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香港電動車充電資訊交流 1" sheetId="2" r:id="rId5"/>
    <sheet state="visible" name="香港電動車資訊及充電交流谷⚡️2" sheetId="3" r:id="rId6"/>
    <sheet state="visible" name="電動車好去處分享 3" sheetId="4" r:id="rId7"/>
    <sheet state="visible" name="1 Full Data" sheetId="5" r:id="rId8"/>
    <sheet state="visible" name="2 Full Data" sheetId="6" r:id="rId9"/>
    <sheet state="visible" name="3 Full Data" sheetId="7" r:id="rId10"/>
    <sheet state="visible" name="Sheet2" sheetId="8" r:id="rId11"/>
    <sheet state="visible" name="EV Project Summary" sheetId="9" r:id="rId12"/>
    <sheet state="visible" name="Cleaned EV Data" sheetId="10" r:id="rId13"/>
    <sheet state="visible" name="EV Dashboard" sheetId="11" r:id="rId14"/>
    <sheet state="visible" name="Dashboard" sheetId="12" r:id="rId15"/>
    <sheet state="visible" name="Sheet1" sheetId="13" r:id="rId16"/>
  </sheets>
  <definedNames>
    <definedName hidden="1" localSheetId="1" name="_xlnm._FilterDatabase">'香港電動車充電資訊交流 1'!$A$1:$S$459</definedName>
    <definedName hidden="1" localSheetId="2" name="_xlnm._FilterDatabase">'香港電動車資訊及充電交流谷⚡️2'!$A$1:$S$467</definedName>
    <definedName hidden="1" localSheetId="3" name="_xlnm._FilterDatabase">'電動車好去處分享 3'!$A$1:$R$350</definedName>
    <definedName hidden="1" localSheetId="5" name="_xlnm._FilterDatabase">'2 Full Data'!$A$1:$BXZ$499</definedName>
  </definedNames>
  <calcPr/>
  <extLst>
    <ext uri="GoogleSheetsCustomDataVersion2">
      <go:sheetsCustomData xmlns:go="http://customooxmlschemas.google.com/" r:id="rId17" roundtripDataChecksum="r5pTeYpmPOnq7F6huuYGeyEHm1E9jZOtKhdW+qcL4NI="/>
    </ext>
  </extLst>
</workbook>
</file>

<file path=xl/sharedStrings.xml><?xml version="1.0" encoding="utf-8"?>
<sst xmlns="http://schemas.openxmlformats.org/spreadsheetml/2006/main" count="60052" uniqueCount="14967">
  <si>
    <t>url</t>
  </si>
  <si>
    <t>該則 Facebook 貼文的原始連結（URL）</t>
  </si>
  <si>
    <t>user_name</t>
  </si>
  <si>
    <t>貼文發文者或粉絲專頁的名稱</t>
  </si>
  <si>
    <t>title</t>
  </si>
  <si>
    <t>貼文的標題（部分分享連結或網誌型貼文才會有，一般純文字貼文，若無標題則空着</t>
  </si>
  <si>
    <t>text</t>
  </si>
  <si>
    <t>貼文的內文完整文字內容</t>
  </si>
  <si>
    <t>time</t>
  </si>
  <si>
    <t>貼文發布的時間</t>
  </si>
  <si>
    <t>video_url_one</t>
  </si>
  <si>
    <t>貼文中所包含的影片連結，若無影片則空着</t>
  </si>
  <si>
    <t>photo_url_one</t>
  </si>
  <si>
    <t>貼文中所包含的圖片連結（第一張），若無圖片則空着</t>
  </si>
  <si>
    <t>emotion_basic</t>
  </si>
  <si>
    <t>貼文 的基本情緒傾向，例如：中性、正面、負面</t>
  </si>
  <si>
    <t>emotion_detailed</t>
  </si>
  <si>
    <t>貼文 更細緻的情緒或語氣分類，例如：開心 / 滿意 / 期待 / 陳述 / 疑問 / 生氣 / 失望 / 驚</t>
  </si>
  <si>
    <t>theme</t>
  </si>
  <si>
    <t>貼文討論的核心主題，例如：收費/價錢 、資訊分享、服務/投訴</t>
  </si>
  <si>
    <t>info_value</t>
  </si>
  <si>
    <t>貼文的目的或價值分類，例如：有行動意向 / 純分享 / 求助 / 廣告</t>
  </si>
  <si>
    <t>ev_relevance</t>
  </si>
  <si>
    <t>貼文與電動車（EV）的相關程度，例如：直接相關、間接相關、完全無關</t>
  </si>
  <si>
    <t>Location_Mentioned</t>
  </si>
  <si>
    <t>貼文中提及的具體地點或充電站名稱。若無提及則填 null</t>
  </si>
  <si>
    <t>EV_Model_Mentioned</t>
  </si>
  <si>
    <t>貼文中明確提及的電動車車款型號，例如：BYD Atto 2、Model Y。若無則填 null</t>
  </si>
  <si>
    <t>Competitor_Brand</t>
  </si>
  <si>
    <t>貼文中提及的其他競爭對手汽車品牌。若無提及則填 null</t>
  </si>
  <si>
    <t>Charging_Type</t>
  </si>
  <si>
    <t>貼文提及的充電類型或功率規格，例如：超充、慢充、180kW。若無則填 null</t>
  </si>
  <si>
    <t>likesCount</t>
  </si>
  <si>
    <t>該則貼文獲得的讚數（或心情按讚總數）</t>
  </si>
  <si>
    <t>commentsCount</t>
  </si>
  <si>
    <t>該則貼文的留言總數</t>
  </si>
  <si>
    <t>sharesCount</t>
  </si>
  <si>
    <t>該則貼文被分享的次數</t>
  </si>
  <si>
    <t>https://www.facebook.com/groups/366950274676457/permalink/1746279596743511/</t>
  </si>
  <si>
    <t>RubyOtter8812</t>
  </si>
  <si>
    <t>荃灣京匯中心雙雄，經常拍充電位阻住人充電，人哋入嚟充電要比停車費㗎</t>
  </si>
  <si>
    <t>https://scontent-sjc6-1.xx.fbcdn.net/v/t39.30808-6/700285578_4361105797501786_7241732557230475897_n.jpg?stp=cp6_dst-jpg_s720x720_tt6&amp;_nc_cat=107&amp;ccb=1-7&amp;_nc_sid=aa7b47&amp;_nc_ohc=1JNTXRdYvB8Q7kNvwFBKp_C&amp;_nc_oc=Ado-o2GDHK2zKnuk4fZYQPQ7H3WqGlq7LZZMZgdN6fRSD0_L5DmXAOTfrdnUF3Pr5-s&amp;_nc_zt=23&amp;_nc_ht=scontent-sjc6-1.xx&amp;_nc_gid=Il4HE2c_YBEaCjFZchdSuA&amp;_nc_ss=72289&amp;oh=00_Af5XMnXTEeg5cdfzHSCtjNLxQC-8s-xyxVJ7tKmDag9VCw&amp;oe=6A10B6E7</t>
  </si>
  <si>
    <t>負面</t>
  </si>
  <si>
    <t>生氣</t>
  </si>
  <si>
    <t>排隊/打尖/霸位</t>
  </si>
  <si>
    <t>純分享</t>
  </si>
  <si>
    <t>直接相關</t>
  </si>
  <si>
    <t>荃灣京匯中心</t>
  </si>
  <si>
    <t>null</t>
  </si>
  <si>
    <t>https://www.facebook.com/groups/366950274676457/permalink/1746284526743018/</t>
  </si>
  <si>
    <t>入荃灣京匯充電要諗清楚會唔會比油車霸住兩個位，管理處話呢兩部車經常霸住</t>
  </si>
  <si>
    <t>https://scontent-sjc3-1.xx.fbcdn.net/v/t39.30808-6/702064419_4361111370834562_7186191070475268686_n.jpg?stp=cp6_dst-jpg_s720x720_tt6&amp;_nc_cat=106&amp;ccb=1-7&amp;_nc_sid=aa7b47&amp;_nc_ohc=zEPnfmkeyuIQ7kNvwGe4dOp&amp;_nc_oc=AdrHaAG36nnXpccvu3QUMbFGqnjcQkoRl7UjPLkLQEeP6VrFIsar9z-VgudAqcIXCIk&amp;_nc_zt=23&amp;_nc_ht=scontent-sjc3-1.xx&amp;_nc_gid=Il4HE2c_YBEaCjFZchdSuA&amp;_nc_ss=72289&amp;oh=00_Af450jqLkHgXj3U1Ub4vAnTIZheZlletniRBeFZq_FYGaA&amp;oe=6A10976D</t>
  </si>
  <si>
    <t>https://www.facebook.com/groups/366950274676457/permalink/1746133363424801/</t>
  </si>
  <si>
    <t>Gary Tsui 港車薈轉插</t>
  </si>
  <si>
    <t>港車薈PRO X轉插 X 阿維塔07 港車北上充電實況分享
無懼雨天 ，會員直接到珠海港車薈現場測試教學，液冷超充速度滿意！充電速度達到268KW，30%電量半小時充滿！
越級顏值 悅目亦悅心 港車薈PRO X  讓你充電無憂！
港車北上全方位服務 - 港車薈
#港車北上 #快充轉插</t>
  </si>
  <si>
    <t>正面</t>
  </si>
  <si>
    <t>滿意</t>
  </si>
  <si>
    <t>廣告/促銷</t>
  </si>
  <si>
    <t>廣告</t>
  </si>
  <si>
    <t>阿維塔07</t>
  </si>
  <si>
    <t>液冷超充,268kW</t>
  </si>
  <si>
    <t>https://www.facebook.com/groups/366950274676457/permalink/1741215493916588/</t>
  </si>
  <si>
    <t>Rex Lam</t>
  </si>
  <si>
    <t>多點方便系統優越</t>
  </si>
  <si>
    <t>https://scontent-atl3-2.xx.fbcdn.net/v/t39.30808-6/695032015_10242884265788812_5596688430513272657_n.jpg?stp=dst-jpg_s720x720_tt6&amp;_nc_cat=104&amp;ccb=1-7&amp;_nc_sid=aa7b47&amp;_nc_ohc=4Y_RXxuM76cQ7kNvwEY-eJ5&amp;_nc_oc=AdpsQLr3zlzbLMjL8zLYGH0cn1q7zSn7wBm6alEcst5Z6yEGeG1-NRJaJ79NuUw_9Gs&amp;_nc_zt=23&amp;_nc_ht=scontent-atl3-2.xx&amp;_nc_gid=edX6JYlN3__cukAu7Y3kBw&amp;_nc_ss=7c289&amp;oh=00_Af7TTRMpPMmNuIZn1zFJf5wFhe37VJCH8tfHgBrPwPqaZQ&amp;oe=6A10C255</t>
  </si>
  <si>
    <t>https://www.facebook.com/groups/366950274676457/permalink/1740287304009407/</t>
  </si>
  <si>
    <t>翡翠家</t>
  </si>
  <si>
    <t>承接 派傳單 貼海報 貼街招 掛橫額 掛banner
工商廈派傳單 印傳單 印街招
想宣傳又想慳荷包 平價宣傳
增加生意額 增加公司知名度
全港 貼海報 海報宣傳 印傳單 印海報 印街招
派傳單 街上派傳單 派發傳單 工商廈派傳單 商廈派傳單 工廈派傳單 屋苑入傳單 屋苑派傳單 屋苑入信箱 私樓派傳單 私樓入傳單 私樓入信箱
街頭派傳單 工商廈入傳單 工廈入傳單 商廈入傳單  派贈品 派sample 放易拉架 貼海報 貼街招 公屋派傳單 派通函 入通函 掛banner 放banner
合適行業 餐廳 補習社 茶飲 工程公司 
太陽能公司 二餸飯 零售 美容儀器 裝修工程 防水工程 鋁窗工程 地產代理 保險代理 產品宣傳 品牌宣傳 電腦維修 食堂宣傳
宣傳易派傳單公司 WhatsApp: 94518014 
https://api.whatsapp.com/send?phone=85294518014
承接全港各區派傳單.貼海報街招服務
我們的網站
https://myeasypromotion.com/
我們的客戶
https://myeasypromotion.com/%e6%88%91%e5%80%91%e7%9a%84%e5%ae%a2%e6%88%b6/
印傳單
https://myeasypromotion.com/%E5%8D%B0%E5%88%B7%E6%9C%8D%E5%8B%99/
Facebook 專頁
https://www.facebook.com/share/19Vz17DbxX/
旋轉拍賣商店
https://carousell.app.link/me5wd2PN5Vb
海報宣傳
••••••••••••••••
街上貼街招/貼海報 海報宣傳
全港各區, 每區300張起接, 提供影相為證服務.
⭕A4每區 300張起（每張$1.8）
⭕A5每區300張起(每張$1.2）
⭕A6每區300張起（每張$ 1) 
⭕每張:A3/5  $ ; A2 /5.5 $ ; A1/ 6.5$ 每區 300張
貼村屋範圍街招海報
海報會全部拍攝相片 街招拍攝35張相片
.
••••••••••••••••••
洗樓入公屋 (上樓派傳單)
每張 0.65 1000張起
會拍攝150張相片
工商廈洗樓 舊式工商廈  會拍攝 35張相片證明
150元3座 
130元 5座
120元 10座 
110元20座
95元 30座
⭕入村屋地下信箱 ：$270起接單
每區最少300戶起x9毫子 
⭕入唐樓地下信箱：$180 起接單
每區最少300戶起.x6毫子
汽車派傳單 派名片
的士或call 車平台公司或汽車美容公司 優惠 1.5 1張
放置 banner 掛banner 街頭放bannet 已申請地政署獲批放置 包取貨
10條以下 120元條
20條起 100元1條  要有放資詳細資料 code
會影相證明 偏遠地或 加 30元 1條
街上(舉牌)派傳單服務：
派傳單 2小時起 85元1小時
派傳單 3小時 80元 1小時
派傳單 4小時起  80元1小時
舉牌放傳單 加 10元1小時
加易拉架 加25元1小時
著制服 加 20元1小時
半山學校 加80元 1小時
派贈品 派飲品 派試用裝 派香水 派樣本 派sample
派公屋信箱  已申請入信箱
200戶 70元 每座 元 500戶 125元 750戶 188元 1000戶 250元.
最小 5 座起 
已成功申請入公屋通函
 誠意合作：WhatsApp: 94518014
派傳單，貼海報，貼街招 洗樓派傳單. 工廈商廈洗樓和私人屋苑,村屋，唐樓等入信箱服務.
印傳單 光粉紙  115克 210*285mm 2000張 需帶稿件 包本地送貨 460元
A4  尺寸 2000張 430元 
A4 尺寸 4000張 660元
其後每 1000張  100元
A5 2000張 330元
A5 4000張  530元
其後每 1000張 100元
A6 2000張 300元
其後 每1000張80元
包送貨 
印刷 A3. 海報
300張起 2.4元張
印刷 A2 海報 
600張起 3元張
印刷 A1 海報 128克紙
600張起  3.4元 張
印刷 A1 海報 115克紙
700張 3元
#派傳單 #傳單員 #派傳單公司 #傳單印刷 #推廣員 #Promoter #印傳單
#派報公司 #投遞信箱 #發傳單 #發名片 #唐樓派傳單 #公屋派傳單
#貼海報 #貼街招 #貼貼紙 #全港專業洗樓派傳單 #派樓及印刷服務
#派傳單服務 #洗樓 #市場推廣 #宣傳 #派傳單服務 
#海報宣傳
#派傳單 #推廣 #宣傳 #廣告 #Promotion #村屋派傳單
#車輛派傳單 #汽車派傳單 #村屋派信箱 #唐樓派信箱 #舊樓派傳單 #舊樓派信箱 # 工商廈派傳單</t>
  </si>
  <si>
    <t>https://video-atl3-1.xx.fbcdn.net/o1/v/t2/f2/m366/AQMJ0hai10LJrYAmXaNgZxhI-uGdO9ELUW3-8FSzlNZPDym3IiEOsjMnb5XCbONCOdGjpquDRGSNGhniVrmdx1x7XxGQZJNP0zNB_rn1qBvrrw.mp4?_nc_cat=103&amp;_nc_sid=5e9851&amp;_nc_ht=video-atl3-1.xx.fbcdn.net&amp;_nc_ohc=mQoetQy1Aw8Q7kNvwGgzQSs&amp;efg=eyJ2ZW5jb2RlX3RhZyI6Inhwdl9wcm9ncmVzc2l2ZS5GQUNFQk9PSy4uQzMuMTA4OC5kYXNoX2gyNjQtYmFzaWMtZ2VuMl83MjBwIiwieHB2X2Fzc2V0X2lkIjo5Njk0ODQ0OTkwMDUyNzMsImFzc2V0X2FnZV9kYXlzIjo4LCJ2aV91c2VjYXNlX2lkIjoxMDEyMSwiZHVyYXRpb25fcyI6MTY0LCJ1cmxnZW5fc291cmNlIjoid3d3In0%3D&amp;ccb=17-1&amp;vs=7c17d4b9da931767&amp;_nc_vs=HBksFQIYRWZiX2VwaGVtZXJhbC9GODQ0RUE2QjE4NkJBMzk4N0U5QjIyREUxMzk3RTBBMF9tdF8xX3ZpZGVvX2Rhc2hpbml0Lm1wNBUAAsgBEgAVAhhAZmJfcGVybWFuZW50L0Y5NEEwNUQ2RjZENzc1ODdGMjQxQzEwMkU5Qzc5REExX2F1ZGlvX2Rhc2hpbml0Lm1wNBUCAsgBEgAoABgAGwKIB3VzZV9vaWwBMRJwcm9ncmVzc2l2ZV9yZWNpcGUBMRUAACayve2ytu-4AxUCKAJDMywXQGSQo9cKPXEYGWRhc2hfaDI2NC1iYXNpYy1nZW4yXzcyMHARAHUCZZKeAQA&amp;_nc_gid=edX6JYlN3__cukAu7Y3kBw&amp;_nc_ss=7c289&amp;_nc_zt=28&amp;oh=00_Af5LnEZVP7vNRknLenbr_HgNli82ynpZASYKQJEFlZ0Dog&amp;oe=6A109999&amp;bitrate=184413&amp;tag=dash_h264-basic-gen2_720p</t>
  </si>
  <si>
    <t>中性</t>
  </si>
  <si>
    <t>陳述</t>
  </si>
  <si>
    <t>無關</t>
  </si>
  <si>
    <t>https://www.facebook.com/groups/366950274676457/permalink/1738832300821574/</t>
  </si>
  <si>
    <t>https://video-lga3-3.xx.fbcdn.net/o1/v/t2/f2/m366/AQOBSy4LumdSIuzk7S77hKz7jMfZ-PWOCmW81Iix0BhJYS0if6AGBCXlilSbXuuKmvX8tQqHsOfuZsoilCot9xxdcGCOGhrPFCfkeya8YmLnCg.mp4?_nc_cat=106&amp;_nc_sid=5e9851&amp;_nc_ht=video-lga3-3.xx.fbcdn.net&amp;_nc_ohc=e__eJPlzw60Q7kNvwEC2fGp&amp;efg=eyJ2ZW5jb2RlX3RhZyI6Inhwdl9wcm9ncmVzc2l2ZS5GQUNFQk9PSy4uQzMuMTA4OC5kYXNoX2gyNjQtYmFzaWMtZ2VuMl83MjBwIiwieHB2X2Fzc2V0X2lkIjo4MTIyOTg4OTQ5NjQzMDMsImFzc2V0X2FnZV9kYXlzIjo5LCJ2aV91c2VjYXNlX2lkIjoxMDEyMSwiZHVyYXRpb25fcyI6MTY0LCJ1cmxnZW5fc291cmNlIjoid3d3In0%3D&amp;ccb=17-1&amp;vs=157a8875f6384c0d&amp;_nc_vs=HBksFQIYRWZiX2VwaGVtZXJhbC9GRDRBQzU4MjY1RDZFNDczRUJFNDdDOEEyRDU4ODNCMl9tdF8xX3ZpZGVvX2Rhc2hpbml0Lm1wNBUAAsgBEgAVAhhAZmJfcGVybWFuZW50LzEwNEMwMDkxQzQ2RjFCMENFRTNCNUYwMDc2MEYyRkFFX2F1ZGlvX2Rhc2hpbml0Lm1wNBUCAsgBEgAoABgAGwKIB3VzZV9vaWwBMRJwcm9ncmVzc2l2ZV9yZWNpcGUBMRUAACae2a-xgrLxAhUCKAJDMywXQGSQo9cKPXEYGWRhc2hfaDI2NC1iYXNpYy1nZW4yXzcyMHARAHUCZZKeAQA&amp;_nc_gid=WCZZ1cfkRQjguD8a8YMU5Q&amp;_nc_ss=72289&amp;_nc_zt=28&amp;oh=00_Af5j9SCzuY7jam_E-uc8MgnBOJnLPSVPUvMP6Z3b89O0OA&amp;oe=6A10B532&amp;bitrate=184413&amp;tag=dash_h264-basic-gen2_720p</t>
  </si>
  <si>
    <t>其他</t>
  </si>
  <si>
    <t>https://www.facebook.com/groups/366950274676457/permalink/1738538877517583/</t>
  </si>
  <si>
    <t>港車薈PRO X 轉插 X 現代IONIQ 5 珠海山姆#八達通液冷超充站 實況分享。 
越級顏值 悅目亦悅心 港車薈PRO X  讓你充電無憂！
選擇最優品牌，質量，售後，服務都是NO.1
#港車薈 #DC快充轉插 #CCS2 #GBT #電車北上</t>
  </si>
  <si>
    <t>珠海山姆</t>
  </si>
  <si>
    <t>現代IONIQ 5</t>
  </si>
  <si>
    <t>港車薈</t>
  </si>
  <si>
    <t>DC快充、超充、CCS2、GBT</t>
  </si>
  <si>
    <t>https://www.facebook.com/groups/366950274676457/permalink/1738448004193337/</t>
  </si>
  <si>
    <t>Simon Lee</t>
  </si>
  <si>
    <t>大角咀 One Bedford Place 停車場，
終於有TESLA免費EV充電</t>
  </si>
  <si>
    <t>開心</t>
  </si>
  <si>
    <t>充電站設施/位置</t>
  </si>
  <si>
    <t>大角咀 One Bedford Place</t>
  </si>
  <si>
    <t>Tesla</t>
  </si>
  <si>
    <t>https://www.facebook.com/groups/366950274676457/permalink/1738332220871582/</t>
  </si>
  <si>
    <t>Jack Chan</t>
  </si>
  <si>
    <t>月租停車場終於減價
幫補吓保養、牌費都好
佐敦高臨停車場做月租優惠！(電動車)</t>
  </si>
  <si>
    <t>收費/價錢</t>
  </si>
  <si>
    <t>間接相關</t>
  </si>
  <si>
    <t>佐敦高臨停車場</t>
  </si>
  <si>
    <t>https://www.facebook.com/groups/366950274676457/permalink/1737987944239343/</t>
  </si>
  <si>
    <t>https://video-ord5-2.xx.fbcdn.net/o1/v/t2/f2/m366/AQO68B5K_trnqYX5MX0ve6hinrM5mfw3ijgJ0VZAIeurJFaHKgVmLVtCk__sP4JIUC1XrrAAKEFCRFSMQrKzl57AhCm5lfcgt46z2IBBC03yfw.mp4?_nc_cat=103&amp;_nc_sid=5e9851&amp;_nc_ht=video-ord5-2.xx.fbcdn.net&amp;_nc_ohc=el9pftu8RG8Q7kNvwHTDBNS&amp;efg=eyJ2ZW5jb2RlX3RhZyI6Inhwdl9wcm9ncmVzc2l2ZS5GQUNFQk9PSy4uQzMuMTA4OC5kYXNoX2gyNjQtYmFzaWMtZ2VuMl83MjBwIiwieHB2X2Fzc2V0X2lkIjoxNTQwODYwODUxMDA2NzIxLCJhc3NldF9hZ2VfZGF5cyI6MTAsInZpX3VzZWNhc2VfaWQiOjEwMTIxLCJkdXJhdGlvbl9zIjoxNjQsInVybGdlbl9zb3VyY2UiOiJ3d3cifQ%3D%3D&amp;ccb=17-1&amp;vs=456289e30dd5702d&amp;_nc_vs=HBksFQIYRWZiX2VwaGVtZXJhbC8xMTQyN0NEQ0UxQUU0QTAzQUUwOTE2MUMyRURCMzlBRl9tdF8xX3ZpZGVvX2Rhc2hpbml0Lm1wNBUAAsgBEgAVAhhAZmJfcGVybWFuZW50LzVGNEUyMjU1OEE2OTdGOTFDQTQxMEFFOUNERjVBMkEwX2F1ZGlvX2Rhc2hpbml0Lm1wNBUCAsgBEgAoABgAGwKIB3VzZV9vaWwBMRJwcm9ncmVzc2l2ZV9yZWNpcGUBMRUAACaCtOH689m8BRUCKAJDMywXQGSQo9cKPXEYGWRhc2hfaDI2NC1iYXNpYy1nZW4yXzcyMHARAHUCZZKeAQA&amp;_nc_gid=ytKkpwsqmUAL7DgRjBRMIw&amp;_nc_ss=72289&amp;_nc_zt=28&amp;oh=00_Af6hQtEjN5mkfdllPGOs-0yihp-RNzjl27iT8hcr7vckyg&amp;oe=6A109A1D&amp;bitrate=184413&amp;tag=dash_h264-basic-gen2_720p</t>
  </si>
  <si>
    <t>https://www.facebook.com/groups/366950274676457/permalink/1737587170946087/</t>
  </si>
  <si>
    <t>Amuro Lee</t>
  </si>
  <si>
    <t>1. 本田（Honda）於 2026 年 4 月 16 日正式在日本開啟全新純電車仔 Super-ONE （歐美稱為 Super-N）的預購活動，並預定於 5 月下旬正式上市。儘管官方尚未揭曉最終建議售價，但這款強調「純粹駕馭樂趣」的車款已在當地掀起搶購熱潮。根據日本經銷商的最新消息，Super-ONE 的預接訂單量遠超預期，目前的交車等候期已拉長至 5 到 6 個月，足見這款結合復古與運動性能車仔魅力驚人。#拍車新聞網 2. Super-ONE 的設計靈感源自 2024 年 Goodwood 速度嘉年華亮相的 Super EV Concept，並以此為基礎進行量產化。為了強化運動氣息，Super-ONE 採用了顯著外擴的輪拱與寬體設計，車寬來到 1,595mm，車長則延伸至 3,595mm，這意味著它已超越了日本傳統 K-Car（輕自動車）的尺碼限制，正式跨入乘用車（小型車）類別。外觀細節上，重新塑形的前泵把加入了直立式導流口，搭配專屬的紫色車身塗裝（可選黑色車頂）、15 吋啞光黑多輻式空力輪圈與車尾擾流尾翼，營造出宛如 80 年代 City Turbo II 再世的鋼砲神韻。 3. 動力表現更是 Super-ONE 的精髓所在，其研發目標是打破電動車枯燥乏味的既定印象。雖然採單馬達前驅配置，但在一般模式下具備 64 匹馬力，一旦按下方向盤上的「BOOST」模式按鈕，最大輸出將瞬間提升至 95 匹（70kW） 之譜。配合僅 1,090 公斤 的輕量化車身，Super-ONE 具備極為靈活且強勁的加速反應。為了提升感官沉浸感，本田更為其配置了主動式聲浪控制系統與模擬換檔功能，透過標配的 BOSE 高級音響系統 傳遞合成的引擎轟鳴聲，甚至在換檔點提供細微的震動回饋。 4. 座艙空間同樣展現「以駕駛為中心」的初衷，換裝了專屬運動化座椅，以類麂皮材質包覆提供極佳防滑效果。內裝配置包含 7 吋數位儀表與 9 吋中控螢幕，在 BOOST 模式下儀表會切換為專屬圖型顯示。而在實用性方面，受惠於薄型低重心電池布局，車輛具備 274 公里（WLTC 模式） 的續航里程，並支援 50kW 快充與 AC1500W 外部供電功能（V2L），兼顧了日常通勤便利與週末跑山樂趣。</t>
  </si>
  <si>
    <t xml:space="preserve"> </t>
  </si>
  <si>
    <t>https://scontent.fhkg10-2.fna.fbcdn.net/v/t39.30808-6/690650422_1413969480745884_1036797877813894995_n.jpg?stp=dst-jpg_p526x296_tt6&amp;_nc_cat=108&amp;ccb=1-7&amp;_nc_sid=127cfc&amp;_nc_ohc=Ijfwew97gxcQ7kNvwHTHbVQ&amp;_nc_oc=AdozeuuiiipM4cUnBd3Wg80IXi2fU7Et-MbxL5L14lOKHLTGcrlE2EyGFBDT1OFa41g&amp;_nc_zt=23&amp;_nc_ht=scontent.fhkg10-2.fna&amp;_nc_gid=hhm3hxkX8mxEimLjr45G8A&amp;_nc_ss=7b2a8&amp;oh=00_Af4wky3M62s95jwfhyvfQTxOKEepNNdsHHd7kzFUMVY88A&amp;oe=6A12DDE7</t>
  </si>
  <si>
    <t>安裝/硬件/技術</t>
  </si>
  <si>
    <t>日本</t>
  </si>
  <si>
    <t>Honda Super-ONE</t>
  </si>
  <si>
    <t>50kW 快充</t>
  </si>
  <si>
    <t>https://www.facebook.com/groups/366950274676457/permalink/1737096300995174/</t>
  </si>
  <si>
    <t>https://video.fagc3-2.fna.fbcdn.net/o1/v/t2/f2/m366/AQMr6smpiZg7OyGnCCy053TgiBlHOxtWY_lOS7uTJoofepUtkAqc75bUBFIulQTHRAzAk9kO6Yq5voWVXtrjJtmsQ6R5KnQXhxs_U0O6RhaNAw.mp4?_nc_cat=105&amp;_nc_oc=AdrDpK6xnqPeyzfYGSF9W1s8qHLZw6zjRUomj11T3zeo_28RwGDl86i6BjrXB9ZGhQE&amp;_nc_sid=5e9851&amp;_nc_ht=video.fagc3-2.fna.fbcdn.net&amp;_nc_ohc=JkbZJQRs-kMQ7kNvwHcTDzj&amp;efg=eyJ2ZW5jb2RlX3RhZyI6Inhwdl9wcm9ncmVzc2l2ZS5GQUNFQk9PSy4uQzMuMTA4OC5kYXNoX2gyNjQtYmFzaWMtZ2VuMl83MjBwIiwieHB2X2Fzc2V0X2lkIjo5OTE3NzI2ODA0NTU4NzEsImFzc2V0X2FnZV9kYXlzIjoxMiwidmlfdXNlY2FzZV9pZCI6MTAxMjEsImR1cmF0aW9uX3MiOjE2NCwidXJsZ2VuX3NvdXJjZSI6Ind3dyJ9&amp;ccb=17-1&amp;vs=29abefa3b26a59a2&amp;_nc_vs=HBksFQIYRWZiX2VwaGVtZXJhbC85NzQ0REVCMEMxOEJDNjM4OEU3MzM1MDQ5MTk4OEY5MV9tdF8xX3ZpZGVvX2Rhc2hpbml0Lm1wNBUAAsgBEgAVAhhAZmJfcGVybWFuZW50LzhDNDU1QjNBNjNBRUU0N0VBOEYzRTY0ODI0RDA4NjlEX2F1ZGlvX2Rhc2hpbml0Lm1wNBUCAsgBEgAoABgAGwKIB3VzZV9vaWwBMRJwcm9ncmVzc2l2ZV9yZWNpcGUBMRUAACb-moil4oDDAxUCKAJDMywXQGSQo9cKPXEYGWRhc2hfaDI2NC1iYXNpYy1nZW4yXzcyMHARAHUCZZKeAQA&amp;_nc_gid=lalNyvLnisdorAjl4SJoBA&amp;_nc_ss=72289&amp;_nc_zt=28&amp;oh=00_Af4PbcL39FSu-pQtQi43QV9LRD9K68K_2nwf8HtfZH_kWA&amp;oe=6A10B97B&amp;bitrate=184413&amp;tag=dash_h264-basic-gen2_720p</t>
  </si>
  <si>
    <t>https://www.facebook.com/groups/366950274676457/permalink/1734463431258461/</t>
  </si>
  <si>
    <t>https://video.fagc3-2.fna.fbcdn.net/o1/v/t2/f2/m366/AQOXPceUZS7beoL2CRcri6BKiSy1-YEQP1iGyMVjsWNP6Js0W13-NztNF3R0hQ6CmaSsI3JMCpeNlFC-i6a4PHTi2mJkMyEaEsOUcf1gMEohNw.mp4?_nc_cat=104&amp;_nc_oc=AdrsOGqlFs8nsj8ti85SUN2_q0UDXkv5Bo4aV_53ErhDq217S7E-kZ5l9zyeB1QZIU8&amp;_nc_sid=5e9851&amp;_nc_ht=video.fagc3-2.fna.fbcdn.net&amp;_nc_ohc=ZyKi1xxHFMUQ7kNvwEEdztP&amp;efg=eyJ2ZW5jb2RlX3RhZyI6Inhwdl9wcm9ncmVzc2l2ZS5GQUNFQk9PSy4uQzMuMTA4OC5kYXNoX2gyNjQtYmFzaWMtZ2VuMl83MjBwIiwieHB2X2Fzc2V0X2lkIjo4ODk3OTczNjQxMjAwODMsImFzc2V0X2FnZV9kYXlzIjoxNSwidmlfdXNlY2FzZV9pZCI6MTAxMjEsImR1cmF0aW9uX3MiOjE2NCwidXJsZ2VuX3NvdXJjZSI6Ind3dyJ9&amp;ccb=17-1&amp;vs=6e714a85334d8a82&amp;_nc_vs=HBksFQIYRWZiX2VwaGVtZXJhbC81MzQ4NTAxQzI3NTBBRUFDQ0I4MTRENTI3NkYzQzhBNl9tdF8xX3ZpZGVvX2Rhc2hpbml0Lm1wNBUAAsgBEgAVAhhAZmJfcGVybWFuZW50L0MyNDQwRjM1NjQyMTZBN0YwQzlDMzcyMjMzMUNEMEEyX2F1ZGlvX2Rhc2hpbml0Lm1wNBUCAsgBEgAoABgAGwKIB3VzZV9vaWwBMRJwcm9ncmVzc2l2ZV9yZWNpcGUBMRUAACam6Pv8gtGUAxUCKAJDMywXQGSQo9cKPXEYGWRhc2hfaDI2NC1iYXNpYy1nZW4yXzcyMHARAHUCZZKeAQA&amp;_nc_gid=lalNyvLnisdorAjl4SJoBA&amp;_nc_ss=72289&amp;_nc_zt=28&amp;oh=00_Af7UYD546eT1ZTbg-3Kxu8UzIRvLQLHtZpvDfvz7kEnXKA&amp;oe=6A10AAB0&amp;bitrate=184413&amp;tag=dash_h264-basic-gen2_720p</t>
  </si>
  <si>
    <t>https://www.facebook.com/groups/366950274676457/permalink/1731783888193082/</t>
  </si>
  <si>
    <t>https://video.fagc3-1.fna.fbcdn.net/o1/v/t2/f2/m366/AQO8Bhr0LcpKkLechE2_dTjwenirJJYa0z1YZ_ymyGIKEuWcDMcYVtsylnjSRFuG4c1bLCpQ0YF4Aisy2P8qd-v1yXhdcdFUx3GOX10WEQTW7g.mp4?_nc_cat=102&amp;_nc_oc=Adr56FMCZSGluLiDK6_RmBi4_rjPGK_PeQ63lYg3CF-BrDrTSD_Yh91BDTiqcYXi6mE&amp;_nc_sid=5e9851&amp;_nc_ht=video.fagc3-1.fna.fbcdn.net&amp;_nc_ohc=FMtvX5OGnUcQ7kNvwFJKGi0&amp;efg=eyJ2ZW5jb2RlX3RhZyI6Inhwdl9wcm9ncmVzc2l2ZS5GQUNFQk9PSy4uQzMuMTA4OC5kYXNoX2gyNjQtYmFzaWMtZ2VuMl83MjBwIiwieHB2X2Fzc2V0X2lkIjoxNDgzNzE4NjY2NzI3Mjc5LCJhc3NldF9hZ2VfZGF5cyI6MTgsInZpX3VzZWNhc2VfaWQiOjEwMTIxLCJkdXJhdGlvbl9zIjoxNjQsInVybGdlbl9zb3VyY2UiOiJ3d3cifQ%3D%3D&amp;ccb=17-1&amp;vs=7198388bdb5b1488&amp;_nc_vs=HBksFQIYRWZiX2VwaGVtZXJhbC8wNTQ2QUE1MkE0NzI4NkI5MDNCQjc5OUQyMzk3NEJBNl9tdF8xX3ZpZGVvX2Rhc2hpbml0Lm1wNBUAAsgBEgAVAhhAZmJfcGVybWFuZW50LzQyNEUzRUI3MjdCOTU0MEE1RjIwMTg2NjhFNkU3RDkwX2F1ZGlvX2Rhc2hpbml0Lm1wNBUCAsgBEgAoABgAGwKIB3VzZV9vaWwBMRJwcm9ncmVzc2l2ZV9yZWNpcGUBMRUAACbevZ3B5duiBRUCKAJDMywXQGSQo9cKPXEYGWRhc2hfaDI2NC1iYXNpYy1nZW4yXzcyMHARAHUCZZKeAQA&amp;_nc_gid=lalNyvLnisdorAjl4SJoBA&amp;_nc_ss=72289&amp;_nc_zt=28&amp;oh=00_Af5M8i-oL1HNrEfr3Be3xO6cfZBHa_oP4MySIyEjulwjWA&amp;oe=6A10A746&amp;bitrate=184413&amp;tag=dash_h264-basic-gen2_720p</t>
  </si>
  <si>
    <t>https://www.facebook.com/groups/366950274676457/permalink/1730649444973193/</t>
  </si>
  <si>
    <t>https://video-ord5-1.xx.fbcdn.net/o1/v/t2/f2/m366/AQN5dkhpO3bCulSKfZNTCZamUAgW0qwTq4qp7SQGp65J08EeGwAJ6IUePRcgdE-Ug1k6C5MeyGhJFZCzMdSgZHEhYfXO-x1Z0zeRfA31qB25gQ.mp4?_nc_cat=101&amp;_nc_sid=5e9851&amp;_nc_ht=video-ord5-1.xx.fbcdn.net&amp;_nc_ohc=PFNSPELsRgAQ7kNvwFOoEFJ&amp;efg=eyJ2ZW5jb2RlX3RhZyI6Inhwdl9wcm9ncmVzc2l2ZS5GQUNFQk9PSy4uQzMuMTA4OC5kYXNoX2gyNjQtYmFzaWMtZ2VuMl83MjBwIiwieHB2X2Fzc2V0X2lkIjo5NDgzMzEzMzc4MDAwODcsImFzc2V0X2FnZV9kYXlzIjoxOSwidmlfdXNlY2FzZV9pZCI6MTAxMjEsImR1cmF0aW9uX3MiOjE2NCwidXJsZ2VuX3NvdXJjZSI6Ind3dyJ9&amp;ccb=17-1&amp;vs=1889844cdedbeb47&amp;_nc_vs=HBksFQIYRWZiX2VwaGVtZXJhbC9DMzQ2MUU1MEQzRkMyNzJDQkZDMjRBMjYzRUU1RTFBRl9tdF8xX3ZpZGVvX2Rhc2hpbml0Lm1wNBUAAsgBEgAVAhhAZmJfcGVybWFuZW50L0ZBNEJDREY1OTZCNUM3NTY3RTVCOUM3QzgzNTJEM0I5X2F1ZGlvX2Rhc2hpbml0Lm1wNBUCAsgBEgAoABgAGwKIB3VzZV9vaWwBMRJwcm9ncmVzc2l2ZV9yZWNpcGUBMRUAACau5qaIk6CvAxUCKAJDMywXQGSQo9cKPXEYGWRhc2hfaDI2NC1iYXNpYy1nZW4yXzcyMHARAHUCZZKeAQA&amp;_nc_gid=zptLeguYWVWdO1tJhQkW3Q&amp;_nc_ss=72289&amp;_nc_zt=28&amp;oh=00_Af5l8V9H097AYQNvyOkjMqffBp7hXaXutdGSXi7ZE8h_Rw&amp;oe=6A10A13B&amp;bitrate=184413&amp;tag=dash_h264-basic-gen2_720p</t>
  </si>
  <si>
    <t>https://www.facebook.com/groups/366950274676457/permalink/1729719748399496/</t>
  </si>
  <si>
    <t>李美薇</t>
  </si>
  <si>
    <t>＃格林Greentrac
感謝支持
格林輪呔
 ---    
 - 
-  
- 
銷售地點
港島區：
鴻記電池輪呔
香港田灣漁歌街3號地下
☎️90455553
中國膠輪電池
幹諾道西160號
☎️25480222
筲箕灣汽車唧油
香港筲箕灣新成街2號G H I舖
☎️96089819
金威膠輪有限公司 
柴灣豐業街12號
☎️28978520
九龍區：
通明膠輪公司
觀塘通明街64號地下
☎️2343 5516
金鋒汽車服務
九龍樂富靜安街36號地下
☎️9523 1657
灝天輪呔
九龍深水埗海壇街166號地下
☎️69708432
棠記膠輪
九龍深水埗福華街77號地下
☎️9234 1185
新界區：
金威膠輪有限公司 
沙田火炭坳背灣街53-55
號美高工業大廈地下A舖
☎️26620588
新昌膠輪公司
上水嘉富坊貿易廣場B座地下5號
☎️9837 9847
新金成膠輪電池公司
粉嶺安居街8號地下
☎️2674 6144
大眾輪胎行
元朗媽橫路47號
☎️2477 2356
萬昌行
屯門建泰街6號恒威工業中心地下155號
☎️91333830
歐洲品牌格林輪胎
熱賣好評！德國技術，品質保證！
多謝大家的支持‍♂️‍♂️！
本公司繼續極力推薦使用
歐洲品牌  格林輪胎
進化科技 定義未來
高強度胎體設計,完美匹配，表現出精湛抓地力與轉向性能。
胎邊結構:雙層聚酯纖維
雙層胎邊結構設計,提供絕佳過彎支撐性能,給於胎面在彎道中保有最大摩擦面積,賦予極佳的安全性與操控性能
A級濕滑✅胎面特殊配方，直線紋路設計有效降低阻滾動噪音，提高濕地性能。
強力轉向✅胎圈特殊材料補強設計提升輪胎支撐性，同時為轉向性能提供強力保障。
＃歐洲品牌
＃格林輪胎
＃Greentrac
＃舒適低噪音
＃最大排水量
＃高穩定性擋塊
＃降低道路噪音
＃超低滾動阻力
＃燃油節省
＃超高性能輪胎
Greentrac Quest-X
UHP 超高性能輪胎
採用德國技術3D主動靜音設計！
熱賣中
性價比高
一致讚好
持續發威
另備有多款專為私家車型號(格林輪呔)
滿足有要求的客人
歡迎各位查詢預約
＃港澳總代理
＃智盈實業
https://wa.me/85297840529</t>
  </si>
  <si>
    <t>田灣,筲箕灣,柴灣,觀塘,樂富,深水埗,沙田火炭,上水,粉嶺,元朗,屯門</t>
  </si>
  <si>
    <t>https://www.facebook.com/groups/366950274676457/permalink/1728247225213415/</t>
  </si>
  <si>
    <t>Luk Kwok Ho</t>
  </si>
  <si>
    <t>市場極小 4K + 4K sony
12吋全畫面（右眼）前後 4K sony鏡頭
$1480 包 64g卡
18個月保養
5g wifi 
送gps定位 ( 送完即止 )
~~~~~~~~~~~~~~~~
真係要買啲 幾千蚊嘅cam
平貨都有質素嘅
#產品資料
https://www.facebook.com/share/1BvFA6A82o/
前鏡頭4k 後鏡頭1080p
隱蔽式$380 
倒後鏡$430
包32G卡 (一年保養)
#最高清產品 
前4k後2k $580
包32G卡 (一年保養)
#商務車輛必備 
三鏡頭 $530
4K+1080P+1080P
包32G卡 (一年保養）
#10寸 全畫面 倒後鏡 
三鏡頭 前3K中後1080P
$580 包32g記憶卡
(一年保養)
#高要求首選
最高清 市場極小
前4k後4k sony 鏡頭 
$1280 包64g 
(18個月保養)
#12寸全畫面前後錄影
前後外掛sony鏡頭
前2k後2k $980
包64g
18個月保養
#12寸 全畫面 (右眼) 
前後 双4K sony鏡頭
$1480 包 64g 
18個月保養
( 前鏡頭跟主機 )
#4G遠程
你這剎那在何方
都可以即時觀看車輛環境
2K + 1080P
#須自備sim卡
$680包64g卡 一年保養
#跟兩款電源線
煙插 or  24小時 fuse
#wifi手機連接下載
#如果需要安裝人工 
$500 - $600
安裝地址
#大角咀洋松街 
GPS
https://maps.app.goo.gl/7VKGEnVbLzEZ8mTm7?g_st=awb
Whatsapp
https://api.whatsapp.com/send?phone=85290494941
#屯門良田村
GPS
https://maps.app.goo.gl/PLUcXzdT43qFdzR66?g_st=awb
Whatsapp
https://api.whatsapp.com/send?phone=85269988527
#天水圍田廈路
GPS
https://maps.app.goo.gl/UFs1rsR2VBqSLB2A8?g_st=awb
whatsapp
https://api.whatsapp.com/send?phone=85266883466
#大埔車迷 
GPS
https://maps.app.goo.gl/dDJxdU79aWy3CELG7?g_st=awb
Whatsapp
https://api.whatsapp.com/send?phone=85226383365
#旺角黑布街
gps
https://maps.app.goo.gl/HNBaAr6YvVJtsxJg8?g_st=awb
whatsapp
https://api.whatsapp.com/send?phone=85297770066
#和宜合道255號
Gps
https://maps.app.goo.gl/6DQMvNVX1LX6LGu48?g_st=awb
Whatsapp
https://api.whatsapp.com/send?phone=85292209738
#九龍黃大仙竹園翠鳳街19號地下
LAAM LOK car service
Gps
https://maps.app.goo.gl/TKNjQ2wRPNcRSf9u7?g_st=awb
Whatsapp
https://api.whatsapp.com/send?phone=85254992828
#新界九龍上門安裝
700蚊費用
中午12 至 夜晚10
whatsapp
https://api.whatsapp.com/send?phone=85226383365
#不需要安裝新界九龍面交
中午12 至 夜晚12
有意請whatsapp了解
按下去就是我的whatsapp
https://api.whatsapp.com/send?phone=85260326500
#車cam #4K #1080p #前後cam #toyota #honda #nissan #mitsubishi #audi #vw #benz  #kia #bmw #byd #Tesla</t>
  </si>
  <si>
    <t>大角咀洋松街, 屯門良田村, 天水圍田廈路, 大埔, 旺角黑布街, 和宜合道255號, 九龍黃大仙竹園翠鳳街19號</t>
  </si>
  <si>
    <t>https://www.facebook.com/groups/366950274676457/permalink/1727408728630598/</t>
  </si>
  <si>
    <t>又有優惠啦！！！
佐敦高臨停車場，電動車月租優惠！$3800</t>
  </si>
  <si>
    <t>https://scontent-bos5-1.xx.fbcdn.net/v/t39.30808-6/677761721_122202717134581123_1503788171277941040_n.jpg?stp=cp6_dst-jpg_s960x960_tt6&amp;_nc_cat=102&amp;ccb=1-7&amp;_nc_sid=aa7b47&amp;_nc_ohc=qOw2sZj-IcAQ7kNvwFKoh2I&amp;_nc_oc=Ado6Qbk18dLhY5bv57mSZRGLkNZvKZfNF9VKL6q_VCo2yfzphdn0DW6dk5oEOL8xA8gh0HUguJj7B1kh8v4G7F4h&amp;_nc_zt=23&amp;_nc_ht=scontent-bos5-1.xx&amp;_nc_gid=YkxMDG4iCmDQ2HuJb-vyzQ&amp;_nc_ss=72289&amp;oh=00_Af55O--TkEycQOPQL_8R9DUAV2-f6BoHyfNF6duCYq5_3g&amp;oe=6A109B03</t>
  </si>
  <si>
    <t>https://www.facebook.com/groups/366950274676457/permalink/1723420689029402/</t>
  </si>
  <si>
    <t>BlueLobster8261</t>
  </si>
  <si>
    <t>我不入地獄誰入地獄
https://share.google/k0d5A5WSK45Qnz1a0</t>
  </si>
  <si>
    <t>https://scontent-bos5-1.xx.fbcdn.net/v/t39.30808-6/672710893_2055785651671802_6852572690524723594_n.jpg?stp=dst-jpg_p526x296_tt6&amp;_nc_cat=103&amp;ccb=1-7&amp;_nc_sid=aa7b47&amp;_nc_ohc=T9A5Q9r_3pYQ7kNvwG-_zTx&amp;_nc_oc=AdqhuTe8DpElWsIftbpZE7g0vX88y-2gE6jULyz5AHofTI7_L7oSKjjQ1N-AJo5qPdVqKrO8Y89ziyE2f9w0dONx&amp;_nc_zt=23&amp;_nc_ht=scontent-bos5-1.xx&amp;_nc_gid=YkxMDG4iCmDQ2HuJb-vyzQ&amp;_nc_ss=72289&amp;oh=00_Af6kRAUH_vytmVmbzUH7nVbxoNrKfwp6-i57sff1VDOaLw&amp;oe=6A10A07A</t>
  </si>
  <si>
    <t>https://www.facebook.com/groups/366950274676457/permalink/1721648979206573/</t>
  </si>
  <si>
    <t>Ann Lee</t>
  </si>
  <si>
    <t>期待</t>
  </si>
  <si>
    <t>https://www.facebook.com/groups/366950274676457/permalink/1720152196022918/</t>
  </si>
  <si>
    <t>李漢民</t>
  </si>
  <si>
    <t>【車友警示】小心 Shell Recharge 變相加價！快充 60kW 變 30kW 的收費把戲！
各位車友，入去 Shell 充電站前請三思！今日喺機場貨運大樓 Shell Recharge 遇到極之離譜嘅收費同技術問題，大家一定要小心以下「三招」：
1️⃣ 「文字遊戲」：標榜 60kW，實質 30kW
App 入面大大字寫住最高速度 60kW，但原來只要隔離有車一齊充，佢就會自動減速。我實測部車顯示只入到 30kW！客服起初仲想推卸責任話係部車「唔吸電」，最後被我踢爆先肯承認係因為兩支槍分流導致輸出減半。
2️⃣ 「低消陷阱」：速度減慢，最低消費照收
最無良嘅係，佢速度減半令你充多一倍時間，但依然設有 HKD 80 的最低消費。當你發現充得慢想中途停手，佢一樣收足你 $80。計返埋單，每度電嘅平均單價貴到離譜，完全係變相加價！
3️⃣ 「計算混亂」：客服口風轉完又轉
我充咗 12.3 kWh，按原價 $3.9/kWh 應該只係 $48 左右，但因為嗰個「最低消費」加上佢哋補償計算不清，搞到收費極度唔透明。雖然最後嘈到佢哋話退返 $30.8 同加 $20 心意金，但呢種「你要嘈先肯退」嘅態度真係令人好失望。
⚠️ 溫馨提示：
如果大家趕時間，或者唔想被扣冤枉錢，見到隔離有車充電就千祈唔好入去 Shell 呢啲「共享功率」嘅充電位。佢哋嘅銷售標語極具誤導性，明明係慢充速度，卻收快充嘅價錢！
#ShellRecharge #香港電車 #EVHK #充電陷阱 #機場充電 #快充變慢充 #消費者權益</t>
  </si>
  <si>
    <t>機場</t>
  </si>
  <si>
    <t>Shell Recharge</t>
  </si>
  <si>
    <t>60kW, 30kW, 快充, 慢充</t>
  </si>
  <si>
    <t>https://www.facebook.com/groups/366950274676457/permalink/1720179539353517/</t>
  </si>
  <si>
    <t>Anonymous participant</t>
  </si>
  <si>
    <t>各位師兄 細佬我想問一問 屯門邊到有叉電平靚正？</t>
  </si>
  <si>
    <t>疑問</t>
  </si>
  <si>
    <t>疑問/求助</t>
  </si>
  <si>
    <t>求助</t>
  </si>
  <si>
    <t>屯門</t>
  </si>
  <si>
    <t>https://www.facebook.com/groups/366950274676457/permalink/1718688556169282/</t>
  </si>
  <si>
    <t>Roy Ng</t>
  </si>
  <si>
    <t>八鄉汽車美容
公司位置： 錦田八鄉橫台山
                       （順利行格離）
如有興趣或其他汽車美容
詳情或預約 可聯絡☎️51992395  賢 ☎️
https://m.facebook.com/八鄉汽車美容-洗車-打蠟-蒸籠-140889456736875
日本9H 白金塗層復合鍍膜 1-2年期 
 深層研磨去漬拋光 除花痕去蜘蛛紋
鍍晶水腊人手泡抹洗車  推泥膠   去污
       凡惠昌顧9H塗層鍍鏌加送
      納米空氣觸媒消毒蒸籠
     冷氣殺菌消毒服務
     ⛔️半年保養⛔️
 現優惠價2️⃣5️⃣0️⃣0️⃣
        （全車深層清潔消毒套餐 ）
      鍍晶水腊 人手泡抹洗車  推泥膠   去污 
➕吸塵 洗鈴 清潔玻璃
➕ 霧化藥水消毒 除甲醛 除味 防霉
➕ 藥水泡泡深層清潔內籠
➕納米空氣觸媒殺菌消毒除味
➕冷氣殺菌消毒服務
  現優惠價   9️⃣5️⃣0️⃣
（  跣水3M三重水晶蠟消毒蒸籠套餐  ）
      鍍晶水腊 人手泡抹洗車 推泥膠   去污                                   
➕ 吸塵  口清潔玻璃 洗鈴
➕ 冷氣霧化消毒 除甲醛 除味 防霉                                                                              ➕火三層3M水晶蠟（深度去漬去花拋光）
➕藥水泡泡深層清潔內籠
➕納米空氣觸媒殺菌消毒除味
➕冷氣殺菌消毒服務
 現優惠價   1️⃣8️⃣8️⃣8️⃣
以下個別項目因應車輛大小 有所調整
以下是各式單項服務及價錢
A :鍍晶水腊 人手洗車 泥膠 內籠吸塵清潔 洗鈴 
   1️⃣4️⃣8️⃣起
B：納米空氣觸媒霧化消毒
      內籠連冷氣 除菌 除味防霉 
      4️⃣2️⃣0️⃣起 
C：藥水泡泡深層清潔蒸籠 包吸塵
   （座位 座位底 尾箱 冷氣口 地毯）
     4️⃣8️⃣0️⃣起
D:  一層3M打蠟（拋光  輕度去花去漬）
      洗車 吸塵 推泥膠 洗鈴及清潔玻璃  
     5️⃣0️⃣0️⃣
 E:   跣水3M三重水晶蠟
  （深度去花去漬拋光水晶臘）
      洗車 吸塵 推泥膠 洗鈴及清潔玻璃  
      9️⃣8️⃣8️⃣ 起
F:   玻璃鍍晶  線水 去油面 污漬 
      5️⃣0️⃣0️⃣起
G:   清洗引擎箱  3️⃣0️⃣0️⃣                          
H:   頭燈翻新（一對） 6️⃣0️⃣0️⃣
#洗車 #打臘 #汽車美容 #蒸籠 #除味消毒  #八鄉汽車美容 #去漬 #9H鍍鏌 #內籠清潔 #打腊 #霧化消毒 #拋光 #去花痕  #元朗 #保護層 #撥水</t>
  </si>
  <si>
    <t>八鄉</t>
  </si>
  <si>
    <t>https://www.facebook.com/groups/366950274676457/permalink/1717680312936773/</t>
  </si>
  <si>
    <t>陳傲輝</t>
  </si>
  <si>
    <t>有見到你架電車做的士未？ 大熱byd 竟然少過mifa7</t>
  </si>
  <si>
    <t>資訊分享</t>
  </si>
  <si>
    <t>BYD, MIFA7</t>
  </si>
  <si>
    <t>https://www.facebook.com/groups/366950274676457/permalink/1716559856382152/</t>
  </si>
  <si>
    <t>LoyalElephant5591</t>
  </si>
  <si>
    <t>成日無電
元朗呢個新潭路三號電站，唔知點解朝早成日都會停電，係咪被人差曬啲電？無電賣？</t>
  </si>
  <si>
    <t>https://scontent-dfw5-2.xx.fbcdn.net/v/t39.30808-6/668712945_993325249925828_1842925722426541292_n.jpg?stp=cp6_dst-jpg_p180x540_tt6&amp;_nc_cat=100&amp;ccb=1-7&amp;_nc_sid=aa7b47&amp;_nc_ohc=nuZghVGqVQAQ7kNvwF71fZn&amp;_nc_oc=AdrGbf2rP9nuu0J6Q_Cix1XdakmNtsETJ-qX-ZpY-RzsY1pS70g31KIjZKZDJ1ySiVs&amp;_nc_zt=23&amp;_nc_ht=scontent-dfw5-2.xx&amp;_nc_gid=TC7hPaUniuFmHQh6Vk2hiQ&amp;_nc_ss=72289&amp;oh=00_Af5fzOAJtNI5aeBgZJPnDE-1DbAr0vUbcSzuvJk0Kj6-yw&amp;oe=6A10B5CF</t>
  </si>
  <si>
    <t>失望</t>
  </si>
  <si>
    <t>元朗新潭路</t>
  </si>
  <si>
    <t>https://www.facebook.com/groups/366950274676457/permalink/1715215686516569/</t>
  </si>
  <si>
    <t>Tommy Lo</t>
  </si>
  <si>
    <t>偉業街洗車加充電一站過可以淨充電 日頭都係2.5一度 洗車都係，全部都係次次清俾八達通 唔需要套票或者充值一百值得推薦</t>
  </si>
  <si>
    <t>偉業街</t>
  </si>
  <si>
    <t>https://www.facebook.com/groups/366950274676457/permalink/1709728790398592/</t>
  </si>
  <si>
    <t>Ka Ka Chan</t>
  </si>
  <si>
    <t>Cornerstone 6折充電私放 有意請PM</t>
  </si>
  <si>
    <t>Cornerstone</t>
  </si>
  <si>
    <t>https://www.facebook.com/groups/366950274676457/permalink/1704122087625929/</t>
  </si>
  <si>
    <t>Ka Ka Lam</t>
  </si>
  <si>
    <t>尚翹峰灣仔街市停車場，新安裝左充電機， 以後食飯買餸又可以充電，真係好方便啊～</t>
  </si>
  <si>
    <t>https://scontent-lga3-1.xx.fbcdn.net/v/t39.30808-6/658398685_1299013122146964_7224062660589709086_n.jpg?stp=dst-jpg_s600x600_tt6&amp;_nc_cat=103&amp;ccb=1-7&amp;_nc_sid=aa7b47&amp;_nc_ohc=vDbxTkPgM8sQ7kNvwFd9n0d&amp;_nc_oc=AdrYwVb4Ni9_MTkLN-KnSRwH6xVpuShq2QXDlWXBH6yep1wypXWEbiMD28pgnyO6d8I&amp;_nc_zt=23&amp;_nc_ht=scontent-lga3-1.xx&amp;_nc_gid=3hK_bdqP4gD59nuNbioZwQ&amp;_nc_ss=72289&amp;oh=00_Af5QC4U1k117JK9ZYJvz8hs_DFD4imBjynLKMwnvLIxXSg&amp;oe=6A109265</t>
  </si>
  <si>
    <t>灣仔尚翹峰灣仔街市</t>
  </si>
  <si>
    <t>https://www.facebook.com/groups/366950274676457/permalink/1696900318348106/</t>
  </si>
  <si>
    <t>佐敦西貢街月租停車場，地點方便，易泊
呢頭又多個選擇</t>
  </si>
  <si>
    <t>https://scontent-lga3-3.xx.fbcdn.net/v/t39.30808-6/652379669_122197761530581123_7638020414330014135_n.jpg?stp=cp6_dst-jpg_s720x720_tt6&amp;_nc_cat=106&amp;ccb=1-7&amp;_nc_sid=aa7b47&amp;_nc_ohc=enRBHQ-ZwF8Q7kNvwHnlS7-&amp;_nc_oc=Adqvvf25Zsc-9Y3o7pRqzwQGYGcw8axpvUTrJj666Bdso_h1EZLjDuNEJ0LzJkDyA9Q&amp;_nc_zt=23&amp;_nc_ht=scontent-lga3-3.xx&amp;_nc_gid=h-bfZUZaPpmZp4tyPNuESQ&amp;_nc_ss=72289&amp;oh=00_Af7So2A1d6uuQ2LrscVewMJ1MJ1cQV8rYgGHHSZvAqh65A&amp;oe=6A1094BA</t>
  </si>
  <si>
    <t>佐敦西貢街</t>
  </si>
  <si>
    <t>https://www.facebook.com/groups/366950274676457/permalink/1691833838854754/</t>
  </si>
  <si>
    <t>King King</t>
  </si>
  <si>
    <t>This content isn't available right now</t>
  </si>
  <si>
    <t>＃格林Greentrac
感謝支持
格林輪呔
 ---    
 - 
-  
- 
銷售地點
港島區：
鴻記電池輪呔
香港田灣漁歌街3號地下
☎️90455553
中國膠輪電池
幹諾道西160號
☎️25480222
筲箕灣汽車唧油
香港筲箕灣新成街2號G H I舖
☎️96089819
金威膠輪有限公司 
柴灣豐業街12號
☎️28978520
九龍區：
通明膠輪公司
觀塘通明街64號地下
☎️2343 5516
金鋒汽車服務
九龍樂富靜安街36號地下
☎️9523 1657
灝天輪呔
九龍深水埗海壇街166號地下
☎️69708432
棠記膠輪
九龍深水埗福華街77號地下
☎️9234 1185
新界區：
金威膠輪有限公司 
沙田火炭坳背灣街53-55
號美高工業大廈地下A舖
☎️26620588
新昌膠輪公司
上水嘉富坊貿易廣場B座地下5號
☎️9837 9847
新金成膠輪電池公司
粉嶺安居街8號地下
☎️2674 6144
大眾輪胎行
元朗媽橫路47號
☎️2477 2356
萬昌行
屯門建泰街6號恒威工業中心地下155號
☎️91333830
合各類型貨van，夠磅驗車
＃各類型貨VAN
＃標緻貨van ＃TRAVELLER
＃平治貨van ＃BENZ ＃VITO
＃福特貨van ＃FORD
＃福士貨van ＃t5 ＃t6
＃現代貨van ＃H1 ＃STARIA 
＃豐田貨van ＃hiace200 ＃hiace300
＃日産貨van ＃NV350 ＃E25 ＃E26
性價比之選，夠磅驗車
215/70/15，$680
215/65/16，$780
225/65/16，$820
225/55/17，$850
235/55/17，$980
235/50/18，$950
255/45/18，$1080
245/45/19，$980
255/45/19，$1180
275/40/19，$1250
245/40/20，$1280
245/45/20，$1300
255/40/20，$1350
275/35/20，$1450
歐洲品牌格林輪胎
熱賣好評！德國技術，品質保證！
多謝大家的支持‍♂️‍♂️！
本公司繼續極力推薦使用
歐洲品牌  格林輪胎
進化科技 定義未來
高強度胎體設計,完美匹配，表現出精湛抓地力與轉向性能。
胎邊結構:雙層聚酯纖維
雙層胎邊結構設計,提供絕佳過彎支撐性能,給於胎面在彎道中保有最大摩擦面積,賦予極佳的安全性與操控性能
A級濕滑✅胎面特殊配方，直線紋路設計有效降低阻滾動噪音，提高濕地性能。
強力轉向✅胎圈特殊材料補強設計提升輪胎支撐性，同時為轉向性能提供強力保障。
＃歐洲品牌
＃格林輪胎
＃Greentrac
＃舒適低噪音
＃最大排水量
＃高穩定性擋塊
＃降低道路噪音
＃超低滾動阻力
＃燃油節省
＃超高性能輪胎
Greentrac Quest-X
UHP 超高性能輪胎
採用德國技術3D主動靜音設計！
熱賣中
性價比高
一致讚好
持續發威
另備有多款專為私家車型號(格林輪呔)
滿足有要求的客人
歡迎各位查詢預約
＃港澳總代理
＃智盈實業
https://wa.me/85297840529</t>
  </si>
  <si>
    <t>田灣, 筲箕灣, 柴灣, 觀塘, 樂富, 深水埗, 沙田火炭, 上水, 粉嶺, 元朗, 屯門</t>
  </si>
  <si>
    <t>https://www.facebook.com/groups/366950274676457/permalink/1685054832865988/</t>
  </si>
  <si>
    <t>放一換一電動車quota，留言我pm你傾</t>
  </si>
  <si>
    <t>https://www.facebook.com/groups/366950274676457/permalink/1685047799533358/</t>
  </si>
  <si>
    <t>Electway</t>
  </si>
  <si>
    <t># GB/T to CHAdeMO adapter</t>
  </si>
  <si>
    <t>https://scontent-ord5-3.xx.fbcdn.net/v/t39.30808-6/643573320_1448517500618420_3728041026410020012_n.jpg?stp=dst-jpg_p526x296_tt6&amp;_nc_cat=100&amp;ccb=1-7&amp;_nc_sid=aa7b47&amp;_nc_ohc=T5PU9cIY7xIQ7kNvwHH4F83&amp;_nc_oc=AdonvIor2jyCajU_ZGIc94xZKezbM6lZzN-qoQEoc3iol7Gu0x_mUmXAM3Zyk7aimMY&amp;_nc_zt=23&amp;_nc_ht=scontent-ord5-3.xx&amp;_nc_gid=Rft2ww9Bm913JFbqk7hngA&amp;_nc_ss=72289&amp;oh=00_Af76B5mANZ8Cc8P2UaI5omH9DtjIl6cptjktFr0Jb-SxdQ&amp;oe=6A10B09C</t>
  </si>
  <si>
    <t>CHAdeMO</t>
  </si>
  <si>
    <t>https://www.facebook.com/groups/366950274676457/permalink/1684735942897877/</t>
  </si>
  <si>
    <t>JoJo Bee</t>
  </si>
  <si>
    <t>全新DUOSIDA 22kwh 5米充電線 Type2出讓</t>
  </si>
  <si>
    <t>Type 2, 22kW</t>
  </si>
  <si>
    <t>https://www.facebook.com/groups/366950274676457/permalink/1684129122958559/</t>
  </si>
  <si>
    <t>Miya Yip</t>
  </si>
  <si>
    <t>私人放一換一quota
車已劏 已注銷 可即簽
$25000 
煩請PM</t>
  </si>
  <si>
    <t>https://www.facebook.com/groups/366950274676457/permalink/1683741336330671/</t>
  </si>
  <si>
    <t>放一換一quota
可以二簽（時間彈性）
連車$38000</t>
  </si>
  <si>
    <t>https://www.facebook.com/groups/366950274676457/permalink/1682756033095868/</t>
  </si>
  <si>
    <t>Dasyvin</t>
  </si>
  <si>
    <t>荃灣又多個充電站，有8支快充，免停車費</t>
  </si>
  <si>
    <t>荃灣</t>
  </si>
  <si>
    <t>快充</t>
  </si>
  <si>
    <t>https://www.facebook.com/groups/366950274676457/permalink/1682637959774342/</t>
  </si>
  <si>
    <t>https://unwire.hk/2026/02/27/osaka-expo-ev-bus-graveyard-evmj-president-resign/life-tech/auto/</t>
  </si>
  <si>
    <t>大阪</t>
  </si>
  <si>
    <t>https://www.facebook.com/groups/366950274676457/permalink/1682372743134197/</t>
  </si>
  <si>
    <t>騎師政府私家車驗車</t>
  </si>
  <si>
    <t>https://www.facebook.com/share/p/1GVZDQUDXm/?mibextid=wwXIfr</t>
  </si>
  <si>
    <t>https://www.facebook.com/groups/366950274676457/permalink/1681367443234727/</t>
  </si>
  <si>
    <t>Thomson Leung</t>
  </si>
  <si>
    <t>私放1換1 車已劏 文件手續齊全 歡迎報價$35000 可大刀</t>
  </si>
  <si>
    <t>https://www.facebook.com/groups/366950274676457/permalink/1681328033238668/</t>
  </si>
  <si>
    <t>Ann Mak</t>
  </si>
  <si>
    <t>私人放一換一quota 歡迎 出價
未劏車 可兩簽  可以隨時交收  
PM 或 Whatsapp 97231779</t>
  </si>
  <si>
    <t>https://www.facebook.com/groups/366950274676457/permalink/1677664946938310/</t>
  </si>
  <si>
    <t>Frank Yip</t>
  </si>
  <si>
    <t>請教大家幫襯個邊間裝家用充電器？</t>
  </si>
  <si>
    <t>https://www.facebook.com/groups/366950274676457/permalink/1677465290291609/</t>
  </si>
  <si>
    <t>Abbie Lo</t>
  </si>
  <si>
    <t>電動車攜帶式充電器問卷
新年快樂 身體健康 路路亨通 馬到功成 
我係讀緊產品設計的學生 今個sem要設計「電動車攜帶式充電器」
電動車越來越普及 ,想提升方便性和效率
懇求電動車車主花幾分鐘時間幫忙以下填寫問卷
讓我們了解電動車使用者在充電上遇到的問題
 分享您的使用經驗 感謝各位
問卷連結:https://forms.cloud.microsoft/Pages/ResponsePage.aspx?id=YOVOzyieL0G0yqk_QEveTmMfK8S-WhpNktEswy9nl09UM0lJUk1KRk0zNjZVNDBBMTg0RDFJOE1QRy4u</t>
  </si>
  <si>
    <t>https://scontent.fabe1-1.fna.fbcdn.net/v/t39.30808-6/637671234_10163322406481633_4285210761847722355_n.jpg?stp=dst-jpg_s640x640_tt6&amp;_nc_cat=106&amp;ccb=1-7&amp;_nc_sid=aa7b47&amp;_nc_ohc=AF2eUuC1EWUQ7kNvwEzj6g4&amp;_nc_oc=AdolBAHKG3Ptc3w2NYK1S0FyNwz3RtRen5hyVmliwNUoZNCzTy0cAX1TgCcQ2tfHb8A&amp;_nc_zt=23&amp;_nc_ht=scontent.fabe1-1.fna&amp;_nc_gid=FQfXzSleIhpZk7kBP7PQmg&amp;_nc_ss=72289&amp;oh=00_Af5ze62TYhzm3XQSG0GdsHGqkgP8YMHIlQ5jJyqthFQQSQ&amp;oe=6A10A89C</t>
  </si>
  <si>
    <t>https://www.facebook.com/groups/366950274676457/permalink/1676256717079133/</t>
  </si>
  <si>
    <t>C Lok Leung</t>
  </si>
  <si>
    <t>Well Done Charge
$2.5 / kWh
鴻圖道6號
DC直流電 快充 (都算幾快)
八達通收費
( 首次幫襯，感覺唔錯 )</t>
  </si>
  <si>
    <t>鴻圖道6號</t>
  </si>
  <si>
    <t>Well Done Charge</t>
  </si>
  <si>
    <t>https://www.facebook.com/groups/366950274676457/permalink/1671036250934513/</t>
  </si>
  <si>
    <t>香港田灣, 幹諾道西, 筲箕灣, 柴灣, 觀塘, 樂富, 深水埗, 沙田火炭, 上水, 粉嶺, 元朗, 屯門</t>
  </si>
  <si>
    <t>https://www.facebook.com/groups/366950274676457/permalink/1668946281143510/</t>
  </si>
  <si>
    <t>Cheng Chris CC</t>
  </si>
  <si>
    <t>路過火炭某品牌充電站，$10/度電
係咪真事</t>
  </si>
  <si>
    <t>https://scontent-lax3-2.xx.fbcdn.net/v/t39.30808-6/631930484_793057963823140_3342356604380094594_n.jpg?stp=dst-jpg_s720x720_tt6&amp;_nc_cat=103&amp;ccb=1-7&amp;_nc_sid=aa7b47&amp;_nc_ohc=NVoNA922eBQQ7kNvwG8D_I2&amp;_nc_oc=AdqL09s_hu9FZbBtKIAX9UrXH5b3Ixbk0UFSLIM1CohrfOGJNiLIyo2vx47oLNzIMOg&amp;_nc_zt=23&amp;_nc_ht=scontent-lax3-2.xx&amp;_nc_gid=6g1ahlhL5sNWeG2B7XzX6A&amp;_nc_ss=72289&amp;oh=00_Af4E2gALKviVzCOaM-SAVEHyUwnBfjJLlrZxxUI04cBVnA&amp;oe=6A109F44</t>
  </si>
  <si>
    <t>火炭</t>
  </si>
  <si>
    <t>https://www.facebook.com/groups/366950274676457/permalink/1666801761357962/</t>
  </si>
  <si>
    <t>Megan Lin</t>
  </si>
  <si>
    <t>**已售** 我買多左，有無人有興趣，全新無用過，平價轉讓</t>
  </si>
  <si>
    <t>https://www.facebook.com/groups/366950274676457/permalink/1663965798308225/</t>
  </si>
  <si>
    <t>Tesla Wall Connector Gen 3 解鎖服務</t>
  </si>
  <si>
    <t>我有Tesla 充電器已安裝好三相電，因為Tesla 已賣，换了豐田Bz4x ，能改充電器可以充豐田嗎？謝解答</t>
  </si>
  <si>
    <t>Tesla, 豐田Bz4x</t>
  </si>
  <si>
    <t>三相電</t>
  </si>
  <si>
    <t>https://www.facebook.com/groups/366950274676457/permalink/1661380738566731/</t>
  </si>
  <si>
    <t>Tang Johnson</t>
  </si>
  <si>
    <t>新人請教，一般用開邊幾個apps查找叉電位置？唔該</t>
  </si>
  <si>
    <t>https://www.facebook.com/groups/366950274676457/permalink/1659371078767697/</t>
  </si>
  <si>
    <t>《為何貨車電動化，會比私家車來得更快？誰會先到終點？》
談交通電動化，很多人直覺以為私家車會走在最前。但如果把情緒拿走，只看數字，答案其實相反：真正會率先完成轉型的，是貨車，而且會以更快、更乾脆的方式發生。
私家車的購買，往往混雜情感與身份。外形、品牌、引擎聲，經常壓過理性計算。一輛車一年跑一兩萬公里，入油固然浪費金錢，但不少人仍覺得「可以接受」。即使電動車在帳面上更省錢，也未必足以構成「非換不可」的壓力。
貨車完全不是這回事。它不是消費品，而是生產工具。車存在的意義只有一個：用最低成本，把貨準時送到。貨車一年行駛的里程，往往是私家車的數倍，燃料與維修費在總成本中所佔比例，遠高於買車本身。
對一輛年跑八萬公里的貨車而言，柴油與電力之間每公里那一點點差距，一年累積下來，已可達約十萬港元。五年下來，省下的燃料與維修費，足以抵消電動貨車較高的車價，甚至還有餘。這不是「環保加分」，而是直接改寫回本期與現金流的硬數字。CFO 不會為引擎聲浪動心，只會對著帳目下單。
更關鍵的是，貨車的更換周期本來就短。很多商用貨車跑到五年左右，已接近經濟壽命。每一次換車，都是重新計數的一次機會。只要新技術在五年總成本上佔優，整個車隊就會迅速翻頁，根本不需要等待社會共識。
使用模式亦令貨車更適合電動化。固定路線、固定倉庫、固定回站時間，意味著充電可以集中部署。對企業而言，自建充電設施不是負擔，而是一項可計算回報的基建投資。相比之下，私家車高度分散，對公共充電的依賴，反而拖慢了轉型節奏。
不同貨車類型，轉型速度亦不一樣。城市配送車、垃圾車、工程車，對續航要求不高，卻極度重視成本與耐用度。鈉離子電池的成熟，正好切中這些需求。一旦電池成本再被壓低，這類貨車的轉型只會更快。
真正困難的，是長途重型貨車。它們每天行駛數百公里，對重量、續航與補能時間都極為敏感。現有鋰電技術並非不能用，而是用得勉強：電池愈大，載貨愈少；充電愈快，壽命愈受影響。但隨著固態電池逐步進場，其潛在的高能量密度、快充能力與安全邊際，正好對準長途貨車的痛點，為全面電動化提供了真正可行的技術條件。
交通電動化，從來不是一場道德運動，而是一道算術題。私家車的轉變，取決於人心；貨車的轉變，只取決於帳目。當高里程遇上低營運成本，再加上日新月異的電池技術，結果不只是私家車的慢慢轉向，而更可能是一場來勢洶洶的電動貨車革命。</t>
  </si>
  <si>
    <t>https://www.facebook.com/groups/366950274676457/permalink/1657317052306433/</t>
  </si>
  <si>
    <t>觀塘鴻圖道6號新開張有10支車充 250KW 開張期2.2/kWh</t>
  </si>
  <si>
    <t>觀塘鴻圖道6號</t>
  </si>
  <si>
    <t>250kW</t>
  </si>
  <si>
    <t>https://www.facebook.com/groups/366950274676457/permalink/1657843698920435/</t>
  </si>
  <si>
    <t>近代史上最失敗的車：Tesla Cybertruck 
今日英國雜誌 Auto Express 出了一個專題：《近代最失敗的車》。天行入去掃了一掃，這談不上是嚴謹的研究，有些入選者甚至不算失敗 (平治 A-class 三代半賣了6百萬部都算失敗？)，但其他大部分確是銷售數字跟原本預算相距甚遠，往往相差幾倍。以我寫了近30年車的印象，圖中黃色那部小車應該是其中的表表者。
它名為 Nano，由印度車廠 Tata 在2008年推出，賣點是全世界最平的車，各方面都設計到節省生產成本，兼且慳油，目的是令貧窮的印度普羅大眾都可以負擔得起買車，不用再靠危險的電單車代步。老闆 Ratan Tata 雄心壯志，自視為印度的亨利福特，誓要憑個人之力把印度推進全民汽車時代，當時我都對他肅然起敬。
Tata 的目標是每年賣至少25萬架，但廠房的最高容量可達50萬架。如果也爆滿，還可以外判組裝。
結果銷量大失所望，第一個全年賣了7萬架，第二個全年7萬5千架…… 最終累積生產30萬部便停產了。換句話說，頭兩年的銷量分別只及原本目標下限的28%和30%，看來當時印度人的經濟狀況還未準備好迎接汽車時代。
不過，Auto Express 沒有提到的是，其實 Tata Nano 的記錄已經被 Tesla Cybertruck 打破了。根據研究機構 Cox Automotive 的推算，Cybertruck 在頭兩個銷售全年分別只賣了3萬9千架 (2024) 和2萬架 (2025)，只及原來目標下限25萬架的16%和8%。這個記錄，印象中在大量生產的汽車中從來都未見過，至少在過去40年也沒有。無須多說，使用率低下的德州廠房正在虧蝕營運。
為了避免尷尬，Elon Musk 已經竭盡所能，例如把 Cybertruck 的銷量數字混入 Model S 和 Model X 而不公開。傳聞他旗下的 SpaceX 也買了1000輛 Cybertruck 來幫忙 (有沒有大幅 discount 便不得而知了)。另一單來自IT界的獨立新聞說，他旗下的 xAI 為了獎勵員工，完成工作 target 便可獲贈一輛 Cybertruck！反正賣唔出，送員工好過。😂
過去多年來，Elon Musk 一次又一次創造奇跡，令他成為了許多人的偶像，甚至是神。不過 Cybertruck 一役可稱為他的滑鐵盧，「不敗戰神」的神話幻滅。更令人擔心的是，Cybertruck 的失敗反映出他的市場觸覺可以有幾差，樂觀的預測可以有幾離譜。如果說 Tesla 的造車業務由盛轉衰，走向沒落，Cybertruck 就是轉捩點。</t>
  </si>
  <si>
    <t>Tesla Cybertruck, Tata Nano</t>
  </si>
  <si>
    <t>Tesla, Tata</t>
  </si>
  <si>
    <t>https://www.facebook.com/groups/366950274676457/permalink/1657380435633428/</t>
  </si>
  <si>
    <t>Namrr Leung</t>
  </si>
  <si>
    <t>請問紅磡區邊度有地舖ev充電站？</t>
  </si>
  <si>
    <t>紅磡</t>
  </si>
  <si>
    <t>https://www.facebook.com/groups/366950274676457/permalink/1651859559518849/</t>
  </si>
  <si>
    <t>內文：
https://unwire.hk/2026/01/22/geotab-ev-battery-health-fast-charging-study-2025/life-tech/auto/</t>
  </si>
  <si>
    <t>https://www.facebook.com/groups/366950274676457/permalink/1651438122894326/</t>
  </si>
  <si>
    <t>北角有45分鐘充電送</t>
  </si>
  <si>
    <t>https://scontent-ord5-2.xx.fbcdn.net/v/t39.30808-6/616391291_2092327904867367_4803528762438411093_n.jpg?stp=dst-jpg_s720x720_tt6&amp;_nc_cat=104&amp;ccb=1-7&amp;_nc_sid=aa7b47&amp;_nc_ohc=zszLHWLF2tEQ7kNvwHZkO3d&amp;_nc_oc=AdrY7SgmCWW-Cs9xe-7oWDf3RQiNar7mBAACBCYMU935LuybnMhHrThyliqUmx6--es&amp;_nc_zt=23&amp;_nc_ht=scontent-ord5-2.xx&amp;_nc_gid=wkgOKGVJHGqfPVz_yaj5MA&amp;_nc_ss=72289&amp;oh=00_Af4WkH9RnOERVQaD7A6tVeNpNhwsh_eTpaG4j1Ltlkj1iw&amp;oe=6A10BF15</t>
  </si>
  <si>
    <t>北角</t>
  </si>
  <si>
    <t>https://www.facebook.com/groups/366950274676457/permalink/1651221639582641/</t>
  </si>
  <si>
    <t>今日 Tesla，昨日福特。 今日消息：Tesla 失去了坐擁多年的歐洲EV銷量冠軍寶座，首次被福士 (Volkswagen) 超越。 去年 Tesla 在歐洲的銷量下跌了27%，至23.9萬架。相反，福士的EV銷量大增了56%，至27.4萬架。 更恐怖的是，這裡說的只是福士(VW)品牌。福士集團旗下還有 Skoda (17.2萬架，勁升117%)、Audi (15.4萬架，升51%)、Cupra (8萬架，升66%) 和 Porsche 等品牌都有EV，全集團在歐洲共賣了74.3萬架，是 Tesla 的三倍幾。 以型號計，Tesla Model Y 仍是歐洲銷量冠軍 (15.1萬架)，Model 3 則位列第三 (8.6萬架)，第二是 Skoda Elroq (9.4萬架)，第四是 Renault 5 (8.1萬架)，然後是 VW 的 ID4、ID3 和 ID7 (各有約8萬架)，證明 Tesla 單靠兩款車是無法戰勝傳統車廠的多樣化策略，Tesla 雄霸EV市場的日子一去不返。 福士還好戲在後頭，更平價，更大眾化的 ID Polo 和 lD Cross 將會在今年上市，預期銷量會繼續攀升。 Tesla 現在用的產品策略，說穿了，其實是抄襲100年前的美國福特。Henry Ford 當時堅持只專注生產一款型號，就是 Model T，將所有精力用來簡化機械，改善生產流程，提升生產效率，利用規模壓低成本，令 Model T 可以不斷減價，達致雄霸市場。Model T 在1908年推出，至1923至25年間產量達到高峰，連續三年都賣到2百萬架，比現在的 Tesla 更勁！這個紀錄，至今還未有其他車破到。 不過，亦因為過度偏重生產力提升，犧牲了產品的個性和多樣化。當時有一句笑話，據說是亨利福特自己所說：「你可以選擇任何顏色，只要是黑色便可。」，因為全部清一色最容易生產，而且黑色油漆是最快乾的！ 當市場缺乏有競爭力的對手，當然沒有問題。但1920年代通用汽車(GM)掘起，採用截然不同的產品策略。GM收購了多個汽車品牌，為每個品牌都開發不同外形、不同大小、不同引擎、不同配備的車款，以多樣化、不同價錢級數的產品給顧客選擇。結果，1927年GM銷量首次超越福特。亨利福特試圖以新款 Model A 去還擊，雖然在1929和30年奪回銷量冠軍，但此後一直輸給GM，歷時77年。自此，福特也不得不改變策略，跟GM一樣提供多樣化選擇。 有趣的是，Elon Musk 把他的車全部命名為 Model _，明顯是仿效當年的亨利福特。如今，只靠兩款車(還是同一底盤，大量零件共用)走天涯，在競爭日益白熱化，市場上EV選擇越來越多的情況下是否還可行？觀乎福特的歷史教訓，和現在福士集團在歐洲的成績，我認為是否定的。</t>
  </si>
  <si>
    <t>歐洲</t>
  </si>
  <si>
    <t>Tesla Model Y, Tesla Model 3, Skoda Elroq, Renault 5, VW ID4, VW ID3, VW ID7</t>
  </si>
  <si>
    <t>Tesla, Volkswagen, Skoda, Audi, Cupra, Porsche, Renault, Ford, GM</t>
  </si>
  <si>
    <t>https://www.facebook.com/groups/366950274676457/permalink/1648642689840536/</t>
  </si>
  <si>
    <t>講錢傷感情 ‍♂️1）首先用政府津貼作包裝，司哋車場業主講話一蚊都唔洗出，引佢哋落疊。
2）車場業主落疊後，被中天價標，所有車場業主每人要夾2萬多，油車都要夾。
3）車場業主震驚想反口唔俾錢，依家被恐嚇話唔做都要每人夾一萬，住宅業主都要夾。係，你無睇錯，住宅業主都要夾。
1月8日投支持蕉生個3成人，有冇考慮多謝吓趕走佢個7成人。唔係佢隻電樁人fans重日日喺度電樁電樁電樁。好似冇咗電樁，但痴唔出屎咁。領都業委會
如推翻早前業主大會
決定安裝
「EV充電樁工程」
所有住戶單位
需賠萬元以上
並喪失
政府資助
1500萬</t>
  </si>
  <si>
    <t>https://www.facebook.com/groups/366950274676457/permalink/1648509626520509/</t>
  </si>
  <si>
    <t>浩記汽車美容
如有興趣或其他汽車美容
詳情或預約可聯絡☎️51992395。賢☎️
未必隨時聽到電話 只用WhatsApp 回覆 
https://m.facebook.com/八鄉汽車美容-洗車-打蠟-蒸籠-140889456736875
日本9H 白金塗層復合鍍膜 1-2年期 
 深層研磨去漬拋光 除花痕去蜘蛛紋
鍍晶水腊人手泡泡洗車  推泥膠   去污
       凡惠昌顧9H塗層鍍鏌加送
      納米空氣觸媒消毒蒸籠
     冷氣殺菌消毒服務
     ⛔️半年保養⛔️
 現優惠價2️⃣5️⃣0️⃣0️⃣
        （全車深層清潔消毒套餐 ）
      鍍鏌洗車液 人手泡泡洗車  推泥膠   去污 
➕吸塵 洗鈴 清潔玻璃
➕ 霧化藥水消毒 除甲醛 除味 防霉
➕ 藥水泡泡深層清潔內籠
➕納米空氣觸媒殺菌消毒除味
➕冷氣殺菌消毒服務
 現優惠價9️⃣5️⃣0️⃣
（  跣水3M三重水晶蠟消毒蒸籠套餐  ）
      鍍鏌洗車液 人手泡泡洗車 推泥膠   去污                                   
➕ 吸塵  口清潔玻璃 洗鈴
➕ 冷氣霧化消毒 除甲醛 除味 防霉                                                                              ➕三層3M水晶蠟（深度去漬去花拋光）
➕藥水泡泡深層清潔內籠
➕納米空氣觸媒殺菌消毒除味
➕冷氣殺菌消毒服務
 現優惠價   1️⃣8️⃣8️⃣8️⃣
以下個別項目因應車輛大小 有所調整
以下是各式單項服務及價錢
 A : 鍍鏌洗車液 人手洗車 
       推泥膠 內籠吸塵清潔 洗鈴 
   1️⃣4️⃣8️⃣起
B：納米空氣觸媒霧化消毒
      內籠連冷氣 除菌 除味防霉 
      4️⃣2️⃣0️⃣起 
C：藥水泡泡深層清潔蒸籠 包吸塵
   （座位 座位底 尾箱 冷氣口 地毯）
     4️⃣8️⃣0️⃣起
D:  一層3M打蠟（拋光  輕度去花去漬）
      洗車 吸塵 推泥膠 洗鈴及清潔玻璃  
     5️⃣0️⃣0️⃣
 E:   跣水3M三重水晶蠟
  （深度去花去漬拋光水晶臘）
      洗車 吸塵 推泥膠 洗鈴及清潔玻璃  
      9️⃣8️⃣8️⃣ 起
F:   玻璃鍍晶  線水 去油膜 起污漬 
      5️⃣0️⃣0️⃣起
G:   清洗引擎箱  3️⃣0️⃣0️⃣                          
H:   頭燈翻新（一對） 6️⃣0️⃣0️⃣ 
#洗車 #打臘 #汽車美容 #蒸籠 #除味消毒  #八鄉汽車美容 #去漬 #9H鍍鏌 #內籠清潔 #打腊 #霧化消毒 #拋光 #去花痕  #元朗 #保護層 #撥水</t>
  </si>
  <si>
    <t>八鄉, 元朗</t>
  </si>
  <si>
    <t>https://www.facebook.com/groups/366950274676457/permalink/1644540090250796/</t>
  </si>
  <si>
    <t>汽車界的望夫石：Tesla Roadster Mk2
沙田有一個名勝叫「望夫石」，話說一個婦人天天背着嬰孩上山眺望，等待出海的丈夫歸來，但年復一年也未見，最終等到變成化石。這個故事車壇都有，就是 Tesla Roadster。
2017年，Elon Musk 公開介紹了這款新產品的原型車，說它是全世界最快、最好的車，定價20萬美元，即時接受預訂，2020年投產。
到了2020年，他改口到2021年投產。
到了2021年，他改口到2022年投產。
2022年還未到，他又改口到2023年投產。
到了2023年，他改口到2024年投產。
到了2024年，他改口到2025年初投產。
到了2025年，他又改口到2027年投產。
這樣便過了10年。10年在車壇來說是很長的時間，即使對傳統車廠來說也是，何況是進展快速的電動車行業？如果Tesla真的10年前已開始研發，現在很多零件和系統已經過時，必須重新設計了。
與其說有什麼技術原因造成這個延誤，不如說是商業原因吧。
第二代 Roadster 是 Tesla 的 "halo car"，一款用來宣傳而非實質有經濟貢獻的跑車。量產型跑車市場在近30年已嚴重衰退，很多車廠都不再生產，因為銷量大不如前。寶馬一年可賣50萬部3系列房車，但Z4跑車只能賣1萬架，連開發成本也賺不回，所以決定不會再有下一代Z4。市場上仍然有利可圖的生產型跑車大概只剩下保時捷911和福特 Mustang，其餘都是小量生產的高端品牌。
就算最終成功投產，Roadster 的20萬美元價格注定每年只能賣數千輛，對 Musk 或 Tesla 的業務來說只是可有可無，用來粉飾一下櫥窗而已。
在我來看，這款車只是煙幕，每當 Tesla 的新產品計劃乏善足陳時，Musk 便會在 X 發佈關於 Roadster 的新消息，有什麼新噱頭，伴隨一個再次延後的投產時間。其他車廠的 halo car 都是用來提升自家形象的蝕本貨，但 Musk 的 halo car 更高明，連生產也不用投入，光靠在 X 發一兩句文便樂壞教徒了，一毫子也不用花。</t>
  </si>
  <si>
    <t>https://www.facebook.com/groups/366950274676457/permalink/1643684383669700/</t>
  </si>
  <si>
    <t>試駕 Tesla
剛休學回來的香港學生要買車。因為對方早上才成功重新申領駕照，暫時只得臨時駕照，只能由我代為試車。他對一輛價錢約一萬九千美元的二手 2021 Tesla Model 3 三心兩意。於是我們下午來到 Tesla 的經銷商。原來 Tesla 的二手車是不能試駕的，結果他們安排了一輛 2024 年的 Model 3 展銷品給我們體驗一下。
出發前，職員給我們講解汽車的基本功能與操作。當然比起我的二十年車齡老車先進得多了。
職員給我們放行以後，我們先啟動全自動駕駛模式 Full Self-Driving (supervised)，開往附近的超級巿場。汽車在巿區的道路行走自如，曉得自己切線、轉彎，甚至來到超級巿場以後，懂得自己找泊位，然後自行倒車泊進去，看得我目瞪口呆。這個功能，對於泊車技術拙劣，經常偏向左邊甚至踩線的我，非常有用。
然後我們決定關掉 FSD，開上高速公路跑一小段，看看它的 adaptive cruise control 到底如何。然後發現原來 Tesla 雖然跟一般的汽車一樣有兩個腳踏，但實際上是採用 single-pedal driving 模式，在巿區的道路上面，如果把腳從「油門」鬆開，汽車就會很快停下，效果跟 hard braking 沒有分別。短短半小時的測試時間，還沒有適應這種運行模式，反倒因此覺得有點兒暈昡。
來到公路，adaptive cruise control 大派用場。雖然只是一小段，但真的會緊隨前車而自動加快減慢。只是與前車之間的距離，雖然還沒有達到 tailgating，但還是比起我平常覺得舒服的距離要短。也許是我平常開得比較保守，也因此經常製造機會給其他汽車切線超越吧。
抵達目的地以後，我們決定回程。本來打算 FSD 上公路回去經銷商那裡，但搞了老半天，我們都無法迫使系統取道高速公路，於是只能死死氣的讓 FSD 自己走巿區道路回家了，走了十分鐘。期間行車表現，遠比我剛才手動開車更為順暢。
回到經銷商以後，FSD 自己找泊車位，然後倒車進去。兩旁的都是 Tesla，但 FSD 卻不跟兩旁的車平排，而是逐點逐點的繼續倒後。
之後好像撞到後方的另一架 Tesla，然後就自動停止了。幸好原來 Tesla 的防撞桿是塑膠的，因此兩車絲毫無損。最後我們手動把車子移前少許，完成今天的試駕體驗。
雖然我真的很不喜歡 Elon Musk 這個人，也對 Tesla 的質量與安全性無從置喙，但也不得不承認 Tesla 在一些方面的確很有遠見、很先進。這是一次相當有趣的體驗，讓我大開眼界。當然，我習慣不了 Tesla 的操控；反正自的老車還可以走，也不打算換車，可見將來也沒有意思買他們的產品。</t>
  </si>
  <si>
    <t>Tesla Model 3</t>
  </si>
  <si>
    <t>https://www.facebook.com/groups/366950274676457/permalink/1641695733868565/</t>
  </si>
  <si>
    <t>Teddy Tong</t>
  </si>
  <si>
    <t>Model Y 唔使30萬？</t>
  </si>
  <si>
    <t>https://scontent-sjc6-1.xx.fbcdn.net/v/t39.30808-6/613083739_122259926210190439_3347382445980746545_n.jpg?stp=dst-jpg_s720x720_tt6&amp;_nc_cat=104&amp;ccb=1-7&amp;_nc_sid=aa7b47&amp;_nc_ohc=jHZ9n3ZMJj4Q7kNvwH6tr66&amp;_nc_oc=Adrodd3LJ2fZzAnULfV1ujtAsg7YIZLBpnDFzAZxtrc_AKJ8mEBDpLmbpmYr6RDe4P0&amp;_nc_zt=23&amp;_nc_ht=scontent-sjc6-1.xx&amp;_nc_gid=Il4HE2c_YBEaCjFZchdSuA&amp;_nc_ss=72289&amp;oh=00_Af68zPuyzvJHPW0wWqgMtDLpvDEUqTG0j4QCVOnOZeZfkQ&amp;oe=6A10C7BE</t>
  </si>
  <si>
    <t>Tesla Model Y</t>
  </si>
  <si>
    <t>https://www.facebook.com/groups/366950274676457/permalink/1638450820859723/</t>
  </si>
  <si>
    <t>Sam Ho</t>
  </si>
  <si>
    <t>## **新充電站︰中國石油 Flash Charge 灣仔及元朗充電站**</t>
  </si>
  <si>
    <t>灣仔, 元朗</t>
  </si>
  <si>
    <t>中國石油 Flash Charge</t>
  </si>
  <si>
    <t>https://www.facebook.com/groups/366950274676457/permalink/1637231994314939/</t>
  </si>
  <si>
    <t>電動車的礦產迷思：誰在誇大污染？《電動車的礦產迷思：誰在誇大污染？》
「電動車要挖那麼多礦，污染一定比汽油車更嚴重。」這句話近年反覆出現，聽起來像是理性質疑，實際卻經不起推敲。它抓住了一個真實片段——電動車確實需要鋰、鎳、鈷等礦物——然後把整個故事說反了。
先把事實擺清楚。電動車的污染，主要集中在生產階段，尤其是電池製造。採礦、冶煉、加工，當然會產生排放，這一點無須否認。但內燃機車並非「不用挖礦」。一部汽油車從誕生到報廢，同樣需要大量鋼鐵、鋁材、銅，更依賴一個龐大而且必須每天運轉的系統：石油勘探、鑽井、輸油管、油輪、煉油廠、加油站網絡。只是這些污染被攤散在時間與空間之中，久而久之被視為理所當然。
真正的差別，在於「一次性」與「持續性」。這一點不靠形容詞，靠數字就能說清楚。
以一部中型電動車、配備 60 kWh 的 LFP（磷酸鐵鋰）電池為例，電池中大致包含 約 6 公斤金屬鋰、約 41 公斤鐵、約 70 公斤磷酸根（PO₄）。這些礦物在出廠前一次性投入，用十多年，之後仍可回收再用，並非每行駛一公里就要再挖一次。
若換成同樣容量的 NMC（三元鋰）電池，結構不同，但量級同樣清楚。以現行高鎳配方的平均值計算，一組 60 kWh NMC 電池大約包含 約 9 公斤金屬鋰、約 33 公斤鎳、約 5 公斤鈷，以及約 18 公斤錳與鋁、銅等其他金屬。合計起來，仍然只是「數十公斤級」的金屬材料，而不是無限擴大的礦產需求。
把同一把尺放到汽油車身上，畫面立刻失衡。一部汽油車行駛 150,000 公里，以 6.3 公升／百公里的油耗計，整個使用期會燒掉約 9,450 公升汽油。這些汽油背後，大約對應 約 20,000 公升原油的開採與煉製，換算成重量，約 17,000 公斤原油。這不是一次性投入，而是在車輛壽命中被一點一滴燃燒、排放、消失。
於是對照非常直接：
電動車被反覆放大的，是一次性投入的 數十公斤可循環金屬；
汽油車被習慣性忽略的，卻是整個生命週期中燃燒掉的 萬公斤級不可回收原油。
把這兩者放在同一個「誰比較污染」的框架下，本身就已經錯位。
再看全生命週期。即使把採礦與製造的碳排放全部算進去，在歐洲或英國現時的電力結構下，電動車在行駛數萬公里後，總排放已低於同級汽油車；之後跑得越久，差距越大。原因很簡單：電網在去碳化，而汽油車的排放路徑是固定的，永遠靠燃燒化石燃料前進。
有人說，不只二氧化碳，還有空氣與水污染。這話聽來全面，其實結論一樣。內燃機車的空氣污染是即時、分散、貼近人群的：氮氧化物、揮發性有機物、PM₂.₅，每一公里都在城市街道排放，直接構成公共衞生風險。電動車在行駛時沒有尾氣；即使電力仍有少量來自化石燃料，污染也集中在固定電廠，能監管、能改善，性質完全不同。
水污染亦然。鋰礦等電池礦產的開採，確實可能對局部水資源造成壓力，這是電動車產業需要面對的現實問題；但石油體系的水污染是長期而系統性的：油田含油廢水、輸油管滲漏、油輪事故與煉油排放，任何一次大型漏油，都可能對海洋與地下水造成以十年計的破壞。這不是偶發事故，而是化石燃料體系內建的風險。
談到這裏，往往有人追問：「電池報廢怎麼辦？」現實卻比想像清楚得多。現行回收技術下，鈷、鎳、銅等金屬的回收率已普遍可達九成以上，鋰亦進入七至九成的量級。金屬會留下來，再被利用；那 17,000 公斤原油，一經燃燒，就不可能回收一克。
還有一個經常被忽略的對照：我們每天都在使用含鋰與多種金屬礦物的產品。手機、筆電、平板、藍牙耳機，裏面同樣含有鋰、鎳、鈷、銅等材料，卻很少有人因此質疑「用手機是否不環保」。原因其實很直覺：材料是一次性投入，可以回收；真正造成持續污染的，是每天被燃燒掉的能源。這套常識用在消費電子上毫無爭議，卻突然否定在電動車身上，本身就是雙重標準。
更何況，電池技術仍在演進。鈉離子電池不需要鋰、鎳、鈷，已開始進入市場，有潛力在部分應用上取代 LFP；更長遠看，固態電池若能成熟，亦可能逐步取代現行的 NMC。換言之，電動車對關鍵礦產的依賴，是下降中的變數，而不是固定不變的負擔。
當然，電動車並非完美。它仍然有輪胎磨損造成的微粒污染，也無法解決交通擠塞這類城市結構問題。但這些問題，汽油車一樣存在，還要額外加上引擎與排氣系統的污染。電動車不是萬靈丹，但在幾乎每一個可量化的環境指標上，都比內燃機車更好。
把「數十公斤可循環金屬」無限放大，卻對「萬公斤不可回收原油」的日常燃燒視而不見，這不是理性比較，而是一種讓人安心維持舊系統的說法。真正值得被質疑的，從來不是電動車用了多少礦，而是我們為何仍願意接受一個必然持續燃燒、持續排放，還伴隨漏油風險的交通方式。</t>
  </si>
  <si>
    <t>https://www.facebook.com/groups/366950274676457/permalink/1637074907663981/</t>
  </si>
  <si>
    <t>Tesla自2017年把Motors一詞從公司名稱中刪去開始，早已不是以電動車生產商為定位了‍♂️2025年過去，Tesla 連續2年全球銷量下跌，比之前一年又跌了9%至只有160萬架。同期BYD的純電動車銷量大增29%至226萬架，超越 Tesla 成為電動車一哥。
正如之前的預測，所謂「平價版」Model Y 和小改款的 Model 3 對扭轉跌勢無濟於事，在未有新車開發的情況下，今年跌勢恐怕只會加劇…… Elon Musk 的如意算盤是 Robotaxi 試用進展加快，Optimus 機械人順利推出和受市場歡迎，那麼 Tesla 便能成功轉型為自動駕駛網約車服務商和機械人公司。
個人維持原有看法，Tesla 作為汽車生產商的日子已寥寥可數，也許只剩下三數年。即使 Robotaxi 成功，由於它只是軟件，硬件仍沿用現有的車款，基本上不用生產新車，可以如 Uber 般利用現有顧客的車提供服務，近乎無本生利。隨著新車銷量持續下跌，工廠使用率也下跌，零件供貨價格反而上升，賣車業務的利潤只會下挫，甚至轉虧…… 不過這一切應該都是在 Musk 的預算中，最後兩間美國工廠(加州和德州)會不會賣給中資，成為BYD等進軍美國市場的橋頭堡？反正自己都要退出造車業務，對他已經毫不重要了，價高者得便是了。
對於現有 Tesla 的車主，羡慕他們的樂觀，他們是幸福的，因為可以擁有一輛品牌將會絕跡的「名車」，正如買了末代 Saab 或 Rover 的朋友。不過將來要修車的話便麻煩了，問問開 Saab 或 Rover 的人便知。</t>
  </si>
  <si>
    <t>Tesla Model Y, Tesla Model 3</t>
  </si>
  <si>
    <t>Tesla, BYD</t>
  </si>
  <si>
    <t>https://www.facebook.com/groups/366950274676457/permalink/1636497594388379/</t>
  </si>
  <si>
    <t>電動車最耐用的其實是那嚿電池 ‍♂️《電動車最耐用的，其實就是那舊電池》
很多人至今仍然深信一個說法：電動車電池用幾年就要換，成本高、風險大，好似手機電池一樣。這個印象流傳多年，但其實從一開始就建基於一個錯誤類比。電動車電池之所以被誤解，並不是因為數據不足，而是因為大家太習慣用手機去想像一部車。
首先要講清楚一個關鍵事實：手機與電動車，用的並不是同一種取向的電池化學。現今智能手機的電池，仍然主要以 LCO（鋰鈷氧化物） 為核心。LCO 的最大優點，是能量密度高，容易做到又薄又輕，正好配合手機對體積與重量的極端要求；但代價亦很清楚——結構穩定性較低，並不適合承受長時間、高循環的使用。
這並不是失誤，而是產品策略。手機本來就被設計為數年一換，電池追求的是即時體驗，而不是二十年壽命。每日由低電量充到滿格，反覆完成完整充放電循環，加上幾乎沒有主動散熱，電池老化自然來得快。廠商亦心知肚明，所以會提供付費更換電池的選項，作為產品生命周期的一部分。
電動車則走在完全相反的方向。車用電池的主流陰極化學，是 NMC（鎳錳鈷）或 LFP（磷酸鐵鋰）。這兩者的共同點，不是極致能量密度，而是穩定、耐用、可承受長期循環。尤其是 LFP，續航表現未必最亮眼，但壽命長、安全性高，正正反映車廠的工程取態：寧願犧牲一點性能，也不要短命。
除了化學本身不同，電動車還多了一層手機沒有的保護。整個電池組配備完整的熱管理系統，長期將溫度控制在理想範圍；電池管理系統亦刻意限制充放電上下限。儀表顯示的 100%，並非真正用盡；顯示的 0%，亦未到極限。這些看不見的保守設計，正是電池能夠慢慢老化，而不是迅速衰退的原因。
使用方式亦大相逕庭。手機幾乎每天都完成一次完整循環；電動車多數時間只是部分充放電，例如由 40% 補到 80%。對電池而言，這屬於溫和操作，對陰極結構的破壞遠低於手機那種「用盡再充」的節奏。
這些差異，已在現實數據中反映出來。來自 Geotab 的研究，分析大量實際行駛中的電動車後發現，現代電動車電池的平均容量衰減率，每年只有約 1–2%。按這個速度推算，電池使用 20 年後仍然具備實際用途。在不少情況下，反而是車身老化、技術淘汰或維修成本不合比例，電池本身仍然可以繼續工作。
因此，所謂「電動車最大風險是電池」，更多是一種心理投射。人們把手機電池的經驗，錯誤地套用到一個完全不同的工程產品上。手機電池短命，是因為它本來就被設計成短命；電動車電池長命，亦不是奇蹟，而是從化學選擇開始就已經鎖定的結果。
當這一點被看清，電池焦慮其實就失去了立足之地。真正會先被淘汰的，往往不是那舊電池，而是整部車。</t>
  </si>
  <si>
    <t>https://www.facebook.com/groups/366950274676457/permalink/1635670447804427/</t>
  </si>
  <si>
    <t>咁大架車，1度行6公里，為起3毫，堅唔堅呀？</t>
  </si>
  <si>
    <t>https://www.facebook.com/groups/366950274676457/permalink/1635664104471728/</t>
  </si>
  <si>
    <t>各位新年快樂，齊給滿電出發</t>
  </si>
  <si>
    <t>https://www.facebook.com/groups/366950274676457/permalink/1634075887963883/</t>
  </si>
  <si>
    <t>Chan Fai</t>
  </si>
  <si>
    <t># 各位師兄好，分享今日幫一個師兄台E-GOLF加裝電池包，從原先電池衰減到20KWH只可以行120KM左右，升級後可以行到250左右kM，到時候驗車又可以拆返出來，電池同充同放，香港都可以裝，有續航焦慮慨師兄可以PM我！</t>
  </si>
  <si>
    <t>香港</t>
  </si>
  <si>
    <t>E-GOLF</t>
  </si>
  <si>
    <t>https://www.facebook.com/groups/366950274676457/permalink/1633979174640221/</t>
  </si>
  <si>
    <t>WingMan Tong</t>
  </si>
  <si>
    <t>想問有冇貼PPF好介紹？</t>
  </si>
  <si>
    <t>https://www.facebook.com/groups/366950274676457/permalink/1633366641368141/</t>
  </si>
  <si>
    <t>Elon Musk: ‍♂️當傳統車廠還在糾結「電動車是不是為了減碳」，馬斯克已經直接下了重話。針對 Ford 縮減電動車策略的消息，他直言這象徵傳統汽車產業正走向無可避免的衰亡，甚至形容是「注定的死路一條」，言辭一如既往地毒辣，也再次點燃電動化與自動駕駛的論戰。
馬斯克也重申他多年前的預言：沒有自動駕駛能力的內燃機汽車，就像一邊騎馬一邊用摺疊手機，看似能動，實際卻已脫離時代。傳統產業往往不是看不懂，而是不願改變，最後只能眼睜睜走向被淘汰的結局。這番話不只是嘲諷福特，更像是在替整個汽車產業畫出一條殘酷的未來分界線。
https://www.techbang.com/posts/127017</t>
  </si>
  <si>
    <t>Ford, Tesla</t>
  </si>
  <si>
    <t>https://www.facebook.com/groups/366950274676457/permalink/1631506264887512/</t>
  </si>
  <si>
    <t>Lo Yuk Fai</t>
  </si>
  <si>
    <t>www.etnet.com.hk</t>
  </si>
  <si>
    <t>有冇電車車主試過冇番廠定檢，但之後要番廠用保養服務，如壞大電？</t>
  </si>
  <si>
    <t>https://www.facebook.com/groups/366950274676457/permalink/1629840078387464/</t>
  </si>
  <si>
    <t>各位師兄好
分享一個電池外裝，升級續航方案，唔使郁電池，唔使拆線，同充同放，唔使驚驗車，香港都可以安裝，有興趣慨師兄可以PM我，根據你的車型詳細傾</t>
  </si>
  <si>
    <t>https://www.facebook.com/groups/366950274676457/permalink/1630272261677579/</t>
  </si>
  <si>
    <t>荃灣 Matakok （ 馬角街18號）個場新淨、闊落，好泊  
有月租私家車及貨車位</t>
  </si>
  <si>
    <t>荃灣馬角街18號</t>
  </si>
  <si>
    <t>https://www.facebook.com/groups/366950274676457/permalink/1628884555149683/</t>
  </si>
  <si>
    <t>1蚊1蚊1蚊</t>
  </si>
  <si>
    <t>https://scontent-atl3-2.xx.fbcdn.net/v/t39.30808-6/602942210_753742077754729_5598415628283943375_n.jpg?stp=cp6_dst-jpg_p526x296_tt6&amp;_nc_cat=104&amp;ccb=1-7&amp;_nc_sid=aa7b47&amp;_nc_ohc=YNwOsljmW2cQ7kNvwHvv9Bg&amp;_nc_oc=AdrZvmCb9jjezCvYZ1qsC3BpcKmZDwn_GSUCbXXs2V-ItSfv-HJO0oBvTt5WSiZTk7c&amp;_nc_zt=23&amp;_nc_ht=scontent-atl3-2.xx&amp;_nc_gid=85YXJ32WzjlrWKIjXKN7Wg&amp;_nc_ss=72289&amp;oh=00_Af4soD2sAC2MMtYktb14P5ze9_u-8X6kV2q73qoCMbcQ7w&amp;oe=6A10AD4D</t>
  </si>
  <si>
    <t>https://www.facebook.com/groups/366950274676457/permalink/1626670218704450/</t>
  </si>
  <si>
    <t>手機同model 3 connect咗後，用WhatsApp錄音使唔使撳軚盤或者螢光幕任何掣？ 用返手機錄音錄唔錄到？</t>
  </si>
  <si>
    <t>https://www.facebook.com/groups/366950274676457/permalink/1625272168844255/</t>
  </si>
  <si>
    <t>停售燃油車不是因為電動車完美，而是因為時日無多。界線畫得愈早、愈清楚，轉型成本就愈低；拖得愈久，代價只會愈集中、愈昂貴。真正不切實際的，不是 2035，而是以為可以一路拖延，卻不用為後果付帳。
#2035 #電動車 #氣候政策 #淨零 #Column</t>
  </si>
  <si>
    <t>https://www.facebook.com/groups/366950274676457/permalink/1624655718905900/</t>
  </si>
  <si>
    <t>數碼通12月震撼快閃⚡️優惠
立即按以下連接：
Whatsapp: wa.me/85295422229
電話：95422229
  12月專享：
1.現有手機及寬頻用戶開新線減$18
2.指定Plan免$18行政費
3.指定Plan送超市禮券
4.指定Plan送中國澳門數據
5.指定Plan送大陸號碼
6.指定Plan送買機禮券——————————————————————
5G Plan A
5G 家庭Plan限時優惠
選項1：
1Sim $239 110GB
2Sim $344 120GB 
3Sim $449 130GB 
4Sim $554 140GB 
5Sim $659 150GB 
上台即享以下多項優惠：
推薦人月費回贈$600
免$18行政費
送3GB中國+澳門漫遊數據
送合約期內15GB亞太區漫遊數據
送本地數據滾存
無限分鐘本地通話
免數據任用 Zoom/ Teams
加4.5G副卡 $80全速
簽30個月合約
選項2：
1Sim $399 180GB
2Sim $504 190GB
3Sim $609 200GB
4Sim $714 210GB
5Sim $819 220gb
上台即享以下多項優惠：
推薦人月費回贈$600
送$600超市禮券，送完即止‼️
漫遊數據組合二選一
送15GB+200分鐘中國澳門漫數據組合
或
送3GB中國澳門漫遊數據+合約期70GB亞太區漫遊數據連100分鐘中國澳門通話
送本地數據滾存
無限分鐘本地通話
免數據任用 Zoom/ Teams
加4.5G副卡 $80全速
簽24個月合約
需付$18行政費
Whatsapp: wa.me/85295422229
——————————————————————
5G Plan B
5G限時無限數據
$239-110GB
上台即享以下多項優惠：
推薦人月費回贈$600
免$18行政費
送3GB中國+澳門漫遊數據
送合約期內15GB亞太區漫遊數據
送本地數據滾存
無限分鐘本地通話
免數據任用 Zoom/ Teams
簽30個月合約
Whatsapp: wa.me/85295422229
——————————————————————
5G Plan C
大灣區高用量之選
 $299 110GB
上台即享以下優惠：
推薦人月費回贈$600
送$600超市禮券，送完即止
✈️送每月10GB大灣區數據
✈️送每月200分鐘大灣區通話分鐘
送本地數據滾存
免數據任用 Zoom/ Teams
本地無限通話分鐘
簽24個月合約
以上服務需加$18行政費
Whatsapp: wa.me/85295422229
—————————————————————
5G Plan D
✈️暢遊亞太區精選優惠✈️
$299 110GB
上台即享以下優惠：
推薦人月費回贈$600
送$600超市禮券，送完即止
✈️送70GB亞太區數據
✈️送100分鐘大灣區通話分鐘
✈️送每月2GB大灣區數據
送本地數據滾存
免數據任用 Zoom/ Teams
本地無限通話分鐘
簽28個月合約
以上服務需加$18行政費
Whatsapp: wa.me/85295422229
——————————————————————
5G Plan E
快閃優惠
⚡️$179 50GB⚡️
上台即享以下多項優惠：
推薦人月費回贈$600
送$200超市禮券，送完即止
送3GB中國澳門漫遊數據
送本地數據滾存
無限通話分鐘
免數據任用 Zoom/ Teams
簽30個月合約
以上服務需加$18行政費
Whatsapp: wa.me/85295422229
——————————————————————
5G Plan F
                      限時優惠
                   $149/20GB 5G全速
上台即享以下多項優惠：
推薦人月費
回贈$600
無限通話分鐘
免數據任用 Zoom/ Teams
簽24個月合約
以上服務需加$18行政費
Whatsapp: wa.me/85295422229
—————————————————————
5G Plan G
2025 SmarT Pass機王 早鳥優惠
G1： $149 20GB
推薦人月費回贈$600
送$1400買機禮券
⚒送12個月爆Mon保養
無限分鐘本地通話
免數據任用 Zoom/ Teams
簽30個月合約
G2：$179 50GB
推薦人月費回贈$600
送$1700買機禮券
⚒送12個月爆Mon保養
送3GB中國澳門數據
送本地數據滾存
無限分鐘本地通話
免數據任用 Zoom/ Teams
簽30個月合約
G3：$239 110GB
推薦人月費回贈$600
送$2200買機禮券
⚒送12個月爆Mon保養
送3GB中國澳門數據
送合約期內15GB亞太區漫遊數據
送本地數據滾存
無限分鐘本地通話
免數據任用 Zoom/ Teams
簽30個月合約
G4：$299 110GB
推薦人月費回贈$600
送$2200買機禮券
⚒送12個月爆Mon保養
送10GB+200分鐘中國澳門數據組合
送本地數據滾存
無限分鐘本地通話
免數據任用 Zoom/ Teams
簽30個月合約
G5：$399 180GB其後
推薦人月費回贈$600
送$3200買機禮券
⚒送12個月爆Mon保養
送15GB+200分鐘中國澳門數據組合
送本地數據滾存
無限分鐘本地通話
免數據任用 Zoom/ Teams
簽30個月合約
以上服務需加$18行政費
Whatsapp: wa.me/85295422229
—————————————————————
5G Plan H
最強$0機價出機Plan
選項1-$538 100GB
選項2-$738 150GB
上台即享以下多項優惠：
選項1-送手機及配件禮券$8000
                   （預繳$7200）
選項2-送手機及配件禮券$12000
                   （預繳$11000）
推薦人月費回贈$600
送12個月雙面爆Mon換新
選項1送每月3GB大灣區數據連號碼
選項2送每月5GB大灣區數據連號碼
送每月100分鐘中國澳門通話分鐘
✈️送合約期內36GB亞太區漫遊數據
可加副卡5G$105，4.5G全速$80
無限分鐘本地通話
免數據任用 Zoom/ Teams
簽36個月合約
以上服務需加$18行政費
Whatsapp: wa.me/85295422229
——————————————————————
4.5G Plan A
 $158 4.5G 全速任用
低延時，超高速，玩乜都唔使等
上台即享以下多項優惠：
推薦人月費回贈$600
20GB 其後FUP無限數據，不限速
最高可達700Mps
本地通話分鐘4000
送免費數據任用zoom/teams
現有用戶開新線再減$18/月
SmarTone plus 會藉 ：plus 
簽約24個月
以上服務需加$18行政費
Whatsapp: wa.me/85295422229——————————————————————
4.5G Plan B
✨ $120 4.5G 42Mb任用✨
煲劇首選，任用數據
推薦人月費回贈$200
限時免$18行政費
限時送1GB中國澳門數據
14GB其後FUP無限數據 
無限通話分鐘
簽約24/30個月
Whatsapp: wa.me/85295422229
——————————————————————
4.5G Plan C 
⚡️快閃優惠⚡️
  $99/15GB 4.5G 42Mb
推薦人優惠回贈$200
免$18行政費
限時送1GB中國澳門數據
無限通話分鐘
送zoom/Teams免數據任用
14GB數據其後升級2Mb任用
簽24個月合約
Whatsapp: wa.me/85295422229
——————————————————————
4.5G Plan D
$79/10GB 4.5G 42Mb
推薦人優惠回贈$200
⚡️免$18行政費
⚡️無限通話分鐘
⚡️10GB數據其後128kb任用
簽24個月合約
Whatsapp: wa.me/85295422229
================================
史無前例5G大專生優惠
Plan A $108-10GB
Plan B $128-30GB
（送3GB大灣區數據）
Plan C $158-50GB
（送$1200手機及配件禮券+4G大灣區數據）
專享以下優惠
轉台免$18行政費
送免數據任用zoom/teams
送免數據任聽Apple Music.JOOX.KKBOX
送SmarTone plus 會藉 ：plus 
加$18數據智滾存
簽24個月合約
Whatsapp: wa.me/85295422229
================================
         數碼通5G無線寬頻
   家用或商用，一插即用，無需安裝
♥️限時優惠（原價$238）
$98x 30個月快閃優惠
$148x 24個月（免租機費）
$128 x36個月（免租機費）
$198x 12個月（免租機費）
⚡️$238x 6個月（免租機費）
另加$65租機
買機（$2160）
WIFI 7 更快覆蓋更廣
$289 x6個月（已包租機）
$229 x12個月（已包租機）
$209 x24個月（已包租機）免一個月月費
$199 x36個月（已包租機）免一個月月費
可享
7日免費試用保證
200GB 其後 送FUP*無限數據
必須使用指定Router: 
5G CPE Pro 5
5G CPE Pro 3
5G CPE 5
ZTE 5G CPE MC888 Pro
ZTE 5G CPE MC888
ZTE 5G CPE MC8020
ZTE 5G CPE MC801A
Linksys FGW5500
Linksys FGW3000
OPPO 5G CPE T2
OPPO 5G CPE T1a
TP-Link Deco X80-5G
TP-Link Deco X50-5G
Whatsapp: wa.me/85295422229
——————————————————————
⚡️SmarTone 家居光纖寬頻+家居電話⚡️
光纖寬頻月費低至$88
家居電話$58，轉台客戶可享優惠價$48
客戶尊享：
1.指定地點免安裝費
2.24x7T 支援
3.先安裝後啟動
優惠均受有關條款及細則限制 ^
不同時段會有不同的優惠^
#APPLE #5G家居寬頻 #消費券 #HKBN #光纖 #報價鴨 #SmarTone #CSL #5G #轉台優惠 #寬頻上網 #數碼通轉台  #數碼通上台 #iPhone15 #家庭plan #中國移動 #數碼通 #唐樓上網 #5G無線寬頻 #FamilyPlan  #無限上網 ＃任用數據 #手機轉台 #5Gplan #免拉線 #村屋上網 #無限數據 #4G無限上網 #5G數據</t>
  </si>
  <si>
    <t>https://scontent.fsac1-2.fna.fbcdn.net/v/t39.30808-6/597283585_721498304341860_2464794307891792752_n.jpg?stp=dst-jpg_p526x296_tt6&amp;_nc_cat=105&amp;ccb=1-7&amp;_nc_sid=aa7b47&amp;_nc_ohc=80GocI1kj0oQ7kNvwHXs_Tm&amp;_nc_oc=AdrIeHWJrBzB0h2K2TjbIuJ_c1v-t8X-jL4NuchLNCRuzLQbnobC-hmFWTN2467kYc8&amp;_nc_zt=23&amp;_nc_ht=scontent.fsac1-2.fna&amp;_nc_gid=ZuM6XEoVuvWVMxYMF1AgMQ&amp;_nc_ss=72289&amp;oh=00_Af4GmPDpMkcWuvwwgqN53yDTYk8CpAeuPLvwuqBVrBajdQ&amp;oe=6A109213</t>
  </si>
  <si>
    <t>https://www.facebook.com/groups/366950274676457/permalink/1624546012250204/</t>
  </si>
  <si>
    <t>內文：
https://www.supermoto8.com/articles/16594</t>
  </si>
  <si>
    <t>歐盟</t>
  </si>
  <si>
    <t>https://www.facebook.com/groups/366950274676457/permalink/1623800325658106/</t>
  </si>
  <si>
    <t>Lester Lee</t>
  </si>
  <si>
    <t>其實香港好多人真係好雙標，早日睇到新聞奧海城有部Tesla冒煙，但好多車group好似當冇事發生咁完全冇人講，平時國產車一有少少問題，一定會有一大班人出來踩同唱，真係睇到得啖笑☺️</t>
  </si>
  <si>
    <t>奧海城</t>
  </si>
  <si>
    <t>https://www.facebook.com/groups/366950274676457/permalink/1623820665656072/</t>
  </si>
  <si>
    <t>電動車是否真比汽油車環保？《電動車是否真比汽油車環保？》
香港電動車愈來愈普及，但疑問始終存在：本港的發電廠仍大量燃燒天然氣與燃煤，電動車是否真的較環保？要回答這個問題，不能靠印象，而要算清楚。
先看最直接的二氧化碳排放。一輛普通汽油車在香港路況的實際油耗大約 7.5 L/100 km。每公升汽油燃燒排放約 2.3 kg CO₂，換算每公里約 170 g；再加上開採、煉油、運輸等上游排放，合共約 200 g/km。而一輛中型電動車，每 100 km 耗電約 18 kWh，以本港電網每度約 0.40–0.45 kg CO₂ 計算，每公里排放約 72–81 g，大致只有汽油車的一半。
把這差距拉長來看更清楚。如果每年行駛 10,000 km，汽油車排放約 2 t CO₂；電動車約 1–1.2 t，差距接近 1 t，相當於少飛一兩程長途機。若行車里數較多，節省亦會相應增加。
真正的關鍵在於全生命週期的計算。電動車製造階段，特別是電池生產，確實會產生較高的「碳負擔」。但這筆排放並不會永遠壓著電動車。以香港現時電網強度推算，電動車行駛約 12,000–20,000 km 後，累積排放便會低於汽油車；而在 100,000–150,000 km 的整個車生涯裏，電動車的全生命週期排放一般比汽油車低約 30–50%。隨着電網減煤，這個差距只會愈來愈大。
此外，全生命週期並不止於車輛「退役」，電池的「第二生命」正在重寫環境賬目。現時不少退役電動車電池仍有 70–80% 容量，普遍再利用於儲能系統，平衡電網負荷、支援再生能源。這意味著電池的碳排放並非一次性，而是可以攤分至更長的使用年期。至於報廢後的回收，全球技術進展迅速，如濕法冶金（hydrometallurgy）可回收鋰、鎳、鈷等金屬，效率高達 90% 左右，使下一代電池的原材料排放大幅降低。換言之，電池製造的環境負擔正隨技術進步而下降。
在香港，更切身的問題其實不是氣候，而是路邊空氣污染。香港的 NO₂ 與懸浮粒子濃度長年偏高，汽油與柴油車尾氣正是主要來源。電動車雖仍需用電，但在道路上是零尾管排放，巴士站、學校門口、行人路邊的污染可立即下降。發電廠具備集中治理，而路邊則是市民直接吸入，兩者對健康的影響不可同日而語。
當然，電動車並非毫無環境代價。鋰、鎳、鈷的開採有其足跡，車身越大、電池越大，用料越多，排放自然越高。從環保角度看，電動車是「較好的汽車」，但對多數香港人而言，公共交通往往更佳。
因此，在香港的具體情況下，電動車較汽油車環保的結論清晰：使用階段排放遠低於汽油車，行駛 12,000–20,000 km 後便開始「淨減排」，整個生命週期比汽油車低約 30–50%；加上電池再利用和高效回收，長期環境負擔會持續下降。但要讓電動車的優勢完全發揮，香港仍需讓電網徹底變綠，包括淘汰煤電、提升可再生能源比例，以及認真探索核能等穩定低碳方案。交通電動化只是上半場，下半場是能源系統的根本改革。
#電動車 #減碳 #空氣污染 #環保政策 #香港 #能源轉型 #Column</t>
  </si>
  <si>
    <t>https://www.facebook.com/groups/366950274676457/permalink/1620341066004032/</t>
  </si>
  <si>
    <t>Jove 同三號連埋咗？</t>
  </si>
  <si>
    <t>https://scontent-lga3-3.xx.fbcdn.net/v/t39.30808-6/597360941_3417098901774931_498128647131360027_n.jpg?stp=dst-jpegr_p526x296_tt6&amp;_nc_cat=108&amp;ccb=1-7&amp;_nc_sid=aa7b47&amp;_nc_ohc=m8Wqx8p9bDgQ7kNvwHSfKD3&amp;_nc_oc=AdqoYyK-c2uVj_2TxlnnOSoayYY1nwXtEIykimNn6q7MpTkd60mFjkEZuFD32gNLOkA&amp;_nc_zt=23&amp;se=-1&amp;_nc_ht=scontent-lga3-3.xx&amp;_nc_gid=IB2QE-pKsShav9mlVemLsw&amp;_nc_ss=72289&amp;oh=00_Af6f_57zVtYGyoKOFsmydsPfTWrK9x0c_c91gDqcc3dCvw&amp;oe=6A10A0E8</t>
  </si>
  <si>
    <t>Jove</t>
  </si>
  <si>
    <t>https://www.facebook.com/groups/366950274676457/permalink/1617407059630766/</t>
  </si>
  <si>
    <t>想問吓各位師兄
1. 揸電動車有冇咩app係必須？ 
2. 有啲咩Tesla 設定應該要整？
3.￼會唔會訂閱Tesla嘅網絡？</t>
  </si>
  <si>
    <t>https://www.facebook.com/groups/366950274676457/permalink/1615930433111762/</t>
  </si>
  <si>
    <t>CT IP Joe</t>
  </si>
  <si>
    <t>AION UT終於發佈</t>
  </si>
  <si>
    <t>AION UT</t>
  </si>
  <si>
    <t>https://www.facebook.com/groups/366950274676457/permalink/1613665543338251/</t>
  </si>
  <si>
    <t>八鄉汽車美容
如有興趣或其他汽車美容
地址: 八鄉消防局附近橫台山
查詢 ☎️ WhatsApp 51992395 賢☎️
 https://m.facebook.com/八鄉汽車美容-洗車-打蠟-蒸籠-140889456736875
日本9H 白金塗層復合鍍膜 1年期 
 深層研磨去漬拋光 除花痕去蜘蛛紋
      凡惠昌顧9H塗層鍍鏌加送
      納米空氣觸媒消毒蒸籠
     冷氣殺菌消毒服務
     ⛔️半年保養⛔️
  現優惠價  2️⃣5️⃣0️⃣0️⃣
        （全車深層清潔消毒套餐 ）
      人手泡抹洗車    推泥膠   去污 
➕吸塵 洗鈴 清潔玻璃
➕ 霧化藥水消毒 除甲醛 除味 防霉
➕ 藥水泡泡深層清潔內籠
➕納米空氣觸媒殺菌消毒除味
➕冷氣殺菌消毒服務
  現優惠價   9️⃣5️⃣0️⃣  
（  跣水3M三重水晶蠟消毒蒸籠套餐  ）
      人手泡抹洗車    推泥膠   去污                                   
➕ 吸塵  清潔玻璃 洗鈴
➕ 冷氣霧化消毒 除甲醛 除味 防霉                                                                              ➕三層3M水晶蠟（深度去漬去花拋光）
➕藥水泡泡深層清潔內籠
➕納米空氣觸媒殺菌消毒除味
➕冷氣殺菌消毒服務
 現優惠價   1️⃣8️⃣8️⃣8️⃣
以下個別項目因應車輛大小 有所調整
以下是各式單項服務及價錢
A :腊水洗車 推泥膠 吸塵 洗鈴 清潔玻璃 
     1️⃣2️⃣8️⃣起
B：納米空氣觸媒霧化消毒
      內籠連冷氣 除菌 除味防霉 
      4️⃣2️⃣0️⃣起 
C：藥水泡泡深層清潔蒸籠 包吸塵
   （座位 座位底 尾箱 冷氣口 地毯）
     4️⃣8️⃣0️⃣起
D:  一層3M打蠟（拋光  輕度去花去漬）
      洗車 吸塵 推泥膠 洗鈴及清潔玻璃  
     5️⃣0️⃣0️⃣起
E:   跣水3M三重水晶蠟
  （深度去花去漬拋光水晶臘）
      洗車 吸塵 推泥膠 洗鈴及清潔玻璃  
      9️⃣8️⃣8️⃣起
F:   玻璃鍍晶  線水 去油面 污漬 
      5️⃣0️⃣0️⃣起
G:   清洗引擎箱  3️⃣0️⃣0️⃣                          
H:   頭燈翻新（一對） 6️⃣0️⃣0️⃣
#洗車 #打臘 #汽車美容 #蒸籠 #除味消毒  #八鄉汽車美容 #去漬 #9H鍍鏌 #內籠清潔 #打腊 #霧化消毒 #拋光 #去花痕  #元朗 #保護層 #撥水</t>
  </si>
  <si>
    <t>八鄉, 橫台山, 元朗</t>
  </si>
  <si>
    <t>https://www.facebook.com/groups/366950274676457/permalink/1612959376742201/</t>
  </si>
  <si>
    <t>Yeung Ben</t>
  </si>
  <si>
    <t>請問觀塘充電有乜好介紹？</t>
  </si>
  <si>
    <t>觀塘</t>
  </si>
  <si>
    <t>https://www.facebook.com/groups/366950274676457/permalink/1612181996819939/</t>
  </si>
  <si>
    <t>電車充電槍代購</t>
  </si>
  <si>
    <t>電動車車主
在安裝電動車充電器時，先要留意香港「機電工程署EMSD」的要求，如下：
JB Sir
香港新能源學院
HK EV Academy 
有興趣加入我Facebook
我一一分析電動車及電動充電的各項安全要求</t>
  </si>
  <si>
    <t>https://scontent-lax7-1.xx.fbcdn.net/v/t39.30808-6/592491219_122247077396137441_8572162257882529931_n.jpg?stp=dst-jpg_p180x540_tt6&amp;_nc_cat=105&amp;ccb=1-7&amp;_nc_sid=aa7b47&amp;_nc_ohc=gkBzpudY5iEQ7kNvwFM1m1u&amp;_nc_oc=Adoeb1EEp9aE32XjKM-_WFMrDu4s60lgSiRwEvF9OuX8tPeFyP1ar8iOWDRR8fzwK5o&amp;_nc_zt=23&amp;_nc_ht=scontent-lax7-1.xx&amp;_nc_gid=M1VpYM8fqmEjlMkWIaLv4w&amp;_nc_ss=72289&amp;oh=00_Af6zteOn7yk9pZBY7hFgGjEateONuvQ-YeQ4iD-x4J581w&amp;oe=6A10C6A7</t>
  </si>
  <si>
    <t>https://www.facebook.com/groups/366950274676457/permalink/1606726287365510/</t>
  </si>
  <si>
    <t>香港新能源學院
HK EV Academy 
選購新能源充電器須合乎以下要求：
CE 「Conformité Européenne」
「符合歐洲指令規範」
電子/電器產品：充電器、電源供應器：有CE 標誌，才能在歐洲境內出售。 
IP 「Ingress Protection」
國際公認的防護等級認證
IP 等級由兩個數字所組成
第一個數防塵等級（等級為 0 至 6）
第二個數防水等級（等級為 0 至 8）
數字愈大表示其防護等級愈佳
IP65/68（e.g)
「6」是防塵等級；
後面的防水等級分別有「5」和「8」，
IP68 的意思是該產品能夠在 1 米水深下使用。因此就出現 IP65/68 寫在一起的情況。
￼每日知多啲
查詢JB Sir
whatsapp 95598310</t>
  </si>
  <si>
    <t>https://www.facebook.com/groups/366950274676457/permalink/1594645835240222/</t>
  </si>
  <si>
    <t>過夜充電的選擇</t>
  </si>
  <si>
    <t>https://www.facebook.com/groups/366950274676457/permalink/1593579378680201/</t>
  </si>
  <si>
    <t>Lei Tat</t>
  </si>
  <si>
    <t>安盛AXA港澳車北上熱門方案
TESLA 特斯拉 MODEL 3 Y X
（首次登記三年或以上）
✅澳車北上 ✅港車北上
✅橫琴單牌車 ✅個人兩地牌
交強險+商業險方案，低至¥1448/¥1674起，還包含高速/港珠澳大橋內地段拖車
粵港澳出行北上牌證車保（交強和商業險），
請添加微信號：CnHkMo001
名稱：粵港澳-1@利達（依序回覆）
#澳車北上保險
#港車北上保險
#兩地牌保險
#橫琴單牌保險</t>
  </si>
  <si>
    <t>Tesla Model 3, Tesla Model Y, Tesla Model X</t>
  </si>
  <si>
    <t>https://www.facebook.com/groups/366950274676457/permalink/1592215025483303/</t>
  </si>
  <si>
    <t>昌泰-配車匙服務</t>
  </si>
  <si>
    <t>安裝汽車充電介紹</t>
  </si>
  <si>
    <t>https://www.facebook.com/groups/366950274676457/permalink/1589734102398062/</t>
  </si>
  <si>
    <t>Honnmono</t>
  </si>
  <si>
    <t>全球轉插供應商 公認優質 信心之選
Honnmono獨家 App 功能，內置eSIM
港車北上 快充轉插
穩定性安全性兼容性
香港行貨2年保養
香港數碼港公司
南方電網孵化企業
hkt 1010 租賃合作
香港百老￼滙
服務各大車廠 及 電網公司
•專業售後服務容服團隊,，隨時解答您的疑問
•全面兼容，適用所有 CCS2 電動車及充電椿</t>
  </si>
  <si>
    <t>香港數碼港</t>
  </si>
  <si>
    <t>快充, CCS2</t>
  </si>
  <si>
    <t>https://www.facebook.com/groups/366950274676457/permalink/1585657712805701/</t>
  </si>
  <si>
    <t>充電流程</t>
  </si>
  <si>
    <t>https://www.facebook.com/groups/366950274676457/permalink/1584537532917719/</t>
  </si>
  <si>
    <t>全固態電池終於實用化？Nissan 今年起開始試生產全固態電池，並夥拍美國 LiCAP Technologies 推動先進乾式製程技術，成功將充電時間縮短至 30 分鐘，續航力提升至鋰離子電池兩倍。搭載新電池的電動車原型，目標 2028 財政年度推出 👇詳細看留言連結👇</t>
  </si>
  <si>
    <t>Nissan</t>
  </si>
  <si>
    <t>https://www.facebook.com/groups/366950274676457/permalink/1583587149679424/</t>
  </si>
  <si>
    <t>數碼港</t>
  </si>
  <si>
    <t>https://www.facebook.com/groups/366950274676457/permalink/1580939323277540/</t>
  </si>
  <si>
    <t>數碼港, 百老匯</t>
  </si>
  <si>
    <t>https://www.facebook.com/groups/366950274676457/permalink/1577285266976279/</t>
  </si>
  <si>
    <t>CCS2, 快充</t>
  </si>
  <si>
    <t>https://www.facebook.com/groups/366950274676457/permalink/1576330203738452/</t>
  </si>
  <si>
    <t>數碼港, 百老滙</t>
  </si>
  <si>
    <t>https://www.facebook.com/groups/366950274676457/permalink/1571411044230368/</t>
  </si>
  <si>
    <t>https://www.facebook.com/groups/366950274676457/permalink/1571104997594306/</t>
  </si>
  <si>
    <t>https://www.facebook.com/groups/366950274676457/permalink/1566466458058160/</t>
  </si>
  <si>
    <t>https://www.facebook.com/groups/366950274676457/permalink/1564538481584291/</t>
  </si>
  <si>
    <t>https://www.facebook.com/groups/366950274676457/permalink/1562819501756189/</t>
  </si>
  <si>
    <t>https://www.facebook.com/groups/366950274676457/permalink/1560950848609721/</t>
  </si>
  <si>
    <t>https://www.facebook.com/groups/366950274676457/permalink/1557432348961571/</t>
  </si>
  <si>
    <t>Honnmono, 南方電網</t>
  </si>
  <si>
    <t>https://www.facebook.com/groups/366950274676457/permalink/1556790015692471/</t>
  </si>
  <si>
    <t>https://www.facebook.com/groups/366950274676457/permalink/1556006035770869/</t>
  </si>
  <si>
    <t>Hp Brake</t>
  </si>
  <si>
    <t>陶瓷碟6.5折扣
老表工厂一手价格，回馈到車主
#AP替换碟，#brembo 替换碟
#Alcon替换碟 #EN￼DLESS替换碟
轻量化，耐高温，抗腐蚀
#AP. #brembo套装陶瓷碟方案
一碟传三代，車走碟还在
#港車北上 
专业港澳車
专业化更放心更专业
老表微信 19866075512</t>
  </si>
  <si>
    <t>https://www.facebook.com/groups/366950274676457/permalink/1554094869295319/</t>
  </si>
  <si>
    <t>https://www.facebook.com/groups/366950274676457/permalink/1552527116118761/</t>
  </si>
  <si>
    <t>香港, 數碼港, 百老匯</t>
  </si>
  <si>
    <t>https://www.facebook.com/groups/366950274676457/permalink/1551633026208170/</t>
  </si>
  <si>
    <t>https://www.facebook.com/groups/366950274676457/permalink/1550728112965328/</t>
  </si>
  <si>
    <t>https://www.facebook.com/groups/366950274676457/permalink/1545764943461645/</t>
  </si>
  <si>
    <t>https://www.facebook.com/groups/366950274676457/permalink/1544548860249920/</t>
  </si>
  <si>
    <t>如果以 $2.8 一度計……
$5000 送 $1000 最後大約 $2.33 / kWh
$3000 送 $450 最後大約 $2.43 / kWh</t>
  </si>
  <si>
    <t>https://www.facebook.com/groups/366950274676457/permalink/1542179043820235/</t>
  </si>
  <si>
    <t>Exciting news for EV drivers! K11 ATELIER King’s Road Carpark now features one of the fastest public charging services in Hong Kong’s Eastern District, boasting a maximum output of 240kW per gun. In addition, this is Hong Kong’s first split-type European standard charging system with innovative air-cooling technology, reducing maintenance while enhancing stability and quiet operation.
🌱⚡ Embracing sustainable technology is our commitment to a greener future. By providing efficient charging solutions, we’re paving the way for more eco-friendly journeys. Join us in driving towards a sustainable tomorrow!</t>
  </si>
  <si>
    <t>K11 ATELIER King’s Road Carpark</t>
  </si>
  <si>
    <t>240kW, 超充</t>
  </si>
  <si>
    <t>https://www.facebook.com/groups/366950274676457/permalink/1540177937353679/</t>
  </si>
  <si>
    <t>https://www.facebook.com/groups/366950274676457/permalink/1539846120720194/</t>
  </si>
  <si>
    <t>冇咗夜早特價時段，貴少少但唔駛排隊</t>
  </si>
  <si>
    <t>https://scontent-atl3-1.xx.fbcdn.net/v/t39.30808-6/544902739_3307446789406810_6653327958861671188_n.jpg?stp=dst-jpg_p180x540_tt6&amp;_nc_cat=103&amp;ccb=1-7&amp;_nc_sid=aa7b47&amp;_nc_ohc=CVuIQjDNv9YQ7kNvwGobmBQ&amp;_nc_oc=AdpTbRE40CYBRdB0yGr4KF0FKLIW80gRzPQVa_c3VlbJdBSyFopktQJBUQeAKvZnf1A&amp;_nc_zt=23&amp;_nc_ht=scontent-atl3-1.xx&amp;_nc_gid=3eJGpv_S1fdRXGywEOoxMw&amp;_nc_ss=7c289&amp;oh=00_Af4740oJJLgqEVVEOeH-96p07sdG7VNHV6uQh0tXuilaKQ&amp;oe=6A10C38C</t>
  </si>
  <si>
    <t>https://www.facebook.com/groups/366950274676457/permalink/1539457730759033/</t>
  </si>
  <si>
    <t>Congratulations!Hong Kong’s Vocational Training Council (VTC) team won the 2025 Bridgestone World Solar Challenge Cruiser class with their Sophie 8X solar-powered EV, covering 3,021.5 km (1,877.5 miles) across Australia from Darwin to Adelaide in 44 hours at an average speed of 68.7 kph (42.7 mph). 
Featuring a 15.2 kWh battery, 18% lighter silicon carbide (SiC) motors reducing energy use by 30%, and a CFD-optimized carbon fiber body, the Sophie 8X outperformed rivals in efficiency and practicality, marking a leap in solar vehicle innovation.</t>
  </si>
  <si>
    <t>澳洲, Darwin, Adelaide</t>
  </si>
  <si>
    <t>Sophie 8X</t>
  </si>
  <si>
    <t>https://www.facebook.com/groups/366950274676457/permalink/1535431374495002/</t>
  </si>
  <si>
    <t>香港數碼港, 百老滙</t>
  </si>
  <si>
    <t>https://www.facebook.com/groups/366950274676457/permalink/1534821117889361/</t>
  </si>
  <si>
    <t>https://www.facebook.com/groups/366950274676457/permalink/1532562698115203/</t>
  </si>
  <si>
    <t>https://www.facebook.com/groups/366950274676457/permalink/1530017375036402/</t>
  </si>
  <si>
    <t>https://www.facebook.com/groups/366950274676457/permalink/1529080841796722/</t>
  </si>
  <si>
    <t>香港數碼港, 香港百老滙</t>
  </si>
  <si>
    <t>https://www.facebook.com/groups/366950274676457/permalink/1528538538517619/</t>
  </si>
  <si>
    <t>Man Man</t>
  </si>
  <si>
    <t>＃衛途輪胎Vitour ＃M5</t>
  </si>
  <si>
    <t>https://www.facebook.com/groups/366950274676457/permalink/1526929812011825/</t>
  </si>
  <si>
    <t>https://www.facebook.com/groups/366950274676457/permalink/1526910072013799/</t>
  </si>
  <si>
    <t>Sharon Chan</t>
  </si>
  <si>
    <t>觀塘敬業街敬業工廠大廈——Autobright汽車美容 
首次登記洗車可獲半價優惠。</t>
  </si>
  <si>
    <t>觀塘敬業街敬業工廠大廈</t>
  </si>
  <si>
    <t>https://www.facebook.com/groups/366950274676457/permalink/1526815582023248/</t>
  </si>
  <si>
    <t>觀塘敬業街敬業工廠大廈——Autobright汽車美容 ，首次登記洗車可獲半價優惠。</t>
  </si>
  <si>
    <t>https://scontent-atl3-3.xx.fbcdn.net/v/t39.30808-6/535265739_2963087763879647_5986251976522343106_n.jpg?stp=dst-jpg_p526x296_tt6&amp;_nc_cat=107&amp;ccb=1-7&amp;_nc_sid=aa7b47&amp;_nc_ohc=dP2ve_LlYWMQ7kNvwFxf3Dt&amp;_nc_oc=AdptNELCCnTRuyH1Pn0IAQRZVeVaBIto8K7-uuXzMRmukef04NusNF94oF-zPrxq1DQ&amp;_nc_zt=23&amp;_nc_ht=scontent-atl3-3.xx&amp;_nc_gid=RB_4n8m7ebH1vxYschQwlA&amp;_nc_ss=72289&amp;oh=00_Af7wUdq5YBeUOyB9sd8qEyNmlu0gm-Et5BEGvFUPlBr_VA&amp;oe=6A10BA5A</t>
  </si>
  <si>
    <t>https://www.facebook.com/groups/366950274676457/permalink/1526130218758451/</t>
  </si>
  <si>
    <t>Don Au</t>
  </si>
  <si>
    <t>竟然仲有得平？</t>
  </si>
  <si>
    <t>https://scontent-phl2-1.xx.fbcdn.net/v/t39.30808-6/536272134_122221225208152111_7420903267943732360_n.jpg?stp=dst-jpg_p526x296_tt6&amp;_nc_cat=100&amp;ccb=1-7&amp;_nc_sid=aa7b47&amp;_nc_ohc=V4LNFbA54tsQ7kNvwGR7Q-L&amp;_nc_oc=Adovq2_l3umktM8aeCw8MsUJGZBCecffLuHpHzkYsy5FCGrzG6_9WPITQQTjRvKGmDk&amp;_nc_zt=23&amp;_nc_ht=scontent-phl2-1.xx&amp;_nc_gid=RMFivoB39NqjAZ_iZnK8pw&amp;_nc_ss=72289&amp;oh=00_Af4ZtQYavtSelj2Qx448Avs1j1PP4EPIBK7zNapsxO0FrQ&amp;oe=6A10A3A8</t>
  </si>
  <si>
    <t>https://www.facebook.com/groups/366950274676457/permalink/1521889415849198/</t>
  </si>
  <si>
    <t>Fu Kwai Mau</t>
  </si>
  <si>
    <t>Tesla model3/Y
科技升級套件——以創新設計重新定義豪華駕乘體驗。  
**電動前蓋**搭載智能感應系統，點擊屏幕或手機APP即可一鍵開合，結合自動防夾功能，兼顧便利與安全
**帶出風口顯示屏**原廠數據顯示，自帶carplay，導航直接顯示，夏天開空調，唔擋出風口，
**電拉手**完美融入車身曲線，解鎖瞬間優雅彈出，降低風阻同時彰顯極簡美學
**電索門**採用磁吸緩降技術，輕推門板即自動密合，杜絕傳統關門噪音，更避免夾手風險，細節處盡顯貼心
**鐳雕氣氛燈**內建128色RGB光效，可隨駕駛模式、音樂節奏或個人心情自由切換，專用水杯架無級調節亮度與動態效果，打造沉浸式座艙氛圍
全系列升級組件均基於原廠數據開發，無損安裝保留特斯拉純粹設計語言，從功能到視覺全面提升
多種套餐組合，讓你用更平既價錢去享受更多的功能
歡迎查詢
https://wa.me/85291379117
#model3改裝
#modelY改裝
#tesla電拉手
#tesla電索門
#tesla氣氛燈
#tesla顯示屏
#tesla電頭蓋</t>
  </si>
  <si>
    <t>Tesla Model 3/Y</t>
  </si>
  <si>
    <t>https://www.facebook.com/groups/366950274676457/permalink/1520819685956171/</t>
  </si>
  <si>
    <t>EvLife HK</t>
  </si>
  <si>
    <t>測試順利
240kW 商用車專用快充</t>
  </si>
  <si>
    <t>https://scontent-atl3-3.xx.fbcdn.net/v/t39.30808-6/530890690_1081711600763410_7469214894788561927_n.jpg?stp=dst-jpg_s720x720_tt6&amp;_nc_cat=109&amp;ccb=1-7&amp;_nc_sid=aa7b47&amp;_nc_ohc=5TpyakSg3v4Q7kNvwExbjQV&amp;_nc_oc=AdoY1RSRBiph-3V5gPOODlvX6K8G_Vg0n7Dzsz-kxukNUMT6dRhyEqG9H_1W6FhZVbg&amp;_nc_zt=23&amp;_nc_ht=scontent-atl3-3.xx&amp;_nc_gid=RB_4n8m7ebH1vxYschQwlA&amp;_nc_ss=72289&amp;oh=00_Af5c9ZLBposOz7BpwbioskRqb9cdUcnbhdXLdXY0t-fopA&amp;oe=6A109A82</t>
  </si>
  <si>
    <t>充電速度</t>
  </si>
  <si>
    <t>https://www.facebook.com/groups/366950274676457/permalink/1519412309430242/</t>
  </si>
  <si>
    <t>專業的事交給專業的EVLife
EV Life 是Zeekr充電機指定承辦商
安全保障專業服務
www.evlife.com.hk</t>
  </si>
  <si>
    <t>Zeekr</t>
  </si>
  <si>
    <t>https://www.facebook.com/groups/366950274676457/permalink/1515284796509660/</t>
  </si>
  <si>
    <t>Edward Lam</t>
  </si>
  <si>
    <t>如果想出架二手Tesla，去官方到買會唔會好啲？</t>
  </si>
  <si>
    <t>https://scontent-iad3-1.xx.fbcdn.net/v/t39.30808-6/528389826_122227057424156500_8874587617246713844_n.jpg?stp=dst-jpg_p526x296_tt6&amp;_nc_cat=104&amp;ccb=1-7&amp;_nc_sid=aa7b47&amp;_nc_ohc=kdI1A835a74Q7kNvwGbYepu&amp;_nc_oc=AdrWzOnRiKHP_vRGnPhXTM4axPDs4oBL7lFoXx1-zW8dUQOZ4wAdUV9i93E37NCrU3xx3tUl16v4VUlRRtF8txNe&amp;_nc_zt=23&amp;_nc_ht=scontent-iad3-1.xx&amp;_nc_gid=ga9BbNoh2jYLBBi3SUWWQA&amp;_nc_ss=72289&amp;oh=00_Af5li1zbP42G8qEabcbN4LR5FQcs6ZGl07J1F3_Tdu5Yxw&amp;oe=6A109C97</t>
  </si>
  <si>
    <t>https://www.facebook.com/groups/366950274676457/permalink/1515114353193371/</t>
  </si>
  <si>
    <t>Tommy Tso</t>
  </si>
  <si>
    <t>如果大家對Leapmotor T03有興趣，歡迎大家加入以下群組交換最新消息
https://www.facebook.com/groups/750551708138835/?ref=share&amp;mibextid=WaXdOe</t>
  </si>
  <si>
    <t>Leapmotor T03</t>
  </si>
  <si>
    <t>https://www.facebook.com/groups/366950274676457/permalink/1514120939959379/</t>
  </si>
  <si>
    <t>灣區新能源</t>
  </si>
  <si>
    <t>@每個人</t>
  </si>
  <si>
    <t>https://www.facebook.com/groups/366950274676457/permalink/1513230813381725/</t>
  </si>
  <si>
    <t>Alan Mak</t>
  </si>
  <si>
    <t>想搵註冊電工拆除充電樁一個 元朗屋苑</t>
  </si>
  <si>
    <t>元朗</t>
  </si>
  <si>
    <t>https://www.facebook.com/groups/366950274676457/permalink/1512602860111187/</t>
  </si>
  <si>
    <t>錦上路站新轉乘停車場
有一堆講明要收錢嘅 Type 2 插位
另外有好多 13A 位唔清楚要不要錢
錦上路站 A 出口行過對面就係
留意番充電收費係每半小時計
注：應該仲有一啲快充位的，不過好熱我唔想行哂成個場，所以冇見到……另外入邉係手機結界</t>
  </si>
  <si>
    <t>錦上路站</t>
  </si>
  <si>
    <t>Type 2, 13A</t>
  </si>
  <si>
    <t>https://www.facebook.com/groups/366950274676457/permalink/1512278566810283/</t>
  </si>
  <si>
    <t>https://www.facebook.com/groups/366950274676457/permalink/1511439686894171/</t>
  </si>
  <si>
    <t>https://www.facebook.com/groups/366950274676457/permalink/1510648680306605/</t>
  </si>
  <si>
    <t>#衛途輪胎Vitour</t>
  </si>
  <si>
    <t>https://www.facebook.com/groups/366950274676457/permalink/1509411163763690/</t>
  </si>
  <si>
    <t>FutureHubs HK</t>
  </si>
  <si>
    <t>EV Charger Installation Service
供應及安裝充電設備
220V 單相 32A 7kW
連10米充電線</t>
  </si>
  <si>
    <t>220V 單相 32A 7kW</t>
  </si>
  <si>
    <t>https://www.facebook.com/groups/366950274676457/permalink/1509154207122719/</t>
  </si>
  <si>
    <t>利豐</t>
  </si>
  <si>
    <t>#衛途Vitour 
️ 專為操控打造的街道胎，你準備好進化了嗎？
FORMULA SPEC Z ✖️ 高抓地 ✖️ 強支撐 ✖️ 熱血外觀
讓你的車，從街頭出場就自帶主角光環！
#衛途輪胎 #VITOUR #FORMULASPECZ #街道性能胎
#改裝車選胎 #輪胎推薦 #VitourPerformanceTires</t>
  </si>
  <si>
    <t>https://www.facebook.com/groups/366950274676457/permalink/1508944627143677/</t>
  </si>
  <si>
    <t>https://www.facebook.com/groups/366950274676457/permalink/1508223483882458/</t>
  </si>
  <si>
    <t>Raymond Lau</t>
  </si>
  <si>
    <t>The Point 充電有咩情況最快只有 40kwh? 近日去充有時最快只有 40kwh, 隔離係冇車充緊，以前充開 60kwh, 當時我20%電</t>
  </si>
  <si>
    <t>The Point</t>
  </si>
  <si>
    <t>40kW/60kW</t>
  </si>
  <si>
    <t>https://www.facebook.com/groups/366950274676457/permalink/1508493767188763/</t>
  </si>
  <si>
    <t>Maggie Chan</t>
  </si>
  <si>
    <t>感謝大家支持
衛途 VITOUR 
銷售地點
港島區：
鴻記電池輪呔
香港田灣漁歌街3號地下
☎️90455553
中國膠輪電池
幹諾道西160號
☎️25480222
友興膠輪電池
香港西灣德輔導西440號
☎️28193692
筲箕灣汽車唧油
香港筲箕灣新成街2號G H I舖
☎️96089819
金威膠輪有限公司 
柴灣豐業街12號
☎️28978520
九龍區：
棠記膠輪
深水埗福華街77號
☎️2779 0836
通明膠輪公司
觀塘通明街64號地下
☎️2343 5516
金鋒汽車服務
九龍樂富靜安街36號地下
☎️9523 1657
百好膠輪電池
九龍城城南道51號地下
☎️23821010
灝天輪呔
九龍城啟德道39號地下
☎️69708432
新界區：
金威膠輪有限公司 
沙田火炭坳背灣街53-55
號美高工業大廈地下A舖
☎️26620588
新昌膠輪公司
上水嘉富坊貿易廣場B座地下5號
☎️9837 9847
呔酷膠輪電池公司
粉嶺安樂村業暢街利來中心一號地下
☎️5113 0668
新金成膠輪電池公司
粉嶺安居街8號地下
☎️2674 6144
大眾輪胎行
元朗媽橫路47號
☎️2477 2356
精鈴
屯門青山公路籃地(榮華車行)
☎️96858115
萬昌行
屯門建泰街6號恒威工業中心地下155號
☎️91333830
衛途（VITOUR）輪胎是源自德國的品牌。花紋設計比較前衛，産品整體外觀精細，美觀度較高頗受到用家歡迎
 衛途輪胎具有以下特點：
✅ - 耐磨性極佳：採用了特殊的配方和製造工藝，使其具有較長的使用壽命。
 ✅- 抓地性能優異：能夠確保車輛在不同路況下行駛的穩定性和操控性。
 ✅- 噪音中等：儘管硬度較高，但使用了來自馬來西亞的軟橡膠膠質，在一定程度上控制了噪音水平。
✅-非對稱胎面花紋設計、3D主動靜音設計、特殊設計的輪圈保護器、寬縱向溝槽，肩部主溝槽壁滾花設計， 可變節距長度/對準和優化的橫向凹槽角度。
衛途（VITOUR）輪胎是源自德國的品牌。花紋設計比較前衛，産品整體外觀精細，美觀度較高頗受到用家歡迎
 衛途輪胎具有以下特點：
✅ - 耐磨性極佳：採用了特殊的配方和製造工藝，使其具有較長的使用壽命。
 ✅- 抓地性能優異：能夠確保車輛在不同路況下行駛的穩定性和操控性。
 ✅- 噪音中等：儘管硬度較高，但使用了來自馬來西亞的軟橡膠膠質，在一定程度上控制了噪音水平。
✅-非對稱胎面花紋設計、3D主動靜音設計、特殊設計的輪圈保護器、寬縱向溝槽，肩部主溝槽壁滾花設計， 可變節距長度/對準和優化的橫向凹槽角度。
➡️➡️➡️➡️➡️➡️➡️➡️➡️➡️➡️
另備有多款專為私家車型號(衛途輪呔)
滿足有要求的客人
＃R熱熔呔
＃EV電車呔
＃私家車呔
＃貨van呔
＃的士呔
＃德國品牌 ＃衛途
＃VITOUR
＃德國品牌
＃舒適低噪音
＃最大排水量
＃高穩定性擋塊
＃降低道路噪音
＃超低滾動阻力
＃燃油節省
＃超高性能輪胎
＃港澳總代理
＃智盈實業
＃https://wa.me/85297840529</t>
  </si>
  <si>
    <t>香港田灣,幹諾道西,西灣,筲箕灣,柴灣,深水埗,觀塘,樂富,九龍城,啟德道,沙田火炭,上水,粉嶺,元朗,屯門</t>
  </si>
  <si>
    <t>https://www.facebook.com/groups/366950274676457/permalink/1508076910563782/</t>
  </si>
  <si>
    <t>https://www.facebook.com/groups/366950274676457/permalink/1507351700636303/</t>
  </si>
  <si>
    <t>＃衛途輪胎Vitour</t>
  </si>
  <si>
    <t>https://www.facebook.com/groups/366950274676457/permalink/1506371307401009/</t>
  </si>
  <si>
    <t>https://www.facebook.com/groups/366950274676457/permalink/1506011307437009/</t>
  </si>
  <si>
    <t>Tesla model3 modelY都可以安裝，香港舖頭安裝，重可以選擇上門安裝
感謝車主信任，選擇定制款運動座椅+通風，中間採用打孔翻毛皮，配上黃色骨線，坐上去比較有質感
風機我們採用既係全鋁風機5800轉，比原廠3800轉更加強大，連大毛巾都可以吸住，屏幕控制，專車專用，不需要加裝開關
高性能版運動座椅的設計提供了多項優勢，以增強駕駛體驗: 
1.強的侧向支撐:新座椅的設計重點在於提供更好的侧向支撐，尤其在過彎和熊駕駛時，給予駕駛者更強的包裹性和支撐性。 
2.專屬競速標識:座椅印有專屬的競速標識， 彰顯了Model 3高性能版的獨特身份和運動風格。 
3.人霞工程學設計:座椅設計考慮了人體工程學原理，提供了出色的舒適性和支撐性，適合長時間駕駛。 
4.易於清潔和維護:高性能版座椅探用的材料nappa皮易於清潔和維護，適合日常使用。 
5.本身老款就沒有通風，可加裝通風系統，你在炎熱的夏天，要涼快的感覺
聯系方式
https://wa.me/85291379117
#Tesla運動座椅
#model3運動座椅
#modelY運動座椅
#Performance運動座椅</t>
  </si>
  <si>
    <t>Tesla Model 3, Tesla Model Y</t>
  </si>
  <si>
    <t>https://www.facebook.com/groups/366950274676457/permalink/1505712797466860/</t>
  </si>
  <si>
    <t>派發$30000 南方電網充電卷
留言Honnmono快充轉插 @3位朋友/
Honnmono舊客戶貼充電照片 即可
全球轉插供應商 公認優質 信心之選
Honnmono獨家 App 功能，內置eSIM
香港數碼港公司
南方電網孵化企業
HKT Smartcharge 1010 合作
香港百老滙
服務各大車廠 及 電網公司
•專業售後服務團隊,，隨時解答您的疑問
•全面兼容，適用所有 CCS2 電動車及充電椿
WhatsApp 55255283專線：
https://wa.me/message/KLWUVUUUTMYJG1
 網頁產品介紹
https://www.honnmono.shop</t>
  </si>
  <si>
    <t>南方電網, HKT Smartcharge, 1010</t>
  </si>
  <si>
    <t>https://www.facebook.com/groups/366950274676457/permalink/1505015934203213/</t>
  </si>
  <si>
    <t>金業香港</t>
  </si>
  <si>
    <t>Don't Miss Out on the Best Deal!
 Exclusive Offer for #EVcharger installation package #EHSS Housing Estates 
Act fast and take this amazing offer!
Detailed specifications can be viewed at https://ev.goldmarktechgroup.com/ Welcome to inquire
#Electric car #EVCharging #hkevcharger #hkev #evcharger #Electric car charger installation #EHSS
#Hong Kong electric car #EVHK #ElectricVehicleHK #Electric car travel #Electric car charger #Charging pile #EVcharger
#Electric car essential #Charger installation project
#Electric car charging #Electric car charger
#Electric car charger installation</t>
  </si>
  <si>
    <t>Goldmark Tech Group</t>
  </si>
  <si>
    <t>https://www.facebook.com/groups/366950274676457/permalink/1504130447625095/</t>
  </si>
  <si>
    <t>https://www.facebook.com/groups/366950274676457/permalink/1503590694345737/</t>
  </si>
  <si>
    <t>https://www.facebook.com/groups/366950274676457/permalink/1503376987700441/</t>
  </si>
  <si>
    <t>叉電打尖L系列
7月22號
大埔東昌街
Teslun &amp; Kialun</t>
  </si>
  <si>
    <t>大埔東昌街</t>
  </si>
  <si>
    <t>Tesla, Kia</t>
  </si>
  <si>
    <t>https://www.facebook.com/groups/366950274676457/permalink/1502965857741554/</t>
  </si>
  <si>
    <t>呢條DG836打尖L，7月9號係大埔東昌街體育館停車場排隊叉電打尖。前車讓位比車出泊車，兜個圈返嚟再入車位。
佢就趁機打尖入位，仲要大大聲話見人哋唔泊，自己先泊入去。正一“羚羊”。
Post埋行車證同停車場證圖，有無人知呢個carpark證係邊到？</t>
  </si>
  <si>
    <t>大埔東昌街體育館停車場</t>
  </si>
  <si>
    <t>https://www.facebook.com/groups/366950274676457/permalink/1500263298011810/</t>
  </si>
  <si>
    <t>https://www.facebook.com/groups/366950274676457/permalink/1499788114725995/</t>
  </si>
  <si>
    <t>偉迪通有限公司</t>
  </si>
  <si>
    <t>今天屯門屋苑安装單相7KW充電樁, 中電同日驗收裝錶, 客人非常滿意,極速完成。
#屋苑完電安裝</t>
  </si>
  <si>
    <t>單相7kW</t>
  </si>
  <si>
    <t>https://www.facebook.com/groups/366950274676457/permalink/1499524474752359/</t>
  </si>
  <si>
    <t>馬鞍山頌安停車場
呢架車已經唔係第一次次充完電唔走￼
車頭無電話 完全聯絡唔到車主
認識嘅人可唔可以通知佢 唔好咁自私？</t>
  </si>
  <si>
    <t>馬鞍山頌安停車場</t>
  </si>
  <si>
    <t>https://www.facebook.com/groups/366950274676457/permalink/1499615918076548/</t>
  </si>
  <si>
    <t>https://www.facebook.com/groups/366950274676457/permalink/1499166798121460/</t>
  </si>
  <si>
    <t>Tesla model3
感謝車主信任，之前裝完運動座椅加冷椅，現在裝埋電動遮陽簾，今個夏天就唔怕40度高溫
model3電動遮陽簾
語音控制（國語/英語）
獨立開關
分段控制
超靜音電機
卷軸款行走沒雜音
防UV
比冰甲防曬更強
無損安裝
舖頭係元朗白沙村
可以上門安裝
 聯系方式
https://wa.me/85291379117
#電動遮陽簾 #電動天幕 #Tesla電動遮陽簾
#Model3電動遮陽簾 #電動天窗 #Model3電動天窗</t>
  </si>
  <si>
    <t>元朗白沙村</t>
  </si>
  <si>
    <t>https://www.facebook.com/groups/366950274676457/permalink/1498730274831779/</t>
  </si>
  <si>
    <t>https://www.facebook.com/groups/366950274676457/permalink/1497977414907065/</t>
  </si>
  <si>
    <t>https://www.facebook.com/groups/366950274676457/permalink/1497906928247447/</t>
  </si>
  <si>
    <t>Tesla modelY，新款Y
夏天到,係咪覺得點解冷氣唔涼,點解架車食電左咁多,簡單就可以解決
第4代電動遮陽簾
氣氛燈語音控制
語音控制（國語/英語）
超靜音電機
新增設防夾功能
防UV
比冰甲防曬更強
無損安裝
15分鐘安裝
舖頭係元朗白沙村
可以上門安裝
 聯系方式
https://wa.me/85291379117
#電動遮陽簾 #電動天幕 #Tesla電動遮陽簾
#ModelY電動遮陽簾 #電動天窗 #ModelY電動天窗</t>
  </si>
  <si>
    <t>https://www.facebook.com/groups/366950274676457/permalink/1497716794933127/</t>
  </si>
  <si>
    <t>＃格林Greentrac
感謝支持
格林輪呔
 ---    
 - 
-  
- 
銷售地點
港島區：
鴻記電池輪呔
香港田灣漁歌街3號地下
☎️90455553
中國膠輪電池
幹諾道西160號
☎️25480222
友興膠輪電池
香港西灣德輔導西440號
☎️28193692
筲箕灣汽車唧油
香港筲箕灣新成街2號G H I舖
☎️96089819
金威膠輪有限公司 
柴灣豐業街12號
☎️28978520
九龍區：
棠記膠輪
深水埗福華街77號
☎️2779 0836
通明膠輪公司
觀塘通明街64號地下
☎️2343 5516
百好膠輪電池
九龍城城南道51號地下
☎️23821010
灝天輪呔
九龍城啟德道39號地下
☎️69708432
新界區：
金威膠輪有限公司 
沙田火炭坳背灣街53-55
號美高工業大廈地下A舖
☎️26620588
新昌膠輪公司
上水嘉富坊貿易廣場B座地下5號
☎️9837 9847
呔酷膠輪電池公司
粉嶺安樂村業暢街利來中心一號地下
☎️5113 0668
新金成膠輪電池公司
粉嶺安居街8號地下
☎️2674 6144
大眾輪胎行
元朗媽橫路47號
☎️2477 2356
精鈴
屯門青山公路籃地(榮華車行)
☎️96858115
萬昌行
屯門建泰街6號恒威工業中心地下155號
☎️91333830
歐洲品牌格林輪胎
熱賣好評！德國技術，品質保證！
多謝大家的支持‍♂️‍♂️！
本公司繼續極力推薦使用
歐洲品牌  格林輪胎
進化科技 定義未來
高強度胎體設計,完美匹配，表現出精湛抓地力與轉向性能。
胎邊結構:雙層聚酯纖維
雙層胎邊結構設計,提供絕佳過彎支撐性能,給於胎面在彎道中保有最大摩擦面積,賦予極佳的安全性與操控性能
A級濕滑✅胎面特殊配方，直線紋路設計有效降低阻滾動噪音，提高濕地性能。
強力轉向✅胎圈特殊材料補強設計提升輪胎支撐性，同時為轉向性能提供強力保障。
＃歐洲品牌
＃格林輪胎
＃Greentrac
＃舒適低噪音
＃最大排水量
＃高穩定性擋塊
＃降低道路噪音
＃超低滾動阻力
＃燃油節省
＃超高性能輪胎
Greentrac Quest-X
UHP 超高性能輪胎
採用德國技術3D主動靜音設計！
熱賣中
性價比高
一致讚好
持續發威
另備有多款專為私家車型號(格林輪呔)
滿足有要求的客人
歡迎各位查詢預約
＃港澳總代理
＃智盈實業
https://wa.me/85297840529</t>
  </si>
  <si>
    <t>田灣, 西灣, 筲箕灣, 柴灣, 深水埗, 觀塘, 九龍城, 沙田火炭, 上水, 粉嶺, 元朗, 屯門</t>
  </si>
  <si>
    <t>https://www.facebook.com/groups/366950274676457/permalink/1497581338280006/</t>
  </si>
  <si>
    <t>Tesla 新老款model3 modelY都可以安裝，香港舖頭安裝，重可以選擇上門安裝
感謝車主信任，選擇定制款運動座椅，选择黄色骨線，nappa皮+中間翻毛皮，配上黄色安全带，更显得更有个性感
高性能版運動座椅的設計提供了多項優勢，以增強駕駛體驗: 
1.強的侧向支撐:新座椅的設計重點在於提供更好的侧向支撐，尤其在過彎和熊駕駛時，給予駕駛者更強的包裹性和支撐性。 
2.專屬競速標識:座椅印有專屬的競速標識， 彰顯了Model 3高性能版的獨特身份和運動風格。 
3.人霞工程學設計:座椅設計考慮了人體工程學原理，提供了出色的舒適性和支撐性，適合長時間駕駛。 
4.易於清潔和維護:高性能版座椅探用的材料nappa皮易於清潔和維護，適合日常使用。 
5.本身老款就沒有通風，可加裝通風系統，你在炎熱的夏天，要涼快的感覺
聯系方式
https://wa.me/85291379117
#Tesla運動座椅
#model3運動座椅
#modelY運動座椅
#Performance運動座椅</t>
  </si>
  <si>
    <t>https://www.facebook.com/groups/366950274676457/permalink/1497222424982564/</t>
  </si>
  <si>
    <t>https://www.facebook.com/groups/366950274676457/permalink/1496825255022281/</t>
  </si>
  <si>
    <t>https://www.facebook.com/groups/366950274676457/permalink/1495550721816401/</t>
  </si>
  <si>
    <t>https://www.facebook.com/groups/366950274676457/permalink/1494866981884775/</t>
  </si>
  <si>
    <t>充電商真係好多，頭暈眼亂
用咗 Kilowatt 或 EV-Boy map 有時都係要入番去各家睇先最 update，同埋有啲喺停車場要收錢，但又有啲會有充電泊車優惠
相對下入油確係簡單得多，估計將來會有一輪整合汰弱留強
或者買個可以充電嘅泊車位或屋，最方便</t>
  </si>
  <si>
    <t>Kilowatt, EV-Boy</t>
  </si>
  <si>
    <t>https://www.facebook.com/groups/366950274676457/permalink/1494008868637253/</t>
  </si>
  <si>
    <t>https://www.facebook.com/groups/366950274676457/permalink/1493281428709997/</t>
  </si>
  <si>
    <t>https://www.facebook.com/groups/366950274676457/permalink/1491477352223738/</t>
  </si>
  <si>
    <t>https://www.facebook.com/groups/366950274676457/permalink/1490663392305134/</t>
  </si>
  <si>
    <t>Tesla model3/Y
感謝車主信任，安裝運動座椅+後視鏡流水燈，2020美版model3都可以安裝
後視鏡流水燈的主要用途和功能包括：
• 方向指示：當打方向燈，後視鏡流水燈會呈現流水樣式，有助於更清晰地指示車輛行駛方向。
• 視覺效果：流水燈具有獨特視覺效果，能夠提升車輛的外觀美感。
• 安全警示：流水燈既流動效果能夠提醒後方車輛注意減速，LED燈會依次亮起，形成流動效果，提醒後方車輛。
依上功能使得後視鏡流水燈不僅具有實用性，重可以增強車輛外觀和安全性。
聯系方式
https://wa.me/85291379117
#Tesla改裝
#model3流水燈
#modelY流水燈
#後視鏡流水燈
#tesla後視鏡流水燈</t>
  </si>
  <si>
    <t>https://www.facebook.com/groups/366950274676457/permalink/1489621305742676/</t>
  </si>
  <si>
    <t>https://www.facebook.com/groups/366950274676457/permalink/1489465185758288/</t>
  </si>
  <si>
    <t>全球轉插供應商 公認優質 信心之選
Honnmono獨家 App 功能，內置eSIM
港車北上 快充轉插
穩定性安全性兼容性
香港行貨2年保養
南方電網孵化企業
hkt 1010 租賃合作
香港百老￼滙
服務各大車廠 及 電網公司
•專業售後服務容服團隊,，隨時解答您的疑問
•全面兼容，適用所有 CCS2 電動車及充電椿</t>
  </si>
  <si>
    <t>香港百老滙</t>
  </si>
  <si>
    <t>https://www.facebook.com/groups/366950274676457/permalink/1488758532495620/</t>
  </si>
  <si>
    <t>https://www.facebook.com/groups/366950274676457/permalink/1488641639173976/</t>
  </si>
  <si>
    <t>https://www.facebook.com/groups/366950274676457/permalink/1487311382640335/</t>
  </si>
  <si>
    <t>機電工程投標報價</t>
  </si>
  <si>
    <t>600kw超快速充電樁 
平均充滿一部電車 只需要5分鐘￼
可訂做專屬外型，及商業標籤
技術支援協助連接各種收費系統，￼
提供安裝，申請電力裝置一條龍服務❤️
聯繫我們 領取詳細資訊❤️</t>
  </si>
  <si>
    <t>https://scontent-sea5-1.xx.fbcdn.net/v/t39.30808-6/515940382_122124531278855395_2475270795093859844_n.jpg?stp=dst-jpg_s960x960_tt6&amp;_nc_cat=102&amp;ccb=1-7&amp;_nc_sid=aa7b47&amp;_nc_ohc=vamR2ERigm8Q7kNvwFE-w1n&amp;_nc_oc=Ado8kPP2b_E11Ki0QyvsRDsZeKAtBRWmIGryScyhGPpvsJD2qF7fp_FJKwDyeydjUxI&amp;_nc_zt=23&amp;_nc_ht=scontent-sea5-1.xx&amp;_nc_gid=v3PwbVhXs9ssuwbWREHpPQ&amp;_nc_ss=72289&amp;oh=00_Af50jeJu3Q7RFV-HyAPC7sARNsXEZ05tpvcTNujnfFn8rw&amp;oe=6A10935E</t>
  </si>
  <si>
    <t>600kW, 超充</t>
  </si>
  <si>
    <t>https://www.facebook.com/groups/366950274676457/permalink/1487498022621671/</t>
  </si>
  <si>
    <t>https://www.facebook.com/groups/366950274676457/permalink/1487386305966176/</t>
  </si>
  <si>
    <t>https://www.facebook.com/groups/366950274676457/permalink/1487115845993222/</t>
  </si>
  <si>
    <t>Tesla model3/Y
感謝車主安裝最新版modelS Plaid運動座椅出來，model 3/Y都可以裝
跟黑色原裝對比
1海綿採用高回彈，
2腰部兩則加厚加長設計，轉彎既時候更好支撐腰部，
3座椅做左加長設計，撐住大腿開長途冇咁累，
4皮質打孔，就算不裝通風比原裝更透氣，
5還可以加裝通風，屏幕控制
香港安裝還可以上門服務
聯系方式
https://wa.me/85291379117
#運動座椅
#Tesla運動座椅
#model3運動座椅
#modelY運動座椅</t>
  </si>
  <si>
    <t>Tesla Model 3, Tesla Model Y, Tesla Model S Plaid</t>
  </si>
  <si>
    <t>https://www.facebook.com/groups/366950274676457/permalink/1487071029331037/</t>
  </si>
  <si>
    <t>https://www.facebook.com/groups/366950274676457/permalink/1485992209438919/</t>
  </si>
  <si>
    <t>https://www.facebook.com/groups/366950274676457/permalink/1484447166260090/</t>
  </si>
  <si>
    <t>Tesla model3/Y
Performance運動座椅重係最多人裝，客人選擇上門安裝翻毛皮+nappa皮+黃色骨線設計，坐起身更有質感。
跟黑色原裝對比
1海綿採用高回彈，
2腰部兩則加厚加長設計，轉彎既時候更好支撐腰部，
3座椅做左加長設計，撐住大腿開長途冇咁累，
4皮質打孔，就算不裝通風比原裝更透氣，
5還可以加裝通風，屏幕控制
香港安裝還可以上門服務
聯系方式
https://wa.me/85291379117
#運動座椅
#Tesla運動座椅
#model3運動座椅
#modelY運動座椅</t>
  </si>
  <si>
    <t>Tesla Model 3, Model Y</t>
  </si>
  <si>
    <t>https://www.facebook.com/groups/366950274676457/permalink/1484446139593526/</t>
  </si>
  <si>
    <t>https://www.facebook.com/groups/366950274676457/permalink/1483452086359598/</t>
  </si>
  <si>
    <t>https://www.facebook.com/groups/366950274676457/permalink/1483348113036662/</t>
  </si>
  <si>
    <t>Cmhk Benson</t>
  </si>
  <si>
    <t>中國移動全新激減優惠
新上台/現有客戶續約
WHATAPPS查詢隱藏優惠
https://wa.me/85291463007?text=查詢CMHKFB勁減優惠
中國移動一卡兩地熱門推介
新上台/現有客戶續約
✅計劃1
$159中港50GB數據(企業)
中港兩地共享50GB
無限本地通話分鐘
免$18行政費
於中國200分鍾漫遊通話
加送$200電子繳費卷
企業優惠
$129 5G極速50Gb
極速50GB 其後1Mbps無限數據
無限本地通話分鐘
每月3GB中國及澳門數據
免$18行政費
加送$200電子繳費卷
———————————————
$179 5G極速200Gb
極速200GB 其後5Mbps無限數據
無限本地通話分鐘
每月3GB中國及澳門數據
免$18行政費
加送$200電子繳費卷
———————————————
$228中澳20GB數據月費
極速5G 110GB
中澳數據20GB其後無限384Kbps
無限本地通話分鐘
免$18行政費
免費一卡兩號(內地號碼)
於中國/澳門免費接聽來電及每月打出100分鐘
———————————————
WHATAPPS查詢隱藏優惠
https://wa.me/85291463007?text=查詢CMHKFB勁減優惠
———————————————
5G 家庭PLAN 全港最平
中國移動
5卡超精選企業優惠
 ✅$516 210GB本地全速數據 
 ✅包12GB中國漫遊數據+澳門 （5G網絡）
 ✅主副卡無限本地通話
 ✅簽約24個月，免$18行政費
 ✅送$5100 手機coupon（買5G手機其後回贈話費）
扣除coupon積分平均291
———————————————
中國移動
4卡超精選企業優惠
 ✅$496 210GB本地全速數據 
 ✅包12GB中國漫遊數據+澳門 （5G網絡）
 ✅主副卡無限本地通話
 ✅簽約24個月，免$18行政費
 ✅送$5100 手機coupon（買5G手機其後回贈話費）
扣除coupon積分平均271
———————————————
中國移動
3卡超精選企業優惠
 ✅$476 210GB本地全速數據 
 ✅包12GB中國漫遊數據+澳門 （5G網絡）
 ✅主副卡無限本地通話
 ✅簽約24個月，免$18行政費
 ✅送$5100 手機coupon（買5G手機其後回贈)
扣除coupon積分平均251
———————————————
WHATAPPS查詢隱藏優惠
https://wa.me/85291463007?text=查詢CMHKFB勁減優惠
———————————————
⭐️⭐️年輕人計劃(18-29歲)：⭐️⭐️
$98 5G極速30GB
 極速30GB 其後1Mbps無限數據
無限本地通話分鐘
每月3GB 中國及澳門數據
免$18行政費
送$38 社交Apps 任用
———————————————
$138 5G極速50Gb
極速50GB 其後1Mbps無限數據
無限本地通話分鐘
每月4GB中國及澳門數據
免$18行政費
送$1200手機券
送$38 社交Apps 任用
———————————————
$178 5G極速100Gb
極速100GB 其後5Mbps無限數據
無限本地通話分鐘
每月6GB中國及澳門數據
免$18行政費
送$1200手機券
送$38 社交Apps 任用
———————————————
WHATAPPS查詢隱藏優惠
https://wa.me/85291463007?text=查詢CMHKFB勁減優惠
—————————————
新上台/現有客戶續約
$138 4.5G全速任用
全速4.5g 最高800m
24個月合約
每月2GB中國及澳門數據
免$18行政費
———————————————
$88 4.5G 8Gb全速
全速4.5g 最高800m
8GB 全速數據 其後128kb無限
24個月合約
每月1GB中國及澳門數據
免$18行政費
————————————————-
$98 4.5G 42Mbps
4.5G 30GB 其後2mb無限
免$18行政費
 24個月合約
———————————————
$68 4.5G 42Mbps
4.5G 8GB 其後128kb無限
免$18行政費
 24個月合約
———————————————
長者計劃：
$48 4G 21Mbps
首6Gb 21Mbps,其後128Kbps
3000本地通話分鐘
免$18行政費
———————————————
中國移動一卡兩地熱門推介
新上台/現有客戶續約
✅計劃1
$159中港50GB數據(企業)
中港兩地共享50GB
無限本地通話分鐘
免$18行政費
於中國200分鍾漫遊通話
加送$200電子繳費卷
✅計劃2
$249中港100GB數據(企業)
中港兩地共享100GB
無限本地通話分鐘
免$18行政費
於中國500分鍾漫遊通話
加送$200電子繳費卷
✅計劃3
$379中港200GB數據(企業)
中港兩地共享200GB
無限本地通話分鐘
免$18行政費
於中國500分鍾漫遊通話
加送$200電子繳費卷
WHATAPPS查詢隱藏優惠
https://wa.me/85291463007?text=查詢CMHKFB勁減優惠
⭐極速家居光纖寬頻⭐
&lt;現有手機客戶&gt;&lt;指定地址＞
☀低至 $68/ 1000M 光纖入屋
☀低至$98/2× 1000M 光纖人屋
☀豁免安装費
優惠均受有關條款及細則限制 ^
不同時段會有不同的優惠
#QuoQuoApp #報價鴨 #APPLE #5G家居寬頻 #消費券 #HKBN #光纖 #SmarTone #CSL #5G #轉台優惠 #寬頻上網 #數碼通轉台 #中國移動上台 #iPhone14 #家庭plan #中國移動 #數碼通 #唐樓上網 #5G無線寬頻 #FamilyPlan #無限上網 ＃任用數據 #手機轉台 #5Gplan #免拉線 #村屋上網 #無限數據 #4G無限上網 #5G數據中國移動CMHK 最新勁抵優惠大放送
（精選轉台優惠，歡迎查詢）多年經驗，熱誠有禮，值得信賴
一年內完約都可以轉台✅ 開新號碼都得✅
⭐️官方認證sales⭐️用心服務每一位❤️
專人預約上門簽約用心服務每一位❤️
快啲撳入下面條link問下系邊個plan
https://wa.me/85291463007?text=查詢CMHKFB勁減優惠</t>
  </si>
  <si>
    <t>https://www.facebook.com/groups/366950274676457/permalink/1482606936444113/</t>
  </si>
  <si>
    <t>https://www.facebook.com/groups/366950274676457/permalink/1482298883141585/</t>
  </si>
  <si>
    <t>https://www.facebook.com/groups/366950274676457/permalink/1481805403190933/</t>
  </si>
  <si>
    <t>吓咁快就完？即係迫我課金啫</t>
  </si>
  <si>
    <t>https://scontent-mia5-1.xx.fbcdn.net/v/t39.30808-6/512672440_122213202458152111_1640150335990895341_n.jpg?stp=dst-jpg_s720x720_tt6&amp;_nc_cat=102&amp;ccb=1-7&amp;_nc_sid=aa7b47&amp;_nc_ohc=EfYlLUFsfwYQ7kNvwGWX624&amp;_nc_oc=AdpPOv5wrL58SSOgIyZp5UKZnB15mZTT25WkQyuQhUwVAdP0lrPqU4d0Et8McExSTso&amp;_nc_zt=23&amp;_nc_ht=scontent-mia5-1.xx&amp;_nc_gid=VZUj4M-mFfgIiCcy_0AdoA&amp;_nc_ss=72289&amp;oh=00_Af5r_fTyl0Ml6DUotiRzkhwlMYKc5cWs87BAtBrd87Olyw&amp;oe=6A10C75A</t>
  </si>
  <si>
    <t>https://www.facebook.com/groups/366950274676457/permalink/1481903009847839/</t>
  </si>
  <si>
    <t>https://www.facebook.com/groups/366950274676457/permalink/1480767649961375/</t>
  </si>
  <si>
    <t>https://www.facebook.com/groups/366950274676457/permalink/1480165850021555/</t>
  </si>
  <si>
    <t>Type 2, 32A, 22kW</t>
  </si>
  <si>
    <t>https://www.facebook.com/groups/366950274676457/permalink/1479273516777455/</t>
  </si>
  <si>
    <t>Wai Daisy</t>
  </si>
  <si>
    <t>全新電動車充電線
買多咗，全新未用過，現平售$800
- Type 2 (充電機) to Type 2 (車身)
- 32A三相型號: 充電功率達 22 kW
- 標準5米
- 防水等級: IP55
- TUV認證
可致電91799205</t>
  </si>
  <si>
    <t>https://www.facebook.com/groups/366950274676457/permalink/1479339666770840/</t>
  </si>
  <si>
    <t>https://www.facebook.com/groups/366950274676457/permalink/1477977143573759/</t>
  </si>
  <si>
    <t>https://www.facebook.com/groups/366950274676457/permalink/1477900303581443/</t>
  </si>
  <si>
    <t>https://www.facebook.com/groups/366950274676457/permalink/1477673943604079/</t>
  </si>
  <si>
    <t>https://www.facebook.com/groups/366950274676457/permalink/1476949803676493/</t>
  </si>
  <si>
    <t>https://www.facebook.com/groups/366950274676457/permalink/1476568863714587/</t>
  </si>
  <si>
    <t>https://www.facebook.com/groups/366950274676457/permalink/1476443553727118/</t>
  </si>
  <si>
    <t>https://www.facebook.com/groups/366950274676457/permalink/1475609237143883/</t>
  </si>
  <si>
    <t>EV 師傅 ︱電動車充電器安裝</t>
  </si>
  <si>
    <t>【EV師傅｜香港電車充電設施專業先鋒】
 即刻預約免費上門勘察服務
 WhatsApp 快速聯繫：6289 2998
WhatsApp 直達：https://wa.me/message/4CRW6GL574YRP1
EV師傅點解係電車車主嘅最佳拍檔？全港頂級品質！
✅ 全港數千宗成功案例 – 屋苑、村屋、商業場地，無所不能！
✅ 自家專業工程團隊 – 不外判，每個細節精準把控！
✅ 機電署認可電業承辦商 – 安全可靠，信心滿滿！
✅ 2000萬工程及勞工保險 – 為你嘅車同家居提供全面保障！
✅ 24個月長效保養 – 非人為損壞免費換新，可延至5年！
EV師傅全方位充電方案，充電更安心！
⚡ 推薦設備：iCharge 2 充電樁 
⚡ 電路配置、獨立電錶、WR1證書 – 一站式專業代辦！
⚡ 提供AC/DC充電選項，防水箱同專用支架完美搭配！
⚡ 兼容主流電車品牌 – Tesla、BYD、BMW無縫連接！
更多案例一覽：https://evworkman.com/ev-charger-installation-case/
解決電車充電一切煩惱！
❓ 屋苑充電位難安排？
❓ 安裝費用不透明？
❓ 擔心設備耐用性同售後服務？
 EV師傅提供專業諮詢，方案清晰，服務貼心！
即刻為你嘅電車生活增添動力！
 限時優惠：免費上門勘察 + 專屬安裝折扣！
 即時查詢：6289 2998 / 2568 8999
 電郵聯繫：info@evworkman.com
 官方網站：https://evworkman.com/
#充電樁專家 #EV充電設施 #電動車充電站 #evcharger #充電設備 #防水充電箱 #屋苑充電解決方案 #香港EV充電 #Tesla充電 #電車充電方案 #香港充電工程 #EV車位專家 #中速充電 #evcharging #charging #byd #bmw #hkcharging #電車新時代 #EHSS #EV充電資助</t>
  </si>
  <si>
    <t>Tesla, BYD, BMW</t>
  </si>
  <si>
    <t>iCharge</t>
  </si>
  <si>
    <t>AC, DC, 中充</t>
  </si>
  <si>
    <t>https://www.facebook.com/groups/366950274676457/permalink/1475493480488792/</t>
  </si>
  <si>
    <t>https://www.facebook.com/groups/366950274676457/permalink/1475059710532169/</t>
  </si>
  <si>
    <t>https://www.facebook.com/groups/366950274676457/permalink/1473932983978175/</t>
  </si>
  <si>
    <t>Energy motorcycle co,Ltd.</t>
  </si>
  <si>
    <t>祝賀天下父親父親節快樂，想送台電動巡航車給親愛的父親，今日馬上傳送「父愛密碼」到https://wa.me/85260775887.
即可得到超過價值超過$10000元優惠，選購這台電動大機車給父親節做禮物，另外「活力」還加送第三者保險給各位親愛的父親大人‍，祝賀平平安，快快樂樂
限量優惠勿失良機️️️️️
可提供信用卡分期付款，代辦轉名過戶保險等一切繁複手續。
歡迎親臨睇車.
有意可聯絡
https://wa.me/85260775887
睇車地點10:00am-8:00pm
土瓜灣長寧街36號地鋪
https://maps.app.goo.gl/
ZJoAj1vD83rgamNC9?g_st=ic</t>
  </si>
  <si>
    <t>https://scontent.fagc3-2.fna.fbcdn.net/v/t39.30808-6/507948045_694284573389858_738405819721686088_n.jpg?stp=dst-jpg_s640x640_tt6&amp;_nc_cat=106&amp;ccb=1-7&amp;_nc_sid=aa7b47&amp;_nc_ohc=d7qLKGK2ZYQQ7kNvwEU4tTT&amp;_nc_oc=AdrXGSYV7-RFXvRVP2BElsRxDryadLAfqVVhh31F6WmGzubCzT28SF8pwhIZxSQgPyY&amp;_nc_zt=23&amp;_nc_ht=scontent.fagc3-2.fna&amp;_nc_gid=i1IB0DdduP2-Y5qvbW6N2g&amp;_nc_ss=72289&amp;oh=00_Af7UO-Gq6ao74moSOUa__higaFOJ21wdxk7kmmK0E-4_tQ&amp;oe=6A10B12E</t>
  </si>
  <si>
    <t>土瓜灣</t>
  </si>
  <si>
    <t>https://www.facebook.com/groups/366950274676457/permalink/1473294814041992/</t>
  </si>
  <si>
    <t>https://www.facebook.com/groups/366950274676457/permalink/1472598764111597/</t>
  </si>
  <si>
    <t>咦原來Tesla又喺尖沙咀開返</t>
  </si>
  <si>
    <t>https://scontent.fagc3-2.fna.fbcdn.net/v/t39.30808-6/507176643_122211332708152111_2380088563193295831_n.jpg?stp=dst-jpg_p526x296_tt6&amp;_nc_cat=101&amp;ccb=1-7&amp;_nc_sid=aa7b47&amp;_nc_ohc=iHVO_FqrloIQ7kNvwHAegOl&amp;_nc_oc=AdqxdusaQXJLz6yFqDHU-tqONIILi5d-hdzoDQxXqkeQJbdy5DTsSbpBc1Fskczi0n8&amp;_nc_zt=23&amp;_nc_ht=scontent.fagc3-2.fna&amp;_nc_gid=i1IB0DdduP2-Y5qvbW6N2g&amp;_nc_ss=72289&amp;oh=00_Af6B5bJJWf1KByQsZuAIpWPQNVH9pwBdedhfgh0ULLgX4w&amp;oe=6A109FD7</t>
  </si>
  <si>
    <t>尖沙咀</t>
  </si>
  <si>
    <t>https://www.facebook.com/groups/366950274676457/permalink/1471835057521301/</t>
  </si>
  <si>
    <t>Tse Helen</t>
  </si>
  <si>
    <t>請問有冇師兄經過香園圍停車場，可以幫忙加鐘嗎，R12車位</t>
  </si>
  <si>
    <t>香園圍</t>
  </si>
  <si>
    <t>https://www.facebook.com/groups/366950274676457/permalink/1470337587671048/</t>
  </si>
  <si>
    <t>YoHm優活充電站</t>
  </si>
  <si>
    <t>試業期間大禮包內容：
1）充值$500 - 送25L保溫箱
2）充值$1000 - 送25L保溫箱+20吋高行李喼，並加送額外$200充值額
⭐️多充多送，無充值上限次數。
⭐️ 試業期間充電免停車費 。</t>
  </si>
  <si>
    <t>https://scontent-iad3-2.xx.fbcdn.net/v/t39.30808-6/505888631_744689641243120_5665452055365221469_n.jpg?stp=dst-jpg_p526x296_tt6&amp;_nc_cat=105&amp;ccb=1-7&amp;_nc_sid=aa7b47&amp;_nc_ohc=uGJm9vBVlGUQ7kNvwHId0l1&amp;_nc_oc=AdrukfwQpziv_AkNFLKjcNTPI9UR89NYohggbS1h3I480P-5tfeXNpgNpuUq_snHJG4&amp;_nc_zt=23&amp;_nc_ht=scontent-iad3-2.xx&amp;_nc_gid=WMIe4gQYey2EtcV80dj1jQ&amp;_nc_ss=72289&amp;oh=00_Af5w1_TZ2EXDdEhxqL_kuHFL1I4USAFvdEDmbp2iWUmTkg&amp;oe=6A1098C2</t>
  </si>
  <si>
    <t>https://www.facebook.com/groups/366950274676457/permalink/1470296971008443/</t>
  </si>
  <si>
    <t>https://www.facebook.com/groups/366950274676457/permalink/1470186127686194/</t>
  </si>
  <si>
    <t>Tesla model3/Y
新款老款都可以裝電動頭蓋，裝了之後唔洗用手按住個頭蓋打開關閉，搞到隻手髒髒，多種開關方式，手機，屏幕，前備箱按鈕都可以開關
現在優惠只要2000多，有需要的找我聯系
聯系方式
https://wa.me/85291379117
#Tesla電頭蓋
#model3電頭蓋
#modelY電頭蓋</t>
  </si>
  <si>
    <t>https://www.facebook.com/groups/366950274676457/permalink/1470137741024366/</t>
  </si>
  <si>
    <t>https://www.facebook.com/groups/366950274676457/permalink/1468935974477876/</t>
  </si>
  <si>
    <t>https://www.facebook.com/groups/366950274676457/permalink/1468269391211201/</t>
  </si>
  <si>
    <t>https://www.facebook.com/groups/366950274676457/permalink/1467369137967893/</t>
  </si>
  <si>
    <t>wow 竟然一個月唔使3000</t>
  </si>
  <si>
    <t>https://scontent-iad3-1.xx.fbcdn.net/v/t39.30808-6/504579404_122210350334152111_6325265926328076326_n.jpg?stp=dst-jpg_p526x296_tt6&amp;_nc_cat=108&amp;ccb=1-7&amp;_nc_sid=aa7b47&amp;_nc_ohc=aEW0r5ASTu8Q7kNvwG8p-RL&amp;_nc_oc=AdqxdapPvMEQD7ZQHZy-1bXb91iFyMT3iU1mKZaj60a7A2ZPJemTL2LbFY81MdUeJes&amp;_nc_zt=23&amp;_nc_ht=scontent-iad3-1.xx&amp;_nc_gid=3q3rwG1oMA-XF1CTe2CKQQ&amp;_nc_ss=72289&amp;oh=00_Af6jJLpYsyHuE8cmyNUnLFBOVlzar2fPRroxHCBzmk3VLQ&amp;oe=6A10C3DB</t>
  </si>
  <si>
    <t>https://www.facebook.com/groups/366950274676457/permalink/1467127284658745/</t>
  </si>
  <si>
    <t>Tesla model3/Y
Performance運動座椅重係最多人裝，客人選擇翻毛皮+nappa皮+黃色骨線設計，坐起身更有質感。
跟黑色原裝對比
1海綿採用高回彈，
2腰部兩則加厚加長設計，轉彎既時候更好支撐腰部，
3座椅做左加長設計，撐住大腿開長途冇咁累，
4皮質打孔，就算不裝通風比原裝更透氣，
5還可以加裝通風，屏幕控制
香港安裝還可以上門服務
聯系方式
https://wa.me/85291379117
#運動座椅
#Tesla運動座椅
#model3運動座椅
#modelY運動座椅</t>
  </si>
  <si>
    <t>https://www.facebook.com/groups/366950274676457/permalink/1467412771296863/</t>
  </si>
  <si>
    <t>Tesla model3/Y
新款model3 modelY安裝最新電拉手，電索門，方便自己同家人開門，有時停係斜坡，窄路，點關都關唔到門，裝左電索門輕輕就索住，方便快捷，想了解更多可以聯系我。超級優惠價
聯系方式。
https://wa.me/85291379117
#model3改裝 #modelY改裝 #tesla改裝 #電拉手 #電索門</t>
  </si>
  <si>
    <t>https://www.facebook.com/groups/366950274676457/permalink/1467248521313288/</t>
  </si>
  <si>
    <t>https://www.facebook.com/groups/366950274676457/permalink/1466518661386274/</t>
  </si>
  <si>
    <t>金鐘樂禮街The Point充電區充30送30min⚡️做到今個月15號</t>
  </si>
  <si>
    <t>https://scontent.flex2-1.fna.fbcdn.net/v/t39.30808-6/503999284_1038801108441224_7808570813302693724_n.jpg?stp=dst-jpg_s960x960_tt6&amp;_nc_cat=107&amp;ccb=1-7&amp;_nc_sid=aa7b47&amp;_nc_ohc=VVMngnDyi00Q7kNvwHsE47e&amp;_nc_oc=AdqafJHi-Bm26BMMq9V9K8uHXO0JEQzn6Ltc2GEAWajdVNCCNVuGCliReZ5BNgLiV2g&amp;_nc_zt=23&amp;_nc_ht=scontent.flex2-1.fna&amp;_nc_gid=suxgL3dOaAZw8MsW1mfFug&amp;_nc_ss=7c289&amp;oh=00_Af6QhTXzfwbV1AJDiXO4jWwsVdJmuJIGtsVvGzgKPme1Fg&amp;oe=6A109AFF</t>
  </si>
  <si>
    <t>金鐘樂禮街The Point</t>
  </si>
  <si>
    <t>https://www.facebook.com/groups/366950274676457/permalink/1464427551595385/</t>
  </si>
  <si>
    <t>Elaine Wong</t>
  </si>
  <si>
    <t>香港仔鴨脷洲利東站附近
室內停車場固定車位出租
手續簡單方便✔️隨時起租
公司合約形式✔️安心保障
月租$3500  免佣
️租期半年或一年任君選擇
* 一個月按金於合約完結完成手續後退回*
數量有限
有意PM
另有將軍澳、沙田、火炭、樂富車位，歡迎查詢</t>
  </si>
  <si>
    <t>香港仔鴨脷洲利東站, 將軍澳, 沙田, 火炭, 樂富</t>
  </si>
  <si>
    <t>https://www.facebook.com/groups/366950274676457/permalink/1463712381666902/</t>
  </si>
  <si>
    <t>S3XY EV Charging Cable</t>
  </si>
  <si>
    <t>https://www.facebook.com/share/p/16aj2q2aYk/?mibextid=wwXIfr</t>
  </si>
  <si>
    <t>https://www.facebook.com/groups/366950274676457/permalink/1463512345020239/</t>
  </si>
  <si>
    <t>https://www.facebook.com/groups/366950274676457/permalink/1459693078735499/</t>
  </si>
  <si>
    <t>https://www.facebook.com/groups/366950274676457/permalink/1456211899083617/</t>
  </si>
  <si>
    <t>https://www.facebook.com/groups/366950274676457/permalink/1456125765758897/</t>
  </si>
  <si>
    <t>https://www.facebook.com/groups/366950274676457/permalink/1455962319108575/</t>
  </si>
  <si>
    <t>Jeson</t>
  </si>
  <si>
    <t>mobile.yangkeduo.com</t>
  </si>
  <si>
    <t>拼多多快充國轉歐轉插3400人仔</t>
  </si>
  <si>
    <t>https://www.facebook.com/groups/366950274676457/permalink/1455460245825449/</t>
  </si>
  <si>
    <t>https://www.facebook.com/groups/366950274676457/permalink/1454388882599252/</t>
  </si>
  <si>
    <t>https://www.facebook.com/groups/366950274676457/permalink/1453872082650932/</t>
  </si>
  <si>
    <t>https://www.facebook.com/groups/366950274676457/permalink/1452950219409785/</t>
  </si>
  <si>
    <t>https://www.facebook.com/groups/366950274676457/permalink/1451565372881603/</t>
  </si>
  <si>
    <t>https://www.facebook.com/groups/366950274676457/permalink/1450876592950481/</t>
  </si>
  <si>
    <t>大家好，愚昧一問
屋企個舊 Tesla Wallbox （當年 Model X 用）無鎖嘅，Denza 叉都無問題，唯獨係新買 MINI 叉唔到，唔知係咪要買轉插呢？請指教，多謝。</t>
  </si>
  <si>
    <t>Tesla Model X, Denza, MINI</t>
  </si>
  <si>
    <t>https://www.facebook.com/groups/366950274676457/permalink/1450881289616678/</t>
  </si>
  <si>
    <t>https://www.facebook.com/groups/366950274676457/permalink/1450232369681570/</t>
  </si>
  <si>
    <t>https://www.facebook.com/groups/366950274676457/permalink/1449590463079094/</t>
  </si>
  <si>
    <t>https://www.facebook.com/groups/366950274676457/permalink/1449548793083261/</t>
  </si>
  <si>
    <t>https://www.facebook.com/groups/366950274676457/permalink/1448989903139150/</t>
  </si>
  <si>
    <t>https://www.facebook.com/groups/366950274676457/permalink/1448343143203826/</t>
  </si>
  <si>
    <t>https://www.facebook.com/groups/366950274676457/permalink/1447732146598259/</t>
  </si>
  <si>
    <t>https://www.facebook.com/groups/366950274676457/permalink/1447624719942335/</t>
  </si>
  <si>
    <t>快充國轉歐轉插3400人仔</t>
  </si>
  <si>
    <t>https://www.facebook.com/groups/366950274676457/permalink/1446184843419656/</t>
  </si>
  <si>
    <t>https://www.facebook.com/groups/366950274676457/permalink/1445764086795065/</t>
  </si>
  <si>
    <t>https://www.facebook.com/groups/366950274676457/permalink/1444885233549617/</t>
  </si>
  <si>
    <t>https://www.facebook.com/groups/366950274676457/permalink/1444746760230131/</t>
  </si>
  <si>
    <t>https://www.facebook.com/groups/366950274676457/permalink/1444270070277800/</t>
  </si>
  <si>
    <t>https://www.facebook.com/groups/366950274676457/permalink/1444130720291735/</t>
  </si>
  <si>
    <t>K Car Wong</t>
  </si>
  <si>
    <t>大減價力爽超級鋰電池，24小時流動上門安裝到會$1300 包安装
超越 AGM is 啓動電池
磷酸鐵鋰
無懼穿刺、碾壓、不起火、不爆炸的安全鋰電。新電池產品線中，共分為兩個產品系列，
分別是藍閃標準版
紅鋒性能版。内置80F 超級電容
紅鋒性能版電池（Pro系列）部分，又可以分為LS1、LS2、LS3、LS4、LS4A共五種。LS1紅鋒性能版電池，標稱電壓為12.8伏、電芯能量為288wh、放電倍率為30C、起動電流為690A。。這些磷酸電池中均配備了BMS鋰電保護系統、全鋼包裹支架、電池艙分隔板、鋁殼單體電芯、電量智能顯示、黃銅電極樁頭、高強度耐熱殼體、防火棉隔熱層。
啓動鋰電
自放電低 車輛安全停置時間更長 出差無憂
 性能超越AGM、EFB與鉛酸啓動電池。
 锂电池具有多项优势，使其在现代电子设备、电动汽车和储能系统中广泛应用。以下是锂电池的主要优势：## 1. **高能量密度**
- **優勢**：鋰電池的能量密度高，能夠在較小的體積和重量下存儲更多的電能。
- **應用**：適合便攜式電子設備（如手機、筆記本電腦）和電動汽車。
### 2. **長循環壽命**
- **優勢**：鋰電池的充放電循環次數多，壽命長。
- **應用**：適合需要頻繁充放電的設備。
### 3. **低自放電率**
- **優勢**：鋰電池的自放電率低，電量保持時間長。
- **應用**：適合長時間不使用的設備。
### 4. **快速充電**
- **優勢**：鋰電池支持快速充電，充電時間短。
- **應用**：適合需要快速充電的電動汽車和便攜設備。
### 5. **高放電率**
- **優勢**：鋰電池能夠提供高放電電流，適合高功率需求。
- **應用**：適合電動工具和電動汽車。
### 6. **輕量化**
- **優勢**：鋰電池重量輕，有助於減輕設備總重量。
- **應用**：適合便攜設備和電動汽車。
### 7. **環保**
- **優勢**：鋰電池不含鉛、鎘等有害物質，相對環保。
- **應用**：適合環保要求高的應用場景。
### 8. **無記憶效應**
- **優勢**：鋰電池無記憶效應，可以隨時充電。
- **應用**：適合需要頻繁充電的設備。
### 9. **寬溫度範圍**
- **優勢**：鋰電池在較寬的溫度範圍內工作性能良好。
- **應用**：適合極端環境下的設備。
### 10. **高電壓**
- **優勢**：鋰電池的單體電壓高，減少電池組中的單體數量。
- **應用**：適合需要高電壓的應用。
### 總結
鋰電池因其高能量密度、長循環壽命、低自放電率、快速充電、高放電率、輕量化、環保、無記憶效應、寬溫度範圍和高電壓等優勢，廣泛應用於便攜電子設備、電動汽車
藍閃 標準版
紅鋒 性能版
24小時安裝熱線
1年保用
https://api.whatsapp.com/send?phone=85296871569
K car shop 
香港新界元朗東成里11地下+85296871569
https://maps.app.goo.gl/FesKV56GnWBhSQt37?g_st=ic</t>
  </si>
  <si>
    <t>https://www.facebook.com/groups/366950274676457/permalink/1444104410294366/</t>
  </si>
  <si>
    <t>https://www.facebook.com/groups/366950274676457/permalink/1442444690460338/</t>
  </si>
  <si>
    <t>https://www.facebook.com/groups/366950274676457/permalink/1441916213846519/</t>
  </si>
  <si>
    <t>https://www.facebook.com/groups/366950274676457/permalink/1440939007277573/</t>
  </si>
  <si>
    <t>https://www.facebook.com/groups/366950274676457/permalink/1440229400681867/</t>
  </si>
  <si>
    <t>https://www.facebook.com/groups/366950274676457/permalink/1440175410687266/</t>
  </si>
  <si>
    <t>https://www.facebook.com/groups/366950274676457/permalink/1439659817405492/</t>
  </si>
  <si>
    <t>https://www.facebook.com/groups/366950274676457/permalink/1439499714088169/</t>
  </si>
  <si>
    <t>https://www.facebook.com/groups/366950274676457/permalink/1439452854092855/</t>
  </si>
  <si>
    <t>https://www.facebook.com/groups/366950274676457/permalink/1438808624157278/</t>
  </si>
  <si>
    <t>Jack Zhang</t>
  </si>
  <si>
    <t>GBT to CCS2快充轉插3XXX順丰包邮返屋</t>
  </si>
  <si>
    <t>快充, GBT, CCS2</t>
  </si>
  <si>
    <t>https://www.facebook.com/groups/366950274676457/permalink/1438807510824056/</t>
  </si>
  <si>
    <t>快充, CCS2, GBT</t>
  </si>
  <si>
    <t>https://www.facebook.com/groups/366950274676457/permalink/1437339790970828/</t>
  </si>
  <si>
    <t>https://www.facebook.com/groups/366950274676457/permalink/1437162040988603/</t>
  </si>
  <si>
    <t>https://www.facebook.com/groups/366950274676457/permalink/1437159317655542/</t>
  </si>
  <si>
    <t>https://www.facebook.com/groups/366950274676457/permalink/1437106347660839/</t>
  </si>
  <si>
    <t>https://www.facebook.com/groups/366950274676457/permalink/1436344717737002/</t>
  </si>
  <si>
    <t>https://www.facebook.com/groups/366950274676457/permalink/1435719851132822/</t>
  </si>
  <si>
    <t>邓树森</t>
  </si>
  <si>
    <t>誠邀你嘅寶貴意見，一齊推動香港電動車未來！
親愛嘅香港市民們，
 你對電動車有興趣嗎？
⚡ 你會唔會擔心充電設施唔夠？
 你覺得政府應該提供更多優惠嗎？
我哋係來自香港科技大學（HKUST）公共政策學部嘅學生，而家正進行我哋嘅 FYP，研究影響香港人選擇私家電動車嘅因素。 你嘅寶貴意見將會幫助我哋分析電動車喺香港發展嘅情況，推動香港向更環保、更可持續嘅未來邁進！✨
 懇請你抽少少時間填寫問卷， 填答時間只需 5 分鐘，問卷完全匿名並會嚴格保密！
  點擊下面鏈接填寫問卷 
 https://ust.az1.qualtrics.com/jfe/form/SV_byFhRLe4zJ6LBwG
 多謝你嘅支持！你嘅意見，就係改變嘅力量！
#EV #HK #electricvehicle #学术问卷 #可互填 #hongkong #survey #social</t>
  </si>
  <si>
    <t>https://scontent.flas1-1.fna.fbcdn.net/v/t39.30808-6/492704392_964243762559183_3389266085540390932_n.jpg?stp=dst-jpg_s720x720_tt6&amp;_nc_cat=111&amp;ccb=1-7&amp;_nc_sid=aa7b47&amp;_nc_ohc=Jr_qO2WPm3UQ7kNvwHQm4mT&amp;_nc_oc=AdpqZ21M-Hyl5VNrmjX9Oe8muv_lz7i6_w1MaLEb7UhWx78rPdrDsMEb2vmsHwAr2eE&amp;_nc_zt=23&amp;_nc_ht=scontent.flas1-1.fna&amp;_nc_gid=JSpMGjxsLx7U81RYqGv6RQ&amp;_nc_ss=72289&amp;oh=00_Af7PiP_u-O7ssgNxt5Rb3hBIqNX90-gcggGrDm0yIVYD8Q&amp;oe=6A10B1AC</t>
  </si>
  <si>
    <t>香港, 香港科技大學</t>
  </si>
  <si>
    <t>https://www.facebook.com/groups/366950274676457/permalink/1435696444468496/</t>
  </si>
  <si>
    <t>https://www.facebook.com/groups/366950274676457/permalink/1435564041148403/</t>
  </si>
  <si>
    <t>https://www.facebook.com/groups/366950274676457/permalink/1434861447885329/</t>
  </si>
  <si>
    <t/>
  </si>
  <si>
    <t>https://scontent-atl3-2.xx.fbcdn.net/v/t39.30808-6/492269854_122198007344113007_2755196901735839872_n.jpg?stp=dst-jpg_p526x296_tt6&amp;_nc_cat=102&amp;ccb=1-7&amp;_nc_sid=aa7b47&amp;_nc_ohc=3gQ7P0hCJxEQ7kNvwG40E8o&amp;_nc_oc=Adog0MZLb3Zd1RFcitjdFOt1ovuhvA7Pp_gOcP-9Mcb0vUXRBP4_E1i9YpaGYpoKomZlI65P1izTcYNx5WrN1bPM&amp;_nc_zt=23&amp;_nc_ht=scontent-atl3-2.xx&amp;_nc_gid=m3XvvxrBps9_Jrs2fKXJ1A&amp;_nc_ss=72289&amp;oh=00_Af7WSb3PTrvAmzN4zWUqpa1vsQ6wjuFcRtXDP1Z7mlgY7w&amp;oe=6A10B28A</t>
  </si>
  <si>
    <t>https://www.facebook.com/groups/366950274676457/permalink/1434994457872028/</t>
  </si>
  <si>
    <t>VEEN TECH</t>
  </si>
  <si>
    <t>天悅筲箕灣廣場充電站最新優惠，4月份優惠價，每度電只需 $2.20
車場收費首半小時$20</t>
  </si>
  <si>
    <t>筲箕灣廣場</t>
  </si>
  <si>
    <t>天悅</t>
  </si>
  <si>
    <t>https://www.facebook.com/groups/366950274676457/permalink/1434986687872805/</t>
  </si>
  <si>
    <t>Bufan Liang</t>
  </si>
  <si>
    <t>誠邀你嘅寶貴意見，一齊推動香港電動車未來！
親愛嘅香港市民們，
 你對電動車有興趣嗎？
⚡ 你會唔會擔心充電設施唔夠？
 你覺得政府應該提供更多優惠嗎？
我哋係來自香港科技大學（HKUST）公共政策學部嘅學生，而家正進行我哋嘅 FYP，研究影響香港人選擇私家電動車嘅因素。 你嘅寶貴意見將會幫助我哋分析電動車喺香港發展嘅情況，推動香港向更環保、更可持續嘅未來邁進！✨
 懇請你抽少少時間填寫問卷， 填答時間只需 5 分鐘，問卷完全匿名並會嚴格保密！
  點擊下面鏈接填寫問卷 
 https://ust.az1.qualtrics.com/jfe/form/SV_byFhRLe4zJ6LBwG
 多謝你嘅支持！你嘅意見，就係改變嘅力量！
#EV #HK #electricvehicle #学术问卷 #可互填 #hongkong #survey #social</t>
  </si>
  <si>
    <t>https://scontent-dfw6-1.xx.fbcdn.net/v/t39.30808-6/492074663_1205415348031557_977289721910775586_n.jpg?stp=dst-jpg_s720x720_tt6&amp;_nc_cat=103&amp;ccb=1-7&amp;_nc_sid=aa7b47&amp;_nc_ohc=vz313yBRj-4Q7kNvwFPEwfV&amp;_nc_oc=AdoLuMNUnXFvH4OibIsYgW1v2UK85mTDm1ANSCcYb7rO8I2OrTZ2PsiFcbMJcvQMGSU&amp;_nc_zt=23&amp;_nc_ht=scontent-dfw6-1.xx&amp;_nc_gid=fcYLCGqmOakJecx7kpK7EQ&amp;_nc_ss=72289&amp;oh=00_Af50Urw9vTrSU-YK7RzY8rSUI5ftL_FssjuiI656JyQnpw&amp;oe=6A10B905</t>
  </si>
  <si>
    <t>有行動意向</t>
  </si>
  <si>
    <t>https://www.facebook.com/groups/366950274676457/permalink/1434970944541046/</t>
  </si>
  <si>
    <t>https://www.facebook.com/groups/366950274676457/permalink/1434861427885331/</t>
  </si>
  <si>
    <t>https://www.facebook.com/groups/366950274676457/permalink/1434047731300034/</t>
  </si>
  <si>
    <t>https://www.facebook.com/groups/366950274676457/permalink/1433485508022923/</t>
  </si>
  <si>
    <t>https://www.facebook.com/groups/366950274676457/permalink/1432837341421073/</t>
  </si>
  <si>
    <t>https://www.facebook.com/groups/366950274676457/permalink/1432679664770174/</t>
  </si>
  <si>
    <t>https://www.facebook.com/groups/366950274676457/permalink/1431823548189119/</t>
  </si>
  <si>
    <t>全球轉插供應商 公認優質 信心之選
Honnmono獨家 App 功能，內置eSIM
香港17間百老滙 港車北上 快充轉插
穩定性安全性兼容性
香港行貨2年保養
南方電網孵化企業
hkt 1010 租賃合作
服務各大車廠 及 電網公司
•專業售後服務容服團隊,，隨時解答您的疑問
•全面兼容，適用所有 CCS2 電動車及充電椿</t>
  </si>
  <si>
    <t>https://www.facebook.com/groups/366950274676457/permalink/1430715371633270/</t>
  </si>
  <si>
    <t>Samson Chan</t>
  </si>
  <si>
    <t>如果喺屋企裝私人充電器，想請教下有邊隻牌子最好用最有保證？</t>
  </si>
  <si>
    <t>https://www.facebook.com/groups/366950274676457/permalink/1430424328329041/</t>
  </si>
  <si>
    <t>Kyra Liu</t>
  </si>
  <si>
    <t>這些是我們公司生產的電動車充電樁，有不同的標準，歐標，國標，美標，適合各種車型，如果你想建立充電站可以聯絡我。
phone No. / Whatsapp: +86-18002982105
Email: [Kyra@evaisun.com](mailto:Kyra@evaisun.com)</t>
  </si>
  <si>
    <t>https://scontent-dfw5-1.xx.fbcdn.net/v/t39.30808-6/492007691_651411637857210_1764105003896435384_n.jpg?_nc_cat=109&amp;ccb=1-7&amp;_nc_sid=aa7b47&amp;_nc_ohc=fn51UB-qADEQ7kNvwFRiX1k&amp;_nc_oc=Adp8EZ4BPZ7raWb1BiV3ueYFivuT7pHRlmOQ7h4s4VidKCz59CHc2mFFICdDQNn5Qi8&amp;_nc_zt=23&amp;_nc_ht=scontent-dfw5-1.xx&amp;_nc_gid=olf2fB4Q3GcgpX7omRQvJA&amp;_nc_ss=72289&amp;oh=00_Af5vvGoBK5om6L-DyPefuYzpG3yiJaagt6CBUB-e1xCrZA&amp;oe=6A10C03C</t>
  </si>
  <si>
    <t>https://www.facebook.com/groups/366950274676457/permalink/1430331351671672/</t>
  </si>
  <si>
    <t>全球轉插供應商 公認優質 信心之選
Honnmono獨家 App 功能，內置eSIM
港車北上 快充轉插 電車必備
穩定性安全性兼容性
香港行貨2年保養
南方電網孵化企業
hkt 1010 租賃合作
香港百老滙
服務各大車廠 及 電網公司
•專業售後服務容服團隊,，隨時解答您的疑問
•全面兼容，適用所有 CCS2 電動車及充電椿</t>
  </si>
  <si>
    <t>https://www.facebook.com/groups/366950274676457/permalink/1430208715017269/</t>
  </si>
  <si>
    <t>https://www.facebook.com/groups/366950274676457/permalink/1429578825080258/</t>
  </si>
  <si>
    <t>https://www.facebook.com/groups/366950274676457/permalink/1429582935079847/</t>
  </si>
  <si>
    <t>https://www.facebook.com/groups/366950274676457/permalink/1428825248488949/</t>
  </si>
  <si>
    <t>https://www.facebook.com/groups/366950274676457/permalink/1428657035172437/</t>
  </si>
  <si>
    <t>https://www.facebook.com/groups/366950274676457/permalink/1428200081884799/</t>
  </si>
  <si>
    <t>https://www.facebook.com/groups/366950274676457/permalink/1426443925393748/</t>
  </si>
  <si>
    <t>https://www.facebook.com/groups/366950274676457/permalink/1426391805398960/</t>
  </si>
  <si>
    <t>https://www.facebook.com/groups/366950274676457/permalink/1426255402079267/</t>
  </si>
  <si>
    <t>https://www.facebook.com/groups/366950274676457/permalink/1425477665490374/</t>
  </si>
  <si>
    <t>https://www.facebook.com/groups/366950274676457/permalink/1424673158904158/</t>
  </si>
  <si>
    <t>https://www.facebook.com/groups/366950274676457/permalink/1424162378955236/</t>
  </si>
  <si>
    <t>Johnny Tung</t>
  </si>
  <si>
    <t>需要安裝電動車充電器Pm我，充電器有證書、兩年保養，價錢相宜。</t>
  </si>
  <si>
    <t>https://www.facebook.com/groups/366950274676457/permalink/1423303242374483/</t>
  </si>
  <si>
    <t>https://www.facebook.com/groups/366950274676457/permalink/1423084462396361/</t>
  </si>
  <si>
    <t>专业港車
#AP刹车鲍鱼全新 
#二手套装
改装：#迫力碟 #迫力皮 #钢喉
#AP系列。#Brembo系列
处理异响问题，疑难杂症问题
随时咨询
微信：19866075512</t>
  </si>
  <si>
    <t>https://www.facebook.com/groups/366950274676457/permalink/1423069395731201/</t>
  </si>
  <si>
    <t>https://www.facebook.com/groups/366950274676457/permalink/1422487975789343/</t>
  </si>
  <si>
    <t>https://www.facebook.com/groups/366950274676457/permalink/1421767665861374/</t>
  </si>
  <si>
    <t>各位師兄師姐
￼我諗住買一架電車代替而家揸緊嘅Porte 
￼￼
budget大概係230,000
睇咗MG SUV ,嚟緊會去睇埋Nissan Leaf, Honda EN1 
￼我係代步嘅用途，每日平均揸100公里,一個禮拜揸五日
￼
想問吓大家有冇乜嘢心水推介￼￼￼￼￼￼￼￼￼￼</t>
  </si>
  <si>
    <t>MG SUV, Nissan Leaf, Honda EN1</t>
  </si>
  <si>
    <t>https://www.facebook.com/groups/366950274676457/permalink/1421538839217590/</t>
  </si>
  <si>
    <t>https://www.facebook.com/groups/366950274676457/permalink/1420704255967715/</t>
  </si>
  <si>
    <t>https://www.facebook.com/groups/366950274676457/permalink/1419859992718808/</t>
  </si>
  <si>
    <t>https://www.facebook.com/groups/366950274676457/permalink/1418997766138364/</t>
  </si>
  <si>
    <t>https://www.facebook.com/groups/366950274676457/permalink/1418419956196145/</t>
  </si>
  <si>
    <t>https://www.facebook.com/groups/366950274676457/permalink/1418254416212699/</t>
  </si>
  <si>
    <t>https://www.facebook.com/groups/366950274676457/permalink/1417386592966148/</t>
  </si>
  <si>
    <t>https://www.facebook.com/groups/366950274676457/permalink/1416621079709366/</t>
  </si>
  <si>
    <t>CCS2</t>
  </si>
  <si>
    <t>https://www.facebook.com/groups/366950274676457/permalink/1416233996414741/</t>
  </si>
  <si>
    <t>Him Chan</t>
  </si>
  <si>
    <t>https://www.facebook.com/share/p/1DhKhpju6P/</t>
  </si>
  <si>
    <t>https://www.facebook.com/groups/366950274676457/permalink/1416114206426720/</t>
  </si>
  <si>
    <t>@每個人 中山地鐵2週年成長歷程</t>
  </si>
  <si>
    <t>https://www.facebook.com/groups/366950274676457/permalink/1414996846538456/</t>
  </si>
  <si>
    <t>https://www.facebook.com/groups/366950274676457/permalink/1414509153253892/</t>
  </si>
  <si>
    <t>https://www.facebook.com/groups/366950274676457/permalink/1414387529932721/</t>
  </si>
  <si>
    <t>https://www.facebook.com/groups/366950274676457/permalink/1414378813266926/</t>
  </si>
  <si>
    <t>https://www.facebook.com/groups/366950274676457/permalink/1414311469940327/</t>
  </si>
  <si>
    <t>https://www.facebook.com/groups/366950274676457/permalink/1414264076611733/</t>
  </si>
  <si>
    <t>https://www.facebook.com/groups/366950274676457/permalink/1413724853332322/</t>
  </si>
  <si>
    <t>https://www.facebook.com/groups/366950274676457/permalink/1413540080017466/</t>
  </si>
  <si>
    <t>https://www.facebook.com/groups/366950274676457/permalink/1413231210048353/</t>
  </si>
  <si>
    <t>KaFun Chow</t>
  </si>
  <si>
    <t>[電車充電器］
$3000平放
$3000平放
$3000平放
兌換卷 荃灣兌換
iCharge 2 電動車充電器充電樁
面交 有意請PM</t>
  </si>
  <si>
    <t>https://scontent.flas1-1.fna.fbcdn.net/v/t39.30808-6/508615413_3217548651732977_6448672290711177600_n.jpg?stp=cp6_dst-jpg_p526x296_tt6&amp;_nc_cat=110&amp;ccb=1-7&amp;_nc_sid=aa7b47&amp;_nc_ohc=CiUEMnHX-joQ7kNvwFyOGtA&amp;_nc_oc=Adpug1Cjjav3s_CXM0pQh3waEWI5njjx1c24Rc3BOLYosn3aIEbQYmkDGDwUzC7L6Gw&amp;_nc_zt=23&amp;_nc_ht=scontent.flas1-1.fna&amp;_nc_gid=G0Ov0LwSSgBHQwaFrhwN7w&amp;_nc_ss=72289&amp;oh=00_Af4izrIP-65MXXMJIVQUNKZsayGEEeBJINg4VUnGtHtovg&amp;oe=6A10B44C</t>
  </si>
  <si>
    <t>https://www.facebook.com/groups/366950274676457/permalink/1412828750088599/</t>
  </si>
  <si>
    <t>https://www.facebook.com/groups/366950274676457/permalink/1412760393428768/</t>
  </si>
  <si>
    <t>https://www.facebook.com/groups/366950274676457/permalink/1412224650149009/</t>
  </si>
  <si>
    <t>https://www.facebook.com/groups/366950274676457/permalink/1412059446832196/</t>
  </si>
  <si>
    <t>https://www.facebook.com/groups/366950274676457/permalink/1411996296838511/</t>
  </si>
  <si>
    <t>https://www.facebook.com/groups/366950274676457/permalink/1410517176986423/</t>
  </si>
  <si>
    <t>https://www.facebook.com/groups/366950274676457/permalink/1409988373705970/</t>
  </si>
  <si>
    <t>https://www.facebook.com/groups/366950274676457/permalink/1409936060377868/</t>
  </si>
  <si>
    <t>Mayura Ayunda</t>
  </si>
  <si>
    <t>上禮拜五放假。我哋去佐深圳羅湖玩，對比香港夜總會平好多，囡仔真係高質素又好玩，钟意唱歌飲酒該師兄一定要先加佢微信：yedian0769</t>
  </si>
  <si>
    <t>https://www.facebook.com/groups/366950274676457/permalink/1409004167137724/</t>
  </si>
  <si>
    <t>https://www.facebook.com/groups/366950274676457/permalink/1408460800525394/</t>
  </si>
  <si>
    <t>單價9️⃣字頭買拱北口岸物業
收租3500元/月 月供14✘✘元
[强]步行5分鐘快速通關到澳門
澳門單牌車自由往返園區
️自帶商圈，衣食住行一應俱全
#新灣區置業
—————————————————————
‼️預約睇樓方式：
1️⃣中港商務車：香港、澳門全境接送
2️⃣私家車：深圳、珠海全境及各大口岸接送
3️⃣高鐵：珠海、中山各個高鐵站接送(高鐵票報銷)
4️⃣坐船：中山、珠海各個客運碼頭接送(船票報銷)
5️⃣參團考察：兩日一夜溫泉體驗團、即日來回考察團
—————————————————————
‼️預約睇樓負責人：Santa  陳生
☎️香港：+852 69581147
☎️內地：+86 13928163607
WhatsApp一鍵取得聯繫：https://wa.me/85269581147?text=我想預約睇樓</t>
  </si>
  <si>
    <t>https://www.facebook.com/groups/366950274676457/permalink/1407817507256390/</t>
  </si>
  <si>
    <t>https://www.facebook.com/groups/366950274676457/permalink/1407735737264567/</t>
  </si>
  <si>
    <t>https://www.facebook.com/groups/366950274676457/permalink/1407476457290495/</t>
  </si>
  <si>
    <t>https://www.facebook.com/groups/366950274676457/permalink/1406760224028785/</t>
  </si>
  <si>
    <t>https://www.facebook.com/groups/366950274676457/permalink/1406386497399491/</t>
  </si>
  <si>
    <t>卢灿明</t>
  </si>
  <si>
    <t>你好！我们工廠在東莞、主要定製各款式鍛造鈴!
✅ 鍛造好處？ 超輕量 = 起步更快 + 煞車距離縮短
✅ 6061-T6 鍛製? 高剛性 + 絕不易變形
✅ 訂造好處？ 可自選尺碼同顏色配搭, 做出完美效果. 保證齊沙板同時可避大鮑魚
✅價格? 絕對物有所值. 可與原廠合金鈴價格相比
✅ 時間？ 只需四至五週
想了解詳情請 Tel:13006833338(微信號)</t>
  </si>
  <si>
    <t>https://www.facebook.com/groups/366950274676457/permalink/1405962464108561/</t>
  </si>
  <si>
    <t>"港車北上"指的是香港車輛前往中國內地進行維修或保養。這樣做的好處包括：
1. **成本優勢**：內地的維修和保養費用通常低於香港，尤其是人工和零部件成本，能節省開支。
2. **服務多樣性**：內地維修市場龐大，提供多種服務選擇，包括原厂和第三方维修中心，满足不同需求。
3. **配件供应**：内地配件供应链更完善，尤其是针对在内地销售的车型，配件获取更快。
4. **便捷性**：对于经常往返内地和香港的车主，北上维修可以节省时间，避免回港后再安排维修的麻烦。
5. **技术提升**：内地维修技术不断进步，尤其是一些高端品牌，技术水平与香港相当甚至更高。
6. **综合服务**：一些内地维修中心提供一站式服务，如洗车、美容等，提升便利性。
7. **政策支持**：随着两地交流加深，相关政策可能简化跨境维修流程，进一步方便车主。
不过，车主在选择内地维修点时需注意资质和信誉，确保服务质量。</t>
  </si>
  <si>
    <t>https://www.facebook.com/groups/366950274676457/permalink/1405730760798398/</t>
  </si>
  <si>
    <t>https://www.facebook.com/groups/366950274676457/permalink/1405481870823287/</t>
  </si>
  <si>
    <t>東張西望｜元朗村屋住戶「飛象過河」駁電線 只為「幫自己架電動車充電」!｜電動車｜電線｜梁菁琳</t>
  </si>
  <si>
    <t>‍♂️</t>
  </si>
  <si>
    <t>https://www.facebook.com/groups/366950274676457/permalink/1404748270896647/</t>
  </si>
  <si>
    <t>专业港澳車
地担加强套件
使車身稳定性提高
入湾稳出湾車身钢性加强
7人車地盘松散强化套件
珠海車房安装
微信: 19866075512</t>
  </si>
  <si>
    <t>珠海</t>
  </si>
  <si>
    <t>https://www.facebook.com/groups/366950274676457/permalink/1404667557571385/</t>
  </si>
  <si>
    <t>https://www.facebook.com/groups/366950274676457/permalink/1404540764250731/</t>
  </si>
  <si>
    <t>#萬科深業•灣中新城
╭┈┈┓春季特惠震撼價到
┆限量┆僅此1⃣0⃣套要趁早‼
┆秒殺┆最高立減1⃣2⃣萬+
↖約29-66㎡灣中公館 宜商易租
#新灣區置業
—————————————————————
‼️預約睇樓方式：
1️⃣中港商務車：香港、澳門全境接送
2️⃣私家車：深圳、珠海全境及各大口岸接送
3️⃣高鐵：珠海、中山各個高鐵站接送(高鐵票報銷)
4️⃣坐船：中山、珠海各個客運碼頭接送(船票報銷)
5️⃣參團考察：兩日一夜溫泉體驗團、即日來回考察團
—————————————————————
‼️預約睇樓負責人：Santa  陳生
☎️香港：+852 69581147
☎️內地：+86 13928163607
WhatsApp一鍵取得聯繫：https://wa.me/85269581147?text=我想預約睇樓</t>
  </si>
  <si>
    <t>https://www.facebook.com/groups/366950274676457/permalink/1404003317637809/</t>
  </si>
  <si>
    <t>珠海電車專修</t>
  </si>
  <si>
    <t>特斯拉【Model X無法充電】，一日搞定
歡迎諮詢：
https://wa.me/message/HUK3TJDSL65KE1
＃Tesla ＃特斯拉 ＃Tesla維修服務
＃ModelX ＃ModelS ＃ModelY #Model3
＃Tesla底擔異響 ＃Tesla電池維修 ＃Tesla保養</t>
  </si>
  <si>
    <t>Tesla Model X</t>
  </si>
  <si>
    <t>https://www.facebook.com/groups/366950274676457/permalink/1403414087696732/</t>
  </si>
  <si>
    <t>又扮得幾似特斯拉偽裝
最近美國特斯拉車主害怕在路上或是停車成為目標， 開始為自己的特斯拉改裝， 不得不說， 改成 Honda Civic 遠看還真的以為是 Honda 😅</t>
  </si>
  <si>
    <t>https://www.facebook.com/groups/366950274676457/permalink/1403072934397514/</t>
  </si>
  <si>
    <t>https://www.facebook.com/groups/366950274676457/permalink/1402352174469590/</t>
  </si>
  <si>
    <t>https://www.facebook.com/groups/366950274676457/permalink/1401681064536701/</t>
  </si>
  <si>
    <t>https://www.facebook.com/groups/366950274676457/permalink/1401095274595280/</t>
  </si>
  <si>
    <t>https://www.facebook.com/groups/366950274676457/permalink/1400424841328990/</t>
  </si>
  <si>
    <t>专业港車
#brembo全新鲍鱼
#全新套装
改装：#迫力碟 #迫力皮 #钢喉
#Brembo系列
处理异响问题，疑难杂症问题
随时咨询
微信：19866075512</t>
  </si>
  <si>
    <t>https://www.facebook.com/groups/366950274676457/permalink/1399409261430548/</t>
  </si>
  <si>
    <t>https://www.facebook.com/groups/366950274676457/permalink/1399126094792198/</t>
  </si>
  <si>
    <t>https://www.facebook.com/groups/366950274676457/permalink/1398630111508463/</t>
  </si>
  <si>
    <t>Manny Law</t>
  </si>
  <si>
    <t>即刻加入灣景滙停車場 WhatsApp Group，緊貼最新優惠資訊同著數！
 https://chat.whatsapp.com/GtEKqXTvyXeJxk7Nnhpnv4</t>
  </si>
  <si>
    <t>https://scontent-bos5-1.xx.fbcdn.net/v/t39.30808-6/481711574_122120956820653370_6189774751511804334_n.jpg?stp=dst-jpg_p526x296_tt6&amp;_nc_cat=111&amp;ccb=1-7&amp;_nc_sid=aa7b47&amp;_nc_ohc=KfEoed2GAVsQ7kNvwFaXmXo&amp;_nc_oc=Ado5bLyWBLAcg4tcK4GFXEp_y2yISY-H2qQezO0m2hMyUWf0fN9Gf6hUlT_ypgtE3Q5T-2nLPMaxQS7IS0wIsH9n&amp;_nc_zt=23&amp;_nc_ht=scontent-bos5-1.xx&amp;_nc_gid=PmZkmRpAiT9VyKFoWLC3Zg&amp;_nc_ss=72289&amp;oh=00_Af5IwV0tib9U8mlQl8z5yWWV_NB7uWIGHoQYkwO6tD8KuQ&amp;oe=6A1099E7</t>
  </si>
  <si>
    <t>灣景滙</t>
  </si>
  <si>
    <t>https://www.facebook.com/groups/366950274676457/permalink/1398112778226863/</t>
  </si>
  <si>
    <t>Lintex 凌創實業</t>
  </si>
  <si>
    <t>【唔只Tesla 2025.2.8, 仲有 Tesla 2025.8軟件更新！?】⚡
Tesla software 最新嘅2025.2.8 版本，有唔同地方車主都相繼成功下載，唔知有無車主分享有咩變化? 
另外！搜羅網上消息發現， 除咗新推出嘅2025.2.8，仲有 2025.8 正喺到進行員工內部測試，而呢個版本係一個更多功能嘅update，聽到都覺得興奮！ 
雖然未知道確實有咩更新 (唔同國家/地區會有變化)，以下係結合網上提及可能包含嘅新功能/改進，一齊睇睇有咩值得期待！
 (睇完都要講返句：係咪真架????)
 自適應車頭燈支援  
Tesla Vehicle Engineering VP, Lars Moravy 確認，新款 Model Y 將支援自適應頭燈 (adaptive headlights) 及矩陣頭燈 ( matrix headlight) 功能，美國近期已批准呢項功能！未來，擁有矩陣頭燈嘅 Model S、Model X、Model 3 同 Cybertruck 都會陸續支援，提升夜間駕駛體驗！ 
 Grok ai助手支援  
Tesla 或將整合 xAI 最新推出嘅 Grok 3 ai助手！呢項功能將提升語音指令處理能力，雖然功能可能喺春季正式推出，但更新中有機會包含相關測試功能！
 Cybertruck 專屬更新  
Cybertruck 即將獲得全新懸掛控制功能，甚至可能通過 Tesla App 調整車高。另外，針對寒冷天氣❄️下充電速度不足嘅問題，Tesla 預計將喺 2025.8 中修復，解決低溫環境下嘅再生制動與充電性能下降情況。️
 車內雷達啟動  
Tesla 已開始啟用舊款 Model Y 車型內建嘅車內雷達，未來將支援其他車型！車內雷達將取代傳統座椅感應器，用於更準確地檢測乘客，並可能於 2025 Q3 支援後排乘客檢測！
️ 導航新選項  
Tesla 早前喺中國推出咗新嘅導航功能，包括「最少擁堵路線」、「偏好高速公路」同「最低收費」等選項，同時新增服務區設施顯示功能。雖然香港未必開放呢個功能，但去第二到旅行時都可以體驗吓！️
 自訂車身貼膜  
Cybertruck 車主之前已經可以自訂車身設計，Tesla 確認未來會推送到其他車型，包括 Model S、3、X、Y！✨，希望可以於2025年8月份或短期內推出
 哨兵模式能效提升  
2024 年 11 月，Tesla 已減少Cybertruck 哨兵模式約 40% 嘅能量消耗。預計都會推送到其他車型，幫車主節省電量！
 更新小貼士  
* 記住連接 WiFi   
* 如果更新唔成功，檢查狀態後重啟螢幕，或者約維修。️  
* 如更新卡住喺 50%，開手機 App，防止車輛進入休眠！
* 安裝更新時，車唔可以駕駛 / 充電
各位車主對之後嘅 software 更新有咩期待？最想見到咩功能？歡迎留言分享！
#Teslaupdate #特斯拉 #Tesla #電動車 #ModelY #Cybertruck #科技生活 #Tesla車主必知 #2025更新 
Source: not a tesla app; TeslaInfo</t>
  </si>
  <si>
    <t>Model Y, Model S, Model X, Model 3, Cybertruck</t>
  </si>
  <si>
    <t>https://www.facebook.com/groups/366950274676457/permalink/1398096584895149/</t>
  </si>
  <si>
    <t>EV Charging 一站式電動車充電解決方案供應商
為您提供優越私人電動車充電方案
Whatsapp 57401746 / 92420370 
話是劉生推介 了解更多優惠詳情
————————————————————————
#EV充電 #電動車 #電動車充電 
#簡單方便充滿電 #全新電動車充電體驗 #EVCharging #HomeCharging 
#電動車 #電動車充電器 #電動車充電 #在家充電 #電動車充電月費計劃 #在家自在充 #熱點立即充</t>
  </si>
  <si>
    <t>https://www.facebook.com/groups/366950274676457/permalink/1397971844907623/</t>
  </si>
  <si>
    <t>https://www.facebook.com/groups/366950274676457/permalink/1397939391577535/</t>
  </si>
  <si>
    <t>仲平過之前，不過離我屋企好遠</t>
  </si>
  <si>
    <t>https://www.facebook.com/groups/366950274676457/permalink/1397884488249692/</t>
  </si>
  <si>
    <t>https://www.facebook.com/groups/366950274676457/permalink/1397196141651860/</t>
  </si>
  <si>
    <t>感謝大家支持
衛途 VITOUR 
銷售地點
港島區：
鴻記電池輪呔
香港田灣漁歌街3號地下
☎️90455553
中國膠輪電池
幹諾道西160號
☎️25480222
友興膠輪電池
香港西灣德輔導西440號
☎️28193692
筲箕灣汽車唧油
香港筲箕灣新成街2號G H I舖
☎️96089819
金威膠輪有限公司 
柴灣豐業街12號
☎️28978520
九龍區：
棠記膠輪
深水埗福華街77號
☎️2779 0836
通明膠輪公司
觀塘通明街64號地下
☎️2343 5516
灝天輪呔
九龍城啟德道39號地下
☎️69708432
新界區：
金威膠輪有限公司 
沙田火炭坳背灣街53-55
號美高工業大廈地下A舖
☎️26620588
新昌膠輪公司
上水嘉富坊貿易廣場B座地下5號
☎️9837 9847
呔酷膠輪電池公司
粉嶺安樂村業暢街利來中心一號地下
☎️5113 0668
新金成膠輪電池公司
粉嶺安居街8號地下
☎️2674 6144
大眾輪胎行
元朗媽橫路47號
☎️2477 2356
精鈴
屯門青山公路籃地(榮華車行)
☎️96858115
萬昌行
屯門建泰街6號恒威工業中心地下155號
☎️91333830
衛途（VITOUR）輪胎是源自德國的品牌。花紋設計比較前衛，産品整體外觀精細，美觀度較高頗受到用家歡迎
 衛途輪胎具有以下特點：
✅ - 耐磨性極佳：採用了特殊的配方和製造工藝，使其具有較長的使用壽命。
 ✅- 抓地性能優異：能夠確保車輛在不同路況下行駛的穩定性和操控性。
 ✅- 噪音中等：儘管硬度較高，但使用了來自馬來西亞的軟橡膠膠質，在一定程度上控制了噪音水平。
✅-非對稱胎面花紋設計、3D主動靜音設計、特殊設計的輪圈保護器、寬縱向溝槽，肩部主溝槽壁滾花設計， 可變節距長度/對準和優化的橫向凹槽角度。
另備有多款專為私家車型號(衛途輪呔)
滿足有要求的客人
＃R熱熔呔
＃EV電車呔
＃私家車呔
＃貨van呔
＃的士呔
＃德國品牌 ＃衛途
＃VITOUR
＃德國品牌
＃舒適低噪音
＃最大排水量
＃高穩定性擋塊
＃降低道路噪音
＃超低滾動阻力
＃燃油節省
＃超高性能輪胎
＃港澳總代理
＃智盈實業</t>
  </si>
  <si>
    <t>田灣, 西環, 西灣河, 筲箕灣, 柴灣, 深水埗, 觀塘, 九龍城, 沙田火炭, 上水, 粉嶺, 元朗, 屯門</t>
  </si>
  <si>
    <t>https://www.facebook.com/groups/366950274676457/permalink/1397172071654267/</t>
  </si>
  <si>
    <t>https://www.facebook.com/groups/366950274676457/permalink/1396673231704151/</t>
  </si>
  <si>
    <t>⚡ 5 個電動車電池保養秘訣：用得更耐！⚡
電動車車主注意喇！想慳返筆錢唔駛咁早換電池？以下秘訣幫你將電池壽命延長3-5年！✨ 
1️⃣ 充電習慣管理  
 記住「黃金範圍」：保持電量喺30-40%到 70-80% 之間，唔好經常用到「冧電」或者過度充電
 標準/中充為主：經常用快叉會加速電池老化，通常只係「急救」用。8 年標準充電 (慢速至中速) 可以比 8年快速充電多出10%的電池壽命
 充完即斷：充滿電就斷開電源，唔好長期連住
2️⃣ 注意溫度管理 ️ 
 避免極端溫度：車輛盡量停喺陰涼位置，避開烈日曝曬 
 避免高溫充電：高溫天氣最好夜晚或者室內充電 
 預熱與冷卻：極端天氣用車前，記得用預熱或冷卻功能調節電池溫度
3️⃣ 使用行為優化 
 避免急加速與急減速：平穩駕駛最重要！避免突然加速同急剎，減少電池負荷 
 規劃出行路線：規劃路線時預留電量緩衝，最低電量保持喺15%以上 
 長途駕駛注意：長途行車每2小時休息一陣，等電池自然降溫 ⏱️
4️⃣存放與保養 ️ 
 檢查電池狀態：定期去廠檢查電池健康狀況，唔好等有問題先去  
 保持清潔：保持電池周圍清潔，避免塵埃同異物影響散熱效能  
 保持適當電量：長期唔用時，將電量保持喺50%左右，每三個月充放電一次 ⚠️
5️⃣ 硬體及軟體維護 
 升級電池管理系統：定期更新車輛軟件，確保電池管理系統運作良好  
 使用原廠或認證充電器：只用原廠或認證充電器，千祈唔好貪平用劣質設備  
 檢查電壓穩定性：喺穩定電壓環境充電，避免電壓波動傷害電池 ⚡
根據專家統計，正確保養可以將電池循環壽命由1,200次提升至1,800次以上！
小小嘅習慣改變，就可以為你慳返一大筆更換電池嘅開支，何樂而不為呢？
大家仲有咩關於電動車嘅疑問，歡迎喺下面留言交流！
立即聯絡我哋：
電話聯絡: +852 6879 7132 / +852 3428 3663
WhatsApp諮詢: https://wa.me/85268797132
#電動車保養 #電池壽命 #充電技巧 #叉電 #私人安裝充電器 #合資格承辦商 #電動車充電器專家 #Lintex</t>
  </si>
  <si>
    <t>快充, 中充, 慢充</t>
  </si>
  <si>
    <t>https://www.facebook.com/groups/366950274676457/permalink/1396548948383246/</t>
  </si>
  <si>
    <t>Ricky Tang</t>
  </si>
  <si>
    <t>各位大神，我住聯和墟，有什麼充電站在附近呢？(我開的不是特斯拉)</t>
  </si>
  <si>
    <t>聯和墟</t>
  </si>
  <si>
    <t>https://www.facebook.com/groups/366950274676457/permalink/1396477505057057/</t>
  </si>
  <si>
    <t>荃灣有新場,DC$2.8一度電</t>
  </si>
  <si>
    <t>DC</t>
  </si>
  <si>
    <t>https://www.facebook.com/groups/366950274676457/permalink/1395800765124731/</t>
  </si>
  <si>
    <t>Shenzhen Ruiyongsheng</t>
  </si>
  <si>
    <t>新款 GBT轉CCS2。升級300A MAX 功率， 港車北上快充轉換器
珠三角地區送貨，最快當天送達！
零售價：6999元/RMB   聯繫有折扣！！
WeChat：RYS5629</t>
  </si>
  <si>
    <t>https://scontent.flas1-1.fna.fbcdn.net/v/t39.30808-6/481002765_122217212264192853_8877563287105286219_n.jpg?stp=dst-jpg_p526x296_tt6&amp;_nc_cat=110&amp;ccb=1-7&amp;_nc_sid=aa7b47&amp;_nc_ohc=M8uwNgUrTbYQ7kNvwF-nPGD&amp;_nc_oc=Adp9UNWdu-Ev1vITAQg39NSJ_Py7JHMCioeRUzcowCAbAzmM-Alkld0wBcO2qC7Y1lw&amp;_nc_zt=23&amp;_nc_ht=scontent.flas1-1.fna&amp;_nc_gid=VTifGpcI5hlMTI3XFMzv7w&amp;_nc_ss=72289&amp;oh=00_Af4SOxVv_9fkMNFAVQ8PKBZ3yHvg3Ulq-hdCoSzV5YANQw&amp;oe=6A10BE1A</t>
  </si>
  <si>
    <t>GBT轉CCS2, 快充, 300A</t>
  </si>
  <si>
    <t>https://www.facebook.com/groups/366950274676457/permalink/1393702032001271/</t>
  </si>
  <si>
    <t>https://www.facebook.com/groups/366950274676457/permalink/1393541682017306/</t>
  </si>
  <si>
    <t>@所有人</t>
  </si>
  <si>
    <t>https://www.facebook.com/groups/366950274676457/permalink/1391574948880646/</t>
  </si>
  <si>
    <t>买楼就送两地牌  送两地牌  送两地牌
[雙瑞-藏龍灣]
一線線海景，空中無邊際泳池會所
1⃣珠海灣仔核心區，背山望海
2⃣地鐵上蓋物業，100米上港珠澳大橋，項目去機場只需20分鐘
3⃣港珠澳大橋設計園林3D園林景觀
4⃣9米式大堂，小區全智能人臉識別
1.首期12萬入住珠海真豪宅
2.片區最高品質，豪華裝修
3.四大口岸環繞，輕鬆通港澳
4.頂級商圈，吃喝玩樂購，生活有趣處
5.無遮擋對望澳門繁華，一線江景
500米達灣仔北輕軌站
三大口岸環繞
24小時通關無縫對接港澳
45分鐘直達香港，5分鐘到澳门
免費兩地牌專車睇樓，額外送8888置業家電大禮包#新灣區置業
—————————————————————
‼️預約睇樓方式：
1️⃣中港商務車：香港、澳門全境接送
2️⃣私家車：深圳、珠海全境及各大口岸接送
3️⃣高鐵：珠海、中山各個高鐵站接送(高鐵票報銷)
4️⃣坐船：中山、珠海各個客運碼頭接送(船票報銷)
5️⃣參團考察：兩日一夜溫泉體驗團、即日來回考察團
—————————————————————
‼️預約睇樓負責人：Santa  陳生
☎️香港：+852 69581147
☎️內地：+86 13928163607
WhatsApp一鍵取得聯繫：https://wa.me/85269581147?text=我想預約睇樓</t>
  </si>
  <si>
    <t>珠海灣仔</t>
  </si>
  <si>
    <t>https://www.facebook.com/groups/366950274676457/permalink/1391487922222682/</t>
  </si>
  <si>
    <t>今天到龍蝦灣幫外籍客人檢查電路,客人的Tesla 電樁壞了, 接地回路阻抗有點高總線氧化, 經重新接駁更換偉迪通電樁完成。
#電車充電檢查</t>
  </si>
  <si>
    <t>龍蝦灣</t>
  </si>
  <si>
    <t>偉迪通</t>
  </si>
  <si>
    <t>https://www.facebook.com/groups/366950274676457/permalink/1387864625918345/</t>
  </si>
  <si>
    <t>https://www.facebook.com/groups/366950274676457/permalink/1387195845985223/</t>
  </si>
  <si>
    <t>珠海車房
专业港澳車
地担加强套件
使車身稳定性提高
入湾稳出湾車身钢性加强
7人車地盘松散强化套件
珠海車房安装
微信: 19866075512</t>
  </si>
  <si>
    <t>https://www.facebook.com/groups/366950274676457/permalink/1382546719783469/</t>
  </si>
  <si>
    <t>珠海車房
专业港車
#AP刹车鲍鱼全新 
#二手套装
改装：#迫力碟 #迫力皮 #钢喉
#AP系列。#Brembo系列
处理异响问题，疑难杂症问题
随时咨询
微信：19866075512</t>
  </si>
  <si>
    <t>https://www.facebook.com/groups/366950274676457/permalink/1382328319805309/</t>
  </si>
  <si>
    <t>Yu Chu</t>
  </si>
  <si>
    <t>筲箕灣果個天悅廣場，120KW快充$2.68，
停車場要比20蚊半個鐘，充夠120蚊回贈20蚊當幫補下車費。尋晚咁啱要去舊同事屋企攞嘢，
充左9個字走人，感覺還可以啦！扣返只係比咗十元嚟泊車</t>
  </si>
  <si>
    <t>筲箕灣天悅廣場</t>
  </si>
  <si>
    <t>120kW快充</t>
  </si>
  <si>
    <t>https://www.facebook.com/groups/366950274676457/permalink/1380359403335534/</t>
  </si>
  <si>
    <t>今早大棠村屋安裝32A 7kW 電樁, 客人比亞迪海豚。
#BYD充電樁</t>
  </si>
  <si>
    <t>大棠</t>
  </si>
  <si>
    <t>比亞迪海豚</t>
  </si>
  <si>
    <t>32A 7kW</t>
  </si>
  <si>
    <t>https://www.facebook.com/groups/366950274676457/permalink/1379822556722552/</t>
  </si>
  <si>
    <t>https://www.facebook.com/groups/366950274676457/permalink/1375028547201953/</t>
  </si>
  <si>
    <t>https://www.facebook.com/groups/366950274676457/permalink/1373125094058965/</t>
  </si>
  <si>
    <t>https://www.facebook.com/groups/366950274676457/permalink/1370834367621371/</t>
  </si>
  <si>
    <t>【EU徵關稅】寶馬跟中國電動車企聯手 向歐盟法院提訴訟</t>
  </si>
  <si>
    <t>寶馬跟中國電動車企聯手 向歐盟法院提訴訟</t>
  </si>
  <si>
    <t>https://www.facebook.com/groups/366950274676457/permalink/1370759534295521/</t>
  </si>
  <si>
    <t>宏達電業</t>
  </si>
  <si>
    <t>https://www.facebook.com/share/p/15YzbRVsCj/</t>
  </si>
  <si>
    <t>https://www.facebook.com/groups/366950274676457/permalink/1370363481001793/</t>
  </si>
  <si>
    <t>假期又有優惠</t>
  </si>
  <si>
    <t>https://scontent-lga3-2.xx.fbcdn.net/v/t39.30808-6/480753661_942547008044579_5845842264206095845_n.jpg?stp=cp6_dst-jpg_p843x403_tt6&amp;_nc_cat=101&amp;ccb=1-7&amp;_nc_sid=aa7b47&amp;_nc_ohc=DE55MGutyaEQ7kNvwG1gI_K&amp;_nc_oc=AdqQkkNNndFIZlg1TqLPmtD7-Lzky60tCieg84NV_vzDJPg_zHL1RFPUiFxFlcKhR9Q&amp;_nc_zt=23&amp;_nc_ht=scontent-lga3-2.xx&amp;_nc_gid=UFIssOwhQ6L2ISSPDyAfrQ&amp;_nc_ss=72289&amp;oh=00_Af7NDQYdicMcLdkqzvjLQH-JJ-eXyGUy9syD1JQNWO9npg&amp;oe=6A10A78A</t>
  </si>
  <si>
    <t>https://www.facebook.com/groups/366950274676457/permalink/1369347364436738/</t>
  </si>
  <si>
    <t>https://www.facebook.com/groups/366950274676457/permalink/1366928288011979/</t>
  </si>
  <si>
    <t>Deal Li Lee</t>
  </si>
  <si>
    <t>感謝 Tesla Model Y 支持
更換VITOUR(衛途)
TEMPESTA GHOST
255/35/21，$1550
275/35/21，$1850
明碼實價
四輪定位$800
凡換2條呔，四輪定位减$200
凡換4條呔，四輪定位减$400
德國品牌衛途輪胎
熱賣好評！德國技術，品質保證！
多謝大家的支持‍♂️‍♂️！
本公司繼續極力推薦使用
VITOUR TEMPESTA GHOST (TMG)
針對高性能跑旅，專為追求操控性和駕駛樂趣的駕駛者設計。
高端的乾地、濕地性能，高強度的胎壁支撐力與輪扭力，提供大型跑旅性能操駕的馳騁快感。
它具有以下特點：
☆出色的乾地操控性： TEMPESTA GHOST 採用非對稱胎面設計，外側胎塊較大，可提供更大的接地面積和更強的過彎抓地力；胎面花紋採用了高剛性的肋條設計，可提高轉向響應性和操控靈活性。
☆良好的濕地排水性： TEMPESTA GHOST 的胎面花紋採用了U型溝槽外，獨有的鋸齒設計可有效破水並排水，確保輪胎接地面，提高濕地性能。高含量的矽配方，提高與路面的摩擦力，從而確保與穩定濕地操控性和安全性。
☆長效化耐磨特點： TEMPESTA GHOST 採用獨有的胎體強化技術，增加胎體與胎壁結構韌性與支撐性，提供高載重能力，使輪胎的耐磨性穩定且長效。
＃德國品牌 ＃衛途 ＃VITOUR 
本公司提供方便又快捷付款方式☺️
提供以下付款方式
✅MASTER
✅PAYME
✅VISA
✅支付寶
✅轉數快
✅八達通
✅現金
歡迎各位查詢預約
_
☎️聯絡方式：Inbox／69708432
https://wa.me/85269708432
https://api.whatsapp.com/send?phone=85269708432
地址：九龍城啟德道39號地下
https://maps.app.goo.gl/vcdk7LuBQiV4yd366
營業時間：星期一至星期六 上午10:30至晚上8點</t>
  </si>
  <si>
    <t>九龍城</t>
  </si>
  <si>
    <t>https://www.facebook.com/groups/366950274676457/permalink/1363937494977725/</t>
  </si>
  <si>
    <t>Joy Lam</t>
  </si>
  <si>
    <t>錦上路吳家村個路口對面
有充電位 無泊車費⋯60KW $2.3</t>
  </si>
  <si>
    <t>錦上路吳家村</t>
  </si>
  <si>
    <t>60kW</t>
  </si>
  <si>
    <t>https://www.facebook.com/groups/366950274676457/permalink/1363253221712819/</t>
  </si>
  <si>
    <t>https://www.facebook.com/share/p/18F51ADroe/</t>
  </si>
  <si>
    <t>https://www.facebook.com/groups/366950274676457/permalink/1360614118643396/</t>
  </si>
  <si>
    <t>Lee Ka Shing</t>
  </si>
  <si>
    <t>今日有冇人會去海洋公園叉電？我可能會遲返去，隔離有個封左嘅位可以泊住叉。有需要請pm 謝謝</t>
  </si>
  <si>
    <t>海洋公園</t>
  </si>
  <si>
    <t>https://www.facebook.com/groups/366950274676457/permalink/1360114628693345/</t>
  </si>
  <si>
    <t>東莞</t>
  </si>
  <si>
    <t>https://www.facebook.com/groups/366950274676457/permalink/1358718425499632/</t>
  </si>
  <si>
    <t>新年新氣象[福]住新屋好福氣
10萬起即買國企山水現樓大盤
中央景觀王✨帶裝現樓
稀缺精裝洋房送產權車位
精品明星戶型港人首選#新灣區置業
—————————————————————
‼️預約睇樓方式：
1️⃣中港商務車：香港、澳門全境接送
2️⃣私家車：深圳、珠海全境及各大口岸接送
3️⃣高鐵：珠海、中山各個高鐵站接送(高鐵票報銷)
4️⃣坐船：中山、珠海各個客運碼頭接送(船票報銷)
5️⃣參團考察：兩日一夜溫泉體驗團、即日來回考察團
—————————————————————
‼️預約睇樓負責人：Santa  陳生
☎️香港：+852 69581147
☎️內地：+86 13928163607
WhatsApp一鍵取得聯繫：https://wa.me/85269581147?text=我想預約睇樓</t>
  </si>
  <si>
    <t>https://www.facebook.com/groups/366950274676457/permalink/1358693972168744/</t>
  </si>
  <si>
    <t>Leeman M K Lee</t>
  </si>
  <si>
    <t>https://www.facebook.com/share/p/1G17HbeSNi/?mibextid=wwXIfr</t>
  </si>
  <si>
    <t>https://www.facebook.com/groups/366950274676457/permalink/1358688152169326/</t>
  </si>
  <si>
    <t>今早到南區淺水灣安装7kW 充電樁, 由錶房到車位長68米, 港燈下午來顺利裝錶。
#客人用騰勢D9
#騰勢D9裝充電樁</t>
  </si>
  <si>
    <t>淺水灣</t>
  </si>
  <si>
    <t>騰勢D9</t>
  </si>
  <si>
    <t>7kW</t>
  </si>
  <si>
    <t>https://www.facebook.com/groups/366950274676457/permalink/1357274722310669/</t>
  </si>
  <si>
    <t>這是我們公司生產的不同型號的充電樁，歐標國標不同標準，適合不同地區電動車使用，出口歐洲，中東，東南亞，如果你也對電動車充電樁感興趣或者想建充電站請聯繫我。
Whatsapp: +86-18002982105
Email: [Kyra@evaisun.com](mailto:Kyra@evaisun.com)</t>
  </si>
  <si>
    <t>https://scontent-lga3-1.xx.fbcdn.net/v/t39.30808-6/485613869_629058233425884_3007984483121707147_n.jpg?_nc_cat=109&amp;ccb=1-7&amp;_nc_sid=aa7b47&amp;_nc_ohc=Z1CjkAXIVZwQ7kNvwFzMAUw&amp;_nc_oc=AdpOBubU09eDJOUVQwRqMmb5haFzoVmvgp-Lsb69YxvRtruY8EmdR3otxFwyB9Nnyac&amp;_nc_zt=23&amp;_nc_ht=scontent-lga3-1.xx&amp;_nc_gid=SAS_ojgbR7kUccPk3S8xeg&amp;_nc_ss=7d289&amp;oh=00_Af6SYwK0NVXqLb33JB_ZE7VdxX9KKN3PR4iZzCy3pmCetw&amp;oe=6A10ABD1</t>
  </si>
  <si>
    <t>https://www.facebook.com/groups/366950274676457/permalink/1357209802317161/</t>
  </si>
  <si>
    <t>港車北上全方位服務 - 港車薈</t>
  </si>
  <si>
    <t>港車薈轉插優惠消息‼️
===  GB/T-CCS2 DC快充轉插=== 
✨ 特惠價：HK$6688 （正價 HK$7888）
 獲贈 HK$200 Cornerstone 充電禮券
 送港車薈 x 泊邊好會籍（價值 HK$298）
 送精美收納袋乙個（價值 HK$198）
=== 無憂套餐：HK$6988 ===
包CE認證AC 中插轉插 建議零售價 $598
 獲贈HK$200 Cornerstone 充電禮券
 送港車薈x泊邊好會籍（價值HK$298）
 送精美收納袋乙個（價值HK$198)
為什麼選擇港車薈DC快充轉插?
⏩ 完美支持800V以上平台 
⏩ 最高功率達350kW ⚡
⏩ 不綁定、不鎖車、特快認證時間 
⏩ CE認證、IP65防水防塵 
⏩ 完美解決長短嘴問題、無需插尿袋 
⏩ 2年保養+無憂一換一，確保您的旅程順利無憂 
_x007f__x007f__x007f_ 
=====
 9️⃣1️⃣0️⃣6️⃣2️⃣2️⃣7️⃣9️⃣ 
專線 +852 9106 2279⁩ 
https://wa.me/85291062279
網頁 ⏩ https://www.hzmauto.hk/
=====
_x007f__x007f__x007f_ _x007f__x007f__x007f_ 
⚡做您港車北上最強充電後盾⚡
_x007f__x007f__x007f_ _x007f__x007f__x007f_ 
_x007f__x007f__x007f_ 
_x007f__x007f__x007f_ 
#Gbtoccs2 #電動車充電 #快充轉插 #港車北上 #DC快充 #tesla快充 #香港車ccs2dc快充 #parkbinhk #PARKBIN #泊邊好#ccs2togbt #電車 #GBT國標 #ccs2快充 #快充國標轉歐標 #快充歐標轉國標 #ccs2快充Dc #ccs2dcadapter #tesla港車北上dc快充 #tesla國標轉歐標</t>
  </si>
  <si>
    <t>DC快充, 350kW, CCS2, GB/T</t>
  </si>
  <si>
    <t>https://www.facebook.com/groups/366950274676457/permalink/1354656192572522/</t>
  </si>
  <si>
    <t>天悅筲箕灣120KW快充 而家特價$2.68
車場收費20蚊半個鐘 30蚊一個鐘 而家仲要充夠120蚊回贈返20蚊</t>
  </si>
  <si>
    <t>筲箕灣</t>
  </si>
  <si>
    <t>120kW 快充</t>
  </si>
  <si>
    <t>https://www.facebook.com/groups/366950274676457/permalink/1354609509243857/</t>
  </si>
  <si>
    <t>Michael Ho</t>
  </si>
  <si>
    <t>東涌映灣薈時租停車場最近開咗EV Charger，￼有兩個快充，有兩個中速充電</t>
  </si>
  <si>
    <t>東涌映灣薈</t>
  </si>
  <si>
    <t>快充, 中充</t>
  </si>
  <si>
    <t>https://www.facebook.com/groups/366950274676457/permalink/1353971795974295/</t>
  </si>
  <si>
    <t>感謝支持
格林輪呔
 ---    
 - 
-  
- 
銷售地點
港島區：
鴻記電池輪呔
香港田灣漁歌街3號地下
☎️90455553
中國膠輪電池
幹諾道西160號
☎️25480222
友興膠輪電池
香港西灣德輔導西440號
☎️28193692
筲箕灣汽車唧油
香港筲箕灣新成街2號G H I舖
☎️96089819
金威膠輪有限公司 
柴灣豐業街12號
☎️28978520
九龍區：
棠記膠輪
深水埗福華街77號
☎️2779 0836
通明膠輪公司
觀塘通明街64號地下
☎️2343 5516
灝天輪呔
九龍城啟德道39號地下
☎️69708432
新界區：
金威膠輪有限公司 
沙田火炭坳背灣街53-55
號美高工業大廈地下A舖
☎️26620588
新昌膠輪公司
上水嘉富坊貿易廣場B座地下5號
☎️9837 9847
呔酷膠輪電池公司
粉嶺安樂村業暢街利來中心一號地下
☎️5113 0668
新金成膠輪電池公司
粉嶺安居街8號地下
☎️2674 6144
大眾輪胎行
元朗媽橫路47號
☎️2477 2356
精鈴
屯門青山公路籃地(榮華車行)
☎️96858115
萬昌行
屯門建泰街6號恒威工業中心地下155號
☎️91333830
歐洲品牌格林輪胎
熱賣好評！德國技術，品質保證！
多謝大家的支持‍♂️‍♂️！
本公司繼續極力推薦使用
歐洲品牌  格林輪胎
進化科技 定義未來
高強度胎體設計,完美匹配，表現出精湛抓地力與轉向性能。
胎邊結構:雙層聚酯纖維
雙層胎邊結構設計,提供絕佳過彎支撐性能,給於胎面在彎道中保有最大摩擦面積,賦予極佳的安全性與操控性能
A級濕滑✅胎面特殊配方，直線紋路設計有效降低阻滾動噪音，提高濕地性能。
強力轉向✅胎圈特殊材料補強設計提升輪胎支撐性，同時為轉向性能提供強力保障。
＃歐洲品牌
＃格林輪胎
＃Greentrac
＃舒適低噪音
＃最大排水量
＃高穩定性擋塊
＃降低道路噪音
＃超低滾動阻力
＃燃油節省
＃超高性能輪胎
Greentrac Quest-X
UHP 超高性能輪胎
採用德國技術3D主動靜音設計！
熱賣中
性價比高
一致讚好
持續發威
另備有多款專為私家車型號(格林輪呔)
滿足有要求的客人
歡迎各位查詢預約
＃港澳總代理
＃智盈實業
https://wa.me/85297840529</t>
  </si>
  <si>
    <t>https://www.facebook.com/groups/366950274676457/permalink/1353695976001877/</t>
  </si>
  <si>
    <t>東涌映灣園映灣薈時租停車場最近安裝了EV Charger充電器</t>
  </si>
  <si>
    <t>東涌映灣園映灣薈</t>
  </si>
  <si>
    <t>https://www.facebook.com/groups/366950274676457/permalink/1351246829580125/</t>
  </si>
  <si>
    <t>⚡⚡⚡港車薈 GB/T-CCS2 DC快充轉插⚡⚡⚡
⬆️【 Cornerstone Technologies 全面支持】⬆️
_x007f__x007f__x007f__x007f__x007f__x007f_
=== 特惠價：HK$6688 ===（正價HK$7888）
 獲贈HK$200 Cornerstone 充電禮券
 送港車薈x泊邊好會籍（價值HK$298）
 送精美收納袋乙個（價值HK$198)</t>
  </si>
  <si>
    <t>https://scontent-phl2-1.xx.fbcdn.net/v/t39.30808-6/485300277_630102230004584_1173655652644461881_n.jpg?stp=dst-jpg_p526x296_tt6&amp;_nc_cat=103&amp;ccb=1-7&amp;_nc_sid=aa7b47&amp;_nc_ohc=MZXMTr0T3G0Q7kNvwFoRvS_&amp;_nc_oc=AdoIv1vm1xr0XRirYqLuh0LKJ0CBGibGWCV4quxyAgOxa2FQJ8vJjL_L-Btb4sZ6pDI&amp;_nc_zt=23&amp;_nc_ht=scontent-phl2-1.xx&amp;_nc_gid=GPLu5nLcdArtLTb7ALArDA&amp;_nc_ss=72289&amp;oh=00_Af4aoqZMvxnOHY3qbxDSpHF7BOqo16BYMeH7iqaWDKLhiA&amp;oe=6A10ADBB</t>
  </si>
  <si>
    <t>Cornerstone Technologies</t>
  </si>
  <si>
    <t>DC快充, GB/T-CCS2</t>
  </si>
  <si>
    <t>https://www.facebook.com/groups/366950274676457/permalink/1351061096265365/</t>
  </si>
  <si>
    <t>Rico Yong</t>
  </si>
  <si>
    <t>呢個Honnmono品牌的DC轉插涉嫌虛假宣傳！南方電網並冇認證過任何品牌的轉插產品，但係Honnmono竟然聲稱係南方電網唯一認證！仲話已經賣咗幾千隻⋯真係唔知H牌用呢個虛假宣傳瞞騙咗幾多用家！？仲話如果唔用佢哋隻轉插有機會以後用唔到南方電網嘅充電站，簡直就係無中生有！
_x007f__x007f__x007f_
南方電網旗下的的深港科技創新有限公司綜合部經理表示沒有認證過任何快充轉插產品，並且已經督促相關品牌刪除相關信息
_x007f__x007f__x007f__x007f__x007f__x007f__x007f__x007f__x007f_
#電車轉插 #充電轉插 #國標轉插</t>
  </si>
  <si>
    <t>顧客服務/投訴</t>
  </si>
  <si>
    <t>DC轉插</t>
  </si>
  <si>
    <t>https://www.facebook.com/groups/366950274676457/permalink/1347684863269655/</t>
  </si>
  <si>
    <t>邊隻電動車比較平？
如果買二手電車要留意d乜？
舊電通常要幾耐換一次，包括幾錢？</t>
  </si>
  <si>
    <t>https://www.facebook.com/groups/366950274676457/permalink/1347003540004454/</t>
  </si>
  <si>
    <t>https://www.facebook.com/groups/366950274676457/permalink/1346539066717568/</t>
  </si>
  <si>
    <t>Leo #講兩句</t>
  </si>
  <si>
    <t>**EV-BOY 充電站搜尋器更新 @ 2024-12-23**
** 支援國內「歐標」充電站搜尋 **
- - - - -
太大段字，詳情可以督入內文睇。</t>
  </si>
  <si>
    <t>EV-BOY</t>
  </si>
  <si>
    <t>歐標</t>
  </si>
  <si>
    <t>https://www.facebook.com/groups/366950274676457/permalink/1346151323423009/</t>
  </si>
  <si>
    <t>珠海車房，鲍鱼保养
专业港車
#AP刹车鲍鱼全新 
#二手套装
改装：#迫力碟 #迫力皮 #钢喉
#AP系列。#Brembo系列
处理异响问题，疑难杂症问题
随时咨询
微信：19866075512</t>
  </si>
  <si>
    <t>https://www.facebook.com/groups/366950274676457/permalink/1345599256811549/</t>
  </si>
  <si>
    <t>21/12-2/1 期間
大昌行充電站
30/60/120/240kW
全日一律 $2.3 一度</t>
  </si>
  <si>
    <t>大昌行</t>
  </si>
  <si>
    <t>30kW / 60kW / 120kW / 240kW</t>
  </si>
  <si>
    <t>https://www.facebook.com/groups/366950274676457/permalink/1345382616833213/</t>
  </si>
  <si>
    <t>陳明</t>
  </si>
  <si>
    <t>電動車易起火 駕駛人士注意</t>
  </si>
  <si>
    <t>電動車最大既危險  就係引擎會突然爆炸
請互相訂閱 讚好 留言</t>
  </si>
  <si>
    <t>驚</t>
  </si>
  <si>
    <t>https://www.facebook.com/groups/366950274676457/permalink/1341186840586124/</t>
  </si>
  <si>
    <t>https://www.facebook.com/groups/366950274676457/permalink/1340562063981935/</t>
  </si>
  <si>
    <t>中國南方電網唯一認証Dc快充轉插
全港最多電車選用品牌電車北上
聖誕節 限時租借活動
$498/3日 $598/5日 $798/7日
可在香港/珠海 交還
WhatsApp 租借專線查詢☎️ 55255283
https://wa.me/message/KLWUVUUUTMYJG1
 限時購買優惠
• 現款: $6,588   有現貨(原價: $7,588)  
• Pro版: $7,888  (原價: $8,388)
為慶祝Honnmono 產品發布多項產品
與多間大型機構及電訊商合作 十二月限定優惠*
⚡ 南方電網認證DC快充轉插
產品優勢
•  遠程更新功能
•  專屬App操控
•  免費軟件更新 ，支援新車型
•  全車型兼容
專業售後支援
•  WhatsApp專屬客服群組，即時回應
•  香港、珠海即場充電教學
•  網上壓倒性好評
品質保證
•  南方電網官方認證
• ✅ 100%穩定性保證
• ✅ 100%兼容性保證
• ✅ 100%安全性保證
• ✅ 100%售後保障
• ✅ 0%退貨率
•  南方電網旗下 鼎和保險承保 
o 產品責任保險
o 保額高達1000萬
 ⚠️ 重要提示
• 國家正加強充電安全規管
• 建議選用南方電網認證產品
• 確保日後能在國內正常使用
• 優質售後，出行安心
 如何獲取優惠
1. 在貼文下留言「Honnmono快充轉插 + tag 3個朋友」點讚及分享專頁
2. 客服會主動聯繫
3. 享受限時特別優惠
WhatsApp 購買專線查詢☎️ 55255283
https://wa.me/message/KLWUVUUUTMYJG1
Gbt to ccs2 Honnmono
網站介紹
https://www.honnmono.shop
Youtube channel (多架車款實測片段）
https://www.youtube.com/@Honnmono-er4rd/videos
公司地址：香港新界石門安心街19號滙貿中心15樓1516室
 兼容國內所有充電站（無論新舊充電樁，服務站）
中國南方電網唯一認證安全快充轉插
詳細請看對比圖
❌插充電寶（其他品牌  不插電 部分車款不能充電）
❌不綁定車款  ❌從來不用扶住轉插使用 
❌不會因充電樁新舊而用唔到 
❌不會因轉插不夠電壓 而需要用充電寶啟動 
❌不會因逐漸嚴謹的限制 致用不到了轉插
#南方電網xHonnmono 
#電動車充電 #全新DC轉接器 #感恩客戶支持 #全面兼容充電站 #南方電網戰略合作 #App全面支援 #創新產品即將來襲
#GBTtoccs2 #ccs2togbt
#GPSApp即將推出
#智能汽車app系統 
#Honnmono #香港 #快速充電 #新年優惠 #限時折扣 #快充轉插#CCS2 歐標 #電車 #港車北上 #GBT國標 #HonnmonoHK #科技展 #聖誕特惠 #創新 #香港活動#港車北上 #香港車牌 #申請港車北上 #港車北上申請 #港車北上自駕遊 #申請中國駕駛執照 #運輸處 #港車北上維修 #港車北上汽車美容 #汽車改裝 #汽車美容 #港車北上配額 #港車北上申請資格 #港車北上計劃 #港車北上保險 #港車北上懶人包 #港車北上代辨 #港車北上改裝 #港車北上團購 #港車北上車會 #港車北上計劃 #港車北上費用 #港車北上申請 #港車北上申請網站 #港車北上最新消息 #港車北上申請費用 #港車北上保險 #港車北上中檢 #港車北上免中港牌 #港車北上服務中心 #保險代辦 #中檢代辦 #Dc快充 #tesle快充 #ccs2快充 #快充國標轉歐標 #快充歐標轉國標 #香港車ccs2dc快充 #ccs2快充Dc #全國首間ccs2轉GBT #ccs2dcadapter #tesla港車北上dc快充
#13a慢充 #32a中充 #32a廷長線 #tesla國標轉歐標 #香港tesla大陸充電
#gbdc轉插 #港車北上充電 #港車北上tesla充電 #國標轉歐標 #dc快充 #ac中充 #電動車充電國標轉接器 #國標充電頭 #港車北上ac #港車北上中充 #港車北上ac #國標快充轉插頭 #電車上大陸轉換插 #type2充電線 #type2中速充電線 #13a插頭充電線 #13atype2中叉線 #工業頭電動車充電線 #中速充電 #gbt轉type2轉插頭 #國標ac中充 #type2電動車 #gbt轉ccs2轉接頭 #國標dc快充 #ccs2電動車 #中充快充轉插頭 #acdc轉插頭 #適用於國內所有充電樁
#汽車用品 #Tesla #Model3 #ModelY #汽車配件 #Tesla汽車配件汽車用品 #Tesla #Model3 #ModelY  #汽車配件 #Tesla汽車配件 #電動車充電線 #Tesla充電線 #type2充電線 #13A電動車充電</t>
  </si>
  <si>
    <t>香港, 珠海, 石門</t>
  </si>
  <si>
    <t>DC快充, GBT, CCS2</t>
  </si>
  <si>
    <t>https://www.facebook.com/groups/366950274676457/permalink/1338166940888114/</t>
  </si>
  <si>
    <t>https://www.facebook.com/groups/366950274676457/permalink/1337766737594801/</t>
  </si>
  <si>
    <t>歡迎諮詢 https://wa.me/message/3GXELWHDTTP4D1?src=qr
送300元加油券，送洗車大禮包，續期更有疊加贈送!洗冷氣免費一次❤️
服務過萬客戶 珠海門店可上門購買
粵語服務，幫手上傳，服務跟進一條龍。
#交強險 #抽籤 #港車北上 #澳車北上</t>
  </si>
  <si>
    <t>https://scontent.fsac1-1.fna.fbcdn.net/v/t39.30808-6/476835647_122251894040007465_8474792226584806881_n.jpg?stp=dst-jpg_p526x296_tt6&amp;_nc_cat=101&amp;ccb=1-7&amp;_nc_sid=aa7b47&amp;_nc_ohc=4F6PR0wWDYUQ7kNvwG9o-eT&amp;_nc_oc=Adr9BiuVUJBGQ-s6r69WG4MBtnMrhqiVaEjRORGZ-8hoDcjjj2xMinBwrT99lIkuHsY&amp;_nc_zt=23&amp;_nc_ht=scontent.fsac1-1.fna&amp;_nc_gid=7yLvkH8B-uZgs3FlsWsXPA&amp;_nc_ss=72289&amp;oh=00_Af7OB0Oh-Zrgi9b4zNAVqw5VuyR-N1Z0qd8Lziz6XZKxRA&amp;oe=6A1093F9</t>
  </si>
  <si>
    <t>https://www.facebook.com/groups/366950274676457/permalink/1336949481009860/</t>
  </si>
  <si>
    <t>**香港電動車充電站分佈**
今日花咗一整日時間去整理全港大部份公共充電站嘅地區分佈資料，包括香港 18 區嘅充電站數量，以及各服務供應商嘅主要勢力範圍，我會喺每一張圖嘅 description 加上少少我嘅睇法。
最後一張圖會係全港 18 區嘅充電站數量，大家可以睇下自己嗰區算唔算多站？</t>
  </si>
  <si>
    <t>https://www.facebook.com/groups/366950274676457/permalink/1336490361055772/</t>
  </si>
  <si>
    <t>https://www.facebook.com/groups/366950274676457/permalink/1335741324464009/</t>
  </si>
  <si>
    <t>Winnie Chan</t>
  </si>
  <si>
    <t>https://www.facebook.com/groups/366950274676457/permalink/1327270881977720/</t>
  </si>
  <si>
    <t>Alan Alan</t>
  </si>
  <si>
    <t>【好Lun人人做得到】 - 做個好司機，由今日開始！
其實做個好司機一啲都唔難，最緊要係有個正確嘅心態同埋態度。❤️
今次我哋用AI生成咗呢首「好Lun人人做得到」，等大家可以輕輕鬆鬆咁學識點樣做個有禮貌嘅司機。‍✈️
無論你係新牌定係老司機，只要肯聽一次，就一定會記住成世。等我哋一齊為香港嘅道路安全出一分力啦！Enjoy！
[#Tesla](https://www.facebook.com/hashtag/tesla?__eep__=6&amp;__cft__[0]=AZVft-a00_Fd_TdwitJdJonvjOiTtj6t5KRjsPUT_b9Kg_9YPS7lMJeGKLXa2kFG_OQrPfiHBxwHoql6paY_2jtgncuAonwAvii6YZIJvFAZTd9v93fWLE65E8YgGwu8_nonuePGTKTSBunS5dsprWsVk8TZsDVcz6RWY0LE49fivuXMfdxBpQ4nVHMfCFj8lQB0bc4W8BWmwdpGL-O8oElM&amp;__tn__=*NK-R) [#Teslun](https://www.facebook.com/hashtag/teslun?__eep__=6&amp;__cft__[0]=AZVft-a00_Fd_TdwitJdJonvjOiTtj6t5KRjsPUT_b9Kg_9YPS7lMJeGKLXa2kFG_OQrPfiHBxwHoql6paY_2jtgncuAonwAvii6YZIJvFAZTd9v93fWLE65E8YgGwu8_nonuePGTKTSBunS5dsprWsVk8TZsDVcz6RWY0LE49fivuXMfdxBpQ4nVHMfCFj8lQB0bc4W8BWmwdpGL-O8oElM&amp;__tn__=*NK-R) [#Teslahk](https://www.facebook.com/hashtag/teslahk?__eep__=6&amp;__cft__[0]=AZVft-a00_Fd_TdwitJdJonvjOiTtj6t5KRjsPUT_b9Kg_9YPS7lMJeGKLXa2kFG_OQrPfiHBxwHoql6paY_2jtgncuAonwAvii6YZIJvFAZTd9v93fWLE65E8YgGwu8_nonuePGTKTSBunS5dsprWsVk8TZsDVcz6RWY0LE49fivuXMfdxBpQ4nVHMfCFj8lQB0bc4W8BWmwdpGL-O8oElM&amp;__tn__=*NK-R) [#好司機](https://www.facebook.com/hashtag/%E5%A5%BD%E5%8F%B8%E6%A9%9F?__eep__=6&amp;__cft__[0]=AZVft-a00_Fd_TdwitJdJonvjOiTtj6t5KRjsPUT_b9Kg_9YPS7lMJeGKLXa2kFG_OQrPfiHBxwHoql6paY_2jtgncuAonwAvii6YZIJvFAZTd9v93fWLE65E8YgGwu8_nonuePGTKTSBunS5dsprWsVk8TZsDVcz6RWY0LE49fivuXMfdxBpQ4nVHMfCFj8lQB0bc4W8BWmwdpGL-O8oElM&amp;__tn__=*NK-R) [#駕駛態度](https://www.facebook.com/hashtag/%E9%A7%95%E9%A7%9B%E6%85%8B%E5%BA%A6?__eep__=6&amp;__cft__[0]=AZVft-a00_Fd_TdwitJdJonvjOiTtj6t5KRjsPUT_b9Kg_9YPS7lMJeGKLXa2kFG_OQrPfiHBxwHoql6paY_2jtgncuAonwAvii6YZIJvFAZTd9v93fWLE65E8YgGwu8_nonuePGTKTSBunS5dsprWsVk8TZsDVcz6RWY0LE49fivuXMfdxBpQ4nVHMfCFj8lQB0bc4W8BWmwdpGL-O8oElM&amp;__tn__=*NK-R) [#道路安全](https://www.facebook.com/hashtag/%E9%81%93%E8%B7%AF%E5%AE%89%E5%85%A8?__eep__=6&amp;__cft__[0]=AZVft-a00_Fd_TdwitJdJonvjOiTtj6t5KRjsPUT_b9Kg_9YPS7lMJeGKLXa2kFG_OQrPfiHBxwHoql6paY_2jtgncuAonwAvii6YZIJvFAZTd9v93fWLE65E8YgGwu8_nonuePGTKTSBunS5dsprWsVk8TZsDVcz6RWY0LE49fivuXMfdxBpQ4nVHMfCFj8lQB0bc4W8BWmwdpGL-O8oElM&amp;__tn__=*NK-R) [#香港司機](https://www.facebook.com/hashtag/%E9%A6%99%E6%B8%AF%E5%8F%B8%E6%A9%9F?__eep__=6&amp;__cft__[0]=AZVft-a00_Fd_TdwitJdJonvjOiTtj6t5KRjsPUT_b9Kg_9YPS7lMJeGKLXa2kFG_OQrPfiHBxwHoql6paY_2jtgncuAonwAvii6YZIJvFAZTd9v93fWLE65E8YgGwu8_nonuePGTKTSBunS5dsprWsVk8TZsDVcz6RWY0LE49fivuXMfdxBpQ4nVHMfCFj8lQB0bc4W8BWmwdpGL-O8oElM&amp;__tn__=*NK-R) [#安全駕駛](https://www.facebook.com/hashtag/%E5%AE%89%E5%85%A8%E9%A7%95%E9%A7%9B?__eep__=6&amp;__cft__[0]=AZVft-a00_Fd_TdwitJdJonvjOiTtj6t5KRjsPUT_b9Kg_9YPS7lMJeGKLXa2kFG_OQrPfiHBxwHoql6paY_2jtgncuAonwAvii6YZIJvFAZTd9v93fWLE65E8YgGwu8_nonuePGTKTSBunS5dsprWsVk8TZsDVcz6RWY0LE49fivuXMfdxBpQ4nVHMfCFj8lQB0bc4W8BWmwdpGL-O8oElM&amp;__tn__=*NK-R)</t>
  </si>
  <si>
    <t>https://www.facebook.com/groups/366950274676457/permalink/1324554858915989/</t>
  </si>
  <si>
    <t>https://www.facebook.com/groups/366950274676457/permalink/1324031615634980/</t>
  </si>
  <si>
    <t>【2024年10月份首次登記車輛數據已出爐】
電動車首登升43.4%，Tesla首登升27.4%
電動車總數為2685輛，Tesla共875輛(佔總數32.6%)
Tesla Model 3: 549輛(佔比63%)
Tesla Model Y: 326輛(佔比37%)</t>
  </si>
  <si>
    <t>https://www.facebook.com/groups/366950274676457/permalink/1323176979053777/</t>
  </si>
  <si>
    <t>港車北上，珠海店
专业化更放心
刹車系统</t>
  </si>
  <si>
    <t>https://www.facebook.com/groups/366950274676457/permalink/1322581885779953/</t>
  </si>
  <si>
    <t>短期內想換車,可以的話等吓, 最新固態電池可以做到1度電 1KWh  重量才2.5公斤, 比現在的鋰電池容量多1倍
跑1000km 以上 輕輕鬆鬆。</t>
  </si>
  <si>
    <t>https://scontent-bos5-1.xx.fbcdn.net/v/t39.30808-6/489657749_1155513699919293_9095199202018966745_n.jpg?stp=dst-jpg_p526x296_tt6&amp;_nc_cat=111&amp;ccb=1-7&amp;_nc_sid=aa7b47&amp;_nc_ohc=tP1FCaV378IQ7kNvwGOeMk6&amp;_nc_oc=Adqs8v6dVLxMZ_RDmwM4Yi6_BXWxlyyfpESA-DzfLFI7q1cq0whQGwOTEH-Es1qyd1A&amp;_nc_zt=23&amp;_nc_ht=scontent-bos5-1.xx&amp;_nc_gid=1-1RS6TpFsvKvqOJ57Tq_Q&amp;_nc_ss=72289&amp;oh=00_Af5Y3C-ddoI0AhfMec0BtQrnkoG1Kxh56eARDqctzkywfw&amp;oe=6A10BA21</t>
  </si>
  <si>
    <t>https://www.facebook.com/groups/366950274676457/permalink/1322397269131748/</t>
  </si>
  <si>
    <t>元朗大井圍地下村屋安装單相7kW 充電樁, 客户MG ZS 大電板剛提車。
#MGZS裝充電樁</t>
  </si>
  <si>
    <t>元朗大井圍</t>
  </si>
  <si>
    <t>MG ZS</t>
  </si>
  <si>
    <t>https://www.facebook.com/groups/366950274676457/permalink/1321110239260451/</t>
  </si>
  <si>
    <t>珠海車房
珠海車房
专业港車
#AP刹车鲍鱼全新 
#二手套装
改装：#迫力碟 #迫力皮 #钢喉
#AP系列。#Brembo系列
处理异响问题，疑难杂症问题
随时咨询
微信：19866075512</t>
  </si>
  <si>
    <t>https://www.facebook.com/groups/366950274676457/permalink/1319366862768122/</t>
  </si>
  <si>
    <t>x.com</t>
  </si>
  <si>
    <t>R.I.P. 
//根據Tesla官網資訊，如果要在電力中斷的情況下開門，可以「往上拉」車窗開關前方的「手動車門解鎖裝置」，但這項功能被專家批評「未獲廣泛宣傳」，安全監管機構也強調，在事故發生後，當事人可能陷入恐慌或茫然狀態，難以找到這個裝置。//</t>
  </si>
  <si>
    <t>https://www.facebook.com/groups/366950274676457/permalink/1314324969938978/</t>
  </si>
  <si>
    <t>https://www.facebook.com/groups/366950274676457/permalink/1313674196670722/</t>
  </si>
  <si>
    <t>Thalia Leung</t>
  </si>
  <si>
    <t>放喺車位度又唔叉電
其他人喺度等緊佢又冇反應￼￼￼唔讓開唔叉電￼
正一死乞兒等10點特價電￼
冇錢叉電唔好學人買電車￼</t>
  </si>
  <si>
    <t>https://www.facebook.com/groups/366950274676457/permalink/1313426440028831/</t>
  </si>
  <si>
    <t>https://www.facebook.com/groups/366950274676457/permalink/1311379396900202/</t>
  </si>
  <si>
    <t>https://www.facebook.com/groups/366950274676457/permalink/1311320373572771/</t>
  </si>
  <si>
    <t>New Energy Czf</t>
  </si>
  <si>
    <t>如有興趣或疑問 請即PM 或致電 95631524 !</t>
  </si>
  <si>
    <t>https://www.facebook.com/groups/366950274676457/permalink/1303049724399836/</t>
  </si>
  <si>
    <t>专业港車
AP刹车鲍鱼全新 二手套装
改装：迫力碟 迫力皮 钢喉
专业化交流
微信：19866075512
WhatsApp：+86 18176680679</t>
  </si>
  <si>
    <t>https://www.facebook.com/groups/366950274676457/permalink/1301487481222727/</t>
  </si>
  <si>
    <t>WanPaul</t>
  </si>
  <si>
    <t>想問充電裝置設施第三者保險有沒有保險公司推薦？</t>
  </si>
  <si>
    <t>https://www.facebook.com/groups/366950274676457/permalink/1298728248165317/</t>
  </si>
  <si>
    <t>調查指本港電動車充電設施落後拖慢轉型進度 有車主倡改用內地充電標準
https://news.tvb.com/tc/local/670cf9ec8392d14e479cc934?utm_source=newsappshare&amp;utm_medium=referral</t>
  </si>
  <si>
    <t>https://www.facebook.com/groups/366950274676457/permalink/1298597824845026/</t>
  </si>
  <si>
    <t>专业港車
AP刹车鲍鱼
专业化更放心
微信19866075512
WhatsApp181 7668 0976</t>
  </si>
  <si>
    <t>https://www.facebook.com/groups/366950274676457/permalink/1298098718228270/</t>
  </si>
  <si>
    <t>https://scontent-ord5-2.xx.fbcdn.net/v/t39.30808-6/480591698_1391286585191014_1278918375074908223_n.jpg?stp=dst-jpg_s590x590_tt6&amp;_nc_cat=103&amp;ccb=1-7&amp;_nc_sid=aa7b47&amp;_nc_ohc=Z2aGuqf5-loQ7kNvwECCjC5&amp;_nc_oc=AdoiXxf51VnH0tyabofsiTb8cQmM43nXwzBz1D6buHJba-Fh7zkALgJ5HOf9bCgJVuE&amp;_nc_zt=23&amp;_nc_ht=scontent-ord5-2.xx&amp;_nc_gid=ReEi3plrb0_jJawHJm_eJA&amp;_nc_ss=72289&amp;oh=00_Af5rg0lN-K1wn1DDQUrF1ff2U5cRYULnfDWDjuiPwc-e-w&amp;oe=6A10AE6D</t>
  </si>
  <si>
    <t>https://www.facebook.com/groups/366950274676457/permalink/1297021375002671/</t>
  </si>
  <si>
    <t>专业港車
AP刹车鲍鱼
专业化更放心
微信19866075512
WhatsApp181 7668 0976^_^</t>
  </si>
  <si>
    <t>https://www.facebook.com/groups/366950274676457/permalink/1296664981704977/</t>
  </si>
  <si>
    <t>Toyota氫能源科技比換電還方便　可攜式氫氣罐既安全又便利 - Yahoo奇摩汽車機車</t>
  </si>
  <si>
    <t>可攜式氫氣配燃料電池？https://autos.yahoo.com.tw/toyota%E6%B0%AB%E8%83%BD%E6%BA%90%E7%A7%91%E6%8A%80%E6%AF%94%E6%8F%9B%E9%9B%BB%E9%82%84%E6%96%B9%E4%BE%BF-%E5%8F%AF%E6%94%9C%E5%BC%8F%E6%B0%AB%E6%B0%A3%E7%BD%90%E6%97%A2%E5%AE%89%E5%85%A8%E5%8F%88%E4%BE%BF%E5%88%A9-112414612.html?fbclid=IwY2xjawR5-pxleHRuA2FlbQIxMQBicmlkETFpOXFXM1cwcUI1OW1uRWZCc3J0YwZhcHBfaWQQMjIyMDM5MTc4ODIwMDg5MgABHkAsLZqG7e67p5SVJ9U9hUrOYuaETD8GVOv3KYQDtFNktYUkD7kgOW9_MGak_aem_apsaB_8czCohBTBrByxIdQ</t>
  </si>
  <si>
    <t>Toyota</t>
  </si>
  <si>
    <t>https://www.facebook.com/groups/366950274676457/permalink/1294992721872203/</t>
  </si>
  <si>
    <t>https://www.facebook.com/groups/366950274676457/permalink/1294082461963229/</t>
  </si>
  <si>
    <t>這些是我們公司生產的電動車充電樁，有快充和慢充，適合不同電動車的型號。有歐標和美標充電樁，如果你想為你的電動車充電或建立充電站請聯絡我。
Whatsapp: +86-18002982105
Email: Kyra@evaisun.com</t>
  </si>
  <si>
    <t>https://scontent-iad6-1.xx.fbcdn.net/v/t39.30808-6/485053267_625610610437313_7617309410772070476_n.jpg?_nc_cat=102&amp;ccb=1-7&amp;_nc_sid=aa7b47&amp;_nc_ohc=z5joAb90t6gQ7kNvwECqGWl&amp;_nc_oc=Adr01HmLj4q1cF5pCLAV1Zro15Um9lI2B3e3p98LS4x098QFB0CY5L6NkXpeJIgcnFo&amp;_nc_zt=23&amp;_nc_ht=scontent-iad6-1.xx&amp;_nc_gid=bbnU_UJGWYCX3FiylTj_vA&amp;_nc_ss=72289&amp;oh=00_Af6WILkliC5nBB5TtAKF09sGjXbFxcHmjwr1g3gT_O4dYw&amp;oe=6A10C310</t>
  </si>
  <si>
    <t>快充, 慢充, 歐標, 美標</t>
  </si>
  <si>
    <t>https://www.facebook.com/groups/366950274676457/permalink/1293641935340615/</t>
  </si>
  <si>
    <t>https://www.facebook.com/groups/366950274676457/permalink/1292681852103290/</t>
  </si>
  <si>
    <t>想問人有冇人知港珠澳停車場最長充電時間？</t>
  </si>
  <si>
    <t>港珠澳停車場</t>
  </si>
  <si>
    <t>https://www.facebook.com/groups/366950274676457/permalink/1291954978842644/</t>
  </si>
  <si>
    <t>Patslie Fong</t>
  </si>
  <si>
    <t>突破千人會員有獎遊戲，參加詳情稍後公佈！
Hong Kong BYD Club 香港比亞迪汽車會
https://www.facebook.com/groups/hongkongbydclub</t>
  </si>
  <si>
    <t>https://scontent-bos5-1.xx.fbcdn.net/v/t39.30808-6/484211718_1425730848796998_5970047818226566775_n.jpg?stp=dst-jpg_s960x960_tt6&amp;_nc_cat=110&amp;ccb=1-7&amp;_nc_sid=aa7b47&amp;_nc_ohc=GH_cwa2vWuMQ7kNvwEaCtmh&amp;_nc_oc=AdqCdjnklDfgC0sViGAIU-7tkPGqw7TFgroF8v1c5gEh0zY9hWdc3mDzPthzaWBMKhg&amp;_nc_zt=23&amp;_nc_ht=scontent-bos5-1.xx&amp;_nc_gid=EjZ1zSFh6EbOd3vhVXzf4Q&amp;_nc_ss=72289&amp;oh=00_Af4veDBDtxdAOOJs0D9xB6mUurq0CBdARH4cG8uTV5r1vg&amp;oe=6A10BAC3</t>
  </si>
  <si>
    <t>BYD</t>
  </si>
  <si>
    <t>https://www.facebook.com/groups/366950274676457/permalink/1291848038853338/</t>
  </si>
  <si>
    <t>Hong Kong BYD Club 香港比亞迪汽車會
https://www.facebook.com/groups/hongkongbydclub</t>
  </si>
  <si>
    <t>https://www.facebook.com/groups/366950274676457/permalink/1289683012403174/</t>
  </si>
  <si>
    <t>https://www.facebook.com/groups/366950274676457/permalink/1289038655800943/</t>
  </si>
  <si>
    <t>Kcar Wing</t>
  </si>
  <si>
    <t>SORRY HELP sport
24小時流動救車
20kw 直流快速救車
24小時救車熱線
￼
#道路救援
#電車冇電急救
#停車場️冇電
#吾洗叫拖車
https://api.whatsapp.com/send?phone=85296871569</t>
  </si>
  <si>
    <t>20kW 直流快充</t>
  </si>
  <si>
    <t>https://www.facebook.com/groups/366950274676457/permalink/1288487309189411/</t>
  </si>
  <si>
    <t>你是吾是半夜出沒？是就有福了！
三號電站
全新推出「星空電價」試驗計劃
由10月1日開始，以下充電站將2️⃣4️⃣0️⃣0️⃣-0️⃣7️⃣0️⃣0️⃣推出「星空電價」，每度電收費僅為2️⃣.5️⃣
你無睇錯係2️⃣.5️⃣一度電
仲唔快啲嚟體驗下
加入電站包括：
新界東：
1. 暢業街龍豐集團中心
2. 汀角路138號嘉年華燒烤
3. 三門仔皇朝漁苑
4. 恆泰路鞍山茶座
5. 河上鄉
新界西
1. 藍田街馮敬工業大廈
2. 八鄉梁屋村
3. 八鄉水流田村
4. 大棠有機生態園
5. 雷公田村
九龍東
1. 臨興街美羅中心一期
2. 大業街嘉合發展中心
三號電站充電只需一杯咖啡☕的時間
了解更多：https://www.sinoexpresshk.com
24小時服務熱線：93673333
#電動車 #充電 #電動車充電 #快速充電 #免費泊車 #充電只需一杯咖啡的時間 #三号電站 #evcar #car #evcharging #charging #freeparking #speedy #kia #toyota #lexus #volkswagan #tesla #byd #bmw #benz #hkcharging #hkevcar #hk #everywhere #time #fast #fastcharging #Location</t>
  </si>
  <si>
    <t>https://scontent-ord5-1.xx.fbcdn.net/v/t39.30808-6/476249327_122211507608203657_1937017968927200541_n.jpg?stp=dst-jpg_s720x720_tt6&amp;_nc_cat=106&amp;ccb=1-7&amp;_nc_sid=aa7b47&amp;_nc_ohc=dJy9KJ1j5w8Q7kNvwFTvcB-&amp;_nc_oc=AdqiGd3xKCAx8Ok2jgKNeGK9DoaYzbuFhq6c3qXR6ia6tpmV2lG3Rjd6yzXF0LAPjcDDQbM9jim5ZiKT0BjghtmO&amp;_nc_zt=23&amp;_nc_ht=scontent-ord5-1.xx&amp;_nc_gid=uQ4OJn87w0rY8mDCA0T3Uw&amp;_nc_ss=72289&amp;oh=00_Af6G8K7ju-NJ9xqGISodzABXoB7dfT12t4dY57paVAMOjg&amp;oe=6A109D5A</t>
  </si>
  <si>
    <t>暢業街龍豐集團中心, 汀角路138號嘉年華燒烤, 三門仔皇朝漁苑, 恆泰路鞍山茶座, 河上鄉, 藍田街馮敬工業大廈, 八鄉梁屋村, 八鄉水流田村, 大棠有機生態園, 雷公田村, 臨興街美羅中心一期, 大業街嘉合發展中心</t>
  </si>
  <si>
    <t>三號電站</t>
  </si>
  <si>
    <t>https://www.facebook.com/groups/366950274676457/permalink/1285833552788120/</t>
  </si>
  <si>
    <t>港車北上
广州总店
珠海分店
微信19866075512
WhatsApp181 7668 0976</t>
  </si>
  <si>
    <t>廣州, 珠海</t>
  </si>
  <si>
    <t>https://www.facebook.com/groups/366950274676457/permalink/1285180822853393/</t>
  </si>
  <si>
    <t>Hong Kong BYD Club 香港比亞迪汽車會 https://www.facebook.com/groups/hongkongbydclub</t>
  </si>
  <si>
    <t>https://scontent-phl2-1.xx.fbcdn.net/v/t39.30808-6/484651846_1425724042131012_2501988697627288771_n.jpg?_nc_cat=111&amp;ccb=1-7&amp;_nc_sid=aa7b47&amp;_nc_ohc=-xd1kYDMligQ7kNvwHn4_L5&amp;_nc_oc=AdoBbYoH5r2qAtLQGsZ3XeMlqfXFN5NfOdR0-8jxMNT0i9p65rzEz6cncWGtu5kiQ2c&amp;_nc_zt=23&amp;_nc_ht=scontent-phl2-1.xx&amp;_nc_gid=lVuh-oSSDd3duwejovF4qQ&amp;_nc_ss=72289&amp;oh=00_Af6Gdx4-cXANi6n9CmF847iWyHbR8kKbtBjr6HbhdrQe1w&amp;oe=6A10A60D</t>
  </si>
  <si>
    <t>https://www.facebook.com/groups/366950274676457/permalink/1281480343223441/</t>
  </si>
  <si>
    <t>Momo Momo</t>
  </si>
  <si>
    <t>各位你好剛入手電車想問 葵青全區有冇邊個地方推介唔多車等叉電嘅，本人唔介意畀時租及叉電錢</t>
  </si>
  <si>
    <t>葵青</t>
  </si>
  <si>
    <t>https://www.facebook.com/groups/366950274676457/permalink/1280838749954267/</t>
  </si>
  <si>
    <t>专业港车
专业AP鲍鱼套装
微信19866075512
WhatsApp181 7668 0976</t>
  </si>
  <si>
    <t>https://www.facebook.com/groups/366950274676457/permalink/1279649640073178/</t>
  </si>
  <si>
    <t>专业港車
专业AP套装鲍鱼
微信19866075512
WhatsApp181 7668 0976</t>
  </si>
  <si>
    <t>https://www.facebook.com/groups/366950274676457/permalink/1276565620381580/</t>
  </si>
  <si>
    <t>Raymond Mak</t>
  </si>
  <si>
    <t>得50KW，打去投訴就免費比多15分鐘</t>
  </si>
  <si>
    <t>https://scontent-lga3-2.xx.fbcdn.net/v/t39.30808-6/508650676_10227081476135238_9145784408555236034_n.jpg?stp=cp6_dst-jpg_p526x296_tt6&amp;_nc_cat=105&amp;ccb=1-7&amp;_nc_sid=aa7b47&amp;_nc_ohc=aVlO38nQ6gsQ7kNvwHFYBKZ&amp;_nc_oc=AdrU-gIOfD54_6rzE_ezupSR_GWmvsWT_xI5d_HPQRHfEy41hHJq1ckp83w4uuk9bqY&amp;_nc_zt=23&amp;_nc_ht=scontent-lga3-2.xx&amp;_nc_gid=8GKdKl4XmDp_3AzTnVGDFw&amp;_nc_ss=72289&amp;oh=00_Af5bde8vnkGy5MrSo69cOwPkzgBDZl6jk7Vmzvn5OGaXLg&amp;oe=6A1093A7</t>
  </si>
  <si>
    <t>50kW</t>
  </si>
  <si>
    <t>https://www.facebook.com/groups/366950274676457/permalink/1276014410436701/</t>
  </si>
  <si>
    <t>https://video-lga3-2.xx.fbcdn.net/o1/v/t2/f2/m266/AQMMn019dvb08uq77LxVSpDjC7ILe9EQEdhT2dnr5TF4_nn5PPr-Mz9A4VsaUoC7CaN58kWy5GbZidcNXHlyPzT0TsfrMvWC7mw.mp4?strext=1&amp;_nc_cat=100&amp;_nc_sid=8bf8fe&amp;_nc_ht=video-lga3-2.xx.fbcdn.net&amp;_nc_ohc=FFHPFiIE1EAQ7kNvwH4hDT8&amp;efg=eyJ2ZW5jb2RlX3RhZyI6Inhwdl9wcm9ncmVzc2l2ZS5GQUNFQk9PSy4uQzMuMTA4OC5jb21wcmVzc2VkX3NvdXJjZSIsInhwdl9hc3NldF9pZCI6MzgzMTI1MDY4MDQ0ODc2MiwiYXNzZXRfYWdlX2RheXMiOjYxMSwidmlfdXNlY2FzZV9pZCI6MTAxMjEsImR1cmF0aW9uX3MiOjExLCJ1cmxnZW5fc291cmNlIjoid3d3In0%3D&amp;ccb=17-1&amp;_nc_gid=8GKdKl4XmDp_3AzTnVGDFw&amp;_nc_ss=72289&amp;_nc_zt=28&amp;oh=00_Af5s61yx1m25c931GXhUvCvB2zLKfpY2lbpk9vRn29Nkgg&amp;oe=6A0CD126&amp;bitrate=1088168&amp;tag=compressed_source</t>
  </si>
  <si>
    <t>https://www.facebook.com/groups/366950274676457/permalink/1272006394170836/</t>
  </si>
  <si>
    <t>SORRY HELP sport
24小時流動救車
20kw 直流快速救車
24小時救車熱線
￼
#道路救援
#電車冇電急救
#停車場️冇電
https://api.whatsapp.com/send?phone=85296871569</t>
  </si>
  <si>
    <t>https://scontent-lga3-2.xx.fbcdn.net/v/t39.30808-6/500499578_9891501704249757_2986648435042804400_n.jpg?stp=dst-jpg_p526x296_tt6&amp;_nc_cat=101&amp;ccb=1-7&amp;_nc_sid=aa7b47&amp;_nc_ohc=hrdbaE0Z5D4Q7kNvwHbON5D&amp;_nc_oc=AdoVlIKApponDaisoDrKrp3nTlBsugxffTHMDTuiaWmVso8jCMaY8mQIaoF1ddqmym8&amp;_nc_zt=23&amp;_nc_ht=scontent-lga3-2.xx&amp;_nc_gid=8GKdKl4XmDp_3AzTnVGDFw&amp;_nc_ss=72289&amp;oh=00_Af4cF2KKFNbYpli8tTfksUEEi8k_gdJecthBv39MlC6R5g&amp;oe=6A1093C0</t>
  </si>
  <si>
    <t>20kW 直流</t>
  </si>
  <si>
    <t>https://www.facebook.com/groups/366950274676457/permalink/1271854480852694/</t>
  </si>
  <si>
    <t>Katry La</t>
  </si>
  <si>
    <t>3️⃣三號電站優惠速遞⚡️
由即日起至2024年12月31日
❣️全新客戶經Katry小姐申請❣️
- 首次增值$2000送$300回贈 +充電卡1張+超市禮券$50
- 首次增值$1000 送$80回贈+充電卡1張+餐券$20
- 首次增值$500 送$25回贈
⭕️回贈將於第二個工作天直接入落戶口
優惠放送 每度電低至$3/度
⭕️獨定優惠
凡經Katry小姐引入新客戶
首次增值滿$2000 再送洗車優惠券2張
增值滿$1000 再送洗車優惠券1張
 每累積增值滿$2000 額外再送超市禮券$50
想了解優惠詳情，立即WhatsApp
https://wa.me/85267005457?text=想知三號電站優惠
*以上優惠受條款及細則約束, 優惠送完即止。
#三號電站 #充電優惠 #電車充電</t>
  </si>
  <si>
    <t>https://www.facebook.com/groups/366950274676457/permalink/1269155711122571/</t>
  </si>
  <si>
    <t>Yang Yang</t>
  </si>
  <si>
    <t>GBT to CHAdeMO Adapter国标转日标直流快充适配器</t>
  </si>
  <si>
    <t>https://youtube.com/shorts/0ccgNlgv-Yo?si=b8lOeHnNuO-sQSeg</t>
  </si>
  <si>
    <t>直流快充</t>
  </si>
  <si>
    <t>https://www.facebook.com/groups/366950274676457/permalink/1269153004456175/</t>
  </si>
  <si>
    <t>国转日快充适配器现货发售。
零售价格RMB4250。
可以在东莞工厂直接购买，也可以在香港代理商或珠海代理商购买。
WeChat&amp;WhatsApp +86 13128122764  
联系人Leslie
欢迎咨询和订购。</t>
  </si>
  <si>
    <t>https://scontent-hou1-1.xx.fbcdn.net/v/t39.30808-6/479185905_122209026140236040_4288332813501352532_n.jpg?stp=cp6_dst-jpg_s960x960_tt6&amp;_nc_cat=108&amp;ccb=1-7&amp;_nc_sid=aa7b47&amp;_nc_ohc=Xz7etlEKqcEQ7kNvwEATSMo&amp;_nc_oc=AdrHZKK3bkVGUgEj4z-IrbFlbVLQhRHzaunzvFEadPg4di0AJQWGNLxqREJGAUUnQ0Qhp5wWVYYhfQ_h50ZSeLY_&amp;_nc_zt=23&amp;_nc_ht=scontent-hou1-1.xx&amp;_nc_gid=XNQeb0jNwCrz1zsWNt93Hg&amp;_nc_ss=72289&amp;oh=00_Af7hCy1THnPd41Gfo4Z_1fq7UrxL14eR6RB5B5HgK3UMFQ&amp;oe=6A10B4DF</t>
  </si>
  <si>
    <t>东莞, 香港, 珠海</t>
  </si>
  <si>
    <t>https://www.facebook.com/groups/366950274676457/permalink/1268170974554378/</t>
  </si>
  <si>
    <t>びんねこ</t>
  </si>
  <si>
    <t>繼續派福利
有用有興趣的人mark低一下，可能咁岩就係你左近</t>
  </si>
  <si>
    <t>https://www.facebook.com/groups/366950274676457/permalink/1243571887014287/</t>
  </si>
  <si>
    <t>Tiddy Ho</t>
  </si>
  <si>
    <t>今日試用，啲積分點樣用</t>
  </si>
  <si>
    <t>https://scontent-hou1-1.xx.fbcdn.net/v/t39.30808-6/497559034_29597002129914989_2992054313834387287_n.jpg?stp=dst-jpg_p526x296_tt6&amp;_nc_cat=109&amp;ccb=1-7&amp;_nc_sid=aa7b47&amp;_nc_ohc=bOw7r69pWeYQ7kNvwF_3Usa&amp;_nc_oc=AdrkWKPc6ndJc9iA-PAqTkbHKj92POZXtQore_BzPSNz9DOZ0hs8FSIUdUsW5uiGVNNpU_nC57RG455gbN0R_U4s&amp;_nc_zt=23&amp;_nc_ht=scontent-hou1-1.xx&amp;_nc_gid=XNQeb0jNwCrz1zsWNt93Hg&amp;_nc_ss=72289&amp;oh=00_Af61h1pB9VzbKrbt0xrs-JJrIkpxkCxxmqdLYa4j1Auhfw&amp;oe=6A10A90E</t>
  </si>
  <si>
    <t>https://www.facebook.com/groups/366950274676457/permalink/1237151127656363/</t>
  </si>
  <si>
    <t>Rita Sheng</t>
  </si>
  <si>
    <t>我是武汉烽火富华，央企--烽火科技旗下的子公司。
专注充电桩的研发与生产，主营：
1. 7kW, 11KW,22kW AC交流桩（慢充）
2. 40KW-320KW 一体机直流桩（快充）
3. 480-800KW 液冷充电桩（超快充）
Rita:+86-15927660064</t>
  </si>
  <si>
    <t>慢充, 快充, 超快充</t>
  </si>
  <si>
    <t>https://www.facebook.com/groups/366950274676457/permalink/1236472491057560/</t>
  </si>
  <si>
    <t>Ablaa Wambui</t>
  </si>
  <si>
    <t>浪浪土豆待領養，公，已絕育，年齡不詳，冇晶片，7月12號喺佐敦救助，啱啱開始嗰陣好驚人，而家情緒基本穩定，已經檢查過身體，冇任何問題。暫時未有主人認領。
#拒絕買賣，養動物係一生一世嘅承諾，要確保自己可以喺寵物有生之年好好照顧佢嘅需要。
做個負責任嘅主人，每日需要餵幾次，清理善後，仲要你嘅關懷同互動。
支持領養唔購買唔棄養
幫朋友post，鍵盤俠勿擾，有興趣嘅話可以WhatsApp：90931815</t>
  </si>
  <si>
    <t>https://scontent-hou1-1.xx.fbcdn.net/v/t39.30808-6/469940968_122134479584391192_7282145439442146598_n.jpg?stp=dst-jpg_p526x296_tt6&amp;_nc_cat=100&amp;ccb=1-7&amp;_nc_sid=aa7b47&amp;_nc_ohc=6FKy7X3pKzoQ7kNvwFeFQl4&amp;_nc_oc=AdpVG-zvYlqseojlc-b3pnaorU26lnzzDtLDgLHbzH2GwTODnigqYJfkPfG1Oec6eAs&amp;_nc_zt=23&amp;_nc_ht=scontent-hou1-1.xx&amp;_nc_gid=bG55bwUoUv3H5jBDhTGw6A&amp;_nc_ss=72289&amp;oh=00_Af4_e_xjJK-xZy2p4uQiIQR4KNAUpTf2VPMHqmWRo1wa-w&amp;oe=6A10AADD</t>
  </si>
  <si>
    <t>佐敦</t>
  </si>
  <si>
    <t>https://www.facebook.com/groups/366950274676457/permalink/1233383661366443/</t>
  </si>
  <si>
    <t>Crab Lee</t>
  </si>
  <si>
    <t>請問大家，九龍區有冇邊間快充半夜12點後平優惠啲？
Thanks</t>
  </si>
  <si>
    <t>九龍區</t>
  </si>
  <si>
    <t>https://www.facebook.com/groups/366950274676457/permalink/1233226254715517/</t>
  </si>
  <si>
    <t>Hihi ，大家好，開咗個WhatsApp群組，歡迎大家入嚟吹水互助，群入邊而家都幾熱鬧，但只歡迎Uber司機，入嚟前需要做少少認證，證明你係Uber司機，謝謝合作！
https://chat.whatsapp.com/JcJn1Wq7WOsJzCCdqogUgr</t>
  </si>
  <si>
    <t>https://www.facebook.com/groups/366950274676457/permalink/1233074204730722/</t>
  </si>
  <si>
    <t>https://www.facebook.com/groups/366950274676457/permalink/1232010524837090/</t>
  </si>
  <si>
    <t>https://scontent.fcha1-1.fna.fbcdn.net/v/t39.30808-6/477781903_1385920649060941_2817637083938586218_n.jpg?stp=dst-jpg_s590x590_tt6&amp;_nc_cat=102&amp;ccb=1-7&amp;_nc_sid=aa7b47&amp;_nc_ohc=NdyLq-CEwpAQ7kNvwEjUsoE&amp;_nc_oc=AdqgJoTTi2kswTUnb90U5XwSKWtf256Oycn0WFgfcnkxT3Ojo5sve07SnHS71hPYkFg&amp;_nc_zt=23&amp;_nc_ht=scontent.fcha1-1.fna&amp;_nc_gid=enBayoCmJytCCPRpDVIPAQ&amp;_nc_ss=72289&amp;oh=00_Af45ljv9w8a4HsQKskNLe7oaEt5Yca3m-DO3wfQnrUEQgA&amp;oe=6A1093E1</t>
  </si>
  <si>
    <t>https://www.facebook.com/groups/366950274676457/permalink/1229551598416316/</t>
  </si>
  <si>
    <t>Ken Chung</t>
  </si>
  <si>
    <t>粉嶺帝庭軒B3 有10個中义，仲有免費泊車2 小時</t>
  </si>
  <si>
    <t>粉嶺帝庭軒</t>
  </si>
  <si>
    <t>中充</t>
  </si>
  <si>
    <t>https://www.facebook.com/groups/366950274676457/permalink/1228949071809902/</t>
  </si>
  <si>
    <t>Valentina Cerda</t>
  </si>
  <si>
    <t>可愛嘅松鼠狗BB開放領養有興趣嘅話可以WhatsApp聯絡我：9076 1494（Jerry）</t>
  </si>
  <si>
    <t>https://www.facebook.com/groups/366950274676457/permalink/1228238821880927/</t>
  </si>
  <si>
    <t>電動車港車北上，必備配件，AC 慢充轉換頭，香港行貨，開箱，實試，購買方法，嚴選配件第40集 - Tesla Model 3/Y 配件推薦</t>
  </si>
  <si>
    <t>https://youtu.be/GYCcgb8naVE?si=_wAqIJp22n58Mf7J</t>
  </si>
  <si>
    <t>AC慢充</t>
  </si>
  <si>
    <t>https://www.facebook.com/groups/366950274676457/permalink/1226343052070504/</t>
  </si>
  <si>
    <t>5部仁孚Benz 今晚喺九龍灣大昌差滿插住唔走，呢d算唔算踩場？
咁其他車嚟點差電？</t>
  </si>
  <si>
    <t>九龍灣大昌</t>
  </si>
  <si>
    <t>Benz</t>
  </si>
  <si>
    <t>https://www.facebook.com/groups/366950274676457/permalink/1223695142335295/</t>
  </si>
  <si>
    <t>Albert Au</t>
  </si>
  <si>
    <t>不好意思！想問一下，現在港珠澳大橋香港口岸停車場是否還可以免費30分鐘泊車充電？</t>
  </si>
  <si>
    <t>港珠澳大橋香港口岸停車場</t>
  </si>
  <si>
    <t>https://www.facebook.com/groups/366950274676457/permalink/1223205219050954/</t>
  </si>
  <si>
    <t>Christy Yu</t>
  </si>
  <si>
    <t>三號電站而家快充做緊內部優惠，優惠回贈。
粉嶺龍豐集團中心充電站六月新開張，九龍灣美羅，葵涌藍田街都有，之後仲有粉嶺，觀塘，沙田，免停車場費，即入即充。
快充180kwh，一機兩叉90kwh
中充22kwh
更多優惠請WhatsApp 59516238。
歡迎查詢。</t>
  </si>
  <si>
    <t>粉嶺龍豐集團中心,九龍灣美羅,葵涌藍田街,粉嶺,觀塘,沙田</t>
  </si>
  <si>
    <t>快充180kW,90kW,中充22kW</t>
  </si>
  <si>
    <t>https://www.facebook.com/groups/366950274676457/permalink/1223204405717702/</t>
  </si>
  <si>
    <t>粉嶺龍豐集團中心, 九龍灣美羅, 葵涌藍田街, 粉嶺, 觀塘, 沙田</t>
  </si>
  <si>
    <t>快充180kW, 90kW, 中充22kW</t>
  </si>
  <si>
    <t>https://www.facebook.com/groups/366950274676457/permalink/1220941639277312/</t>
  </si>
  <si>
    <t>八鄉汽車美容
公司位置： 錦田八鄉橫台山邱屋村
                       （順利行格離）
如有興趣或其他汽車美容
詳情查詢 ☎️  5️⃣1️⃣9️⃣9️⃣2️⃣3️⃣9️⃣5️⃣ 賢 ☎️
 https://m.facebook.com/八鄉汽車美容-洗車-打蠟-蒸籠-140889456736875
日本9H 白金塗層復合鍍膜 1-2年期 
 深層研磨去漬拋光 除花痕去蜘蛛紋
      凡惠昌顧9H塗層鍍鏌加送
      納米空氣觸媒消毒蒸籠
     冷氣殺菌消毒服務
     ⛔️半年保養⛔️
  現優惠價  2️⃣5️⃣0️⃣0️⃣
        （全車深層清潔消毒套餐 ）
      人手泡抹洗車    推泥膠   去污 
➕吸塵 洗鈴 清潔玻璃
➕ 霧化藥水消毒 除甲醛 除味 防霉
➕ 藥水泡泡深層清潔內籠
➕納米空氣觸媒殺菌消毒除味
➕冷氣殺菌消毒服務
  現優惠價   9️⃣5️⃣0️⃣
（  跣水3M三重水晶蠟消毒蒸籠套餐  ）
      人手泡抹洗車    推泥膠   去污                                   
➕ 吸塵  清潔玻璃 洗鈴
➕ 冷氣霧化消毒 除甲醛 除味 防霉                                                                              ➕三層3M水晶蠟（深度去漬去花拋光）
➕藥水泡泡深層清潔內籠
➕納米空氣觸媒殺菌消毒除味
➕冷氣殺菌消毒服務
 現優惠價   1️⃣8️⃣8️⃣8️⃣
以下個別項目因應車輛大小 有所調整
以下是各式單項服務及價錢
A :腊水洗車 推泥膠 吸塵 洗鈴 清潔玻璃 
     1️⃣2️⃣8️⃣起
B：納米空氣觸媒霧化消毒
      內籠連冷氣 除菌 除味防霉 
      4️⃣2️⃣0️⃣起 
C：藥水泡泡深層清潔蒸籠 包吸塵
   （座位 座位底 尾箱 冷氣口 地毯）
     4️⃣8️⃣0️⃣起
D:  一層3M打蠟（拋光  輕度去花去漬）
      洗車 吸塵 推泥膠 洗鈴及清潔玻璃  
     5️⃣0️⃣0️⃣
E:   跣水3M三重水晶蠟
  （深度去花去漬拋光水晶臘）
      洗車 吸塵 推泥膠 洗鈴及清潔玻璃  
      9️⃣8️⃣8️⃣ 起
F:   玻璃鍍晶  線水 去油面 污漬 
      5️⃣0️⃣0️⃣起
G:   清洗引擎箱  3️⃣0️⃣0️⃣                          
H:   頭燈翻新（一對） 6️⃣0️⃣0️⃣
#洗車 #打臘 #汽車美容 #蒸籠 #除味消毒  #八鄉汽車美容 #去漬 #9H鍍鏌 #內籠清潔 #打腊 #霧化消毒 #拋光 #去花痕  #元朗 #保護層 #撥水</t>
  </si>
  <si>
    <t>八鄉, 錦田八鄉橫台山邱屋村, 元朗</t>
  </si>
  <si>
    <t>https://www.facebook.com/groups/366950274676457/permalink/1218556152849194/</t>
  </si>
  <si>
    <t>Momo Wu</t>
  </si>
  <si>
    <t>充電站收費堅離地  又要四周圍搵位排隊叉電
自己屋苑安裝 #充電樁 好過啦！
#香港光電動能 每月只需680起！包電費+安裝+售後，專業安全規範
喺屋企就可以充電⚡️慳時慳力又慳錢</t>
  </si>
  <si>
    <t>https://scontent-mia5-1.xx.fbcdn.net/v/t39.30808-6/472209029_122172247640047693_7869973055787683568_n.jpg?stp=dst-jpg_p526x296_tt6&amp;_nc_cat=102&amp;ccb=1-7&amp;_nc_sid=aa7b47&amp;_nc_ohc=UXY9KdzVZx0Q7kNvwF9eAk0&amp;_nc_oc=AdpWvu3PWCGPzcHFzu5ItiFmYe6MIEucXwBqEruJoMqj3FAqLYK6s6FOO0f6ik0j5Iw&amp;_nc_zt=23&amp;_nc_ht=scontent-mia5-1.xx&amp;_nc_gid=ELj7YRWjEls1q83dKS0Mwg&amp;_nc_ss=72289&amp;oh=00_Af4_k-0sZfs7LlEEJTaQdR0VepgCHP8LMLy_wNYYFW9sEA&amp;oe=6A10AC5E</t>
  </si>
  <si>
    <t>香港光電動能</t>
  </si>
  <si>
    <t>https://www.facebook.com/groups/366950274676457/permalink/1215632719808204/</t>
  </si>
  <si>
    <t>麻煩各位師兄們，推薦一個個人師傅專業裝充電樁，萬分感謝！</t>
  </si>
  <si>
    <t>https://www.facebook.com/groups/366950274676457/permalink/1214936629877813/</t>
  </si>
  <si>
    <t>Eve Cheung</t>
  </si>
  <si>
    <t>https://www.facebook.com/share/v/aCCmNwXQxeuac85y/</t>
  </si>
  <si>
    <t>https://www.facebook.com/groups/366950274676457/permalink/1214484133256396/</t>
  </si>
  <si>
    <t>地政總署公布九龍東用地作電動車充電站招標結果</t>
  </si>
  <si>
    <t>https://www.info.gov.hk/gia/general/202406/06/P2024060600488.htm</t>
  </si>
  <si>
    <t>九龍東</t>
  </si>
  <si>
    <t>https://www.facebook.com/groups/366950274676457/permalink/1209943297043813/</t>
  </si>
  <si>
    <t>想問大家有冇人試過三號電站嘅DC充電, 想知道 運作係點樣？</t>
  </si>
  <si>
    <t>https://scontent-phl2-1.xx.fbcdn.net/v/t39.30808-6/495286071_29410602915221579_9110874225292897975_n.jpg?stp=dst-jpg_p526x296_tt6&amp;_nc_cat=100&amp;ccb=1-7&amp;_nc_sid=aa7b47&amp;_nc_ohc=KXMk62SBZwoQ7kNvwF8EY3f&amp;_nc_oc=Adp9_XY7RnhpuWIbJhHA7NXuaK0cGhaQJr_8QCxMdS79EmH9cQt1I46OjHVZReZJ4dI&amp;_nc_zt=23&amp;_nc_ht=scontent-phl2-1.xx&amp;_nc_gid=9GAYkB-2H3k3ahTBklJ2uQ&amp;_nc_ss=72289&amp;oh=00_Af60of31w4c5gEUwNuddXUtf6AE_LirQYvPXjP1wy8i1Bg&amp;oe=6A109408</t>
  </si>
  <si>
    <t>DC充電</t>
  </si>
  <si>
    <t>https://www.facebook.com/groups/hkevcharging/permalink/3838738269754532/</t>
  </si>
  <si>
    <t>Man Leung Tang</t>
  </si>
  <si>
    <t>想問下係街超充,見到之槍180kw,但用時只食40kw ,係我車有問題定支槍唔得?定2樣都有影響? byd atto2 新手求教</t>
  </si>
  <si>
    <t>BYD Atto 2</t>
  </si>
  <si>
    <t>超充, 180kW</t>
  </si>
  <si>
    <t>https://www.facebook.com/groups/hkevcharging/permalink/3840167806278245/</t>
  </si>
  <si>
    <t>Simon Chan</t>
  </si>
  <si>
    <t>請教下淘寶果D充電椿有邊隻介紹？</t>
  </si>
  <si>
    <t>https://www.facebook.com/groups/hkevcharging/permalink/3836719756623050/</t>
  </si>
  <si>
    <t>Mourinhang Chan</t>
  </si>
  <si>
    <t>喺深水埗the clampton充電 超級搵笨 扣咗我錢又叉唔到電 同佢哋講佢話部機轉藍燈 係正常 係我個架車setting同條線有問題 叫佢refund話冇得回 係咪痴L線㗎？？？？</t>
  </si>
  <si>
    <t>深水埗the clampton</t>
  </si>
  <si>
    <t>the clampton</t>
  </si>
  <si>
    <t>https://www.facebook.com/groups/hkevcharging/permalink/3834822616812764/</t>
  </si>
  <si>
    <t>RelaxingPhoenix4030</t>
  </si>
  <si>
    <t>新收車無送中充線，想問下有無推介？
有睇過下淘寶，我見淘寶頭牌子嗰d個價錢同喺香港買好似唔爭得遠，想問下有無推介？
thx thx!!!!</t>
  </si>
  <si>
    <t>https://www.facebook.com/groups/hkevcharging/permalink/3834781553483537/</t>
  </si>
  <si>
    <t>Daniel Tsang</t>
  </si>
  <si>
    <t>中充$25/15分鐘，會唔會好貴？</t>
  </si>
  <si>
    <t>https://scontent-lga3-1.xx.fbcdn.net/v/t39.30808-6/694768414_10163781285722626_1755478839361862595_n.jpg?stp=dst-jpg_s720x720_tt6&amp;_nc_cat=111&amp;ccb=1-7&amp;_nc_sid=aa7b47&amp;_nc_ohc=E5cnWTQTWwAQ7kNvwFBcTeF&amp;_nc_oc=AdqoRSCfBdmdbQdLupiVBo_5FUjAFlyZuVpUI-7aNcPsJrR-_sRlNHK1nquLwkv7LCI&amp;_nc_zt=23&amp;_nc_ht=scontent-lga3-1.xx&amp;_nc_gid=3j0lBml65shZDASSRGFMrQ&amp;_nc_ss=72289&amp;oh=00_Af5q_bNSCtfkS-ZIESQMW4GFG5-ElujBF6E6YmWKc5D0yg&amp;oe=6A109928</t>
  </si>
  <si>
    <t>https://www.facebook.com/groups/hkevcharging/permalink/3831851643776528/</t>
  </si>
  <si>
    <t>大角咀 One Bedford Place 停車場，終於有TESLA免費EV充電</t>
  </si>
  <si>
    <t>https://scontent-lga3-3.xx.fbcdn.net/v/t39.30808-6/690754592_122181778604912952_4892225293964943803_n.jpg?stp=dst-jpg_p180x540_tt6&amp;_nc_cat=102&amp;ccb=1-7&amp;_nc_sid=aa7b47&amp;_nc_ohc=A-DemmPUU6QQ7kNvwGQzFhx&amp;_nc_oc=AdpEwWgiIS-nuDKq0gZwaP15n9RiqLGH9ud4QzejSXvPtYzBOtKF1VibHGAuRqQAwM4&amp;_nc_zt=23&amp;_nc_ht=scontent-lga3-3.xx&amp;_nc_gid=11Ag9PaxbTjF5sjYlX57lQ&amp;_nc_ss=72289&amp;oh=00_Af4cIiWzNQGCVloUYTfinQeG_yEWS7LK5K6EHN-FiZxPZg&amp;oe=6A109913</t>
  </si>
  <si>
    <t>https://www.facebook.com/groups/hkevcharging/permalink/3830326100595749/</t>
  </si>
  <si>
    <t>Wai Kin Lam</t>
  </si>
  <si>
    <t>想問下各位師兄，最近入咗部電動車，本身租緊村屋泊樓下，係咪買條13A充電線比較好？買原廠定淘寶就得？</t>
  </si>
  <si>
    <t>13A</t>
  </si>
  <si>
    <t>https://www.facebook.com/groups/hkevcharging/permalink/3830612397233786/</t>
  </si>
  <si>
    <t>元朗不用泊車錢充電站,請師兄們比意見
想問元朗充電邊度平同唔洗停車場錢?</t>
  </si>
  <si>
    <t>https://www.facebook.com/groups/hkevcharging/permalink/3826833960944963/</t>
  </si>
  <si>
    <t>ExcellentCapybara4767</t>
  </si>
  <si>
    <t>請問大家屋苑停車場裝充電係裝type A 定Type B?Thanks</t>
  </si>
  <si>
    <t>https://www.facebook.com/groups/hkevcharging/permalink/3819746774987015/</t>
  </si>
  <si>
    <t>Lisa Chun</t>
  </si>
  <si>
    <t>各位師兄姐，請問如果係租屋住（可能住兩年就搬），裝咩充電樁性價比較高？</t>
  </si>
  <si>
    <t>https://www.facebook.com/groups/hkevcharging/permalink/3817298091898550/</t>
  </si>
  <si>
    <t>6969everyday</t>
  </si>
  <si>
    <t>請問屋苑掛充電錶有冇邊間好？同埋有咩野要注意？</t>
  </si>
  <si>
    <t>https://www.facebook.com/groups/hkevcharging/permalink/3811755882452771/</t>
  </si>
  <si>
    <t>Sheldon Cso</t>
  </si>
  <si>
    <t>準備搬村屋，想裝掛牆充電，屋企單相電，而我自己本身有Tesla 充電樁大家有冇介紹啊或者13a三腳插，有冇邊款安全啲？</t>
  </si>
  <si>
    <t>https://www.facebook.com/groups/hkevcharging/permalink/3809003552728004/</t>
  </si>
  <si>
    <t>Yat Him Li</t>
  </si>
  <si>
    <t>想問下大家，第一次換電車，村屋裝充電器，有冇公司/師傅推介？Maxus mifa7，唔該</t>
  </si>
  <si>
    <t>Maxus Mifa 7</t>
  </si>
  <si>
    <t>https://www.facebook.com/groups/hkevcharging/permalink/3809407896020903/</t>
  </si>
  <si>
    <t>Kelvin Kwan</t>
  </si>
  <si>
    <t>各位師兄師姐，想請教大家，小弟剛換電車，剛申請港車北上，想問問國內歐標轉國標邊款快充安全又穩陣，可否給我品牌意見</t>
  </si>
  <si>
    <t>https://www.facebook.com/groups/hkevcharging/permalink/3807290412899318/</t>
  </si>
  <si>
    <t>BIG ECHO 大迴音國際有限公司</t>
  </si>
  <si>
    <t>岩岩去左偉業街間充電加洗車，兩樣都平又唔洗充值次次八達通清。洗車100，充電百幾kw $2.5</t>
  </si>
  <si>
    <t>https://www.facebook.com/groups/hkevcharging/permalink/3806245859670440/</t>
  </si>
  <si>
    <t>https://www.facebook.com/groups/hkevcharging/permalink/3801129613515398/</t>
  </si>
  <si>
    <t>Kilowatt 充電入油地圖 - 香港駕車資訊平台</t>
  </si>
  <si>
    <t>**【一換一結束】2026年3月電動車首次登記9,000輛創新高！BYD比亞迪超1,700輛‼️**
一換一結束最後機會下，3月一共登記咗超過 9,000部 電動私家車，創歷史單月新高！BYD比亞迪超1,700輛；其後是Tesla超1,650輛。最受歡迎電動車是BYD ATTO 2 有近1,500輛；其後是Tesla Model Y 1,000輛 。
電動車銷量排名頭五位：
1️⃣ BYD ATTO 2 - 1497 輛
2️⃣ Tesla Model Y - 989 輛
3️⃣ DFSK Nammi VIGO - 844輛
4️⃣ ZEEKR 7X – 732輛
5️⃣ Tesla Model 3 – 686輛
*以運輸署登記數字為準
想知邊款電動車最好賣？ 即下載 Kilowatt App 睇詳細數據
 [kilowatt.hk/download](http://kilowatt.hk/download)</t>
  </si>
  <si>
    <t>BYD ATTO 2, Tesla Model Y, DFSK Nammi VIGO, ZEEKR 7X, Tesla Model 3</t>
  </si>
  <si>
    <t>Kilowatt</t>
  </si>
  <si>
    <t>https://www.facebook.com/groups/hkevcharging/permalink/3794213707540322/</t>
  </si>
  <si>
    <t>Leon Lee</t>
  </si>
  <si>
    <t>想請教一下大家
又kWh / kw充電點計?入電入到幾多?
電池容量83kwh , 
800v平台, 功率80kw     謝謝</t>
  </si>
  <si>
    <t>80kW, 800V</t>
  </si>
  <si>
    <t>https://www.facebook.com/groups/hkevcharging/permalink/3792852127676480/</t>
  </si>
  <si>
    <t>Hongkonger852</t>
  </si>
  <si>
    <t>康城商場，麻煩車主見到請盡快移走！</t>
  </si>
  <si>
    <t>https://scontent-iad3-2.xx.fbcdn.net/v/t39.30808-6/658404380_1612343260097066_3105031426292490265_n.jpg?stp=dst-jpg_p526x296_tt6&amp;_nc_cat=111&amp;ccb=1-7&amp;_nc_sid=aa7b47&amp;_nc_ohc=-38ifBI-dhQQ7kNvwFpeom0&amp;_nc_oc=AdoB4Z8GRHGBmBWkzgywLHShvQH9Xa73DgsPiThJ2xpoN2CMd5bnWcus9AJA0Ux21FM&amp;_nc_zt=23&amp;_nc_ht=scontent-iad3-2.xx&amp;_nc_gid=wHWi3smkAzLjRG6GFjJwoA&amp;_nc_ss=7c289&amp;oh=00_Af6w2nOfOVyr_jM-XwpraaiE1wUL-qZbvvN8I6gkFZLTvw&amp;oe=6A10B387</t>
  </si>
  <si>
    <t>康城商場</t>
  </si>
  <si>
    <t>https://www.facebook.com/groups/hkevcharging/permalink/3792170717744621/</t>
  </si>
  <si>
    <t>Yang Sunny</t>
  </si>
  <si>
    <t>各位師兄，有無平靚正維修特斯拉溫度控製糸統（無冷氣，加左雪種又漏曬)的廠房介紹？原廠太貴了</t>
  </si>
  <si>
    <t>https://www.facebook.com/groups/hkevcharging/permalink/3789772817984411/</t>
  </si>
  <si>
    <t>Sophia Wong</t>
  </si>
  <si>
    <t>https://www.facebook.com/groups/hkevcharging/permalink/3787336534894706/</t>
  </si>
  <si>
    <t>MK Hei</t>
  </si>
  <si>
    <t>改版SU7 22萬人仔，可以返珠海買返架玩吓￼</t>
  </si>
  <si>
    <t>https://scontent-mia3-1.xx.fbcdn.net/v/t39.30808-6/654296295_10164069748667748_6641903258806315416_n.jpg?stp=dst-jpg_s565x565_tt6&amp;_nc_cat=106&amp;ccb=1-7&amp;_nc_sid=aa7b47&amp;_nc_ohc=mb8Lvt-pXLEQ7kNvwFZ4xRr&amp;_nc_oc=AdqiT2s8zOF0JEODJ-9tpT0rEpl6Mk7kiKUU49L3YQ5rWHk2WRkffUB16-AVQpbFFeU&amp;_nc_zt=23&amp;_nc_ht=scontent-mia3-1.xx&amp;_nc_gid=BrW9EJNMrZz3Uq5qCE4NxQ&amp;_nc_ss=72289&amp;oh=00_Af799xhfzMGi4lK0vUCmSB2INryqdUiBzGN__EFyqpUdAQ&amp;oe=6A10C604</t>
  </si>
  <si>
    <t>SU7</t>
  </si>
  <si>
    <t>https://www.facebook.com/groups/hkevcharging/permalink/3782775732017453/</t>
  </si>
  <si>
    <t>Chan Po Man</t>
  </si>
  <si>
    <t>#ev 全新平治VLE 系列（廣東話翻譯介紹）Mercedes-Benz VLE Electric MPV 全面取代EQV系列 內部配置全面升級｜續航力達700公里｜#vle #eqv #benz 
https://youtu.be/SfIOvQe_O38</t>
  </si>
  <si>
    <t>https://scontent-iad3-1.xx.fbcdn.net/v/t39.30808-6/651678700_1613101989998604_2508606350972551329_n.jpg?stp=dst-jpg_s960x960_tt6&amp;_nc_cat=110&amp;ccb=1-7&amp;_nc_sid=aa7b47&amp;_nc_ohc=ObQLW5ojfpQQ7kNvwFJA_-Z&amp;_nc_oc=Ado2wkBYasFwxqJXgoKNy3AbL7sKtQ4qFbkt-1hvzImKRz6e_KDnExCOAQiCl8TdC-k&amp;_nc_zt=23&amp;_nc_ht=scontent-iad3-1.xx&amp;_nc_gid=7aHhyHut_VSUKuW2xgasVg&amp;_nc_ss=72289&amp;oh=00_Af5F5xYJa_0Xud4akWbedGFXA024BR1ghXfD5ntp4PsBXQ&amp;oe=6A10AFBF</t>
  </si>
  <si>
    <t>Mercedes-Benz VLE, Mercedes-Benz EQV</t>
  </si>
  <si>
    <t>https://www.facebook.com/groups/hkevcharging/permalink/3781772132117813/</t>
  </si>
  <si>
    <t>Wai So</t>
  </si>
  <si>
    <t>新用比亚比迪海獅7普通版，一星期用三天車左右，家裏装了獨立13A單相電掣，問問各師兄師姊有甚麼13A充電線好介紹？</t>
  </si>
  <si>
    <t>比亞迪海獅7</t>
  </si>
  <si>
    <t>https://www.facebook.com/groups/hkevcharging/permalink/3780866132208413/</t>
  </si>
  <si>
    <t>Rebecca Lam</t>
  </si>
  <si>
    <t>家用汽車叉电机，請問大家有無推介?</t>
  </si>
  <si>
    <t>https://www.facebook.com/groups/hkevcharging/permalink/3775221122772914/</t>
  </si>
  <si>
    <t>￼一月暫時Zeekr 7X排第一，嚟緊睇吓三月一換一deadline邊個排第一先</t>
  </si>
  <si>
    <t>https://scontent-ord5-2.xx.fbcdn.net/v/t39.30808-6/646136323_10163994273737748_3263070594301087378_n.jpg?stp=cp6_dst-jpg_p526x296_tt6&amp;_nc_cat=104&amp;ccb=1-7&amp;_nc_sid=aa7b47&amp;_nc_ohc=lecjNyDk_SYQ7kNvwHrXws2&amp;_nc_oc=Adqv18fCv9Au_BIz1GNGHQ4qmItsgzJnrVIBe3veS5HIKmk2B2fRiiiL5vnXTannMoI&amp;_nc_zt=23&amp;_nc_ht=scontent-ord5-2.xx&amp;_nc_gid=inwYP-ZINVkb3BPfq3NmOg&amp;_nc_ss=7d289&amp;oh=00_Af5Jhpi-w09z-qvEJVIN62R74427PzJoPs4AYlfsgCgTiA&amp;oe=6A109C58</t>
  </si>
  <si>
    <t>Zeekr 7X</t>
  </si>
  <si>
    <t>https://www.facebook.com/groups/hkevcharging/permalink/3771795243115502/</t>
  </si>
  <si>
    <t>Tsui Yu Ting</t>
  </si>
  <si>
    <t>邊隻牌子嘅叉電機 比較易用</t>
  </si>
  <si>
    <t>https://www.facebook.com/groups/hkevcharging/permalink/3769151960046497/</t>
  </si>
  <si>
    <t>Victor Fung</t>
  </si>
  <si>
    <t>請問Tesla Model Y 港車北上，中／快充轉換頭那款穩陣？ 淘寶的可以嗎？</t>
  </si>
  <si>
    <t>中充/快充轉換頭</t>
  </si>
  <si>
    <t>https://www.facebook.com/groups/hkevcharging/permalink/3768334086794951/</t>
  </si>
  <si>
    <t>Kwok Frankie</t>
  </si>
  <si>
    <t>有無Brother 裝了A1w既充電器.comment如何.Thx</t>
  </si>
  <si>
    <t>https://scontent.fagc1-1.fna.fbcdn.net/v/t39.30808-6/642710550_25194664206874330_8166633197619759916_n.jpg?stp=dst-jpg_p526x296_tt6&amp;_nc_cat=101&amp;ccb=1-7&amp;_nc_sid=aa7b47&amp;_nc_ohc=7tXoKrFtv1AQ7kNvwGhHzju&amp;_nc_oc=AdojbQ0Q5FNZ7NDizYpdZ6SZ0egzRqRqU7FFIASU8vifDcjjaZt69c2H6YXviKsm0XJP0F7lUxzyeC6Adi-Gb-Lh&amp;_nc_zt=23&amp;_nc_ht=scontent.fagc1-1.fna&amp;_nc_gid=qGdLuqZxiF0hjhF2jHFUjg&amp;_nc_ss=72289&amp;oh=00_Af7XXxDeMbbXBU6r-SaS3cDOPgH1Z07-_Z8nnVBIxFpkRw&amp;oe=6A10AE9D</t>
  </si>
  <si>
    <t>A1w</t>
  </si>
  <si>
    <t>https://www.facebook.com/groups/hkevcharging/permalink/3753938491567844/</t>
  </si>
  <si>
    <t>CopperPeapod2800</t>
  </si>
  <si>
    <t>60kw得24 kw</t>
  </si>
  <si>
    <t>60kW, 24kW</t>
  </si>
  <si>
    <t>https://www.facebook.com/groups/hkevcharging/permalink/3755099904785036/</t>
  </si>
  <si>
    <t>經過見到火炭工業區充電站
$10度電？！係咪真架</t>
  </si>
  <si>
    <t>https://scontent-dfw6-1.xx.fbcdn.net/v/t39.30808-6/629436437_793057113823225_58077082496708103_n.jpg?stp=dst-jpg_s720x720_tt6&amp;_nc_cat=101&amp;ccb=1-7&amp;_nc_sid=aa7b47&amp;_nc_ohc=Z8PzkEzOqRsQ7kNvwG_ueu2&amp;_nc_oc=AdoiVGuw1NY6vT-8pWPjQ9JaYfIGLRNsSaA36ZTV6bepBUopPBvpXHeOnl2u2MU3sL0&amp;_nc_zt=23&amp;_nc_ht=scontent-dfw6-1.xx&amp;_nc_gid=Ox6QFjUEige0dERYcTu9Aw&amp;_nc_ss=72289&amp;oh=00_Af4_YomIRoX1q43bidCGYhqQqZt6yrbF4fgjs9ydyA1USg&amp;oe=6A10AAB9</t>
  </si>
  <si>
    <t>火炭工業區</t>
  </si>
  <si>
    <t>https://www.facebook.com/groups/hkevcharging/permalink/3752841158344244/</t>
  </si>
  <si>
    <t>Sammy Ng</t>
  </si>
  <si>
    <t>最近換電車，但屋苑車場冇充電位，想問下各位大圍/沙田有冇唔駛收泊車費的充電設施？
預1個月充2次左右</t>
  </si>
  <si>
    <t>大圍, 沙田</t>
  </si>
  <si>
    <t>https://www.facebook.com/groups/hkevcharging/permalink/3742447299383630/</t>
  </si>
  <si>
    <t>觀塘鴻圖道6-8號 設有10枝高達250kWh 車充，開張期$2.2/Kw 不用按金可八達通付款</t>
  </si>
  <si>
    <t>https://www.facebook.com/groups/hkevcharging/permalink/3741543679473992/</t>
  </si>
  <si>
    <t>KC Wong</t>
  </si>
  <si>
    <t>北角消防局對面車場，叉電45分中有叉電券送</t>
  </si>
  <si>
    <t>https://www.facebook.com/groups/hkevcharging/permalink/3734565240171836/</t>
  </si>
  <si>
    <t>Tere Wong</t>
  </si>
  <si>
    <t>請問各位師美孚附近嘅充電有無抵用好介紹呢 THX</t>
  </si>
  <si>
    <t>美孚</t>
  </si>
  <si>
    <t>https://www.facebook.com/groups/hkevcharging/permalink/3727459897549037/</t>
  </si>
  <si>
    <t>Louis Lai</t>
  </si>
  <si>
    <t>小弟新嚟，想請教下各位師兄，請問而家係咪全部電動車嘅原廠保養，都係要定時大概每一萬公裡就要返廠檢查，仲要每個月只係限行三千公里？ 如果唔做嘅話就會即刻冇咗個新車保養？
謝謝</t>
  </si>
  <si>
    <t>https://www.facebook.com/groups/hkevcharging/permalink/3727154894246204/</t>
  </si>
  <si>
    <t>Laurent Chang</t>
  </si>
  <si>
    <t>想請教大家如果想知邊啲充電站係唔使入場或或無需停車場費 (例如 xeco, 大昌, 3號 等等) 
淨係畀充電費嘅場
可以點樣搵？
我見kilowatt都冇得咁樣分類</t>
  </si>
  <si>
    <t>Kilowatt, xeco, 大昌, 3號</t>
  </si>
  <si>
    <t>https://www.facebook.com/groups/hkevcharging/permalink/3719067748388252/</t>
  </si>
  <si>
    <t>Angel Chung</t>
  </si>
  <si>
    <t>各位，請問紅磡附近會唔會有平而又快的充電地方，又唔使俾停車場費？</t>
  </si>
  <si>
    <t>https://www.facebook.com/groups/hkevcharging/permalink/3718633041765056/</t>
  </si>
  <si>
    <t>https://www.facebook.com/groups/hkevcharging/permalink/3716140572014303/</t>
  </si>
  <si>
    <t>Joe Cheung</t>
  </si>
  <si>
    <t>356KW充電速度，唔使5分鐘30度電
觀塘偉業街95號地下</t>
  </si>
  <si>
    <t>觀塘偉業街95號</t>
  </si>
  <si>
    <t>356kW</t>
  </si>
  <si>
    <t>https://www.facebook.com/groups/hkevcharging/permalink/3717425001885860/</t>
  </si>
  <si>
    <t>想問下九龍灣大昌行充電有冇超時收費？</t>
  </si>
  <si>
    <t>九龍灣大昌行</t>
  </si>
  <si>
    <t>https://www.facebook.com/groups/hkevcharging/permalink/3715236668771360/</t>
  </si>
  <si>
    <t>Keven Leung</t>
  </si>
  <si>
    <t>各位 師兄/師姐 請問鑽石山附近，邊度有平，快充電，使唔使俾停車場費？</t>
  </si>
  <si>
    <t>鑽石山</t>
  </si>
  <si>
    <t>https://www.facebook.com/groups/hkevcharging/permalink/3711327155828978/</t>
  </si>
  <si>
    <t>Gan Lo</t>
  </si>
  <si>
    <t>長沙灣東京街 The Vertex 做緊聖誕優惠, 每度電$2.3 , 做到4-1-2026 11pm</t>
  </si>
  <si>
    <t>https://scontent.fric1-2.fna.fbcdn.net/v/t39.30808-6/604823766_1401853611535123_9065648715558759029_n.jpg?stp=dst-jpg_s640x640_tt6&amp;_nc_cat=104&amp;ccb=1-7&amp;_nc_sid=aa7b47&amp;_nc_ohc=ybfVsBM7_mwQ7kNvwGlpAS7&amp;_nc_oc=AdpQom7FDab6GVlZMVkAhLyh4SJucfCKZJO8zZA0lsEDCXNrrhxAMRx94QeaE82DJN8&amp;_nc_zt=23&amp;_nc_ht=scontent.fric1-2.fna&amp;_nc_gid=BwjW3zKIM1WTDwKZCClrIw&amp;_nc_ss=72289&amp;oh=00_Af43_qEo0_RpR0Hwcy9_c3ji_5XYYbAJLxVk6eUuMQykZg&amp;oe=6A10CA2F</t>
  </si>
  <si>
    <t>長沙灣東京街 The Vertex</t>
  </si>
  <si>
    <t>https://www.facebook.com/groups/hkevcharging/permalink/3709468786014815/</t>
  </si>
  <si>
    <t>Davy Yu</t>
  </si>
  <si>
    <t>網絡熱話｜將軍澳屋苑裝充電樁 每車位業主夾$2.1萬 網民：直頭係搶錢</t>
  </si>
  <si>
    <t>https://ps.hket.com/article/4056722/網絡熱話｜將軍澳屋苑裝充電樁%20每車位業主夾-2.1萬%20網民：直頭係搶錢?mtc=60007</t>
  </si>
  <si>
    <t>將軍澳</t>
  </si>
  <si>
    <t>https://www.facebook.com/groups/hkevcharging/permalink/3709636772664683/</t>
  </si>
  <si>
    <t>Derek Leung</t>
  </si>
  <si>
    <t>各位師兄，荃灣、葵涌邊到有免時租平啲嘅充電￼</t>
  </si>
  <si>
    <t>荃灣, 葵涌</t>
  </si>
  <si>
    <t>https://www.facebook.com/groups/hkevcharging/permalink/3709476522680708/</t>
  </si>
  <si>
    <t>麗港城同樣使用強迫手段要所有車位業主安裝供電設施(刀制)並集資工程分費，即使你不需要電車供設施並反對，一律強迫要承擔HK$2萬8千多(扣除政府資助)！還有，這費用的決定權是由麗港城所有業主(住宅及車位)投票，即純住宅沒有車位的業主都有權投票，而這些業是不用承擔工程費用，即是不用付錢的業主來決定所有車位業主都要比錢及比幾多錢！</t>
  </si>
  <si>
    <t>麗港城</t>
  </si>
  <si>
    <t>https://www.facebook.com/groups/hkevcharging/permalink/3711254002502960/</t>
  </si>
  <si>
    <t>啱啱屋企車位裝咗32A充電器，想請問各位師兄平時唔用充電器時，是否需要關刀制電源，定係由得充電器長著?</t>
  </si>
  <si>
    <t>32A</t>
  </si>
  <si>
    <t>https://www.facebook.com/groups/hkevcharging/permalink/3706651126296581/</t>
  </si>
  <si>
    <t>請教：G6同海獅      四驅版 1516中 各位師兄會點揀</t>
  </si>
  <si>
    <t>G6 (小鵬), 海獅 (比亞迪)</t>
  </si>
  <si>
    <t>https://www.facebook.com/groups/hkevcharging/permalink/3705586846403009/</t>
  </si>
  <si>
    <t>Toy Duck</t>
  </si>
  <si>
    <t>想問咁多位意見， 15萬買電車買二手model 3 LR 定係 新車 mg4 LR 定係仲有其他選擇， 感謝！</t>
  </si>
  <si>
    <t>Tesla Model 3 LR, MG4 LR</t>
  </si>
  <si>
    <t>https://www.facebook.com/groups/hkevcharging/permalink/3705810643047296/</t>
  </si>
  <si>
    <t>九龍灣大昌行
繁忙時段每度電 $2.3
至 2026-1-4為止</t>
  </si>
  <si>
    <t>https://www.facebook.com/groups/hkevcharging/permalink/3706202709674756/</t>
  </si>
  <si>
    <t>CatBaba WiWi</t>
  </si>
  <si>
    <t>(村屋)想搵師傅拉線去泊車位牆上裝充電樁，有冇朋友用開邊間公司或者師傅？</t>
  </si>
  <si>
    <t>https://www.facebook.com/groups/hkevcharging/permalink/3701733370121690/</t>
  </si>
  <si>
    <t>Macus Lo</t>
  </si>
  <si>
    <t>請問e-charge公屋車場如果夜晚充電過夜，會唔會有逾期收費㗎？
個場有20個充電位，平時極少人充電，夜晚1架車都冇充，新車到咗想搵個鄰居問下都未遇過</t>
  </si>
  <si>
    <t>e-charge</t>
  </si>
  <si>
    <t>https://www.facebook.com/groups/hkevcharging/permalink/3693824887579205/</t>
  </si>
  <si>
    <t>WaiMan Ieong</t>
  </si>
  <si>
    <t>這
請問各位師兄， 有沒有電動車檢查維修服務嘅相熟車房介紹？ 本人是揸 EQB 250 已經揸咗三年原廠保養太貴￼</t>
  </si>
  <si>
    <t>EQB 250</t>
  </si>
  <si>
    <t>https://www.facebook.com/groups/hkevcharging/permalink/3693051850989842/</t>
  </si>
  <si>
    <t>Jane Wong</t>
  </si>
  <si>
    <t>考慮換電車Zeekr x / G6 同價，電池保養G6永久優勢，Zeekr 保8年後等於0，想知各位意見</t>
  </si>
  <si>
    <t>Zeekr X, G6</t>
  </si>
  <si>
    <t>https://www.facebook.com/groups/hkevcharging/permalink/3692678731027154/</t>
  </si>
  <si>
    <t>想請教粉嶺充電攻略
最近出左部新Model Y，我住近華明個頭。我見雍盛個到有兩個快充，大部分時間都有空位，幾方便。但每次充電用快充係咪唔太好？定其實無咩所謂，或者有無住開呢頭係點玩法？ 感謝</t>
  </si>
  <si>
    <t>粉嶺, 雍盛</t>
  </si>
  <si>
    <t>https://www.facebook.com/groups/hkevcharging/permalink/3692611657700528/</t>
  </si>
  <si>
    <t>想買架電動車，續航力約400km，有咩牌子介紹？
唔想買國產牌子。</t>
  </si>
  <si>
    <t>https://www.facebook.com/groups/hkevcharging/permalink/3696014974026863/</t>
  </si>
  <si>
    <t>想請教Tesla 的Model Y 動力回收可以取消嗎？
原因每次下長斜路時，突然加速，咁感覺非常危險</t>
  </si>
  <si>
    <t>https://www.facebook.com/groups/hkevcharging/permalink/3690126787949015/</t>
  </si>
  <si>
    <t>Ken Leung</t>
  </si>
  <si>
    <t>新車就到
請教屯門充電攻略</t>
  </si>
  <si>
    <t>https://www.facebook.com/groups/hkevcharging/permalink/3685794925048868/</t>
  </si>
  <si>
    <t>請問呢度仲有冇營運
？</t>
  </si>
  <si>
    <t>https://scontent-iad3-1.xx.fbcdn.net/v/t39.30808-6/586515673_10162474062972981_9187388815549626381_n.jpg?stp=dst-jpg_p526x296_tt6&amp;_nc_cat=110&amp;ccb=1-7&amp;_nc_sid=aa7b47&amp;_nc_ohc=nkse8Amsis8Q7kNvwFmB_KL&amp;_nc_oc=AdrJ61cCk5Lqv4Ov9Lj1kktG4SApsUSpoVni4zzG0kz8I6r2wENNQ_uUBVbPLp3AcDY&amp;_nc_zt=23&amp;_nc_ht=scontent-iad3-1.xx&amp;_nc_gid=hYqIRHsCz7-CAdIQL4O_sg&amp;_nc_ss=72289&amp;oh=00_Af48DBKr-uqRHWBvVNn2bWMZuvsCrP-Dx9y50O-76YP7Yg&amp;oe=6A10C62B</t>
  </si>
  <si>
    <t>https://www.facebook.com/groups/hkevcharging/permalink/3686603284968032/</t>
  </si>
  <si>
    <t>SuperMe Lim</t>
  </si>
  <si>
    <t>請問有冇人知，九龍灣大昌充電站，如果過咗90分鐘要唔要罰錢？
謝謝</t>
  </si>
  <si>
    <t>九龍灣</t>
  </si>
  <si>
    <t>大昌</t>
  </si>
  <si>
    <t>https://www.facebook.com/groups/hkevcharging/permalink/3686839631611064/</t>
  </si>
  <si>
    <t>Tan Tan</t>
  </si>
  <si>
    <t>請問一換一計劃係咪到2026年3月就完? 有冇消息延長或減減免額?</t>
  </si>
  <si>
    <t>https://www.facebook.com/groups/hkevcharging/permalink/3689220531372974/</t>
  </si>
  <si>
    <t>Marco Chan</t>
  </si>
  <si>
    <t>計劃買電車
請教九龍灣充電攻略￼</t>
  </si>
  <si>
    <t>https://www.facebook.com/groups/hkevcharging/permalink/3683860228575671/</t>
  </si>
  <si>
    <t>Hm Tang</t>
  </si>
  <si>
    <t>長沙灣係元州邨隔離 *THE VERTEX *有免時租充電$2.6m 一度電
位置冇得頂
免時租雖然暫時得一個月, 袋住先, 現場有3支120kW &amp; 1支60kW
https://maps.app.goo.gl/EMXRYw9oHCXdo6QF7</t>
  </si>
  <si>
    <t>長沙灣, THE VERTEX, 元州邨</t>
  </si>
  <si>
    <t>120kW, 60kW</t>
  </si>
  <si>
    <t>https://www.facebook.com/groups/hkevcharging/permalink/3683971488564545/</t>
  </si>
  <si>
    <t>Gary Yip</t>
  </si>
  <si>
    <t>請問元朗 區，外面有冇咩地方可以充電。利申博愛醫院對面的充電，因系統升級未能提供充值服務。要找個另外一個多快充樁的地方。</t>
  </si>
  <si>
    <t>元朗,博愛醫院</t>
  </si>
  <si>
    <t>https://www.facebook.com/groups/hkevcharging/permalink/3680539975574363/</t>
  </si>
  <si>
    <t>Szeto Pong</t>
  </si>
  <si>
    <t>想問下咁多位師兄
如果廿零萬預算 ，
大家會出Model 3 定係小鵬G6定BYD SEAL
由於新手唔多識電車方面
所以想聽聽大家意見 ‍♂️麻煩晒各位</t>
  </si>
  <si>
    <t>Tesla Model 3, 小鵬G6, BYD SEAL</t>
  </si>
  <si>
    <t>https://www.facebook.com/groups/hkevcharging/permalink/3665160350445659/</t>
  </si>
  <si>
    <t>新手請教，請問將軍澳區哪裡有免費充電/免時租充電？</t>
  </si>
  <si>
    <t>https://www.facebook.com/groups/hkevcharging/permalink/3662334577394903/</t>
  </si>
  <si>
    <t>Sunny Xiao</t>
  </si>
  <si>
    <t>請問大家，沙田附近比亞迪快充邊度可以？</t>
  </si>
  <si>
    <t>沙田</t>
  </si>
  <si>
    <t>比亞迪</t>
  </si>
  <si>
    <t>https://www.facebook.com/groups/hkevcharging/permalink/3662983413996686/</t>
  </si>
  <si>
    <t>關嘉文</t>
  </si>
  <si>
    <t>今日去葵涌果邊充電，發現咗個新開嘅A1W充電站。
最吸引係快充240kW，充得好快，同埋有優惠$2.6一度電，幾抵用！
地點喺大連排道金星工業大廈地下，有需要可以去試下。</t>
  </si>
  <si>
    <t>https://scontent.foma1-2.fna.fbcdn.net/v/t39.30808-6/571213845_797237619968259_176482617158324699_n.jpg?stp=dst-jpg_p526x296_tt6&amp;_nc_cat=108&amp;ccb=1-7&amp;_nc_sid=aa7b47&amp;_nc_ohc=XlP7zox-DDkQ7kNvwFTAAki&amp;_nc_oc=AdoJvaaMEHS2f5nauGHwfzqs6qZLT6aQKuyqdQmVZT0BbvVMr2GHE2eVGUf6V3gmftBRO0DRBw0zRbuRqzBtWLLX&amp;_nc_zt=23&amp;_nc_ht=scontent.foma1-2.fna&amp;_nc_gid=K6mVUsEqC-JJCwseyxiRpQ&amp;_nc_ss=72289&amp;oh=00_Af7JuVJw9Aj8qb3CwVy8vr0kohmY-RKB6Vyn9bBYWUry1w&amp;oe=6A10A610</t>
  </si>
  <si>
    <t>葵涌, 大連排道金星工業大廈</t>
  </si>
  <si>
    <t>A1W</t>
  </si>
  <si>
    <t>240kW</t>
  </si>
  <si>
    <t>https://www.facebook.com/groups/hkevcharging/permalink/3656499057978455/</t>
  </si>
  <si>
    <t>https://www.facebook.com/groups/hkevcharging/permalink/3656990801262614/</t>
  </si>
  <si>
    <t>Lenxis Shao</t>
  </si>
  <si>
    <t>請教一下，我係三號電站充電，以前無為意，但最近3次先留意到充電公司每次入電kW數同我架車唔相符，每次都差2度電左右，大家有無試過？或者係咪正常？係電樁問題定係架車問題？ 雖然唔係多，但每架車都相差兩度約$6咁就大問題
求解答</t>
  </si>
  <si>
    <t>https://www.facebook.com/groups/hkevcharging/permalink/3655932808035080/</t>
  </si>
  <si>
    <t>Sam Chan</t>
  </si>
  <si>
    <t>想問問自己本身有tesla wall connector 想搵師傅裝 開錶 大概要幾錢 ehss</t>
  </si>
  <si>
    <t>https://www.facebook.com/groups/hkevcharging/permalink/3654526194842408/</t>
  </si>
  <si>
    <t>Keith Leung</t>
  </si>
  <si>
    <t>全新第二代S3XYEV 32A三相Type 2 to Type 2中速充電線(現貨發售) | S3XYEV</t>
  </si>
  <si>
    <t>想請教下圖中充電樁，是買中叉線就可以嗎？新手請教。</t>
  </si>
  <si>
    <t>中充, Type 2</t>
  </si>
  <si>
    <t>https://www.facebook.com/groups/hkevcharging/permalink/3648007942160900/</t>
  </si>
  <si>
    <t>Jack Tsui</t>
  </si>
  <si>
    <t>有冇師兄可以分享下屋苑完成ehss工程後請人安裝充電樁嘅步驟，大概需時幾耐完成，唔該曬。</t>
  </si>
  <si>
    <t>https://www.facebook.com/groups/hkevcharging/permalink/3644752415819786/</t>
  </si>
  <si>
    <t>Kin Lam Ma</t>
  </si>
  <si>
    <t>安裝充電器有冇好介紹</t>
  </si>
  <si>
    <t>https://www.facebook.com/groups/hkevcharging/permalink/3643789595916068/</t>
  </si>
  <si>
    <t>Kong Bji</t>
  </si>
  <si>
    <t>元朗麗珊園有免費充電(9/10-11/10)</t>
  </si>
  <si>
    <t>https://scontent-phx1-1.xx.fbcdn.net/v/t39.30808-6/558805359_122265536996223844_6885238847861211894_n.jpg?stp=dst-jpg_p526x296_tt6&amp;_nc_cat=111&amp;ccb=1-7&amp;_nc_sid=aa7b47&amp;_nc_ohc=RXjxiZ_U8rwQ7kNvwH8fF7s&amp;_nc_oc=AdpJ5i9tqNDSvBNADGu2oB3QIkufnQIHtSCQ0u6ZXMDcBacyVyJ1Vr3YE3OQ_Bl5gEQ&amp;_nc_zt=23&amp;_nc_ht=scontent-phx1-1.xx&amp;_nc_gid=QNTptIwX8TLqYDiOW-zIHQ&amp;_nc_ss=72289&amp;oh=00_Af6W7rifQ69jrgvPWzFE5nJEarX5UTVybTsQSOjlLVo6Mw&amp;oe=6A10AB44</t>
  </si>
  <si>
    <t>元朗麗珊園</t>
  </si>
  <si>
    <t>https://www.facebook.com/groups/hkevcharging/permalink/3628386060789755/</t>
  </si>
  <si>
    <t>想問下寶琳新都城一期有冇得充電？</t>
  </si>
  <si>
    <t>寶琳新都城一期</t>
  </si>
  <si>
    <t>https://www.facebook.com/groups/hkevcharging/permalink/3625556891072672/</t>
  </si>
  <si>
    <t>Gary Tai</t>
  </si>
  <si>
    <t>各位師兄師姐，大家好，請問東涌邊度有得充車？收費喺點？</t>
  </si>
  <si>
    <t>https://www.facebook.com/groups/hkevcharging/permalink/3620496738245354/</t>
  </si>
  <si>
    <t>屯門有冇大型叉電場？</t>
  </si>
  <si>
    <t>https://www.facebook.com/groups/hkevcharging/permalink/3619691551659206/</t>
  </si>
  <si>
    <t>元朗友又多個選择了，三號電站又系博愛隔离，新港酒店後面開多個超充站，有8個超充位，仲有又快又輕的液冷機。仲有埋車棚吾使日晒雨淋，又吾使停車費。
充電首選。</t>
  </si>
  <si>
    <t>元朗, 博愛, 新港酒店</t>
  </si>
  <si>
    <t>超充, 液冷</t>
  </si>
  <si>
    <t>https://www.facebook.com/groups/hkevcharging/permalink/3616178332010528/</t>
  </si>
  <si>
    <t>Yat Ku</t>
  </si>
  <si>
    <t>新手一間，電車車頭大燈燈組同油車車頭燈燈組一樣嗎？</t>
  </si>
  <si>
    <t>https://www.facebook.com/groups/hkevcharging/permalink/3612600255701669/</t>
  </si>
  <si>
    <t>Siu Lun Wong</t>
  </si>
  <si>
    <t>$1.98/kWh</t>
  </si>
  <si>
    <t>https://www.facebook.com/groups/hkevcharging/permalink/3612237195737975/</t>
  </si>
  <si>
    <t>一場有關特斯拉Autopilot而引起的死亡車禍，Tesla被判需賠償高達77億台幣！</t>
  </si>
  <si>
    <t>https://www.facebook.com/groups/hkevcharging/permalink/3611499062478455/</t>
  </si>
  <si>
    <t>Ricky Chen</t>
  </si>
  <si>
    <t>送的充電裝置包埋安裝，禽晚第一次用wall connector，剩返廿幾%電charge滿大約咁多錢，唔知準唔準。</t>
  </si>
  <si>
    <t>https://www.facebook.com/groups/hkevcharging/permalink/3609179249377103/</t>
  </si>
  <si>
    <t>唔好意思, 上網搵咗好耐都唔係有d太明要求教大家。
岩岩買了MODEL 3等攞車，公司有13A位，樓下車場有cornerstone中充位，咁係咪應該買一條13A (tesla umc), 同埋一條type 2線? 有冇線兼容13a同type 2?
最後, 比較唔明的地方係，係咪有d 中充站跟機有線唔駛用自己線, 有d中充站就要自己線? 我見樓下cornerstone好似冇線在機附近。網上睇中電充站又好似充電有線。
唔該大家先</t>
  </si>
  <si>
    <t>Cornerstone, 中電</t>
  </si>
  <si>
    <t>13A, 中充, Type 2</t>
  </si>
  <si>
    <t>https://www.facebook.com/groups/hkevcharging/permalink/3606907939604234/</t>
  </si>
  <si>
    <t>https://www.facebook.com/groups/hkevcharging/permalink/3597605347201160/</t>
  </si>
  <si>
    <t>https://www.facebook.com/groups/hkevcharging/permalink/3598340210461007/</t>
  </si>
  <si>
    <t>Jerry Zhang</t>
  </si>
  <si>
    <t>邊間公司可以建超充充電站呢</t>
  </si>
  <si>
    <t>超充</t>
  </si>
  <si>
    <t>https://www.facebook.com/groups/hkevcharging/permalink/3598375053790856/</t>
  </si>
  <si>
    <t>小馬橫行</t>
  </si>
  <si>
    <t>https://www.facebook.com/groups/hkevcharging/permalink/3595457420749286/</t>
  </si>
  <si>
    <t>Wai Fay Chai Wai</t>
  </si>
  <si>
    <t>藍塘匯十點前充電係平，但係已經試過兩次，吾知係唔係因為人地充多，調慢充電，但十點後去充幾次都沒問題</t>
  </si>
  <si>
    <t>藍塘匯</t>
  </si>
  <si>
    <t>https://www.facebook.com/groups/hkevcharging/permalink/3588495771445451/</t>
  </si>
  <si>
    <t>https://www.facebook.com/groups/hkevcharging/permalink/3588713688090326/</t>
  </si>
  <si>
    <t>想請問吓，EHSS計劃下嘅屋苑，裝完基礎設施後，車位業主如唔想俾錢裝7kwh叉機，咁租客有冇得同中電申請開電錶，用13A嚟慢充㗎？唔該晒。</t>
  </si>
  <si>
    <t>慢充, 13A, 7kW</t>
  </si>
  <si>
    <t>https://www.facebook.com/groups/hkevcharging/permalink/3586306428331052/</t>
  </si>
  <si>
    <t>LokLok Lam Draco</t>
  </si>
  <si>
    <t>Asgard荔枝角呢個場大家小心 睇app顯示仲有位 過到去有部benz係到霸左個位 好聲好氣過去問姐姐點解呢部Benz會霸左呢個位 個場有其他位佢可以泊 個姐姐係cls燥狂 內容不斷重覆如下（你問我做乜？你問個車主囉！佢要擺係到我可以點？你做咩過黎問我！你唔鐘意咪唔好黎去第二到差！你投訴我囉呢到有電話！！期間係不停拍滑鼠bang門）有其他差緊電同等緊既師兄都見到
而最瘋狂我知佢有燥狂都廢事理佢 咪同個師兄吹水 我地吹水又關佢事 又係咁鬧我地 叫我地唔好問佢 有咩問車主 唔鍾意就走個師兄話佢黎親都見到呢部benz停呢個位冇人鎖車</t>
  </si>
  <si>
    <t>https://scontent.flas1-1.fna.fbcdn.net/v/t39.30808-6/529229823_10161672286381717_7184678381933761045_n.jpg?stp=dst-jpg_p526x296_tt6&amp;_nc_cat=110&amp;ccb=1-7&amp;_nc_sid=aa7b47&amp;_nc_ohc=QJmmKTUABrYQ7kNvwEZ4ncH&amp;_nc_oc=AdqiPUjN3uNlNqnQOo99JbE4waETsMfbk2XPC4wx_FsdR__ewtS3wpTwefJPBDdREP0&amp;_nc_zt=23&amp;_nc_ht=scontent.flas1-1.fna&amp;_nc_gid=IG2mLaZy4cVBiyFNNYfmUw&amp;_nc_ss=72289&amp;oh=00_Af46ssgu_y2QXdKZ4wYwfxGEMUbRtqbsAvE0qVwjuWxaxw&amp;oe=6A10B3BE</t>
  </si>
  <si>
    <t>荔枝角</t>
  </si>
  <si>
    <t>Asgard</t>
  </si>
  <si>
    <t>https://www.facebook.com/groups/hkevcharging/permalink/3585860771708951/</t>
  </si>
  <si>
    <t>澳門半價買電動車 香港駕駛恐違法｜信報專題｜澳門｜電動車｜保時捷｜勞斯萊斯｜機動車輛稅｜港澳ZM牌｜黑中介｜車契｜車保｜第三者保險【論盡熱話系列】</t>
  </si>
  <si>
    <t>請問有冇師兄去澳門出牌買電車返嚟？</t>
  </si>
  <si>
    <t>澳門</t>
  </si>
  <si>
    <t>https://www.facebook.com/groups/hkevcharging/permalink/3584418275186534/</t>
  </si>
  <si>
    <t>https://www.facebook.com/groups/hkevcharging/permalink/3582450638716631/</t>
  </si>
  <si>
    <t>tesla 部份 wc位 8月1號起 已經正常收費 
$2.45</t>
  </si>
  <si>
    <t>https://scontent-mia5-1.xx.fbcdn.net/v/t39.30808-6/525909662_1922200111911580_1523070301868978072_n.jpg?stp=dst-jpg_s720x720_tt6&amp;_nc_cat=101&amp;ccb=1-7&amp;_nc_sid=aa7b47&amp;_nc_ohc=AGBZYdZmcMoQ7kNvwFMtret&amp;_nc_oc=AdqyLwYsrwzfRaQGNuq_nB7_NQaCWzx8QI6K_EF27FpsqivGtXqIk5xbpruniLFE8Wc&amp;_nc_zt=23&amp;_nc_ht=scontent-mia5-1.xx&amp;_nc_gid=hooZUXShQ6U31wjOvGwaLw&amp;_nc_ss=72289&amp;oh=00_Af67hGkJfQiBMPnWTFxMR7GxwqI2AZubCY67Mdp3aHxWow&amp;oe=6A10BD56</t>
  </si>
  <si>
    <t>Wall Connector</t>
  </si>
  <si>
    <t>https://www.facebook.com/groups/hkevcharging/permalink/3581447812150247/</t>
  </si>
  <si>
    <t># 想問下， 新蒲崗免費充電開始左?</t>
  </si>
  <si>
    <t>https://scontent-mia3-2.xx.fbcdn.net/v/t39.30808-6/525395954_122125075772890508_3768711696796718633_n.jpg?stp=dst-jpg_p526x296_tt6&amp;_nc_cat=103&amp;ccb=1-7&amp;_nc_sid=aa7b47&amp;_nc_ohc=IZqKDn5mBKcQ7kNvwHai-_G&amp;_nc_oc=AdrcIxys713XZJ0rhxNngBieb8ULn6XNw_0VOvXa_bcbJzl3Z_b4PLCap85WV19RxvQ&amp;_nc_zt=23&amp;_nc_ht=scontent-mia3-2.xx&amp;_nc_gid=hooZUXShQ6U31wjOvGwaLw&amp;_nc_ss=72289&amp;oh=00_Af7t9_-aCoIIeEfJel9uvcz6xKEKnkrzS6SyLCAUh0Bnwg&amp;oe=6A10BB9C</t>
  </si>
  <si>
    <t>新蒲崗</t>
  </si>
  <si>
    <t>https://www.facebook.com/groups/hkevcharging/permalink/3579878772307151/</t>
  </si>
  <si>
    <t>InspiringGiraffe3105</t>
  </si>
  <si>
    <t>想問下有冇知快充，
最平幾多錢/kWh</t>
  </si>
  <si>
    <t>https://www.facebook.com/groups/hkevcharging/permalink/3580606125567749/</t>
  </si>
  <si>
    <t>Kenny Lo</t>
  </si>
  <si>
    <t>香園圍停車場R88 可唔可以有好心人幫手禁一下感謝</t>
  </si>
  <si>
    <t>香園圍停車場</t>
  </si>
  <si>
    <t>https://www.facebook.com/groups/hkevcharging/permalink/3579367365691625/</t>
  </si>
  <si>
    <t>致：柏麗各住戶 「錦上路港鐵站停車場」啟用事宜 客務處近日收到「錦上路港鐵站」通知，本發展項目內的 B1 地庫車站停車場將於 8 月 3 日凌晨 1 時 30 分正式啟用。住戶可沿 1 號及 2 號地庫穿梭至大堂外之指示前往 B1 地庫車站停車場。以下是該停車場之收費</t>
  </si>
  <si>
    <t>https://scontent-det1-1.xx.fbcdn.net/v/t39.30808-6/524757689_3264055573745932_5313225725949685040_n.jpg?stp=dst-jpg_s1080x2048_tt6&amp;_nc_cat=108&amp;ccb=1-7&amp;_nc_sid=aa7b47&amp;_nc_ohc=Y6Lind0HcXgQ7kNvwFFffKo&amp;_nc_oc=AdqaPR2c72nTGXFqEXhdUZ8qJIOWfr6Xqw2UJdCI0KQYJhrAnj6WR8Jt6zzVtRoNOYM&amp;_nc_zt=23&amp;_nc_ht=scontent-det1-1.xx&amp;_nc_gid=iIXY0hXhcXW2_LQX_ldiRA&amp;_nc_ss=72289&amp;oh=00_Af4yN9WCN2XsWq0foBBDZrshaM836aMv8_w5QlT71i8r9w&amp;oe=6A10B399</t>
  </si>
  <si>
    <t>錦上路港鐵站</t>
  </si>
  <si>
    <t>中速, 快充, 7kW, 50kW</t>
  </si>
  <si>
    <t>https://www.facebook.com/groups/hkevcharging/permalink/3579163302378698/</t>
  </si>
  <si>
    <t>The Point 充電有咩情況最快只有 40kwh? 近日去充有時最快只有 40kwh, 隔離係冇車充緊</t>
  </si>
  <si>
    <t>40kW</t>
  </si>
  <si>
    <t>https://www.facebook.com/groups/hkevcharging/permalink/3579788158982879/</t>
  </si>
  <si>
    <t>Tony Chow</t>
  </si>
  <si>
    <t>真係無野好講 ，東涌富東邨在落貨台位做充電位！
都吾知批比佢係到裝充電樁果個人有無用腦呀！！？？</t>
  </si>
  <si>
    <t>https://scontent-msp1-1.xx.fbcdn.net/v/t39.30808-6/524893871_1460997798387455_3956172883920558265_n.jpg?stp=dst-jpg_p526x296_tt6&amp;_nc_cat=109&amp;ccb=1-7&amp;_nc_sid=aa7b47&amp;_nc_ohc=AcmREDcM2n4Q7kNvwEL7Sf0&amp;_nc_oc=AdolBzJd5UGzAE8B_4rD6DghOfFsY91gYzNErw5J8Nlbu2nVNVZ1EEQQWDuphsvf7S0&amp;_nc_zt=23&amp;_nc_ht=scontent-msp1-1.xx&amp;_nc_gid=QF6ToghjrMTbscqLfsAxUQ&amp;_nc_ss=72289&amp;oh=00_Af5a8CAwtcOzeuExrXweVLLbErCbaGcxEFFKyKjfsNtndw&amp;oe=6A10ACEA</t>
  </si>
  <si>
    <t>東涌富東邨</t>
  </si>
  <si>
    <t>https://www.facebook.com/groups/hkevcharging/permalink/3576419935986368/</t>
  </si>
  <si>
    <t>FunFirefly812</t>
  </si>
  <si>
    <t>我見幾間電車都大約8年保,16萬公里
BYD就另外每年3萬km,舊電就無限保
Smart就另外每年只可2萬km,3年後每年2.5萬km
唔知Tesla有冇相關條款??
其他牌子又有冇呢類限制呢??
我覺得Smart每年限2萬km,好似唔夠</t>
  </si>
  <si>
    <t>https://www.facebook.com/groups/hkevcharging/permalink/3575405889421106/</t>
  </si>
  <si>
    <t>Jolly Mok</t>
  </si>
  <si>
    <t>已去火炭停車場，60KW免費充電(24-26/7)​ ，charging now</t>
  </si>
  <si>
    <t>https://scontent-msp1-1.xx.fbcdn.net/v/t39.30808-6/522838459_1520381902670353_1853798169041252173_n.jpg?stp=dst-jpg_p526x296_tt6&amp;_nc_cat=111&amp;ccb=1-7&amp;_nc_sid=aa7b47&amp;_nc_ohc=fHQfvf3BS0kQ7kNvwEZF8Lv&amp;_nc_oc=Adr0yjdwlzrieC1mRwp_NtNtQw8v9C5qdBKlkpK1DGMHYVZCj-R2os5fPZ3attat7h0&amp;_nc_zt=23&amp;_nc_ht=scontent-msp1-1.xx&amp;_nc_gid=QF6ToghjrMTbscqLfsAxUQ&amp;_nc_ss=72289&amp;oh=00_Af6MvEnF-EB5X3sVwHSOGoOeViC2jkod8KJPSe3Gr0wNhA&amp;oe=6A10B331</t>
  </si>
  <si>
    <t>https://www.facebook.com/groups/hkevcharging/permalink/3568756506752711/</t>
  </si>
  <si>
    <t>創紀之城2及3期聽日有60KW免費充電喎～新開3日免費。時租$22，日泊$140，就算泊一個鐘都抵啦
今個月都有其他場會繼續搞免費充電</t>
  </si>
  <si>
    <t>https://scontent-mia5-1.xx.fbcdn.net/v/t39.30808-6/518322012_122247821366223844_418502354843835373_n.jpg?stp=dst-jpg_p552x414_tt6&amp;_nc_cat=101&amp;ccb=1-7&amp;_nc_sid=aa7b47&amp;_nc_ohc=f73UYn5rnnAQ7kNvwF8EqRv&amp;_nc_oc=AdrBYHQRDZlsxVVIFCeH2L8teN-a0rKOuMWllteS5uoYll1GAgmNsZoUR7wC7B20XGg&amp;_nc_zt=23&amp;_nc_ht=scontent-mia5-1.xx&amp;_nc_gid=oyabWpAUt_GC3olHpandUg&amp;_nc_ss=72289&amp;oh=00_Af4IfXKYOUlWb5FAf7NjBskHt6yyE-APwdpmY_xo0gVVJw&amp;oe=6A10CDA6</t>
  </si>
  <si>
    <t>創紀之城2及3期</t>
  </si>
  <si>
    <t>https://www.facebook.com/groups/hkevcharging/permalink/3567669983528030/</t>
  </si>
  <si>
    <t>https://www.facebook.com/groups/hkevcharging/permalink/3563957730565922/</t>
  </si>
  <si>
    <t>想請教各位，坊間邊度上會會比較低息？</t>
  </si>
  <si>
    <t>https://www.facebook.com/groups/hkevcharging/permalink/3564595000502195/</t>
  </si>
  <si>
    <t>Marie Wong</t>
  </si>
  <si>
    <t>前排做咗佢地VIP
終於可以提前預約叉電,唔使再等到頸都長</t>
  </si>
  <si>
    <t>https://scontent-lga3-3.xx.fbcdn.net/v/t39.30808-6/518277069_24096741833293191_3739689730481322823_n.jpg?stp=dst-jpg_p526x296_tt6&amp;_nc_cat=108&amp;ccb=1-7&amp;_nc_sid=aa7b47&amp;_nc_ohc=lmVXSSH1WLsQ7kNvwFhP859&amp;_nc_oc=AdqRi_uMC3sMchV_TYZMJeu7WVZn2j5WfCvyMYK08Bfr-1dxVGrfZkfLAMF_x3t_sm4&amp;_nc_zt=23&amp;_nc_ht=scontent-lga3-3.xx&amp;_nc_gid=bVgi4bMkNm9wEbG77jtlNQ&amp;_nc_ss=72289&amp;oh=00_Af5iaux04e8moO6x-1a3PDR20w_AYOEwTUoboRoJF_V_Ig&amp;oe=6A10CD21</t>
  </si>
  <si>
    <t>https://www.facebook.com/groups/hkevcharging/permalink/3565231087105253/</t>
  </si>
  <si>
    <t>真係好多，頭暈眼亂
用咗 Kilowatt 或 EV-Boy map 有時都係要入番去各家睇先最 update，同埋有啲喺停車場要收錢，但又有啲會有充電優惠
相對下入油確係簡單得多，估計將來會有一輪整合汰弱留強
或者買個可以充電嘅泊車位或屋，最方便</t>
  </si>
  <si>
    <t>https://www.facebook.com/groups/hkevcharging/permalink/3560282774266751/</t>
  </si>
  <si>
    <t>Raymond Ma</t>
  </si>
  <si>
    <t>請問電動車充電用快充 或是 中充 較好？ 或是間中需要使用中充以維護電池的性能？</t>
  </si>
  <si>
    <t>https://www.facebook.com/groups/hkevcharging/permalink/3557846771177018/</t>
  </si>
  <si>
    <t>Lee Isaac</t>
  </si>
  <si>
    <t>依家用緊三號電站，120kw 快叉要$3/$2.5（非繁忙時間）一度電，好在好多位置唔洗停車場錢，想請教下各位有冇其他充電站會再平啲？ （要120kw)</t>
  </si>
  <si>
    <t>https://www.facebook.com/groups/hkevcharging/permalink/3557216347906727/</t>
  </si>
  <si>
    <t>Andy Hong</t>
  </si>
  <si>
    <t>各位師兄好，小弟想問大昌行充电30KWH~240KWH有甚麼分別？謝謝指教</t>
  </si>
  <si>
    <t>30kW, 240kW</t>
  </si>
  <si>
    <t>https://www.facebook.com/groups/hkevcharging/permalink/3557300671231628/</t>
  </si>
  <si>
    <t>誰才是真正的電動車鼻祖？ 一百年前紐約有六百架電動的士? | 電動車起源</t>
  </si>
  <si>
    <t>紐約</t>
  </si>
  <si>
    <t>https://www.facebook.com/groups/hkevcharging/permalink/3555669321394763/</t>
  </si>
  <si>
    <t>Mimi Thepoon</t>
  </si>
  <si>
    <t>想問問model y 同smart 3 應該點選擇好？
Tesla supercharge真心方便，後座有mon
Smart 3 外型幾特別內龍靚過tesla
比着大家會點￼選擇？
利申：本身已有model 3 同油跑車，想買部SUV家庭用，故此唔需要太大馬力、唔會考慮大陸品牌</t>
  </si>
  <si>
    <t>Model Y, Smart #3, Model 3</t>
  </si>
  <si>
    <t>Tesla Supercharger</t>
  </si>
  <si>
    <t>https://www.facebook.com/groups/hkevcharging/permalink/3555003058128056/</t>
  </si>
  <si>
    <t>喺咁多隻不同牌子既電動車入面，有邊啲係冇apps或者個apps係比較差？</t>
  </si>
  <si>
    <t>https://www.facebook.com/groups/hkevcharging/permalink/3553629061598789/</t>
  </si>
  <si>
    <t>空中移動充電系統亮相廣州停車場　 車主免找專用充電位亦可隨時補電</t>
  </si>
  <si>
    <t>正喎</t>
  </si>
  <si>
    <t>廣州</t>
  </si>
  <si>
    <t>https://www.facebook.com/groups/hkevcharging/permalink/3552469455048083/</t>
  </si>
  <si>
    <t>Alfred BigCow</t>
  </si>
  <si>
    <t>Tesla車主，Tesla快莊之前調高左收費，而家又調低左啲繁忙同非繁忙時段平均番啲。
大家可以留意番你常用或附近的快莊收費</t>
  </si>
  <si>
    <t>https://scontent-atl3-3.xx.fbcdn.net/v/t39.30808-6/512964300_10162755982259748_2731957131210188649_n.jpg?stp=dst-jpg_p526x296_tt6&amp;_nc_cat=107&amp;ccb=1-7&amp;_nc_sid=aa7b47&amp;_nc_ohc=6jvmdk41-xEQ7kNvwEmZ16S&amp;_nc_oc=AdqQyVNa3khSyULKC8iI3gCOZy49R4KU3JOVnO3N8uAO0hSyILimBdXmJu7jSNYQ2f4&amp;_nc_zt=23&amp;_nc_ht=scontent-atl3-3.xx&amp;_nc_gid=cX_igsBsHJgEkH0B38GboA&amp;_nc_ss=72289&amp;oh=00_Af7rOdE08ihpcmkgMXhrjlKmL7j4Zm3yp4EP0Di4FBiDNw&amp;oe=6A10AF24</t>
  </si>
  <si>
    <t>https://www.facebook.com/groups/hkevcharging/permalink/3551780685116960/</t>
  </si>
  <si>
    <t>**「Kilowatt 充電券第二彈」——SnapCharge強勢登場！**
**Kilowatt 充電券自推出以來廣受會員歡迎帶來充電折扣優惠，幫香港車主「慳盡每一蚊」！今日，Kilowatt 跟 SnapCharge⚡️合作推出「Kilowatt 充電券第二彈」，優惠一浪接一浪，使用充值優惠後中充平均每度電約HK$2.4/kWh充電額更沒有使用期限**
**立即更新 Kilowatt App 1.9.0 版本**
**購買最新 SnapCharge 充值優惠**
**1️⃣ 優惠價 HK$1,000 享 HK$1,100充電額 (約9折)**
**2️⃣ 優惠價 HK$2,000 享 HK$2,300充電額 (約87折)**
**充值金額不設使用期限，完全不用擔心過期問題**
**✅ 立即下載 Kilowatt App 享受充電優惠：**
[https://www.kilowatt.hk/download](https://www.kilowatt.hk/download)** **
**(新用户註冊可享HK$20充電優惠券)**
**優惠受條款及細則約束，詳情可瀏覽Kilowatt App**
**#SnapCharge #evMega #Kilowatt #充電券 #電動車充電 #超充 #中充 #快充**</t>
  </si>
  <si>
    <t>Kilowatt, SnapCharge, evMega</t>
  </si>
  <si>
    <t>超充, 中充, 快充</t>
  </si>
  <si>
    <t>https://www.facebook.com/groups/hkevcharging/permalink/3550037261957969/</t>
  </si>
  <si>
    <t>Lily Yu</t>
  </si>
  <si>
    <t>有冇師兄師姐試過搶到?</t>
  </si>
  <si>
    <t>https://www.facebook.com/groups/hkevcharging/permalink/3548214148806947/</t>
  </si>
  <si>
    <t>車主幾有幽默感</t>
  </si>
  <si>
    <t>https://scontent-iad6-1.xx.fbcdn.net/v/t39.30808-6/510704846_10161103225816493_397153485532378673_n.jpg?stp=dst-jpg_s720x720_tt6&amp;_nc_cat=107&amp;ccb=1-7&amp;_nc_sid=aa7b47&amp;_nc_ohc=8q9U5EYgSwsQ7kNvwHhwrBx&amp;_nc_oc=AdqsO202860HNTiq7JxaNiFPOjaa1gonzNzv9tGUPj22LK50nvtswgUA5UrWfpojuNA&amp;_nc_zt=23&amp;_nc_ht=scontent-iad6-1.xx&amp;_nc_gid=SLf9TesDiiU2dZABaEqRSQ&amp;_nc_ss=72289&amp;oh=00_Af6uxK1K1mqVAQfwf2nfybrNWau4hR4BKhpGFfPaxbALZA&amp;oe=6A109CF1</t>
  </si>
  <si>
    <t>https://www.facebook.com/groups/hkevcharging/permalink/3545545232407172/</t>
  </si>
  <si>
    <t>Ching Chai</t>
  </si>
  <si>
    <t>想請問各位科學園停車埸有冇13a 充電，thx</t>
  </si>
  <si>
    <t>科學園</t>
  </si>
  <si>
    <t>https://www.facebook.com/groups/hkevcharging/permalink/3544443662517329/</t>
  </si>
  <si>
    <t>Chan Ho Kim</t>
  </si>
  <si>
    <t>ASGARD EV</t>
  </si>
  <si>
    <t>https://www.facebook.com/groups/hkevcharging/permalink/3543693912592304/</t>
  </si>
  <si>
    <t>粉嶺安全街停車場，新安裝充電機， 
嘩嘩嘩  免費充電  
認真  唔係講笑， 手快有 手慢要排隊啦。</t>
  </si>
  <si>
    <t>https://scontent.fftk1-1.fna.fbcdn.net/v/t39.30808-6/508335041_1083119010403044_4017516018703227104_n.jpg?stp=dst-jpg_p526x296_tt6&amp;_nc_cat=108&amp;ccb=1-7&amp;_nc_sid=aa7b47&amp;_nc_ohc=jLgt7MseBF8Q7kNvwETcAAK&amp;_nc_oc=AdpXg9qR2mRIaaq0KrVR0mmjgBWWeh0QHat51CeJZsT9CXo9CPh701B8I6el9_X5Fus&amp;_nc_zt=23&amp;_nc_ht=scontent.fftk1-1.fna&amp;_nc_gid=_8z2RsEIFRmQfVsr-zbC6Q&amp;_nc_ss=72289&amp;oh=00_Af7DPk-9-iqwNIcSDz3N5nR2kwAsUza70rm9xgxA8r3Q-Q&amp;oe=6A10CD8D</t>
  </si>
  <si>
    <t>粉嶺安全街停車場</t>
  </si>
  <si>
    <t>https://www.facebook.com/groups/hkevcharging/permalink/3538921046402924/</t>
  </si>
  <si>
    <t>AliAn AliAn</t>
  </si>
  <si>
    <t>有無師兄架車係海之戀义B1义電？ 你架車25分鐘前己义完，你又無留電話！</t>
  </si>
  <si>
    <t>海之戀</t>
  </si>
  <si>
    <t>https://www.facebook.com/groups/hkevcharging/permalink/3537225399905822/</t>
  </si>
  <si>
    <t>係咪真係咁掂呀？
https://www.supermoto8.com/articles/15454</t>
  </si>
  <si>
    <t>https://www.facebook.com/groups/hkevcharging/permalink/3536991809929181/</t>
  </si>
  <si>
    <t>https://www.facebook.com/groups/hkevcharging/permalink/3535585160069846/</t>
  </si>
  <si>
    <t>請問現在充電費最平 免停車場費的是哪一個充電站？</t>
  </si>
  <si>
    <t>https://www.facebook.com/groups/hkevcharging/permalink/3533580343603661/</t>
  </si>
  <si>
    <t>Lee Cecilia</t>
  </si>
  <si>
    <t>請教大家家居充電樁承審商可有好介紹</t>
  </si>
  <si>
    <t>https://www.facebook.com/groups/hkevcharging/permalink/3533607640267598/</t>
  </si>
  <si>
    <t>Takahas Ho</t>
  </si>
  <si>
    <t>上星期去金鐘The point充電，收到2張免費充電劵，呢個場原來日頭可以一次過充45分鐘</t>
  </si>
  <si>
    <t>https://scontent-bos5-1.xx.fbcdn.net/v/t39.30808-6/504126642_122230284062200645_8448389594466559424_n.jpg?stp=dst-jpg_p526x296_tt6&amp;_nc_cat=111&amp;ccb=1-7&amp;_nc_sid=aa7b47&amp;_nc_ohc=VzLMNVMLUzQQ7kNvwGbK-aJ&amp;_nc_oc=AdokZ2dILO_rNMMEkEphjZ-r7G9UHKg33oQyCRK0ufoA2KVYnWa0SKz99eWa1JQm3fM&amp;_nc_zt=23&amp;_nc_ht=scontent-bos5-1.xx&amp;_nc_gid=NY1jYPZcvGjfjhi8HLVWfA&amp;_nc_ss=72289&amp;oh=00_Af6yl8WtS8DDwr1rfAmuQBSvwppEmylgZQgDFJgT_WJPCg&amp;oe=6A10BA30</t>
  </si>
  <si>
    <t>金鐘The Point</t>
  </si>
  <si>
    <t>https://www.facebook.com/groups/hkevcharging/permalink/3532840433677652/</t>
  </si>
  <si>
    <t>https://www.facebook.com/groups/hkevcharging/permalink/3531258883835807/</t>
  </si>
  <si>
    <t>日版老頭樂？</t>
  </si>
  <si>
    <t>https://www.facebook.com/groups/hkevcharging/permalink/3532116480416714/</t>
  </si>
  <si>
    <t>中電推出全新電動車住宅分時段用電價目，終於推出，唔使再左計右計點充電好</t>
  </si>
  <si>
    <t>https://scontent-lax3-2.xx.fbcdn.net/v/t39.30808-6/503759734_1238188141296516_6551505174135797424_n.jpg?_nc_cat=103&amp;ccb=1-7&amp;_nc_sid=aa7b47&amp;_nc_ohc=agA8BJNsLuIQ7kNvwFva0Lq&amp;_nc_oc=Adq9b7RgH__HjbOwav6vEj2mcZobhHbKEa2a3TlmExtfrX1HoV_S7oMAJErEHqJfz1U&amp;_nc_zt=23&amp;_nc_ht=scontent-lax3-2.xx&amp;_nc_gid=xD3ibHDT1tCkNHK2s4Yz8A&amp;_nc_ss=72289&amp;oh=00_Af56hqmQ4w5AQ1t3N9vDwGPLvAWAPNUmkFj8e8JWXe_0ng&amp;oe=6A10A044</t>
  </si>
  <si>
    <t>中電</t>
  </si>
  <si>
    <t>https://www.facebook.com/groups/hkevcharging/permalink/3530551650573197/</t>
  </si>
  <si>
    <t>Carzy Carzy Carzy</t>
  </si>
  <si>
    <t>葵青荃灣區有邊幾個充電推薦，新買車，謝各位師兄指教</t>
  </si>
  <si>
    <t>葵青, 荃灣</t>
  </si>
  <si>
    <t>https://www.facebook.com/groups/hkevcharging/permalink/3528312347463794/</t>
  </si>
  <si>
    <t>https://www.facebook.com/groups/hkevcharging/permalink/3527142517580777/</t>
  </si>
  <si>
    <t>Chung Lui</t>
  </si>
  <si>
    <t>請教下大家
深水埗荔枝角區有冇$2.5一度電以下既充電站</t>
  </si>
  <si>
    <t>深水埗, 荔枝角</t>
  </si>
  <si>
    <t>https://www.facebook.com/groups/hkevcharging/permalink/3526395574322138/</t>
  </si>
  <si>
    <t>Jay Leung</t>
  </si>
  <si>
    <t>太古廣場個快速位，班電霸成日叉完唔肯走！成班自私鬼！金鐘要搵個唔使等嘅電位，真係好難</t>
  </si>
  <si>
    <t>太古廣場, 金鐘</t>
  </si>
  <si>
    <t>快速</t>
  </si>
  <si>
    <t>https://www.facebook.com/groups/hkevcharging/permalink/3524743717820657/</t>
  </si>
  <si>
    <t>新手一問，本人非Tesla，知道要下載Tesla apps先可以去到T充電樁充電￼，但係￼Apps￼尋找充電樁，明明嗰區係有，但係￼地圖￼￼￼無顯示￼，想問吓係咪唔用得？￼</t>
  </si>
  <si>
    <t>https://www.facebook.com/groups/hkevcharging/permalink/3521361088158920/</t>
  </si>
  <si>
    <t>Sunny  Leung</t>
  </si>
  <si>
    <t>有冇國標轉歐標快充轉換插推薦</t>
  </si>
  <si>
    <t>https://www.facebook.com/groups/hkevcharging/permalink/3517455811882781/</t>
  </si>
  <si>
    <t>https://www.facebook.com/groups/hkevcharging/permalink/3516078812020481/</t>
  </si>
  <si>
    <t>準備裝充電器，想問下大家同什麼牌子，有什麼優點和缺點作為參考，謝謝大家！</t>
  </si>
  <si>
    <t>https://www.facebook.com/groups/hkevcharging/permalink/3510865745875121/</t>
  </si>
  <si>
    <t>Nicole Lee</t>
  </si>
  <si>
    <t>請問MG充電線可以喺邊度買最好？ 唔該晒</t>
  </si>
  <si>
    <t>MG</t>
  </si>
  <si>
    <t>https://www.facebook.com/groups/hkevcharging/permalink/3503175036644192/</t>
  </si>
  <si>
    <t>Samuel Wong</t>
  </si>
  <si>
    <t>新屯門中心 JOVE 由5月2日起收費每度電$2.6 
新屯門商場 JOVE 中速充電站
Kilowatt® 香港駕駛平台
===========
地址：屯門龍門路55-65號
網址：https://www.kilowatt.hk/chargers/3987</t>
  </si>
  <si>
    <t>https://scontent-lax7-1.xx.fbcdn.net/v/t39.30808-6/493138932_10163844783366874_7897826541631649137_n.jpg?stp=cp6_dst-jpg_p526x296_tt6&amp;_nc_cat=105&amp;ccb=1-7&amp;_nc_sid=aa7b47&amp;_nc_ohc=gnmKMKfsVwYQ7kNvwGrMfe1&amp;_nc_oc=AdrjV1Yuia_eucPZg0C0adLCoZa9YKHm1dCSFy7cfBie2Ia1C1KrVEUyXGTt2qTRTQgjGukHP9_1N8ARm-5v5b6v&amp;_nc_zt=23&amp;_nc_ht=scontent-lax7-1.xx&amp;_nc_gid=Md1X30Qwj7r8fjHHWVNlMg&amp;_nc_ss=72289&amp;oh=00_Af6kx4a5knb2PwqUeR9SKj7kekvkUiS-AX_k0Ny_5Bnu5A&amp;oe=6A10BB45</t>
  </si>
  <si>
    <t>新屯門中心, 屯門</t>
  </si>
  <si>
    <t>JOVE, Kilowatt</t>
  </si>
  <si>
    <t>https://www.facebook.com/groups/hkevcharging/permalink/3501820283446334/</t>
  </si>
  <si>
    <t>Pinky Wong</t>
  </si>
  <si>
    <t>麻煩各位師兄、師姐 行過幫忙加充電 R99（香園圍）非常感激</t>
  </si>
  <si>
    <t>求助/期待</t>
  </si>
  <si>
    <t>https://www.facebook.com/groups/hkevcharging/permalink/3501730226788673/</t>
  </si>
  <si>
    <t>Richard Tang</t>
  </si>
  <si>
    <t>5月2日起港鐵商場、綠楊新邨停車場、紅磡站停車場及彩虹泊車轉乘公眾停車場將收取電動車充電及逾時間置費
5月2日起港鐵商場、綠楊新邨停車場、紅磡站停車場及彩虹泊車轉乘公眾停車場將收取電動車充電及逾時間置費
充電收費如下：AC: $2.6/kWh  DC: $3.0/kWh
停止充電後，請於寬限期內拔除充電器並離開充電車位，否則將額外收取設時段費，詳情如下：
充電完成後15分鐘寬限期後，將額外收取每分鐘$5之逾時間置費（THE SOUTHSIDE及置方AC充電服務除外）請注意THE SOUTHSIDE DC充電將會收取逾時間置費敬請留意。</t>
  </si>
  <si>
    <t>https://scontent-ord5-3.xx.fbcdn.net/v/t39.30808-6/492536922_10161383514979103_8145317537033161479_n.jpg?stp=dst-jpg_s640x640_tt6&amp;_nc_cat=109&amp;ccb=1-7&amp;_nc_sid=aa7b47&amp;_nc_ohc=Ya_gLwDAD6EQ7kNvwEBT6z_&amp;_nc_oc=AdpGFRX5Yfw7JduJptz2NtYRVX5xaetCCVOPqJNt380bdas8DevryQjUr4ujGgw1xUg&amp;_nc_zt=23&amp;_nc_ht=scontent-ord5-3.xx&amp;_nc_gid=UayIISjUSJ8oh9zKRpiknA&amp;_nc_ss=72289&amp;oh=00_Af7_tPH4m7oWh6lzs9xEC7oFbuflEVLWbEKT_haY93-1bQ&amp;oe=6A10B6B1</t>
  </si>
  <si>
    <t>港鐵商場, 綠楊新邨, 紅磡站, 彩虹</t>
  </si>
  <si>
    <t>AC, DC</t>
  </si>
  <si>
    <t>https://www.facebook.com/groups/hkevcharging/permalink/3500669023561460/</t>
  </si>
  <si>
    <t>吳家村公廁對面有充電位.....$ 2.3</t>
  </si>
  <si>
    <t>吳家村</t>
  </si>
  <si>
    <t>https://www.facebook.com/groups/hkevcharging/permalink/3500823340212695/</t>
  </si>
  <si>
    <t>【報導更正】Tesla 僅部分「指定充電站」已啟用收費功能！點先可以慳充電錢？
早於2024年末已有Tesla車主發現應用程式上有部分Tesla目的地充電站，充電價錢由HK$0改為HK$2.3，並有一批Tesla 超充和中充已向所有電動車開放。
今日(2025年4月24日)眾多車主都一同反映全港Tesla中充都已開始全面收費，但經Tesla證實，目前僅部分「指定充電站」已啟用收費功能。截至目前，並無新增充電站啟用收費模式。已啟用收費的充電站旁設有標示「收費充電站」以供識別。若需要進一步查詢相關詳情，請致電 3974-0251 與 Tesla 客戶服務人員聯絡。
隨着越來越多充電站開始收費，點先可以慳充電錢？
Kilowatt充電券可享充電高達86折優惠！下載Kilowatt App完成線上付款後即可換領充電券，全港57個充電站使用、沒有合約捆綁、有效期長達120日！
Kilowatt 充電券，幫您，慳盡每一蚊！</t>
  </si>
  <si>
    <t>超充, 中充, 目的地充電站</t>
  </si>
  <si>
    <t>https://www.facebook.com/groups/hkevcharging/permalink/3498757623752600/</t>
  </si>
  <si>
    <t>Terry Tsoi</t>
  </si>
  <si>
    <t>尋找SS411 及 YG8381 車主
本人私家車於2025年4月20日16:36分停泊於海運大廈停車場比一輛白色電車￼離開時撞到 
如果兩位車主見到此貼文 請與本人聯絡 謝謝</t>
  </si>
  <si>
    <t>海運大廈停車場</t>
  </si>
  <si>
    <t>https://www.facebook.com/groups/hkevcharging/permalink/3494164344211928/</t>
  </si>
  <si>
    <t>https://www.facebook.com/groups/hkevcharging/permalink/3495347337426962/</t>
  </si>
  <si>
    <t>Lawrence Lee</t>
  </si>
  <si>
    <t>我有架中國左舦但有香港牌嘅電動車，需要有時在香港充電回內地，請問有無網友能提供國標充電站資訊，感謝感謝</t>
  </si>
  <si>
    <t>國標/GB/T</t>
  </si>
  <si>
    <t>https://www.facebook.com/groups/hkevcharging/permalink/3495386207423075/</t>
  </si>
  <si>
    <t>ジェリー リー</t>
  </si>
  <si>
    <t>之前已經話按時收費堅離地，但仍然都係你有你鬧，我有我做</t>
  </si>
  <si>
    <t>https://scontent.ftul2-1.fna.fbcdn.net/v/t39.30808-6/492197396_10170334494635538_6700121842493359697_n.jpg?stp=cp6_dst-jpg_p526x296_tt6&amp;_nc_cat=105&amp;ccb=1-7&amp;_nc_sid=aa7b47&amp;_nc_ohc=NLMI8Pg329wQ7kNvwHbztkj&amp;_nc_oc=Adr9rP9edH1IcSKr577XZ5xdX9X-bvCeqDXm-vM-GDqUKEwb4hhuLIRHXre5XQTL_fg&amp;_nc_zt=23&amp;_nc_ht=scontent.ftul2-1.fna&amp;_nc_gid=LXsXHTPkMMw0TXidVAf7Yw&amp;_nc_ss=72289&amp;oh=00_Af4cw_4XquNW2KXtFGmYHXBodWKeCKc7pSqfbmQyz1g-DA&amp;oe=6A10C8EF</t>
  </si>
  <si>
    <t>https://www.facebook.com/groups/hkevcharging/permalink/3493452590949770/</t>
  </si>
  <si>
    <t>Eric Lai</t>
  </si>
  <si>
    <t>想請問大家有冇用Cornerstone HOME？想搵現有客戶幫忙做推薦人</t>
  </si>
  <si>
    <t>https://www.facebook.com/groups/hkevcharging/permalink/3488881554740207/</t>
  </si>
  <si>
    <t>Kilowatt x SUPREME 第一彈｜Kilowatt會員尊享免費禮遇
喺愛車充電期間唔知做咩好? 唔洗屈喺架車度嘅！Kilowatt 聯乘 SUPREME 推出會員三大尊貴禮遇——只要親臨就近SUPREME店，向職員出示 Kilowatt App即可享以下免費禮遇：
-借用充電器 
-即磨咖啡或茶 
-精美禮物乙份 
去邊間SUPREME店?
荃灣、啟德、大圍、中環、灣仔、銅鑼灣、尖沙咀都有SUPREME店！小編就推介尖沙咀K11 MUSEA SUPREME店，因為樓下停車場有齊各大充電營運商嘅充電站，唔洗驚無位充電，方便到無得彈 買埋Kilowatt充電券就更加抵啦，每度電低至HK$2.84/kWh，有興趣可以即刻上 Kilowatt App 選購，即買即用！
SUPREME店地址：尖沙咀K11 MUSEA 3樓330號舖 
電話：2391 1119  
營業時間：星期一至日及公眾假期上午11時至下午9時
其他SUPREME店地址：
[https://www.supreme.vip/home/shoplist.html](https://l.facebook.com/l.php?u=https%3A%2F%2Fwww.supreme.vip%2Fhome%2Fshoplist.html%3Ffbclid%3DIwZXh0bgNhZW0CMTAAAR5IvXR2wDuwyp8tCFvBUDHrZDsvu6TkskNxNrrX4ErOnvxFNfAR-zBpNdg0mA_aem_Il_4HlZTRfH551_aevSiPw&amp;h=AT2m7IoKbTdFrlH3lrRJ95a19CjlueNUXvRlKJalfmo0LHTR28_jd-GII8V7VE2mJPDQuZ4mnrWdKiIh_1d3BjzyE1ah6WFx6qFI1aCxd3CymjGnz8Y-rTp19q3dpj_3Wpp6LNkQ6iJ_E85Yt-I&amp;__tn__=-UK-y-R&amp;c[0]=AT3wWxgslPi1A0H6CVBH6ftOpiOPk7LbUnrmLpH9Ulojrnuda9iwtDebKhGonf-rWIX20wRVIiqCwSjKWjS0P_ROzHfDqKyl893ih3jwm8BhRdAPhlPqRWKCgqRdy1A21QzWtMAaAdxMbF4RpiZjkO1Ah18Ypu2mk40Q95coRl8TZQjtsRmL-tTJPhsOm6eswKk2uT-_Q30fJWgoJmDU2ZT41I5LfPxiP1M1ds7bzcrzCWcIvA8FS0dSq1spV2NPo5teKNDacpxlOaH2U4GyhFEvhbFVWr4M2Co)
 嚟緊仲有更多會員優惠
「Kilowatt x SUPREME 第二彈」敬請期待！
[#Kilowatt](https://www.facebook.com/hashtag/kilowatt?__eep__=6&amp;__cft__[0]=AZWdiFTFruVfth3gk7cEjRJjPABTdNGYskAE5aYk-MywR1UgO4hFeFQ6RDStv29h7b9-ZgUG3AxQYvJMh5tXhMz3S2om9FWSuy5y1aEKgJKK04vn3kLvmN4Yz7NmXTuL-mFn3RAuS4wodF3frgce8m7jCdXKY8PisDHiqPI0H8DSvSa3Entupdo3B-6WbNTmBBMJFHDCSUkbAqpkCQyeEqfyEHTe40gNy3GfpV6xQFTADj89N8ChNWN0YyWExTI6cyCP9-RSzq61mVNWdWAtRyIl&amp;__tn__=*NK-y-R) [#SUPREME](https://www.facebook.com/hashtag/supreme?__eep__=6&amp;__cft__[0]=AZWdiFTFruVfth3gk7cEjRJjPABTdNGYskAE5aYk-MywR1UgO4hFeFQ6RDStv29h7b9-ZgUG3AxQYvJMh5tXhMz3S2om9FWSuy5y1aEKgJKK04vn3kLvmN4Yz7NmXTuL-mFn3RAuS4wodF3frgce8m7jCdXKY8PisDHiqPI0H8DSvSa3Entupdo3B-6WbNTmBBMJFHDCSUkbAqpkCQyeEqfyEHTe40gNy3GfpV6xQFTADj89N8ChNWN0YyWExTI6cyCP9-RSzq61mVNWdWAtRyIl&amp;__tn__=*NK-y-R) [#SUPREMESelect](https://www.facebook.com/hashtag/supremeselect?__eep__=6&amp;__cft__[0]=AZWdiFTFruVfth3gk7cEjRJjPABTdNGYskAE5aYk-MywR1UgO4hFeFQ6RDStv29h7b9-ZgUG3AxQYvJMh5tXhMz3S2om9FWSuy5y1aEKgJKK04vn3kLvmN4Yz7NmXTuL-mFn3RAuS4wodF3frgce8m7jCdXKY8PisDHiqPI0H8DSvSa3Entupdo3B-6WbNTmBBMJFHDCSUkbAqpkCQyeEqfyEHTe40gNy3GfpV6xQFTADj89N8ChNWN0YyWExTI6cyCP9-RSzq61mVNWdWAtRyIl&amp;__tn__=*NK-y-R) [#K11MUSEA](https://www.facebook.com/hashtag/k11musea?__eep__=6&amp;__cft__[0]=AZWdiFTFruVfth3gk7cEjRJjPABTdNGYskAE5aYk-MywR1UgO4hFeFQ6RDStv29h7b9-ZgUG3AxQYvJMh5tXhMz3S2om9FWSuy5y1aEKgJKK04vn3kLvmN4Yz7NmXTuL-mFn3RAuS4wodF3frgce8m7jCdXKY8PisDHiqPI0H8DSvSa3Entupdo3B-6WbNTmBBMJFHDCSUkbAqpkCQyeEqfyEHTe40gNy3GfpV6xQFTADj89N8ChNWN0YyWExTI6cyCP9-RSzq61mVNWdWAtRyIl&amp;__tn__=*NK-y-R) [#會員優惠](https://www.facebook.com/hashtag/%E6%9C%83%E5%93%A1%E5%84%AA%E6%83%A0?__eep__=6&amp;__cft__[0]=AZWdiFTFruVfth3gk7cEjRJjPABTdNGYskAE5aYk-MywR1UgO4hFeFQ6RDStv29h7b9-ZgUG3AxQYvJMh5tXhMz3S2om9FWSuy5y1aEKgJKK04vn3kLvmN4Yz7NmXTuL-mFn3RAuS4wodF3frgce8m7jCdXKY8PisDHiqPI0H8DSvSa3Entupdo3B-6WbNTmBBMJFHDCSUkbAqpkCQyeEqfyEHTe40gNy3GfpV6xQFTADj89N8ChNWN0YyWExTI6cyCP9-RSzq61mVNWdWAtRyIl&amp;__tn__=*NK-y-R)</t>
  </si>
  <si>
    <t>荃灣,啟德,大圍,中環,灣仔,銅鑼灣,尖沙咀,尖沙咀K11 MUSEA</t>
  </si>
  <si>
    <t>https://www.facebook.com/groups/hkevcharging/permalink/3488288054799557/</t>
  </si>
  <si>
    <t>Reus Cheung</t>
  </si>
  <si>
    <t>又有新野黎香港？有冇師兄知咩牌子黎？</t>
  </si>
  <si>
    <t>https://www.facebook.com/groups/hkevcharging/permalink/3487699378191758/</t>
  </si>
  <si>
    <t>Eugene Cheung</t>
  </si>
  <si>
    <t>今日去世貿，個The Point快充位居然冇人排，有冇人試過呢個場？
平時去開MOKO見好多人排The Point
個收費每15mins, 可以用2500分 / 1000分+ $20 / $35蚊 比錢
#銅鑼灣</t>
  </si>
  <si>
    <t>銅鑼灣世貿中心, MOKO</t>
  </si>
  <si>
    <t>https://www.facebook.com/groups/hkevcharging/permalink/3483878135240549/</t>
  </si>
  <si>
    <t>https://www.facebook.com/groups/hkevcharging/permalink/3479763165652046/</t>
  </si>
  <si>
    <t>Lamdak Lee</t>
  </si>
  <si>
    <t>專家批評智駕技術並不成熟</t>
  </si>
  <si>
    <t>https://www.facebook.com/groups/hkevcharging/permalink/3478613979100298/</t>
  </si>
  <si>
    <t>小米SU7高速上碰撞爆燃 燒死3名女大學生</t>
  </si>
  <si>
    <t>小米SU7</t>
  </si>
  <si>
    <t>https://www.facebook.com/groups/hkevcharging/permalink/3475336789428017/</t>
  </si>
  <si>
    <t>考慮緊換電動車，想請問下香港係咪得比亞迪無專用充電站？
我見TESLA就最多 千幾個專用充電位。
Xpeng 有8個。
BenZ 同 BMW 都有。
出面中電個D成日無位。
比亞迪車主您地平時點充電？充得耐嗎？
聽講唔用得三相電？
屋企裝唔到充電</t>
  </si>
  <si>
    <t>比亞迪, Tesla, Xpeng, Benz, BMW</t>
  </si>
  <si>
    <t>https://www.facebook.com/groups/hkevcharging/permalink/3472215399740156/</t>
  </si>
  <si>
    <t>JoJo Man</t>
  </si>
  <si>
    <t>想問問有冇最抵玩好用中叉線推介？ 揸緊model 3 highland</t>
  </si>
  <si>
    <t>Model 3 Highland</t>
  </si>
  <si>
    <t>https://www.facebook.com/groups/hkevcharging/permalink/3467499626878400/</t>
  </si>
  <si>
    <t>比亞迪推「兆瓦閃充」技術　充電5分鐘續航400公里</t>
  </si>
  <si>
    <t>兆瓦閃充</t>
  </si>
  <si>
    <t>https://www.facebook.com/groups/hkevcharging/permalink/3468037083491321/</t>
  </si>
  <si>
    <t>Billie Chung</t>
  </si>
  <si>
    <t>免費充電將成歷史・中電宣布電動車充電站將收費</t>
  </si>
  <si>
    <t>終於等到好消息咁就唔會停車位排長龍塞住曬其他車輛出入，建議應該比私人機構價錢高啲，這樣才可以平衡市場需求，隔絕電霸撚長期霸佔，遲到拎車走加重罰款制度</t>
  </si>
  <si>
    <t>https://www.facebook.com/groups/hkevcharging/permalink/3461167837511579/</t>
  </si>
  <si>
    <t>又扮得幾似</t>
  </si>
  <si>
    <t>https://www.facebook.com/groups/hkevcharging/permalink/3460005567627806/</t>
  </si>
  <si>
    <t>PIT人會展派咗張八折充電劵俾我，
之後今次叉完，又俾咗一張我；
無限loop</t>
  </si>
  <si>
    <t>https://scontent-phx1-1.xx.fbcdn.net/v/t39.30808-6/484111986_530195296776076_1353732246028870554_n.jpg?stp=dst-jpg_p526x296_tt6&amp;_nc_cat=109&amp;ccb=1-7&amp;_nc_sid=aa7b47&amp;_nc_ohc=d4jYt71ye5IQ7kNvwFFMiYY&amp;_nc_oc=Adq3itLjth59IRDyL65xupCsZw0DQdhoqtA_ngw_zDNFH5J0S4EsTNv7NnzQj3wNpnk&amp;_nc_zt=23&amp;_nc_ht=scontent-phx1-1.xx&amp;_nc_gid=MXdsd5EuXDlbg7niRwVA3g&amp;_nc_ss=7c289&amp;oh=00_Af63kaNuatGCMI3LZxGpCX4CZo-d8wTNcw86fLKCANHE0Q&amp;oe=6A10CE78</t>
  </si>
  <si>
    <t>會展</t>
  </si>
  <si>
    <t>PIT</t>
  </si>
  <si>
    <t>https://www.facebook.com/groups/hkevcharging/permalink/3456949971266699/</t>
  </si>
  <si>
    <t>Chan Marco</t>
  </si>
  <si>
    <t>港投首出海　夥Spark建泰國電動車充電試點　料2026年躋當地前三</t>
  </si>
  <si>
    <t>雖然是舊新聞，但是真心覺得香港政府同Cornerstone 真心有病, 自己屋企香港的充電樁都沒搞掂，就去搞合作投資泰國。攞納稅人的錢，去投資別人國家服務別人。真心厲害！
難道香港不值得投資？</t>
  </si>
  <si>
    <t>https://www.facebook.com/groups/hkevcharging/permalink/3456358811325815/</t>
  </si>
  <si>
    <t>https://www.facebook.com/groups/hkevcharging/permalink/3453611944933835/</t>
  </si>
  <si>
    <t>Mercedes-Benz 開始測試固態電池，續航破 1,000 公里 - DCFever.com</t>
  </si>
  <si>
    <t>https://www.facebook.com/groups/hkevcharging/permalink/3449763385318691/</t>
  </si>
  <si>
    <t>Tesla Cybertruck 線控轉向系統（Steer-by-Wire）技術榮獲 MotorTrend 頒發的2025年最佳科技獎</t>
  </si>
  <si>
    <t>Tesla Cybertruck</t>
  </si>
  <si>
    <t>https://www.facebook.com/groups/hkevcharging/permalink/3448899118738451/</t>
  </si>
  <si>
    <t>要貼返張喺車身</t>
  </si>
  <si>
    <t>https://www.facebook.com/groups/hkevcharging/permalink/3448516545443375/</t>
  </si>
  <si>
    <t>2025財政預算案正式出爐三大措拖推出
經濟下行，福利全面縮水，電動車主成為第一波受影響人群⁉️上年一換一計劃車稅寬減經已下調，加上充電服務市場化，而今年又檢視疑加電動車牌費，電動車主大失預算？
1️⃣ 2025年中推出3億元資助，預計在2030年累計裝置3000個高速充電樁，供額外16萬輛電動車使用。
2️⃣ 運輸及物流局會檢視各政府隧道及主幹道的收費、電動私家車牌照費、停車收費錶的收費，和交通違例事項的定額罰款。
3️⃣ 新能源運輸基金預留4億7000萬元資助購買約600輛電動巴士；1億3500萬元資助購買3000輛電動的士。
今年開始「養車開支」增加？你地又點睇❓
#2025財政預算案 #財爺 #資助 #高速充電樁 #定額罰款 #電動的士 #電動巴士</t>
  </si>
  <si>
    <t>https://scontent-lga3-1.xx.fbcdn.net/v/t39.30808-6/487147001_676532421602376_3084123404350614436_n.jpg?stp=dst-jpg_s640x640_tt6&amp;_nc_cat=110&amp;ccb=1-7&amp;_nc_sid=aa7b47&amp;_nc_ohc=02UEUelPWBAQ7kNvwGPxVyg&amp;_nc_oc=Adq2ubOjibU5HGIt3QK26zkZXKrvY4ggQPKERYnESS88vZehCNLNYFaN3LFSht3b7lI&amp;_nc_zt=23&amp;_nc_ht=scontent-lga3-1.xx&amp;_nc_gid=E5HkJd5Et1C4zvHwpEjYdQ&amp;_nc_ss=72289&amp;oh=00_Af4_ZOWXE2E5g14Au35p8Dd-nfMsH91rPIgcHxINVU2Pnw&amp;oe=6A10B2C1</t>
  </si>
  <si>
    <t>高速充電</t>
  </si>
  <si>
    <t>https://www.facebook.com/groups/hkevcharging/permalink/3448497628778600/</t>
  </si>
  <si>
    <t>https://www.facebook.com/groups/hkevcharging/permalink/3448496822112014/</t>
  </si>
  <si>
    <t>【預算案】研究向陸路離境私家車徵收邊境建設費，如每架收200元，每年增10億收入</t>
  </si>
  <si>
    <t>收$200大家點睇？
https://news.now.com/urgentnews.jsp?taskId=40724</t>
  </si>
  <si>
    <t>https://www.facebook.com/groups/hkevcharging/permalink/3446419555653074/</t>
  </si>
  <si>
    <t>https://www.facebook.com/groups/hkevcharging/permalink/3444266959201667/</t>
  </si>
  <si>
    <t>美國經濟觀察｜中國電動車擊退日本車廠？｜本田、日產合拼失敗背後的法國勢力｜查查業績，本田準備收購日產？（方源 X 馮智政）</t>
  </si>
  <si>
    <t>https://www.facebook.com/groups/hkevcharging/permalink/3443003879327975/</t>
  </si>
  <si>
    <t>香港私家電動汽車普及的影響因素與潛在推廣方案調查</t>
  </si>
  <si>
    <t>誠邀你嘅寶貴意見，一齊推動香港電動車未來！
親愛嘅香港市民們，
我哋係來自 香港科技大學（HKUST）公共政策學部 嘅公共政策碩士學生，而家正進行我哋嘅 FYP，研究 影響香港人選擇私家電動車嘅因素，同時探討點樣進一步推動電動車嘅普及。
 你對電動車有興趣嗎？
⚡ 你會唔會擔心充電設施唔夠？
 你覺得政府應該提供更多優惠嗎？
你嘅寶貴意見將會幫助我哋分析電動車喺香港發展嘅情況，並提出 更加貼近市民需求 嘅政策建議，推動香港向 更環保、更可持續 嘅未來邁進！✨
 填答時間只需 5 分鐘，問卷完全匿名，但你嘅回應對我哋嘅研究至關重要！ 所有資料只用於學術研究，並會嚴格保密！
 懇請你抽少少時間填寫問卷，等你嘅聲音被聽見！你嘅意見，就係改變嘅力量！
  點擊下面鏈接填寫問卷 
 [中文問卷]: https://survey.zohopublic.com/zs/3SCIjH
 [English Survey]: https://survey.zohopublic.com/zs/A0ClTB
 多謝你嘅支持！讓我哋一齊努力，為香港創造一個更綠、更美好嘅未來！
#EV #HK #electricvehicle #学术问卷 #可互填 #hongkong #survey #social</t>
  </si>
  <si>
    <t>https://www.facebook.com/groups/hkevcharging/permalink/3442541446040885/</t>
  </si>
  <si>
    <t>中電一直唔收費，就會搞到社會兩極分化，用錢買嘅電位冇人去充，唔使錢嘅(中電)充電位引致塞住條路，寧願排隊成粒鐘，都比唔起18蚊一個鐘充電費我食完飯成粒鐘佢哋仲排緊隊，佩服起初一入場見到排晒隊，就打定輸數，原來週圍都有得充電，比十零蚊咋嘛，即刻拿拿聲充（比錢嗰啲)電走去食飯</t>
  </si>
  <si>
    <t>https://www.facebook.com/groups/hkevcharging/permalink/3442169879411375/</t>
  </si>
  <si>
    <t>今日去開筲箕灣上舊同事屋企攞手信，泊響附近個天悅廣場，見到20蚊半個鐘30蚊一個鐘，差啲唔想入⋯不過有啲趕時間就算啦求其啦！結果充左50分鐘電走人，有得回贈20蚊幫補⋯等於十蚊停車 ⋯好過冇啦⋯</t>
  </si>
  <si>
    <t>大澳, 梅窩</t>
  </si>
  <si>
    <t>https://www.facebook.com/groups/hkevcharging/permalink/3442176082744088/</t>
  </si>
  <si>
    <t>有冇師兄師姐試過平日去大澳同埋梅窩？
多唔多機會有叉電位？</t>
  </si>
  <si>
    <t>荔枝角, D2 Place ONE</t>
  </si>
  <si>
    <t>Halo</t>
  </si>
  <si>
    <t>120kW, 快充</t>
  </si>
  <si>
    <t>https://www.facebook.com/groups/hkevcharging/permalink/3438878983073798/</t>
  </si>
  <si>
    <t>本祺停車場 BONKY Parking</t>
  </si>
  <si>
    <t>【D2 Place ONE 120kW電動車充電站】
https://www.facebook.com/share/p/19wk4xswGV/
#荔枝角 #d2place #本祺停車場 #電動車充電 #電動車 #快充 #halo</t>
  </si>
  <si>
    <t>https://www.facebook.com/groups/hkevcharging/permalink/3436376306657399/</t>
  </si>
  <si>
    <t>Jacky</t>
  </si>
  <si>
    <t>師兄們想問北上搵叉電位會唔會難過香港好多？想自駕北上同買轉插，但係唔知北上會唔會好難搵插電位？</t>
  </si>
  <si>
    <t>https://scontent-atl3-2.xx.fbcdn.net/v/t39.30808-6/476884523_122097423134767922_2557632413371650039_n.jpg?stp=dst-jpg_p526x296_tt6&amp;_nc_cat=102&amp;ccb=1-7&amp;_nc_sid=aa7b47&amp;_nc_ohc=g5DjlzTxgawQ7kNvwH5kRhF&amp;_nc_oc=Adr6WjMoY2QtDqHF27bNA7iErvRcX81-iHbJYj_sjDakmlMezTZhDpsT2ULW_E3OKgo&amp;_nc_zt=23&amp;_nc_ht=scontent-atl3-2.xx&amp;_nc_gid=qUckMWeMe72DvK_aiH2u2w&amp;_nc_ss=72289&amp;oh=00_Af4MGOQZjNhmefKKmr31kV7Mfy0aOIh2tzXLIrK28izQbQ&amp;oe=6A10A35A</t>
  </si>
  <si>
    <t>https://www.facebook.com/groups/hkevcharging/permalink/3437164569911906/</t>
  </si>
  <si>
    <t>Chinese EVs OBLIBERATE US Competition</t>
  </si>
  <si>
    <t>美國媒體好似發現新大陸咁</t>
  </si>
  <si>
    <t>https://www.facebook.com/groups/hkevcharging/permalink/3435944283367268/</t>
  </si>
  <si>
    <t>https://www.facebook.com/groups/hkevcharging/permalink/3435805606714469/</t>
  </si>
  <si>
    <t>無啦啦畀人加咗入群組，個電話number公開曬，有冇搞錯</t>
  </si>
  <si>
    <t>https://scontent-lga3-2.xx.fbcdn.net/v/t39.30808-6/476898659_981478473878684_8425198066323817989_n.jpg?stp=dst-jpg_p526x296_tt6&amp;_nc_cat=107&amp;ccb=1-7&amp;_nc_sid=aa7b47&amp;_nc_ohc=45zgkMhpekUQ7kNvwHeBlA-&amp;_nc_oc=AdqjZR6IN6Oe4lolEhXJWYbNz3n9_ipoPstjgJKB1-4UiNpRNbhWFcH1VcHeYUYhYWA&amp;_nc_zt=23&amp;_nc_ht=scontent-lga3-2.xx&amp;_nc_gid=56pPL9a0I2y4393BTczGsQ&amp;_nc_ss=72289&amp;oh=00_Af5FjI_6HpNQ2iXDlSxF0z07gsEy6UizldQrWQk-45yrTw&amp;oe=6A10C270</t>
  </si>
  <si>
    <t>土瓜灣馬頭圍, Airside (啟德)</t>
  </si>
  <si>
    <t>Volkswagen e-Golf 2018</t>
  </si>
  <si>
    <t>https://www.facebook.com/groups/hkevcharging/permalink/3435208850107478/</t>
  </si>
  <si>
    <t>Kit Saikit</t>
  </si>
  <si>
    <t>想問架2018年既egolf 本人住土瓜灣馬頭圍  本身泊車位無充電 目標係去air side ,想問有無巴打 渣過e golf 2018 續航如何 另外 air side,話有800個充電位 有無人都係去果樹充電 教下路？</t>
  </si>
  <si>
    <t>https://www.facebook.com/groups/hkevcharging/permalink/3434454693516227/</t>
  </si>
  <si>
    <t>免停車場費就係造就啲人唔叉電去泊低架車</t>
  </si>
  <si>
    <t>https://scontent-iad3-2.xx.fbcdn.net/v/t39.30808-6/556613420_24734377069536798_8871991445044129204_n.jpg?stp=dst-jpg_p526x296_tt6&amp;_nc_cat=103&amp;ccb=1-7&amp;_nc_sid=aa7b47&amp;_nc_ohc=eK5XxyDs4hoQ7kNvwFUEKxC&amp;_nc_oc=AdoCxLrkTDzfwlb0VloQjOKNXcpAaULkkRh6C_sVqG0r__2SHGdkQ8_gid7jVwEVR1A&amp;_nc_zt=23&amp;_nc_ht=scontent-iad3-2.xx&amp;_nc_gid=eEhj6W7juozkQAYAl-HXpA&amp;_nc_ss=72289&amp;oh=00_Af6DOo9WT-KSLX5YVvKELESPR3A4rV8H354jiVDD65JcMA&amp;oe=6A10C0BA</t>
  </si>
  <si>
    <t>小米</t>
  </si>
  <si>
    <t>https://www.facebook.com/groups/hkevcharging/permalink/3430740263887670/</t>
  </si>
  <si>
    <t>偶遇小米充電站</t>
  </si>
  <si>
    <t>https://scontent-iad3-2.xx.fbcdn.net/v/t39.30808-6/475808081_10162339505022748_1708907132788267547_n.jpg?stp=cp6_dst-jpegr_s720x720_tt6&amp;_nc_cat=111&amp;ccb=1-7&amp;_nc_sid=aa7b47&amp;_nc_ohc=dNabqZX7ONQQ7kNvwFu2yuJ&amp;_nc_oc=AdpY2gzRHanct2RzrWHvIuFtFCbB9FTqdALJRTGOuyF4KEhP7wwcyCDq3mUPR-cdwwE&amp;_nc_zt=23&amp;se=-1&amp;_nc_ht=scontent-iad3-2.xx&amp;_nc_gid=eEhj6W7juozkQAYAl-HXpA&amp;_nc_ss=72289&amp;oh=00_Af7zZ_wORFJQrsphcixVqa2vbs9eOnzBr0tvfH9qDkvQMg&amp;oe=6A10A907</t>
  </si>
  <si>
    <t>https://www.facebook.com/groups/hkevcharging/permalink/3428452790783084/</t>
  </si>
  <si>
    <t>$2/度電，+呢個場有半個鐘免費泊車，抵</t>
  </si>
  <si>
    <t>https://scontent-iad3-1.xx.fbcdn.net/v/t39.30808-6/481770160_522024807593125_2531362454301235706_n.jpg?stp=dst-jpg_p526x296_tt6&amp;_nc_cat=104&amp;ccb=1-7&amp;_nc_sid=aa7b47&amp;_nc_ohc=r5GpGJ0Kut8Q7kNvwFl-zRg&amp;_nc_oc=AdpqZhjlVetloDgrmbRaIEbREveEE-9HjUWtJNoQ7yz7Sjov1CsXkpMmUZBfvolrciI&amp;_nc_zt=23&amp;_nc_ht=scontent-iad3-1.xx&amp;_nc_gid=eEhj6W7juozkQAYAl-HXpA&amp;_nc_ss=72289&amp;oh=00_Af5EBUDfwq8RF8iii_dBNeAUH-_OHY-wU3njDwnFHNI2YQ&amp;oe=6A10C2A8</t>
  </si>
  <si>
    <t>Tesla Model 3, BYD SEAL, Smart #1 Brabus, Maxus MIFA 9, BMW iX eDrive20</t>
  </si>
  <si>
    <t>https://www.facebook.com/groups/hkevcharging/permalink/3428364407458589/</t>
  </si>
  <si>
    <t>中國平安網上汽車保險$888優惠附加港車北上保險最划算‼
Kilowatt嘅會員又有著數攞啦 喺中國平安網上車保投保淨保費高於HK$4,000輸入優惠碼即可減HK$888  新一年車保到期要唔要轉保險❓咁好多人都知架啦，眾多保險公司都會因應市場、車主需求、意外數字對保費價格作出調整，而電動車越嚟越普及嘅情況下，理論上車保嘅保費係會越嚟越平嘅。咁所以，今次就同大家分享一下中國平安網上車保加港車北上「等效先認」保險嘅優惠啦
詳情可瀏覽：https://kilowatt.lol/4hfFIxL
4大原因投保中國平安網上汽車保險!
✅「Kilowatt會員」保單淨保費高於HK$4,000減HK$888！
Kilowatt會員只要於中國平安網上車保 www.pingan.com.hk/smotor 投保時淨保費高於HK$4,000輸入優惠碼即可減HK$888！步驟簡單、優惠力度大！
中國平安網上汽車保險「三保 / 全保」價錢：
 TESLA MODEL 3
三保：HK$2,667起
全保：HK$8,401起 (HK$888優惠後)
 BYD SEAL
三保：HK$1,712起
全保：HK$3,328起 (HK$888優惠後)
 Smart #1 Brabus
三保：HK$1,712起
全保：HK$3,328起 (HK$888優惠後)
 Maxus MIFA 9
三保：HK$1,712起
全保：HK$3,328起 (HK$888優惠後)
 BMW iX eDrive20
三保：HK$1,712起
全保：HK$3,328起 (HK$888優惠後)
*以上保費均以特定投保人資格作示範，僅供參考作用，有關最新價格以中國平安保險(香港)網站 www.pingan.com.hk/smotor 實時報價為準。
實際點用優惠碼減HK$888？
1⃣ 下載 Kilowatt App 並登記成為會員
2⃣ 到「優惠」頁面領取優惠後，複製優惠碼，並按「使用」
3⃣ 跳轉到 www.pingan.com.hk/smotor 後，點選「全保報價」或「三保報價」
4⃣ (如需要) 點選港車北上「等效先認」保險
5⃣ 填寫起保日期、車主出生日期、駕駛經驗、車輛資料及車主資料後按「下一步」
6⃣ 輸入推廣碼後按「下一步」
7⃣ 選擇最適合自己的車保方案後按「投保」
8⃣ 填寫資料並完成投保程序
✅ 網上車保附額外保障
中國平安網上車保「三保」都有「24小時緊急服務支援」！其他車保往往只有購買「全保」才有相關支援，而中國平安網上車保購買「三保」，就可有24小時道
路救援服務(24-hour Emergency Roadside Assistance)，包括接電啟動、換軚；24小時拖車服務(24-hour towing of the Vehicle) ，標準拖車及平板拖車；及臨時
替代車輛服務(Temporary Alternate Vehicle)，即如汽車意外損壞超過48小時後，就可申請臨時替代車輛，車輛會跟車主原有汽車型號類同，獨立租車公司和租車
費用將由保險公司提供。
✅ 網上車保多種組合/計劃選擇
無論選擇三保還是全保，都有近乎度身訂造的保單選擇！中國平安保險（香港）的「三保」同樣可以選擇附加擋風玻璃保障及緊急醫療費用，包括記名司機可享
高達HK$20,000緊急醫療費用，及保單年度內最多一次上限為HK$3,000的全車玻璃保障；而「全保」就可選擇車匙延伸保障，如因損壞、遺失或車匙被盜，每個
保險期內可獲最高HK$10,000賠償額，並且不會影響車主現有無索償折扣(NCD)。
✅ 港車北上「等效先認」附加險靈活選擇
眾所週知，港車北上需求與日俱增，政府年初已宣布處理「港車北上」的申請數目每個工作天增至500宗。車友們申請成功後，記謹要購買內地車保，即是交強險
及商業險。中國平安網上車保提供彈性方案予車友們選購產品:
選擇1: 投保香港車保保單時加購「等效先認」附加險，車主可自行選擇內地第三方的死亡傷殘、第三方的醫療費用、第三方的財產損壞、附加醫保外醫療費用責任險、
車上人員商業保險及附加醫保外醫療費用責任險的保險金額。
選擇2: 中國平安網上車保推出全新港車北上保險產品─「港車優粵行」，無需綁定原有香港車保保單，即可直接投保「等效先認」附加險，為車友們提供「等效
先認」附加險及車輛自身損毀津貼。
免責聲明：以上資料由中國平安保險(香港)有限公司提供。Kilowatt並非持牌保險中介人，亦不是中國平安保險(香港)有限公司的保險中介人。本宣傳資料只供參考之用，並不構成保險合約的一部分。詳情請向中國平安保險(香港)有限公司查詢或查閱相關保單文件(包括產品小冊子及保單條款)。
#中國平安網上保險 #汽車保險 #車保 #三保 #全保 #港車北上保險 #車保優惠 #港車北上</t>
  </si>
  <si>
    <t>https://scontent-lax3-1.xx.fbcdn.net/v/t39.30808-6/481237035_659915349930750_6739433278106992249_n.jpg?stp=dst-jpg_p526x296_tt6&amp;_nc_cat=104&amp;ccb=1-7&amp;_nc_sid=aa7b47&amp;_nc_ohc=rMYnA5hMzjwQ7kNvwE9Gbgp&amp;_nc_oc=Adq0kGOIykQZOLHY3D7ic3XnEbGK00QPVgyIGguli1yMSkDHOzDOQ8owYjQRXN1Qhsc&amp;_nc_zt=23&amp;_nc_ht=scontent-lax3-1.xx&amp;_nc_gid=3Yr3UaGYpDM8PWqWQzQ95Q&amp;_nc_ss=7c289&amp;oh=00_Af4ciT070he8TttS82UPx_lpRL-Pa9F6_FVmCd4o_WU3Dg&amp;oe=6A10C661</t>
  </si>
  <si>
    <t>Kilowatt, Cornerstone, Shell Recharge</t>
  </si>
  <si>
    <t>中速充電, 快速充電</t>
  </si>
  <si>
    <t>https://www.facebook.com/groups/hkevcharging/permalink/3426388507656179/</t>
  </si>
  <si>
    <t>金蛇迎春「新年靈籤」派一千蚊大利是
Kilowatt 同大家拜年「充住賞」大放送  全新活動立即下載 Kilowatt App 享「新年靈籤」車主福利！於 Kilowatt App 內前往「優惠」頁面內即可「求籤」及領取一千元大利是！優惠先到先得，送完即止‼️
「電馳靈簽」
一共 12 支靈簽，新一年求個出門平安、事事順利！即刻到 Kilowatt App 求枝靚籤啦！
「充盈滿載」送你 HK$68 及 HK$38 Kilowatt 充電券現金券
於Kilowatt App內購買Kilowatt HK$1960充電券，即可減HK$68；於Kilowatt App內購買Kilowatt HK$940充電券，即可減HK$38。折合充電優惠高達八三折！
「精力充沛」Cornerstone 充電 HK$10 現金券
於 Cornerstone 旗下充電站充電即減HK$10。
「金殼庇佑」Shell Recharge 2小時免費充電體驗
於指定 Shell Recharge 充電站充電，於付款時輸入指定優惠碼，即可享最多2小時中速充電(最多7.5度電)及快速充電30分鐘(最多10度電)。優惠期由2025年1月27日(09:00)至2025年2月2日(23:59)。
「平安是福」 中國平安網上車保獨家減 HK$888
於中國平安網上車保投保淨保費高於 HK$4,000 輸入優惠碼即可減 HK$888！
「錦繡前程」ToCoo! 租車Wi-Fi蛋租借20%折扣優惠券！
透過ToCoo! 預訂租車，即可獲得GAC的Wi-Fi蛋租借20%折扣優惠券！
 詳情請瀏覽有關網頁，優惠受條款及細則約束。
#蛇年 #農曆新年 #求籤</t>
  </si>
  <si>
    <t>https://scontent-lax3-1.xx.fbcdn.net/v/t39.30808-6/482027350_659913816597570_1527834882487698887_n.jpg?stp=dst-jpg_p526x296_tt6&amp;_nc_cat=108&amp;ccb=1-7&amp;_nc_sid=aa7b47&amp;_nc_ohc=l4HKhPkNsj4Q7kNvwGgVXy7&amp;_nc_oc=AdpstKeTI8zLqNcEfvJsLgY2dfE_6zPP7NfAVIH9-KUfiMmWCgrqQnwOvF8PrRe252w&amp;_nc_zt=23&amp;_nc_ht=scontent-lax3-1.xx&amp;_nc_gid=3Yr3UaGYpDM8PWqWQzQ95Q&amp;_nc_ss=7c289&amp;oh=00_Af79SgUoWsMI0koOyhAfZpy-GUFNzyWXF94gubomzGwC9w&amp;oe=6A10A25A</t>
  </si>
  <si>
    <t>https://www.facebook.com/groups/hkevcharging/permalink/3426255971002766/</t>
  </si>
  <si>
    <t>Alan Lai</t>
  </si>
  <si>
    <t>Hello 請問你哋有冇流動電車充電服務公司嘅資料可以提供？</t>
  </si>
  <si>
    <t>https://www.facebook.com/groups/hkevcharging/permalink/3425577341070629/</t>
  </si>
  <si>
    <t>廣州琶州歐派國際廣場</t>
  </si>
  <si>
    <t>Tesla Supercharger, Kilowatt</t>
  </si>
  <si>
    <t>https://www.facebook.com/groups/hkevcharging/permalink/3424853367809693/</t>
  </si>
  <si>
    <t>廣州都有歐標 Tesla Supercharger，係琶州歐派國際廣場停車場B3，入廣州落高速就到，有兩支CCS2
https://www.kilowatt.hk/chargers/4214</t>
  </si>
  <si>
    <t>https://www.facebook.com/groups/hkevcharging/permalink/3424489124512784/</t>
  </si>
  <si>
    <t>Elon Musk 在 Tesla 的角色究竟是什麼？創新背後的真正推手是誰？
#Tesla #特斯拉 #ElonMusk</t>
  </si>
  <si>
    <t>https://www.facebook.com/groups/hkevcharging/permalink/3423743107920719/</t>
  </si>
  <si>
    <t>Chris Tse</t>
  </si>
  <si>
    <t>請問大家，而家仲有沒有免費的充電站？</t>
  </si>
  <si>
    <t>UpfitTesla</t>
  </si>
  <si>
    <t>https://www.facebook.com/groups/hkevcharging/permalink/3423948921233471/</t>
  </si>
  <si>
    <t>來自八個警察單位的員警試駕了由 UpfitTesla 改裝的特斯拉電動警車，結果讓這些平日與警車為伍的員警們大為驚豔。
#特斯拉警車 
#UpfitTesla 
#改裝警車
來源：https://www.youtube.com/watch?v=jaRObrWstTc</t>
  </si>
  <si>
    <t>https://www.facebook.com/groups/hkevcharging/permalink/3423956294566067/</t>
  </si>
  <si>
    <t>估下有無停車場會搞呢啲嘢？</t>
  </si>
  <si>
    <t>https://www.facebook.com/groups/hkevcharging/permalink/3423369551291408/</t>
  </si>
  <si>
    <t>新版 Tesla Model Y 任睇！</t>
  </si>
  <si>
    <t>華為</t>
  </si>
  <si>
    <t>https://www.facebook.com/groups/hkevcharging/permalink/3417542525207444/</t>
  </si>
  <si>
    <t>Gary Wong</t>
  </si>
  <si>
    <t>又一個新站用華為
喺會展，睇展覽可以差下</t>
  </si>
  <si>
    <t>https://scontent-ord5-1.xx.fbcdn.net/v/t39.30808-6/481711921_566942476390754_3054300570454267363_n.jpg?stp=dst-jpg_p180x540_tt6&amp;_nc_cat=101&amp;ccb=1-7&amp;_nc_sid=aa7b47&amp;_nc_ohc=NfFhF7qUHyQQ7kNvwFgyQRK&amp;_nc_oc=AdpAiJHw-_9QNDqTHPTCbVjUl6ug4_QxVSEZUPT9h8fKITcu8-4waWEDUanmy5SOsyk&amp;_nc_zt=23&amp;_nc_ht=scontent-ord5-1.xx&amp;_nc_gid=Q8-t5LtTYGJHUNJivftGbA&amp;_nc_ss=72289&amp;oh=00_Af51hapWKm3txDILHnXu1IpNvXUypWBzYQXwucU8wOwgjw&amp;oe=6A10A44A</t>
  </si>
  <si>
    <t>馬鞍山鞍山茶座停車場</t>
  </si>
  <si>
    <t>液冷超充, 快充, 200-360kW, CCS2</t>
  </si>
  <si>
    <t>https://www.facebook.com/groups/hkevcharging/permalink/3416013058693724/</t>
  </si>
  <si>
    <t>馬鞍山-充電站現己全新升級液冷超充⚡
場內設有6支歐標快充(200-360kW)(CCS2)
液冷超充提供更快（高至500A電流輸出），更輕便的充電體驗。
為更多車主服務 。
附近還有飲食，休息，行街購物設施
營業時間：24小時
充滿回贈停車費（詳情見APP內通告）
地址：馬鞍山山恆泰路28號（鞍山茶座停車場）
https://maps.app.goo.gl/R1SkdCVKAgNiXGRB6
三號電站已經登陸觀塘，九龍灣，葵涌，馬鞍山，元朗，粉嶺，大埔等地方
歡迎留言或inbox了解更多詳情
三號電站充電只需一杯咖啡☕的時間 
了解更多：https://www.sinoexpresshk.com 
24小時服務熱線：93673333
#電動車 #充電 #電動車充電 #快速充電 #免費泊車 #充電只需一杯咖啡的時間 #三號電站 #evcar #car #evcharging #charging #freeparking #speedy #kia #toyota #lexus #volkswagan #tesla #byd #bmw #benz #hkcharging #hkevcar #hk #everywhere #newlocation #馬鞍山</t>
  </si>
  <si>
    <t>錦上路吳家村口</t>
  </si>
  <si>
    <t>https://www.facebook.com/groups/hkevcharging/permalink/3415991845362512/</t>
  </si>
  <si>
    <t>錦上路吳家村口有充電位 $2.3 、60KW …
並無停車收費⋯⋯⋯</t>
  </si>
  <si>
    <t>https://www.facebook.com/groups/hkevcharging/permalink/3412079932420370/</t>
  </si>
  <si>
    <t>Man Chi Wan</t>
  </si>
  <si>
    <t>請問各位，wall changer 充電時，用手摸都有熱力，unplug 後個plug 頭都熱熱地，這是否已經過熱還是正常嗎？ 車身個邊plug 同socket 都冇發熱。</t>
  </si>
  <si>
    <t>三腳插</t>
  </si>
  <si>
    <t>https://www.facebook.com/groups/hkevcharging/permalink/3411590275802669/</t>
  </si>
  <si>
    <t>Adrian Wong</t>
  </si>
  <si>
    <t>請問有無人試過港車北上係大陸用香港三腳插幫車差電?
事關翻鄉下長泊幾日, 附近充電站又唔多</t>
  </si>
  <si>
    <t>啟德, 太古城</t>
  </si>
  <si>
    <t>https://www.facebook.com/groups/hkevcharging/permalink/3409156672712696/</t>
  </si>
  <si>
    <t>2025新年新開始就有三大新聞！新一年基本上全港充電泊車市場都面臨着價格上調的趨勢，房委會轄下停車場、各大商場停車場等都有泊車加價的消息！不過與此同時，市場上亦有新推出充電泊車優惠，幫一眾電動車主慳錢，同時鼓勵消費！
閱讀更多：https://www.kilowatt.hk/news/8689
 #泊車 #充電 #啟德 #太古城 #通漲</t>
  </si>
  <si>
    <t>筲箕灣天悅</t>
  </si>
  <si>
    <t>https://www.facebook.com/groups/hkevcharging/permalink/3407644189530611/</t>
  </si>
  <si>
    <t>天悅筲箕灣120KW快充 特價$2.68 車場收費20蚊半個鐘 30蚊一個鐘 而家仲要充夠120蚊回贈返20蚊等於Free Park咁滯啦⋯⋯就算附近都好似無咩行 ～打舖機去個toilet 都半個鐘啦⋯⋯</t>
  </si>
  <si>
    <t>天悅筲箕灣</t>
  </si>
  <si>
    <t>DC轉插, 快充</t>
  </si>
  <si>
    <t>https://www.facebook.com/groups/hkevcharging/permalink/3403974329897597/</t>
  </si>
  <si>
    <t>呢個Honnmono品牌的DC轉插涉嫌虛假宣傳！南方電網並冇認證過任何品牌的轉插產品，但係Honnmono竟然聲稱係南方電網唯一認證！仲話已經賣咗幾千隻⋯ 真係唔知H牌用呢個虛假宣傳瞞騙咗幾多用家！？ 仲話如果唔用佢哋隻轉插有機會以後用唔到南方電網嘅充電站，簡直就係無中生有！
南方電網旗下的的深港科技創新有限公司綜合部經理表示沒有認證過任何快充轉插產品，並且已經督促相關品牌刪除相關信息</t>
  </si>
  <si>
    <t>國標</t>
  </si>
  <si>
    <t>https://www.facebook.com/groups/hkevcharging/permalink/3402765630018467/</t>
  </si>
  <si>
    <t>Jorge Cheng</t>
  </si>
  <si>
    <t>想問香港有冇國標充電！</t>
  </si>
  <si>
    <t>ELECTWXY, EVBXY, HONNMOXO, 港X薈</t>
  </si>
  <si>
    <t>國標轉歐標快充轉插</t>
  </si>
  <si>
    <t>https://www.facebook.com/groups/hkevcharging/permalink/3401691866792510/</t>
  </si>
  <si>
    <t>各位師兄師姐好 我最近整好左港車北上
但就想買隻國標轉歐標快充轉插 想問下各位有無邊個代理高會好D 暫時睇左 ELECTWXY EVBXY HONNMOXO 同埋港X薈 唔知邊款好D 又或者有無邊個物牌推介下? 感恩各師兄師姐</t>
  </si>
  <si>
    <t>NETA X, BYD M6, Hyundai IONIQ 6, Honda e:N1, smart#1 Pro+, Tesla Model 3</t>
  </si>
  <si>
    <t>https://www.facebook.com/groups/hkevcharging/permalink/3401279246833772/</t>
  </si>
  <si>
    <t>電動家庭車20萬級「性價比」之選！2024-25大幅降價！
2024-2025年絕對是電動家庭車入手的好時機！過去一兩年有多間內地及國外車企紛紛進駐香港，帶來全新優質車型、車款，而經歷了市場一整年對於瘋狂車輛價格的調整後，很多知名汽車品牌的車輛價格都紛紛降價，其中包括 Hyundai IONIQ 6 ，就連 Tesla Model 3 都因應「新一換一」計劃而作出售價調整。所以不少人都認為年末至明年頭會是買電動車的最佳時機，尤其是電動家庭車，已經完全成為必須要買車的理由！
電動家庭車具備的特點！
1. 空間大、夠寬敞
家庭車普遍要承載大人和小朋友最少一家三口，對於汽車後排舒適性的要求會更高。出門時背囊、行李亦會較多，購物後亦需空間擺放。如是嬰兒、小童出門就更需較多配套，例如嬰兒車；出外郊遊玩樂或會有單車、露營裝備等，需要的空間會較多。
2. 續航能力強
香港市場目前確實有10多萬的電動家庭車，不過續航能力大多只足夠日常通勤、代步或平日出門購物之用，如一家人出門玩樂一整天可能會捉襟見肘，港車北上的情況下更需要來回港珠澳大橋，需要頻繁尋找充電站。所以電動家庭車最好選擇續航能力達400km以上的的車款，滿足日常需要。
3. 性價比高
2024年眾多電動車迎來大幅降價！部分一換一車價甚至下降了5萬或以上，例如 Hyundai IONIQ 6 由過往的30萬級降至20萬級；而有部分電動車則於配置、性能上有所增強，但售價不作調整，使買車的性價比更高，以較低的售價就能享受到更高的配置。
4. 滿足個人需要
部分電動家庭車不單要實用，部分車主可能還需要「型、靚仔」，外型可能要有運動風格，例如帶有小尾翼，甚至帶有一點跑車性能。既滿足日常需要、保證實用性的前提下，又要具備一定的「玩具」屬性，提供駕駛樂趣。
2024-2025最新六大電動家庭車20萬級比較！
1. NETA X HKD229,800起
2. BYD M6 HKD290,000起
3. Hyundai IONIQ 6 HKD298,800起
4. Honda e:N1 HKD259,880起
5. smart#1 Pro+ HKD277,140起
6. Tesla Model 3 HKD254,200起
買電動家庭車「慳到盡」三大方法
養車方面，電動車自然比燃油車更划算，除咗平日充電可以用 Kilowatt 充電券 之外，今次小編就跟大家分享三個買電動家庭車進一步省錢的小技巧！
1）電動車私人貸款
市面上私人貸款有很多選擇，都可用於購買電動車或燃油車，不過電動車專屬貸款的好處相對會較多、缺點較少，例如交通銀行(香港)電動車貸款由即日起至12月31日, 不需要抵押汽車和牌簿、沒有手續費、行政費等雜費；利息較上會低，實際年利率低至1.68%，每月平息低至0.0755%，(實際年利率1.68%是以每月平息為0.0755%，還款期12個月及港幣 1,500,000元貸款金額計算，並已包括0%手續費，只適用於全新客戶。實際年利率是一個參考利率，以年化利率展示出包括銀行產品的基本利率及其他費用與收費(如適用)。例子只供參考。)還款期長達60個月；放款時間快，可由貸款成功批核當日起計30個日曆日內，自由選擇提取貸款的日期，貸款額以低至最少HKD100,000，以HKD1000作倍數，避免繳付額外的利息。而且，貸款額達HKD200,000或以上及完成指定任務，包括輸入推廣碼「KLT」，於2025年1月31日或之前提取電動車貸款並完成指定任務，可享高達HKD2,900及HKD500 Kilowatt 充電券 (適用於全港57個充電站)，Fit晒買20萬級電動家庭車。當然，優惠受條款及細則約束，詳情請按此。借定唔借？還得到先好借！
*以上資料僅供參考，貸款申請的最終審批、貸款金額、貸款還款期及貸款利率將由相關銀行作最終決定。
每月還款金額以每HKD1,000貸款金額計算。
2）家庭車HKD1保養服務
信用卡消費簽賬享福利！由即日起至12月31日, 交通銀行(香港)銀聯雙幣卡單月累積合資格簽賬滿HKD3,000或以上，即可兑換HKD1專業洗車或車廂空氣淨化服務，每卡每月可兑換服務一次，先到先得，換完即止。合資格簽賬包括本地及海外零售簽賬，即平日出門用膳、購物、玩樂等都能輕鬆累積簽賬額，而每月HKD3000代表平均每日只需簽賬HKD100，例如買餸或到餐廳吃飯就已能滿足條件。此外，日後的養車消費，包括政府驗車、安全檢查、消毒、打蠟等，只要用交通銀行信用卡於挑戰者及卡士都可以優惠價享用服務。優惠受條款及細則約束。借定唔借？還得到先好借！
3）港車北上消費5%回贈
港車北上消費都有信用卡簽賬回贈！由即日起至12月31日的星期五、六、日及香港公眾假期，憑交通銀行(香港)銀聯雙幣卡進行合資格人民幣零售簽賬，即可享5%簽賬回贈，每月最多可獲HKD150簽賬回贈獎賞。當中合資格人民幣零售簽賬包括實體合資格信用卡交易、銀聯二維碼交易、網上購物及透過ApplePay。日後北上大額簽賬不再怕內地銀行的交易限額而錯失心頭好，更有簽賬回贈等您攞！優惠受條款及細則約束。借定唔借？還得到先好借！
交通銀行(香港)贊助文章</t>
  </si>
  <si>
    <t>珠海, 中山, 廣州, 佛山, 東莞</t>
  </si>
  <si>
    <t>https://www.facebook.com/groups/hkevcharging/permalink/3399708066990890/</t>
  </si>
  <si>
    <t>【港車北上】珠海中山廣州100+歐標充電站｜大灣區路程每30分鐘就一個?
臨近2025年，過去一年大灣區的歐標充電站的數量以極快的速度增加，半年增10倍，遍布整個大灣區，包括珠海、中山、佛山、廣州、東莞等城市。
查看歐標充電站的具體位置，詳情可下載Kilowatt App或瀏覽https://kilowatt.lol/gba
根據Kilowatt非正式統計，早於2024年6月前，珠海的歐標充電站只有約10多個，來到2024年末，歐標充電站的數量就開始大幅增加，特別是中國南方電網逐步在旗下的充電站增設歐標充電站，目標是路程 30分鐘之內就會有一座歐標充電站。現時大灣區歐標充電站已經超過100個，遍布大灣區多個城市，基本上由珠海至廣州，每約30分鐘車程就有一個歐標充電站，增長速度令人樂觀。不過，有一點要留意，大部分充電站的歐標充電器只有1-2個，如果剛好有歐標電動車充電，就要排隊充電，行程無可避免受到影響，所以出門時依然要預留充足時間和電量。
詳情可下載Kilowatt App或瀏覽https://kilowatt.lol/gba
#港車北上 #歐標充電站 #珠海充電站 #中山充電站 #廣州充電站</t>
  </si>
  <si>
    <t>仁孚停車場</t>
  </si>
  <si>
    <t>https://www.facebook.com/groups/hkevcharging/permalink/3398155650479465/</t>
  </si>
  <si>
    <t>有冇師兄去過仁孚停車場？
快叉都唔收錢？</t>
  </si>
  <si>
    <t>https://scontent-lax3-1.xx.fbcdn.net/v/t39.30808-6/518448671_10237854681776326_4782491368572158033_n.jpg?stp=dst-jpg_p526x296_tt6&amp;_nc_cat=109&amp;ccb=1-7&amp;_nc_sid=aa7b47&amp;_nc_ohc=MMFJUrcHgBQQ7kNvwGn6vKd&amp;_nc_oc=AdqVP4xroLaI3UZmbBE4wrxp8cHMAffusBkxNBilGSiDjFvU6a98ZwHdhnzjbIvNscAdiSkns1Ps2UVvDzsslUnU&amp;_nc_zt=23&amp;_nc_ht=scontent-lax3-1.xx&amp;_nc_gid=kOv635rE9FM82KrEFYlBhQ&amp;_nc_ss=72289&amp;oh=00_Af5MlxhNFcRvpjrw6b5hxPu00FK4G_g3Af9ckmsnxs7xXw&amp;oe=6A10AB53</t>
  </si>
  <si>
    <t>仁孚</t>
  </si>
  <si>
    <t>https://www.facebook.com/groups/hkevcharging/permalink/3398392267122470/</t>
  </si>
  <si>
    <t>新手買「新電動車」還是「二手燃油車」？
更划算，由即日起至2024年12月31日,「交通銀行(香港)銀聯雙幣信用卡」更有充電5%回贈(同一個信用卡賬戶於整個推廣期內每月最多可享港幣200 元簽賬回贈)！加上無須擔心二手車後期維修成本高的問題，可謂一舉多得。如非特別鐘愛燃油車，新手買車都會傾向購買全新電動車。優惠須受有關條款及細則約束。借定唔借？還得到先好借！
提一提大家：對比起買燃油車，買電動車仲有一樣福利，就係可以申請電動車私人貸款！交通銀行(香港)電動車貸款專為電動車而設，除咗年利率清晰、透明，無隱藏嘅魔鬼條款之外，最重要嘅係唔似得汽車上會，車主係唔需要抵押汽車同牌簿，可以完全享受作為車主的身份同福利。除此之外，貸款額達港幣200,000元以上，輸入推廣碼「KLT」,於2025年1月31日或之前提取電動車貸款並完成指定任務，仲可享高達港幣2,900元簽賬獎賞同港幣500 元Kilowatt充電券(適用於全港57個充電站)，相當於資助您買車同充電！優惠須受有關條款及細則約束。請按此。借定唔借？還得到先好借！
新手買車程序
1）揀車選擇
新手無論買電動車、混能車還是燃油車，都要挑選車型、車款、規格、配置等，選擇最適合個人的汽車。一手車的選擇一般都會比二手車多，可以享受市場上最新的科技，按個人需要增添或減少汽車的配置，例如座位通風加熱、軚盤加熱、智能駕駛輔助等都會使駕駛更舒適、更得心應手。而二手車的數量和選擇按市場而定。
2）試車
新手買車通常都要多試不同車款，體會品牌、車型、馬力、駕駛感等之間的分別。而新車試車大部分都只需前往陳列室、網上預約又或聯絡銷售即可試車，過程方便，更可獲得試車贈品。而二手車試車則較為繁複，可能需要與賣家協商，繳交一定的「誠意金」甚至下訂後才可試車。
3）簽約/落訂金
新手第一次簽約要了解合約，買原廠新車一般分為「細訂/大訂」。細訂約HKD1,000-2,000，如Tesla網上訂車就要先繳交細訂，然後繳交大訂約HKD20,000-30,000；買二手車則與賣方協議簽約，簽約會有一定風險，例如賣方收到訂金後有機會失聯、汽車已被抵押等，雙方未必可以順利完成交易。而且，簽約落訂時都要留意，所有訂金通常都不設退款，所以如手頭有壓力，就可考慮於簽約後，攜帶合同申請電動車貸款。
由即日起至2024年12月31日, 交通銀行(香港)電動車貸款可以直接申請借貸電動車之車價，最少HKD100,000；最多HKD2,000,000，以HKD1,000作倍數。好處是無須過多借貸及繳付額外的利息，新客户年利率更低至1.68% #(貸款額HKD1,500,000至HKD2,000,000)。貸款HKD200,000以上及完成指定任務，包括輸入推廣碼「KLT」，於2025年1月31日或之前提取電動車貸款並完成指定任務，可享高達HKD2,300簽賬獎賞和額外HKD500 Kilowatt充電券(適用於全港55個充電站)。優惠須受有關條款及細則約束。請按此。借定唔借？還得到先好借！
資料僅供參考，貸款申請的最終審批、貸款 金額、貸款還款期及貸款利率將由銀行作最終決定。實際年利率是一個參考利率，以年化利率展示出包括銀行產品的基本利率及其他費用與收費(如適用)。例子只供參考。
#實際年利率1.68%是以每月平息為0.0755%，還款期12個月及HKD 1,500,000貸款金額計算，並已包括0%手續費，只適用於全新客戶。
4）購買車保
車保分為三保和全保，眾多保險公司的選擇各有不同。三保主要保障第三者損失，價錢較便宜約HKD5,000；全保則是包括三保的保障之外，為車主及汽車本身提供額外保障，約HKD10,000。對於新手買車而言，無論一手還是二手車，全保的性價比或會較高，全保有額外的汽車維修保障、道路救援服務、個人醫療保障等，範圍較為全面。
5）支付尾數/交收
無論新車還是二手車，支付尾數前都會進行最後一次驗車，新車都有機會有質量的問題，又或在運輸途中出現了刮痕、碰撞等。而二手車就要檢查汽車是不是跟早前驗車一樣，沒有問題後就可前往進行運輸署的車輛過户手續。
當進行過户後就要支付尾數，尾數金額較大，一般都是以支票形式進行交收，交收時要確保銀行有足夠的存款。如申請了交通銀行(香港)電動車貸款，可由貸款成功批核當日起計30個日曆日、交通銀行(香港)分行的營業日內(不可以選星期六、日及香港公眾假期)提取貸款，貸款的利息將由提取貸款當日起計算，所以車主完全可以於確認好交收日子後再提前提取貸款，節省繳交額外且不必要的利息。舉例，如確認2025年1月8日交收汽車，就可於2024年12月最後一星期提取貸款。借定唔借？還得到先好借！
借定唔借？還得到先好借！
免責聲明
1.本文僅供參考用途，並沒有考慮任何個別人士的特定目標、財務狀況或其特定需要。閣下須對本文件所載數據或意見的相關性、準確性及充足性自行作出評估。
2.本文介紹之服務及產品須受相關條款及細則約束。
3.本文所載之資料並不構成亦不應被視為任何買賣產品或服務的建議或邀請。
4.本公司對本文所載之資料之準確性、完整性、正確性或適時性不作任何保證，本公司並不會就任何人士因直接或間接使用本文的任何內容而蒙受的損失承擔任何責任。
交通銀行(香港)贊助文章</t>
  </si>
  <si>
    <t>https://www.facebook.com/groups/hkevcharging/permalink/3397393573889006/</t>
  </si>
  <si>
    <t>Jove個垃圾app又hang機</t>
  </si>
  <si>
    <t>https://scontent-phl2-1.xx.fbcdn.net/v/t39.30808-6/653700413_10233118242846720_3653403398378071735_n.jpg?stp=dst-jpg_p526x296_tt6&amp;_nc_cat=100&amp;ccb=1-7&amp;_nc_sid=aa7b47&amp;_nc_ohc=axbTkXDnwQsQ7kNvwFgu0ZI&amp;_nc_oc=AdqgX8ph4f2JytcpVGdUFK8CIjeiVtbLyce1nd72SxG6TE0FQuSQINrM1Z2qZm-JPiQ&amp;_nc_zt=23&amp;_nc_ht=scontent-phl2-1.xx&amp;_nc_gid=-5JEr2fbsLSC04bDp5QQbA&amp;_nc_ss=72289&amp;oh=00_Af7H4cj05bAE_B-wNN6hmuipgawAwMcQAgYlEnOhL-cyGQ&amp;oe=6A10A75A</t>
  </si>
  <si>
    <t>慢充</t>
  </si>
  <si>
    <t>https://www.facebook.com/groups/hkevcharging/permalink/3397964903831873/</t>
  </si>
  <si>
    <t>周大少</t>
  </si>
  <si>
    <t>而家開始慢充都要收錢！$2.3/kwh</t>
  </si>
  <si>
    <t>九龍城廣場</t>
  </si>
  <si>
    <t>https://www.facebook.com/groups/hkevcharging/permalink/3396605833967780/</t>
  </si>
  <si>
    <t>無品車主：九龍城廣場叉電位，唔叉電但就泊啲叉電位，有一架仲係油車，係咪應該鎖車呀？</t>
  </si>
  <si>
    <t>https://scontent-lga3-2.xx.fbcdn.net/v/t39.30808-6/475923688_122198954606224391_1579740077426167187_n.jpg?stp=cp6_dst-jpg_s720x720_tt6&amp;_nc_cat=101&amp;ccb=1-7&amp;_nc_sid=aa7b47&amp;_nc_ohc=UZXVupR_nRcQ7kNvwHlaxhx&amp;_nc_oc=AdpyuoW9paOSGL2cFT1hT927h_2nW9wMiCkCLxHawWzAb0JUz7fQa09rkCDnK69Zpyg&amp;_nc_zt=23&amp;_nc_ht=scontent-lga3-2.xx&amp;_nc_gid=gpoCnE1EK0VZEw4N8ujypg&amp;_nc_ss=72289&amp;oh=00_Af5RoobG7of7PbgXga02bak9KwLufMDVIPxyVrGXrs8WXg&amp;oe=6A1099C0</t>
  </si>
  <si>
    <t>萬金中心</t>
  </si>
  <si>
    <t>halo</t>
  </si>
  <si>
    <t>https://www.facebook.com/groups/hkevcharging/permalink/3395372050757825/</t>
  </si>
  <si>
    <t>萬金中心 經驗唔夠做咗水魚 halo中充 2.81 KW 仲要收我40蚊 仲要四小時內先完成 以後打死都唔會再去萬金中心</t>
  </si>
  <si>
    <t>千色匯</t>
  </si>
  <si>
    <t>https://www.facebook.com/groups/hkevcharging/permalink/3395098707451826/</t>
  </si>
  <si>
    <t>千色匯今日新開
有快充有中充￼</t>
  </si>
  <si>
    <t>https://www.facebook.com/groups/hkevcharging/permalink/3394514004176963/</t>
  </si>
  <si>
    <t>政府修例規定電動車裝聲響警報系統及容許使用遙控泊車功能等</t>
  </si>
  <si>
    <t>修例包括規定電動車安裝車輛聲響警報系統、容許駕駛者使用遙控泊車功能、放寬車內視象顯示器在車輛已停泊時的資料顯示限制、允許使用攝像顯示器代替傳統反射鏡，並訂明相關規格和標準等。</t>
  </si>
  <si>
    <t>元朗, 粉嶺</t>
  </si>
  <si>
    <t>https://www.facebook.com/groups/hkevcharging/permalink/3392185127743184/</t>
  </si>
  <si>
    <t>Jason Ho</t>
  </si>
  <si>
    <t>Tesla SC 元朗及粉嶺都開放俾其他車嗱</t>
  </si>
  <si>
    <t>天悅筲箕灣廣場, 筲箕灣</t>
  </si>
  <si>
    <t>https://www.facebook.com/groups/hkevcharging/permalink/3392947397666957/</t>
  </si>
  <si>
    <t>⚡️天悅筲箕灣廣場停車場有個120kW快充, 每度電$3.5, 入去商場行一轉, 架車就已經食飽飽⚡️⚡️ (時租$30一小時 , $20半小時)</t>
  </si>
  <si>
    <t>Yoho Mall (元朗)</t>
  </si>
  <si>
    <t>https://www.facebook.com/groups/hkevcharging/permalink/3391834584444905/</t>
  </si>
  <si>
    <t>Wu Tsz Fung</t>
  </si>
  <si>
    <t>Yoho tesla中差收錢</t>
  </si>
  <si>
    <t>Shell Recharge, Kilowatt</t>
  </si>
  <si>
    <t>中充, 快充</t>
  </si>
  <si>
    <t>https://www.facebook.com/groups/hkevcharging/permalink/3391411031153927/</t>
  </si>
  <si>
    <t>Shell Recharge 三週年三重賞「充電站中充每度電$2.5；快充每度電$3.0」‼️
Shell Recharge 啱啱推出咗「充電三重賞」優惠活動，充電站中充每度電$2.5；快充每度電$3.0  對電動車主嘅一則重大利好消息  再次幫各位車主慳錢，優惠期由2024年12月11日至22日 ⏰
1️⃣ 全線Shell Recharge快速充電 HK$3.0/kWh (限定50度電充電計劃)
2️⃣ 全線Shell Recharge中速充電 HK$2.5/kWh (限定12小時充電計劃)
用埋 Kilowatt 充電券幫你慳更多！經 Kilowatt App 購買以下 Shell Recharge 特惠充電套餐可享高達86折優惠：
✅ 90日套餐：優惠價HK$940享HK$1,000充電額
✅ 120日套餐：優惠價HK$1960享HK$2,130充電額 (贈送洗車一次)
優惠受條款及細則約束，詳情可瀏覽 Kilowatt App！</t>
  </si>
  <si>
    <t>https://www.facebook.com/groups/hkevcharging/permalink/3391083284520035/</t>
  </si>
  <si>
    <t>全港每11輛電動車 爭1個充電樁 屋苑安裝多關卡 需時逾2年 業界籲加快批核</t>
  </si>
  <si>
    <t>https://www.facebook.com/groups/hkevcharging/permalink/3391129897848707/</t>
  </si>
  <si>
    <t>兩招充電「慳錢大法」Kilowatt 充電券86折優惠｜全港充電站憑交通銀行(香港)信用卡有額外95折回贈？
揸電動車最大嘅優勢之一就係唔洗再捱貴油，但係而家市面上嘅充電設施逐步市場化，包括政府停車場嘅充電設施，都由免費開始轉換成付費。所以係呢個全新嘅充電市場入面，車主又點樣可以進一步慳錢呢？
慳錢大法一：「Kilowatt 充電券」！
「Kilowatt 充電券」其實跟「超市禮券」非常類似，都是以優惠價一次性地購買面額更大的消費額度，相當於消費時有折扣優惠。而「Kilowatt 充電券」可即買即用、沒有合約捆綁、沒有預繳，於有效期內使用充電券即可獲得等額的充電額度，前往港九新界的57個充電站使用充電額為電動車充電。使用完充電額後，車主可選擇再購買「充電券」。
- 使用 Kilowatt App 以信用卡付款，即買、即用、即慳錢！
- 充電券沒有合約、沒有預繳、杜絕一切魔鬼條款！
- 無須 WhatsApp 聯絡登記，省卻繁複流程，以極快速度購買充電券！
Kilowatt 隆重推出 Kilowatt 充電券優惠，於Kilowatt App購買充電券，就可以HK$940/HK$1,960的優惠價，分別獲得價值HK$1,000及HK$2,130的充電額，及額外贈送價值HK$150的免費洗車服務一次，相當於達86折的充電優惠。充電券可於遍布港九新界的55個充電站使用。
使用交通銀行(香港)信用卡簽賬仲可以賺簽賬回贈添呀！
交通銀行(香港)額外送HK$500充電券優惠！
Kilowatt 聯乘交通銀行(香港)，回饋一直支持我們的Kilowatt會員！幫大家賺得更多，於交通銀行(香港)成功申請及獲批港幣$20萬以上的「電動車貸款」，輸入推廣碼「KLT」,並完成指定任務，可享高達HK$2,900簽賬獎賞和額外送HK$500充電券優惠， HK$500的額外充電券優惠，可用於抵扣購買 Kilowatt 充電券的金額。即是，如購買HK$940的「充電券」，減去HK$500充電券優惠，車主只需支付HK$440就可獲HK$1,000的充電額，相當於是充電44折！
「四步」攞走HK$500充電券優惠！
1) 於交通銀行(香港)網上申請電動車貸款達HK$200,000或以上，輸入「KLT」專屬的推廣碼，並成功提取貸款金額。
2) 成功申請或現時已經持有交通銀行(香港)大灣區銀聯雙幣鑽石卡。於2025年1月31日或之前提取電動車貸款。
3) 獲得由交通銀行(香港)寄出的「HK$500 Kilowatt 充電券優惠碼」至客户的通訊地址。
4) 於Kilowatt App 內購買「充電券」時輸入「Kilowatt 充電券優惠碼」以抵扣購買充電券的價錢。
優惠最怕就是收不到、用不到！而今次「交通銀行(香港) x Kilowatt」充電券優惠就為大家力爭簡化步驟及程序，以最快的速度享受成果！基本上提取貸款後的一個月，就會收到HK$500 Kilowatt 充電券優惠碼。例如2025年1月提取貸款，2月就能順利用到充電券優惠。全程足不出戶，無須前往偏遠工廈商廈、無須致電客服、無須現場排隊，真正安在家中使用Kilowatt App就可以得到及使用交通銀行(香港)發出的充電券優惠。
慳錢大法二： 「交通銀行(香港)銀聯雙幣信用卡」充電5%回贈！
好多人都不知道交通銀行(香港)銀聯雙幣信用卡即日起至12月31日的「5%指定大灣區交通簽賬回贈」原來包括電動車充電費，每月最高HK$200！而且「大灣區」是指包括香港、深圳、珠海等大灣區城市。換言之，除了公共交通工具、隧道費外，平日香港或北上充電，例如商場充電等，都可以有5%充電回贈！比起商場的消費積分換充電時間更實際、更易用！
提到「大灣區」消費，北上消費最麻煩就是有交易限額，大額消費時特別猶豫！雖然用內地App支付固然方便，但當要支付較大金額的消費時，內地App或銀行一般都會有人民幣3000-5000的轉賬限額，就會出現無法交易的情況。而用交通銀行(香港)銀聯雙幣信用卡消費，不單止可以避免不能轉帳的局面，由即日起至12月31日期間之星期五、六、日及香港公眾假期，合資格簽賬更有5%人民幣簽賬獎賞， 每月最高可享HK$150簽賬回贈獎賞！
以上優惠須受有關條款及細則約束。信用卡優惠詳情請瀏覽https://www.hk.bankcomm.com/hk/shtml/hk/tw/2004980/2005005/2602295/2500941/3043360.shtml?channelId=2004980
外幣/人民幣兌換涉及匯率風險
借定唔借？還得到先好借！
免責聲明
1. 本文僅供參考用途，並沒有考慮任何個別人士的特定目標、財務狀況或其特定需要。閣下須對本文件所載數據或意見的相關性、準確性及充足性自行作出評估。
2. 本文介紹之服務及產品須受相關條款及細則約束。
3. 本文所載之資料並不構成亦不應被視為任何買賣產品或服務的建議或邀請。
4. 本公司對本文所載之資料之準確性、完整性、正確性或適時性不作任何保證，本公司並不會就任何人士因直接或間接使用本文的任何內容而蒙受的損失承擔任何責任。
交通銀行(香港)贊助文章</t>
  </si>
  <si>
    <t>https://www.facebook.com/groups/hkevcharging/permalink/3390560434572320/</t>
  </si>
  <si>
    <t>What I hate most about EVs.... and more...</t>
  </si>
  <si>
    <t>Why are electric cars so divisive? 
Why do people either love or hate them?  
Why are people so accepting of modified cars with petrol engines in but so against doing the same by putting an electric motor into a car?
Moggy @elecclassiccars explains</t>
  </si>
  <si>
    <t>30kW, 60kW, 120kW, 240kW</t>
  </si>
  <si>
    <t>https://www.facebook.com/groups/hkevcharging/permalink/3390874111207619/</t>
  </si>
  <si>
    <t>大昌調整新收費：
30kwh $2.5 (24 小時)
60,120,240kwh  $2.8 (7:00am-11:pm)，
夜晚11點後收費$2.5（11:00pm-7:00am)
免停車場收費，沒有強迫會員充值</t>
  </si>
  <si>
    <t>go park</t>
  </si>
  <si>
    <t>https://www.facebook.com/groups/hkevcharging/permalink/3389028968058800/</t>
  </si>
  <si>
    <t>有冇師兄去過go park?
有冇叉電位㗎</t>
  </si>
  <si>
    <t>三相充電機</t>
  </si>
  <si>
    <t>https://www.facebook.com/groups/hkevcharging/permalink/3390342137927483/</t>
  </si>
  <si>
    <t>Annabelle Lo</t>
  </si>
  <si>
    <t>有無師兄出tesla三相充電機</t>
  </si>
  <si>
    <t>港島, 新界</t>
  </si>
  <si>
    <t>500kW, 超充</t>
  </si>
  <si>
    <t>https://www.facebook.com/groups/hkevcharging/permalink/3387256284902735/</t>
  </si>
  <si>
    <t>充美好</t>
  </si>
  <si>
    <t>500kW超叉+免费泊车+3蚊港岛 2.8新界</t>
  </si>
  <si>
    <t>https://scontent.flas1-2.fna.fbcdn.net/v/t39.30808-6/469040721_122107591736637597_6445914432941045574_n.jpg?stp=dst-jpg_p526x296_tt6&amp;_nc_cat=107&amp;ccb=1-7&amp;_nc_sid=aa7b47&amp;_nc_ohc=kW0q3vO3O74Q7kNvwHLD2zm&amp;_nc_oc=Adp5x356gBcv7OFLsjmDxPCy9OHtsBBXvSsERM_PN-SVgHIb1VawVPDRd5lDz-R2WJg&amp;_nc_zt=23&amp;_nc_ht=scontent.flas1-2.fna&amp;_nc_gid=F3u3o9_XbzeIO_uldWN9oQ&amp;_nc_ss=72289&amp;oh=00_Af7yw2D3YCZ2mlPqs2Uao5bjLRjpwAznFSKx7ZHcMchLNw&amp;oe=6A10C2FB</t>
  </si>
  <si>
    <t>https://www.facebook.com/groups/hkevcharging/permalink/3383906228571074/</t>
  </si>
  <si>
    <t>「蘿蔔快跑」在港獲發自動車先導牌照</t>
  </si>
  <si>
    <t>元朗公庵路</t>
  </si>
  <si>
    <t>快充, 180kW, CCS2</t>
  </si>
  <si>
    <t>https://www.facebook.com/groups/hkevcharging/permalink/3381850225443341/</t>
  </si>
  <si>
    <t>EV Charging</t>
  </si>
  <si>
    <t>三號電站
元朗公庵路充電站現己投入服務⚡
場內設有4支歐標快充(1️⃣8️⃣0️⃣kW)(CCS2)
營業時間：星期一至六早上9️⃣時至下午6️⃣時
為更多車主服務 
地址：元朗公庵路300號（溢昌中國發展）
https://maps.app.goo.gl/4usAoSJrEVDFuc43A?g_st=iw
除咗公庵路，三號電站已經登陸觀塘，九龍灣，葵涌，馬鞍山，元朗，粉嶺，大埔等地方
歡迎留言或inbox了解更多詳情
三號電站充電只需一杯咖啡☕的時間 
了解更多：https://www.sinoexpresshk.com 
24小時服務熱線：93673333
#電動車 #充電 #電動車充電 #快速充電 #免費泊車 #充電只需一杯咖啡的時間 #三號電站 #evcar #car #evcharging #charging #freeparking #speedy #kia #toyota #lexus #volkswagan #tesla #byd #bmw #benz #hkcharging #hkevcar #hk #everywhere #newlocation #yuenlong</t>
  </si>
  <si>
    <t>60kW快充</t>
  </si>
  <si>
    <t>https://www.facebook.com/groups/hkevcharging/permalink/3382409708720726/</t>
  </si>
  <si>
    <t>錦上路吳家村公厠對面，有個60kW快充，免費泊車 $2.3 一度電, 經過可以去充充電⚡️</t>
  </si>
  <si>
    <t>Tesla Model S</t>
  </si>
  <si>
    <t>https://www.facebook.com/groups/hkevcharging/permalink/3382526102042420/</t>
  </si>
  <si>
    <t>Pierre Yeung</t>
  </si>
  <si>
    <t>請教充電費用計算。
本人用舊款model S，如圖充電收費充1小時需要幾多錢？或者我充36kWh電大約幾多錢？thanks~</t>
  </si>
  <si>
    <t>https://scontent.fcps4-1.fna.fbcdn.net/v/t39.30808-6/480913510_1142985587229946_5026600532541845427_n.jpg?stp=dst-jpg_s565x565_tt6&amp;_nc_cat=105&amp;ccb=1-7&amp;_nc_sid=aa7b47&amp;_nc_ohc=vkNtbiTz190Q7kNvwGowOT8&amp;_nc_oc=Adr1SegWiyJTpLdPTqBgVmnT1qVWZFt6ht2I5jLQh8BBySO-JnDMqVHgUupxFO3E99T6-309lKJuzsoloMSAiKGB&amp;_nc_zt=23&amp;_nc_ht=scontent.fcps4-1.fna&amp;_nc_gid=qEnVmCQst6Sm7JJkxsDNWw&amp;_nc_ss=72289&amp;oh=00_Af7xoPxu55c60ct3V_IzKFajSIF29iSRO_m3hCxPx6jcrg&amp;oe=6A109A6E</t>
  </si>
  <si>
    <t>https://www.facebook.com/groups/hkevcharging/permalink/3380539265574437/</t>
  </si>
  <si>
    <t>https://www.facebook.com/groups/hkevcharging/permalink/3379164442378586/</t>
  </si>
  <si>
    <t>時代的終結…</t>
  </si>
  <si>
    <t>https://scontent.fcps4-1.fna.fbcdn.net/v/t39.30808-6/554238825_10164653103106874_6344021914555156732_n.jpg?stp=cp6_dst-jpg_p526x296_tt6&amp;_nc_cat=104&amp;ccb=1-7&amp;_nc_sid=aa7b47&amp;_nc_ohc=9HzUylrBPwEQ7kNvwHtanBe&amp;_nc_oc=Ado6A6bibfj5UN4guIUMbs2Xgb5qKoX9BV4phM2OcBt8faDT2w5S4Tid-0clgMBnjDaQ7KIKxfCHbOhf1a_ohrtN&amp;_nc_zt=23&amp;_nc_ht=scontent.fcps4-1.fna&amp;_nc_gid=qEnVmCQst6Sm7JJkxsDNWw&amp;_nc_ss=72289&amp;oh=00_Af4zjzwXwjf8gTuxtxNoCESYPtaLptrmODeW2o66A70cnw&amp;oe=6A10C7C2</t>
  </si>
  <si>
    <t>https://www.facebook.com/groups/hkevcharging/permalink/3379838872311143/</t>
  </si>
  <si>
    <t>大家好，小弟想安裝電動車充電裝置在村屋地下，唔知有咩公司好介紹。 （還未買電車，仍在考慮緊買那個牌子好）謝謝大家。</t>
  </si>
  <si>
    <t>港珠澳大橋, 珠海, 深圳, 佛山, 東莞, 廣州, 西九龍</t>
  </si>
  <si>
    <t>https://www.facebook.com/groups/hkevcharging/permalink/3379151869046510/</t>
  </si>
  <si>
    <t>港車北上入油充電都有回贈？「銀聯雙幣卡優惠」過港珠澳大橋95折！仲有$1洗車+車廂空氣淨化?
各大銀行的「銀聯雙幣卡」有咩優惠最適合車主？ 小編比較香港6大銀行銀聯雙幣卡回贈獎賞，發現原來交通銀行(香港)「銀聯雙幣信用卡」有多重消費優惠！當中包括5%交通簽賬回贈，於香港本地或港車北上隧道費、路橋費、入油費及油站相關消費、停車場費用、電動車充電費、汽車維修及汽車美容相關服務費都有回贈，同一個信用卡賬戶於整個推廣期內每月最多可享港幣200 元簽賬回贈，金額高達HK$2,200！此外更有免費粵通卡ETC（記賬卡及電子標籤）、5%私家車在廣東省內高速公路ETC通行費等優惠。更誇張嘅係，平日喺香港單月憑卡累積合資格零售消費滿HK$3000，仲可以HK$1換取專業洗車或車廂空氣淨化服務，每卡每月限兌換服務1 次(先到先得，換完即止。)，簡真係抵到爛、賺到笑！
港車北上「銀聯雙幣卡」精選優惠！
1） 交通銀行(香港)「銀聯雙幣卡」大灣區「5%交通簽賬」回贈
「5%交通簽賬」居然包括隧道費及汽車美容！即日起至12月31日，憑卡進行合資格交通簽賬可享5%簽賬回贈，每月最高HK$200。「合資格交通簽賬」包括香港、澳門、內地的隧道費、路橋費、入油費；指定公共交通工具費用，如港鐵、九巴等；或深圳、佛山、東莞地鐵、廣深港高鐵、全線廣州、深圳公共巴士等，都屬於合資格交通簽賬。就算不揸車北上，搭跨境巴士北上深圳，又或者西九龍搭高鐵去廣州，一樣有5%交通簽賬回贈！
對北上消費的車主而言，車主通常由上港珠澳大橋開始就會有一系列無形的「交通消費」，當中包括港珠澳大橋費、內地高速費用、內地商場停車費、珠海充電費等，這些全部都是「交通簽賬」！假設港車北上兩日一夜的行程，單單來回橋費就已經約人民幣¥300，按5%簽賬回贈就已經賺了HK$15，相當於賺了一杯肥仔水的價錢。加上，近期車主經常到珠海進行汽車維修及美容服務等較高額簽賬，都屬於「交通簽賬」類別，基本上港車北上一次過就可享滿HK$200回贈額，相當於有港車北上消費津貼！不過就要留意，汽車維修最好選擇原廠或內地大型連鎖式的平台，例如京東、途虎等，以免受騙。
3）交通銀行(香港)「銀聯雙幣卡」免費粵通卡ETC
即日起至2024年12月31日，憑交通銀行(香港)銀聯雙幣卡綁定粵通卡ETC繳費，就可獲免費贈送粵通卡(記賬卡及電子標籤)，及豁免粵通卡月租費優惠1。此外，私家車在廣東省內高速公路ETC通行費更有95折優惠。
交通銀行(香港)銀聯雙幣卡主可獲免費贈送價值HK$450的「粵通卡ETC」 ！而「粵通卡」可以節省時間，無須排隊行人工付費通道，再加上有5%通行費和5%交通簽賬優惠，再一次折上折，相當划算！
4）交通銀行(香港)「銀聯雙幣卡」HK$1專業洗車/車廂空氣淨化服務
簽賬就有每月免費洗車服務？！即日起至12月31日憑交通銀行(香港)銀聯雙幣卡累積合資格零售簽賬滿HK$3,000或以上，即可以HK$1優惠價於挑戰者及卡士服務中心兌換專業洗車(HK$180)或車廂空氣淨化服務(HK$550)，每月每卡限兑換一次。先到先得，換完即止。
小編細心翻查資料，原來交通銀行(香港)銀聯雙幣卡單月累積合資格零售簽賬滿HK$3,000或以上兑換HK$1洗車的條件，是包括香港本地及/或海外零售簽賬。基本上香港平日出門合資格零售的消費(1)，例如行街、睇戲、網購、零售購物等等的消費。所以，每月HK$3000的簽賬額是比較容易達成，相當於每月就可換領一次免費洗車或車廂空氣淨化服務！不過都要注意，講到明服務總名額只有900個，先到先得，換完即止，每卡每月限兌換服務1 次。
註：1) 「合資格零售簽賬」指於汽車服務優惠推廣期內以合資格信用卡及／或透過Apple Pay 消費的本地及/或海外零售簽賬，但不包括合資格交通簽賬及以下類別之簽賬交易：本地及/或海外現金透支交易及有關行政費及手續費、八達通自動增值金額、電子錢包的簽賬交易包括但不限於WeChat Pay、PayMe及支付寶、信用額套現分期計劃之每月供款、簽賬分期計劃之每月供款、商戶分期之每月供款、分拆簽賬、已取消、退款、偽造或未誌賬的交易、銀行不時決定之其他類別交易。
交通銀行(香港)「銀聯雙幣信用卡」只要持有交通銀行(香港)銀聯雙幣信用卡及附屬卡賬戶，於推廣期內進行簽賬，即可獲得優惠。
外幣/人民幣兌換涉及匯率風險
以上優惠須受有關條款及細則約束。詳情請瀏覽https://www.hk.bankcomm.com/hk/shtml/hk/tw/2004980/2005005/2602295/2500941/3043360.shtml?channelId=2004980。
借定唔借？還得到先好借！
免責聲明
1. 本文僅供參考用途，並沒有考慮任何個別人士的特定目標、財務狀況或其特定需要。閣下須對本文件所載數據或意見的相關性、準確性及充足性自行作出評估。
2. 本文介紹之服務及產品須受相關條款及細則約束。
3. 本文所載之資料並不構成亦不應被視為任何買賣產品或服務的建議或邀請。
4. 本公司對本文所載之資料之準確性、完整性、正確性或適時性不作任何保證，本公司並不會就任何人士因直接或間接使用本文的任何內容而蒙受的損失承擔任何責任。
贊助文章</t>
  </si>
  <si>
    <t>比亞迪, 雲巴</t>
  </si>
  <si>
    <t>https://www.facebook.com/groups/hkevcharging/permalink/3378297435798620/</t>
  </si>
  <si>
    <t>比亞迪籲港府引措施優待電動車　望引「雲巴」等新車種來港 - 有線寬頻 i-CABLE</t>
  </si>
  <si>
    <t>比亞迪籲港府引措施優待電動車　望引「雲巴」等新車種來港</t>
  </si>
  <si>
    <t>22kW, 7kW, 三相電, 單相, 32A</t>
  </si>
  <si>
    <t>https://www.facebook.com/groups/hkevcharging/permalink/3377520625876301/</t>
  </si>
  <si>
    <t>Shape New</t>
  </si>
  <si>
    <t>想問一個技術問題:
如果充電機22KW(有三相電MAX 32A), 但有架車只食到7KW(單相32A), 甘充電時會點?</t>
  </si>
  <si>
    <t>新城市三期</t>
  </si>
  <si>
    <t>https://www.facebook.com/groups/hkevcharging/permalink/3378046345823729/</t>
  </si>
  <si>
    <t>新城市三期加咗價？</t>
  </si>
  <si>
    <t>https://scontent-bos5-1.xx.fbcdn.net/v/t39.30808-6/650756218_10174255064245717_1117846850358830259_n.jpg?stp=cp6_dst-jpg_p526x296_tt6&amp;_nc_cat=108&amp;ccb=1-7&amp;_nc_sid=aa7b47&amp;_nc_ohc=c_DI99tSEzgQ7kNvwHEAdjG&amp;_nc_oc=Adpx2zurWp6LZQBlH3-MdLhu310FCOLeJJZmrCRrQgr7EXs4K4XVECohuZajFSuYE6kYQ4-QcIAxFSIFJ1wTcrQh&amp;_nc_zt=23&amp;_nc_ht=scontent-bos5-1.xx&amp;_nc_gid=6swn7CL03AXhN9orIV1PsQ&amp;_nc_ss=72289&amp;oh=00_Af6OU72JsJK4XoehwQ9X4wmchq1K4whwG3yS46qqkfM3YQ&amp;oe=6A10A519</t>
  </si>
  <si>
    <t>港燈</t>
  </si>
  <si>
    <t>https://www.facebook.com/groups/hkevcharging/permalink/3377336665894697/</t>
  </si>
  <si>
    <t>所有港燈叉電 31 Dec 2024 收皮</t>
  </si>
  <si>
    <t>大埔區科學園</t>
  </si>
  <si>
    <t>22kW Type 2</t>
  </si>
  <si>
    <t>https://www.facebook.com/groups/hkevcharging/permalink/3376812219280475/</t>
  </si>
  <si>
    <t>Kelvin Chan</t>
  </si>
  <si>
    <t>各位師兄師姐好
想請教下大埔區如果想叉22kw Type2係咪得科學園有 ？
好似得少量位置？唔知難唔難排到呢
或者走遠d要邊度先有22kw？
唔該曬各位</t>
  </si>
  <si>
    <t>https://www.facebook.com/groups/hkevcharging/permalink/3374828696145494/</t>
  </si>
  <si>
    <t>短期內想換車,可以的話等吓, 最新固態電池可以做到1度電 1KWh  重量才2.5公斤比現在的鋰電池容量多1倍
跑1000km 輕輕鬆鬆。</t>
  </si>
  <si>
    <t>https://scontent-atl3-3.xx.fbcdn.net/v/t39.30808-6/489657749_1155513699919293_9095199202018966745_n.jpg?stp=dst-jpg_p526x296_tt6&amp;_nc_cat=111&amp;ccb=1-7&amp;_nc_sid=aa7b47&amp;_nc_ohc=tP1FCaV378IQ7kNvwFPjgey&amp;_nc_oc=Adq05MX_efHR82hbTEkNk2ypx1QWrFX9DQ-keiRvtSBi6YTp6r5yatXzvEtvw2XbNTCDdiS5t1pjxUtPpjTWbiLY&amp;_nc_zt=23&amp;_nc_ht=scontent-atl3-3.xx&amp;_nc_gid=ueM4sYljjFJbmtii-DQ-sA&amp;_nc_ss=72289&amp;oh=00_Af45jKsYyIBd8_QcW4nKDA6-oTWlQIOYMxP3nGiZb3ymKQ&amp;oe=6A10BA21</t>
  </si>
  <si>
    <t>Cybertruck</t>
  </si>
  <si>
    <t>https://www.facebook.com/groups/hkevcharging/permalink/3375407159420981/</t>
  </si>
  <si>
    <t>Cybertruck痛車</t>
  </si>
  <si>
    <t>https://www.facebook.com/groups/hkevcharging/permalink/3374351292859901/</t>
  </si>
  <si>
    <t>Tesla自動駕駛在關鍵時刻發揮作用，挽救了一條生命</t>
  </si>
  <si>
    <t>https://www.facebook.com/groups/hkevcharging/permalink/3373460222949008/</t>
  </si>
  <si>
    <t>買車仲「上會」？用電動車私人貸款又有無「伏」？
買電動車一唔小心就會遇上「買車上會唔批」嘅尷尬情況！猶其係手頭有少少緊嘅準車主，落咗訂打算貸款上會，但又唔俾批咁點算？而家有銀行都推出咗電動車私人貸款，究竟當中有無「伏」？對比傳統買車上會有咩分別？
「買車上會」係咩嚟？
驚買車上會「唔批」就要先了解買車供車上會！買車上會一般係車行與財務機構合作，為準車主辦理貸款。上會可能需要自行支付首期，未必能全額貸款。視乎車行和財務機構，首期有機會係汽車金額嘅2成-5成，假如借貸人嘅入息未達標準，更有機會需要支付額外嘅首期。而上會時，汽車甚至牌簿都需要抵押予財務機構。而且有指定嘅財務機構，利率、優惠、還款方式等選擇亦會較少，自由度較低。
「買車上會」有首期、入息、抵押等限制，優惠、回贈嘅選擇亦較少。其實車主也可以考慮近期較受歡迎嘅電動車私人貸款。
電動車私人貸款係銀行為準車主提供用於買車嘅私人貸款，汽車、牌簿都不需要抵押予銀行，支持全額貸款。電動車私人貸款最大嘅特徵係：有機會要求貸款人提供過去一定期限內嘅電動車訂購協議或相關押金嘅證明文件，例如買訂單、發票、收據等，或/及提取貸款後特定期限內提供車輛登記文件證明電動車嘅所有權，即「買車證明」才可獲批。
電動車私人貸款」有咩好處？
電動車私人貸款跟一般「買車上會」會有四點不同：
一）「買車上會」大多需要以抵押汽車甚至牌簿，但電動車貸款大部分都無須任何抵押。
二）「買車上會」利息通常會比私人貸款高，及欠缺彈性
三）優惠及回贈。銀行嘅電動車貸款大多會提供與電動車有關嘅優惠及回贈，例如免費安裝私人車位充電器、充電券優惠等。
四）貸款額等於電動車價。車主可以全數借貸電動車100%嘅車價，車主可以無須支付首期，更無須支付多餘嘅利息。
交通銀行(香港)「電動車貸款」可能較划算？
1）交通銀行(香港)「獎賞回贈」條件容易達成！
眾多銀行和財務公司的獎賞回贈、現金回贈都需要達到特定條件，一般都是貸款額達HK$1,000,000或以上，才有機會享最高金額的現金回贈。但市面上大部分暢銷電動車型號(根據運輸署車輛登記數字)都只是約HK$300,000，可見最高金額的現金回贈，大部分人應該都沒法享受到，感覺只是一種宣傳手法。
而交通銀行(香港)「電動車貸款」的獎賞回贈只需貸款HK$200,000以上、同時透過交通銀行(香港)網頁成功申請和確認大灣區銀聯雙幣鑽石卡，並於2025年1月31日或之前提取電動車貸款，即可享HK$2,300簽賬獎賞和額外HK$500 Kilowatt 充電券(適用於全港55個充電站)，記得輸入推廣碼「KLT」。經常港車北上的朋友，還可以用大灣區銀聯雙幣鑽石卡綁定及啟動粵通卡，有額外HK$600的簽賬獎賞！條件達成好easy，一張銀聯卡加一張粵通卡，暢遊香港及大灣區，實用又實惠！
2）交通銀行(香港)貸款「年利率」更清晰！
其他銀行的電動車貸款的低年利率其實隱藏着兩點要注意：
一）跟現金回贈一樣，年利率的高與低取決於總貸款金額，貸款金額越多，年利率越低。通常貸款額達HK$1,000,000或以上的年利率才能低至1-2%；而約HK$300,000的貸款額的年利率一般都是約5-6%甚至更高，如被低至1%年利率所吸引，有機會得不償失。而交通銀行「電動車貸款」即使貸款額只有HK$200,000，實際年利率都低至4.50%，相當良心！
二）實際「年利率」僅供參考。實際年利率都是按銀行營運守則所載的有關指引計算，準車主應以貸款通知書上的資料為準。所以，銀行列出較低的年利率並不一定可取，不同人有不同的利率和還款額才是正常！而交通銀行「電動車貸款」全新客戶（於開立上述賬戶前12個月內未曾於本行持有任何儲蓄戶口）於申請貸款的同時開立單名及/或聯名賬戶，並以賬戶作為貸款放款及還款戶口，就可享年利率優惠，年利率及還款金額更清晰、簡單明白，只是目前優惠名額有限，先到先得。
3）交通銀行(香港)「貸款細節」更透明！
交通銀行(香港)電動車貸款細節主要分為三個部分：
一）利率明細。交通銀行(香港)「電動車貸款」條款及細則詳細列明貸款金額、還款期、年利率、提取貸款的時間、貸款利息的計算方法、申請電動車貸款的注意事項及條件等資料，非常清晰，普通人都能清楚了解！
二）提前還款手續費的計算方法。交通銀行「電動車貸款」條款及細則還列明了本金利息分布及提前還款手續費時，手續費的計算方法，十分貼心。假如車主打算提前還款，結束貸款狀態，都可以自行計算是否划算，避免「中伏」！
三）申請電動車貸款所需文件。
優惠須受有關條款及細則約束。請按此。借定唔借？還得到先好借！
免責聲明
1. 本文僅供參考用途，並沒有考慮任何個別人士的特定目標、財務狀況或其特定需要。閣下須對本文件所載數據或意見的相關性、準確性及充足性自行作出評估。
2. 本文介紹之服務及產品須受相關條款及細則約束。
3. 本文所載之資料並不構成亦不應被視為任何買賣產品或服務的建議或邀請。
4. 本公司對本文所載之資料之準確性、完整性、正確性或適時性不作任何保證，本公司並不會就任何人士因直接或間接使用本文的任何內容而蒙受的損失承擔任何責任。
交通銀行(香港)贊助文章</t>
  </si>
  <si>
    <t>https://www.facebook.com/groups/hkevcharging/permalink/3372697173025313/</t>
  </si>
  <si>
    <t>請問大家有冇有牌師傅介紹停車場安裝面板？
中電批咗通電
Thanks!</t>
  </si>
  <si>
    <t>圍方</t>
  </si>
  <si>
    <t>https://www.facebook.com/groups/hkevcharging/permalink/3373220812972949/</t>
  </si>
  <si>
    <t>Ron Lo</t>
  </si>
  <si>
    <t>圍方2位老友,你哋架車充好了,可否給空間給下一位？謝謝</t>
  </si>
  <si>
    <t>https://scontent-atl3-2.xx.fbcdn.net/v/t39.30808-6/556104192_10162603904194205_377904439747759443_n.jpg?stp=cp6_dst-jpg_p843x403_tt6&amp;_nc_cat=101&amp;ccb=1-7&amp;_nc_sid=aa7b47&amp;_nc_ohc=fuUKPQv8MkEQ7kNvwG83lcL&amp;_nc_oc=AdrgJhSj94yedwuxmdv69arhjvu-HRiodSUekZ319YK8CttHk5u1DlpA6szZHafAL6A&amp;_nc_zt=23&amp;_nc_ht=scontent-atl3-2.xx&amp;_nc_gid=s-bVku7ReQdCFNVZtCwMDQ&amp;_nc_ss=72289&amp;oh=00_Af6WgWEuYynNmWS-ybwCQcSafZIEGFNBHCgVA1ONmtr8pQ&amp;oe=6A109A9C</t>
  </si>
  <si>
    <t>https://www.facebook.com/groups/hkevcharging/permalink/3371474306480933/</t>
  </si>
  <si>
    <t>https://www.facebook.com/groups/hkevcharging/permalink/3371051946523169/</t>
  </si>
  <si>
    <t>The point 由每30日6 次 暗改成每個月份6次</t>
  </si>
  <si>
    <t>https://scontent-atl3-2.xx.fbcdn.net/v/t39.30808-6/554325730_10172830296735473_6590727626067085919_n.jpg?stp=dst-jpg_s590x590_tt6&amp;_nc_cat=100&amp;ccb=1-7&amp;_nc_sid=aa7b47&amp;_nc_ohc=UouEcWyUpikQ7kNvwFeG_Jy&amp;_nc_oc=AdoQ9WYWVh8Z2ZFT01RX5Ezn5gDzBLzLpK9YUbk8hP-Izvm6yGvGsxABV-QxAizxGHM&amp;_nc_zt=23&amp;_nc_ht=scontent-atl3-2.xx&amp;_nc_gid=s-bVku7ReQdCFNVZtCwMDQ&amp;_nc_ss=72289&amp;oh=00_Af6rsANqXnzAhGqEBE95Q_wifVn70_kt6zQz-FVB6Ors4A&amp;oe=6A10B8D5</t>
  </si>
  <si>
    <t>https://www.facebook.com/groups/hkevcharging/permalink/3370353213259709/</t>
  </si>
  <si>
    <t>油麗商場停車場</t>
  </si>
  <si>
    <t>https://www.facebook.com/groups/hkevcharging/permalink/3368966336731730/</t>
  </si>
  <si>
    <t>Anson Pak</t>
  </si>
  <si>
    <t>11月6號零晨漏咗條叉電線係油麗商場停車場，有冇師兄執到</t>
  </si>
  <si>
    <t>https://www.facebook.com/groups/hkevcharging/permalink/3365972780364419/</t>
  </si>
  <si>
    <t>Vincent Yeung</t>
  </si>
  <si>
    <t>北上充電, 你地用邊隻品牌轉插 ? 
依家係唔係邊隻都無所謂, 個技術成熟左?</t>
  </si>
  <si>
    <t>https://www.facebook.com/groups/hkevcharging/permalink/3365548137073550/</t>
  </si>
  <si>
    <t>惨不忍睹丨2024年11月懂车帝在凌晨悄悄上线了中国多个热销汽车的碰撞测试丨随时会被公关下架</t>
  </si>
  <si>
    <t>多個電動車牌子嘅撞擊測試，真係要小心揸車</t>
  </si>
  <si>
    <t>https://www.facebook.com/groups/hkevcharging/permalink/3365473820414315/</t>
  </si>
  <si>
    <t>放喺車位度又唔叉電
其他人喺度等緊佢又冇反應￼￼￼唔讓開唔叉電￼
正一死乞兒等10點特價電￼阻住其他人用
冇錢叉電唔好學人買電車￼</t>
  </si>
  <si>
    <t>https://www.facebook.com/groups/hkevcharging/permalink/3362851474009883/</t>
  </si>
  <si>
    <t>Raymond Lai</t>
  </si>
  <si>
    <t>準備入坑：
有冇人長用快叉？</t>
  </si>
  <si>
    <t>https://www.facebook.com/groups/hkevcharging/permalink/3363139320647765/</t>
  </si>
  <si>
    <t>Tesla碰撞測試</t>
  </si>
  <si>
    <t>https://www.facebook.com/groups/hkevcharging/permalink/3361828517445512/</t>
  </si>
  <si>
    <t>Siuchi Wong</t>
  </si>
  <si>
    <t>做人最緊要唔怕麻煩
打電話打到鎖柒佢為止</t>
  </si>
  <si>
    <t>樂富廣場</t>
  </si>
  <si>
    <t>https://www.facebook.com/groups/hkevcharging/permalink/3361732670788430/</t>
  </si>
  <si>
    <t>一對老坑 沖完電都唔走嘅自私精 樂富廣場</t>
  </si>
  <si>
    <t>https://www.facebook.com/groups/hkevcharging/permalink/3360029864292044/</t>
  </si>
  <si>
    <t>Sandler Hung</t>
  </si>
  <si>
    <t>陰公，今次唔知邊到先可以賺返</t>
  </si>
  <si>
    <t>荃灣第一亞洲中心</t>
  </si>
  <si>
    <t>E-Charge</t>
  </si>
  <si>
    <t>https://www.facebook.com/groups/hkevcharging/permalink/3358574014437629/</t>
  </si>
  <si>
    <t>荃灣開咗地舖快充，開張優惠 $2.8/kWh
第一亞洲中心 E-Charge 快速充電站
Kilowatt® 香港駕駛平台
===========
地址：荃灣荃灣東灰窯角街8號
網址：https://www.kilowatt.hk/chargers/3865</t>
  </si>
  <si>
    <t>https://scontent-atl3-2.xx.fbcdn.net/v/t39.30808-6/517395047_10164266947841874_4293764865611719217_n.jpg?stp=dst-jpg_p526x296_tt6&amp;_nc_cat=101&amp;ccb=1-7&amp;_nc_sid=aa7b47&amp;_nc_ohc=LKW_WsZZwooQ7kNvwEYKuCr&amp;_nc_oc=AdpJwKe7WDAcdlwTyGukWCFJGDhKnuawYxT9s24wTRCoIzYK7AysvcW9GfD--nqaBxc&amp;_nc_zt=23&amp;_nc_ht=scontent-atl3-2.xx&amp;_nc_gid=1P58sx2JQNl_4RwrnJAQjg&amp;_nc_ss=72289&amp;oh=00_Af5WAhx2MoS4J9_r0sOXJujYjpSqE4UmQJENlrFUwpUP3Q&amp;oe=6A10C573</t>
  </si>
  <si>
    <t>https://www.facebook.com/groups/hkevcharging/permalink/3357137167914647/</t>
  </si>
  <si>
    <t>零碳出行汽車展</t>
  </si>
  <si>
    <t>零碳出行汽車展
◎ 日期：2024年10月25日至27日 (星期五至日)
◎ 時間：12:00 nn – 6:00 pm
◎ 地點：建造業零碳天地（九龍灣常悅道8號）</t>
  </si>
  <si>
    <t>https://www.facebook.com/groups/hkevcharging/permalink/3355818338046530/</t>
  </si>
  <si>
    <t>請問科學園仲有冇免費充電？</t>
  </si>
  <si>
    <t>https://www.facebook.com/groups/hkevcharging/permalink/3352624911699206/</t>
  </si>
  <si>
    <t>想問充電裝置買第三者保險有沒有保險公司推薦？</t>
  </si>
  <si>
    <t>MINI</t>
  </si>
  <si>
    <t>https://www.facebook.com/groups/hkevcharging/permalink/3353239311637766/</t>
  </si>
  <si>
    <t>香港有冇得減？ 香港買￼MINI要幾多錢？</t>
  </si>
  <si>
    <t>https://scontent-lga3-2.xx.fbcdn.net/v/t39.30808-6/518321202_10164043282824274_6947188069798859446_n.jpg?stp=dst-jpg_p526x296_tt6&amp;_nc_cat=105&amp;ccb=1-7&amp;_nc_sid=aa7b47&amp;_nc_ohc=QNog9aD-MaEQ7kNvwGDJRrs&amp;_nc_oc=Adq-ckPLC64ws08JUSQmX_VkazcZz-3qWHs3fwbArrtO_jniGTeFcWcJKn3_G3wBcO4&amp;_nc_zt=23&amp;_nc_ht=scontent-lga3-2.xx&amp;_nc_gid=Cd7yCGgSEvMbtc9fPr0iUg&amp;_nc_ss=72289&amp;oh=00_Af5jVmAyoih1c-yXGNKU0hH9VWJxpIeyKYSJseeF9JNdrA&amp;oe=6A10AC57</t>
  </si>
  <si>
    <t>Tesla Robotaxi</t>
  </si>
  <si>
    <t>無線充電</t>
  </si>
  <si>
    <t>https://www.facebook.com/groups/hkevcharging/permalink/3353189228309441/</t>
  </si>
  <si>
    <t>Tesla Robotaxi 有真 · 無線充電</t>
  </si>
  <si>
    <t>https://www.facebook.com/groups/hkevcharging/permalink/3351707965124234/</t>
  </si>
  <si>
    <t>關於香園圍充電，小弟最近兩次都係放低部車，確定已經開始充電，但過關之後就停咗（大約係半小時，約3-4%），已向停車場反應過，佢哋嘅反應就唔好提喇其實有充電設備嘅停車場都係為咗方便大家啫，所以如果大家都有同樣情況，建議大家都一樣 Whatsapp向職員反應，等停車場正視問題 （昨天趕時間，只能幫到大約10位師兄加鐘，希望幫到手）</t>
  </si>
  <si>
    <t>GB/T DC充電</t>
  </si>
  <si>
    <t>https://www.facebook.com/groups/hkevcharging/permalink/3351709085124122/</t>
  </si>
  <si>
    <t>請問邊度有 GB 標準 Type 4 DC充電？
Thank you</t>
  </si>
  <si>
    <t>蓮塘口岸</t>
  </si>
  <si>
    <t>https://www.facebook.com/groups/hkevcharging/permalink/3351378291823868/</t>
  </si>
  <si>
    <t>Kwok Wing Ho</t>
  </si>
  <si>
    <t>多謝各位師兄,昨天幫忙义滿停在蓮塘口岸的愛車,在此謝過</t>
  </si>
  <si>
    <t>https://scontent-lax3-1.xx.fbcdn.net/v/t39.30808-6/509443086_30560460036878758_5110825053328282014_n.jpg?stp=dst-jpg_p180x540_tt6&amp;_nc_cat=102&amp;ccb=1-7&amp;_nc_sid=aa7b47&amp;_nc_ohc=7bGJJJqsctEQ7kNvwHm-gSp&amp;_nc_oc=AdpNT4yNkTC-tlQTINUkMsOD5e-s_dtWqMpAwkEZCMqvpD7sIazYJCK-5fVsbzu05kLbNQ2U0UUCKJMUGdfXfoIz&amp;_nc_zt=23&amp;_nc_ht=scontent-lax3-1.xx&amp;_nc_gid=EEWLT5xHDDrWTWKpsItq1Q&amp;_nc_ss=72289&amp;oh=00_Af4SbnBQXzHinm0QRzSuxvrLLU1nnDzfKQGwDlcdJ2MyvA&amp;oe=6A10BA07</t>
  </si>
  <si>
    <t>蓮塘</t>
  </si>
  <si>
    <t>https://www.facebook.com/groups/hkevcharging/permalink/3349813221980375/</t>
  </si>
  <si>
    <t>Samgame Lui</t>
  </si>
  <si>
    <t>今日蓮塘口屵應該有師兄幫過手，我架車充滿電了，謹此致謝。</t>
  </si>
  <si>
    <t>彩園停車場, 上水, 粉嶺, 華心</t>
  </si>
  <si>
    <t>https://www.facebook.com/groups/hkevcharging/permalink/3349496648678699/</t>
  </si>
  <si>
    <t>Wing Chi Chi Liu</t>
  </si>
  <si>
    <t>彩園停車場
係佢前面排住隊，都可以直接忟槍再插，再同你講呢個場係咁架wor！呢個場唔係多無賴，都係你無賴姐！同我講你鐘意知名度呀，比你！
你真係咪柒啦，你個個場都係咁玩，上水粉嶺你都出那左名！比你玩到幾耐，比你叉爆到，你玩足到5個鐘咩！咪柒啦！
https://www.facebook.com/share/p/3QXqi5AmfsYSPLQ8/?
華心無限充</t>
  </si>
  <si>
    <t>https://scontent-lax3-1.xx.fbcdn.net/v/t39.30808-6/513962141_10238000634104283_7353711388963933407_n.jpg?stp=dst-jpg_p526x296_tt6&amp;_nc_cat=108&amp;ccb=1-7&amp;_nc_sid=aa7b47&amp;_nc_ohc=4h5AIafLBHEQ7kNvwHK7-q7&amp;_nc_oc=AdrX1LA58KR9jFRi3nTRnVNap2pLF2Q2Xm4-s9CXCrdYu6B3lmu1R-KK5qHlQaSxZnapm4_QYYlKi8PPx1uxcojf&amp;_nc_zt=23&amp;_nc_ht=scontent-lax3-1.xx&amp;_nc_gid=EEWLT5xHDDrWTWKpsItq1Q&amp;_nc_ss=72289&amp;oh=00_Af63QaTIrmuXwJO-zCm2XlVKhPtQiwhivqlJapL6pNXUig&amp;oe=6A10C334</t>
  </si>
  <si>
    <t>上環</t>
  </si>
  <si>
    <t>Gogoro</t>
  </si>
  <si>
    <t>https://www.facebook.com/groups/hkevcharging/permalink/3349036068724757/</t>
  </si>
  <si>
    <t>原來香港都有 gogoro? 攝於上環</t>
  </si>
  <si>
    <t>https://scontent-mia3-2.xx.fbcdn.net/v/t39.30808-6/485717511_1770228706878572_6300761739591358145_n.jpg?stp=cp6_dst-jpg_p526x296_tt6&amp;_nc_cat=107&amp;ccb=1-7&amp;_nc_sid=aa7b47&amp;_nc_ohc=SbEBjKwFeccQ7kNvwGyU4bt&amp;_nc_oc=AdoEkwUF5zWH6wLgzPO7B-LRzn42h1hTxnuVQ0C-Ev93rILhweTbsAS5YtEu6iGtGGM&amp;_nc_zt=23&amp;_nc_ht=scontent-mia3-2.xx&amp;_nc_gid=9ep-Smc5NrATCXts8nt1Hg&amp;_nc_ss=72289&amp;oh=00_Af4amX1KxTINuU-uuhJVXT1mkXdWv-dah4pQx3N04anSgw&amp;oe=6A10A1FD</t>
  </si>
  <si>
    <t>https://www.facebook.com/groups/hkevcharging/permalink/3345689115726119/</t>
  </si>
  <si>
    <t>https://www.facebook.com/groups/hkevcharging/permalink/3346816328946731/</t>
  </si>
  <si>
    <t>可攜式氫氣配燃料電池？</t>
  </si>
  <si>
    <t>https://www.facebook.com/groups/hkevcharging/permalink/3345366869091677/</t>
  </si>
  <si>
    <t>CC CH</t>
  </si>
  <si>
    <t>TESLA傳教士ready</t>
  </si>
  <si>
    <t>https://scontent.fluk1-1.fna.fbcdn.net/v/t39.30808-6/504653754_10072911676128617_520391965119016000_n.jpg?stp=dst-jpg_p180x540_tt6&amp;_nc_cat=103&amp;ccb=1-7&amp;_nc_sid=aa7b47&amp;_nc_ohc=41s6oe4QSYAQ7kNvwHbUcC5&amp;_nc_oc=Ado97Aq3Boeo81wDElkjd2PmCa44ZquloCBp3_lXz9l80OldTt9KY83UBYSMewRxJKY&amp;_nc_zt=23&amp;_nc_ht=scontent.fluk1-1.fna&amp;_nc_gid=1upyRw-ZN0aVm49MHpt9FQ&amp;_nc_ss=72289&amp;oh=00_Af79GAK4ge2xQk3mkXn_WMckZBZyDDd2bhLw0eXULGt0Dg&amp;oe=6A10A807</t>
  </si>
  <si>
    <t>https://www.facebook.com/groups/hkevcharging/permalink/3341202766174754/</t>
  </si>
  <si>
    <t>呢單比亞迪竊聽新聞香港好似完全冇見有人報...而家media係咪只會報返官方發嘅料就算？</t>
  </si>
  <si>
    <t>https://www.facebook.com/groups/hkevcharging/permalink/3342627606032270/</t>
  </si>
  <si>
    <t>尋日都見你插住，尋晚已經充爆，仆你個街，就嚟泊￼足24個鐘啦，自撚私！ #SU8920</t>
  </si>
  <si>
    <t>https://scontent.fluk1-1.fna.fbcdn.net/v/t39.30808-6/481240111_1374959903671538_1483479606712228353_n.jpg?stp=dst-jpg_s960x960_tt6&amp;_nc_cat=109&amp;ccb=1-7&amp;_nc_sid=aa7b47&amp;_nc_ohc=qI8oYq3xpYcQ7kNvwEz4y1J&amp;_nc_oc=Adpe7O0y0hJvo2Jrw0TKOps8OJ64AZ1k0HJvBmnp2RsCCuIS_Hd5wWHE7btP3DamuJs&amp;_nc_zt=23&amp;_nc_ht=scontent.fluk1-1.fna&amp;_nc_gid=1upyRw-ZN0aVm49MHpt9FQ&amp;_nc_ss=72289&amp;oh=00_Af6SQOSBdOPBfo4YD1QWzvAb0NTqROFRuPZLw-dv0W62qw&amp;oe=6A109D13</t>
  </si>
  <si>
    <t>https://www.facebook.com/groups/hkevcharging/permalink/3338064633155234/</t>
  </si>
  <si>
    <t>Daniel Yeung</t>
  </si>
  <si>
    <t>太￼古城中心充電都收錢啦，冇得￼⚡️</t>
  </si>
  <si>
    <t>https://scontent-sjc6-1.xx.fbcdn.net/v/t39.30808-6/516706192_10162282410688283_7083719369472837232_n.jpg?stp=cp6_dst-jpg_p526x296_tt6&amp;_nc_cat=109&amp;ccb=1-7&amp;_nc_sid=aa7b47&amp;_nc_ohc=FThbe86_SY4Q7kNvwGEREyZ&amp;_nc_oc=AdoNZuDz3Jh9F6xB2RzIlQeOQb4cB5eTn8EnG1jg3V5wm577-dZW8x6GBKW5zeR_vdA&amp;_nc_zt=23&amp;_nc_ht=scontent-sjc6-1.xx&amp;_nc_gid=jcEhfER4PyXHgVWYDhVPiw&amp;_nc_ss=7c289&amp;oh=00_Af7VhsmuLWmVb1T4lDzRQLnDFXp60OB-JFw3W_auxUKTFw&amp;oe=6A10C91D</t>
  </si>
  <si>
    <t>太古城中心</t>
  </si>
  <si>
    <t>https://www.facebook.com/groups/hkevcharging/permalink/3337655786529452/</t>
  </si>
  <si>
    <t>有冇人都鍾意專登搞慢啲黎叉～？</t>
  </si>
  <si>
    <t>https://scontent-sjc3-1.xx.fbcdn.net/v/t39.30808-6/475842415_122184827126247499_2703552800751535124_n.jpg?stp=dst-jpg_p526x296_tt6&amp;_nc_cat=103&amp;ccb=1-7&amp;_nc_sid=aa7b47&amp;_nc_ohc=fawkbUNE-d0Q7kNvwE7PuO_&amp;_nc_oc=AdoktR_UZ2FDvrRLRhfRcDivVWTwqc-PglRzPYUp1SJy-pIKlhMbvjLX-czEBSmHop4&amp;_nc_zt=23&amp;_nc_ht=scontent-sjc3-1.xx&amp;_nc_gid=jcEhfER4PyXHgVWYDhVPiw&amp;_nc_ss=7c289&amp;oh=00_Af6itw65ZSsF_zlphqzttS9xR17cTE1ocK4HRv3EoG35EQ&amp;oe=6A10AD23</t>
  </si>
  <si>
    <t>https://www.facebook.com/groups/hkevcharging/permalink/3337592783202419/</t>
  </si>
  <si>
    <t>Cornerstone 政府停車場已經由限時三個月優惠 $2.2 加返到 $2.9 ，至少無轉返按時收費，值得慶祝？</t>
  </si>
  <si>
    <t>https://scontent-sjc6-1.xx.fbcdn.net/v/t39.30808-6/485687050_1770221136879329_2941490124211730178_n.jpg?stp=dst-jpg_p526x296_tt6&amp;_nc_cat=108&amp;ccb=1-7&amp;_nc_sid=aa7b47&amp;_nc_ohc=Wh1yLRRrV2oQ7kNvwGePAcf&amp;_nc_oc=Adpgv97pt9aZ1acRar-hOVqKrpUgyIXO9SL-D673x0tCHQzCxrshMuyWJZHszhAdyBg&amp;_nc_zt=23&amp;_nc_ht=scontent-sjc6-1.xx&amp;_nc_gid=jcEhfER4PyXHgVWYDhVPiw&amp;_nc_ss=7c289&amp;oh=00_Af7TRH5BKtNmrzN0ZbA5CIi0FJ5S6YZPIIaQKhCeiGFpnw&amp;oe=6A10BBE6</t>
  </si>
  <si>
    <t>https://www.facebook.com/groups/hkevcharging/permalink/3335211403440557/</t>
  </si>
  <si>
    <t>你是吾是充電夜貓？是就有福了！
$2.5/度，免收停車費，180kW。</t>
  </si>
  <si>
    <t>180kW</t>
  </si>
  <si>
    <t>https://www.facebook.com/groups/hkevcharging/permalink/3334155803546117/</t>
  </si>
  <si>
    <t>海之戀週末10蚊一個鐘後。。。。。。差啲連迴旋處都出唔到 https://www.kilowatt.hk/chargers/1493</t>
  </si>
  <si>
    <t>https://scontent.ffod1-1.fna.fbcdn.net/v/t39.30808-6/516436788_10164242664551874_8565750823987113841_n.jpg?stp=cp6_dst-jpg_p526x296_tt6&amp;_nc_cat=105&amp;ccb=1-7&amp;_nc_sid=aa7b47&amp;_nc_ohc=3Ra98SMfbYYQ7kNvwF_9wfl&amp;_nc_oc=AdqpxCNNH-yAJAHVnLkYtNZmXP91auohvlzOjwjyo5tGWN8RMoXFjSblghpXBDAzbE4&amp;_nc_zt=23&amp;_nc_ht=scontent.ffod1-1.fna&amp;_nc_gid=OFbi32v24UaU2f1xdcrsDw&amp;_nc_ss=7c289&amp;oh=00_Af4D3mG0-MiFVjv1bu6ApLNjBj1Ce08zqKLRMWtz2Z8AXg&amp;oe=6A10C937</t>
  </si>
  <si>
    <t>https://www.facebook.com/groups/hkevcharging/permalink/3333430193618678/</t>
  </si>
  <si>
    <t>呢條充電L，係康城成日充完霸L住唔走，又唔留電話</t>
  </si>
  <si>
    <t>https://scontent.ffod1-1.fna.fbcdn.net/v/t39.30808-6/516704380_10161720793058553_7366019518894333654_n.jpg?stp=cp6_dst-jpg_p526x296_tt6&amp;_nc_cat=108&amp;ccb=1-7&amp;_nc_sid=aa7b47&amp;_nc_ohc=qLcWQcPSjxcQ7kNvwF4bVk-&amp;_nc_oc=Adoa1f3posGQ6Ui7sTpS60hkWG5U1ss_4gXfTn4rPq18wfiQiDrB90ab4lp-ib8q3H4&amp;_nc_zt=23&amp;_nc_ht=scontent.ffod1-1.fna&amp;_nc_gid=OFbi32v24UaU2f1xdcrsDw&amp;_nc_ss=7c289&amp;oh=00_Af52Yqi3fD3HYakRgNr7QwIEFltgZqmc8LoiSeWW7OKliQ&amp;oe=6A10B8F1</t>
  </si>
  <si>
    <t>康城</t>
  </si>
  <si>
    <t>https://www.facebook.com/groups/hkevcharging/permalink/3328828577412173/</t>
  </si>
  <si>
    <t>鋰電池衰退的幕後元兇找到了，最新研究登上《科學》期刊</t>
  </si>
  <si>
    <t>https://www.facebook.com/groups/hkevcharging/permalink/3327409770887387/</t>
  </si>
  <si>
    <t>Add Man</t>
  </si>
  <si>
    <t>如果有師兄師姐可以幫忙，蓮塘R43</t>
  </si>
  <si>
    <t>https://www.facebook.com/groups/hkevcharging/permalink/3325985917696439/</t>
  </si>
  <si>
    <t>tesla超充
而家係咪開放曬所有個品牌電車充電？</t>
  </si>
  <si>
    <t>https://www.facebook.com/groups/hkevcharging/permalink/3325962287698802/</t>
  </si>
  <si>
    <t>點解啲人真係冇品，叉完電已經一段時間還離開</t>
  </si>
  <si>
    <t>https://scontent-atl3-2.xx.fbcdn.net/v/t39.30808-6/570194683_25307604255503303_1360363386009632024_n.jpg?stp=cp6_dst-jpg_p526x296_tt6&amp;_nc_cat=102&amp;ccb=1-7&amp;_nc_sid=aa7b47&amp;_nc_ohc=zLziFvIech0Q7kNvwHMGqly&amp;_nc_oc=Adrl_FO_Ipq_TgmHiR0-3UgfYnObUFTn5yoVEQvH0ovm2-oVhKh-U2WVbiDZN_iGp5o&amp;_nc_zt=23&amp;_nc_ht=scontent-atl3-2.xx&amp;_nc_gid=psixf33kk1DpD0cOaD0e8A&amp;_nc_ss=72289&amp;oh=00_Af77vjnchIRG0vjw3Oi8ZINjQb3BZWK7ssCghf46iMyzmw&amp;oe=6A10A1CD</t>
  </si>
  <si>
    <t>https://www.facebook.com/groups/hkevcharging/permalink/3325407321087632/</t>
  </si>
  <si>
    <t>Yoho AB 區 1A 1B 壞</t>
  </si>
  <si>
    <t>https://scontent-atl3-1.xx.fbcdn.net/v/t39.30808-6/509395376_10232415197937177_3574764729755730464_n.jpg?stp=cp6_dst-jpg_p526x296_tt6&amp;_nc_cat=105&amp;ccb=1-7&amp;_nc_sid=aa7b47&amp;_nc_ohc=ix9_3UOaiVoQ7kNvwFGVlQM&amp;_nc_oc=Adp5O2xFmRlZTXpRJPe7sbQLxBYqo9YMxhW_mfVjTPG3-GyA6TKKTioVz1sUoiS9fTI&amp;_nc_zt=23&amp;_nc_ht=scontent-atl3-1.xx&amp;_nc_gid=psixf33kk1DpD0cOaD0e8A&amp;_nc_ss=72289&amp;oh=00_Af6RmMR9ghWHugpwbQjk08r3P74LlRFl04YIvJXik2evKg&amp;oe=6A10B2C2</t>
  </si>
  <si>
    <t>Yoho Mall</t>
  </si>
  <si>
    <t>https://www.facebook.com/groups/hkevcharging/permalink/3324069154554782/</t>
  </si>
  <si>
    <t>獨特充電文化? 東涌逸東邨陀地「圍威喂」霸免費Charger 「翻槍」、「賴死唔走」賤招盡出 記者放蛇遭驅趕：你唔好等喇!｜Channel C HK</t>
  </si>
  <si>
    <t>東涌逸東邨</t>
  </si>
  <si>
    <t>https://www.facebook.com/groups/hkevcharging/permalink/3319984884963209/</t>
  </si>
  <si>
    <t>Henry Lau</t>
  </si>
  <si>
    <t>請問有冇ching揸日產nv200分享呢，謝謝</t>
  </si>
  <si>
    <t>日產nv200</t>
  </si>
  <si>
    <t>https://www.facebook.com/groups/hkevcharging/permalink/3320214494940248/</t>
  </si>
  <si>
    <t>Good reply.
https://www.facebook.com/share/p/VrERrQDkH2XncY3b/</t>
  </si>
  <si>
    <t>https://www.facebook.com/groups/hkevcharging/permalink/3319934544968243/</t>
  </si>
  <si>
    <t>Victor Sze Ka Wah</t>
  </si>
  <si>
    <t>快叉42Kw顯示充滿時間要三百幾分鐘=5小時！</t>
  </si>
  <si>
    <t>https://scontent-atl3-2.xx.fbcdn.net/v/t39.30808-6/516379128_10161963434381549_3992241565828481793_n.jpg?stp=dst-jpg_s720x720_tt6&amp;_nc_cat=102&amp;ccb=1-7&amp;_nc_sid=aa7b47&amp;_nc_ohc=l9K6shq5m8sQ7kNvwHAGtoN&amp;_nc_oc=Adr_6_QebVeI7cbTX2oQ0dm6dpiLZ0zcfTx78hN99YdoPvVASxC-pxJyw5TT3KaZrz8&amp;_nc_zt=23&amp;_nc_ht=scontent-atl3-2.xx&amp;_nc_gid=k_FLonZ8seMtWMlz4fZwFg&amp;_nc_ss=72289&amp;oh=00_Af69GMbKUDddNRErKhgZf88jInJraKlRfofEZ5NG1y0Ywg&amp;oe=6A10C7C0</t>
  </si>
  <si>
    <t>快充, 42kW</t>
  </si>
  <si>
    <t>https://www.facebook.com/groups/hkevcharging/permalink/3319781521650212/</t>
  </si>
  <si>
    <t>Yat Ming Evian Yiu</t>
  </si>
  <si>
    <t>泊都算 仲要扯到條線直一直
 下次不如淘個t ￼￼痴係車頭拉</t>
  </si>
  <si>
    <t>https://scontent-hou1-1.xx.fbcdn.net/v/t39.30808-6/516724644_10161056171071852_5555465122354617957_n.jpg?stp=dst-jpg_p526x296_tt6&amp;_nc_cat=106&amp;ccb=1-7&amp;_nc_sid=aa7b47&amp;_nc_ohc=6Sb70aTrMboQ7kNvwFwWc-d&amp;_nc_oc=AdoQBt831L48-RMzcQnxxTIfoi7qe_7grC6R8DDRCtcafZfpyizpx_92m6MnvNPLJro&amp;_nc_zt=23&amp;_nc_ht=scontent-hou1-1.xx&amp;_nc_gid=rmlipRqoCCEvYhRHKFlEWA&amp;_nc_ss=72289&amp;oh=00_Af7C3xARNbP6a46IFjRaeh-f1TaqCeNM4CufyDSUz1EnGA&amp;oe=6A10ADC5</t>
  </si>
  <si>
    <t>https://www.facebook.com/groups/hkevcharging/permalink/3319468231681541/</t>
  </si>
  <si>
    <t>Aley Chang</t>
  </si>
  <si>
    <t>今日去長沙灣廣場充電， 三個位都有車充緊，我就將架車泊咗喺三架充緊電嘅車後面。 然後我落咗樓下去廁所。去完廁所返嚟有架ModelS泊咗喺我後邊。 我後邊嗰位仁兄認為因為我曾經離開過去廁所，如果陣間有車走，佢應該有權第一架充先。 大家點睇？￼</t>
  </si>
  <si>
    <t>長沙灣廣場</t>
  </si>
  <si>
    <t>https://www.facebook.com/groups/hkevcharging/permalink/3314383075523390/</t>
  </si>
  <si>
    <t>Eric EvMega</t>
  </si>
  <si>
    <t>[石圍角新城停車12個電動車充電車位正式投入服務⛽️]
各位電動車車主留意喇📣 evMega於石圍角新城設置充電站，全層共安裝9部電動車充電器，當中包括6部提供3相21kW嘅中速充電樁及3部支援最高160kW嘅超快速充電樁，為一眾車主提供超卓充電體驗！
新用戶可以下載SnapCharge 手機應用程式，PM我哋領取限時$50 免費充電券優惠瑪*，數量有限，送完即止！請大家密切留意我哋專頁更新，evMega將會為大家帶來更多充電站資訊及優惠！
*優惠受條款約束
充電位置: 石圍角新城停車場 (停車場 A)
🔌充電速度及收費:
AC | 中速充電（高達20kWh）: $3/ 1kWh（最少5kWh）
DC | 快速充電（高達160kWh）: $3.2/ 1kWh（最少5kWh）
💰付款方式:
1️⃣ 下載應用程式SnapCharge並掃瞄充電器上QR Code，於Apps內直接按用量付費
2️⃣ 快速充電即插即充: 首次充電時只需簡單登記，之後每次充電插槍即自動連接啟動，完成充電後在App內顯示用量並信用卡扣帳</t>
  </si>
  <si>
    <t>石圍角新城</t>
  </si>
  <si>
    <t>evMega, SnapCharg</t>
  </si>
  <si>
    <t>中速, 超快充, 21kW, 160kW</t>
  </si>
  <si>
    <t>https://www.facebook.com/groups/hkevcharging/permalink/3311206542507710/</t>
  </si>
  <si>
    <t>EV charge咁大整蠱 入到去蝴蝶商場充電 收我18蚊一個鐘 沖咗半個鐘頭 一度電都冇 已經打電話上去投訴 叫我去第二個商場沖 監管不力 電車人士千祈唔好去蝴蝶商場做水魚</t>
  </si>
  <si>
    <t>蝴蝶商場</t>
  </si>
  <si>
    <t>https://www.facebook.com/groups/hkevcharging/permalink/3311254982502866/</t>
  </si>
  <si>
    <t>Logos Canneier</t>
  </si>
  <si>
    <t>試過，方便！</t>
  </si>
  <si>
    <t>https://www.facebook.com/groups/hkevcharging/permalink/3312175149077516/</t>
  </si>
  <si>
    <t>觀塘大業嘉合發展中心充電站現己投入服務⚡
場內設有2支歐標快充(1️⃣8️⃣0️⃣kW)(CCS2)，2️⃣4️⃣小時開放，為更多車主服務 。
同場設有五菱汽車陳列室，車主可以系充電期間入去休息嘆下冷氣，順便睇下有冇心宜的車款。
地址：觀塘大業街21號嘉合發展中心地下
https://goo.gl/maps/YSpWhccfcXfM8sKY9
除咗觀塘，三號電站已經登陸九龍灣，葵涌，馬鞍山，元朗，粉嶺，大埔等地方
歡迎留言或inbox了解更多詳情
三號電站充電只需一杯咖啡☕的時間 
了解更多：https://www.sinoexpresshk.com 
24小時服務熱線：93673333
#電動車 #充電 #電動車充電 #快速充電 #免費泊車 #充電只需一杯咖啡的時間 #三号電站 #三號電站  #evcar #car #evcharging #charging #freeparking #speedy #kia #toyota #lexus #volkswagan #tesla #byd #bmw #benz #hkcharging #hkevcar #hk #everywhere #newlocation #kwuntong #wuling</t>
  </si>
  <si>
    <t>觀塘嘉合發展中心, 九龍灣, 葵涌, 馬鞍山, 元朗, 粉嶺, 大埔</t>
  </si>
  <si>
    <t>https://www.facebook.com/groups/hkevcharging/permalink/3309922429302788/</t>
  </si>
  <si>
    <t>https://www.facebook.com/groups/hkevcharging/permalink/3308626342765730/</t>
  </si>
  <si>
    <t>官塘凱匯, 有一支快叉壞左(光位槍壞)</t>
  </si>
  <si>
    <t>官塘凱匯</t>
  </si>
  <si>
    <t>https://www.facebook.com/groups/hkevcharging/permalink/3305537416407956/</t>
  </si>
  <si>
    <t>有冇甘勁開到300個？我估一半已經是神跡了</t>
  </si>
  <si>
    <t>https://www.facebook.com/groups/hkevcharging/permalink/3302337130061318/</t>
  </si>
  <si>
    <t>Wan Hoi Kan</t>
  </si>
  <si>
    <t>我架電車係免費充電場差電既時候會顯示紅燈，顯示 lock error/cable error/over amp係什麼原因？人地差電就無事。
但我係要比錢既差電既停車場就無事
知唔知咩原因？</t>
  </si>
  <si>
    <t>https://www.facebook.com/groups/hkevcharging/permalink/3302365440058487/</t>
  </si>
  <si>
    <t>Lee Jeff</t>
  </si>
  <si>
    <t>原來真係某國嘅電</t>
  </si>
  <si>
    <t>https://scontent-ord5-1.xx.fbcdn.net/v/t39.30808-6/474938522_122183022158247499_8503696356677102588_n.jpg?stp=dst-jpg_p526x296_tt6&amp;_nc_cat=101&amp;ccb=1-7&amp;_nc_sid=aa7b47&amp;_nc_ohc=d7Rfopu0ns0Q7kNvwGOHUhB&amp;_nc_oc=Ado_AL7ZIFTqffwTBatCA2ZSvC7utrzvIOtLYueXd2Ba5j3BtQYfuIVzCKOA_O9nFDM&amp;_nc_zt=23&amp;_nc_ht=scontent-ord5-1.xx&amp;_nc_gid=pjveKIqhcwAxq3dRFLr1Fg&amp;_nc_ss=72289&amp;oh=00_Af5WtF8A5NBFGa2s0Cfv8JqgmIEJC_q8GVCfwc-clJmAYg&amp;oe=6A10BFC7</t>
  </si>
  <si>
    <t>https://www.facebook.com/groups/hkevcharging/permalink/3300704970224534/</t>
  </si>
  <si>
    <t>想請教吓各位經驗，電車充電費用，自己位租用電箱vs 街外停車埸充電，那方比較平宜？￼</t>
  </si>
  <si>
    <t>https://www.facebook.com/groups/hkevcharging/permalink/3298081813820183/</t>
  </si>
  <si>
    <t>Ak Ex</t>
  </si>
  <si>
    <t>今日去東薈城SC，原本行11x kw，去個廁所番黎一睇得58kw，唔知係咪隔離泊左架model y ,
共享左d 電力？之前係荔枝角SC 3個位都充緊都有11x幾kw</t>
  </si>
  <si>
    <t>東薈城, 荔枝角</t>
  </si>
  <si>
    <t>https://www.facebook.com/groups/hkevcharging/permalink/3296270674001297/</t>
  </si>
  <si>
    <t>Tesla香港宣布第80個超級充電站今日正式於西寶城落成啟用，提供4個超級充電器和9個目的地充電器，當中更包括第400個超級充電器。
唔覺唔覺已經有成80個超叉</t>
  </si>
  <si>
    <t>https://scontent-hou1-1.xx.fbcdn.net/v/t39.30808-6/489526887_2450693658607422_5046692944512040411_n.jpg?stp=dst-jpg_p180x540_tt6&amp;_nc_cat=110&amp;ccb=1-7&amp;_nc_sid=aa7b47&amp;_nc_ohc=4-1pw32EgkYQ7kNvwHHGZbi&amp;_nc_oc=Adrmud_6OOfifD99NI3xVo_0X-f_RlKE-xMNVD0kC-pgUWgCfY_OEUVFFjKJZUblZUE&amp;_nc_zt=23&amp;_nc_ht=scontent-hou1-1.xx&amp;_nc_gid=E1T18pJ6ppDfKo3InbMMYw&amp;_nc_ss=72289&amp;oh=00_Af7G-LKMccKPVgzFiU0JIwnmeyBPfjXrsZ4N4f5Rioywfw&amp;oe=6A10C7F8</t>
  </si>
  <si>
    <t>西寶城</t>
  </si>
  <si>
    <t>https://www.facebook.com/groups/hkevcharging/permalink/3295394584088906/</t>
  </si>
  <si>
    <t>Dave Yuen</t>
  </si>
  <si>
    <t>九龍城廣場加咗充叉電位，兩個快叉五個中叉，不過只有30KW同7KW, 未知價錢</t>
  </si>
  <si>
    <t>https://scontent-iad3-2.xx.fbcdn.net/v/t39.30808-6/515549158_10160843080376333_5283397975713323883_n.jpg?stp=cp6_dst-jpg_s720x720_tt6&amp;_nc_cat=103&amp;ccb=1-7&amp;_nc_sid=aa7b47&amp;_nc_ohc=ni3Qnt2L2BkQ7kNvwEX51my&amp;_nc_oc=AdoNVcfrQw5Nja_e1LF88vbEnR_89SVJCHQy6aHvVH0OT8P-7eA4hahyAKtHMpOQwUs&amp;_nc_zt=23&amp;_nc_ht=scontent-iad3-2.xx&amp;_nc_gid=9rwVgCq2HPQgX92AbKt6VA&amp;_nc_ss=7c289&amp;oh=00_Af4EpxUegOvI8ig6HAC59RYlSzlPvOvp51aqhbZyjBwyWQ&amp;oe=6A10BE47</t>
  </si>
  <si>
    <t>快充, 中充, 30kW, 7kW</t>
  </si>
  <si>
    <t>https://www.facebook.com/groups/hkevcharging/permalink/3295055417456156/</t>
  </si>
  <si>
    <t>充電使乜甘煩惱，俾錢乜都解決。速度快，又有冷氣嘆，仲有外賣叫。</t>
  </si>
  <si>
    <t>https://www.facebook.com/groups/hkevcharging/permalink/3294394294188935/</t>
  </si>
  <si>
    <t>Andrew Chan</t>
  </si>
  <si>
    <t>The point會員末日
1.30日最多只可以用積分兌換6次
2. 15分鐘所需分數由1500分上升至2500分￼</t>
  </si>
  <si>
    <t>https://www.facebook.com/groups/hkevcharging/permalink/3293179097643788/</t>
  </si>
  <si>
    <t>Ah Chong</t>
  </si>
  <si>
    <t>新場但係油車罷晒</t>
  </si>
  <si>
    <t>https://scontent-ord5-3.xx.fbcdn.net/v/t39.30808-6/516705943_10166236998118647_6110916339102883017_n.jpg?stp=dst-jpg_p180x540_tt6&amp;_nc_cat=110&amp;ccb=1-7&amp;_nc_sid=aa7b47&amp;_nc_ohc=Ksy4p17kUYgQ7kNvwH5u4sO&amp;_nc_oc=AdrMwcufu8OH0lvrk25mYDJCEh0bykq7saDKzA-QZfwdflW7ejJ75crcmy42A7e4p3g&amp;_nc_zt=23&amp;_nc_ht=scontent-ord5-3.xx&amp;_nc_gid=m6uZJkdH1IwQpURXhw21SQ&amp;_nc_ss=72289&amp;oh=00_Af4uc61AG45T5M6C4H4MaEVKS-qQJiNLZkp8ITcFjVy2Cw&amp;oe=6A10B0B6</t>
  </si>
  <si>
    <t>https://www.facebook.com/groups/hkevcharging/permalink/3290306444597720/</t>
  </si>
  <si>
    <t>Jordy Chan</t>
  </si>
  <si>
    <t>請問咁多位Tesla車主，大家知唔知而家禮頓中心6/F個destination charger需唔需要收費？
我知利園3期果邊既destination charger已經開始左收錢，聽講附近幾個停車場果d charger都會開始收錢，所以想請問一下有無車主知道禮頓果邊有無已經要收錢唔該哂大家！</t>
  </si>
  <si>
    <t>禮頓中心, 利園3期</t>
  </si>
  <si>
    <t>destination charger</t>
  </si>
  <si>
    <t>https://www.facebook.com/groups/hkevcharging/permalink/3288101868151511/</t>
  </si>
  <si>
    <t>屋企停車場想裝充電器，大家有冇啲咩好介紹？ ￼</t>
  </si>
  <si>
    <t>https://www.facebook.com/groups/hkevcharging/permalink/3284829905145374/</t>
  </si>
  <si>
    <t>有冇知這個優惠點拿的？天盛商場</t>
  </si>
  <si>
    <t>https://scontent-lga3-3.xx.fbcdn.net/v/t39.30808-6/516718124_10161457296832113_8786874905536750714_n.jpg?_nc_cat=104&amp;ccb=1-7&amp;_nc_sid=aa7b47&amp;_nc_ohc=xrB9fdscNiUQ7kNvwHJX1hZ&amp;_nc_oc=AdqeK0iaZNP8-8Lo7pQ6gW5jlAavzU0ihM0UU2VrLtLDAM12_0rtmOJEox7Y0m7UNFw&amp;_nc_zt=23&amp;_nc_ht=scontent-lga3-3.xx&amp;_nc_gid=iZkibxfJJu0JovIqD3XzZw&amp;_nc_ss=72289&amp;oh=00_Af5T426KK9hXtHU15D5NxoElaRdMOTLrGCBvVsdyDEHKmw&amp;oe=6A10CFC0</t>
  </si>
  <si>
    <t>天盛商場</t>
  </si>
  <si>
    <t>https://www.facebook.com/groups/hkevcharging/permalink/3285055328456165/</t>
  </si>
  <si>
    <t>純開心share
平時如果都係果邊充電的話，其實呢個優惠過份吸引</t>
  </si>
  <si>
    <t>https://www.facebook.com/groups/hkevcharging/permalink/3283142311980800/</t>
  </si>
  <si>
    <t>Jojo  Jojomax</t>
  </si>
  <si>
    <t>渣e power 好了</t>
  </si>
  <si>
    <t>https://scontent-lga3-3.xx.fbcdn.net/v/t39.30808-6/492476455_4153663288250850_8882245048880900325_n.jpg?_nc_cat=106&amp;ccb=1-7&amp;_nc_sid=aa7b47&amp;_nc_ohc=jYULfx6CX2cQ7kNvwHCsy7x&amp;_nc_oc=AdridJREQttvZ6HL8IEVWqliQnsSLvPWezRmAfDRH3plCo2lonrEvT3y9XQNSwXqQv8&amp;_nc_zt=23&amp;_nc_ht=scontent-lga3-3.xx&amp;_nc_gid=iZkibxfJJu0JovIqD3XzZw&amp;_nc_ss=72289&amp;oh=00_Af5gT_ngo5NxhbxfepZ_oobYcQNSLv5ThfFi7pcBZGZpFQ&amp;oe=6A10A414</t>
  </si>
  <si>
    <t>日產e-Power</t>
  </si>
  <si>
    <t>https://www.facebook.com/groups/hkevcharging/permalink/3281103332184698/</t>
  </si>
  <si>
    <t>24/7，剛剛中間一行，已儘加鐘.</t>
  </si>
  <si>
    <t>https://scontent-iad3-2.xx.fbcdn.net/v/t39.30808-6/491835068_9222217184573506_8155178702476976229_n.jpg?stp=dst-jpg_s720x720_tt6&amp;_nc_cat=103&amp;ccb=1-7&amp;_nc_sid=aa7b47&amp;_nc_ohc=SAObu2B4NswQ7kNvwG7uQu_&amp;_nc_oc=AdoUk9myUhlaiZJ5UaCzzQzXzQMphCb17apglRObOprK7kCO5EmeUMG0fPdS9pxRX7c&amp;_nc_zt=23&amp;_nc_ht=scontent-iad3-2.xx&amp;_nc_gid=B8MDYPdIgKsStP8nxQLj0g&amp;_nc_ss=72289&amp;oh=00_Af7ysf92FS3bcnQ2XmDBSvh9-4R_3a2v_Zqdfv1aakSBxA&amp;oe=6A109F9F</t>
  </si>
  <si>
    <t>https://www.facebook.com/groups/hkevcharging/permalink/3282494922045539/</t>
  </si>
  <si>
    <t>Herbert Lee</t>
  </si>
  <si>
    <t>我等咗20分鐘，起碼20分鐘前已差完。差完就揸走架車啦</t>
  </si>
  <si>
    <t>https://scontent-iad3-1.xx.fbcdn.net/v/t39.30808-6/654788293_10164377784970336_8800807913686879968_n.jpg?stp=cp6_dst-jpg_p526x296_tt6&amp;_nc_cat=104&amp;ccb=1-7&amp;_nc_sid=aa7b47&amp;_nc_ohc=m98fUr8lcTwQ7kNvwHVFM9Q&amp;_nc_oc=AdpuJb2c2vWl3_c-rabAhSCdpBfsJW4IbhCRp9ab465MKRNqYJ17CVccDg_Zyxr4-CA&amp;_nc_zt=23&amp;_nc_ht=scontent-iad3-1.xx&amp;_nc_gid=B8MDYPdIgKsStP8nxQLj0g&amp;_nc_ss=72289&amp;oh=00_Af6S7kxOMdjtp3q9SDHt5sF64Oo-AatLSlNfokrdB81Bzg&amp;oe=6A10CE8C</t>
  </si>
  <si>
    <t>https://www.facebook.com/groups/hkevcharging/permalink/3280276552267376/</t>
  </si>
  <si>
    <t>Ryan Chan</t>
  </si>
  <si>
    <t>有新充電場</t>
  </si>
  <si>
    <t>https://scontent-atl3-1.xx.fbcdn.net/v/t39.30808-6/515884521_10161966436610895_7574332695678944499_n.jpg?stp=dst-jpg_s960x960_tt6&amp;_nc_cat=106&amp;ccb=1-7&amp;_nc_sid=aa7b47&amp;_nc_ohc=Cl5cSRLzZNAQ7kNvwGtPESz&amp;_nc_oc=AdqZaLHoJ00__eVf_WGxIAfC9c8I9snjGrqEZb1CRwg39_9M_ECbSO_z-pFBMYcJxTw&amp;_nc_zt=23&amp;_nc_ht=scontent-atl3-1.xx&amp;_nc_gid=A555ok2FRQ8KahCM3LZjtw&amp;_nc_ss=72289&amp;oh=00_Af74dYuSxOfyAtde9jOdgUwKXppwXyvm9UttIF5UbXNE_A&amp;oe=6A10C807</t>
  </si>
  <si>
    <t>https://www.facebook.com/groups/hkevcharging/permalink/3277755949186103/</t>
  </si>
  <si>
    <t>Anthony Wong</t>
  </si>
  <si>
    <t>開心share吓
做乜而家電動車 市場上競爭到咁激烈⋯
好鬼誇張囉，早幾日收到Tesla既WhatsApp message 話0息貸款，半信半疑底下就帶咗個friend去show Room睇吓，點知真係黎真，又幫佢搞埋企業計劃+ 0息貸款，每個月$4000左右，平過揸油車，試完車後最後老友選擇訂左一隻新嘅銀色 隻新都幾型吓，以前揸油車每日都唔止$140 油費，仲要架車保值咗，變相揸四年後慳返10幾萬，Tesla真係屈機。</t>
  </si>
  <si>
    <t>https://www.facebook.com/groups/hkevcharging/permalink/3274545682840463/</t>
  </si>
  <si>
    <t>希望各位車主去到仁孚紅磡維修中心，對服務員小妹妹比啲鼓勵，佢哋每日返工企足一日，公司管理層冇好好為佢哋健康著想。亦感激筆者程先生為身份卑微嘅小妹妹發聲，多謝晒！
https://ol.mingpao.com/ldy/cultureleisure/culture/20240714/1720890599834/%e9%9b%86%e6%b0%a3%e8%97%9d%e8%a1%93-%e8%ab%8b%e7%82%ba%e7%b6%ad%e4%bf%ae%e4%b8%ad%e5%bf%83%e6%9c%8d%e5%8b%99%e5%8f%b0%e9%85%8d%e5%82%99%e6%a4%85%e5%ad%90</t>
  </si>
  <si>
    <t>https://www.facebook.com/groups/hkevcharging/permalink/3270930733201958/</t>
  </si>
  <si>
    <t>Danny Tsang</t>
  </si>
  <si>
    <t>Benz EQV 想做車cam
請問
應該用OBD取電還是用車尾箱煙插取電？￼Benz 話郁過fuse 箱就不受保養</t>
  </si>
  <si>
    <t>Benz EQV</t>
  </si>
  <si>
    <t>https://www.facebook.com/groups/hkevcharging/permalink/3268995706728794/</t>
  </si>
  <si>
    <t>Nam Chiu</t>
  </si>
  <si>
    <t>各位好，請問我想港車北上，大陸的充電線是否適用EQB，先謝謝大家提供資料</t>
  </si>
  <si>
    <t>Benz EQB</t>
  </si>
  <si>
    <t>https://www.facebook.com/groups/hkevcharging/permalink/3268948746733490/</t>
  </si>
  <si>
    <t>想問下有無師兄最近諗住買model 3 ? 知唔知係咪都可以好似Model Y咁做到0息？</t>
  </si>
  <si>
    <t>https://www.facebook.com/groups/hkevcharging/permalink/3268213523473679/</t>
  </si>
  <si>
    <t>Patrick Chan</t>
  </si>
  <si>
    <t>唔同充電又要有自己個app，又要充值，可唔可以付款方式一致用電子支付得唔得？唔洗個個app都要放deposit ，因有時急用去到先裝個app，原來唔係個個都就腳有你哋充電樁！</t>
  </si>
  <si>
    <t>https://www.facebook.com/groups/hkevcharging/permalink/3267534630208235/</t>
  </si>
  <si>
    <t>Haha Wa</t>
  </si>
  <si>
    <t>小米SU7交付提速</t>
  </si>
  <si>
    <t>https://www.facebook.com/groups/hkevcharging/permalink/3266796226948742/</t>
  </si>
  <si>
    <t>之前泊海之戀停車場，見佢裝緊叉電位，想問吓唔知而加裝好未？用得未？收費幾錢一度電？</t>
  </si>
  <si>
    <t>https://www.facebook.com/groups/hkevcharging/permalink/3265102043784827/</t>
  </si>
  <si>
    <t>https://www.facebook.com/groups/hkevcharging/permalink/3265619983733033/</t>
  </si>
  <si>
    <t>有日工作關係要入新界泊個車場，見冇電又有位叉，就充值，點知發現原來全港唔係好多地方有vgo充電，咁啲deposit 點搞好？唔通下下去返果個場叉番所有deposit?</t>
  </si>
  <si>
    <t>新界</t>
  </si>
  <si>
    <t>VGo</t>
  </si>
  <si>
    <t>https://www.facebook.com/groups/hkevcharging/permalink/3264345930527105/</t>
  </si>
  <si>
    <t>Freeman Tsui</t>
  </si>
  <si>
    <t>聽說現在在私人車房用現有13A叉電(不是裝中叉器）也要向電力公司申請及加電錶,是這樣嗎？</t>
  </si>
  <si>
    <t>https://www.facebook.com/groups/hkevcharging/permalink/3264165333878498/</t>
  </si>
  <si>
    <t>唔係 Tesla 嘅車都可以用到 Tesla 超充！但呢個價錢大家又受唔受呢？</t>
  </si>
  <si>
    <t>https://www.facebook.com/groups/hkevcharging/permalink/3262415990720099/</t>
  </si>
  <si>
    <t>估唔到真係會入嚟香港，玩車中泊一流！</t>
  </si>
  <si>
    <t>https://www.facebook.com/groups/hkevcharging/permalink/3262289574066074/</t>
  </si>
  <si>
    <t>港珠澳大橋香港口岸</t>
  </si>
  <si>
    <t>https://www.facebook.com/groups/hkevcharging/permalink/3260424350919263/</t>
  </si>
  <si>
    <t>分享返上個星期喺海港城留低咗條充電線嘅後續經過，首先就要感謝尖沙咀警方同埋海港城停車場嘅協助成功搵得返起邊個拎咗條線同拎得返
同埋都知道咗原來留低咗充電線俾人拎咗係可以用兩個方向去處理，第一個就係純粹報失報警備案然後有保險就用保險咁樣，第二個就係告盜竊不過就要有個物證去證明邊個拎然後就可以CID去調查，同埋登記車主同實際拎線係唔同人都好，放咗上你部車就會係有責任，真係好好彩原本都打定輸數要買過條，最後都失而復得</t>
  </si>
  <si>
    <t>海港城, 尖沙咀</t>
  </si>
  <si>
    <t>https://www.facebook.com/groups/hkevcharging/permalink/3260573970904301/</t>
  </si>
  <si>
    <t>Jack Lin</t>
  </si>
  <si>
    <t>邊位師兄係帝庭軒超充留低轉插￼？</t>
  </si>
  <si>
    <t>https://scontent-mia5-1.xx.fbcdn.net/v/t39.30808-6/518129365_10162832354011469_5918096963168017057_n.jpg?stp=dst-jpg_s590x590_tt6&amp;_nc_cat=101&amp;ccb=1-7&amp;_nc_sid=aa7b47&amp;_nc_ohc=nwm3rR-2IZgQ7kNvwGwl7FE&amp;_nc_oc=AdqG3ZK1ewrShtEOjiyNLbgH3d81Uvv9IAz8fDCaVyBloYOvSLp2vlQLWUi-E_vQWl8&amp;_nc_zt=23&amp;_nc_ht=scontent-mia5-1.xx&amp;_nc_gid=mHSkVz7EqvVc_XbmxEqWhw&amp;_nc_ss=72289&amp;oh=00_Af5JPpnwoGFLwskvRqtF7RRC2rejZctwzkyQljZioBho8A&amp;oe=6A10AB1A</t>
  </si>
  <si>
    <t>帝庭軒</t>
  </si>
  <si>
    <t>https://www.facebook.com/groups/hkevcharging/permalink/3259863030975395/</t>
  </si>
  <si>
    <t>看新聞不能盡信, 是只有Model S 同 Model X 能用, 香港01搞錯了。</t>
  </si>
  <si>
    <t>https://scontent-mia3-3.xx.fbcdn.net/v/t39.30808-6/488615001_1149728577164472_4668104433393761896_n.jpg?stp=dst-jpg_p526x296_tt6&amp;_nc_cat=110&amp;ccb=1-7&amp;_nc_sid=aa7b47&amp;_nc_ohc=t97E3F7g6WwQ7kNvwE-XZHE&amp;_nc_oc=AdpORutriYHgIBp_OBeaPHrjNQyy0XtG2QgIB-iqQs9mHBKVrMX0VqQEKAWjghUrhpk&amp;_nc_zt=23&amp;_nc_ht=scontent-mia3-3.xx&amp;_nc_gid=mHSkVz7EqvVc_XbmxEqWhw&amp;_nc_ss=72289&amp;oh=00_Af67CgkFkgPPYaP0-Kr5sR0Zfw7rBKb6PT1hat2s45FofA&amp;oe=6A10B922</t>
  </si>
  <si>
    <t>Tesla Model S, Tesla Model X</t>
  </si>
  <si>
    <t>https://www.facebook.com/groups/hkevcharging/permalink/3258052481156450/</t>
  </si>
  <si>
    <t>寬敞依舊！Honda 電動商用 K-Car N-Van e: 10 月上市 - DCFever.com</t>
  </si>
  <si>
    <t>Honda N-Van e:</t>
  </si>
  <si>
    <t>https://www.facebook.com/groups/hkevcharging/permalink/3255672394727792/</t>
  </si>
  <si>
    <t>16萬就買到部電動車，真夠平，有得做</t>
  </si>
  <si>
    <t>https://www.facebook.com/groups/hkevcharging/permalink/3253946341567064/</t>
  </si>
  <si>
    <t>想參考下 應該買 
2023年 全新既 mg zs long range
定 
2024年 全新 smart premium 好</t>
  </si>
  <si>
    <t>相關</t>
  </si>
  <si>
    <t>MG ZS Long Range, Smart Premium</t>
  </si>
  <si>
    <t>https://www.facebook.com/groups/hkevcharging/permalink/3253167694978262/</t>
  </si>
  <si>
    <t>唔好意思，今日有冇人喺海港城充電位嗰度見過一條藍色嘅中速線？ 屋企人今朝早去充電嘅時候留低咗喺度 ，大約早上6:00左右的￼麻煩晒‍♂️￼￼￼</t>
  </si>
  <si>
    <t>海港城</t>
  </si>
  <si>
    <t>中速</t>
  </si>
  <si>
    <t>https://www.facebook.com/groups/hkevcharging/permalink/3253086141653084/</t>
  </si>
  <si>
    <t>陸頌雄</t>
  </si>
  <si>
    <t>香港電動車用家充電意見調查</t>
  </si>
  <si>
    <t>請支持問卷，推動改善電動車充電政策⚡‍♂️</t>
  </si>
  <si>
    <t>https://www.facebook.com/groups/hkevcharging/permalink/3252538881707810/</t>
  </si>
  <si>
    <t>Kevin Kwok</t>
  </si>
  <si>
    <t>請問大家有冇啲實用充電app 可以提供</t>
  </si>
  <si>
    <t>https://www.facebook.com/groups/hkevcharging/permalink/3252449585050073/</t>
  </si>
  <si>
    <t>https://www.facebook.com/groups/hkevcharging/permalink/3252445838383781/</t>
  </si>
  <si>
    <t>政府停車場充電「按時收費」堅離地 政府後知後覺轉「按電量收費」❓
今年3月底，有54個政府停車場已實施充電收費，涉及逾1000個充電器。據了解，當時政府部門
曾就充電收費進行意見調查，認為「按時收費」比較合適，所以充電站承辦商按政府要求，實施「按
時收費」，充電每小時需約HK$19-21。
「按時收費」離曬譜❓
然而，充電收費實施後，有市民及議員質疑電動車充電收費過高，充電效率欠佳，形容「又貴又
慢」，使用率僅7%。另外，部份政府停車場因為電力供應不足而使用電力負荷管理系統，充電功
率會因實際系統負荷做即時調整。有車主曾指出充電1小時只充了2度電，在充電「按時收費」每小
時HK$19-21下，每度電價值大拿拿HK$10，比入汽油貴數倍！換言之，收費固定，電量卻無保證
，變相被「搶錢」！
政府後知後覺，「按電量收費」好好多❓
即日起有27個政府停車場充電站按「徇眾要求」，轉為「按電量收費」。按電量收費相對較為合理，
現在價錢分為三檔：HK$2.2、HK$2.7、HK$3 一度電，令充電費變得有保證！
大家又覺得點收費先至合理呢？</t>
  </si>
  <si>
    <t>https://www.facebook.com/groups/hkevcharging/permalink/3251829988445366/</t>
  </si>
  <si>
    <t>三萬蚊就買到一部電動車？粵港澳大灣區車展有乜好玩得意特別嘅電動車好睇？奇瑞 QQ 冰淇淋、比亞迪方程豹豹5、極狐 Kaola、蔚來、阿維塔 12、東風 e π、寧德時代</t>
  </si>
  <si>
    <t>三萬蚊一架電動車大家敢唔敢坐</t>
  </si>
  <si>
    <t>奇瑞 QQ 冰淇淋, 比亞迪方程豹豹5, 極狐 Kaola, 蔚來, 阿維塔 12, 東風 e π, 寧德時代</t>
  </si>
  <si>
    <t>https://www.facebook.com/groups/hkevcharging/permalink/3250566521905046/</t>
  </si>
  <si>
    <t>Ken Lau</t>
  </si>
  <si>
    <t>https://www.facebook.com/groups/hkevcharging/permalink/3250227311938967/</t>
  </si>
  <si>
    <t>Potchi  Ng</t>
  </si>
  <si>
    <t>請問有冇師兄係馬鞍山新港城四期停車場見到有條線係地下</t>
  </si>
  <si>
    <t>馬鞍山新港城四期</t>
  </si>
  <si>
    <t>https://www.facebook.com/groups/hkevcharging/permalink/3250415805253451/</t>
  </si>
  <si>
    <t>早晨，唔係幫到好多個師兄，儘量加到鐘就加左！</t>
  </si>
  <si>
    <t>https://scontent-atl3-3.xx.fbcdn.net/v/t39.30808-6/491239474_9205520542909837_4647668554128611497_n.jpg?stp=dst-jpg_s720x720_tt6&amp;_nc_cat=111&amp;ccb=1-7&amp;_nc_sid=aa7b47&amp;_nc_ohc=Pg8ZMeAbKjIQ7kNvwE7j6_R&amp;_nc_oc=Adp98R4Fos3mdis_e3cXyuwH53Nt5RTENEjyzLPYmLkPZftTmZRcCa6qmXzCHD9yUyw&amp;_nc_zt=23&amp;_nc_ht=scontent-atl3-3.xx&amp;_nc_gid=sqMATFWW6p17LWhaTmjyDw&amp;_nc_ss=72289&amp;oh=00_Af5yJNfB3GsZMV7PQE7uX768zTW_TYerAyYBdlbFzSg07Q&amp;oe=6A10CD7B</t>
  </si>
  <si>
    <t>https://www.facebook.com/groups/hkevcharging/permalink/3249340055361026/</t>
  </si>
  <si>
    <t>Donald Quan</t>
  </si>
  <si>
    <t>請問教我各位師兄，我將會有Tesla Model 3 long range, 如果買中充電線，應該選擇單相或三相充電線，其實有什麼分別，謝謝。</t>
  </si>
  <si>
    <t>中充, 單相, 三相</t>
  </si>
  <si>
    <t>https://www.facebook.com/groups/hkevcharging/permalink/3249238132037885/</t>
  </si>
  <si>
    <t>Alex Au</t>
  </si>
  <si>
    <t>太古城停車場</t>
  </si>
  <si>
    <t>太古城</t>
  </si>
  <si>
    <t>https://www.facebook.com/groups/hkevcharging/permalink/3248847258743639/</t>
  </si>
  <si>
    <t>Zaku Dom</t>
  </si>
  <si>
    <t>想請教一下大家，小弟公司本身有32A單相嘅插頭，咁係咪我買條啱嘅充電線，就可以充電？
P.S.：諗住換車，如果得嘅話會係一個好大嘅誘因選擇電車
Thx a lot！！</t>
  </si>
  <si>
    <t>https://www.facebook.com/groups/hkevcharging/permalink/3248721862089512/</t>
  </si>
  <si>
    <t>蔚來5月交付量增2.3倍</t>
  </si>
  <si>
    <t>https://www.facebook.com/groups/hkevcharging/permalink/3248637512097947/</t>
  </si>
  <si>
    <t>Murphy Ho</t>
  </si>
  <si>
    <t>請教大家一下，有否這樣的情況：
Cornerstone app顯示5.9kW
MG app顯示5.38kW
如何理解這個差距呢？</t>
  </si>
  <si>
    <t>https://www.facebook.com/groups/hkevcharging/permalink/3246782585616773/</t>
  </si>
  <si>
    <t>蝴蝶停車場 2/F全院滿座，但係冇一架係電車，apps平台話有1個電車吉位(又一個騙人apps）現場睇明明大把位，最少都有26個，充電位放呢一層簡直係浪費，根本真正電車就一架都泊唔到電車位，3/F見到好多吉位冇人泊，香港唔係電車位唔夠，而係資源錯分配，冇人監管.你有你裝充電粧，我唔係電車都照泊，電車想充電冇地方充，咁又點行車呢希望油車師傅行過方便，日行一善好福運</t>
  </si>
  <si>
    <t>https://scontent.ffod1-1.fna.fbcdn.net/v/t39.30808-6/481054809_1164602038349945_5889374714755531981_n.jpg?stp=dst-jpg_p526x296_tt6&amp;_nc_cat=106&amp;ccb=1-7&amp;_nc_sid=aa7b47&amp;_nc_ohc=KV6eh1piykkQ7kNvwG_u0PE&amp;_nc_oc=Adqt0WIQ2vbhS10STfjUTqSSISRsAeAs7rEFZrIGJsaMf79BLSZmN3-iXOk_1yHSZ4Q&amp;_nc_zt=23&amp;_nc_ht=scontent.ffod1-1.fna&amp;_nc_gid=T6KTE4AX55gSAdtWZCIK-A&amp;_nc_ss=72289&amp;oh=00_Af4ogZPOJ9R9j9eZw6Q4V_QD7K4SJk2RI1dye-BXLg83jw&amp;oe=6A10B07E</t>
  </si>
  <si>
    <t>蝴蝶停車場</t>
  </si>
  <si>
    <t>https://www.facebook.com/groups/hkevcharging/permalink/3244793675815664/</t>
  </si>
  <si>
    <t>Rhyno Hin</t>
  </si>
  <si>
    <t>大家好
我岩岩用電車
有啲野唔係好識
我架車係E-2008，買左個三腳插諗住慢充
我見佢慢充有得俾我揀6，8，10，13A
想問，係咪用10，係咪安全d? 
謝謝</t>
  </si>
  <si>
    <t>E-2008</t>
  </si>
  <si>
    <t>慢充、三腳插、6A、8A、10A、13A</t>
  </si>
  <si>
    <t>https://www.facebook.com/groups/hkevcharging/permalink/3244896012472097/</t>
  </si>
  <si>
    <t>粉嶺囍逸廣場停車場2024 年6 月10 日起開始收費充電。</t>
  </si>
  <si>
    <t>https://scontent.fagc1-1.fna.fbcdn.net/v/t39.30808-6/486642083_2135860256852966_5590088496145572183_n.jpg?stp=cp6_dst-jpg_p526x296_tt6&amp;_nc_cat=103&amp;ccb=1-7&amp;_nc_sid=aa7b47&amp;_nc_ohc=xgPwu6xyPqgQ7kNvwEKi-RH&amp;_nc_oc=AdqR5a46kecgGw59yV80qkTZY4JE-joUZPXyKeW0i9BQ2JdMB_j3KNMpwqc-2T8etgw&amp;_nc_zt=23&amp;_nc_ht=scontent.fagc1-1.fna&amp;_nc_gid=WxDcpZ-OHV9yiilregBnNg&amp;_nc_ss=72289&amp;oh=00_Af5VpwDJNuoE8n6_ldNLuTq2Y-uk6-HiWgU72D0qqbIQRw&amp;oe=6A10A70B</t>
  </si>
  <si>
    <t>粉嶺囍逸廣場</t>
  </si>
  <si>
    <t>https://www.facebook.com/groups/hkevcharging/permalink/3244381219190243/</t>
  </si>
  <si>
    <t>請列出車款
AC 可食到 22kw</t>
  </si>
  <si>
    <t>AC 22kW</t>
  </si>
  <si>
    <t>https://www.facebook.com/groups/hkevcharging/permalink/3244407849187580/</t>
  </si>
  <si>
    <t>Tesla而家專搞自動駕駛</t>
  </si>
  <si>
    <t>https://www.facebook.com/groups/hkevcharging/permalink/3243929622568736/</t>
  </si>
  <si>
    <t>Cedric Maffey Yeung</t>
  </si>
  <si>
    <t>新手報到</t>
  </si>
  <si>
    <t>https://www.facebook.com/groups/hkevcharging/permalink/3243209365974095/</t>
  </si>
  <si>
    <t>William Wong</t>
  </si>
  <si>
    <t>Cornerstone 限流4.5kw/hr 充兩個鐘先得9.5kw，$42兩個鐘即係每度$4.42 仲貴過 Shell 快充</t>
  </si>
  <si>
    <t>https://scontent.fpia1-1.fna.fbcdn.net/v/t39.30808-6/516124938_10161613651351938_7728166254408986320_n.jpg?stp=dst-jpg_p526x296_tt6&amp;_nc_cat=109&amp;ccb=1-7&amp;_nc_sid=aa7b47&amp;_nc_ohc=l112ouF4wRoQ7kNvwFeRsP5&amp;_nc_oc=AdrPObHskIVCKNGs4CJ9aldCfLrNMsek7t7iZzDqDWas_uZ2rXsepmIwBnGCEmTTM7c&amp;_nc_zt=23&amp;_nc_ht=scontent.fpia1-1.fna&amp;_nc_gid=w41hMTD6SIlA_8aOBUGgwA&amp;_nc_ss=72289&amp;oh=00_Af619y29kJ3lmUAofbpRf9wJhZYz1TZhjLV9I-aIMCmOZw&amp;oe=6A10CB36</t>
  </si>
  <si>
    <t>Cornerstone, Shell</t>
  </si>
  <si>
    <t>https://www.facebook.com/groups/hkevcharging/permalink/3243117645983267/</t>
  </si>
  <si>
    <t>Chor Yi Jim</t>
  </si>
  <si>
    <t>香園圍停車場，感謝有師兄幫手撳掣充多一轉</t>
  </si>
  <si>
    <t>https://www.facebook.com/groups/hkevcharging/permalink/3241275389500826/</t>
  </si>
  <si>
    <t>Henry Ip</t>
  </si>
  <si>
    <t>請問各位，粉嶺區有咩充電點可以介紹一下，小弟剛入坑</t>
  </si>
  <si>
    <t>粉嶺</t>
  </si>
  <si>
    <t>https://www.facebook.com/groups/hkevcharging/permalink/3241207332840965/</t>
  </si>
  <si>
    <t>Yung Wing Keung</t>
  </si>
  <si>
    <t>成功叉電北上成功</t>
  </si>
  <si>
    <t>https://video-hou1-1.xx.fbcdn.net/o1/v/t2/f2/m266/AQPQLYljqRe1CXoWRZggYN6lz812Q2GaeNQ2ZINrzVTdaz8wVhc_XsnRvO2TXImCfFok98bUxFVR8ivC7EIXU9WYw9MzPno-fdg.mp4?strext=1&amp;_nc_cat=102&amp;_nc_sid=8bf8fe&amp;_nc_ht=video-hou1-1.xx.fbcdn.net&amp;_nc_ohc=yb-l-1GWMi0Q7kNvwGw3pty&amp;efg=eyJ2ZW5jb2RlX3RhZyI6Inhwdl9wcm9ncmVzc2l2ZS5GQUNFQk9PSy4uQzMuNDgwLmNvbXByZXNzZWRfc291cmNlIiwieHB2X2Fzc2V0X2lkIjoxNTQ0ODM4NDI2Mzg3NzA3LCJhc3NldF9hZ2VfZGF5cyI6NzI1LCJ2aV91c2VjYXNlX2lkIjoxMDEyMSwiZHVyYXRpb25fcyI6MzAsInVybGdlbl9zb3VyY2UiOiJ3d3cifQ%3D%3D&amp;ccb=17-1&amp;_nc_gid=Mtu4faVcGQDgEyPEReSgjA&amp;_nc_ss=72289&amp;_nc_zt=28&amp;oh=00_Af4NM51cIs9sUa73g-U_O1d3yD_UCvJW_OmlCfjY-uS3Eg&amp;oe=6A0CD31C&amp;bitrate=911906&amp;tag=compressed_source</t>
  </si>
  <si>
    <t>https://www.facebook.com/groups/hkevcharging/permalink/3240062609622104/</t>
  </si>
  <si>
    <t>出pose目的，希望供應商廢除免費充電及預約功能，因為免費帶來嘅禍害，招惹D比唔起充電費既人坐響架車入面不願走，直至泊車優惠時間到才走，預約功能經常斷線，hold住個位半個鐘頭啲預約犬都唔嚟，絕對沒有得益既設計，試過見到一家三口匿埋架車入面成半個鐘頭都唔走，就係為咗免費電，畀啲骨氣出嚟，唔使充滿先走，留返啲時間畀排隊嘅人，得唔得，政府濟貧派米，排頭位都唔好食到盡，積下啲陰德</t>
  </si>
  <si>
    <t>https://scontent-mia5-1.xx.fbcdn.net/v/t39.30808-6/482204091_1164593945017421_1437994563420576798_n.jpg?stp=dst-jpg_p526x296_tt6&amp;_nc_cat=104&amp;ccb=1-7&amp;_nc_sid=aa7b47&amp;_nc_ohc=z-qSW1nF2xQQ7kNvwFiKwlg&amp;_nc_oc=AdqPs0heWgq0s_2uFJ4SKqGE682w9tD7fc4R_-RkAWovIZB74bBwLOXJbb37x2_b-1o&amp;_nc_zt=23&amp;_nc_ht=scontent-mia5-1.xx&amp;_nc_gid=zZMTu4CcifASd-18aNaeJw&amp;_nc_ss=72289&amp;oh=00_Af7nUmk8fUj2w_Elt1-utmBF7qtvhBNWOO2fQob0iqZX5g&amp;oe=6A109CE8</t>
  </si>
  <si>
    <t>https://www.facebook.com/groups/hkevcharging/permalink/3238889086406123/</t>
  </si>
  <si>
    <t>住油塘嘅朋友留意啦</t>
  </si>
  <si>
    <t>https://scontent-mia3-3.xx.fbcdn.net/v/t39.30808-6/494928782_29400505966231274_5411180092241855300_n.jpg?stp=dst-jpg_p526x296_tt6&amp;_nc_cat=109&amp;ccb=1-7&amp;_nc_sid=aa7b47&amp;_nc_ohc=7eZYgnizEgoQ7kNvwGJIx73&amp;_nc_oc=AdpHPMEMPs9-F5RA4FCO06STiH_aUHE_g3QhKIVRajd6EU6EAaxZHx7daS_Fod5626k&amp;_nc_zt=23&amp;_nc_ht=scontent-mia3-3.xx&amp;_nc_gid=zZMTu4CcifASd-18aNaeJw&amp;_nc_ss=72289&amp;oh=00_Af5Yz4mcUqCgFmjfSfsKE0DYedI2XINXVe35anvzLo02Lg&amp;oe=6A109FD6</t>
  </si>
  <si>
    <t>油塘</t>
  </si>
  <si>
    <t>https://www.facebook.com/groups/hkevcharging/permalink/3239364473025251/</t>
  </si>
  <si>
    <t>Lucas Lee</t>
  </si>
  <si>
    <t>換$10，我見通常$1.5-2左右一度電</t>
  </si>
  <si>
    <t>https://www.facebook.com/groups/hkevcharging/permalink/3238344869793878/</t>
  </si>
  <si>
    <t>原來長沙灣廣場多左13個Wall Connector中差11kw! 
Tesla車主有福了</t>
  </si>
  <si>
    <t>中充, 11kW, Wall Connector</t>
  </si>
  <si>
    <t>https://www.facebook.com/groups/hkevcharging/permalink/3238524376442594/</t>
  </si>
  <si>
    <t>司徒細文</t>
  </si>
  <si>
    <t>想問吓顯示呢個嘢，係咩原因？？ ？</t>
  </si>
  <si>
    <t>https://scontent-lax7-1.xx.fbcdn.net/v/t39.30808-6/481568917_1399507951169821_3908430580537533126_n.jpg?stp=dst-jpg_p526x296_tt6&amp;_nc_cat=101&amp;ccb=1-7&amp;_nc_sid=aa7b47&amp;_nc_ohc=7qVf-0ure7EQ7kNvwG167k6&amp;_nc_oc=Adp-KQqp0b44uK0_Of0sj5tQkBCEb9JR4Z1wvO4BUQE-C56E_7JnCi2zR6eu8NKJzBs&amp;_nc_zt=23&amp;_nc_ht=scontent-lax7-1.xx&amp;_nc_gid=GILnCsn6y3h3NjfK-PIf4Q&amp;_nc_ss=72289&amp;oh=00_Af5FVLAlQtU1UTTyGWm-ci9rUgLJQudeod1PHGJWNyo1kg&amp;oe=6A10A629</t>
  </si>
  <si>
    <t>https://www.facebook.com/groups/hkevcharging/permalink/3235775873384111/</t>
  </si>
  <si>
    <t>小米SU7交付量破萬創紀錄</t>
  </si>
  <si>
    <t>https://www.facebook.com/groups/hkevcharging/permalink/3235259120102453/</t>
  </si>
  <si>
    <t>Ryan Tang</t>
  </si>
  <si>
    <t>太古城又有新充電位喇，今次係Benz，不過未知幾時開￼￼</t>
  </si>
  <si>
    <t>https://scontent-mia3-1.xx.fbcdn.net/v/t39.30808-6/482093305_1884409762095260_7710374070717628847_n.jpg?stp=cp6_dst-jpg_s720x720_tt6&amp;_nc_cat=111&amp;ccb=1-7&amp;_nc_sid=aa7b47&amp;_nc_ohc=DjuoQw1Xyr4Q7kNvwGwimT_&amp;_nc_oc=Adp26nvWSfmCDeljNZ8kp4wlZoncPl1ibQTXEmGIrZdk3LjqSBzLfayNUpVtYSN08yI&amp;_nc_zt=23&amp;_nc_ht=scontent-mia3-1.xx&amp;_nc_gid=Uw---2rqg1l2cJpEy6EtAw&amp;_nc_ss=72289&amp;oh=00_Af7WtCDP7xbap9PCE8k__2havR4BxOHqhXmi56EyGu24hQ&amp;oe=6A10B82E</t>
  </si>
  <si>
    <t>https://www.facebook.com/groups/hkevcharging/permalink/3234996316795400/</t>
  </si>
  <si>
    <t>Alan Wong</t>
  </si>
  <si>
    <t>有冇朋友知葵涌邨新拉嗰啲慢差電箱仔係咩玩法？</t>
  </si>
  <si>
    <t>葵涌邨</t>
  </si>
  <si>
    <t>https://www.facebook.com/groups/hkevcharging/permalink/3233829630245402/</t>
  </si>
  <si>
    <t>示威者反對Tesla德國廠擴建</t>
  </si>
  <si>
    <t>https://www.facebook.com/groups/hkevcharging/permalink/3232446757050356/</t>
  </si>
  <si>
    <t>新人報到，想問吓每度電行到幾公里係點計？就咁睇電腦個Kwh/100KM個數係準？謝謝指教</t>
  </si>
  <si>
    <t>https://www.facebook.com/groups/hkevcharging/permalink/3232339577061074/</t>
  </si>
  <si>
    <t>新都會返工嘅大家去開邊度叉電？
葵芳多層停車場無咗免費叉電，咁大家而家喺邊度叉電？</t>
  </si>
  <si>
    <t>葵芳, 新都會</t>
  </si>
  <si>
    <t>https://www.facebook.com/groups/hkevcharging/permalink/3232015583760140/</t>
  </si>
  <si>
    <t>Iron Wong</t>
  </si>
  <si>
    <t>無知一問純互相交流，我想問吓大家平均一度電可以行到幾多公里？（不喜勿插）</t>
  </si>
  <si>
    <t>https://www.facebook.com/groups/hkevcharging/permalink/3231242843837414/</t>
  </si>
  <si>
    <t>Edward Chau</t>
  </si>
  <si>
    <t>長沙灣政府合署充電不再免費，而且中途自己斷電，照收足價！</t>
  </si>
  <si>
    <t>https://scontent-atl3-3.xx.fbcdn.net/v/t39.30808-6/499045712_10238174240364262_9100132859291392688_n.jpg?stp=dst-jpg_p552x414_tt6&amp;_nc_cat=109&amp;ccb=1-7&amp;_nc_sid=aa7b47&amp;_nc_ohc=6S2FgBt8GhUQ7kNvwFbK4Mx&amp;_nc_oc=AdoL8Zp7z7Ll-P1K2BKyOj09BU-1Qe_fH_YVsvnDgpmlU6Qvp0_Wl5hdNQjgoth_cPQ&amp;_nc_zt=23&amp;_nc_ht=scontent-atl3-3.xx&amp;_nc_gid=V6i_pY0fdf5Myysp3eSPJg&amp;_nc_ss=72289&amp;oh=00_Af5OSbpl9lbYOfSSOYDn0B-uu3yLfscdHCWyH--wNfE63w&amp;oe=6A10B0BE</t>
  </si>
  <si>
    <t>長沙灣政府合署</t>
  </si>
  <si>
    <t>https://www.facebook.com/groups/hkevcharging/permalink/3230147067280325/</t>
  </si>
  <si>
    <t>請問一下西貢邊頭叉電好？住大埔仔果頭。謝謝
上網睇西貢市中心個哥爾夫球停車場好似有免費超沖？￼</t>
  </si>
  <si>
    <t>西貢</t>
  </si>
  <si>
    <t>https://www.facebook.com/groups/hkevcharging/permalink/3230151547279877/</t>
  </si>
  <si>
    <t>Ocean Lo</t>
  </si>
  <si>
    <t>岩岩見C記Home 充電計劃，覆蓋到自己屋苑，見佢有三個plan ，，淨係比月費，包安裝，有冇車友都係用，有冇評語￼？</t>
  </si>
  <si>
    <t>C記</t>
  </si>
  <si>
    <t>https://www.facebook.com/groups/hkevcharging/permalink/3229995980628767/</t>
  </si>
  <si>
    <t>Sunny Fu</t>
  </si>
  <si>
    <t>運輸署11個政府公眾停車場調整收費！私家車客貨車月租加150元</t>
  </si>
  <si>
    <t>加價</t>
  </si>
  <si>
    <t>https://www.facebook.com/groups/hkevcharging/permalink/3229319204029778/</t>
  </si>
  <si>
    <t>Emma Tang</t>
  </si>
  <si>
    <t>想讚一讚今朝去新世界PIT充電，放低架車離開咗先發覺充唔到電￼
打上客服問，原來佢哋有現場工作人員喺度，即時幫我重新插好支槍
￼唔使我專登走一轉返去</t>
  </si>
  <si>
    <t>https://scontent-ord5-3.xx.fbcdn.net/v/t39.30808-6/471649946_122174263670266384_6700049434923647545_n.jpg?stp=dst-jpg_s720x720_tt6&amp;_nc_cat=110&amp;ccb=1-7&amp;_nc_sid=aa7b47&amp;_nc_ohc=olMhoPYBjEAQ7kNvwEohLFu&amp;_nc_oc=Adr_nbDPnbyVoWf_uNkFFltiNltSgJtd0oU-lCrNxBtWtYjBSWiqC3i23P2dQ4o-lhM&amp;_nc_zt=23&amp;_nc_ht=scontent-ord5-3.xx&amp;_nc_gid=4oWwN7fBXFyJ0ou6-oP1lg&amp;_nc_ss=72289&amp;oh=00_Af4cuAR3VJfsfXpBx-wsHjJ0KZ77uNJL-_SB8p6_GsvqUQ&amp;oe=6A10B11C</t>
  </si>
  <si>
    <t>新世界PIT</t>
  </si>
  <si>
    <t>https://www.facebook.com/groups/hkevcharging/permalink/3228397754121923/</t>
  </si>
  <si>
    <t>Caspar Lo</t>
  </si>
  <si>
    <t>如果有 外置充電寶 公司就好喇，晚上外賣到只定車位幫客人充電....第2朝充完電有專人收返。
車主唔洗再 周圍搵充電站。</t>
  </si>
  <si>
    <t>https://www.facebook.com/groups/hkevcharging/permalink/3227749034186795/</t>
  </si>
  <si>
    <t>平時出入開荃灣商廈戈頭做野, 同D物管fd傾開計先知原來One midtown (有線電視大廈旁)裝左DC 60kW, 
唔洗成日去親戈到都要搵AC用, 平時唔多人, 有多個選擇, dn app比300蚊deposit就用得, 試左之後唔用都拎得番, 唔會好似cut有線咁
入左去充左45分鐘, 按完左充電後 既充電量收費都算公道, 之前試過其他brand按時間, 比唔足電真係搞唔掂 錢就收足, 突然有事要走又唔抵
方便大家
http://bit.ly/ichargeapp</t>
  </si>
  <si>
    <t>荃灣, One Midtown</t>
  </si>
  <si>
    <t>DC 60kW</t>
  </si>
  <si>
    <t>https://www.facebook.com/groups/hkevcharging/permalink/3227201170908248/</t>
  </si>
  <si>
    <t>想問下22歲 20%ncb想出部model 3 會唔會有保險公司受保？</t>
  </si>
  <si>
    <t>https://www.facebook.com/groups/hkevcharging/permalink/3225744367720595/</t>
  </si>
  <si>
    <t>中環新世界大廈7樓，職員話啱啱新開
有快充，同埋中充</t>
  </si>
  <si>
    <t>中環新世界大廈</t>
  </si>
  <si>
    <t>https://www.facebook.com/groups/hkevcharging/permalink/3226437737651258/</t>
  </si>
  <si>
    <t>人枯打嚟叫我續三年保養一萬銀多啲，各位認為抵唔抵？我應唔應該續？</t>
  </si>
  <si>
    <t>https://www.facebook.com/groups/hkevcharging/permalink/3226466530981712/</t>
  </si>
  <si>
    <t>Samuel Fung</t>
  </si>
  <si>
    <t>知唔知有咩APP可以睇到實時￼充電位既數量？</t>
  </si>
  <si>
    <t>https://www.facebook.com/groups/hkevcharging/permalink/3200014116960287/</t>
  </si>
  <si>
    <t>Vincent Chen</t>
  </si>
  <si>
    <t>https://www.facebook.com/groups/hkevcharging/permalink/3224181281210237/</t>
  </si>
  <si>
    <t>Maverick Lee</t>
  </si>
  <si>
    <t>￼想請教各位，如果出電（七人車）
Tesla Model X
Benz EQB250
MAXUS MIFA 7 / 9
那一部好啲￼</t>
  </si>
  <si>
    <t>Tesla Model X, Benz EQB250, MAXUS MIFA 7/9</t>
  </si>
  <si>
    <t>https://www.facebook.com/groups/hkevcharging/permalink/3224101611218204/</t>
  </si>
  <si>
    <t>希望幫到大家去珠海都叉到電！</t>
  </si>
  <si>
    <t>https://www.facebook.com/groups/hkevcharging/permalink/3222008364760862/</t>
  </si>
  <si>
    <t>Tesla Model 3 高性能AWD版性能猛獸推出！3.1秒百公里加速！
Tesla Model 3 Performance AWD版終於推出！繼2023年末更新Model 3長續航版、2024年第一季更新 Model 3後驅版，到2024年第二季終於推出Model 3 高性能版Ludicrous！外觀和性能比起上一代高性能版，以及新後驅版和長續航版都有非常大的變化！Model 3 高性能版一換一售價HK$396,880起。
即睇更多：https://www.kilowatt.hk/news/6739
Tesla Model 3 Performance 高性能版
電池容量:  78.4kWh
WLTP續航里程:  528km
0-100km/h:  3.1s
摩打: 永磁同步摩打
馬力: 460hp
最大扭矩: 提高了16%
傳動: 全輪驅動
座位數: 5座位
一換一售價:  HK$396,880起
Tesla Model 3 高性能AWD 尺寸及外觀！
Tesla Model 3 高性能版的尺寸，跟後驅和長續航版稍有不一樣。高性能版車長4,720mm、闊1,933mm、高1,431mm，比後驅和長續航版略矮了10mm；離地間隙同樣少了10mm；重量上亦是Model 3所有版本中最重，達1851公斤。
Tesla Model 3 高性能版外觀上有更大、更明顯的通風口，前後飾板、後擴散器、擾流器以及碳纖維尾翼，後背有高性能版跟椅背上一樣的Ludicrous標飾。多個外觀互相配合，以減低阻力、改善升力平衡、 幫助煞車系統散熱等。
Model 3 高性能版帶有20’’ Warp曲速車輪，比上一代高性能版輪圈外觀有更多整流片，輪骨更纖幼、更有流暢感和線條感。前後胎寬不一，為整體車身營造低趴感。且配有炫酷紅色、較大型的煞車碟、卡鉗和高性能煞車制動片，外觀上跟黑色、紅色車身非常配搭。
Tesla Model 3 高性能AWD 內裝及性能！
Tesla Model 3 高性能版的車廂內飾更為豪華，採用了碳纖維裝飾，比新後驅和長續航版的灰絨飾版更為高級。座椅也由原來的普通通風座椅升級為通風Sport座椅，以更精緻的物料、更高精準度下製造，椅背有一小幅Ludicrous標飾，帶來強烈的運動感和賽車感。
功能方面，最新的賽道模式，可自訂義平衡操控、穩定性控制項和動能回收制動。影音娛樂上，Model 3 高性能版帶有 17 個喇叭、雙重低音喇叭和雙擴音器，比後驅版多了8個喇叭、低音喇叭和1個擴音器；比長續航版多了2個喇叭。
Model 3 高性能版帶有全新的自動適應減震系統，讓車輛貼近地面，車主更能靈活控制車輛，轉彎時更舒適。另外， Model 3 高性能版的底盤配以高性能彈簧、減震器、杯士及防傾桿，提供更強大的底盤性能，於保持性能的前提下，提高駕駛的舒適度。
性能方面，高性能版配有Model 3有史以來最強大的驅動單元，提供460 hp馬力，100km/h加速只需3.1秒。最高時速262km/h；配長續航78.4kWh電池，528km WLTP續航里程。
#Tesla #Model3 #Model3Performance #Kilowatt #電動車</t>
  </si>
  <si>
    <t>https://www.facebook.com/groups/hkevcharging/permalink/3220767828218249/</t>
  </si>
  <si>
    <t>Sam Cheung</t>
  </si>
  <si>
    <t>新手一問，三腳充電線有咩牌子推介，謝謝。</t>
  </si>
  <si>
    <t>https://www.facebook.com/groups/hkevcharging/permalink/3220340054927693/</t>
  </si>
  <si>
    <t>Kelvin Ng</t>
  </si>
  <si>
    <t>想請教下有冇人用緊tesla第二代叉電器差唔係tesla嘅車.  有冇試過叉車之後細電冇曬電連車都開唔到</t>
  </si>
  <si>
    <t>https://www.facebook.com/groups/hkevcharging/permalink/3220142711614094/</t>
  </si>
  <si>
    <t>CH Wong</t>
  </si>
  <si>
    <t>新手一問，BYD 用 Tesla WC幾錢一度？</t>
  </si>
  <si>
    <t>https://scontent-iad3-1.xx.fbcdn.net/v/t39.30808-6/514420814_10161628916798176_6054453098524030302_n.jpg?stp=cp6_dst-jpg_p526x296_tt6&amp;_nc_cat=110&amp;ccb=1-7&amp;_nc_sid=aa7b47&amp;_nc_ohc=8wIKWlaOIssQ7kNvwHF6Zyg&amp;_nc_oc=AdrvPRu3-iMzTeBCAGHZusWHbE0MJh9lTOx6x3UZF5qQcSZI0c6ZuYuzGwHgWokG1w4&amp;_nc_zt=23&amp;_nc_ht=scontent-iad3-1.xx&amp;_nc_gid=gE0pnMCSpXyeFAg1Uh3o9w&amp;_nc_ss=72289&amp;oh=00_Af7qjwxIeZZQ9ETG7xG1iC4W7ErWAoF2u_LV1IgpOAT2lQ&amp;oe=6A10ADD9</t>
  </si>
  <si>
    <t>https://www.facebook.com/groups/hkevcharging/permalink/3220205354941163/</t>
  </si>
  <si>
    <t>我架車貼左大銀幕防爆玻璃幕之後，
個水撥每次落雨塊玻璃濕既情況下郁都啜住好大聲成架車震晒，想請問有無啲水撥係換左之後，個情況會改善，就算貼左防爆幕都吾會啜住有聲？定係有防爆幕其實就算換邊隻水撥都係一樣？感謝各位。</t>
  </si>
  <si>
    <t>https://www.facebook.com/groups/hkevcharging/permalink/3219173838377648/</t>
  </si>
  <si>
    <t>大家會唔會因為中充$2.8-3蚊 (一度電)免停車場費，而去比較偏遠嘅充電場，然後駁程車去返屋企(10分鍾左右)。諗緊整唔整月費好</t>
  </si>
  <si>
    <t>https://www.facebook.com/groups/hkevcharging/permalink/3219078575053841/</t>
  </si>
  <si>
    <t>深圳超充快香港3️⃣倍?
根據深圳市官方文件，深圳「超充」的定義是單槍額定功率不少於480kW的充電終端。部份充電供應商最大單槍功率更可達到600kW，比TeslaV2/V3超充至少快2-3倍
現時深圳市面普遍的「慢充」其實都有達20kW的充電功率，甚至比香港環保署文件劃分的中充(≦20kW)快
✅香港充電規格⚡️
標準充電(13A)
中充(≦20kW)
快充(&gt;20kW)
Tesla V2/V3超充(120kW/240kW)
✅深圳充電規格⚡️
慢充(≦20kW)
快充/小直流(20-60kW)
快充(60-240kW)
超充(&gt;480kW)
#港車北上 #香港超充 #深圳超充 #歐標充電 #深圳歐標充電</t>
  </si>
  <si>
    <t>深圳, 香港</t>
  </si>
  <si>
    <t>超充, 快充, 中充, 慢充, 13A, 20kW, 480kW, 600kW, 120kW, 240kW</t>
  </si>
  <si>
    <t>https://www.facebook.com/groups/hkevcharging/permalink/3218934728401559/</t>
  </si>
  <si>
    <t>Kevin Ma</t>
  </si>
  <si>
    <t>請問大家知唔知 Tesla 跟車條充電線可唔可以俾其他車用？ (例如 Maxus Mifa9)</t>
  </si>
  <si>
    <t>Tesla, Maxus Mifa9</t>
  </si>
  <si>
    <t>https://www.facebook.com/groups/hkevcharging/permalink/3218926895069009/</t>
  </si>
  <si>
    <t>方保僑</t>
  </si>
  <si>
    <t>smart #1推出全新Pro+ 版本
smart #1推出至今深受香港車迷熱愛，於舊有電動車稅務優惠下BRABUS及Premium版本多次增加配額。在全新電動車「一換一」計劃下，smart香港宣佈引入全新 smart #1 Pro+ 版本，售價由HK$269,000起，讓車迷在新電動車「一換一」計劃下仍能盡享稅務優惠。
全新smart #1 Pro+ 推出專屬顏色，以宇宙黑車身配上亮光黃車頂，加上全新三幅式設計的19吋合金輪圈，以鮮明設計打造型格外觀。車內更配上Pro+ 版本獨有的閃電灰車廂內飾，與車身外觀形成鮮明對比，讓駕駛氛圍添上活力。smart #1 Pro+ 同樣搭配永磁同步摩打及66kWh電池組，能提供272匹峰值馬力及最大343Nm峰值扭力，WLTP續航距離為420公里。標準配置及設備齊全，並包括側鏡盲點偵測顯示（BSD）、車前（FCTA）及車後（RCTA）橫越預警系統、行車線輔助系統（LKA）等各項智能輔助駕駛系統。
全新smart #1 Pro+ 版本即日起接受預訂，售價由HK$269,000起，並預計最快於今年7月交付。
#smart #smart1 #urbanmobility #ev #smartcar @smart.hongkong</t>
  </si>
  <si>
    <t>smart #1 Pro+</t>
  </si>
  <si>
    <t>https://www.facebook.com/groups/hkevcharging/permalink/3217839885177710/</t>
  </si>
  <si>
    <t>Paul Yuen</t>
  </si>
  <si>
    <t>剛剛去完香園圍停車場，感謝有師兄幫手撳掣充多一轉
但係到我想幫2位師兄再充電時，部充機顯示暫停，試過幾次都係咁唔知點解？不好意思</t>
  </si>
  <si>
    <t>https://www.facebook.com/groups/hkevcharging/permalink/3217736765188022/</t>
  </si>
  <si>
    <t>Man Tak Leung</t>
  </si>
  <si>
    <t>電車北上</t>
  </si>
  <si>
    <t>前傳：ev boy dc快充勁多問題 13A 溫控做假 燒左就話你使用不當 用拖版之類…充電線用唔到就唔覆唔處理…為免更多受害人被屈 我會定期出post提醒大家
今次又哀咩？ 
佢個人禁憎大陸但成個網賣晒d貼牌國貨 又扮野話自己設計 今次既13A產品 連CE證書都未有就話有齊埋TUV 去誤導消費者 … 
佢既經營手法…買唔買自行決定 …
預計佢又會話行家屈佢 … 如有證書就show出黎 唔好講禁多…</t>
  </si>
  <si>
    <t>ev boy</t>
  </si>
  <si>
    <t>13A, DC快充</t>
  </si>
  <si>
    <t>https://www.facebook.com/groups/hkevcharging/permalink/3217613015200397/</t>
  </si>
  <si>
    <t>Amy Lo</t>
  </si>
  <si>
    <t>請問在大廈安裝叉電系統，那個牌子那個速度比較好？那間公司好？有冇好介紹？月費大約多少錢？</t>
  </si>
  <si>
    <t>https://www.facebook.com/groups/hkevcharging/permalink/3217054258589606/</t>
  </si>
  <si>
    <t>James Wong</t>
  </si>
  <si>
    <t>連Schneider 都搶市場</t>
  </si>
  <si>
    <t>Schneider</t>
  </si>
  <si>
    <t>https://www.facebook.com/groups/hkevcharging/permalink/3216602071968158/</t>
  </si>
  <si>
    <t>Tracy Lee</t>
  </si>
  <si>
    <t>嘩！有好嘢真係要開心share！環保app同Cornerstone promotion 有$50充值額，幾筍喎</t>
  </si>
  <si>
    <t>https://www.facebook.com/groups/hkevcharging/permalink/3215222582106107/</t>
  </si>
  <si>
    <t>請問各位師兄 師姐 Tesla model 3 同比亞迪 Atto3 大家會認為邊架好啲 正考慮緊出邊架 麻煩各位比啲意見 因為第一次買電車</t>
  </si>
  <si>
    <t>Tesla Model 3, BYD Atto3</t>
  </si>
  <si>
    <t>https://www.facebook.com/groups/hkevcharging/permalink/3214780562150309/</t>
  </si>
  <si>
    <t>Michael Ng</t>
  </si>
  <si>
    <t>50 蚊15 分鐘。 會唔會係全港最貴？</t>
  </si>
  <si>
    <t>https://scontent-iad3-2.xx.fbcdn.net/v/t39.30808-6/516975495_10163163202629432_6477785838924819656_n.jpg?stp=cp6_dst-jpg_p526x296_tt6&amp;_nc_cat=105&amp;ccb=1-7&amp;_nc_sid=aa7b47&amp;_nc_ohc=zvWKJQHypDMQ7kNvwEX78LK&amp;_nc_oc=AdqEhCl7ULDGCY1DAZVf1T2nUcntLB2R_1BdGynuG5Gx4fg6Zfs_fT6kSUqH86bp2zNUe5XyuvB5wvUP4-dQQBTT&amp;_nc_zt=23&amp;_nc_ht=scontent-iad3-2.xx&amp;_nc_gid=YJXnviMG-dcRstOqkcJx2g&amp;_nc_ss=72289&amp;oh=00_Af6RgY4hmU78gbbk2hB81Uv7pz72lS6Raz788nl0tnvjGA&amp;oe=6A10BBA4</t>
  </si>
  <si>
    <t>https://www.facebook.com/groups/hkevcharging/permalink/3214658732162492/</t>
  </si>
  <si>
    <t>Anthony Chan</t>
  </si>
  <si>
    <t>九龍灣大昌行1/F有超快充，join member $3一度電，免停車場費，有十幾個位，新開好多人唔知。60kW 及120kW 充電柱。24小時開放，同保安講上一樓充電，即刻放行。</t>
  </si>
  <si>
    <t>https://scontent-phl2-1.xx.fbcdn.net/v/t39.30808-6/480817467_1025056112797212_5943824752286419842_n.jpg?stp=dst-jpg_p552x414_tt6&amp;_nc_cat=106&amp;ccb=1-7&amp;_nc_sid=aa7b47&amp;_nc_ohc=8d7EFWqtXeEQ7kNvwErlCzt&amp;_nc_oc=AdrUThKNPqJFTZXLuGumx2QszGqcdPKHeR8yrNXQJlBRsV2vybRoYDwgYb3dvQjPFJ4&amp;_nc_zt=23&amp;_nc_ht=scontent-phl2-1.xx&amp;_nc_gid=34OuSEWoEF7E1f3StrXz0Q&amp;_nc_ss=72289&amp;oh=00_Af4BAXqWjREuoKomo9EnycQGByBUK6fYomTtaG5IQ4PX5g&amp;oe=6A10AA9A</t>
  </si>
  <si>
    <t>超充, 60kW, 120kW</t>
  </si>
  <si>
    <t>https://www.facebook.com/groups/hkevcharging/permalink/3214031298891902/</t>
  </si>
  <si>
    <t>港車北上|LCCF VLOG|理想L9 L8 L7|測試L9混動SUV|純電續航CLTC 280km|綜合續航 1412km|5.3ms|靚女陪試員詳細講解|#理想 #港車北上</t>
  </si>
  <si>
    <t>理想L9, 理想L8, 理想L7</t>
  </si>
  <si>
    <t>https://www.facebook.com/groups/hkevcharging/permalink/3213365708958461/</t>
  </si>
  <si>
    <t>Wai Ming Wong</t>
  </si>
  <si>
    <t>Tesla official 賣緊Model 3 LR 2手平左咁多? 好似都幾抵玩 仲有多1年保養</t>
  </si>
  <si>
    <t>https://scontent-phl2-1.xx.fbcdn.net/v/t39.30808-6/473188726_122175132800262534_2514683691290575922_n.jpg?stp=dst-jpg_p180x540_tt6&amp;_nc_cat=102&amp;ccb=1-7&amp;_nc_sid=aa7b47&amp;_nc_ohc=spAdYa--pz8Q7kNvwEDXL-4&amp;_nc_oc=AdoHKL6j2tA9nAcaaQgf48vM3A4FzD_dF_cx2X3KfS4DEXI5sd7gd_TntSEWIe_ZLd0&amp;_nc_zt=23&amp;_nc_ht=scontent-phl2-1.xx&amp;_nc_gid=34OuSEWoEF7E1f3StrXz0Q&amp;_nc_ss=72289&amp;oh=00_Af7sqizEEY0YlzvfGhybdY9UXvt9JFwv-NnK4z90l4x-gQ&amp;oe=6A10AD98</t>
  </si>
  <si>
    <t>https://www.facebook.com/groups/hkevcharging/permalink/3212067072421658/</t>
  </si>
  <si>
    <t>Lam Ho</t>
  </si>
  <si>
    <t>各位我家用紧Tesla 充电机最近成日跳水氣制請問有冇人識得維修 WC</t>
  </si>
  <si>
    <t>https://www.facebook.com/groups/hkevcharging/permalink/3212180375743661/</t>
  </si>
  <si>
    <t>Jan Law</t>
  </si>
  <si>
    <t>求CornerStone 現有月費用戶，做推薦人</t>
  </si>
  <si>
    <t>CornerStone</t>
  </si>
  <si>
    <t>https://www.facebook.com/groups/hkevcharging/permalink/3211495482478817/</t>
  </si>
  <si>
    <t>Gary Cheung</t>
  </si>
  <si>
    <t>想問大家
Tesla13A充電站
會唔會收佔用費</t>
  </si>
  <si>
    <t>https://www.facebook.com/groups/hkevcharging/permalink/3211272415834457/</t>
  </si>
  <si>
    <t>想問下有無月租parkside 商場既電車車主? 知唔知幾時先可以用到充電設施?</t>
  </si>
  <si>
    <t>Parkside</t>
  </si>
  <si>
    <t>https://www.facebook.com/groups/hkevcharging/permalink/3210667789228253/</t>
  </si>
  <si>
    <t>Cybertruck 有得睇喇！利東街首展詳情！
展覽係灣仔皇后大道東200號「利東街」展出，2024年4月9至18日！</t>
  </si>
  <si>
    <t>灣仔利東街</t>
  </si>
  <si>
    <t>https://www.facebook.com/groups/hkevcharging/permalink/3210009422627423/</t>
  </si>
  <si>
    <t>小米SU7 vs 保時捷 Taycan。 大陸賣21.59萬，落到香港都要賣起碼35萬。假如有右軚版，大家又會唔會心動呢？</t>
  </si>
  <si>
    <t>https://scontent.fsan1-1.fna.fbcdn.net/v/t39.30808-6/516017669_10162944343542748_5248835100419842651_n.jpg?stp=dst-jpg_p526x296_tt6&amp;_nc_cat=111&amp;ccb=1-7&amp;_nc_sid=aa7b47&amp;_nc_ohc=5gAymIkIoHYQ7kNvwFlC4Us&amp;_nc_oc=AdqInsuehGB-pB6aSY40Gtps_GM9NAS_AyZ0NhpkFbwJ-CValna90VCJgQ-dTnv1IgU&amp;_nc_zt=23&amp;_nc_ht=scontent.fsan1-1.fna&amp;_nc_gid=6jjzqsaTlthgLiY2slcOvg&amp;_nc_ss=72289&amp;oh=00_Af7ZEbBNMPd3EAfxB6cRYGXVtjcN07u5hUeE1PiN0FElnA&amp;oe=6A109B12</t>
  </si>
  <si>
    <t>小米SU7, 保時捷 Taycan</t>
  </si>
  <si>
    <t>https://www.facebook.com/groups/hkevcharging/permalink/3209826022645763/</t>
  </si>
  <si>
    <t>利園三期充電位全部關閉</t>
  </si>
  <si>
    <t>利園三期</t>
  </si>
  <si>
    <t>https://www.facebook.com/groups/hkevcharging/permalink/3208700486091650/</t>
  </si>
  <si>
    <t>請教各位師兄, 想知香港宜家有冇mobile EV charging， 我見外國有提供緊急電動車充電服務</t>
  </si>
  <si>
    <t>https://www.facebook.com/groups/hkevcharging/permalink/3208197622808603/</t>
  </si>
  <si>
    <t>到底邊個弱智官員諗到用時間去計充電，吾係用充電量去計，吾通屋企啲用電量又係用時間去計！！</t>
  </si>
  <si>
    <t>https://www.facebook.com/groups/hkevcharging/permalink/3208045119490520/</t>
  </si>
  <si>
    <t>Joe Ko</t>
  </si>
  <si>
    <t>https://www.facebook.com/share/p/3TV1eCTqRnAUW8Gx/?mibextid=WC7FNe
自己留言收費計費模式要點改
比啲意見</t>
  </si>
  <si>
    <t>https://www.facebook.com/groups/hkevcharging/permalink/3207630179532014/</t>
  </si>
  <si>
    <t>以前日日爆滿而家政府帶頭收費晚晚清零
20$得果7kw都無，搵鬼充電？</t>
  </si>
  <si>
    <t>https://scontent-lga3-2.xx.fbcdn.net/v/t39.30808-6/516601360_10162656187524929_8104529471755851027_n.jpg?stp=cp6_dst-jpg_s720x720_tt6&amp;_nc_cat=107&amp;ccb=1-7&amp;_nc_sid=aa7b47&amp;_nc_ohc=JURopQMC7wMQ7kNvwFxJXgV&amp;_nc_oc=AdoHxHQZzlnEwqNpE65AZQ5fpC97M0hnkm24o8IHQ92c_RecfuLC5tpgs6O_T9Y-aN8&amp;_nc_zt=23&amp;_nc_ht=scontent-lga3-2.xx&amp;_nc_gid=ze2xWGGKansHwuVgC-w6bg&amp;_nc_ss=72289&amp;oh=00_Af7udSlrEZj3gX4e8UQE0OphGZ2FDVx9No-MHyuDBRcTCw&amp;oe=6A109DE9</t>
  </si>
  <si>
    <t>https://www.facebook.com/groups/hkevcharging/permalink/3207340066227692/</t>
  </si>
  <si>
    <t>Hokrus Ting</t>
  </si>
  <si>
    <t>荃灣多層停車場冇咗免費充電lu￼￼</t>
  </si>
  <si>
    <t>https://scontent-lga3-1.xx.fbcdn.net/v/t39.30808-6/515368914_10162861743979500_2281446261331379617_n.jpg?stp=cp6_dst-jpg_p526x296_tt6&amp;_nc_cat=111&amp;ccb=1-7&amp;_nc_sid=aa7b47&amp;_nc_ohc=IlSivUrE7pEQ7kNvwH4fiYl&amp;_nc_oc=AdppVFOm8qk7_H13agTVtZG-aJyvcPdsd8lcsmiDxOcUUtrpWttjDsxA-kTMuMvh0zw&amp;_nc_zt=23&amp;_nc_ht=scontent-lga3-1.xx&amp;_nc_gid=ze2xWGGKansHwuVgC-w6bg&amp;_nc_ss=72289&amp;oh=00_Af56Uv2K50WB4XXegq6GcBWdux20pE2eE2C41oxfXOUUUw&amp;oe=6A10C4A6</t>
  </si>
  <si>
    <t>https://www.facebook.com/groups/hkevcharging/permalink/3206727549622277/</t>
  </si>
  <si>
    <t>CC Ling</t>
  </si>
  <si>
    <t>【#華聲科技 小米汽車遭遇上百餘名消費者投訴】
3月29日上午，多位小米汽車預訂用戶在社交平台上表示，此前支付的5,000元定金無法退款，與小米汽車宣布的定金7天內無理由退款不符。
「小米汽車發布會上說7天內無理由可以退款，對於我一個沒有買過車的小白來說直接就參加了搶購。後來我不想要了，卻發現訂單無法退款。」一名消費者表示。
針對投訴，小米方面回應稱：定金7日內支持無理由退款，超過7日後，車輛配置會自動鎖定，消費者也可以提前主動鎖定配置的。一旦訂單鎖定，車輛將進入生產階段，配置無法再修改，定金不退。此外創始版現車配置已經鎖定，消費者在支付2萬元定金後，即鎖單。
但多位車主表示，小米汽車App並沒有特別提醒鎖定配置便不能退定，流程設計和宣傳詞有導致消費者產生誤會之嫌，並且在車主反饋無法退定問題後，小米在下定界面重新設置了提醒確認鎖單的彈窗。</t>
  </si>
  <si>
    <t>小米汽車</t>
  </si>
  <si>
    <t>https://www.facebook.com/groups/hkevcharging/permalink/3205910786370620/</t>
  </si>
  <si>
    <t>Trenk Wong</t>
  </si>
  <si>
    <t>想買電車，但系我哋嘅屋苑仲未安裝充電樁網絡，有冇合適嘅安裝公司推薦呢？</t>
  </si>
  <si>
    <t>https://www.facebook.com/groups/hkevcharging/permalink/3205423223086043/</t>
  </si>
  <si>
    <t>呢個顏色幾好睇哦【#華聲中國 小米SU7霞光紫曝光】 
小米汽車旗下首款車型——小米SU7今日（3月28日）正式上市。剛剛，小米集團CEO雷軍在微博發布了霞光紫SU7的照片。據介紹，車漆加入特殊配方的金屬粉，更顯流光溢彩。</t>
  </si>
  <si>
    <t>https://www.facebook.com/groups/hkevcharging/permalink/3204886706473028/</t>
  </si>
  <si>
    <t>Gt Chung</t>
  </si>
  <si>
    <t>大家好，有問題請教一下各版友， 順便了解吓市況
1：請問大家現時住緊嘅屋苑如果有得充電， 大家屋苑私家充電位，同無充電位嘅租金大約會差幾多錢？ 
2：另外用左嘅電費要另外自付嗎？還是私家充電位租金已包括？
3：係咪大家都會有充電月費plan選擇？ 定續度電計？
4：私家充電位洗唔洗另外再俾多啲按金（例如安裝充電箱個按金）去屋苑管理處或車位業主？
5：洗唔洗另外再為個充電位買保險嘅？ 
多謝晒各位師兄分享， 謝謝</t>
  </si>
  <si>
    <t>https://www.facebook.com/groups/hkevcharging/permalink/3204779159817116/</t>
  </si>
  <si>
    <t>大家好 電車新仔 見到tesla official 有2手車 各位師兄有冇feedback? 見佢都好多listing</t>
  </si>
  <si>
    <t>https://www.facebook.com/groups/hkevcharging/permalink/3204748659820166/</t>
  </si>
  <si>
    <t>LapMei</t>
  </si>
  <si>
    <t>剛剛訂了電車，發現屋苑下個月可以裝充電器。無申請政府資助，用者自付。 屋苑委託承辦商裝, ￼連拉線，3相電，充電器，第一年保養、公眾保險及license fee， 要成$4xxxx. 然後每度電在$1.5, 一年後license fee每月$200！有冇其他師兄師姐都覺得超貴？</t>
  </si>
  <si>
    <t>https://www.facebook.com/groups/hkevcharging/permalink/3204423726519326/</t>
  </si>
  <si>
    <t>請問各位，Tesla中充線有冇推介？</t>
  </si>
  <si>
    <t>https://www.facebook.com/groups/hkevcharging/permalink/3203984676563231/</t>
  </si>
  <si>
    <t>早兩日如常去又一城P3义電, 點知佢成六七個位封咗，無位义都算，發現佢封咗嗰啲位原來會改做cornerstone, 唉又少咗個义電嘅地方</t>
  </si>
  <si>
    <t>又一城</t>
  </si>
  <si>
    <t>https://www.facebook.com/groups/hkevcharging/permalink/3203692209925811/</t>
  </si>
  <si>
    <t>如果真係香港有得買，有冇谷友諗住買？ 好似之前有段時間係有得落訂</t>
  </si>
  <si>
    <t>https://www.facebook.com/groups/hkevcharging/permalink/3202986263329739/</t>
  </si>
  <si>
    <t>EV charger 慢同一d都唔平，2小時只充到10.74度</t>
  </si>
  <si>
    <t>https://scontent-ord5-3.xx.fbcdn.net/v/t39.30808-6/516385776_10162957776073491_7741681262008650215_n.jpg?stp=dst-jpg_p552x414_tt6&amp;_nc_cat=109&amp;ccb=1-7&amp;_nc_sid=aa7b47&amp;_nc_ohc=PvzAr-DXN1kQ7kNvwE3AIs0&amp;_nc_oc=AdoNJcMATPjI56oXnSyf-Ss8a1va_TutVXi9kI-HTNqO3yRqoe2Ody3wa3Xa3L6viQw&amp;_nc_zt=23&amp;_nc_ht=scontent-ord5-3.xx&amp;_nc_gid=9KQhUxIOjGzWVwJ6aJCxVQ&amp;_nc_ss=72289&amp;oh=00_Af7V7u8lHGsvZODssHlgiCLhtYvUmMqPmo__YsHKYdfPxw&amp;oe=6A10C82B</t>
  </si>
  <si>
    <t>https://www.facebook.com/groups/hkevcharging/permalink/3201463143482051/</t>
  </si>
  <si>
    <t>港燈電車充電站停運！充電市場4月起大變天！
2023年施政報告、2024年財政預算案、「電動車普及化路線圖」等，政府已多次提及政府停車場的電動車充電服務會逐步「市場化」收費！來到2024年3月，供應商的收費措施甚至停運就相繼出爐！首先有動作的是港燈及房委會！
港燈充電站停運！
港燈充電站由2009年開始為公眾提供免費電動車充電服務，歷經15年服務，即將會於2024年內逐步停止提供免費充電。現時共有12個港燈充電站，而其中3個將會於2024年3月28日起停運，包括：
- 興華（一）邨停車場
- 太古城中心停車場
- 赤柱廣場停車場
港燈表示會將投放資源強化「智惜用電電動車充電方案」服務，即是為電動車主或不同客户安裝電動車充電基礎設施、電動車充電器等，包括提供供電容量、電力負荷、實地視察供電安排等。
房委會停車場充電收費！
截至2023年12月底，房委會目前轄下有約90個停車場、約600個時租私家車泊車位、約1400個月租私家車泊車位有提供電動車輛充電器。而由2024年4月1日開始，房委會其中26個停車場的時租泊車位，約100個中速充電器，會開始實施電動車充電收費，每小時HK$20。至於泊車位的13A標準充電器，就維持免費。26個停車場包括：
- 祥龍圍邨
- 長青邨
- 青富苑
- 長沙灣邨
- 象山邨
- 菁田邨
- 大本型
- 海盈邨
- 紅磡邨
- 啟翔苑
- 錦駿苑
- 葵盛西邨
- 梨木樹商場
- 牛頭角下邨
- 美田邨
- 安基苑
- 安達邨
- 寶鄉邨
- 石排灣邨
- 水泉澳邨
- 德朗邨
- 和田邨
- 欣田邨
- 裕雅苑
- 愉德苑
- 雍明苑</t>
  </si>
  <si>
    <t>興華（一）邨停車場, 太古城中心停車場, 赤柱廣場停車場, 祥龍圍邨, 長青邨, 青富苑, 長沙灣邨, 象山邨, 菁田邨, 大本型, 海盈邨, 紅磡邨, 啟翔苑, 錦駿苑, 葵盛西邨, 梨木樹商場, 牛頭角下邨, 美田邨, 安基苑, 安達邨, 寶鄉邨, 石排灣邨, 水泉澳邨, 德朗邨, 和田邨, 欣田邨, 裕雅苑, 愉德苑, 雍明苑</t>
  </si>
  <si>
    <t>港燈, 房委會</t>
  </si>
  <si>
    <t>中速充電器, 13A標準充電器</t>
  </si>
  <si>
    <t>https://www.facebook.com/groups/hkevcharging/permalink/3200439773584388/</t>
  </si>
  <si>
    <t>Dennis Chan</t>
  </si>
  <si>
    <t>中國人壽中心可以叉電，有 DC快叉，2個鐘就叉完電。以後去黃埔同紅磡區嘅朋友唔使左搵右搵，去呢度叉電就得喇！
#黃埔 #紅磡 #充電 #叉電 #電動車 #充電優惠 #時租優惠 #中國人壽中心</t>
  </si>
  <si>
    <t>https://scontent-ord5-1.xx.fbcdn.net/v/t39.30808-6/480208829_597458206522954_3318798480748362516_n.jpg?_nc_cat=108&amp;ccb=1-7&amp;_nc_sid=aa7b47&amp;_nc_ohc=yCCHD3ldbMIQ7kNvwEDSOG8&amp;_nc_oc=AdriHdZlCEUUfmgvKI21IeX2TAkYNgJM_JMBUcuLL9BCWuymr_RYtQsWBDkP2vuLPDw&amp;_nc_zt=23&amp;_nc_ht=scontent-ord5-1.xx&amp;_nc_gid=9KQhUxIOjGzWVwJ6aJCxVQ&amp;_nc_ss=72289&amp;oh=00_Af7VEoh0-HDnVdbVv3WojVhd73GOAYyg1aJLmasBHF2eeg&amp;oe=6A10BA9A</t>
  </si>
  <si>
    <t>https://www.facebook.com/groups/hkevcharging/permalink/3200398410255191/</t>
  </si>
  <si>
    <t>充電要收費20蚊一粒鐘</t>
  </si>
  <si>
    <t>https://www.facebook.com/groups/hkevcharging/permalink/3199998470295185/</t>
  </si>
  <si>
    <t>Chemsir Lee Wai Hon</t>
  </si>
  <si>
    <t>【電動車充電】ELEMENTS 圓方南停車場｜免費電動車充電站泊車位｜西九龍｜九龍站｜尖沙咀｜柯士甸道｜EV-Link 充電卡｜EV Charging Station｜泊車好去處｜泊車優惠｜開字幕睇呀</t>
  </si>
  <si>
    <t>最近去咗 ELEMENTS 圓方南停車場，發現有電動車充電泊車位
重點係免費 拍條片送比大家，希望大家可以受惠</t>
  </si>
  <si>
    <t>圓方（ELEMENTS）、西九龍、九龍站、尖沙咀、柯士甸道</t>
  </si>
  <si>
    <t>EV-Link</t>
  </si>
  <si>
    <t>https://www.facebook.com/groups/hkevcharging/permalink/3199964553631910/</t>
  </si>
  <si>
    <t>有冇師兄途經朗豪坊用過呢款叉電？</t>
  </si>
  <si>
    <t>https://scontent-iad3-2.xx.fbcdn.net/v/t39.30808-6/486549187_2440033316340123_5782440339820265235_n.jpg?stp=dst-jpg_p526x296_tt6&amp;_nc_cat=103&amp;ccb=1-7&amp;_nc_sid=aa7b47&amp;_nc_ohc=20ZQ3FhjtrsQ7kNvwGMseJX&amp;_nc_oc=AdrnKbvcI7hcVEoPWSzfY1lkyoyNuMi9fnioDmc83n_DsOChSe01uxkrDI3akFbuE50&amp;_nc_zt=23&amp;_nc_ht=scontent-iad3-2.xx&amp;_nc_gid=QNMn7h59DPtk48OHdRusbQ&amp;_nc_ss=72289&amp;oh=00_Af79gvkjSgv2BT1M7mwuKBgup0S8uSLVu-xEsQaT4ULHQw&amp;oe=6A10C8E1</t>
  </si>
  <si>
    <t>朗豪坊</t>
  </si>
  <si>
    <t>https://www.facebook.com/groups/hkevcharging/permalink/3198838403744525/</t>
  </si>
  <si>
    <t>日產和本田宣布合作　開發電動車及智慧車核心技術 - Yahoo奇摩汽車機車</t>
  </si>
  <si>
    <t>https://www.facebook.com/groups/hkevcharging/permalink/3198206243807741/</t>
  </si>
  <si>
    <t>Jiro Ching</t>
  </si>
  <si>
    <t>大家好。想請教各位，因我嚟緊兩個月都揸唔到車。請問電車咁長時間無揸，其間有冇咩要做可保養好啲？例如好似油車咁每日著吓車.....等等。麻煩哂</t>
  </si>
  <si>
    <t>https://www.facebook.com/groups/hkevcharging/permalink/3197823417179357/</t>
  </si>
  <si>
    <t>後驅版Model 3到了，LR版都減咗價，不過新一換一下都係貴過上年尾買，好彩自己上年買咗新Model 3，早買早享受，遲買貴幾舊</t>
  </si>
  <si>
    <t>https://www.facebook.com/groups/hkevcharging/permalink/3196536950641337/</t>
  </si>
  <si>
    <t>E Ma Rk</t>
  </si>
  <si>
    <t>想買一個DC快充轉插返大陸用，請問各位師兄H、D 及BOY牌子怎比較？</t>
  </si>
  <si>
    <t>DC快充</t>
  </si>
  <si>
    <t>https://www.facebook.com/groups/hkevcharging/permalink/3195959690699063/</t>
  </si>
  <si>
    <t>新版 Model 3 後驅版終於到喇，有冇谷友等緊？
唔知新車一換一賣幾錢呢</t>
  </si>
  <si>
    <t>https://scontent-bos5-1.xx.fbcdn.net/v/t39.30808-6/515493244_10162941613667748_8094794023651005260_n.jpg?stp=dst-jpg_p843x403_tt6&amp;_nc_cat=104&amp;ccb=1-7&amp;_nc_sid=aa7b47&amp;_nc_ohc=PN2NsJn3W4AQ7kNvwFIEgOK&amp;_nc_oc=AdrY_kBeP9oV71CxhSndTyXcnFhVXdL2j2r0wG5JFXFiU2pypvxE1mPCgkXgBWB4pg0&amp;_nc_zt=23&amp;_nc_ht=scontent-bos5-1.xx&amp;_nc_gid=Tr05pz_UY3IQ-KC-RVU2vQ&amp;_nc_ss=72289&amp;oh=00_Af7LO4zijZI8m3OrYu-K9IP6ZN2a5Yvn39ld5R0cNUcpzw&amp;oe=6A10B91E</t>
  </si>
  <si>
    <t>https://www.facebook.com/groups/hkevcharging/permalink/3194959364132429/</t>
  </si>
  <si>
    <t>堅離地大白象工程
今日上昂坪，見到兩個快充樁，滿心歡喜以為可以一試。點知
1）的士專用。。。香港有幾多架電動的士。。上得來呢度的只有大嶼山的士，更是少之又少。。
2）兩部機都暫時使用。。目測應該壞左好耐，仲是ABB牌，靚野。。
一查應該是政府早前做落。原來納稅人的錢是甘
使的？</t>
  </si>
  <si>
    <t>昂坪</t>
  </si>
  <si>
    <t>ABB</t>
  </si>
  <si>
    <t>https://www.facebook.com/groups/hkevcharging/permalink/3194296287532070/</t>
  </si>
  <si>
    <t>大家好，如果廿萬筆直，你地會揀新車byd dolphin 定係二手model 3，小弟本身屋企係無得叉，現在很難選擇，謝謝解答</t>
  </si>
  <si>
    <t>BYD Dolphin, Tesla Model 3</t>
  </si>
  <si>
    <t>https://www.facebook.com/groups/hkevcharging/permalink/3193754880919544/</t>
  </si>
  <si>
    <t>Keung Wong</t>
  </si>
  <si>
    <t>各位谷友，小弟想買部電車，大家有冇好介紹，唔該各位</t>
  </si>
  <si>
    <t>https://www.facebook.com/groups/hkevcharging/permalink/3193438060951226/</t>
  </si>
  <si>
    <t>Ashley Tam</t>
  </si>
  <si>
    <t>想請教咁多位師兄師姐，依加ev charge中充開始收費，大概18-20蚊一個鐘，計番時間成本打算轉用快充。
想問下各位知唔知港島同九龍區邊到有平d嘅快充？之前冇用開快充唔熟悉，或者性價比高的中充？麻煩指教</t>
  </si>
  <si>
    <t>港島, 九龍</t>
  </si>
  <si>
    <t>ev charge</t>
  </si>
  <si>
    <t>https://www.facebook.com/groups/hkevcharging/permalink/3193232060971826/</t>
  </si>
  <si>
    <t># 請問市場上，電車平均電耗 150 Wh/km 以下而又做到 WLTP 最少 600km 或以上 的電車係唔係得 Model 3 highland long range? Ioniq 6 平均電耗 150 Wh/km 以下嗎? 謝</t>
  </si>
  <si>
    <t>Model 3 Highland Long Range, Ioniq 6</t>
  </si>
  <si>
    <t>https://www.facebook.com/groups/hkevcharging/permalink/3193202107641488/</t>
  </si>
  <si>
    <t>Tsang Vicky</t>
  </si>
  <si>
    <t>我有部舊車做到一換一，今日去搵下仲有咩牌子仲有現貨，第一間就去左Tesla睇話model y後驅仲有，有師兄師姐知道BMW同BENZ仲有無機呢？都有興趣想睇埋</t>
  </si>
  <si>
    <t>Tesla Model Y, BMW, Benz</t>
  </si>
  <si>
    <t>https://www.facebook.com/groups/hkevcharging/permalink/3192403627721336/</t>
  </si>
  <si>
    <t>馬斯克預言：全球將從缺晶片變為缺電 電動車將應採用 48V 架構</t>
  </si>
  <si>
    <t>https://www.facebook.com/groups/hkevcharging/permalink/3190258911269141/</t>
  </si>
  <si>
    <t>Mencar PT</t>
  </si>
  <si>
    <t>弱弱一問
成日快叉舊電會唔會好快打殘？
另為長期保養電池應該淨返幾多就要叉電？
少於50%？</t>
  </si>
  <si>
    <t>https://www.facebook.com/groups/hkevcharging/permalink/3189776341317398/</t>
  </si>
  <si>
    <t>Jan Chan</t>
  </si>
  <si>
    <t>根本就冇惠及到市民, 仲貴左, 正苦真係正苦</t>
  </si>
  <si>
    <t>https://www.facebook.com/groups/hkevcharging/permalink/3189835557978143/</t>
  </si>
  <si>
    <t>Kinght King</t>
  </si>
  <si>
    <t>請問香港有冇ccs2叉電轉頭在内地國標用賣？</t>
  </si>
  <si>
    <t>CCS2, 國標</t>
  </si>
  <si>
    <t>https://www.facebook.com/groups/hkevcharging/permalink/3189209174707448/</t>
  </si>
  <si>
    <t>Mah NG</t>
  </si>
  <si>
    <t>MIFA 9在家充電13A由10％充到100％要幾耐時間？ 三箱電。</t>
  </si>
  <si>
    <t>MIFA 9</t>
  </si>
  <si>
    <t>13A, 三相電</t>
  </si>
  <si>
    <t>https://www.facebook.com/groups/hkevcharging/permalink/3189212604707105/</t>
  </si>
  <si>
    <t>Leo Kwong</t>
  </si>
  <si>
    <t>請問各位 何文田土瓜灣紅磡 邊度有性價比較高的充電站</t>
  </si>
  <si>
    <t>何文田, 土瓜灣, 紅磡</t>
  </si>
  <si>
    <t>https://www.facebook.com/groups/hkevcharging/permalink/3188622218099477/</t>
  </si>
  <si>
    <t>如果依家去買電動車，會唔會有機會3月31前攞到車？</t>
  </si>
  <si>
    <t>https://www.facebook.com/groups/hkevcharging/permalink/3188657421429290/</t>
  </si>
  <si>
    <t>好消息🎊 旺角朗豪坊商場26個電動車個充電車位正式投入服務！⛽️
面對日益增加嘅充電需求，evMega於九龍市區潮流地標、朗豪坊商場B4層設置全新充電站，全層共安裝24部電動車充電器，當中包括22部提供3相21kW嘅中速充電樁及2部支援最高60kW嘅快速充電樁，係而家旺角區最多電動車充電位嘅商場！
各位車主下次過嚟朗豪坊行街Shopping，就可以一站式方便、輕鬆為電動車充滿電 
請大家繼續留意我哋專頁更新，evMega將會為大家帶來更多充電站資訊及優惠！
充電位置: 朗豪坊商場B4層
🔌充電速度及收費: 
AC | 中速充電（高達20千瓦）: $3.2/ 1千瓦小時（最少5千瓦小時）)
DC | 快速充電（高達60千瓦）: $3.6/ 1千瓦小時（最少5千瓦小時）
💰付款方式:
下載應用程式SnapCharge並掃瞄QR Code，於Apps內直接按用量付費</t>
  </si>
  <si>
    <t>旺角朗豪坊</t>
  </si>
  <si>
    <t>evMega, SnapCharge</t>
  </si>
  <si>
    <t>中速, 快充, 21kW, 60kW</t>
  </si>
  <si>
    <t>https://www.facebook.com/groups/hkevcharging/permalink/3188553138106385/</t>
  </si>
  <si>
    <t>現時電動車首次登記稅優惠為97500</t>
  </si>
  <si>
    <t>https://scontent-lga3-2.xx.fbcdn.net/v/t39.30808-6/516772346_10161676751154103_268709652856905342_n.jpg?stp=dst-jpg_p180x540_tt6&amp;_nc_cat=105&amp;ccb=1-7&amp;_nc_sid=aa7b47&amp;_nc_ohc=hf-KkGe4ni8Q7kNvwFTwFHy&amp;_nc_oc=Adqz0yPl7jBf171qna7siADPHJVZ8KQFO9Wj_mjEm0ocw9c4aRrhqHmvI-13HRiD-mA&amp;_nc_zt=23&amp;_nc_ht=scontent-lga3-2.xx&amp;_nc_gid=9S1gi8pa1fLJJlXMVhWsbA&amp;_nc_ss=72289&amp;oh=00_Af6u9rBrlmZO4ZbEeeDOimQvJzjTJOok-JRPs0ihb_tsyA&amp;oe=6A10C623</t>
  </si>
  <si>
    <t>https://www.facebook.com/groups/hkevcharging/permalink/3187603608201338/</t>
  </si>
  <si>
    <t>https://businessfocus.io/article/240970/</t>
  </si>
  <si>
    <t>https://www.facebook.com/groups/hkevcharging/permalink/3187205518241147/</t>
  </si>
  <si>
    <t>趙安吉倒車撞開障礙物衝入湖中！十分鐘後已無力回天！我將疑問指出！時機蹺蹊、家庭關係複雜！到底是自殺、謀殺還是意外？《蕭若元：蕭氏新聞台》2024-02-25</t>
  </si>
  <si>
    <t>大陸電動車焚毀引發火災！導致死傷慘重！中國日均七輛車自焚！究竟電動車內卷嚴重到什麼程度？有誰可以生存下去？</t>
  </si>
  <si>
    <t>https://www.facebook.com/groups/hkevcharging/permalink/3187412601553772/</t>
  </si>
  <si>
    <t>九龍灣exchange tower新開
中充，半價中$1.5/度電</t>
  </si>
  <si>
    <t>九龍灣Exchange Tower</t>
  </si>
  <si>
    <t>https://www.facebook.com/groups/hkevcharging/permalink/3187000431594989/</t>
  </si>
  <si>
    <t>Obelia Cheng</t>
  </si>
  <si>
    <t>請問各位師兄有冇快叉地方可以叉Mifa 9呢？</t>
  </si>
  <si>
    <t>Mifa 9</t>
  </si>
  <si>
    <t>https://www.facebook.com/groups/hkevcharging/permalink/3187089361586096/</t>
  </si>
  <si>
    <t>James Dim</t>
  </si>
  <si>
    <t>寶琳村停車場一樓好快就有得充電
8個位</t>
  </si>
  <si>
    <t>寶琳村停車場</t>
  </si>
  <si>
    <t>https://www.facebook.com/groups/hkevcharging/permalink/3186463364982029/</t>
  </si>
  <si>
    <t>Chan Slam</t>
  </si>
  <si>
    <t>新手一問……
有冇師兄知道Mg4充電係要熄左車先定著住車？
唔知點解我每次第一下去充電都係顯示⚠️話我充唔到電
硬係要鬆插一兩次先得</t>
  </si>
  <si>
    <t>MG4</t>
  </si>
  <si>
    <t>https://www.facebook.com/groups/hkevcharging/permalink/3185311835097182/</t>
  </si>
  <si>
    <t>比亞迪和DJI推出首款車載無人機！</t>
  </si>
  <si>
    <t>https://www.facebook.com/groups/hkevcharging/permalink/3185358591759173/</t>
  </si>
  <si>
    <t>陳伯苦</t>
  </si>
  <si>
    <t>天水圍天澤停車場2樓圍封十幾個位準備安裝充電樁</t>
  </si>
  <si>
    <t>天水圍天澤</t>
  </si>
  <si>
    <t>https://www.facebook.com/groups/hkevcharging/permalink/3184157561879276/</t>
  </si>
  <si>
    <t>有冇谷友用過？要book位應該冇乜人霸佔？</t>
  </si>
  <si>
    <t>https://www.facebook.com/groups/hkevcharging/permalink/3181851362109896/</t>
  </si>
  <si>
    <t>終於充到180KW了，仲有邊度比度</t>
  </si>
  <si>
    <t>https://scontent-ord5-2.xx.fbcdn.net/v/t39.30808-6/468603255_122193053474216448_2876897295370924576_n.jpg?stp=dst-jpg_s960x960_tt6&amp;_nc_cat=105&amp;ccb=1-7&amp;_nc_sid=aa7b47&amp;_nc_ohc=5YjUYfcVit8Q7kNvwH8DFc9&amp;_nc_oc=AdrDMrLJR5kZXnC0CwXmDTVvMkv4ljSqSQvUlZp8aARp-i7YRHTQRMrj9O166fMx9s0&amp;_nc_zt=23&amp;_nc_ht=scontent-ord5-2.xx&amp;_nc_gid=PiVwirJX4vKsYd8KR5GDLw&amp;_nc_ss=72289&amp;oh=00_Af6WrUEJvhCQgxj2hnFC2uhy8WOuGp8UmPg6wfsnXj3ZcA&amp;oe=6A10CE21</t>
  </si>
  <si>
    <t>https://www.facebook.com/groups/hkevcharging/permalink/3178215792473453/</t>
  </si>
  <si>
    <t>Wai Ar</t>
  </si>
  <si>
    <t>各位師兄，新年快樂，路路亨通
想問年初二有冇相熟胎鋪可以上門換呔？
啱啱整爆咗前後呔</t>
  </si>
  <si>
    <t>https://scontent-ord5-2.xx.fbcdn.net/v/t39.30808-6/506272692_10234320297222831_4367555458053574597_n.jpg?stp=dst-jpg_s720x720_tt6&amp;_nc_cat=103&amp;ccb=1-7&amp;_nc_sid=aa7b47&amp;_nc_ohc=nJQomCkjXncQ7kNvwG2syPT&amp;_nc_oc=Adrk3hSN_udKkfiTxy-Y2r7Abdv0WFX8LLKBJEHG9CxLAAGIe5ltLAvnaEDlhnMz_bg&amp;_nc_zt=23&amp;_nc_ht=scontent-ord5-2.xx&amp;_nc_gid=PiVwirJX4vKsYd8KR5GDLw&amp;_nc_ss=72289&amp;oh=00_Af7qQ3v-aQ_eI0JUSB9jYjRIrq2fLs6HqVPm9lmy1-istQ&amp;oe=6A10CDEA</t>
  </si>
  <si>
    <t>https://www.facebook.com/groups/hkevcharging/permalink/3178099032485129/</t>
  </si>
  <si>
    <t>祝各位谷友，龍年龍來運轉，路路暢通！</t>
  </si>
  <si>
    <t>https://scontent-ord5-2.xx.fbcdn.net/v/t39.30808-6/515516696_10162939419282748_8383169535736691473_n.jpg?stp=dst-jpg_p526x296_tt6&amp;_nc_cat=103&amp;ccb=1-7&amp;_nc_sid=aa7b47&amp;_nc_ohc=UIkhNTe-w8sQ7kNvwHhVfXn&amp;_nc_oc=AdrNQEFX9jMmscKCnWSZPkkeuQSffnx_tP1Xwm4rj0QY973FtSGDew5gFXmtb_MmIr0&amp;_nc_zt=23&amp;_nc_ht=scontent-ord5-2.xx&amp;_nc_gid=PiVwirJX4vKsYd8KR5GDLw&amp;_nc_ss=72289&amp;oh=00_Af5B68iwMcjNLf-Z3dLFIfO09fwGYmMvenNWjf_hufKJFw&amp;oe=6A10B612</t>
  </si>
  <si>
    <t>https://www.facebook.com/groups/hkevcharging/permalink/3177388955889470/</t>
  </si>
  <si>
    <t>將軍澳尚德邨中電充電樁成日壞㗎？￼ 10日壞咗三次。</t>
  </si>
  <si>
    <t>將軍澳尚德邨</t>
  </si>
  <si>
    <t>https://www.facebook.com/groups/hkevcharging/permalink/3177414609220238/</t>
  </si>
  <si>
    <t>Tesla 沙田凱悦酒店馬料水超級充電站成亞太區最大超充站！
沙田Tesla車主有福啦！即日2月8日起，沙田凱悦酒店擴建的超級充電站已投入服務！現時馬料水 V3 超級充電站 (沙田凱悅酒店)由原來的20個超級充電器，增加至32個超充和13個目的地充電器，成為亞太區最大的超充站！充電站支援DC快速充電、CCS 2及Type 2連接器、充電功率最高達250kW。加上早前2024年1月26日起，Tesla 充電減價，新年當真開個好年！
即睇更多：https://www.kilowatt.hk/news/6231
去充電就必須要泊車，咁究竟沙田凱悦酒店停車場時租同全日泊幾錢呢？
時租：HK$30
全日泊：HK$240 (只限已登記入住的客人)
Tesla車主獨享「凱悦酒店」餐飲水療優惠！為慶祝沙田凱悦酒店擴建超充站的啟用，凱悦酒店向Tesla車主及其家人提供以下優惠：
獨家餐飲優惠
- 凱悦酒店享用自助早餐、自助午餐、週末下午茶半自助餐及自助晚餐，4-8位成人賓客可享65折優惠
訂座連結：https://bit.ly/3SyF7w6
獨家水療優惠
- 以HK$2,388享用雙人舒壓香薰按摩及滋養香薰浴療程 (原價HK$3,310)
訂座連結：https://bit.ly/3UwGVZb
- 以HK$1,188享用1人舒壓香薰按摩及滋養香薰浴療程 (原價HK$1,510)
訂座連結：https://bit.ly/3UwGVZb
#Tesla #超充 #凱悦酒店</t>
  </si>
  <si>
    <t>沙田, 沙田凱悦酒店, 馬料水</t>
  </si>
  <si>
    <t>超充, DC快速充電, CCS2, Type 2, 250kW, V3</t>
  </si>
  <si>
    <t>https://www.facebook.com/groups/hkevcharging/permalink/3176922372602795/</t>
  </si>
  <si>
    <t>想問下，機場係吾係有充電位，喺邊？</t>
  </si>
  <si>
    <t>https://www.facebook.com/groups/hkevdiary/permalink/1742569410489384/</t>
  </si>
  <si>
    <t>Samantha Vlog</t>
  </si>
  <si>
    <t>3月又真係好多朋友買咗電動車你收咗車未呀🤓
運輸署表示，3月接獲約13,500宗「一換一」申請，較以往按月平均大幅增加超過3倍。截至4月底，已處理約85%，其餘主要於3月下旬遞交的，預計本月中陸續完成。</t>
  </si>
  <si>
    <t>2026/05/09</t>
  </si>
  <si>
    <t>https://www.facebook.com/groups/hkevdiary/permalink/1741975300548795/</t>
  </si>
  <si>
    <t>潮流興L  寶馬 iX1 L 長陣版
IX1 EDRIVE20L M SPORT EDITION U12
中國製造，車長4,616mm (+116mm)，軸距2,802mm (+110mm)
單摩打前驅，電池66.5kWh，續航433km (WLTP)
連稅售價HK$469,900</t>
  </si>
  <si>
    <t>2026/05/08</t>
  </si>
  <si>
    <t>BMW iX1</t>
  </si>
  <si>
    <t>https://www.facebook.com/groups/hkevdiary/permalink/1741192677293724/</t>
  </si>
  <si>
    <t>Hin Lo</t>
  </si>
  <si>
    <t>【2026年4月份電動車首次登記 仍有8千部‼️】
喺取消一換一餘溫下，4月份共有8,078部電動私家車登記，第一位AION，第二位Tesla，第三位BYD。
頭五位型號：
1️⃣TESLA MODEL Y RWD – 732部
2️⃣TOYOTA BZ3X – 551部
3️⃣BYD SEALION 7 – 485部
4️⃣AION ES – 462部
5️⃣AION UT PREMIUM – 449部
*以運輸署登記型號名稱計
想知邊部電動車好賣啲？Click入黎網站 https://hkevdb.com
#AION #TESLA #BYD #ZEEKR #TOYOTA</t>
  </si>
  <si>
    <t>2026/05/07</t>
  </si>
  <si>
    <t>BYD ATTO 2, Tesla Model Y RWD, Dongfeng Nammi Vigo Pro, Tesla Model 3 RWD, Zeekr 7X Platinum</t>
  </si>
  <si>
    <t>https://www.facebook.com/groups/hkevdiary/permalink/1730490095030649/</t>
  </si>
  <si>
    <t>行車片以前錄得一個鐘，update後有24小時</t>
  </si>
  <si>
    <t>2026/04/24</t>
  </si>
  <si>
    <t>https://scontent-atl3-1.xx.fbcdn.net/v/t39.30808-6/678675990_1560797179380012_1336673483405353334_n.jpg?stp=cp6_dst-jpg_s640x640_tt6&amp;_nc_cat=106&amp;ccb=1-7&amp;_nc_sid=aa7b47&amp;_nc_ohc=FHOXL0eZGcUQ7kNvwEnpJ_q&amp;_nc_oc=Adq3jYcdFfORLAzGJMkVSD55o4vRBY3FWGr801sMemmOnlmMkfXREq6bIlNgEf3XAtg&amp;_nc_zt=23&amp;_nc_ht=scontent-atl3-1.xx&amp;_nc_gid=lViGiTko_Pgh41w8qxw_Aw&amp;_nc_ss=72289&amp;oh=00_Af4Ezots8SdMFa-L-xlriMEpMO0y8O0qgtaDIpHLJ2wHFw&amp;oe=6A118E5C</t>
  </si>
  <si>
    <t>https://www.facebook.com/groups/hkevdiary/permalink/1727313928681599/</t>
  </si>
  <si>
    <t>網上好多留言話電動車冇靈魂，咁其實啲細cc+cvt波箱嘅油車、7人車，除咗引擎嘈，又有咩靈魂，唔通個個都揸JDM、超跑？
利申：油車電車都OK，睇個人需要</t>
  </si>
  <si>
    <t>2026/04/20</t>
  </si>
  <si>
    <t>https://www.facebook.com/groups/hkevdiary/permalink/1727256262020699/</t>
  </si>
  <si>
    <t>全新電動C-Class C400 4MATIC
- 800V架構，快充最高330kW
- 94kWh電池，續航762公里 (WLTP)
- 前後雙摩打，後摩打配有兩速波箱
- 馬力360kW、扭力800Nm
- 0-100km/h 4秒
- 長4883 x 闊1892 x 高1503mm、軸距2962mm
- 車重2460kg
- 選配氣壓避震、後輪轉向</t>
  </si>
  <si>
    <t>Mercedes-Benz C-Class C400 4MATIC</t>
  </si>
  <si>
    <t>800V, 快充, 330kW</t>
  </si>
  <si>
    <t>https://www.facebook.com/groups/hkevdiary/permalink/1725559322190393/</t>
  </si>
  <si>
    <t>送免費Supercharging仲好啦，冇永久都送5年吖
你好，全新 6座版Model YL 已經正式推出，車價連稅$499,978。
現有Model Y 特選車主除咗可以享有特高trade in價外，仲有高達$10000 Liberty 保費回贈以及免費升級兩年專享網絡。</t>
  </si>
  <si>
    <t>2026/04/18</t>
  </si>
  <si>
    <t>https://scontent-lga3-1.xx.fbcdn.net/v/t39.30808-6/674594046_10162580309556441_3708870992521192479_n.jpg?stp=dst-jpg_s720x720_tt6&amp;_nc_cat=110&amp;ccb=1-7&amp;_nc_sid=aa7b47&amp;_nc_ohc=sVQuixazQ6gQ7kNvwEqIp67&amp;_nc_oc=AdqZyavrPpYaa6qSB1P_Dbp-KjsT7w3sBBTgkHnqDlqq5ceL0y77r8Q4_zwrNORn7vg&amp;_nc_zt=23&amp;_nc_ht=scontent-lga3-1.xx&amp;_nc_gid=Xei9BtAjcdbLc_uq07tikQ&amp;_nc_ss=72289&amp;oh=00_Af64ZFtF-1AFZiULFFws6SfKJETob61CSvjoGkPWjWRPig&amp;oe=6A119D1D</t>
  </si>
  <si>
    <t>https://www.facebook.com/groups/hkevdiary/permalink/1724727288940263/</t>
  </si>
  <si>
    <t>Vincent Chan</t>
  </si>
  <si>
    <t>大家有冇用多層停車場嗰d中差74個政府停車場中，有1,600個充電樁的平均使用率是12%
對比去年數字雖有上升，但超過一半充電樁的平均使用率是單位數</t>
  </si>
  <si>
    <t>2026/04/17</t>
  </si>
  <si>
    <t>https://www.facebook.com/groups/hkevdiary/permalink/1724084889004503/</t>
  </si>
  <si>
    <t>Perry Leung</t>
  </si>
  <si>
    <t>巴打們
如果部車冇Apps
屋企個叉電樁亦都冇Apps
咁我想預設叉電時間之類
係咪有啲乜嘢後加硬件
或者可以set時間嘅叉電線解決呢個問題？</t>
  </si>
  <si>
    <t>2026/04/16</t>
  </si>
  <si>
    <t>https://www.facebook.com/groups/hkevdiary/permalink/1721170199295972/</t>
  </si>
  <si>
    <t>Myacc Chak</t>
  </si>
  <si>
    <t>一堆大陸賣八萬 十五萬嘅車 1換1都要18至28萬 而家賣到三十</t>
  </si>
  <si>
    <t>2026/04/13</t>
  </si>
  <si>
    <t>https://www.facebook.com/groups/hkevdiary/permalink/1719510786128580/</t>
  </si>
  <si>
    <t>Just Be You</t>
  </si>
  <si>
    <t>Model Y 都轉埋YL 果隻淺灰籠，無左白籠，20寸鈴改埋灰槍色</t>
  </si>
  <si>
    <t>2026/04/10</t>
  </si>
  <si>
    <t>https://www.facebook.com/groups/hkevdiary/permalink/1718804729532519/</t>
  </si>
  <si>
    <t>行到條鈴變鈴冚</t>
  </si>
  <si>
    <t>2026/04/09</t>
  </si>
  <si>
    <t>https://scontent-bos5-1.xx.fbcdn.net/v/t39.30808-6/669921882_1768057301245775_2339100306200886391_n.jpg?stp=dst-jpg_p526x296_tt6&amp;_nc_cat=109&amp;ccb=1-7&amp;_nc_sid=aa7b47&amp;_nc_ohc=Q3_s1Df2XT0Q7kNvwGxZfAi&amp;_nc_oc=AdoKpuMfhPtJoqrk2icTdcNOZJ137owgapRCmbFBE7-VPnutPQmfx99zPJNxupxl1DQ&amp;_nc_zt=23&amp;_nc_ht=scontent-bos5-1.xx&amp;_nc_gid=Ar1Gyn_YHLSLsiqKtQ3YyQ&amp;_nc_ss=7d289&amp;oh=00_Af73fqZOubCppe2zC1sbhYiviOqlavUSXvsOciFqKLxxhA&amp;oe=6A118AB5</t>
  </si>
  <si>
    <t>https://www.facebook.com/groups/hkevdiary/permalink/1713324203413905/</t>
  </si>
  <si>
    <t>一個3月登記左9千部電動車!!【2026年3月份電動車首次登記 超過9千部‼️】
喺取消一換一效應下，3月份共有9,150部電動私家車登記，相信係有史以嚟最多嘅一個月，第一位BYD Hong Kong - Harmony Auto，第二位Tesla，第三位AION。
頭五位型號：
1️⃣BYD ATTO 2 – 1,495部
2️⃣TESLA MODEL Y RWD – 811部
3️⃣DONGFENG NAMMI VIGO PRO – 665部
4️⃣TESLA MODEL 3 RWD – 512部
5️⃣ZEEKR 7X PLATINUM – 498部
*以運輸署登記型號名稱計
想知邊部電動車好賣啲？Click入黎網站 https://hkevdb.com
#BYD #TESLA #AION #ZEEKR #DONGFENG</t>
  </si>
  <si>
    <t>2026/04/02</t>
  </si>
  <si>
    <t>https://www.facebook.com/groups/hkevdiary/permalink/1713269290086063/</t>
  </si>
  <si>
    <t>去差電又要俾多5蚊喇.領展於4月8日起取消免費泊車優惠，改為指定時數優惠價時租$5，電動車1小時免費泊車優惠「EV泊」亦會於同日終止，同樣改為時租$5，優惠1小時</t>
  </si>
  <si>
    <t>領展</t>
  </si>
  <si>
    <t>https://www.facebook.com/groups/hkevdiary/permalink/1713166036763055/</t>
  </si>
  <si>
    <t>28car已經有人將炒價Model Y 0公里車放上去賣  唔係犯法咩？</t>
  </si>
  <si>
    <t>https://www.facebook.com/groups/hkevdiary/permalink/1712346946844964/</t>
  </si>
  <si>
    <t>https://news.now.com/home/local/player?newsId=642162</t>
  </si>
  <si>
    <t>https://www.facebook.com/groups/hkevdiary/permalink/1712789756800683/</t>
  </si>
  <si>
    <t>環境及生態局表示，習慣駕駛燃油車是5000元一個月的油費，轉用電動車就是4、500元，那個巨大的相差，見到電動車已經完全有競爭力在當中，毋須再有一換一</t>
  </si>
  <si>
    <t>2026/04/01</t>
  </si>
  <si>
    <t>https://www.facebook.com/groups/hkevdiary/permalink/1712101603536165/</t>
  </si>
  <si>
    <t>六座Model Y L香港發佈
最心痛是來得太遲‍</t>
  </si>
  <si>
    <t>https://www.facebook.com/groups/hkevdiary/permalink/1711782370234755/</t>
  </si>
  <si>
    <t>Vena Pa</t>
  </si>
  <si>
    <t>啱啱喺灣仔終於都見到佢真身, 已經放咗入showroom。</t>
  </si>
  <si>
    <t>灣仔</t>
  </si>
  <si>
    <t>https://www.facebook.com/groups/hkevdiary/permalink/1711739160239076/</t>
  </si>
  <si>
    <t>Model YL</t>
  </si>
  <si>
    <t>2026/03/31</t>
  </si>
  <si>
    <t>https://scontent-lga3-1.xx.fbcdn.net/v/t39.30808-6/658396936_2057371594829457_19252370893683681_n.png?_nc_cat=110&amp;ccb=1-7&amp;_nc_sid=aa7b47&amp;_nc_ohc=RkAZBnQyoLUQ7kNvwFLCoyr&amp;_nc_oc=AdptXyPT9YS1YV07YqxcZhgTxOXzBAhqDZOiWOaBnuSuybeoLgiQu-b-HSb6LbHBer8&amp;_nc_zt=23&amp;_nc_ht=scontent-lga3-1.xx&amp;_nc_gid=YjYLmo2h__kxtM6KYw2fCw&amp;_nc_ss=72289&amp;oh=00_Af4vNanuph66ee5da6QnTm-aLivr7M6bCJNHRr970MTtyw&amp;oe=6A119F7A</t>
  </si>
  <si>
    <t>https://www.facebook.com/groups/hkevdiary/permalink/1710769187002740/</t>
  </si>
  <si>
    <t>Model 3 Model Y 有新價錢了</t>
  </si>
  <si>
    <t>2026/03/30</t>
  </si>
  <si>
    <t>https://www.facebook.com/groups/hkevdiary/permalink/1710631790349813/</t>
  </si>
  <si>
    <t>Lapman Leung</t>
  </si>
  <si>
    <t>有無車友用過？快唔快？</t>
  </si>
  <si>
    <t>https://scontent-det1-1.xx.fbcdn.net/v/t39.30808-6/658695905_10163203489393387_7295506648678066623_n.jpg?stp=cp6_dst-jpg_p526x296_tt6&amp;_nc_cat=102&amp;ccb=1-7&amp;_nc_sid=aa7b47&amp;_nc_ohc=07O_4QXDzJUQ7kNvwHiBrF5&amp;_nc_oc=AdrUZZAFD1fQQr7rkkUYnXIHRAlpii8vp2MX3OuPc2m5YN1RVpC4LnGT_0zrjy98mUM&amp;_nc_zt=23&amp;_nc_ht=scontent-det1-1.xx&amp;_nc_gid=bsKq4QBhskKBfKXZYfevEA&amp;_nc_ss=72289&amp;oh=00_Af76Bif9QatTV5PksP0zySJO8u6aufgmN-SAvkg0fq66lA&amp;oe=6A11AC4A</t>
  </si>
  <si>
    <t>https://www.facebook.com/groups/hkevdiary/permalink/1710014147078244/</t>
  </si>
  <si>
    <t>Harry Chan</t>
  </si>
  <si>
    <t>無線新聞近期有個節目講電動車維修，訪問一間本地車房做電動車維修，受訪人士姓何，有冇人知道係邊間，請DM</t>
  </si>
  <si>
    <t>2026/03/29</t>
  </si>
  <si>
    <t>https://www.facebook.com/groups/hkevdiary/permalink/1710126180400374/</t>
  </si>
  <si>
    <t>聽隔離鄰居講，中電可以有電車充電特別優惠電力收費，好似要安裝多一個電錶畀電車用，我就想知道中電會收取幾多錢安裝費</t>
  </si>
  <si>
    <t>https://www.facebook.com/groups/hkevdiary/permalink/1709800520432940/</t>
  </si>
  <si>
    <t>大貨</t>
  </si>
  <si>
    <t>https://scontent-dfw6-1.xx.fbcdn.net/v/t39.30808-6/657441010_1586589919065369_6783519954386147150_n.png?stp=dst-png_s960x960&amp;_nc_cat=102&amp;ccb=1-7&amp;_nc_sid=aa7b47&amp;_nc_ohc=i2B3LtKPOLUQ7kNvwEdHDzP&amp;_nc_oc=AdpzpXpk-w5vX5Ckqv95ObBuQqBFASdAUxC7Snnaj0mCs3e2Q79ZM-cTqIVhiwr7n0g&amp;_nc_zt=23&amp;_nc_ht=scontent-dfw6-1.xx&amp;_nc_gid=wRmElNe7jwZrNdJhyArfqg&amp;_nc_ss=7c289&amp;oh=00_Af4yC96UQZl0-B8HfNRPDBuCkdABQ-eGTs6Lj_ByYBGT3g&amp;oe=6A117B40</t>
  </si>
  <si>
    <t>https://www.facebook.com/groups/hkevdiary/permalink/1706258434120482/</t>
  </si>
  <si>
    <t>大家點睇呢個驗車報告？
一位準買家睇中咗一部 2023年 Tesla Model Y，行駛里數大約 46,959 km。外表睇落幾新淨，價錢亦吸引。佢心諗：「二手電動車應該唔會有太大問題啦？」但最後都覺得唔放心，搵咗我哋 Car4HK 上門驗車。
驗車過程：逐項檢查
• 電池系統：容量只剩 56.2 kWh（規格應該有 75 kWh），退化率達 25%。
• 煞車系統：煞車踏板感應器失效，影響再生煞車功能。
• 輪胎狀況：四條輪胎磨損到只剩 0–1 mm，完全冇花紋。
• 冷氣系統：溫度輸出唔穩定，時冷時熱。
專業判斷：上手車主習慣
根據檢測結果，我哋推斷上手車主可能有以下使用模式：
• 充電習慣唔理想：電池退化咁快，可能經常用快充，又或者長期充到 100%，令電池壽命大幅縮短。
• 駕駛方式偏激：煞車感應器失效，加上四條輪胎磨到冇花紋，顯示上手車主可能經常急加速、急煞車，甚至長期高速行駛。
• 保養不足：冷氣系統異常，輪胎冇定期更換，反映車主對日常保養唔太上心。
成本風險：潛在黑洞
如果客人真係買咗呢部車，後續維修費用可能要：
• 電池更換或維修：HK$150,000+
• 煞車系統維修：HK$4,500+
• 冷氣系統維修：HK$2,000+
• 輪胎更換：HK$8,000+（估算）
➡️ 總計潛在維修費用超過 HK$160,000。
結果：避免中伏
客人聽完檢測報告，即刻打消購買念頭。佢仲同我哋講：「幸好搵咗你哋驗車，否則真係會中伏！」
呢次驗車唔單止幫佢慳返一大筆錢，仲揭示咗上手車主嘅駕駛習慣，令客人更清楚二手電動車背後嘅風險。</t>
  </si>
  <si>
    <t>2026/03/25</t>
  </si>
  <si>
    <t>https://www.facebook.com/groups/hkevdiary/permalink/1705717037507955/</t>
  </si>
  <si>
    <t>2026/03/24</t>
  </si>
  <si>
    <t>https://scontent-dfw5-2.xx.fbcdn.net/v/t39.30808-6/656205067_1915168912451522_1005801767426755260_n.webp?stp=cp6_dst-webp_p526x296&amp;_nc_cat=108&amp;ccb=1-7&amp;_nc_sid=aa7b47&amp;_nc_ohc=mDgJz0CXGqgQ7kNvwHWPsFm&amp;_nc_oc=Ado_qxGCigImHSvj1Dv4dt_-qCS5hNPKRWEcApnb90iUbL6-PyYOMgYXYehxdhGrcWc&amp;_nc_zt=23&amp;_nc_ht=scontent-dfw5-2.xx&amp;_nc_gid=wRmElNe7jwZrNdJhyArfqg&amp;_nc_ss=7c289&amp;oh=00_Af5h1Ze4qjlEY0zFeZ-kK_SYB5-Q2uNe-TVJgC7lTwZS4A&amp;oe=6A117AF2</t>
  </si>
  <si>
    <t>https://www.facebook.com/groups/hkevdiary/permalink/1705083357571323/</t>
  </si>
  <si>
    <t>所以話錦X不了</t>
  </si>
  <si>
    <t>2026/03/23</t>
  </si>
  <si>
    <t>https://scontent-atl3-3.xx.fbcdn.net/v/t39.30808-6/657441005_1235412488803941_4526531031703293568_n.jpg?_nc_cat=110&amp;ccb=1-7&amp;_nc_sid=aa7b47&amp;_nc_ohc=ZMrGbkiPiNUQ7kNvwFwlTUf&amp;_nc_oc=Adoi5QMGo5NwKptsh2f0_Fl3c_5WsC7GA0GajA-NMOxJN2GkMjVgTkVG780-sgXa5kI&amp;_nc_zt=23&amp;_nc_ht=scontent-atl3-3.xx&amp;_nc_gid=yvTUPe6Dh202jN3GLh2M2w&amp;_nc_ss=72289&amp;oh=00_Af6-FxbBmdSXkkZt4YS6pPknzgO6bWyrVJSB_0I0bjEdTQ&amp;oe=6A11ACFD</t>
  </si>
  <si>
    <t>https://www.facebook.com/groups/hkevdiary/permalink/1700405358039123/</t>
  </si>
  <si>
    <t>i3復活了
續航有900公里</t>
  </si>
  <si>
    <t>2026/03/19</t>
  </si>
  <si>
    <t>BMW i3</t>
  </si>
  <si>
    <t>https://www.facebook.com/groups/hkevdiary/permalink/1698439864902339/</t>
  </si>
  <si>
    <t>【港車北上 歐標充電站地圖 覆蓋全廣東省】
內地歐標充電站已推行一段時間，現時已覆蓋全廣東省，遠至湛江、韶關、潮州等等，站點數量超過2️⃣0️⃣0️⃣個
📌歐標地圖及詳細列表 (含高德地圖連結)
https://carparkhero.com/northbound-ev-chargers
更多港車北上資訊👇🏻
1️⃣Tesla港車北上最新資訊
https://bit.ly/3umryI7
2️⃣實時口岸交通情況
https://carparkhero.com/northbound-travel-real-time-traffic
3️⃣港車北上免橋費日子2026
https://carparkhero.com/toll-free-days-2026/</t>
  </si>
  <si>
    <t>2026/03/16</t>
  </si>
  <si>
    <t>廣東省,湛江,韶關,潮州</t>
  </si>
  <si>
    <t>https://www.facebook.com/groups/hkevdiary/permalink/1695887905157535/</t>
  </si>
  <si>
    <t>如果仲有一換一嘅話會係HK$327,478</t>
  </si>
  <si>
    <t>2026/03/13</t>
  </si>
  <si>
    <t>https://www.facebook.com/groups/hkevdiary/permalink/1690909235655402/</t>
  </si>
  <si>
    <t>又話差電先要排長龍嘅</t>
  </si>
  <si>
    <t>2026/03/06</t>
  </si>
  <si>
    <t>https://scontent-lga3-2.xx.fbcdn.net/v/t39.30808-6/649130633_1222327253445798_6213665013637408395_n.jpg?stp=dst-jpg_p526x296_tt6&amp;_nc_cat=105&amp;ccb=1-7&amp;_nc_sid=aa7b47&amp;_nc_ohc=GQXvCEyGHaMQ7kNvwF8B46T&amp;_nc_oc=AdrZSZqh-eTKff0InfOAUSTkmax7t-xpIqLkIOH7jl6A_7RTtwKaB_-S-bBuNVjfpOY&amp;_nc_zt=23&amp;_nc_ht=scontent-lga3-2.xx&amp;_nc_gid=C-OwyOkQo7UJ4x-TEbh7EQ&amp;_nc_ss=7c289&amp;oh=00_Af4Z3wulTaR0FaDm0Irgud0E-VeRTRTAQoBdlxpyEkvtNw&amp;oe=6A11986B</t>
  </si>
  <si>
    <t>https://www.facebook.com/groups/hkevdiary/permalink/1689249342488058/</t>
  </si>
  <si>
    <t>【2026年2月份電動車首次登記】
2月份出車數字，Tesla憑1,001部首次登記車輛重回第一位，主力車型繼續是Model 3/Y RWD，BYD Hong Kong - Harmony Auto以722部排在第二，第三位是GAC Hong Kong - DangDang，有358部。
四月初再報導大家期待的3月出車數字📈
頭五位型號：
1️⃣TESLA MODEL Y RWD - 504部
2️⃣BYD SEALION 7 – 353部
3️⃣TESLA MODEL 3 RWD - 316部
4️⃣BYD ATTO 2 – 264部
5️⃣GAC AION UT PREMIUM – 228部
*以運輸署登記型號名稱計</t>
  </si>
  <si>
    <t>2026/03/04</t>
  </si>
  <si>
    <t>https://www.facebook.com/groups/hkevdiary/permalink/1688627129216946/</t>
  </si>
  <si>
    <t>30蚊了，實際有幾多折扣? 埋單係咪都係廿蚊一L</t>
  </si>
  <si>
    <t>2026/03/03</t>
  </si>
  <si>
    <t>https://scontent-lga3-2.xx.fbcdn.net/v/t39.30808-6/645689918_679039758600837_2949160462928120842_n.png?stp=dst-png_p180x540&amp;_nc_cat=101&amp;ccb=1-7&amp;_nc_sid=aa7b47&amp;_nc_ohc=mPK9OQwp7a8Q7kNvwEYtDQ4&amp;_nc_oc=AdolBPXN6DktffJGAB5YDoAgyPsKXAvbOTGNq6pEUaTtJO4hf-J1dS0N_3B9kxN6KKA&amp;_nc_zt=23&amp;_nc_ht=scontent-lga3-2.xx&amp;_nc_gid=LBhGUaI7-OEdi07JpO-gQQ&amp;_nc_ss=72289&amp;oh=00_Af73SkG0u1bn1_yh716rmYPC___rHRC0fNqGFgJS1ypv9g&amp;oe=6A118E1B</t>
  </si>
  <si>
    <t>https://www.facebook.com/groups/hkevdiary/permalink/1686328016113524/</t>
  </si>
  <si>
    <t>Samuel Ho</t>
  </si>
  <si>
    <t>第一次見，1003km／hr，勁喎！</t>
  </si>
  <si>
    <t>2026/03/01</t>
  </si>
  <si>
    <t>https://scontent-lga3-2.xx.fbcdn.net/v/t39.30808-6/645130537_10162703659581482_9185019384392126727_n.jpg?stp=dst-jpg_p526x296_tt6&amp;_nc_cat=107&amp;ccb=1-7&amp;_nc_sid=aa7b47&amp;_nc_ohc=m0R8mt36gDsQ7kNvwEbQ0IE&amp;_nc_oc=Ado_t5QIPU4ZWZFPEx7mJV_B6RDixHmlKmRdzQA1Ukn_oVBvuihKszQ3T0Tezy-PSEM&amp;_nc_zt=23&amp;_nc_ht=scontent-lga3-2.xx&amp;_nc_gid=LBhGUaI7-OEdi07JpO-gQQ&amp;_nc_ss=72289&amp;oh=00_Af6p4bWbs5Peyj8ZKqocbz1hJFqbKzlMwkE6_m5jF_AeOA&amp;oe=6A11AF71</t>
  </si>
  <si>
    <t>https://www.facebook.com/groups/hkevdiary/permalink/1683411489738510/</t>
  </si>
  <si>
    <t>carparkhero 全方位停車場及電動車充電站資訊</t>
  </si>
  <si>
    <t>➡️Tesla Model 3 RWD
稅前價 HK$249,000
一換一 HK$249,000
冇優惠 HK$403,140‼️
➡️Tesla Model Y RWD
稅前價 HK$282,800
一換一 HK$293,508
冇優惠 HK$466,008‼️
➡️BYD Sealion 7 Dynamic
稅前價 HK$218,000
一換一 HK$218,000
冇優惠 HK$345,480‼️
➡️GAC AION ES
稅前價 HK$130,000
一換一 HK$130,000
冇優惠 HK$189,800‼️</t>
  </si>
  <si>
    <t>2026/02/25</t>
  </si>
  <si>
    <t>Tesla Model 3 RWD, Tesla Model Y RWD, BYD Sealion 7 Dynamic, GAC AION ES</t>
  </si>
  <si>
    <t>https://www.facebook.com/groups/hkevdiary/permalink/1683313466414979/</t>
  </si>
  <si>
    <t>今日會有好多人訂購電動車？</t>
  </si>
  <si>
    <t>https://www.facebook.com/groups/hkevdiary/permalink/1683279969751662/</t>
  </si>
  <si>
    <t>財政預算案：電動私家車首次登記稅的寬減安排不會繼續，包括一換一</t>
  </si>
  <si>
    <t>https://www.facebook.com/groups/hkevdiary/permalink/1681691876577138/</t>
  </si>
  <si>
    <t>繼續為電動車提供優惠，有利於對接國家規劃，及助中國發展電動車行業</t>
  </si>
  <si>
    <t>2026/02/23</t>
  </si>
  <si>
    <t>https://www.facebook.com/groups/hkevdiary/permalink/1681625696583756/</t>
  </si>
  <si>
    <t>Andrew Lin</t>
  </si>
  <si>
    <t>Tesla Model Y L（6人座）已在澳洲獲准銷售！！即是右軚Model Y L 應該會開始大量生產.
ROVER 網站現已將變體型號 YL5NDB 列入核准車款類型。希望香港很快也能獲准銷售！</t>
  </si>
  <si>
    <t>https://scontent-lga3-2.xx.fbcdn.net/v/t39.30808-6/638436247_10117762763865728_293750861674675188_n.jpg?stp=dst-jpg_p526x296_tt6&amp;_nc_cat=109&amp;ccb=1-7&amp;_nc_sid=aa7b47&amp;_nc_ohc=55_pytJIf-8Q7kNvwEARXB3&amp;_nc_oc=AdqLM40vTKAyfnWGuIjpJmJkxVazDONneqEZFTarAejPkVxq8UxmpLd4OmiFLufC6M8&amp;_nc_zt=23&amp;_nc_ht=scontent-lga3-2.xx&amp;_nc_gid=czEyMNTl4KWxVh8CYQoUXg&amp;_nc_ss=72289&amp;oh=00_Af625vI2ZBlqsivwp6uzxUxXpzSR_xUZU37pFi8J6cwn6w&amp;oe=6A11869F</t>
  </si>
  <si>
    <t>https://www.facebook.com/groups/hkevdiary/permalink/1681084346637891/</t>
  </si>
  <si>
    <t>Model 3 LR 續航又升級
Model 3 LR 629➡️660➡️**715km**
其他型號之前都提升過續航
Model 3 RWD 513➡️520➡️**534km**
Model 3 Performance 528➡️**571km**
Model Y RWD 466➡️**488km**
Model Y LR 551➡️**629km**</t>
  </si>
  <si>
    <t>2026/02/22</t>
  </si>
  <si>
    <t>https://scontent-lga3-3.xx.fbcdn.net/v/t39.30808-6/637083629_1506210444838686_2828846513470509742_n.jpg?_nc_cat=101&amp;ccb=1-7&amp;_nc_sid=aa7b47&amp;_nc_ohc=S513io6obdcQ7kNvwEBvEdL&amp;_nc_oc=Adrx6tT1_062IUhly5TY4jIIYLsfsKCGvqsaMxFvGZ_IaaMQBhLF-gKXDhJlPEOkcW8&amp;_nc_zt=23&amp;_nc_ht=scontent-lga3-3.xx&amp;_nc_gid=czEyMNTl4KWxVh8CYQoUXg&amp;_nc_ss=72289&amp;oh=00_Af5XyzTNfYC4vvm1wKnown8QxhTbguY7A2LD4ZBebX4KMg&amp;oe=6A1179E3</t>
  </si>
  <si>
    <t>https://www.facebook.com/groups/hkevdiary/permalink/1679949500084709/</t>
  </si>
  <si>
    <t>https://www.carparkhero.com/label/no-parking-fee-ev-charging-station/?fbclid=IwY2xjawR6DKlleHRuA2FlbQIxMABicmlkETE2ZHBFamR6bUhmalU0STZ6c3J0YwZhcHBfaWQQMjIyMDM5MTc4ODIwMDg5MgABHvuUAUTE5xIHmmF5-ns6-Eqf-Hyl0HSHU7MKY0R-iMbagorG__-mmqQCo4HJ_aem_VMPbNcyP3HXjozYBLzuO-w#google_vignette</t>
  </si>
  <si>
    <t>2026/02/21</t>
  </si>
  <si>
    <t>https://www.facebook.com/groups/hkevdiary/permalink/1679798096766516/</t>
  </si>
  <si>
    <t>仲有冇一換一，下星期三就知</t>
  </si>
  <si>
    <t>https://www.facebook.com/groups/hkevdiary/permalink/1679290770150582/</t>
  </si>
  <si>
    <t>APEX Mobile</t>
  </si>
  <si>
    <t>王者歸來，Mercedes Benz 今次純電車，應該可以佔香港銷量一席位。
https://www.facebook.com/share/v/1ZvDbAwQvo/</t>
  </si>
  <si>
    <t>2026/02/20</t>
  </si>
  <si>
    <t>https://www.facebook.com/groups/hkevdiary/permalink/1678885793524413/</t>
  </si>
  <si>
    <t>由今日2月20日起，香園圍邊境管制站公眾停車場電動車充電需繳付每度電kWh➡️$2.5</t>
  </si>
  <si>
    <t>2026/02/19</t>
  </si>
  <si>
    <t>香園圍邊境管制站</t>
  </si>
  <si>
    <t>https://www.facebook.com/groups/hkevdiary/permalink/1676595320420127/</t>
  </si>
  <si>
    <t>MemorableFalcon5501</t>
  </si>
  <si>
    <t>￼
政府資助屋苑安充電樁￼而家大約￼幾多錢？￼見到好多￼充電樁￼牌子都聽都未聽過￼￼，￼有冇咩鑊氣？</t>
  </si>
  <si>
    <t>2026/02/17</t>
  </si>
  <si>
    <t>https://www.facebook.com/groups/hkevdiary/permalink/1675535290526130/</t>
  </si>
  <si>
    <t>Sandra Yuen</t>
  </si>
  <si>
    <t>而家超充見好多新都有優惠價。 平均係咪都2.2-
2.6/ kWh   ? 我喺觀塘見好多洗車屋改裝後價錢都平。  不過呢啲舖頭喺地圖好似都好似仲未見到有。</t>
  </si>
  <si>
    <t>2026/02/16</t>
  </si>
  <si>
    <t>https://www.facebook.com/groups/hkevdiary/permalink/1672247764188216/</t>
  </si>
  <si>
    <t>Serena Cheung</t>
  </si>
  <si>
    <t>請問Tesla所有充電站係咪都已經開放俾其他車充電？</t>
  </si>
  <si>
    <t>2026/02/12</t>
  </si>
  <si>
    <t xml:space="preserve">Tesla </t>
  </si>
  <si>
    <t>https://www.facebook.com/groups/hkevdiary/permalink/1668291631250496/</t>
  </si>
  <si>
    <t>2026/02/07</t>
  </si>
  <si>
    <t>https://www.facebook.com/groups/hkevdiary/permalink/1663011711778488/</t>
  </si>
  <si>
    <t>幾耐先至換摩打油</t>
  </si>
  <si>
    <t>2026/02/01</t>
  </si>
  <si>
    <t>https://www.facebook.com/groups/hkevdiary/permalink/1658894968856829/</t>
  </si>
  <si>
    <t>請教ching
入左100蚊充電費，充左51蚊後停止充電，開始收取我逾時收費
請問係唔係合理嗎？</t>
  </si>
  <si>
    <t>2026/01/27</t>
  </si>
  <si>
    <t>https://scontent-bos5-1.xx.fbcdn.net/v/t39.30808-6/621997927_1183450587208314_3314015166691273803_n.jpg?stp=cp6_dst-jpg_s565x565_tt6&amp;_nc_cat=107&amp;ccb=1-7&amp;_nc_sid=aa7b47&amp;_nc_ohc=hO6RaceRMjwQ7kNvwH7cfj7&amp;_nc_oc=Adosgsu-FU6kJRhPc-EBzmV-tUE3JsoUATVMTb0tApYClE3rq-VpYRFyjeDvvt62pWw&amp;_nc_zt=23&amp;_nc_ht=scontent-bos5-1.xx&amp;_nc_gid=MwFVTEznOXKQmDcppOXODg&amp;_nc_ss=7c289&amp;oh=00_Af4OQl2_osjRzo3hjeJl05lXMCYl3zxhFBg_yI5BEJ-JGA&amp;oe=6A11A85F</t>
  </si>
  <si>
    <t>https://www.facebook.com/groups/hkevdiary/permalink/1656821772397482/</t>
  </si>
  <si>
    <t>WhitePapaya7967</t>
  </si>
  <si>
    <t>The Point 充電，愈嚟愈運吉，一開始話 1500一節，一加加到 2500，原本有『60KWH』，依家校少三分一，出到40 KWH，已求神拜佛…</t>
  </si>
  <si>
    <t>ThePoint</t>
  </si>
  <si>
    <t>https://www.facebook.com/groups/hkevdiary/permalink/1656035302476129/</t>
  </si>
  <si>
    <t>Mike Yeung</t>
  </si>
  <si>
    <t>請問各C兄, 充完電後, 可否睇到車內屏幕已充了多小Kwh！？ 好多充電站只睇到Apps 顯示,實質不是充了該算字的電！</t>
  </si>
  <si>
    <t>2026/01/24</t>
  </si>
  <si>
    <t>https://www.facebook.com/groups/hkevdiary/permalink/1649798796433113/</t>
  </si>
  <si>
    <t>Model Y新配置
- 16寸2K Mon
- 黑色布料頂篷 (not麂皮)</t>
  </si>
  <si>
    <t>2026/01/16</t>
  </si>
  <si>
    <t>https://www.facebook.com/groups/hkevdiary/permalink/1648634783216181/</t>
  </si>
  <si>
    <t>Dicky Irq</t>
  </si>
  <si>
    <t>唔知有冇師兄/姊用緊、剛剛收到（2025 Model 3 Highland 神秘灰）</t>
  </si>
  <si>
    <t>2026/01/15</t>
  </si>
  <si>
    <t>https://scontent-ord5-2.xx.fbcdn.net/v/t39.30808-6/615197148_10230626563983048_1743199582077078760_n.jpg?stp=dst-jpg_p526x296_tt6&amp;_nc_cat=104&amp;ccb=1-7&amp;_nc_sid=aa7b47&amp;_nc_ohc=Gr8nDufbdqUQ7kNvwH7RNYe&amp;_nc_oc=AdpW4oAqxSUHZqE3alUmV7OsGO9_3zmR-CTXJa3L2rf26JB_ksvRSZBUsFQOY0B6VBA&amp;_nc_zt=23&amp;_nc_ht=scontent-ord5-2.xx&amp;_nc_gid=40fzrQC5Xa9Lmrh7s13wWA&amp;_nc_ss=72289&amp;oh=00_Af7LL-JEDKniNYQjTnMwPBufq5lfmewl-ZtUAIqMX673Sw&amp;oe=6A11A677</t>
  </si>
  <si>
    <t>2025 Model 3 Highland</t>
  </si>
  <si>
    <t>https://www.facebook.com/groups/hkevdiary/permalink/1646907713388888/</t>
  </si>
  <si>
    <t>請問Mifa9除了返英之傑, 仲可係邊度換迫力油！？</t>
  </si>
  <si>
    <t>2026/01/12</t>
  </si>
  <si>
    <t>Mifa9</t>
  </si>
  <si>
    <t>https://www.facebook.com/groups/hkevdiary/permalink/1644875343592125/</t>
  </si>
  <si>
    <t>Chloe Fa</t>
  </si>
  <si>
    <t>請問2024 Mercedes EQS 500同2025 Maxus Mifa 9，大家會點揀？（一家三口有小朋友坐，本來想買Mifa9，但突然見到平治清貨做緊大減價，兩架車價錢差距小咗。）唔該先</t>
  </si>
  <si>
    <t>2026/01/09</t>
  </si>
  <si>
    <t>Mercedes EQS 500, Maxus Mifa 9</t>
  </si>
  <si>
    <t>https://www.facebook.com/groups/hkevdiary/permalink/1644007120345614/</t>
  </si>
  <si>
    <t>2026/01/08</t>
  </si>
  <si>
    <t>https://www.facebook.com/groups/hkevdiary/permalink/1638909477522045/</t>
  </si>
  <si>
    <t>2026/01/01</t>
  </si>
  <si>
    <t>https://www.facebook.com/groups/hkevdiary/permalink/1634540501292276/</t>
  </si>
  <si>
    <t>昱希電車空間 珠海店 專業電改貼膜中心</t>
  </si>
  <si>
    <t>Tesla港車北上 歐標CCS2超充Supercharger</t>
  </si>
  <si>
    <t>2025/12/26</t>
  </si>
  <si>
    <t>超充, CCS2</t>
  </si>
  <si>
    <t>https://www.facebook.com/groups/hkevdiary/permalink/1633886988024294/</t>
  </si>
  <si>
    <t>各位师兄聖誕快樂啊，
想問下：有冇人聽講過外置副電池？
最近見到有啲续航问题電車可以额外加裝副電池，同原廠電池並聯用嚟增程，就唔洗郁原電池
想問下大家有冇了解過？
安全性、效果、對保養影響等等，大家點睇？
純討論，想聽下大家嘅意見～</t>
  </si>
  <si>
    <t>2025/12/25</t>
  </si>
  <si>
    <t>https://www.facebook.com/groups/hkevdiary/permalink/1633156474764012/</t>
  </si>
  <si>
    <t>Billy Cheng</t>
  </si>
  <si>
    <t>我準備買電車、請問有什麼要留意的地方？
還有、電車第一年保險、是否車行包？</t>
  </si>
  <si>
    <t>2025/12/24</t>
  </si>
  <si>
    <t>https://www.facebook.com/groups/hkevdiary/permalink/1632180268194966/</t>
  </si>
  <si>
    <t>Fai Ng</t>
  </si>
  <si>
    <t>請教各位用家, 新界及港島區, 有無類似九龍區大昌行咁嘅規模的充電設施？ 謝</t>
  </si>
  <si>
    <t>2025/12/23</t>
  </si>
  <si>
    <t>新界, 港島區, 九龍區, 大昌行</t>
  </si>
  <si>
    <t>https://www.facebook.com/groups/hkevdiary/permalink/1629536375126022/</t>
  </si>
  <si>
    <t>香港廠終於有空調薰蒸同清洗散熱器</t>
  </si>
  <si>
    <t>2025/12/19</t>
  </si>
  <si>
    <t>https://www.facebook.com/groups/hkevdiary/permalink/1627862918626701/</t>
  </si>
  <si>
    <t>又黎計下收到Wall Connector最新充電費用
上次3304公里到而家行左4640公里
今次電費$302 / 充左258度電 = 1度電$1.171
今次行左1336公里 / 258度電 = 1度電5.2公里
$302 / 1336公里 = 1公里$0.226</t>
  </si>
  <si>
    <t>2025/12/18</t>
  </si>
  <si>
    <t>https://scontent.fluk1-1.fna.fbcdn.net/v/t39.30808-6/599640550_10162476995733741_8368700632565195183_n.jpg?_nc_cat=103&amp;ccb=1-7&amp;_nc_sid=aa7b47&amp;_nc_ohc=4F3lecbC8usQ7kNvwEEfUxs&amp;_nc_oc=AdrcjoUEZlkhl8i_VL-qmCYQ5cdVLIgILtMjaJPu5BPLUo562Ws8YExc38LQwMrYJWE&amp;_nc_zt=23&amp;_nc_ht=scontent.fluk1-1.fna&amp;_nc_gid=ayvO0ksI-xzPlkHHNQuQ3g&amp;_nc_ss=72289&amp;oh=00_Af7MDGOgxERIIYxL9o0umf5WN_Ax8qj8YLPXHnWSYyiiIQ&amp;oe=6A1196AA</t>
  </si>
  <si>
    <t>https://www.facebook.com/groups/hkevdiary/permalink/1627232342023092/</t>
  </si>
  <si>
    <t>Edwin Chi Ngai Chan</t>
  </si>
  <si>
    <t>今日update 完之後
Jump start開到門，但着不到
落地一個月返廠
￼翌日更新：
師傅8:18am 已經叫醒部車返去上一個version software，之後幫我update software
，結論是，update 途中hang 機。￼￼￼</t>
  </si>
  <si>
    <t>2025/12/16</t>
  </si>
  <si>
    <t>https://scontent-sjc3-1.xx.fbcdn.net/v/t39.30808-6/600236641_10163551997267173_2184817830389719672_n.jpg?stp=cp6_dst-jpg_s720x720_tt6&amp;_nc_cat=106&amp;ccb=1-7&amp;_nc_sid=aa7b47&amp;_nc_ohc=SM7zBtMarYoQ7kNvwGGyDc6&amp;_nc_oc=AdpIxTeC4eQhqjXg6Z96rhc3z0C1YT6rqRsOvw0jwO0xCA9CpTYuvtYgpL7m5ahfcRM&amp;_nc_zt=23&amp;_nc_ht=scontent-sjc3-1.xx&amp;_nc_gid=pHPVb63jlT-JyrXkHjfsTw&amp;_nc_ss=72289&amp;oh=00_Af7UOSG46_YtsbwD2gr9MILp_iCbuDoFES0Pnxuqm-KNng&amp;oe=6A11A2F7</t>
  </si>
  <si>
    <t>https://www.facebook.com/groups/hkevdiary/permalink/1626527372093589/</t>
  </si>
  <si>
    <t>特斯拉塗裝下載區
https://drive.google.com/drive/folders/18R9O-mVUnSG9_hS5rVi6bjore_RU1Ahy</t>
  </si>
  <si>
    <t>2025/12/15</t>
  </si>
  <si>
    <t>https://www.facebook.com/groups/hkevdiary/permalink/1625916815487978/</t>
  </si>
  <si>
    <t>而家原廠都興用卡鉗罩？Mazda 6e，東風eπ007</t>
  </si>
  <si>
    <t>2025/12/14</t>
  </si>
  <si>
    <t>Mazda 6e, 東風eπ007</t>
  </si>
  <si>
    <t>https://www.facebook.com/groups/hkevdiary/permalink/1625243032222023/</t>
  </si>
  <si>
    <t>Model Y L將於歐洲開售？</t>
  </si>
  <si>
    <t>2025/12/13</t>
  </si>
  <si>
    <t>https://scontent-atl3-1.xx.fbcdn.net/v/t39.30808-6/600287469_1443250454468019_7947907633003235315_n.jpg?stp=cp6_dst-jpg_p526x296_tt6&amp;_nc_cat=105&amp;ccb=1-7&amp;_nc_sid=aa7b47&amp;_nc_ohc=khZQxySlxK4Q7kNvwGNOz1c&amp;_nc_oc=AdrOx0vp3IRh4KB-5cE5t27-aFtKQ7Nz-8RrvQ4SaQfYt2nmCNNXuXGrmhuveDxw-Ew&amp;_nc_zt=23&amp;_nc_ht=scontent-atl3-1.xx&amp;_nc_gid=T2fLI8CTSqAb5JsR26VraQ&amp;_nc_ss=72289&amp;oh=00_Af58sHz3vFr0_fBQmQlxcXWGqDB-X8oJUqJZd9uDPiQkJg&amp;oe=6A117ACE</t>
  </si>
  <si>
    <t>Model Y L</t>
  </si>
  <si>
    <t>https://www.facebook.com/groups/hkevdiary/permalink/1624843035595356/</t>
  </si>
  <si>
    <t>免費嘅中電充電站已經所剩無幾</t>
  </si>
  <si>
    <t>https://www.facebook.com/groups/hkevdiary/permalink/1624236598989333/</t>
  </si>
  <si>
    <t>又打飛機</t>
  </si>
  <si>
    <t>2025/12/12</t>
  </si>
  <si>
    <t>https://scontent-atl3-2.xx.fbcdn.net/v/t39.30808-6/597554096_825981936948281_8827068067625018338_n.jpg?stp=cp6_dst-jpg_s720x720_tt6&amp;_nc_cat=104&amp;ccb=1-7&amp;_nc_sid=aa7b47&amp;_nc_ohc=uC2tNHS6Qk4Q7kNvwFWL-iX&amp;_nc_oc=AdrRzw8wRofMhheiYbGJQA5qEBEJwNoQTY__e7R7F7QeqVRdqgnXFDynLR0enIoNWnI&amp;_nc_zt=23&amp;_nc_ht=scontent-atl3-2.xx&amp;_nc_gid=T2fLI8CTSqAb5JsR26VraQ&amp;_nc_ss=72289&amp;oh=00_Af4-oZqU1RPGrkRo5C0zMe7PvZhKcuLlJaD9hHD9S3It3g&amp;oe=6A117F2C</t>
  </si>
  <si>
    <t>https://www.facebook.com/groups/hkevdiary/permalink/1621355325944127/</t>
  </si>
  <si>
    <t>討論一下，尋找意見
預算15-22萬 想本身架舊車換電車
新車 或 二手 不限
Tesla / 大陸車不限
SUV / 房車 不限
7人車不考慮
無固定充電位
70% 時間一個人用
30% 時間四人（其中兩張car seat)
虛心請教，大家會選擇咩車？</t>
  </si>
  <si>
    <t>2025/12/08</t>
  </si>
  <si>
    <t>https://www.facebook.com/groups/hkevdiary/permalink/1621310709281922/</t>
  </si>
  <si>
    <t>港版Mazda 6e純電房車規格
一換一意向價26萬？</t>
  </si>
  <si>
    <t>Mazda 6e</t>
  </si>
  <si>
    <t>https://www.facebook.com/groups/hkevdiary/permalink/1620793576000302/</t>
  </si>
  <si>
    <t>想問吓揸電動車有啲咩app係必須？</t>
  </si>
  <si>
    <t>2025/12/07</t>
  </si>
  <si>
    <t>https://www.facebook.com/groups/hkevdiary/permalink/1619726322773694/</t>
  </si>
  <si>
    <t># 終於換了心目中最想要嘅Yoke軚</t>
  </si>
  <si>
    <t>2025/12/06</t>
  </si>
  <si>
    <t>https://scontent-ord5-3.xx.fbcdn.net/v/t39.30808-6/591844401_1188112649409019_8925806442301649252_n.png?_nc_cat=109&amp;ccb=1-7&amp;_nc_sid=aa7b47&amp;_nc_ohc=BWiTSvHZkowQ7kNvwEHbRMs&amp;_nc_oc=AdoZQLW6ffYabmAGRa5-SyrsoG61DgWJcUNVrjSkw9DkUbYGzBl4r1tl45hfn3acYEU&amp;_nc_zt=23&amp;_nc_ht=scontent-ord5-3.xx&amp;_nc_gid=MrV0c0krOSr7PRsEdjVXTw&amp;_nc_ss=72289&amp;oh=00_Af64ktdsvaw45BlU5GkqNOrDaGN9aOvRI9els5tBGdvlHg&amp;oe=6A11A547</t>
  </si>
  <si>
    <t>https://www.facebook.com/groups/hkevdiary/permalink/1619512716128388/</t>
  </si>
  <si>
    <t>Wasabi_Mouse</t>
  </si>
  <si>
    <t>新手一問：
貼轉色膜後需要通知利寶更新資料嗎?</t>
  </si>
  <si>
    <t>https://www.facebook.com/groups/hkevdiary/permalink/1618480862898240/</t>
  </si>
  <si>
    <t>2025/12/04</t>
  </si>
  <si>
    <t>https://www.facebook.com/groups/hkevdiary/permalink/1617951862951140/</t>
  </si>
  <si>
    <t>Jackson Lai</t>
  </si>
  <si>
    <t>今日响tesla珠海板噴中心有官方貼膜。由4xxx-8xxx睇符品牌。
另外，可以改指揮燈，3500人仔</t>
  </si>
  <si>
    <t>2025/12/03</t>
  </si>
  <si>
    <t>https://scontent-lga3-3.xx.fbcdn.net/v/t39.30808-6/594962338_10162553605374563_2182084687929569982_n.jpg?stp=dst-jpg_p526x296_tt6&amp;_nc_cat=106&amp;ccb=1-7&amp;_nc_sid=aa7b47&amp;_nc_ohc=4nPu9mGIgogQ7kNvwE-w8J4&amp;_nc_oc=AdqrvLzcJUfB3SVB_-AkG1NGC4gv8C2NLIPnA4D9cwg7Uf2OexrmXYZorMW4NGVk1ic&amp;_nc_zt=23&amp;_nc_ht=scontent-lga3-3.xx&amp;_nc_gid=lteR017OtabmMR0PdEvK8Q&amp;_nc_ss=72289&amp;oh=00_Af4PBx_B8l9mPoWStUli5vuu_fp3pI-pl9POuNEBy45c2Q&amp;oe=6A11A95D</t>
  </si>
  <si>
    <t>珠海板噴中心</t>
  </si>
  <si>
    <t>https://www.facebook.com/groups/hkevdiary/permalink/1617568272989499/</t>
  </si>
  <si>
    <t>最近這幾個月出Tesla gen 3 charger 部份同一個問題，New Gen 3 對應所有old model 3/S/X/Y 其他品牌都冇問題，唯一就是對 new Y new 3 鎖唔實，解決方法就係將左邊個窿開大。
另外所有新裝的充電器已經全面開放WiFi password，一經發現你改setting ，void warranty</t>
  </si>
  <si>
    <t>https://scontent-lga3-2.xx.fbcdn.net/v/t39.30808-6/592272927_10163494964347173_3892714623316118053_n.jpg?stp=dst-jpg_p526x296_tt6&amp;_nc_cat=100&amp;ccb=1-7&amp;_nc_sid=aa7b47&amp;_nc_ohc=E1VFXm4N5msQ7kNvwFIKA4g&amp;_nc_oc=AdoiCSlFtOcTPtakPQqBuN5QrGdUM8vh-jbpkJ6Hr1DFD2yx5xPI3xHPy9xbZHBg_Ws&amp;_nc_zt=23&amp;_nc_ht=scontent-lga3-2.xx&amp;_nc_gid=lteR017OtabmMR0PdEvK8Q&amp;_nc_ss=72289&amp;oh=00_Af7oivn_pzupaqN3VObBTxxqO01yXc-JlU-Eji-89vHwxg&amp;oe=6A1193C1</t>
  </si>
  <si>
    <t>Tesla Model 3, Tesla Model Y, Tesla Model S, Tesla Model X</t>
  </si>
  <si>
    <t>https://www.facebook.com/groups/hkevdiary/permalink/1617083653037961/</t>
  </si>
  <si>
    <t>經常有人問點解Model 3/Y車機顯示嘅100%公里數唔係官網個WLTP數字，車機嗰個數喺EPA標準，標準唔同，數字當然唔會一樣
就算俾你顯示返WLTP個數字大啲開心啲，實際行車個數字咪又係跌得快啲，反而EPA個數細啲，跌得仲冇咁快，仲貼近實際
都係建議大家用%，或者唔駛太在意點解唔係顯示WLTP條數</t>
  </si>
  <si>
    <t>2025/12/02</t>
  </si>
  <si>
    <t>https://www.facebook.com/groups/hkevdiary/permalink/1616549123091414/</t>
  </si>
  <si>
    <t># Tesla 港車北上「斷網」風波現曙光
早前鬧得熱烘烘的 Tesla Model 3/Y 「港車北上」斷網風波，終於迎來突破性轉機！一眾苦主經歷近半個月無法遙控開冷氣、解鎖的「單機」日子後，資深科技界人士、Z CAM 首席執行官盧健生（Kinson Loo）帶來好消息，確認相關服務正逐步恢復，令一眾車主放下心頭大石。
Kinson 透露，收到 Tesla 客服主動致電通知，確認廠方正積極處理跨境數據連接失效的問題。據客服解釋，修復工作目前正分批進行中。Kinson 表示：「有啲已經正常返（我架得），有啲仲未。」他親身測試後，確認其座駕的網絡連接已回復正常，意味著早前因韌體更新或合規調整而導致的功能癱瘓，並非永久性的「閹割」，各項智能功能終於「復活」。
相比起早前被客服一句「有訊號係你好彩」激到一肚氣，Kinson 今次對 Tesla 的處理態度給予高度評價。他直言：「Tesla 肯聽客戶意見，肯改，大讚。」</t>
  </si>
  <si>
    <t>2025/12/01</t>
  </si>
  <si>
    <t>https://scontent-phl2-1.xx.fbcdn.net/v/t39.30808-6/591955303_1432919915501073_2143096520252175279_n.jpg?stp=dst-jpg_s640x640_tt6&amp;_nc_cat=111&amp;ccb=1-7&amp;_nc_sid=aa7b47&amp;_nc_ohc=1HAbpXHKCE0Q7kNvwEs5vQf&amp;_nc_oc=Adr3MfNnt-0df6wmVdyHXZqcIn-73XPAWF00Kmpn3Hm2WFEgw3qzdZhDbA-aMQH5NcM&amp;_nc_zt=23&amp;_nc_ht=scontent-phl2-1.xx&amp;_nc_gid=BZu96PLbiXik_HFoeqY6Yw&amp;_nc_ss=72289&amp;oh=00_Af540l338xLoNBrNL7R3aJFqoua2TUbT8el_ArlI45Lhhg&amp;oe=6A1196A5</t>
  </si>
  <si>
    <t>https://www.facebook.com/groups/hkevdiary/permalink/1611909810222012/</t>
  </si>
  <si>
    <t>Babamui Wong</t>
  </si>
  <si>
    <t>單幢樓樓下車場無得叉
想問下元朗區ching 近雞地邊度叉電最抵又唔使排？</t>
  </si>
  <si>
    <t>2025/11/25</t>
  </si>
  <si>
    <t>元朗雞地</t>
  </si>
  <si>
    <t>https://www.facebook.com/groups/hkevdiary/permalink/1610321927047467/</t>
  </si>
  <si>
    <t>2025/11/23</t>
  </si>
  <si>
    <t>https://www.facebook.com/groups/hkevdiary/permalink/1607474347332225/</t>
  </si>
  <si>
    <t>新款電動Cayenne發佈
option有得揀無線充電最高11kW</t>
  </si>
  <si>
    <t>2025/11/19</t>
  </si>
  <si>
    <t>Porsche Cayenne</t>
  </si>
  <si>
    <t>無線充電 11kW</t>
  </si>
  <si>
    <t>https://www.facebook.com/groups/hkevdiary/permalink/1606542704092056/</t>
  </si>
  <si>
    <t>強烈譴責特斯拉香港停止內地使用車內網絡功能，之前宣傳單張就寫仍可繼續使用，原來係欺騙消費者，而家就扮傻，手法極其惡劣，呼籲大家抵制佢</t>
  </si>
  <si>
    <t>2025/11/18</t>
  </si>
  <si>
    <t>https://www.facebook.com/groups/hkevdiary/permalink/1606228694123457/</t>
  </si>
  <si>
    <t>依家北上，架車已經用唔到數據，突然cut晒，遙控車嘅功能無晒，北上留意。</t>
  </si>
  <si>
    <t>https://scontent-atl3-3.xx.fbcdn.net/v/t39.30808-6/583336755_122416726862205027_6115892718655432675_n.jpg?stp=dst-jpg_s720x720_tt6&amp;_nc_cat=109&amp;ccb=1-7&amp;_nc_sid=aa7b47&amp;_nc_ohc=A6tVPnnE6dIQ7kNvwE3U2He&amp;_nc_oc=AdrJIZjDK_Jg-cKmQ03meQf8pVkBStwL8ZfAEU3ACMW2L_ghLEYRmAxm2jWL6MS0nlM&amp;_nc_zt=23&amp;_nc_ht=scontent-atl3-3.xx&amp;_nc_gid=69e9Gf_JHY-jLh27f8HDjA&amp;_nc_ss=72289&amp;oh=00_Af7NZfXz9v4ojaKORnzFaZdU_jpq7V6GEt9mrpWC31pPdw&amp;oe=6A119DDC</t>
  </si>
  <si>
    <t>https://www.facebook.com/groups/hkevdiary/permalink/1605753907504269/</t>
  </si>
  <si>
    <t>又更新今個月收到Wall Connector充電費用資料
上次2189公里到而家行左3304公里
今次電費$216 / 充左185度電 = 1度電$1.167
今次行左1115公里 / 185度電 = 1度電6公里
$216 / 1115公里 = 1公里$0.193</t>
  </si>
  <si>
    <t>2025/11/17</t>
  </si>
  <si>
    <t>https://scontent-sea5-1.xx.fbcdn.net/v/t39.30808-6/582329679_10162356528078741_4889534859537922655_n.jpg?stp=cp6_dst-jpg_p843x403_tt6&amp;_nc_cat=107&amp;ccb=1-7&amp;_nc_sid=aa7b47&amp;_nc_ohc=j5sFMMNlH9sQ7kNvwG_TlQi&amp;_nc_oc=Adqy63wMCiuGsTDumvb0Aeg3ngWBVd-cFXK5Xz3OKhQKEFtOmB_8X2Y-nTScPpO52yU&amp;_nc_zt=23&amp;_nc_ht=scontent-sea5-1.xx&amp;_nc_gid=eDO5GoebYH04PbJllyXhCg&amp;_nc_ss=72289&amp;oh=00_Af66mx_CFFQQp19hd_w7gxRXLbLWN5z3m0JO30A4P664xw&amp;oe=6A117C96</t>
  </si>
  <si>
    <t>https://www.facebook.com/groups/hkevdiary/permalink/1604752654271061/</t>
  </si>
  <si>
    <t>大家覺得會唔會續
A. 續，首次登記稅寬減維持一樣
B. 續，首次登記稅寬減再度調低
C. 唔續</t>
  </si>
  <si>
    <t>2025/11/16</t>
  </si>
  <si>
    <t>https://www.facebook.com/groups/hkevdiary/permalink/1603991624347164/</t>
  </si>
  <si>
    <t>S3XY Buttons 新產品➡️《Dash 多功能觸控自訂錶板》
✅支援 Apple CarPlay &amp; Android Auto
✅實時監測車輛數據 (電池損耗、溫度、摩打輸出等等)
✅盲點提示、剎車燈、AP燈效
✅提供部分 S3XY Buttons 功能 (調較Regen級數、電池預熱等等)
✅8頁版面自由組合 (包括個別 Widget 大小、擺位)
✅磁吸安裝背架，自選擺位
無損簡易安裝 (Model 3/Y 全系列 可以安裝✅)
# 優惠碼"SAMANTHA" 減10%
 1️⃣如果本身冇 S3XY Buttons / Knob，可以 Dash (w/ Gen 2 Commander) + 兩粒 Buttons 咁組合，Buttons 幾年前一出已經開始用，真心推薦
[https://www.enhauto.com/products/dash](https://www.enhauto.com/products/dash)
2️⃣本身有 Gen 2 Commander 嘅只需要加一個 Dash
[https://www.enhauto.com/products/dash-standalone](https://www.enhauto.com/products/dash-standalone)</t>
  </si>
  <si>
    <t>2025/11/15</t>
  </si>
  <si>
    <t>https://www.facebook.com/groups/hkevdiary/permalink/1603577031055290/</t>
  </si>
  <si>
    <t>話說今日去大搶幫部LEAF做保養
佢話我成日用快充
日後粒電有事會吾保
佢話車主手册有寫㗎</t>
  </si>
  <si>
    <t>2025/11/14</t>
  </si>
  <si>
    <t>Nissan LEAF</t>
  </si>
  <si>
    <t>https://www.facebook.com/groups/hkevdiary/permalink/1603323471080646/</t>
  </si>
  <si>
    <t>iPhone &amp; Tesla 用家福音
原生喺大Mon用到高德地圖應該係好多車主想要嘅功能</t>
  </si>
  <si>
    <t>https://www.facebook.com/groups/hkevdiary/permalink/1602153694530957/</t>
  </si>
  <si>
    <t>想买电动车，有边噶冇限住定期返厂都有保养</t>
  </si>
  <si>
    <t>2025/11/12</t>
  </si>
  <si>
    <t>https://scontent-hou1-1.xx.fbcdn.net/v/t39.30808-6/580704201_804270072452801_5411695677419719263_n.jpg?stp=cp6_dst-jpg_p843x403_tt6&amp;_nc_cat=110&amp;ccb=1-7&amp;_nc_sid=aa7b47&amp;_nc_ohc=2X6aaFx3PQQQ7kNvwGJ-Fhq&amp;_nc_oc=AdrxdHQCzGd69qjdP6caDw2hVfBF9FI78lXb5TPLv_3-4ztebmNhSJQBLlUadKZNlhs&amp;_nc_zt=23&amp;_nc_ht=scontent-hou1-1.xx&amp;_nc_gid=SjWk3H8ZmjzM0oI0C2NB6Q&amp;_nc_ss=72289&amp;oh=00_Af40e9h-sp1WlhpFIjgDXFTIcziJdNUWGOqFLyPKxPKB0Q&amp;oe=6A118393</t>
  </si>
  <si>
    <t>https://www.facebook.com/groups/hkevdiary/permalink/1601462771266716/</t>
  </si>
  <si>
    <t>有冇用呢？
不過都叫多個途徑睇到囉</t>
  </si>
  <si>
    <t>https://www.facebook.com/groups/hkevdiary/permalink/1600511671361826/</t>
  </si>
  <si>
    <t>內地Model Y L限定 V2L Adapter</t>
  </si>
  <si>
    <t>2025/11/11</t>
  </si>
  <si>
    <t>V2L</t>
  </si>
  <si>
    <t>https://www.facebook.com/groups/hkevdiary/permalink/1597831854963141/</t>
  </si>
  <si>
    <t>考慮緊買電車，成日都講話大灣區聯保，但又聽人講電車邊有咁多嘢要整
想問揸過電車嘅朋友，其實個聯保係咪真係咁有用？</t>
  </si>
  <si>
    <t>2025/11/08</t>
  </si>
  <si>
    <t>https://www.facebook.com/groups/hkevdiary/permalink/1594749981937995/</t>
  </si>
  <si>
    <t>Yat Sing Cheung</t>
  </si>
  <si>
    <t>新手入坑，想請問各位，冇自己充電位既話，值唔值得買一條AC充電線用黎出去用中叉？因為見好多中叉站都要自備線</t>
  </si>
  <si>
    <t>2025/11/04</t>
  </si>
  <si>
    <t>中充, AC</t>
  </si>
  <si>
    <t>https://www.facebook.com/groups/hkevdiary/permalink/1594765315269795/</t>
  </si>
  <si>
    <t>有冇師兄部byd軚盤都甩皮</t>
  </si>
  <si>
    <t>https://scontent-lga3-2.xx.fbcdn.net/v/t39.30808-6/574886957_1345686466932945_7544620143430161837_n.png?stp=dst-png_p526x296&amp;_nc_cat=101&amp;ccb=1-7&amp;_nc_sid=aa7b47&amp;_nc_ohc=g5ljdKwVA88Q7kNvwFDalED&amp;_nc_oc=AdrFrWswI8ZM1juOXY_I6pPsCqvRhu9CpkGnJLZB8Ktci_uFuYHqIgKGPrIjQDZ4Z8s&amp;_nc_zt=23&amp;_nc_ht=scontent-lga3-2.xx&amp;_nc_gid=ZgtxN2u20xDATpOjKvXtNg&amp;_nc_ss=72289&amp;oh=00_Af6_OzfDzyhZhYmRCtwYBPt3j44jFaA9QQOhhLrnjxs5qg&amp;oe=6A1186E9</t>
  </si>
  <si>
    <t>https://www.facebook.com/groups/hkevdiary/permalink/1594111115335215/</t>
  </si>
  <si>
    <t>請問各位，想借p loan 出model y 或者smart #5，借5年邊間銀行息口抵？ thx</t>
  </si>
  <si>
    <t>Tesla Model Y, Smart #5</t>
  </si>
  <si>
    <t>https://www.facebook.com/groups/hkevdiary/permalink/1593575188722141/</t>
  </si>
  <si>
    <t>Donlex Wong</t>
  </si>
  <si>
    <t>唔好意思，想請問珠海環宇城特斯拉歐錶充電解地鎖密碼幾多號？麻煩晒咁多位師兄</t>
  </si>
  <si>
    <t>2025/11/03</t>
  </si>
  <si>
    <t>珠海環宇城</t>
  </si>
  <si>
    <t>https://www.facebook.com/groups/hkevdiary/permalink/1593869348692725/</t>
  </si>
  <si>
    <t>各位師兄
1號 or 2號 車位好d？
揸電車，充電位係車身左邊
圈圈係刀製位置</t>
  </si>
  <si>
    <t>https://scontent-bos5-1.xx.fbcdn.net/v/t39.30808-6/577178252_25214184501548667_1196999205221438991_n.jpg?stp=dst-jpg_s720x720_tt6&amp;_nc_cat=101&amp;ccb=1-7&amp;_nc_sid=aa7b47&amp;_nc_ohc=IPFtlsbVqq0Q7kNvwFpb1H1&amp;_nc_oc=AdrcIJLl-iw7_SfBC6rqz94YQTqlC012Ev3jyh51c3ZaCJ_bt8VMMUAKdK8yW-ZFOu0&amp;_nc_zt=23&amp;_nc_ht=scontent-bos5-1.xx&amp;_nc_gid=5JP7gwd9YCIfFYYVGla1Nw&amp;_nc_ss=72289&amp;oh=00_Af6wbgh1Am1LV0lEUM6m6Fv0llZMPpq4-S1n2JiUp_g58w&amp;oe=6A118DC1</t>
  </si>
  <si>
    <t>https://www.facebook.com/groups/hkevdiary/permalink/1593119995434327/</t>
  </si>
  <si>
    <t>Steve Hello</t>
  </si>
  <si>
    <t>電池自燃是不保。
請問師兄們能買到
保險包自燃嗎？</t>
  </si>
  <si>
    <t>2025/11/02</t>
  </si>
  <si>
    <t>https://www.facebook.com/groups/hkevdiary/permalink/1592251668854493/</t>
  </si>
  <si>
    <t># Audi 有新車德製A6 e-tron (Sportback 及 Avant) 同埋 Q6 e-tron
## 採用同MACAN ev一樣嘅VAG集團PPE電動車平台，800V架構
**A6 e-tron S-line (Sportback 及 Avant)**
電池83kWh、後驅單馬達、馬力326PS、扭力435Nm
續航598km WLTP、DC快充225kW
**一換一HK$699,800起**
**Q6 e-tron RWD**
電池83kWh、後驅單馬達、馬力251PS、扭力435Nm
續航533km WLTP、DC快充270kW
**一換一HK$599,800起**
**Q6 e-tron quattro S-line**
電池100kWh、四驅雙馬達、馬力387PS、扭力850Nm
續航625km WLTP、DC快充270kW
**一換一HK$749,800起**</t>
  </si>
  <si>
    <t>2025/11/01</t>
  </si>
  <si>
    <t>Audi A6 e-tron, Audi Q6 e-tron</t>
  </si>
  <si>
    <t>DC快充, 800V, 225kW, 270kW</t>
  </si>
  <si>
    <t>https://www.facebook.com/groups/hkevdiary/permalink/1592105215535805/</t>
  </si>
  <si>
    <t>電動車新牌費今日生效，行車證2026年2月28日或之前夠期可用舊牌費續多一次</t>
  </si>
  <si>
    <t>https://www.facebook.com/groups/hkevdiary/permalink/1590440455702281/</t>
  </si>
  <si>
    <t>Harry Yu</t>
  </si>
  <si>
    <t>近排係咪都有ching 既Model 3 係第三方充電時充兩充就有彈槍既問題？(但用Tesla 電樁就無事？)
我拎左去Tesla check 車，佢地就話架車無問題，係後枱電腦check 車都話係對家既電樁有事，用佢地既電樁充左一排都無彈槍既情況 …… 建議我可以既盡量用返Tesla 電樁充電 ….
有無 ching 有類似情況？向Tesla 反映過問題？</t>
  </si>
  <si>
    <t>2025/10/30</t>
  </si>
  <si>
    <t>https://www.facebook.com/groups/hkevdiary/permalink/1590395229040137/</t>
  </si>
  <si>
    <t># 電動私家車新牌照費本周六起實施
運輸署說，如**車輛牌照於明年2月28日或之前屆滿**，而車主在今年11月1日至明年2月28日期間遞交續領申請，會**沿用現行牌費**架構和水平。
如續領**明年3月1日或之後屆滿**的牌照，或於今年11月1日或之後遞交首次發出或重新發出的車輛牌照申請，則須付**新牌費**。
有興趣可以睇返下面段片</t>
  </si>
  <si>
    <t>https://scontent-sjc6-1.xx.fbcdn.net/v/t39.30808-6/572290919_1403903748402690_1475553088852439482_n.jpg?stp=dst-jpg_s960x960_tt6&amp;_nc_cat=109&amp;ccb=1-7&amp;_nc_sid=aa7b47&amp;_nc_ohc=UM_DpAPwT6wQ7kNvwEf-o9_&amp;_nc_oc=AdqePT5M0Vm-TC8YIEt0dPeO1oEpcE6Je5zjszI6AqELiP0iKSUs_ZVLfYCjhkO1rctczzjPYWsej_mVScG8sIX8&amp;_nc_zt=23&amp;_nc_ht=scontent-sjc6-1.xx&amp;_nc_gid=GnrIpWZeh1AvdtixBwDG6A&amp;_nc_ss=72289&amp;oh=00_Af4AcK__WeSKTZP0Fl0AP75KWB6g8rx8KYn4U8eBWGZbRA&amp;oe=6A1185A3</t>
  </si>
  <si>
    <t>https://www.facebook.com/groups/hkevdiary/permalink/1589811842431809/</t>
  </si>
  <si>
    <t>EV屋苑充電易資助計劃，工程完成及中電驗收後，環保處一般需多久才作最後審批？</t>
  </si>
  <si>
    <t>2025/10/29</t>
  </si>
  <si>
    <t>https://www.facebook.com/groups/hkevdiary/permalink/1589758962437097/</t>
  </si>
  <si>
    <t># 充完電鎖槍 Model 3/Y 點樣手動鬆開充電線？
**倘無法透過常用方法**（利用充電把手鬆開按鈕、觸控式螢幕或手機應用程式）從充電口處鬆開充電纜線，請嘗試按住遙控鑰匙配件（如配備）上的後行李艙按鈕並保持 1-2 秒。如果仍無法鬆開，請按照以下步驟謹慎操作：
1️⃣進入觸控式螢幕上的充電介面，確保Model 3未主動充電。必要時，輕觸停止充電。
2️⃣打開後行李艙。
3️⃣向下拉充電口分離拉索，解鎖充電纜線。</t>
  </si>
  <si>
    <t>https://www.facebook.com/groups/hkevdiary/permalink/1589674442445549/</t>
  </si>
  <si>
    <t>BYD推出K-Car➡️Racco
電池 20kWh、續航 180km WLTC、100kW DC快充
香港有冇市場呢</t>
  </si>
  <si>
    <t>BYD Racco</t>
  </si>
  <si>
    <t>100kW DC快充</t>
  </si>
  <si>
    <t>https://www.facebook.com/groups/hkevdiary/permalink/1585383472874646/</t>
  </si>
  <si>
    <t>請教下各位北上既嘢。
1. 如果要用地圖，tesla部車機係唔係冇嘢睇， 請問除咗用手機外，係唔係可以加個盒仔落去？ 
2. 快先槍嘅話， 係咪冇槍係支援到tesla嘅supercharge？
3. 有啲乜嘢方法可以check到大陸邊度有歐錶嘅叉電？
謝謝各位幫忙</t>
  </si>
  <si>
    <t>2025/10/26</t>
  </si>
  <si>
    <t>快充, Supercharger, 歐標</t>
  </si>
  <si>
    <t>https://www.facebook.com/groups/hkevdiary/permalink/1585259456220381/</t>
  </si>
  <si>
    <t>Jade Chan</t>
  </si>
  <si>
    <t>電動車新牌費下個禮拜六11月1日就會生效</t>
  </si>
  <si>
    <t>2025/10/24</t>
  </si>
  <si>
    <t>https://www.facebook.com/groups/hkevdiary/permalink/1584348462978147/</t>
  </si>
  <si>
    <t># 分享Tesla返廠收費
* 換12V電 [鉛酸電款Model 3/Y，有保養就包] HK$939
* 換車廂冷氣隔 [Model 3/Y] HK$548
* 調呔 [Model 3/Y] HK$450
* 年檢 [Model 3/Y，非強制，包車廂冷氣隔、水撥] HK$1800
➡️新加入內地特斯拉服務中心常用保養價錢
# 歡迎補充
官方建議保養時間表
[https://www.tesla.com/zh_hk/support/vehicle-maintenance](https://www.tesla.com/zh_hk/support/vehicle-maintenance)
官方自助基本維修DIY指南
[https://www.tesla.com/zh_hk/support/do-it-yourself-guides](https://www.tesla.com/zh_hk/support/do-it-yourself-guides)</t>
  </si>
  <si>
    <t>2025/10/23</t>
  </si>
  <si>
    <t>https://scontent-ord5-2.xx.fbcdn.net/v/t39.30808-6/571356309_1403117301814668_6752891517278346157_n.jpg?stp=dst-jpg_p526x296_tt6&amp;_nc_cat=105&amp;ccb=1-7&amp;_nc_sid=aa7b47&amp;_nc_ohc=2YU5LeuKBgkQ7kNvwFIoXEQ&amp;_nc_oc=Adr8wUaHfzmTfQBTb4ycYyV5LBRqs2vJoskJto0qCEY-tiDrdjcPcHLM14zvjxOGJiBX07RyTjJs3P0VeZFZgu_T&amp;_nc_zt=23&amp;_nc_ht=scontent-ord5-2.xx&amp;_nc_gid=7eVnPyk8xUGPe9R_IcY5-w&amp;_nc_ss=72289&amp;oh=00_Af6YkyiPmoWLMYTMiAz_bLNuppy3ZkbQ-E7z7PK6UtlDag&amp;oe=6A118C79</t>
  </si>
  <si>
    <t>https://www.facebook.com/groups/hkevdiary/permalink/1579754596770867/</t>
  </si>
  <si>
    <t>大家成日話大陸都有賣嘅電動車嚟到香港賣貴好多，咁Tesla咪好佛心，都未計仲有d優惠可以再平d
Model 3 RWD HK$249,000 vs ¥235,500
Model 3 LR HK$269,000 vs ¥285,500
Model 3 P HK$325,314 vs ¥339,500
Model Y RWD HK$293,508 vs ¥263,500
Model Y LR HK$374,520 vs ¥313,500</t>
  </si>
  <si>
    <t>2025/10/18</t>
  </si>
  <si>
    <t>https://www.facebook.com/groups/hkevdiary/permalink/1579195000160160/</t>
  </si>
  <si>
    <t>bZ3X對比Aion V</t>
  </si>
  <si>
    <t>2025/10/17</t>
  </si>
  <si>
    <t>https://scontent-mia3-2.xx.fbcdn.net/v/t39.30808-6/561604024_716088010750478_6046657973836099410_n.jpg?stp=dst-jpg_p526x296_tt6&amp;_nc_cat=107&amp;ccb=1-7&amp;_nc_sid=aa7b47&amp;_nc_ohc=d8NUurxbSAkQ7kNvwGNZA16&amp;_nc_oc=AdqgV5IhLa7tMdP16jt-ROSXexcgbNpbC4vsuH6geQn8ZtV8-USNuIbYJD2woP43iTY&amp;_nc_zt=23&amp;_nc_ht=scontent-mia3-2.xx&amp;_nc_gid=vrgNV4oVTnyB6KzRq3pzmA&amp;_nc_ss=72289&amp;oh=00_Af7wov7TJpVwS4TDB7Ip1NWFl9-JPYOuADJxkL7454S_rQ&amp;oe=6A11841C</t>
  </si>
  <si>
    <t>bZ3X, Aion V</t>
  </si>
  <si>
    <t>https://www.facebook.com/groups/hkevdiary/permalink/1578204953592498/</t>
  </si>
  <si>
    <t>給參考用Wall Connector充電數據
我由9月2日開始楂Model Y RWD
電費$656 / 充左467度電 = 1度電$1.4
行左2189公里 / 467度電 = 1度電4.8公里</t>
  </si>
  <si>
    <t>https://scontent-mia3-1.xx.fbcdn.net/v/t39.30808-6/565336705_10162226352543741_1415940742401717299_n.jpg?stp=cp6_dst-jpg_p552x414_tt6&amp;_nc_cat=106&amp;ccb=1-7&amp;_nc_sid=aa7b47&amp;_nc_ohc=dUylG1cbJJAQ7kNvwH2F1M8&amp;_nc_oc=AdrZcTCLoEHc7MV2ra1cx_6_G3n8bkqXGBFEwJ1_C51SpxZiyCNo7WIp64iwQ4N6cBA&amp;_nc_zt=23&amp;_nc_ht=scontent-mia3-1.xx&amp;_nc_gid=vrgNV4oVTnyB6KzRq3pzmA&amp;_nc_ss=72289&amp;oh=00_Af7No1ysNdPUmNLbAaFjYgEmOND-dZ5xSKDFOTxoKgsPWA&amp;oe=6A117993</t>
  </si>
  <si>
    <t>Tesla Model Y RWD</t>
  </si>
  <si>
    <t>https://www.facebook.com/groups/hkevdiary/permalink/1578399653573028/</t>
  </si>
  <si>
    <t>豐田bZ3X，23萬，應該會幾好賣
留言區有規格表</t>
  </si>
  <si>
    <t>2025/10/16</t>
  </si>
  <si>
    <t>https://scontent-mia3-1.xx.fbcdn.net/v/t39.30808-6/563442914_1390612516398480_8066760751751811884_n.jpg?stp=dst-jpg_p526x296_tt6&amp;_nc_cat=111&amp;ccb=1-7&amp;_nc_sid=aa7b47&amp;_nc_ohc=iD57-jXI-YQQ7kNvwFo80_6&amp;_nc_oc=Ado-Hs5LaZL0EOmjG3ntHKW-SyF4xg4uW8jGctNw5TUJI2NRJCKtLVXYyq1_8bw_Fzo&amp;_nc_zt=23&amp;_nc_ht=scontent-mia3-1.xx&amp;_nc_gid=vrgNV4oVTnyB6KzRq3pzmA&amp;_nc_ss=72289&amp;oh=00_Af6NbFIvjIZ56HG_Yzp8uyW6Eke9kQ4l98sG9CbzPGXJmQ&amp;oe=6A11A50B</t>
  </si>
  <si>
    <t>豐田bZ3X</t>
  </si>
  <si>
    <t>https://www.facebook.com/groups/hkevdiary/permalink/1577660723646921/</t>
  </si>
  <si>
    <t>車齡上限12年之前話7年立法會通過《網約車草案》，「人車綁定」車輛須以個人登記且只能由車主駕駛，車齡上限12年，每年驗車及持第三者保險；司機規定為滿21歲、五年內無嚴重交通定罪，須通過考試取得許可證；網約車總數有限制；期望於2026年第四季開始營運，後續會制定細節附屬法例及牌照條件。
有Free SC嘅Model S X可以繼續跑網約車</t>
  </si>
  <si>
    <t>2025/10/15</t>
  </si>
  <si>
    <t>https://www.facebook.com/groups/hkevdiary/permalink/1577287787017548/</t>
  </si>
  <si>
    <t>電動車新牌費下個月就生效，check下你部電動黎緊5年牌費分別幾多
https://carparkhero.com/ev-licence-fee</t>
  </si>
  <si>
    <t>Tesla Model 3 RWD, Tesla Model Y RWD, BYD Atto 3, BYD Seal RWD, BYD Sealion 7 RWD, BMW iX1 xDrive30, BMW iX3, Mercedes Benz EQA 250, Smart #1 Brabus, Xpeng G6, Zeekr X AWD</t>
  </si>
  <si>
    <t>Carpark Hero</t>
  </si>
  <si>
    <t>https://www.facebook.com/groups/hkevdiary/permalink/1574769723936021/</t>
  </si>
  <si>
    <t>2025/10/12</t>
  </si>
  <si>
    <t>https://www.facebook.com/groups/hkevdiary/permalink/1573075660772094/</t>
  </si>
  <si>
    <t>38部香港常見電動車嘅底盤，可以睇返自己或者有興趣部車嘅車底佈局同用料，例如7X、Model 3、BYD海獅7、AION V、XPENG G6等等
https://youtu.be/-hY6XOrOyDE</t>
  </si>
  <si>
    <t>2025/10/10</t>
  </si>
  <si>
    <t>7X, Model 3, BYD海獅7, AION V, XPENG G6</t>
  </si>
  <si>
    <t>https://www.facebook.com/groups/hkevdiary/permalink/1570613014351692/</t>
  </si>
  <si>
    <t>平價版Model Y喺美國上架
原來仲有Model 3
Model Y個樣同之前講有變，Model 3無
➡️Model Y標準版起售價爲3.999萬美元，較此前Model Y的起售價4.499萬便宜約11%
➡️Model 3標準版起售價3.699萬美元，較此前Model 3的起售價4.249萬便宜約13%
留言區有詳情</t>
  </si>
  <si>
    <t>2025/10/08</t>
  </si>
  <si>
    <t>https://www.facebook.com/groups/hkevdiary/permalink/1570217547724572/</t>
  </si>
  <si>
    <t>2025/10/07</t>
  </si>
  <si>
    <t>https://www.facebook.com/groups/hkevdiary/permalink/1567058394707154/</t>
  </si>
  <si>
    <t>十月十三日起申請或續期「港車北上」無須辦理ZMB禁區紙，亦無須於擋風玻璃展示，每年可慳$540</t>
  </si>
  <si>
    <t>2025/10/04</t>
  </si>
  <si>
    <t>https://www.facebook.com/groups/hkevdiary/permalink/1566104754802518/</t>
  </si>
  <si>
    <t>無偽裝平價版Model Y Standard現身德州超級工廠附近
✅ Called Model Y Standard
✅ Redesigned front fascia
✅ Single-part headlights
✅ Front bumper camera 
✅ No front light bar
✅ No glass roof (“closed glass roof”)
✅ New 18” Aperture wheels
✅ Basic interior
✅ Manually adjustable steering wheel
✅ Textile décor
✅ 15.4” front touchscreen
✅ No second-row touchscreen
✅ Manually adjustable second-row air vents
✅ Particulate filter (no HEPA filter)
✅ 75 cu. ft. cargo space (-1 cu. ft.)
https://x.com/RyanMable/status/1973894399206830419</t>
  </si>
  <si>
    <t>2025/10/03</t>
  </si>
  <si>
    <t>https://www.facebook.com/groups/hkevdiary/permalink/1566028524810141/</t>
  </si>
  <si>
    <t>香港Model Y Juniper正式官宣減價
留意返官網係稅前價，一換一之後要加返少少稅
➡️RWD HK$293,508 (-$46,290 -13.6%)
➡️LR HK$374,520 (-$53,148 -12.4%)
另有企業計劃減一萬蚊
✅️同時Model 3亦有更新
加返前鏡頭同打燈捍同埋車章轉啞黑
LR續航 629➡️660km (+31km +4.9%)
P續航 528➡️571km (+43km +8.1%)</t>
  </si>
  <si>
    <t>Tesla Model Y Juniper, Tesla Model 3</t>
  </si>
  <si>
    <t>https://www.facebook.com/groups/hkevdiary/permalink/1563901311689529/</t>
  </si>
  <si>
    <t>TESLA M3 Highland rwd  ￼經港珠澳去珠海大概用幾多% ?  去到tesla 快￼充 密碼在現場找的嗎？￼
求師兄解答</t>
  </si>
  <si>
    <t>2025/10/01</t>
  </si>
  <si>
    <t>港珠澳大橋,珠海</t>
  </si>
  <si>
    <t>Tesla Model 3 Highland RWD</t>
  </si>
  <si>
    <t>https://www.facebook.com/groups/hkevdiary/permalink/1563716825041311/</t>
  </si>
  <si>
    <t>Model Y終於做返30萬內一換一之後</t>
  </si>
  <si>
    <t>2025/09/30</t>
  </si>
  <si>
    <t>https://www.facebook.com/groups/hkevdiary/permalink/1561973931882267/</t>
  </si>
  <si>
    <t>MY 價錢同交車日期
￼想問問各位師兄，而家買一架Model Y，有乜嘢優惠呢？如果而家訂，幾時會有車呢？
謝謝咁多位。</t>
  </si>
  <si>
    <t>2025/09/28</t>
  </si>
  <si>
    <t>https://www.facebook.com/groups/hkevdiary/permalink/1559563578789969/</t>
  </si>
  <si>
    <t>CK Kit</t>
  </si>
  <si>
    <t>新手入坑，想問吓各位師兄師姐，你哋部電動車有冇裝電池護板？ 想請教值唔值得去裝？￼</t>
  </si>
  <si>
    <t>2025/09/26</t>
  </si>
  <si>
    <t>https://www.facebook.com/groups/hkevdiary/permalink/1556664769079850/</t>
  </si>
  <si>
    <t>Christopher Choy</t>
  </si>
  <si>
    <t>求意見
BYD 海獅7(premium) vs Zeekr 7X(平版）
大家會點揀？</t>
  </si>
  <si>
    <t>2025/09/22</t>
  </si>
  <si>
    <t>BYD 海獅7, Zeekr 7X</t>
  </si>
  <si>
    <t>https://www.facebook.com/groups/hkevdiary/permalink/1556874002392260/</t>
  </si>
  <si>
    <t>Tennis Cheng</t>
  </si>
  <si>
    <t>香港電動車邊隻最抵買及耐用？</t>
  </si>
  <si>
    <t>https://www.facebook.com/groups/hkevdiary/permalink/1555400955872898/</t>
  </si>
  <si>
    <t>平價版Model Y？
 2025.32.6 軟體更新中洩漏了更經濟實惠的 Model Y「E41」車型細節：
➡️ 特定前泵把設計
➡️ 無玻璃車頂
➡️ 無第二排Mon
➡️ 無胎壓監測系統 (TPMS)
➡️ 18吋鈴
➡️ 可能簡化的懸掛
➡️ 兩種音響選項“Essential”和“Essential with Commodity”
➡️ 無後波鏡頭加熱器
➡️ 無冷氣「Airwave」功能
➡️ 簡化的玻璃纖維頂篷
➡️ 車內照明僅限於腳部空間
➡️ 簡化的座椅控制（單軸）
➡️ 無電動折疊後視鏡
➡️ 無門底燈
#概念圖</t>
  </si>
  <si>
    <t>2025/09/20</t>
  </si>
  <si>
    <t>https://scontent-dfw6-1.xx.fbcdn.net/v/t39.30808-6/550076315_1365309268928805_3494287235987909317_n.jpg?stp=dst-jpg_s960x960_tt6&amp;_nc_cat=102&amp;ccb=1-7&amp;_nc_sid=aa7b47&amp;_nc_ohc=h8tYNSzHgF4Q7kNvwFdiexw&amp;_nc_oc=AdqRDnXbDckacVi8hXiG5kF8tzwedl3wnooLgWMtD0nqrT7AALONRKRvenkukRHeRrA&amp;_nc_zt=23&amp;_nc_ht=scontent-dfw6-1.xx&amp;_nc_gid=NP_P-RtpJEJhu9gzjwcaWg&amp;_nc_ss=7c289&amp;oh=00_Af60CeItOIrwjR2y80QEWvPK66vUB5Mt705J2mMt0QI_ew&amp;oe=6A117E31</t>
  </si>
  <si>
    <t>https://www.facebook.com/groups/hkevdiary/permalink/1554248192654841/</t>
  </si>
  <si>
    <t>MysticalGrape8084</t>
  </si>
  <si>
    <t>想買架電車，不過我朋友架Benz EQB 250出現補充冷卻液通知後，番左原廠檢查，話要換個Engine，被嚇親</t>
  </si>
  <si>
    <t>2025/09/19</t>
  </si>
  <si>
    <t>Benz EQB 250</t>
  </si>
  <si>
    <t>https://www.facebook.com/groups/hkevdiary/permalink/1553476552732005/</t>
  </si>
  <si>
    <t>Tesla 新充電站，其他牌子都用得【Tesla新超充中充站📢其他牌子都用得‼️】
1️⃣沙田新田圍邨
3 x V4 Supercharger (HK$2.9-4.7/kWh)
10 x Wall Connector (11kW) (HK$3.06/kWh)
2️⃣東涌東薈城北B2層
3 x V4 Supercharger (HK$3.08-4.51/kWh)
21 x Wall Connector (16kW) (HK$3.20/kWh)
3️⃣柴灣興民邨
4 x V4 Supercharger (HK$3.2-4.7/kWh)
11 x Wall Connector (11kW) (HK$3.06/kWh)
4️⃣香港仔田灣邨
4 x V4 Supercharger (HK$3.78/kWh)
11 x Wall Connector (16kW) (HK$3.06/kWh)
5️⃣灣仔合和中心二期
32 x Wall Connector (16kW) (HK$3.20/kWh)
*括號內為其他電動車收費
*V4 Supercharger採用CCS2插頭
⚡全港開放Tesla超級充電站
https://carparkhero.com/label/tesla-supercharger-open
⚡全港開放Tesla中充站
https://carparkhero.com/label/tesla-wall-connector-open</t>
  </si>
  <si>
    <t>2025/09/18</t>
  </si>
  <si>
    <t>沙田新田圍邨,東涌東薈城,柴灣興民邨,香港仔田灣邨,灣仔合和中心二期</t>
  </si>
  <si>
    <t>Type 2,CCS2,歐標</t>
  </si>
  <si>
    <t>https://www.facebook.com/groups/hkevdiary/permalink/1550924992987161/</t>
  </si>
  <si>
    <t>錦X個朵本身都⋯⋯⋯
因為我鐘意7X我都照買
代理有幾衰一日唔拮到自己￼都唔知痛
7X開始收車，有一部份車主膽粗粗搵￼￼ 錦龍係大陸貼定PPF先落嚟！
呢幾日開始收車嘅車主一睇，簡直就係拼多多，好多地方都係拼出嚟。
有啲車主仲話有啲位唔對齊，仲有成1cm嘅罅縫，有啲位直頭無貼
攪咩呀？唔通全部都係訓練班未出身？
攞啲7X去做練習？</t>
  </si>
  <si>
    <t>2025/09/15</t>
  </si>
  <si>
    <t>7X</t>
  </si>
  <si>
    <t>https://www.facebook.com/groups/hkevdiary/permalink/1549773823102278/</t>
  </si>
  <si>
    <t>出部仲平嘅aion es有冇得諗</t>
  </si>
  <si>
    <t>2025/09/14</t>
  </si>
  <si>
    <t>https://scontent-ord5-2.xx.fbcdn.net/v/t39.30808-6/547532977_4045943752324410_3451194341211067992_n.jpg?stp=dst-jpg_p526x296_tt6&amp;_nc_cat=102&amp;ccb=1-7&amp;_nc_sid=aa7b47&amp;_nc_ohc=lha7jWTxCUUQ7kNvwGgvKMz&amp;_nc_oc=AdpaVuO0MeK9HOD4Xdg_hodOuBB0lgh6Ztp3p7-PmThmJIt1SfA5SyEs_pw1uh9UYzM&amp;_nc_zt=23&amp;_nc_ht=scontent-ord5-2.xx&amp;_nc_gid=Px8rYSkYDxAnBmeXGQNAvA&amp;_nc_ss=7c289&amp;oh=00_Af6pygEgaxfhjuBTf17iTu22Xh0iBB8emutLcjBZwWo5bw&amp;oe=6A119A94</t>
  </si>
  <si>
    <t>Aion ES</t>
  </si>
  <si>
    <t>https://www.facebook.com/groups/hkevdiary/permalink/1548370829909244/</t>
  </si>
  <si>
    <t>港車北上歐標充電站地圖 有高德地圖連結</t>
  </si>
  <si>
    <t>2025/09/12</t>
  </si>
  <si>
    <t xml:space="preserve">Tesla  </t>
  </si>
  <si>
    <t>https://www.facebook.com/groups/hkevdiary/permalink/1546097950136532/</t>
  </si>
  <si>
    <t>提提Tesla車主 Premium Connectivity 8月起已由$68加至$89</t>
  </si>
  <si>
    <t>2025/09/09</t>
  </si>
  <si>
    <t>https://www.facebook.com/groups/hkevdiary/permalink/1545739593505701/</t>
  </si>
  <si>
    <t>Polestar 5 與 XPENG P7</t>
  </si>
  <si>
    <t>Polestar 5, XPENG P7</t>
  </si>
  <si>
    <t>https://www.facebook.com/groups/hkevdiary/permalink/1545211233558537/</t>
  </si>
  <si>
    <t>電動車新牌費資料庫，check到300幾部電動車牌費</t>
  </si>
  <si>
    <t>2025/09/08</t>
  </si>
  <si>
    <t>https://www.facebook.com/groups/hkevdiary/permalink/1541268253952835/</t>
  </si>
  <si>
    <t>Kenneth Lo</t>
  </si>
  <si>
    <t>Xpeng g6 vs Zeekr 7x 比啲意見</t>
  </si>
  <si>
    <t>2025/09/07</t>
  </si>
  <si>
    <t>Xpeng G6, Zeekr 7x</t>
  </si>
  <si>
    <t>https://www.facebook.com/groups/hkevdiary/permalink/1544252090321118/</t>
  </si>
  <si>
    <t>更新【全新純電GLC正式發佈】
➡️GLC 400 4MATIC EQ
✅四驅、483匹、800Nm
✅續航713km (WLTP)、94kWh電池
✅800V架構、快充最高330kW
✅長4,845 x 闊1,913 x 高1,644mm
✅️軸距2,972mm
✅0-100km/h 4.3秒
✅後摩打配兩速波箱
✅選配氣壓避震、後輪轉向
✅MBUX Hyperscreen
✅整合Microsoft &amp; Google AI
✅V2L、V2H、V2G
✅鍍銀天幕、選配電控霧化、162個發光星章
✅標誌性鬼面罩、選配924粒發光點
✅輔助駕駛：10鏡頭、5雷達、12超聲波感應器
➡️GLC 300+ EQ
✅後驅、369匹、450Nm
那邊廂BMW發佈新世代iX3，Benz呢邊都會喺今日慕尼黑車展發佈全新純電GLC</t>
  </si>
  <si>
    <t>Mercedes-Benz GLC 400 4MATIC EQ, Mercedes-Benz GLC 300+ EQ, BMW iX3</t>
  </si>
  <si>
    <t>330kW, 800V, 快充</t>
  </si>
  <si>
    <t>https://www.facebook.com/groups/hkevdiary/permalink/1542916310454696/</t>
  </si>
  <si>
    <t>全新iX3
Neue Klasse概念
仲有部i3房車
留言區有規格表</t>
  </si>
  <si>
    <t>2025/09/05</t>
  </si>
  <si>
    <t>BMW iX3, BMW i3</t>
  </si>
  <si>
    <t>https://www.facebook.com/groups/hkevdiary/permalink/1542159037197090/</t>
  </si>
  <si>
    <t>【2025年8月份電動車首次登記】
8月份出車數字，Tesla憑藉7月初公佈的Model 3減價攻勢，成功保持第一兼大幅領先第二位的BYD超過一倍，第三位則繼續由AION取得，主力車型為僅售13萬的話題車AION ES。
頭五位型號：
1️⃣Tesla Model 3 RWD - 425部
2️⃣Tesla Model Y RWD - 371部
3️⃣BYD Sealion 7 - 351部
4️⃣AION ES - 197部
5️⃣AION V LUXURY - 127部
*以運輸署登記型號名稱計
想知邊部電動車好賣啲？Click入黎網站 https://hkevdb.com</t>
  </si>
  <si>
    <t>2025/09/04</t>
  </si>
  <si>
    <t>Tesla Model 3, Tesla Model Y, BYD Sealion 7, AION ES, AION V LUXURY</t>
  </si>
  <si>
    <t>https://www.facebook.com/groups/hkevdiary/permalink/1540776010668726/</t>
  </si>
  <si>
    <t>【S3XY系列產品 復活節優惠】
所有產品8折，包括Commander、Buttons、Knob、Strip等等 (Dash除外)
優惠期至4月16日下午4時
用埋優惠碼 “SAMANTHA” 再減10%
S3XY Buttons 新產品➡️《Strip 動態氣氛燈條》
✅盲點提示
✅指揮燈
✅超速提示
✅充電燈效
✅迎賓燈效
✅AP燈效
App自訂燈效
無損簡易安裝
Model 3/Y 全系列 可以安裝✅
[https://www.enhauto.com/products/strip](https://www.enhauto.com/products/strip)
**優惠碼 "SAMANTHA" 10% 折扣**
Demo
[https://youtube.com/shorts/e4_P2SnLBX4](https://youtube.com/shorts/e4_P2SnLBX4)</t>
  </si>
  <si>
    <t>2025/09/02</t>
  </si>
  <si>
    <t>https://www.facebook.com/groups/hkevdiary/permalink/1538168414262819/</t>
  </si>
  <si>
    <t>十令萬電動車選擇
歡迎補充、轉貼、分享...</t>
  </si>
  <si>
    <t>2025/08/30</t>
  </si>
  <si>
    <t>https://www.facebook.com/groups/hkevdiary/permalink/1537496827663311/</t>
  </si>
  <si>
    <t>歐洲地區開售新款 Model Y Performance，留言有圖集
* New Exterior Design
* New Performance Powertrain
* Adaptive Suspension and Unique Drive Modes
* 21" Arachnid 2.0 Wheels
* Carbon Fibre Interior Trims
* 16" First-Row QHD Touchscreen
* First-Row Performance Sport Seats With Thigh Extension, Heating and Ventilation</t>
  </si>
  <si>
    <t>2025/08/29</t>
  </si>
  <si>
    <t>https://scontent-lax3-2.xx.fbcdn.net/v/t39.30808-6/536276292_1345485464244519_2976038200928537823_n.jpg?stp=dst-jpg_s640x640_tt6&amp;_nc_cat=107&amp;ccb=1-7&amp;_nc_sid=aa7b47&amp;_nc_ohc=tofDFxs3fxMQ7kNvwFvDxrS&amp;_nc_oc=Adp0idYO9R9UmOmbb3YkB_Szs5INiaXax___Dlfp1_TyemERfOja3thyX4x0bl9r0SQ&amp;_nc_zt=23&amp;_nc_ht=scontent-lax3-2.xx&amp;_nc_gid=dtUqoa26AVqKUfsK43wAoQ&amp;_nc_ss=72289&amp;oh=00_Af42lofSCsszmZxuRK5jtgtT6mc9GL7DbcTyEYhP9G6Xxg&amp;oe=6A11A897</t>
  </si>
  <si>
    <t>Tesla Model Y Performance</t>
  </si>
  <si>
    <t>https://www.facebook.com/groups/hkevdiary/permalink/1532265414853119/</t>
  </si>
  <si>
    <t>《Model Y L 細節相》
當佢大四座咁用，反低第三排就有個超大尾箱，應該幾好用，不過幾時有右軚版呢又或者根本會唔會有呢</t>
  </si>
  <si>
    <t>2025/08/22</t>
  </si>
  <si>
    <t>Tesla Model Y L</t>
  </si>
  <si>
    <t>https://www.facebook.com/groups/hkevdiary/permalink/1529678958445098/</t>
  </si>
  <si>
    <t>香港頂流姜濤購入一台約60萬元寶馬iX2踏實型電動車
非常貼地</t>
  </si>
  <si>
    <t>2025/08/19</t>
  </si>
  <si>
    <t>寶馬iX2</t>
  </si>
  <si>
    <t>https://www.facebook.com/groups/hkevdiary/permalink/1529375401808787/</t>
  </si>
  <si>
    <t>內地開售六座Model Y L，￥339,000，唔係傳聞嘅40萬
✅️二三排電動摺疊
✅️二排電動升降扶手
✅️CDC電子避震
✅️18喇叭 + 1 Subwoofer</t>
  </si>
  <si>
    <t>https://www.facebook.com/groups/hkevdiary/permalink/1527787431967584/</t>
  </si>
  <si>
    <t>MIFA 7 鋼水</t>
  </si>
  <si>
    <t>2025/08/17</t>
  </si>
  <si>
    <t>MIFA 7</t>
  </si>
  <si>
    <t>https://www.facebook.com/groups/hkevdiary/permalink/1523901055689555/</t>
  </si>
  <si>
    <t>香港會唔會有LR RWD?</t>
  </si>
  <si>
    <t>2025/08/12</t>
  </si>
  <si>
    <t>https://scontent-den2-1.xx.fbcdn.net/v/t39.30808-6/530880065_4151620171745353_5779879358072090396_n.png?_nc_cat=100&amp;ccb=1-7&amp;_nc_sid=aa7b47&amp;_nc_ohc=ztJ4DsYnIeUQ7kNvwHVpcOu&amp;_nc_oc=Adqfv5e7CNJjY3szsiN5fhliNMM0-U8IJ5YKb27HaxpBBKq1N5Vleh2xh8wrKUDXoV8&amp;_nc_zt=23&amp;_nc_ht=scontent-den2-1.xx&amp;_nc_gid=rjzOqlXuDApmvuvEUn2aMw&amp;_nc_ss=72289&amp;oh=00_Af4DncNe-EwZLVx-b4GlHDCfpicp1Nm7SNnCdfWVeuPWYQ&amp;oe=6A118B9C</t>
  </si>
  <si>
    <t>LR RWD</t>
  </si>
  <si>
    <t>https://www.facebook.com/groups/hkevdiary/permalink/1520776442668683/</t>
  </si>
  <si>
    <t>我有部車可以一換一，但比稅都係貴 14800,￼請問而家放一換一幾多錢？￼放一換一好似着數啲，仲可以等部新車到先至買，￼唔使有段時間冇車揸</t>
  </si>
  <si>
    <t>2025/08/08</t>
  </si>
  <si>
    <t>https://scontent-bos5-1.xx.fbcdn.net/v/t39.30808-6/528800005_24146835628313007_2622059621173151287_n.jpg?stp=dst-jpg_p526x296_tt6&amp;_nc_cat=111&amp;ccb=1-7&amp;_nc_sid=aa7b47&amp;_nc_ohc=9xLkhQbJh-0Q7kNvwF81nlG&amp;_nc_oc=AdqtpTeWj48kRfHrS_Sg28C8zhQPY7Md1h0ACtgCL0Cuv9847GDL4MpfO0DPrRUg_8Y&amp;_nc_zt=23&amp;_nc_ht=scontent-bos5-1.xx&amp;_nc_gid=hZQwMGakGWVTLLE_DjFVBQ&amp;_nc_ss=7c289&amp;oh=00_Af62IFvF_A-EEiFGy6lFP1tEu7TdQeyjtWGAPQ1Ki2XuoA&amp;oe=6A119490</t>
  </si>
  <si>
    <t>https://www.facebook.com/groups/hkevdiary/permalink/1520720642674263/</t>
  </si>
  <si>
    <t>【2025年7月份電動車首次登記】
7月份出車數字，Tesla同BYD繼續叮噹馬頭，Tesla稍稍多31部回到第一位，第三位則由AION取得，主力車型為AION V。
頭五位型號：
1️⃣BYD Sealion 7 - 479部
2️⃣Tesla Model 3 RWD - 404部
3️⃣Tesla Model Y RWD - 239部
4️⃣AION V Luxury - 128部
5️⃣DENZA D9 - 61部
*以運輸署登記型號名稱計
想知邊部電動車好賣啲？Click入黎網站 https://hkevdb.com</t>
  </si>
  <si>
    <t>BYD Sealion 7, Tesla Model 3 RWD, Tesla Model Y RWD, AION V Luxury, DENZA D9</t>
  </si>
  <si>
    <t>https://www.facebook.com/groups/hkevdiary/permalink/1517208963025431/</t>
  </si>
  <si>
    <t>有無師兄師姐試過leapmotor C10
本人考慮緊 BYD sealion同C10
希望大家可以比下意見 謝謝</t>
  </si>
  <si>
    <t>2025/08/04</t>
  </si>
  <si>
    <t>Leapmotor C10, BYD Sealion</t>
  </si>
  <si>
    <t>https://www.facebook.com/groups/hkevdiary/permalink/1514930823253245/</t>
  </si>
  <si>
    <t>Bobby Kwok</t>
  </si>
  <si>
    <t>來到來了 #小米 #YU7</t>
  </si>
  <si>
    <t>2025/08/01</t>
  </si>
  <si>
    <t>小米YU7</t>
  </si>
  <si>
    <t>https://www.facebook.com/groups/hkevdiary/permalink/1511868110226183/</t>
  </si>
  <si>
    <t>想問下大家會揀Zeeker 7X 定 BYD sealion 7 ？</t>
  </si>
  <si>
    <t>2025/07/30</t>
  </si>
  <si>
    <t>Zeeker 7X, BYD Sealion 7</t>
  </si>
  <si>
    <t>https://www.facebook.com/groups/hkevdiary/permalink/1508843453861982/</t>
  </si>
  <si>
    <t>「懂車帝」聯合「央視新聞」在封閉高速中，測試了36輛不同品牌、智駕車型
https://youtu.be/0xumyEf-WRI</t>
  </si>
  <si>
    <t>2025/07/24</t>
  </si>
  <si>
    <t>https://scontent-mia5-1.xx.fbcdn.net/v/t39.30808-6/523087034_1273130087778575_8153456276064782220_n.webp?stp=dst-webp_p526x296&amp;_nc_cat=101&amp;ccb=1-7&amp;_nc_sid=aa7b47&amp;_nc_ohc=DhYsnKgqf1UQ7kNvwHqirNb&amp;_nc_oc=AdqWbkvklFptNbZ_MruItPuvKpEmXeSQ5LQQV-wMuThccM7XdMiEOFJJ9e7-_4MSGBA&amp;_nc_zt=23&amp;_nc_ht=scontent-mia5-1.xx&amp;_nc_gid=Ue4PpCVV57DLmcy7tlyZiw&amp;_nc_ss=72289&amp;oh=00_Af5mMkcyfb72gwI_LZ0Qlzb-NYu-brvP4EgigMmLZ0ZAlg&amp;oe=6A118FC4</t>
  </si>
  <si>
    <t>https://www.facebook.com/groups/hkevdiary/permalink/1504285714317756/</t>
  </si>
  <si>
    <t>【KIA EV3 &amp; EV5 香港發布】
**EV3 標準版 HK$269,800**
58.3kWh | 204ps | 283Nm | 436km WLTP | 前驅
**EV3 Deluxe HK$369,800**
81.4kWh | 204ps | 283Nm | 605km WLTP | 前驅
韓國製造 | 4,300 x 1,850 x 1,565mm
**EV5 Deluxe HK$269,800**
88.1kWh | 217.5ps | 310Nm | 555km WLTP | 後驅
**EV5 Platinum HK$349,800**
88.1kWh | 318ps | 480Nm | 500km WLTP | 四驅
中國製造 | 4,615 x 1,875 x 1,715mm</t>
  </si>
  <si>
    <t>2025/07/18</t>
  </si>
  <si>
    <t>KIA EV3, KIA EV5</t>
  </si>
  <si>
    <t>https://www.facebook.com/groups/hkevdiary/permalink/1504086747670986/</t>
  </si>
  <si>
    <t>3/Y Long Range版將採用新電池
✅️增量減重
✅️續航增加
Model 3 LR AWD +31km
Model 3 P AWD +33km
Model Y LR AWD +32km</t>
  </si>
  <si>
    <t>https://scontent-lax3-1.xx.fbcdn.net/v/t39.30808-6/518347881_1307748681351531_6123411487826624305_n.jpg?stp=dst-jpg_s565x565_tt6&amp;_nc_cat=109&amp;ccb=1-7&amp;_nc_sid=aa7b47&amp;_nc_ohc=Tc2j5yPXfWkQ7kNvwGwTWGS&amp;_nc_oc=AdpudtCO9HcpYDTxDvNKCjK6ssewgI8ePAB_CzQITMbwhdUs7YHPF7e1ZOM2Vm7cBf2iceyJcu9XgPkVtB0RUivw&amp;_nc_zt=23&amp;_nc_ht=scontent-lax3-1.xx&amp;_nc_gid=zVi4AUmyPYRjdX5-BGGdVw&amp;_nc_ss=72289&amp;oh=00_Af6Z_24m0ubnztZrGEExE39PNAK-7O6nQObavwDurVv2-g&amp;oe=6A119CA8</t>
  </si>
  <si>
    <t>Tesla Model 3 LR AWD, Tesla Model 3 P AWD, Tesla Model Y LR AWD</t>
  </si>
  <si>
    <t>https://www.facebook.com/groups/hkevdiary/permalink/1503489424397385/</t>
  </si>
  <si>
    <t>竟然仲有免費充電 Let's Charge 全新 60kW 快速充電站聽日正式進駐觀塘創紀之城2及3期，有限時3日免費試充🔋唔洗登記，即插即用。​​</t>
  </si>
  <si>
    <t>2025/07/17</t>
  </si>
  <si>
    <t>觀塘創紀之城2及3期</t>
  </si>
  <si>
    <t>60kW,快充</t>
  </si>
  <si>
    <t>https://www.facebook.com/groups/hkevdiary/permalink/1502898924456435/</t>
  </si>
  <si>
    <t>三排加長版六座 Model Y 發佈！
預計於今年秋季正式上市
據知情人士透露，Model Y L 主要在中國市場發售
軸距3040mm仲長過Model X 2965mm =&gt; 75mm</t>
  </si>
  <si>
    <t>2025/07/16</t>
  </si>
  <si>
    <t>https://scontent-lga3-1.xx.fbcdn.net/v/t39.30808-6/518816267_1306401271486272_5880044668667323695_n.jpg?stp=dst-jpg_p526x296_tt6&amp;_nc_cat=111&amp;ccb=1-7&amp;_nc_sid=aa7b47&amp;_nc_ohc=fGQmr4gXB6MQ7kNvwFfCRnX&amp;_nc_oc=Adq-R0b30HD_PVMByYnY7y289yPN2hA9m7XeAT3B7z-Il4pK4jvbDTcDvm1uTYzy-8M&amp;_nc_zt=23&amp;_nc_ht=scontent-lga3-1.xx&amp;_nc_gid=L3W39VcUjWY7mvlQy-V4GQ&amp;_nc_ss=72289&amp;oh=00_Af5elVnZRQHsbcb7tQWXsyXHxER_NJsePS_FX6LGPtXrZA&amp;oe=6A118B4B</t>
  </si>
  <si>
    <t>Tesla Model Y, Tesla Model X</t>
  </si>
  <si>
    <t>https://www.facebook.com/groups/hkevdiary/permalink/1501976921215302/</t>
  </si>
  <si>
    <t>都可能關電動車事
規管網約車服務的立法建議主要內容
1. 平台規管
所有網約車平台（包括聚合平台）必須領有平台牌照，無牌經營屬違法，最高可被監禁及罰款。
牌照有效期5年，可續期，不得轉讓。
平台須為香港註冊公司，有常設辦事處，並符合資本、營運經驗等入場門檻。
持牌人對旗下車輛及司機負盡職審查責任，違規可被罰款或吊銷牌照。
需保障乘客第三者責任保險、設立投訴機制及司機評分系統，並向政府定期提交營運數據。
平台可自訂車費，並需出行前讓乘客知悉收費。
2. 車輛規管
提供網約車服務的私家車須領有網約車車輛許可證，否則屬違法，最高可被監禁及罰款。
牌照有效期1年，不得轉讓，可續期最多5年。
車輛須以個人名義登記，申請許可時車齡不得超過7年，並須每年驗車。
必須購買商用車第三者責任保險。
車輛只能經持牌網約車平台提供服務，不可於街上截客，可同時註冊多個平台。
3. 司機規管
網約車司機須領有司機許可證，否則屬違法，最高可被監禁及罰款。
司機須年滿21歲，持私家車駕駛執照最少1年、5年內無嚴重交通罪行，並須完成考核及職前課程。
許可證有效期5年，可續期。
司機可同時於多個平台接單，必須經持牌平台安排出車服務。
4. 總量控制
政府將對網約車服務實施總量控制，考慮人口密度、道路容量和公共交通平衡，避免行業惡性競爭及交通擠塞。
具體車輛數字將於2026年上半年在提交附屬法例建議時再敲定。
5. 支持的士業及持續提升服務
有意參考海外，如澳洲按程徵費支持的士業，計劃向網約車平台收費，用以資助的士服務提升。
鼓勵平台同時提供的士及網約車預約，以方便市民並提升運力及司機競爭力。
擁有的士執照者申請網約車司機資格時可豁免再考核，提高的士司機就業彈性。
6. 執法與罰則加強
改善法例，加強對非法取酬載客行為的打擊，包括扣押車輛與暫時取消車牌，及明訂取消駕駛資格的具體時限（12個月至3年）。
增加罰則幅度，如初犯最高罰款1萬港元，重犯2.5萬港元，監禁期亦加重。
7. 規劃與時間表
預計於2025年第三季向立法會提交主體法例修訂，2026年聚焦數量及細節，2026年下半年開展實際推行與申請牌證工作。</t>
  </si>
  <si>
    <t>2025/07/15</t>
  </si>
  <si>
    <t>https://www.facebook.com/groups/hkevdiary/permalink/1500382208041440/</t>
  </si>
  <si>
    <t>可能你已經知道，old news咗
其實新舊Model 3/Y各自嘅避震係通用
已經有好多例子，舊款車主換咗都表示明顯舒服咗</t>
  </si>
  <si>
    <t>2025/07/13</t>
  </si>
  <si>
    <t>https://scontent-lga3-1.xx.fbcdn.net/v/t39.30808-6/518298124_1303475351778864_6966730591438861883_n.jpg?stp=dst-jpg_p526x296_tt6&amp;_nc_cat=111&amp;ccb=1-7&amp;_nc_sid=aa7b47&amp;_nc_ohc=VMjjETJ1D-oQ7kNvwFj6Bq-&amp;_nc_oc=Adrmb_xQq-iAd0oSacdkkRi1Y60k21rjivEa3z5b3ZQedrl2gKgcxPxF88c85z5Gunc&amp;_nc_zt=23&amp;_nc_ht=scontent-lga3-1.xx&amp;_nc_gid=L3W39VcUjWY7mvlQy-V4GQ&amp;_nc_ss=72289&amp;oh=00_Af4_rgZJgi38WOlK8I2CY8MwVxRLfnLW554WXQ0RONEa4g&amp;oe=6A118381</t>
  </si>
  <si>
    <t>https://www.facebook.com/groups/hkevdiary/permalink/1499743691438625/</t>
  </si>
  <si>
    <t>電動車新牌費詳解</t>
  </si>
  <si>
    <t>2025/07/12</t>
  </si>
  <si>
    <t>https://scontent-lga3-2.xx.fbcdn.net/v/t39.30808-6/517985630_1303549868438079_2368526549747767845_n.jpg?stp=dst-jpg_s960x960_tt6&amp;_nc_cat=107&amp;ccb=1-7&amp;_nc_sid=aa7b47&amp;_nc_ohc=v6ShRMXXGEEQ7kNvwEysWSA&amp;_nc_oc=AdpiSWGjNU2VFaa2bKU1iyqyHF-kk7q_Oluv0pqHw998dZ7nL5II4f5_wr1w_fcBWFY&amp;_nc_zt=23&amp;_nc_ht=scontent-lga3-2.xx&amp;_nc_gid=4mEriUGolQ1nAAFwvfaYfA&amp;_nc_ss=72289&amp;oh=00_Af75gbOcOIJqTsXwzEDYtTN5HuP89_EOGQQnB3Nox8-qhg&amp;oe=6A11A667</t>
  </si>
  <si>
    <t>https://www.facebook.com/groups/hkevdiary/permalink/1498697434876584/</t>
  </si>
  <si>
    <t>電動車都係國產天下</t>
  </si>
  <si>
    <t>2025/07/11</t>
  </si>
  <si>
    <t>https://www.facebook.com/groups/hkevdiary/permalink/1498125598267101/</t>
  </si>
  <si>
    <t>大陸電動車咁多選擇，都仲有咁多同胞買特斯拉</t>
  </si>
  <si>
    <t>2025/07/10</t>
  </si>
  <si>
    <t>https://scontent-lga3-1.xx.fbcdn.net/v/t39.30808-6/517029595_1223503969463131_3796881801272982543_n.jpg?stp=dst-jpg_p526x296_tt6&amp;_nc_cat=109&amp;ccb=1-7&amp;_nc_sid=aa7b47&amp;_nc_ohc=kxCFt9TzTEMQ7kNvwFNInp4&amp;_nc_oc=AdpFJUriPYB7JgYgM-uC286K7L4rjwVqphHKhLlx1_LmNw6Se_2DeY14ta9L3sxg1ig&amp;_nc_zt=23&amp;_nc_ht=scontent-lga3-1.xx&amp;_nc_gid=4mEriUGolQ1nAAFwvfaYfA&amp;_nc_ss=72289&amp;oh=00_Af6fz4JpbzqpkLFJ4AnI5Pe7h5oph277I78xIT_bULIoPA&amp;oe=6A11ADB4</t>
  </si>
  <si>
    <t>特斯拉</t>
  </si>
  <si>
    <t>https://www.facebook.com/groups/hkevdiary/permalink/1497423271670667/</t>
  </si>
  <si>
    <t>11月正式生效‼️即睇你部電動車黎緊5年嘅新牌費</t>
  </si>
  <si>
    <t>2025/07/09</t>
  </si>
  <si>
    <t>https://www.facebook.com/groups/hkevdiary/permalink/1497292841683710/</t>
  </si>
  <si>
    <t>電動車牌費最新消息‼️
新牌照費架構將於二○二五年十一月一日起實施，適用於新登記的電動私家車，而現有電動私家車可獲四個月寬限期
電動私家車的牌照費調整分五階段逐步實施，讓市民有較長的適應期</t>
  </si>
  <si>
    <t>https://scontent-atl3-3.xx.fbcdn.net/v/t39.30808-6/516870505_1300062335453499_201182022766641422_n.jpg?stp=dst-jpg_p180x540_tt6&amp;_nc_cat=111&amp;ccb=1-7&amp;_nc_sid=aa7b47&amp;_nc_ohc=OULw7BKNAtcQ7kNvwERcpFa&amp;_nc_oc=AdpRBaL1NjZmecMVZ4T9GGPWWN6ZMWBh0O3DFIf26FO10z6v0tOX_1ZcA1CmEU8BmwY&amp;_nc_zt=23&amp;_nc_ht=scontent-atl3-3.xx&amp;_nc_gid=tPjn3syrprcBaic7EjlzSg&amp;_nc_ss=72289&amp;oh=00_Af6ODXLpUlCh7JbH0WYx9AKZHJnRbcpAA1KK0XIfrREf9A&amp;oe=6A11B011</t>
  </si>
  <si>
    <t>https://www.facebook.com/groups/hkevdiary/permalink/1496758188403842/</t>
  </si>
  <si>
    <t>BYD重奪第一</t>
  </si>
  <si>
    <t>2025/07/08</t>
  </si>
  <si>
    <t>https://www.facebook.com/groups/hkevdiary/permalink/1493667442046250/</t>
  </si>
  <si>
    <t>Model 3一換一連埋優惠 最平22萬，P版29萬8</t>
  </si>
  <si>
    <t>2025/07/04</t>
  </si>
  <si>
    <t>https://www.facebook.com/groups/hkevdiary/permalink/1491098832303111/</t>
  </si>
  <si>
    <t>內地版新Model Y &amp; Model 3 LR續航升級
Y LR 719 -&gt; 750km CLTC
3 LR 713 -&gt; 753km CLTC，仲送埋Acceleration Boost 4.4s -&gt; 3.8s，不過加價一萬
唔知之後香港版嘅續航會唔會照加呢
“Model 3長續航版及煥新Model Y續航版搭載了新的電池包，電池可用度數沒有變化，但是採用了新的化學配方，並透過整車的優化，提升了車輛的續航里程，新電池會更加耐用。續航里程的增加影響因素有很多，我們一直在優化改進產品，從各個維度來改善車輛的續航表現，這些優化也體現在車輛的實際續航能力有明顯增強。”</t>
  </si>
  <si>
    <t>2025/07/01</t>
  </si>
  <si>
    <t>https://www.facebook.com/groups/hkevdiary/permalink/1490990315647296/</t>
  </si>
  <si>
    <t>Brian Ma</t>
  </si>
  <si>
    <t>請教各位港車北上快充轉換頭有c/p值高的推薦嗎？計劃最遠走170km（海泉灣附近）</t>
  </si>
  <si>
    <t>海泉灣</t>
  </si>
  <si>
    <t>https://www.facebook.com/groups/hkevdiary/permalink/1491023152310679/</t>
  </si>
  <si>
    <t>六座版 Model Y 將於 7 月在中國推出？</t>
  </si>
  <si>
    <t>https://www.facebook.com/groups/hkevdiary/permalink/1490563082356686/</t>
  </si>
  <si>
    <t>減價幅度
RWD -$5,200 (2.05%)
LR -$43,294 (13.86%)
P -$71,566 (18.03%)</t>
  </si>
  <si>
    <t>2025/06/30</t>
  </si>
  <si>
    <t>https://www.facebook.com/groups/hkevdiary/permalink/1490347325711595/</t>
  </si>
  <si>
    <t>Chuchu Chan</t>
  </si>
  <si>
    <t>免費充電好有市場，咁多車排隊
係車度睇幾集魷魚遊戲應該排到</t>
  </si>
  <si>
    <t>https://scontent-ord5-2.xx.fbcdn.net/v/t39.30808-6/514261809_1048010037446122_5810483887483320899_n.png?stp=dst-png_s960x960&amp;_nc_cat=104&amp;ccb=1-7&amp;_nc_sid=aa7b47&amp;_nc_ohc=M1bh-KCeMOQQ7kNvwE45EBb&amp;_nc_oc=AdpI_84hnmKT8wMMbuL82XLVYQeRGAWp9_xVk_D1AahVmA2Brx8ukT-_opQlMHItmeU&amp;_nc_zt=23&amp;_nc_ht=scontent-ord5-2.xx&amp;_nc_gid=nTdRqQJtalN8N7iVPMzQPA&amp;_nc_ss=72289&amp;oh=00_Af6fctkPeWLJMlI9V_CtIekId4qp9EUer0uuWJ0LhjvQaA&amp;oe=6A11A523</t>
  </si>
  <si>
    <t>https://www.facebook.com/groups/hkevdiary/permalink/1490352055711122/</t>
  </si>
  <si>
    <t>西沙GOPARK呢個叉電站，終於可以用分換叉電，唔使用$$都有得快叉</t>
  </si>
  <si>
    <t>https://scontent.fsac1-1.fna.fbcdn.net/v/t39.30808-6/514143901_8718035338321490_6134482067302021036_n.jpg?stp=dst-jpg_p526x296_tt6&amp;_nc_cat=101&amp;ccb=1-7&amp;_nc_sid=aa7b47&amp;_nc_ohc=SRUOZraUCoMQ7kNvwGhn7Wi&amp;_nc_oc=Adow1dj0X4pdXKa0LMLRWshN9IKnexbd-Qq7dskMOUKOQSRF0c_UQflDY8kAFP-5MoI&amp;_nc_zt=23&amp;_nc_ht=scontent.fsac1-1.fna&amp;_nc_gid=kqX5bdBgEw-PY_UUOdE4YA&amp;_nc_ss=72289&amp;oh=00_Af7GNsyDk9zY3zkRp_zzmb8PnCrtFxVNBXXFo07ENL5gAA&amp;oe=6A117E53</t>
  </si>
  <si>
    <t>西沙GOPARK</t>
  </si>
  <si>
    <t>快叉</t>
  </si>
  <si>
    <t>https://www.facebook.com/groups/hkevdiary/permalink/1489144442498550/</t>
  </si>
  <si>
    <t>7‧1 免費充電優惠</t>
  </si>
  <si>
    <t>2025/06/28</t>
  </si>
  <si>
    <t>https://www.facebook.com/groups/hkevdiary/permalink/1487571982655796/</t>
  </si>
  <si>
    <t>小米 YU7 正式價錢
YU7 標準版 ¥253,500
YU7 Pro ¥279,900
YU7 Max ¥329,900</t>
  </si>
  <si>
    <t>2025/06/26</t>
  </si>
  <si>
    <t>小米 YU7</t>
  </si>
  <si>
    <t>https://www.facebook.com/groups/hkevdiary/permalink/1487294889350172/</t>
  </si>
  <si>
    <t>【Hyundai Inster】
Inster 一換一 HK$199,900
97匹、電池 42kWh、327km WLTP
Inster APT. 一換一 HK$209,900
150匹、電池 49kWh、370km WLTP
Inster APT+ 一換一HK$239,900
150匹、電池 49kWh、360km WLTP</t>
  </si>
  <si>
    <t>Hyundai Inster</t>
  </si>
  <si>
    <t>https://www.facebook.com/groups/hkevdiary/permalink/1486448112768183/</t>
  </si>
  <si>
    <t>Joe Tang</t>
  </si>
  <si>
    <t>有咁多新牌子殺入香港…
睇到眼都花…</t>
  </si>
  <si>
    <t>2025/06/25</t>
  </si>
  <si>
    <t>https://www.facebook.com/groups/hkevdiary/permalink/1485121899567471/</t>
  </si>
  <si>
    <t>Anson Wan</t>
  </si>
  <si>
    <t>二十五萬五人SUV請問有乜建議？純車/混能也可！</t>
  </si>
  <si>
    <t>2025/06/23</t>
  </si>
  <si>
    <t>https://www.facebook.com/groups/hkevdiary/permalink/1484436299636031/</t>
  </si>
  <si>
    <t>10個免費中電場已經轉左做收費
下一個係天水圍天盛，聽日23號生效
大家想邊個站快D轉收費？</t>
  </si>
  <si>
    <t>2025/06/22</t>
  </si>
  <si>
    <t>天水圍天盛</t>
  </si>
  <si>
    <t>https://www.facebook.com/groups/hkevdiary/permalink/1483510189728642/</t>
  </si>
  <si>
    <t>Winnie Iong</t>
  </si>
  <si>
    <t>各位想問吓換電車，最好二十萬樓下，家庭四人
BYD 
AION
MG
邊個推介？</t>
  </si>
  <si>
    <t>2025/06/21</t>
  </si>
  <si>
    <t>BYD, AION, MG</t>
  </si>
  <si>
    <t>https://www.facebook.com/groups/hkevdiary/permalink/1483406993072295/</t>
  </si>
  <si>
    <t>全新第三代日產 LEAF，完全唔同晒，大家點睇
✅52 kWh：130 kW ~174 hp / 345 Nm、0-100 km/h 8.6秒、436 km (EPA)
✅75 kWh：160 kW ~214 hp / 355 Nm、0-100 km/h 7.6秒、488 km (EPA)
✅長 4,405 / 4,350 × 闊 1,810 × 高 1,550 / 1,557 mm
✅軸距 2,690 mm
✅CMF-EV 模組化平台，全平地台
✅電調霧化天幕
✅V2L
✅Platinum+ 版配備 Bose Personal Plus 音響，頭枕喇叭</t>
  </si>
  <si>
    <t>日產 LEAF</t>
  </si>
  <si>
    <t>https://www.facebook.com/groups/hkevdiary/permalink/1481902076556120/</t>
  </si>
  <si>
    <t>Dewi Rahn</t>
  </si>
  <si>
    <t>Tesla 喺大灣區又新增咗CCS2超充？</t>
  </si>
  <si>
    <t>2025/06/19</t>
  </si>
  <si>
    <t>大灣區</t>
  </si>
  <si>
    <t>CCS2超充</t>
  </si>
  <si>
    <t>https://www.facebook.com/groups/hkevdiary/permalink/1481328106613517/</t>
  </si>
  <si>
    <t>運輸署批准蘿蔔快跑擴大在東涌進行自動駕駛車輛測試的路段，已獲批准10輛車於指定路段和時段進行測試</t>
  </si>
  <si>
    <t>2025/06/18</t>
  </si>
  <si>
    <t>東涌</t>
  </si>
  <si>
    <t>https://www.facebook.com/groups/hkevdiary/permalink/1475594643853530/</t>
  </si>
  <si>
    <t># ZEEKR 7X 正式一換一價錢
**7X HK$269,900**
後驅、19"鈴、天幕頂、10喇叭音響、氣氛燈、電尾門、360鏡頭
**7X PLUS HK$329,900**
後驅、大電、19"鈴、天幕頂、21喇叭音響、氣氛燈、電尾門、360鏡頭、HUD、Nappa皮內籠、後排電動簾
**7X PLATINUM HK$369,900**
四驅、大電、20"鈴、天幕頂、21喇叭音響、氣氛燈、電尾門、360鏡頭、HUD、Nappa皮內籠、後排電動簾、氣壓電調避震、電動門、可加STARGATE頭燈智能燈幕</t>
  </si>
  <si>
    <t>2025/06/10</t>
  </si>
  <si>
    <t>https://scontent-lga3-1.xx.fbcdn.net/v/t39.30808-6/504273472_1274477744678625_8740533237295626374_n.jpg?stp=dst-jpg_p526x296_tt6&amp;_nc_cat=111&amp;ccb=1-7&amp;_nc_sid=aa7b47&amp;_nc_ohc=SQIfkG5djcUQ7kNvwFW60Lh&amp;_nc_oc=Adox8jxBytTvq94XTsVOjT-phaoOTq6rS9O-7wAy77XUZ0C1Tmv6_vvqt8se3QY69yk&amp;_nc_zt=23&amp;_nc_ht=scontent-lga3-1.xx&amp;_nc_gid=BHq3UqavudbAADv0mdbOWg&amp;_nc_ss=72289&amp;oh=00_Af5guk_DodFzCfSdsOHEvknVaY4fiW5tXqY0hepRBCTy7A&amp;oe=6A119102</t>
  </si>
  <si>
    <t>ZEEKR 7X</t>
  </si>
  <si>
    <t>https://www.facebook.com/groups/hkevdiary/permalink/1475547227191605/</t>
  </si>
  <si>
    <t>全新純電CLA開放預訂
車系亮點
✅最新研發MMA純電800V底盤平台
✅後馬達結合一個2速波箱，高速巡航更慳電
✅全新MB.OS作業系統</t>
  </si>
  <si>
    <t>https://scontent.fsac1-1.fna.fbcdn.net/v/t39.30808-6/505443681_1274429954683404_1629053680561665457_n.jpg?stp=dst-jpg_p180x540_tt6&amp;_nc_cat=110&amp;ccb=1-7&amp;_nc_sid=aa7b47&amp;_nc_ohc=7gqcRLCuhO8Q7kNvwHNn1uN&amp;_nc_oc=AdpXquVDW6utrAuYNfqMNs3pQqJV3X23g3uEbjIPwFIm4cW_Yfwj8QrQptSDbZ9Lgu4&amp;_nc_zt=23&amp;_nc_ht=scontent.fsac1-1.fna&amp;_nc_gid=MPCAKxY_NwJ-sHEYEiY0Cw&amp;_nc_ss=72289&amp;oh=00_Af7ooNelOI3et_q8-kWESOD76-QrHbNn6oMUMDLdgkgSsA&amp;oe=6A1191B6</t>
  </si>
  <si>
    <t>純電CLA</t>
  </si>
  <si>
    <t>800V</t>
  </si>
  <si>
    <t>https://www.facebook.com/groups/hkevdiary/permalink/1475481563864838/</t>
  </si>
  <si>
    <t>智己香港發佈 價錢表
房車 IM5 &amp; SUV IM6
一換一分別 $26.88萬 同 $26.98萬 起</t>
  </si>
  <si>
    <t>https://scontent.fsac1-1.fna.fbcdn.net/v/t39.30808-6/505848667_1274359104690489_2896016582998086045_n.jpg?stp=dst-jpg_p180x540_tt6&amp;_nc_cat=106&amp;ccb=1-7&amp;_nc_sid=aa7b47&amp;_nc_ohc=_P5-xZ-WHMMQ7kNvwGz4Fab&amp;_nc_oc=AdqBbUZSEjjfgDBfaR2fK_rDd0IcR2wnQKKuoR52FZNwDKgjmTUpy4oGZEUE2nD3NCE&amp;_nc_zt=23&amp;_nc_ht=scontent.fsac1-1.fna&amp;_nc_gid=MPCAKxY_NwJ-sHEYEiY0Cw&amp;_nc_ss=72289&amp;oh=00_Af55IQU7kAgqKjtHI3SkLYPOeoBrkDiIz5RRf8zRHPWhLQ&amp;oe=6A119D78</t>
  </si>
  <si>
    <t>智己 IM5, 智己 IM6</t>
  </si>
  <si>
    <t>https://www.facebook.com/groups/hkevdiary/permalink/1474678290611832/</t>
  </si>
  <si>
    <t>想問下大家意見‍♂️ 屋苑所有車位裝緊叉電位， 小朋友又就嚟出世，所以諗住買部 電動suv
我傾向想買Hyundai Ioniq 5, 2025車 大約390k, 太太就鍾意BMW(2024 車， ix1 369k 但冇啱色或ix2 419k但空間細啲) 
感覺bmw好似好多 設備都好落後 有冇師兄有啲咩分享</t>
  </si>
  <si>
    <t>2025/06/09</t>
  </si>
  <si>
    <t>Hyundai Ioniq 5, BMW iX1, BMW iX2</t>
  </si>
  <si>
    <t>https://www.facebook.com/groups/hkevdiary/permalink/1474043177342010/</t>
  </si>
  <si>
    <t>中電轉晒收費唔洗嘈交</t>
  </si>
  <si>
    <t>2025/06/08</t>
  </si>
  <si>
    <t>https://www.facebook.com/groups/hkevdiary/permalink/1473656300714031/</t>
  </si>
  <si>
    <t>查實有無人訂左EV5? 個個都話退訂，都無聽到有人話等交車</t>
  </si>
  <si>
    <t>Kia EV5</t>
  </si>
  <si>
    <t>https://www.facebook.com/groups/hkevdiary/permalink/1470982484314746/</t>
  </si>
  <si>
    <t>Model Y Juniper開始交車 5月去返第一</t>
  </si>
  <si>
    <t>2025/06/04</t>
  </si>
  <si>
    <t>Tesla Model Y Juniper</t>
  </si>
  <si>
    <t>https://www.facebook.com/groups/hkevdiary/permalink/1470126391067022/</t>
  </si>
  <si>
    <t>WC收idle fee，你贊唔贊成？【Tesla 中充都收超時費了⁉️】
今日唔少 Tesla 車主都係 App 度見到個 Destination Charger 目的地充電站 (又名 Wall Connector) 收超時佔用費嘅訊息，無錯部分目的地充電站而家會收超時費，例如 ELEMENTS 圓方，而且亦適用於部分有開放予其他品牌使用嘅充電站，例如 tmtplaza 屯門市廣場，大家用嘅時候記得睇下個中控 Mon 或者 Tesla App。
⚡全港 Tesla 目的地充電站位置及停車場收費
https://carparkhero.com/label/tesla-wall-connector/
⚡Tesla 開放的中充 Wall Connector
https://carparkhero.com/label/tesla-wall-connector-open/
//香港於指定目的地充電站已實施超時佔用費，此措施有助縮短輪候時間，以及確保各位用家有需要時都能夠及時使用目的地充電。
當以下情況出現時，就有機會產生超時佔用費：
- 充電已完成
- 車輛於充電完成後，還連接著目的地充電器超過5分鐘
你能透過觸控式屏幕或Tesla手機應用程式可以查詢該目的地充電站是否實施超時佔用費。//</t>
  </si>
  <si>
    <t>2025/06/03</t>
  </si>
  <si>
    <t>ELEMENTS圓方,屯門市廣場</t>
  </si>
  <si>
    <t>WC</t>
  </si>
  <si>
    <t>Wall Connector,中充</t>
  </si>
  <si>
    <t>https://www.facebook.com/groups/hkevdiary/permalink/1466975684715426/</t>
  </si>
  <si>
    <t># 阿維塔 AVATR 11 香港發佈
Premium 版、90kWh、**一換一 $513,800**
Max 版、116kWh、**一換一 $608,800**</t>
  </si>
  <si>
    <t>2025/05/30</t>
  </si>
  <si>
    <t>https://scontent-mia5-2.xx.fbcdn.net/v/t39.30808-6/501381844_1265045588955174_7753772948898307474_n.jpg?stp=dst-jpg_p180x540_tt6&amp;_nc_cat=100&amp;ccb=1-7&amp;_nc_sid=aa7b47&amp;_nc_ohc=6-7eC8N_opQQ7kNvwGOq761&amp;_nc_oc=AdrgAUw8DUqGiH9IuZiCTdYThaE8x0Ul0tXmtfJP2jFpMPpPJsxUGmGufGC5qEdmazM&amp;_nc_zt=23&amp;_nc_ht=scontent-mia5-2.xx&amp;_nc_gid=qfTn4eIGBBFkOeuktJ_V1w&amp;_nc_ss=72289&amp;oh=00_Af4uYxs0o7xY-isGoSPQZiyxG9N_vQboEim6-2mI-UzW7A&amp;oe=6A1184F0</t>
  </si>
  <si>
    <t>阿維塔 AVATR 11</t>
  </si>
  <si>
    <t>https://www.facebook.com/groups/hkevdiary/permalink/1466637351415926/</t>
  </si>
  <si>
    <t># 一代熱門車CLA後繼電動版有價一換一意向價
**CLA250+**
✅單馬達後驅、84kWh鋰電
✅馬力272ps、扭力335Nm
✅0至100km/h 6.7秒
✅WLTP續航力約792km
**➡️Progress版：HK$499,000起**
**➡️AMG版：HK$539,000起**
**➡️AMG Premium版：HK$559,000起**
**CLA350 4Matic**
✅雙馬達四驅、84kWh鋰電
✅馬力353ps、扭力515Nm
✅0至100km/h 4.9秒
✅WLTP續航力771km
**➡️AMG版：HK$599,000起**
**➡️AMG Premium版：HK$619,000起**
**其他亮點**
✅最新研發MMA純電800V底盤平台
✅後馬達模組結合一個2速波箱，令高速巡航更慳電
✅全新MB.OS作業系統
**現款汽油CLA價錢參考**
CLA200 Coupe Facelift HK$ 438,800
製造年份: 2023、L4 | 1,332 cc | 163 hp
CLA250 HK$ 433,000
製造年份: 2022、L4 | 1,991 cc | 224 hp
Mercedes-AMG CLA35 4MATIC Coupe Facelift HK$ 699,900
製造年份: 2023、L4 | 1,991 cc | 306 hp
Mercedes-AMG CLA45 S 4MATIC+ Coupe Facelift HK$ 1,123,000
製造年份: 2023、L4 | 1,991 cc | 421 hp</t>
  </si>
  <si>
    <t>2025/05/29</t>
  </si>
  <si>
    <t>https://scontent-mia3-2.xx.fbcdn.net/v/t39.30808-6/501610610_1264415782351488_7495400693163243767_n.jpg?stp=dst-jpg_s960x960_tt6&amp;_nc_cat=105&amp;ccb=1-7&amp;_nc_sid=aa7b47&amp;_nc_ohc=RFd-NOAa3BAQ7kNvwFcWdw9&amp;_nc_oc=Adpe78oPYMcHm9wbqZsJBpQd0iSI6mMaTUit6KR6shE_9PZOChjQcPqTiIxannXEFKE&amp;_nc_zt=23&amp;_nc_ht=scontent-mia3-2.xx&amp;_nc_gid=qfTn4eIGBBFkOeuktJ_V1w&amp;_nc_ss=72289&amp;oh=00_Af4T7BrphMXUQK6r3aiM5x_Y-0af-mEjRxwRHMF1NnEhsA&amp;oe=6A11A892</t>
  </si>
  <si>
    <t>Mercedes-Benz CLA250+, Mercedes-Benz CLA350 4Matic</t>
  </si>
  <si>
    <t>https://www.facebook.com/groups/hkevdiary/permalink/1465409081538753/</t>
  </si>
  <si>
    <t>Nicholas Wu</t>
  </si>
  <si>
    <t>Toyota BZ4X VS Subaru solterra
請問大家建議選邊架好？</t>
  </si>
  <si>
    <t>2025/05/28</t>
  </si>
  <si>
    <t>Toyota BZ4X, Subaru Solterra</t>
  </si>
  <si>
    <t>https://www.facebook.com/groups/hkevdiary/permalink/1465484411531220/</t>
  </si>
  <si>
    <t>Ao Wong</t>
  </si>
  <si>
    <t>Nammi BoX $119800
Aion es 13xxxx
（不會北上） 選邊架好</t>
  </si>
  <si>
    <t>Nammi Box, Aion ES</t>
  </si>
  <si>
    <t>https://www.facebook.com/groups/hkevdiary/permalink/1463602258386102/</t>
  </si>
  <si>
    <t>夏天黎到，Model 3/Y冷氣有味，除咗換filter之外，可以趁換嗰時順便洗洗個evaporator，有時呢度係臭味來源
使用蒸發器泡沫清潔劑，更換駕駛室過濾器 官方程序
https://service.tesla.com/docs/Model3/ServiceManual/zh-cn/GUID-4F205B9D-E1C1-40B7-9BC1-EC2E19B5C5DA.html</t>
  </si>
  <si>
    <t>2025/05/25</t>
  </si>
  <si>
    <t>https://www.facebook.com/groups/hkevdiary/permalink/1463297268416601/</t>
  </si>
  <si>
    <t>請問各位
現時有否那個電車品牌
買車是送充電椿呢？</t>
  </si>
  <si>
    <t>https://www.facebook.com/groups/hkevdiary/permalink/1460734488672879/</t>
  </si>
  <si>
    <t>師兄們好！
村屋，嚟緊想安裝家用充電樁￼￼￼，
自備充電器，請問大家有冇好嘅安裝師傅/公司介紹？安裝費用大概幾多￼￼￼</t>
  </si>
  <si>
    <t>2025/05/24</t>
  </si>
  <si>
    <t>https://www.facebook.com/groups/hkevdiary/permalink/1461994545213540/</t>
  </si>
  <si>
    <t>Supercharger改收費模式 站站不同 時段不同，新界可以貴過港島</t>
  </si>
  <si>
    <t>2025/05/23</t>
  </si>
  <si>
    <t>https://www.facebook.com/groups/hkevdiary/permalink/1460632705349724/</t>
  </si>
  <si>
    <t>想問下換電車（假日車） 邊部好
Kia EV5 deluxe 版 268900 
BYD sealion 7 普通版 268000
而家揸緊Freed</t>
  </si>
  <si>
    <t>2025/05/21</t>
  </si>
  <si>
    <t>Kia EV5, BYD Sealion 7</t>
  </si>
  <si>
    <t>https://www.facebook.com/groups/hkevdiary/permalink/1460588108687517/</t>
  </si>
  <si>
    <t>Shu Kwok Man</t>
  </si>
  <si>
    <t>有冇人平時都用The Point充電⚡? 貪佢有得用積分+錢換快充，計返都係$1.8/kW，快充嚟講係抵嘅! 今日經過見金鐘停車場新開左The Point 充電站，5月累積充夠30分鐘送30分鐘，經開附近可以叉下喎..</t>
  </si>
  <si>
    <t>https://scontent-dfw5-2.xx.fbcdn.net/v/t39.30808-6/499871979_122174595878321860_7753539220945693682_n.jpg?stp=dst-jpg_s720x720_tt6&amp;_nc_cat=100&amp;ccb=1-7&amp;_nc_sid=aa7b47&amp;_nc_ohc=Awm9ebq_71MQ7kNvwHNr72B&amp;_nc_oc=AdpsKS3i7Ft_1EUS4ZE0g0OANk50L-SAD1wiv1qUWvIEXPnKdUZR18cLNIkoF2zbk3Q&amp;_nc_zt=23&amp;_nc_ht=scontent-dfw5-2.xx&amp;_nc_gid=SrblRLrcPjvhApyPU3bYrA&amp;_nc_ss=72289&amp;oh=00_Af6SpiVBAsC4pCYOGa4qhZKkrDEPKodaUjCbLTc4Zog4eQ&amp;oe=6A11AAC1</t>
  </si>
  <si>
    <t>金鐘停車場</t>
  </si>
  <si>
    <t>https://www.facebook.com/groups/hkevdiary/permalink/1460600265352968/</t>
  </si>
  <si>
    <t>新款Model Y Performance 紐北測試中
預計會沿用新3P套drivetrain，0-100km/h ~3.5s
應該會跟埋CDC電子避震</t>
  </si>
  <si>
    <t>https://www.facebook.com/groups/hkevdiary/permalink/1458523515560643/</t>
  </si>
  <si>
    <t>2025/05/18</t>
  </si>
  <si>
    <t>https://www.facebook.com/groups/hkevdiary/permalink/1457612888985039/</t>
  </si>
  <si>
    <t>13萬 一換一都唔駛 點睇?
動力單元：前置摩打
電池容量：55.2kWh
最大馬力：100kW（約 134 匹）
最大扭力：225 牛頓米
車輪驅動方式：前輪驅動
懸掛系統（前輪）：獨立，支柱式
懸掛系統（後輪）：扭力杆
輪圈大小：17 吋
輪胎使用：215/55 R17
續航距離：442km (NEDC)
體積：4,810 X 1,880 X 1,545mm
車輪軸距：2,750mm
保養期：登記日期起首 8 年/ 160,000km（電池保養：8 年/ 200,000km）</t>
  </si>
  <si>
    <t>2025/05/17</t>
  </si>
  <si>
    <t>https://scontent-bos5-1.xx.fbcdn.net/v/t39.30808-6/508143362_3957684707816982_9060834650139215035_n.jpg?stp=dst-jpg_p526x296_tt6&amp;_nc_cat=105&amp;ccb=1-7&amp;_nc_sid=aa7b47&amp;_nc_ohc=YdO326-4VcQQ7kNvwHhqoSH&amp;_nc_oc=AdrzbBwku4QLH_P_xLLVmnK4yTIkN3CxJVIwRSldyPU3RR0A9_qBq9YldAeMCdltlrI&amp;_nc_zt=23&amp;_nc_ht=scontent-bos5-1.xx&amp;_nc_gid=wF7fSUe1GIALmJ9w0boR2w&amp;_nc_ss=72289&amp;oh=00_Af5miwzhprgRfBSLq3EKVcgkfhjEIXym4uPcVeRuPla6Yg&amp;oe=6A117AD8</t>
  </si>
  <si>
    <t>https://www.facebook.com/groups/hkevdiary/permalink/1456929362386725/</t>
  </si>
  <si>
    <t>中電推出全新「電動車住宅分時段用電價目」
https://www.clp.com.hk/zh/emobility/bills-payment-tariffs-emobility/tariff-for-ev/ev-residential-tariff
2025年5月1日起，燃料調整費為每度電44.4港仙
節能回扣 (只適用於每2個月用電總量不多於400度的賬單)
每2個月用電總量範圍1至200度   用電總量每度回扣17.2分
每2個月用電總量範圍201至300度   用電總量每度回扣16.2分
每2個月用電總量範圍301至400度   用電總量每度回扣15.2分</t>
  </si>
  <si>
    <t>2025/05/16</t>
  </si>
  <si>
    <t>https://scontent-bos5-1.xx.fbcdn.net/v/t39.30808-6/498712601_1253321620127571_3361007104318856336_n.jpg?stp=dst-jpg_p180x540_tt6&amp;_nc_cat=108&amp;ccb=1-7&amp;_nc_sid=aa7b47&amp;_nc_ohc=dvb9t4CnAv4Q7kNvwFYJfv0&amp;_nc_oc=AdpoAGIGAazxPxvPrH8TfAhrt5rsCol8GHM4PE1WGAzQzzd-QS3BchlWEBTf0uM63UNOvTtHctYu9JSrWx3oNsah&amp;_nc_zt=23&amp;_nc_ht=scontent-bos5-1.xx&amp;_nc_gid=CDqLwNIS59Lqr3LylqjzQg&amp;_nc_ss=72289&amp;oh=00_Af6VVok7r0wr604EfikzBaW8-WhBlzMRgaXb_Pg0QU73aw&amp;oe=6A11B112</t>
  </si>
  <si>
    <t>https://www.facebook.com/groups/hkevdiary/permalink/1456272482452413/</t>
  </si>
  <si>
    <t>PLi KL</t>
  </si>
  <si>
    <t>請問大家充電時會否留係車內？會否擔心輻射？</t>
  </si>
  <si>
    <t>2025/05/15</t>
  </si>
  <si>
    <t>https://www.facebook.com/groups/hkevdiary/permalink/1456196532460008/</t>
  </si>
  <si>
    <t>https://www.facebook.com/groups/hkevdiary/permalink/1455784929167835/</t>
  </si>
  <si>
    <t>睇片送手掣
有冇人想要手掣</t>
  </si>
  <si>
    <t>2025/05/14</t>
  </si>
  <si>
    <t>https://www.facebook.com/groups/hkevdiary/permalink/1453792682700393/</t>
  </si>
  <si>
    <t>Din Wure</t>
  </si>
  <si>
    <t>想請問吓，知唔知EHSS屋苑如已經開埋會投票揀咗邊間工程公司，報埋價之後，一般嚟講個車位仲要等幾耐先可以掛錶裝叉機呢？唔該大家先。</t>
  </si>
  <si>
    <t>2025/05/11</t>
  </si>
  <si>
    <t>https://scontent-dfw5-1.xx.fbcdn.net/v/t39.30808-6/496182487_897845075788382_1540272650947175692_n.jpg?stp=cp6_dst-jpg_p843x403_tt6&amp;_nc_cat=105&amp;ccb=1-7&amp;_nc_sid=aa7b47&amp;_nc_ohc=kGr0i8OlSb8Q7kNvwFI0lTT&amp;_nc_oc=Adr3yesdk4BV2b3qlNuMgBgmOe_mPLsum0KJfSkuTrRL24HmynW2QRK1r4jvShP7pMI&amp;_nc_zt=23&amp;_nc_ht=scontent-dfw5-1.xx&amp;_nc_gid=FcgWJ8FrebXytZiB70lQOw&amp;_nc_ss=72289&amp;oh=00_Af66qDr5l2IcX8TpKqYKhEmkh4o7xGkZn7r3FaAn9rIavA&amp;oe=6A11B11B</t>
  </si>
  <si>
    <t>https://www.facebook.com/groups/hkevdiary/permalink/1455099135903081/</t>
  </si>
  <si>
    <t>Roland Kwok</t>
  </si>
  <si>
    <t>22M3LR續Liberty
無扣分，今年NCB多過上年，但保費反而仲貴左
有無咩意見或其他介紹？Thx各大大</t>
  </si>
  <si>
    <t>2025/05/13</t>
  </si>
  <si>
    <t>Tesla Model 3 LR</t>
  </si>
  <si>
    <t>https://www.facebook.com/groups/hkevdiary/permalink/1454296232650038/</t>
  </si>
  <si>
    <t>想請各位俾意見，依家有兩部車選擇
1.Kia EV6
$299800，新車但錦龍已經在2024年4月進口及登記，保用期至2029年3月（要每年返去檢查，否則只有一年保用），電池剅2031年，同樣要每年返去檢查
2.bZ4X Luxury 
$279800
2025 新車，保用五年，電池八年
大家會揀邊架？</t>
  </si>
  <si>
    <t>2025/05/12</t>
  </si>
  <si>
    <t>Kia EV6, Toyota bZ4X</t>
  </si>
  <si>
    <t>https://www.facebook.com/groups/hkevdiary/permalink/1453505729395755/</t>
  </si>
  <si>
    <t>馬潤祥</t>
  </si>
  <si>
    <t>電動車有無必要買定條過江龍放車尾？</t>
  </si>
  <si>
    <t>https://www.facebook.com/groups/hkevdiary/permalink/1453170906095904/</t>
  </si>
  <si>
    <t>Ed Kam</t>
  </si>
  <si>
    <t>車就拎咗，好多人攞車。
過龍翔道連現有新 model 3 車主都話好正，好舒服咁話，睇吓幾時一街都係。☺️
要等今晚 software update 完先有 Netflix.</t>
  </si>
  <si>
    <t>2025/05/10</t>
  </si>
  <si>
    <t>https://scontent-atl3-2.xx.fbcdn.net/v/t39.30808-6/496523701_10162441395049788_6945203131751752393_n.jpg?stp=dst-jpg_s720x720_tt6&amp;_nc_cat=100&amp;ccb=1-7&amp;_nc_sid=aa7b47&amp;_nc_ohc=KQ4JQWEHQqsQ7kNvwGUiucS&amp;_nc_oc=Adp6IJXN-Boz2e5CbfZlsISXz3AbRqiKKaISdVZ9d1zpvK2Mefd8NPmu67vMAFuX_NU&amp;_nc_zt=23&amp;_nc_ht=scontent-atl3-2.xx&amp;_nc_gid=8aPkB1L7fFbxZ7xR5gtDPg&amp;_nc_ss=72289&amp;oh=00_Af4UJFYxYwaCY90iesIq2OOt2UisGjvpQ3C9F6-BFneqWA&amp;oe=6A11893A</t>
  </si>
  <si>
    <t>龍翔道</t>
  </si>
  <si>
    <t>https://www.facebook.com/groups/hkevdiary/permalink/1451669079579420/</t>
  </si>
  <si>
    <t>Timothy Au</t>
  </si>
  <si>
    <t>￼￼請問有冇谷友知道4月30日之後IFC 2 Charge 60kwh (?) 
- 而家嘅充電站情況點（￼擠唔擠擁？）
- 所謂 HK$3/kWh ，其實收費如何？再加停車場$32/hr ?  ￼（我不是Tesla）</t>
  </si>
  <si>
    <t>2025/05/09</t>
  </si>
  <si>
    <t>IFC 2</t>
  </si>
  <si>
    <t>https://www.facebook.com/groups/hkevdiary/permalink/1452449299501398/</t>
  </si>
  <si>
    <t>smart #5 資料表</t>
  </si>
  <si>
    <t>smart #5</t>
  </si>
  <si>
    <t>https://www.facebook.com/groups/hkevdiary/permalink/1450430596369935/</t>
  </si>
  <si>
    <t>Tesla 通知我呢個星期六可以拎新 model Y。</t>
  </si>
  <si>
    <t>2025/05/06</t>
  </si>
  <si>
    <t>https://www.facebook.com/groups/hkevdiary/permalink/1447940849952243/</t>
  </si>
  <si>
    <t>買車位送車！
車位入場價由約255萬元起，可獲贈一部比亞迪電動車，車型包括SEALION 7、M6、 SEAL海豹及DOLPHIN海豚
#買水撥送車
#買琴譜送鋼琴</t>
  </si>
  <si>
    <t>2025/05/03</t>
  </si>
  <si>
    <t>https://scontent.fsac1-1.fna.fbcdn.net/v/t39.30808-6/493775089_1242841484508918_8296356846260560184_n.jpg?stp=dst-jpg_s960x960_tt6&amp;_nc_cat=100&amp;ccb=1-7&amp;_nc_sid=aa7b47&amp;_nc_ohc=roG419wUduoQ7kNvwHUTkEC&amp;_nc_oc=Adrc3nctFSLbPY4MTK3V3XxK4Pz5oLO7FRMDtSASfdcGBZKGI6mhMmL8EA_5cXjPWf8&amp;_nc_zt=23&amp;_nc_ht=scontent.fsac1-1.fna&amp;_nc_gid=GJo7ikJ3erd_8Lg25ODFQQ&amp;_nc_ss=72289&amp;oh=00_Af5E5UBM15B_qeq_kY4okqyKRwnR5v8kxIicfIHjhYJ_tg&amp;oe=6A11AD41</t>
  </si>
  <si>
    <t>BYD SEALION 7, M6, SEAL海豹, DOLPHIN海豚</t>
  </si>
  <si>
    <t>https://www.facebook.com/groups/hkevdiary/permalink/1447509643328697/</t>
  </si>
  <si>
    <t>又多個牌子黎香港
上汽集團旗下嘅智己IM Motors
一部房車IM5，即係大陸嘅L6
一部SUV IM6，即係大陸嘅LS6
各自有三個對應版本：
➡️RWD、RWD大電、AWD大電
全部版本標配後輪轉向，代理話黎到香港有App用，亦都有睇YouTube呢啲功能
一換一意向價分別係HK$288,000起同HK$289,000起
大家點睇</t>
  </si>
  <si>
    <t>2025/05/02</t>
  </si>
  <si>
    <t>智己IM Motors IM5(L6) / IM6(LS6)</t>
  </si>
  <si>
    <t>https://www.facebook.com/groups/hkevdiary/permalink/1444914233588238/</t>
  </si>
  <si>
    <t>請問各位師兄師姐從化希爾頓惠庭酒店附近最近歐標快充，或者普通慢充位置，因為酒店冇充電</t>
  </si>
  <si>
    <t>2025/04/30</t>
  </si>
  <si>
    <t>從化</t>
  </si>
  <si>
    <t>歐標快充, 慢充</t>
  </si>
  <si>
    <t>https://www.facebook.com/groups/hkevdiary/permalink/1444328670313461/</t>
  </si>
  <si>
    <t>Andrew Lau</t>
  </si>
  <si>
    <t>有冇Tesla打機手掣介紹？</t>
  </si>
  <si>
    <t>2025/04/28</t>
  </si>
  <si>
    <t>https://www.facebook.com/groups/hkevdiary/permalink/1444275630318765/</t>
  </si>
  <si>
    <t>Waterr Ma</t>
  </si>
  <si>
    <t>好少可入YOHO Plus 呢個場
今日先發現呢度多左個60kW快充
我用分換叉電所以冇比到錢
之前體育館果度叉, 位係多
但叉嘅速度慢到喊
希望呢到唔好咁快比人排爆</t>
  </si>
  <si>
    <t>https://scontent-ord5-2.xx.fbcdn.net/v/t39.30808-6/514275416_23961065860193751_307288724353450915_n.jpg?stp=cp6_dst-jpg_s720x720_tt6&amp;_nc_cat=102&amp;ccb=1-7&amp;_nc_sid=aa7b47&amp;_nc_ohc=byneuFwiS4kQ7kNvwHEO8n4&amp;_nc_oc=Adqnj0tkfIvtcjMEsyg2-kLDOnmAz6T3jCuVg1c1vaKeHjbVjMA3Rwbho9JSu8VnFuo&amp;_nc_zt=23&amp;_nc_ht=scontent-ord5-2.xx&amp;_nc_gid=-9r8erzLoWX6MBAAa5G97w&amp;_nc_ss=7c289&amp;oh=00_Af5gTvhWQ_8ujdgAxfVir-MWZ1HRKya3rnL9D3QZmcTW-g&amp;oe=6A1185DB</t>
  </si>
  <si>
    <t>YOHO Plus</t>
  </si>
  <si>
    <t>https://www.facebook.com/groups/hkevdiary/permalink/1442949377118057/</t>
  </si>
  <si>
    <t>Kin Hang Chau</t>
  </si>
  <si>
    <t>想問有無2023 model Y車主有更新 見好多人都話有得更新 但我見我仲未有</t>
  </si>
  <si>
    <t>2025/04/26</t>
  </si>
  <si>
    <t>https://www.facebook.com/groups/hkevdiary/permalink/1442798107133184/</t>
  </si>
  <si>
    <t>Airside今日免費充電，唔知有冇陀地維持秩序呢</t>
  </si>
  <si>
    <t>https://scontent-atl3-3.xx.fbcdn.net/v/t39.30808-6/503283881_3945004589084994_1007473556845070050_n.jpg?stp=dst-jpg_p526x296_tt6&amp;_nc_cat=107&amp;ccb=1-7&amp;_nc_sid=aa7b47&amp;_nc_ohc=QO8yJYz9Q0MQ7kNvwHmWu1O&amp;_nc_oc=AdoUPtgHgqG_BSKnGoOtyuAXoZ389irzQ-XODfyjcDS3YXAkrhTwRxu8ob2YWN_eBh4&amp;_nc_zt=23&amp;_nc_ht=scontent-atl3-3.xx&amp;_nc_gid=1taCMk_aAcMsFD327xNcQA&amp;_nc_ss=72289&amp;oh=00_Af7cqgK872GJpxNr5YeuiDXBv9fEmt1kcQodygGHH9v52g&amp;oe=6A1199A4</t>
  </si>
  <si>
    <t>Airside</t>
  </si>
  <si>
    <t>https://www.facebook.com/groups/hkevdiary/permalink/1442635013816160/</t>
  </si>
  <si>
    <t>有冇2019-20 model 3已經收到update</t>
  </si>
  <si>
    <t>https://www.facebook.com/groups/hkevdiary/permalink/1442304457182549/</t>
  </si>
  <si>
    <t>逸東陀地末日</t>
  </si>
  <si>
    <t>2025/04/25</t>
  </si>
  <si>
    <t>https://scontent-bos5-1.xx.fbcdn.net/v/t39.30808-6/503283519_3945002972418489_288586047342281045_n.jpg?stp=dst-jpg_s960x960_tt6&amp;_nc_cat=108&amp;ccb=1-7&amp;_nc_sid=aa7b47&amp;_nc_ohc=IPq0xeDZRoQQ7kNvwHLKRfa&amp;_nc_oc=AdrfHHpVBQIuVgDYhWz0YjTXxgBl5dOvWiH6ugUYG963nXRKgwPPJcg_a7DaqZnq-RztnK3KmEQZyLfjIgi4Yk9N&amp;_nc_zt=23&amp;_nc_ht=scontent-bos5-1.xx&amp;_nc_gid=sMmofzLveVkye40P30WcLQ&amp;_nc_ss=72289&amp;oh=00_Af7Grba8wQIq67LiBT-cEWnb9hMK3lUSFr-Yp25bUsyRqQ&amp;oe=6A117FBA</t>
  </si>
  <si>
    <t>逸東</t>
  </si>
  <si>
    <t>https://www.facebook.com/groups/hkevdiary/permalink/1441621310584197/</t>
  </si>
  <si>
    <t>Joe Lee</t>
  </si>
  <si>
    <t>請教吓各位師兄，架油車開始舊，費事整！有意計劃換電動車，但我是假期用車，一年只限7-8000公里，電動車會否有用得少，叉電次數小！令電池會充放小老化加快！多謝幫忙！</t>
  </si>
  <si>
    <t>https://www.facebook.com/groups/hkevdiary/permalink/1441429677270027/</t>
  </si>
  <si>
    <t>又加牌費充電又收錢，有冇人諗住賣左部車佢</t>
  </si>
  <si>
    <t>2025/04/24</t>
  </si>
  <si>
    <t>https://www.facebook.com/groups/hkevdiary/permalink/1441226487290346/</t>
  </si>
  <si>
    <t>Michael Lai</t>
  </si>
  <si>
    <t>好似好多destination charger都set咗要收錢</t>
  </si>
  <si>
    <t>https://scontent-atl3-3.xx.fbcdn.net/v/t39.30808-6/492161323_10161048470935911_2018513424155285166_n.jpg?stp=dst-jpg_p526x296_tt6&amp;_nc_cat=107&amp;ccb=1-7&amp;_nc_sid=aa7b47&amp;_nc_ohc=fcb0yCkT1bwQ7kNvwFNRCRS&amp;_nc_oc=Adoim74QyOs53OaUaFqOi9wJ9JFiLFBjyN2_q2urtxDza7b984GsRGvX8cz5qCViy8A&amp;_nc_zt=23&amp;_nc_ht=scontent-atl3-3.xx&amp;_nc_gid=-jZQPvZlCrelG6rLl9QzwA&amp;_nc_ss=72289&amp;oh=00_Af6IeRx_IqDOtBDvbycWeyB9P7qF77RaOjkgHyD1h_uQAA&amp;oe=6A11AC45</t>
  </si>
  <si>
    <t>https://www.facebook.com/groups/hkevdiary/permalink/1441259160620412/</t>
  </si>
  <si>
    <t>大家留意Gen 3 Tesla中充似乎已經全面收費 使用前請留意現場指示牌或App入面資料
更新：暫時只有部分充電站實施收費，請留意現場指示牌</t>
  </si>
  <si>
    <t>https://www.facebook.com/groups/hkevdiary/permalink/1441174763962185/</t>
  </si>
  <si>
    <t>Tesla最新2025.14.1無線軟件更新(OTA)
今日起逐步推出俾各車主，呢次春季更新包括香港車主們期待咗好耐嘅 前mon娛樂系統
仲有其他實用功能：
- 跟據位置儲存行李艙開啟高度
- ⁠B柱鏡頭可以錄車cam同哨兵模式片(Note: It looks like this feature will be limited to newer vehicles, likely those with AI4.)
- ⁠離開車廂可繼續保持為其他電子裝置充電
- ⁠前mon喺P波可以睇YouTube Netflix、玩遊戲、用瀏覽器、Zoom視像會議等</t>
  </si>
  <si>
    <t>https://scontent.feux1-1.fna.fbcdn.net/v/t39.30808-6/498601106_1259008682892198_1546014775032770397_n.jpg?stp=dst-jpg_p526x296_tt6&amp;_nc_cat=104&amp;ccb=1-7&amp;_nc_sid=aa7b47&amp;_nc_ohc=R6NxXmJM7QwQ7kNvwHp6zMI&amp;_nc_oc=AdpmLzrGl__K4J_S8KMxPlwVEk835eYcTekWBoW2ZnwfkYMQKHZPUUSNcaX39ZzJsYs&amp;_nc_zt=23&amp;_nc_ht=scontent.feux1-1.fna&amp;_nc_gid=m4JMBz0r7UrjxMjIW_9Dsw&amp;_nc_ss=72289&amp;oh=00_Af4kIB6QFp9b3eFLdNWDNbP7D93u8GKP3movUkwp-3bBNw&amp;oe=6A11A21B</t>
  </si>
  <si>
    <t>https://www.facebook.com/groups/hkevdiary/permalink/1438508537562141/</t>
  </si>
  <si>
    <t>Alan So</t>
  </si>
  <si>
    <t>請教各位因為有2個小朋友,想買電7人車,自己做過少少資料搜集,自己有少少要求,目標想買部有D速度(未揸過電車,定係一般都好好力水?)暫時budget係預以下3部其中1部
1.二手Model X(二手價~3x萬,里數高)
2.Mifa 9(成日聽人講國產車唔值~5x萬)
3.EQB(5+2佈局,最後排真係幾窄同上落麻煩)
4.定係有其他更好選擇?</t>
  </si>
  <si>
    <t>2025/04/21</t>
  </si>
  <si>
    <t>Tesla Model X, Mifa 9, Mercedes-Benz EQB</t>
  </si>
  <si>
    <t>https://www.facebook.com/groups/hkevdiary/permalink/1436734604406201/</t>
  </si>
  <si>
    <t>可以search到你部電動車嘅牌費</t>
  </si>
  <si>
    <t>2025/04/18</t>
  </si>
  <si>
    <t>https://www.facebook.com/groups/hkevdiary/permalink/1436681264411535/</t>
  </si>
  <si>
    <t>可能有啲車主未清楚咩係「額定功率」
其實行車證/牌簿有寫，並唔係攞規格表上面摩打最大輸出個數，可以參考下面資料
現時當汽車入口商向運輸署提交類型評定申請時，已需包括額定功率資料，而電動私家車的額定功率，亦已清楚列明於每一輛電動私家車的車輛登記文件和車輛牌照上。
電動馬達的「額定功率」，是指馬達在長時間內可維持的最高輸出功率，與電動車的速度和加速性能關係密切。根據運輸署所得的專家意見，以「額定功率」作為管制電動車的準則，與以「引擎汽缸容量」作為管制汽油/柴油車輛的準則，兩者做法一致。
由於電動私家車的售價及用電量通常與其額定功率成正比關係，按額定功率收取牌照費將更適切地秉持能者多付的財政考慮。按電動私家車的總額定功率作收費基準亦與現時本港對燃油私家車根據引擎汽缸容量收取牌照費的做法一致，因為兩者均分別反映電動車馬達和汽油車內燃機的馬力。
額定功率 (rated power) 就汽車而言，指該汽車的馬達可維持不少於30分鐘的最高輸出功率。
*-《2012 年道路交通(車輛登記及領牌) (修訂)規例》*
歡迎分享轉載☺️</t>
  </si>
  <si>
    <t>https://www.facebook.com/groups/hkevdiary/permalink/1436333984446263/</t>
  </si>
  <si>
    <t>https://www.facebook.com/groups/hkevdiary/permalink/1436263321119996/</t>
  </si>
  <si>
    <t>老婆專用買餸車
Hyundai HK有新電動車將會黎香港INSTER
三個版本
INSTER   42kWh   一換一 HK$199,900
INSTER APT.     49kWh   一換一 HK$209,900
INSTER APT+   49kWh   一換一 HK$239,900
車身尺寸 長3825 x 闊1610 x 高1575mm
相信會係第一層級牌費</t>
  </si>
  <si>
    <t>2025/04/17</t>
  </si>
  <si>
    <t>https://scontent-ord5-1.xx.fbcdn.net/v/t39.30808-6/497706109_1253633053429761_7878538387471138073_n.jpg?stp=dst-jpg_p843x403_tt6&amp;_nc_cat=101&amp;ccb=1-7&amp;_nc_sid=aa7b47&amp;_nc_ohc=Z8lmmpxKVO8Q7kNvwFLP-4L&amp;_nc_oc=Adp88aJnMaK70CL4nIldtcvP_7rQCor8N60Yh-xTvmMtFHaiP0AaZmmx7L49t6O4tuk&amp;_nc_zt=23&amp;_nc_ht=scontent-ord5-1.xx&amp;_nc_gid=MnYduCxm1eyelyeFytTGmg&amp;_nc_ss=72289&amp;oh=00_Af6iTJxSxa7tADARONhivkWZ_fKOI4nWIu3PY5TVRbCb9g&amp;oe=6A11A9BE</t>
  </si>
  <si>
    <t>Hyundai INSTER</t>
  </si>
  <si>
    <t>https://www.facebook.com/groups/hkevdiary/permalink/1435998617813133/</t>
  </si>
  <si>
    <t>最新電動車建議牌費
額定功率可以睇行車證/牌簿，或者運輸署嘅資料庫</t>
  </si>
  <si>
    <t>https://scontent.fric1-2.fna.fbcdn.net/v/t39.30808-6/498925678_1253370130122720_2342265709173581449_n.jpg?stp=dst-jpg_p843x403_tt6&amp;_nc_cat=102&amp;ccb=1-7&amp;_nc_sid=aa7b47&amp;_nc_ohc=hBsn0SVLWNwQ7kNvwEz8qAo&amp;_nc_oc=AdrbQ0xxlX3AipBinxGI_uJtY9jLgJiLgA5p5IyoUjuSKkbdPwjRQGVmHE5NuldF1es&amp;_nc_zt=23&amp;_nc_ht=scontent.fric1-2.fna&amp;_nc_gid=1lKsh-OOuWFQtF-yS-rKjg&amp;_nc_ss=72289&amp;oh=00_Af5Wqh90hOIlXmAUGo_V01TJYBVwtfC8Qk5DQsQwmVEjxg&amp;oe=6A118F94</t>
  </si>
  <si>
    <t>https://www.facebook.com/groups/hkevdiary/permalink/1435243597888635/</t>
  </si>
  <si>
    <t>大家部電動車喺牌簿/行車證嘅額定功率係幾多
講埋型號</t>
  </si>
  <si>
    <t>2025/04/16</t>
  </si>
  <si>
    <t>https://www.facebook.com/groups/hkevdiary/permalink/1435185281227800/</t>
  </si>
  <si>
    <t>有消息了.電動車牌費改以「額定功率」分三年加至汽油車牌費約七成</t>
  </si>
  <si>
    <t>https://www.facebook.com/groups/hkevdiary/permalink/1434668897946105/</t>
  </si>
  <si>
    <t>smart #5 有價
四個版本➡️Pro、Premium、Summit、BRABUS</t>
  </si>
  <si>
    <t>2025/04/15</t>
  </si>
  <si>
    <t>https://www.facebook.com/groups/hkevdiary/permalink/1434473451298983/</t>
  </si>
  <si>
    <t>So Raymond</t>
  </si>
  <si>
    <t>有興趣出New Model Y RWD ,但比亞迪個邊話一換一$10000就買到個一換一Quota又唔洗煩, 依家出面其他 一換一Quota Group都賣成$18000,現比較緊2部車,有無相熟Tesla Sales 可以一條龍幫手搞掂曬介紹下？
可以Pm ,Thanks</t>
  </si>
  <si>
    <t>Tesla Model Y, BYD</t>
  </si>
  <si>
    <t>https://www.facebook.com/groups/hkevdiary/permalink/1433108918102103/</t>
  </si>
  <si>
    <t>新Y開始交車?</t>
  </si>
  <si>
    <t>2025/04/13</t>
  </si>
  <si>
    <t>https://scontent-ord5-2.xx.fbcdn.net/v/t39.30808-6/490456665_2723143004551016_3542936763029878701_n.png?_nc_cat=111&amp;ccb=1-7&amp;_nc_sid=aa7b47&amp;_nc_ohc=5BKYXC_6O80Q7kNvwG97ndx&amp;_nc_oc=AdpkD0ta2maNFO1BPoZDmjpIM8j50jGcRA8ZoCsei5JTUhhpJDaoT1K_z89jz3FjDZs&amp;_nc_zt=23&amp;_nc_ht=scontent-ord5-2.xx&amp;_nc_gid=UD9jkx80J_V1z17zTL8bgw&amp;_nc_ss=7d289&amp;oh=00_Af6u1oHwf1wIOZhtklxdpUR6easGzGbjXzW6vwq-Sl0qJQ&amp;oe=6A1191B5</t>
  </si>
  <si>
    <t>https://www.facebook.com/groups/hkevdiary/permalink/1433001021446226/</t>
  </si>
  <si>
    <t>都幾夾</t>
  </si>
  <si>
    <t>https://scontent-mia3-3.xx.fbcdn.net/v/t39.30808-6/503204803_3944629932455793_7471803126067221635_n.jpg?stp=dst-jpg_p526x296_tt6&amp;_nc_cat=109&amp;ccb=1-7&amp;_nc_sid=aa7b47&amp;_nc_ohc=v38tcFvBuQ0Q7kNvwF3VJYX&amp;_nc_oc=Adp1eaMPmA-HEGOcalMcUp_td0auDENTqFCpvgXJRPixCMXPopvn-VipB3XhFDcTsrA&amp;_nc_zt=23&amp;_nc_ht=scontent-mia3-3.xx&amp;_nc_gid=0v0ER5iRUs66PQixe7CT5A&amp;_nc_ss=72289&amp;oh=00_Af7ZaWPLyPY4cwePUT73Ut1QfY8NgvyaV_gcL2DiXbObDQ&amp;oe=6A11AB42</t>
  </si>
  <si>
    <t>https://www.facebook.com/groups/hkevdiary/permalink/1431090731637255/</t>
  </si>
  <si>
    <t>又有新野？有無師兄知咩料？</t>
  </si>
  <si>
    <t>2025/04/12</t>
  </si>
  <si>
    <t>https://www.facebook.com/groups/hkevdiary/permalink/1431378048275190/</t>
  </si>
  <si>
    <t>又會有返12V電？
前排cut咗，而家話會加返個"Keep Accessory Power On"嘅選項，冇人喺車，12V同USB都可以繼續俾電 (電量 &gt; 20%時)</t>
  </si>
  <si>
    <t>2025/04/11</t>
  </si>
  <si>
    <t>https://scontent-mia5-1.xx.fbcdn.net/v/t39.30808-6/494894147_1248718687254531_5659889720371606551_n.jpg?stp=dst-jpg_p526x296_tt6&amp;_nc_cat=102&amp;ccb=1-7&amp;_nc_sid=aa7b47&amp;_nc_ohc=mi-a_pgPYjoQ7kNvwE2cQTO&amp;_nc_oc=AdoYgYmmlAqC_Ia5hh4ddfpPkvNMT6CBw05AQxlCsyKQ7QWtdat312vzBlMJmBETnKc&amp;_nc_zt=23&amp;_nc_ht=scontent-mia5-1.xx&amp;_nc_gid=0v0ER5iRUs66PQixe7CT5A&amp;_nc_ss=72289&amp;oh=00_Af64wBtna2-_zaaSi2MMIiLvDU23Ke97iSSO32uaJ73wRw&amp;oe=6A11A837</t>
  </si>
  <si>
    <t>https://www.facebook.com/groups/hkevdiary/permalink/1430573691688959/</t>
  </si>
  <si>
    <t>有冇人知香港Tesla廠有冇呢幾個洗冷氣服務</t>
  </si>
  <si>
    <t>2025/04/10</t>
  </si>
  <si>
    <t>https://www.facebook.com/groups/hkevdiary/permalink/1430518575027804/</t>
  </si>
  <si>
    <t>運輸及物流局局長陳美寶透露正與環境及生態局研究調整電動私家車牌照費，令收費緊貼國際收費基礎，爭取盡快完成檢討收費基礎和架構，並於本月起分批提出建議諮詢立法會。</t>
  </si>
  <si>
    <t>https://www.facebook.com/groups/hkevdiary/permalink/1429981285081533/</t>
  </si>
  <si>
    <t>請問Tesla國內目的地充電站慢充可以用轉插嗎？</t>
  </si>
  <si>
    <t>2025/04/09</t>
  </si>
  <si>
    <t>https://www.facebook.com/groups/hkevdiary/permalink/1430002755079386/</t>
  </si>
  <si>
    <t>政府各部門於 2024 年斥資約 2,357 萬購入 86 部新電動車，當中 78 架為日產 LEAF 佔總數 9 成。該批電動車全數由日產品牌代理商合興汽車有限公司提供，平均每輛車價約 26 萬元。
立法會議員陸頌雄質疑此舉是否合乎效益，並關注為何執法部門如警方或海關也要採用日產 LEAF，而非更高性能的國產車，又或是售價同樣是廿多萬價位的 BYD Dolphin 或 MG4，又質疑 LEAF 有何優勢，希望署方有詳細答覆。
面對質疑，政府物流服務署署長陳嘉信指日產 LEAF 作為市面較成熟的純電動車之一，具備足夠續航力與行車穩定性，因此被列入優先考慮名單。</t>
  </si>
  <si>
    <t>https://scontent.fsac1-2.fna.fbcdn.net/v/t39.30808-6/490272725_1781496095727727_5365956304827111243_n.png?_nc_cat=103&amp;ccb=1-7&amp;_nc_sid=aa7b47&amp;_nc_ohc=p58IkSpeKU8Q7kNvwGw1Oul&amp;_nc_oc=AdoEeKXeZBrzxh8ClrTRRXv8mz-aal5E1tjSHDD32bBSV55hA8JdmuwMcCMrfcJg9ds&amp;_nc_zt=23&amp;_nc_ht=scontent.fsac1-2.fna&amp;_nc_gid=OdOvfgTCoPc2hsSvKlCurQ&amp;_nc_ss=72289&amp;oh=00_Af5CrMIsJ1Jhc0fBTONIMUUwZdfRHFMVITSIAQ5MbC3WyA&amp;oe=6A11A5CB</t>
  </si>
  <si>
    <t>日產 LEAF, BYD Dolphin, MG4</t>
  </si>
  <si>
    <t>https://www.facebook.com/groups/hkevdiary/permalink/1429093868503608/</t>
  </si>
  <si>
    <t>BYD又第一</t>
  </si>
  <si>
    <t>2025/04/08</t>
  </si>
  <si>
    <t>https://www.facebook.com/groups/hkevdiary/permalink/1428149485264713/</t>
  </si>
  <si>
    <t>Martin Ma</t>
  </si>
  <si>
    <t>楂開油車10幾年，想換架二手電車，有咩要注意？邊隻牌子電車好？</t>
  </si>
  <si>
    <t>2025/04/07</t>
  </si>
  <si>
    <t>https://www.facebook.com/groups/hkevdiary/permalink/1427606418652353/</t>
  </si>
  <si>
    <t>2025/04/06</t>
  </si>
  <si>
    <t>https://www.facebook.com/groups/hkevdiary/permalink/1425154748897520/</t>
  </si>
  <si>
    <t>3月29日22時44分，一輛小米SU7標準版在德上高速公路池祁段行駛過程中遭遇嚴重交通事故。
小米SU7標準版配備73.6kWh的磷酸鐵鋰電池
呢位專家花生友又話磷酸鐵鋰電相對安全嘅</t>
  </si>
  <si>
    <t>2025/04/03</t>
  </si>
  <si>
    <t>https://www.facebook.com/groups/hkevdiary/permalink/1424412318971763/</t>
  </si>
  <si>
    <t># 全新 Model Y 企業計劃 !!!!
$20000 購車優惠
一換一後 $319,798 起
4月起全新企業計劃優惠詳情
1. 登記車主需為合資格機構之成員或其直系親屬
2. 客戶需參加 InsureMy Tesla 保險計劃
3. 客戶需於訂車起3天內繳付 $30,000 訂金 / 7天內到 Tesla文件中心簽文件 / 1個月內完成新車交付
(留意只限訂購 Launch Series 限量配額 ! )</t>
  </si>
  <si>
    <t>2025/04/02</t>
  </si>
  <si>
    <t>https://www.facebook.com/groups/hkevdiary/permalink/1424200202326308/</t>
  </si>
  <si>
    <t>今日睇到Samantha嘅報道先知，原來tesla真係會無左個Launch Series,價錢confirm咗係一樣…
我之前心大心細未訂，最慘重要而家0至100個加速 “慢左”,Sales話仲有少量配額問我要唔要？
我係咪應該都揀返Launch Series,覺得佢個尾章唔係好靚</t>
  </si>
  <si>
    <t>Tesla Launch Series</t>
  </si>
  <si>
    <t>https://www.facebook.com/groups/hkevdiary/permalink/1423990825680579/</t>
  </si>
  <si>
    <t>新Y冇咗首發系列了，價錢冇變
留意到有句
娛樂系統
透過 Tesla Theater 觀賞 Netflix、YouTube 及其他平台上的電影和節目，或在「遊戲廳」中盡情暢玩精彩遊戲。
唔通要等新Y交車先有片睇‍
Update‼️睇片功能唔關新Y事，一切等批</t>
  </si>
  <si>
    <t>https://www.facebook.com/groups/hkevdiary/permalink/1422700875809574/</t>
  </si>
  <si>
    <t>黎緊週末清明假期，加上免橋費，應該有好多人港車北上
除咗塞車之外揸電動車而家都唔駛太擔心，因為已經多咗好多歐標充電站~
留言入面有教學
#港車北上</t>
  </si>
  <si>
    <t>2025/03/31</t>
  </si>
  <si>
    <t>https://scontent-bos5-1.xx.fbcdn.net/v/t39.30808-6/494202052_1239589778167422_1814604570130055868_n.jpg?stp=dst-jpg_s960x960_tt6&amp;_nc_cat=101&amp;ccb=1-7&amp;_nc_sid=aa7b47&amp;_nc_ohc=t3tmK7TtPVsQ7kNvwGVulLX&amp;_nc_oc=AdpdT5ohegD8_kuSDi0s4-DAZCTf-uTbb4v50VvbvlZwpZXH_UdE1KDghOl5neN52Tk&amp;_nc_zt=23&amp;_nc_ht=scontent-bos5-1.xx&amp;_nc_gid=AFPYZCAOWC7AcyuRivhEHw&amp;_nc_ss=72289&amp;oh=00_Af5tVgDJe7R6cq7P1xMcI1S6O-kicpXUGw6sEF8zw0c4vA&amp;oe=6A118100</t>
  </si>
  <si>
    <t>歐標/Type 2</t>
  </si>
  <si>
    <t>https://www.facebook.com/groups/hkevdiary/permalink/1422096142536714/</t>
  </si>
  <si>
    <t>請問各位有冇北上歐標快充站分享，可唔可以用返Tesla充電站？￼</t>
  </si>
  <si>
    <t>歐標快充</t>
  </si>
  <si>
    <t>https://www.facebook.com/groups/hkevdiary/permalink/1422623152484013/</t>
  </si>
  <si>
    <t>AION V 香港發佈
- Premium 一換一 HK$218,000   早鳥價 HK$208,000
64.5kWh、馬力184ps、扭力240Nm、NEDC續航505km、快充150kW
- Luxury 一換一 HK$238,000   早鳥價 HK$228,000
75.3kWh、馬力204ps、扭力240Nm、NEDC續航602km、快充180kW
- 車身尺寸4,605 x 1,854 x 1,686mm，軸距2,775mm
- 單馬達前驅
之前車展影過啲相
https://www.facebook.com/groups/hkevdiary/permalink/1340728457340150/</t>
  </si>
  <si>
    <t>https://scontent-lga3-3.xx.fbcdn.net/v/t39.30808-6/494026617_1239512964841770_6595098526664104969_n.jpg?stp=dst-jpg_p526x296_tt6&amp;_nc_cat=104&amp;ccb=1-7&amp;_nc_sid=aa7b47&amp;_nc_ohc=MdImiD9GiXsQ7kNvwGtdYtw&amp;_nc_oc=Adp1yxzM4gVH9MSgvFQbstKDPtwwFxqdz0cRJc8rsDOjsEZpgYmrQhhqZdgrwEbxnmw&amp;_nc_zt=23&amp;_nc_ht=scontent-lga3-3.xx&amp;_nc_gid=URMGis4_-0zb4JPu3rgcsA&amp;_nc_ss=72289&amp;oh=00_Af7yanjwo3OQyuBjZ3Smm05AfAk9-nuNVPP9GT7ZLCXznQ&amp;oe=6A11A979</t>
  </si>
  <si>
    <t>AION V</t>
  </si>
  <si>
    <t>快充, 150kW, 180kW</t>
  </si>
  <si>
    <t>黃竹坑One Island South 開左新Let's Charge充電站，21kW仲有8個充電位呢幾日做緊免費，去開附近可以叉下喎..</t>
  </si>
  <si>
    <t>2025/03/22</t>
  </si>
  <si>
    <t>https://scontent-lga3-2.xx.fbcdn.net/v/t39.30808-6/485306686_122164718420321860_6421987291100915230_n.jpg?stp=dst-jpg_p526x296_tt6&amp;_nc_cat=107&amp;ccb=1-7&amp;_nc_sid=aa7b47&amp;_nc_ohc=dmzEBkljQgkQ7kNvwHHEjeQ&amp;_nc_oc=AdokjEo-UTynJilGdZnvYkYXVWdf_k1fypAaSZZ33wJFNP9D519F9QyGCMxoPaQmcjk&amp;_nc_zt=23&amp;_nc_ht=scontent-lga3-2.xx&amp;_nc_gid=URMGis4_-0zb4JPu3rgcsA&amp;_nc_ss=72289&amp;oh=00_Af6r4h-A3cyOVk_qQAK2MD9f43KhQ83dAvhGCuuZw1lGBg&amp;oe=6A119C32</t>
  </si>
  <si>
    <t>黃竹坑One Island South</t>
  </si>
  <si>
    <t>Let's Charge</t>
  </si>
  <si>
    <t>21kW</t>
  </si>
  <si>
    <t>https://www.facebook.com/groups/hkevdiary/permalink/1415010103245318/</t>
  </si>
  <si>
    <t>￼想請教吓各位巴打絲打‍♂️
我家中有老幼，現時舊車即將牌費到期，比較緊3款車，會決定買其中一款，想問吓大家意見：
1.Tesla New Model Y
2.Xpeng G6
3.BYD Sealion 7
暫時都已經試晒三款，同埋做咗少少網上資料蒐集,暫時只係知道避震系統小鵬G6 同Tesla 新Model Y用緊同一款FSD避震系統（如有錯請指正‍♂️），但係試完新Model Y竟然覺得比較舒服（與以前call 到Uber舊Y個D好唔同），同埋比亞迪Sealion 7 嗰套 雲輦 避震系統 並唔係網上講到咁舒服，點解會咁？
呢度有冇小鵬G6 / BYD Sealion 7 用家，有無人試過新Model Y的？點解大家同一套避震會咁唔同？
你哋會支持買邊款多啲？理據係咩？</t>
  </si>
  <si>
    <t>Tesla New Model Y, Xpeng G6, BYD Sealion 7</t>
  </si>
  <si>
    <t>https://www.facebook.com/groups/hkevdiary/permalink/1413626110050384/</t>
  </si>
  <si>
    <t>中電 -&gt; 就黎要收錢新聞稿：
中電 3 月 18 日宣布，將於今年推出電動車充電收費服務，以配合市場發展。有關充電收費安排及詳情，將適時透過相關停車場通告發布。
中電自 2009 年起在九龍、新界及大嶼山主要地區設置電動車充電站，免費開放予公眾使用以推廣本港電動車應用。鑑於電動車充電服務市場發展趨向成熟，大部分充電站已實施充電服務收費。中電力配合政府及業界加快擴展本港電動車的充電網絡，提升充電規模和覆蓋範圍。
中電會繼續透過電能專業，提供不同供電方案及支援，加速電動車充電服務發展，並支持政府爭取在 2050 年前達致車輛零排放及實現碳中和的目標。
港燈 -&gt; 已終止服務
好快冇晒免費公廁了</t>
  </si>
  <si>
    <t>2025/03/19</t>
  </si>
  <si>
    <t>中電, 港燈</t>
  </si>
  <si>
    <t>https://www.facebook.com/groups/hkevdiary/permalink/1409682437111418/</t>
  </si>
  <si>
    <t>一代神車全新CLA
純電版有兩個Model
CLA 250+ EQ（268匹後驅、0-100km/h 6.7秒、WLTP續航792km）
CLA 350 4MATIC EQ（349匹四驅、0-100km/h 4.9秒、WLTP續航771km）
亮點：85kWh 800V NMC電池 (遲D有58kWh LFP電)、碳化硅逆變器、快充最高320kW、後摩打兩速波箱 (提升效率)、三芒最新MB.OS加入AI功能</t>
  </si>
  <si>
    <t>2025/03/14</t>
  </si>
  <si>
    <t>Mercedes-Benz CLA 250+ EQ, CLA 350 4MATIC EQ</t>
  </si>
  <si>
    <t>超充, 800V, 320kW</t>
  </si>
  <si>
    <t>純分享前排係珠海換左塊磨爛左嘅隔熱膜
順便由單層玻璃換做原廠Saint-Gobain嘅雙層玻璃
係靜左少少，車廂感覺密實左
#前期Model3</t>
  </si>
  <si>
    <t>2025/03/13</t>
  </si>
  <si>
    <t>https://www.facebook.com/groups/hkevdiary/permalink/1407789573967371/</t>
  </si>
  <si>
    <t>Lee Chris</t>
  </si>
  <si>
    <t>咁啱影到新Model Y 個尾燈 真係幾型啊
乜依家￼TESLA有得試車啦咩？</t>
  </si>
  <si>
    <t>2025/03/11</t>
  </si>
  <si>
    <t>https://www.facebook.com/groups/hkevdiary/permalink/1405259157553746/</t>
  </si>
  <si>
    <t>我認同BYD車主，T車就係工業垃圾，BYD先係科技結晶，不服來辯</t>
  </si>
  <si>
    <t>2025/03/08</t>
  </si>
  <si>
    <t>https://scontent-msp1-1.xx.fbcdn.net/v/t39.30808-6/481956298_1041096024739362_8152239272335504786_n.png?stp=dst-png_s590x590&amp;_nc_cat=106&amp;ccb=1-7&amp;_nc_sid=aa7b47&amp;_nc_ohc=sX7PnwhhRHEQ7kNvwF3MA9U&amp;_nc_oc=AdooxPrGuWfmMevj5g7-wDw9bzBbx2gB14d8AznvdElMtx8r3Rlpdrz6yoa1O7W5MIg&amp;_nc_zt=23&amp;_nc_ht=scontent-msp1-1.xx&amp;_nc_gid=Hjqjic9qY4rSuRZtp-ygtg&amp;_nc_ss=72289&amp;oh=00_Af6nuJgjc6O62xAG4LmWVZCyTwNK-O9oyILnDUfHSx_iYA&amp;oe=6A119142</t>
  </si>
  <si>
    <t>BYD, Tesla</t>
  </si>
  <si>
    <t>Pierre Mann</t>
  </si>
  <si>
    <t>今日去DX設計館，停咗喺通州街橋底停車場，發現呢度有充電站。6支中充 11kW , $2蚊一度電。2支快充30kW, $2.8一度電，又幾抵下，停車費就$20一個鐘，計條數都比V.Walk平，以後停車充電又多個選擇。</t>
  </si>
  <si>
    <t>2025/03/06</t>
  </si>
  <si>
    <t>通州街橋底停車場, DX設計館, V.Walk</t>
  </si>
  <si>
    <t>中充 11kW, 快充 30kW</t>
  </si>
  <si>
    <t>https://www.facebook.com/groups/hkevdiary/permalink/1403253977754264/</t>
  </si>
  <si>
    <t>各位師兄師姐，有興趣玩Model Y嗎？￼</t>
  </si>
  <si>
    <t>2025/03/05</t>
  </si>
  <si>
    <t>Model Y</t>
  </si>
  <si>
    <t>https://www.facebook.com/groups/hkevdiary/permalink/1403247717754890/</t>
  </si>
  <si>
    <t>Tesla新充電站 快充中充都開放俾其他牌子電動車</t>
  </si>
  <si>
    <t>https://www.facebook.com/groups/hkevdiary/permalink/1402567964489532/</t>
  </si>
  <si>
    <t>比亞迪又第一</t>
  </si>
  <si>
    <t>2025/03/04</t>
  </si>
  <si>
    <t>https://www.facebook.com/groups/hkevdiary/permalink/1400146474731681/</t>
  </si>
  <si>
    <t>係咪呢個version有大家想要嘅野</t>
  </si>
  <si>
    <t>2025/03/01</t>
  </si>
  <si>
    <t>https://www.facebook.com/groups/hkevdiary/permalink/1399632501449745/</t>
  </si>
  <si>
    <t>已問tesla  3月1日
未準備好軟件    未有消息住</t>
  </si>
  <si>
    <t>2025/02/28</t>
  </si>
  <si>
    <t>https://www.facebook.com/groups/hkevdiary/permalink/1399800891432906/</t>
  </si>
  <si>
    <t>Kit Chung</t>
  </si>
  <si>
    <t>請問有師兄收到更新嗎？
唔係3月1號即刻可以更新</t>
  </si>
  <si>
    <t>Tesla車主留意返
而家係部分SC站會收擁擠費，代替超時佔用費
網友提供以下擁擠費場地
中環IFC
沙咀道1號
ELEMENTS
啟田
黃大仙北
愛民
樂富
The Lohas
將軍澳中心
沙田新城市
屯門V city
鰂魚涌林肯大廈
太和
==========
只有在超級充電站繁忙且出現以下其中一種情況時，我們才會收取擁擠費：
1. 車輛電池已達到或超過 80% 的擁擠費收取水平；或者
2. 你的充電工作階段已結束
擁擠費鼓勵駕駛員按行程需要充電，而不是一直充電至 100%。這會提高超級充電站的使用效率，讓每個人都可在需要時使用。</t>
  </si>
  <si>
    <t>https://scontent-ord5-2.xx.fbcdn.net/v/t39.30808-6/494223300_1237772548349145_1988941795861869175_n.jpg?stp=dst-jpg_s960x960_tt6&amp;_nc_cat=103&amp;ccb=1-7&amp;_nc_sid=aa7b47&amp;_nc_ohc=M1-FllMK110Q7kNvwGcKYpu&amp;_nc_oc=Adq8cmwLFL_PbyJhltemlb6va4GsnHEMni2bvPuNRWO_-FBo4Gq36Pu6Xiebm_6JkD8&amp;_nc_zt=23&amp;_nc_ht=scontent-ord5-2.xx&amp;_nc_gid=DHhwJsVk8o6tKKfOO736Gg&amp;_nc_ss=72289&amp;oh=00_Af7D5XVorUHkUJT_1N2PePUQultUNzllHLsvXidZNP0XaQ&amp;oe=6A11A9FD</t>
  </si>
  <si>
    <t>中環IFC, 沙咀道1號, ELEMENTS, 啟田, 黃大仙北, 愛民, 樂富, The Lohas, 將軍澳中心, 沙田新城市, 屯門V city, 鰂魚涌林肯大廈, 太和</t>
  </si>
  <si>
    <t>https://www.facebook.com/groups/hkevdiary/permalink/1399004888179173/</t>
  </si>
  <si>
    <t>小米SU7 Ultra 定價52.99萬人民幣
0-100km/h 1.98s、1548匹，極速350km/h
參考返S Plaid係內地價錢係81.19萬
0-100km/h 2.1s、1020匹，極速322km/h
Taycan Turbo GT 199.8萬
0-100km/h 2.3s、1034匹，極速290km/h
#不是保時捷買不起
#而是小米更有性價比</t>
  </si>
  <si>
    <t>2025/02/27</t>
  </si>
  <si>
    <t>小米SU7 Ultra, Tesla Model S Plaid, Porsche Taycan Turbo GT</t>
  </si>
  <si>
    <t>https://www.facebook.com/groups/hkevdiary/permalink/1398922784854050/</t>
  </si>
  <si>
    <t>Ball Yim</t>
  </si>
  <si>
    <t>請教一下，請問有冇電動車車主購買咗Benz個Premier Protection Plan？基本上係保養計劃延長至5年，有冇用家試過需要維修或更換零件，個計劃得唔得？會唔會好多情況都唔保？唔該！</t>
  </si>
  <si>
    <t>https://www.facebook.com/groups/hkevdiary/permalink/1397918341621161/</t>
  </si>
  <si>
    <t>政府計劃檢討電動私家車牌照費</t>
  </si>
  <si>
    <t>2025/02/26</t>
  </si>
  <si>
    <t>https://www.facebook.com/groups/hkevdiary/permalink/1397858328293829/</t>
  </si>
  <si>
    <t>政府會在年中推出三億元資助計劃，預計可推動業界在二零三零年累計裝置三千個遍布全港的高速充電樁，供額外十六萬輛電動車使用</t>
  </si>
  <si>
    <t>https://www.facebook.com/groups/hkevdiary/permalink/1397260435020285/</t>
  </si>
  <si>
    <t>大陸地區推送城市道路Autopilot自動輔助駕駛 (優化現有NOA自動輔助導航駕駛功能)</t>
  </si>
  <si>
    <t>2025/02/25</t>
  </si>
  <si>
    <t>https://www.facebook.com/groups/hkevdiary/permalink/1395871241825871/</t>
  </si>
  <si>
    <t>停車睇片來了
運輸署提醒駕駛人士，多項便利道路使用者的新規定將於3月1日起生效，包括1️⃣放寬車輛停泊時視像顯示器可顯示的資料及2️⃣使用遙控泊車功能</t>
  </si>
  <si>
    <t>2025/02/23</t>
  </si>
  <si>
    <t>https://www.facebook.com/groups/hkevdiary/permalink/1395802431832752/</t>
  </si>
  <si>
    <t>內地Tesla原廠換呔價錢參考
Walk in或者預約左先去服務中心都得，留言入面有教學
#港車北上 #澳車北上</t>
  </si>
  <si>
    <t>https://www.facebook.com/groups/hkevdiary/permalink/1395479581865037/</t>
  </si>
  <si>
    <t>Siu Fung Luk</t>
  </si>
  <si>
    <t>呢部大家點睇？</t>
  </si>
  <si>
    <t>https://scontent-ord5-2.xx.fbcdn.net/v/t39.30808-6/503986512_4113305195608680_7461999279229539289_n.jpg?stp=dst-jpg_p526x296_tt6&amp;_nc_cat=103&amp;ccb=1-7&amp;_nc_sid=aa7b47&amp;_nc_ohc=Idqx2EpkngwQ7kNvwHO02_r&amp;_nc_oc=Adq_Q7_AzqlXRd5o5UymSPD08FldP7ffUGnq0mTl1drYeyFUzUhdvAbPVaAeGUdBKgY&amp;_nc_zt=23&amp;_nc_ht=scontent-ord5-2.xx&amp;_nc_gid=790dQfAGjgaNljufZtfaxA&amp;_nc_ss=72289&amp;oh=00_Af5b1KcqNhvRnByoUun3x8WxLTEDdJgst-bljrxqjBdW2w&amp;oe=6A1181A5</t>
  </si>
  <si>
    <t>https://www.facebook.com/groups/hkevdiary/permalink/1394908348588827/</t>
  </si>
  <si>
    <t>Jimmy Fung</t>
  </si>
  <si>
    <t>新款MODEL Y 對比BYD SEALION 7
你地會揀邊部</t>
  </si>
  <si>
    <t>2025/02/22</t>
  </si>
  <si>
    <t>Tesla Model Y, BYD Sealion 7</t>
  </si>
  <si>
    <t>https://www.facebook.com/groups/hkevdiary/permalink/1391813005565028/</t>
  </si>
  <si>
    <t>打燈撥桿將會回歸Model 3</t>
  </si>
  <si>
    <t>2025/02/18</t>
  </si>
  <si>
    <t>https://scontent-mia5-1.xx.fbcdn.net/v/t39.30808-6/493977676_1237597061700027_212380401133971643_n.jpg?stp=dst-jpg_s720x720_tt6&amp;_nc_cat=102&amp;ccb=1-7&amp;_nc_sid=aa7b47&amp;_nc_ohc=NKzK8AULEZ8Q7kNvwFykdrV&amp;_nc_oc=AdowI0M9NCPVl7dLJLmKxpHF8TczhCpysUy5SxLtoc7Md2IHgxMsp7nMj0mO-dI2AooWhJZCe4wTHZYFpZJMO93w&amp;_nc_zt=23&amp;_nc_ht=scontent-mia5-1.xx&amp;_nc_gid=BoWSoxFqWaRHot5LIZrlHg&amp;_nc_ss=72289&amp;oh=00_Af7-72tR20-Qhav8_2zyBCPSjDDAHAyom1HKPVrpqE1T_g&amp;oe=6A119F75</t>
  </si>
  <si>
    <t>https://www.facebook.com/groups/hkevdiary/permalink/1390602115686117/</t>
  </si>
  <si>
    <t>内地博主直播示范比亚迪海豹智驾</t>
  </si>
  <si>
    <t>2025/02/16</t>
  </si>
  <si>
    <t>BYD海豹</t>
  </si>
  <si>
    <t>https://www.facebook.com/groups/hkevdiary/permalink/1388444992568496/</t>
  </si>
  <si>
    <t>Wong Wong</t>
  </si>
  <si>
    <t>請問有冇朋友知道點解model3藍芽whatapps語音聲唔到？</t>
  </si>
  <si>
    <t>2025/02/14</t>
  </si>
  <si>
    <t>https://www.facebook.com/groups/hkevdiary/permalink/1387089669370695/</t>
  </si>
  <si>
    <t>内地同胞好喜欢特斯拉</t>
  </si>
  <si>
    <t>2025/02/11</t>
  </si>
  <si>
    <t>https://scontent-lga3-1.xx.fbcdn.net/v/t39.30808-6/514341712_24163307856615477_2027545893099051683_n.jpg?stp=dst-jpg_p526x296_tt6&amp;_nc_cat=111&amp;ccb=1-7&amp;_nc_sid=aa7b47&amp;_nc_ohc=19wWdFA_Ez8Q7kNvwHW-zmZ&amp;_nc_oc=AdouvxOL9eHf5oaxP95LgG3v974MleNMkq8YXZ2oTL35Gn9JttA_Cn-ejClIaFU4dGE&amp;_nc_zt=23&amp;_nc_ht=scontent-lga3-1.xx&amp;_nc_gid=UFoM6qJYaKiqIb6GxE9CCQ&amp;_nc_ss=7c289&amp;oh=00_Af7h_dxzoGdrRBQhCL21NB5q3gM-ifaBuvROHavILvLKuA&amp;oe=6A11921E</t>
  </si>
  <si>
    <t>https://www.facebook.com/groups/hkevdiary/permalink/1386959699383692/</t>
  </si>
  <si>
    <t>寶馬電動車保護費</t>
  </si>
  <si>
    <t>https://scontent-lga3-2.xx.fbcdn.net/v/t39.30808-6/477025090_1619427362030794_4200726473058162601_n.png?stp=dst-png_s720x720&amp;_nc_cat=107&amp;ccb=1-7&amp;_nc_sid=aa7b47&amp;_nc_ohc=NDNEvfQsFAsQ7kNvwHJZ62V&amp;_nc_oc=AdpOEE29Y782qaeW8gBpT7cXPjPgGF1p8XDcM4CDm8nc8ET0iIVyZ81TcCDG4HZPK3s&amp;_nc_zt=23&amp;_nc_ht=scontent-lga3-2.xx&amp;_nc_gid=UFoM6qJYaKiqIb6GxE9CCQ&amp;_nc_ss=7c289&amp;oh=00_Af7B6l-xqgyj6xMahfIZ6b4f0Xg3bvB37OTJ9HM4ZWFymQ&amp;oe=6A119368</t>
  </si>
  <si>
    <t>BMW</t>
  </si>
  <si>
    <t>https://www.facebook.com/groups/hkevdiary/permalink/1386362462776749/</t>
  </si>
  <si>
    <t>有冇人知新款Y係咪有得較高低回收</t>
  </si>
  <si>
    <t>2025/02/10</t>
  </si>
  <si>
    <t>https://scontent-lga3-3.xx.fbcdn.net/v/t39.30808-6/507707850_9689448957848074_137932816909955152_n.jpg?stp=cp6_dst-jpg_p180x540_tt6&amp;_nc_cat=108&amp;ccb=1-7&amp;_nc_sid=aa7b47&amp;_nc_ohc=dnI4sQl3VMUQ7kNvwGta8gC&amp;_nc_oc=AdqZT5Ad-JriGWfALKdMe4riQBQGHSBO92FgoaS83ZGqDDZxh0GRumG54KqHMO1Og-Y&amp;_nc_zt=23&amp;_nc_ht=scontent-lga3-3.xx&amp;_nc_gid=UFoM6qJYaKiqIb6GxE9CCQ&amp;_nc_ss=7c289&amp;oh=00_Af69UDF-_vRUNXzJqUo547pwIhYMLiax-H28taRMCCiQ3A&amp;oe=6A119C92</t>
  </si>
  <si>
    <t>https://www.facebook.com/groups/hkevdiary/permalink/1386280806118248/</t>
  </si>
  <si>
    <t>狗都不如，下次唔該背住黎射。</t>
  </si>
  <si>
    <t>https://scontent-lga3-3.xx.fbcdn.net/v/t39.30808-6/502558512_3943168129268640_7733364328867078126_n.jpg?stp=dst-jpg_p526x296_tt6&amp;_nc_cat=106&amp;ccb=1-7&amp;_nc_sid=aa7b47&amp;_nc_ohc=_rj3NRQfrgwQ7kNvwH8_1sB&amp;_nc_oc=AdpWtpbY6hl6wdMeYqW9yUzsTrA2Vczf_XUHHZU1USgxiDTHsX6jH8i-M0Sbkkh_GEo&amp;_nc_zt=23&amp;_nc_ht=scontent-lga3-3.xx&amp;_nc_gid=m2WxUNeEPHEabdveRo9H3A&amp;_nc_ss=72289&amp;oh=00_Af4HEKGQJc5PyarA255qtY-7U9KfwMP6cj7n9MhAYmR9fw&amp;oe=6A1199D5</t>
  </si>
  <si>
    <t>https://www.facebook.com/groups/hkevdiary/permalink/1385745489505113/</t>
  </si>
  <si>
    <t>Tesla各款車型所使用之電池及供應商</t>
  </si>
  <si>
    <t>2025/02/09</t>
  </si>
  <si>
    <t>https://scontent-lga3-1.xx.fbcdn.net/v/t39.30808-6/493042871_1237535825039484_7824396788933221467_n.jpg?stp=dst-jpg_s590x590_tt6&amp;_nc_cat=103&amp;ccb=1-7&amp;_nc_sid=aa7b47&amp;_nc_ohc=6TH5yyS2-YsQ7kNvwEboVXK&amp;_nc_oc=Adps_OpEzocxBtJ_cq4DJt_PlkCySqbYXJbofctKFUh0u4q8AK7Nh14d5T-6c8YWsKM&amp;_nc_zt=23&amp;_nc_ht=scontent-lga3-1.xx&amp;_nc_gid=m2WxUNeEPHEabdveRo9H3A&amp;_nc_ss=72289&amp;oh=00_Af45NojDgb2qNh4AjxexOX1qk3SDH88IUHiq6IrVYi-SBQ&amp;oe=6A118B1F</t>
  </si>
  <si>
    <t>https://www.facebook.com/groups/hkevdiary/permalink/1385618376184491/</t>
  </si>
  <si>
    <t>充電插頭個蓋爛咗，啲扣四個爛咗三個，架車落地 一年都冇，有冇咁化學啊…
問緊人夫保養包唔包，如果唔包可以去邊度換？
Benz啲build quality唔係好好架咩，返廠換要幾千蚊</t>
  </si>
  <si>
    <t>比亞迪香港NO. 1</t>
  </si>
  <si>
    <t>2025/02/08</t>
  </si>
  <si>
    <t>https://www.facebook.com/groups/hkevdiary/permalink/1384586689620993/</t>
  </si>
  <si>
    <t>Chester Vong</t>
  </si>
  <si>
    <t>係咪確定3月1號可以放寬YouTube Netflix喺車度睇？</t>
  </si>
  <si>
    <t>新Model Y右軚版香港發佈會圖集</t>
  </si>
  <si>
    <t>2025/02/06</t>
  </si>
  <si>
    <t>https://www.facebook.com/groups/hkevdiary/permalink/1380978013315194/</t>
  </si>
  <si>
    <t>Sam Kan</t>
  </si>
  <si>
    <t>想問問大家有冇同樣情況出現，就係MY聽緊apple music, 歌單隨機，之後司機落車再上車就唔會隨機播，只係不停播返落車時候果首歌，要重新入返play list 再選播按隨機</t>
  </si>
  <si>
    <t>2025/02/02</t>
  </si>
  <si>
    <t>https://www.facebook.com/groups/hkevdiary/permalink/1380947683318227/</t>
  </si>
  <si>
    <t>港版Tesla YouTube Netflix Demo</t>
  </si>
  <si>
    <t>Shyster Pettifogger</t>
  </si>
  <si>
    <t>請問邊部日本出產嘅電動車喺香港係可以用到app㗎？</t>
  </si>
  <si>
    <t>2025/02/01</t>
  </si>
  <si>
    <t>https://www.facebook.com/groups/hkevdiary/permalink/1380082976738031/</t>
  </si>
  <si>
    <t>有冇車主想返上去廠做維修保養？
e.g. 調呔 洗冷氣 四輪定位
留言入面有教學，價錢表
#港車北上</t>
  </si>
  <si>
    <t>https://scontent-hou1-1.xx.fbcdn.net/v/t39.30808-6/494010639_1237383858388014_5750196322120113564_n.jpg?stp=dst-jpg_s960x960_tt6&amp;_nc_cat=104&amp;ccb=1-7&amp;_nc_sid=aa7b47&amp;_nc_ohc=SZ88ksgO7DkQ7kNvwFnC--T&amp;_nc_oc=Adp7lxH1WhAFpQ6tqG1zQrtbkQHH5ni7i3CjIO93yDSs9CGViWqh4Vk9ycGPn-ewxoQ&amp;_nc_zt=23&amp;_nc_ht=scontent-hou1-1.xx&amp;_nc_gid=n5RH1_wL8Pnc-ni9LfxaXg&amp;_nc_ss=72289&amp;oh=00_Af5QJ4dy-r0OjF-Gqs4BfqbAAmub0O3C2VdzfzQgTNotzg&amp;oe=6A119288</t>
  </si>
  <si>
    <t>https://www.facebook.com/groups/hkevdiary/permalink/1376858067060522/</t>
  </si>
  <si>
    <t>睇下台灣充電L
香港個d都係影相做鍵盤戰士多
https://youtu.be/ZuVGj5_SrGw</t>
  </si>
  <si>
    <t>2025/01/27</t>
  </si>
  <si>
    <t>https://www.facebook.com/groups/hkevdiary/permalink/1376091000470562/</t>
  </si>
  <si>
    <t>最新Model Y Launch Series，詳細功能介紹。
https://www.facebook.com/share/v/19onQjx3XG/</t>
  </si>
  <si>
    <t>2025/01/26</t>
  </si>
  <si>
    <t>Tesla Model Y Launch Series</t>
  </si>
  <si>
    <t>https://www.facebook.com/groups/hkevdiary/permalink/1375499660529696/</t>
  </si>
  <si>
    <t>Wing Lee</t>
  </si>
  <si>
    <t>呢度有沒有人用緊AION電車？質素如何？</t>
  </si>
  <si>
    <t>2025/01/25</t>
  </si>
  <si>
    <t>AION</t>
  </si>
  <si>
    <t>https://www.facebook.com/groups/hkevdiary/permalink/1374012090678453/</t>
  </si>
  <si>
    <t>電動車車主留意呢幾個修例
以Tesla做例子，建議(4)係落咗Parking Brake時中控Mon可以睇到片，無論係哨兵車Cam片定係YouTube、Netflix都冇限制
建議(6)就係Summon召喚功能 (有待確認)</t>
  </si>
  <si>
    <t>2025/01/23</t>
  </si>
  <si>
    <t>https://www.facebook.com/groups/hkevdiary/permalink/1373989097347419/</t>
  </si>
  <si>
    <t>請問Tesla 現有車主如何加購？
https://www.legco.gov.hk/yr2024/chinese/hc/sub_leg/sc103/papers/sc10320250113cb3-24-1-c.pdf</t>
  </si>
  <si>
    <t>https://scontent.fagc1-2.fna.fbcdn.net/v/t39.30808-6/474791001_10162204275522173_8923845559710851043_n.jpg?stp=dst-jpg_p180x540_tt6&amp;_nc_cat=107&amp;ccb=1-7&amp;_nc_sid=aa7b47&amp;_nc_ohc=SPVBWUH7bX0Q7kNvwFAzpDZ&amp;_nc_oc=AdrzgVybBD8RQ9__3MEzfZvNv1GT7UlmeFtLuC1U03w3ptqmnFgLnwMIC3-PWl7Cdqc&amp;_nc_zt=23&amp;_nc_ht=scontent.fagc1-2.fna&amp;_nc_gid=Otu5CGTTmJfIb5qgHKyo6Q&amp;_nc_ss=72289&amp;oh=00_Af6ONV9DNxD5uSH2DGi63ve553NDziOW6WDEG0Pm0c-Xxg&amp;oe=6A119BEA</t>
  </si>
  <si>
    <t>https://www.facebook.com/groups/hkevdiary/permalink/1373324290747233/</t>
  </si>
  <si>
    <t>請讓特斯拉</t>
  </si>
  <si>
    <t>2025/01/22</t>
  </si>
  <si>
    <t>https://scontent-lax3-1.xx.fbcdn.net/v/t39.30808-6/501063417_3941287796123340_6948889978486663580_n.jpg?stp=dst-jpg_p526x296_tt6&amp;_nc_cat=102&amp;ccb=1-7&amp;_nc_sid=aa7b47&amp;_nc_ohc=Ml899Q5aI9cQ7kNvwHbh5M3&amp;_nc_oc=AdptNfqgQVvC8ZgdobunnTPmllcf0hBSCicZgL3rMWWA8XtF_2BFAk2ojr4OwUh1ALA&amp;_nc_zt=23&amp;_nc_ht=scontent-lax3-1.xx&amp;_nc_gid=S9IWspkML2qZXY3uPTcoKQ&amp;_nc_ss=72289&amp;oh=00_Af4I88jD6a9o5_ltvzcp6-C9cCaT7IhlT83rkzMH2yP6Cg&amp;oe=6A11B04A</t>
  </si>
  <si>
    <t>https://www.facebook.com/groups/hkevdiary/permalink/1371163127630016/</t>
  </si>
  <si>
    <t>新Model Y避震好似軟左好多</t>
  </si>
  <si>
    <t>2025/01/19</t>
  </si>
  <si>
    <t>https://www.facebook.com/groups/hkevdiary/permalink/1370557341023928/</t>
  </si>
  <si>
    <t>April Mon</t>
  </si>
  <si>
    <t>2024年成功獲得
Euro NCAP最高評分年度
最安全電動車的桂冠</t>
  </si>
  <si>
    <t>2025/01/18</t>
  </si>
  <si>
    <t>Zeekr X</t>
  </si>
  <si>
    <t>https://www.facebook.com/groups/hkevdiary/permalink/1369159811163681/</t>
  </si>
  <si>
    <t>Edgar Kung</t>
  </si>
  <si>
    <t>Model Y 隻冰川藍咁似BYD Seal 隻北冰藍，同Sealion 個隻 atlantis gray , 各位ching 覺得似乜野顏色☝️，真係估吾到連Tesla 都同BYD 學野，連颜色都跟，各位ching ，大家討論下邊款靚仔d，不如大家搞過投票
附上Model  Y , Seal , Sealion 圖</t>
  </si>
  <si>
    <t>2025/01/16</t>
  </si>
  <si>
    <t>Tesla Model Y, BYD Seal, BYD Sealion</t>
  </si>
  <si>
    <t>小米電動車 SUV YU7  期待登陸香港</t>
  </si>
  <si>
    <t>小米電動車 SUV YU7</t>
  </si>
  <si>
    <t>https://www.facebook.com/groups/hkevdiary/permalink/1368552637891065/</t>
  </si>
  <si>
    <t>投訴有理？
消委會接獲車主投訴在商場充電站使用一小時充電服務，惟停泊不足兩小時被索價166.2元，其中150元為閒置費用，但充電站無張貼相關收費告示，然而消委會協助交涉後，涉事公司堅持拒絕退款。</t>
  </si>
  <si>
    <t>2025/01/15</t>
  </si>
  <si>
    <t>https://scontent-lga3-3.xx.fbcdn.net/v/t39.30808-6/473569001_1458276281750589_8777322641909391391_n.png?stp=dst-png_p526x296&amp;_nc_cat=100&amp;ccb=1-7&amp;_nc_sid=aa7b47&amp;_nc_ohc=TT4F2qKrUHcQ7kNvwErVKiK&amp;_nc_oc=AdrfGRX0mgnqJlJXOi5MCn92c1a6QQXAdRhEADoQ17lBKxwfOoKbg4JxopZfzGQ8lw4&amp;_nc_zt=23&amp;_nc_ht=scontent-lga3-3.xx&amp;_nc_gid=l-3lv8O6_ERG9Jw6svjnTA&amp;_nc_ss=72289&amp;oh=00_Af7Ymboz6L0g5bS6YgDaMdcPfWVhvTFNEdsxQl39x_uI5Q&amp;oe=6A11801B</t>
  </si>
  <si>
    <t>https://www.facebook.com/groups/hkevdiary/permalink/1368548444558151/</t>
  </si>
  <si>
    <t>消委會 26款電車、混能、汽油車 跨國聯手測試
Model Y、Atto 3 4星
EQE SUV、Taycan、i7 4星半</t>
  </si>
  <si>
    <t>Tesla Model Y, BYD Atto 3, Mercedes EQE SUV, Porsche Taycan, BMW i7</t>
  </si>
  <si>
    <t>https://www.facebook.com/groups/hkevdiary/permalink/1368476034565392/</t>
  </si>
  <si>
    <t>https://app3.legco.gov.hk/ors/chinese/Invite.aspx?InvId=10000480
立法會已成立附屬法例小組委員會討論幾條道路交通規例的修訂內容, 委員會現正邀請公眾及團體提交意見書, 如有任何意見及建議歡迎於截止前向委員會提出。
這幾條法例如通過，tesla 前mon 可睇dashcam /sentry, Netflix, YouTube and 打機
1月17日下午五時截止</t>
  </si>
  <si>
    <t>https://www.facebook.com/groups/hkevdiary/permalink/1367936211286041/</t>
  </si>
  <si>
    <t>有個一換一問題想請教下。
訂左 新 Model Y，未有船期。
有朋友過完年移民有架舊車
可以比我一換一
其實有無得朋友授權我去幫佢劏車同埋去運輸署搞文件？謝謝大家</t>
  </si>
  <si>
    <t>2025/01/14</t>
  </si>
  <si>
    <t>https://www.facebook.com/groups/hkevdiary/permalink/1367363301343332/</t>
  </si>
  <si>
    <t>煥新Y個樣好麻麻</t>
  </si>
  <si>
    <t>2025/01/13</t>
  </si>
  <si>
    <t>純分享，愉翠B場有個PIT快叉場聲稱Max 600kw，早兩日去試下叉，最高峰速度係大概65kw
去開附近補下血冇問題，$2.7，30分鐘free parking但要兜到上頂樓兼冇lift嘅</t>
  </si>
  <si>
    <t>愉翠</t>
  </si>
  <si>
    <t>https://www.facebook.com/groups/hkevdiary/permalink/1365327504880245/</t>
  </si>
  <si>
    <t>張羅</t>
  </si>
  <si>
    <t>想問Tesla新款Model three買得過嗎？因為考慮緊佢同Smart #1 Pro</t>
  </si>
  <si>
    <t>2025/01/10</t>
  </si>
  <si>
    <t>Smart #1 Pro</t>
  </si>
  <si>
    <t>https://www.facebook.com/groups/hkevdiary/permalink/1365288634884132/</t>
  </si>
  <si>
    <t># 【新款Model Y懶人包 新舊對比】
**RWD**
- 455 ➡️ **466km (WLTP)**
- 6.9s ➡️ **5.9s**
- 13喇叭、1重低音 ➡️ **9喇叭**
- 一換一 HK$316,200 ➡️ **HK$339,798**
**LR**
- 533 ➡️ **551km (WLTP)**
- 5.0s ➡️ **4.8s / 4.3s (首發版)**
- 13喇叭、1重低音 ➡️ **17喇叭 (包括1重低音)**
- 一換一 HK$402,900 ➡️ **HK$427,668**
✅新色冰川藍，取消黑色、藍色
✅貫穿式頭尾燈，尾燈採用間接反射式
✅全車雙層隔音玻璃
✅天幕玻璃配有鍍銀隔熱塗層
✅重新調較懸掛
✅通風座椅
✅後排Mon
✅氣氛燈
✅後排座椅電動調較
✅配備左邊指揮燈撥桿
✅前泵把鏡頭，有清潔功能
✅自訂軚盤按鍵功能
✅預計五月開始交車
訂車連結
https://www.tesla.com/zh_hk/modely/design?referral=samantha34964</t>
  </si>
  <si>
    <t>https://www.facebook.com/groups/hkevdiary/permalink/1365147391564923/</t>
  </si>
  <si>
    <t>新Model Y會有返左邊支桿</t>
  </si>
  <si>
    <t>https://scontent.fjan1-1.fna.fbcdn.net/v/t39.30808-6/492998043_1237006351759098_7063931244588432629_n.jpg?stp=dst-jpg_p526x296_tt6&amp;_nc_cat=108&amp;ccb=1-7&amp;_nc_sid=aa7b47&amp;_nc_ohc=qf9Dtx62J8kQ7kNvwGeRaEo&amp;_nc_oc=AdqVg96qwiHW7lZaiF8WfJvQAjnk6LBSNhRvbXS3sGHSdOTdVEtRZ17wjc7BsRCJAUg&amp;_nc_zt=23&amp;_nc_ht=scontent.fjan1-1.fna&amp;_nc_gid=o05qtNnYYv8zY06OhNFs6Q&amp;_nc_ss=7c289&amp;oh=00_Af4C_BWu3TStT6OSmfhxifeKhVWl7wHb43NFUKfLHloVPg&amp;oe=6A117BD5</t>
  </si>
  <si>
    <t>https://www.facebook.com/groups/hkevdiary/permalink/1365088394904156/</t>
  </si>
  <si>
    <t>Max Yen</t>
  </si>
  <si>
    <t>上新</t>
  </si>
  <si>
    <t>https://www.facebook.com/groups/hkevdiary/permalink/1365098141569848/</t>
  </si>
  <si>
    <t>全新Model Y Launch Series正式發佈‼️
RWD稅前HK$306,650，一換一HK$339,798
LR稅前HK$347,520，一換一HK$427,668
暫時只見RWD、LR
RWD 466km、0-100km/h 5.9s
LR 551km、0-100km/h 4.8s / 4.3s (首發版)
標配顏色為灰色
新增冰川藍，取消黑色、藍色
預計5月交車
訂車連結
https://www.tesla.com/zh_hk/modely/design?referral=samantha34964</t>
  </si>
  <si>
    <t>https://scontent-den2-1.xx.fbcdn.net/v/t39.30808-6/493741694_1237005271759206_8580012672818613008_n.jpg?stp=dst-jpg_p526x296_tt6&amp;_nc_cat=110&amp;ccb=1-7&amp;_nc_sid=aa7b47&amp;_nc_ohc=0ZIImX0AbEYQ7kNvwEsv-Gb&amp;_nc_oc=AdqRoIYzLxGrHAnoymG9Z2763khzrUEP8loAhapQHwFbWyIQqAA051YBEe5ew6-tPQk&amp;_nc_zt=23&amp;_nc_ht=scontent-den2-1.xx&amp;_nc_gid=o16mQWB1xGs4cBJYTK2wAg&amp;_nc_ss=72289&amp;oh=00_Af6lRtgJWbvvF4lsQuDFwccoLdO59P0DUmo7b_eeeYiPBw&amp;oe=6A119A1A</t>
  </si>
  <si>
    <t>https://www.facebook.com/groups/hkevdiary/permalink/1364786394934356/</t>
  </si>
  <si>
    <t>現款減價喜迎新款
另外有兩個2025製造Model Y嘅新價錢，標配顏色都係由黑轉灰
RWD 稅前HK$306,650，一換一HK$339,798
LR 稅前HK$347,520，一換一HK$427,668 (標配由20寸鈴改為19寸)
Model 3價錢不變，但標配顏色由黑轉灰</t>
  </si>
  <si>
    <t>2025/01/09</t>
  </si>
  <si>
    <t>https://www.facebook.com/groups/hkevdiary/permalink/1364643608281968/</t>
  </si>
  <si>
    <t>疑似新款Model Y無偽裝雪地測試</t>
  </si>
  <si>
    <t>2024年香港十大電動車
又係特斯拉第一</t>
  </si>
  <si>
    <t>https://www.facebook.com/groups/hkevdiary/permalink/1364456214967374/</t>
  </si>
  <si>
    <t>呢個咩場？
寫明咁幾好喎</t>
  </si>
  <si>
    <t>https://scontent-dfw5-2.xx.fbcdn.net/v/t39.30808-6/502444523_3940802289505224_8843222810796549598_n.jpg?stp=dst-jpg_p526x296_tt6&amp;_nc_cat=108&amp;ccb=1-7&amp;_nc_sid=aa7b47&amp;_nc_ohc=OM3bGvwAp6UQ7kNvwHwxMta&amp;_nc_oc=AdrJhPwJzoPkB0-i5AYjcoMZEkYeFdexVchOejU2NqnENGmcHHroY7gZj8Kkh8O38rE&amp;_nc_zt=23&amp;_nc_ht=scontent-dfw5-2.xx&amp;_nc_gid=jX9gZFPnqX8K0-Ifqgg3yA&amp;_nc_ss=72289&amp;oh=00_Af7XPrXR-TXZOgtR9ea2fYcHNrWrk7kgPQEFdB8dlN6lrA&amp;oe=6A11B253</t>
  </si>
  <si>
    <t>https://www.facebook.com/groups/hkevdiary/permalink/1362060501873612/</t>
  </si>
  <si>
    <t>想請問有冇Tesla sales的聯絡方法？網上睇剩係得電話同預約試架</t>
  </si>
  <si>
    <t>2025/01/06</t>
  </si>
  <si>
    <t>愉翠苑開咗華為嘅充電機，最高差到600kw</t>
  </si>
  <si>
    <t>2025/01/04</t>
  </si>
  <si>
    <t>愉翠苑</t>
  </si>
  <si>
    <t>600kW</t>
  </si>
  <si>
    <t>https://www.facebook.com/groups/hkevdiary/permalink/1353734799372849/</t>
  </si>
  <si>
    <t>領展電動車免費泊車一小時優惠升級</t>
  </si>
  <si>
    <t>2024/12/24</t>
  </si>
  <si>
    <t>https://www.facebook.com/groups/hkevdiary/permalink/1352661942813468/</t>
  </si>
  <si>
    <t>蔚來發佈新牌子新車「firefly 螢火蟲」
預售價14.88萬人仔
#有啲似曾相識</t>
  </si>
  <si>
    <t>2024/12/22</t>
  </si>
  <si>
    <t>蔚來 firefly 螢火蟲</t>
  </si>
  <si>
    <t>https://www.facebook.com/groups/hkevdiary/permalink/1351641056248890/</t>
  </si>
  <si>
    <t>又多幾個tesla中差收錢</t>
  </si>
  <si>
    <t>2024/12/21</t>
  </si>
  <si>
    <t>https://www.facebook.com/groups/hkevdiary/permalink/1351632322916430/</t>
  </si>
  <si>
    <t>世界末日喇！！
差左年幾免費電，而家唔知點算好</t>
  </si>
  <si>
    <t>https://scontent-phx1-1.xx.fbcdn.net/v/t39.30808-6/471150729_1124344206061644_4344675763369511858_n.jpg?stp=cp6_dst-jpegr_p526x296_tt6&amp;_nc_cat=106&amp;ccb=1-7&amp;_nc_sid=aa7b47&amp;_nc_ohc=Cx1bcXxwxLEQ7kNvwELxVYz&amp;_nc_oc=Adqh00hspATWEEZeHD9VD9junnWfFlZFETTtDyGjr_QxuvJrEoWIclre708M4NRVjUk&amp;_nc_zt=23&amp;se=-1&amp;_nc_ht=scontent-phx1-1.xx&amp;_nc_gid=AwuZvpHUhmjzuVFghWjWAw&amp;_nc_ss=7c289&amp;oh=00_Af6q3Vs-Qcfeby6joNr742YJUxE9Uu_RwlEtR5_UTi8bDw&amp;oe=6A1198C6</t>
  </si>
  <si>
    <t>https://www.facebook.com/groups/hkevdiary/permalink/1350564136356582/</t>
  </si>
  <si>
    <t>12月30日起發出嘅行車證唔會再有屆滿日期，如果車輛資料不變，每次續牌沿用返同一張行車證
掃瞄行車證上面新加嘅二維碼會查到屆滿日期</t>
  </si>
  <si>
    <t>2024/12/19</t>
  </si>
  <si>
    <t>https://www.facebook.com/groups/hkevdiary/permalink/1349889303090732/</t>
  </si>
  <si>
    <t>係咪通過左？
係咪3月1 之後就可以前屏睇youtube?</t>
  </si>
  <si>
    <t>https://scontent-sea5-1.xx.fbcdn.net/v/t39.30808-6/470529040_10221272254075054_8278157541344533236_n.jpg?stp=cp6_dst-jpg_p526x296_tt6&amp;_nc_cat=108&amp;ccb=1-7&amp;_nc_sid=aa7b47&amp;_nc_ohc=6oK7JoSvf0wQ7kNvwFavcVs&amp;_nc_oc=AdoT0ba6nd8WWpdjXE4qEcjKP6dHPtlv3SZM4xTFQmbCdeEPd4Fa4-mapsTLDyAv-7Q&amp;_nc_zt=23&amp;_nc_ht=scontent-sea5-1.xx&amp;_nc_gid=xS3_vhqjSrEiBeGR583lTA&amp;_nc_ss=72289&amp;oh=00_Af6E1TOeAMqz4KElaNGQy9zKo8b5XnCinuLNWWzMQ8UtEg&amp;oe=6A119834</t>
  </si>
  <si>
    <t>https://www.facebook.com/groups/hkevdiary/permalink/1350487439697585/</t>
  </si>
  <si>
    <t>JCM咪之前BYD香港個代理?
「無良老闆欠糧、電車城無糧老細還我血汗錢」</t>
  </si>
  <si>
    <t>JCM</t>
  </si>
  <si>
    <t>https://www.facebook.com/groups/hkevdiary/permalink/1350441966368799/</t>
  </si>
  <si>
    <t>傳上海超級工廠於一月開始大量生產新Model Y
第四季更會有六座版本(Tesla已否認)</t>
  </si>
  <si>
    <t>https://www.facebook.com/groups/hkevdiary/permalink/1349677356445260/</t>
  </si>
  <si>
    <t>面對中國電動車激烈競爭，傳日本兩大汽車公司本田（Honda）和日產（Nissan）將展開合併協商，這樁交易最終可能擴大至包含三菱汽車</t>
  </si>
  <si>
    <t>2024/12/18</t>
  </si>
  <si>
    <t>第一次港車北上，請問一下有沒有珠海歐標插電地點和價錢！謝謝‍♀️！</t>
  </si>
  <si>
    <t>2024/12/17</t>
  </si>
  <si>
    <t>元朗千色匯新開</t>
  </si>
  <si>
    <t>2024/12/16</t>
  </si>
  <si>
    <t>元朗千色匯</t>
  </si>
  <si>
    <t>https://www.facebook.com/groups/hkevdiary/permalink/1347961633283499/</t>
  </si>
  <si>
    <t># 嘩，買車又送Free SC呀！
係美國買新Model S先有</t>
  </si>
  <si>
    <t>2024/12/15</t>
  </si>
  <si>
    <t>https://scontent-lga3-1.xx.fbcdn.net/v/t39.30808-6/493738339_1236379981821735_6527600741957205940_n.jpg?stp=dst-jpg_p180x540_tt6&amp;_nc_cat=103&amp;ccb=1-7&amp;_nc_sid=aa7b47&amp;_nc_ohc=n_HIZxfkvhwQ7kNvwE-EV-t&amp;_nc_oc=AdpNdouRyjvyyqiB3REsbmE4z5yA8Lpo32p2n4QHqvXG5fd-lwX_0Q44F_B-qRwiFrQ&amp;_nc_zt=23&amp;_nc_ht=scontent-lga3-1.xx&amp;_nc_gid=ZhOr04qhVp_Yiunro-9P8w&amp;_nc_ss=7c289&amp;oh=00_Af7kO0w-QEiVqCmaqu8MYocnyhxtdVasX7T86ozSI9R1dQ&amp;oe=6A117F39</t>
  </si>
  <si>
    <t>https://www.facebook.com/groups/hkevdiary/permalink/1347347900011539/</t>
  </si>
  <si>
    <t>DJ Bear HK 熊大</t>
  </si>
  <si>
    <t>其實家陣市面上總共有幾多個充電Apps呢 
好似每次去唔同場就有唔同供應商咁</t>
  </si>
  <si>
    <t>https://www.facebook.com/groups/hkevdiary/permalink/1346841753395487/</t>
  </si>
  <si>
    <t>下年3月1日喺車睇YouTube Netflix真係有望？
修訂規例下星期三提交立法會，先訂立後審議
8項建議重點：遙控泊車、放寬車內視象顯示器在停泊時的資料顯示限制‼️、電動車安裝車輛聲響警報、攝像顯示器代替傳統反射鏡等等</t>
  </si>
  <si>
    <t>2024/12/14</t>
  </si>
  <si>
    <t>各位non-Tesla車主去用超充時留意返係V3定V4站
同埋你部車個charge port位置
有機會泊左一個位，但其實係佔用住兩支樁</t>
  </si>
  <si>
    <t>2024/12/12</t>
  </si>
  <si>
    <t>V3/V4 超充</t>
  </si>
  <si>
    <t>https://www.facebook.com/groups/hkevdiary/permalink/1345052316907764/</t>
  </si>
  <si>
    <t>超充最平2.6一度電</t>
  </si>
  <si>
    <t>https://www.facebook.com/groups/hkevdiary/permalink/1345664053513257/</t>
  </si>
  <si>
    <t>唔知wow左未，美國原來某啲叉電站改左收費模式一段時間，原先叉到你set個時間仲霸位先開始charge，而家叉到80定90%就開始收錢，其實變相係等人唔好濫用黎做停車位</t>
  </si>
  <si>
    <t>https://www.facebook.com/groups/hkevdiary/permalink/1345527956860200/</t>
  </si>
  <si>
    <t>Tesla開放多咗幾個站俾所有牌子電動車
點樣用可以睇返我之前段片</t>
  </si>
  <si>
    <t>https://scontent-lga3-2.xx.fbcdn.net/v/t39.30808-6/492573572_1236245998501800_5358298374190801852_n.jpg?stp=dst-jpg_s565x565_tt6&amp;_nc_cat=101&amp;ccb=1-7&amp;_nc_sid=aa7b47&amp;_nc_ohc=SPN7kas3OmwQ7kNvwFCM9kC&amp;_nc_oc=AdqsV1JPoiRHW4R3boWZVZ1wPH-9Yj-nRQFg0Oi3tnMFdNnwD3adX9hWn2NYEX6-Dvw&amp;_nc_zt=23&amp;_nc_ht=scontent-lga3-2.xx&amp;_nc_gid=ksBwcNNnKFwsdjoQ-ghv9w&amp;_nc_ss=72289&amp;oh=00_Af76AzvfgQCRfRTLMysPRACdnOb_v5gBNp_GXicJmrVYMA&amp;oe=6A119738</t>
  </si>
  <si>
    <t>https://www.facebook.com/groups/hkevdiary/permalink/1344251730321156/</t>
  </si>
  <si>
    <t>Model Q is coming
✅️預計2025年上半年推出
✅代號“Redwood”
✅美國售價USD25,000起
✅車身細15%，車長3,988mm
✅車重輕30%
✅53 kWh &amp; 75 kWh LFP電
✅後驅＆四驅
✅預計續航500km
⬆️Tesla投資者關係部主管喺德意志銀行會議分享嘅資訊
幻想圖</t>
  </si>
  <si>
    <t>2024/12/10</t>
  </si>
  <si>
    <t>https://scontent-lga3-2.xx.fbcdn.net/v/t39.30808-6/493313786_1236220941837639_5207673022025693711_n.jpg?stp=dst-jpg_s720x720_tt6&amp;_nc_cat=107&amp;ccb=1-7&amp;_nc_sid=aa7b47&amp;_nc_ohc=RDRVbRDWf0MQ7kNvwERWEhf&amp;_nc_oc=AdpPE85M7TlWICCK8blhbAa_uJ9kzUxHx7ffoClTAhdWNgWn34rR8cDtNk_Lt8c49GQ&amp;_nc_zt=23&amp;_nc_ht=scontent-lga3-2.xx&amp;_nc_gid=ksBwcNNnKFwsdjoQ-ghv9w&amp;_nc_ss=72289&amp;oh=00_Af7fybqc79EI7pZ4km3ZIXFvYMxMwjJXowOBRl52RCHZuQ&amp;oe=6A118063</t>
  </si>
  <si>
    <t>Tesla Model Q</t>
  </si>
  <si>
    <t>https://www.facebook.com/groups/hkevdiary/permalink/1344208946992101/</t>
  </si>
  <si>
    <t>介紹返小米SUV YU7
️長4999 x 闊1996 x 高1600mm，軸距3米
雙摩打，681hp
️極速253km/h
寧德時代三元鋰電
預計2025年6月、7月正式上市
#法拉米
#留言多圖</t>
  </si>
  <si>
    <t>2024/12/09</t>
  </si>
  <si>
    <t>https://scontent-ord5-2.xx.fbcdn.net/v/t39.30808-6/493313372_1236220908504309_5049063603052138077_n.jpg?stp=dst-jpg_p526x296_tt6&amp;_nc_cat=111&amp;ccb=1-7&amp;_nc_sid=aa7b47&amp;_nc_ohc=m4SZewqwsEQQ7kNvwG2S_EW&amp;_nc_oc=AdrcDbngwVLgJapKisADs4zepcMam61WwXpCSxkMCHvAXjkE7txKdd6FWKs7My7j-IM&amp;_nc_zt=23&amp;_nc_ht=scontent-ord5-2.xx&amp;_nc_gid=E8q9Bw38cnlXygtjMJqlQw&amp;_nc_ss=72289&amp;oh=00_Af5gMR6tocCiLkuMMcBcLxIuQBVgOgXuGpZOrjMHz65Pgw&amp;oe=6A1182E7</t>
  </si>
  <si>
    <t>Lili Ngai</t>
  </si>
  <si>
    <t>去沙田新城市可以揀泊過去HomeSquare嗰邊，去Ikea食個小食就有最多5小時免費泊車，有30分鐘免費快X 添！首次充電+消費300，就可以換領$20一田現金劵+$100傢俬電子禮劵
仲有其他優惠
買滿$500送ikea熱狗套餐；
滿$2500送$600券；
滿$25000送$2840券, 裏便有一田現金券, ikea 禮品卡, 都幾實用</t>
  </si>
  <si>
    <t>2024/12/06</t>
  </si>
  <si>
    <t>沙田新城市, HomeSquare</t>
  </si>
  <si>
    <t>attachments/0/__isMedia</t>
  </si>
  <si>
    <t>attachments/0/__typename</t>
  </si>
  <si>
    <t>attachments/0/accent_color</t>
  </si>
  <si>
    <t>attachments/0/animated_image_caption</t>
  </si>
  <si>
    <t>attachments/0/audio_availability</t>
  </si>
  <si>
    <t>attachments/0/audio_settings</t>
  </si>
  <si>
    <t>attachments/0/audio_user_preferred_language</t>
  </si>
  <si>
    <t>attachments/0/autoplay_gating_result</t>
  </si>
  <si>
    <t>attachments/0/breakingStatus</t>
  </si>
  <si>
    <t>attachments/0/broadcast_id</t>
  </si>
  <si>
    <t>attachments/0/broadcast_low_latency_config</t>
  </si>
  <si>
    <t>attachments/0/broadcast_status</t>
  </si>
  <si>
    <t>attachments/0/broadcaster_origin</t>
  </si>
  <si>
    <t>attachments/0/browser_native_hd_url</t>
  </si>
  <si>
    <t>attachments/0/browser_native_sd_url</t>
  </si>
  <si>
    <t>attachments/0/call_to_action_renderer</t>
  </si>
  <si>
    <t>attachments/0/can_autoplay</t>
  </si>
  <si>
    <t>attachments/0/can_use_oz</t>
  </si>
  <si>
    <t>attachments/0/can_viewer_share</t>
  </si>
  <si>
    <t>attachments/0/canonical_uri_with_fallback</t>
  </si>
  <si>
    <t>attachments/0/captions_settings</t>
  </si>
  <si>
    <t>attachments/0/captions_url</t>
  </si>
  <si>
    <t>attachments/0/clip_fallback_cover</t>
  </si>
  <si>
    <t>attachments/0/comet_footer_disclaimer_renderer</t>
  </si>
  <si>
    <t>attachments/0/comet_footer_renderer</t>
  </si>
  <si>
    <t>attachments/0/comet_product_tag_feed_overlay_renderer</t>
  </si>
  <si>
    <t>attachments/0/comet_video_player_audio_background_renderer</t>
  </si>
  <si>
    <t>attachments/0/comet_video_player_audio_overlay_renderer</t>
  </si>
  <si>
    <t>attachments/0/comet_video_player_context_sensitive_config</t>
  </si>
  <si>
    <t>attachments/0/comet_video_player_music_sprout_background_renderer</t>
  </si>
  <si>
    <t>attachments/0/comet_video_player_nextgendash_availability</t>
  </si>
  <si>
    <t>attachments/0/comet_video_player_static_config</t>
  </si>
  <si>
    <t>attachments/0/copyright_banner_info</t>
  </si>
  <si>
    <t>attachments/0/dash_manifest_url</t>
  </si>
  <si>
    <t>attachments/0/dash_prefetch_experimental/0</t>
  </si>
  <si>
    <t>attachments/0/dash_prefetch_experimental/1</t>
  </si>
  <si>
    <t>attachments/0/deduplication_key</t>
  </si>
  <si>
    <t>attachments/0/description/text</t>
  </si>
  <si>
    <t>attachments/0/drm_info</t>
  </si>
  <si>
    <t>attachments/0/end_cards_channel_info</t>
  </si>
  <si>
    <t>attachments/0/end_cards_channel_info/__module_component_useVideoPlayerWatchEndScreenWithActions_video/__dr</t>
  </si>
  <si>
    <t>attachments/0/end_cards_channel_info/__module_operation_useVideoPlayerWatchEndScreenWithActions_video/__dr</t>
  </si>
  <si>
    <t>attachments/0/end_cards_channel_info/video/can_viewer_share</t>
  </si>
  <si>
    <t>attachments/0/end_cards_channel_info/video/creation_story/id</t>
  </si>
  <si>
    <t>attachments/0/end_cards_channel_info/video/creation_story/shareable/__isNode</t>
  </si>
  <si>
    <t>attachments/0/end_cards_channel_info/video/creation_story/shareable/__typename</t>
  </si>
  <si>
    <t>attachments/0/end_cards_channel_info/video/creation_story/shareable/id</t>
  </si>
  <si>
    <t>attachments/0/end_cards_channel_info/video/creation_story/shareable/wwwUrl</t>
  </si>
  <si>
    <t>attachments/0/end_cards_channel_info/video/id</t>
  </si>
  <si>
    <t>attachments/0/end_cards_channel_info/video_chaining_caller</t>
  </si>
  <si>
    <t>attachments/0/end_cards_channel_info/video_channel_entry_point</t>
  </si>
  <si>
    <t>attachments/0/fbls_tier</t>
  </si>
  <si>
    <t>attachments/0/flexible_height_share_image</t>
  </si>
  <si>
    <t>attachments/0/height</t>
  </si>
  <si>
    <t>attachments/0/id</t>
  </si>
  <si>
    <t>attachments/0/if_viewer_can_see_community_moderation_tools</t>
  </si>
  <si>
    <t>attachments/0/if_viewer_can_see_costreaming_tools</t>
  </si>
  <si>
    <t>attachments/0/if_viewer_can_use_clipping</t>
  </si>
  <si>
    <t>attachments/0/if_viewer_can_use_latency_menu</t>
  </si>
  <si>
    <t>attachments/0/if_viewer_can_use_latency_menu_toggle</t>
  </si>
  <si>
    <t>attachments/0/if_viewer_can_use_live_rewind</t>
  </si>
  <si>
    <t>attachments/0/image/height</t>
  </si>
  <si>
    <t>attachments/0/image/uri</t>
  </si>
  <si>
    <t>attachments/0/image/width</t>
  </si>
  <si>
    <t>attachments/0/info</t>
  </si>
  <si>
    <t>attachments/0/info/__module_component_useVideoPlayerWatchPauseScreenWithActions_video/__dr</t>
  </si>
  <si>
    <t>attachments/0/info/__module_operation_useVideoPlayerWatchPauseScreenWithActions_video/__dr</t>
  </si>
  <si>
    <t>attachments/0/info/video_chaining_caller</t>
  </si>
  <si>
    <t>attachments/0/info/video_channel_entry_point</t>
  </si>
  <si>
    <t>attachments/0/info/video_id</t>
  </si>
  <si>
    <t>attachments/0/isPremiere</t>
  </si>
  <si>
    <t>attachments/0/is_clip</t>
  </si>
  <si>
    <t>attachments/0/is_clipping_enabled</t>
  </si>
  <si>
    <t>attachments/0/is_gaming_video</t>
  </si>
  <si>
    <t>attachments/0/is_huddle</t>
  </si>
  <si>
    <t>attachments/0/is_latency_menu_enabled</t>
  </si>
  <si>
    <t>attachments/0/is_latency_sensitive_broadcast</t>
  </si>
  <si>
    <t>attachments/0/is_live_audio_room_v2_broadcast</t>
  </si>
  <si>
    <t>attachments/0/is_live_streaming</t>
  </si>
  <si>
    <t>attachments/0/is_live_trace_enabled</t>
  </si>
  <si>
    <t>attachments/0/is_looping</t>
  </si>
  <si>
    <t>attachments/0/is_music_clip</t>
  </si>
  <si>
    <t>attachments/0/is_ncsr</t>
  </si>
  <si>
    <t>attachments/0/is_playable</t>
  </si>
  <si>
    <t>attachments/0/is_podcast_video</t>
  </si>
  <si>
    <t>attachments/0/is_soundbites_video</t>
  </si>
  <si>
    <t>attachments/0/is_spherical</t>
  </si>
  <si>
    <t>attachments/0/is_spherical_enabled</t>
  </si>
  <si>
    <t>attachments/0/is_video_broadcast</t>
  </si>
  <si>
    <t>attachments/0/large_share_image/height</t>
  </si>
  <si>
    <t>attachments/0/large_share_image/uri</t>
  </si>
  <si>
    <t>attachments/0/large_share_image/width</t>
  </si>
  <si>
    <t>attachments/0/latency_sensitive_config</t>
  </si>
  <si>
    <t>attachments/0/liveViewerCount</t>
  </si>
  <si>
    <t>attachments/0/live_playback_instrumentation_configs</t>
  </si>
  <si>
    <t>attachments/0/live_rewind_enabled</t>
  </si>
  <si>
    <t>attachments/0/live_speaker_count_indicator</t>
  </si>
  <si>
    <t>attachments/0/loop_count</t>
  </si>
  <si>
    <t>attachments/0/matcha_related_keywords_links/0</t>
  </si>
  <si>
    <t>attachments/0/mediaset_token</t>
  </si>
  <si>
    <t>attachments/0/min_quality_preference</t>
  </si>
  <si>
    <t>attachments/0/music_attachment_metadata</t>
  </si>
  <si>
    <t>attachments/0/ocrText</t>
  </si>
  <si>
    <t>attachments/0/original_height</t>
  </si>
  <si>
    <t>attachments/0/original_rotation</t>
  </si>
  <si>
    <t>attachments/0/original_width</t>
  </si>
  <si>
    <t>attachments/0/owner/__isVideoOwner</t>
  </si>
  <si>
    <t>attachments/0/owner/__typename</t>
  </si>
  <si>
    <t>attachments/0/owner/has_professional_features_for_watch</t>
  </si>
  <si>
    <t>attachments/0/owner/id</t>
  </si>
  <si>
    <t>attachments/0/p2p_settings</t>
  </si>
  <si>
    <t>attachments/0/permalink_url</t>
  </si>
  <si>
    <t>attachments/0/photo_cix_screen</t>
  </si>
  <si>
    <t>attachments/0/photo_image/height</t>
  </si>
  <si>
    <t>attachments/0/photo_image/uri</t>
  </si>
  <si>
    <t>attachments/0/photo_image/width</t>
  </si>
  <si>
    <t>attachments/0/playable_duration_in_ms</t>
  </si>
  <si>
    <t>attachments/0/playlist</t>
  </si>
  <si>
    <t>attachments/0/pmv_metadata</t>
  </si>
  <si>
    <t>attachments/0/preferred_thumbnail/id</t>
  </si>
  <si>
    <t>attachments/0/preferred_thumbnail/image/uri</t>
  </si>
  <si>
    <t>attachments/0/preferred_thumbnail/image_preview_payload</t>
  </si>
  <si>
    <t>attachments/0/publish_time</t>
  </si>
  <si>
    <t>attachments/0/recipient_group/__typename</t>
  </si>
  <si>
    <t>attachments/0/recipient_group/id</t>
  </si>
  <si>
    <t>attachments/0/rehearsalInfo</t>
  </si>
  <si>
    <t>attachments/0/source/text</t>
  </si>
  <si>
    <t>attachments/0/spherical_video_fallback_urls</t>
  </si>
  <si>
    <t>attachments/0/spherical_video_renderer</t>
  </si>
  <si>
    <t>attachments/0/story_attachment_link_renderer/__module_component_CometFeedStoryLink_attachment/__dr</t>
  </si>
  <si>
    <t>attachments/0/story_attachment_link_renderer/__module_operation_CometFeedStoryLink_attachment/__dr</t>
  </si>
  <si>
    <t>attachments/0/story_attachment_link_renderer/__typename</t>
  </si>
  <si>
    <t>attachments/0/story_attachment_link_renderer/attachment/url</t>
  </si>
  <si>
    <t>attachments/0/story_attachment_link_renderer/attachment/web_link/__typename</t>
  </si>
  <si>
    <t>attachments/0/story_attachment_link_renderer/attachment/web_link/analytics_url</t>
  </si>
  <si>
    <t>attachments/0/story_attachment_link_renderer/attachment/web_link/destination_url</t>
  </si>
  <si>
    <t>attachments/0/story_attachment_link_renderer/attachment/web_link/fbclid</t>
  </si>
  <si>
    <t>attachments/0/story_attachment_link_renderer/attachment/web_link/lynx_mode</t>
  </si>
  <si>
    <t>attachments/0/story_attachment_link_renderer/attachment/web_link/url</t>
  </si>
  <si>
    <t>attachments/0/style_list/0</t>
  </si>
  <si>
    <t>attachments/0/style_list/1</t>
  </si>
  <si>
    <t>attachments/0/style_list/2</t>
  </si>
  <si>
    <t>attachments/0/style_list/3</t>
  </si>
  <si>
    <t>attachments/0/styles/__isStoryAttachmentStyleRendererUnion</t>
  </si>
  <si>
    <t>attachments/0/styles/__module_component_CometFeedStoryAttachmentMatchRenderer_attachment/__dr</t>
  </si>
  <si>
    <t>attachments/0/styles/__module_operation_CometFeedStoryAttachmentMatchRenderer_attachment/__dr</t>
  </si>
  <si>
    <t>attachments/0/styles/__typename</t>
  </si>
  <si>
    <t>attachments/0/styles/cover_photo/focus/x</t>
  </si>
  <si>
    <t>attachments/0/styles/cover_photo/focus/y</t>
  </si>
  <si>
    <t>attachments/0/styles/cover_photo/photo/accessibility_caption</t>
  </si>
  <si>
    <t>attachments/0/styles/cover_photo/photo/id</t>
  </si>
  <si>
    <t>attachments/0/styles/cover_photo/photo/image/height</t>
  </si>
  <si>
    <t>attachments/0/styles/cover_photo/photo/image/uri</t>
  </si>
  <si>
    <t>attachments/0/styles/cover_photo/photo/image/width</t>
  </si>
  <si>
    <t>attachments/0/styles/is_prod_eligible</t>
  </si>
  <si>
    <t>attachments/0/styles/meta/0</t>
  </si>
  <si>
    <t>attachments/0/styles/meta/1</t>
  </si>
  <si>
    <t>attachments/0/styles/profile_photo</t>
  </si>
  <si>
    <t>attachments/0/styles/title</t>
  </si>
  <si>
    <t>attachments/0/styles/url</t>
  </si>
  <si>
    <t>attachments/0/target/__typename</t>
  </si>
  <si>
    <t>attachments/0/target/article_author</t>
  </si>
  <si>
    <t>attachments/0/target/id</t>
  </si>
  <si>
    <t>attachments/0/throwbackStyles</t>
  </si>
  <si>
    <t>attachments/0/thumbnail</t>
  </si>
  <si>
    <t>attachments/0/thumbnailImage/uri</t>
  </si>
  <si>
    <t>attachments/0/title_with_entities/text</t>
  </si>
  <si>
    <t>attachments/0/unsupported_browser_message</t>
  </si>
  <si>
    <t>attachments/0/url</t>
  </si>
  <si>
    <t>attachments/0/videoId</t>
  </si>
  <si>
    <t>attachments/0/video_anchor_tag_info</t>
  </si>
  <si>
    <t>attachments/0/video_cix_screen</t>
  </si>
  <si>
    <t>attachments/0/video_collaborator_page_or_delegate_page</t>
  </si>
  <si>
    <t>attachments/0/video_container_type</t>
  </si>
  <si>
    <t>attachments/0/video_grid_renderer/__module_component_CometAlbumGridLayoutChild_video_videoRenderer/__dr</t>
  </si>
  <si>
    <t>attachments/0/video_grid_renderer/__module_operation_CometAlbumGridLayoutChild_video_videoRenderer/__dr</t>
  </si>
  <si>
    <t>attachments/0/video_grid_renderer/__typename</t>
  </si>
  <si>
    <t>attachments/0/video_grid_renderer/video/animated_image_caption</t>
  </si>
  <si>
    <t>attachments/0/video_grid_renderer/video/audio_availability</t>
  </si>
  <si>
    <t>attachments/0/video_grid_renderer/video/audio_settings</t>
  </si>
  <si>
    <t>attachments/0/video_grid_renderer/video/audio_user_preferred_language</t>
  </si>
  <si>
    <t>attachments/0/video_grid_renderer/video/autoplay_gating_result</t>
  </si>
  <si>
    <t>attachments/0/video_grid_renderer/video/broadcast_id</t>
  </si>
  <si>
    <t>attachments/0/video_grid_renderer/video/broadcast_low_latency_config</t>
  </si>
  <si>
    <t>attachments/0/video_grid_renderer/video/broadcast_status</t>
  </si>
  <si>
    <t>attachments/0/video_grid_renderer/video/broadcaster_origin</t>
  </si>
  <si>
    <t>attachments/0/video_grid_renderer/video/browser_native_hd_url</t>
  </si>
  <si>
    <t>attachments/0/video_grid_renderer/video/browser_native_sd_url</t>
  </si>
  <si>
    <t>attachments/0/video_grid_renderer/video/can_autoplay</t>
  </si>
  <si>
    <t>attachments/0/video_grid_renderer/video/can_use_oz</t>
  </si>
  <si>
    <t>attachments/0/video_grid_renderer/video/captions_settings</t>
  </si>
  <si>
    <t>attachments/0/video_grid_renderer/video/captions_url</t>
  </si>
  <si>
    <t>attachments/0/video_grid_renderer/video/cix_screen</t>
  </si>
  <si>
    <t>attachments/0/video_grid_renderer/video/comet_video_player_context_sensitive_config</t>
  </si>
  <si>
    <t>attachments/0/video_grid_renderer/video/comet_video_player_nextgendash_availability</t>
  </si>
  <si>
    <t>attachments/0/video_grid_renderer/video/comet_video_player_static_config</t>
  </si>
  <si>
    <t>attachments/0/video_grid_renderer/video/dash_manifest_url</t>
  </si>
  <si>
    <t>attachments/0/video_grid_renderer/video/dash_prefetch_experimental/0</t>
  </si>
  <si>
    <t>attachments/0/video_grid_renderer/video/dash_prefetch_experimental/1</t>
  </si>
  <si>
    <t>attachments/0/video_grid_renderer/video/drm_info</t>
  </si>
  <si>
    <t>attachments/0/video_grid_renderer/video/fbls_tier</t>
  </si>
  <si>
    <t>attachments/0/video_grid_renderer/video/height</t>
  </si>
  <si>
    <t>attachments/0/video_grid_renderer/video/id</t>
  </si>
  <si>
    <t>attachments/0/video_grid_renderer/video/if_viewer_can_see_community_moderation_tools</t>
  </si>
  <si>
    <t>attachments/0/video_grid_renderer/video/if_viewer_can_see_costreaming_tools</t>
  </si>
  <si>
    <t>attachments/0/video_grid_renderer/video/if_viewer_can_use_clipping</t>
  </si>
  <si>
    <t>attachments/0/video_grid_renderer/video/if_viewer_can_use_latency_menu</t>
  </si>
  <si>
    <t>attachments/0/video_grid_renderer/video/if_viewer_can_use_latency_menu_toggle</t>
  </si>
  <si>
    <t>attachments/0/video_grid_renderer/video/if_viewer_can_use_live_rewind</t>
  </si>
  <si>
    <t>attachments/0/video_grid_renderer/video/is_clipping_enabled</t>
  </si>
  <si>
    <t>attachments/0/video_grid_renderer/video/is_gaming_video</t>
  </si>
  <si>
    <t>attachments/0/video_grid_renderer/video/is_huddle</t>
  </si>
  <si>
    <t>attachments/0/video_grid_renderer/video/is_latency_menu_enabled</t>
  </si>
  <si>
    <t>attachments/0/video_grid_renderer/video/is_latency_sensitive_broadcast</t>
  </si>
  <si>
    <t>attachments/0/video_grid_renderer/video/is_live_streaming</t>
  </si>
  <si>
    <t>attachments/0/video_grid_renderer/video/is_live_trace_enabled</t>
  </si>
  <si>
    <t>attachments/0/video_grid_renderer/video/is_looping</t>
  </si>
  <si>
    <t>attachments/0/video_grid_renderer/video/is_ncsr</t>
  </si>
  <si>
    <t>attachments/0/video_grid_renderer/video/is_podcast_video</t>
  </si>
  <si>
    <t>attachments/0/video_grid_renderer/video/is_spherical</t>
  </si>
  <si>
    <t>attachments/0/video_grid_renderer/video/is_spherical_enabled</t>
  </si>
  <si>
    <t>attachments/0/video_grid_renderer/video/is_video_broadcast</t>
  </si>
  <si>
    <t>attachments/0/video_grid_renderer/video/latency_sensitive_config</t>
  </si>
  <si>
    <t>attachments/0/video_grid_renderer/video/live_playback_instrumentation_configs</t>
  </si>
  <si>
    <t>attachments/0/video_grid_renderer/video/live_rewind_enabled</t>
  </si>
  <si>
    <t>attachments/0/video_grid_renderer/video/loop_count</t>
  </si>
  <si>
    <t>attachments/0/video_grid_renderer/video/min_quality_preference</t>
  </si>
  <si>
    <t>attachments/0/video_grid_renderer/video/owner/__isVideoOwner</t>
  </si>
  <si>
    <t>attachments/0/video_grid_renderer/video/owner/__typename</t>
  </si>
  <si>
    <t>attachments/0/video_grid_renderer/video/owner/has_professional_features_for_watch</t>
  </si>
  <si>
    <t>attachments/0/video_grid_renderer/video/owner/id</t>
  </si>
  <si>
    <t>attachments/0/video_grid_renderer/video/p2p_settings</t>
  </si>
  <si>
    <t>attachments/0/video_grid_renderer/video/permalink_url</t>
  </si>
  <si>
    <t>attachments/0/video_grid_renderer/video/playable_duration_in_ms</t>
  </si>
  <si>
    <t>attachments/0/video_grid_renderer/video/playlist</t>
  </si>
  <si>
    <t>attachments/0/video_grid_renderer/video/pmv_metadata</t>
  </si>
  <si>
    <t>attachments/0/video_grid_renderer/video/preferred_thumbnail/id</t>
  </si>
  <si>
    <t>attachments/0/video_grid_renderer/video/preferred_thumbnail/image/uri</t>
  </si>
  <si>
    <t>attachments/0/video_grid_renderer/video/preferred_thumbnail/image_preview_payload</t>
  </si>
  <si>
    <t>attachments/0/video_grid_renderer/video/spherical_video_fallback_urls</t>
  </si>
  <si>
    <t>attachments/0/video_grid_renderer/video/spherical_video_renderer</t>
  </si>
  <si>
    <t>attachments/0/video_grid_renderer/video/thumbnailImage/uri</t>
  </si>
  <si>
    <t>attachments/0/video_grid_renderer/video/unsupported_browser_message</t>
  </si>
  <si>
    <t>attachments/0/video_grid_renderer/video/url</t>
  </si>
  <si>
    <t>attachments/0/video_grid_renderer/video/video_imf_data</t>
  </si>
  <si>
    <t>attachments/0/video_grid_renderer/video/video_player_scrubber_base_content_renderer</t>
  </si>
  <si>
    <t>attachments/0/video_grid_renderer/video/video_player_scrubber_preview_renderer/__module_component_VideoPlayerScrubberPreview_video/__dr</t>
  </si>
  <si>
    <t>attachments/0/video_grid_renderer/video/video_player_scrubber_preview_renderer/__module_operation_VideoPlayerScrubberPreview_video/__dr</t>
  </si>
  <si>
    <t>attachments/0/video_grid_renderer/video/video_player_scrubber_preview_renderer/__typename</t>
  </si>
  <si>
    <t>attachments/0/video_grid_renderer/video/video_player_scrubber_preview_renderer/video/id</t>
  </si>
  <si>
    <t>attachments/0/video_grid_renderer/video/video_player_scrubber_preview_renderer/video/scrubber_preview_thumbnail_information/has_preview_thumbnails</t>
  </si>
  <si>
    <t>attachments/0/video_grid_renderer/video/video_player_scrubber_preview_renderer/video/scrubber_preview_thumbnail_information/max_number_of_images_per_sprite</t>
  </si>
  <si>
    <t>attachments/0/video_grid_renderer/video/video_player_scrubber_preview_renderer/video/scrubber_preview_thumbnail_information/num_images_per_row</t>
  </si>
  <si>
    <t>attachments/0/video_grid_renderer/video/video_player_scrubber_preview_renderer/video/scrubber_preview_thumbnail_information/sprite_uris/0</t>
  </si>
  <si>
    <t>attachments/0/video_grid_renderer/video/video_player_scrubber_preview_renderer/video/scrubber_preview_thumbnail_information/thumbnail_height</t>
  </si>
  <si>
    <t>attachments/0/video_grid_renderer/video/video_player_scrubber_preview_renderer/video/scrubber_preview_thumbnail_information/thumbnail_width</t>
  </si>
  <si>
    <t>attachments/0/video_grid_renderer/video/video_player_scrubber_preview_renderer/video/scrubber_preview_thumbnail_information/time_interval_between_image</t>
  </si>
  <si>
    <t>attachments/0/video_grid_renderer/video/video_player_shaka_performance_logger_init/__module_component_useVideoPlayerShakaPerformanceLoggerRelayImpl_video/__dr</t>
  </si>
  <si>
    <t>attachments/0/video_grid_renderer/video/video_player_shaka_performance_logger_init/__module_operation_useVideoPlayerShakaPerformanceLoggerRelayImpl_video/__dr</t>
  </si>
  <si>
    <t>attachments/0/video_grid_renderer/video/video_player_shaka_performance_logger_init/__typename</t>
  </si>
  <si>
    <t>attachments/0/video_grid_renderer/video/video_player_shaka_performance_logger_init2/__module_component_useVideoPlayerShakaPerformanceLoggerBuilder_video/__dr</t>
  </si>
  <si>
    <t>attachments/0/video_grid_renderer/video/video_player_shaka_performance_logger_init2/__module_operation_useVideoPlayerShakaPerformanceLoggerBuilder_video/__dr</t>
  </si>
  <si>
    <t>attachments/0/video_grid_renderer/video/video_player_shaka_performance_logger_init2/__typename</t>
  </si>
  <si>
    <t>attachments/0/video_grid_renderer/video/video_player_shaka_performance_logger_init2/per_session_sampling_rate</t>
  </si>
  <si>
    <t>attachments/0/video_grid_renderer/video/video_player_shaka_performance_logger_should_sample</t>
  </si>
  <si>
    <t>attachments/0/video_grid_renderer/video/video_status_type</t>
  </si>
  <si>
    <t>attachments/0/video_grid_renderer/video/viewer_autoplay_setting</t>
  </si>
  <si>
    <t>attachments/0/video_grid_renderer/video/width</t>
  </si>
  <si>
    <t>attachments/0/video_imf_data</t>
  </si>
  <si>
    <t>attachments/0/video_player_scrubber_base_content_renderer</t>
  </si>
  <si>
    <t>attachments/0/video_player_scrubber_preview_renderer/__module_component_VideoPlayerScrubberPreview_video/__dr</t>
  </si>
  <si>
    <t>attachments/0/video_player_scrubber_preview_renderer/__module_operation_VideoPlayerScrubberPreview_video/__dr</t>
  </si>
  <si>
    <t>attachments/0/video_player_scrubber_preview_renderer/__typename</t>
  </si>
  <si>
    <t>attachments/0/video_player_scrubber_preview_renderer/video/id</t>
  </si>
  <si>
    <t>attachments/0/video_player_scrubber_preview_renderer/video/scrubber_preview_thumbnail_information/has_preview_thumbnails</t>
  </si>
  <si>
    <t>attachments/0/video_player_scrubber_preview_renderer/video/scrubber_preview_thumbnail_information/max_number_of_images_per_sprite</t>
  </si>
  <si>
    <t>attachments/0/video_player_scrubber_preview_renderer/video/scrubber_preview_thumbnail_information/num_images_per_row</t>
  </si>
  <si>
    <t>attachments/0/video_player_scrubber_preview_renderer/video/scrubber_preview_thumbnail_information/thumbnail_height</t>
  </si>
  <si>
    <t>attachments/0/video_player_scrubber_preview_renderer/video/scrubber_preview_thumbnail_information/thumbnail_width</t>
  </si>
  <si>
    <t>attachments/0/video_player_scrubber_preview_renderer/video/scrubber_preview_thumbnail_information/time_interval_between_image</t>
  </si>
  <si>
    <t>attachments/0/video_player_shaka_performance_logger_init/__module_component_useVideoPlayerShakaPerformanceLoggerRelayImpl_video/__dr</t>
  </si>
  <si>
    <t>attachments/0/video_player_shaka_performance_logger_init/__module_operation_useVideoPlayerShakaPerformanceLoggerRelayImpl_video/__dr</t>
  </si>
  <si>
    <t>attachments/0/video_player_shaka_performance_logger_init/__typename</t>
  </si>
  <si>
    <t>attachments/0/video_player_shaka_performance_logger_init2/__module_component_useVideoPlayerShakaPerformanceLoggerBuilder_video/__dr</t>
  </si>
  <si>
    <t>attachments/0/video_player_shaka_performance_logger_init2/__module_operation_useVideoPlayerShakaPerformanceLoggerBuilder_video/__dr</t>
  </si>
  <si>
    <t>attachments/0/video_player_shaka_performance_logger_init2/__typename</t>
  </si>
  <si>
    <t>attachments/0/video_player_shaka_performance_logger_init2/per_session_sampling_rate</t>
  </si>
  <si>
    <t>attachments/0/video_player_shaka_performance_logger_should_sample</t>
  </si>
  <si>
    <t>attachments/0/video_status_type</t>
  </si>
  <si>
    <t>attachments/0/viewer_autoplay_setting</t>
  </si>
  <si>
    <t>attachments/0/width</t>
  </si>
  <si>
    <t>attachments/1/__isMedia</t>
  </si>
  <si>
    <t>attachments/1/__typename</t>
  </si>
  <si>
    <t>attachments/1/accent_color</t>
  </si>
  <si>
    <t>attachments/1/animated_image_caption</t>
  </si>
  <si>
    <t>attachments/1/audio_availability</t>
  </si>
  <si>
    <t>attachments/1/audio_settings</t>
  </si>
  <si>
    <t>attachments/1/audio_user_preferred_language</t>
  </si>
  <si>
    <t>attachments/1/autoplay_gating_result</t>
  </si>
  <si>
    <t>attachments/1/breakingStatus</t>
  </si>
  <si>
    <t>attachments/1/broadcast_id</t>
  </si>
  <si>
    <t>attachments/1/broadcast_low_latency_config</t>
  </si>
  <si>
    <t>attachments/1/broadcast_status</t>
  </si>
  <si>
    <t>attachments/1/broadcaster_origin</t>
  </si>
  <si>
    <t>attachments/1/browser_native_hd_url</t>
  </si>
  <si>
    <t>attachments/1/browser_native_sd_url</t>
  </si>
  <si>
    <t>attachments/1/call_to_action_renderer</t>
  </si>
  <si>
    <t>attachments/1/can_autoplay</t>
  </si>
  <si>
    <t>attachments/1/can_use_oz</t>
  </si>
  <si>
    <t>attachments/1/can_viewer_share</t>
  </si>
  <si>
    <t>attachments/1/canonical_uri_with_fallback</t>
  </si>
  <si>
    <t>attachments/1/captions_settings</t>
  </si>
  <si>
    <t>attachments/1/captions_url</t>
  </si>
  <si>
    <t>attachments/1/clip_fallback_cover</t>
  </si>
  <si>
    <t>attachments/1/comet_footer_disclaimer_renderer</t>
  </si>
  <si>
    <t>attachments/1/comet_footer_renderer</t>
  </si>
  <si>
    <t>attachments/1/comet_product_tag_feed_overlay_renderer</t>
  </si>
  <si>
    <t>attachments/1/comet_video_player_audio_background_renderer</t>
  </si>
  <si>
    <t>attachments/1/comet_video_player_audio_overlay_renderer</t>
  </si>
  <si>
    <t>attachments/1/comet_video_player_context_sensitive_config</t>
  </si>
  <si>
    <t>attachments/1/comet_video_player_music_sprout_background_renderer</t>
  </si>
  <si>
    <t>attachments/1/comet_video_player_nextgendash_availability</t>
  </si>
  <si>
    <t>attachments/1/comet_video_player_static_config</t>
  </si>
  <si>
    <t>attachments/1/copyright_banner_info</t>
  </si>
  <si>
    <t>attachments/1/dash_manifest_url</t>
  </si>
  <si>
    <t>attachments/1/dash_prefetch_experimental/0</t>
  </si>
  <si>
    <t>attachments/1/dash_prefetch_experimental/1</t>
  </si>
  <si>
    <t>attachments/1/deduplication_key</t>
  </si>
  <si>
    <t>attachments/1/description/text</t>
  </si>
  <si>
    <t>attachments/1/drm_info</t>
  </si>
  <si>
    <t>attachments/1/end_cards_channel_info</t>
  </si>
  <si>
    <t>attachments/1/end_cards_channel_info/__module_component_useVideoPlayerWatchEndScreenWithActions_video/__dr</t>
  </si>
  <si>
    <t>attachments/1/end_cards_channel_info/__module_operation_useVideoPlayerWatchEndScreenWithActions_video/__dr</t>
  </si>
  <si>
    <t>attachments/1/end_cards_channel_info/video/can_viewer_share</t>
  </si>
  <si>
    <t>attachments/1/end_cards_channel_info/video/creation_story/id</t>
  </si>
  <si>
    <t>attachments/1/end_cards_channel_info/video/creation_story/shareable/__isNode</t>
  </si>
  <si>
    <t>attachments/1/end_cards_channel_info/video/creation_story/shareable/__typename</t>
  </si>
  <si>
    <t>attachments/1/end_cards_channel_info/video/creation_story/shareable/id</t>
  </si>
  <si>
    <t>attachments/1/end_cards_channel_info/video/creation_story/shareable/wwwUrl</t>
  </si>
  <si>
    <t>attachments/1/end_cards_channel_info/video/id</t>
  </si>
  <si>
    <t>attachments/1/end_cards_channel_info/video_chaining_caller</t>
  </si>
  <si>
    <t>attachments/1/end_cards_channel_info/video_channel_entry_point</t>
  </si>
  <si>
    <t>attachments/1/fbls_tier</t>
  </si>
  <si>
    <t>attachments/1/flexible_height_share_image</t>
  </si>
  <si>
    <t>attachments/1/height</t>
  </si>
  <si>
    <t>attachments/1/id</t>
  </si>
  <si>
    <t>attachments/1/if_viewer_can_see_community_moderation_tools</t>
  </si>
  <si>
    <t>attachments/1/if_viewer_can_see_costreaming_tools</t>
  </si>
  <si>
    <t>attachments/1/if_viewer_can_use_clipping</t>
  </si>
  <si>
    <t>attachments/1/if_viewer_can_use_latency_menu</t>
  </si>
  <si>
    <t>attachments/1/if_viewer_can_use_latency_menu_toggle</t>
  </si>
  <si>
    <t>attachments/1/if_viewer_can_use_live_rewind</t>
  </si>
  <si>
    <t>attachments/1/image/height</t>
  </si>
  <si>
    <t>attachments/1/image/uri</t>
  </si>
  <si>
    <t>attachments/1/image/width</t>
  </si>
  <si>
    <t>attachments/1/info</t>
  </si>
  <si>
    <t>attachments/1/info/__module_component_useVideoPlayerWatchPauseScreenWithActions_video/__dr</t>
  </si>
  <si>
    <t>attachments/1/info/__module_operation_useVideoPlayerWatchPauseScreenWithActions_video/__dr</t>
  </si>
  <si>
    <t>attachments/1/info/video_chaining_caller</t>
  </si>
  <si>
    <t>attachments/1/info/video_channel_entry_point</t>
  </si>
  <si>
    <t>attachments/1/info/video_id</t>
  </si>
  <si>
    <t>attachments/1/isPremiere</t>
  </si>
  <si>
    <t>attachments/1/is_clip</t>
  </si>
  <si>
    <t>attachments/1/is_clipping_enabled</t>
  </si>
  <si>
    <t>attachments/1/is_gaming_video</t>
  </si>
  <si>
    <t>attachments/1/is_huddle</t>
  </si>
  <si>
    <t>attachments/1/is_latency_menu_enabled</t>
  </si>
  <si>
    <t>attachments/1/is_latency_sensitive_broadcast</t>
  </si>
  <si>
    <t>attachments/1/is_live_audio_room_v2_broadcast</t>
  </si>
  <si>
    <t>attachments/1/is_live_streaming</t>
  </si>
  <si>
    <t>attachments/1/is_live_trace_enabled</t>
  </si>
  <si>
    <t>attachments/1/is_looping</t>
  </si>
  <si>
    <t>attachments/1/is_music_clip</t>
  </si>
  <si>
    <t>attachments/1/is_ncsr</t>
  </si>
  <si>
    <t>attachments/1/is_playable</t>
  </si>
  <si>
    <t>attachments/1/is_podcast_video</t>
  </si>
  <si>
    <t>attachments/1/is_soundbites_video</t>
  </si>
  <si>
    <t>attachments/1/is_spherical</t>
  </si>
  <si>
    <t>attachments/1/is_spherical_enabled</t>
  </si>
  <si>
    <t>attachments/1/is_video_broadcast</t>
  </si>
  <si>
    <t>attachments/1/large_share_image/height</t>
  </si>
  <si>
    <t>attachments/1/large_share_image/uri</t>
  </si>
  <si>
    <t>attachments/1/large_share_image/width</t>
  </si>
  <si>
    <t>attachments/1/latency_sensitive_config</t>
  </si>
  <si>
    <t>attachments/1/liveViewerCount</t>
  </si>
  <si>
    <t>attachments/1/live_playback_instrumentation_configs</t>
  </si>
  <si>
    <t>attachments/1/live_rewind_enabled</t>
  </si>
  <si>
    <t>attachments/1/live_speaker_count_indicator</t>
  </si>
  <si>
    <t>attachments/1/loop_count</t>
  </si>
  <si>
    <t>attachments/1/matcha_related_keywords_links/0</t>
  </si>
  <si>
    <t>attachments/1/mediaset_token</t>
  </si>
  <si>
    <t>attachments/1/min_quality_preference</t>
  </si>
  <si>
    <t>attachments/1/music_attachment_metadata</t>
  </si>
  <si>
    <t>attachments/1/ocrText</t>
  </si>
  <si>
    <t>attachments/1/original_height</t>
  </si>
  <si>
    <t>attachments/1/original_rotation</t>
  </si>
  <si>
    <t>attachments/1/original_width</t>
  </si>
  <si>
    <t>attachments/1/owner/__isVideoOwner</t>
  </si>
  <si>
    <t>attachments/1/owner/__typename</t>
  </si>
  <si>
    <t>attachments/1/owner/has_professional_features_for_watch</t>
  </si>
  <si>
    <t>attachments/1/owner/id</t>
  </si>
  <si>
    <t>attachments/1/p2p_settings</t>
  </si>
  <si>
    <t>attachments/1/permalink_url</t>
  </si>
  <si>
    <t>attachments/1/photo_cix_screen</t>
  </si>
  <si>
    <t>attachments/1/photo_image/height</t>
  </si>
  <si>
    <t>attachments/1/photo_image/uri</t>
  </si>
  <si>
    <t>attachments/1/photo_image/width</t>
  </si>
  <si>
    <t>attachments/1/playable_duration_in_ms</t>
  </si>
  <si>
    <t>attachments/1/playlist</t>
  </si>
  <si>
    <t>attachments/1/pmv_metadata</t>
  </si>
  <si>
    <t>attachments/1/preferred_thumbnail/id</t>
  </si>
  <si>
    <t>attachments/1/preferred_thumbnail/image/uri</t>
  </si>
  <si>
    <t>attachments/1/preferred_thumbnail/image_preview_payload</t>
  </si>
  <si>
    <t>attachments/1/publish_time</t>
  </si>
  <si>
    <t>attachments/1/recipient_group/__typename</t>
  </si>
  <si>
    <t>attachments/1/recipient_group/id</t>
  </si>
  <si>
    <t>attachments/1/rehearsalInfo</t>
  </si>
  <si>
    <t>attachments/1/source/text</t>
  </si>
  <si>
    <t>attachments/1/spherical_video_fallback_urls</t>
  </si>
  <si>
    <t>attachments/1/spherical_video_renderer</t>
  </si>
  <si>
    <t>attachments/1/story_attachment_link_renderer/__module_component_CometFeedStoryLink_attachment/__dr</t>
  </si>
  <si>
    <t>attachments/1/story_attachment_link_renderer/__module_operation_CometFeedStoryLink_attachment/__dr</t>
  </si>
  <si>
    <t>attachments/1/story_attachment_link_renderer/__typename</t>
  </si>
  <si>
    <t>attachments/1/story_attachment_link_renderer/attachment/url</t>
  </si>
  <si>
    <t>attachments/1/story_attachment_link_renderer/attachment/web_link/__typename</t>
  </si>
  <si>
    <t>attachments/1/story_attachment_link_renderer/attachment/web_link/analytics_url</t>
  </si>
  <si>
    <t>attachments/1/story_attachment_link_renderer/attachment/web_link/destination_url</t>
  </si>
  <si>
    <t>attachments/1/story_attachment_link_renderer/attachment/web_link/fbclid</t>
  </si>
  <si>
    <t>attachments/1/story_attachment_link_renderer/attachment/web_link/lynx_mode</t>
  </si>
  <si>
    <t>attachments/1/story_attachment_link_renderer/attachment/web_link/url</t>
  </si>
  <si>
    <t>attachments/1/style_list/0</t>
  </si>
  <si>
    <t>attachments/1/style_list/1</t>
  </si>
  <si>
    <t>attachments/1/style_list/2</t>
  </si>
  <si>
    <t>attachments/1/style_list/3</t>
  </si>
  <si>
    <t>attachments/1/styles/__isStoryAttachmentStyleRendererUnion</t>
  </si>
  <si>
    <t>attachments/1/styles/__module_component_CometFeedStoryAttachmentMatchRenderer_attachment/__dr</t>
  </si>
  <si>
    <t>attachments/1/styles/__module_operation_CometFeedStoryAttachmentMatchRenderer_attachment/__dr</t>
  </si>
  <si>
    <t>attachments/1/styles/__typename</t>
  </si>
  <si>
    <t>attachments/1/styles/cover_photo/focus/x</t>
  </si>
  <si>
    <t>attachments/1/styles/cover_photo/focus/y</t>
  </si>
  <si>
    <t>attachments/1/styles/cover_photo/photo/accessibility_caption</t>
  </si>
  <si>
    <t>attachments/1/styles/cover_photo/photo/id</t>
  </si>
  <si>
    <t>attachments/1/styles/cover_photo/photo/image/height</t>
  </si>
  <si>
    <t>attachments/1/styles/cover_photo/photo/image/uri</t>
  </si>
  <si>
    <t>attachments/1/styles/cover_photo/photo/image/width</t>
  </si>
  <si>
    <t>attachments/1/styles/is_prod_eligible</t>
  </si>
  <si>
    <t>attachments/1/styles/meta/0</t>
  </si>
  <si>
    <t>attachments/1/styles/meta/1</t>
  </si>
  <si>
    <t>attachments/1/styles/profile_photo</t>
  </si>
  <si>
    <t>attachments/1/styles/title</t>
  </si>
  <si>
    <t>attachments/1/styles/url</t>
  </si>
  <si>
    <t>attachments/1/target/__typename</t>
  </si>
  <si>
    <t>attachments/1/target/article_author</t>
  </si>
  <si>
    <t>attachments/1/target/id</t>
  </si>
  <si>
    <t>attachments/1/throwbackStyles</t>
  </si>
  <si>
    <t>attachments/1/thumbnail</t>
  </si>
  <si>
    <t>attachments/1/thumbnailImage/uri</t>
  </si>
  <si>
    <t>attachments/1/title_with_entities/text</t>
  </si>
  <si>
    <t>attachments/1/unsupported_browser_message</t>
  </si>
  <si>
    <t>attachments/1/url</t>
  </si>
  <si>
    <t>attachments/1/videoId</t>
  </si>
  <si>
    <t>attachments/1/video_anchor_tag_info</t>
  </si>
  <si>
    <t>attachments/1/video_cix_screen</t>
  </si>
  <si>
    <t>attachments/1/video_collaborator_page_or_delegate_page</t>
  </si>
  <si>
    <t>attachments/1/video_container_type</t>
  </si>
  <si>
    <t>attachments/1/video_grid_renderer/__module_component_CometAlbumGridLayoutChild_video_videoRenderer/__dr</t>
  </si>
  <si>
    <t>attachments/1/video_grid_renderer/__module_operation_CometAlbumGridLayoutChild_video_videoRenderer/__dr</t>
  </si>
  <si>
    <t>attachments/1/video_grid_renderer/__typename</t>
  </si>
  <si>
    <t>attachments/1/video_grid_renderer/video/animated_image_caption</t>
  </si>
  <si>
    <t>attachments/1/video_grid_renderer/video/audio_availability</t>
  </si>
  <si>
    <t>attachments/1/video_grid_renderer/video/audio_settings</t>
  </si>
  <si>
    <t>attachments/1/video_grid_renderer/video/audio_user_preferred_language</t>
  </si>
  <si>
    <t>attachments/1/video_grid_renderer/video/autoplay_gating_result</t>
  </si>
  <si>
    <t>attachments/1/video_grid_renderer/video/broadcast_id</t>
  </si>
  <si>
    <t>attachments/1/video_grid_renderer/video/broadcast_low_latency_config</t>
  </si>
  <si>
    <t>attachments/1/video_grid_renderer/video/broadcast_status</t>
  </si>
  <si>
    <t>attachments/1/video_grid_renderer/video/broadcaster_origin</t>
  </si>
  <si>
    <t>attachments/1/video_grid_renderer/video/browser_native_hd_url</t>
  </si>
  <si>
    <t>attachments/1/video_grid_renderer/video/browser_native_sd_url</t>
  </si>
  <si>
    <t>attachments/1/video_grid_renderer/video/can_autoplay</t>
  </si>
  <si>
    <t>attachments/1/video_grid_renderer/video/can_use_oz</t>
  </si>
  <si>
    <t>attachments/1/video_grid_renderer/video/captions_settings</t>
  </si>
  <si>
    <t>attachments/1/video_grid_renderer/video/captions_url</t>
  </si>
  <si>
    <t>attachments/1/video_grid_renderer/video/cix_screen</t>
  </si>
  <si>
    <t>attachments/1/video_grid_renderer/video/comet_video_player_context_sensitive_config</t>
  </si>
  <si>
    <t>attachments/1/video_grid_renderer/video/comet_video_player_nextgendash_availability</t>
  </si>
  <si>
    <t>attachments/1/video_grid_renderer/video/comet_video_player_static_config</t>
  </si>
  <si>
    <t>attachments/1/video_grid_renderer/video/dash_manifest_url</t>
  </si>
  <si>
    <t>attachments/1/video_grid_renderer/video/dash_prefetch_experimental/0</t>
  </si>
  <si>
    <t>attachments/1/video_grid_renderer/video/dash_prefetch_experimental/1</t>
  </si>
  <si>
    <t>attachments/1/video_grid_renderer/video/drm_info</t>
  </si>
  <si>
    <t>attachments/1/video_grid_renderer/video/fbls_tier</t>
  </si>
  <si>
    <t>attachments/1/video_grid_renderer/video/height</t>
  </si>
  <si>
    <t>attachments/1/video_grid_renderer/video/id</t>
  </si>
  <si>
    <t>attachments/1/video_grid_renderer/video/if_viewer_can_see_community_moderation_tools</t>
  </si>
  <si>
    <t>attachments/1/video_grid_renderer/video/if_viewer_can_see_costreaming_tools</t>
  </si>
  <si>
    <t>attachments/1/video_grid_renderer/video/if_viewer_can_use_clipping</t>
  </si>
  <si>
    <t>attachments/1/video_grid_renderer/video/if_viewer_can_use_latency_menu</t>
  </si>
  <si>
    <t>attachments/1/video_grid_renderer/video/if_viewer_can_use_latency_menu_toggle</t>
  </si>
  <si>
    <t>attachments/1/video_grid_renderer/video/if_viewer_can_use_live_rewind</t>
  </si>
  <si>
    <t>attachments/1/video_grid_renderer/video/is_clipping_enabled</t>
  </si>
  <si>
    <t>attachments/1/video_grid_renderer/video/is_gaming_video</t>
  </si>
  <si>
    <t>attachments/1/video_grid_renderer/video/is_huddle</t>
  </si>
  <si>
    <t>attachments/1/video_grid_renderer/video/is_latency_menu_enabled</t>
  </si>
  <si>
    <t>attachments/1/video_grid_renderer/video/is_latency_sensitive_broadcast</t>
  </si>
  <si>
    <t>attachments/1/video_grid_renderer/video/is_live_streaming</t>
  </si>
  <si>
    <t>attachments/1/video_grid_renderer/video/is_live_trace_enabled</t>
  </si>
  <si>
    <t>attachments/1/video_grid_renderer/video/is_looping</t>
  </si>
  <si>
    <t>attachments/1/video_grid_renderer/video/is_ncsr</t>
  </si>
  <si>
    <t>attachments/1/video_grid_renderer/video/is_podcast_video</t>
  </si>
  <si>
    <t>attachments/1/video_grid_renderer/video/is_spherical</t>
  </si>
  <si>
    <t>attachments/1/video_grid_renderer/video/is_spherical_enabled</t>
  </si>
  <si>
    <t>attachments/1/video_grid_renderer/video/is_video_broadcast</t>
  </si>
  <si>
    <t>attachments/1/video_grid_renderer/video/latency_sensitive_config</t>
  </si>
  <si>
    <t>attachments/1/video_grid_renderer/video/live_playback_instrumentation_configs</t>
  </si>
  <si>
    <t>attachments/1/video_grid_renderer/video/live_rewind_enabled</t>
  </si>
  <si>
    <t>attachments/1/video_grid_renderer/video/loop_count</t>
  </si>
  <si>
    <t>attachments/1/video_grid_renderer/video/min_quality_preference</t>
  </si>
  <si>
    <t>attachments/1/video_grid_renderer/video/owner/__isVideoOwner</t>
  </si>
  <si>
    <t>attachments/1/video_grid_renderer/video/owner/__typename</t>
  </si>
  <si>
    <t>attachments/1/video_grid_renderer/video/owner/has_professional_features_for_watch</t>
  </si>
  <si>
    <t>attachments/1/video_grid_renderer/video/owner/id</t>
  </si>
  <si>
    <t>attachments/1/video_grid_renderer/video/p2p_settings</t>
  </si>
  <si>
    <t>attachments/1/video_grid_renderer/video/permalink_url</t>
  </si>
  <si>
    <t>attachments/1/video_grid_renderer/video/playable_duration_in_ms</t>
  </si>
  <si>
    <t>attachments/1/video_grid_renderer/video/playlist</t>
  </si>
  <si>
    <t>attachments/1/video_grid_renderer/video/pmv_metadata</t>
  </si>
  <si>
    <t>attachments/1/video_grid_renderer/video/preferred_thumbnail/id</t>
  </si>
  <si>
    <t>attachments/1/video_grid_renderer/video/preferred_thumbnail/image/uri</t>
  </si>
  <si>
    <t>attachments/1/video_grid_renderer/video/preferred_thumbnail/image_preview_payload</t>
  </si>
  <si>
    <t>attachments/1/video_grid_renderer/video/spherical_video_fallback_urls</t>
  </si>
  <si>
    <t>attachments/1/video_grid_renderer/video/spherical_video_renderer</t>
  </si>
  <si>
    <t>attachments/1/video_grid_renderer/video/thumbnailImage/uri</t>
  </si>
  <si>
    <t>attachments/1/video_grid_renderer/video/unsupported_browser_message</t>
  </si>
  <si>
    <t>attachments/1/video_grid_renderer/video/url</t>
  </si>
  <si>
    <t>attachments/1/video_grid_renderer/video/video_imf_data</t>
  </si>
  <si>
    <t>attachments/1/video_grid_renderer/video/video_player_scrubber_base_content_renderer</t>
  </si>
  <si>
    <t>attachments/1/video_grid_renderer/video/video_player_scrubber_preview_renderer/__module_component_VideoPlayerScrubberPreview_video/__dr</t>
  </si>
  <si>
    <t>attachments/1/video_grid_renderer/video/video_player_scrubber_preview_renderer/__module_operation_VideoPlayerScrubberPreview_video/__dr</t>
  </si>
  <si>
    <t>attachments/1/video_grid_renderer/video/video_player_scrubber_preview_renderer/__typename</t>
  </si>
  <si>
    <t>attachments/1/video_grid_renderer/video/video_player_scrubber_preview_renderer/video/id</t>
  </si>
  <si>
    <t>attachments/1/video_grid_renderer/video/video_player_scrubber_preview_renderer/video/scrubber_preview_thumbnail_information/has_preview_thumbnails</t>
  </si>
  <si>
    <t>attachments/1/video_grid_renderer/video/video_player_scrubber_preview_renderer/video/scrubber_preview_thumbnail_information/max_number_of_images_per_sprite</t>
  </si>
  <si>
    <t>attachments/1/video_grid_renderer/video/video_player_scrubber_preview_renderer/video/scrubber_preview_thumbnail_information/num_images_per_row</t>
  </si>
  <si>
    <t>attachments/1/video_grid_renderer/video/video_player_scrubber_preview_renderer/video/scrubber_preview_thumbnail_information/sprite_uris/0</t>
  </si>
  <si>
    <t>attachments/1/video_grid_renderer/video/video_player_scrubber_preview_renderer/video/scrubber_preview_thumbnail_information/thumbnail_height</t>
  </si>
  <si>
    <t>attachments/1/video_grid_renderer/video/video_player_scrubber_preview_renderer/video/scrubber_preview_thumbnail_information/thumbnail_width</t>
  </si>
  <si>
    <t>attachments/1/video_grid_renderer/video/video_player_scrubber_preview_renderer/video/scrubber_preview_thumbnail_information/time_interval_between_image</t>
  </si>
  <si>
    <t>attachments/1/video_grid_renderer/video/video_player_shaka_performance_logger_init/__module_component_useVideoPlayerShakaPerformanceLoggerRelayImpl_video/__dr</t>
  </si>
  <si>
    <t>attachments/1/video_grid_renderer/video/video_player_shaka_performance_logger_init/__module_operation_useVideoPlayerShakaPerformanceLoggerRelayImpl_video/__dr</t>
  </si>
  <si>
    <t>attachments/1/video_grid_renderer/video/video_player_shaka_performance_logger_init/__typename</t>
  </si>
  <si>
    <t>attachments/1/video_grid_renderer/video/video_player_shaka_performance_logger_init2/__module_component_useVideoPlayerShakaPerformanceLoggerBuilder_video/__dr</t>
  </si>
  <si>
    <t>attachments/1/video_grid_renderer/video/video_player_shaka_performance_logger_init2/__module_operation_useVideoPlayerShakaPerformanceLoggerBuilder_video/__dr</t>
  </si>
  <si>
    <t>attachments/1/video_grid_renderer/video/video_player_shaka_performance_logger_init2/__typename</t>
  </si>
  <si>
    <t>attachments/1/video_grid_renderer/video/video_player_shaka_performance_logger_init2/per_session_sampling_rate</t>
  </si>
  <si>
    <t>attachments/1/video_grid_renderer/video/video_player_shaka_performance_logger_should_sample</t>
  </si>
  <si>
    <t>attachments/1/video_grid_renderer/video/video_status_type</t>
  </si>
  <si>
    <t>attachments/1/video_grid_renderer/video/viewer_autoplay_setting</t>
  </si>
  <si>
    <t>attachments/1/video_grid_renderer/video/width</t>
  </si>
  <si>
    <t>attachments/1/video_imf_data</t>
  </si>
  <si>
    <t>attachments/1/video_player_scrubber_base_content_renderer</t>
  </si>
  <si>
    <t>attachments/1/video_player_scrubber_preview_renderer/__module_component_VideoPlayerScrubberPreview_video/__dr</t>
  </si>
  <si>
    <t>attachments/1/video_player_scrubber_preview_renderer/__module_operation_VideoPlayerScrubberPreview_video/__dr</t>
  </si>
  <si>
    <t>attachments/1/video_player_scrubber_preview_renderer/__typename</t>
  </si>
  <si>
    <t>attachments/1/video_player_scrubber_preview_renderer/video/id</t>
  </si>
  <si>
    <t>attachments/1/video_player_scrubber_preview_renderer/video/scrubber_preview_thumbnail_information/has_preview_thumbnails</t>
  </si>
  <si>
    <t>attachments/1/video_player_scrubber_preview_renderer/video/scrubber_preview_thumbnail_information/max_number_of_images_per_sprite</t>
  </si>
  <si>
    <t>attachments/1/video_player_scrubber_preview_renderer/video/scrubber_preview_thumbnail_information/num_images_per_row</t>
  </si>
  <si>
    <t>attachments/1/video_player_scrubber_preview_renderer/video/scrubber_preview_thumbnail_information/thumbnail_height</t>
  </si>
  <si>
    <t>attachments/1/video_player_scrubber_preview_renderer/video/scrubber_preview_thumbnail_information/thumbnail_width</t>
  </si>
  <si>
    <t>attachments/1/video_player_scrubber_preview_renderer/video/scrubber_preview_thumbnail_information/time_interval_between_image</t>
  </si>
  <si>
    <t>attachments/1/video_player_shaka_performance_logger_init/__module_component_useVideoPlayerShakaPerformanceLoggerRelayImpl_video/__dr</t>
  </si>
  <si>
    <t>attachments/1/video_player_shaka_performance_logger_init/__module_operation_useVideoPlayerShakaPerformanceLoggerRelayImpl_video/__dr</t>
  </si>
  <si>
    <t>attachments/1/video_player_shaka_performance_logger_init/__typename</t>
  </si>
  <si>
    <t>attachments/1/video_player_shaka_performance_logger_init2/__module_component_useVideoPlayerShakaPerformanceLoggerBuilder_video/__dr</t>
  </si>
  <si>
    <t>attachments/1/video_player_shaka_performance_logger_init2/__module_operation_useVideoPlayerShakaPerformanceLoggerBuilder_video/__dr</t>
  </si>
  <si>
    <t>attachments/1/video_player_shaka_performance_logger_init2/__typename</t>
  </si>
  <si>
    <t>attachments/1/video_player_shaka_performance_logger_init2/per_session_sampling_rate</t>
  </si>
  <si>
    <t>attachments/1/video_player_shaka_performance_logger_should_sample</t>
  </si>
  <si>
    <t>attachments/1/video_status_type</t>
  </si>
  <si>
    <t>attachments/1/viewer_autoplay_setting</t>
  </si>
  <si>
    <t>attachments/1/width</t>
  </si>
  <si>
    <t>attachments/2/__isMedia</t>
  </si>
  <si>
    <t>attachments/2/__typename</t>
  </si>
  <si>
    <t>attachments/2/accent_color</t>
  </si>
  <si>
    <t>attachments/2/animated_image_caption</t>
  </si>
  <si>
    <t>attachments/2/audio_availability</t>
  </si>
  <si>
    <t>attachments/2/audio_settings</t>
  </si>
  <si>
    <t>attachments/2/audio_user_preferred_language</t>
  </si>
  <si>
    <t>attachments/2/autoplay_gating_result</t>
  </si>
  <si>
    <t>attachments/2/breakingStatus</t>
  </si>
  <si>
    <t>attachments/2/broadcast_id</t>
  </si>
  <si>
    <t>attachments/2/broadcast_low_latency_config</t>
  </si>
  <si>
    <t>attachments/2/broadcast_status</t>
  </si>
  <si>
    <t>attachments/2/broadcaster_origin</t>
  </si>
  <si>
    <t>attachments/2/browser_native_hd_url</t>
  </si>
  <si>
    <t>attachments/2/browser_native_sd_url</t>
  </si>
  <si>
    <t>attachments/2/call_to_action_renderer</t>
  </si>
  <si>
    <t>attachments/2/can_autoplay</t>
  </si>
  <si>
    <t>attachments/2/can_use_oz</t>
  </si>
  <si>
    <t>attachments/2/can_viewer_share</t>
  </si>
  <si>
    <t>attachments/2/canonical_uri_with_fallback</t>
  </si>
  <si>
    <t>attachments/2/captions_settings</t>
  </si>
  <si>
    <t>attachments/2/captions_url</t>
  </si>
  <si>
    <t>attachments/2/clip_fallback_cover</t>
  </si>
  <si>
    <t>attachments/2/comet_footer_disclaimer_renderer</t>
  </si>
  <si>
    <t>attachments/2/comet_footer_renderer</t>
  </si>
  <si>
    <t>attachments/2/comet_product_tag_feed_overlay_renderer</t>
  </si>
  <si>
    <t>attachments/2/comet_video_player_audio_background_renderer</t>
  </si>
  <si>
    <t>attachments/2/comet_video_player_audio_overlay_renderer</t>
  </si>
  <si>
    <t>attachments/2/comet_video_player_context_sensitive_config</t>
  </si>
  <si>
    <t>attachments/2/comet_video_player_music_sprout_background_renderer</t>
  </si>
  <si>
    <t>attachments/2/comet_video_player_nextgendash_availability</t>
  </si>
  <si>
    <t>attachments/2/comet_video_player_static_config</t>
  </si>
  <si>
    <t>attachments/2/copyright_banner_info</t>
  </si>
  <si>
    <t>attachments/2/dash_manifest_url</t>
  </si>
  <si>
    <t>attachments/2/dash_prefetch_experimental/0</t>
  </si>
  <si>
    <t>attachments/2/dash_prefetch_experimental/1</t>
  </si>
  <si>
    <t>attachments/2/deduplication_key</t>
  </si>
  <si>
    <t>attachments/2/description/text</t>
  </si>
  <si>
    <t>attachments/2/drm_info</t>
  </si>
  <si>
    <t>attachments/2/end_cards_channel_info</t>
  </si>
  <si>
    <t>attachments/2/end_cards_channel_info/__module_component_useVideoPlayerWatchEndScreenWithActions_video/__dr</t>
  </si>
  <si>
    <t>attachments/2/end_cards_channel_info/__module_operation_useVideoPlayerWatchEndScreenWithActions_video/__dr</t>
  </si>
  <si>
    <t>attachments/2/end_cards_channel_info/video/can_viewer_share</t>
  </si>
  <si>
    <t>attachments/2/end_cards_channel_info/video/creation_story/id</t>
  </si>
  <si>
    <t>attachments/2/end_cards_channel_info/video/creation_story/shareable/__isNode</t>
  </si>
  <si>
    <t>attachments/2/end_cards_channel_info/video/creation_story/shareable/__typename</t>
  </si>
  <si>
    <t>attachments/2/end_cards_channel_info/video/creation_story/shareable/id</t>
  </si>
  <si>
    <t>attachments/2/end_cards_channel_info/video/creation_story/shareable/wwwUrl</t>
  </si>
  <si>
    <t>attachments/2/end_cards_channel_info/video/id</t>
  </si>
  <si>
    <t>attachments/2/end_cards_channel_info/video_chaining_caller</t>
  </si>
  <si>
    <t>attachments/2/end_cards_channel_info/video_channel_entry_point</t>
  </si>
  <si>
    <t>attachments/2/fbls_tier</t>
  </si>
  <si>
    <t>attachments/2/flexible_height_share_image</t>
  </si>
  <si>
    <t>attachments/2/height</t>
  </si>
  <si>
    <t>attachments/2/id</t>
  </si>
  <si>
    <t>attachments/2/if_viewer_can_see_community_moderation_tools</t>
  </si>
  <si>
    <t>attachments/2/if_viewer_can_see_costreaming_tools</t>
  </si>
  <si>
    <t>attachments/2/if_viewer_can_use_clipping</t>
  </si>
  <si>
    <t>attachments/2/if_viewer_can_use_latency_menu</t>
  </si>
  <si>
    <t>attachments/2/if_viewer_can_use_latency_menu_toggle</t>
  </si>
  <si>
    <t>attachments/2/if_viewer_can_use_live_rewind</t>
  </si>
  <si>
    <t>attachments/2/image/height</t>
  </si>
  <si>
    <t>attachments/2/image/uri</t>
  </si>
  <si>
    <t>attachments/2/image/width</t>
  </si>
  <si>
    <t>attachments/2/info</t>
  </si>
  <si>
    <t>attachments/2/info/__module_component_useVideoPlayerWatchPauseScreenWithActions_video/__dr</t>
  </si>
  <si>
    <t>attachments/2/info/__module_operation_useVideoPlayerWatchPauseScreenWithActions_video/__dr</t>
  </si>
  <si>
    <t>attachments/2/info/video_chaining_caller</t>
  </si>
  <si>
    <t>attachments/2/info/video_channel_entry_point</t>
  </si>
  <si>
    <t>attachments/2/info/video_id</t>
  </si>
  <si>
    <t>attachments/2/isPremiere</t>
  </si>
  <si>
    <t>attachments/2/is_clip</t>
  </si>
  <si>
    <t>attachments/2/is_clipping_enabled</t>
  </si>
  <si>
    <t>attachments/2/is_gaming_video</t>
  </si>
  <si>
    <t>attachments/2/is_huddle</t>
  </si>
  <si>
    <t>attachments/2/is_latency_menu_enabled</t>
  </si>
  <si>
    <t>attachments/2/is_latency_sensitive_broadcast</t>
  </si>
  <si>
    <t>attachments/2/is_live_audio_room_v2_broadcast</t>
  </si>
  <si>
    <t>attachments/2/is_live_streaming</t>
  </si>
  <si>
    <t>attachments/2/is_live_trace_enabled</t>
  </si>
  <si>
    <t>attachments/2/is_looping</t>
  </si>
  <si>
    <t>attachments/2/is_music_clip</t>
  </si>
  <si>
    <t>attachments/2/is_ncsr</t>
  </si>
  <si>
    <t>attachments/2/is_playable</t>
  </si>
  <si>
    <t>attachments/2/is_podcast_video</t>
  </si>
  <si>
    <t>attachments/2/is_soundbites_video</t>
  </si>
  <si>
    <t>attachments/2/is_spherical</t>
  </si>
  <si>
    <t>attachments/2/is_spherical_enabled</t>
  </si>
  <si>
    <t>attachments/2/is_video_broadcast</t>
  </si>
  <si>
    <t>attachments/2/large_share_image/height</t>
  </si>
  <si>
    <t>attachments/2/large_share_image/uri</t>
  </si>
  <si>
    <t>attachments/2/large_share_image/width</t>
  </si>
  <si>
    <t>attachments/2/latency_sensitive_config</t>
  </si>
  <si>
    <t>attachments/2/liveViewerCount</t>
  </si>
  <si>
    <t>attachments/2/live_playback_instrumentation_configs</t>
  </si>
  <si>
    <t>attachments/2/live_rewind_enabled</t>
  </si>
  <si>
    <t>attachments/2/live_speaker_count_indicator</t>
  </si>
  <si>
    <t>attachments/2/loop_count</t>
  </si>
  <si>
    <t>attachments/2/matcha_related_keywords_links/0</t>
  </si>
  <si>
    <t>attachments/2/mediaset_token</t>
  </si>
  <si>
    <t>attachments/2/min_quality_preference</t>
  </si>
  <si>
    <t>attachments/2/music_attachment_metadata</t>
  </si>
  <si>
    <t>attachments/2/ocrText</t>
  </si>
  <si>
    <t>attachments/2/original_height</t>
  </si>
  <si>
    <t>attachments/2/original_rotation</t>
  </si>
  <si>
    <t>attachments/2/original_width</t>
  </si>
  <si>
    <t>attachments/2/owner/__isVideoOwner</t>
  </si>
  <si>
    <t>attachments/2/owner/__typename</t>
  </si>
  <si>
    <t>attachments/2/owner/has_professional_features_for_watch</t>
  </si>
  <si>
    <t>attachments/2/owner/id</t>
  </si>
  <si>
    <t>attachments/2/p2p_settings</t>
  </si>
  <si>
    <t>attachments/2/permalink_url</t>
  </si>
  <si>
    <t>attachments/2/photo_cix_screen</t>
  </si>
  <si>
    <t>attachments/2/photo_image/height</t>
  </si>
  <si>
    <t>attachments/2/photo_image/uri</t>
  </si>
  <si>
    <t>attachments/2/photo_image/width</t>
  </si>
  <si>
    <t>attachments/2/playable_duration_in_ms</t>
  </si>
  <si>
    <t>attachments/2/playlist</t>
  </si>
  <si>
    <t>attachments/2/pmv_metadata</t>
  </si>
  <si>
    <t>attachments/2/preferred_thumbnail/id</t>
  </si>
  <si>
    <t>attachments/2/preferred_thumbnail/image/uri</t>
  </si>
  <si>
    <t>attachments/2/preferred_thumbnail/image_preview_payload</t>
  </si>
  <si>
    <t>attachments/2/publish_time</t>
  </si>
  <si>
    <t>attachments/2/recipient_group/__typename</t>
  </si>
  <si>
    <t>attachments/2/recipient_group/id</t>
  </si>
  <si>
    <t>attachments/2/rehearsalInfo</t>
  </si>
  <si>
    <t>attachments/2/source/text</t>
  </si>
  <si>
    <t>attachments/2/spherical_video_fallback_urls</t>
  </si>
  <si>
    <t>attachments/2/spherical_video_renderer</t>
  </si>
  <si>
    <t>attachments/2/story_attachment_link_renderer/__module_component_CometFeedStoryLink_attachment/__dr</t>
  </si>
  <si>
    <t>attachments/2/story_attachment_link_renderer/__module_operation_CometFeedStoryLink_attachment/__dr</t>
  </si>
  <si>
    <t>attachments/2/story_attachment_link_renderer/__typename</t>
  </si>
  <si>
    <t>attachments/2/story_attachment_link_renderer/attachment/url</t>
  </si>
  <si>
    <t>attachments/2/story_attachment_link_renderer/attachment/web_link/__typename</t>
  </si>
  <si>
    <t>attachments/2/story_attachment_link_renderer/attachment/web_link/analytics_url</t>
  </si>
  <si>
    <t>attachments/2/story_attachment_link_renderer/attachment/web_link/destination_url</t>
  </si>
  <si>
    <t>attachments/2/story_attachment_link_renderer/attachment/web_link/fbclid</t>
  </si>
  <si>
    <t>attachments/2/story_attachment_link_renderer/attachment/web_link/lynx_mode</t>
  </si>
  <si>
    <t>attachments/2/story_attachment_link_renderer/attachment/web_link/url</t>
  </si>
  <si>
    <t>attachments/2/style_list/0</t>
  </si>
  <si>
    <t>attachments/2/style_list/1</t>
  </si>
  <si>
    <t>attachments/2/style_list/2</t>
  </si>
  <si>
    <t>attachments/2/style_list/3</t>
  </si>
  <si>
    <t>attachments/2/styles/__isStoryAttachmentStyleRendererUnion</t>
  </si>
  <si>
    <t>attachments/2/styles/__module_component_CometFeedStoryAttachmentMatchRenderer_attachment/__dr</t>
  </si>
  <si>
    <t>attachments/2/styles/__module_operation_CometFeedStoryAttachmentMatchRenderer_attachment/__dr</t>
  </si>
  <si>
    <t>attachments/2/styles/__typename</t>
  </si>
  <si>
    <t>attachments/2/styles/cover_photo/focus/x</t>
  </si>
  <si>
    <t>attachments/2/styles/cover_photo/focus/y</t>
  </si>
  <si>
    <t>attachments/2/styles/cover_photo/photo/accessibility_caption</t>
  </si>
  <si>
    <t>attachments/2/styles/cover_photo/photo/id</t>
  </si>
  <si>
    <t>attachments/2/styles/cover_photo/photo/image/height</t>
  </si>
  <si>
    <t>attachments/2/styles/cover_photo/photo/image/uri</t>
  </si>
  <si>
    <t>attachments/2/styles/cover_photo/photo/image/width</t>
  </si>
  <si>
    <t>attachments/2/styles/is_prod_eligible</t>
  </si>
  <si>
    <t>attachments/2/styles/meta/0</t>
  </si>
  <si>
    <t>attachments/2/styles/meta/1</t>
  </si>
  <si>
    <t>attachments/2/styles/profile_photo</t>
  </si>
  <si>
    <t>attachments/2/styles/title</t>
  </si>
  <si>
    <t>attachments/2/styles/url</t>
  </si>
  <si>
    <t>attachments/2/target/__typename</t>
  </si>
  <si>
    <t>attachments/2/target/article_author</t>
  </si>
  <si>
    <t>attachments/2/target/id</t>
  </si>
  <si>
    <t>attachments/2/throwbackStyles</t>
  </si>
  <si>
    <t>attachments/2/thumbnail</t>
  </si>
  <si>
    <t>attachments/2/thumbnailImage/uri</t>
  </si>
  <si>
    <t>attachments/2/title_with_entities/text</t>
  </si>
  <si>
    <t>attachments/2/unsupported_browser_message</t>
  </si>
  <si>
    <t>attachments/2/url</t>
  </si>
  <si>
    <t>attachments/2/videoId</t>
  </si>
  <si>
    <t>attachments/2/video_anchor_tag_info</t>
  </si>
  <si>
    <t>attachments/2/video_cix_screen</t>
  </si>
  <si>
    <t>attachments/2/video_collaborator_page_or_delegate_page</t>
  </si>
  <si>
    <t>attachments/2/video_container_type</t>
  </si>
  <si>
    <t>attachments/2/video_grid_renderer/__module_component_CometAlbumGridLayoutChild_video_videoRenderer/__dr</t>
  </si>
  <si>
    <t>attachments/2/video_grid_renderer/__module_operation_CometAlbumGridLayoutChild_video_videoRenderer/__dr</t>
  </si>
  <si>
    <t>attachments/2/video_grid_renderer/__typename</t>
  </si>
  <si>
    <t>attachments/2/video_grid_renderer/video/animated_image_caption</t>
  </si>
  <si>
    <t>attachments/2/video_grid_renderer/video/audio_availability</t>
  </si>
  <si>
    <t>attachments/2/video_grid_renderer/video/audio_settings</t>
  </si>
  <si>
    <t>attachments/2/video_grid_renderer/video/audio_user_preferred_language</t>
  </si>
  <si>
    <t>attachments/2/video_grid_renderer/video/autoplay_gating_result</t>
  </si>
  <si>
    <t>attachments/2/video_grid_renderer/video/broadcast_id</t>
  </si>
  <si>
    <t>attachments/2/video_grid_renderer/video/broadcast_low_latency_config</t>
  </si>
  <si>
    <t>attachments/2/video_grid_renderer/video/broadcast_status</t>
  </si>
  <si>
    <t>attachments/2/video_grid_renderer/video/broadcaster_origin</t>
  </si>
  <si>
    <t>attachments/2/video_grid_renderer/video/browser_native_hd_url</t>
  </si>
  <si>
    <t>attachments/2/video_grid_renderer/video/browser_native_sd_url</t>
  </si>
  <si>
    <t>attachments/2/video_grid_renderer/video/can_autoplay</t>
  </si>
  <si>
    <t>attachments/2/video_grid_renderer/video/can_use_oz</t>
  </si>
  <si>
    <t>attachments/2/video_grid_renderer/video/captions_settings</t>
  </si>
  <si>
    <t>attachments/2/video_grid_renderer/video/captions_url</t>
  </si>
  <si>
    <t>attachments/2/video_grid_renderer/video/cix_screen</t>
  </si>
  <si>
    <t>attachments/2/video_grid_renderer/video/comet_video_player_context_sensitive_config</t>
  </si>
  <si>
    <t>attachments/2/video_grid_renderer/video/comet_video_player_nextgendash_availability</t>
  </si>
  <si>
    <t>attachments/2/video_grid_renderer/video/comet_video_player_static_config</t>
  </si>
  <si>
    <t>attachments/2/video_grid_renderer/video/dash_manifest_url</t>
  </si>
  <si>
    <t>attachments/2/video_grid_renderer/video/dash_prefetch_experimental/0</t>
  </si>
  <si>
    <t>attachments/2/video_grid_renderer/video/dash_prefetch_experimental/1</t>
  </si>
  <si>
    <t>attachments/2/video_grid_renderer/video/drm_info</t>
  </si>
  <si>
    <t>attachments/2/video_grid_renderer/video/fbls_tier</t>
  </si>
  <si>
    <t>attachments/2/video_grid_renderer/video/height</t>
  </si>
  <si>
    <t>attachments/2/video_grid_renderer/video/id</t>
  </si>
  <si>
    <t>attachments/2/video_grid_renderer/video/if_viewer_can_see_community_moderation_tools</t>
  </si>
  <si>
    <t>attachments/2/video_grid_renderer/video/if_viewer_can_see_costreaming_tools</t>
  </si>
  <si>
    <t>attachments/2/video_grid_renderer/video/if_viewer_can_use_clipping</t>
  </si>
  <si>
    <t>attachments/2/video_grid_renderer/video/if_viewer_can_use_latency_menu</t>
  </si>
  <si>
    <t>attachments/2/video_grid_renderer/video/if_viewer_can_use_latency_menu_toggle</t>
  </si>
  <si>
    <t>attachments/2/video_grid_renderer/video/if_viewer_can_use_live_rewind</t>
  </si>
  <si>
    <t>attachments/2/video_grid_renderer/video/is_clipping_enabled</t>
  </si>
  <si>
    <t>attachments/2/video_grid_renderer/video/is_gaming_video</t>
  </si>
  <si>
    <t>attachments/2/video_grid_renderer/video/is_huddle</t>
  </si>
  <si>
    <t>attachments/2/video_grid_renderer/video/is_latency_menu_enabled</t>
  </si>
  <si>
    <t>attachments/2/video_grid_renderer/video/is_latency_sensitive_broadcast</t>
  </si>
  <si>
    <t>attachments/2/video_grid_renderer/video/is_live_streaming</t>
  </si>
  <si>
    <t>attachments/2/video_grid_renderer/video/is_live_trace_enabled</t>
  </si>
  <si>
    <t>attachments/2/video_grid_renderer/video/is_looping</t>
  </si>
  <si>
    <t>attachments/2/video_grid_renderer/video/is_ncsr</t>
  </si>
  <si>
    <t>attachments/2/video_grid_renderer/video/is_podcast_video</t>
  </si>
  <si>
    <t>attachments/2/video_grid_renderer/video/is_spherical</t>
  </si>
  <si>
    <t>attachments/2/video_grid_renderer/video/is_spherical_enabled</t>
  </si>
  <si>
    <t>attachments/2/video_grid_renderer/video/is_video_broadcast</t>
  </si>
  <si>
    <t>attachments/2/video_grid_renderer/video/latency_sensitive_config</t>
  </si>
  <si>
    <t>attachments/2/video_grid_renderer/video/live_playback_instrumentation_configs</t>
  </si>
  <si>
    <t>attachments/2/video_grid_renderer/video/live_rewind_enabled</t>
  </si>
  <si>
    <t>attachments/2/video_grid_renderer/video/loop_count</t>
  </si>
  <si>
    <t>attachments/2/video_grid_renderer/video/min_quality_preference</t>
  </si>
  <si>
    <t>attachments/2/video_grid_renderer/video/owner/__isVideoOwner</t>
  </si>
  <si>
    <t>attachments/2/video_grid_renderer/video/owner/__typename</t>
  </si>
  <si>
    <t>attachments/2/video_grid_renderer/video/owner/has_professional_features_for_watch</t>
  </si>
  <si>
    <t>attachments/2/video_grid_renderer/video/owner/id</t>
  </si>
  <si>
    <t>attachments/2/video_grid_renderer/video/p2p_settings</t>
  </si>
  <si>
    <t>attachments/2/video_grid_renderer/video/permalink_url</t>
  </si>
  <si>
    <t>attachments/2/video_grid_renderer/video/playable_duration_in_ms</t>
  </si>
  <si>
    <t>attachments/2/video_grid_renderer/video/playlist</t>
  </si>
  <si>
    <t>attachments/2/video_grid_renderer/video/pmv_metadata</t>
  </si>
  <si>
    <t>attachments/2/video_grid_renderer/video/preferred_thumbnail/id</t>
  </si>
  <si>
    <t>attachments/2/video_grid_renderer/video/preferred_thumbnail/image/uri</t>
  </si>
  <si>
    <t>attachments/2/video_grid_renderer/video/preferred_thumbnail/image_preview_payload</t>
  </si>
  <si>
    <t>attachments/2/video_grid_renderer/video/spherical_video_fallback_urls</t>
  </si>
  <si>
    <t>attachments/2/video_grid_renderer/video/spherical_video_renderer</t>
  </si>
  <si>
    <t>attachments/2/video_grid_renderer/video/thumbnailImage/uri</t>
  </si>
  <si>
    <t>attachments/2/video_grid_renderer/video/unsupported_browser_message</t>
  </si>
  <si>
    <t>attachments/2/video_grid_renderer/video/url</t>
  </si>
  <si>
    <t>attachments/2/video_grid_renderer/video/video_imf_data</t>
  </si>
  <si>
    <t>attachments/2/video_grid_renderer/video/video_player_scrubber_base_content_renderer</t>
  </si>
  <si>
    <t>attachments/2/video_grid_renderer/video/video_player_scrubber_preview_renderer/__module_component_VideoPlayerScrubberPreview_video/__dr</t>
  </si>
  <si>
    <t>attachments/2/video_grid_renderer/video/video_player_scrubber_preview_renderer/__module_operation_VideoPlayerScrubberPreview_video/__dr</t>
  </si>
  <si>
    <t>attachments/2/video_grid_renderer/video/video_player_scrubber_preview_renderer/__typename</t>
  </si>
  <si>
    <t>attachments/2/video_grid_renderer/video/video_player_scrubber_preview_renderer/video/id</t>
  </si>
  <si>
    <t>attachments/2/video_grid_renderer/video/video_player_scrubber_preview_renderer/video/scrubber_preview_thumbnail_information/has_preview_thumbnails</t>
  </si>
  <si>
    <t>attachments/2/video_grid_renderer/video/video_player_scrubber_preview_renderer/video/scrubber_preview_thumbnail_information/max_number_of_images_per_sprite</t>
  </si>
  <si>
    <t>attachments/2/video_grid_renderer/video/video_player_scrubber_preview_renderer/video/scrubber_preview_thumbnail_information/num_images_per_row</t>
  </si>
  <si>
    <t>attachments/2/video_grid_renderer/video/video_player_scrubber_preview_renderer/video/scrubber_preview_thumbnail_information/sprite_uris/0</t>
  </si>
  <si>
    <t>attachments/2/video_grid_renderer/video/video_player_scrubber_preview_renderer/video/scrubber_preview_thumbnail_information/thumbnail_height</t>
  </si>
  <si>
    <t>attachments/2/video_grid_renderer/video/video_player_scrubber_preview_renderer/video/scrubber_preview_thumbnail_information/thumbnail_width</t>
  </si>
  <si>
    <t>attachments/2/video_grid_renderer/video/video_player_scrubber_preview_renderer/video/scrubber_preview_thumbnail_information/time_interval_between_image</t>
  </si>
  <si>
    <t>attachments/2/video_grid_renderer/video/video_player_shaka_performance_logger_init/__module_component_useVideoPlayerShakaPerformanceLoggerRelayImpl_video/__dr</t>
  </si>
  <si>
    <t>attachments/2/video_grid_renderer/video/video_player_shaka_performance_logger_init/__module_operation_useVideoPlayerShakaPerformanceLoggerRelayImpl_video/__dr</t>
  </si>
  <si>
    <t>attachments/2/video_grid_renderer/video/video_player_shaka_performance_logger_init/__typename</t>
  </si>
  <si>
    <t>attachments/2/video_grid_renderer/video/video_player_shaka_performance_logger_init2/__module_component_useVideoPlayerShakaPerformanceLoggerBuilder_video/__dr</t>
  </si>
  <si>
    <t>attachments/2/video_grid_renderer/video/video_player_shaka_performance_logger_init2/__module_operation_useVideoPlayerShakaPerformanceLoggerBuilder_video/__dr</t>
  </si>
  <si>
    <t>attachments/2/video_grid_renderer/video/video_player_shaka_performance_logger_init2/__typename</t>
  </si>
  <si>
    <t>attachments/2/video_grid_renderer/video/video_player_shaka_performance_logger_init2/per_session_sampling_rate</t>
  </si>
  <si>
    <t>attachments/2/video_grid_renderer/video/video_player_shaka_performance_logger_should_sample</t>
  </si>
  <si>
    <t>attachments/2/video_grid_renderer/video/video_status_type</t>
  </si>
  <si>
    <t>attachments/2/video_grid_renderer/video/viewer_autoplay_setting</t>
  </si>
  <si>
    <t>attachments/2/video_grid_renderer/video/width</t>
  </si>
  <si>
    <t>attachments/2/video_imf_data</t>
  </si>
  <si>
    <t>attachments/2/video_player_scrubber_base_content_renderer</t>
  </si>
  <si>
    <t>attachments/2/video_player_scrubber_preview_renderer/__module_component_VideoPlayerScrubberPreview_video/__dr</t>
  </si>
  <si>
    <t>attachments/2/video_player_scrubber_preview_renderer/__module_operation_VideoPlayerScrubberPreview_video/__dr</t>
  </si>
  <si>
    <t>attachments/2/video_player_scrubber_preview_renderer/__typename</t>
  </si>
  <si>
    <t>attachments/2/video_player_scrubber_preview_renderer/video/id</t>
  </si>
  <si>
    <t>attachments/2/video_player_scrubber_preview_renderer/video/scrubber_preview_thumbnail_information/has_preview_thumbnails</t>
  </si>
  <si>
    <t>attachments/2/video_player_scrubber_preview_renderer/video/scrubber_preview_thumbnail_information/max_number_of_images_per_sprite</t>
  </si>
  <si>
    <t>attachments/2/video_player_scrubber_preview_renderer/video/scrubber_preview_thumbnail_information/num_images_per_row</t>
  </si>
  <si>
    <t>attachments/2/video_player_scrubber_preview_renderer/video/scrubber_preview_thumbnail_information/thumbnail_height</t>
  </si>
  <si>
    <t>attachments/2/video_player_scrubber_preview_renderer/video/scrubber_preview_thumbnail_information/thumbnail_width</t>
  </si>
  <si>
    <t>attachments/2/video_player_scrubber_preview_renderer/video/scrubber_preview_thumbnail_information/time_interval_between_image</t>
  </si>
  <si>
    <t>attachments/2/video_player_shaka_performance_logger_init/__module_component_useVideoPlayerShakaPerformanceLoggerRelayImpl_video/__dr</t>
  </si>
  <si>
    <t>attachments/2/video_player_shaka_performance_logger_init/__module_operation_useVideoPlayerShakaPerformanceLoggerRelayImpl_video/__dr</t>
  </si>
  <si>
    <t>attachments/2/video_player_shaka_performance_logger_init/__typename</t>
  </si>
  <si>
    <t>attachments/2/video_player_shaka_performance_logger_init2/__module_component_useVideoPlayerShakaPerformanceLoggerBuilder_video/__dr</t>
  </si>
  <si>
    <t>attachments/2/video_player_shaka_performance_logger_init2/__module_operation_useVideoPlayerShakaPerformanceLoggerBuilder_video/__dr</t>
  </si>
  <si>
    <t>attachments/2/video_player_shaka_performance_logger_init2/__typename</t>
  </si>
  <si>
    <t>attachments/2/video_player_shaka_performance_logger_init2/per_session_sampling_rate</t>
  </si>
  <si>
    <t>attachments/2/video_player_shaka_performance_logger_should_sample</t>
  </si>
  <si>
    <t>attachments/2/video_status_type</t>
  </si>
  <si>
    <t>attachments/2/viewer_autoplay_setting</t>
  </si>
  <si>
    <t>attachments/2/width</t>
  </si>
  <si>
    <t>attachments/3/__isMedia</t>
  </si>
  <si>
    <t>attachments/3/__typename</t>
  </si>
  <si>
    <t>attachments/3/accent_color</t>
  </si>
  <si>
    <t>attachments/3/animated_image_caption</t>
  </si>
  <si>
    <t>attachments/3/audio_availability</t>
  </si>
  <si>
    <t>attachments/3/audio_settings</t>
  </si>
  <si>
    <t>attachments/3/audio_user_preferred_language</t>
  </si>
  <si>
    <t>attachments/3/autoplay_gating_result</t>
  </si>
  <si>
    <t>attachments/3/breakingStatus</t>
  </si>
  <si>
    <t>attachments/3/broadcast_id</t>
  </si>
  <si>
    <t>attachments/3/broadcast_low_latency_config</t>
  </si>
  <si>
    <t>attachments/3/broadcast_status</t>
  </si>
  <si>
    <t>attachments/3/broadcaster_origin</t>
  </si>
  <si>
    <t>attachments/3/browser_native_hd_url</t>
  </si>
  <si>
    <t>attachments/3/browser_native_sd_url</t>
  </si>
  <si>
    <t>attachments/3/call_to_action_renderer</t>
  </si>
  <si>
    <t>attachments/3/can_autoplay</t>
  </si>
  <si>
    <t>attachments/3/can_use_oz</t>
  </si>
  <si>
    <t>attachments/3/can_viewer_share</t>
  </si>
  <si>
    <t>attachments/3/canonical_uri_with_fallback</t>
  </si>
  <si>
    <t>attachments/3/captions_settings</t>
  </si>
  <si>
    <t>attachments/3/captions_url</t>
  </si>
  <si>
    <t>attachments/3/clip_fallback_cover</t>
  </si>
  <si>
    <t>attachments/3/comet_footer_disclaimer_renderer</t>
  </si>
  <si>
    <t>attachments/3/comet_footer_renderer</t>
  </si>
  <si>
    <t>attachments/3/comet_product_tag_feed_overlay_renderer</t>
  </si>
  <si>
    <t>attachments/3/comet_video_player_audio_background_renderer</t>
  </si>
  <si>
    <t>attachments/3/comet_video_player_audio_overlay_renderer</t>
  </si>
  <si>
    <t>attachments/3/comet_video_player_context_sensitive_config</t>
  </si>
  <si>
    <t>attachments/3/comet_video_player_music_sprout_background_renderer</t>
  </si>
  <si>
    <t>attachments/3/comet_video_player_nextgendash_availability</t>
  </si>
  <si>
    <t>attachments/3/comet_video_player_static_config</t>
  </si>
  <si>
    <t>attachments/3/copyright_banner_info</t>
  </si>
  <si>
    <t>attachments/3/dash_manifest_url</t>
  </si>
  <si>
    <t>attachments/3/dash_prefetch_experimental/0</t>
  </si>
  <si>
    <t>attachments/3/dash_prefetch_experimental/1</t>
  </si>
  <si>
    <t>attachments/3/deduplication_key</t>
  </si>
  <si>
    <t>attachments/3/description/text</t>
  </si>
  <si>
    <t>attachments/3/drm_info</t>
  </si>
  <si>
    <t>attachments/3/end_cards_channel_info</t>
  </si>
  <si>
    <t>attachments/3/end_cards_channel_info/__module_component_useVideoPlayerWatchEndScreenWithActions_video/__dr</t>
  </si>
  <si>
    <t>attachments/3/end_cards_channel_info/__module_operation_useVideoPlayerWatchEndScreenWithActions_video/__dr</t>
  </si>
  <si>
    <t>attachments/3/end_cards_channel_info/video/can_viewer_share</t>
  </si>
  <si>
    <t>attachments/3/end_cards_channel_info/video/creation_story/id</t>
  </si>
  <si>
    <t>attachments/3/end_cards_channel_info/video/creation_story/shareable/__isNode</t>
  </si>
  <si>
    <t>attachments/3/end_cards_channel_info/video/creation_story/shareable/__typename</t>
  </si>
  <si>
    <t>attachments/3/end_cards_channel_info/video/creation_story/shareable/id</t>
  </si>
  <si>
    <t>attachments/3/end_cards_channel_info/video/creation_story/shareable/wwwUrl</t>
  </si>
  <si>
    <t>attachments/3/end_cards_channel_info/video/id</t>
  </si>
  <si>
    <t>attachments/3/end_cards_channel_info/video_chaining_caller</t>
  </si>
  <si>
    <t>attachments/3/end_cards_channel_info/video_channel_entry_point</t>
  </si>
  <si>
    <t>attachments/3/fbls_tier</t>
  </si>
  <si>
    <t>attachments/3/flexible_height_share_image</t>
  </si>
  <si>
    <t>attachments/3/height</t>
  </si>
  <si>
    <t>attachments/3/id</t>
  </si>
  <si>
    <t>attachments/3/if_viewer_can_see_community_moderation_tools</t>
  </si>
  <si>
    <t>attachments/3/if_viewer_can_see_costreaming_tools</t>
  </si>
  <si>
    <t>attachments/3/if_viewer_can_use_clipping</t>
  </si>
  <si>
    <t>attachments/3/if_viewer_can_use_latency_menu</t>
  </si>
  <si>
    <t>attachments/3/if_viewer_can_use_latency_menu_toggle</t>
  </si>
  <si>
    <t>attachments/3/if_viewer_can_use_live_rewind</t>
  </si>
  <si>
    <t>attachments/3/image/height</t>
  </si>
  <si>
    <t>attachments/3/image/uri</t>
  </si>
  <si>
    <t>attachments/3/image/width</t>
  </si>
  <si>
    <t>attachments/3/info</t>
  </si>
  <si>
    <t>attachments/3/info/__module_component_useVideoPlayerWatchPauseScreenWithActions_video/__dr</t>
  </si>
  <si>
    <t>attachments/3/info/__module_operation_useVideoPlayerWatchPauseScreenWithActions_video/__dr</t>
  </si>
  <si>
    <t>attachments/3/info/video_chaining_caller</t>
  </si>
  <si>
    <t>attachments/3/info/video_channel_entry_point</t>
  </si>
  <si>
    <t>attachments/3/info/video_id</t>
  </si>
  <si>
    <t>attachments/3/isPremiere</t>
  </si>
  <si>
    <t>attachments/3/is_clip</t>
  </si>
  <si>
    <t>attachments/3/is_clipping_enabled</t>
  </si>
  <si>
    <t>attachments/3/is_gaming_video</t>
  </si>
  <si>
    <t>attachments/3/is_huddle</t>
  </si>
  <si>
    <t>attachments/3/is_latency_menu_enabled</t>
  </si>
  <si>
    <t>attachments/3/is_latency_sensitive_broadcast</t>
  </si>
  <si>
    <t>attachments/3/is_live_audio_room_v2_broadcast</t>
  </si>
  <si>
    <t>attachments/3/is_live_streaming</t>
  </si>
  <si>
    <t>attachments/3/is_live_trace_enabled</t>
  </si>
  <si>
    <t>attachments/3/is_looping</t>
  </si>
  <si>
    <t>attachments/3/is_music_clip</t>
  </si>
  <si>
    <t>attachments/3/is_ncsr</t>
  </si>
  <si>
    <t>attachments/3/is_playable</t>
  </si>
  <si>
    <t>attachments/3/is_podcast_video</t>
  </si>
  <si>
    <t>attachments/3/is_soundbites_video</t>
  </si>
  <si>
    <t>attachments/3/is_spherical</t>
  </si>
  <si>
    <t>attachments/3/is_spherical_enabled</t>
  </si>
  <si>
    <t>attachments/3/is_video_broadcast</t>
  </si>
  <si>
    <t>attachments/3/large_share_image/height</t>
  </si>
  <si>
    <t>attachments/3/large_share_image/uri</t>
  </si>
  <si>
    <t>attachments/3/large_share_image/width</t>
  </si>
  <si>
    <t>attachments/3/latency_sensitive_config</t>
  </si>
  <si>
    <t>attachments/3/liveViewerCount</t>
  </si>
  <si>
    <t>attachments/3/live_playback_instrumentation_configs</t>
  </si>
  <si>
    <t>attachments/3/live_rewind_enabled</t>
  </si>
  <si>
    <t>attachments/3/live_speaker_count_indicator</t>
  </si>
  <si>
    <t>attachments/3/loop_count</t>
  </si>
  <si>
    <t>attachments/3/matcha_related_keywords_links/0</t>
  </si>
  <si>
    <t>attachments/3/mediaset_token</t>
  </si>
  <si>
    <t>attachments/3/min_quality_preference</t>
  </si>
  <si>
    <t>attachments/3/music_attachment_metadata</t>
  </si>
  <si>
    <t>attachments/3/ocrText</t>
  </si>
  <si>
    <t>attachments/3/original_height</t>
  </si>
  <si>
    <t>attachments/3/original_rotation</t>
  </si>
  <si>
    <t>attachments/3/original_width</t>
  </si>
  <si>
    <t>attachments/3/owner/__isVideoOwner</t>
  </si>
  <si>
    <t>attachments/3/owner/__typename</t>
  </si>
  <si>
    <t>attachments/3/owner/has_professional_features_for_watch</t>
  </si>
  <si>
    <t>attachments/3/owner/id</t>
  </si>
  <si>
    <t>attachments/3/p2p_settings</t>
  </si>
  <si>
    <t>attachments/3/permalink_url</t>
  </si>
  <si>
    <t>attachments/3/photo_cix_screen</t>
  </si>
  <si>
    <t>attachments/3/photo_image/height</t>
  </si>
  <si>
    <t>attachments/3/photo_image/uri</t>
  </si>
  <si>
    <t>attachments/3/photo_image/width</t>
  </si>
  <si>
    <t>attachments/3/playable_duration_in_ms</t>
  </si>
  <si>
    <t>attachments/3/playlist</t>
  </si>
  <si>
    <t>attachments/3/pmv_metadata</t>
  </si>
  <si>
    <t>attachments/3/preferred_thumbnail/id</t>
  </si>
  <si>
    <t>attachments/3/preferred_thumbnail/image/uri</t>
  </si>
  <si>
    <t>attachments/3/preferred_thumbnail/image_preview_payload</t>
  </si>
  <si>
    <t>attachments/3/publish_time</t>
  </si>
  <si>
    <t>attachments/3/recipient_group/__typename</t>
  </si>
  <si>
    <t>attachments/3/recipient_group/id</t>
  </si>
  <si>
    <t>attachments/3/rehearsalInfo</t>
  </si>
  <si>
    <t>attachments/3/source/text</t>
  </si>
  <si>
    <t>attachments/3/spherical_video_fallback_urls</t>
  </si>
  <si>
    <t>attachments/3/spherical_video_renderer</t>
  </si>
  <si>
    <t>attachments/3/story_attachment_link_renderer/__module_component_CometFeedStoryLink_attachment/__dr</t>
  </si>
  <si>
    <t>attachments/3/story_attachment_link_renderer/__module_operation_CometFeedStoryLink_attachment/__dr</t>
  </si>
  <si>
    <t>attachments/3/story_attachment_link_renderer/__typename</t>
  </si>
  <si>
    <t>attachments/3/story_attachment_link_renderer/attachment/url</t>
  </si>
  <si>
    <t>attachments/3/story_attachment_link_renderer/attachment/web_link/__typename</t>
  </si>
  <si>
    <t>attachments/3/story_attachment_link_renderer/attachment/web_link/analytics_url</t>
  </si>
  <si>
    <t>attachments/3/story_attachment_link_renderer/attachment/web_link/destination_url</t>
  </si>
  <si>
    <t>attachments/3/story_attachment_link_renderer/attachment/web_link/fbclid</t>
  </si>
  <si>
    <t>attachments/3/story_attachment_link_renderer/attachment/web_link/lynx_mode</t>
  </si>
  <si>
    <t>attachments/3/story_attachment_link_renderer/attachment/web_link/url</t>
  </si>
  <si>
    <t>attachments/3/style_list/0</t>
  </si>
  <si>
    <t>attachments/3/style_list/1</t>
  </si>
  <si>
    <t>attachments/3/style_list/2</t>
  </si>
  <si>
    <t>attachments/3/style_list/3</t>
  </si>
  <si>
    <t>attachments/3/styles/__isStoryAttachmentStyleRendererUnion</t>
  </si>
  <si>
    <t>attachments/3/styles/__module_component_CometFeedStoryAttachmentMatchRenderer_attachment/__dr</t>
  </si>
  <si>
    <t>attachments/3/styles/__module_operation_CometFeedStoryAttachmentMatchRenderer_attachment/__dr</t>
  </si>
  <si>
    <t>attachments/3/styles/__typename</t>
  </si>
  <si>
    <t>attachments/3/styles/cover_photo/focus/x</t>
  </si>
  <si>
    <t>attachments/3/styles/cover_photo/focus/y</t>
  </si>
  <si>
    <t>attachments/3/styles/cover_photo/photo/accessibility_caption</t>
  </si>
  <si>
    <t>attachments/3/styles/cover_photo/photo/id</t>
  </si>
  <si>
    <t>attachments/3/styles/cover_photo/photo/image/height</t>
  </si>
  <si>
    <t>attachments/3/styles/cover_photo/photo/image/uri</t>
  </si>
  <si>
    <t>attachments/3/styles/cover_photo/photo/image/width</t>
  </si>
  <si>
    <t>attachments/3/styles/is_prod_eligible</t>
  </si>
  <si>
    <t>attachments/3/styles/meta/0</t>
  </si>
  <si>
    <t>attachments/3/styles/meta/1</t>
  </si>
  <si>
    <t>attachments/3/styles/profile_photo</t>
  </si>
  <si>
    <t>attachments/3/styles/title</t>
  </si>
  <si>
    <t>attachments/3/styles/url</t>
  </si>
  <si>
    <t>attachments/3/target/__typename</t>
  </si>
  <si>
    <t>attachments/3/target/article_author</t>
  </si>
  <si>
    <t>attachments/3/target/id</t>
  </si>
  <si>
    <t>attachments/3/throwbackStyles</t>
  </si>
  <si>
    <t>attachments/3/thumbnail</t>
  </si>
  <si>
    <t>attachments/3/thumbnailImage/uri</t>
  </si>
  <si>
    <t>attachments/3/title_with_entities/text</t>
  </si>
  <si>
    <t>attachments/3/unsupported_browser_message</t>
  </si>
  <si>
    <t>attachments/3/url</t>
  </si>
  <si>
    <t>attachments/3/videoId</t>
  </si>
  <si>
    <t>attachments/3/video_anchor_tag_info</t>
  </si>
  <si>
    <t>attachments/3/video_cix_screen</t>
  </si>
  <si>
    <t>attachments/3/video_collaborator_page_or_delegate_page</t>
  </si>
  <si>
    <t>attachments/3/video_container_type</t>
  </si>
  <si>
    <t>attachments/3/video_grid_renderer/__module_component_CometAlbumGridLayoutChild_video_videoRenderer/__dr</t>
  </si>
  <si>
    <t>attachments/3/video_grid_renderer/__module_operation_CometAlbumGridLayoutChild_video_videoRenderer/__dr</t>
  </si>
  <si>
    <t>attachments/3/video_grid_renderer/__typename</t>
  </si>
  <si>
    <t>attachments/3/video_grid_renderer/video/animated_image_caption</t>
  </si>
  <si>
    <t>attachments/3/video_grid_renderer/video/audio_availability</t>
  </si>
  <si>
    <t>attachments/3/video_grid_renderer/video/audio_settings</t>
  </si>
  <si>
    <t>attachments/3/video_grid_renderer/video/audio_user_preferred_language</t>
  </si>
  <si>
    <t>attachments/3/video_grid_renderer/video/autoplay_gating_result</t>
  </si>
  <si>
    <t>attachments/3/video_grid_renderer/video/broadcast_id</t>
  </si>
  <si>
    <t>attachments/3/video_grid_renderer/video/broadcast_low_latency_config</t>
  </si>
  <si>
    <t>attachments/3/video_grid_renderer/video/broadcast_status</t>
  </si>
  <si>
    <t>attachments/3/video_grid_renderer/video/broadcaster_origin</t>
  </si>
  <si>
    <t>attachments/3/video_grid_renderer/video/browser_native_hd_url</t>
  </si>
  <si>
    <t>attachments/3/video_grid_renderer/video/browser_native_sd_url</t>
  </si>
  <si>
    <t>attachments/3/video_grid_renderer/video/can_autoplay</t>
  </si>
  <si>
    <t>attachments/3/video_grid_renderer/video/can_use_oz</t>
  </si>
  <si>
    <t>attachments/3/video_grid_renderer/video/captions_settings</t>
  </si>
  <si>
    <t>attachments/3/video_grid_renderer/video/captions_url</t>
  </si>
  <si>
    <t>attachments/3/video_grid_renderer/video/cix_screen</t>
  </si>
  <si>
    <t>attachments/3/video_grid_renderer/video/comet_video_player_context_sensitive_config</t>
  </si>
  <si>
    <t>attachments/3/video_grid_renderer/video/comet_video_player_nextgendash_availability</t>
  </si>
  <si>
    <t>attachments/3/video_grid_renderer/video/comet_video_player_static_config</t>
  </si>
  <si>
    <t>attachments/3/video_grid_renderer/video/dash_manifest_url</t>
  </si>
  <si>
    <t>attachments/3/video_grid_renderer/video/dash_prefetch_experimental/0</t>
  </si>
  <si>
    <t>attachments/3/video_grid_renderer/video/dash_prefetch_experimental/1</t>
  </si>
  <si>
    <t>attachments/3/video_grid_renderer/video/drm_info</t>
  </si>
  <si>
    <t>attachments/3/video_grid_renderer/video/fbls_tier</t>
  </si>
  <si>
    <t>attachments/3/video_grid_renderer/video/height</t>
  </si>
  <si>
    <t>attachments/3/video_grid_renderer/video/id</t>
  </si>
  <si>
    <t>attachments/3/video_grid_renderer/video/if_viewer_can_see_community_moderation_tools</t>
  </si>
  <si>
    <t>attachments/3/video_grid_renderer/video/if_viewer_can_see_costreaming_tools</t>
  </si>
  <si>
    <t>attachments/3/video_grid_renderer/video/if_viewer_can_use_clipping</t>
  </si>
  <si>
    <t>attachments/3/video_grid_renderer/video/if_viewer_can_use_latency_menu</t>
  </si>
  <si>
    <t>attachments/3/video_grid_renderer/video/if_viewer_can_use_latency_menu_toggle</t>
  </si>
  <si>
    <t>attachments/3/video_grid_renderer/video/if_viewer_can_use_live_rewind</t>
  </si>
  <si>
    <t>attachments/3/video_grid_renderer/video/is_clipping_enabled</t>
  </si>
  <si>
    <t>attachments/3/video_grid_renderer/video/is_gaming_video</t>
  </si>
  <si>
    <t>attachments/3/video_grid_renderer/video/is_huddle</t>
  </si>
  <si>
    <t>attachments/3/video_grid_renderer/video/is_latency_menu_enabled</t>
  </si>
  <si>
    <t>attachments/3/video_grid_renderer/video/is_latency_sensitive_broadcast</t>
  </si>
  <si>
    <t>attachments/3/video_grid_renderer/video/is_live_streaming</t>
  </si>
  <si>
    <t>attachments/3/video_grid_renderer/video/is_live_trace_enabled</t>
  </si>
  <si>
    <t>attachments/3/video_grid_renderer/video/is_looping</t>
  </si>
  <si>
    <t>attachments/3/video_grid_renderer/video/is_ncsr</t>
  </si>
  <si>
    <t>attachments/3/video_grid_renderer/video/is_podcast_video</t>
  </si>
  <si>
    <t>attachments/3/video_grid_renderer/video/is_spherical</t>
  </si>
  <si>
    <t>attachments/3/video_grid_renderer/video/is_spherical_enabled</t>
  </si>
  <si>
    <t>attachments/3/video_grid_renderer/video/is_video_broadcast</t>
  </si>
  <si>
    <t>attachments/3/video_grid_renderer/video/latency_sensitive_config</t>
  </si>
  <si>
    <t>attachments/3/video_grid_renderer/video/live_playback_instrumentation_configs</t>
  </si>
  <si>
    <t>attachments/3/video_grid_renderer/video/live_rewind_enabled</t>
  </si>
  <si>
    <t>attachments/3/video_grid_renderer/video/loop_count</t>
  </si>
  <si>
    <t>attachments/3/video_grid_renderer/video/min_quality_preference</t>
  </si>
  <si>
    <t>attachments/3/video_grid_renderer/video/owner/__isVideoOwner</t>
  </si>
  <si>
    <t>attachments/3/video_grid_renderer/video/owner/__typename</t>
  </si>
  <si>
    <t>attachments/3/video_grid_renderer/video/owner/has_professional_features_for_watch</t>
  </si>
  <si>
    <t>attachments/3/video_grid_renderer/video/owner/id</t>
  </si>
  <si>
    <t>attachments/3/video_grid_renderer/video/p2p_settings</t>
  </si>
  <si>
    <t>attachments/3/video_grid_renderer/video/permalink_url</t>
  </si>
  <si>
    <t>attachments/3/video_grid_renderer/video/playable_duration_in_ms</t>
  </si>
  <si>
    <t>attachments/3/video_grid_renderer/video/playlist</t>
  </si>
  <si>
    <t>attachments/3/video_grid_renderer/video/pmv_metadata</t>
  </si>
  <si>
    <t>attachments/3/video_grid_renderer/video/preferred_thumbnail/id</t>
  </si>
  <si>
    <t>attachments/3/video_grid_renderer/video/preferred_thumbnail/image/uri</t>
  </si>
  <si>
    <t>attachments/3/video_grid_renderer/video/preferred_thumbnail/image_preview_payload</t>
  </si>
  <si>
    <t>attachments/3/video_grid_renderer/video/spherical_video_fallback_urls</t>
  </si>
  <si>
    <t>attachments/3/video_grid_renderer/video/spherical_video_renderer</t>
  </si>
  <si>
    <t>attachments/3/video_grid_renderer/video/thumbnailImage/uri</t>
  </si>
  <si>
    <t>attachments/3/video_grid_renderer/video/unsupported_browser_message</t>
  </si>
  <si>
    <t>attachments/3/video_grid_renderer/video/url</t>
  </si>
  <si>
    <t>attachments/3/video_grid_renderer/video/video_imf_data</t>
  </si>
  <si>
    <t>attachments/3/video_grid_renderer/video/video_player_scrubber_base_content_renderer</t>
  </si>
  <si>
    <t>attachments/3/video_grid_renderer/video/video_player_scrubber_preview_renderer/__module_component_VideoPlayerScrubberPreview_video/__dr</t>
  </si>
  <si>
    <t>attachments/3/video_grid_renderer/video/video_player_scrubber_preview_renderer/__module_operation_VideoPlayerScrubberPreview_video/__dr</t>
  </si>
  <si>
    <t>attachments/3/video_grid_renderer/video/video_player_scrubber_preview_renderer/__typename</t>
  </si>
  <si>
    <t>attachments/3/video_grid_renderer/video/video_player_scrubber_preview_renderer/video/id</t>
  </si>
  <si>
    <t>attachments/3/video_grid_renderer/video/video_player_scrubber_preview_renderer/video/scrubber_preview_thumbnail_information/has_preview_thumbnails</t>
  </si>
  <si>
    <t>attachments/3/video_grid_renderer/video/video_player_scrubber_preview_renderer/video/scrubber_preview_thumbnail_information/max_number_of_images_per_sprite</t>
  </si>
  <si>
    <t>attachments/3/video_grid_renderer/video/video_player_scrubber_preview_renderer/video/scrubber_preview_thumbnail_information/num_images_per_row</t>
  </si>
  <si>
    <t>attachments/3/video_grid_renderer/video/video_player_scrubber_preview_renderer/video/scrubber_preview_thumbnail_information/sprite_uris/0</t>
  </si>
  <si>
    <t>attachments/3/video_grid_renderer/video/video_player_scrubber_preview_renderer/video/scrubber_preview_thumbnail_information/thumbnail_height</t>
  </si>
  <si>
    <t>attachments/3/video_grid_renderer/video/video_player_scrubber_preview_renderer/video/scrubber_preview_thumbnail_information/thumbnail_width</t>
  </si>
  <si>
    <t>attachments/3/video_grid_renderer/video/video_player_scrubber_preview_renderer/video/scrubber_preview_thumbnail_information/time_interval_between_image</t>
  </si>
  <si>
    <t>attachments/3/video_grid_renderer/video/video_player_shaka_performance_logger_init/__module_component_useVideoPlayerShakaPerformanceLoggerRelayImpl_video/__dr</t>
  </si>
  <si>
    <t>attachments/3/video_grid_renderer/video/video_player_shaka_performance_logger_init/__module_operation_useVideoPlayerShakaPerformanceLoggerRelayImpl_video/__dr</t>
  </si>
  <si>
    <t>attachments/3/video_grid_renderer/video/video_player_shaka_performance_logger_init/__typename</t>
  </si>
  <si>
    <t>attachments/3/video_grid_renderer/video/video_player_shaka_performance_logger_init2/__module_component_useVideoPlayerShakaPerformanceLoggerBuilder_video/__dr</t>
  </si>
  <si>
    <t>attachments/3/video_grid_renderer/video/video_player_shaka_performance_logger_init2/__module_operation_useVideoPlayerShakaPerformanceLoggerBuilder_video/__dr</t>
  </si>
  <si>
    <t>attachments/3/video_grid_renderer/video/video_player_shaka_performance_logger_init2/__typename</t>
  </si>
  <si>
    <t>attachments/3/video_grid_renderer/video/video_player_shaka_performance_logger_init2/per_session_sampling_rate</t>
  </si>
  <si>
    <t>attachments/3/video_grid_renderer/video/video_player_shaka_performance_logger_should_sample</t>
  </si>
  <si>
    <t>attachments/3/video_grid_renderer/video/video_status_type</t>
  </si>
  <si>
    <t>attachments/3/video_grid_renderer/video/viewer_autoplay_setting</t>
  </si>
  <si>
    <t>attachments/3/video_grid_renderer/video/width</t>
  </si>
  <si>
    <t>attachments/3/video_imf_data</t>
  </si>
  <si>
    <t>attachments/3/video_player_scrubber_base_content_renderer</t>
  </si>
  <si>
    <t>attachments/3/video_player_scrubber_preview_renderer/__module_component_VideoPlayerScrubberPreview_video/__dr</t>
  </si>
  <si>
    <t>attachments/3/video_player_scrubber_preview_renderer/__module_operation_VideoPlayerScrubberPreview_video/__dr</t>
  </si>
  <si>
    <t>attachments/3/video_player_scrubber_preview_renderer/__typename</t>
  </si>
  <si>
    <t>attachments/3/video_player_scrubber_preview_renderer/video/id</t>
  </si>
  <si>
    <t>attachments/3/video_player_scrubber_preview_renderer/video/scrubber_preview_thumbnail_information/has_preview_thumbnails</t>
  </si>
  <si>
    <t>attachments/3/video_player_scrubber_preview_renderer/video/scrubber_preview_thumbnail_information/max_number_of_images_per_sprite</t>
  </si>
  <si>
    <t>attachments/3/video_player_scrubber_preview_renderer/video/scrubber_preview_thumbnail_information/num_images_per_row</t>
  </si>
  <si>
    <t>attachments/3/video_player_scrubber_preview_renderer/video/scrubber_preview_thumbnail_information/thumbnail_height</t>
  </si>
  <si>
    <t>attachments/3/video_player_scrubber_preview_renderer/video/scrubber_preview_thumbnail_information/thumbnail_width</t>
  </si>
  <si>
    <t>attachments/3/video_player_scrubber_preview_renderer/video/scrubber_preview_thumbnail_information/time_interval_between_image</t>
  </si>
  <si>
    <t>attachments/3/video_player_shaka_performance_logger_init/__module_component_useVideoPlayerShakaPerformanceLoggerRelayImpl_video/__dr</t>
  </si>
  <si>
    <t>attachments/3/video_player_shaka_performance_logger_init/__module_operation_useVideoPlayerShakaPerformanceLoggerRelayImpl_video/__dr</t>
  </si>
  <si>
    <t>attachments/3/video_player_shaka_performance_logger_init/__typename</t>
  </si>
  <si>
    <t>attachments/3/video_player_shaka_performance_logger_init2/__module_component_useVideoPlayerShakaPerformanceLoggerBuilder_video/__dr</t>
  </si>
  <si>
    <t>attachments/3/video_player_shaka_performance_logger_init2/__module_operation_useVideoPlayerShakaPerformanceLoggerBuilder_video/__dr</t>
  </si>
  <si>
    <t>attachments/3/video_player_shaka_performance_logger_init2/__typename</t>
  </si>
  <si>
    <t>attachments/3/video_player_shaka_performance_logger_init2/per_session_sampling_rate</t>
  </si>
  <si>
    <t>attachments/3/video_player_shaka_performance_logger_should_sample</t>
  </si>
  <si>
    <t>attachments/3/video_status_type</t>
  </si>
  <si>
    <t>attachments/3/viewer_autoplay_setting</t>
  </si>
  <si>
    <t>attachments/3/width</t>
  </si>
  <si>
    <t>attachments/4/__isMedia</t>
  </si>
  <si>
    <t>attachments/4/__typename</t>
  </si>
  <si>
    <t>attachments/4/accent_color</t>
  </si>
  <si>
    <t>attachments/4/animated_image_caption</t>
  </si>
  <si>
    <t>attachments/4/audio_availability</t>
  </si>
  <si>
    <t>attachments/4/audio_settings</t>
  </si>
  <si>
    <t>attachments/4/audio_user_preferred_language</t>
  </si>
  <si>
    <t>attachments/4/autoplay_gating_result</t>
  </si>
  <si>
    <t>attachments/4/breakingStatus</t>
  </si>
  <si>
    <t>attachments/4/broadcast_id</t>
  </si>
  <si>
    <t>attachments/4/broadcast_low_latency_config</t>
  </si>
  <si>
    <t>attachments/4/broadcast_status</t>
  </si>
  <si>
    <t>attachments/4/broadcaster_origin</t>
  </si>
  <si>
    <t>attachments/4/browser_native_hd_url</t>
  </si>
  <si>
    <t>attachments/4/browser_native_sd_url</t>
  </si>
  <si>
    <t>attachments/4/call_to_action_renderer</t>
  </si>
  <si>
    <t>attachments/4/can_autoplay</t>
  </si>
  <si>
    <t>attachments/4/can_use_oz</t>
  </si>
  <si>
    <t>attachments/4/can_viewer_share</t>
  </si>
  <si>
    <t>attachments/4/canonical_uri_with_fallback</t>
  </si>
  <si>
    <t>attachments/4/captions_settings</t>
  </si>
  <si>
    <t>attachments/4/captions_url</t>
  </si>
  <si>
    <t>attachments/4/clip_fallback_cover</t>
  </si>
  <si>
    <t>attachments/4/comet_footer_disclaimer_renderer</t>
  </si>
  <si>
    <t>attachments/4/comet_footer_renderer</t>
  </si>
  <si>
    <t>attachments/4/comet_product_tag_feed_overlay_renderer</t>
  </si>
  <si>
    <t>attachments/4/comet_video_player_audio_background_renderer</t>
  </si>
  <si>
    <t>attachments/4/comet_video_player_audio_overlay_renderer</t>
  </si>
  <si>
    <t>attachments/4/comet_video_player_context_sensitive_config</t>
  </si>
  <si>
    <t>attachments/4/comet_video_player_music_sprout_background_renderer</t>
  </si>
  <si>
    <t>attachments/4/comet_video_player_nextgendash_availability</t>
  </si>
  <si>
    <t>attachments/4/comet_video_player_static_config</t>
  </si>
  <si>
    <t>attachments/4/copyright_banner_info</t>
  </si>
  <si>
    <t>attachments/4/dash_manifest_url</t>
  </si>
  <si>
    <t>attachments/4/dash_prefetch_experimental/0</t>
  </si>
  <si>
    <t>attachments/4/dash_prefetch_experimental/1</t>
  </si>
  <si>
    <t>attachments/4/deduplication_key</t>
  </si>
  <si>
    <t>attachments/4/description/text</t>
  </si>
  <si>
    <t>attachments/4/drm_info</t>
  </si>
  <si>
    <t>attachments/4/end_cards_channel_info</t>
  </si>
  <si>
    <t>attachments/4/end_cards_channel_info/__module_component_useVideoPlayerWatchEndScreenWithActions_video/__dr</t>
  </si>
  <si>
    <t>attachments/4/end_cards_channel_info/__module_operation_useVideoPlayerWatchEndScreenWithActions_video/__dr</t>
  </si>
  <si>
    <t>attachments/4/end_cards_channel_info/video/can_viewer_share</t>
  </si>
  <si>
    <t>attachments/4/end_cards_channel_info/video/creation_story/id</t>
  </si>
  <si>
    <t>attachments/4/end_cards_channel_info/video/creation_story/shareable/__isNode</t>
  </si>
  <si>
    <t>attachments/4/end_cards_channel_info/video/creation_story/shareable/__typename</t>
  </si>
  <si>
    <t>attachments/4/end_cards_channel_info/video/creation_story/shareable/id</t>
  </si>
  <si>
    <t>attachments/4/end_cards_channel_info/video/creation_story/shareable/wwwUrl</t>
  </si>
  <si>
    <t>attachments/4/end_cards_channel_info/video/id</t>
  </si>
  <si>
    <t>attachments/4/end_cards_channel_info/video_chaining_caller</t>
  </si>
  <si>
    <t>attachments/4/end_cards_channel_info/video_channel_entry_point</t>
  </si>
  <si>
    <t>attachments/4/fbls_tier</t>
  </si>
  <si>
    <t>attachments/4/flexible_height_share_image</t>
  </si>
  <si>
    <t>attachments/4/height</t>
  </si>
  <si>
    <t>attachments/4/id</t>
  </si>
  <si>
    <t>attachments/4/if_viewer_can_see_community_moderation_tools</t>
  </si>
  <si>
    <t>attachments/4/if_viewer_can_see_costreaming_tools</t>
  </si>
  <si>
    <t>attachments/4/if_viewer_can_use_clipping</t>
  </si>
  <si>
    <t>attachments/4/if_viewer_can_use_latency_menu</t>
  </si>
  <si>
    <t>attachments/4/if_viewer_can_use_latency_menu_toggle</t>
  </si>
  <si>
    <t>attachments/4/if_viewer_can_use_live_rewind</t>
  </si>
  <si>
    <t>attachments/4/image/height</t>
  </si>
  <si>
    <t>attachments/4/image/uri</t>
  </si>
  <si>
    <t>attachments/4/image/width</t>
  </si>
  <si>
    <t>attachments/4/info</t>
  </si>
  <si>
    <t>attachments/4/info/__module_component_useVideoPlayerWatchPauseScreenWithActions_video/__dr</t>
  </si>
  <si>
    <t>attachments/4/info/__module_operation_useVideoPlayerWatchPauseScreenWithActions_video/__dr</t>
  </si>
  <si>
    <t>attachments/4/info/video_chaining_caller</t>
  </si>
  <si>
    <t>attachments/4/info/video_channel_entry_point</t>
  </si>
  <si>
    <t>attachments/4/info/video_id</t>
  </si>
  <si>
    <t>attachments/4/isPremiere</t>
  </si>
  <si>
    <t>attachments/4/is_clip</t>
  </si>
  <si>
    <t>attachments/4/is_clipping_enabled</t>
  </si>
  <si>
    <t>attachments/4/is_gaming_video</t>
  </si>
  <si>
    <t>attachments/4/is_huddle</t>
  </si>
  <si>
    <t>attachments/4/is_latency_menu_enabled</t>
  </si>
  <si>
    <t>attachments/4/is_latency_sensitive_broadcast</t>
  </si>
  <si>
    <t>attachments/4/is_live_audio_room_v2_broadcast</t>
  </si>
  <si>
    <t>attachments/4/is_live_streaming</t>
  </si>
  <si>
    <t>attachments/4/is_live_trace_enabled</t>
  </si>
  <si>
    <t>attachments/4/is_looping</t>
  </si>
  <si>
    <t>attachments/4/is_music_clip</t>
  </si>
  <si>
    <t>attachments/4/is_ncsr</t>
  </si>
  <si>
    <t>attachments/4/is_playable</t>
  </si>
  <si>
    <t>attachments/4/is_podcast_video</t>
  </si>
  <si>
    <t>attachments/4/is_soundbites_video</t>
  </si>
  <si>
    <t>attachments/4/is_spherical</t>
  </si>
  <si>
    <t>attachments/4/is_spherical_enabled</t>
  </si>
  <si>
    <t>attachments/4/is_video_broadcast</t>
  </si>
  <si>
    <t>attachments/4/large_share_image/height</t>
  </si>
  <si>
    <t>attachments/4/large_share_image/uri</t>
  </si>
  <si>
    <t>attachments/4/large_share_image/width</t>
  </si>
  <si>
    <t>attachments/4/latency_sensitive_config</t>
  </si>
  <si>
    <t>attachments/4/liveViewerCount</t>
  </si>
  <si>
    <t>attachments/4/live_playback_instrumentation_configs</t>
  </si>
  <si>
    <t>attachments/4/live_rewind_enabled</t>
  </si>
  <si>
    <t>attachments/4/live_speaker_count_indicator</t>
  </si>
  <si>
    <t>attachments/4/loop_count</t>
  </si>
  <si>
    <t>attachments/4/matcha_related_keywords_links/0</t>
  </si>
  <si>
    <t>attachments/4/mediaset_token</t>
  </si>
  <si>
    <t>attachments/4/min_quality_preference</t>
  </si>
  <si>
    <t>attachments/4/music_attachment_metadata</t>
  </si>
  <si>
    <t>attachments/4/ocrText</t>
  </si>
  <si>
    <t>attachments/4/original_height</t>
  </si>
  <si>
    <t>attachments/4/original_rotation</t>
  </si>
  <si>
    <t>attachments/4/original_width</t>
  </si>
  <si>
    <t>attachments/4/owner/__isVideoOwner</t>
  </si>
  <si>
    <t>attachments/4/owner/__typename</t>
  </si>
  <si>
    <t>attachments/4/owner/has_professional_features_for_watch</t>
  </si>
  <si>
    <t>attachments/4/owner/id</t>
  </si>
  <si>
    <t>attachments/4/p2p_settings</t>
  </si>
  <si>
    <t>attachments/4/permalink_url</t>
  </si>
  <si>
    <t>attachments/4/photo_cix_screen</t>
  </si>
  <si>
    <t>attachments/4/photo_image/height</t>
  </si>
  <si>
    <t>attachments/4/photo_image/uri</t>
  </si>
  <si>
    <t>attachments/4/photo_image/width</t>
  </si>
  <si>
    <t>attachments/4/playable_duration_in_ms</t>
  </si>
  <si>
    <t>attachments/4/playlist</t>
  </si>
  <si>
    <t>attachments/4/pmv_metadata</t>
  </si>
  <si>
    <t>attachments/4/preferred_thumbnail/id</t>
  </si>
  <si>
    <t>attachments/4/preferred_thumbnail/image/uri</t>
  </si>
  <si>
    <t>attachments/4/preferred_thumbnail/image_preview_payload</t>
  </si>
  <si>
    <t>attachments/4/publish_time</t>
  </si>
  <si>
    <t>attachments/4/recipient_group/__typename</t>
  </si>
  <si>
    <t>attachments/4/recipient_group/id</t>
  </si>
  <si>
    <t>attachments/4/rehearsalInfo</t>
  </si>
  <si>
    <t>attachments/4/source/text</t>
  </si>
  <si>
    <t>attachments/4/spherical_video_fallback_urls</t>
  </si>
  <si>
    <t>attachments/4/spherical_video_renderer</t>
  </si>
  <si>
    <t>attachments/4/story_attachment_link_renderer/__module_component_CometFeedStoryLink_attachment/__dr</t>
  </si>
  <si>
    <t>attachments/4/story_attachment_link_renderer/__module_operation_CometFeedStoryLink_attachment/__dr</t>
  </si>
  <si>
    <t>attachments/4/story_attachment_link_renderer/__typename</t>
  </si>
  <si>
    <t>attachments/4/story_attachment_link_renderer/attachment/url</t>
  </si>
  <si>
    <t>attachments/4/story_attachment_link_renderer/attachment/web_link/__typename</t>
  </si>
  <si>
    <t>attachments/4/story_attachment_link_renderer/attachment/web_link/analytics_url</t>
  </si>
  <si>
    <t>attachments/4/story_attachment_link_renderer/attachment/web_link/destination_url</t>
  </si>
  <si>
    <t>attachments/4/story_attachment_link_renderer/attachment/web_link/fbclid</t>
  </si>
  <si>
    <t>attachments/4/story_attachment_link_renderer/attachment/web_link/lynx_mode</t>
  </si>
  <si>
    <t>attachments/4/story_attachment_link_renderer/attachment/web_link/url</t>
  </si>
  <si>
    <t>attachments/4/style_list/0</t>
  </si>
  <si>
    <t>attachments/4/style_list/1</t>
  </si>
  <si>
    <t>attachments/4/style_list/2</t>
  </si>
  <si>
    <t>attachments/4/style_list/3</t>
  </si>
  <si>
    <t>attachments/4/styles/__isStoryAttachmentStyleRendererUnion</t>
  </si>
  <si>
    <t>attachments/4/styles/__module_component_CometFeedStoryAttachmentMatchRenderer_attachment/__dr</t>
  </si>
  <si>
    <t>attachments/4/styles/__module_operation_CometFeedStoryAttachmentMatchRenderer_attachment/__dr</t>
  </si>
  <si>
    <t>attachments/4/styles/__typename</t>
  </si>
  <si>
    <t>attachments/4/styles/cover_photo/focus/x</t>
  </si>
  <si>
    <t>attachments/4/styles/cover_photo/focus/y</t>
  </si>
  <si>
    <t>attachments/4/styles/cover_photo/photo/accessibility_caption</t>
  </si>
  <si>
    <t>attachments/4/styles/cover_photo/photo/id</t>
  </si>
  <si>
    <t>attachments/4/styles/cover_photo/photo/image/height</t>
  </si>
  <si>
    <t>attachments/4/styles/cover_photo/photo/image/uri</t>
  </si>
  <si>
    <t>attachments/4/styles/cover_photo/photo/image/width</t>
  </si>
  <si>
    <t>attachments/4/styles/is_prod_eligible</t>
  </si>
  <si>
    <t>attachments/4/styles/meta/0</t>
  </si>
  <si>
    <t>attachments/4/styles/meta/1</t>
  </si>
  <si>
    <t>attachments/4/styles/profile_photo</t>
  </si>
  <si>
    <t>attachments/4/styles/title</t>
  </si>
  <si>
    <t>attachments/4/styles/url</t>
  </si>
  <si>
    <t>attachments/4/target/__typename</t>
  </si>
  <si>
    <t>attachments/4/target/article_author</t>
  </si>
  <si>
    <t>attachments/4/target/id</t>
  </si>
  <si>
    <t>attachments/4/throwbackStyles</t>
  </si>
  <si>
    <t>attachments/4/thumbnail</t>
  </si>
  <si>
    <t>attachments/4/thumbnailImage/uri</t>
  </si>
  <si>
    <t>attachments/4/title_with_entities/text</t>
  </si>
  <si>
    <t>attachments/4/unsupported_browser_message</t>
  </si>
  <si>
    <t>attachments/4/url</t>
  </si>
  <si>
    <t>attachments/4/videoId</t>
  </si>
  <si>
    <t>attachments/4/video_anchor_tag_info</t>
  </si>
  <si>
    <t>attachments/4/video_cix_screen</t>
  </si>
  <si>
    <t>attachments/4/video_collaborator_page_or_delegate_page</t>
  </si>
  <si>
    <t>attachments/4/video_container_type</t>
  </si>
  <si>
    <t>attachments/4/video_grid_renderer/__module_component_CometAlbumGridLayoutChild_video_videoRenderer/__dr</t>
  </si>
  <si>
    <t>attachments/4/video_grid_renderer/__module_operation_CometAlbumGridLayoutChild_video_videoRenderer/__dr</t>
  </si>
  <si>
    <t>attachments/4/video_grid_renderer/__typename</t>
  </si>
  <si>
    <t>attachments/4/video_grid_renderer/video/animated_image_caption</t>
  </si>
  <si>
    <t>attachments/4/video_grid_renderer/video/audio_availability</t>
  </si>
  <si>
    <t>attachments/4/video_grid_renderer/video/audio_settings</t>
  </si>
  <si>
    <t>attachments/4/video_grid_renderer/video/audio_user_preferred_language</t>
  </si>
  <si>
    <t>attachments/4/video_grid_renderer/video/autoplay_gating_result</t>
  </si>
  <si>
    <t>attachments/4/video_grid_renderer/video/broadcast_id</t>
  </si>
  <si>
    <t>attachments/4/video_grid_renderer/video/broadcast_low_latency_config</t>
  </si>
  <si>
    <t>attachments/4/video_grid_renderer/video/broadcast_status</t>
  </si>
  <si>
    <t>attachments/4/video_grid_renderer/video/broadcaster_origin</t>
  </si>
  <si>
    <t>attachments/4/video_grid_renderer/video/browser_native_hd_url</t>
  </si>
  <si>
    <t>attachments/4/video_grid_renderer/video/browser_native_sd_url</t>
  </si>
  <si>
    <t>attachments/4/video_grid_renderer/video/can_autoplay</t>
  </si>
  <si>
    <t>attachments/4/video_grid_renderer/video/can_use_oz</t>
  </si>
  <si>
    <t>attachments/4/video_grid_renderer/video/captions_settings</t>
  </si>
  <si>
    <t>attachments/4/video_grid_renderer/video/captions_url</t>
  </si>
  <si>
    <t>attachments/4/video_grid_renderer/video/cix_screen</t>
  </si>
  <si>
    <t>attachments/4/video_grid_renderer/video/comet_video_player_context_sensitive_config</t>
  </si>
  <si>
    <t>attachments/4/video_grid_renderer/video/comet_video_player_nextgendash_availability</t>
  </si>
  <si>
    <t>attachments/4/video_grid_renderer/video/comet_video_player_static_config</t>
  </si>
  <si>
    <t>attachments/4/video_grid_renderer/video/dash_manifest_url</t>
  </si>
  <si>
    <t>attachments/4/video_grid_renderer/video/dash_prefetch_experimental/0</t>
  </si>
  <si>
    <t>attachments/4/video_grid_renderer/video/dash_prefetch_experimental/1</t>
  </si>
  <si>
    <t>attachments/4/video_grid_renderer/video/drm_info</t>
  </si>
  <si>
    <t>attachments/4/video_grid_renderer/video/fbls_tier</t>
  </si>
  <si>
    <t>attachments/4/video_grid_renderer/video/height</t>
  </si>
  <si>
    <t>attachments/4/video_grid_renderer/video/id</t>
  </si>
  <si>
    <t>attachments/4/video_grid_renderer/video/if_viewer_can_see_community_moderation_tools</t>
  </si>
  <si>
    <t>attachments/4/video_grid_renderer/video/if_viewer_can_see_costreaming_tools</t>
  </si>
  <si>
    <t>attachments/4/video_grid_renderer/video/if_viewer_can_use_clipping</t>
  </si>
  <si>
    <t>attachments/4/video_grid_renderer/video/if_viewer_can_use_latency_menu</t>
  </si>
  <si>
    <t>attachments/4/video_grid_renderer/video/if_viewer_can_use_latency_menu_toggle</t>
  </si>
  <si>
    <t>attachments/4/video_grid_renderer/video/if_viewer_can_use_live_rewind</t>
  </si>
  <si>
    <t>attachments/4/video_grid_renderer/video/is_clipping_enabled</t>
  </si>
  <si>
    <t>attachments/4/video_grid_renderer/video/is_gaming_video</t>
  </si>
  <si>
    <t>attachments/4/video_grid_renderer/video/is_huddle</t>
  </si>
  <si>
    <t>attachments/4/video_grid_renderer/video/is_latency_menu_enabled</t>
  </si>
  <si>
    <t>attachments/4/video_grid_renderer/video/is_latency_sensitive_broadcast</t>
  </si>
  <si>
    <t>attachments/4/video_grid_renderer/video/is_live_streaming</t>
  </si>
  <si>
    <t>attachments/4/video_grid_renderer/video/is_live_trace_enabled</t>
  </si>
  <si>
    <t>attachments/4/video_grid_renderer/video/is_looping</t>
  </si>
  <si>
    <t>attachments/4/video_grid_renderer/video/is_ncsr</t>
  </si>
  <si>
    <t>attachments/4/video_grid_renderer/video/is_podcast_video</t>
  </si>
  <si>
    <t>attachments/4/video_grid_renderer/video/is_spherical</t>
  </si>
  <si>
    <t>attachments/4/video_grid_renderer/video/is_spherical_enabled</t>
  </si>
  <si>
    <t>attachments/4/video_grid_renderer/video/is_video_broadcast</t>
  </si>
  <si>
    <t>attachments/4/video_grid_renderer/video/latency_sensitive_config</t>
  </si>
  <si>
    <t>attachments/4/video_grid_renderer/video/live_playback_instrumentation_configs</t>
  </si>
  <si>
    <t>attachments/4/video_grid_renderer/video/live_rewind_enabled</t>
  </si>
  <si>
    <t>attachments/4/video_grid_renderer/video/loop_count</t>
  </si>
  <si>
    <t>attachments/4/video_grid_renderer/video/min_quality_preference</t>
  </si>
  <si>
    <t>attachments/4/video_grid_renderer/video/owner/__isVideoOwner</t>
  </si>
  <si>
    <t>attachments/4/video_grid_renderer/video/owner/__typename</t>
  </si>
  <si>
    <t>attachments/4/video_grid_renderer/video/owner/has_professional_features_for_watch</t>
  </si>
  <si>
    <t>attachments/4/video_grid_renderer/video/owner/id</t>
  </si>
  <si>
    <t>attachments/4/video_grid_renderer/video/p2p_settings</t>
  </si>
  <si>
    <t>attachments/4/video_grid_renderer/video/permalink_url</t>
  </si>
  <si>
    <t>attachments/4/video_grid_renderer/video/playable_duration_in_ms</t>
  </si>
  <si>
    <t>attachments/4/video_grid_renderer/video/playlist</t>
  </si>
  <si>
    <t>attachments/4/video_grid_renderer/video/pmv_metadata</t>
  </si>
  <si>
    <t>attachments/4/video_grid_renderer/video/preferred_thumbnail/id</t>
  </si>
  <si>
    <t>attachments/4/video_grid_renderer/video/preferred_thumbnail/image/uri</t>
  </si>
  <si>
    <t>attachments/4/video_grid_renderer/video/preferred_thumbnail/image_preview_payload</t>
  </si>
  <si>
    <t>attachments/4/video_grid_renderer/video/spherical_video_fallback_urls</t>
  </si>
  <si>
    <t>attachments/4/video_grid_renderer/video/spherical_video_renderer</t>
  </si>
  <si>
    <t>attachments/4/video_grid_renderer/video/thumbnailImage/uri</t>
  </si>
  <si>
    <t>attachments/4/video_grid_renderer/video/unsupported_browser_message</t>
  </si>
  <si>
    <t>attachments/4/video_grid_renderer/video/url</t>
  </si>
  <si>
    <t>attachments/4/video_grid_renderer/video/video_imf_data</t>
  </si>
  <si>
    <t>attachments/4/video_grid_renderer/video/video_player_scrubber_base_content_renderer</t>
  </si>
  <si>
    <t>attachments/4/video_grid_renderer/video/video_player_scrubber_preview_renderer/__module_component_VideoPlayerScrubberPreview_video/__dr</t>
  </si>
  <si>
    <t>attachments/4/video_grid_renderer/video/video_player_scrubber_preview_renderer/__module_operation_VideoPlayerScrubberPreview_video/__dr</t>
  </si>
  <si>
    <t>attachments/4/video_grid_renderer/video/video_player_scrubber_preview_renderer/__typename</t>
  </si>
  <si>
    <t>attachments/4/video_grid_renderer/video/video_player_scrubber_preview_renderer/video/id</t>
  </si>
  <si>
    <t>attachments/4/video_grid_renderer/video/video_player_scrubber_preview_renderer/video/scrubber_preview_thumbnail_information/has_preview_thumbnails</t>
  </si>
  <si>
    <t>attachments/4/video_grid_renderer/video/video_player_scrubber_preview_renderer/video/scrubber_preview_thumbnail_information/max_number_of_images_per_sprite</t>
  </si>
  <si>
    <t>attachments/4/video_grid_renderer/video/video_player_scrubber_preview_renderer/video/scrubber_preview_thumbnail_information/num_images_per_row</t>
  </si>
  <si>
    <t>attachments/4/video_grid_renderer/video/video_player_scrubber_preview_renderer/video/scrubber_preview_thumbnail_information/sprite_uris/0</t>
  </si>
  <si>
    <t>attachments/4/video_grid_renderer/video/video_player_scrubber_preview_renderer/video/scrubber_preview_thumbnail_information/thumbnail_height</t>
  </si>
  <si>
    <t>attachments/4/video_grid_renderer/video/video_player_scrubber_preview_renderer/video/scrubber_preview_thumbnail_information/thumbnail_width</t>
  </si>
  <si>
    <t>attachments/4/video_grid_renderer/video/video_player_scrubber_preview_renderer/video/scrubber_preview_thumbnail_information/time_interval_between_image</t>
  </si>
  <si>
    <t>attachments/4/video_grid_renderer/video/video_player_shaka_performance_logger_init/__module_component_useVideoPlayerShakaPerformanceLoggerRelayImpl_video/__dr</t>
  </si>
  <si>
    <t>attachments/4/video_grid_renderer/video/video_player_shaka_performance_logger_init/__module_operation_useVideoPlayerShakaPerformanceLoggerRelayImpl_video/__dr</t>
  </si>
  <si>
    <t>attachments/4/video_grid_renderer/video/video_player_shaka_performance_logger_init/__typename</t>
  </si>
  <si>
    <t>attachments/4/video_grid_renderer/video/video_player_shaka_performance_logger_init2/__module_component_useVideoPlayerShakaPerformanceLoggerBuilder_video/__dr</t>
  </si>
  <si>
    <t>attachments/4/video_grid_renderer/video/video_player_shaka_performance_logger_init2/__module_operation_useVideoPlayerShakaPerformanceLoggerBuilder_video/__dr</t>
  </si>
  <si>
    <t>attachments/4/video_grid_renderer/video/video_player_shaka_performance_logger_init2/__typename</t>
  </si>
  <si>
    <t>attachments/4/video_grid_renderer/video/video_player_shaka_performance_logger_init2/per_session_sampling_rate</t>
  </si>
  <si>
    <t>attachments/4/video_grid_renderer/video/video_player_shaka_performance_logger_should_sample</t>
  </si>
  <si>
    <t>attachments/4/video_grid_renderer/video/video_status_type</t>
  </si>
  <si>
    <t>attachments/4/video_grid_renderer/video/viewer_autoplay_setting</t>
  </si>
  <si>
    <t>attachments/4/video_grid_renderer/video/width</t>
  </si>
  <si>
    <t>attachments/4/video_imf_data</t>
  </si>
  <si>
    <t>attachments/4/video_player_scrubber_base_content_renderer</t>
  </si>
  <si>
    <t>attachments/4/video_player_scrubber_preview_renderer/__module_component_VideoPlayerScrubberPreview_video/__dr</t>
  </si>
  <si>
    <t>attachments/4/video_player_scrubber_preview_renderer/__module_operation_VideoPlayerScrubberPreview_video/__dr</t>
  </si>
  <si>
    <t>attachments/4/video_player_scrubber_preview_renderer/__typename</t>
  </si>
  <si>
    <t>attachments/4/video_player_scrubber_preview_renderer/video/id</t>
  </si>
  <si>
    <t>attachments/4/video_player_scrubber_preview_renderer/video/scrubber_preview_thumbnail_information/has_preview_thumbnails</t>
  </si>
  <si>
    <t>attachments/4/video_player_scrubber_preview_renderer/video/scrubber_preview_thumbnail_information/max_number_of_images_per_sprite</t>
  </si>
  <si>
    <t>attachments/4/video_player_scrubber_preview_renderer/video/scrubber_preview_thumbnail_information/num_images_per_row</t>
  </si>
  <si>
    <t>attachments/4/video_player_scrubber_preview_renderer/video/scrubber_preview_thumbnail_information/thumbnail_height</t>
  </si>
  <si>
    <t>attachments/4/video_player_scrubber_preview_renderer/video/scrubber_preview_thumbnail_information/thumbnail_width</t>
  </si>
  <si>
    <t>attachments/4/video_player_scrubber_preview_renderer/video/scrubber_preview_thumbnail_information/time_interval_between_image</t>
  </si>
  <si>
    <t>attachments/4/video_player_shaka_performance_logger_init/__module_component_useVideoPlayerShakaPerformanceLoggerRelayImpl_video/__dr</t>
  </si>
  <si>
    <t>attachments/4/video_player_shaka_performance_logger_init/__module_operation_useVideoPlayerShakaPerformanceLoggerRelayImpl_video/__dr</t>
  </si>
  <si>
    <t>attachments/4/video_player_shaka_performance_logger_init/__typename</t>
  </si>
  <si>
    <t>attachments/4/video_player_shaka_performance_logger_init2/__module_component_useVideoPlayerShakaPerformanceLoggerBuilder_video/__dr</t>
  </si>
  <si>
    <t>attachments/4/video_player_shaka_performance_logger_init2/__module_operation_useVideoPlayerShakaPerformanceLoggerBuilder_video/__dr</t>
  </si>
  <si>
    <t>attachments/4/video_player_shaka_performance_logger_init2/__typename</t>
  </si>
  <si>
    <t>attachments/4/video_player_shaka_performance_logger_init2/per_session_sampling_rate</t>
  </si>
  <si>
    <t>attachments/4/video_player_shaka_performance_logger_should_sample</t>
  </si>
  <si>
    <t>attachments/4/video_status_type</t>
  </si>
  <si>
    <t>attachments/4/viewer_autoplay_setting</t>
  </si>
  <si>
    <t>attachments/4/width</t>
  </si>
  <si>
    <t>attachments/5/__isMedia</t>
  </si>
  <si>
    <t>attachments/5/__typename</t>
  </si>
  <si>
    <t>attachments/5/accent_color</t>
  </si>
  <si>
    <t>attachments/5/animated_image_caption</t>
  </si>
  <si>
    <t>attachments/5/audio_availability</t>
  </si>
  <si>
    <t>attachments/5/audio_settings</t>
  </si>
  <si>
    <t>attachments/5/audio_user_preferred_language</t>
  </si>
  <si>
    <t>attachments/5/autoplay_gating_result</t>
  </si>
  <si>
    <t>attachments/5/breakingStatus</t>
  </si>
  <si>
    <t>attachments/5/broadcast_id</t>
  </si>
  <si>
    <t>attachments/5/broadcast_low_latency_config</t>
  </si>
  <si>
    <t>attachments/5/broadcast_status</t>
  </si>
  <si>
    <t>attachments/5/broadcaster_origin</t>
  </si>
  <si>
    <t>attachments/5/browser_native_hd_url</t>
  </si>
  <si>
    <t>attachments/5/browser_native_sd_url</t>
  </si>
  <si>
    <t>attachments/5/call_to_action_renderer</t>
  </si>
  <si>
    <t>attachments/5/can_autoplay</t>
  </si>
  <si>
    <t>attachments/5/can_use_oz</t>
  </si>
  <si>
    <t>attachments/5/can_viewer_share</t>
  </si>
  <si>
    <t>attachments/5/canonical_uri_with_fallback</t>
  </si>
  <si>
    <t>attachments/5/captions_settings</t>
  </si>
  <si>
    <t>attachments/5/captions_url</t>
  </si>
  <si>
    <t>attachments/5/clip_fallback_cover</t>
  </si>
  <si>
    <t>attachments/5/comet_footer_disclaimer_renderer</t>
  </si>
  <si>
    <t>attachments/5/comet_footer_renderer</t>
  </si>
  <si>
    <t>attachments/5/comet_product_tag_feed_overlay_renderer</t>
  </si>
  <si>
    <t>attachments/5/comet_video_player_audio_background_renderer</t>
  </si>
  <si>
    <t>attachments/5/comet_video_player_audio_overlay_renderer</t>
  </si>
  <si>
    <t>attachments/5/comet_video_player_context_sensitive_config</t>
  </si>
  <si>
    <t>attachments/5/comet_video_player_music_sprout_background_renderer</t>
  </si>
  <si>
    <t>attachments/5/comet_video_player_nextgendash_availability</t>
  </si>
  <si>
    <t>attachments/5/comet_video_player_static_config</t>
  </si>
  <si>
    <t>attachments/5/copyright_banner_info</t>
  </si>
  <si>
    <t>attachments/5/dash_manifest_url</t>
  </si>
  <si>
    <t>attachments/5/dash_prefetch_experimental/0</t>
  </si>
  <si>
    <t>attachments/5/dash_prefetch_experimental/1</t>
  </si>
  <si>
    <t>attachments/5/deduplication_key</t>
  </si>
  <si>
    <t>attachments/5/description/text</t>
  </si>
  <si>
    <t>attachments/5/drm_info</t>
  </si>
  <si>
    <t>attachments/5/end_cards_channel_info</t>
  </si>
  <si>
    <t>attachments/5/end_cards_channel_info/__module_component_useVideoPlayerWatchEndScreenWithActions_video/__dr</t>
  </si>
  <si>
    <t>attachments/5/end_cards_channel_info/__module_operation_useVideoPlayerWatchEndScreenWithActions_video/__dr</t>
  </si>
  <si>
    <t>attachments/5/end_cards_channel_info/video/can_viewer_share</t>
  </si>
  <si>
    <t>attachments/5/end_cards_channel_info/video/creation_story/id</t>
  </si>
  <si>
    <t>attachments/5/end_cards_channel_info/video/creation_story/shareable/__isNode</t>
  </si>
  <si>
    <t>attachments/5/end_cards_channel_info/video/creation_story/shareable/__typename</t>
  </si>
  <si>
    <t>attachments/5/end_cards_channel_info/video/creation_story/shareable/id</t>
  </si>
  <si>
    <t>attachments/5/end_cards_channel_info/video/creation_story/shareable/wwwUrl</t>
  </si>
  <si>
    <t>attachments/5/end_cards_channel_info/video/id</t>
  </si>
  <si>
    <t>attachments/5/end_cards_channel_info/video_chaining_caller</t>
  </si>
  <si>
    <t>attachments/5/end_cards_channel_info/video_channel_entry_point</t>
  </si>
  <si>
    <t>attachments/5/fbls_tier</t>
  </si>
  <si>
    <t>attachments/5/flexible_height_share_image</t>
  </si>
  <si>
    <t>attachments/5/height</t>
  </si>
  <si>
    <t>attachments/5/id</t>
  </si>
  <si>
    <t>attachments/5/if_viewer_can_see_community_moderation_tools</t>
  </si>
  <si>
    <t>attachments/5/if_viewer_can_see_costreaming_tools</t>
  </si>
  <si>
    <t>attachments/5/if_viewer_can_use_clipping</t>
  </si>
  <si>
    <t>attachments/5/if_viewer_can_use_latency_menu</t>
  </si>
  <si>
    <t>attachments/5/if_viewer_can_use_latency_menu_toggle</t>
  </si>
  <si>
    <t>attachments/5/if_viewer_can_use_live_rewind</t>
  </si>
  <si>
    <t>attachments/5/image/height</t>
  </si>
  <si>
    <t>attachments/5/image/uri</t>
  </si>
  <si>
    <t>attachments/5/image/width</t>
  </si>
  <si>
    <t>attachments/5/info</t>
  </si>
  <si>
    <t>attachments/5/info/__module_component_useVideoPlayerWatchPauseScreenWithActions_video/__dr</t>
  </si>
  <si>
    <t>attachments/5/info/__module_operation_useVideoPlayerWatchPauseScreenWithActions_video/__dr</t>
  </si>
  <si>
    <t>attachments/5/info/video_chaining_caller</t>
  </si>
  <si>
    <t>attachments/5/info/video_channel_entry_point</t>
  </si>
  <si>
    <t>attachments/5/info/video_id</t>
  </si>
  <si>
    <t>attachments/5/isPremiere</t>
  </si>
  <si>
    <t>attachments/5/is_clip</t>
  </si>
  <si>
    <t>attachments/5/is_clipping_enabled</t>
  </si>
  <si>
    <t>attachments/5/is_gaming_video</t>
  </si>
  <si>
    <t>attachments/5/is_huddle</t>
  </si>
  <si>
    <t>attachments/5/is_latency_menu_enabled</t>
  </si>
  <si>
    <t>attachments/5/is_latency_sensitive_broadcast</t>
  </si>
  <si>
    <t>attachments/5/is_live_audio_room_v2_broadcast</t>
  </si>
  <si>
    <t>attachments/5/is_live_streaming</t>
  </si>
  <si>
    <t>attachments/5/is_live_trace_enabled</t>
  </si>
  <si>
    <t>attachments/5/is_looping</t>
  </si>
  <si>
    <t>attachments/5/is_music_clip</t>
  </si>
  <si>
    <t>attachments/5/is_ncsr</t>
  </si>
  <si>
    <t>attachments/5/is_playable</t>
  </si>
  <si>
    <t>attachments/5/is_podcast_video</t>
  </si>
  <si>
    <t>attachments/5/is_soundbites_video</t>
  </si>
  <si>
    <t>attachments/5/is_spherical</t>
  </si>
  <si>
    <t>attachments/5/is_spherical_enabled</t>
  </si>
  <si>
    <t>attachments/5/is_video_broadcast</t>
  </si>
  <si>
    <t>attachments/5/large_share_image/height</t>
  </si>
  <si>
    <t>attachments/5/large_share_image/uri</t>
  </si>
  <si>
    <t>attachments/5/large_share_image/width</t>
  </si>
  <si>
    <t>attachments/5/latency_sensitive_config</t>
  </si>
  <si>
    <t>attachments/5/liveViewerCount</t>
  </si>
  <si>
    <t>attachments/5/live_playback_instrumentation_configs</t>
  </si>
  <si>
    <t>attachments/5/live_rewind_enabled</t>
  </si>
  <si>
    <t>attachments/5/live_speaker_count_indicator</t>
  </si>
  <si>
    <t>attachments/5/loop_count</t>
  </si>
  <si>
    <t>attachments/5/matcha_related_keywords_links/0</t>
  </si>
  <si>
    <t>attachments/5/mediaset_token</t>
  </si>
  <si>
    <t>attachments/5/min_quality_preference</t>
  </si>
  <si>
    <t>attachments/5/music_attachment_metadata</t>
  </si>
  <si>
    <t>attachments/5/ocrText</t>
  </si>
  <si>
    <t>attachments/5/original_height</t>
  </si>
  <si>
    <t>attachments/5/original_rotation</t>
  </si>
  <si>
    <t>attachments/5/original_width</t>
  </si>
  <si>
    <t>attachments/5/owner/__isVideoOwner</t>
  </si>
  <si>
    <t>attachments/5/owner/__typename</t>
  </si>
  <si>
    <t>attachments/5/owner/has_professional_features_for_watch</t>
  </si>
  <si>
    <t>attachments/5/owner/id</t>
  </si>
  <si>
    <t>attachments/5/p2p_settings</t>
  </si>
  <si>
    <t>attachments/5/permalink_url</t>
  </si>
  <si>
    <t>attachments/5/photo_cix_screen</t>
  </si>
  <si>
    <t>attachments/5/photo_image/height</t>
  </si>
  <si>
    <t>attachments/5/photo_image/uri</t>
  </si>
  <si>
    <t>attachments/5/photo_image/width</t>
  </si>
  <si>
    <t>attachments/5/playable_duration_in_ms</t>
  </si>
  <si>
    <t>attachments/5/playlist</t>
  </si>
  <si>
    <t>attachments/5/pmv_metadata</t>
  </si>
  <si>
    <t>attachments/5/preferred_thumbnail/id</t>
  </si>
  <si>
    <t>attachments/5/preferred_thumbnail/image/uri</t>
  </si>
  <si>
    <t>attachments/5/preferred_thumbnail/image_preview_payload</t>
  </si>
  <si>
    <t>attachments/5/publish_time</t>
  </si>
  <si>
    <t>attachments/5/recipient_group/__typename</t>
  </si>
  <si>
    <t>attachments/5/recipient_group/id</t>
  </si>
  <si>
    <t>attachments/5/rehearsalInfo</t>
  </si>
  <si>
    <t>attachments/5/source/text</t>
  </si>
  <si>
    <t>attachments/5/spherical_video_fallback_urls</t>
  </si>
  <si>
    <t>attachments/5/spherical_video_renderer</t>
  </si>
  <si>
    <t>attachments/5/story_attachment_link_renderer/__module_component_CometFeedStoryLink_attachment/__dr</t>
  </si>
  <si>
    <t>attachments/5/story_attachment_link_renderer/__module_operation_CometFeedStoryLink_attachment/__dr</t>
  </si>
  <si>
    <t>attachments/5/story_attachment_link_renderer/__typename</t>
  </si>
  <si>
    <t>attachments/5/story_attachment_link_renderer/attachment/url</t>
  </si>
  <si>
    <t>attachments/5/story_attachment_link_renderer/attachment/web_link/__typename</t>
  </si>
  <si>
    <t>attachments/5/story_attachment_link_renderer/attachment/web_link/analytics_url</t>
  </si>
  <si>
    <t>attachments/5/story_attachment_link_renderer/attachment/web_link/destination_url</t>
  </si>
  <si>
    <t>attachments/5/story_attachment_link_renderer/attachment/web_link/fbclid</t>
  </si>
  <si>
    <t>attachments/5/story_attachment_link_renderer/attachment/web_link/lynx_mode</t>
  </si>
  <si>
    <t>attachments/5/story_attachment_link_renderer/attachment/web_link/url</t>
  </si>
  <si>
    <t>attachments/5/style_list/0</t>
  </si>
  <si>
    <t>attachments/5/style_list/1</t>
  </si>
  <si>
    <t>attachments/5/style_list/2</t>
  </si>
  <si>
    <t>attachments/5/style_list/3</t>
  </si>
  <si>
    <t>attachments/5/styles/__isStoryAttachmentStyleRendererUnion</t>
  </si>
  <si>
    <t>attachments/5/styles/__module_component_CometFeedStoryAttachmentMatchRenderer_attachment/__dr</t>
  </si>
  <si>
    <t>attachments/5/styles/__module_operation_CometFeedStoryAttachmentMatchRenderer_attachment/__dr</t>
  </si>
  <si>
    <t>attachments/5/styles/__typename</t>
  </si>
  <si>
    <t>attachments/5/styles/cover_photo/focus/x</t>
  </si>
  <si>
    <t>attachments/5/styles/cover_photo/focus/y</t>
  </si>
  <si>
    <t>attachments/5/styles/cover_photo/photo/accessibility_caption</t>
  </si>
  <si>
    <t>attachments/5/styles/cover_photo/photo/id</t>
  </si>
  <si>
    <t>attachments/5/styles/cover_photo/photo/image/height</t>
  </si>
  <si>
    <t>attachments/5/styles/cover_photo/photo/image/uri</t>
  </si>
  <si>
    <t>attachments/5/styles/cover_photo/photo/image/width</t>
  </si>
  <si>
    <t>attachments/5/styles/is_prod_eligible</t>
  </si>
  <si>
    <t>attachments/5/styles/meta/0</t>
  </si>
  <si>
    <t>attachments/5/styles/meta/1</t>
  </si>
  <si>
    <t>attachments/5/styles/profile_photo</t>
  </si>
  <si>
    <t>attachments/5/styles/title</t>
  </si>
  <si>
    <t>attachments/5/styles/url</t>
  </si>
  <si>
    <t>attachments/5/target/__typename</t>
  </si>
  <si>
    <t>attachments/5/target/article_author</t>
  </si>
  <si>
    <t>attachments/5/target/id</t>
  </si>
  <si>
    <t>attachments/5/throwbackStyles</t>
  </si>
  <si>
    <t>attachments/5/thumbnail</t>
  </si>
  <si>
    <t>attachments/5/thumbnailImage/uri</t>
  </si>
  <si>
    <t>attachments/5/title_with_entities/text</t>
  </si>
  <si>
    <t>attachments/5/unsupported_browser_message</t>
  </si>
  <si>
    <t>attachments/5/url</t>
  </si>
  <si>
    <t>attachments/5/videoId</t>
  </si>
  <si>
    <t>attachments/5/video_anchor_tag_info</t>
  </si>
  <si>
    <t>attachments/5/video_cix_screen</t>
  </si>
  <si>
    <t>attachments/5/video_collaborator_page_or_delegate_page</t>
  </si>
  <si>
    <t>attachments/5/video_container_type</t>
  </si>
  <si>
    <t>attachments/5/video_grid_renderer/__module_component_CometAlbumGridLayoutChild_video_videoRenderer/__dr</t>
  </si>
  <si>
    <t>attachments/5/video_grid_renderer/__module_operation_CometAlbumGridLayoutChild_video_videoRenderer/__dr</t>
  </si>
  <si>
    <t>attachments/5/video_grid_renderer/__typename</t>
  </si>
  <si>
    <t>attachments/5/video_grid_renderer/video/animated_image_caption</t>
  </si>
  <si>
    <t>attachments/5/video_grid_renderer/video/audio_availability</t>
  </si>
  <si>
    <t>attachments/5/video_grid_renderer/video/audio_settings</t>
  </si>
  <si>
    <t>attachments/5/video_grid_renderer/video/audio_user_preferred_language</t>
  </si>
  <si>
    <t>attachments/5/video_grid_renderer/video/autoplay_gating_result</t>
  </si>
  <si>
    <t>attachments/5/video_grid_renderer/video/broadcast_id</t>
  </si>
  <si>
    <t>attachments/5/video_grid_renderer/video/broadcast_low_latency_config</t>
  </si>
  <si>
    <t>attachments/5/video_grid_renderer/video/broadcast_status</t>
  </si>
  <si>
    <t>attachments/5/video_grid_renderer/video/broadcaster_origin</t>
  </si>
  <si>
    <t>attachments/5/video_grid_renderer/video/browser_native_hd_url</t>
  </si>
  <si>
    <t>attachments/5/video_grid_renderer/video/browser_native_sd_url</t>
  </si>
  <si>
    <t>attachments/5/video_grid_renderer/video/can_autoplay</t>
  </si>
  <si>
    <t>attachments/5/video_grid_renderer/video/can_use_oz</t>
  </si>
  <si>
    <t>attachments/5/video_grid_renderer/video/captions_settings</t>
  </si>
  <si>
    <t>attachments/5/video_grid_renderer/video/captions_url</t>
  </si>
  <si>
    <t>attachments/5/video_grid_renderer/video/cix_screen</t>
  </si>
  <si>
    <t>attachments/5/video_grid_renderer/video/comet_video_player_context_sensitive_config</t>
  </si>
  <si>
    <t>attachments/5/video_grid_renderer/video/comet_video_player_nextgendash_availability</t>
  </si>
  <si>
    <t>attachments/5/video_grid_renderer/video/comet_video_player_static_config</t>
  </si>
  <si>
    <t>attachments/5/video_grid_renderer/video/dash_manifest_url</t>
  </si>
  <si>
    <t>attachments/5/video_grid_renderer/video/dash_prefetch_experimental/0</t>
  </si>
  <si>
    <t>attachments/5/video_grid_renderer/video/dash_prefetch_experimental/1</t>
  </si>
  <si>
    <t>attachments/5/video_grid_renderer/video/drm_info</t>
  </si>
  <si>
    <t>attachments/5/video_grid_renderer/video/fbls_tier</t>
  </si>
  <si>
    <t>attachments/5/video_grid_renderer/video/height</t>
  </si>
  <si>
    <t>attachments/5/video_grid_renderer/video/id</t>
  </si>
  <si>
    <t>attachments/5/video_grid_renderer/video/if_viewer_can_see_community_moderation_tools</t>
  </si>
  <si>
    <t>attachments/5/video_grid_renderer/video/if_viewer_can_see_costreaming_tools</t>
  </si>
  <si>
    <t>attachments/5/video_grid_renderer/video/if_viewer_can_use_clipping</t>
  </si>
  <si>
    <t>attachments/5/video_grid_renderer/video/if_viewer_can_use_latency_menu</t>
  </si>
  <si>
    <t>attachments/5/video_grid_renderer/video/if_viewer_can_use_latency_menu_toggle</t>
  </si>
  <si>
    <t>attachments/5/video_grid_renderer/video/if_viewer_can_use_live_rewind</t>
  </si>
  <si>
    <t>attachments/5/video_grid_renderer/video/is_clipping_enabled</t>
  </si>
  <si>
    <t>attachments/5/video_grid_renderer/video/is_gaming_video</t>
  </si>
  <si>
    <t>attachments/5/video_grid_renderer/video/is_huddle</t>
  </si>
  <si>
    <t>attachments/5/video_grid_renderer/video/is_latency_menu_enabled</t>
  </si>
  <si>
    <t>attachments/5/video_grid_renderer/video/is_latency_sensitive_broadcast</t>
  </si>
  <si>
    <t>attachments/5/video_grid_renderer/video/is_live_streaming</t>
  </si>
  <si>
    <t>attachments/5/video_grid_renderer/video/is_live_trace_enabled</t>
  </si>
  <si>
    <t>attachments/5/video_grid_renderer/video/is_looping</t>
  </si>
  <si>
    <t>attachments/5/video_grid_renderer/video/is_ncsr</t>
  </si>
  <si>
    <t>attachments/5/video_grid_renderer/video/is_podcast_video</t>
  </si>
  <si>
    <t>attachments/5/video_grid_renderer/video/is_spherical</t>
  </si>
  <si>
    <t>attachments/5/video_grid_renderer/video/is_spherical_enabled</t>
  </si>
  <si>
    <t>attachments/5/video_grid_renderer/video/is_video_broadcast</t>
  </si>
  <si>
    <t>attachments/5/video_grid_renderer/video/latency_sensitive_config</t>
  </si>
  <si>
    <t>attachments/5/video_grid_renderer/video/live_playback_instrumentation_configs</t>
  </si>
  <si>
    <t>attachments/5/video_grid_renderer/video/live_rewind_enabled</t>
  </si>
  <si>
    <t>attachments/5/video_grid_renderer/video/loop_count</t>
  </si>
  <si>
    <t>attachments/5/video_grid_renderer/video/min_quality_preference</t>
  </si>
  <si>
    <t>attachments/5/video_grid_renderer/video/owner/__isVideoOwner</t>
  </si>
  <si>
    <t>attachments/5/video_grid_renderer/video/owner/__typename</t>
  </si>
  <si>
    <t>attachments/5/video_grid_renderer/video/owner/has_professional_features_for_watch</t>
  </si>
  <si>
    <t>attachments/5/video_grid_renderer/video/owner/id</t>
  </si>
  <si>
    <t>attachments/5/video_grid_renderer/video/p2p_settings</t>
  </si>
  <si>
    <t>attachments/5/video_grid_renderer/video/permalink_url</t>
  </si>
  <si>
    <t>attachments/5/video_grid_renderer/video/playable_duration_in_ms</t>
  </si>
  <si>
    <t>attachments/5/video_grid_renderer/video/playlist</t>
  </si>
  <si>
    <t>attachments/5/video_grid_renderer/video/pmv_metadata</t>
  </si>
  <si>
    <t>attachments/5/video_grid_renderer/video/preferred_thumbnail/id</t>
  </si>
  <si>
    <t>attachments/5/video_grid_renderer/video/preferred_thumbnail/image/uri</t>
  </si>
  <si>
    <t>attachments/5/video_grid_renderer/video/preferred_thumbnail/image_preview_payload</t>
  </si>
  <si>
    <t>attachments/5/video_grid_renderer/video/spherical_video_fallback_urls</t>
  </si>
  <si>
    <t>attachments/5/video_grid_renderer/video/spherical_video_renderer</t>
  </si>
  <si>
    <t>attachments/5/video_grid_renderer/video/thumbnailImage/uri</t>
  </si>
  <si>
    <t>attachments/5/video_grid_renderer/video/unsupported_browser_message</t>
  </si>
  <si>
    <t>attachments/5/video_grid_renderer/video/url</t>
  </si>
  <si>
    <t>attachments/5/video_grid_renderer/video/video_imf_data</t>
  </si>
  <si>
    <t>attachments/5/video_grid_renderer/video/video_player_scrubber_base_content_renderer</t>
  </si>
  <si>
    <t>attachments/5/video_grid_renderer/video/video_player_scrubber_preview_renderer/__module_component_VideoPlayerScrubberPreview_video/__dr</t>
  </si>
  <si>
    <t>attachments/5/video_grid_renderer/video/video_player_scrubber_preview_renderer/__module_operation_VideoPlayerScrubberPreview_video/__dr</t>
  </si>
  <si>
    <t>attachments/5/video_grid_renderer/video/video_player_scrubber_preview_renderer/__typename</t>
  </si>
  <si>
    <t>attachments/5/video_grid_renderer/video/video_player_scrubber_preview_renderer/video/id</t>
  </si>
  <si>
    <t>attachments/5/video_grid_renderer/video/video_player_scrubber_preview_renderer/video/scrubber_preview_thumbnail_information/has_preview_thumbnails</t>
  </si>
  <si>
    <t>attachments/5/video_grid_renderer/video/video_player_scrubber_preview_renderer/video/scrubber_preview_thumbnail_information/max_number_of_images_per_sprite</t>
  </si>
  <si>
    <t>attachments/5/video_grid_renderer/video/video_player_scrubber_preview_renderer/video/scrubber_preview_thumbnail_information/num_images_per_row</t>
  </si>
  <si>
    <t>attachments/5/video_grid_renderer/video/video_player_scrubber_preview_renderer/video/scrubber_preview_thumbnail_information/sprite_uris/0</t>
  </si>
  <si>
    <t>attachments/5/video_grid_renderer/video/video_player_scrubber_preview_renderer/video/scrubber_preview_thumbnail_information/thumbnail_height</t>
  </si>
  <si>
    <t>attachments/5/video_grid_renderer/video/video_player_scrubber_preview_renderer/video/scrubber_preview_thumbnail_information/thumbnail_width</t>
  </si>
  <si>
    <t>attachments/5/video_grid_renderer/video/video_player_scrubber_preview_renderer/video/scrubber_preview_thumbnail_information/time_interval_between_image</t>
  </si>
  <si>
    <t>attachments/5/video_grid_renderer/video/video_player_shaka_performance_logger_init/__module_component_useVideoPlayerShakaPerformanceLoggerRelayImpl_video/__dr</t>
  </si>
  <si>
    <t>attachments/5/video_grid_renderer/video/video_player_shaka_performance_logger_init/__module_operation_useVideoPlayerShakaPerformanceLoggerRelayImpl_video/__dr</t>
  </si>
  <si>
    <t>attachments/5/video_grid_renderer/video/video_player_shaka_performance_logger_init/__typename</t>
  </si>
  <si>
    <t>attachments/5/video_grid_renderer/video/video_player_shaka_performance_logger_init2/__module_component_useVideoPlayerShakaPerformanceLoggerBuilder_video/__dr</t>
  </si>
  <si>
    <t>attachments/5/video_grid_renderer/video/video_player_shaka_performance_logger_init2/__module_operation_useVideoPlayerShakaPerformanceLoggerBuilder_video/__dr</t>
  </si>
  <si>
    <t>attachments/5/video_grid_renderer/video/video_player_shaka_performance_logger_init2/__typename</t>
  </si>
  <si>
    <t>attachments/5/video_grid_renderer/video/video_player_shaka_performance_logger_init2/per_session_sampling_rate</t>
  </si>
  <si>
    <t>attachments/5/video_grid_renderer/video/video_player_shaka_performance_logger_should_sample</t>
  </si>
  <si>
    <t>attachments/5/video_grid_renderer/video/video_status_type</t>
  </si>
  <si>
    <t>attachments/5/video_grid_renderer/video/viewer_autoplay_setting</t>
  </si>
  <si>
    <t>attachments/5/video_grid_renderer/video/width</t>
  </si>
  <si>
    <t>attachments/5/video_imf_data</t>
  </si>
  <si>
    <t>attachments/5/video_player_scrubber_base_content_renderer</t>
  </si>
  <si>
    <t>attachments/5/video_player_scrubber_preview_renderer/__module_component_VideoPlayerScrubberPreview_video/__dr</t>
  </si>
  <si>
    <t>attachments/5/video_player_scrubber_preview_renderer/__module_operation_VideoPlayerScrubberPreview_video/__dr</t>
  </si>
  <si>
    <t>attachments/5/video_player_scrubber_preview_renderer/__typename</t>
  </si>
  <si>
    <t>attachments/5/video_player_scrubber_preview_renderer/video/id</t>
  </si>
  <si>
    <t>attachments/5/video_player_scrubber_preview_renderer/video/scrubber_preview_thumbnail_information/has_preview_thumbnails</t>
  </si>
  <si>
    <t>attachments/5/video_player_scrubber_preview_renderer/video/scrubber_preview_thumbnail_information/max_number_of_images_per_sprite</t>
  </si>
  <si>
    <t>attachments/5/video_player_scrubber_preview_renderer/video/scrubber_preview_thumbnail_information/num_images_per_row</t>
  </si>
  <si>
    <t>attachments/5/video_player_scrubber_preview_renderer/video/scrubber_preview_thumbnail_information/thumbnail_height</t>
  </si>
  <si>
    <t>attachments/5/video_player_scrubber_preview_renderer/video/scrubber_preview_thumbnail_information/thumbnail_width</t>
  </si>
  <si>
    <t>attachments/5/video_player_scrubber_preview_renderer/video/scrubber_preview_thumbnail_information/time_interval_between_image</t>
  </si>
  <si>
    <t>attachments/5/video_player_shaka_performance_logger_init/__module_component_useVideoPlayerShakaPerformanceLoggerRelayImpl_video/__dr</t>
  </si>
  <si>
    <t>attachments/5/video_player_shaka_performance_logger_init/__module_operation_useVideoPlayerShakaPerformanceLoggerRelayImpl_video/__dr</t>
  </si>
  <si>
    <t>attachments/5/video_player_shaka_performance_logger_init/__typename</t>
  </si>
  <si>
    <t>attachments/5/video_player_shaka_performance_logger_init2/__module_component_useVideoPlayerShakaPerformanceLoggerBuilder_video/__dr</t>
  </si>
  <si>
    <t>attachments/5/video_player_shaka_performance_logger_init2/__module_operation_useVideoPlayerShakaPerformanceLoggerBuilder_video/__dr</t>
  </si>
  <si>
    <t>attachments/5/video_player_shaka_performance_logger_init2/__typename</t>
  </si>
  <si>
    <t>attachments/5/video_player_shaka_performance_logger_init2/per_session_sampling_rate</t>
  </si>
  <si>
    <t>attachments/5/video_player_shaka_performance_logger_should_sample</t>
  </si>
  <si>
    <t>attachments/5/video_status_type</t>
  </si>
  <si>
    <t>attachments/5/viewer_autoplay_setting</t>
  </si>
  <si>
    <t>attachments/5/width</t>
  </si>
  <si>
    <t>facebookId</t>
  </si>
  <si>
    <t>facebookUrl</t>
  </si>
  <si>
    <t>isVideo</t>
  </si>
  <si>
    <t>link</t>
  </si>
  <si>
    <t>reactionAngryCount</t>
  </si>
  <si>
    <t>reactionCareCount</t>
  </si>
  <si>
    <t>reactionHahaCount</t>
  </si>
  <si>
    <t>reactionLikeCount</t>
  </si>
  <si>
    <t>reactionSadCount</t>
  </si>
  <si>
    <t>reactionLoveCount</t>
  </si>
  <si>
    <t>reactionWowCount</t>
  </si>
  <si>
    <t>user/id</t>
  </si>
  <si>
    <t>user/name</t>
  </si>
  <si>
    <t>Photo</t>
  </si>
  <si>
    <t>FF726C65</t>
  </si>
  <si>
    <t>4361105794168453</t>
  </si>
  <si>
    <t>May be an image of text</t>
  </si>
  <si>
    <t>https://www.facebook.com/1453059433235276/photos/gm.1746279596743511/4361105794168453/?type=3</t>
  </si>
  <si>
    <t>366950274676457</t>
  </si>
  <si>
    <t>https://www.facebook.com/groups/366950274676457/</t>
  </si>
  <si>
    <t>1453059433235276</t>
  </si>
  <si>
    <t>2026-05-17T07:47:10.000Z</t>
  </si>
  <si>
    <t>4361111367501229</t>
  </si>
  <si>
    <t>May be an image of car and text</t>
  </si>
  <si>
    <t>https://www.facebook.com/993748946929929/photos/gm.1746284526743018/4361111367501229/?type=3</t>
  </si>
  <si>
    <t>993748946929929</t>
  </si>
  <si>
    <t>2026-05-17T07:55:28.000Z</t>
  </si>
  <si>
    <t>FF839EF8</t>
  </si>
  <si>
    <t>122259926204190439</t>
  </si>
  <si>
    <t>No photo description available.</t>
  </si>
  <si>
    <t>https://www.facebook.com/photo.php?fbid=122259926204190439&amp;set=gm.1641695733868565&amp;type=3</t>
  </si>
  <si>
    <t>pfbid02bJV52bXJVwM6DXkdB99t8RLsDoBjZg1epromy5kM76DoPWVfCWyEgNGgdYyhA3t6l</t>
  </si>
  <si>
    <t>2026-01-09T08:31:20.000Z</t>
  </si>
  <si>
    <t>https://unwire.hk/2026/01/22/geotab-ev-battery-health-fast-charging-study-2025/life-tech/auto/</t>
  </si>
  <si>
    <t>736396492</t>
  </si>
  <si>
    <t>2026-01-22T15:31:07.000Z</t>
  </si>
  <si>
    <t>pcb.1746133363424801</t>
  </si>
  <si>
    <t>https://www.facebook.com/media/set/?set=pcb.1746133363424801&amp;type=1</t>
  </si>
  <si>
    <t>122110454066846506</t>
  </si>
  <si>
    <t>https://scontent-hou1-1.xx.fbcdn.net/v/t39.30808-6/701895276_122110452230846506_718514534027744013_n.jpg?stp=dst-jpg_s590x590_tt6&amp;_nc_cat=104&amp;ccb=1-7&amp;_nc_sid=aa7b47&amp;_nc_ohc=6o25qkH3b0wQ7kNvwHt39YC&amp;_nc_oc=AdosQgr_CdEWZE5T-OnLGox1TWO8eFDu8BmndrAE6Itrr01yIcJ496nuVwaZViSPs3w&amp;_nc_zt=23&amp;_nc_ht=scontent-hou1-1.xx&amp;_nc_gid=0OLlfmk8_qUQM_qPIMnqSg&amp;_nc_ss=72289&amp;oh=00_Af52wxkD-bGdAw2AwR3j18bCogAdZhQfOvebTlxBg4WttA&amp;oe=6A10AF67</t>
  </si>
  <si>
    <t>false</t>
  </si>
  <si>
    <t>May be an image of car and text that says 'W S 港車薈'</t>
  </si>
  <si>
    <t>User</t>
  </si>
  <si>
    <t>61575395196274</t>
  </si>
  <si>
    <t>122110454090846506</t>
  </si>
  <si>
    <t>https://scontent-hou1-1.xx.fbcdn.net/v/t39.30808-6/699396957_122110452218846506_7709442474204684259_n.jpg?stp=dst-jpg_s590x590_tt6&amp;_nc_cat=110&amp;ccb=1-7&amp;_nc_sid=aa7b47&amp;_nc_ohc=APHx1k3wZXIQ7kNvwHrungQ&amp;_nc_oc=AdpGSFQYPytkPbbVXbEiQuoRSmWGDLAy-GtWwy_BzRYmVZFB325SHDw2TNgrEYAo76U&amp;_nc_zt=23&amp;_nc_ht=scontent-hou1-1.xx&amp;_nc_gid=0OLlfmk8_qUQM_qPIMnqSg&amp;_nc_ss=72289&amp;oh=00_Af5PsBUfAN6gENnexHjubT8gEpfT0H53VQS4g2Xr_V_oLA&amp;oe=6A10AD4E</t>
  </si>
  <si>
    <t>122110454096846506</t>
  </si>
  <si>
    <t>https://scontent-hou1-1.xx.fbcdn.net/v/t39.30808-6/699354241_122110452224846506_3897201526842920894_n.jpg?stp=cp6_dst-jpg_s590x590_tt6&amp;_nc_cat=100&amp;ccb=1-7&amp;_nc_sid=aa7b47&amp;_nc_ohc=4oYtRcAcsYoQ7kNvwG3iLuS&amp;_nc_oc=Ado3Kb0I52gFec5EdMuGEar6aWagmyibdcbQtqP5IUeZs38kzlsP-OQpDbN7TwOu6cc&amp;_nc_zt=23&amp;_nc_ht=scontent-hou1-1.xx&amp;_nc_gid=0OLlfmk8_qUQM_qPIMnqSg&amp;_nc_ss=72289&amp;oh=00_Af7e1UfINYUkcPY1L7jayoU1otQLlA3iCp1wtw_dsyDozg&amp;oe=6A10BE52</t>
  </si>
  <si>
    <t>May be an image of motorcycle and speaker</t>
  </si>
  <si>
    <t>Video</t>
  </si>
  <si>
    <t>1623498288951094</t>
  </si>
  <si>
    <t>https://scontent-hou1-1.xx.fbcdn.net/v/t15.5256-10/699858918_27692459497021781_3079934702573484547_n.jpg?stp=dst-jpg_s590x590_tt6&amp;_nc_cat=100&amp;ccb=1-7&amp;_nc_sid=117846&amp;_nc_ohc=1s7WPeVUCVQQ7kNvwETMpbe&amp;_nc_oc=AdoewljQ0nn5EOUMQMx6NHha6UnhfVOiG3pkxW-g32ZftQ9xUc5skHPJzlGjDcep5Qw&amp;_nc_zt=23&amp;_nc_ht=scontent-hou1-1.xx&amp;_nc_gid=0OLlfmk8_qUQM_qPIMnqSg&amp;_nc_ss=72289&amp;oh=00_Af5mAk1w-TnxzqhActEJ37jVcR5EcucCSiS1JOwc1KfqaA&amp;oe=6A10C818</t>
  </si>
  <si>
    <t>true</t>
  </si>
  <si>
    <t>CometAlbumGridChildVideoRenderer.react</t>
  </si>
  <si>
    <t>CometAlbumGridChildVideoRenderer_renderer$normalization.graphql</t>
  </si>
  <si>
    <t>VideoAttachmentGridRenderer</t>
  </si>
  <si>
    <t>AVAILABLE</t>
  </si>
  <si>
    <t>en</t>
  </si>
  <si>
    <t>all_page_organic_allowed</t>
  </si>
  <si>
    <t>https://video-hou1-1.xx.fbcdn.net/o1/v/t2/f2/m366/AQNHrBb5KWawwbZrlCUa7YrFkWZwgH_JdOKJVWHMEt77Fpcb8knu_dEzRwJrkhWHglI86fB_qO08nnHRGxZDqNQ8Kmjiaq9Wwiz2EYZGLGgLMA.mp4?_nc_cat=111&amp;_nc_sid=5e9851&amp;_nc_ht=video-hou1-1.xx.fbcdn.net&amp;_nc_ohc=NPGB2Lmhk-IQ7kNvwHIUYU_&amp;efg=eyJ2ZW5jb2RlX3RhZyI6Inhwdl9wcm9ncmVzc2l2ZS5GQUNFQk9PSy4uQzMuNzIwLmRhc2hfaDI2NC1iYXNpYy1nZW4yXzcyMHAiLCJ4cHZfYXNzZXRfaWQiOjI2ODU4MTExMjEwNTE2OTMyLCJhc3NldF9hZ2VfZGF5cyI6MSwidmlfdXNlY2FzZV9pZCI6MTAxMjEsImR1cmF0aW9uX3MiOjE4LCJ1cmxnZW5fc291cmNlIjoid3d3In0%3D&amp;ccb=17-1&amp;vs=e00ca49387c05f32&amp;_nc_vs=HBksFQIYRWZiX2VwaGVtZXJhbC9DNTRERUY0MTY1RkI3NUY5NjE1NzdEMTc1QTdCMURCRF9tdF8xX3ZpZGVvX2Rhc2hpbml0Lm1wNBUAAsgBEgAVAhhAZmJfcGVybWFuZW50LzAzNEJERjUzQTE3NDNBRDVENDVFNEJBREQ3RjUyNzg3X2F1ZGlvX2Rhc2hpbml0Lm1wNBUCAsgBEgAoABgAGwKIB3VzZV9vaWwBMRJwcm9ncmVzc2l2ZV9yZWNpcGUBMRUAACaIx9Og6tO1XxUCKAJDMywXQDLMzMzMzM0YGWRhc2hfaDI2NC1iYXNpYy1nZW4yXzcyMHARAHUCZZKeAQA&amp;_nc_gid=0OLlfmk8_qUQM_qPIMnqSg&amp;_nc_ss=72289&amp;_nc_zt=28&amp;oh=00_Af7_zahtDyOISrvcsPRhhHPssO1JAibALkfxl0n7zbOo1w&amp;oe=6A10BDF5&amp;bitrate=2450513&amp;tag=dash_h264-basic-gen2_720p</t>
  </si>
  <si>
    <t>https://video-hou1-1.xx.fbcdn.net/o1/v/t2/f2/m412/AQPELgDJAVVYLjlxKBo2swNpT7plNe6kLVxIeCrousAMoXdj9XjTF-8XGmDxOy-B0WfeziJhy2z0sV9_1GkQ_5B73DgAgoGVKebj3u6cBw.mp4?_nc_cat=104&amp;_nc_sid=8bf8fe&amp;_nc_ht=video-hou1-1.xx.fbcdn.net&amp;_nc_ohc=UB0v4RJcT28Q7kNvwGUfje7&amp;efg=eyJ2ZW5jb2RlX3RhZyI6Inhwdl9wcm9ncmVzc2l2ZS5GQUNFQk9PSy4uQzMuMzYwLnN2ZV9zZCIsInhwdl9hc3NldF9pZCI6MjY4NTgxMTEyMTA1MTY5MzIsImFzc2V0X2FnZV9kYXlzIjoxLCJ2aV91c2VjYXNlX2lkIjoxMDEyMSwiZHVyYXRpb25fcyI6MTgsInVybGdlbl9zb3VyY2UiOiJ3d3cifQ%3D%3D&amp;ccb=17-1&amp;_nc_gid=0OLlfmk8_qUQM_qPIMnqSg&amp;_nc_ss=72289&amp;_nc_zt=28&amp;oh=00_Af4lKbxOM_IG4WqOn6_wU2nBSqv7GDr-VgLEYH9MM1UCmQ&amp;oe=6A10C7C2&amp;bitrate=529366&amp;tag=sve_sd</t>
  </si>
  <si>
    <t>{}</t>
  </si>
  <si>
    <t>https://www.facebook.com/dash_mpd_debug.mpd?v=1623498288951094&amp;dummy=.mpd</t>
  </si>
  <si>
    <t>1539841131075149v</t>
  </si>
  <si>
    <t>970908169005966a</t>
  </si>
  <si>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</si>
  <si>
    <t>https://www.facebook.com/61575395196274/videos/1623498288951094/?idorvanity=366950274676457</t>
  </si>
  <si>
    <t>&lt;?xml version="1.0" encoding="UTF-8"?&gt;
&lt;MPD xmlns="urn:mpeg:dash:schema:mpd:2011" xmlns:xsi="http://www.w3.org/2001/XMLSchema-instance" xsi:schemaLocation="urn:mpeg:dash:schema:mpd:2011 DASH-MPD.xsd" profiles="urn:mpeg:dash:profile:isoff-on-demand:2011" minBufferTime="PT2S" type="static" mediaPresentationDuration="PT18.799999S" FBTagsetUsed="gen2hwbasicvp9" FBManifestIdentifier="FgAYDmdlbjJod2Jhc2ljdnA5GVacrq/IpcK5A4iWvur5wdcEqN7AzL/YlwWa2Ya6xp68BbDz0ZbHrKMQIhgQYXVkaW9fYWFjX2xuX3ZiciI2AhQAEgA="&gt;&lt;Period id="0" duration="PT18.799999S"&gt;&lt;AdaptationSet id="0" contentType="video" frameRate="15360/512" subsegmentAlignment="true" par="9:16" FBUnifiedUploadResolutionMos="360:77.1,480:77.1,720:77.1,1080:77.1"&gt;&lt;Representation id="1459472782858132v" bandwidth="5501853" codecs="vp09.00.40.08.00.01.01.01.00" mimeType="video/mp4" sar="1:1" FBEncodingTag="dash_vp9-basic-gen2_1080p" FBPlaybackResolutionMos="0:100,360:98.1,480:97.9,720:97.2,1080:95.9" FBPlaybackResolutionMosConfidenceLevel="high" FBPlaybackResolutionCsvqm="0:100,360:99.569,480:99.516,720:99.321,1080:98.77" width="1080" height="1920" FBQualityClass="hd" FBQualityLabel="1080p"&gt;&lt;BaseURL&gt;https://video-hou1-1.xx.fbcdn.net/o1/v/t2/f2/m366/AQM4coXsztt0a5TFU-dsE4N1ehpES-KOvVd8PwMMyJnSffKUnBF2FoIh1E-O7IHDH7dXik3aire1qKhU5rjatiM7xuJRrLGhFv6EcQFYIhcRgQ.mp4?_nc_cat=102&amp;amp;_nc_sid=9ca052&amp;amp;_nc_ht=video-hou1-1.xx.fbcdn.net&amp;amp;_nc_ohc=ckIUxzXKRy8Q7kNvwGU8vcH&amp;amp;efg=eyJ2ZW5jb2RlX3RhZyI6ImRhc2hfdnA5LWJhc2ljLWdlbjJfMTA4MHAiLCJ2aWRlb19pZCI6MTYyMzQ5ODI4ODk1MTA5NCwib2lsX3VybGdlbl9hcHBfaWQiOjAsImNsaWVudF9uYW1lIjoidW5rbm93biIsInhwdl9hc3NldF9pZCI6MjY4NTgxMTEyMTA1MTY5MzIsImFzc2V0X2FnZV9kYXlzIjoxLCJ2aV91c2VjYXNlX2lkIjoxMDEyMSwiZHVyYXRpb25fcyI6MTgsImJpdHJhdGUiOjM3NjY4MTUsInVybGdlbl9zb3VyY2UiOiJ3d3cifQ%3D%3D&amp;amp;ccb=17-1&amp;amp;_nc_gid=0OLlfmk8_qUQM_qPIMnqSg&amp;amp;_nc_ss=72289&amp;amp;_nc_zt=28&amp;amp;oh=00_Af56c3X911rPzbiF1TpxbF3Uy5K76uMubfDRoeGKSlSD7A&amp;amp;oe=6A10A5EE&lt;/BaseURL&gt;&lt;SegmentBase indexRange="818-897" timescale="15360" FBFirstSegmentRange="898-2431495"&gt;&lt;Initialization range="0-817"/&gt;&lt;/SegmentBase&gt;&lt;/Representation&gt;&lt;Representation id="1539841131075149v" bandwidth="635584" codecs="vp09.00.21.08.00.01.01.01.00" mimeType="video/mp4" sar="1:1" FBEncodingTag="dash_vp9-basic-gen2_360p" FBPlaybackResolutionMos="0:100,360:82.8,480:75.8,720:68.1,1080:57.2" FBPlaybackResolutionMosConfidenceLevel="high" FBPlaybackResolutionCsvqm="0:100,360:94.2,480:90.3,720:82.9,1080:72.5" width="360" height="640" FBQualityClass="sd" FBQualityLabel="360p"&gt;&lt;BaseURL&gt;https://video-hou1-1.xx.fbcdn.net/o1/v/t2/f2/m366/AQNgfyXHhsHOfrU55R_is_568PLk1yyiE2JO0WoEPGvkFYhWpchbrqDukG5ICOmmCKzMFZdatkWQK9eVpkPz5fBDTQA5unci1zZjSnzbaTpR_w.mp4?_nc_cat=102&amp;amp;_nc_sid=9ca052&amp;amp;_nc_ht=video-hou1-1.xx.fbcdn.net&amp;amp;_nc_ohc=ZHuy8ik97jYQ7kNvwHZe9te&amp;amp;efg=eyJ2ZW5jb2RlX3RhZyI6ImRhc2hfdnA5LWJhc2ljLWdlbjJfMzYwcCIsInZpZGVvX2lkIjoxNjIzNDk4Mjg4OTUxMDk0LCJvaWxfdXJsZ2VuX2FwcF9pZCI6MCwiY2xpZW50X25hbWUiOiJ1bmtub3duIiwieHB2X2Fzc2V0X2lkIjoyNjg1ODExMTIxMDUxNjkzMiwiYXNzZXRfYWdlX2RheXMiOjEsInZpX3VzZWNhc2VfaWQiOjEwMTIxLCJkdXJhdGlvbl9zIjoxOCwiYml0cmF0ZSI6NDY2MTAwLCJ1cmxnZW5fc291cmNlIjoid3d3In0%3D&amp;amp;ccb=17-1&amp;amp;_nc_gid=0OLlfmk8_qUQM_qPIMnqSg&amp;amp;_nc_ss=72289&amp;amp;_nc_zt=28&amp;amp;oh=00_Af7a7NDf30PtuQtuRWp_RyMBrt1bt839tLICXEAS7cw0Cw&amp;amp;oe=6A10BCD6&lt;/BaseURL&gt;&lt;SegmentBase indexRange="818-897" timescale="15360" FBFirstSegmentRange="898-260160"&gt;&lt;Initialization range="0-817"/&gt;&lt;/SegmentBase&gt;&lt;/Representation&gt;&lt;Representation id="4581330908757208v" bandwidth="1995698" codecs="vp09.00.30.08.00.01.01.01.00" mimeType="video/mp4" sar="1:1" FBEncodingTag="dash_vp9-basic-gen2_540p" FBPlaybackResolutionMos="0:100,360:94.7,480:93.6,720:89,1080:79.5" FBPlaybackResolutionMosConfidenceLevel="high" FBPlaybackResolutionCsvqm="0:100,360:98.21,480:97.7,720:96.2,1080:92.8" width="540" height="960" FBQualityClass="sd" FBQualityLabel="540p"&gt;&lt;BaseURL&gt;https://video-hou1-1.xx.fbcdn.net/o1/v/t2/f2/m366/AQMO0UsArmD1IhmLJjft2s-IHZjYGXg4Rzj8lsSwRGCjaHohq9nIGapZqn7Sk00OJRi6h2S8ycKi0B3NSMoWQ_FQAIIw7tL7BLfxSwCNuhq16w.mp4?_nc_cat=107&amp;amp;_nc_sid=9ca052&amp;amp;_nc_ht=video-hou1-1.xx.fbcdn.net&amp;amp;_nc_ohc=_AS3CO-hvuEQ7kNvwEVN25X&amp;amp;efg=eyJ2ZW5jb2RlX3RhZyI6ImRhc2hfdnA5LWJhc2ljLWdlbjJfNTQwcCIsInZpZGVvX2lkIjoxNjIzNDk4Mjg4OTUxMDk0LCJvaWxfdXJsZ2VuX2FwcF9pZCI6MCwiY2xpZW50X25hbWUiOiJ1bmtub3duIiwieHB2X2Fzc2V0X2lkIjoyNjg1ODExMTIxMDUxNjkzMiwiYXNzZXRfYWdlX2RheXMiOjEsInZpX3VzZWNhc2VfaWQiOjEwMTIxLCJkdXJhdGlvbl9zIjoxOCwiYml0cmF0ZSI6MTM4MzQwOCwidXJsZ2VuX3NvdXJjZSI6Ind3dyJ9&amp;amp;ccb=17-1&amp;amp;_nc_gid=0OLlfmk8_qUQM_qPIMnqSg&amp;amp;_nc_ss=72289&amp;amp;_nc_zt=28&amp;amp;oh=00_Af5FPx8mzxEH_hSfW030prSbT8HPhcqEXYKGcRbl4_nz9Q&amp;amp;oe=6A10B7A9&lt;/BaseURL&gt;&lt;SegmentBase indexRange="818-897" timescale="15360" FBFirstSegmentRange="898-830780"&gt;&lt;Initialization range="0-817"/&gt;&lt;/SegmentBase&gt;&lt;/Representation&gt;&lt;Representation id="1318347973576068v" bandwidth="3949533" codecs="vp09.00.31.08.00.01.01.01.00" mimeType="video/mp4" sar="1:1" FBEncodingTag="dash_vp9-basic-gen2_720p" FBPlaybackResolutionMos="0:100,360:97.2,480:96.7,720:95.7,1080:93.2" FBPlaybackResolutionMosConfidenceLevel="high" FBPlaybackResolutionCsvqm="0:100,360:99.328,480:99.133,720:98.67,1080:97.5" width="720" height="1280" FBQualityClass="hd" FBQualityLabel="720p"&gt;&lt;BaseURL&gt;https://video-hou1-1.xx.fbcdn.net/o1/v/t2/f2/m366/AQN2DLklUMTg62p5WQWK1BK8mmFFRp1LjGzhnYpN-PoFWrnfaNNk6JrEaJTOXD0KOOHx8DdhipeY4K4glRjki7hF4RhQx7IKRJ_pPGJLlmHLNw.mp4?_nc_cat=111&amp;amp;_nc_sid=9ca052&amp;amp;_nc_ht=video-hou1-1.xx.fbcdn.net&amp;amp;_nc_ohc=jFV9rLb1Q3wQ7kNvwGg-kwx&amp;amp;efg=eyJ2ZW5jb2RlX3RhZyI6ImRhc2hfdnA5LWJhc2ljLWdlbjJfNzIwcCIsInZpZGVvX2lkIjoxNjIzNDk4Mjg4OTUxMDk0LCJvaWxfdXJsZ2VuX2FwcF9pZCI6MCwiY2xpZW50X25hbWUiOiJ1bmtub3duIiwieHB2X2Fzc2V0X2lkIjoyNjg1ODExMTIxMDUxNjkzMiwiYXNzZXRfYWdlX2RheXMiOjEsInZpX3VzZWNhc2VfaWQiOjEwMTIxLCJkdXJhdGlvbl9zIjoxOCwiYml0cmF0ZSI6MjYyNjM4MCwidXJsZ2VuX3NvdXJjZSI6Ind3dyJ9&amp;amp;ccb=17-1&amp;amp;_nc_gid=0OLlfmk8_qUQM_qPIMnqSg&amp;amp;_nc_ss=72289&amp;amp;_nc_zt=28&amp;amp;oh=00_Af5qe8Sz7vtlWiEMa-giNHt7k-8q6zxLmnfJNj9zwdzMEw&amp;amp;oe=6A10A521&lt;/BaseURL&gt;&lt;SegmentBase indexRange="818-897" timescale="15360" FBFirstSegmentRange="898-1637646"&gt;&lt;Initialization range="0-817"/&gt;&lt;/SegmentBase&gt;&lt;/Representation&gt;&lt;/AdaptationSet&gt;&lt;AdaptationSet id="1" contentType="audio" subsegmentStartsWithSAP="1" subsegmentAlignment="true"&gt;&lt;Representation id="970908169005966a" bandwidth="73408" codecs="mp4a.40.5" mimeType="audio/mp4" FBAvgBitrate="73408" audioSamplingRate="44100" FBEncodingTag="dash_ln_heaac_vbr3_audio"&gt;&lt;AudioChannelConfiguration schemeIdUri="urn:mpeg:dash:23003:3:audio_channel_configuration:2011" value="2"/&gt;&lt;BaseURL&gt;https://video-hou1-1.xx.fbcdn.net/o1/v/t2/f2/m412/AQMEboUQtJR_9Lcyes-Cf76q7M24SQUl0jgDaPwVZA_N8zGBuWfoBZ8qh7A5uItfKYPI2DAdDVZpKNvJWPadB7P1s-ykr3b8jJ1U1PI.mp4?_nc_cat=109&amp;amp;_nc_sid=9ca052&amp;amp;_nc_ht=video-hou1-1.xx.fbcdn.net&amp;amp;_nc_ohc=fkbVXldgceEQ7kNvwG_P3Jp&amp;amp;efg=eyJ2ZW5jb2RlX3RhZyI6ImRhc2hfbG5faGVhYWNfdmJyM19hdWRpbyIsInZpZGVvX2lkIjoxNjIzNDk4Mjg4OTUxMDk0LCJvaWxfdXJsZ2VuX2FwcF9pZCI6MCwiY2xpZW50X25hbWUiOiJ1bmtub3duIiwieHB2X2Fzc2V0X2lkIjoyNjg1ODExMTIxMDUxNjkzMiwiYXNzZXRfYWdlX2RheXMiOjEsInZpX3VzZWNhc2VfaWQiOjEwMTIxLCJkdXJhdGlvbl9zIjoxOCwiYml0cmF0ZSI6NzM4MjMsInVybGdlbl9zb3VyY2UiOiJ3d3cifQ%3D%3D&amp;amp;ccb=17-1&amp;amp;_nc_gid=0OLlfmk8_qUQM_qPIMnqSg&amp;amp;_nc_ss=72289&amp;amp;_nc_zt=28&amp;amp;oh=00_Af67pDKLDDlHrufYHKUmhw5GHfBegK6MlPxxt0F2x1M6sg&amp;amp;oe=6A10C3BA&lt;/BaseURL&gt;&lt;SegmentBase indexRange="824-975" timescale="44100" FBFirstSegmentRange="976-19502"&gt;&lt;Initialization range="0-823"/&gt;&lt;/SegmentBase&gt;&lt;/Representation&gt;&lt;/AdaptationSet&gt;&lt;/Period&gt;&lt;/MPD&gt;</t>
  </si>
  <si>
    <t>26858113937183326</t>
  </si>
  <si>
    <t>https://scontent-hou1-1.xx.fbcdn.net/v/t15.5256-10/699858918_27692459497021781_3079934702573484547_n.jpg?stp=dst-jpg_s960x960_tt6&amp;_nc_cat=100&amp;ccb=1-7&amp;_nc_sid=50ce42&amp;_nc_ohc=1s7WPeVUCVQQ7kNvwETMpbe&amp;_nc_oc=AdoewljQ0nn5EOUMQMx6NHha6UnhfVOiG3pkxW-g32ZftQ9xUc5skHPJzlGjDcep5Qw&amp;_nc_zt=23&amp;_nc_ht=scontent-hou1-1.xx&amp;_nc_gid=0OLlfmk8_qUQM_qPIMnqSg&amp;_nc_ss=72289&amp;oh=00_Af6hgQ-HtHRcdGqxaxtpcqKga973dR1nsUQPSaNNgVoHlA&amp;oe=6A10C818</t>
  </si>
  <si>
    <t>https://scontent-hou1-1.xx.fbcdn.net/v/t15.5256-10/699858918_27692459497021781_3079934702573484547_n.jpg?stp=dst-jpg_s960x960_tt6&amp;_nc_cat=100&amp;ccb=1-7&amp;_nc_sid=117846&amp;_nc_ohc=1s7WPeVUCVQQ7kNvwETMpbe&amp;_nc_oc=AdoewljQ0nn5EOUMQMx6NHha6UnhfVOiG3pkxW-g32ZftQ9xUc5skHPJzlGjDcep5Qw&amp;_nc_zt=23&amp;_nc_ht=scontent-hou1-1.xx&amp;_nc_gid=0OLlfmk8_qUQM_qPIMnqSg&amp;_nc_ss=72289&amp;oh=00_Af6hgQ-HtHRcdGqxaxtpcqKga973dR1nsUQPSaNNgVoHlA&amp;oe=6A10C818</t>
  </si>
  <si>
    <t>VideoPlayerScrubberDefaultPreview.react</t>
  </si>
  <si>
    <t>VideoPlayerScrubberDefaultPreview_video$normalization.graphql</t>
  </si>
  <si>
    <t>XFBVideoPlayerScrubberDefaultPreviewRenderer</t>
  </si>
  <si>
    <t>VideoPlayerShakaPerformanceLogger</t>
  </si>
  <si>
    <t>useVideoPlayerShakaPerformanceLoggerRelayImpl_init$normalization.graphql</t>
  </si>
  <si>
    <t>VideoPlayerShakaPerformanceLoggerInit</t>
  </si>
  <si>
    <t>VideoPlayerShakaPerformanceLoggerBuilder</t>
  </si>
  <si>
    <t>useVideoPlayerShakaPerformanceLoggerBuilder_init$normalization.graphql</t>
  </si>
  <si>
    <t>UNDISCOVERABLE</t>
  </si>
  <si>
    <t>default_autoplay</t>
  </si>
  <si>
    <t>122110454072846506</t>
  </si>
  <si>
    <t>https://scontent-hou1-1.xx.fbcdn.net/v/t39.30808-6/701895072_122110452338846506_5588637346675348405_n.jpg?stp=cp6_dst-jpg_s590x590_tt6&amp;_nc_cat=108&amp;ccb=1-7&amp;_nc_sid=aa7b47&amp;_nc_ohc=SzrfFvArrZMQ7kNvwGxJRTq&amp;_nc_oc=AdpD59t1yI0l97G18lboEl7XE-46I8sa90Y-oomEGFglsjTgA_Crhq84CH0UvA7yRQc&amp;_nc_zt=23&amp;_nc_ht=scontent-hou1-1.xx&amp;_nc_gid=0OLlfmk8_qUQM_qPIMnqSg&amp;_nc_ss=72289&amp;oh=00_Af6HRANpGeYtby4ADMep5lDSzMJWxuNwFKbDBvH3_R8trw&amp;oe=6A109B0D</t>
  </si>
  <si>
    <t>May be an image of car and text that says '快速充電中 剩餘0h30min min 204 km 2045 km37% 37% NEDC行駛里程 NEDC 行駛里程 41 米 電流：398A 398A 電壓:671V功率：267. 電流： 電流：398A電壓：671V　功率：267.1KW 671V 功率 功率:267.1kw 電壓:671V 電壓： 結束充電 電量管理'</t>
  </si>
  <si>
    <t>2026-05-17T03:28:21.000Z</t>
  </si>
  <si>
    <t>pcb.1720152196022918</t>
  </si>
  <si>
    <t>https://www.facebook.com/media/set/?set=pcb.1720152196022918&amp;type=1</t>
  </si>
  <si>
    <t>4457467541162180</t>
  </si>
  <si>
    <t>https://scontent-hou1-1.xx.fbcdn.net/v/t39.30808-6/670915133_4457467941162140_2368518388084313605_n.jpg?stp=dst-jpg_s590x590_tt6&amp;_nc_cat=111&amp;ccb=1-7&amp;_nc_sid=aa7b47&amp;_nc_ohc=RSaJSnHFpbAQ7kNvwHKtnvx&amp;_nc_oc=Adqy1dXDENZf1hpA_OXveQWtSzO0p_NFjNerauqjGX07xsG60m3dbm3rMW8WCWw4nkw&amp;_nc_zt=23&amp;_nc_ht=scontent-hou1-1.xx&amp;_nc_gid=0OLlfmk8_qUQM_qPIMnqSg&amp;_nc_ss=72289&amp;oh=00_Af5UZnS7MnqVPKKpaI8FTflZ8p65KLSaZ83hTiYzUC_rbg&amp;oe=6A109662</t>
  </si>
  <si>
    <t>May be an image of car and text that says '剩餘2小時 充證上限： 充電上限：100% 100% 30kW 030 kw 216 km/hr +8 kWh 開啟 行李館 樂'</t>
  </si>
  <si>
    <t>pfbid02Tze6N3PyVksRgGYPhsy92YdBZbm6ktGCFKgweXRohPvqcfjvLF25ajGPTAdwR7BBl</t>
  </si>
  <si>
    <t>4457467611162173</t>
  </si>
  <si>
    <t>https://scontent-hou1-1.xx.fbcdn.net/v/t39.30808-6/670532532_4457467617828839_7176367441969283160_n.jpg?stp=cp6_dst-jpg_s590x590_tt6&amp;_nc_cat=109&amp;ccb=1-7&amp;_nc_sid=aa7b47&amp;_nc_ohc=3ZZWhKKRhUMQ7kNvwHvy5r7&amp;_nc_oc=AdpK9Yc-CDhLife6-25dMpIeoEjDLiOCwgErasiTcrC-c6fnqjQ73PGCFIKojUCBxhY&amp;_nc_zt=23&amp;_nc_ht=scontent-hou1-1.xx&amp;_nc_gid=0OLlfmk8_qUQM_qPIMnqSg&amp;_nc_ss=72289&amp;oh=00_Af5CAqVbJyeeV-Zcos6zgAxgGBqS9DsL1sGOSSM4CsXGGw&amp;oe=6A10A4DF</t>
  </si>
  <si>
    <t>May be an image of ‎text that says '‎9:49 5G 93 &lt; 機場貨運大樓油電站Shell Shell Recharge HKD 3.9/kWh ن D 最低收質 HKD 80 起 充電時長 小時 30 有開置費 P G3 最高速度 60 kw 10001009 使用中 P G4 最高速度 60 kw 00 10001010 使用中 DC快充 DC快充45分鐘 45分鐘 HKD 4.2/kWh 0/2 可用 见電時長 45 45分鐘 分鐘 有聞置費 導航 開始充電‎'‎</t>
  </si>
  <si>
    <t>4457467681162166</t>
  </si>
  <si>
    <t>https://scontent-hou1-1.xx.fbcdn.net/v/t39.30808-6/671528839_4457468014495466_1503345409767753643_n.jpg?stp=dst-jpg_s590x590_tt6&amp;_nc_cat=108&amp;ccb=1-7&amp;_nc_sid=aa7b47&amp;_nc_ohc=F40J9zVjnicQ7kNvwEAqQfx&amp;_nc_oc=Adojax2Dmj8PAAfWIh07weHHvICYucHCT1BgEeDqFJeUe5McbQ58kFJtEaOc75-W0UY&amp;_nc_zt=23&amp;_nc_ht=scontent-hou1-1.xx&amp;_nc_gid=0OLlfmk8_qUQM_qPIMnqSg&amp;_nc_ss=72289&amp;oh=00_Af6gZ_eDcYMwK6-n43eMzviXmHE4B26VsipUV-axzND52w&amp;oe=6A1091AB</t>
  </si>
  <si>
    <t>4457467707828830</t>
  </si>
  <si>
    <t>https://scontent-hou1-1.xx.fbcdn.net/v/t39.30808-6/671807186_4457468024495465_1975588872280908226_n.jpg?stp=dst-jpg_s590x590_tt6&amp;_nc_cat=108&amp;ccb=1-7&amp;_nc_sid=aa7b47&amp;_nc_ohc=VUzyZmJSuDoQ7kNvwHh1ARc&amp;_nc_oc=Adp6wdgCZvXVq1ij7enCdBBElzE26JT6E0TXGoZuZHP7dqTS3hN1ph2mICZVdHQg3-g&amp;_nc_zt=23&amp;_nc_ht=scontent-hou1-1.xx&amp;_nc_gid=0OLlfmk8_qUQM_qPIMnqSg&amp;_nc_ss=72289&amp;oh=00_Af4n8A2f1w98rbblPv5TNP5ySQXS0iaaJ8aFQihLplcPwQ&amp;oe=6A10C129</t>
  </si>
  <si>
    <t>May be an image of phone and text that says '10:29 5G 87 ShellSupercharger Shell Supercharger 我等不了那麽久 我等不了那麽久，有什麽條款約束嗎？ 有什麼條款約束嗎？ 下午9：50 可隨時停？ 可隨時停？下午9:50// 下午9：50/ 如果60W下午9：51// 如果60W 如果 60W 下午9：51V 下午9：51 充80元會很快 但30W， 充80元 但30W，充80元，我等不了 我等不了 可以不充夠80元？ 下午9:51/ 下午9:51 我不想慢慢等 下午9:51/ 客人已充12.3kwh, 客人已充 客人選了快充90 分鐘 $3.90/ kWh .90/KWhS80.00量低消費，但國不 $80.00 最低消費 但因不 吸電影響到充電 現在為客人申請$20心 意金及退回$30.8（大 意金及退回$30.8(大概10-14工作天）、 今 晚客服麥小姐 多謝使用服務 多謝使用服務。如有其他查詢，歡迎再與 如有其他查詢 歡迎再與 我們聯絡 祝您有美好的一天！ ShellSupercharger 客人已充12.3kwh,客人選 每12.kih.客人選了快充90分鐘$390/ kWh 但因不吸電影響到充電 肌在客入由部520意金及恩回$308（大祝1日-. 料生為各人年間$20心電金及期回$308（大陽10- 不是不吸電， 你剛才解釋是同時間兩支梅 共用充電 導致充電輸出變低 只能供應 30W 下午10：22/ 是的， 如果充電站有多台車輛同時充電 總電力可能會在這些車輛之間動態分配 導致單- 致單一車輛獲得的充電速度低於最大 店'</t>
  </si>
  <si>
    <t>4457467774495490</t>
  </si>
  <si>
    <t>https://scontent-hou1-1.xx.fbcdn.net/v/t39.30808-6/672159965_4457468044495463_1757121149304920706_n.jpg?stp=dst-jpg_s590x590_tt6&amp;_nc_cat=100&amp;ccb=1-7&amp;_nc_sid=aa7b47&amp;_nc_ohc=p_peMsLjUtwQ7kNvwGrJbN1&amp;_nc_oc=AdrVtsPhJcegBeUQ81c2FLHjL-fcY7xVXnsR7zavSIUGse8OH7RHCtEAv5GC3-SVFsM&amp;_nc_zt=23&amp;_nc_ht=scontent-hou1-1.xx&amp;_nc_gid=0OLlfmk8_qUQM_qPIMnqSg&amp;_nc_ss=72289&amp;oh=00_Af5OfHSIpFkHQC71y4VqRe6IWgbZFGlKvoIJ-oaHV4uCZQ&amp;oe=6A10B8E9</t>
  </si>
  <si>
    <t>May be an image of text that says '10:29 5G 87 Shell Supercharger 今天 ShellSupercharger Shell Supercha 審人已充123kuh，署人場了快充90分鐘$990/ 人已充12.3kwh, 客人已充12 了快充90分鐘$3.90/ kWh $80.00最低消費 最低消費， MTS00最國為費，但國不吸電影着到充禮， 59000最低消費、但因不吸電影書到光車 但因不吸電影響到充電 現在為客人申講$20心龍金及還回$30.8（大第10- 不是不吸電 ，你剛才解釋是同時間兩支槍 共用充電 導致充電輸出變低 只能供應 30W 下午10：22 是的， 如果充電站有多台車輛同時充電 總電力可能會在這些車輛之間動態分配 導致單一車輛獲得的充電遠度低於最大 值 還有什麽我可以協助您的嗎？ 下午10：23 請問為何更改口風？ 下午10：23 我沒有關於您查詢的特定資訊。 還有什麽我可以協助您的嗎？ 下午10：23 更正 正：客人已充12.3kvih,客人選了快充 客人已充12.3kwh, 客人選了快充 90 分鐘 $3.90 kWh $80.00 最低消 費 但同時間兩支槍共用充電 導致充電 輸出變低 只能供應 出變低，只能供應30W，現在為客人 30W 現在為客人 申請20心意金及退回$30.8(大概10-1 大概10-14 工作天）， 今晚客服麥小姐 Shell Supercharger 我沒有關於您查詢的特定貨訊 還有什麽我可以協助您的嗎？ 為何更改口風？'</t>
  </si>
  <si>
    <t>2026-04-15T14:39:25.000Z</t>
  </si>
  <si>
    <t>pcb.1715215686516569</t>
  </si>
  <si>
    <t>https://www.facebook.com/media/set/?set=pcb.1715215686516569&amp;type=1</t>
  </si>
  <si>
    <t>122223940520323910</t>
  </si>
  <si>
    <t>https://scontent-atl3-3.xx.fbcdn.net/v/t39.30808-6/665824222_122223940526323910_8556776770816099109_n.jpg?stp=cp6_dst-jpg_s590x590_tt6&amp;_nc_cat=111&amp;ccb=1-7&amp;_nc_sid=aa7b47&amp;_nc_ohc=2oJLRyi-BlMQ7kNvwFKKYdD&amp;_nc_oc=AdpEcddV9XHe6SmGC-TbpBXbk0i4oo4_-mKbq9gZ7CXSLt9DWsyKGrQJ-oaYbUCKk4g&amp;_nc_zt=23&amp;_nc_ht=scontent-atl3-3.xx&amp;_nc_gid=edX6JYlN3__cukAu7Y3kBw&amp;_nc_ss=7c289&amp;oh=00_Af6BMzgAJLHQEXmSlrHf6RkJ4-jxflBVrKGZLFBMpGj08g&amp;oe=6A10B88B</t>
  </si>
  <si>
    <t>May be an image of street and text</t>
  </si>
  <si>
    <t>pfbid034phY6njFYikRaAtz2ZpdHv1QeGfBqPH26oafb2bFuHrSHYWa4GY3yCSyqKznG9qgl</t>
  </si>
  <si>
    <t>122223940562323910</t>
  </si>
  <si>
    <t>https://scontent-atl3-2.xx.fbcdn.net/v/t39.30808-6/662634050_122223940568323910_1876266622762225525_n.jpg?stp=dst-jpg_s590x590_tt6&amp;_nc_cat=102&amp;ccb=1-7&amp;_nc_sid=aa7b47&amp;_nc_ohc=1SMFrsDkLRgQ7kNvwGfULjM&amp;_nc_oc=AdpmxhnLr6EmxVBtalLk9Dux5DM7gMF9-344Rpye2wsOEsbqUwmLt1jdlzUxyhx06G8&amp;_nc_zt=23&amp;_nc_ht=scontent-atl3-2.xx&amp;_nc_gid=edX6JYlN3__cukAu7Y3kBw&amp;_nc_ss=7c289&amp;oh=00_Af7IAZ80uHa7n6ISpX7bA0YTCLkHu6zqgyhICRiIJNRi6w&amp;oe=6A10C543</t>
  </si>
  <si>
    <t>May be an image of text that says 'Ai100 CAR WASH 超充 7~23點 $2.5 /kwh'</t>
  </si>
  <si>
    <t>2026-04-09T04:47:23.000Z</t>
  </si>
  <si>
    <t>FF002D42</t>
  </si>
  <si>
    <t>10242884265748811</t>
  </si>
  <si>
    <t>May be an image of text that says '高呼叫車 【限時激減！】 中電源動快充站專享 全港任充！ 4 4 我們只需： $x-$2.47 X 度 原價 $ $2.47 度 公眾快充價快充/中充同價！ 快充 快充/中充同價！ 公眾快充價 適用於全港所有「中電源動CLPe快充 CLPe快充場 CLPe' 快充場 適用於全港所有 「中電源動 使用CLPeChaging」jAPP 使用「CLPe 使用 ChargingAPP APP 立即登記 WHATSAPP: 5223 5946'</t>
  </si>
  <si>
    <t>https://www.facebook.com/photo.php?fbid=10242884265748811&amp;set=gm.1741215493916588&amp;type=3</t>
  </si>
  <si>
    <t>pfbid02sNhgeZwX4QnBtHqeYSsmfjRfXz9mPDBXTB5YchsPJTgMWSMhxaqgYg9gMLpXb5z1l</t>
  </si>
  <si>
    <t>2026-05-11T09:40:06.000Z</t>
  </si>
  <si>
    <t>https://video-atl3-2.xx.fbcdn.net/o1/v/t2/f2/m412/AQMPEGh-HCJdrcEDvm8WP2grQtHbJEkuabkeYsMkHkusODUV9jVYseIUN-aBY4dyIUyLwctqTNS_yibx6qw6Gk9WLj5JJBdzuHyxBciI0Q.mp4?_nc_cat=102&amp;_nc_sid=8bf8fe&amp;_nc_ht=video-atl3-2.xx.fbcdn.net&amp;_nc_ohc=iSRdWFM6mj8Q7kNvwHRH5hq&amp;efg=eyJ2ZW5jb2RlX3RhZyI6Inhwdl9wcm9ncmVzc2l2ZS5GQUNFQk9PSy4uQzMuNTQ0LnN2ZV9zZCIsInhwdl9hc3NldF9pZCI6OTY5NDg0NDk5MDA1MjczLCJhc3NldF9hZ2VfZGF5cyI6OCwidmlfdXNlY2FzZV9pZCI6MTAxMjEsImR1cmF0aW9uX3MiOjE2NCwidXJsZ2VuX3NvdXJjZSI6Ind3dyJ9&amp;ccb=17-1&amp;_nc_gid=edX6JYlN3__cukAu7Y3kBw&amp;_nc_ss=7c289&amp;_nc_zt=28&amp;oh=00_Af6LWMCK2GhiXU9iJm1KESq1P-N7pZAhf-Onlx6tPueKhA&amp;oe=6A10A9FC&amp;bitrate=85087&amp;tag=sve_sd</t>
  </si>
  <si>
    <t>https://www.facebook.com/100069790081775/videos/%E6%89%BF%E6%8E%A5-%E6%B4%BE%E5%82%B3%E5%96%AE-%E8%B2%BC%E6%B5%B7%E5%A0%B1-%E8%B2%BC%E8%A1%97%E6%8B%9B-%E6%8E%9B%E6%A9%AB%E9%A1%8D-%E6%8E%9Bbanner%E5%B7%A5%E5%95%86%E5%BB%88%E6%B4%BE%E5%82%B3%E5%96%AE-%E5%8D%B0%E5%82%B3%E5%96%AE-%E5%8D%B0%E8%A1%97%E6%8B%9B%E6%83%B3%E5%AE%A3%E5%82%B3%E5%8F%88%E6%83%B3%E6%85%B3%E8%8D%B7%E5%8C%85-%E5%B9%B3%E5%83%B9%E5%AE%A3%E5%82%B3%E5%A2%9E%E5%8A%A0%E7%94%9F%E6%84%8F%E9%A1%8D-%E5%A2%9E%E5%8A%A0%E5%85%AC%E5%8F%B8%E7%9F%A5%E5%90%8D%E5%BA%A6%E5%85%A8%E6%B8%AF-%E8%B2%BC%E6%B5%B7%E5%A0%B1-%E6%B5%B7%E5%A0%B1%E5%AE%A3%E5%82%B3-%E5%8D%B0%E5%82%B3/2469730826799880/</t>
  </si>
  <si>
    <t>https://www.facebook.com/dash_mpd_debug.mpd?v=1471647597311476&amp;dummy=.mpd</t>
  </si>
  <si>
    <t>969485122338544v</t>
  </si>
  <si>
    <t>969484735671916a</t>
  </si>
  <si>
    <t>VideoPlayerWatchInlineEndScreen.react</t>
  </si>
  <si>
    <t>VideoPlayerWatchInlineEndScreen_info$normalization.graphql</t>
  </si>
  <si>
    <t>UzpfSTEwMDA2OTc5MDA4MTc3NTpWSzoxNDcxNjQ3NTk3MzExNDc2</t>
  </si>
  <si>
    <t>1471647597311476</t>
  </si>
  <si>
    <t>https://www.facebook.com/100069790081775/videos/1471647597311476/?idorvanity=366950274676457</t>
  </si>
  <si>
    <t>CHANNEL_VIEW_FROM_END_CARD</t>
  </si>
  <si>
    <t>GROUP</t>
  </si>
  <si>
    <t>https://scontent-atl3-2.xx.fbcdn.net/v/t15.5256-10/690285527_1661657381649593_7126814551118676147_n.jpg?stp=dst-jpg_s526x395_tt6&amp;_nc_cat=104&amp;ccb=1-7&amp;_nc_sid=117846&amp;_nc_ohc=ZBO96zUoI8EQ7kNvwGQ-OxJ&amp;_nc_oc=Adp8ErEB9sXPwvxtBQJbT8G9ojRKwQ2eKiYnGL6PRWp0FEc28KP7h2ZLdYYvmjYjAhw&amp;_nc_zt=23&amp;_nc_ht=scontent-atl3-2.xx&amp;_nc_gid=edX6JYlN3__cukAu7Y3kBw&amp;_nc_ss=7c289&amp;oh=00_Af5h4zZGAzQIzefw8w9kjPgtwthI9bQkUT6N-eHYmg7lvQ&amp;oe=6A109664</t>
  </si>
  <si>
    <t>VideoPlayerWatchInlinePauseScreen.react</t>
  </si>
  <si>
    <t>VideoPlayerWatchInlinePauseScreen_info$normalization.graphql</t>
  </si>
  <si>
    <t>NO_ROTATE</t>
  </si>
  <si>
    <t>100069790081775</t>
  </si>
  <si>
    <t>&lt;?xml version="1.0" encoding="UTF-8"?&gt;
&lt;MPD xmlns="urn:mpeg:dash:schema:mpd:2011" xmlns:xsi="http://www.w3.org/2001/XMLSchema-instance" xsi:schemaLocation="urn:mpeg:dash:schema:mpd:2011 DASH-MPD.xsd" profiles="urn:mpeg:dash:profile:isoff-on-demand:2011" minBufferTime="PT2S" type="static" mediaPresentationDuration="PT164.520004S" FBTagsetUsed="gen2hwbasicvp9" FBManifestIdentifier="FgAYDmdlbjJod2Jhc2ljdnA5GUbYuceUuO+4A7aIkYK777gD4PunhbvvuAOK776Iu++4AyIYEGF1ZGlvX2FhY19sbl92YnIiNhAUABIA"&gt;&lt;Period id="0" duration="PT164.520004S"&gt;&lt;AdaptationSet id="0" contentType="video" frameRate="12800/512" subsegmentAlignment="true" par="3:2" FBUnifiedUploadResolutionMos="360:71.9,480:71.9,720:71.9,1080:71.9"&gt;&lt;Representation id="969485125671877v" bandwidth="125746" codecs="vp09.00.21.08.00.01.01.01.00" mimeType="video/mp4" sar="1:1" FBEncodingTag="dash_vp9-basic-gen2_360p" FBPlaybackResolutionMos="0:100,360:79.8,480:76.4,720:72" FBPlaybackResolutionMosConfidenceLevel="high" FBPlaybackResolutionCsvqm="0:100,360:92.9,480:90.8,720:86.6" width="544" height="360" FBQualityClass="sd" FBQualityLabel="360p"&gt;&lt;BaseURL&gt;https://video-atl3-3.xx.fbcdn.net/o1/v/t2/f2/m366/AQN0rphN745Gw_9nqVGOWhegpyKQsRZf0ZW0jOYhC_HNRRwtc1_FPri8uyIc-T2dKqJG6BqYSRcu2xLXBh95IApxphXn4cWYv3mvYlvqUgADfA.mp4?_nc_cat=109&amp;amp;_nc_sid=9ca052&amp;amp;_nc_ht=video-atl3-3.xx.fbcdn.net&amp;amp;_nc_ohc=uBV4AO_4f_IQ7kNvwEemtm-&amp;amp;efg=eyJ2ZW5jb2RlX3RhZyI6ImRhc2hfdnA5LWJhc2ljLWdlbjJfMzYwcCIsInZpZGVvX2lkIjoxNDcxNjQ3NTk3MzExNDc2LCJvaWxfdXJsZ2VuX2FwcF9pZCI6MCwiY2xpZW50X25hbWUiOiJ1bmtub3duIiwieHB2X2Fzc2V0X2lkIjo5Njk0ODQ0OTkwMDUyNzMsImFzc2V0X2FnZV9kYXlzIjo4LCJ2aV91c2VjYXNlX2lkIjoxMDEyMSwiZHVyYXRpb25fcyI6MTY0LCJiaXRyYXRlIjozMTMzNCwidXJsZ2VuX3NvdXJjZSI6Ind3dyJ9&amp;amp;ccb=17-1&amp;amp;_nc_gid=edX6JYlN3__cukAu7Y3kBw&amp;amp;_nc_ss=7c289&amp;amp;_nc_zt=28&amp;amp;oh=00_Af6DX-C4d7Zb70BRSzzjalukCvySSwk7Z6KjpegGcj5UxQ&amp;amp;oe=6A10A87F&lt;/BaseURL&gt;&lt;SegmentBase indexRange="818-1245" timescale="12800" FBFirstSegmentRange="1246-74240"&gt;&lt;Initialization range="0-817"/&gt;&lt;/SegmentBase&gt;&lt;/Representation&gt;&lt;Representation id="969485122338544v" bandwidth="299314" codecs="vp09.00.30.08.00.01.01.01.00" mimeType="video/mp4" sar="1:1" FBEncodingTag="dash_vp9-basic-gen2_540p" FBPlaybackResolutionMos="0:100,360:87.6,480:86.2,720:80.4" FBPlaybackResolutionMosConfidenceLevel="high" FBPlaybackResolutionCsvqm="0:100,360:95.8,480:95.3,720:93.2" width="816" height="540" FBQualityClass="sd" FBQualityLabel="540p"&gt;&lt;BaseURL&gt;https://video-atl3-3.xx.fbcdn.net/o1/v/t2/f2/m366/AQP38-yP0ayZze8cwFoKX1TRwTS1iWASEz1cVnz5cMHUotYkEmRS6u94pkbOXU9PAb3B2CZTTK1rZ45rug8N3sMtPJlr47fL6r0mO8YiYf582A.mp4?_nc_cat=111&amp;amp;_nc_sid=9ca052&amp;amp;_nc_ht=video-atl3-3.xx.fbcdn.net&amp;amp;_nc_ohc=U_bkuzpYnrsQ7kNvwHsHsS0&amp;amp;efg=eyJ2ZW5jb2RlX3RhZyI6ImRhc2hfdnA5LWJhc2ljLWdlbjJfNTQwcCIsInZpZGVvX2lkIjoxNDcxNjQ3NTk3MzExNDc2LCJvaWxfdXJsZ2VuX2FwcF9pZCI6MCwiY2xpZW50X25hbWUiOiJ1bmtub3duIiwieHB2X2Fzc2V0X2lkIjo5Njk0ODQ0OTkwMDUyNzMsImFzc2V0X2FnZV9kYXlzIjo4LCJ2aV91c2VjYXNlX2lkIjoxMDEyMSwiZHVyYXRpb25fcyI6MTY0LCJiaXRyYXRlIjo2OTA1NSwidXJsZ2VuX3NvdXJjZSI6Ind3dyJ9&amp;amp;ccb=17-1&amp;amp;_nc_gid=edX6JYlN3__cukAu7Y3kBw&amp;amp;_nc_ss=7c289&amp;amp;_nc_zt=28&amp;amp;oh=00_Af5cT7m7UYj7GrrfhB_XBDDEUyPHgdunQW4_iLeRVVkH1Q&amp;amp;oe=6A10B459&lt;/BaseURL&gt;&lt;SegmentBase indexRange="818-1245" timescale="12800" FBFirstSegmentRange="1246-160488"&gt;&lt;Initialization range="0-817"/&gt;&lt;/SegmentBase&gt;&lt;/Representation&gt;&lt;Representation id="969485119005211v" bandwidth="536772" codecs="vp09.00.31.08.00.01.01.01.00" mimeType="video/mp4" sar="1:1" FBEncodingTag="dash_vp9-basic-gen2_720p" FBPlaybackResolutionMos="0:100,360:92.9,480:92.5,720:91.6" FBPlaybackResolutionMosConfidenceLevel="high" FBPlaybackResolutionCsvqm="0:100,360:97.3,480:97.2,720:96.9" width="1088" height="720" FBQualityClass="hd" FBQualityLabel="720p"&gt;&lt;BaseURL&gt;https://video-atl3-2.xx.fbcdn.net/o1/v/t2/f2/m366/AQPR7z9i5QkVhR4IrUXxb997szpA0vaHKpHZK0oxg-QaHtoSi5lXS-CCA7KH3c4CJYV8auiERmS9pkrujAQTFs1OPVvfgJEJ1iCmr91KBvO6Bg.mp4?_nc_cat=104&amp;amp;_nc_sid=9ca052&amp;amp;_nc_ht=video-atl3-2.xx.fbcdn.net&amp;amp;_nc_ohc=z6HdTpvBfLgQ7kNvwGHdKs2&amp;amp;efg=eyJ2ZW5jb2RlX3RhZyI6ImRhc2hfdnA5LWJhc2ljLWdlbjJfNzIwcCIsInZpZGVvX2lkIjoxNDcxNjQ3NTk3MzExNDc2LCJvaWxfdXJsZ2VuX2FwcF9pZCI6MCwiY2xpZW50X25hbWUiOiJ1bmtub3duIiwieHB2X2Fzc2V0X2lkIjo5Njk0ODQ0OTkwMDUyNzMsImFzc2V0X2FnZV9kYXlzIjo4LCJ2aV91c2VjYXNlX2lkIjoxMDEyMSwiZHVyYXRpb25fcyI6MTY0LCJiaXRyYXRlIjoxMjI0NTUsInVybGdlbl9zb3VyY2UiOiJ3d3cifQ%3D%3D&amp;amp;ccb=17-1&amp;amp;_nc_gid=edX6JYlN3__cukAu7Y3kBw&amp;amp;_nc_ss=7c289&amp;amp;_nc_zt=28&amp;amp;oh=00_Af6P7pGD-IKiD7GPwk7-hcA9_H23nRpcZqsq5OnYs_fyTA&amp;amp;oe=6A10C058&lt;/BaseURL&gt;&lt;SegmentBase indexRange="818-1245" timescale="12800" FBFirstSegmentRange="1246-255450"&gt;&lt;Initialization range="0-817"/&gt;&lt;/SegmentBase&gt;&lt;/Representation&gt;&lt;/AdaptationSet&gt;&lt;AdaptationSet id="1" contentType="audio" subsegmentStartsWithSAP="1" subsegmentAlignment="true"&gt;&lt;Representation id="969484735671916a" bandwidth="67743" codecs="mp4a.40.5" mimeType="audio/mp4" FBAvgBitrate="67743" audioSamplingRate="44100" FBEncodingTag="dash_ln_heaac_vbr3_audio"&gt;&lt;AudioChannelConfiguration schemeIdUri="urn:mpeg:dash:23003:3:audio_channel_configuration:2011" value="2"/&gt;&lt;BaseURL&gt;https://video-atl3-3.xx.fbcdn.net/o1/v/t2/f2/m412/AQNjmfaILgr3SbXVwvSb2zQFvobfiSMlKxm6MYf6UvdkPvOzogNg1z2rXB3xe2BqfuTlDF1CpTd7F3Ynw-zrqymcry_3hjH5sgTw2Y4.mp4?_nc_cat=107&amp;amp;_nc_sid=9ca052&amp;amp;_nc_ht=video-atl3-3.xx.fbcdn.net&amp;amp;_nc_ohc=9ffuuhcxf4AQ7kNvwFATxA0&amp;amp;efg=eyJ2ZW5jb2RlX3RhZyI6ImRhc2hfbG5faGVhYWNfdmJyM19hdWRpbyIsInZpZGVvX2lkIjoxNDcxNjQ3NTk3MzExNDc2LCJvaWxfdXJsZ2VuX2FwcF9pZCI6MCwiY2xpZW50X25hbWUiOiJ1bmtub3duIiwieHB2X2Fzc2V0X2lkIjo5Njk0ODQ0OTkwMDUyNzMsImFzc2V0X2FnZV9kYXlzIjo4LCJ2aV91c2VjYXNlX2lkIjoxMDEyMSwiZHVyYXRpb25fcyI6MTY0LCJiaXRyYXRlIjo2NzgzMiwidXJsZ2VuX3NvdXJjZSI6Ind3dyJ9&amp;amp;ccb=17-1&amp;amp;_nc_gid=edX6JYlN3__cukAu7Y3kBw&amp;amp;_nc_ss=7c289&amp;amp;_nc_zt=28&amp;amp;oh=00_Af737vhFM7zc3QDVTE5lEd29aFfGuEXtD8QjDLZdb5CyCA&amp;amp;oe=6A109E18&lt;/BaseURL&gt;&lt;SegmentBase indexRange="824-1851" timescale="44100" FBFirstSegmentRange="1852-3205"&gt;&lt;Initialization range="0-823"/&gt;&lt;/SegmentBase&gt;&lt;/Representation&gt;&lt;/AdaptationSet&gt;&lt;/Period&gt;&lt;/MPD&gt;</t>
  </si>
  <si>
    <t>969484719005251</t>
  </si>
  <si>
    <t>https://scontent-atl3-2.xx.fbcdn.net/v/t15.5256-10/690285527_1661657381649593_7126814551118676147_n.jpg?stp=dst-jpg_s960x960_tt6&amp;_nc_cat=104&amp;ccb=1-7&amp;_nc_sid=50ce42&amp;_nc_ohc=ZBO96zUoI8EQ7kNvwGQ-OxJ&amp;_nc_oc=Adp8ErEB9sXPwvxtBQJbT8G9ojRKwQ2eKiYnGL6PRWp0FEc28KP7h2ZLdYYvmjYjAhw&amp;_nc_zt=23&amp;_nc_ht=scontent-atl3-2.xx&amp;_nc_gid=edX6JYlN3__cukAu7Y3kBw&amp;_nc_ss=7c289&amp;oh=00_Af6WCvnqgeq6WRiLlmOh9MIA1YusH4hyhr9-xDQLBD8ctQ&amp;oe=6A109664</t>
  </si>
  <si>
    <t>Group</t>
  </si>
  <si>
    <t>https://scontent-atl3-2.xx.fbcdn.net/v/t15.5256-10/690285527_1661657381649593_7126814551118676147_n.jpg?stp=dst-jpg_s960x960_tt6&amp;_nc_cat=104&amp;ccb=1-7&amp;_nc_sid=117846&amp;_nc_ohc=ZBO96zUoI8EQ7kNvwGQ-OxJ&amp;_nc_oc=Adp8ErEB9sXPwvxtBQJbT8G9ojRKwQ2eKiYnGL6PRWp0FEc28KP7h2ZLdYYvmjYjAhw&amp;_nc_zt=23&amp;_nc_ht=scontent-atl3-2.xx&amp;_nc_gid=edX6JYlN3__cukAu7Y3kBw&amp;_nc_ss=7c289&amp;oh=00_Af6WCvnqgeq6WRiLlmOh9MIA1YusH4hyhr9-xDQLBD8ctQ&amp;oe=6A109664</t>
  </si>
  <si>
    <t>GROUP_POST</t>
  </si>
  <si>
    <t>https://api.whatsapp.com/send?phone=85294518014</t>
  </si>
  <si>
    <t>2026-05-10T07:15:55.000Z</t>
  </si>
  <si>
    <t>https://video-lga3-1.xx.fbcdn.net/o1/v/t2/f2/m412/AQNQksR5eN-gScLmBnilpS2DCa5hUMDar_KWHyq2J2oIouoeqlfLNCakYHCHe-T0IEK-AAKEmc4oDzXsP5S1YQKCKE-M1IE23nhWwvoefQ.mp4?_nc_cat=111&amp;_nc_sid=8bf8fe&amp;_nc_ht=video-lga3-1.xx.fbcdn.net&amp;_nc_ohc=MDE8r2xVc_UQ7kNvwEZP0Ni&amp;efg=eyJ2ZW5jb2RlX3RhZyI6Inhwdl9wcm9ncmVzc2l2ZS5GQUNFQk9PSy4uQzMuNTQ0LnN2ZV9zZCIsInhwdl9hc3NldF9pZCI6ODEyMjk4ODk0OTY0MzAzLCJhc3NldF9hZ2VfZGF5cyI6OSwidmlfdXNlY2FzZV9pZCI6MTAxMjEsImR1cmF0aW9uX3MiOjE2NCwidXJsZ2VuX3NvdXJjZSI6Ind3dyJ9&amp;ccb=17-1&amp;_nc_gid=WCZZ1cfkRQjguD8a8YMU5Q&amp;_nc_ss=72289&amp;_nc_zt=28&amp;oh=00_Af7-lkWLm51E09x_KA_OJ318Uxw_K6Sh_IK9GVXwPfgzTQ&amp;oe=6A10BBAB&amp;bitrate=85127&amp;tag=sve_sd</t>
  </si>
  <si>
    <t>https://www.facebook.com/100069790081775/videos/%E6%89%BF%E6%8E%A5-%E6%B4%BE%E5%82%B3%E5%96%AE-%E8%B2%BC%E6%B5%B7%E5%A0%B1-%E8%B2%BC%E8%A1%97%E6%8B%9B-%E6%8E%9B%E6%A9%AB%E9%A1%8D-%E6%8E%9Bbanner%E5%B7%A5%E5%95%86%E5%BB%88%E6%B4%BE%E5%82%B3%E5%96%AE-%E5%8D%B0%E5%82%B3%E5%96%AE-%E5%8D%B0%E8%A1%97%E6%8B%9B%E6%83%B3%E5%AE%A3%E5%82%B3%E5%8F%88%E6%83%B3%E6%85%B3%E8%8D%B7%E5%8C%85-%E5%B9%B3%E5%83%B9%E5%AE%A3%E5%82%B3%E5%A2%9E%E5%8A%A0%E7%94%9F%E6%84%8F%E9%A1%8D-%E5%A2%9E%E5%8A%A0%E5%85%AC%E5%8F%B8%E7%9F%A5%E5%90%8D%E5%BA%A6%E5%85%A8%E6%B8%AF-%E8%B2%BC%E6%B5%B7%E5%A0%B1-%E6%B5%B7%E5%A0%B1%E5%AE%A3%E5%82%B3-%E5%8D%B0%E5%82%B3/1643464626871327/</t>
  </si>
  <si>
    <t>https://www.facebook.com/dash_mpd_debug.mpd?v=1295777942722897&amp;dummy=.mpd</t>
  </si>
  <si>
    <t>812299461630913v</t>
  </si>
  <si>
    <t>812299171630942a</t>
  </si>
  <si>
    <t>UzpfSTEwMDA2OTc5MDA4MTc3NTpWSzoxMjk1Nzc3OTQyNzIyODk3</t>
  </si>
  <si>
    <t>1295777942722897</t>
  </si>
  <si>
    <t>https://www.facebook.com/100069790081775/videos/1295777942722897/?idorvanity=366950274676457</t>
  </si>
  <si>
    <t>https://scontent-lga3-3.xx.fbcdn.net/v/t15.5256-10/691502111_803156415963045_1016645323131522416_n.jpg?stp=dst-jpg_s526x395_tt6&amp;_nc_cat=108&amp;ccb=1-7&amp;_nc_sid=117846&amp;_nc_ohc=O3PsfOxEry0Q7kNvwEkQcsg&amp;_nc_oc=AdqJ7NuAyjwbg8iaSLEcFVRwMqsBJgrxwsglcUzb19JwDZ6khkTNhSlcScSKzV2sUto&amp;_nc_zt=23&amp;_nc_ht=scontent-lga3-3.xx&amp;_nc_gid=WCZZ1cfkRQjguD8a8YMU5Q&amp;_nc_ss=72289&amp;oh=00_Af7NrQxAxjiGIY9BMC-AUqLmyPQ3ZOyvDOTRRMFtHD2xTw&amp;oe=6A10AFC8</t>
  </si>
  <si>
    <t>&lt;?xml version="1.0" encoding="UTF-8"?&gt;
&lt;MPD xmlns="urn:mpeg:dash:schema:mpd:2011" xmlns:xsi="http://www.w3.org/2001/XMLSchema-instance" xsi:schemaLocation="urn:mpeg:dash:schema:mpd:2011 DASH-MPD.xsd" profiles="urn:mpeg:dash:profile:isoff-on-demand:2011" minBufferTime="PT2S" type="static" mediaPresentationDuration="PT164.520004S" FBTagsetUsed="gen2hwbasicvp9" FBManifestIdentifier="FgAYDmdlbjJod2Jhc2ljdnA5GUa8vZy5hLLxAoLv5M2GsvECrOL70Iay8QLW1ZLUhrLxAiIYEGF1ZGlvX2FhY19sbl92YnIiNhIUABIA"&gt;&lt;Period id="0" duration="PT164.520004S"&gt;&lt;AdaptationSet id="0" contentType="video" frameRate="12800/512" subsegmentAlignment="true" par="3:2" FBUnifiedUploadResolutionMos="360:71.9,480:71.9,720:71.9,1080:71.9"&gt;&lt;Representation id="812299464964246v" bandwidth="125746" codecs="vp09.00.21.08.00.01.01.01.00" mimeType="video/mp4" sar="1:1" FBEncodingTag="dash_vp9-basic-gen2_360p" FBPlaybackResolutionMos="0:100,360:79.8,480:76.4,720:72" FBPlaybackResolutionMosConfidenceLevel="high" FBPlaybackResolutionCsvqm="0:100,360:92.9,480:90.8,720:86.6" width="544" height="360" FBQualityClass="sd" FBQualityLabel="360p"&gt;&lt;BaseURL&gt;https://video-lga3-3.xx.fbcdn.net/o1/v/t2/f2/m366/AQP4bixJ3upHYMxTIpKekX-bDHWlVCtez3PbqAbvovJyiW0EYfn__OVT8AiXpMgVSWuhjcCFl2enrrVWEJ07ZlfksKd4ijQdedi4X_RDNPZawA.mp4?_nc_cat=106&amp;amp;_nc_sid=9ca052&amp;amp;_nc_ht=video-lga3-3.xx.fbcdn.net&amp;amp;_nc_ohc=I91Ta6WyrtIQ7kNvwGfWoh3&amp;amp;efg=eyJ2ZW5jb2RlX3RhZyI6ImRhc2hfdnA5LWJhc2ljLWdlbjJfMzYwcCIsInZpZGVvX2lkIjoxMjk1Nzc3OTQyNzIyODk3LCJvaWxfdXJsZ2VuX2FwcF9pZCI6MCwiY2xpZW50X25hbWUiOiJ1bmtub3duIiwieHB2X2Fzc2V0X2lkIjo4MTIyOTg4OTQ5NjQzMDMsImFzc2V0X2FnZV9kYXlzIjo5LCJ2aV91c2VjYXNlX2lkIjoxMDEyMSwiZHVyYXRpb25fcyI6MTY0LCJiaXRyYXRlIjozMTMzNCwidXJsZ2VuX3NvdXJjZSI6Ind3dyJ9&amp;amp;ccb=17-1&amp;amp;_nc_gid=WCZZ1cfkRQjguD8a8YMU5Q&amp;amp;_nc_ss=72289&amp;amp;_nc_zt=28&amp;amp;oh=00_Af6BAJ4Cid1qVOO7VKXazAyRWDvt5eu80MSmvON__Lj5Pw&amp;amp;oe=6A10B916&lt;/BaseURL&gt;&lt;SegmentBase indexRange="818-1245" timescale="12800" FBFirstSegmentRange="1246-74240"&gt;&lt;Initialization range="0-817"/&gt;&lt;/SegmentBase&gt;&lt;/Representation&gt;&lt;Representation id="812299461630913v" bandwidth="299314" codecs="vp09.00.30.08.00.01.01.01.00" mimeType="video/mp4" sar="1:1" FBEncodingTag="dash_vp9-basic-gen2_540p" FBPlaybackResolutionMos="0:100,360:87.6,480:86.2,720:80.4" FBPlaybackResolutionMosConfidenceLevel="high" FBPlaybackResolutionCsvqm="0:100,360:95.8,480:95.3,720:93.2" width="816" height="540" FBQualityClass="sd" FBQualityLabel="540p"&gt;&lt;BaseURL&gt;https://video-lga3-1.xx.fbcdn.net/o1/v/t2/f2/m366/AQMBUIuHv2atpF2imBTSUn0wG3PlwS8yvaK78dPMjXPSNMx8dMnOnPh7U9WwQ3j6qlFA-2IH3iAkN489GflnMe9-uPu8L2kMJQSqoBOlDNv2qw.mp4?_nc_cat=103&amp;amp;_nc_sid=9ca052&amp;amp;_nc_ht=video-lga3-1.xx.fbcdn.net&amp;amp;_nc_ohc=6_GP7O1qifcQ7kNvwHaD0Dl&amp;amp;efg=eyJ2ZW5jb2RlX3RhZyI6ImRhc2hfdnA5LWJhc2ljLWdlbjJfNTQwcCIsInZpZGVvX2lkIjoxMjk1Nzc3OTQyNzIyODk3LCJvaWxfdXJsZ2VuX2FwcF9pZCI6MCwiY2xpZW50X25hbWUiOiJ1bmtub3duIiwieHB2X2Fzc2V0X2lkIjo4MTIyOTg4OTQ5NjQzMDMsImFzc2V0X2FnZV9kYXlzIjo5LCJ2aV91c2VjYXNlX2lkIjoxMDEyMSwiZHVyYXRpb25fcyI6MTY0LCJiaXRyYXRlIjo2OTA1NSwidXJsZ2VuX3NvdXJjZSI6Ind3dyJ9&amp;amp;ccb=17-1&amp;amp;_nc_gid=WCZZ1cfkRQjguD8a8YMU5Q&amp;amp;_nc_ss=72289&amp;amp;_nc_zt=28&amp;amp;oh=00_Af73_MMLRWxsUha6-qEnj5ifrxJqGWOI6yFOvdtU9SiesQ&amp;amp;oe=6A10AC8D&lt;/BaseURL&gt;&lt;SegmentBase indexRange="818-1245" timescale="12800" FBFirstSegmentRange="1246-160488"&gt;&lt;Initialization range="0-817"/&gt;&lt;/SegmentBase&gt;&lt;/Representation&gt;&lt;Representation id="812299468297579v" bandwidth="536772" codecs="vp09.00.31.08.00.01.01.01.00" mimeType="video/mp4" sar="1:1" FBEncodingTag="dash_vp9-basic-gen2_720p" FBPlaybackResolutionMos="0:100,360:92.9,480:92.5,720:91.6" FBPlaybackResolutionMosConfidenceLevel="high" FBPlaybackResolutionCsvqm="0:100,360:97.3,480:97.2,720:96.9" width="1088" height="720" FBQualityClass="hd" FBQualityLabel="720p"&gt;&lt;BaseURL&gt;https://video-lga3-3.xx.fbcdn.net/o1/v/t2/f2/m366/AQP0eB5DNjQWU-6WjNlWQddW2jsDNfy7ycbcCEwmV3XlkBd7s65eCNFGbch8NSy6h8KKE0Hj9_1P4VBUL9r0ytl79j0dGy5lhk52imshzLME_A.mp4?_nc_cat=104&amp;amp;_nc_sid=9ca052&amp;amp;_nc_ht=video-lga3-3.xx.fbcdn.net&amp;amp;_nc_ohc=_tsePQ8dyWcQ7kNvwHinc7D&amp;amp;efg=eyJ2ZW5jb2RlX3RhZyI6ImRhc2hfdnA5LWJhc2ljLWdlbjJfNzIwcCIsInZpZGVvX2lkIjoxMjk1Nzc3OTQyNzIyODk3LCJvaWxfdXJsZ2VuX2FwcF9pZCI6MCwiY2xpZW50X25hbWUiOiJ1bmtub3duIiwieHB2X2Fzc2V0X2lkIjo4MTIyOTg4OTQ5NjQzMDMsImFzc2V0X2FnZV9kYXlzIjo5LCJ2aV91c2VjYXNlX2lkIjoxMDEyMSwiZHVyYXRpb25fcyI6MTY0LCJiaXRyYXRlIjoxMjI0NTUsInVybGdlbl9zb3VyY2UiOiJ3d3cifQ%3D%3D&amp;amp;ccb=17-1&amp;amp;_nc_gid=WCZZ1cfkRQjguD8a8YMU5Q&amp;amp;_nc_ss=72289&amp;amp;_nc_zt=28&amp;amp;oh=00_Af5zjcq3EIoZkGu7PcjOX3jTXvwmAjcsNU77ss8MnMdiSg&amp;amp;oe=6A109678&lt;/BaseURL&gt;&lt;SegmentBase indexRange="818-1245" timescale="12800" FBFirstSegmentRange="1246-255450"&gt;&lt;Initialization range="0-817"/&gt;&lt;/SegmentBase&gt;&lt;/Representation&gt;&lt;/AdaptationSet&gt;&lt;AdaptationSet id="1" contentType="audio" subsegmentStartsWithSAP="1" subsegmentAlignment="true"&gt;&lt;Representation id="812299171630942a" bandwidth="67743" codecs="mp4a.40.5" mimeType="audio/mp4" FBAvgBitrate="67743" audioSamplingRate="44100" FBEncodingTag="dash_ln_heaac_vbr3_audio"&gt;&lt;AudioChannelConfiguration schemeIdUri="urn:mpeg:dash:23003:3:audio_channel_configuration:2011" value="2"/&gt;&lt;BaseURL&gt;https://video-lga3-2.xx.fbcdn.net/o1/v/t2/f2/m412/AQMq_NhO1Q4jIEg2597vHUpoN5eyTv2GlQu-_U2TZD7yvTuepm7ABMqmeqswXYo7odUkJds6T-CrFOuYrqS0Vc6R1xOdi0GqaF4MMxg.mp4?_nc_cat=101&amp;amp;_nc_sid=9ca052&amp;amp;_nc_ht=video-lga3-2.xx.fbcdn.net&amp;amp;_nc_ohc=BwfkqR6HHl0Q7kNvwGcLBCZ&amp;amp;efg=eyJ2ZW5jb2RlX3RhZyI6ImRhc2hfbG5faGVhYWNfdmJyM19hdWRpbyIsInZpZGVvX2lkIjoxMjk1Nzc3OTQyNzIyODk3LCJvaWxfdXJsZ2VuX2FwcF9pZCI6MCwiY2xpZW50X25hbWUiOiJ1bmtub3duIiwieHB2X2Fzc2V0X2lkIjo4MTIyOTg4OTQ5NjQzMDMsImFzc2V0X2FnZV9kYXlzIjo5LCJ2aV91c2VjYXNlX2lkIjoxMDEyMSwiZHVyYXRpb25fcyI6MTY0LCJiaXRyYXRlIjo2NzgzMiwidXJsZ2VuX3NvdXJjZSI6Ind3dyJ9&amp;amp;ccb=17-1&amp;amp;_nc_gid=WCZZ1cfkRQjguD8a8YMU5Q&amp;amp;_nc_ss=72289&amp;amp;_nc_zt=28&amp;amp;oh=00_Af6qx5y_JRs-chDUnzwRa4-b9eCkGMrfY1E8NxAbtYuYcw&amp;amp;oe=6A10B632&lt;/BaseURL&gt;&lt;SegmentBase indexRange="824-1851" timescale="44100" FBFirstSegmentRange="1852-3205"&gt;&lt;Initialization range="0-823"/&gt;&lt;/SegmentBase&gt;&lt;/Representation&gt;&lt;/AdaptationSet&gt;&lt;/Period&gt;&lt;/MPD&gt;</t>
  </si>
  <si>
    <t>812299128297613</t>
  </si>
  <si>
    <t>https://scontent-lga3-3.xx.fbcdn.net/v/t15.5256-10/691502111_803156415963045_1016645323131522416_n.jpg?stp=dst-jpg_s960x960_tt6&amp;_nc_cat=108&amp;ccb=1-7&amp;_nc_sid=50ce42&amp;_nc_ohc=O3PsfOxEry0Q7kNvwEkQcsg&amp;_nc_oc=AdqJ7NuAyjwbg8iaSLEcFVRwMqsBJgrxwsglcUzb19JwDZ6khkTNhSlcScSKzV2sUto&amp;_nc_zt=23&amp;_nc_ht=scontent-lga3-3.xx&amp;_nc_gid=WCZZ1cfkRQjguD8a8YMU5Q&amp;_nc_ss=72289&amp;oh=00_Af7xsbvRNgVbPzYcQlIA1psFBZXGg16FQ7yCvKN3ROQRmg&amp;oe=6A10AFC8</t>
  </si>
  <si>
    <t>https://scontent-lga3-3.xx.fbcdn.net/v/t15.5256-10/691502111_803156415963045_1016645323131522416_n.jpg?stp=dst-jpg_s960x960_tt6&amp;_nc_cat=108&amp;ccb=1-7&amp;_nc_sid=117846&amp;_nc_ohc=O3PsfOxEry0Q7kNvwEkQcsg&amp;_nc_oc=AdqJ7NuAyjwbg8iaSLEcFVRwMqsBJgrxwsglcUzb19JwDZ6khkTNhSlcScSKzV2sUto&amp;_nc_zt=23&amp;_nc_ht=scontent-lga3-3.xx&amp;_nc_gid=WCZZ1cfkRQjguD8a8YMU5Q&amp;_nc_ss=72289&amp;oh=00_Af7xsbvRNgVbPzYcQlIA1psFBZXGg16FQ7yCvKN3ROQRmg&amp;oe=6A10AFC8</t>
  </si>
  <si>
    <t>2026-05-08T12:46:38.000Z</t>
  </si>
  <si>
    <t>pcb.1738332220871582</t>
  </si>
  <si>
    <t>https://www.facebook.com/media/set/?set=pcb.1738332220871582&amp;type=1</t>
  </si>
  <si>
    <t>122204219984581123</t>
  </si>
  <si>
    <t>https://scontent-lga3-2.xx.fbcdn.net/v/t39.30808-6/689013611_122204220110581123_1342616293674394557_n.jpg?stp=dst-jpg_s590x590_tt6&amp;_nc_cat=107&amp;ccb=1-7&amp;_nc_sid=aa7b47&amp;_nc_ohc=yfEBFuf0JKIQ7kNvwF6we-k&amp;_nc_oc=Adqauub8pI3bqHfsX_M0eXU0waHqXELAOgIMLmOTY58gAxynV3im9HM8AOj6-tXaLzM&amp;_nc_zt=23&amp;_nc_ht=scontent-lga3-2.xx&amp;_nc_gid=WCZZ1cfkRQjguD8a8YMU5Q&amp;_nc_ss=72289&amp;oh=00_Af6siVY9ZKTMtT8A4MqSNVRtOpocOM7A3T6smb3XhZoPQw&amp;oe=6A10C200</t>
  </si>
  <si>
    <t>May be an image of one or more people, parking meter, street and text that says 'T P 電動車月租優惠 $4,800 電動車月租優惠 $3,800 5265 52653989 3989 （西貢街入口）'</t>
  </si>
  <si>
    <t>pfbid02UTWJXu4XspHNj61t2aiyYmS5uyLihgi5go4sKCVB5pz8BvrY5taQfWsWicjxazsWl</t>
  </si>
  <si>
    <t>122204220008581123</t>
  </si>
  <si>
    <t>https://scontent-lga3-1.xx.fbcdn.net/v/t39.30808-6/688951185_122204220122581123_6437279344040082801_n.jpg?stp=cp6_dst-jpg_s590x590_tt6&amp;_nc_cat=110&amp;ccb=1-7&amp;_nc_sid=aa7b47&amp;_nc_ohc=TwK0UW2jUC0Q7kNvwGYF_aP&amp;_nc_oc=AdqARMkHtRf_wWGwrE4ockupeYzyiQJ5KNu_9iJmudFEiEvEd8SLpBMBMNFFz1ZlG4I&amp;_nc_zt=23&amp;_nc_ht=scontent-lga3-1.xx&amp;_nc_gid=WCZZ1cfkRQjguD8a8YMU5Q&amp;_nc_ss=72289&amp;oh=00_Af5q8tXKKkb_CESN7V1oUf88WtFVGJztilHubEg25F6nyQ&amp;oe=6A10A4E1</t>
  </si>
  <si>
    <t>2026-05-07T21:05:49.000Z</t>
  </si>
  <si>
    <t>pcb.1738538877517583</t>
  </si>
  <si>
    <t>https://www.facebook.com/media/set/?set=pcb.1738538877517583&amp;type=1</t>
  </si>
  <si>
    <t>122109147794846506</t>
  </si>
  <si>
    <t>https://scontent-lga3-3.xx.fbcdn.net/v/t39.30808-6/688611597_122109145838846506_8977401054352101445_n.jpg?stp=dst-jpg_s590x590_tt6&amp;_nc_cat=102&amp;ccb=1-7&amp;_nc_sid=aa7b47&amp;_nc_ohc=Fv-fSkbsxA4Q7kNvwE25ZBd&amp;_nc_oc=AdrNNHBr3kfZaJYUb1o137n0fWurLuA5utVfj2xeGecwy2I_A-W3pdc92HMIFOShP68&amp;_nc_zt=23&amp;_nc_ht=scontent-lga3-3.xx&amp;_nc_gid=WCZZ1cfkRQjguD8a8YMU5Q&amp;_nc_ss=72289&amp;oh=00_Af6gBCDk1Wyh9XlxqvjwdBy79pZV-sJiXGUf7F-Hqz_FlQ&amp;oe=6A109D5E</t>
  </si>
  <si>
    <t>122109147770846506</t>
  </si>
  <si>
    <t>https://scontent-lga3-3.xx.fbcdn.net/v/t39.30808-6/690760271_122109146132846506_3766240858953940279_n.jpg?stp=cp6_dst-jpg_s590x590_tt6&amp;_nc_cat=102&amp;ccb=1-7&amp;_nc_sid=aa7b47&amp;_nc_ohc=pttouaT35dAQ7kNvwF8_CIp&amp;_nc_oc=AdrDipa9bNuVV1QeC29xSy0cbwwwbBzG3HkiYJu6SGKbVskRWvezf0Pw60FZev1CRsg&amp;_nc_zt=23&amp;_nc_ht=scontent-lga3-3.xx&amp;_nc_gid=WCZZ1cfkRQjguD8a8YMU5Q&amp;_nc_ss=72289&amp;oh=00_Af6Q5oiHndubfZ-5nrKcULa47Mlb0qIaA6D1s0FfKDkNDQ&amp;oe=6A10B3F5</t>
  </si>
  <si>
    <t>May be an image of car</t>
  </si>
  <si>
    <t>122109147788846506</t>
  </si>
  <si>
    <t>https://scontent-lga3-3.xx.fbcdn.net/v/t39.30808-6/690294164_122109145778846506_7630005732088229382_n.jpg?stp=cp6_dst-jpg_s590x590_tt6&amp;_nc_cat=108&amp;ccb=1-7&amp;_nc_sid=aa7b47&amp;_nc_ohc=9zhzPCanhDwQ7kNvwECN0VO&amp;_nc_oc=AdpbOGt29mGZFmgdTVXgyHQUAu2qmVOALUi_J9Qi8bLaXtK8j5CfDt2a2bpyWoR3LxA&amp;_nc_zt=23&amp;_nc_ht=scontent-lga3-3.xx&amp;_nc_gid=WCZZ1cfkRQjguD8a8YMU5Q&amp;_nc_ss=72289&amp;oh=00_Af5qGiG8yY9xRc---4uMqXDHDcfNtBzyoFL4YNIafwOSmg&amp;oe=6A10C585</t>
  </si>
  <si>
    <t>May be an image of grinder</t>
  </si>
  <si>
    <t>122109147782846506</t>
  </si>
  <si>
    <t>https://scontent-lga3-2.xx.fbcdn.net/v/t39.30808-6/694148761_122109145898846506_504751914473075945_n.jpg?stp=cp6_dst-jpg_s590x590_tt6&amp;_nc_cat=101&amp;ccb=1-7&amp;_nc_sid=aa7b47&amp;_nc_ohc=YvGv-GPTIpMQ7kNvwFcB5H2&amp;_nc_oc=AdpdwstXh1b9nDcpfggikkRvziYrajPeJozHrjWLp7VI59iEQpfg-1KkWLYBpPEx3Ec&amp;_nc_zt=23&amp;_nc_ht=scontent-lga3-2.xx&amp;_nc_gid=WCZZ1cfkRQjguD8a8YMU5Q&amp;_nc_ss=72289&amp;oh=00_Af7vfaf4LUbTCBNxCoUWJiWiQW8-PwEh-tzSdpv4nEx0_w&amp;oe=6A10ACA9</t>
  </si>
  <si>
    <t>May be an image of text that says '剩餘充電時間 18分鐘（９０%） A 18分鐘 18 分鐘 (90%) 52 % 11分鐘（80% 11分鐘（80%） (80%) ና 185 185kW kW 286 286 47322 m'</t>
  </si>
  <si>
    <t>1465827547849103</t>
  </si>
  <si>
    <t>https://scontent-lga3-1.xx.fbcdn.net/v/t15.5256-10/694145037_2013743366229048_4876946736694044623_n.jpg?stp=dst-jpg_s590x590_tt6&amp;_nc_cat=111&amp;ccb=1-7&amp;_nc_sid=117846&amp;_nc_ohc=SpW465BpgAsQ7kNvwEm-Cj3&amp;_nc_oc=Ado03aA79Qj31v6CVMhKy8V8yt76YJ7etDuRtaiBv_5nxGVjSEuJh4cIIlqMFrCMNQs&amp;_nc_zt=23&amp;_nc_ht=scontent-lga3-1.xx&amp;_nc_gid=WCZZ1cfkRQjguD8a8YMU5Q&amp;_nc_ss=72289&amp;oh=00_Af4pu4Tl04omGwfdlBlkZmDuoVOPmmyT86u4D5PsHI4xwA&amp;oe=6A10B0F3</t>
  </si>
  <si>
    <t>https://video-lga3-1.xx.fbcdn.net/o1/v/t2/f2/m366/AQOWSMFstBjFU6Wd_tUrfn03IsCZf2uSS6OcNpJg_VpOoDcmSepvelOJXkOKwF9gxhfzl1VyBppvBwnAETejz40x9LNAUzVQvb9UqvSvI8Ng0w.mp4?_nc_cat=103&amp;_nc_sid=5e9851&amp;_nc_ht=video-lga3-1.xx.fbcdn.net&amp;_nc_ohc=8jlL-su8wWIQ7kNvwG1X4h6&amp;efg=eyJ2ZW5jb2RlX3RhZyI6Inhwdl9wcm9ncmVzc2l2ZS5GQUNFQk9PSy4uQzMuNzIwLmRhc2hfaDI2NC1iYXNpYy1nZW4yXzcyMHAiLCJ4cHZfYXNzZXRfaWQiOjEwMzg5MDY3MjIxMzA0MjcsImFzc2V0X2FnZV9kYXlzIjoxMCwidmlfdXNlY2FzZV9pZCI6MTAxMjEsImR1cmF0aW9uX3MiOjE5LCJ1cmxnZW5fc291cmNlIjoid3d3In0%3D&amp;ccb=17-1&amp;vs=b4be085638130dc5&amp;_nc_vs=HBksFQIYRWZiX2VwaGVtZXJhbC80RjQyN0EwQUM5ODgzNTFBMjYxQTRBQjlEMTBCOTdBOV9tdF8xX3ZpZGVvX2Rhc2hpbml0Lm1wNBUAAsgBEgAVAhhAZmJfcGVybWFuZW50Lzc0NEIwMDRBNUQ1NDJFRjlBNjY1QjQxMzY0RTFCNDgwX2F1ZGlvX2Rhc2hpbml0Lm1wNBUCAsgBEgAoABgAGwKIB3VzZV9vaWwBMRJwcm9ncmVzc2l2ZV9yZWNpcGUBMRUAACb254SiqrjYAxUCKAJDMywXQDM7peNT988YGWRhc2hfaDI2NC1iYXNpYy1nZW4yXzcyMHARAHUCZZKeAQA&amp;_nc_gid=WCZZ1cfkRQjguD8a8YMU5Q&amp;_nc_ss=72289&amp;_nc_zt=28&amp;oh=00_Af7yEAIW2KeGSywZ5T3dm28_61AzpZ0nf11AoW4eirNRHQ&amp;oe=6A10B7B5&amp;bitrate=2095400&amp;tag=dash_h264-basic-gen2_720p</t>
  </si>
  <si>
    <t>https://video-lga3-3.xx.fbcdn.net/o1/v/t2/f2/m412/AQO9j_9GqD54dcjepMkl00XbiQEDray1vT2F6HToDUoI-hE2B_hRiUiJj4KwaaJMgCQv8oIdo7WJvrcez8utQ9V-K4fpoixODPDhVdipDg.mp4?_nc_cat=108&amp;_nc_sid=8bf8fe&amp;_nc_ht=video-lga3-3.xx.fbcdn.net&amp;_nc_ohc=komMADwdH6wQ7kNvwEtAW2O&amp;efg=eyJ2ZW5jb2RlX3RhZyI6Inhwdl9wcm9ncmVzc2l2ZS5GQUNFQk9PSy4uQzMuMzYwLnN2ZV9zZCIsInhwdl9hc3NldF9pZCI6MTAzODkwNjcyMjEzMDQyNywiYXNzZXRfYWdlX2RheXMiOjEwLCJ2aV91c2VjYXNlX2lkIjoxMDEyMSwiZHVyYXRpb25fcyI6MTksInVybGdlbl9zb3VyY2UiOiJ3d3cifQ%3D%3D&amp;ccb=17-1&amp;_nc_gid=WCZZ1cfkRQjguD8a8YMU5Q&amp;_nc_ss=72289&amp;_nc_zt=28&amp;oh=00_Af6VMm3b_D0abuqIm9EUggZ6rYKC9AepWqBrk_pqZmebOA&amp;oe=6A10A4F6&amp;bitrate=442427&amp;tag=sve_sd</t>
  </si>
  <si>
    <t>https://www.facebook.com/dash_mpd_debug.mpd?v=1465827547849103&amp;dummy=.mpd</t>
  </si>
  <si>
    <t>1147601971759872v</t>
  </si>
  <si>
    <t>985328243950288a</t>
  </si>
  <si>
    <t>https://www.facebook.com/61575395196274/videos/1465827547849103/?idorvanity=366950274676457</t>
  </si>
  <si>
    <t>&lt;?xml version="1.0" encoding="UTF-8"?&gt;
&lt;MPD xmlns="urn:mpeg:dash:schema:mpd:2011" xmlns:xsi="http://www.w3.org/2001/XMLSchema-instance" xsi:schemaLocation="urn:mpeg:dash:schema:mpd:2011 DASH-MPD.xsd" profiles="urn:mpeg:dash:profile:isoff-on-demand:2011" minBufferTime="PT2S" type="static" mediaPresentationDuration="PT19.233334S" FBTagsetUsed="gen2hwbasicvp9" FBManifestIdentifier="FgAYDmdlbjJod2Jhc2ljdnA5GVaCy7f6qO/3ArTl1tnX2LsDoIu+v9OJwAOArPb9nO+JBLT8ltaC7fYGIhgQYXVkaW9fYWFjX2xuX3ZiciI2FBQAEgA="&gt;&lt;Period id="0" duration="PT19.233334S"&gt;&lt;AdaptationSet id="0" contentType="video" frameRate="15360/512" subsegmentAlignment="true" par="9:16" FBUnifiedUploadResolutionMos="360:71.7,480:71.7,720:71.7,1080:71.7"&gt;&lt;Representation id="826546183402177v" bandwidth="4233580" codecs="vp09.00.40.08.00.01.01.01.00" mimeType="video/mp4" sar="1:1" FBEncodingTag="dash_vp9-basic-gen2_1080p" FBPlaybackResolutionMos="0:100,360:98.2,480:97.9,720:97,1080:95.3" FBPlaybackResolutionMosConfidenceLevel="high" FBPlaybackResolutionCsvqm="0:100,360:99.6,480:99.513,720:99.233,1080:98.48" width="1080" height="1920" FBQualityClass="hd" FBQualityLabel="1080p"&gt;&lt;BaseURL&gt;https://video-lga3-1.xx.fbcdn.net/o1/v/t2/f2/m366/AQNQL8asPgUsafgYaln2TsBkaRu-Sgp8URsOtnrcRjPeOXoBpyzfoMywW6AkYWHGeIdGHaPFTzIPfOu-F-mMPOq5ObnXCpgAUsbMmyR7Bg_tpw.mp4?_nc_cat=110&amp;amp;_nc_sid=9ca052&amp;amp;_nc_ht=video-lga3-1.xx.fbcdn.net&amp;amp;_nc_ohc=KNC6E5CbB98Q7kNvwFmYTUt&amp;amp;efg=eyJ2ZW5jb2RlX3RhZyI6ImRhc2hfdnA5LWJhc2ljLWdlbjJfMTA4MHAiLCJ2aWRlb19pZCI6MTQ2NTgyNzU0Nzg0OTEwMywib2lsX3VybGdlbl9hcHBfaWQiOjAsImNsaWVudF9uYW1lIjoidW5rbm93biIsInhwdl9hc3NldF9pZCI6MTAzODkwNjcyMjEzMDQyNywiYXNzZXRfYWdlX2RheXMiOjEwLCJ2aV91c2VjYXNlX2lkIjoxMDEyMSwiZHVyYXRpb25fcyI6MTksImJpdHJhdGUiOjI5MjMwMDcsInVybGdlbl9zb3VyY2UiOiJ3d3cifQ%3D%3D&amp;amp;ccb=17-1&amp;amp;_nc_gid=WCZZ1cfkRQjguD8a8YMU5Q&amp;amp;_nc_ss=72289&amp;amp;_nc_zt=28&amp;amp;oh=00_Af6hWn0kakNhBVX8wn3B84B5VZAlmvrCcr-kOOqmHvtWlQ&amp;amp;oe=6A10AA82&lt;/BaseURL&gt;&lt;SegmentBase indexRange="818-897" timescale="15360" FBFirstSegmentRange="898-2646884"&gt;&lt;Initialization range="0-817"/&gt;&lt;/SegmentBase&gt;&lt;/Representation&gt;&lt;Representation id="1147601971759872v" bandwidth="475858" codecs="vp09.00.21.08.00.01.01.01.00" mimeType="video/mp4" sar="1:1" FBEncodingTag="dash_vp9-basic-gen2_360p" FBPlaybackResolutionMos="0:100,360:83.5,480:76,720:67.6,1080:56.7" FBPlaybackResolutionMosConfidenceLevel="high" FBPlaybackResolutionCsvqm="0:100,360:94.4,480:90.4,720:82.5,1080:72" width="360" height="640" FBQualityClass="sd" FBQualityLabel="360p"&gt;&lt;BaseURL&gt;https://video-lga3-3.xx.fbcdn.net/o1/v/t2/f2/m366/AQOjeikymKmaPbu1ci8D4keESZxT03-D5gt2SiBVpT3CC_DIL5xQDaZEZxPgVog5ekj9LNYqwS1SudUhcvJs5nXp4HUF7eIclz32oE5AmRLbkw.mp4?_nc_cat=102&amp;amp;_nc_sid=9ca052&amp;amp;_nc_ht=video-lga3-3.xx.fbcdn.net&amp;amp;_nc_ohc=dHp1mxWSLJAQ7kNvwFZ4gy7&amp;amp;efg=eyJ2ZW5jb2RlX3RhZyI6ImRhc2hfdnA5LWJhc2ljLWdlbjJfMzYwcCIsInZpZGVvX2lkIjoxNDY1ODI3NTQ3ODQ5MTAzLCJvaWxfdXJsZ2VuX2FwcF9pZCI6MCwiY2xpZW50X25hbWUiOiJ1bmtub3duIiwieHB2X2Fzc2V0X2lkIjoxMDM4OTA2NzIyMTMwNDI3LCJhc3NldF9hZ2VfZGF5cyI6MTAsInZpX3VzZWNhc2VfaWQiOjEwMTIxLCJkdXJhdGlvbl9zIjoxOSwiYml0cmF0ZSI6MzcyODQxLCJ1cmxnZW5fc291cmNlIjoid3d3In0%3D&amp;amp;ccb=17-1&amp;amp;_nc_gid=WCZZ1cfkRQjguD8a8YMU5Q&amp;amp;_nc_ss=72289&amp;amp;_nc_zt=28&amp;amp;oh=00_Af5UC3cslNyUcmpZJHf9SlRZW0kracpe0qzyd_QM05WYQg&amp;amp;oe=6A10C76A&lt;/BaseURL&gt;&lt;SegmentBase indexRange="818-897" timescale="15360" FBFirstSegmentRange="898-291545"&gt;&lt;Initialization range="0-817"/&gt;&lt;/SegmentBase&gt;&lt;/Representation&gt;&lt;Representation id="975690901674330v" bandwidth="1662588" codecs="vp09.00.30.08.00.01.01.01.00" mimeType="video/mp4" sar="1:1" FBEncodingTag="dash_vp9-basic-gen2_540p" FBPlaybackResolutionMos="0:100,360:94.7,480:93.5,720:86.9,1080:76.9" FBPlaybackResolutionMosConfidenceLevel="high" FBPlaybackResolutionCsvqm="0:100,360:98.19,480:97.6,720:95.6,1080:91.2" width="540" height="960" FBQualityClass="sd" FBQualityLabel="540p"&gt;&lt;BaseURL&gt;https://video-lga3-2.xx.fbcdn.net/o1/v/t2/f2/m366/AQPn1Jac_cLqazqSwC2NWZl2O0ih29-WR1k8daBkd3DYvhK2izl7spCzjNT4eeaDbhPUY39ZbGpxDQSH--gZDwrOYqPzGTYtikeiMrJ4y2wyfg.mp4?_nc_cat=105&amp;amp;_nc_sid=9ca052&amp;amp;_nc_ht=video-lga3-2.xx.fbcdn.net&amp;amp;_nc_ohc=CQHeSv8H6Z4Q7kNvwGFU_n-&amp;amp;efg=eyJ2ZW5jb2RlX3RhZyI6ImRhc2hfdnA5LWJhc2ljLWdlbjJfNTQwcCIsInZpZGVvX2lkIjoxNDY1ODI3NTQ3ODQ5MTAzLCJvaWxfdXJsZ2VuX2FwcF9pZCI6MCwiY2xpZW50X25hbWUiOiJ1bmtub3duIiwieHB2X2Fzc2V0X2lkIjoxMDM4OTA2NzIyMTMwNDI3LCJhc3NldF9hZ2VfZGF5cyI6MTAsInZpX3VzZWNhc2VfaWQiOjEwMTIxLCJkdXJhdGlvbl9zIjoxOSwiYml0cmF0ZSI6MTE1MjU2OCwidXJsZ2VuX3NvdXJjZSI6Ind3dyJ9&amp;amp;ccb=17-1&amp;amp;_nc_gid=WCZZ1cfkRQjguD8a8YMU5Q&amp;amp;_nc_ss=72289&amp;amp;_nc_zt=28&amp;amp;oh=00_Af4HvoACK21_SK3rhhFA_Z85g2zc0HU0rXnR0hVuLGt72g&amp;amp;oe=6A10C387&lt;/BaseURL&gt;&lt;SegmentBase indexRange="818-897" timescale="15360" FBFirstSegmentRange="898-1040014"&gt;&lt;Initialization range="0-817"/&gt;&lt;/SegmentBase&gt;&lt;/Representation&gt;&lt;Representation id="1950207568961306v" bandwidth="3074858" codecs="vp09.00.31.08.00.01.01.01.00" mimeType="video/mp4" sar="1:1" FBEncodingTag="dash_vp9-basic-gen2_720p" FBPlaybackResolutionMos="0:100,360:97.3,480:96.7,720:95.3,1080:92" FBPlaybackResolutionMosConfidenceLevel="high" FBPlaybackResolutionCsvqm="0:100,360:99.354,480:99.106,720:98.47,1080:97" width="720" height="1280" FBQualityClass="hd" FBQualityLabel="720p"&gt;&lt;BaseURL&gt;https://video-lga3-1.xx.fbcdn.net/o1/v/t2/f2/m366/AQOF84HYJjyDQFWWY5PguClkXu03ElZjMLTADS1IGtzbNyf7hCtu8vL-EM4WYI3dp-PIUJg-JaNWbR_YnXqxdgXIfWQSPebJzS1TCzUG-pMDnw.mp4?_nc_cat=110&amp;amp;_nc_sid=9ca052&amp;amp;_nc_ht=video-lga3-1.xx.fbcdn.net&amp;amp;_nc_ohc=oTz_N2w0ZqcQ7kNvwG7c5Nl&amp;amp;efg=eyJ2ZW5jb2RlX3RhZyI6ImRhc2hfdnA5LWJhc2ljLWdlbjJfNzIwcCIsInZpZGVvX2lkIjoxNDY1ODI3NTQ3ODQ5MTAzLCJvaWxfdXJsZ2VuX2FwcF9pZCI6MCwiY2xpZW50X25hbWUiOiJ1bmtub3duIiwieHB2X2Fzc2V0X2lkIjoxMDM4OTA2NzIyMTMwNDI3LCJhc3NldF9hZ2VfZGF5cyI6MTAsInZpX3VzZWNhc2VfaWQiOjEwMTIxLCJkdXJhdGlvbl9zIjoxOSwiYml0cmF0ZSI6MjA5MjI4NSwidXJsZ2VuX3NvdXJjZSI6Ind3dyJ9&amp;amp;ccb=17-1&amp;amp;_nc_gid=WCZZ1cfkRQjguD8a8YMU5Q&amp;amp;_nc_ss=72289&amp;amp;_nc_zt=28&amp;amp;oh=00_Af55BU7AoeCnd-SoH6VuWB8qCy_FFugqTIHllInI_tRgHg&amp;amp;oe=6A109166&lt;/BaseURL&gt;&lt;SegmentBase indexRange="818-897" timescale="15360" FBFirstSegmentRange="898-1922683"&gt;&lt;Initialization range="0-817"/&gt;&lt;/SegmentBase&gt;&lt;/Representation&gt;&lt;/AdaptationSet&gt;&lt;AdaptationSet id="1" contentType="audio" subsegmentStartsWithSAP="1" subsegmentAlignment="true"&gt;&lt;Representation id="985328243950288a" bandwidth="83399" codecs="mp4a.40.5" mimeType="audio/mp4" FBAvgBitrate="83399" audioSamplingRate="44100" FBEncodingTag="dash_ln_heaac_vbr3_audio"&gt;&lt;AudioChannelConfiguration schemeIdUri="urn:mpeg:dash:23003:3:audio_channel_configuration:2011" value="2"/&gt;&lt;BaseURL&gt;https://video-lga3-3.xx.fbcdn.net/o1/v/t2/f2/m412/AQPWCvgkLQsdlXa6xRIZKvMIjfTy-nkCfxzWkO6YbbOC0QuN4Fxg-I5ST954_2If-ttw84RGomdm4C9iL_4lxyG2Jw4659NjOZkc9p4.mp4?_nc_cat=102&amp;amp;_nc_sid=9ca052&amp;amp;_nc_ht=video-lga3-3.xx.fbcdn.net&amp;amp;_nc_ohc=OHLrDsVQ9ZQQ7kNvwFbc9PJ&amp;amp;efg=eyJ2ZW5jb2RlX3RhZyI6ImRhc2hfbG5faGVhYWNfdmJyM19hdWRpbyIsInZpZGVvX2lkIjoxNDY1ODI3NTQ3ODQ5MTAzLCJvaWxfdXJsZ2VuX2FwcF9pZCI6MCwiY2xpZW50X25hbWUiOiJ1bmtub3duIiwieHB2X2Fzc2V0X2lkIjoxMDM4OTA2NzIyMTMwNDI3LCJhc3NldF9hZ2VfZGF5cyI6MTAsInZpX3VzZWNhc2VfaWQiOjEwMTIxLCJkdXJhdGlvbl9zIjoxOSwiYml0cmF0ZSI6ODM4MDQsInVybGdlbl9zb3VyY2UiOiJ3d3cifQ%3D%3D&amp;amp;ccb=17-1&amp;amp;_nc_gid=WCZZ1cfkRQjguD8a8YMU5Q&amp;amp;_nc_ss=72289&amp;amp;_nc_zt=28&amp;amp;oh=00_Af7WmbWcoEreps-1wf80TpPv-JOI5GHRYuUs-bk_hk0Lqg&amp;amp;oe=6A10B70F&lt;/BaseURL&gt;&lt;SegmentBase indexRange="824-975" timescale="44100" FBFirstSegmentRange="976-20510"&gt;&lt;Initialization range="0-823"/&gt;&lt;/SegmentBase&gt;&lt;/Representation&gt;&lt;/AdaptationSet&gt;&lt;/Period&gt;&lt;/MPD&gt;</t>
  </si>
  <si>
    <t>1038906972130402</t>
  </si>
  <si>
    <t>https://scontent-lga3-1.xx.fbcdn.net/v/t15.5256-10/694145037_2013743366229048_4876946736694044623_n.jpg?stp=dst-jpg_s960x960_tt6&amp;_nc_cat=111&amp;ccb=1-7&amp;_nc_sid=50ce42&amp;_nc_ohc=SpW465BpgAsQ7kNvwEm-Cj3&amp;_nc_oc=Ado03aA79Qj31v6CVMhKy8V8yt76YJ7etDuRtaiBv_5nxGVjSEuJh4cIIlqMFrCMNQs&amp;_nc_zt=23&amp;_nc_ht=scontent-lga3-1.xx&amp;_nc_gid=WCZZ1cfkRQjguD8a8YMU5Q&amp;_nc_ss=72289&amp;oh=00_Af4ZVsC5MSdeBB9TwIWeEJPJ4867CBkNFi0mHQhU7QYpgA&amp;oe=6A10B0F3</t>
  </si>
  <si>
    <t>https://scontent-lga3-1.xx.fbcdn.net/v/t15.5256-10/694145037_2013743366229048_4876946736694044623_n.jpg?stp=dst-jpg_s960x960_tt6&amp;_nc_cat=111&amp;ccb=1-7&amp;_nc_sid=117846&amp;_nc_ohc=SpW465BpgAsQ7kNvwEm-Cj3&amp;_nc_oc=Ado03aA79Qj31v6CVMhKy8V8yt76YJ7etDuRtaiBv_5nxGVjSEuJh4cIIlqMFrCMNQs&amp;_nc_zt=23&amp;_nc_ht=scontent-lga3-1.xx&amp;_nc_gid=WCZZ1cfkRQjguD8a8YMU5Q&amp;_nc_ss=72289&amp;oh=00_Af4ZVsC5MSdeBB9TwIWeEJPJ4867CBkNFi0mHQhU7QYpgA&amp;oe=6A10B0F3</t>
  </si>
  <si>
    <t>https://scontent-lga3-1.xx.fbcdn.net/v/t15.5256-10/688820816_4204658479845567_8200846911029834766_n.jpg?_nc_cat=110&amp;ccb=1-7&amp;_nc_sid=62976d&amp;_nc_ohc=ROizFsPzTJAQ7kNvwHL9ng5&amp;_nc_oc=AdqaOdoBv1-gTpJt12RhwuAkkLOjmeywpCgUirkNmMMGQYLfcs6LoSUH9HnFm0dzfPA&amp;_nc_zt=23&amp;_nc_ht=scontent-lga3-1.xx&amp;_nc_gid=WCZZ1cfkRQjguD8a8YMU5Q&amp;_nc_ss=72289&amp;oh=00_Af7qBYAEjRe859_-0MaQGq5s2hfPiQSmcaXC3NkRz3mVGQ&amp;oe=6A10A552</t>
  </si>
  <si>
    <t>2026-05-08T04:02:35.000Z</t>
  </si>
  <si>
    <t>61577388582963</t>
  </si>
  <si>
    <t>2026-05-08T01:12:56.000Z</t>
  </si>
  <si>
    <t>https://video-ord5-3.xx.fbcdn.net/o1/v/t2/f2/m412/AQNos6stght9836agWRx2mwPF5vJUzyhjuI6KlJU0sFuEtwBYZZaJfra2S4DSxMDHYzTh5yJEyYOFvjeD_Ee7fIUu35LMRzpnKtfJfhy5Q.mp4?_nc_cat=109&amp;_nc_sid=8bf8fe&amp;_nc_ht=video-ord5-3.xx.fbcdn.net&amp;_nc_ohc=8sUsV0HafIwQ7kNvwF-VI9G&amp;efg=eyJ2ZW5jb2RlX3RhZyI6Inhwdl9wcm9ncmVzc2l2ZS5GQUNFQk9PSy4uQzMuNTQ0LnN2ZV9zZCIsInhwdl9hc3NldF9pZCI6MTU0MDg2MDg1MTAwNjcyMSwiYXNzZXRfYWdlX2RheXMiOjEwLCJ2aV91c2VjYXNlX2lkIjoxMDEyMSwiZHVyYXRpb25fcyI6MTY0LCJ1cmxnZW5fc291cmNlIjoid3d3In0%3D&amp;ccb=17-1&amp;_nc_gid=ytKkpwsqmUAL7DgRjBRMIw&amp;_nc_ss=72289&amp;_nc_zt=28&amp;oh=00_Af5TikbLyJoJYhRz3rt8HSxLu7tE-b9mkkCdfNvuwjLaXA&amp;oe=6A10A18D&amp;bitrate=85044&amp;tag=sve_sd</t>
  </si>
  <si>
    <t>https://www.facebook.com/100069790081775/videos/%E6%89%BF%E6%8E%A5-%E6%B4%BE%E5%82%B3%E5%96%AE-%E8%B2%BC%E6%B5%B7%E5%A0%B1-%E8%B2%BC%E8%A1%97%E6%8B%9B-%E6%8E%9B%E6%A9%AB%E9%A1%8D-%E6%8E%9Bbanner%E5%B7%A5%E5%95%86%E5%BB%88%E6%B4%BE%E5%82%B3%E5%96%AE-%E5%8D%B0%E5%82%B3%E5%96%AE-%E5%8D%B0%E8%A1%97%E6%8B%9B%E6%83%B3%E5%AE%A3%E5%82%B3%E5%8F%88%E6%83%B3%E6%85%B3%E8%8D%B7%E5%8C%85-%E5%B9%B3%E5%83%B9%E5%AE%A3%E5%82%B3%E5%A2%9E%E5%8A%A0%E7%94%9F%E6%84%8F%E9%A1%8D-%E5%A2%9E%E5%8A%A0%E5%85%AC%E5%8F%B8%E7%9F%A5%E5%90%8D%E5%BA%A6%E5%85%A8%E6%B8%AF-%E8%B2%BC%E6%B5%B7%E5%A0%B1-%E6%B5%B7%E5%A0%B1%E5%AE%A3%E5%82%B3-%E5%8D%B0%E5%82%B3/1179933925194735/</t>
  </si>
  <si>
    <t>https://www.facebook.com/dash_mpd_debug.mpd?v=1179933925194735&amp;dummy=.mpd</t>
  </si>
  <si>
    <t>1540861374340002v</t>
  </si>
  <si>
    <t>1540861107673362a</t>
  </si>
  <si>
    <t>UzpfSTEwMDA2OTc5MDA4MTc3NTpWSzoxMTc5OTMzOTI1MTk0NzM1</t>
  </si>
  <si>
    <t>1179933925194735</t>
  </si>
  <si>
    <t>https://www.facebook.com/100069790081775/videos/1179933925194735/?idorvanity=366950274676457</t>
  </si>
  <si>
    <t>https://scontent-ord5-1.xx.fbcdn.net/v/t15.5256-10/691321454_2032236331001994_7457239375146785641_n.jpg?stp=dst-jpg_s526x395_tt6&amp;_nc_cat=108&amp;ccb=1-7&amp;_nc_sid=117846&amp;_nc_ohc=TP5BTdDaebQQ7kNvwGE_PsR&amp;_nc_oc=AdrGTXu_mCdzwGy5aTJesVMrvte86IhXJkKiD5-BCOpFkw0mLkjMFzwcPUepcNexTYQ&amp;_nc_zt=23&amp;_nc_ht=scontent-ord5-1.xx&amp;_nc_gid=ytKkpwsqmUAL7DgRjBRMIw&amp;_nc_ss=72289&amp;oh=00_Af5cn4vjwKfPGSDeN7lrYfM3xwIWKUs3bCZxMhIOjYzWTQ&amp;oe=6A10C59F</t>
  </si>
  <si>
    <t>&lt;?xml version="1.0" encoding="UTF-8"?&gt;
&lt;MPD xmlns="urn:mpeg:dash:schema:mpd:2011" xmlns:xsi="http://www.w3.org/2001/XMLSchema-instance" xsi:schemaLocation="urn:mpeg:dash:schema:mpd:2011 DASH-MPD.xsd" profiles="urn:mpeg:dash:profile:isoff-on-demand:2011" minBufferTime="PT2S" type="static" mediaPresentationDuration="PT164.520004S" FBTagsetUsed="gen2hwbasicvp9" FBManifestIdentifier="FgAYDmdlbjJod2Jhc2ljdnA5GUak5MTv9dm8BcTu7O332bwF7uGD8ffZvAWY1Zr099m8BSIYEGF1ZGlvX2FhY19sbl92YnIiNhQUABIA"&gt;&lt;Period id="0" duration="PT164.520004S"&gt;&lt;AdaptationSet id="0" contentType="video" frameRate="12800/512" subsegmentAlignment="true" par="3:2" FBUnifiedUploadResolutionMos="360:71.9,480:71.9,720:71.9,1080:71.9"&gt;&lt;Representation id="1540861377673335v" bandwidth="125746" codecs="vp09.00.21.08.00.01.01.01.00" mimeType="video/mp4" sar="1:1" FBEncodingTag="dash_vp9-basic-gen2_360p" FBPlaybackResolutionMos="0:100,360:79.8,480:76.4,720:72" FBPlaybackResolutionMosConfidenceLevel="high" FBPlaybackResolutionCsvqm="0:100,360:92.9,480:90.8,720:86.6" width="544" height="360" FBQualityClass="sd" FBQualityLabel="360p"&gt;&lt;BaseURL&gt;https://video-ord5-2.xx.fbcdn.net/o1/v/t2/f2/m366/AQPlLyaCcmZrTOxmZ48nxjuxViJpw7u5DtlKqD-XoOaH2169HqAfuYzSxtpDLBESiPzafU9IkPq-gvJMy0-D3KaxKpoPCb57X0J7Aso6vJOaSw.mp4?_nc_cat=104&amp;amp;_nc_sid=9ca052&amp;amp;_nc_ht=video-ord5-2.xx.fbcdn.net&amp;amp;_nc_ohc=1h6A6db-rmQQ7kNvwFQsoqD&amp;amp;efg=eyJ2ZW5jb2RlX3RhZyI6ImRhc2hfdnA5LWJhc2ljLWdlbjJfMzYwcCIsInZpZGVvX2lkIjoxMTc5OTMzOTI1MTk0NzM1LCJvaWxfdXJsZ2VuX2FwcF9pZCI6MCwiY2xpZW50X25hbWUiOiJ1bmtub3duIiwieHB2X2Fzc2V0X2lkIjoxNTQwODYwODUxMDA2NzIxLCJhc3NldF9hZ2VfZGF5cyI6MTAsInZpX3VzZWNhc2VfaWQiOjEwMTIxLCJkdXJhdGlvbl9zIjoxNjQsImJpdHJhdGUiOjMxMzM0LCJ1cmxnZW5fc291cmNlIjoid3d3In0%3D&amp;amp;ccb=17-1&amp;amp;_nc_gid=ytKkpwsqmUAL7DgRjBRMIw&amp;amp;_nc_ss=72289&amp;amp;_nc_zt=28&amp;amp;oh=00_Af6O2HOb-4rIyAJ0B24-uhaAl6ioy5Bof5N3iVFiX0xl9A&amp;amp;oe=6A10C72C&lt;/BaseURL&gt;&lt;SegmentBase indexRange="818-1245" timescale="12800" FBFirstSegmentRange="1246-74240" FBPrefetchHighlightRange="265908-341939"&gt;&lt;Initialization range="0-817"/&gt;&lt;/SegmentBase&gt;&lt;/Representation&gt;&lt;Representation id="1540861374340002v" bandwidth="299314" codecs="vp09.00.30.08.00.01.01.01.00" mimeType="video/mp4" sar="1:1" FBEncodingTag="dash_vp9-basic-gen2_540p" FBPlaybackResolutionMos="0:100,360:87.6,480:86.2,720:80.4" FBPlaybackResolutionMosConfidenceLevel="high" FBPlaybackResolutionCsvqm="0:100,360:95.8,480:95.3,720:93.2" width="816" height="540" FBQualityClass="sd" FBQualityLabel="540p"&gt;&lt;BaseURL&gt;https://video-ord5-1.xx.fbcdn.net/o1/v/t2/f2/m366/AQPnglRWADRV8tgob0jem21cMvZmvLeKc28fF8JQBGuHXCaSabcePvCfNW8Vry018dRI_BITSgB2UWaaHzrJsidLnXMHhbm0at69LZ_6NRVGGg.mp4?_nc_cat=101&amp;amp;_nc_sid=9ca052&amp;amp;_nc_ht=video-ord5-1.xx.fbcdn.net&amp;amp;_nc_ohc=GjxUrXhUp8gQ7kNvwGDoC2r&amp;amp;efg=eyJ2ZW5jb2RlX3RhZyI6ImRhc2hfdnA5LWJhc2ljLWdlbjJfNTQwcCIsInZpZGVvX2lkIjoxMTc5OTMzOTI1MTk0NzM1LCJvaWxfdXJsZ2VuX2FwcF9pZCI6MCwiY2xpZW50X25hbWUiOiJ1bmtub3duIiwieHB2X2Fzc2V0X2lkIjoxNTQwODYwODUxMDA2NzIxLCJhc3NldF9hZ2VfZGF5cyI6MTAsInZpX3VzZWNhc2VfaWQiOjEwMTIxLCJkdXJhdGlvbl9zIjoxNjQsImJpdHJhdGUiOjY5MDU1LCJ1cmxnZW5fc291cmNlIjoid3d3In0%3D&amp;amp;ccb=17-1&amp;amp;_nc_gid=ytKkpwsqmUAL7DgRjBRMIw&amp;amp;_nc_ss=72289&amp;amp;_nc_zt=28&amp;amp;oh=00_Af7hsWX6h1AG0VV6gvH23dizp4TowGOM7gLfq4mZRPjW6w&amp;amp;oe=6A10B923&lt;/BaseURL&gt;&lt;SegmentBase indexRange="818-1245" timescale="12800" FBFirstSegmentRange="1246-160488" FBPrefetchHighlightRange="645465-839402"&gt;&lt;Initialization range="0-817"/&gt;&lt;/SegmentBase&gt;&lt;/Representation&gt;&lt;Representation id="1540861381006668v" bandwidth="536772" codecs="vp09.00.31.08.00.01.01.01.00" mimeType="video/mp4" sar="1:1" FBEncodingTag="dash_vp9-basic-gen2_720p" FBPlaybackResolutionMos="0:100,360:92.9,480:92.5,720:91.6" FBPlaybackResolutionMosConfidenceLevel="high" FBPlaybackResolutionCsvqm="0:100,360:97.3,480:97.2,720:96.9" width="1088" height="720" FBQualityClass="hd" FBQualityLabel="720p"&gt;&lt;BaseURL&gt;https://video-ord5-3.xx.fbcdn.net/o1/v/t2/f2/m366/AQOilGArItqMdVSQb5O-bDA0xrZhW6-kunIWFQbZ5r2CXQcSShtqoNJYYsq0xJUNoIktEfbBdm16umd7I0r8VqFi-g47IP0HjKRH0PQvhabStg.mp4?_nc_cat=107&amp;amp;_nc_sid=9ca052&amp;amp;_nc_ht=video-ord5-3.xx.fbcdn.net&amp;amp;_nc_ohc=ek0Giqm5jrgQ7kNvwEx-7Rr&amp;amp;efg=eyJ2ZW5jb2RlX3RhZyI6ImRhc2hfdnA5LWJhc2ljLWdlbjJfNzIwcCIsInZpZGVvX2lkIjoxMTc5OTMzOTI1MTk0NzM1LCJvaWxfdXJsZ2VuX2FwcF9pZCI6MCwiY2xpZW50X25hbWUiOiJ1bmtub3duIiwieHB2X2Fzc2V0X2lkIjoxNTQwODYwODUxMDA2NzIxLCJhc3NldF9hZ2VfZGF5cyI6MTAsInZpX3VzZWNhc2VfaWQiOjEwMTIxLCJkdXJhdGlvbl9zIjoxNjQsImJpdHJhdGUiOjEyMjQ1NSwidXJsZ2VuX3NvdXJjZSI6Ind3dyJ9&amp;amp;ccb=17-1&amp;amp;_nc_gid=ytKkpwsqmUAL7DgRjBRMIw&amp;amp;_nc_ss=72289&amp;amp;_nc_zt=28&amp;amp;oh=00_Af4BseC80MKB3CeGb36eQIP2gl7QkYlcpmGsxNM-1Kl10w&amp;amp;oe=6A10ACC1&lt;/BaseURL&gt;&lt;SegmentBase indexRange="818-1245" timescale="12800" FBFirstSegmentRange="1246-255450" FBPrefetchHighlightRange="1207516-1574331"&gt;&lt;Initialization range="0-817"/&gt;&lt;/SegmentBase&gt;&lt;/Representation&gt;&lt;/AdaptationSet&gt;&lt;AdaptationSet id="1" contentType="audio" subsegmentStartsWithSAP="1" subsegmentAlignment="true"&gt;&lt;Representation id="1540861107673362a" bandwidth="67743" codecs="mp4a.40.5" mimeType="audio/mp4" FBAvgBitrate="67743" audioSamplingRate="44100" FBEncodingTag="dash_ln_heaac_vbr3_audio"&gt;&lt;AudioChannelConfiguration schemeIdUri="urn:mpeg:dash:23003:3:audio_channel_configuration:2011" value="2"/&gt;&lt;BaseURL&gt;https://video-ord5-2.xx.fbcdn.net/o1/v/t2/f2/m412/AQMOWvmVZg66Ov_PmYsHbD0SsXnS7f_qQtmH2IGC9ztLAiml0TqxLETHfGdFER7G4jy8kqdLTAnjWgk1kqUGvriK4JeqX82V0rlyo7w.mp4?_nc_cat=102&amp;amp;_nc_sid=9ca052&amp;amp;_nc_ht=video-ord5-2.xx.fbcdn.net&amp;amp;_nc_ohc=FxNvFbvst1oQ7kNvwHFizEl&amp;amp;efg=eyJ2ZW5jb2RlX3RhZyI6ImRhc2hfbG5faGVhYWNfdmJyM19hdWRpbyIsInZpZGVvX2lkIjoxMTc5OTMzOTI1MTk0NzM1LCJvaWxfdXJsZ2VuX2FwcF9pZCI6MCwiY2xpZW50X25hbWUiOiJ1bmtub3duIiwieHB2X2Fzc2V0X2lkIjoxNTQwODYwODUxMDA2NzIxLCJhc3NldF9hZ2VfZGF5cyI6MTAsInZpX3VzZWNhc2VfaWQiOjEwMTIxLCJkdXJhdGlvbl9zIjoxNjQsImJpdHJhdGUiOjY3ODMyLCJ1cmxnZW5fc291cmNlIjoid3d3In0%3D&amp;amp;ccb=17-1&amp;amp;_nc_gid=ytKkpwsqmUAL7DgRjBRMIw&amp;amp;_nc_ss=72289&amp;amp;_nc_zt=28&amp;amp;oh=00_Af5X2jm8BDLCMLSBkuKeZAq_A6xiLfhE1wlo7KJIBtRHLg&amp;amp;oe=6A10948B&lt;/BaseURL&gt;&lt;SegmentBase indexRange="824-1851" timescale="44100" FBFirstSegmentRange="1852-3205"&gt;&lt;Initialization range="0-823"/&gt;&lt;/SegmentBase&gt;&lt;/Representation&gt;&lt;/AdaptationSet&gt;&lt;/Period&gt;&lt;/MPD&gt;</t>
  </si>
  <si>
    <t>1540861031006703</t>
  </si>
  <si>
    <t>https://scontent-ord5-1.xx.fbcdn.net/v/t15.5256-10/691321454_2032236331001994_7457239375146785641_n.jpg?stp=dst-jpg_s960x960_tt6&amp;_nc_cat=108&amp;ccb=1-7&amp;_nc_sid=50ce42&amp;_nc_ohc=TP5BTdDaebQQ7kNvwGE_PsR&amp;_nc_oc=AdrGTXu_mCdzwGy5aTJesVMrvte86IhXJkKiD5-BCOpFkw0mLkjMFzwcPUepcNexTYQ&amp;_nc_zt=23&amp;_nc_ht=scontent-ord5-1.xx&amp;_nc_gid=ytKkpwsqmUAL7DgRjBRMIw&amp;_nc_ss=72289&amp;oh=00_Af7rBkn-f9AsRxQpdnHB3LZQ3T6OtbzO5t2T9v8J9xn84Q&amp;oe=6A10C59F</t>
  </si>
  <si>
    <t>https://scontent-ord5-1.xx.fbcdn.net/v/t15.5256-10/691321454_2032236331001994_7457239375146785641_n.jpg?stp=dst-jpg_s960x960_tt6&amp;_nc_cat=108&amp;ccb=1-7&amp;_nc_sid=117846&amp;_nc_ohc=TP5BTdDaebQQ7kNvwGE_PsR&amp;_nc_oc=AdrGTXu_mCdzwGy5aTJesVMrvte86IhXJkKiD5-BCOpFkw0mLkjMFzwcPUepcNexTYQ&amp;_nc_zt=23&amp;_nc_ht=scontent-ord5-1.xx&amp;_nc_gid=ytKkpwsqmUAL7DgRjBRMIw&amp;_nc_ss=72289&amp;oh=00_Af7rBkn-f9AsRxQpdnHB3LZQ3T6OtbzO5t2T9v8J9xn84Q&amp;oe=6A10C59F</t>
  </si>
  <si>
    <t>2026-05-07T11:45:56.000Z</t>
  </si>
  <si>
    <t>2026-05-06T23:05:32.000Z</t>
  </si>
  <si>
    <t>https://video.fagc3-2.fna.fbcdn.net/o1/v/t2/f2/m412/AQMwAXdD78EtO3krQi-sVXOVnwMAEKg5ctxHHH53Llc5aP0_x34Gl2OTIH0e4vXMDpUjsgdNfJzp3fhrFl6s2ZFhhbovH1ocNUlTtC_Bnw.mp4?_nc_cat=103&amp;_nc_oc=AdpdNsPON_3VO-dn6fVGLGRAPV4VYjOAIyiM4tTnpRf48xkufHr6i9It0nLIcS-ifIg&amp;_nc_sid=8bf8fe&amp;_nc_ht=video.fagc3-2.fna.fbcdn.net&amp;_nc_ohc=uujfky9SvKgQ7kNvwHeKY3A&amp;efg=eyJ2ZW5jb2RlX3RhZyI6Inhwdl9wcm9ncmVzc2l2ZS5GQUNFQk9PSy4uQzMuNTQ0LnN2ZV9zZCIsInhwdl9hc3NldF9pZCI6OTkxNzcyNjgwNDU1ODcxLCJhc3NldF9hZ2VfZGF5cyI6MTIsInZpX3VzZWNhc2VfaWQiOjEwMTIxLCJkdXJhdGlvbl9zIjoxNjQsInVybGdlbl9zb3VyY2UiOiJ3d3cifQ%3D%3D&amp;ccb=17-1&amp;_nc_gid=lalNyvLnisdorAjl4SJoBA&amp;_nc_ss=72289&amp;_nc_zt=28&amp;oh=00_Af673E6n9f-AS16XnKElBiw-lZoyH0yYlkwzwB5Kb7AqGA&amp;oe=6A10C09F&amp;bitrate=85126&amp;tag=sve_sd</t>
  </si>
  <si>
    <t>https://www.facebook.com/100069790081775/videos/%E6%89%BF%E6%8E%A5-%E6%B4%BE%E5%82%B3%E5%96%AE-%E8%B2%BC%E6%B5%B7%E5%A0%B1-%E8%B2%BC%E8%A1%97%E6%8B%9B-%E6%8E%9B%E6%A9%AB%E9%A1%8D-%E6%8E%9Bbanner%E5%B7%A5%E5%95%86%E5%BB%88%E6%B4%BE%E5%82%B3%E5%96%AE-%E5%8D%B0%E5%82%B3%E5%96%AE-%E5%8D%B0%E8%A1%97%E6%8B%9B%E6%83%B3%E5%AE%A3%E5%82%B3%E5%8F%88%E6%83%B3%E6%85%B3%E8%8D%B7%E5%8C%85-%E5%B9%B3%E5%83%B9%E5%AE%A3%E5%82%B3%E5%A2%9E%E5%8A%A0%E7%94%9F%E6%84%8F%E9%A1%8D-%E5%A2%9E%E5%8A%A0%E5%85%AC%E5%8F%B8%E7%9F%A5%E5%90%8D%E5%BA%A6%E5%85%A8%E6%B8%AF-%E8%B2%BC%E6%B5%B7%E5%A0%B1-%E6%B5%B7%E5%A0%B1%E5%AE%A3%E5%82%B3-%E5%8D%B0%E5%82%B3/1266100715701106/</t>
  </si>
  <si>
    <t>https://www.facebook.com/dash_mpd_debug.mpd?v=1266100715701106&amp;dummy=.mpd</t>
  </si>
  <si>
    <t>991773230455816v</t>
  </si>
  <si>
    <t>991772960455843a</t>
  </si>
  <si>
    <t>UzpfSTEwMDA2OTc5MDA4MTc3NTpWSzoxMjY2MTAwNzE1NzAxMTA2</t>
  </si>
  <si>
    <t>1266100715701106</t>
  </si>
  <si>
    <t>https://www.facebook.com/100069790081775/videos/1266100715701106/?idorvanity=366950274676457</t>
  </si>
  <si>
    <t>https://scontent.fagc3-2.fna.fbcdn.net/v/t15.5256-10/692203738_1479682256981972_1600850901303737473_n.jpg?stp=dst-jpg_s526x395_tt6&amp;_nc_cat=100&amp;ccb=1-7&amp;_nc_sid=117846&amp;_nc_ohc=-l-dDatPG84Q7kNvwEKQAGQ&amp;_nc_oc=Adp6W-iIRbXQajkOPeYlcokAhoR2_gU-g5PYgh3yfjP3GogXuMwEdYPO-krPyDcMjbc&amp;_nc_zt=23&amp;_nc_ht=scontent.fagc3-2.fna&amp;_nc_gid=lalNyvLnisdorAjl4SJoBA&amp;_nc_ss=72289&amp;oh=00_Af668-LVshaVekB3TSC6o50OgjdJXS6IQLLxPQT_dOD7Cw&amp;oe=6A10B144</t>
  </si>
  <si>
    <t>&lt;?xml version="1.0" encoding="UTF-8"?&gt;
&lt;MPD xmlns="urn:mpeg:dash:schema:mpd:2011" xmlns:xsi="http://www.w3.org/2001/XMLSchema-instance" xsi:schemaLocation="urn:mpeg:dash:schema:mpd:2011 DASH-MPD.xsd" profiles="urn:mpeg:dash:profile:isoff-on-demand:2011" minBufferTime="PT2S" type="static" mediaPresentationDuration="PT164.520004S" FBTagsetUsed="gen2hwbasicvp9" FBManifestIdentifier="FgAYDmdlbjJod2Jhc2ljdnA5GUbG8ouw5IDDA7yJnavmgMMD5vyzruaAwwOQ8Mqx5oDDAyIYEGF1ZGlvX2FhY19sbl92YnIiNhgUABIA"&gt;&lt;Period id="0" duration="PT164.520004S"&gt;&lt;AdaptationSet id="0" contentType="video" frameRate="12800/512" subsegmentAlignment="true" par="3:2" FBUnifiedUploadResolutionMos="360:72.1,480:72.1,720:72.1,1080:72.1"&gt;&lt;Representation id="991773223789150v" bandwidth="125746" codecs="vp09.00.21.08.00.01.01.01.00" mimeType="video/mp4" sar="1:1" FBEncodingTag="dash_vp9-basic-gen2_360p" FBPlaybackResolutionMos="0:100,360:79.8,480:76.4,720:72" FBPlaybackResolutionMosConfidenceLevel="high" FBPlaybackResolutionCsvqm="0:100,360:92.9,480:90.8,720:86.6" width="544" height="360" FBQualityClass="sd" FBQualityLabel="360p"&gt;&lt;BaseURL&gt;https://video.fagc3-2.fna.fbcdn.net/o1/v/t2/f2/m366/AQN3hhrNF3KJTQptQGVzQzccraX05E7-PfqlTATmk-rwTMhc6wPFWtAk3D3_m749Tw2ZiSs5F6zOcBIZcfH90OFYR2QxV0Cl6MWBqLJtDfNQzA.mp4?_nc_cat=105&amp;amp;_nc_oc=AdoZGbw6z4reU57B2nT-72nSHvCaRHH_1v6tyVoMkoNzU-0dpOW_V6s4WTJTLAm2ick&amp;amp;_nc_sid=9ca052&amp;amp;_nc_ht=video.fagc3-2.fna.fbcdn.net&amp;amp;_nc_ohc=Qazgkp1frFQQ7kNvwGcvk4A&amp;amp;efg=eyJ2ZW5jb2RlX3RhZyI6ImRhc2hfdnA5LWJhc2ljLWdlbjJfMzYwcCIsInZpZGVvX2lkIjoxMjY2MTAwNzE1NzAxMTA2LCJvaWxfdXJsZ2VuX2FwcF9pZCI6MCwiY2xpZW50X25hbWUiOiJ1bmtub3duIiwieHB2X2Fzc2V0X2lkIjo5OTE3NzI2ODA0NTU4NzEsImFzc2V0X2FnZV9kYXlzIjoxMiwidmlfdXNlY2FzZV9pZCI6MTAxMjEsImR1cmF0aW9uX3MiOjE2NCwiYml0cmF0ZSI6MzEzMzQsInVybGdlbl9zb3VyY2UiOiJ3d3cifQ%3D%3D&amp;amp;ccb=17-1&amp;amp;_nc_gid=lalNyvLnisdorAjl4SJoBA&amp;amp;_nc_ss=72289&amp;amp;_nc_zt=28&amp;amp;oh=00_Af76tKPDuUEG9fMCgrFDwqFqH_PZc8OqqtA3HXewzSNsLg&amp;amp;oe=6A10A567&lt;/BaseURL&gt;&lt;SegmentBase indexRange="818-1245" timescale="12800" FBFirstSegmentRange="1246-74240" FBPrefetchHighlightRange="265908-341939"&gt;&lt;Initialization range="0-817"/&gt;&lt;/SegmentBase&gt;&lt;/Representation&gt;&lt;Representation id="991773230455816v" bandwidth="299314" codecs="vp09.00.30.08.00.01.01.01.00" mimeType="video/mp4" sar="1:1" FBEncodingTag="dash_vp9-basic-gen2_540p" FBPlaybackResolutionMos="0:100,360:87.6,480:86.2,720:80.4" FBPlaybackResolutionMosConfidenceLevel="high" FBPlaybackResolutionCsvqm="0:100,360:95.8,480:95.3,720:93.2" width="816" height="540" FBQualityClass="sd" FBQualityLabel="540p"&gt;&lt;BaseURL&gt;https://video.fagc3-1.fna.fbcdn.net/o1/v/t2/f2/m366/AQPr_O0d4pBTY1TLPWzEGdcO8UJ6fWN6VX0ae9HTUmd1mSeNFXjmh_c-PCogsbbMizZP-_4lVenq4Oa3E-IHwIJqyjZ1HlpS1mTv6QLRuB9z7A.mp4?_nc_cat=102&amp;amp;_nc_oc=AdpuXGaf43y-iWSgzzb3p8FlPTXWLUR7Su6Gz7fW-B1tNi9dRgJ_tRhkJkHFCGNLl9o&amp;amp;_nc_sid=9ca052&amp;amp;_nc_ht=video.fagc3-1.fna.fbcdn.net&amp;amp;_nc_ohc=MJ9Bk3Vg9hUQ7kNvwGyzTUG&amp;amp;efg=eyJ2ZW5jb2RlX3RhZyI6ImRhc2hfdnA5LWJhc2ljLWdlbjJfNTQwcCIsInZpZGVvX2lkIjoxMjY2MTAwNzE1NzAxMTA2LCJvaWxfdXJsZ2VuX2FwcF9pZCI6MCwiY2xpZW50X25hbWUiOiJ1bmtub3duIiwieHB2X2Fzc2V0X2lkIjo5OTE3NzI2ODA0NTU4NzEsImFzc2V0X2FnZV9kYXlzIjoxMiwidmlfdXNlY2FzZV9pZCI6MTAxMjEsImR1cmF0aW9uX3MiOjE2NCwiYml0cmF0ZSI6NjkwNTUsInVybGdlbl9zb3VyY2UiOiJ3d3cifQ%3D%3D&amp;amp;ccb=17-1&amp;amp;_nc_gid=lalNyvLnisdorAjl4SJoBA&amp;amp;_nc_ss=72289&amp;amp;_nc_zt=28&amp;amp;oh=00_Af7Xpuvs8xaDqff-BxbqrNrLMLSKsAuJ0Dm3ogltCpJQiw&amp;amp;oe=6A10B65A&lt;/BaseURL&gt;&lt;SegmentBase indexRange="818-1245" timescale="12800" FBFirstSegmentRange="1246-160488" FBPrefetchHighlightRange="645465-839402"&gt;&lt;Initialization range="0-817"/&gt;&lt;/SegmentBase&gt;&lt;/Representation&gt;&lt;Representation id="991773227122483v" bandwidth="536772" codecs="vp09.00.31.08.00.01.01.01.00" mimeType="video/mp4" sar="1:1" FBEncodingTag="dash_vp9-basic-gen2_720p" FBPlaybackResolutionMos="0:100,360:92.9,480:92.5,720:91.6" FBPlaybackResolutionMosConfidenceLevel="high" FBPlaybackResolutionCsvqm="0:100,360:97.3,480:97.2,720:96.9" width="1088" height="720" FBQualityClass="hd" FBQualityLabel="720p"&gt;&lt;BaseURL&gt;https://video.fagc3-1.fna.fbcdn.net/o1/v/t2/f2/m366/AQPNMnYKtVj7edrj40RPBdzQrDKTHhgX7L52OB0uTofLNHaFLHy-jPYB7KznYOp8aEA4FegpiYNxhbqHaz4GDv07fVlXDOCnwUSHWUOKn9ww-A.mp4?_nc_cat=108&amp;amp;_nc_oc=AdrNmgJP7tBdccCtT13GO63GaUSxt7iicTmSxPFd--_t0pFOhHIH_7noF-574OIDps4&amp;amp;_nc_sid=9ca052&amp;amp;_nc_ht=video.fagc3-1.fna.fbcdn.net&amp;amp;_nc_ohc=R2io-09-pY8Q7kNvwG08Fba&amp;amp;efg=eyJ2ZW5jb2RlX3RhZyI6ImRhc2hfdnA5LWJhc2ljLWdlbjJfNzIwcCIsInZpZGVvX2lkIjoxMjY2MTAwNzE1NzAxMTA2LCJvaWxfdXJsZ2VuX2FwcF9pZCI6MCwiY2xpZW50X25hbWUiOiJ1bmtub3duIiwieHB2X2Fzc2V0X2lkIjo5OTE3NzI2ODA0NTU4NzEsImFzc2V0X2FnZV9kYXlzIjoxMiwidmlfdXNlY2FzZV9pZCI6MTAxMjEsImR1cmF0aW9uX3MiOjE2NCwiYml0cmF0ZSI6MTIyNDU1LCJ1cmxnZW5fc291cmNlIjoid3d3In0%3D&amp;amp;ccb=17-1&amp;amp;_nc_gid=lalNyvLnisdorAjl4SJoBA&amp;amp;_nc_ss=72289&amp;amp;_nc_zt=28&amp;amp;oh=00_Af6IhGhyX2h2b1CxFOjMhwGZmuezwoDNMoyv9soMilnZow&amp;amp;oe=6A10AA18&lt;/BaseURL&gt;&lt;SegmentBase indexRange="818-1245" timescale="12800" FBFirstSegmentRange="1246-255450" FBPrefetchHighlightRange="1207516-1574331"&gt;&lt;Initialization range="0-817"/&gt;&lt;/SegmentBase&gt;&lt;/Representation&gt;&lt;/AdaptationSet&gt;&lt;AdaptationSet id="1" contentType="audio" subsegmentStartsWithSAP="1" subsegmentAlignment="true"&gt;&lt;Representation id="991772960455843a" bandwidth="67743" codecs="mp4a.40.5" mimeType="audio/mp4" FBAvgBitrate="67743" audioSamplingRate="44100" FBEncodingTag="dash_ln_heaac_vbr3_audio"&gt;&lt;AudioChannelConfiguration schemeIdUri="urn:mpeg:dash:23003:3:audio_channel_configuration:2011" value="2"/&gt;&lt;BaseURL&gt;https://video.fagc3-1.fna.fbcdn.net/o1/v/t2/f2/m412/AQNQTTOaLDnB0KjhQiBC6ovykJXQLa3wlgSwffugIFzaZ0PLQ-QGY-fklep9p_lo1MmrFQ-4BmNMb3kHnWdbC3FU4p_LUFSCCSoJDBk.mp4?_nc_cat=108&amp;amp;_nc_oc=AdqT_YkcRCuY24wbbMLKgIab1PRd-CCHdbZn18oxNqA_UP4aRYjJWo0mWlbRpjOArOA&amp;amp;_nc_sid=9ca052&amp;amp;_nc_ht=video.fagc3-1.fna.fbcdn.net&amp;amp;_nc_ohc=YKTMbWl9liwQ7kNvwGFSPXT&amp;amp;efg=eyJ2ZW5jb2RlX3RhZyI6ImRhc2hfbG5faGVhYWNfdmJyM19hdWRpbyIsInZpZGVvX2lkIjoxMjY2MTAwNzE1NzAxMTA2LCJvaWxfdXJsZ2VuX2FwcF9pZCI6MCwiY2xpZW50X25hbWUiOiJ1bmtub3duIiwieHB2X2Fzc2V0X2lkIjo5OTE3NzI2ODA0NTU4NzEsImFzc2V0X2FnZV9kYXlzIjoxMiwidmlfdXNlY2FzZV9pZCI6MTAxMjEsImR1cmF0aW9uX3MiOjE2NCwiYml0cmF0ZSI6Njc4MzIsInVybGdlbl9zb3VyY2UiOiJ3d3cifQ%3D%3D&amp;amp;ccb=17-1&amp;amp;_nc_gid=lalNyvLnisdorAjl4SJoBA&amp;amp;_nc_ss=72289&amp;amp;_nc_zt=28&amp;amp;oh=00_Af4FzOQ5GY4EymrbsJ51bdnCOP6DUD0s2jXUJShnGnDaow&amp;amp;oe=6A1095AD&lt;/BaseURL&gt;&lt;SegmentBase indexRange="824-1851" timescale="44100" FBFirstSegmentRange="1852-3205"&gt;&lt;Initialization range="0-823"/&gt;&lt;/SegmentBase&gt;&lt;/Representation&gt;&lt;/AdaptationSet&gt;&lt;/Period&gt;&lt;/MPD&gt;</t>
  </si>
  <si>
    <t>991772927122513</t>
  </si>
  <si>
    <t>https://scontent.fagc3-2.fna.fbcdn.net/v/t15.5256-10/692203738_1479682256981972_1600850901303737473_n.jpg?stp=dst-jpg_s960x960_tt6&amp;_nc_cat=100&amp;ccb=1-7&amp;_nc_sid=50ce42&amp;_nc_ohc=-l-dDatPG84Q7kNvwEKQAGQ&amp;_nc_oc=Adp6W-iIRbXQajkOPeYlcokAhoR2_gU-g5PYgh3yfjP3GogXuMwEdYPO-krPyDcMjbc&amp;_nc_zt=23&amp;_nc_ht=scontent.fagc3-2.fna&amp;_nc_gid=lalNyvLnisdorAjl4SJoBA&amp;_nc_ss=72289&amp;oh=00_Af7bjJ-6KgCe5EtF05XAXhJqjPE_jDgoBKG6sTHqkSbz_w&amp;oe=6A10B144</t>
  </si>
  <si>
    <t>https://scontent.fagc3-2.fna.fbcdn.net/v/t15.5256-10/692203738_1479682256981972_1600850901303737473_n.jpg?stp=dst-jpg_s960x960_tt6&amp;_nc_cat=100&amp;ccb=1-7&amp;_nc_sid=117846&amp;_nc_ohc=-l-dDatPG84Q7kNvwEKQAGQ&amp;_nc_oc=Adp6W-iIRbXQajkOPeYlcokAhoR2_gU-g5PYgh3yfjP3GogXuMwEdYPO-krPyDcMjbc&amp;_nc_zt=23&amp;_nc_ht=scontent.fagc3-2.fna&amp;_nc_gid=lalNyvLnisdorAjl4SJoBA&amp;_nc_ss=72289&amp;oh=00_Af7bjJ-6KgCe5EtF05XAXhJqjPE_jDgoBKG6sTHqkSbz_w&amp;oe=6A10B144</t>
  </si>
  <si>
    <t>2026-05-06T08:24:37.000Z</t>
  </si>
  <si>
    <t>https://video.fagc3-2.fna.fbcdn.net/o1/v/t2/f2/m412/AQPtx2OXH3DmInk_jLbM3g2Wqjg8bL0c0iNdHjDngEdFGkYmzB38lbqktEAUsYJiSbiZiP-aZgmZ3vOMh8yO6_oA1-uDsai40ycOCfoIXg.mp4?_nc_cat=104&amp;_nc_oc=Adq3DQcuFGz9eZhkZzyP8SrcMsiQrT9x14lJSJ4s8LNaZZaaXq8LXB301xWCZRLRxfo&amp;_nc_sid=8bf8fe&amp;_nc_ht=video.fagc3-2.fna.fbcdn.net&amp;_nc_ohc=6Y-8DQKe1LwQ7kNvwFDVYPE&amp;efg=eyJ2ZW5jb2RlX3RhZyI6Inhwdl9wcm9ncmVzc2l2ZS5GQUNFQk9PSy4uQzMuNTQ0LnN2ZV9zZCIsInhwdl9hc3NldF9pZCI6ODg5Nzk3MzY0MTIwMDgzLCJhc3NldF9hZ2VfZGF5cyI6MTUsInZpX3VzZWNhc2VfaWQiOjEwMTIxLCJkdXJhdGlvbl9zIjoxNjQsInVybGdlbl9zb3VyY2UiOiJ3d3cifQ%3D%3D&amp;ccb=17-1&amp;_nc_gid=lalNyvLnisdorAjl4SJoBA&amp;_nc_ss=72289&amp;_nc_zt=28&amp;oh=00_Af4ZSnqSgIv5R1wL_hSPlM4SYbcWSIXEBH8A2xax5QuYFA&amp;oe=6A10B36E&amp;bitrate=85108&amp;tag=sve_sd</t>
  </si>
  <si>
    <t>https://www.facebook.com/100069790081775/videos/%E6%89%BF%E6%8E%A5-%E6%B4%BE%E5%82%B3%E5%96%AE-%E8%B2%BC%E6%B5%B7%E5%A0%B1-%E8%B2%BC%E8%A1%97%E6%8B%9B-%E6%8E%9B%E6%A9%AB%E9%A1%8D-%E6%8E%9Bbanner%E5%B7%A5%E5%95%86%E5%BB%88%E6%B4%BE%E5%82%B3%E5%96%AE-%E5%8D%B0%E5%82%B3%E5%96%AE-%E5%8D%B0%E8%A1%97%E6%8B%9B%E6%83%B3%E5%AE%A3%E5%82%B3%E5%8F%88%E6%83%B3%E6%85%B3%E8%8D%B7%E5%8C%85-%E5%B9%B3%E5%83%B9%E5%AE%A3%E5%82%B3%E5%A2%9E%E5%8A%A0%E7%94%9F%E6%84%8F%E9%A1%8D-%E5%A2%9E%E5%8A%A0%E5%85%AC%E5%8F%B8%E7%9F%A5%E5%90%8D%E5%BA%A6%E5%85%A8%E6%B8%AF-%E8%B2%BC%E6%B5%B7%E5%A0%B1-%E6%B5%B7%E5%A0%B1%E5%AE%A3%E5%82%B3-%E5%8D%B0%E5%82%B3/1308559827915196/</t>
  </si>
  <si>
    <t>https://www.facebook.com/dash_mpd_debug.mpd?v=972073635543897&amp;dummy=.mpd</t>
  </si>
  <si>
    <t>1530137631962895v</t>
  </si>
  <si>
    <t>837042559455260a</t>
  </si>
  <si>
    <t>UzpfSTEwMDA2OTc5MDA4MTc3NTpWSzo5NzIwNzM2MzU1NDM4OTc=</t>
  </si>
  <si>
    <t>972073635543897</t>
  </si>
  <si>
    <t>https://www.facebook.com/100069790081775/videos/972073635543897/?idorvanity=366950274676457</t>
  </si>
  <si>
    <t>https://scontent.fagc3-1.fna.fbcdn.net/v/t15.5256-10/687242814_1129965449315568_4793528946155387809_n.jpg?stp=dst-jpg_s526x395_tt6&amp;_nc_cat=109&amp;ccb=1-7&amp;_nc_sid=117846&amp;_nc_ohc=jXdst_eAx_QQ7kNvwFIWCfy&amp;_nc_oc=AdqIni9ElHb6QH8rmd03evVcE5p8JCZ7jgVAAWmJJsBSG4baUdJpP_lYM5AQ8g1biFo&amp;_nc_zt=23&amp;_nc_ht=scontent.fagc3-1.fna&amp;_nc_gid=lalNyvLnisdorAjl4SJoBA&amp;_nc_ss=72289&amp;oh=00_Af6IbQ5HIQDXD3hhFNNfo2h4lEH5Hq_7-0gPPNVZZQgnWg&amp;oe=6A10A19F</t>
  </si>
  <si>
    <t>&lt;?xml version="1.0" encoding="UTF-8"?&gt;
&lt;MPD xmlns="urn:mpeg:dash:schema:mpd:2011" xmlns:xsi="http://www.w3.org/2001/XMLSchema-instance" xsi:schemaLocation="urn:mpeg:dash:schema:mpd:2011 DASH-MPD.xsd" profiles="urn:mpeg:dash:profile:isoff-on-demand:2011" minBufferTime="PT2S" type="static" mediaPresentationDuration="PT164.520004S" FBTagsetUsed="gen2hwbasicvp9" FBManifestIdentifier="FgAYDmdlbjJod2Jhc2ljdnA5GUa4wNiGpdL8Aoi/p9jUtdgEntyV4N3ptwWGrOeq4IT8BSIYEGF1ZGlvX2FhY19sbl92YnIiNh4UABIA"&gt;&lt;Period id="0" duration="PT164.520004S"&gt;&lt;AdaptationSet id="0" contentType="video" frameRate="12800/512" subsegmentAlignment="true" par="3:2" FBUnifiedUploadResolutionMos="360:71.9,480:71.9,720:71.9,1080:71.9"&gt;&lt;Representation id="1680135416507139v" bandwidth="125746" codecs="vp09.00.21.08.00.01.01.01.00" mimeType="video/mp4" sar="1:1" FBEncodingTag="dash_vp9-basic-gen2_360p" FBPlaybackResolutionMos="0:100,360:79.8,480:76.4,720:72" FBPlaybackResolutionMosConfidenceLevel="high" FBPlaybackResolutionCsvqm="0:100,360:92.9,480:90.8,720:86.6" width="544" height="360" FBQualityClass="sd" FBQualityLabel="360p"&gt;&lt;BaseURL&gt;https://video.fagc3-1.fna.fbcdn.net/o1/v/t2/f2/m366/AQMI4RkW2ej7J4Na-8sIJMkGfhXox7UahUytHlZrAvEEzQpdp4xPfhDVtwns1xZV-LTRqAKoV92NuGQ6LqZQnJbmgmKMHlWEGJuq76N_k1Vc5Q.mp4?_nc_cat=107&amp;amp;_nc_oc=AdokeZrREqnQvA-H_WkH1PycDjUoK8i5gCMC8R0pzhU7jsi6zl1AUfJ10yA55MORQso&amp;amp;_nc_sid=9ca052&amp;amp;_nc_ht=video.fagc3-1.fna.fbcdn.net&amp;amp;_nc_ohc=uXFR9U0jztoQ7kNvwESYl1J&amp;amp;efg=eyJ2ZW5jb2RlX3RhZyI6ImRhc2hfdnA5LWJhc2ljLWdlbjJfMzYwcCIsInZpZGVvX2lkIjo5NzIwNzM2MzU1NDM4OTcsIm9pbF91cmxnZW5fYXBwX2lkIjowLCJjbGllbnRfbmFtZSI6InVua25vd24iLCJ4cHZfYXNzZXRfaWQiOjg4OTc5NzM2NDEyMDA4MywiYXNzZXRfYWdlX2RheXMiOjE1LCJ2aV91c2VjYXNlX2lkIjoxMDEyMSwiZHVyYXRpb25fcyI6MTY0LCJiaXRyYXRlIjozMTMzNCwidXJsZ2VuX3NvdXJjZSI6Ind3dyJ9&amp;amp;ccb=17-1&amp;amp;_nc_gid=lalNyvLnisdorAjl4SJoBA&amp;amp;_nc_ss=72289&amp;amp;_nc_zt=28&amp;amp;oh=00_Af5r5P8TOw5BETqK6jjzEJANTNhUnZMl4UMN_t4Mla-fYA&amp;amp;oe=6A10B235&lt;/BaseURL&gt;&lt;SegmentBase indexRange="818-1245" timescale="12800" FBFirstSegmentRange="1246-74240" FBPrefetchHighlightRange="265908-341939"&gt;&lt;Initialization range="0-817"/&gt;&lt;/SegmentBase&gt;&lt;/Representation&gt;&lt;Representation id="1530137631962895v" bandwidth="299314" codecs="vp09.00.30.08.00.01.01.01.00" mimeType="video/mp4" sar="1:1" FBEncodingTag="dash_vp9-basic-gen2_540p" FBPlaybackResolutionMos="0:100,360:87.6,480:86.2,720:80.4" FBPlaybackResolutionMosConfidenceLevel="high" FBPlaybackResolutionCsvqm="0:100,360:95.8,480:95.3,720:93.2" width="816" height="540" FBQualityClass="sd" FBQualityLabel="540p"&gt;&lt;BaseURL&gt;https://video.fagc3-2.fna.fbcdn.net/o1/v/t2/f2/m366/AQP-dwiDy-emj0auL9iwNwWxKtJ5FXfEwTBuoH9_ndc9wuZzqEnHJ5F_ImOwyyqo1laay6UhUZEBOmzHoih1HWIcs_ZdAKlP27OAWVfCzbp8kw.mp4?_nc_cat=103&amp;amp;_nc_oc=AdpEqnV5yregjBeU6STPXLjzoTMdlp_E1NVY3K9mI1n1D87PujNUceUVEg-HMHtehW8&amp;amp;_nc_sid=9ca052&amp;amp;_nc_ht=video.fagc3-2.fna.fbcdn.net&amp;amp;_nc_ohc=HNxNHUBdZOkQ7kNvwFD8N1I&amp;amp;efg=eyJ2ZW5jb2RlX3RhZyI6ImRhc2hfdnA5LWJhc2ljLWdlbjJfNTQwcCIsInZpZGVvX2lkIjo5NzIwNzM2MzU1NDM4OTcsIm9pbF91cmxnZW5fYXBwX2lkIjowLCJjbGllbnRfbmFtZSI6InVua25vd24iLCJ4cHZfYXNzZXRfaWQiOjg4OTc5NzM2NDEyMDA4MywiYXNzZXRfYWdlX2RheXMiOjE1LCJ2aV91c2VjYXNlX2lkIjoxMDEyMSwiZHVyYXRpb25fcyI6MTY0LCJiaXRyYXRlIjo2OTA1NSwidXJsZ2VuX3NvdXJjZSI6Ind3dyJ9&amp;amp;ccb=17-1&amp;amp;_nc_gid=lalNyvLnisdorAjl4SJoBA&amp;amp;_nc_ss=72289&amp;amp;_nc_zt=28&amp;amp;oh=00_Af7-RR7o0_TA3yB9msOxFeX890lapgSLU3rcQlv-LOREzg&amp;amp;oe=6A10B711&lt;/BaseURL&gt;&lt;SegmentBase indexRange="818-1245" timescale="12800" FBFirstSegmentRange="1246-160488" FBPrefetchHighlightRange="645465-839402"&gt;&lt;Initialization range="0-817"/&gt;&lt;/SegmentBase&gt;&lt;/Representation&gt;&lt;Representation id="1320335853285316v" bandwidth="536772" codecs="vp09.00.31.08.00.01.01.01.00" mimeType="video/mp4" sar="1:1" FBEncodingTag="dash_vp9-basic-gen2_720p" FBPlaybackResolutionMos="0:100,360:92.9,480:92.5,720:91.6" FBPlaybackResolutionMosConfidenceLevel="high" FBPlaybackResolutionCsvqm="0:100,360:97.3,480:97.2,720:96.9" width="1088" height="720" FBQualityClass="hd" FBQualityLabel="720p"&gt;&lt;BaseURL&gt;https://video.fagc3-1.fna.fbcdn.net/o1/v/t2/f2/m366/AQMcYk7JtDOlFa3Q1NgxzVvAibqBrjx2aAS1u2kiMKsXr-1IMLxQZmfRE2fBBOsv1aRrr7VhEUb_D54jiJMKnBj3ZHeFxQp0HPQDH6dWBCdA4A.mp4?_nc_cat=102&amp;amp;_nc_oc=AdoiEMmac_I5zXNOPG3TVnkKGq-LkKjVHWUMg0F30r2pk1jDMGIEZPDy8f4CNnah0i8&amp;amp;_nc_sid=9ca052&amp;amp;_nc_ht=video.fagc3-1.fna.fbcdn.net&amp;amp;_nc_ohc=YLkqhbtfV4YQ7kNvwHDaMVD&amp;amp;efg=eyJ2ZW5jb2RlX3RhZyI6ImRhc2hfdnA5LWJhc2ljLWdlbjJfNzIwcCIsInZpZGVvX2lkIjo5NzIwNzM2MzU1NDM4OTcsIm9pbF91cmxnZW5fYXBwX2lkIjowLCJjbGllbnRfbmFtZSI6InVua25vd24iLCJ4cHZfYXNzZXRfaWQiOjg4OTc5NzM2NDEyMDA4MywiYXNzZXRfYWdlX2RheXMiOjE1LCJ2aV91c2VjYXNlX2lkIjoxMDEyMSwiZHVyYXRpb25fcyI6MTY0LCJiaXRyYXRlIjoxMjI0NTUsInVybGdlbl9zb3VyY2UiOiJ3d3cifQ%3D%3D&amp;amp;ccb=17-1&amp;amp;_nc_gid=lalNyvLnisdorAjl4SJoBA&amp;amp;_nc_ss=72289&amp;amp;_nc_zt=28&amp;amp;oh=00_Af40lcwNPVBjJdtHfVuz-IbVI7b5Dvdw0-mbB-WDTXE9aQ&amp;amp;oe=6A10C892&lt;/BaseURL&gt;&lt;SegmentBase indexRange="818-1245" timescale="12800" FBFirstSegmentRange="1246-255450" FBPrefetchHighlightRange="1207516-1574331"&gt;&lt;Initialization range="0-817"/&gt;&lt;/SegmentBase&gt;&lt;/Representation&gt;&lt;/AdaptationSet&gt;&lt;AdaptationSet id="1" contentType="audio" subsegmentStartsWithSAP="1" subsegmentAlignment="true"&gt;&lt;Representation id="837042559455260a" bandwidth="67743" codecs="mp4a.40.5" mimeType="audio/mp4" FBAvgBitrate="67743" audioSamplingRate="44100" FBEncodingTag="dash_ln_heaac_vbr3_audio"&gt;&lt;AudioChannelConfiguration schemeIdUri="urn:mpeg:dash:23003:3:audio_channel_configuration:2011" value="2"/&gt;&lt;BaseURL&gt;https://video.fagc3-1.fna.fbcdn.net/o1/v/t2/f2/m412/AQNdsnycTrXYQazeeD4fvix2Gk3Z15Xh1ueYcirRQOEO3FaR2P7TpuxsxhUQnBVcMK_C2U-1buXwsML7exC83tnD1h-RImqWwb8XE4s.mp4?_nc_cat=108&amp;amp;_nc_oc=AdqMKxmTewVwSceFHIaXWLi9XliqrXXpyL5m3jbPoV95sF_zVfzi8lTZe0CGhD1_y-g&amp;amp;_nc_sid=9ca052&amp;amp;_nc_ht=video.fagc3-1.fna.fbcdn.net&amp;amp;_nc_ohc=VzHGew0JmTEQ7kNvwElBbMF&amp;amp;efg=eyJ2ZW5jb2RlX3RhZyI6ImRhc2hfbG5faGVhYWNfdmJyM19hdWRpbyIsInZpZGVvX2lkIjo5NzIwNzM2MzU1NDM4OTcsIm9pbF91cmxnZW5fYXBwX2lkIjowLCJjbGllbnRfbmFtZSI6InVua25vd24iLCJ4cHZfYXNzZXRfaWQiOjg4OTc5NzM2NDEyMDA4MywiYXNzZXRfYWdlX2RheXMiOjE1LCJ2aV91c2VjYXNlX2lkIjoxMDEyMSwiZHVyYXRpb25fcyI6MTY0LCJiaXRyYXRlIjo2NzgzMiwidXJsZ2VuX3NvdXJjZSI6Ind3dyJ9&amp;amp;ccb=17-1&amp;amp;_nc_gid=lalNyvLnisdorAjl4SJoBA&amp;amp;_nc_ss=72289&amp;amp;_nc_zt=28&amp;amp;oh=00_Af40OaOXBAKT8p30ARXMmqRhetLTPKpjb6SGhOPO9jAv0Q&amp;amp;oe=6A1097F9&lt;/BaseURL&gt;&lt;SegmentBase indexRange="824-1851" timescale="44100" FBFirstSegmentRange="1852-3205"&gt;&lt;Initialization range="0-823"/&gt;&lt;/SegmentBase&gt;&lt;/Representation&gt;&lt;/AdaptationSet&gt;&lt;/Period&gt;&lt;/MPD&gt;</t>
  </si>
  <si>
    <t>889797554120064</t>
  </si>
  <si>
    <t>https://scontent.fagc3-1.fna.fbcdn.net/v/t15.5256-10/687242814_1129965449315568_4793528946155387809_n.jpg?stp=dst-jpg_s960x960_tt6&amp;_nc_cat=109&amp;ccb=1-7&amp;_nc_sid=50ce42&amp;_nc_ohc=jXdst_eAx_QQ7kNvwFIWCfy&amp;_nc_oc=AdqIni9ElHb6QH8rmd03evVcE5p8JCZ7jgVAAWmJJsBSG4baUdJpP_lYM5AQ8g1biFo&amp;_nc_zt=23&amp;_nc_ht=scontent.fagc3-1.fna&amp;_nc_gid=lalNyvLnisdorAjl4SJoBA&amp;_nc_ss=72289&amp;oh=00_Af6jXpJDrs7Av9GCeRGQhMMwxBMvlJt9Pn5yYK-vrBi9Aw&amp;oe=6A10A19F</t>
  </si>
  <si>
    <t>https://scontent.fagc3-1.fna.fbcdn.net/v/t15.5256-10/687242814_1129965449315568_4793528946155387809_n.jpg?stp=dst-jpg_s960x960_tt6&amp;_nc_cat=109&amp;ccb=1-7&amp;_nc_sid=117846&amp;_nc_ohc=jXdst_eAx_QQ7kNvwFIWCfy&amp;_nc_oc=AdqIni9ElHb6QH8rmd03evVcE5p8JCZ7jgVAAWmJJsBSG4baUdJpP_lYM5AQ8g1biFo&amp;_nc_zt=23&amp;_nc_ht=scontent.fagc3-1.fna&amp;_nc_gid=lalNyvLnisdorAjl4SJoBA&amp;_nc_ss=72289&amp;oh=00_Af6jXpJDrs7Av9GCeRGQhMMwxBMvlJt9Pn5yYK-vrBi9Aw&amp;oe=6A10A19F</t>
  </si>
  <si>
    <t>2026-05-03T02:15:30.000Z</t>
  </si>
  <si>
    <t>https://video.fagc3-1.fna.fbcdn.net/o1/v/t2/f2/m412/AQPS8uGoetvsuXt79EHoFSPAmGwnsXb5e2JYU0bH0zrGocjhGZ_ppUQYlF94rq5nLi2SsrnL5ZOpMEIOlhdd-2AdXv_GIDQx6DnMCk2U-w.mp4?_nc_cat=107&amp;_nc_oc=Adp2oI9RmnwVVis6FdTDI2u_Hxp1_vPyNqmpFYoXKl5J253TZalO8Oiv5r-qDQ-T9kA&amp;_nc_sid=8bf8fe&amp;_nc_ht=video.fagc3-1.fna.fbcdn.net&amp;_nc_ohc=1sCQrKPe2QUQ7kNvwGQK0pS&amp;efg=eyJ2ZW5jb2RlX3RhZyI6Inhwdl9wcm9ncmVzc2l2ZS5GQUNFQk9PSy4uQzMuNTQ0LnN2ZV9zZCIsInhwdl9hc3NldF9pZCI6MTQ4MzcxODY2NjcyNzI3OSwiYXNzZXRfYWdlX2RheXMiOjE4LCJ2aV91c2VjYXNlX2lkIjoxMDEyMSwiZHVyYXRpb25fcyI6MTY0LCJ1cmxnZW5fc291cmNlIjoid3d3In0%3D&amp;ccb=17-1&amp;_nc_gid=lalNyvLnisdorAjl4SJoBA&amp;_nc_ss=72289&amp;_nc_zt=28&amp;oh=00_Af6HaM9unmIIN8ZWWJgSA9uUV01Ch_33lVecAsbs_9Ok6A&amp;oe=6A10AB5F&amp;bitrate=85079&amp;tag=sve_sd</t>
  </si>
  <si>
    <t>https://www.facebook.com/100069790081775/videos/%E6%89%BF%E6%8E%A5-%E6%B4%BE%E5%82%B3%E5%96%AE-%E8%B2%BC%E6%B5%B7%E5%A0%B1-%E8%B2%BC%E8%A1%97%E6%8B%9B-%E6%8E%9B%E6%A9%AB%E9%A1%8D-%E6%8E%9Bbanner%E5%B7%A5%E5%95%86%E5%BB%88%E6%B4%BE%E5%82%B3%E5%96%AE-%E5%8D%B0%E5%82%B3%E5%96%AE-%E5%8D%B0%E8%A1%97%E6%8B%9B%E6%83%B3%E5%AE%A3%E5%82%B3%E5%8F%88%E6%83%B3%E6%85%B3%E8%8D%B7%E5%8C%85-%E5%B9%B3%E5%83%B9%E5%AE%A3%E5%82%B3%E5%A2%9E%E5%8A%A0%E7%94%9F%E6%84%8F%E9%A1%8D-%E5%A2%9E%E5%8A%A0%E5%85%AC%E5%8F%B8%E7%9F%A5%E5%90%8D%E5%BA%A6%E5%85%A8%E6%B8%AF-%E8%B2%BC%E6%B5%B7%E5%A0%B1-%E6%B5%B7%E5%A0%B1%E5%AE%A3%E5%82%B3-%E5%8D%B0%E5%82%B3/1344399134215201/</t>
  </si>
  <si>
    <t>https://www.facebook.com/dash_mpd_debug.mpd?v=1344399134215201&amp;dummy=.mpd</t>
  </si>
  <si>
    <t>4250589175207654v</t>
  </si>
  <si>
    <t>2937718386573848a</t>
  </si>
  <si>
    <t>UzpfSTEwMDA2OTc5MDA4MTc3NTpWSzoxMzQ0Mzk5MTM0MjE1MjAx</t>
  </si>
  <si>
    <t>1344399134215201</t>
  </si>
  <si>
    <t>https://www.facebook.com/100069790081775/videos/1344399134215201/?idorvanity=366950274676457</t>
  </si>
  <si>
    <t>https://scontent.fagc3-1.fna.fbcdn.net/v/t15.5256-10/684531533_1450961073379448_3317927978291070165_n.jpg?stp=dst-jpg_s526x395_tt6&amp;_nc_cat=102&amp;ccb=1-7&amp;_nc_sid=117846&amp;_nc_ohc=R1OLpFhQpUcQ7kNvwF65ENM&amp;_nc_oc=AdrZpSqYlrgSx5XGRw3R0d_-zHVy0diprKds_jljfvW6ZMfIdDFIlgD2c44sM7DyaG0&amp;_nc_zt=23&amp;_nc_ht=scontent.fagc3-1.fna&amp;_nc_gid=lalNyvLnisdorAjl4SJoBA&amp;_nc_ss=72289&amp;oh=00_Af5B0WNRzl27ha-8EbB4d_QQdhlnEbl191wZ6aAOSsx11g&amp;oe=6A1098FD</t>
  </si>
  <si>
    <t>&lt;?xml version="1.0" encoding="UTF-8"?&gt;
&lt;MPD xmlns="urn:mpeg:dash:schema:mpd:2011" xmlns:xsi="http://www.w3.org/2001/XMLSchema-instance" xsi:schemaLocation="urn:mpeg:dash:schema:mpd:2011 DASH-MPD.xsd" profiles="urn:mpeg:dash:profile:isoff-on-demand:2011" minBufferTime="PT2S" type="static" mediaPresentationDuration="PT164.520004S" FBTagsetUsed="gen2hwbasicvp9" FBManifestIdentifier="FgAYDmdlbjJod2Jhc2ljdnA5GUbiu8LLyY+mBaSdhsqyoPoGsIiOztv1twrM2/6d7fiMDyIYEGF1ZGlvX2FhY19sbl92YnIiNiQUABIA"&gt;&lt;Period id="0" duration="PT164.520004S"&gt;&lt;AdaptationSet id="0" contentType="video" frameRate="12800/512" subsegmentAlignment="true" par="3:2" FBUnifiedUploadResolutionMos="360:71.9,480:71.9,720:71.9,1080:71.9"&gt;&lt;Representation id="1491205342383857v" bandwidth="125746" codecs="vp09.00.21.08.00.01.01.01.00" mimeType="video/mp4" sar="1:1" FBEncodingTag="dash_vp9-basic-gen2_360p" FBPlaybackResolutionMos="0:100,360:79.8,480:76.4,720:72" FBPlaybackResolutionMosConfidenceLevel="high" FBPlaybackResolutionCsvqm="0:100,360:92.9,480:90.8,720:86.6" width="544" height="360" FBQualityClass="sd" FBQualityLabel="360p"&gt;&lt;BaseURL&gt;https://video.fagc3-1.fna.fbcdn.net/o1/v/t2/f2/m366/AQNE2CvT8YF9sgVs5JYJmkmWlHrgwJoa-fO5R1LmJoWyinnovdoV5fPjzUpicXxThVH9gtc6M0TeRjCcM07jGRdVu1utRFdJI0HLQLQA7AeenA.mp4?_nc_cat=110&amp;amp;_nc_oc=Adozl1AEo_F9mjyOPcKsQ_nQvJNXT4RHXXHGsvyMas5t2OMpGwTbu7rf-wyZkR3VN64&amp;amp;_nc_sid=9ca052&amp;amp;_nc_ht=video.fagc3-1.fna.fbcdn.net&amp;amp;_nc_ohc=b36JDwzwOi0Q7kNvwHajYJA&amp;amp;efg=eyJ2ZW5jb2RlX3RhZyI6ImRhc2hfdnA5LWJhc2ljLWdlbjJfMzYwcCIsInZpZGVvX2lkIjoxMzQ0Mzk5MTM0MjE1MjAxLCJvaWxfdXJsZ2VuX2FwcF9pZCI6MCwiY2xpZW50X25hbWUiOiJ1bmtub3duIiwieHB2X2Fzc2V0X2lkIjoxNDgzNzE4NjY2NzI3Mjc5LCJhc3NldF9hZ2VfZGF5cyI6MTgsInZpX3VzZWNhc2VfaWQiOjEwMTIxLCJkdXJhdGlvbl9zIjoxNjQsImJpdHJhdGUiOjMxMzM0LCJ1cmxnZW5fc291cmNlIjoid3d3In0%3D&amp;amp;ccb=17-1&amp;amp;_nc_gid=lalNyvLnisdorAjl4SJoBA&amp;amp;_nc_ss=72289&amp;amp;_nc_zt=28&amp;amp;oh=00_Af5eh8KDmzrvkoKviRzlFk4ZwVRFSV3N_ar2jzJpCxOOHA&amp;amp;oe=6A10BCCE&lt;/BaseURL&gt;&lt;SegmentBase indexRange="818-1245" timescale="12800" FBFirstSegmentRange="1246-74240"&gt;&lt;Initialization range="0-817"/&gt;&lt;/SegmentBase&gt;&lt;/Representation&gt;&lt;Representation id="4250589175207654v" bandwidth="299314" codecs="vp09.00.30.08.00.01.01.01.00" mimeType="video/mp4" sar="1:1" FBEncodingTag="dash_vp9-basic-gen2_540p" FBPlaybackResolutionMos="0:100,360:87.6,480:86.2,720:80.4" FBPlaybackResolutionMosConfidenceLevel="high" FBPlaybackResolutionCsvqm="0:100,360:95.8,480:95.3,720:93.2" width="816" height="540" FBQualityClass="sd" FBQualityLabel="540p"&gt;&lt;BaseURL&gt;https://video.fagc3-1.fna.fbcdn.net/o1/v/t2/f2/m366/AQMNendoTY5wZbQtFLM4-G40gMebhEH6hIvsZwUlFMAzGFxlpB_RULGk8yxZF45WT5EAgFZ5PpOFL4wHiKCH9_bZeP-JvqVxrwB88pt-Uu4eRg.mp4?_nc_cat=108&amp;amp;_nc_oc=Adr_SLOux3ByjrFEAePb4LSGul1iVwxVtSiB2WHHiu_0i0gYGrLCdL76RXwMtvqy9dE&amp;amp;_nc_sid=9ca052&amp;amp;_nc_ht=video.fagc3-1.fna.fbcdn.net&amp;amp;_nc_ohc=jfmx4BRmrDEQ7kNvwHI_nWB&amp;amp;efg=eyJ2ZW5jb2RlX3RhZyI6ImRhc2hfdnA5LWJhc2ljLWdlbjJfNTQwcCIsInZpZGVvX2lkIjoxMzQ0Mzk5MTM0MjE1MjAxLCJvaWxfdXJsZ2VuX2FwcF9pZCI6MCwiY2xpZW50X25hbWUiOiJ1bmtub3duIiwieHB2X2Fzc2V0X2lkIjoxNDgzNzE4NjY2NzI3Mjc5LCJhc3NldF9hZ2VfZGF5cyI6MTgsInZpX3VzZWNhc2VfaWQiOjEwMTIxLCJkdXJhdGlvbl9zIjoxNjQsImJpdHJhdGUiOjY5MDU1LCJ1cmxnZW5fc291cmNlIjoid3d3In0%3D&amp;amp;ccb=17-1&amp;amp;_nc_gid=lalNyvLnisdorAjl4SJoBA&amp;amp;_nc_ss=72289&amp;amp;_nc_zt=28&amp;amp;oh=00_Af4xbOkNucJ_rNnDdWEDHPMlWGsK-C7INKkfd1mQjJdqXw&amp;amp;oe=6A10A5B0&lt;/BaseURL&gt;&lt;SegmentBase indexRange="818-1245" timescale="12800" FBFirstSegmentRange="1246-160488"&gt;&lt;Initialization range="0-817"/&gt;&lt;/SegmentBase&gt;&lt;/Representation&gt;&lt;Representation id="1957687241787218v" bandwidth="536772" codecs="vp09.00.31.08.00.01.01.01.00" mimeType="video/mp4" sar="1:1" FBEncodingTag="dash_vp9-basic-gen2_720p" FBPlaybackResolutionMos="0:100,360:92.9,480:92.5,720:91.6" FBPlaybackResolutionMosConfidenceLevel="high" FBPlaybackResolutionCsvqm="0:100,360:97.3,480:97.2,720:96.9" width="1088" height="720" FBQualityClass="hd" FBQualityLabel="720p"&gt;&lt;BaseURL&gt;https://video.fagc3-2.fna.fbcdn.net/o1/v/t2/f2/m366/AQOwoaJOlTNWrPTeifruadKHkar9X0Kre-7AhmRemtWDEu11EjH78q7KOV-l4wMfwZP0kIC-phM2q6OOb9FW0mzLVEFwxgObZqQi6rFBfEMJcA.mp4?_nc_cat=105&amp;amp;_nc_oc=AdquOs9K9hVUosEsM0ziXnmSgDM2POs__StUfa0mh8hCeOuCr8nLYco3AFEs0sbv0Ys&amp;amp;_nc_sid=9ca052&amp;amp;_nc_ht=video.fagc3-2.fna.fbcdn.net&amp;amp;_nc_ohc=eulkkCuRivoQ7kNvwH67LWv&amp;amp;efg=eyJ2ZW5jb2RlX3RhZyI6ImRhc2hfdnA5LWJhc2ljLWdlbjJfNzIwcCIsInZpZGVvX2lkIjoxMzQ0Mzk5MTM0MjE1MjAxLCJvaWxfdXJsZ2VuX2FwcF9pZCI6MCwiY2xpZW50X25hbWUiOiJ1bmtub3duIiwieHB2X2Fzc2V0X2lkIjoxNDgzNzE4NjY2NzI3Mjc5LCJhc3NldF9hZ2VfZGF5cyI6MTgsInZpX3VzZWNhc2VfaWQiOjEwMTIxLCJkdXJhdGlvbl9zIjoxNjQsImJpdHJhdGUiOjEyMjQ1NSwidXJsZ2VuX3NvdXJjZSI6Ind3dyJ9&amp;amp;ccb=17-1&amp;amp;_nc_gid=lalNyvLnisdorAjl4SJoBA&amp;amp;_nc_ss=72289&amp;amp;_nc_zt=28&amp;amp;oh=00_Af5wWD4KpAuKsI_S_8TAVdjAqNYoEB3CdXkWYVzJ3Zjwhw&amp;amp;oe=6A10AC07&lt;/BaseURL&gt;&lt;SegmentBase indexRange="818-1245" timescale="12800" FBFirstSegmentRange="1246-255450"&gt;&lt;Initialization range="0-817"/&gt;&lt;/SegmentBase&gt;&lt;/Representation&gt;&lt;/AdaptationSet&gt;&lt;AdaptationSet id="1" contentType="audio" subsegmentStartsWithSAP="1" subsegmentAlignment="true"&gt;&lt;Representation id="2937718386573848a" bandwidth="67743" codecs="mp4a.40.5" mimeType="audio/mp4" FBAvgBitrate="67743" audioSamplingRate="44100" FBEncodingTag="dash_ln_heaac_vbr3_audio"&gt;&lt;AudioChannelConfiguration schemeIdUri="urn:mpeg:dash:23003:3:audio_channel_configuration:2011" value="2"/&gt;&lt;BaseURL&gt;https://video.fagc3-2.fna.fbcdn.net/o1/v/t2/f2/m412/AQP8FZvq72OSSMw93em9BbFtGRsNVkb5s4z8M66Wttn8jn4-PWNF_psQ394Td1IPB6xro1mS_LRgGL9wi5oYlRjkhC2Q6FVfOBPOcC0.mp4?_nc_cat=106&amp;amp;_nc_oc=AdrkTvl651lonRIkY5cPS2-qLpN_IxcA-Gs3JCxlKaA8nmjau2zXomfBjznzxQUijtg&amp;amp;_nc_sid=9ca052&amp;amp;_nc_ht=video.fagc3-2.fna.fbcdn.net&amp;amp;_nc_ohc=OA-5PoJcj9EQ7kNvwEgq-kR&amp;amp;efg=eyJ2ZW5jb2RlX3RhZyI6ImRhc2hfbG5faGVhYWNfdmJyM19hdWRpbyIsInZpZGVvX2lkIjoxMzQ0Mzk5MTM0MjE1MjAxLCJvaWxfdXJsZ2VuX2FwcF9pZCI6MCwiY2xpZW50X25hbWUiOiJ1bmtub3duIiwieHB2X2Fzc2V0X2lkIjoxNDgzNzE4NjY2NzI3Mjc5LCJhc3NldF9hZ2VfZGF5cyI6MTgsInZpX3VzZWNhc2VfaWQiOjEwMTIxLCJkdXJhdGlvbl9zIjoxNjQsImJpdHJhdGUiOjY3ODMyLCJ1cmxnZW5fc291cmNlIjoid3d3In0%3D&amp;amp;ccb=17-1&amp;amp;_nc_gid=lalNyvLnisdorAjl4SJoBA&amp;amp;_nc_ss=72289&amp;amp;_nc_zt=28&amp;amp;oh=00_Af4FnbMSxMZeiOkc_DVviilXg4JaLxM1f6SuVEx-H1pJbA&amp;amp;oe=6A10C513&lt;/BaseURL&gt;&lt;SegmentBase indexRange="824-1851" timescale="44100" FBFirstSegmentRange="1852-3205"&gt;&lt;Initialization range="0-823"/&gt;&lt;/SegmentBase&gt;&lt;/Representation&gt;&lt;/AdaptationSet&gt;&lt;/Period&gt;&lt;/MPD&gt;</t>
  </si>
  <si>
    <t>1483718846727261</t>
  </si>
  <si>
    <t>https://scontent.fagc3-1.fna.fbcdn.net/v/t15.5256-10/684531533_1450961073379448_3317927978291070165_n.jpg?stp=dst-jpg_s960x960_tt6&amp;_nc_cat=102&amp;ccb=1-7&amp;_nc_sid=50ce42&amp;_nc_ohc=R1OLpFhQpUcQ7kNvwF65ENM&amp;_nc_oc=AdrZpSqYlrgSx5XGRw3R0d_-zHVy0diprKds_jljfvW6ZMfIdDFIlgD2c44sM7DyaG0&amp;_nc_zt=23&amp;_nc_ht=scontent.fagc3-1.fna&amp;_nc_gid=lalNyvLnisdorAjl4SJoBA&amp;_nc_ss=72289&amp;oh=00_Af4b07ql9Mnfvlli6qhcqWe4fSlDgSTrJ1Elvo2IRAXl-g&amp;oe=6A1098FD</t>
  </si>
  <si>
    <t>https://scontent.fagc3-1.fna.fbcdn.net/v/t15.5256-10/684531533_1450961073379448_3317927978291070165_n.jpg?stp=dst-jpg_s960x960_tt6&amp;_nc_cat=102&amp;ccb=1-7&amp;_nc_sid=117846&amp;_nc_ohc=R1OLpFhQpUcQ7kNvwF65ENM&amp;_nc_oc=AdrZpSqYlrgSx5XGRw3R0d_-zHVy0diprKds_jljfvW6ZMfIdDFIlgD2c44sM7DyaG0&amp;_nc_zt=23&amp;_nc_ht=scontent.fagc3-1.fna&amp;_nc_gid=lalNyvLnisdorAjl4SJoBA&amp;_nc_ss=72289&amp;oh=00_Af4b07ql9Mnfvlli6qhcqWe4fSlDgSTrJ1Elvo2IRAXl-g&amp;oe=6A1098FD</t>
  </si>
  <si>
    <t>2026-04-29T19:25:40.000Z</t>
  </si>
  <si>
    <t>https://video-ord5-3.xx.fbcdn.net/o1/v/t2/f2/m412/AQMUR56QAGt9ICqRN6ooXPRhvNfP3ABxXCbxIO7c3L3oiYGYM3oTDFqam-JfNuFkvMb4gE_mPWxPPI4jT7l_LzazhOa_6I8UbRCGjYvm3Q.mp4?_nc_cat=110&amp;_nc_sid=8bf8fe&amp;_nc_ht=video-ord5-3.xx.fbcdn.net&amp;_nc_ohc=U_58bpz5bmsQ7kNvwGHuJZC&amp;efg=eyJ2ZW5jb2RlX3RhZyI6Inhwdl9wcm9ncmVzc2l2ZS5GQUNFQk9PSy4uQzMuNTQ0LnN2ZV9zZCIsInhwdl9hc3NldF9pZCI6OTQ4MzMxMzM3ODAwMDg3LCJhc3NldF9hZ2VfZGF5cyI6MTksInZpX3VzZWNhc2VfaWQiOjEwMTIxLCJkdXJhdGlvbl9zIjoxNjQsInVybGdlbl9zb3VyY2UiOiJ3d3cifQ%3D%3D&amp;ccb=17-1&amp;_nc_gid=zptLeguYWVWdO1tJhQkW3Q&amp;_nc_ss=72289&amp;_nc_zt=28&amp;oh=00_Af7fZ1PJOIqgwJMQf2RWlb4N2y90U1Ewr3Ark56Gzg4xig&amp;oe=6A10BA6C&amp;bitrate=84971&amp;tag=sve_sd</t>
  </si>
  <si>
    <t>https://www.facebook.com/100069790081775/videos/%E6%89%BF%E6%8E%A5-%E6%B4%BE%E5%82%B3%E5%96%AE-%E8%B2%BC%E6%B5%B7%E5%A0%B1-%E8%B2%BC%E8%A1%97%E6%8B%9B-%E6%8E%9B%E6%A9%AB%E9%A1%8D-%E6%8E%9Bbanner%E5%B7%A5%E5%95%86%E5%BB%88%E6%B4%BE%E5%82%B3%E5%96%AE-%E5%8D%B0%E5%82%B3%E5%96%AE-%E5%8D%B0%E8%A1%97%E6%8B%9B%E6%83%B3%E5%AE%A3%E5%82%B3%E5%8F%88%E6%83%B3%E6%85%B3%E8%8D%B7%E5%8C%85-%E5%B9%B3%E5%83%B9%E5%AE%A3%E5%82%B3%E5%A2%9E%E5%8A%A0%E7%94%9F%E6%84%8F%E9%A1%8D-%E5%A2%9E%E5%8A%A0%E5%85%AC%E5%8F%B8%E7%9F%A5%E5%90%8D%E5%BA%A6%E5%85%A8%E6%B8%AF-%E8%B2%BC%E6%B5%B7%E5%A0%B1-%E6%B5%B7%E5%A0%B1%E5%AE%A3%E5%82%B3-%E5%8D%B0%E5%82%B3/1006017905703802/</t>
  </si>
  <si>
    <t>https://www.facebook.com/dash_mpd_debug.mpd?v=1006017905703802&amp;dummy=.mpd</t>
  </si>
  <si>
    <t>1874039953260407v</t>
  </si>
  <si>
    <t>1643748616835357a</t>
  </si>
  <si>
    <t>UzpfSTEwMDA2OTc5MDA4MTc3NTpWSzoxMDA2MDE3OTA1NzAzODAy</t>
  </si>
  <si>
    <t>1006017905703802</t>
  </si>
  <si>
    <t>https://www.facebook.com/100069790081775/videos/1006017905703802/?idorvanity=366950274676457</t>
  </si>
  <si>
    <t>https://scontent-ord5-2.xx.fbcdn.net/v/t15.5256-10/680599840_2378511905993907_8451504031717725793_n.jpg?stp=dst-jpg_s526x395_tt6&amp;_nc_cat=111&amp;ccb=1-7&amp;_nc_sid=117846&amp;_nc_ohc=Qn4jIj92nN4Q7kNvwGpc-g_&amp;_nc_oc=AdrMzaRSk_L1KGKdVS4JFXu26tvv7FBkQqqSUcrv8WsVlwBRW-PTpanjtmgeiMoeb_E&amp;_nc_zt=23&amp;_nc_ht=scontent-ord5-2.xx&amp;_nc_gid=zptLeguYWVWdO1tJhQkW3Q&amp;_nc_ss=72289&amp;oh=00_Af6Hp3B7SR_2fyII1rtSt9QsdyI9_ACdJLl4SI7IPp0dbg&amp;oe=6A1098C9</t>
  </si>
  <si>
    <t>&lt;?xml version="1.0" encoding="UTF-8"?&gt;
&lt;MPD xmlns="urn:mpeg:dash:schema:mpd:2011" xmlns:xsi="http://www.w3.org/2001/XMLSchema-instance" xsi:schemaLocation="urn:mpeg:dash:schema:mpd:2011 DASH-MPD.xsd" profiles="urn:mpeg:dash:profile:isoff-on-demand:2011" minBufferTime="PT2S" type="static" mediaPresentationDuration="PT164.520004S" FBTagsetUsed="gen2hwbasicvp9" FBManifestIdentifier="FgAYDmdlbjJod2Jhc2ljdnA5GUbcrbXl4YOoBbrEwMbhvusFit2PwqfGxwbu/avbvZvUBiIYEGF1ZGlvX2FhY19sbl92YnIiNiYUABIA"&gt;&lt;Period id="0" duration="PT164.520004S"&gt;&lt;AdaptationSet id="0" contentType="video" frameRate="12800/512" subsegmentAlignment="true" par="3:2" FBUnifiedUploadResolutionMos="360:72.1,480:72.1,720:72.1,1080:72.1"&gt;&lt;Representation id="1495400478845806v" bandwidth="125746" codecs="vp09.00.21.08.00.01.01.01.00" mimeType="video/mp4" sar="1:1" FBEncodingTag="dash_vp9-basic-gen2_360p" FBPlaybackResolutionMos="0:100,360:79.8,480:76.4,720:72" FBPlaybackResolutionMosConfidenceLevel="high" FBPlaybackResolutionCsvqm="0:100,360:92.9,480:90.8,720:86.6" width="544" height="360" FBQualityClass="sd" FBQualityLabel="360p"&gt;&lt;BaseURL&gt;https://video-ord5-1.xx.fbcdn.net/o1/v/t2/f2/m366/AQNJsG1SKHiXRUdh0wp6XO6KjC2nxN9cb0aCGlreymSCrQkdjH03HLg7C5P73tMopR8JM1kOMl9ZG5Wj4eDEX9LiF3fdqQJ_Y4kNS9HDPQ-o6A.mp4?_nc_cat=101&amp;amp;_nc_sid=9ca052&amp;amp;_nc_ht=video-ord5-1.xx.fbcdn.net&amp;amp;_nc_ohc=dAhYBYJUwpkQ7kNvwFwlVoA&amp;amp;efg=eyJ2ZW5jb2RlX3RhZyI6ImRhc2hfdnA5LWJhc2ljLWdlbjJfMzYwcCIsInZpZGVvX2lkIjoxMDA2MDE3OTA1NzAzODAyLCJvaWxfdXJsZ2VuX2FwcF9pZCI6MCwiY2xpZW50X25hbWUiOiJ1bmtub3duIiwieHB2X2Fzc2V0X2lkIjo5NDgzMzEzMzc4MDAwODcsImFzc2V0X2FnZV9kYXlzIjoxOSwidmlfdXNlY2FzZV9pZCI6MTAxMjEsImR1cmF0aW9uX3MiOjE2NCwiYml0cmF0ZSI6MzEzMzQsInVybGdlbl9zb3VyY2UiOiJ3d3cifQ%3D%3D&amp;amp;ccb=17-1&amp;amp;_nc_gid=zptLeguYWVWdO1tJhQkW3Q&amp;amp;_nc_ss=72289&amp;amp;_nc_zt=28&amp;amp;oh=00_Af7DUmedl_0RNrm0aV7JvJwEXyJKP-9WfAdj9pKEpaayKw&amp;amp;oe=6A10A58B&lt;/BaseURL&gt;&lt;SegmentBase indexRange="818-1245" timescale="12800" FBFirstSegmentRange="1246-74240"&gt;&lt;Initialization range="0-817"/&gt;&lt;/SegmentBase&gt;&lt;/Representation&gt;&lt;Representation id="1874039953260407v" bandwidth="299314" codecs="vp09.00.30.08.00.01.01.01.00" mimeType="video/mp4" sar="1:1" FBEncodingTag="dash_vp9-basic-gen2_540p" FBPlaybackResolutionMos="0:100,360:87.6,480:86.2,720:80.4" FBPlaybackResolutionMosConfidenceLevel="high" FBPlaybackResolutionCsvqm="0:100,360:95.8,480:95.3,720:93.2" width="816" height="540" FBQualityClass="sd" FBQualityLabel="540p"&gt;&lt;BaseURL&gt;https://video-ord5-3.xx.fbcdn.net/o1/v/t2/f2/m366/AQO1z4hNtz_dcTsHe09wwsuQ2yqfcrqpus_9THCOe9NInD3PzuzRypN1C2KRxFEg0ntBBwg9HQhimCzwEHQkt5_SyqauauG5_i3CzkfVQGw2kg.mp4?_nc_cat=107&amp;amp;_nc_sid=9ca052&amp;amp;_nc_ht=video-ord5-3.xx.fbcdn.net&amp;amp;_nc_ohc=QKRci429R2UQ7kNvwEsJJi1&amp;amp;efg=eyJ2ZW5jb2RlX3RhZyI6ImRhc2hfdnA5LWJhc2ljLWdlbjJfNTQwcCIsInZpZGVvX2lkIjoxMDA2MDE3OTA1NzAzODAyLCJvaWxfdXJsZ2VuX2FwcF9pZCI6MCwiY2xpZW50X25hbWUiOiJ1bmtub3duIiwieHB2X2Fzc2V0X2lkIjo5NDgzMzEzMzc4MDAwODcsImFzc2V0X2FnZV9kYXlzIjoxOSwidmlfdXNlY2FzZV9pZCI6MTAxMjEsImR1cmF0aW9uX3MiOjE2NCwiYml0cmF0ZSI6NjkwNTUsInVybGdlbl9zb3VyY2UiOiJ3d3cifQ%3D%3D&amp;amp;ccb=17-1&amp;amp;_nc_gid=zptLeguYWVWdO1tJhQkW3Q&amp;amp;_nc_ss=72289&amp;amp;_nc_zt=28&amp;amp;oh=00_Af69fgHsFZjohB2c-XJRc2uJNCd7zSADGUmN8KArHEGvag&amp;amp;oe=6A109271&lt;/BaseURL&gt;&lt;SegmentBase indexRange="818-1245" timescale="12800" FBFirstSegmentRange="1246-160488"&gt;&lt;Initialization range="0-817"/&gt;&lt;/SegmentBase&gt;&lt;/Representation&gt;&lt;Representation id="1846188406077253v" bandwidth="536772" codecs="vp09.00.31.08.00.01.01.01.00" mimeType="video/mp4" sar="1:1" FBEncodingTag="dash_vp9-basic-gen2_720p" FBPlaybackResolutionMos="0:100,360:92.9,480:92.5,720:91.6" FBPlaybackResolutionMosConfidenceLevel="high" FBPlaybackResolutionCsvqm="0:100,360:97.3,480:97.2,720:96.9" width="1088" height="720" FBQualityClass="hd" FBQualityLabel="720p"&gt;&lt;BaseURL&gt;https://video-ord5-2.xx.fbcdn.net/o1/v/t2/f2/m366/AQO2h6MC4H32dCl7SyN0EteRZXNoPGHR9NM9neyk3aysMweLPOKe-b4P3j8swIgffSshAOyKZRF6lffE2hhLRC58sq8r9ecwQLfrjalbdI3gUA.mp4?_nc_cat=111&amp;amp;_nc_sid=9ca052&amp;amp;_nc_ht=video-ord5-2.xx.fbcdn.net&amp;amp;_nc_ohc=-mxOVgWugggQ7kNvwFSndZp&amp;amp;efg=eyJ2ZW5jb2RlX3RhZyI6ImRhc2hfdnA5LWJhc2ljLWdlbjJfNzIwcCIsInZpZGVvX2lkIjoxMDA2MDE3OTA1NzAzODAyLCJvaWxfdXJsZ2VuX2FwcF9pZCI6MCwiY2xpZW50X25hbWUiOiJ1bmtub3duIiwieHB2X2Fzc2V0X2lkIjo5NDgzMzEzMzc4MDAwODcsImFzc2V0X2FnZV9kYXlzIjoxOSwidmlfdXNlY2FzZV9pZCI6MTAxMjEsImR1cmF0aW9uX3MiOjE2NCwiYml0cmF0ZSI6MTIyNDU1LCJ1cmxnZW5fc291cmNlIjoid3d3In0%3D&amp;amp;ccb=17-1&amp;amp;_nc_gid=zptLeguYWVWdO1tJhQkW3Q&amp;amp;_nc_ss=72289&amp;amp;_nc_zt=28&amp;amp;oh=00_Af7gOKr2jCtOGudLK-08VDcbdKzuUXOKbYdko3Ilc0m5EA&amp;amp;oe=6A109FB1&lt;/BaseURL&gt;&lt;SegmentBase indexRange="818-1245" timescale="12800" FBFirstSegmentRange="1246-255450"&gt;&lt;Initialization range="0-817"/&gt;&lt;/SegmentBase&gt;&lt;/Representation&gt;&lt;/AdaptationSet&gt;&lt;AdaptationSet id="1" contentType="audio" subsegmentStartsWithSAP="1" subsegmentAlignment="true"&gt;&lt;Representation id="1643748616835357a" bandwidth="67743" codecs="mp4a.40.5" mimeType="audio/mp4" FBAvgBitrate="67743" audioSamplingRate="44100" FBEncodingTag="dash_ln_heaac_vbr3_audio"&gt;&lt;AudioChannelConfiguration schemeIdUri="urn:mpeg:dash:23003:3:audio_channel_configuration:2011" value="2"/&gt;&lt;BaseURL&gt;https://video-ord5-1.xx.fbcdn.net/o1/v/t2/f2/m412/AQM_LDWsAWA-4Q5aLAh24-4-RLHwbDdgE2Hk7GEMHittJ1Uql1qgse4MclSmJ7epkH3ZSA4QeDTUnhiFObDj9MWOUQ83hZtiO-o5Aig.mp4?_nc_cat=106&amp;amp;_nc_sid=9ca052&amp;amp;_nc_ht=video-ord5-1.xx.fbcdn.net&amp;amp;_nc_ohc=WQ0xcGykR-UQ7kNvwEyOhRf&amp;amp;efg=eyJ2ZW5jb2RlX3RhZyI6ImRhc2hfbG5faGVhYWNfdmJyM19hdWRpbyIsInZpZGVvX2lkIjoxMDA2MDE3OTA1NzAzODAyLCJvaWxfdXJsZ2VuX2FwcF9pZCI6MCwiY2xpZW50X25hbWUiOiJ1bmtub3duIiwieHB2X2Fzc2V0X2lkIjo5NDgzMzEzMzc4MDAwODcsImFzc2V0X2FnZV9kYXlzIjoxOSwidmlfdXNlY2FzZV9pZCI6MTAxMjEsImR1cmF0aW9uX3MiOjE2NCwiYml0cmF0ZSI6Njc4MzIsInVybGdlbl9zb3VyY2UiOiJ3d3cifQ%3D%3D&amp;amp;ccb=17-1&amp;amp;_nc_gid=zptLeguYWVWdO1tJhQkW3Q&amp;amp;_nc_ss=72289&amp;amp;_nc_zt=28&amp;amp;oh=00_Af5am64RcX_kuD6XE4Er37FLgeRg4H2XLX53R0_qPJEecQ&amp;amp;oe=6A10C8B3&lt;/BaseURL&gt;&lt;SegmentBase indexRange="824-1851" timescale="44100" FBFirstSegmentRange="1852-3205"&gt;&lt;Initialization range="0-823"/&gt;&lt;/SegmentBase&gt;&lt;/Representation&gt;&lt;/AdaptationSet&gt;&lt;/Period&gt;&lt;/MPD&gt;</t>
  </si>
  <si>
    <t>948331504466737</t>
  </si>
  <si>
    <t>https://scontent-ord5-2.xx.fbcdn.net/v/t15.5256-10/680599840_2378511905993907_8451504031717725793_n.jpg?stp=dst-jpg_s960x960_tt6&amp;_nc_cat=111&amp;ccb=1-7&amp;_nc_sid=50ce42&amp;_nc_ohc=Qn4jIj92nN4Q7kNvwGpc-g_&amp;_nc_oc=AdrMzaRSk_L1KGKdVS4JFXu26tvv7FBkQqqSUcrv8WsVlwBRW-PTpanjtmgeiMoeb_E&amp;_nc_zt=23&amp;_nc_ht=scontent-ord5-2.xx&amp;_nc_gid=zptLeguYWVWdO1tJhQkW3Q&amp;_nc_ss=72289&amp;oh=00_Af4kJSHXlxgEL6cDNQnisaZf5PgxhGKMr8n7_ABfE8wDSw&amp;oe=6A1098C9</t>
  </si>
  <si>
    <t>https://scontent-ord5-2.xx.fbcdn.net/v/t15.5256-10/680599840_2378511905993907_8451504031717725793_n.jpg?stp=dst-jpg_s960x960_tt6&amp;_nc_cat=111&amp;ccb=1-7&amp;_nc_sid=117846&amp;_nc_ohc=Qn4jIj92nN4Q7kNvwGpc-g_&amp;_nc_oc=AdrMzaRSk_L1KGKdVS4JFXu26tvv7FBkQqqSUcrv8WsVlwBRW-PTpanjtmgeiMoeb_E&amp;_nc_zt=23&amp;_nc_ht=scontent-ord5-2.xx&amp;_nc_gid=zptLeguYWVWdO1tJhQkW3Q&amp;_nc_ss=72289&amp;oh=00_Af4kJSHXlxgEL6cDNQnisaZf5PgxhGKMr8n7_ABfE8wDSw&amp;oe=6A1098C9</t>
  </si>
  <si>
    <t>2026-04-28T12:18:48.000Z</t>
  </si>
  <si>
    <t>https://wa.me/85297840529</t>
  </si>
  <si>
    <t>100044219901146</t>
  </si>
  <si>
    <t>2026-04-27T09:33:20.000Z</t>
  </si>
  <si>
    <t>pcb.1728247225213415</t>
  </si>
  <si>
    <t>https://www.facebook.com/media/set/?set=pcb.1728247225213415&amp;type=1</t>
  </si>
  <si>
    <t>10242172856919301</t>
  </si>
  <si>
    <t>https://scontent-ord5-2.xx.fbcdn.net/v/t39.30808-6/682441061_10242172856959302_4588664205824829183_n.jpg?stp=dst-jpg_s590x590_tt6&amp;_nc_cat=104&amp;ccb=1-7&amp;_nc_sid=aa7b47&amp;_nc_ohc=1E6JP3EZZIMQ7kNvwFSEsVL&amp;_nc_oc=AdrhvLkPsMsjG1s_DsGKlxbY8yZVD8UJ_1zpLEXGA3hXBPFeC9lPh5V5-xcfE1Q2U5o&amp;_nc_zt=23&amp;_nc_ht=scontent-ord5-2.xx&amp;_nc_gid=zptLeguYWVWdO1tJhQkW3Q&amp;_nc_ss=72289&amp;oh=00_Af49-VRftSBL3xLNhllZlQbJz3JNIlemBFdJm80GpVZtFw&amp;oe=6A109E33</t>
  </si>
  <si>
    <t>May be an image of text that says '射穿墻系列 CAM9U 睇價錢 睇價錢睇質素 睇質素'</t>
  </si>
  <si>
    <t>1275292544</t>
  </si>
  <si>
    <t>1501423944968150</t>
  </si>
  <si>
    <t>https://scontent-ord5-3.xx.fbcdn.net/v/t15.5256-10/680413682_825608123934395_9001754236757976689_n.jpg?stp=dst-jpg_s590x590_tt6&amp;_nc_cat=107&amp;ccb=1-7&amp;_nc_sid=117846&amp;_nc_ohc=o_Bc5GrqoN4Q7kNvwEgtfnI&amp;_nc_oc=AdrOGdiUi83BVAjsADkzDJjpoZUEZcClKFOu_iG20M23vZY4fkxFO6wljqBCZ0OGib8&amp;_nc_zt=23&amp;_nc_ht=scontent-ord5-3.xx&amp;_nc_gid=zptLeguYWVWdO1tJhQkW3Q&amp;_nc_ss=72289&amp;oh=00_Af7SNaFXVTxmFWguUYUxgqXcRIWEETnhjNNmgr9cZHbXpA&amp;oe=6A10B759</t>
  </si>
  <si>
    <t>ugc_default_allowed</t>
  </si>
  <si>
    <t>https://video-ord5-3.xx.fbcdn.net/o1/v/t2/f2/m366/AQMXTjrNYH5DN2X1gBl_Tj3Z8T2DNSTwqTGyoBOIrpHYeu2botmo8uTdGWpeYUDQiVEvadPoCEwhma7ZtPkM3IPX47A1WbVCQsR55hT2vwJ2zw.mp4?_nc_cat=109&amp;_nc_sid=5e9851&amp;_nc_ht=video-ord5-3.xx.fbcdn.net&amp;_nc_ohc=prRVfUMTpFwQ7kNvwHq0jZw&amp;efg=eyJ2ZW5jb2RlX3RhZyI6Inhwdl9wcm9ncmVzc2l2ZS5GQUNFQk9PSy4uQzMuNzIwLmRhc2hfaDI2NC1iYXNpYy1nZW4yXzcyMHAiLCJ4cHZfYXNzZXRfaWQiOjE0NDMzMjA0NzM3Njg0ODcsImFzc2V0X2FnZV9kYXlzIjoyMiwidmlfdXNlY2FzZV9pZCI6MTAxMjEsImR1cmF0aW9uX3MiOjE5LCJ1cmxnZW5fc291cmNlIjoid3d3In0%3D&amp;ccb=17-1&amp;vs=c46f02d24062eb0c&amp;_nc_vs=HBksFQIYRWZiX2VwaGVtZXJhbC80MzQ5OTQ3MzMxNzI2NThEN0VGRDkwNjE2MDIzNTI5Rl9tdF8xX3ZpZGVvX2Rhc2hpbml0Lm1wNBUAAsgBEgAVAhhAZmJfcGVybWFuZW50LzBDNEMyRjUyNjNBMkJBMTU5MTUyMjM4MjFGMEM5NDg0X2F1ZGlvX2Rhc2hpbml0Lm1wNBUCAsgBEgAoABgAGwKIB3VzZV9vaWwBMRJwcm9ncmVzc2l2ZV9yZWNpcGUBMRUAACbOyJbCp6yQBRUCKAJDMywXQDOgAAAAAAAYGWRhc2hfaDI2NC1iYXNpYy1nZW4yXzcyMHARAHUCZZKeAQA&amp;_nc_gid=zptLeguYWVWdO1tJhQkW3Q&amp;_nc_ss=72289&amp;_nc_zt=28&amp;oh=00_Af76jQ2Ty3z-wMKIKe1M_6hUa1TWRt4X22V3ecYkKdwSuw&amp;oe=6A10BE4F&amp;bitrate=1463488&amp;tag=dash_h264-basic-gen2_720p</t>
  </si>
  <si>
    <t>https://video-ord5-3.xx.fbcdn.net/o1/v/t2/f2/m412/AQPoy9a7cLxky-zXa6_40LqbbJcDBL7dnF9Vg_IWPYxIN5T3RF_2WdD893JvE4oYBIaCpBKBBN9GtDfOkvXSKN58cEGoGAPUaAjp2mPU_Q.mp4?_nc_cat=100&amp;_nc_sid=8bf8fe&amp;_nc_ht=video-ord5-3.xx.fbcdn.net&amp;_nc_ohc=KLFeYch7nOEQ7kNvwGCCRAY&amp;efg=eyJ2ZW5jb2RlX3RhZyI6Inhwdl9wcm9ncmVzc2l2ZS5GQUNFQk9PSy4uQzMuMzYwLnN2ZV9zZCIsInhwdl9hc3NldF9pZCI6MTQ0MzMyMDQ3Mzc2ODQ4NywiYXNzZXRfYWdlX2RheXMiOjIyLCJ2aV91c2VjYXNlX2lkIjoxMDEyMSwiZHVyYXRpb25fcyI6MTksInVybGdlbl9zb3VyY2UiOiJ3d3cifQ%3D%3D&amp;ccb=17-1&amp;_nc_gid=zptLeguYWVWdO1tJhQkW3Q&amp;_nc_ss=72289&amp;_nc_zt=28&amp;oh=00_Af7OA8VlcUy0E7cmp9CLUFGZQTIWE9v3dyGTvWIJpU4jqw&amp;oe=6A10C78A&amp;bitrate=427920&amp;tag=sve_sd</t>
  </si>
  <si>
    <t>https://www.facebook.com/dash_mpd_debug.mpd?v=1501423944968150&amp;dummy=.mpd</t>
  </si>
  <si>
    <t>1443320897101778v</t>
  </si>
  <si>
    <t>1443320597101808a</t>
  </si>
  <si>
    <t>https://www.facebook.com/HidKen6/videos/1501423944968150/?idorvanity=366950274676457</t>
  </si>
  <si>
    <t>&lt;?xml version="1.0" encoding="UTF-8"?&gt;
&lt;MPD xmlns="urn:mpeg:dash:schema:mpd:2011" xmlns:xsi="http://www.w3.org/2001/XMLSchema-instance" xsi:schemaLocation="urn:mpeg:dash:schema:mpd:2011 DASH-MPD.xsd" profiles="urn:mpeg:dash:profile:isoff-on-demand:2011" minBufferTime="PT2S" type="static" mediaPresentationDuration="PT19.669333S" FBTagsetUsed="gen2hwbasicvp9" FBManifestIdentifier="FgAYDmdlbjJod2Jhc2ljdnA5GVbg8+W3qKyQBaT/8tWqrJAFzvKJ2aqskAX45aDcqqyQBaLZt9+qrJAFIhgQYXVkaW9fYWFjX2xuX3ZiciI2LBQAEgA="&gt;&lt;Period id="0" duration="PT19.669333S"&gt;&lt;AdaptationSet id="0" contentType="video" frameRate="12288/512" subsegmentAlignment="true" par="9:16" FBUnifiedUploadResolutionMos="360:71.8,480:71.8,720:71.8,1080:71.8"&gt;&lt;Representation id="1443320900435111v" bandwidth="3402402" codecs="vp09.00.40.08.00.01.01.01.00" mimeType="video/mp4" sar="1:1" FBEncodingTag="dash_vp9-basic-gen2_1080p" FBPlaybackResolutionMos="0:100,360:94.5,480:93.5,720:90.3,1080:84.7" FBPlaybackResolutionMosConfidenceLevel="high" FBPlaybackResolutionCsvqm="0:100,360:98.11,480:97.6,720:96.5,1080:94.8" width="1080" height="1920" FBQualityClass="hd" FBQualityLabel="1080p"&gt;&lt;BaseURL&gt;https://video-ord5-2.xx.fbcdn.net/o1/v/t2/f2/m366/AQMunlPbf2U7KInAEHJEgcfPdPDpPLgb7FUbGb0h71-6ug3UjtFYW48u5JNHaQU3kbx3IiOL6GdaMnEj_f2y5dZILfdas4KHZFesxgoZzZ_ZfA.mp4?_nc_cat=102&amp;amp;_nc_sid=9ca052&amp;amp;_nc_ht=video-ord5-2.xx.fbcdn.net&amp;amp;_nc_ohc=vuEGrJ4OkzwQ7kNvwHdc8M1&amp;amp;efg=eyJ2ZW5jb2RlX3RhZyI6ImRhc2hfdnA5LWJhc2ljLWdlbjJfMTA4MHAiLCJ2aWRlb19pZCI6MTUwMTQyMzk0NDk2ODE1MCwib2lsX3VybGdlbl9hcHBfaWQiOjAsImNsaWVudF9uYW1lIjoidW5rbm93biIsInhwdl9hc3NldF9pZCI6MTQ0MzMyMDQ3Mzc2ODQ4NywiYXNzZXRfYWdlX2RheXMiOjIyLCJ2aV91c2VjYXNlX2lkIjoxMDEyMSwiZHVyYXRpb25fcyI6MTksImJpdHJhdGUiOjE4NTc1OTUsInVybGdlbl9zb3VyY2UiOiJ3d3cifQ%3D%3D&amp;amp;ccb=17-1&amp;amp;_nc_gid=zptLeguYWVWdO1tJhQkW3Q&amp;amp;_nc_ss=72289&amp;amp;_nc_zt=28&amp;amp;oh=00_Af7DuXa-bl2tq-DhEbHBZmNfx1ut9Y-RMw8Xdurk03cZ0A&amp;amp;oe=6A10B2A6&lt;/BaseURL&gt;&lt;SegmentBase indexRange="818-897" timescale="12288" FBFirstSegmentRange="898-885028"&gt;&lt;Initialization range="0-817"/&gt;&lt;/SegmentBase&gt;&lt;/Representation&gt;&lt;Representation id="1443320897101778v" bandwidth="685168" codecs="vp09.00.21.08.00.01.01.01.00" mimeType="video/mp4" sar="1:1" FBEncodingTag="dash_vp9-basic-gen2_360p" FBPlaybackResolutionMos="0:100,360:74.2,480:69.5,720:61,1080:50.9" FBPlaybackResolutionMosConfidenceLevel="high" FBPlaybackResolutionCsvqm="0:100,360:88.7,480:84.3,720:76.3,1080:65.8" width="360" height="640" FBQualityClass="sd" FBQualityLabel="360p"&gt;&lt;BaseURL&gt;https://video-ord5-1.xx.fbcdn.net/o1/v/t2/f2/m366/AQOfx2EmMrG9qciE-Q_kaIhUVC36DD4KQiECEMHEGa9BYHbu4JWGfhVYXxwSCf6Khk-Pcjj1Jzytkx17YPMraiavyjK9BeG9JWrdEUatago0UQ.mp4?_nc_cat=108&amp;amp;_nc_sid=9ca052&amp;amp;_nc_ht=video-ord5-1.xx.fbcdn.net&amp;amp;_nc_ohc=Jim2o-tfFSsQ7kNvwEYnRds&amp;amp;efg=eyJ2ZW5jb2RlX3RhZyI6ImRhc2hfdnA5LWJhc2ljLWdlbjJfMzYwcCIsInZpZGVvX2lkIjoxNTAxNDIzOTQ0OTY4MTUwLCJvaWxfdXJsZ2VuX2FwcF9pZCI6MCwiY2xpZW50X25hbWUiOiJ1bmtub3duIiwieHB2X2Fzc2V0X2lkIjoxNDQzMzIwNDczNzY4NDg3LCJhc3NldF9hZ2VfZGF5cyI6MjIsInZpX3VzZWNhc2VfaWQiOjEwMTIxLCJkdXJhdGlvbl9zIjoxOSwiYml0cmF0ZSI6MzU1NDQ4LCJ1cmxnZW5fc291cmNlIjoid3d3In0%3D&amp;amp;ccb=17-1&amp;amp;_nc_gid=zptLeguYWVWdO1tJhQkW3Q&amp;amp;_nc_ss=72289&amp;amp;_nc_zt=28&amp;amp;oh=00_Af6XqVDnADEa0aRhLH-QYOETZpljoHE4q6SwxpWx7plxYQ&amp;amp;oe=6A1096D4&lt;/BaseURL&gt;&lt;SegmentBase indexRange="818-897" timescale="12288" FBFirstSegmentRange="898-153500"&gt;&lt;Initialization range="0-817"/&gt;&lt;/SegmentBase&gt;&lt;/Representation&gt;&lt;Representation id="1443320903768444v" bandwidth="1589922" codecs="vp09.00.30.08.00.01.01.01.00" mimeType="video/mp4" sar="1:1" FBEncodingTag="dash_vp9-basic-gen2_540p" FBPlaybackResolutionMos="0:100,360:85.7,480:81.6,720:76.6,1080:72.1" FBPlaybackResolutionMosConfidenceLevel="high" FBPlaybackResolutionCsvqm="0:100,360:95.2,480:93.7,720:91,1080:86.7" width="540" height="960" FBQualityClass="sd" FBQualityLabel="540p"&gt;&lt;BaseURL&gt;https://video-ord5-3.xx.fbcdn.net/o1/v/t2/f2/m366/AQNPXCLSKfNM4F0gg7AyUCaUjIXJFzAKFea1guQVpRiT3Ykz-WEJsE4iR8hICrqcG_eb0lwAUBPfDnYVVe5mHpSP2iFVv11Ek75S849oQCc9LA.mp4?_nc_cat=110&amp;amp;_nc_sid=9ca052&amp;amp;_nc_ht=video-ord5-3.xx.fbcdn.net&amp;amp;_nc_ohc=-Vmms5KmObYQ7kNvwFl_5sN&amp;amp;efg=eyJ2ZW5jb2RlX3RhZyI6ImRhc2hfdnA5LWJhc2ljLWdlbjJfNTQwcCIsInZpZGVvX2lkIjoxNTAxNDIzOTQ0OTY4MTUwLCJvaWxfdXJsZ2VuX2FwcF9pZCI6MCwiY2xpZW50X25hbWUiOiJ1bmtub3duIiwieHB2X2Fzc2V0X2lkIjoxNDQzMzIwNDczNzY4NDg3LCJhc3NldF9hZ2VfZGF5cyI6MjIsInZpX3VzZWNhc2VfaWQiOjEwMTIxLCJkdXJhdGlvbl9zIjoxOSwiYml0cmF0ZSI6ODQxODQ0LCJ1cmxnZW5fc291cmNlIjoid3d3In0%3D&amp;amp;ccb=17-1&amp;amp;_nc_gid=zptLeguYWVWdO1tJhQkW3Q&amp;amp;_nc_ss=72289&amp;amp;_nc_zt=28&amp;amp;oh=00_Af7b4_Rebn4_fjJwy94pl99C1uCwIcWK4tu72OWoN52wRg&amp;amp;oe=6A1094BA&lt;/BaseURL&gt;&lt;SegmentBase indexRange="818-897" timescale="12288" FBFirstSegmentRange="898-378643"&gt;&lt;Initialization range="0-817"/&gt;&lt;/SegmentBase&gt;&lt;/Representation&gt;&lt;Representation id="1443320907101777v" bandwidth="2614472" codecs="vp09.00.31.08.00.01.01.01.00" mimeType="video/mp4" sar="1:1" FBEncodingTag="dash_vp9-basic-gen2_720p" FBPlaybackResolutionMos="0:100,360:93.3,480:90.6,720:85.7,1080:79.2" FBPlaybackResolutionMosConfidenceLevel="high" FBPlaybackResolutionCsvqm="0:100,360:97.5,480:96.6,720:95.2,1080:92.7" width="720" height="1280" FBQualityClass="hd" FBQualityLabel="720p"&gt;&lt;BaseURL&gt;https://video-ord5-3.xx.fbcdn.net/o1/v/t2/f2/m366/AQNfi-tbL8DVoVFHdvkZjY8O5TQKK98yfkMfPERsr77R-biRn6_l5_8WTwQiLrq8FvgmHcO5-Pyeiv2S30P1uX8bOAubukpfudfQ1y84g9C_yQ.mp4?_nc_cat=109&amp;amp;_nc_sid=9ca052&amp;amp;_nc_ht=video-ord5-3.xx.fbcdn.net&amp;amp;_nc_ohc=Xk3-X5kQMNEQ7kNvwHVVeH_&amp;amp;efg=eyJ2ZW5jb2RlX3RhZyI6ImRhc2hfdnA5LWJhc2ljLWdlbjJfNzIwcCIsInZpZGVvX2lkIjoxNTAxNDIzOTQ0OTY4MTUwLCJvaWxfdXJsZ2VuX2FwcF9pZCI6MCwiY2xpZW50X25hbWUiOiJ1bmtub3duIiwieHB2X2Fzc2V0X2lkIjoxNDQzMzIwNDczNzY4NDg3LCJhc3NldF9hZ2VfZGF5cyI6MjIsInZpX3VzZWNhc2VfaWQiOjEwMTIxLCJkdXJhdGlvbl9zIjoxOSwiYml0cmF0ZSI6MTM5NTgzNCwidXJsZ2VuX3NvdXJjZSI6Ind3dyJ9&amp;amp;ccb=17-1&amp;amp;_nc_gid=zptLeguYWVWdO1tJhQkW3Q&amp;amp;_nc_ss=72289&amp;amp;_nc_zt=28&amp;amp;oh=00_Af4xkEihuLfEebfAM6nDzv8GnXLX6KSDzZtNMsSK5focWQ&amp;amp;oe=6A10BEE7&lt;/BaseURL&gt;&lt;SegmentBase indexRange="818-897" timescale="12288" FBFirstSegmentRange="898-645235"&gt;&lt;Initialization range="0-817"/&gt;&lt;/SegmentBase&gt;&lt;/Representation&gt;&lt;/AdaptationSet&gt;&lt;AdaptationSet id="1" contentType="audio" subsegmentStartsWithSAP="1" subsegmentAlignment="true"&gt;&lt;Representation id="1443320597101808a" bandwidth="64323" codecs="mp4a.40.5" mimeType="audio/mp4" FBAvgBitrate="64323" audioSamplingRate="48000" FBEncodingTag="dash_ln_heaac_vbr3_audio"&gt;&lt;AudioChannelConfiguration schemeIdUri="urn:mpeg:dash:23003:3:audio_channel_configuration:2011" value="2"/&gt;&lt;BaseURL&gt;https://video-ord5-1.xx.fbcdn.net/o1/v/t2/f2/m412/AQMRSV-Bn_ejaC829z2PlYfN6yB6Q5D3NH5PyEfONBbw-7sSHhWKqn6h3v8NOWyDGwS2RORgtQN0sgBFVpjM-vFXWO40Wzyso9il6KU.mp4?_nc_cat=108&amp;amp;_nc_sid=9ca052&amp;amp;_nc_ht=video-ord5-1.xx.fbcdn.net&amp;amp;_nc_ohc=JnzD6mbxYAUQ7kNvwF5edIz&amp;amp;efg=eyJ2ZW5jb2RlX3RhZyI6ImRhc2hfbG5faGVhYWNfdmJyM19hdWRpbyIsInZpZGVvX2lkIjoxNTAxNDIzOTQ0OTY4MTUwLCJvaWxfdXJsZ2VuX2FwcF9pZCI6MCwiY2xpZW50X25hbWUiOiJ1bmtub3duIiwieHB2X2Fzc2V0X2lkIjoxNDQzMzIwNDczNzY4NDg3LCJhc3NldF9hZ2VfZGF5cyI6MjIsInZpX3VzZWNhc2VfaWQiOjEwMTIxLCJkdXJhdGlvbl9zIjoxOSwiYml0cmF0ZSI6NjQ3MTksInVybGdlbl9zb3VyY2UiOiJ3d3cifQ%3D%3D&amp;amp;ccb=17-1&amp;amp;_nc_gid=zptLeguYWVWdO1tJhQkW3Q&amp;amp;_nc_ss=72289&amp;amp;_nc_zt=28&amp;amp;oh=00_Af5KS7fC6vDiNCJa8DrzH1Vsypw0OCdtlbAd_KvbU6M7Yw&amp;amp;oe=6A10A14D&lt;/BaseURL&gt;&lt;SegmentBase indexRange="824-975" timescale="48000" FBFirstSegmentRange="976-18172"&gt;&lt;Initialization range="0-823"/&gt;&lt;/SegmentBase&gt;&lt;/Representation&gt;&lt;/AdaptationSet&gt;&lt;/Period&gt;&lt;/MPD&gt;</t>
  </si>
  <si>
    <t>1443320867101781</t>
  </si>
  <si>
    <t>https://scontent-ord5-3.xx.fbcdn.net/v/t15.5256-10/680413682_825608123934395_9001754236757976689_n.jpg?stp=dst-jpg_s960x960_tt6&amp;_nc_cat=107&amp;ccb=1-7&amp;_nc_sid=50ce42&amp;_nc_ohc=o_Bc5GrqoN4Q7kNvwEgtfnI&amp;_nc_oc=AdrOGdiUi83BVAjsADkzDJjpoZUEZcClKFOu_iG20M23vZY4fkxFO6wljqBCZ0OGib8&amp;_nc_zt=23&amp;_nc_ht=scontent-ord5-3.xx&amp;_nc_gid=zptLeguYWVWdO1tJhQkW3Q&amp;_nc_ss=72289&amp;oh=00_Af660vJME6un3z05AXCqbKs8f2Zfj_1UBVXZOyzLy9y6Mg&amp;oe=6A10B759</t>
  </si>
  <si>
    <t>https://scontent-ord5-3.xx.fbcdn.net/v/t15.5256-10/680413682_825608123934395_9001754236757976689_n.jpg?stp=dst-jpg_s960x960_tt6&amp;_nc_cat=107&amp;ccb=1-7&amp;_nc_sid=117846&amp;_nc_ohc=o_Bc5GrqoN4Q7kNvwEgtfnI&amp;_nc_oc=AdrOGdiUi83BVAjsADkzDJjpoZUEZcClKFOu_iG20M23vZY4fkxFO6wljqBCZ0OGib8&amp;_nc_zt=23&amp;_nc_ht=scontent-ord5-3.xx&amp;_nc_gid=zptLeguYWVWdO1tJhQkW3Q&amp;_nc_ss=72289&amp;oh=00_Af660vJME6un3z05AXCqbKs8f2Zfj_1UBVXZOyzLy9y6Mg&amp;oe=6A10B759</t>
  </si>
  <si>
    <t>OK</t>
  </si>
  <si>
    <t>10242172857519316</t>
  </si>
  <si>
    <t>https://scontent-ord5-1.xx.fbcdn.net/v/t39.30808-6/679947198_10242172857559317_995847052848152017_n.jpg?stp=dst-jpg_s590x590_tt6&amp;_nc_cat=106&amp;ccb=1-7&amp;_nc_sid=aa7b47&amp;_nc_ohc=IgUXVrc1Ui8Q7kNvwEzIry8&amp;_nc_oc=Ado2dvJwLEA3JhvQOcnpP_W30poc0avOYZhdi3R15gGLgQomuD4vwiw3bKnaVcanFrc&amp;_nc_zt=23&amp;_nc_ht=scontent-ord5-1.xx&amp;_nc_gid=zptLeguYWVWdO1tJhQkW3Q&amp;_nc_ss=72289&amp;oh=00_Af7i3kUtZm-uA-Ttgitzpt-toaEG_eSUkr5c0TrdEnuBkg&amp;oe=6A10BC44</t>
  </si>
  <si>
    <t>May be an image of text that says 'D-EVOPo Pro 9800mAh 盯盯拍D-EVO pro 9800mah $ 1480 和宜合道 D-EVO Pro 9800mAh 大埔車迷 7omal 停车监控车競电源 证車国 1180 1180包安裝 黑布街 D-evo 9800mah $1350 包安裝 國內 7500mah 女全個用 D-EVO NERWAVE 韓國7600mah ENERPACK 입리금 1480包安裝 大埔車迷 黑布街 D-EVOultra Coming soon D-evo D-evoultra11800mah ultra 11800mah $1680 D-evoultra14800mah ultra 14800mah D-evo $1900 包安验 韓國7000mah1580包安輪 韓國7000mah 1580包安装 CELLINK First FirstDashamBatte wordFrsBaskcamBbettery Worid Battery 大埔車迷 eEve EYO'</t>
  </si>
  <si>
    <t>10242172858039329</t>
  </si>
  <si>
    <t>https://scontent-ord5-3.xx.fbcdn.net/v/t39.30808-6/679985212_10242172858119331_8841103185003629142_n.jpg?stp=cp6_dst-jpg_s590x590_tt6&amp;_nc_cat=107&amp;ccb=1-7&amp;_nc_sid=aa7b47&amp;_nc_ohc=n1PS5mOZmS0Q7kNvwFMWE1d&amp;_nc_oc=Adp90SKXbZZJNLgj1yQma-PSNw_N7xy8x9ta3mo1Ad9E-TIbQArVhjgg0xIA6PVFsPc&amp;_nc_zt=23&amp;_nc_ht=scontent-ord5-3.xx&amp;_nc_gid=zptLeguYWVWdO1tJhQkW3Q&amp;_nc_ss=72289&amp;oh=00_Af7OyuGuRfHkfOfwdfVFRkmFM40-Wh4KIy25k5q-VmSBmg&amp;oe=6A1095F9</t>
  </si>
  <si>
    <t>May be an image of car and text that says 'CAM9U AM9и 行車記錄儀 usuzi 4K+4K 全力推介 全力推介市場極小 全力推介市場極小SONY 市場極小 SONY 外P線LED ·12寸全畫面（右眼）鏡頭 ・12寸 全畫面 （右眼） 鏡頭 $1480 1480不包括安裝費用 （包64 包64g卡） 包64卡）18個月保養 18個月保養 跟兩款電源線 煙插or24小時acc電線 煙插or24小 後車高燈效果 C 60326500 6500 6032 唔玩文字藝術 睇價錢睇素質'</t>
  </si>
  <si>
    <t>10242172859039354</t>
  </si>
  <si>
    <t>https://scontent-ord5-3.xx.fbcdn.net/v/t39.30808-6/680685628_10242172859079355_5820162838935696393_n.jpg?stp=cp6_dst-jpg_s590x590_tt6&amp;_nc_cat=107&amp;ccb=1-7&amp;_nc_sid=aa7b47&amp;_nc_ohc=UujTKCItQbgQ7kNvwGiJ542&amp;_nc_oc=Adri4QEB0BcqlbnZcbWFizy2-ViYdxwLkRwTmHfORr9chXziMH7ADnlAWhQ_dV_lXx8&amp;_nc_zt=23&amp;_nc_ht=scontent-ord5-3.xx&amp;_nc_gid=zptLeguYWVWdO1tJhQkW3Q&amp;_nc_ss=72289&amp;oh=00_Af4r5lqUD4dNlXPzGvFiGBkv_i58XXTjBEujyOETzzdNdg&amp;oe=6A10C098</t>
  </si>
  <si>
    <t>May be an image of text that says '射穿墻HID LED 產品系列 旗艦級雙4K車CAM 支援256GB 5Gwifi+Sony鏡頭 Sony鏡頭 Sony 鏡頭 5G wifi $128064 $128064g不包安裝費用 64g 不包安裝費用 18個月保養 行快D都拍得清高光+陰影位都影晒 高光+陰影位都影晒 行快D都拍得清 夜晚拍得咁清 全功能齊備全面守護每段旅程会金日的一放 最平最快 最平最快一對包安裝 一對包安裝 全功能齊備 功能齊備全面守護每段旅程 全面守護每段旅程 切年通LED 60326500 6032 6500'</t>
  </si>
  <si>
    <t>https://www.facebook.com/share/1BvFA6A82o/</t>
  </si>
  <si>
    <t>2026-04-25T15:36:49.000Z</t>
  </si>
  <si>
    <t>FF121620</t>
  </si>
  <si>
    <t>122202717128581123</t>
  </si>
  <si>
    <t>May be an image of text that says '查詢熱線 查詢熱線52653989 5265 3989 電動車月租優惠 租優惠 月租$4,800 月租 $3,800 $3, 800 佐敦高臨停車場 佐敦彌敦道350號（西貢佳 西貢街入口）'</t>
  </si>
  <si>
    <t>https://www.facebook.com/photo.php?fbid=122202717128581123&amp;set=gm.1727408728630598&amp;type=3</t>
  </si>
  <si>
    <t>2026-04-24T16:47:35.000Z</t>
  </si>
  <si>
    <t>FFFAFEFF</t>
  </si>
  <si>
    <t>2055785645005136</t>
  </si>
  <si>
    <t>May be an image of street and text that says 'Q citywalk 荃新天地 電動車充電服務 荃新天地1期停車場1/F電動車充電站： 天地1期停車場 場1/F電動車充電站： Shell hellRecharge-DC(2availoble) (2 available) Recharge DC 位於C16， 立於C16,C17車位 C17車位 hell Recharge - -AC (2 available) 位於C14， 位於C14,C15車位 C15車位 荃新天地2期停車場B1/F電動車充電站： /F電動車充電站： Shell Recharge- DC DC(2available) ShellRecharge-DC(2available (2 available) 位於C2，C3車位 位於C2， C3車位 hell Recharge AC (2 available) 位於C22，C23車位 位於C22， C23車位 請於Shell Recharge 請於sSheliRechargeAPP上查看相關收費詳情 APP 上查看相關收費詳情'</t>
  </si>
  <si>
    <t>https://www.facebook.com/967207559132626/photos/gm.1723420689029402/2055785645005136/?type=3</t>
  </si>
  <si>
    <t>https://share.google/k0d5A5WSK45Qnz1a0?fbclid=IwZXh0bgNhZW0CMTEAc3J0YwZhcHBfaWQMMzUwNjg1NTMxNzI4AAEewEWP-B-Z8cFV5MGuBX136A0mqKI8c8mFajmhJTkNu1PQfrSTXu77ci6lzvA_aem_89wQxyfN1wBPjM_dk6xY4w</t>
  </si>
  <si>
    <t>967207559132626</t>
  </si>
  <si>
    <t>2026-04-19T17:20:28.000Z</t>
  </si>
  <si>
    <t>100056903261702</t>
  </si>
  <si>
    <t>2026-04-17T11:31:22.000Z</t>
  </si>
  <si>
    <t>https://www.sinoexpresshk.com/solutions-archives/mobile-app/</t>
  </si>
  <si>
    <t>61556109737565</t>
  </si>
  <si>
    <t>2026-02-27T16:48:12.000Z</t>
  </si>
  <si>
    <t>846532191812283</t>
  </si>
  <si>
    <t>2026-04-15T15:22:19.000Z</t>
  </si>
  <si>
    <t>FF1C241C</t>
  </si>
  <si>
    <t>993325246592495</t>
  </si>
  <si>
    <t>https://www.facebook.com/1427764781945960/photos/gm.1716559856382152/993325246592495/?type=3</t>
  </si>
  <si>
    <t>1427764781945960</t>
  </si>
  <si>
    <t>2026-04-10T22:19:34.000Z</t>
  </si>
  <si>
    <t>pfbid02fRYbzEdxhbNwTqt3VdQ7XqeL7y5MogiSvEvATy18xtypdwvVnNuER6WGvVuB7NBXl</t>
  </si>
  <si>
    <t>2026-04-02T05:12:43.000Z</t>
  </si>
  <si>
    <t>pcb.1718688556169282</t>
  </si>
  <si>
    <t>https://www.facebook.com/media/set/?set=pcb.1718688556169282&amp;type=1</t>
  </si>
  <si>
    <t>10167146587000130</t>
  </si>
  <si>
    <t>https://scontent-ord5-3.xx.fbcdn.net/v/t39.30808-6/669565110_10167146582350130_3117388439620596222_n.jpg?stp=cp6_dst-jpg_s590x590_tt6&amp;_nc_cat=109&amp;ccb=1-7&amp;_nc_sid=aa7b47&amp;_nc_ohc=cbj3GpUzloUQ7kNvwHs_kVN&amp;_nc_oc=Adr5iSo4Z0_1WjHRHkRTIP30HSTz5cCdLFuMLfTWNiG6t8HT0Yqk0xjkbgbLYhJvDlY&amp;_nc_zt=23&amp;_nc_ht=scontent-ord5-3.xx&amp;_nc_gid=HnHpOvKIZE2lenafBNOgwg&amp;_nc_ss=72289&amp;oh=00_Af43a45TFJdjIijYZ1a-T_v205ZxsQM1H_qHzVSHeWkMMw&amp;oe=6A10C873</t>
  </si>
  <si>
    <t>May be an image of jeep</t>
  </si>
  <si>
    <t>748420129</t>
  </si>
  <si>
    <t>10167146587010130</t>
  </si>
  <si>
    <t>https://scontent-ord5-3.xx.fbcdn.net/v/t39.30808-6/671610557_10167146582375130_2452063622037430068_n.jpg?stp=cp6_dst-jpg_s590x590_tt6&amp;_nc_cat=110&amp;ccb=1-7&amp;_nc_sid=aa7b47&amp;_nc_ohc=B91dOq081dEQ7kNvwFPAxUS&amp;_nc_oc=Adpvq4dZaqVZAwOAUMZY4oioGvtgJqVw3xYnS3fijmIcPtRGL_b4W4nZsvn6BIwMKAA&amp;_nc_zt=23&amp;_nc_ht=scontent-ord5-3.xx&amp;_nc_gid=HnHpOvKIZE2lenafBNOgwg&amp;_nc_ss=72289&amp;oh=00_Af6PdDYoEgNiL-7G3ws7A3Kjqf9AqWuisRp9M4-m_VI_BQ&amp;oe=6A10B362</t>
  </si>
  <si>
    <t>10167146586985130</t>
  </si>
  <si>
    <t>https://scontent-ord5-3.xx.fbcdn.net/v/t39.30808-6/670438304_10167146582845130_1025591606244861352_n.jpg?stp=cp6_dst-jpg_s590x590_tt6&amp;_nc_cat=109&amp;ccb=1-7&amp;_nc_sid=aa7b47&amp;_nc_ohc=s9hOlJioMNcQ7kNvwHVHx6o&amp;_nc_oc=AdpW6toAq5mwoefUso4RfW8Kt3-ndo_9evXJWJX6eZNo-6CWH8N8DjhwiknyoN3T_9I&amp;_nc_zt=23&amp;_nc_ht=scontent-ord5-3.xx&amp;_nc_gid=HnHpOvKIZE2lenafBNOgwg&amp;_nc_ss=72289&amp;oh=00_Af4NLiCwiVY4RIWWoHVICL3_Sl0bVtdV-snnlhIBhsYmOg&amp;oe=6A1094C7</t>
  </si>
  <si>
    <t>10167146586990130</t>
  </si>
  <si>
    <t>https://scontent-ord5-3.xx.fbcdn.net/v/t39.30808-6/670738652_10167146582605130_208644814736394879_n.jpg?stp=cp6_dst-jpg_s590x590_tt6&amp;_nc_cat=100&amp;ccb=1-7&amp;_nc_sid=aa7b47&amp;_nc_ohc=kdGJsgMPZmwQ7kNvwGE8VFp&amp;_nc_oc=Adq_9AY8tf9UH4BcIhjPJK_-kvE0q0ZIFNdxtUUuQJ25qRqgSGdp_X0C3zfoWRpLRew&amp;_nc_zt=23&amp;_nc_ht=scontent-ord5-3.xx&amp;_nc_gid=HnHpOvKIZE2lenafBNOgwg&amp;_nc_ss=72289&amp;oh=00_Af5qRnp_W4M-Ez2998YWK-0tDqeoaIjp9hOdvK_-oHK3Lw&amp;oe=6A10C8BE</t>
  </si>
  <si>
    <t>10167146586995130</t>
  </si>
  <si>
    <t>https://scontent-ord5-2.xx.fbcdn.net/v/t39.30808-6/669780010_10167146582790130_8081078511733704172_n.jpg?stp=cp6_dst-jpg_s590x590_tt6&amp;_nc_cat=105&amp;ccb=1-7&amp;_nc_sid=aa7b47&amp;_nc_ohc=ugG-9MbACf0Q7kNvwGbrQ7J&amp;_nc_oc=Adof8vyk6kbIKILVOi6-wM8Rd-LdTLng5z9yLBxTUQ_iZmRgdGUJvkcR9_aipZ8-7T0&amp;_nc_zt=23&amp;_nc_ht=scontent-ord5-2.xx&amp;_nc_gid=HnHpOvKIZE2lenafBNOgwg&amp;_nc_ss=72289&amp;oh=00_Af7VK2_9Mjr0cRBiSA4cs53ESWASlKn137aO3MADU4OZPg&amp;oe=6A10BDC5</t>
  </si>
  <si>
    <t>2026-04-13T17:05:20.000Z</t>
  </si>
  <si>
    <t>https://play.google.com/store/apps/details?id=cn.heycars.travel.driver.calld&amp;pcampaignid=web_share</t>
  </si>
  <si>
    <t>pfbid0FRLS2cY5SDv3iVQMB242SJUcnCqxhjC4e58qH73dwhtgim9KxZSND8Y85V1nJ5Ggl</t>
  </si>
  <si>
    <t>2026-04-12T10:46:37.000Z</t>
  </si>
  <si>
    <t>pcb.1657317052306433</t>
  </si>
  <si>
    <t>https://www.facebook.com/media/set/?set=pcb.1657317052306433&amp;type=1</t>
  </si>
  <si>
    <t>122156030996895489</t>
  </si>
  <si>
    <t>https://scontent-lga3-3.xx.fbcdn.net/v/t39.30808-6/622446238_122156031140895489_2587130299328598690_n.jpg?stp=dst-jpg_s590x590_tt6&amp;_nc_cat=104&amp;ccb=1-7&amp;_nc_sid=aa7b47&amp;_nc_ohc=OIGBizLLlgIQ7kNvwEnT-DP&amp;_nc_oc=AdqaxBmujR47LrkILWvNbF15shnSR8Pl54KLH83UmK6NAPOR6HL2tQ253BomoWKtAug&amp;_nc_zt=23&amp;_nc_ht=scontent-lga3-3.xx&amp;_nc_gid=3hK_bdqP4gD59nuNbioZwQ&amp;_nc_ss=72289&amp;oh=00_Af4h9ZNF0X49OTHPgYetubr7mjo6daRg6sDuGhpu6i0dvA&amp;oe=6A10AB75</t>
  </si>
  <si>
    <t>61576864691212</t>
  </si>
  <si>
    <t>122156031032895489</t>
  </si>
  <si>
    <t>https://scontent-lga3-3.xx.fbcdn.net/v/t39.30808-6/623119369_122156031152895489_1140813614050258378_n.jpg?stp=cp6_dst-jpg_s590x590_tt6&amp;_nc_cat=106&amp;ccb=1-7&amp;_nc_sid=aa7b47&amp;_nc_ohc=Ud4TGs0BM1IQ7kNvwGk8Hvu&amp;_nc_oc=AdpHkceQSk7xkpoJ-Vgub6OSf_FQL1eD2F-QlNLWF8QN_wxJ14NLB-JgV-M779oYrwo&amp;_nc_zt=23&amp;_nc_ht=scontent-lga3-3.xx&amp;_nc_gid=3hK_bdqP4gD59nuNbioZwQ&amp;_nc_ss=72289&amp;oh=00_Af43Nnpv3KOT9eUiGqrjYgB9WvPBC0n742mM-Lrt9O0DYw&amp;oe=6A10B06C</t>
  </si>
  <si>
    <t>122156031068895489</t>
  </si>
  <si>
    <t>https://scontent-lga3-2.xx.fbcdn.net/v/t39.30808-6/624268236_122156031164895489_351833587439635507_n.jpg?stp=cp6_dst-jpg_s590x590_tt6&amp;_nc_cat=100&amp;ccb=1-7&amp;_nc_sid=aa7b47&amp;_nc_ohc=1f5TtTcVOFsQ7kNvwGNy28l&amp;_nc_oc=AdqnkBwYwZ1lWIHzeUFSUW9Yv0ae978taFDzS-r5Zmnp69IiBwJMnrUJ0n7bPo12E0Y&amp;_nc_zt=23&amp;_nc_ht=scontent-lga3-2.xx&amp;_nc_gid=3hK_bdqP4gD59nuNbioZwQ&amp;_nc_ss=72289&amp;oh=00_Af5kKvKqbJdC7J-Z9upreyxhUj0xw8KWjATGszcaSDi28A&amp;oe=6A109B1C</t>
  </si>
  <si>
    <t>2026-01-29T00:33:27.000Z</t>
  </si>
  <si>
    <t>FF64615C</t>
  </si>
  <si>
    <t>1299013118813631</t>
  </si>
  <si>
    <t>May be an image of water heater and text</t>
  </si>
  <si>
    <t>https://www.facebook.com/photo.php?fbid=1299013118813631&amp;set=gm.1704122087625929&amp;type=3</t>
  </si>
  <si>
    <t>pfbid02L3zUFxHVnzjzxxXDtwEJpzqWbCxAEiqhBiRSMwB4oSoFo8WjApZtTbFVDUAXoLYzl</t>
  </si>
  <si>
    <t>2026-03-26T08:09:15.000Z</t>
  </si>
  <si>
    <t>pcb.1509411163763690</t>
  </si>
  <si>
    <t>https://www.facebook.com/media/set/?set=pcb.1509411163763690&amp;type=1</t>
  </si>
  <si>
    <t>122228648006087163</t>
  </si>
  <si>
    <t>https://scontent-lga3-3.xx.fbcdn.net/v/t39.30808-6/524810704_122228647946087163_7256318982246330074_n.jpg?stp=dst-jpg_s590x590_tt6&amp;_nc_cat=104&amp;ccb=1-7&amp;_nc_sid=aa7b47&amp;_nc_ohc=_ncAZAogCH0Q7kNvwGCqc9q&amp;_nc_oc=AdrYmJJtSslSV-y2eP70IlSeRmhXPe_wmUC1awpDKrgEMPXnkF3C4hv17sVHVPiZgRw&amp;_nc_zt=23&amp;_nc_ht=scontent-lga3-3.xx&amp;_nc_gid=3hK_bdqP4gD59nuNbioZwQ&amp;_nc_ss=72289&amp;oh=00_Af5tRga_aTDYpKXeJOM7b1jKVfhf6HknIgu6jb8_-hTRbg&amp;oe=6A10A550</t>
  </si>
  <si>
    <t>61552614894960</t>
  </si>
  <si>
    <t>122228648012087163</t>
  </si>
  <si>
    <t>https://scontent-lga3-2.xx.fbcdn.net/v/t39.30808-6/504380793_122228647970087163_7726759835614406697_n.jpg?stp=cp6_dst-jpg_s590x590_tt6&amp;_nc_cat=107&amp;ccb=1-7&amp;_nc_sid=aa7b47&amp;_nc_ohc=mCWN93sCsxEQ7kNvwGNEcul&amp;_nc_oc=Adohw3KI-Q0i03rz8iVa59WtBD5WBKWwGxQb3mt5bJ-yOBN6Do9OV2sqLVXUXPYIHj0&amp;_nc_zt=23&amp;_nc_ht=scontent-lga3-2.xx&amp;_nc_gid=3hK_bdqP4gD59nuNbioZwQ&amp;_nc_ss=72289&amp;oh=00_Af6oDXXEhr3tnM2t5Pqg0DsDUuiqUged2XAv5dB3FXtAxA&amp;oe=6A10C3D8</t>
  </si>
  <si>
    <t>2025-07-30T16:28:53.000Z</t>
  </si>
  <si>
    <t>FFFFFFFF</t>
  </si>
  <si>
    <t>122197761524581123</t>
  </si>
  <si>
    <t>May be an image of text that says '西貢街室内停車場 P P 私家車月租$4,800 $4,800 私家車月租 電單車月租 電單車月租$1,200 $1,200 TEL:52653989 TEL: 5265 3989'</t>
  </si>
  <si>
    <t>https://www.facebook.com/photo.php?fbid=122197761524581123&amp;set=gm.1696900318348106&amp;type=3</t>
  </si>
  <si>
    <t>2026-03-17T21:26:25.000Z</t>
  </si>
  <si>
    <t>When this happens, it's usually because the owner only shared it with a small group of people, changed who can see it or it's been deleted.</t>
  </si>
  <si>
    <t>100079919346333</t>
  </si>
  <si>
    <t>2026-03-11T12:04:53.000Z</t>
  </si>
  <si>
    <t>907159561050942</t>
  </si>
  <si>
    <t>2026-03-02T09:37:51.000Z</t>
  </si>
  <si>
    <t>FF2B3541</t>
  </si>
  <si>
    <t>1448518693951634</t>
  </si>
  <si>
    <t>May be an image of car and text that says 'ELECTWAY BRIDGE THE GAP CHARGE THE WORLD GB/T to CHAdeMO adapters UNIVERSAL COMPATIBILITY- UNLIMITED JOURNEY High- h-Speed Charging, Zero Wait Built for Extreme Conditions Multi- i-Protection, Safe &amp; &amp; Reliable Plug &amp; Play, Portable Design © +8620-89560230 www.electway-charger.com chris@electway-charger.com'</t>
  </si>
  <si>
    <t>https://www.facebook.com/photo.php?fbid=1448518693951634&amp;set=gm.1685047799533358&amp;type=3</t>
  </si>
  <si>
    <t>100063805521856</t>
  </si>
  <si>
    <t>2026-03-02T09:26:46.000Z</t>
  </si>
  <si>
    <t>pcb.1684735942897877</t>
  </si>
  <si>
    <t>https://www.facebook.com/media/set/?set=pcb.1684735942897877&amp;type=1</t>
  </si>
  <si>
    <t>2897847650558803</t>
  </si>
  <si>
    <t>https://scontent-ord5-3.xx.fbcdn.net/v/t39.30808-6/644200869_2897847863892115_3800267885149778110_n.jpg?stp=cp6_dst-jpg_s590x590_tt6&amp;_nc_cat=109&amp;ccb=1-7&amp;_nc_sid=aa7b47&amp;_nc_ohc=aGteWCaknyQQ7kNvwEXQhCa&amp;_nc_oc=AdoUN4xLArRawF7VWKFv8E_BvG2nZ933U-oYFH322GL2nwTJ_wO4ohtcuTM4_YJac4E&amp;_nc_zt=23&amp;_nc_ht=scontent-ord5-3.xx&amp;_nc_gid=Rft2ww9Bm913JFbqk7hngA&amp;_nc_ss=72289&amp;oh=00_Af51h6Bq5cOW32pRXafZ1zecr47FLzVoRul7CcGYszgjLg&amp;oe=6A10B0A8</t>
  </si>
  <si>
    <t>pfbid029S3fEuabnqdsFQixBTZwCnXvuvLYgjDJt5qQu5NjNRaj95KcnHLbarv5jrb4Wnd3l</t>
  </si>
  <si>
    <t>2897847663892135</t>
  </si>
  <si>
    <t>https://scontent-ord5-3.xx.fbcdn.net/v/t39.30808-6/644748728_2897847873892114_8280663131117154357_n.jpg?stp=cp6_dst-jpg_s590x590_tt6&amp;_nc_cat=110&amp;ccb=1-7&amp;_nc_sid=aa7b47&amp;_nc_ohc=lcx44aUWNZcQ7kNvwHr4ngH&amp;_nc_oc=AdqaI10Y7fQSve_ija7qtSng9jeZm2EFpvZGlUoCQHIhsA3wLJISOrqBjewqsc6WRww&amp;_nc_zt=23&amp;_nc_ht=scontent-ord5-3.xx&amp;_nc_gid=Rft2ww9Bm913JFbqk7hngA&amp;_nc_ss=72289&amp;oh=00_Af7jJ4zly2KowMkYIXkcBMUMy3708Ubyt9_MK-QifRpFiA&amp;oe=6A10B680</t>
  </si>
  <si>
    <t>2026-03-01T23:51:32.000Z</t>
  </si>
  <si>
    <t>pfbid02PtZZrE5Hek8gDAipeZBUb19v6z8FfrJjNuvhEDnzM1WmiFjCZkfb4XWrQ9qgUwK1l</t>
  </si>
  <si>
    <t>2026-03-01T06:13:13.000Z</t>
  </si>
  <si>
    <t>1247308466829285</t>
  </si>
  <si>
    <t>2026-02-28T18:20:36.000Z</t>
  </si>
  <si>
    <t>2026-02-27T13:54:37.000Z</t>
  </si>
  <si>
    <t>https://wa.me/85297648128</t>
  </si>
  <si>
    <t>100087503204489</t>
  </si>
  <si>
    <t>2026-02-27T06:35:30.000Z</t>
  </si>
  <si>
    <t>pfbid07HYmkKinicZ3SQeKn9uEVgweGg6eifKzn8UtiXSjUUmG4DKBtKFip4oaNEPoWmM7l</t>
  </si>
  <si>
    <t>2026-02-26T02:33:05.000Z</t>
  </si>
  <si>
    <t>pfbid02cko4Z4BKCSwCvwDgNYqu5ST2ccA1KJJFDyoYZqD4X4u25YB484n3m2rsCZmMAE35l</t>
  </si>
  <si>
    <t>2026-02-26T01:24:54.000Z</t>
  </si>
  <si>
    <t>FF050912</t>
  </si>
  <si>
    <t>793057953823141</t>
  </si>
  <si>
    <t>https://www.facebook.com/photo.php?fbid=793057953823141&amp;set=gm.1668946281143510&amp;type=3</t>
  </si>
  <si>
    <t>pfbid0Edo6qLTA9WtSkg6umJaqMegbP9RD1xAb1su81BpdRXng3N2u1nREcNkecG7BxGLFl</t>
  </si>
  <si>
    <t>2026-02-11T14:09:45.000Z</t>
  </si>
  <si>
    <t>pcb.1676256717079133</t>
  </si>
  <si>
    <t>https://www.facebook.com/media/set/?set=pcb.1676256717079133&amp;type=1</t>
  </si>
  <si>
    <t>10163033582770735</t>
  </si>
  <si>
    <t>https://scontent.fabe1-1.fna.fbcdn.net/v/t39.30808-6/636926960_10163033582775735_8658264212394495727_n.jpg?stp=cp6_dst-jpegr_s590x590_tt6&amp;_nc_cat=101&amp;ccb=1-7&amp;_nc_sid=aa7b47&amp;_nc_ohc=3vUKQWA-vikQ7kNvwENHFay&amp;_nc_oc=Adre5pdgvOoJ5yhb245bOnXYMDGlBK16JCOA7b-6yjsjNVLabe3JGbYlGeOHtLQEt90&amp;_nc_zt=23&amp;se=-1&amp;_nc_ht=scontent.fabe1-1.fna&amp;_nc_gid=FQfXzSleIhpZk7kBP7PQmg&amp;_nc_ss=72289&amp;oh=00_Af7UdcLvcE839e_zpUPyXRRRtJAFWk9Sk7gq5sjDM4YyPA&amp;oe=6A10BC70</t>
  </si>
  <si>
    <t>May be an image of car, van and text</t>
  </si>
  <si>
    <t>pfbid025cgGJ6jRz3np7A9KkYCcHxfFmhi7agk9dmh3k96X1cWSkd5WGHxAGgvbYw8qPvjil</t>
  </si>
  <si>
    <t>10163033583160735</t>
  </si>
  <si>
    <t>https://scontent.fabe1-1.fna.fbcdn.net/v/t39.30808-6/637812174_10163033583170735_1314063856100850715_n.jpg?stp=cp6_dst-jpegr_s590x590_tt6&amp;_nc_cat=104&amp;ccb=1-7&amp;_nc_sid=aa7b47&amp;_nc_ohc=a3bI7zDLb08Q7kNvwFmUp_5&amp;_nc_oc=Adp6s1iaQsKGstij3j5b4NrhITW2UdNEWDobdZWTEoyfzl5-W74IPs03nlPb5ym6PtE&amp;_nc_zt=23&amp;se=-1&amp;_nc_ht=scontent.fabe1-1.fna&amp;_nc_gid=FQfXzSleIhpZk7kBP7PQmg&amp;_nc_ss=72289&amp;oh=00_Af6jhK9ti3trBwAQjO_ugilOgIhICqI5lOADTGup3RtFDQ&amp;oe=6A10A4CC</t>
  </si>
  <si>
    <t>May be an image of text that says '（®） DEED ID DOE 充電中 續航電量 續航電量60% 60% 剩餘時間 剩餘時間58min 58 min 368 km 充電速度 充電速度501km/hr 501 km/hr 充電功率 107.1 充電功率107.1kW W 舒適　27°C10:58 舒適 27°C 10:58'</t>
  </si>
  <si>
    <t>10163033583360735</t>
  </si>
  <si>
    <t>https://scontent.fabe1-1.fna.fbcdn.net/v/t39.30808-6/635193274_10163033583370735_1290748141059890528_n.jpg?stp=dst-jpg_s590x590_tt6&amp;_nc_cat=104&amp;ccb=1-7&amp;_nc_sid=aa7b47&amp;_nc_ohc=uwUxP-q9W28Q7kNvwGL5bWP&amp;_nc_oc=AdqgybgspiQMAXybUXscg18uNlREBXonnYQtlWl1FPhLoxlLF9KrJbNEBj5QiKmuJck&amp;_nc_zt=23&amp;_nc_ht=scontent.fabe1-1.fna&amp;_nc_gid=FQfXzSleIhpZk7kBP7PQmg&amp;_nc_ss=72289&amp;oh=00_Af7LpZNtGk_Vo7Fq5AzD5yaPwT7TJnraLCHVDeYXzNIs9A&amp;oe=6A109787</t>
  </si>
  <si>
    <t>May be an image of text that says '10:58 42 &lt; 電源控制 366k km 充電詳情 剩餘時間 59min 59 min 目前 107.3kW.250.0A.429.0V 107.3 107.3kW kW. 250.0A 429.0V 的 停止 充電限額： 充電限額：100% 100% 為了延長電池壽命，請將日常充電限 請將日常充電限 爲了延長電池壽命 制設置在90%以下 預約充電'</t>
  </si>
  <si>
    <t>10163033584075735</t>
  </si>
  <si>
    <t>https://scontent.fabe1-1.fna.fbcdn.net/v/t39.30808-6/638089630_10163033584085735_5150619369997974941_n.jpg?stp=cp6_dst-jpegr_s590x590_tt6&amp;_nc_cat=104&amp;ccb=1-7&amp;_nc_sid=aa7b47&amp;_nc_ohc=5ND3n1pIIE0Q7kNvwFJxfHm&amp;_nc_oc=AdpXr8CcRF49O5mT8BT12iXg2m9f13AwctVN7xdTsCQoH1olC1KKmSOuLyM8DmnnsXQ&amp;_nc_zt=23&amp;se=-1&amp;_nc_ht=scontent.fabe1-1.fna&amp;_nc_gid=FQfXzSleIhpZk7kBP7PQmg&amp;_nc_ss=72289&amp;oh=00_Af5CVYp1AdewMTOrcNotalYUDAFRER6_WxZ00KlbkzXFZg&amp;oe=6A109373</t>
  </si>
  <si>
    <t>10163033584520735</t>
  </si>
  <si>
    <t>https://scontent.fwbw1-1.fna.fbcdn.net/v/t39.30808-6/637212505_10163033584525735_2725840988773396614_n.jpg?stp=cp6_dst-jpegr_s590x590_tt6&amp;_nc_cat=102&amp;ccb=1-7&amp;_nc_sid=aa7b47&amp;_nc_ohc=bk59eEaAMBsQ7kNvwGiN1VZ&amp;_nc_oc=Adp4zMw6BNIR_EtN9kY2WfOa9eTWIBK8fqdWthT-4FdCDJjAoRIvxKc00jZmAwhCLdE&amp;_nc_zt=23&amp;se=-1&amp;_nc_ht=scontent.fwbw1-1.fna&amp;_nc_gid=FQfXzSleIhpZk7kBP7PQmg&amp;_nc_ss=72289&amp;oh=00_Af55_EhAz3znR7gSbVWM8RHkyprULFkTz3i0yXPxB_bdBQ&amp;oe=6A10ADB7</t>
  </si>
  <si>
    <t>2026-02-20T03:16:09.000Z</t>
  </si>
  <si>
    <t>pfbid0edMJXjHTS1CG1Ms28GzE8bQ8XDsVoZ5YD8pmcWV33VQhpzCaH6WxuneV4FDPeJH2l</t>
  </si>
  <si>
    <t>2026-02-21T18:18:07.000Z</t>
  </si>
  <si>
    <t>10163322406476633</t>
  </si>
  <si>
    <t>May be an image of text that says '產品設計學生 電動車移動充電器問卷'</t>
  </si>
  <si>
    <t>https://www.facebook.com/photo.php?fbid=10163322406476633&amp;set=gm.1677465290291609&amp;type=3</t>
  </si>
  <si>
    <t>https://forms.cloud.microsoft/Pages/ResponsePage.aspx?id=YOVOzyieL0G0yqk_QEveTmMfK8S-WhpNktEswy9nl09UM0lJUk1KRk0zNjZVNDBBMTg0RDFJOE1QRy4u&amp;fbclid=IwZXh0bgNhZW0CMTEAc3J0YwZhcHBfaWQMMzUwNjg1NTMxNzI4AAEeSPNBjt5WvG34T34mxZsO23ERMrrwWszJS2HtRChvV7cze9Gc09a_CDFKEyQ_aem_G-_qbrfA4Yo0K8EYEajQBQ</t>
  </si>
  <si>
    <t>pfbid02UzCD6r9CkGYezcySFGWgBf3QAa129USQ5BcVDAYe18RKq7whiGEdSrgNAnLadrWHl</t>
  </si>
  <si>
    <t>2026-02-21T13:27:23.000Z</t>
  </si>
  <si>
    <t>2026-02-14T01:33:42.000Z</t>
  </si>
  <si>
    <t>pcb.1666801761357962</t>
  </si>
  <si>
    <t>https://www.facebook.com/media/set/?set=pcb.1666801761357962&amp;type=1</t>
  </si>
  <si>
    <t>10163930019520856</t>
  </si>
  <si>
    <t>https://scontent-lax7-1.xx.fbcdn.net/v/t39.30808-6/628349300_10163930019530856_3015909352116325208_n.jpg?stp=cp6_dst-jpg_p526x296_tt6&amp;_nc_cat=101&amp;ccb=1-7&amp;_nc_sid=aa7b47&amp;_nc_ohc=PWU4-9oQRgIQ7kNvwG1L9GG&amp;_nc_oc=AdpPez0rBG2riryrqumSwbVnFlNZ9VadyJEAhIEGgDZoqfaAtTo3bwX9suht94Jyu1g&amp;_nc_zt=23&amp;_nc_ht=scontent-lax7-1.xx&amp;_nc_gid=Pqpk9jUEhgbSVZ8Y1j7axQ&amp;_nc_ss=7d289&amp;oh=00_Af6Q5E_IenKMEWs4VA5cFLKI1yUrqgjPQdTNgwNSM9EllQ&amp;oe=6A10AF68</t>
  </si>
  <si>
    <t>pfbid031ZSNGL8iquWGTMHWtqey4Ax1C3VAEJUCZipUTuBV5PHCpmf7rHpDV65caHNbVfpsl</t>
  </si>
  <si>
    <t>10163930019800856</t>
  </si>
  <si>
    <t>https://scontent-lax3-2.xx.fbcdn.net/v/t39.30808-6/630334235_10163930020825856_2297812371026244095_n.jpg?stp=cp6_dst-jpg_s590x590_tt6&amp;_nc_cat=103&amp;ccb=1-7&amp;_nc_sid=aa7b47&amp;_nc_ohc=N3sBw5xwEUwQ7kNvwGqCr-J&amp;_nc_oc=AdpMI91fSG-Xfo_9keW-hvvhNLTZMM4KqNPEa6wCScvmqb9Dokfe1-GCiaB4-GBWuww&amp;_nc_zt=23&amp;_nc_ht=scontent-lax3-2.xx&amp;_nc_gid=Pqpk9jUEhgbSVZ8Y1j7axQ&amp;_nc_ss=7d289&amp;oh=00_Af5tdu4k4W-aqo_fXuHjPBhGpE4Z7I934wMLwtnRXamtMA&amp;oe=6A10995A</t>
  </si>
  <si>
    <t>10163930019815856</t>
  </si>
  <si>
    <t>https://scontent-lax3-2.xx.fbcdn.net/v/t39.30808-6/632150780_10163930020885856_3718263271324399818_n.jpg?stp=dst-jpg_s590x590_tt6&amp;_nc_cat=100&amp;ccb=1-7&amp;_nc_sid=aa7b47&amp;_nc_ohc=tAk3TwFXvI8Q7kNvwGSDRgw&amp;_nc_oc=AdogSHpKBlZm1IZtwiOSmvDEmg25hbxj9An4pm91OGAL_phG38uXMr4GsvGKd9oWQDY&amp;_nc_zt=23&amp;_nc_ht=scontent-lax3-2.xx&amp;_nc_gid=Pqpk9jUEhgbSVZ8Y1j7axQ&amp;_nc_ss=7d289&amp;oh=00_Af6T3pFrhnfzyxhbf33n6w8GeCcVQhvKZxyQ96X1b9dmIA&amp;oe=6A10C73A</t>
  </si>
  <si>
    <t>2026-02-09T02:50:18.000Z</t>
  </si>
  <si>
    <t>https://hk.evoffer.com/shop/tesla-wall-connector-gen-3-unlock/</t>
  </si>
  <si>
    <t>2815389068803984</t>
  </si>
  <si>
    <t>2026-02-05T23:20:22.000Z</t>
  </si>
  <si>
    <t>pfbid02GwFR9mqbBYLQayP1P4yQ7QyDzNmpcuqUKTAgbGUrG3APLrFyrcWXbbLZoDZ8qKojl</t>
  </si>
  <si>
    <t>2026-02-03T01:56:33.000Z</t>
  </si>
  <si>
    <t>貨車電動化</t>
  </si>
  <si>
    <t>2026-01-31T10:17:24.000Z</t>
  </si>
  <si>
    <t>2026-01-29T15:10:10.000Z</t>
  </si>
  <si>
    <t>pfbid02zhCfcLbVdom9ijxgLuZM2PQeSes2nJybwvXUGJ2cbeAj644AgzQLqJdsMwLTHfPal</t>
  </si>
  <si>
    <t>2026-01-29T02:31:48.000Z</t>
  </si>
  <si>
    <t>FF89867F</t>
  </si>
  <si>
    <t>2092327901534034</t>
  </si>
  <si>
    <t>https://www.facebook.com/1903048413795318/photos/gm.1651438122894326/2092327901534034/?type=3</t>
  </si>
  <si>
    <t>1903048413795318</t>
  </si>
  <si>
    <t>2026-01-22T03:57:05.000Z</t>
  </si>
  <si>
    <t>https://www.facebook.com/groups/366950274676457/permalink/1653824512655687/</t>
  </si>
  <si>
    <t>‍♂️‍♂️</t>
  </si>
  <si>
    <t>2026-01-25T00:43:50.000Z</t>
  </si>
  <si>
    <t>2026-01-21T21:03:43.000Z</t>
  </si>
  <si>
    <t>講錢傷感情 ‍♂️</t>
  </si>
  <si>
    <t>2026-01-18T14:37:24.000Z</t>
  </si>
  <si>
    <t>pcb.1648509626520509</t>
  </si>
  <si>
    <t>https://www.facebook.com/media/set/?set=pcb.1648509626520509&amp;type=1</t>
  </si>
  <si>
    <t>10166621120180130</t>
  </si>
  <si>
    <t>https://scontent-mia5-2.xx.fbcdn.net/v/t39.30808-6/615789819_10166621116065130_3901220660231655700_n.jpg?stp=cp6_dst-jpg_s590x590_tt6&amp;_nc_cat=100&amp;ccb=1-7&amp;_nc_sid=aa7b47&amp;_nc_ohc=g-drYngJkiYQ7kNvwEhbozo&amp;_nc_oc=AdqpevLd2ItAywW_CNi_MAG4iUZuesq7WcSCudfkfsoLIIxUVjd2WEAtVM93_PZhh0E&amp;_nc_zt=23&amp;_nc_ht=scontent-mia5-2.xx&amp;_nc_gid=B8iiXDEyhOQwS6Aq_HXBaw&amp;_nc_ss=72289&amp;oh=00_Af46wZBsvE77sbZDRXgf_Rw1xf_5l_X8ClT26eJXv0mQvw&amp;oe=6A10C8E4</t>
  </si>
  <si>
    <t>812766381795963</t>
  </si>
  <si>
    <t>https://scontent-mia5-2.xx.fbcdn.net/v/t15.5256-10/616099114_1206055037741517_212563020208097810_n.jpg?stp=dst-jpg_s590x590_tt6&amp;_nc_cat=100&amp;ccb=1-7&amp;_nc_sid=117846&amp;_nc_ohc=La6gLxJs3RgQ7kNvwHVUCQH&amp;_nc_oc=AdpaVy04VjTlSu4mkzSZKexkMkiQwI7xcqIvN03r8P8cNRxeXaArf7eOImPBSrdxvf4&amp;_nc_zt=23&amp;_nc_ht=scontent-mia5-2.xx&amp;_nc_gid=B8iiXDEyhOQwS6Aq_HXBaw&amp;_nc_ss=72289&amp;oh=00_Af7hUUhStkK54pW_NsZ6uwiDKJoV1hSLaybkLzX8nJjb9A&amp;oe=6A10C3E5</t>
  </si>
  <si>
    <t>https://video-mia5-1.xx.fbcdn.net/o1/v/t2/f2/m366/AQNJfo1wmfaqoVQBUc8CebNZZ6yy4oUJDkcp6RFO2E2F2075rIP281zdWJoksgOt-mu81KjxbGGmYlKV292tAATG-gfy8Lh0pXJOdlffJrA30Q.mp4?_nc_cat=102&amp;_nc_sid=5e9851&amp;_nc_ht=video-mia5-1.xx.fbcdn.net&amp;_nc_ohc=BsHlB6Ez1LsQ7kNvwGTR1dU&amp;efg=eyJ2ZW5jb2RlX3RhZyI6Inhwdl9wcm9ncmVzc2l2ZS5GQUNFQk9PSy4uQzMuNzIwLmRhc2hfaDI2NC1iYXNpYy1nZW4yXzcyMHAiLCJ4cHZfYXNzZXRfaWQiOjExOTk0NDk3NDIzMDkzNzMsImFzc2V0X2FnZV9kYXlzIjoxMTksInZpX3VzZWNhc2VfaWQiOjEwMTIxLCJkdXJhdGlvbl9zIjoyMCwidXJsZ2VuX3NvdXJjZSI6Ind3dyJ9&amp;ccb=17-1&amp;vs=77b05bc6af2cb54b&amp;_nc_vs=HBksFQIYRWZiX2VwaGVtZXJhbC8zMTQwNDVCQjQ3QUQ0MzA4REYwMTFCMzYxN0IwRUI5Ql9tdF8xX3ZpZGVvX2Rhc2hpbml0Lm1wNBUAAsgBEgAVAhhAZmJfcGVybWFuZW50L0RENDA5MTZFQzc4QTlGQzBCOTU5MTlENUNCQzFEMDk2X2F1ZGlvX2Rhc2hpbml0Lm1wNBUCAsgBEgAoABgAGwKIB3VzZV9vaWwBMRJwcm9ncmVzc2l2ZV9yZWNpcGUBMRUAACb634f9lLmhBBUCKAJDMywXQDTVP3ztkWgYGWRhc2hfaDI2NC1iYXNpYy1nZW4yXzcyMHARAHUCZZKeAQA&amp;_nc_gid=B8iiXDEyhOQwS6Aq_HXBaw&amp;_nc_ss=72289&amp;_nc_zt=28&amp;oh=00_Af5PD-d6CECYzSHrJmWLIDBnp78RZmANoAmqYjSvfQXkWg&amp;oe=6A109D3E&amp;bitrate=1630670&amp;tag=dash_h264-basic-gen2_720p</t>
  </si>
  <si>
    <t>https://video-mia3-1.xx.fbcdn.net/o1/v/t2/f2/m412/AQNZuyQg8k9fpvW277Bfw1F_Qey42Llvoj2-hGEdqNBU8HaJOqOpluwXP7SpJS1DmAEWzFfL6eOi0A2IpjRchPHGTsOEe0n3NFHfXbLKMw.mp4?_nc_cat=106&amp;_nc_sid=8bf8fe&amp;_nc_ht=video-mia3-1.xx.fbcdn.net&amp;_nc_ohc=cu0WOYFo3J0Q7kNvwEAdaZZ&amp;efg=eyJ2ZW5jb2RlX3RhZyI6Inhwdl9wcm9ncmVzc2l2ZS5GQUNFQk9PSy4uQzMuMzYwLnN2ZV9zZCIsInhwdl9hc3NldF9pZCI6MTE5OTQ0OTc0MjMwOTM3MywiYXNzZXRfYWdlX2RheXMiOjExOSwidmlfdXNlY2FzZV9pZCI6MTAxMjEsImR1cmF0aW9uX3MiOjIwLCJ1cmxnZW5fc291cmNlIjoid3d3In0%3D&amp;ccb=17-1&amp;_nc_gid=B8iiXDEyhOQwS6Aq_HXBaw&amp;_nc_ss=72289&amp;_nc_zt=28&amp;oh=00_Af6iE2uxsvTavQmpns4ybtXJ6BYQNXiyLfJalCKa34-u6A&amp;oe=6A10A9D8&amp;bitrate=383279&amp;tag=sve_sd</t>
  </si>
  <si>
    <t>https://www.facebook.com/dash_mpd_debug.mpd?v=812766381795963&amp;dummy=.mpd</t>
  </si>
  <si>
    <t>908437111534338v</t>
  </si>
  <si>
    <t>1689741582435476a</t>
  </si>
  <si>
    <t>https://www.facebook.com/hoyinroy/videos/812766381795963/?idorvanity=366950274676457</t>
  </si>
  <si>
    <t>&lt;?xml version="1.0" encoding="UTF-8"?&gt;
&lt;MPD xmlns="urn:mpeg:dash:schema:mpd:2011" xmlns:xsi="http://www.w3.org/2001/XMLSchema-instance" xsi:schemaLocation="urn:mpeg:dash:schema:mpd:2011 DASH-MPD.xsd" profiles="urn:mpeg:dash:profile:isoff-on-demand:2011" minBufferTime="PT2S" type="static" mediaPresentationDuration="PT20.850067S" FBTagsetUsed="gen2hwbasicvp9" FBManifestIdentifier="FgAYDmdlbjJod2Jhc2ljdnA5GVakwoLT9KiZA4TMq/X/jZ0DisT5mbXM/gSoksTs87OABp6snc6zpfAIIhgQYXVkaW9fYWFjX2xuX3ZiciI27gEUABIA"&gt;&lt;Period id="0" duration="PT20.850067S"&gt;&lt;AdaptationSet id="0" contentType="video" frameRate="15360/512" subsegmentAlignment="true" par="3:4" FBUnifiedUploadResolutionMos="360:71.8,480:71.8,720:71.8,1080:71.8"&gt;&lt;Representation id="2498733000600335v" bandwidth="1987879" codecs="vp09.00.40.08.00.01.01.01.00" mimeType="video/mp4" sar="1:1" FBEncodingTag="dash_vp9-basic-gen2_1080p" FBPlaybackResolutionMos="0:100,360:97.7,480:97.1,720:95.1,1080:88.9" FBPlaybackResolutionMosConfidenceLevel="high" FBPlaybackResolutionCsvqm="0:100,360:99.482,480:99.287,720:98.4,1080:96.2" width="1080" height="1440" FBQualityClass="hd" FBQualityLabel="1080p"&gt;&lt;BaseURL&gt;https://video-mia3-2.xx.fbcdn.net/o1/v/t2/f2/m366/AQOKlnYU81RFm-jyeOz9xQ1qi7gxMQkhzNRm41lcTSzoCupiCpNx2wSEUuORWaUr_b9Aiti-6rTXthws8j9yJjvUD5jXAVUcU8gHutRaXd5dsQ.mp4?_nc_cat=103&amp;amp;_nc_sid=9ca052&amp;amp;_nc_ht=video-mia3-2.xx.fbcdn.net&amp;amp;_nc_ohc=vrSdeDpQbFcQ7kNvwHy7q3H&amp;amp;efg=eyJ2ZW5jb2RlX3RhZyI6ImRhc2hfdnA5LWJhc2ljLWdlbjJfMTA4MHAiLCJ2aWRlb19pZCI6ODEyNzY2MzgxNzk1OTYzLCJvaWxfdXJsZ2VuX2FwcF9pZCI6MCwiY2xpZW50X25hbWUiOiJ1bmtub3duIiwieHB2X2Fzc2V0X2lkIjoxMTk5NDQ5NzQyMzA5MzczLCJhc3NldF9hZ2VfZGF5cyI6MTE5LCJ2aV91c2VjYXNlX2lkIjoxMDEyMSwiZHVyYXRpb25fcyI6MjAsImJpdHJhdGUiOjE2NjkzODAsInVybGdlbl9zb3VyY2UiOiJ3d3cifQ%3D%3D&amp;amp;ccb=17-1&amp;amp;_nc_gid=B8iiXDEyhOQwS6Aq_HXBaw&amp;amp;_nc_ss=72289&amp;amp;_nc_zt=28&amp;amp;oh=00_Af79OVNzJxIX2awTESamxfjO_W85r2IYumDOKGVNq5n95A&amp;amp;oe=6A10957D&lt;/BaseURL&gt;&lt;SegmentBase indexRange="818-909" timescale="15360" FBFirstSegmentRange="910-1045626" FBPrefetchHighlightRange="1998431-3240854"&gt;&lt;Initialization range="0-817"/&gt;&lt;/SegmentBase&gt;&lt;/Representation&gt;&lt;Representation id="908437111534338v" bandwidth="278760" codecs="vp09.00.21.08.00.01.01.01.00" mimeType="video/mp4" sar="1:1" FBEncodingTag="dash_vp9-basic-gen2_360p" FBPlaybackResolutionMos="0:100,360:75.2,480:70.1,720:61,1080:49.9" FBPlaybackResolutionMosConfidenceLevel="high" FBPlaybackResolutionCsvqm="0:100,360:89.6,480:84.8,720:76.3,1080:64.8" width="360" height="480" FBQualityClass="sd" FBQualityLabel="360p"&gt;&lt;BaseURL&gt;https://video-mia3-3.xx.fbcdn.net/o1/v/t2/f2/m366/AQPj2P8yYLhemvNlcyh6Tg-fIjfmyfJkt5BMOaFKqP7KWhQ6GvC-jiwPv_sHlu7366yhBoyfr5NOK_pr3tXsDhjVVkYcp3tV_OzXDm2bvJ2Xdw.mp4?_nc_cat=109&amp;amp;_nc_sid=9ca052&amp;amp;_nc_ht=video-mia3-3.xx.fbcdn.net&amp;amp;_nc_ohc=G3MzkgdgZaoQ7kNvwFp3PS9&amp;amp;efg=eyJ2ZW5jb2RlX3RhZyI6ImRhc2hfdnA5LWJhc2ljLWdlbjJfMzYwcCIsInZpZGVvX2lkIjo4MTI3NjYzODE3OTU5NjMsIm9pbF91cmxnZW5fYXBwX2lkIjowLCJjbGllbnRfbmFtZSI6InVua25vd24iLCJ4cHZfYXNzZXRfaWQiOjExOTk0NDk3NDIzMDkzNzMsImFzc2V0X2FnZV9kYXlzIjoxMTksInZpX3VzZWNhc2VfaWQiOjEwMTIxLCJkdXJhdGlvbl9zIjoyMCwiYml0cmF0ZSI6MjM4MTgyLCJ1cmxnZW5fc291cmNlIjoid3d3In0%3D&amp;amp;ccb=17-1&amp;amp;_nc_gid=B8iiXDEyhOQwS6Aq_HXBaw&amp;amp;_nc_ss=72289&amp;amp;_nc_zt=28&amp;amp;oh=00_Af43V4E9Z74iKlZHSiNbLcQRBIwbixzApkfRZ4nauYE5PA&amp;amp;oe=6A10B8E7&lt;/BaseURL&gt;&lt;SegmentBase indexRange="818-909" timescale="15360" FBFirstSegmentRange="910-144750" FBPrefetchHighlightRange="278251-452475"&gt;&lt;Initialization range="0-817"/&gt;&lt;/SegmentBase&gt;&lt;/Representation&gt;&lt;Representation id="1404289647849733v" bandwidth="789141" codecs="vp09.00.30.08.00.01.01.01.00" mimeType="video/mp4" sar="1:1" FBEncodingTag="dash_vp9-basic-gen2_540p" FBPlaybackResolutionMos="0:100,360:92.7,480:87.3,720:77.3,1080:71" FBPlaybackResolutionMosConfidenceLevel="high" FBPlaybackResolutionCsvqm="0:100,360:97.3,480:95.7,720:91.6,1080:85.6" width="540" height="720" FBQualityClass="sd" FBQualityLabel="540p"&gt;&lt;BaseURL&gt;https://video-mia5-1.xx.fbcdn.net/o1/v/t2/f2/m366/AQPx8rrzqsUcvk01VBm01e7tzErKdktQQaQA_aCs985h1Cuji5HUsSYITMqj55nTcSPZq7n2o1UBgBvOf9GLVx7R7z41-3TaV93ReTuhRFmtaQ.mp4?_nc_cat=104&amp;amp;_nc_sid=9ca052&amp;amp;_nc_ht=video-mia5-1.xx.fbcdn.net&amp;amp;_nc_ohc=Me6SYEZvAbwQ7kNvwGjDPl9&amp;amp;efg=eyJ2ZW5jb2RlX3RhZyI6ImRhc2hfdnA5LWJhc2ljLWdlbjJfNTQwcCIsInZpZGVvX2lkIjo4MTI3NjYzODE3OTU5NjMsIm9pbF91cmxnZW5fYXBwX2lkIjowLCJjbGllbnRfbmFtZSI6InVua25vd24iLCJ4cHZfYXNzZXRfaWQiOjExOTk0NDk3NDIzMDkzNzMsImFzc2V0X2FnZV9kYXlzIjoxMTksInZpX3VzZWNhc2VfaWQiOjEwMTIxLCJkdXJhdGlvbl9zIjoyMCwiYml0cmF0ZSI6NjYyNzg0LCJ1cmxnZW5fc291cmNlIjoid3d3In0%3D&amp;amp;ccb=17-1&amp;amp;_nc_gid=B8iiXDEyhOQwS6Aq_HXBaw&amp;amp;_nc_ss=72289&amp;amp;_nc_zt=28&amp;amp;oh=00_Af6zOsf7hTPtWQf71cogNUpvlYe8d5ZWtNz3jOd1e0vX9w&amp;amp;oe=6A10B330&lt;/BaseURL&gt;&lt;SegmentBase indexRange="818-909" timescale="15360" FBFirstSegmentRange="910-415290" FBPrefetchHighlightRange="791861-1285073"&gt;&lt;Initialization range="0-817"/&gt;&lt;/SegmentBase&gt;&lt;/Representation&gt;&lt;Representation id="900103362597010v" bandwidth="1428680" codecs="vp09.00.31.08.00.01.01.01.00" mimeType="video/mp4" sar="1:1" FBEncodingTag="dash_vp9-basic-gen2_720p" FBPlaybackResolutionMos="0:100,360:96.8,480:95.4,720:91,1080:79.8" FBPlaybackResolutionMosConfidenceLevel="high" FBPlaybackResolutionCsvqm="0:100,360:99.162,480:98.54,720:96.8,1080:93" width="720" height="960" FBQualityClass="hd" FBQualityLabel="720p"&gt;&lt;BaseURL&gt;https://video-mia5-1.xx.fbcdn.net/o1/v/t2/f2/m366/AQN28G1kEaGPOEyMfTij11opWNNr7vwMnjzGL_LBTMwMo9COBbn3_l0NZoLGuq1Lqm9G0LffDtyP1NJ1OZZfjEawjm0OT0oRXPY3SIL6zAPg6g.mp4?_nc_cat=101&amp;amp;_nc_sid=9ca052&amp;amp;_nc_ht=video-mia5-1.xx.fbcdn.net&amp;amp;_nc_ohc=KamaltAFzboQ7kNvwEwFjPT&amp;amp;efg=eyJ2ZW5jb2RlX3RhZyI6ImRhc2hfdnA5LWJhc2ljLWdlbjJfNzIwcCIsInZpZGVvX2lkIjo4MTI3NjYzODE3OTU5NjMsIm9pbF91cmxnZW5fYXBwX2lkIjowLCJjbGllbnRfbmFtZSI6InVua25vd24iLCJ4cHZfYXNzZXRfaWQiOjExOTk0NDk3NDIzMDkzNzMsImFzc2V0X2FnZV9kYXlzIjoxMTksInZpX3VzZWNhc2VfaWQiOjEwMTIxLCJkdXJhdGlvbl9zIjoyMCwiYml0cmF0ZSI6MTE5ODE3OCwidXJsZ2VuX3NvdXJjZSI6Ind3dyJ9&amp;amp;ccb=17-1&amp;amp;_nc_gid=B8iiXDEyhOQwS6Aq_HXBaw&amp;amp;_nc_ss=72289&amp;amp;_nc_zt=28&amp;amp;oh=00_Af6z5ugkivftIysfVuaTeRK4A9-jMv-DzgP3FMN2OxODRg&amp;amp;oe=6A10C21B&lt;/BaseURL&gt;&lt;SegmentBase indexRange="818-909" timescale="15360" FBFirstSegmentRange="910-744873" FBPrefetchHighlightRange="1414099-2307023"&gt;&lt;Initialization range="0-817"/&gt;&lt;/SegmentBase&gt;&lt;/Representation&gt;&lt;/AdaptationSet&gt;&lt;AdaptationSet id="1" contentType="audio" subsegmentStartsWithSAP="1" subsegmentAlignment="true"&gt;&lt;Representation id="1689741582435476a" bandwidth="49335" codecs="mp4a.40.5" mimeType="audio/mp4" FBAvgBitrate="49335" audioSamplingRate="44100" FBEncodingTag="dash_ln_heaac_vbr3_audio"&gt;&lt;AudioChannelConfiguration schemeIdUri="urn:mpeg:dash:23003:3:audio_channel_configuration:2011" value="2"/&gt;&lt;BaseURL&gt;https://video-mia3-2.xx.fbcdn.net/o1/v/t2/f2/m412/AQO_FqfEsx4xE9Ak90HfwVjxzV8rKQWp7zeH1fZyUULWsVETv0iLXlP7wHV6bz70rB2WJ6V4OmWgpYTKRi59j7WzG7s_SNIUNh8JWXY.mp4?_nc_cat=105&amp;amp;_nc_sid=9ca052&amp;amp;_nc_ht=video-mia3-2.xx.fbcdn.net&amp;amp;_nc_ohc=NVKkCaUn4UcQ7kNvwFJgChK&amp;amp;efg=eyJ2ZW5jb2RlX3RhZyI6ImRhc2hfbG5faGVhYWNfdmJyM19hdWRpbyIsInZpZGVvX2lkIjo4MTI3NjYzODE3OTU5NjMsIm9pbF91cmxnZW5fYXBwX2lkIjowLCJjbGllbnRfbmFtZSI6InVua25vd24iLCJ4cHZfYXNzZXRfaWQiOjExOTk0NDk3NDIzMDkzNzMsImFzc2V0X2FnZV9kYXlzIjoxMTksInZpX3VzZWNhc2VfaWQiOjEwMTIxLCJkdXJhdGlvbl9zIjoyMCwiYml0cmF0ZSI6NDk3MTMsInVybGdlbl9zb3VyY2UiOiJ3d3cifQ%3D%3D&amp;amp;ccb=17-1&amp;amp;_nc_gid=B8iiXDEyhOQwS6Aq_HXBaw&amp;amp;_nc_ss=72289&amp;amp;_nc_zt=28&amp;amp;oh=00_Af7reheyoCfOpnm0khUj5jlx1mX7_j7YgHe78nrT5pWWJw&amp;amp;oe=6A10AF8E&lt;/BaseURL&gt;&lt;SegmentBase indexRange="824-987" timescale="44100" FBFirstSegmentRange="988-11950" FBPrefetchHighlightRange="61718-86538"&gt;&lt;Initialization range="0-823"/&gt;&lt;/SegmentBase&gt;&lt;/Representation&gt;&lt;/AdaptationSet&gt;&lt;/Period&gt;&lt;/MPD&gt;</t>
  </si>
  <si>
    <t>2440417763073141</t>
  </si>
  <si>
    <t>https://scontent-mia5-2.xx.fbcdn.net/v/t15.5256-10/616099114_1206055037741517_212563020208097810_n.jpg?stp=dst-jpg_s960x960_tt6&amp;_nc_cat=100&amp;ccb=1-7&amp;_nc_sid=50ce42&amp;_nc_ohc=La6gLxJs3RgQ7kNvwHVUCQH&amp;_nc_oc=AdpaVy04VjTlSu4mkzSZKexkMkiQwI7xcqIvN03r8P8cNRxeXaArf7eOImPBSrdxvf4&amp;_nc_zt=23&amp;_nc_ht=scontent-mia5-2.xx&amp;_nc_gid=B8iiXDEyhOQwS6Aq_HXBaw&amp;_nc_ss=72289&amp;oh=00_Af4aF2wI_UoPq1GQXNgkvDYV25SoUT5fKm3WOd_AshRaqQ&amp;oe=6A10C3E5</t>
  </si>
  <si>
    <t>https://scontent-mia5-2.xx.fbcdn.net/v/t15.5256-10/616099114_1206055037741517_212563020208097810_n.jpg?stp=dst-jpg_s960x960_tt6&amp;_nc_cat=100&amp;ccb=1-7&amp;_nc_sid=117846&amp;_nc_ohc=La6gLxJs3RgQ7kNvwHVUCQH&amp;_nc_oc=AdpaVy04VjTlSu4mkzSZKexkMkiQwI7xcqIvN03r8P8cNRxeXaArf7eOImPBSrdxvf4&amp;_nc_zt=23&amp;_nc_ht=scontent-mia5-2.xx&amp;_nc_gid=B8iiXDEyhOQwS6Aq_HXBaw&amp;_nc_ss=72289&amp;oh=00_Af4aF2wI_UoPq1GQXNgkvDYV25SoUT5fKm3WOd_AshRaqQ&amp;oe=6A10C3E5</t>
  </si>
  <si>
    <t>https://scontent-mia5-1.xx.fbcdn.net/v/t15.5256-10/616012059_26291992757053568_8172129268019314177_n.jpg?_nc_cat=104&amp;ccb=1-7&amp;_nc_sid=62976d&amp;_nc_ohc=uBDizH8Xs-UQ7kNvwGcchFQ&amp;_nc_oc=Adq4g3J_1uAFPUBtIcrzaRR-I2YXM31lTNxp5i8hjLM7BF3DvNbUimt_dVCIyuNw03M&amp;_nc_zt=23&amp;_nc_ht=scontent-mia5-1.xx&amp;_nc_gid=B8iiXDEyhOQwS6Aq_HXBaw&amp;_nc_ss=72289&amp;oh=00_Af5pA_LzT90KDZbWPz5A3635Q_GzvklY0MhGw3iRaYxp_Q&amp;oe=6A10A773</t>
  </si>
  <si>
    <t>2717619055239268</t>
  </si>
  <si>
    <t>https://scontent-mia3-2.xx.fbcdn.net/v/t15.5256-10/618289871_1226926642109172_9216462835831990947_n.jpg?stp=dst-jpg_s590x590_tt6&amp;_nc_cat=105&amp;ccb=1-7&amp;_nc_sid=117846&amp;_nc_ohc=_npADb6EVa4Q7kNvwGOoAeb&amp;_nc_oc=AdoMwr1sF1XETVWvfOEMQtaYoJaN7hgn88UH_K7Dz5Veiyk41rpr3yfHGoGadasPPDA&amp;_nc_zt=23&amp;_nc_ht=scontent-mia3-2.xx&amp;_nc_gid=B8iiXDEyhOQwS6Aq_HXBaw&amp;_nc_ss=72289&amp;oh=00_Af4n6IOTd9norIqqZR6i_w-XToWMHu3Fhs67_P2Og1YgGw&amp;oe=6A10A112</t>
  </si>
  <si>
    <t>https://video-mia3-2.xx.fbcdn.net/o1/v/t2/f2/m366/AQMS5SZdnSvP_jQWXp6uNzwBudkt1r2alI_JdPTEGYjA2wD59mIfVlaVuI6vAUrDm39jFh0yyLUBqwz6quxv_ewZ5QCjVSrEIJ-BxwPyjpsVUw.mp4?_nc_cat=107&amp;_nc_sid=5e9851&amp;_nc_ht=video-mia3-2.xx.fbcdn.net&amp;_nc_ohc=04ezY82hP3sQ7kNvwFGkZI8&amp;efg=eyJ2ZW5jb2RlX3RhZyI6Inhwdl9wcm9ncmVzc2l2ZS5GQUNFQk9PSy4uQzMuNzIwLmRhc2hfaDI2NC1iYXNpYy1nZW4yXzcyMHAiLCJ4cHZfYXNzZXRfaWQiOjExNTU5NjI0NTk5NDE3NjIsImFzc2V0X2FnZV9kYXlzIjoxMTksInZpX3VzZWNhc2VfaWQiOjEwMTIxLCJkdXJhdGlvbl9zIjoxOSwidXJsZ2VuX3NvdXJjZSI6Ind3dyJ9&amp;ccb=17-1&amp;vs=6931436c2f6d5573&amp;_nc_vs=HBksFQIYRWZiX2VwaGVtZXJhbC83QzRCMTcxQTlCRjI4QkEwODZCRkRDRjQ0QTg2M0ZCOF9tdF8xX3ZpZGVvX2Rhc2hpbml0Lm1wNBUAAsgBEgAVAhhAZmJfcGVybWFuZW50LzBFNDhENTNGNUI5OTk2M0UxQzBCRkU1ODE4Mzc5QTk3X2F1ZGlvX2Rhc2hpbml0Lm1wNBUCAsgBEgAoABgAGwKIB3VzZV9vaWwBMRJwcm9ncmVzc2l2ZV9yZWNpcGUBMRUAACaEruO879WNBBUCKAJDMywXQDO7peNT988YGWRhc2hfaDI2NC1iYXNpYy1nZW4yXzcyMHARAHUCZZKeAQA&amp;_nc_gid=B8iiXDEyhOQwS6Aq_HXBaw&amp;_nc_ss=72289&amp;_nc_zt=28&amp;oh=00_Af5cMxT-gj_UgSv0ltPLlq5Lak0UvZHLpybh62LHp1V2Lw&amp;oe=6A10BED9&amp;bitrate=1354497&amp;tag=dash_h264-basic-gen2_720p</t>
  </si>
  <si>
    <t>https://video-mia3-3.xx.fbcdn.net/o1/v/t2/f2/m412/AQN8Q1irRecsAqRds3pOVsnmzaTbsk8wW04lUudrOriRFi4X14ImI7dZ8gQrvD-3tq-F45H0nxp95ZMy9IiXYbZCoVHkIPFMP6tVIrZhcw.mp4?_nc_cat=109&amp;_nc_sid=8bf8fe&amp;_nc_ht=video-mia3-3.xx.fbcdn.net&amp;_nc_ohc=senhC34NFlgQ7kNvwEntUcV&amp;efg=eyJ2ZW5jb2RlX3RhZyI6Inhwdl9wcm9ncmVzc2l2ZS5GQUNFQk9PSy4uQzMuMzYwLnN2ZV9zZCIsInhwdl9hc3NldF9pZCI6MTE1NTk2MjQ1OTk0MTc2MiwiYXNzZXRfYWdlX2RheXMiOjExOSwidmlfdXNlY2FzZV9pZCI6MTAxMjEsImR1cmF0aW9uX3MiOjE5LCJ1cmxnZW5fc291cmNlIjoid3d3In0%3D&amp;ccb=17-1&amp;_nc_gid=B8iiXDEyhOQwS6Aq_HXBaw&amp;_nc_ss=72289&amp;_nc_zt=28&amp;oh=00_Af4ELvhnRqStVhHuiSqh6OKI0A4UwMlEAx28MtW6E9kFKg&amp;oe=6A109979&amp;bitrate=328511&amp;tag=sve_sd</t>
  </si>
  <si>
    <t>https://www.facebook.com/dash_mpd_debug.mpd?v=2717619055239268&amp;dummy=.mpd</t>
  </si>
  <si>
    <t>1526545951736120v</t>
  </si>
  <si>
    <t>1286320786660769a</t>
  </si>
  <si>
    <t>https://www.facebook.com/hoyinroy/videos/2717619055239268/?idorvanity=366950274676457</t>
  </si>
  <si>
    <t>&lt;?xml version="1.0" encoding="UTF-8"?&gt;
&lt;MPD xmlns="urn:mpeg:dash:schema:mpd:2011" xmlns:xsi="http://www.w3.org/2001/XMLSchema-instance" xsi:schemaLocation="urn:mpeg:dash:schema:mpd:2011 DASH-MPD.xsd" profiles="urn:mpeg:dash:profile:isoff-on-demand:2011" minBufferTime="PT2S" type="static" mediaPresentationDuration="PT19.73551S" FBTagsetUsed="gen2hwbasicvp9" FBManifestIdentifier="FgAYDmdlbjJod2Jhc2ljdnA5GVaEvr/eivviAp76/YbbjI4Dwvby2Nz5yAS6n9fVgKb2BPCE/tLVmLYFIhgQYXVkaW9fYWFjX2xuX3ZiciI27gEUABIA"&gt;&lt;Period id="0" duration="PT19.73551S"&gt;&lt;AdaptationSet id="0" contentType="video" frameRate="15360/512" subsegmentAlignment="true" par="9:16" FBUnifiedUploadResolutionMos="360:74.5,480:74.5,720:74.5,1080:74.5"&gt;&lt;Representation id="875429635276431v" bandwidth="1457101" codecs="vp09.00.40.08.00.01.01.01.00" mimeType="video/mp4" sar="1:1" FBEncodingTag="dash_vp9-basic-gen2_1080p" FBPlaybackResolutionMos="0:100,360:96,480:94,720:87.9,1080:80.8" FBPlaybackResolutionMosConfidenceLevel="high" FBPlaybackResolutionCsvqm="0:100,360:98.82,480:97.9,720:95.9,1080:93.4" width="1080" height="1920" FBQualityClass="hd" FBQualityLabel="1080p"&gt;&lt;BaseURL&gt;https://video-mia5-1.xx.fbcdn.net/o1/v/t2/f2/m366/AQOw5ea_49xeauFc2TxB-gUI5zPRydohG_JUCExDnCwffbPMq-rKbeak0zXgeICZZ2gheSY4-614NejLo7Q2R6QmlSFgZxBmT_J_00zeLSNKag.mp4?_nc_cat=104&amp;amp;_nc_sid=9ca052&amp;amp;_nc_ht=video-mia5-1.xx.fbcdn.net&amp;amp;_nc_ohc=MqTEwHvJ_iwQ7kNvwEaL5my&amp;amp;efg=eyJ2ZW5jb2RlX3RhZyI6ImRhc2hfdnA5LWJhc2ljLWdlbjJfMTA4MHAiLCJ2aWRlb19pZCI6MjcxNzYxOTA1NTIzOTI2OCwib2lsX3VybGdlbl9hcHBfaWQiOjAsImNsaWVudF9uYW1lIjoidW5rbm93biIsInhwdl9hc3NldF9pZCI6MTE1NTk2MjQ1OTk0MTc2MiwiYXNzZXRfYWdlX2RheXMiOjExOSwidmlfdXNlY2FzZV9pZCI6MTAxMjEsImR1cmF0aW9uX3MiOjE5LCJiaXRyYXRlIjoxMzExMjU2LCJ1cmxnZW5fc291cmNlIjoid3d3In0%3D&amp;amp;ccb=17-1&amp;amp;_nc_gid=B8iiXDEyhOQwS6Aq_HXBaw&amp;amp;_nc_ss=72289&amp;amp;_nc_zt=28&amp;amp;oh=00_Af7faU8cBZTZDXxOdCRvnTaywud1G3MuDaryk4IKfwkYBA&amp;amp;oe=6A109928&lt;/BaseURL&gt;&lt;SegmentBase indexRange="818-897" timescale="15360" FBFirstSegmentRange="898-730051" FBPrefetchHighlightRange="730052-1463994"&gt;&lt;Initialization range="0-817"/&gt;&lt;/SegmentBase&gt;&lt;/Representation&gt;&lt;Representation id="1526545951736120v" bandwidth="228800" codecs="vp09.00.21.08.00.01.01.01.00" mimeType="video/mp4" sar="1:1" FBEncodingTag="dash_vp9-basic-gen2_360p" FBPlaybackResolutionMos="0:100,360:73.5,480:68.2,720:59.1,1080:49.8" FBPlaybackResolutionMosConfidenceLevel="high" FBPlaybackResolutionCsvqm="0:100,360:88.1,480:83,720:74.4,1080:64.6" width="360" height="640" FBQualityClass="sd" FBQualityLabel="360p"&gt;&lt;BaseURL&gt;https://video-mia5-2.xx.fbcdn.net/o1/v/t2/f2/m366/AQMCiJXPFUMAbI7Y5VqyMWb4gRzqQI9nbizimOyI18-M48OADZO2gXCDXnckvMCiFr19qdIi7iQwu8RKuFQwLj9Py3jElGDHMtW-bxHBr4PfDw.mp4?_nc_cat=100&amp;amp;_nc_sid=9ca052&amp;amp;_nc_ht=video-mia5-2.xx.fbcdn.net&amp;amp;_nc_ohc=lySsJa-KtvAQ7kNvwEvvsSE&amp;amp;efg=eyJ2ZW5jb2RlX3RhZyI6ImRhc2hfdnA5LWJhc2ljLWdlbjJfMzYwcCIsInZpZGVvX2lkIjoyNzE3NjE5MDU1MjM5MjY4LCJvaWxfdXJsZ2VuX2FwcF9pZCI6MCwiY2xpZW50X25hbWUiOiJ1bmtub3duIiwieHB2X2Fzc2V0X2lkIjoxMTU1OTYyNDU5OTQxNzYyLCJhc3NldF9hZ2VfZGF5cyI6MTE5LCJ2aV91c2VjYXNlX2lkIjoxMDEyMSwiZHVyYXRpb25fcyI6MTksImJpdHJhdGUiOjE5NTY1NywidXJsZ2VuX3NvdXJjZSI6Ind3dyJ9&amp;amp;ccb=17-1&amp;amp;_nc_gid=B8iiXDEyhOQwS6Aq_HXBaw&amp;amp;_nc_ss=72289&amp;amp;_nc_zt=28&amp;amp;oh=00_Af4pCE2ugdk7L6UNoDwv2CLP2Ts8adYrGspqLUvvOcf2Gw&amp;amp;oe=6A109E8C&lt;/BaseURL&gt;&lt;SegmentBase indexRange="818-897" timescale="15360" FBFirstSegmentRange="898-101884" FBPrefetchHighlightRange="101885-211300"&gt;&lt;Initialization range="0-817"/&gt;&lt;/SegmentBase&gt;&lt;/Representation&gt;&lt;Representation id="780568797638530v" bandwidth="577706" codecs="vp09.00.30.08.00.01.01.01.00" mimeType="video/mp4" sar="1:1" FBEncodingTag="dash_vp9-basic-gen2_540p" FBPlaybackResolutionMos="0:100,360:86.9,480:80.4,720:74.4,1080:68.9" FBPlaybackResolutionMosConfidenceLevel="high" FBPlaybackResolutionCsvqm="0:100,360:95.5,480:93.2,720:88.9,1080:83.7" width="540" height="960" FBQualityClass="sd" FBQualityLabel="540p"&gt;&lt;BaseURL&gt;https://video-mia3-3.xx.fbcdn.net/o1/v/t2/f2/m366/AQPbEyFzL3oBZ3_4jo7oW8vOKoVCX6tSGwWCDofkwTgdBH9myJoeyFTf2lI_urW9EczDMfEPqAJt5wjccHpEiW_nORaGeqgB3iGL36FxmtoK3A.mp4?_nc_cat=110&amp;amp;_nc_sid=9ca052&amp;amp;_nc_ht=video-mia3-3.xx.fbcdn.net&amp;amp;_nc_ohc=BJUX9K6aFTQQ7kNvwF2gYIS&amp;amp;efg=eyJ2ZW5jb2RlX3RhZyI6ImRhc2hfdnA5LWJhc2ljLWdlbjJfNTQwcCIsInZpZGVvX2lkIjoyNzE3NjE5MDU1MjM5MjY4LCJvaWxfdXJsZ2VuX2FwcF9pZCI6MCwiY2xpZW50X25hbWUiOiJ1bmtub3duIiwieHB2X2Fzc2V0X2lkIjoxMTU1OTYyNDU5OTQxNzYyLCJhc3NldF9hZ2VfZGF5cyI6MTE5LCJ2aV91c2VjYXNlX2lkIjoxMDEyMSwiZHVyYXRpb25fcyI6MTksImJpdHJhdGUiOjUwNjM3NiwidXJsZ2VuX3NvdXJjZSI6Ind3dyJ9&amp;amp;ccb=17-1&amp;amp;_nc_gid=B8iiXDEyhOQwS6Aq_HXBaw&amp;amp;_nc_ss=72289&amp;amp;_nc_zt=28&amp;amp;oh=00_Af6xKAl2gvU2RzXcX6dgoWloZpN6cSUf-MZrC6x_Z6v3mA&amp;amp;oe=6A10B1EE&lt;/BaseURL&gt;&lt;SegmentBase indexRange="818-897" timescale="15360" FBFirstSegmentRange="898-271296" FBPrefetchHighlightRange="271297-556765"&gt;&lt;Initialization range="0-817"/&gt;&lt;/SegmentBase&gt;&lt;/Representation&gt;&lt;Representation id="1386037575870429v" bandwidth="1054112" codecs="vp09.00.31.08.00.01.01.01.00" mimeType="video/mp4" sar="1:1" FBEncodingTag="dash_vp9-basic-gen2_720p" FBPlaybackResolutionMos="0:100,360:94.4,480:90.5,720:82.5,1080:76.3" FBPlaybackResolutionMosConfidenceLevel="high" FBPlaybackResolutionCsvqm="0:100,360:98.06,480:96.6,720:94.1,1080:90.7" width="720" height="1280" FBQualityClass="hd" FBQualityLabel="720p"&gt;&lt;BaseURL&gt;https://video-mia3-3.xx.fbcdn.net/o1/v/t2/f2/m366/AQPlbAvMaL16x7jDJ4rmCNXsBTHNAkv5zCO8_AhysHCVCmaK6n1XlJIhFbEZujwkLqDV3PkX-tq_cGXzvhZd2e3OEHl_3QW2zG_IUdflGywkWQ.mp4?_nc_cat=110&amp;amp;_nc_sid=9ca052&amp;amp;_nc_ht=video-mia3-3.xx.fbcdn.net&amp;amp;_nc_ohc=1EBXzaKdajcQ7kNvwGiyWM6&amp;amp;efg=eyJ2ZW5jb2RlX3RhZyI6ImRhc2hfdnA5LWJhc2ljLWdlbjJfNzIwcCIsInZpZGVvX2lkIjoyNzE3NjE5MDU1MjM5MjY4LCJvaWxfdXJsZ2VuX2FwcF9pZCI6MCwiY2xpZW50X25hbWUiOiJ1bmtub3duIiwieHB2X2Fzc2V0X2lkIjoxMTU1OTYyNDU5OTQxNzYyLCJhc3NldF9hZ2VfZGF5cyI6MTE5LCJ2aV91c2VjYXNlX2lkIjoxMDEyMSwiZHVyYXRpb25fcyI6MTksImJpdHJhdGUiOjkzNjcyNiwidXJsZ2VuX3NvdXJjZSI6Ind3dyJ9&amp;amp;ccb=17-1&amp;amp;_nc_gid=B8iiXDEyhOQwS6Aq_HXBaw&amp;amp;_nc_ss=72289&amp;amp;_nc_zt=28&amp;amp;oh=00_Af5tw2edqOpx4NVCPWcHdqAQwgG1NqFmAqdMl1NEMKk86g&amp;amp;oe=6A10ADBE&lt;/BaseURL&gt;&lt;SegmentBase indexRange="818-897" timescale="15360" FBFirstSegmentRange="898-514773" FBPrefetchHighlightRange="514774-1034345"&gt;&lt;Initialization range="0-817"/&gt;&lt;/SegmentBase&gt;&lt;/Representation&gt;&lt;/AdaptationSet&gt;&lt;AdaptationSet id="1" contentType="audio" subsegmentStartsWithSAP="1" subsegmentAlignment="true"&gt;&lt;Representation id="1286320786660769a" bandwidth="48483" codecs="mp4a.40.5" mimeType="audio/mp4" FBAvgBitrate="48483" audioSamplingRate="44100" FBEncodingTag="dash_ln_heaac_vbr3_audio"&gt;&lt;AudioChannelConfiguration schemeIdUri="urn:mpeg:dash:23003:3:audio_channel_configuration:2011" value="2"/&gt;&lt;BaseURL&gt;https://video-mia3-3.xx.fbcdn.net/o1/v/t2/f2/m412/AQMHKLn-Hcr3W7kNe8UU6LYsnqOxY6Y2XFs2NAZCwPhM7_rYoTIXyJf7kRFwnWJkJhxumj7O-5z7rp8_E1MVpvAcQ9guufmiRR3MHWQ.mp4?_nc_cat=109&amp;amp;_nc_sid=9ca052&amp;amp;_nc_ht=video-mia3-3.xx.fbcdn.net&amp;amp;_nc_ohc=dIKQRl6ecmcQ7kNvwF7h_K0&amp;amp;efg=eyJ2ZW5jb2RlX3RhZyI6ImRhc2hfbG5faGVhYWNfdmJyM19hdWRpbyIsInZpZGVvX2lkIjoyNzE3NjE5MDU1MjM5MjY4LCJvaWxfdXJsZ2VuX2FwcF9pZCI6MCwiY2xpZW50X25hbWUiOiJ1bmtub3duIiwieHB2X2Fzc2V0X2lkIjoxMTU1OTYyNDU5OTQxNzYyLCJhc3NldF9hZ2VfZGF5cyI6MTE5LCJ2aV91c2VjYXNlX2lkIjoxMDEyMSwiZHVyYXRpb25fcyI6MTksImJpdHJhdGUiOjQ4ODc3LCJ1cmxnZW5fc291cmNlIjoid3d3In0%3D&amp;amp;ccb=17-1&amp;amp;_nc_gid=B8iiXDEyhOQwS6Aq_HXBaw&amp;amp;_nc_ss=72289&amp;amp;_nc_zt=28&amp;amp;oh=00_Af5-Mjg7OdGXCZ6tHr409kEo1x5e8-_eOZ6QlU3la-h3dQ&amp;amp;oe=6A10AD2E&lt;/BaseURL&gt;&lt;SegmentBase indexRange="824-975" timescale="44100" FBFirstSegmentRange="976-12730" FBPrefetchHighlightRange="35906-57574"&gt;&lt;Initialization range="0-823"/&gt;&lt;/SegmentBase&gt;&lt;/Representation&gt;&lt;/AdaptationSet&gt;&lt;/Period&gt;&lt;/MPD&gt;</t>
  </si>
  <si>
    <t>25475768182095180</t>
  </si>
  <si>
    <t>https://scontent-mia3-2.xx.fbcdn.net/v/t15.5256-10/618289871_1226926642109172_9216462835831990947_n.jpg?stp=dst-jpg_s960x960_tt6&amp;_nc_cat=105&amp;ccb=1-7&amp;_nc_sid=50ce42&amp;_nc_ohc=_npADb6EVa4Q7kNvwGOoAeb&amp;_nc_oc=AdoMwr1sF1XETVWvfOEMQtaYoJaN7hgn88UH_K7Dz5Veiyk41rpr3yfHGoGadasPPDA&amp;_nc_zt=23&amp;_nc_ht=scontent-mia3-2.xx&amp;_nc_gid=B8iiXDEyhOQwS6Aq_HXBaw&amp;_nc_ss=72289&amp;oh=00_Af66XVPu91QN78wVLlJEr2K5wmz4Eb7hZ1sYTDZBoKZC8w&amp;oe=6A10A112</t>
  </si>
  <si>
    <t>https://scontent-mia3-2.xx.fbcdn.net/v/t15.5256-10/618289871_1226926642109172_9216462835831990947_n.jpg?stp=dst-jpg_s960x960_tt6&amp;_nc_cat=105&amp;ccb=1-7&amp;_nc_sid=117846&amp;_nc_ohc=_npADb6EVa4Q7kNvwGOoAeb&amp;_nc_oc=AdoMwr1sF1XETVWvfOEMQtaYoJaN7hgn88UH_K7Dz5Veiyk41rpr3yfHGoGadasPPDA&amp;_nc_zt=23&amp;_nc_ht=scontent-mia3-2.xx&amp;_nc_gid=B8iiXDEyhOQwS6Aq_HXBaw&amp;_nc_ss=72289&amp;oh=00_Af66XVPu91QN78wVLlJEr2K5wmz4Eb7hZ1sYTDZBoKZC8w&amp;oe=6A10A112</t>
  </si>
  <si>
    <t>10166621120185130</t>
  </si>
  <si>
    <t>https://scontent-mia5-2.xx.fbcdn.net/v/t39.30808-6/615815685_10166621116240130_8737242114326100569_n.jpg?stp=cp6_dst-jpg_s590x590_tt6&amp;_nc_cat=100&amp;ccb=1-7&amp;_nc_sid=aa7b47&amp;_nc_ohc=2aXZnwVILvMQ7kNvwFJFu5L&amp;_nc_oc=AdrVqAdXy29xmDB_-FATYMZc84_MWQCcfRMAKFnGsY_Ut4UiyLhho-f0FDq0sOdUiwo&amp;_nc_zt=23&amp;_nc_ht=scontent-mia5-2.xx&amp;_nc_gid=B8iiXDEyhOQwS6Aq_HXBaw&amp;_nc_ss=72289&amp;oh=00_Af7QP5qtB-jWwqG29w0-6X0ihuBzvckOXLVUp6QvJoIZtQ&amp;oe=6A10C6B6</t>
  </si>
  <si>
    <t>10166621120170130</t>
  </si>
  <si>
    <t>https://scontent-mia3-2.xx.fbcdn.net/v/t39.30808-6/615837838_10166621116080130_2689944200241112616_n.jpg?stp=cp6_dst-jpg_s590x590_tt6&amp;_nc_cat=103&amp;ccb=1-7&amp;_nc_sid=aa7b47&amp;_nc_ohc=GFUoD_CUeWIQ7kNvwFbKqaq&amp;_nc_oc=AdqwGbSZHIQVQ90Wru9rO8kECmfRo9Eu7tu1f6ACqcqQ3CpemiJBOiPWT1mnGKt0FCY&amp;_nc_zt=23&amp;_nc_ht=scontent-mia3-2.xx&amp;_nc_gid=B8iiXDEyhOQwS6Aq_HXBaw&amp;_nc_ss=72289&amp;oh=00_Af6BKNVmlmRtiGVtLS7qb9HPGWMFiqYzOKw_eP5FvGs_hQ&amp;oe=6A10AE0A</t>
  </si>
  <si>
    <t>https://facebook.com/100063647087348</t>
  </si>
  <si>
    <t>2026-01-18T10:55:27.000Z</t>
  </si>
  <si>
    <t>GenericAttachmentMedia</t>
  </si>
  <si>
    <t>10161984326771493</t>
  </si>
  <si>
    <t>https://external-xxc1-1.xx.fbcdn.net/emg1/v/t13/2994755942684907199?url=https%3A%2F%2Fd1x4njjgkw4jf2.cloudfront.net%2Fnownews%2FNewsImage%2F2026-01-16-21-16-06qz3ShjLw.jpg&amp;fb_obo=1&amp;utld=d1x4njjgkw4jf2.cloudfront.net&amp;stp=c0.5000x0.5000f_dst-jpg_flffffff_p500x261_q75_tt6&amp;_nc_gid=MSzQXE8Ze_Rm16NmrHxIRQ&amp;_nc_oc=AdoQMUx5wPAtLzmAHAArUuJfEeoFBGVg242E2eUYA9PsT69Uj8NkChE_rbqQ9drd49c&amp;ccb=13-1&amp;oh=06_Q3-_Abfibh7zdeSK9o_x4sdVXc9GZFMiddq-Lz2PGch9yT19&amp;oe=6A0CBF30&amp;_nc_sid=085657</t>
  </si>
  <si>
    <t>https://news.now.com/home/local/player?newsId=633225&amp;utm_source=nowNewsAppShare&amp;utm_medium=referral</t>
  </si>
  <si>
    <t>https://www.facebook.com/groups/366950274676457/permalink/1647699129934892/</t>
  </si>
  <si>
    <t>2026-01-17T08:33:27.000Z</t>
  </si>
  <si>
    <t>經緯線本周提要｜粵車司機稱泊車充電難　業界籲香港藉機做好智慧交通配套</t>
  </si>
  <si>
    <t>2026-01-13T06:07:47.000Z</t>
  </si>
  <si>
    <t>2026-01-12T01:34:41.000Z</t>
  </si>
  <si>
    <t>pfbid09jCDFBcUpAG88Ne8Nk92VqdqojBvbUikNmSaZBiHFGt1Fki9mC3Md97yrfBhefUol</t>
  </si>
  <si>
    <t>2026-01-05T02:31:29.000Z</t>
  </si>
  <si>
    <t>電動車的礦產迷思：誰在誇大污染？</t>
  </si>
  <si>
    <t>2026-01-03T10:05:45.000Z</t>
  </si>
  <si>
    <t>Tesla自2017年把Motors一詞從公司名稱中刪去開始，早已不是以電動車生產商為定位了‍♂️</t>
  </si>
  <si>
    <t>2026-01-03T04:21:14.000Z</t>
  </si>
  <si>
    <t>電動車最耐用的其實是那嚿電池 ‍♂️</t>
  </si>
  <si>
    <t>2026-01-02T09:40:15.000Z</t>
  </si>
  <si>
    <t>2026-01-01T06:36:24.000Z</t>
  </si>
  <si>
    <t>2026-01-01T06:25:37.000Z</t>
  </si>
  <si>
    <t>pcb.1631506264887512</t>
  </si>
  <si>
    <t>https://www.facebook.com/media/set/?set=pcb.1631506264887512&amp;type=1</t>
  </si>
  <si>
    <t>3432858220198999</t>
  </si>
  <si>
    <t>https://scontent-lga3-2.xx.fbcdn.net/v/t39.30808-6/605157165_3432858226865665_7872898956727558472_n.jpg?stp=dst-jpg_s590x590_tt6&amp;_nc_cat=100&amp;ccb=1-7&amp;_nc_sid=aa7b47&amp;_nc_ohc=AzMKlbcwMAQQ7kNvwHfRADC&amp;_nc_oc=AdqJwt-pd09Z6MYVns8eryBGL4SGMjpnMhc8SGrdJPD8anKpPYgWrTiC66jvIWDGgzc&amp;_nc_zt=23&amp;_nc_ht=scontent-lga3-2.xx&amp;_nc_gid=S0iIeGnRPXknqEmH-pNLzg&amp;_nc_ss=7c289&amp;oh=00_Af761o2wIbHmmE365jAhVr0okvtgYfbDfod9e_qPEA-1rw&amp;oe=6A10B6CC</t>
  </si>
  <si>
    <t>100004245636237</t>
  </si>
  <si>
    <t>3432858720198949</t>
  </si>
  <si>
    <t>https://scontent-lga3-2.xx.fbcdn.net/v/t39.30808-6/603842825_3432858723532282_4387842134408356938_n.jpg?stp=dst-jpg_s590x590_tt6&amp;_nc_cat=101&amp;ccb=1-7&amp;_nc_sid=aa7b47&amp;_nc_ohc=eTA9f0ZJJJ8Q7kNvwFqkgRK&amp;_nc_oc=AdpxyHiSitsjmhYPW_6qgmjQ6HwEoTafAn5-wPxcopjJZkwNFqmkuX3ujsOFo3scBsM&amp;_nc_zt=23&amp;_nc_ht=scontent-lga3-2.xx&amp;_nc_gid=S0iIeGnRPXknqEmH-pNLzg&amp;_nc_ss=7c289&amp;oh=00_Af5CuXs-9wMaGzMi1w3tcU9fDfFBJPE7uNiCP0lSBIRE8A&amp;oe=6A10C48C</t>
  </si>
  <si>
    <t>https://www.etnet.com.hk/www/tc/lifestyle/305104/%E6%B6%88%E5%A7%94%E6%9C%83%E6%8F%AD%E7%A7%81%E5%AE%B6%E8%BB%8A%E7%B6%AD%E4%BF%AE%E4%BF%9D%E9%A4%8A%E4%B8%8D%E5%85%AC%EF%BC%817%E9%96%93%E5%88%86%E9%8A%B7%E5%95%86%E6%89%BF%E8%AB%BE%E6%92%A4%E4%BF%9D%E7%94%A8%E9%99%90%E5%88%B6%EF%BC%81%E6%B6%8917%E5%A4%A7%E5%93%81%E7%89%8C%EF%BC%8C%E5%AF%B6%E9%A6%AC%E3%80%81%E8%B1%90%E7%94%B0%E3%80%81AUDI%E7%AD%89%E9%83%BD%E6%9C%89%E4%BB%BD%EF%BC%9F</t>
  </si>
  <si>
    <t>2025-12-26T15:05:32.000Z</t>
  </si>
  <si>
    <t>pcb.1634075887963883</t>
  </si>
  <si>
    <t>https://www.facebook.com/media/set/?set=pcb.1634075887963883&amp;type=1</t>
  </si>
  <si>
    <t>122109646371143242</t>
  </si>
  <si>
    <t>https://scontent-lga3-2.xx.fbcdn.net/v/t39.30808-6/608656576_122109646377143242_3903193651552706056_n.jpg?stp=dst-jpg_s590x590_tt6&amp;_nc_cat=107&amp;ccb=1-7&amp;_nc_sid=aa7b47&amp;_nc_ohc=IHV5XCBUuosQ7kNvwGNPmSZ&amp;_nc_oc=AdqtL_8tx6me5liV0YOwEZ7XIkxyDgbn4jMNV9zcf6_sHHJjqMXp3EV0v_ijYe5I_gQ&amp;_nc_zt=23&amp;_nc_ht=scontent-lga3-2.xx&amp;_nc_gid=S0iIeGnRPXknqEmH-pNLzg&amp;_nc_ss=7c289&amp;oh=00_Af5wFA3HizdG6iQTVs9GkeQfx53hcyiRjz0LH5OSfDbdaQ&amp;oe=6A109B1D</t>
  </si>
  <si>
    <t>pfbid02YJqiNMVePZKQb4yRF1W47eokSU6z5HTk9NNTWEKVLYXaf9G7ecpDhqPAgEhUHS1Pl</t>
  </si>
  <si>
    <t>122109646611143242</t>
  </si>
  <si>
    <t>https://scontent-lga3-3.xx.fbcdn.net/v/t39.30808-6/608540646_122109646617143242_4221915157176074420_n.jpg?stp=dst-jpg_s590x590_tt6&amp;_nc_cat=104&amp;ccb=1-7&amp;_nc_sid=aa7b47&amp;_nc_ohc=3P87ClRDhhwQ7kNvwFBkBI6&amp;_nc_oc=AdrCHo4MGU2nis8pwauJefd0W9-9Yv6m00bERjOt3qFO0_4ejoHCVnTohcuc0I5geq8&amp;_nc_zt=23&amp;_nc_ht=scontent-lga3-3.xx&amp;_nc_gid=S0iIeGnRPXknqEmH-pNLzg&amp;_nc_ss=7c289&amp;oh=00_Af4G5VJ499ctEtKb7jKiwahRHYYGyEAg7An2Xcxg4CCN2w&amp;oe=6A10BE23</t>
  </si>
  <si>
    <t>122109646491143242</t>
  </si>
  <si>
    <t>https://scontent-lga3-1.xx.fbcdn.net/v/t39.30808-6/607597359_122109646497143242_1313339725778778242_n.jpg?stp=dst-jpg_s590x590_tt6&amp;_nc_cat=109&amp;ccb=1-7&amp;_nc_sid=aa7b47&amp;_nc_ohc=2rOyRLYs_CwQ7kNvwEwvK_u&amp;_nc_oc=Adp5pAdpnFQUWrHpXFNORdS3uwICugb8Bg_uTl5BQqO5QwMD9m5pYUMbDLGIiKwxzJw&amp;_nc_zt=23&amp;_nc_ht=scontent-lga3-1.xx&amp;_nc_gid=S0iIeGnRPXknqEmH-pNLzg&amp;_nc_ss=7c289&amp;oh=00_Af68Vvh6zlEdmdzIlnvudF6GnTOrqjjPH1rWX36xI7SFqA&amp;oe=6A10C8E8</t>
  </si>
  <si>
    <t>122109646203143242</t>
  </si>
  <si>
    <t>https://scontent-lga3-2.xx.fbcdn.net/v/t39.30808-6/607793338_122109646209143242_7199225311993035568_n.jpg?stp=dst-jpg_s590x590_tt6&amp;_nc_cat=107&amp;ccb=1-7&amp;_nc_sid=aa7b47&amp;_nc_ohc=7Io1Z0rkSL0Q7kNvwGb3lZD&amp;_nc_oc=Adp70l6Qh8wpT85IY-fuhfzEUQgHCqaJFDrjRGO793VoYJtzwLFGCDLNjLPQjfviSxo&amp;_nc_zt=23&amp;_nc_ht=scontent-lga3-2.xx&amp;_nc_gid=S0iIeGnRPXknqEmH-pNLzg&amp;_nc_ss=7c289&amp;oh=00_Af5tg1wIFACnDykK8hiND7n6nZTtnuMpu9iTSKtyvwxkDA&amp;oe=6A109CE1</t>
  </si>
  <si>
    <t>2025-12-30T07:22:04.000Z</t>
  </si>
  <si>
    <t>pfbid02fNADgibr5fmKaLAxYz7E16xzg8ZAL7Do5roS7cjcwkgJs4SjBfuEfrFzTSky1tUal</t>
  </si>
  <si>
    <t>2025-12-30T04:04:58.000Z</t>
  </si>
  <si>
    <t>pcb.1629840078387464</t>
  </si>
  <si>
    <t>https://www.facebook.com/media/set/?set=pcb.1629840078387464&amp;type=1</t>
  </si>
  <si>
    <t>2116838605518673</t>
  </si>
  <si>
    <t>https://scontent-lax3-2.xx.fbcdn.net/v/t15.5256-10/596811765_851422377499073_1668057725170194023_n.jpg?stp=dst-jpg_s590x590_tt6&amp;_nc_cat=100&amp;ccb=1-7&amp;_nc_sid=117846&amp;_nc_ohc=GW8ZfK27xGAQ7kNvwEjLPNk&amp;_nc_oc=AdrBBg_XznWx2-GkbO00K3kLdNOM7LJZi1G25TrjqhjbW4klNWmoPKeuRB02xEfWr2A&amp;_nc_zt=23&amp;_nc_ht=scontent-lax3-2.xx&amp;_nc_gid=13pFr5uAVzinpEcX2KXA6w&amp;_nc_ss=72289&amp;oh=00_Af48BsCeD7nnXJICsboP_mcUH3SbskLG654Qm4BuS8pUrA&amp;oe=6A10BC64</t>
  </si>
  <si>
    <t>AVAILABLE_BUT_SILENT</t>
  </si>
  <si>
    <t>https://video-lax7-1.xx.fbcdn.net/o1/v/t2/f2/m366/AQONay0jggYIgk9igaWjovFfMf8P33vQLB0PML1eHJJBxZlBCASJOIZD-dfK8ohMCxA1byWJ_BBzslPa5zxpBsypAmv8Musshk9PRnUfGxS-DA.mp4?_nc_cat=101&amp;_nc_sid=5e9851&amp;_nc_ht=video-lax7-1.xx.fbcdn.net&amp;_nc_ohc=-wDkfhkcrBwQ7kNvwHOEuwg&amp;efg=eyJ2ZW5jb2RlX3RhZyI6Inhwdl9wcm9ncmVzc2l2ZS5GQUNFQk9PSy4uQzMuNzIwLmRhc2hfaDI2NC1iYXNpYy1nZW4yXzcyMHAiLCJ4cHZfYXNzZXRfaWQiOjEzOTk0NDcwNjg0NDE2NjUsImFzc2V0X2FnZV9kYXlzIjoxNDUsInZpX3VzZWNhc2VfaWQiOjEwMTIxLCJkdXJhdGlvbl9zIjoxMywidXJsZ2VuX3NvdXJjZSI6Ind3dyJ9&amp;ccb=17-1&amp;vs=4e7ed6e9839d0b68&amp;_nc_vs=HBksFQIYRWZiX2VwaGVtZXJhbC81OTRBQjNFMDdDRkM2RkM3Q0Q0RUU2Q0E1NzMxMzRCOV9tdF8xX3ZpZGVvX2Rhc2hpbml0Lm1wNBUAAsgBEgAVAhhAZmJfcGVybWFuZW50L0U5NEFFMTBCQ0E2NTI4NzM5MjQ3QTdDREY2NDJDNDlGX2F1ZGlvX2Rhc2hpbml0Lm1wNBUCAsgBEgAoABgAGwKIB3VzZV9vaWwBMRJwcm9ncmVzc2l2ZV9yZWNpcGUBMRUAACaC8auWxbL8BBUCKAJDMywXQCu7ZFocrAgYGWRhc2hfaDI2NC1iYXNpYy1nZW4yXzcyMHARAHUCZZKeAQA&amp;_nc_gid=13pFr5uAVzinpEcX2KXA6w&amp;_nc_ss=72289&amp;_nc_zt=28&amp;oh=00_Af7s_K5MZBuRe20QgqxoJjncYLE2u9PDb1Jeq-lFNlqSug&amp;oe=6A10B283&amp;bitrate=1273914&amp;tag=dash_h264-basic-gen2_720p</t>
  </si>
  <si>
    <t>https://video-lax7-1.xx.fbcdn.net/o1/v/t2/f2/m412/AQP399wBlQM3sBe-QVDiyTcFwz8kzWX00ID4XNTQRC8BQUCW1VcMb_-d-dPYqnZPlGs5ZLMLsvzwpcu1vWnH3gsEYBgX_V9a8SgHnLTbVg.mp4?_nc_cat=101&amp;_nc_sid=8bf8fe&amp;_nc_ht=video-lax7-1.xx.fbcdn.net&amp;_nc_ohc=5beOjftGuHAQ7kNvwG8FEC9&amp;efg=eyJ2ZW5jb2RlX3RhZyI6Inhwdl9wcm9ncmVzc2l2ZS5GQUNFQk9PSy4uQzMuMzYwLnN2ZV9zZCIsInhwdl9hc3NldF9pZCI6MTM5OTQ0NzA2ODQ0MTY2NSwiYXNzZXRfYWdlX2RheXMiOjE0NSwidmlfdXNlY2FzZV9pZCI6MTAxMjEsImR1cmF0aW9uX3MiOjEzLCJ1cmxnZW5fc291cmNlIjoid3d3In0%3D&amp;ccb=17-1&amp;_nc_gid=13pFr5uAVzinpEcX2KXA6w&amp;_nc_ss=72289&amp;_nc_zt=28&amp;oh=00_Af5S_R7AB3q2IAFRw3sfBMLRxnwEyNKY4jhHRpzL6FDZzA&amp;oe=6A10B139&amp;bitrate=335949&amp;tag=sve_sd</t>
  </si>
  <si>
    <t>https://www.facebook.com/dash_mpd_debug.mpd?v=2116838605518673&amp;dummy=.mpd</t>
  </si>
  <si>
    <t>1762081337824245v</t>
  </si>
  <si>
    <t>704231522514028a</t>
  </si>
  <si>
    <t>https://www.facebook.com/61584297287222/videos/2116838605518673/?idorvanity=366950274676457</t>
  </si>
  <si>
    <t>&lt;?xml version="1.0" encoding="UTF-8"?&gt;
&lt;MPD xmlns="urn:mpeg:dash:schema:mpd:2011" xmlns:xsi="http://www.w3.org/2001/XMLSchema-instance" xsi:schemaLocation="urn:mpeg:dash:schema:mpd:2011 DASH-MPD.xsd" profiles="urn:mpeg:dash:profile:isoff-on-demand:2011" minBufferTime="PT2S" type="static" mediaPresentationDuration="PT13.907302S" FBTagsetUsed="gen2hwbasicvp9" FBManifestIdentifier="FgAYDmdlbjJod2Jhc2ljdnA5GUbY0enb1Z/AApCyiJqWrYQD6s+mg9GmoQby/pH2z5zaXiIYEGF1ZGlvX2FhY19sbl92YnIiNqICFAASAA=="&gt;&lt;Period id="0" duration="PT13.907302S"&gt;&lt;AdaptationSet id="0" contentType="video" frameRate="10024/500" subsegmentAlignment="true" par="9:16" FBUnifiedUploadResolutionMos="360:75,480:75,720:75,1080:75"&gt;&lt;Representation id="1762081337824245v" bandwidth="323630" codecs="vp09.00.21.08.00.01.01.01.00" mimeType="video/mp4" sar="1:1" FBEncodingTag="dash_vp9-basic-gen2_360p" FBPlaybackResolutionMos="0:100,360:74.3,480:69.2,720:59.7" FBPlaybackResolutionMosConfidenceLevel="high" FBPlaybackResolutionCsvqm="0:100,360:88.8,480:83.9,720:75" width="360" height="640" FBQualityClass="sd" FBQualityLabel="360p"&gt;&lt;BaseURL&gt;https://video-lax3-2.xx.fbcdn.net/o1/v/t2/f2/m366/AQMIdw6StnbNedA7SGBWYHZ-aNjEebhBpC7O-mSZa1tUSWp5bEpXftT_S4XKKQ6XS-48tUnAL3zDPjbetjBkpLub2oSUemsYY4uLlmEKsBHlBQ.mp4?_nc_cat=103&amp;amp;_nc_sid=9ca052&amp;amp;_nc_ht=video-lax3-2.xx.fbcdn.net&amp;amp;_nc_ohc=li0yYlwgq68Q7kNvwFucI4J&amp;amp;efg=eyJ2ZW5jb2RlX3RhZyI6ImRhc2hfdnA5LWJhc2ljLWdlbjJfMzYwcCIsInZpZGVvX2lkIjoyMTE2ODM4NjA1NTE4NjczLCJvaWxfdXJsZ2VuX2FwcF9pZCI6MCwiY2xpZW50X25hbWUiOiJ1bmtub3duIiwieHB2X2Fzc2V0X2lkIjoxMzk5NDQ3MDY4NDQxNjY1LCJhc3NldF9hZ2VfZGF5cyI6MTQ1LCJ2aV91c2VjYXNlX2lkIjoxMDEyMSwiZHVyYXRpb25fcyI6MTMsImJpdHJhdGUiOjIzNDI4NiwidXJsZ2VuX3NvdXJjZSI6Ind3dyJ9&amp;amp;ccb=17-1&amp;amp;_nc_gid=13pFr5uAVzinpEcX2KXA6w&amp;amp;_nc_ss=72289&amp;amp;_nc_zt=28&amp;amp;oh=00_Af6HsmMQbl-lyHkYxPyC6AKMTaB9BJZ3VBkimEmxvxJHVQ&amp;amp;oe=6A10AAF1&lt;/BaseURL&gt;&lt;SegmentBase indexRange="818-885" timescale="10024" FBFirstSegmentRange="886-204687" FBPrefetchHighlightRange="886-204687"&gt;&lt;Initialization range="0-817"/&gt;&lt;/SegmentBase&gt;&lt;/Representation&gt;&lt;Representation id="26657051667218361v" bandwidth="787152" codecs="vp09.00.30.08.00.01.01.01.00" mimeType="video/mp4" sar="1:1" FBEncodingTag="dash_vp9-basic-gen2_540p" FBPlaybackResolutionMos="0:100,360:86.6,480:82.1,720:75.5" FBPlaybackResolutionMosConfidenceLevel="high" FBPlaybackResolutionCsvqm="0:100,360:95.4,480:93.9,720:90" width="540" height="960" FBQualityClass="sd" FBQualityLabel="540p"&gt;&lt;BaseURL&gt;https://video-lax7-1.xx.fbcdn.net/o1/v/t2/f2/m366/AQOUAUAIDlp2UBD6ACKSkdWPtWS89qowfWSqFhHzpHKzvKgVUrtouV5bm6ka8AtdLehYTua-Fy_Z_4fDQlxB2oqUYD3Od1cwwXPj1vUINQ9rqg.mp4?_nc_cat=101&amp;amp;_nc_sid=9ca052&amp;amp;_nc_ht=video-lax7-1.xx.fbcdn.net&amp;amp;_nc_ohc=d0iiNf_8k1AQ7kNvwF1yGGp&amp;amp;efg=eyJ2ZW5jb2RlX3RhZyI6ImRhc2hfdnA5LWJhc2ljLWdlbjJfNTQwcCIsInZpZGVvX2lkIjoyMTE2ODM4NjA1NTE4NjczLCJvaWxfdXJsZ2VuX2FwcF9pZCI6MCwiY2xpZW50X25hbWUiOiJ1bmtub3duIiwieHB2X2Fzc2V0X2lkIjoxMzk5NDQ3MDY4NDQxNjY1LCJhc3NldF9hZ2VfZGF5cyI6MTQ1LCJ2aV91c2VjYXNlX2lkIjoxMDEyMSwiZHVyYXRpb25fcyI6MTMsImJpdHJhdGUiOjU5NDEzOSwidXJsZ2VuX3NvdXJjZSI6Ind3dyJ9&amp;amp;ccb=17-1&amp;amp;_nc_gid=13pFr5uAVzinpEcX2KXA6w&amp;amp;_nc_ss=72289&amp;amp;_nc_zt=28&amp;amp;oh=00_Af4-Kih0Qq0ic4incn8__ct_YmdBZ34bBNB2U5H3uUgn5Q&amp;amp;oe=6A10A09B&lt;/BaseURL&gt;&lt;SegmentBase indexRange="818-885" timescale="10024" FBFirstSegmentRange="886-496585" FBPrefetchHighlightRange="886-496585"&gt;&lt;Initialization range="0-817"/&gt;&lt;/SegmentBase&gt;&lt;/Representation&gt;&lt;Representation id="853997097389192v" bandwidth="1327369" codecs="vp09.00.31.08.00.01.01.01.00" mimeType="video/mp4" sar="1:1" FBEncodingTag="dash_vp9-basic-gen2_720p" FBPlaybackResolutionMos="0:100,360:94.8,480:93.6,720:88.7" FBPlaybackResolutionMosConfidenceLevel="high" FBPlaybackResolutionCsvqm="0:100,360:98.27,480:97.7,720:96.1" width="720" height="1280" FBQualityClass="hd" FBQualityLabel="720p"&gt;&lt;BaseURL&gt;https://video-lax7-1.xx.fbcdn.net/o1/v/t2/f2/m366/AQOnT_1M3KQimmHZ3oF8TcnXp9hWMYbROybfsel2BB8o6OTdrTSY40HPCY0QGqpHEVLdtZBs54wjXgZUQ_kAtK3jlBjs6ZmedDxa_bNsErgxfQ.mp4?_nc_cat=111&amp;amp;_nc_sid=9ca052&amp;amp;_nc_ht=video-lax7-1.xx.fbcdn.net&amp;amp;_nc_ohc=Tayk4D6dPJAQ7kNvwFQYwhp&amp;amp;efg=eyJ2ZW5jb2RlX3RhZyI6ImRhc2hfdnA5LWJhc2ljLWdlbjJfNzIwcCIsInZpZGVvX2lkIjoyMTE2ODM4NjA1NTE4NjczLCJvaWxfdXJsZ2VuX2FwcF9pZCI6MCwiY2xpZW50X25hbWUiOiJ1bmtub3duIiwieHB2X2Fzc2V0X2lkIjoxMzk5NDQ3MDY4NDQxNjY1LCJhc3NldF9hZ2VfZGF5cyI6MTQ1LCJ2aV91c2VjYXNlX2lkIjoxMDEyMSwiZHVyYXRpb25fcyI6MTMsImJpdHJhdGUiOjEwNDUxMTIsInVybGdlbl9zb3VyY2UiOiJ3d3cifQ%3D%3D&amp;amp;ccb=17-1&amp;amp;_nc_gid=13pFr5uAVzinpEcX2KXA6w&amp;amp;_nc_ss=72289&amp;amp;_nc_zt=28&amp;amp;oh=00_Af4549a2XL8ebz7f7Q_hz_sbbqTUfnTpDZXYj256TAphlg&amp;amp;oe=6A10A595&lt;/BaseURL&gt;&lt;SegmentBase indexRange="818-885" timescale="10024" FBFirstSegmentRange="886-836780" FBPrefetchHighlightRange="886-836780"&gt;&lt;Initialization range="0-817"/&gt;&lt;/SegmentBase&gt;&lt;/Representation&gt;&lt;/AdaptationSet&gt;&lt;AdaptationSet id="1" contentType="audio" subsegmentStartsWithSAP="1" subsegmentAlignment="true"&gt;&lt;Representation id="704231522514028a" bandwidth="3631" codecs="mp4a.40.5" mimeType="audio/mp4" FBAvgBitrate="3631" audioSamplingRate="44100" FBEncodingTag="dash_ln_heaac_vbr3_audio"&gt;&lt;AudioChannelConfiguration schemeIdUri="urn:mpeg:dash:23003:3:audio_channel_configuration:2011" value="2"/&gt;&lt;BaseURL&gt;https://video-lax3-1.xx.fbcdn.net/o1/v/t2/f2/m412/AQOdQ4mHHoYKDpY6TzH0ydY-Aahw3ZNAtw27DM5CWkARwGpiisQcwQe3KliLtDFh05El7K03NLmfxi-qeU7InfjFupAOYIwoOhAjSfY.mp4?_nc_cat=102&amp;amp;_nc_sid=9ca052&amp;amp;_nc_ht=video-lax3-1.xx.fbcdn.net&amp;amp;_nc_ohc=XTfnLValHa0Q7kNvwECY8RZ&amp;amp;efg=eyJ2ZW5jb2RlX3RhZyI6ImRhc2hfbG5faGVhYWNfdmJyM19hdWRpbyIsInZpZGVvX2lkIjoyMTE2ODM4NjA1NTE4NjczLCJvaWxfdXJsZ2VuX2FwcF9pZCI6MCwiY2xpZW50X25hbWUiOiJ1bmtub3duIiwieHB2X2Fzc2V0X2lkIjoxMzk5NDQ3MDY4NDQxNjY1LCJhc3NldF9hZ2VfZGF5cyI6MTQ1LCJ2aV91c2VjYXNlX2lkIjoxMDEyMSwiZHVyYXRpb25fcyI6MTMsImJpdHJhdGUiOjQxNzEsInVybGdlbl9zb3VyY2UiOiJ3d3cifQ%3D%3D&amp;amp;ccb=17-1&amp;amp;_nc_gid=13pFr5uAVzinpEcX2KXA6w&amp;amp;_nc_ss=72289&amp;amp;_nc_zt=28&amp;amp;oh=00_Af7ZS3NEf-0aGieJcT-kHJztxF21uPVcE9a9dCcqzDwQaA&amp;amp;oe=6A10951B&lt;/BaseURL&gt;&lt;SegmentBase indexRange="824-939" timescale="44100" FBFirstSegmentRange="940-1869" FBPrefetchHighlightRange="1870-2744"&gt;&lt;Initialization range="0-823"/&gt;&lt;/SegmentBase&gt;&lt;/Representation&gt;&lt;/AdaptationSet&gt;&lt;/Period&gt;&lt;/MPD&gt;</t>
  </si>
  <si>
    <t>1163689592556595</t>
  </si>
  <si>
    <t>https://scontent-lax3-2.xx.fbcdn.net/v/t15.5256-10/596811765_851422377499073_1668057725170194023_n.jpg?stp=dst-jpg_s960x960_tt6&amp;_nc_cat=100&amp;ccb=1-7&amp;_nc_sid=50ce42&amp;_nc_ohc=GW8ZfK27xGAQ7kNvwEjLPNk&amp;_nc_oc=AdrBBg_XznWx2-GkbO00K3kLdNOM7LJZi1G25TrjqhjbW4klNWmoPKeuRB02xEfWr2A&amp;_nc_zt=23&amp;_nc_ht=scontent-lax3-2.xx&amp;_nc_gid=13pFr5uAVzinpEcX2KXA6w&amp;_nc_ss=72289&amp;oh=00_Af5OLTxSX1X3yyx6bCxQUltQWHsPQQcv0NoXo6Wp9AIaRA&amp;oe=6A10BC64</t>
  </si>
  <si>
    <t>https://scontent-lax3-2.xx.fbcdn.net/v/t15.5256-10/596811765_851422377499073_1668057725170194023_n.jpg?stp=dst-jpg_s960x960_tt6&amp;_nc_cat=100&amp;ccb=1-7&amp;_nc_sid=117846&amp;_nc_ohc=GW8ZfK27xGAQ7kNvwEjLPNk&amp;_nc_oc=AdrBBg_XznWx2-GkbO00K3kLdNOM7LJZi1G25TrjqhjbW4klNWmoPKeuRB02xEfWr2A&amp;_nc_zt=23&amp;_nc_ht=scontent-lax3-2.xx&amp;_nc_gid=13pFr5uAVzinpEcX2KXA6w&amp;_nc_ss=72289&amp;oh=00_Af5OLTxSX1X3yyx6bCxQUltQWHsPQQcv0NoXo6Wp9AIaRA&amp;oe=6A10BC64</t>
  </si>
  <si>
    <t>https://scontent-lax3-1.xx.fbcdn.net/v/t15.5256-10/604414520_939353939257248_5647750981740680308_n.jpg?_nc_cat=109&amp;ccb=1-7&amp;_nc_sid=62976d&amp;_nc_ohc=0VWZy889-ykQ7kNvwGgptxh&amp;_nc_oc=Adr-D_EzNUGpetrm3nZF34yFloBPJ8LHlQ_pwWK__1yvUDuwVkg-TkYTKmbLzFOoACQ&amp;_nc_zt=23&amp;_nc_ht=scontent-lax3-1.xx&amp;_nc_gid=13pFr5uAVzinpEcX2KXA6w&amp;_nc_ss=72289&amp;oh=00_Af6PaTHW1jolSUbN4fz8CGC50DkXUJqIFQ8kpORAbeXWFQ&amp;oe=6A109709</t>
  </si>
  <si>
    <t>122108429793143242</t>
  </si>
  <si>
    <t>https://scontent-lax7-1.xx.fbcdn.net/v/t39.30808-6/606640649_122108429799143242_6398333977233219305_n.jpg?stp=dst-jpg_s590x590_tt6&amp;_nc_cat=105&amp;ccb=1-7&amp;_nc_sid=aa7b47&amp;_nc_ohc=WGWR-JFh06YQ7kNvwEwuZD6&amp;_nc_oc=AdpoqQuFnu0pyjVu8j_qwZILy6qwATG-xY5jg7koOIv8rcPUjjjnhqxereBm4UXOgZU&amp;_nc_zt=23&amp;_nc_ht=scontent-lax7-1.xx&amp;_nc_gid=13pFr5uAVzinpEcX2KXA6w&amp;_nc_ss=72289&amp;oh=00_Af6ryV2JJIYCb6pjm8lGh7UtoDo1m5ZH7VvQ9hoHYYKwVQ&amp;oe=6A109C21</t>
  </si>
  <si>
    <t>122108429937143242</t>
  </si>
  <si>
    <t>https://scontent-lax3-1.xx.fbcdn.net/v/t39.30808-6/603871271_122108429949143242_3198025140497838567_n.jpg?stp=dst-jpg_s590x590_tt6&amp;_nc_cat=109&amp;ccb=1-7&amp;_nc_sid=aa7b47&amp;_nc_ohc=s1CFNUEpfgUQ7kNvwHuRH5V&amp;_nc_oc=AdrnWjNLhwZqK3ZFtBpABgqPTyPzuQfQIgNoKncxYsloJFJ_KAm3UCFnd0UulozHZsM&amp;_nc_zt=23&amp;_nc_ht=scontent-lax3-1.xx&amp;_nc_gid=13pFr5uAVzinpEcX2KXA6w&amp;_nc_ss=72289&amp;oh=00_Af5OnssGBAVn0ryLepnNNJBMOfSceiayplzF8wl_Zitc9Q&amp;oe=6A10BEF6</t>
  </si>
  <si>
    <t>122108430069143242</t>
  </si>
  <si>
    <t>https://scontent-lax7-1.xx.fbcdn.net/v/t39.30808-6/603754175_122108430075143242_7585654988713370748_n.jpg?stp=dst-jpg_s590x590_tt6&amp;_nc_cat=101&amp;ccb=1-7&amp;_nc_sid=aa7b47&amp;_nc_ohc=1mNPgoA8eoIQ7kNvwHdL8jb&amp;_nc_oc=Adrenu9fVigGNcnRI0ElBoYr5Io_t7X7NdWZk9-9aG7IVDqt7ecmAzEH2-Gd_ab8Gs0&amp;_nc_zt=23&amp;_nc_ht=scontent-lax7-1.xx&amp;_nc_gid=13pFr5uAVzinpEcX2KXA6w&amp;_nc_ss=72289&amp;oh=00_Af6jQpdUCDzK6EDvO6SpOaLcUEilXKQoutl3g_jo-fE30g&amp;oe=6A10B7FF</t>
  </si>
  <si>
    <t>2025-12-24T08:30:35.000Z</t>
  </si>
  <si>
    <t>https://www.techbang.com/posts/127017</t>
  </si>
  <si>
    <t>Elon Musk: ‍♂️</t>
  </si>
  <si>
    <t>2025-12-29T08:04:55.000Z</t>
  </si>
  <si>
    <t>pcb.1630272261677579</t>
  </si>
  <si>
    <t>https://www.facebook.com/media/set/?set=pcb.1630272261677579&amp;type=1</t>
  </si>
  <si>
    <t>122187509594581123</t>
  </si>
  <si>
    <t>https://scontent-lax3-1.xx.fbcdn.net/v/t39.30808-6/602009477_122187509804581123_472841680249635616_n.jpg?stp=cp6_dst-jpg_s590x590_tt6&amp;_nc_cat=104&amp;ccb=1-7&amp;_nc_sid=aa7b47&amp;_nc_ohc=B03Xi2QS_KUQ7kNvwGv8M1n&amp;_nc_oc=AdpYPcnBzlFbMN6BJUj2L0GOFPAZpYMzjDHT6DR3ulbuv6-HWLJ5RK0WCKrtbSObABA&amp;_nc_zt=23&amp;_nc_ht=scontent-lax3-1.xx&amp;_nc_gid=13pFr5uAVzinpEcX2KXA6w&amp;_nc_ss=72289&amp;oh=00_Af67x_2YPFNX80U0AAdAeQIjcP-8wvg99LuX1kNsJbq4qw&amp;oe=6A10ACF3</t>
  </si>
  <si>
    <t>122187509648581123</t>
  </si>
  <si>
    <t>https://scontent-lax7-1.xx.fbcdn.net/v/t39.30808-6/601538335_122187509792581123_7424475837888210009_n.jpg?stp=cp6_dst-jpg_s590x590_tt6&amp;_nc_cat=111&amp;ccb=1-7&amp;_nc_sid=aa7b47&amp;_nc_ohc=qY-T4WJxFzUQ7kNvwGNk_3C&amp;_nc_oc=AdrxyjwWZCUob9VBP4Goh8sF3NBNxuRD87brq7QrexazUV6eriwY9Z_ZkQfQtHBH7cA&amp;_nc_zt=23&amp;_nc_ht=scontent-lax7-1.xx&amp;_nc_gid=13pFr5uAVzinpEcX2KXA6w&amp;_nc_ss=72289&amp;oh=00_Af42KfFv4P-bMbhMWceK1qf5hkynzbAroHhmG46dwXBKEA&amp;oe=6A10A170</t>
  </si>
  <si>
    <t>122187509696581123</t>
  </si>
  <si>
    <t>https://scontent-lax3-1.xx.fbcdn.net/v/t39.30808-6/603971529_122187509702581123_236028272249502448_n.jpg?stp=cp6_dst-jpg_s590x590_tt6&amp;_nc_cat=109&amp;ccb=1-7&amp;_nc_sid=aa7b47&amp;_nc_ohc=coe3NNkEsm0Q7kNvwGGqnWW&amp;_nc_oc=AdoWWSuwq5gOd3FQ37snQDrzKQuzwokmJxfMtuIzrzy-EKRjiaZlMzhumR3LlOvb2TQ&amp;_nc_zt=23&amp;_nc_ht=scontent-lax3-1.xx&amp;_nc_gid=13pFr5uAVzinpEcX2KXA6w&amp;_nc_ss=72289&amp;oh=00_Af4IlC14TYTnNcppElYf6SmOvU0PXvlYpPSSJ7Py2YuomA&amp;oe=6A10A6C5</t>
  </si>
  <si>
    <t>2025-12-24T21:42:06.000Z</t>
  </si>
  <si>
    <t>FF213245</t>
  </si>
  <si>
    <t>753742074421396</t>
  </si>
  <si>
    <t>https://www.facebook.com/photo.php?fbid=753742074421396&amp;set=gm.1628884555149683&amp;type=3</t>
  </si>
  <si>
    <t>2025-12-23T00:47:09.000Z</t>
  </si>
  <si>
    <t>1736859414368629</t>
  </si>
  <si>
    <t>2025-12-20T02:08:31.000Z</t>
  </si>
  <si>
    <t>2025-12-18T06:34:08.000Z</t>
  </si>
  <si>
    <t>FF220057</t>
  </si>
  <si>
    <t>721498301008527</t>
  </si>
  <si>
    <t>https://www.facebook.com/871621275361073/photos/gm.1624655718905900/721498301008527/?type=3</t>
  </si>
  <si>
    <t>http://wa.me/85295422229?fbclid=IwZXh0bgNhZW0CMTEAc3J0YwZhcHBfaWQKNjYyODU2ODM3OQABHulHCDYlqVio5PE2qpY7jagUKIdnezyEHwmdRHrGGKrP9LRc47hK4nZ0YWm0_aem_I5MntYoCufzfn5XhxwMziQ</t>
  </si>
  <si>
    <t>871621275361073</t>
  </si>
  <si>
    <t>2025-12-17T10:24:34.000Z</t>
  </si>
  <si>
    <t>https://www.supermoto8.com/articles/16594</t>
  </si>
  <si>
    <t>2025-12-17T06:31:58.000Z</t>
  </si>
  <si>
    <t>100005753616370</t>
  </si>
  <si>
    <t>2025-12-16T05:32:50.000Z</t>
  </si>
  <si>
    <t>電動車是否真比汽油車環保？
#電動車 #減碳 #空氣污染 #環保政策 #香港 #能源轉型 #Column</t>
  </si>
  <si>
    <t>2025-12-16T06:17:39.000Z</t>
  </si>
  <si>
    <t>FFE5B56B</t>
  </si>
  <si>
    <t>3417098898441598</t>
  </si>
  <si>
    <t>https://www.facebook.com/photo.php?fbid=3417098898441598&amp;set=gm.1620341066004032&amp;type=3</t>
  </si>
  <si>
    <t>2025-12-11T14:12:02.000Z</t>
  </si>
  <si>
    <t>pfbid0u3MUTv98FyJwJRNCFhvdnnTWENjsWKrxoQZFxnAn4zETrmTbQH8m343fpYq9oimyl</t>
  </si>
  <si>
    <t>2025-12-05T13:29:58.000Z</t>
  </si>
  <si>
    <t>865878359375960</t>
  </si>
  <si>
    <t>2025-12-07T14:11:17.000Z</t>
  </si>
  <si>
    <t>pcb.1613665543338251</t>
  </si>
  <si>
    <t>https://www.facebook.com/media/set/?set=pcb.1613665543338251&amp;type=1</t>
  </si>
  <si>
    <t>767610536334971</t>
  </si>
  <si>
    <t>https://scontent.fagc1-1.fna.fbcdn.net/v/t15.5256-10/590756543_2083146462089530_6572586585741556570_n.jpg?stp=dst-jpg_s590x590_tt6&amp;_nc_cat=103&amp;ccb=1-7&amp;_nc_sid=117846&amp;_nc_ohc=myUVRvm3UswQ7kNvwH_WtIg&amp;_nc_oc=AdroOO5aSQItJGTOb1Z9JN1KQsRT7S6tE6Mmjeg648rad1qzLkwKC2ZI5AIIMgSz0GA&amp;_nc_zt=23&amp;_nc_ht=scontent.fagc1-1.fna&amp;_nc_gid=XyjpSZf7OfIcnKT8R8wAzA&amp;_nc_ss=72289&amp;oh=00_Af7jYZsE3SyeN0173QkkIkZlyDpVdDEDju-U7nyP76T2Vg&amp;oe=6A10BBFF</t>
  </si>
  <si>
    <t>https://video.fagc1-1.fna.fbcdn.net/o1/v/t2/f2/m366/AQNknbpLdZCatroi6pb62VqKA5EiaBy-i42YVZXR2RYPBaK6hu5VezCHudIntzK3t3yqQOfnCXfWYbjwbRqXSlfPDgCCoX0g2fmELkT_g8ADuA.mp4?_nc_cat=103&amp;_nc_oc=AdoisI-7xo0rT_Ejx-pViarP1-7gF14TswlpHI6NtWD1PCVTpmNp2RLIkxrBRB9NAi0&amp;_nc_sid=5e9851&amp;_nc_ht=video.fagc1-1.fna.fbcdn.net&amp;_nc_ohc=K8wmckppzpkQ7kNvwFEbKXW&amp;efg=eyJ2ZW5jb2RlX3RhZyI6Inhwdl9wcm9ncmVzc2l2ZS5GQUNFQk9PSy4uQzMuNzIwLmRhc2hfaDI2NC1iYXNpYy1nZW4yXzcyMHAiLCJ4cHZfYXNzZXRfaWQiOjEzNzU5MzAwNzA2NDU2NDIsImFzc2V0X2FnZV9kYXlzIjoxNjYsInZpX3VzZWNhc2VfaWQiOjEwMTIxLCJkdXJhdGlvbl9zIjo4LCJ1cmxnZW5fc291cmNlIjoid3d3In0%3D&amp;ccb=17-1&amp;vs=6f8511d268772800&amp;_nc_vs=HBksFQIYRWZiX2VwaGVtZXJhbC9BOTQ4ODFFNTg1NTUxOThFNTkxQjNDMzc4MEIyQTlBM19tdF8xX3ZpZGVvX2Rhc2hpbml0Lm1wNBUAAsgBEgAVAhhAZmJfcGVybWFuZW50L0NCNEUxOUFDQ0Y5Nzk3MEYwMTE1NTdDMUQ0QzY3QjkwX2F1ZGlvX2Rhc2hpbml0Lm1wNBUCAsgBEgAoABgAGwKIB3VzZV9vaWwBMRJwcm9ncmVzc2l2ZV9yZWNpcGUBMRUAACaU7sXx1dnxBBUCKAJDMywXQCAAAAAAAAAYGWRhc2hfaDI2NC1iYXNpYy1nZW4yXzcyMHARAHUCZZKeAQA&amp;_nc_gid=XyjpSZf7OfIcnKT8R8wAzA&amp;_nc_ss=72289&amp;_nc_zt=28&amp;oh=00_Af4Lvuvv1vcop1q7OF_EwYKWSzqvrTyi76UnzdALBjgfmg&amp;oe=6A10954D&amp;bitrate=1288737&amp;tag=dash_h264-basic-gen2_720p</t>
  </si>
  <si>
    <t>https://video.fagc1-1.fna.fbcdn.net/o1/v/t2/f2/m412/AQPqioEm_2_S4lkHR-bITQ-tzroy3v-I2MOuZPX-m6h2KYd4iz-WGsZUWgcExZ7RTQx24MAhHiueEVGgcFfX1vmb93LtQWrwqTbktTkERA.mp4?_nc_cat=110&amp;_nc_oc=Adr8uKTkx70siJyIlmN7ArbqK1HMq37CrnvSyG-rJRfwbqmBUoUDTqJZaz4cYhaHpLM&amp;_nc_sid=8bf8fe&amp;_nc_ht=video.fagc1-1.fna.fbcdn.net&amp;_nc_ohc=TtxhEu0JKxUQ7kNvwH2O1Mg&amp;efg=eyJ2ZW5jb2RlX3RhZyI6Inhwdl9wcm9ncmVzc2l2ZS5GQUNFQk9PSy4uQzMuMzYwLnN2ZV9zZCIsInhwdl9hc3NldF9pZCI6MTM3NTkzMDA3MDY0NTY0MiwiYXNzZXRfYWdlX2RheXMiOjE2NiwidmlfdXNlY2FzZV9pZCI6MTAxMjEsImR1cmF0aW9uX3MiOjgsInVybGdlbl9zb3VyY2UiOiJ3d3cifQ%3D%3D&amp;ccb=17-1&amp;_nc_gid=XyjpSZf7OfIcnKT8R8wAzA&amp;_nc_ss=72289&amp;_nc_zt=28&amp;oh=00_Af7Um8Z89G0jEOdp84RtZX6ovKfZAD0TCc86RpUmCucCaA&amp;oe=6A10B6E8&amp;bitrate=314293&amp;tag=sve_sd</t>
  </si>
  <si>
    <t>https://www.facebook.com/dash_mpd_debug.mpd?v=767610536334971&amp;dummy=.mpd</t>
  </si>
  <si>
    <t>1230729262321308v</t>
  </si>
  <si>
    <t>1900884507512416a</t>
  </si>
  <si>
    <t>https://www.facebook.com/hoyinroy/videos/767610536334971/?idorvanity=366950274676457</t>
  </si>
  <si>
    <t>&lt;?xml version="1.0" encoding="UTF-8"?&gt;
&lt;MPD xmlns="urn:mpeg:dash:schema:mpd:2011" xmlns:xsi="http://www.w3.org/2001/XMLSchema-instance" xsi:schemaLocation="urn:mpeg:dash:schema:mpd:2011 DASH-MPD.xsd" profiles="urn:mpeg:dash:profile:isoff-on-demand:2011" minBufferTime="PT2S" type="static" mediaPresentationDuration="PT8.010884S" FBTagsetUsed="gen2hwbasicvp9" FBManifestIdentifier="FgAYDmdlbjJod2Jhc2ljdnA5GVa4uvbH79WvBK6Aoo/Bv7QEpLuywZXczASY1dTF2dvIBcC5op2FtuAGIhgQYXVkaW9fYWFjX2xuX3ZiciI2zAIUABIA"&gt;&lt;Period id="0" duration="PT8.010884S"&gt;&lt;AdaptationSet id="0" contentType="video" frameRate="15360/512" subsegmentAlignment="true" par="9:16" FBUnifiedUploadResolutionMos="360:71.3,480:71.3,720:71.3,1080:71.3"&gt;&lt;Representation id="1294609109372626v" bandwidth="1087060" codecs="vp09.00.40.08.00.01.01.01.00" mimeType="video/mp4" sar="1:1" FBEncodingTag="dash_vp9-basic-gen2_1080p" FBPlaybackResolutionMos="0:100,360:94.3,480:92.5,720:86.1,1080:79.3" FBPlaybackResolutionMosConfidenceLevel="high" FBPlaybackResolutionCsvqm="0:100,360:98,480:97.2,720:95.3,1080:92.7" width="1080" height="1920" FBQualityClass="hd" FBQualityLabel="1080p"&gt;&lt;BaseURL&gt;https://video.fagc1-2.fna.fbcdn.net/o1/v/t2/f2/m366/AQP2t87fPS3zLyMTf9aRGUl97P7wTQJ3G57dxODtnJ4nANqOA14e-HiE3_DEalD6kdpkpMUEPbK_27fX9aBID9MPRUex2JAK2GbJNWsA0C3KiQ.mp4?_nc_cat=109&amp;amp;_nc_oc=AdoCW6i2gMWVWlOsxMUpGMVX0ngzFxJtRwdnBw6f152zzOGhPlTDyJM6r7QAoBrPaU4&amp;amp;_nc_sid=9ca052&amp;amp;_nc_ht=video.fagc1-2.fna.fbcdn.net&amp;amp;_nc_ohc=AqsLMEPeS8EQ7kNvwFj2Xn4&amp;amp;efg=eyJ2ZW5jb2RlX3RhZyI6ImRhc2hfdnA5LWJhc2ljLWdlbjJfMTA4MHAiLCJ2aWRlb19pZCI6NzY3NjEwNTM2MzM0OTcxLCJvaWxfdXJsZ2VuX2FwcF9pZCI6MCwiY2xpZW50X25hbWUiOiJ1bmtub3duIiwieHB2X2Fzc2V0X2lkIjoxMzc1OTMwMDcwNjQ1NjQyLCJhc3NldF9hZ2VfZGF5cyI6MTY2LCJ2aV91c2VjYXNlX2lkIjoxMDEyMSwiZHVyYXRpb25fcyI6OCwiYml0cmF0ZSI6MTAyNDM0OCwidXJsZ2VuX3NvdXJjZSI6Ind3dyJ9&amp;amp;ccb=17-1&amp;amp;_nc_gid=XyjpSZf7OfIcnKT8R8wAzA&amp;amp;_nc_ss=72289&amp;amp;_nc_zt=28&amp;amp;oh=00_Af5nA7nsVrgTqQRU2qxijzvwU6JNDpbftdjeZIgPBiEMHQ&amp;amp;oe=6A10A323&lt;/BaseURL&gt;&lt;SegmentBase indexRange="818-873" timescale="15360" FBFirstSegmentRange="874-680285" FBPrefetchHighlightRange="680286-1024347"&gt;&lt;Initialization range="0-817"/&gt;&lt;/SegmentBase&gt;&lt;/Representation&gt;&lt;Representation id="1241340188049431v" bandwidth="140204" codecs="vp09.00.21.08.00.01.01.01.00" mimeType="video/mp4" sar="1:1" FBEncodingTag="dash_vp9-basic-gen2_360p" FBPlaybackResolutionMos="0:100,360:71,480:64.7,720:54.9,1080:43.1" FBPlaybackResolutionMosConfidenceLevel="high" FBPlaybackResolutionCsvqm="0:100,360:85.7,480:79.9,720:69.9,1080:57.7" width="360" height="640" FBQualityClass="sd" FBQualityLabel="360p"&gt;&lt;BaseURL&gt;https://video.fagc1-1.fna.fbcdn.net/o1/v/t2/f2/m366/AQPioSsCs7JNazmw_8mBXYfS5tBqo5Rp6xZvjzxS4mut7ZZjPv0brg-vIsNTu3oj1rHNpI-0depplXORJ2SwJVwPMRwBwkSHbjnxNnCOwmwy1w.mp4?_nc_cat=103&amp;amp;_nc_oc=Adp6UnLTWtJtiqG0RwMs745VQiBWRSqfJVHnc7d5fmht-r81uDJcw0DtfB-NAWHSbi4&amp;amp;_nc_sid=9ca052&amp;amp;_nc_ht=video.fagc1-1.fna.fbcdn.net&amp;amp;_nc_ohc=J2fueXgvuZQQ7kNvwHAv_y1&amp;amp;efg=eyJ2ZW5jb2RlX3RhZyI6ImRhc2hfdnA5LWJhc2ljLWdlbjJfMzYwcCIsInZpZGVvX2lkIjo3Njc2MTA1MzYzMzQ5NzEsIm9pbF91cmxnZW5fYXBwX2lkIjowLCJjbGllbnRfbmFtZSI6InVua25vd24iLCJ4cHZfYXNzZXRfaWQiOjEzNzU5MzAwNzA2NDU2NDIsImFzc2V0X2FnZV9kYXlzIjoxNjYsInZpX3VzZWNhc2VfaWQiOjEwMTIxLCJkdXJhdGlvbl9zIjo4LCJiaXRyYXRlIjoxMzIwNDQsInVybGdlbl9zb3VyY2UiOiJ3d3cifQ%3D%3D&amp;amp;ccb=17-1&amp;amp;_nc_gid=XyjpSZf7OfIcnKT8R8wAzA&amp;amp;_nc_ss=72289&amp;amp;_nc_zt=28&amp;amp;oh=00_Af4WY6zc3B13a4PqiQl2sQ1uVhw4iRIzfMLhQLWPvqn6yg&amp;amp;oe=6A10A93D&lt;/BaseURL&gt;&lt;SegmentBase indexRange="818-873" timescale="15360" FBFirstSegmentRange="874-88500" FBPrefetchHighlightRange="88501-132043"&gt;&lt;Initialization range="0-817"/&gt;&lt;/SegmentBase&gt;&lt;/Representation&gt;&lt;Representation id="1230729262321308v" bandwidth="401146" codecs="vp09.00.30.08.00.01.01.01.00" mimeType="video/mp4" sar="1:1" FBEncodingTag="dash_vp9-basic-gen2_540p" FBPlaybackResolutionMos="0:100,360:83.7,480:78.7,720:73.3,1080:67.2" FBPlaybackResolutionMosConfidenceLevel="high" FBPlaybackResolutionCsvqm="0:100,360:94.5,480:92.4,720:87.8,1080:82.1" width="540" height="960" FBQualityClass="sd" FBQualityLabel="540p"&gt;&lt;BaseURL&gt;https://video.fagc1-1.fna.fbcdn.net/o1/v/t2/f2/m366/AQPOmHu3uxRhcsy8ymUZaksZNGhgKYbmP--Up-Bxr5_NMPnk8moQCgSfyXfrZFbNj232c94TDnr7x9L6_ffJWi6jEyGF2FNkAIl4C5kGhSNYSg.mp4?_nc_cat=102&amp;amp;_nc_oc=AdoNaGZCS7N26e22YuI80IRdPMShO_7U1ZO0kzwhvo0wZiIdx4Ah-wUj7oYeDC7gPEw&amp;amp;_nc_sid=9ca052&amp;amp;_nc_ht=video.fagc1-1.fna.fbcdn.net&amp;amp;_nc_ohc=hr9oZHRTYkIQ7kNvwGAnlhm&amp;amp;efg=eyJ2ZW5jb2RlX3RhZyI6ImRhc2hfdnA5LWJhc2ljLWdlbjJfNTQwcCIsInZpZGVvX2lkIjo3Njc2MTA1MzYzMzQ5NzEsIm9pbF91cmxnZW5fYXBwX2lkIjowLCJjbGllbnRfbmFtZSI6InVua25vd24iLCJ4cHZfYXNzZXRfaWQiOjEzNzU5MzAwNzA2NDU2NDIsImFzc2V0X2FnZV9kYXlzIjoxNjYsInZpX3VzZWNhc2VfaWQiOjEwMTIxLCJkdXJhdGlvbl9zIjo4LCJiaXRyYXRlIjozNjk3MDUsInVybGdlbl9zb3VyY2UiOiJ3d3cifQ%3D%3D&amp;amp;ccb=17-1&amp;amp;_nc_gid=XyjpSZf7OfIcnKT8R8wAzA&amp;amp;_nc_ss=72289&amp;amp;_nc_zt=28&amp;amp;oh=00_Af5HAShzETUyW1GS3ZjUb4HYN1tcs-9g5pi_AuZ4Q7afBg&amp;amp;oe=6A10A05E&lt;/BaseURL&gt;&lt;SegmentBase indexRange="818-873" timescale="15360" FBFirstSegmentRange="874-251589" FBPrefetchHighlightRange="251590-369704"&gt;&lt;Initialization range="0-817"/&gt;&lt;/SegmentBase&gt;&lt;/Representation&gt;&lt;Representation id="1567279944471884v" bandwidth="764946" codecs="vp09.00.31.08.00.01.01.01.00" mimeType="video/mp4" sar="1:1" FBEncodingTag="dash_vp9-basic-gen2_720p" FBPlaybackResolutionMos="0:100,360:93.1,480:88.4,720:81.5,1080:75.7" FBPlaybackResolutionMosConfidenceLevel="high" FBPlaybackResolutionCsvqm="0:100,360:97.4,480:96,720:93.7,1080:90.1" width="720" height="1280" FBQualityClass="hd" FBQualityLabel="720p"&gt;&lt;BaseURL&gt;https://video.fagc1-1.fna.fbcdn.net/o1/v/t2/f2/m366/AQPz91mpNBLWh2zCzA7Tm5ERXaBLkGcwMDxsenF7xSUpB09a2zxcQofwcA5ePGI5BH04BaKfQd6qGv3vQVpWSl_rdtuGXb3xM4FNoUvunbVzhw.mp4?_nc_cat=105&amp;amp;_nc_oc=Adr_m3Hxg3dspQbLUBbQDnCEJ-ZmjJzGo4Xm-UHValVD5SPYSyZ5n5BLpMceLljaK0k&amp;amp;_nc_sid=9ca052&amp;amp;_nc_ht=video.fagc1-1.fna.fbcdn.net&amp;amp;_nc_ohc=SfBp1nJDu8cQ7kNvwHgV961&amp;amp;efg=eyJ2ZW5jb2RlX3RhZyI6ImRhc2hfdnA5LWJhc2ljLWdlbjJfNzIwcCIsInZpZGVvX2lkIjo3Njc2MTA1MzYzMzQ5NzEsIm9pbF91cmxnZW5fYXBwX2lkIjowLCJjbGllbnRfbmFtZSI6InVua25vd24iLCJ4cHZfYXNzZXRfaWQiOjEzNzU5MzAwNzA2NDU2NDIsImFzc2V0X2FnZV9kYXlzIjoxNjYsInZpX3VzZWNhc2VfaWQiOjEwMTIxLCJkdXJhdGlvbl9zIjo4LCJiaXRyYXRlIjo3MTA4ODUsInVybGdlbl9zb3VyY2UiOiJ3d3cifQ%3D%3D&amp;amp;ccb=17-1&amp;amp;_nc_gid=XyjpSZf7OfIcnKT8R8wAzA&amp;amp;_nc_ss=72289&amp;amp;_nc_zt=28&amp;amp;oh=00_Af7SE610CXi3sY3VTuGbktk9DA8BOC2sTuLpz1phyeNRDQ&amp;amp;oe=6A10AD0F&lt;/BaseURL&gt;&lt;SegmentBase indexRange="818-873" timescale="15360" FBFirstSegmentRange="874-478964" FBPrefetchHighlightRange="478965-710884"&gt;&lt;Initialization range="0-817"/&gt;&lt;/SegmentBase&gt;&lt;/Representation&gt;&lt;/AdaptationSet&gt;&lt;AdaptationSet id="1" contentType="audio" subsegmentStartsWithSAP="1" subsegmentAlignment="true"&gt;&lt;Representation id="1900884507512416a" bandwidth="46333" codecs="mp4a.40.5" mimeType="audio/mp4" FBAvgBitrate="46333" audioSamplingRate="44100" FBEncodingTag="dash_ln_heaac_vbr3_audio"&gt;&lt;AudioChannelConfiguration schemeIdUri="urn:mpeg:dash:23003:3:audio_channel_configuration:2011" value="2"/&gt;&lt;BaseURL&gt;https://video.fagc1-2.fna.fbcdn.net/o1/v/t2/f2/m412/AQN4tA5BqZzDFpmiI50cbOGcVhPQElzRMsWNmJLnGLS9v7ReJAUF1-fMiugRt8_uyKfGr8IyZjsZXp0_f0KmmXLzIXi9V4QidML8KSE.mp4?_nc_cat=100&amp;amp;_nc_oc=Ado6sBMCUpBjl_zo6dyrL444Z3N7t5RHjjxiSVARU04g2vX8AMC0UWzSUlaBtAjAi6s&amp;amp;_nc_sid=9ca052&amp;amp;_nc_ht=video.fagc1-2.fna.fbcdn.net&amp;amp;_nc_ohc=BVVKU4_6jeoQ7kNvwHLmAlm&amp;amp;efg=eyJ2ZW5jb2RlX3RhZyI6ImRhc2hfbG5faGVhYWNfdmJyM19hdWRpbyIsInZpZGVvX2lkIjo3Njc2MTA1MzYzMzQ5NzEsIm9pbF91cmxnZW5fYXBwX2lkIjowLCJjbGllbnRfbmFtZSI6InVua25vd24iLCJ4cHZfYXNzZXRfaWQiOjEzNzU5MzAwNzA2NDU2NDIsImFzc2V0X2FnZV9kYXlzIjoxNjYsInZpX3VzZWNhc2VfaWQiOjEwMTIxLCJkdXJhdGlvbl9zIjo4LCJiaXRyYXRlIjo0NzIzNSwidXJsZ2VuX3NvdXJjZSI6Ind3dyJ9&amp;amp;ccb=17-1&amp;amp;_nc_gid=XyjpSZf7OfIcnKT8R8wAzA&amp;amp;_nc_ss=72289&amp;amp;_nc_zt=28&amp;amp;oh=00_Af7C_r9-DsMwr4kqjHNIyn1R5Zq6w-MSfK7ejFrfbcd-iA&amp;amp;oe=6A10B84D&lt;/BaseURL&gt;&lt;SegmentBase indexRange="824-903" timescale="44100" FBFirstSegmentRange="904-11292" FBPrefetchHighlightRange="35552-47299"&gt;&lt;Initialization range="0-823"/&gt;&lt;/SegmentBase&gt;&lt;/Representation&gt;&lt;/AdaptationSet&gt;&lt;/Period&gt;&lt;/MPD&gt;</t>
  </si>
  <si>
    <t>849974817438322</t>
  </si>
  <si>
    <t>https://scontent.fagc1-1.fna.fbcdn.net/v/t15.5256-10/590756543_2083146462089530_6572586585741556570_n.jpg?stp=dst-jpg_s960x960_tt6&amp;_nc_cat=103&amp;ccb=1-7&amp;_nc_sid=50ce42&amp;_nc_ohc=myUVRvm3UswQ7kNvwH_WtIg&amp;_nc_oc=AdroOO5aSQItJGTOb1Z9JN1KQsRT7S6tE6Mmjeg648rad1qzLkwKC2ZI5AIIMgSz0GA&amp;_nc_zt=23&amp;_nc_ht=scontent.fagc1-1.fna&amp;_nc_gid=XyjpSZf7OfIcnKT8R8wAzA&amp;_nc_ss=72289&amp;oh=00_Af6EUvy3Fz8_-w6jHA4Y3alTSkOBNKRfHAK5NnveqLqGhg&amp;oe=6A10BBFF</t>
  </si>
  <si>
    <t>https://scontent.fagc1-1.fna.fbcdn.net/v/t15.5256-10/590756543_2083146462089530_6572586585741556570_n.jpg?stp=dst-jpg_s960x960_tt6&amp;_nc_cat=103&amp;ccb=1-7&amp;_nc_sid=117846&amp;_nc_ohc=myUVRvm3UswQ7kNvwH_WtIg&amp;_nc_oc=AdroOO5aSQItJGTOb1Z9JN1KQsRT7S6tE6Mmjeg648rad1qzLkwKC2ZI5AIIMgSz0GA&amp;_nc_zt=23&amp;_nc_ht=scontent.fagc1-1.fna&amp;_nc_gid=XyjpSZf7OfIcnKT8R8wAzA&amp;_nc_ss=72289&amp;oh=00_Af6EUvy3Fz8_-w6jHA4Y3alTSkOBNKRfHAK5NnveqLqGhg&amp;oe=6A10BBFF</t>
  </si>
  <si>
    <t>10166359057640130</t>
  </si>
  <si>
    <t>https://scontent.fagc1-2.fna.fbcdn.net/v/t39.30808-6/594074762_10166359049900130_3743390464790507100_n.jpg?stp=cp6_dst-jpg_s590x590_tt6&amp;_nc_cat=111&amp;ccb=1-7&amp;_nc_sid=aa7b47&amp;_nc_ohc=xZx24dXJZ1wQ7kNvwHMCkc2&amp;_nc_oc=Adrvv-RvFVsvr0KKPLR-S43N9MC4ZDCJZV_BJaRPH55w_Fi0htFhjyeiZHFMC654pBY&amp;_nc_zt=23&amp;_nc_ht=scontent.fagc1-2.fna&amp;_nc_gid=XyjpSZf7OfIcnKT8R8wAzA&amp;_nc_ss=72289&amp;oh=00_Af6cXaXj1gN03ldbLvjiz5kzqDHjEs3yrUo8qyEFxsehAA&amp;oe=6A10AC80</t>
  </si>
  <si>
    <t>10166359057645130</t>
  </si>
  <si>
    <t>https://scontent.fagc1-2.fna.fbcdn.net/v/t39.30808-6/594169363_10166359049990130_6285454460828390552_n.jpg?stp=cp6_dst-jpg_s590x590_tt6&amp;_nc_cat=111&amp;ccb=1-7&amp;_nc_sid=aa7b47&amp;_nc_ohc=TA8NCregM-gQ7kNvwFihHU-&amp;_nc_oc=AdoJI-4nBomhVMf2uXbxBTfcEcXXb9njKsk7ZyEX22vPZdOSjkfWItW589dcnMdFV6Y&amp;_nc_zt=23&amp;_nc_ht=scontent.fagc1-2.fna&amp;_nc_gid=XyjpSZf7OfIcnKT8R8wAzA&amp;_nc_ss=72289&amp;oh=00_Af5Ypj-94JEnBQ7yzeNsnwddnBSNN84vwbmFknMnazB9Ag&amp;oe=6A10B93F</t>
  </si>
  <si>
    <t>10166359057650130</t>
  </si>
  <si>
    <t>https://scontent.fagc1-1.fna.fbcdn.net/v/t39.30808-6/588405094_10166359049880130_2577738619734873923_n.jpg?stp=dst-jpg_s590x590_tt6&amp;_nc_cat=101&amp;ccb=1-7&amp;_nc_sid=aa7b47&amp;_nc_ohc=a7XHk5SDJyYQ7kNvwFQ4PUV&amp;_nc_oc=AdoCF8kgi3ggmJnf3cNm7yl-bmPdaFMSXYdwtI_fO_ygN6jAB9PbAz7dNUTzoeqSOwI&amp;_nc_zt=23&amp;_nc_ht=scontent.fagc1-1.fna&amp;_nc_gid=XyjpSZf7OfIcnKT8R8wAzA&amp;_nc_ss=72289&amp;oh=00_Af4MEt9TixuiV4aO9r3ZLY1wWE18TZAQ67OQOyBY45jp_w&amp;oe=6A10A31F</t>
  </si>
  <si>
    <t>2025-12-02T11:15:57.000Z</t>
  </si>
  <si>
    <t>pfbid0SpPHabazhJMUKnZ6GCPHvutH69R96Z7jSy4FD6tjJArTdh9vHN1hHjUxZHHdEJrRl</t>
  </si>
  <si>
    <t>2025-12-01T11:53:43.000Z</t>
  </si>
  <si>
    <t>122247077390137441</t>
  </si>
  <si>
    <t>https://www.facebook.com/photo.php?fbid=122247077390137441&amp;set=gm.1612181996819939&amp;type=3</t>
  </si>
  <si>
    <t>61554123256754</t>
  </si>
  <si>
    <t>2025-11-30T10:29:51.000Z</t>
  </si>
  <si>
    <t>pcb.1606726287365510</t>
  </si>
  <si>
    <t>https://www.facebook.com/media/set/?set=pcb.1606726287365510&amp;type=1</t>
  </si>
  <si>
    <t>122246407220137441</t>
  </si>
  <si>
    <t>https://scontent-lax7-1.xx.fbcdn.net/v/t39.30808-6/587660508_122246407226137441_6126737471930428673_n.jpg?stp=dst-jpg_s590x590_tt6&amp;_nc_cat=101&amp;ccb=1-7&amp;_nc_sid=aa7b47&amp;_nc_ohc=i4qpEX3zvKwQ7kNvwF0-c01&amp;_nc_oc=Adr2yfRrYeA_d_qmX2DtJH7oFuMmm3bNO-Mltg8Cksnf5_iHkR89MPERxt4By5kOKnY&amp;_nc_zt=23&amp;_nc_ht=scontent-lax7-1.xx&amp;_nc_gid=M1VpYM8fqmEjlMkWIaLv4w&amp;_nc_ss=72289&amp;oh=00_Af4dWJXqvs6pMtB0m8wmjUKcbxEllpi1RETkuoOchg5tGQ&amp;oe=6A10C2DE</t>
  </si>
  <si>
    <t>122246407256137441</t>
  </si>
  <si>
    <t>https://scontent-lax3-1.xx.fbcdn.net/v/t39.30808-6/588228223_122246407262137441_5393478833569721155_n.jpg?stp=dst-jpg_s590x590_tt6&amp;_nc_cat=108&amp;ccb=1-7&amp;_nc_sid=aa7b47&amp;_nc_ohc=9IFGR0_4SucQ7kNvwEEH8If&amp;_nc_oc=AdrSH2_AEb69CsbQ228vvCGeTcF26UwH5t5tkFKrIex6NtuhcHZubkvVk45g95ADqBU&amp;_nc_zt=23&amp;_nc_ht=scontent-lax3-1.xx&amp;_nc_gid=M1VpYM8fqmEjlMkWIaLv4w&amp;_nc_ss=72289&amp;oh=00_Af7_DiXnrNRJYKDWnAw14f6vh-EU94ZL89YpxdQA4-Qr0w&amp;oe=6A10B1A8</t>
  </si>
  <si>
    <t>122246407292137441</t>
  </si>
  <si>
    <t>https://scontent-lax3-2.xx.fbcdn.net/v/t39.30808-6/587754914_122246407298137441_7154661791168701458_n.jpg?stp=dst-jpg_s590x590_tt6&amp;_nc_cat=100&amp;ccb=1-7&amp;_nc_sid=aa7b47&amp;_nc_ohc=dxd1upxGvDoQ7kNvwHwCq3r&amp;_nc_oc=Adr-C7SMqT5F8mYKWQ-BuCIC2L6C_lyNUD2Y52GZqaLJ1V9JdNZU7ptvZv-M7Dq-XJ0&amp;_nc_zt=23&amp;_nc_ht=scontent-lax3-2.xx&amp;_nc_gid=M1VpYM8fqmEjlMkWIaLv4w&amp;_nc_ss=72289&amp;oh=00_Af7rq993-ZRsIdNVZViXYwKLtOkLwFf5wBAcI7gh5bEZQg&amp;oe=6A10BC94</t>
  </si>
  <si>
    <t>2025-11-23T02:55:59.000Z</t>
  </si>
  <si>
    <t>pfbid02QtszqDTqZWAoYHLeoADDGcK8ndRsr1WpMrgF5Gn5KyBGeNFh2NrvRXFs7k8FSLKgl</t>
  </si>
  <si>
    <t>2025-08-04T06:17:31.000Z</t>
  </si>
  <si>
    <t>pcb.1499788114725995</t>
  </si>
  <si>
    <t>https://www.facebook.com/media/set/?set=pcb.1499788114725995&amp;type=1</t>
  </si>
  <si>
    <t>1241384254665570</t>
  </si>
  <si>
    <t>https://scontent.fcps3-1.fna.fbcdn.net/v/t39.30808-6/520318149_1241384201332242_8011104463650312863_n.jpg?stp=dst-jpg_s590x590_tt6&amp;_nc_cat=109&amp;ccb=1-7&amp;_nc_sid=aa7b47&amp;_nc_ohc=jL1YDaWkcpYQ7kNvwEjgLzD&amp;_nc_oc=Adp-cqq2YxAypmvSKRAzymgDBUsz0rGnD50vAJemFoY0k0XOcZcYcyUeTIPpgpOZv26jopHJkKAB-e_D4-bRQEg6&amp;_nc_zt=23&amp;_nc_ht=scontent.fcps3-1.fna&amp;_nc_gid=0L3UWXnMD-5eOTg1cc1RmA&amp;_nc_ss=72289&amp;oh=00_Af6q7FTIBo7KRC0AjQNGRQXYaEv2TrTYfVY_YF_oLMaWWQ&amp;oe=6A10C20B</t>
  </si>
  <si>
    <t>100063820218752</t>
  </si>
  <si>
    <t>1241384247998904</t>
  </si>
  <si>
    <t>https://scontent.fcps3-1.fna.fbcdn.net/v/t39.30808-6/517448287_1241384037998925_7349794120978241748_n.jpg?stp=dst-jpg_s590x590_tt6&amp;_nc_cat=109&amp;ccb=1-7&amp;_nc_sid=aa7b47&amp;_nc_ohc=RRgUNx5qAMsQ7kNvwHAHrg1&amp;_nc_oc=AdrbAlibdXClxOCazYgbhx9a-czr_gSOMGzpqODVYBDrQsqWp6nwXkRJyDoNG4jIBR8qhCGTbHGonHYIn8cUsOUN&amp;_nc_zt=23&amp;_nc_ht=scontent.fcps3-1.fna&amp;_nc_gid=0L3UWXnMD-5eOTg1cc1RmA&amp;_nc_ss=72289&amp;oh=00_Af5GP2JEeG7kIqtOPMiZibm2jAMFKmnTVSPh7J7EK11nsQ&amp;oe=6A10A1A1</t>
  </si>
  <si>
    <t>1241384244665571</t>
  </si>
  <si>
    <t>https://scontent.fcps4-1.fna.fbcdn.net/v/t39.30808-6/518275117_1241384091332253_6219873340441565125_n.jpg?stp=dst-jpg_s590x590_tt6&amp;_nc_cat=111&amp;ccb=1-7&amp;_nc_sid=aa7b47&amp;_nc_ohc=VGmQK2qeUZEQ7kNvwGboOb-&amp;_nc_oc=AdrSTPBYLXX18NjB-xfM8a63c6dKmrJxxgc5MaFURQlMzd_041Sub5tY7meY4Ol_qYuXseNWQrKFubxXB28t8h5V&amp;_nc_zt=23&amp;_nc_ht=scontent.fcps4-1.fna&amp;_nc_gid=0L3UWXnMD-5eOTg1cc1RmA&amp;_nc_ss=72289&amp;oh=00_Af5bHvp5-Ly61FGCC17_gwHKiYLF5D00REhIXfPH6fn7zg&amp;oe=6A1098C6</t>
  </si>
  <si>
    <t>1241384251332237</t>
  </si>
  <si>
    <t>https://scontent.fcps3-1.fna.fbcdn.net/v/t39.30808-6/519680527_1241384344665561_456880362819110286_n.jpg?stp=cp6_dst-jpg_s590x590_tt6&amp;_nc_cat=109&amp;ccb=1-7&amp;_nc_sid=aa7b47&amp;_nc_ohc=MIuII0I97BkQ7kNvwEW3Zws&amp;_nc_oc=Adpq1Ruo-bH6esOzipiFMVZtNaX8s3czT1wKc6vn0Pa-Ot_rn4OuX7oM0pQrbwNFjURCQiX8hYPw4-nG0wNsgC9s&amp;_nc_zt=23&amp;_nc_ht=scontent.fcps3-1.fna&amp;_nc_gid=0L3UWXnMD-5eOTg1cc1RmA&amp;_nc_ss=72289&amp;oh=00_Af6sgZUGgdUeJVOvgSLiYgNO95RgwOTMXsLD0xJtJYIPhQ&amp;oe=6A10B3AC</t>
  </si>
  <si>
    <t>2025-07-18T12:55:48.000Z</t>
  </si>
  <si>
    <t>2025-11-08T07:30:20.000Z</t>
  </si>
  <si>
    <t>pcb.1593579378680201</t>
  </si>
  <si>
    <t>https://www.facebook.com/media/set/?set=pcb.1593579378680201&amp;type=1</t>
  </si>
  <si>
    <t>1295817118878547</t>
  </si>
  <si>
    <t>https://scontent.fcps4-1.fna.fbcdn.net/v/t39.30808-6/577492202_1295817212211871_4549381187521333707_n.jpg?stp=dst-jpg_s590x590_tt6&amp;_nc_cat=105&amp;ccb=1-7&amp;_nc_sid=aa7b47&amp;_nc_ohc=Qx9rpFl-c7IQ7kNvwFLgDjU&amp;_nc_oc=Adr_u6HeS7bZmgr_oTiTtHdfk0Y7JpsbCoAC_fDiQpZUicFaxogPwBMc_CkIF3laAABRrXFsYzeBXRhnPYy8_qqb&amp;_nc_zt=23&amp;_nc_ht=scontent.fcps4-1.fna&amp;_nc_gid=0L3UWXnMD-5eOTg1cc1RmA&amp;_nc_ss=72289&amp;oh=00_Af4jStu0Ggq-M2P5h1AeMLHwKE6hk5fMSOB5eipHdFPNQQ&amp;oe=6A10916F</t>
  </si>
  <si>
    <t>100053508147081</t>
  </si>
  <si>
    <t>1295817125545213</t>
  </si>
  <si>
    <t>https://scontent.fcps4-1.fna.fbcdn.net/v/t39.30808-6/577530361_1295817218878537_5807046476954390010_n.jpg?stp=dst-jpg_s590x590_tt6&amp;_nc_cat=105&amp;ccb=1-7&amp;_nc_sid=aa7b47&amp;_nc_ohc=15fjjYbY8_AQ7kNvwGrz-G2&amp;_nc_oc=AdqQksg5oX2HmIlVfcPul3FsYTXut_AWsOOiRFxMbfUxbC0fFRaYYWILVsLLFa7NWqng3y2LNTPrg3-A07Dgcwal&amp;_nc_zt=23&amp;_nc_ht=scontent.fcps4-1.fna&amp;_nc_gid=0L3UWXnMD-5eOTg1cc1RmA&amp;_nc_ss=72289&amp;oh=00_Af4JQSuqpT4v_SdqPK3_g0JDYE1x--FqmN-qZVJh2q8Pnw&amp;oe=6A10B917</t>
  </si>
  <si>
    <t>2025-11-07T01:18:32.000Z</t>
  </si>
  <si>
    <t>61554456190157</t>
  </si>
  <si>
    <t>2025-11-05T10:34:34.000Z</t>
  </si>
  <si>
    <t>https://wa.me/85255255283</t>
  </si>
  <si>
    <t>100076026736667</t>
  </si>
  <si>
    <t>2025-11-02T12:49:08.000Z</t>
  </si>
  <si>
    <t>2025-10-28T15:15:53.000Z</t>
  </si>
  <si>
    <t>全固態電池終於實用化？</t>
  </si>
  <si>
    <t>2025-10-27T08:59:55.000Z</t>
  </si>
  <si>
    <t>http://www.honnmono.shop/</t>
  </si>
  <si>
    <t>2025-10-26T06:30:01.000Z</t>
  </si>
  <si>
    <t>2025-10-23T08:07:12.000Z</t>
  </si>
  <si>
    <t>2025-10-19T04:00:25.000Z</t>
  </si>
  <si>
    <t>https://wa.me/message/KLWUVUUUTMYJG1</t>
  </si>
  <si>
    <t>2025-10-18T03:04:24.000Z</t>
  </si>
  <si>
    <t>2025-10-12T11:36:43.000Z</t>
  </si>
  <si>
    <t>2025-10-12T03:44:18.000Z</t>
  </si>
  <si>
    <t>2025-10-07T05:49:21.000Z</t>
  </si>
  <si>
    <t>2025-10-05T03:37:59.000Z</t>
  </si>
  <si>
    <t>2025-10-03T05:43:59.000Z</t>
  </si>
  <si>
    <t>2025-10-01T03:41:30.000Z</t>
  </si>
  <si>
    <t>2025-09-27T02:42:47.000Z</t>
  </si>
  <si>
    <t>2025-09-26T09:02:39.000Z</t>
  </si>
  <si>
    <t>pcb.1556006035770869</t>
  </si>
  <si>
    <t>https://www.facebook.com/media/set/?set=pcb.1556006035770869&amp;type=1</t>
  </si>
  <si>
    <t>122197105088341395</t>
  </si>
  <si>
    <t>https://scontent-ord5-1.xx.fbcdn.net/v/t39.30808-6/553070685_122197105100341395_3635742597582567623_n.jpg?stp=dst-jpg_s590x590_tt6&amp;_nc_cat=101&amp;ccb=1-7&amp;_nc_sid=aa7b47&amp;_nc_ohc=bfE5h2PB4QoQ7kNvwFQUz4T&amp;_nc_oc=AdoROjKAUNW0gaAC4vnGR1Qjma51-17C5qjtDCwYq_jVgF48Or4lZZOzG9VFEXeIOBY&amp;_nc_zt=23&amp;_nc_ht=scontent-ord5-1.xx&amp;_nc_gid=bhivYObGC1QMZRv4RX8Ulg&amp;_nc_ss=72289&amp;oh=00_Af5aqYCWPH3qM-RyOaN_UyBnVUKQC9CJaAmEcM9yKqfZkQ&amp;oe=6A10AB05</t>
  </si>
  <si>
    <t>61560241868874</t>
  </si>
  <si>
    <t>122197105544341395</t>
  </si>
  <si>
    <t>https://scontent-ord5-3.xx.fbcdn.net/v/t39.30808-6/554079729_122197105922341395_3372398586309606242_n.jpg?stp=dst-jpg_s590x590_tt6&amp;_nc_cat=109&amp;ccb=1-7&amp;_nc_sid=aa7b47&amp;_nc_ohc=3qOFWhvTugoQ7kNvwEeHryb&amp;_nc_oc=AdpgHY1XuxI92UnIharnSIAyFkuTKsJ_AY0yyUDzS-kt170MDATKms0Cv9-CXw1sVMY&amp;_nc_zt=23&amp;_nc_ht=scontent-ord5-3.xx&amp;_nc_gid=bhivYObGC1QMZRv4RX8Ulg&amp;_nc_ss=72289&amp;oh=00_Af5LyEwUhRe_VqDAaOniZ-FPANSfzdOdzXcZVqQiSyk0Hg&amp;oe=6A10A602</t>
  </si>
  <si>
    <t>122197105238341395</t>
  </si>
  <si>
    <t>https://scontent-ord5-2.xx.fbcdn.net/v/t39.30808-6/554111359_122197105796341395_5445593885082976223_n.jpg?stp=dst-jpg_s590x590_tt6&amp;_nc_cat=102&amp;ccb=1-7&amp;_nc_sid=aa7b47&amp;_nc_ohc=22qZnxL6CFsQ7kNvwELTA1w&amp;_nc_oc=Ado4bl51O9ULRPFNhZW8F-X1uLCdoZW_bTxorAshaRt1Lh7dCv4OzP9Q0aza3w-ykFM&amp;_nc_zt=23&amp;_nc_ht=scontent-ord5-2.xx&amp;_nc_gid=bhivYObGC1QMZRv4RX8Ulg&amp;_nc_ss=72289&amp;oh=00_Af77d3-w26cL9fcmt8SG2rz6YdKdjMPer43CAclMaBabNQ&amp;oe=6A109482</t>
  </si>
  <si>
    <t>122197105364341395</t>
  </si>
  <si>
    <t>https://scontent-ord5-1.xx.fbcdn.net/v/t39.30808-6/554077105_122197105832341395_1967526907793007545_n.jpg?stp=dst-jpg_s590x590_tt6&amp;_nc_cat=108&amp;ccb=1-7&amp;_nc_sid=aa7b47&amp;_nc_ohc=sR6WXUncr3QQ7kNvwHnyg0-&amp;_nc_oc=Adrro8EZG77PT2BeG6sNij2FA4i-8bkJT9ukxUBd8HG7ibWU4xkgrq2RBULrLk3fuTk&amp;_nc_zt=23&amp;_nc_ht=scontent-ord5-1.xx&amp;_nc_gid=bhivYObGC1QMZRv4RX8Ulg&amp;_nc_ss=72289&amp;oh=00_Af5RIVSSwVrinKdvxR0O9xl379baGuwjY1cLeXz17QD6nw&amp;oe=6A10C256</t>
  </si>
  <si>
    <t>122197105442341395</t>
  </si>
  <si>
    <t>https://scontent-ord5-3.xx.fbcdn.net/v/t39.30808-6/554078937_122197105844341395_4095305180552716027_n.jpg?stp=dst-jpg_s590x590_tt6&amp;_nc_cat=110&amp;ccb=1-7&amp;_nc_sid=aa7b47&amp;_nc_ohc=54BmRriw2Z4Q7kNvwGXEovz&amp;_nc_oc=AdpDaKN1R3DSRxCj1Ehzz69vmzAsk_H3pZBXzlOJHSDmwtEBrDmXT59xbdn3Yze013o&amp;_nc_zt=23&amp;_nc_ht=scontent-ord5-3.xx&amp;_nc_gid=bhivYObGC1QMZRv4RX8Ulg&amp;_nc_ss=72289&amp;oh=00_Af47DzGy-joYD41-oPnXFawv-_4QVkmHOo-0bOWZs3L-4w&amp;oe=6A10B93A</t>
  </si>
  <si>
    <t>2025-09-25T10:10:02.000Z</t>
  </si>
  <si>
    <t>2025-09-23T03:27:43.000Z</t>
  </si>
  <si>
    <t>2025-09-21T07:02:55.000Z</t>
  </si>
  <si>
    <t>2025-09-20T07:03:05.000Z</t>
  </si>
  <si>
    <t>2025-09-19T06:54:29.000Z</t>
  </si>
  <si>
    <t>2025-09-13T06:22:56.000Z</t>
  </si>
  <si>
    <t>2025-09-11T17:26:13.000Z</t>
  </si>
  <si>
    <t>FFC28C10</t>
  </si>
  <si>
    <t>3307446786073477</t>
  </si>
  <si>
    <t>https://www.facebook.com/photo.php?fbid=3307446786073477&amp;set=gm.1539846120720194&amp;type=3</t>
  </si>
  <si>
    <t>2025-09-05T16:34:58.000Z</t>
  </si>
  <si>
    <t>2025-09-08T17:38:23.000Z</t>
  </si>
  <si>
    <t>2025-09-06T03:41:26.000Z</t>
  </si>
  <si>
    <t>Congratulations!</t>
  </si>
  <si>
    <t>2025-09-05T05:40:28.000Z</t>
  </si>
  <si>
    <t>https://www.facebook.com/groups/366950274676457/permalink/1538089274229212/</t>
  </si>
  <si>
    <t>香港人</t>
  </si>
  <si>
    <t>2025-09-03T11:39:03.000Z</t>
  </si>
  <si>
    <t>FFDCDFE8</t>
  </si>
  <si>
    <t>122124531272855395</t>
  </si>
  <si>
    <t>https://www.facebook.com/photo.php?fbid=122124531272855395&amp;set=gm.1487311382640335&amp;type=3</t>
  </si>
  <si>
    <t>61575661876632</t>
  </si>
  <si>
    <t>2025-07-02T09:34:10.000Z</t>
  </si>
  <si>
    <t>2025-08-31T00:05:02.000Z</t>
  </si>
  <si>
    <t>2025-08-30T05:01:03.000Z</t>
  </si>
  <si>
    <t>2025-08-27T07:51:17.000Z</t>
  </si>
  <si>
    <t>FFCFE1EF</t>
  </si>
  <si>
    <t>122221225202152111</t>
  </si>
  <si>
    <t>https://www.facebook.com/photo.php?fbid=122221225202152111&amp;set=gm.1526130218758451&amp;type=3</t>
  </si>
  <si>
    <t>pfbid02k21zbWYx5eomjdChD25mVjV5AJFr41Scp5TPGKEeeYpSt5cRRpbqB4TJYgVWmueJl</t>
  </si>
  <si>
    <t>2025-08-19T10:25:04.000Z</t>
  </si>
  <si>
    <t>2025-08-24T04:52:01.000Z</t>
  </si>
  <si>
    <t>2025-08-23T01:24:11.000Z</t>
  </si>
  <si>
    <t>FFEBF4F9</t>
  </si>
  <si>
    <t>122227057418156500</t>
  </si>
  <si>
    <t>https://www.facebook.com/photo.php?fbid=122227057418156500&amp;set=gm.1515284796509660&amp;type=3</t>
  </si>
  <si>
    <t>pfbid06BYuzKokrdrVUCcbhRJ3xQ8Ry9kQYq9bfLmTm3aKNQ1wxcc9EJvoMt2GXMt78HZAl</t>
  </si>
  <si>
    <t>2025-08-06T10:21:30.000Z</t>
  </si>
  <si>
    <t>100076177400136</t>
  </si>
  <si>
    <t>2025-08-22T09:47:17.000Z</t>
  </si>
  <si>
    <t>2025-08-20T10:15:55.000Z</t>
  </si>
  <si>
    <t>pcb.1526910072013799</t>
  </si>
  <si>
    <t>https://www.facebook.com/media/set/?set=pcb.1526910072013799&amp;type=1</t>
  </si>
  <si>
    <t>2963200970534993</t>
  </si>
  <si>
    <t>https://scontent-atl3-1.xx.fbcdn.net/v/t39.30808-6/536351215_2963200977201659_6315892264581763660_n.jpg?stp=dst-jpg_p261x260_tt6&amp;_nc_cat=105&amp;ccb=1-7&amp;_nc_sid=aa7b47&amp;_nc_ohc=dJnBoLhxKIUQ7kNvwGrYBHm&amp;_nc_oc=AdoI_aMbsJNq8j0eFjCN53cYQj2Jw1pBG5_kj8RVKtuL9P69VGDTOLgkcXfXvovxUR8&amp;_nc_zt=23&amp;_nc_ht=scontent-atl3-1.xx&amp;_nc_gid=cv31E4Dnzgy4eHHvRnzhVQ&amp;_nc_ss=72289&amp;oh=00_Af4wpY4VjYIMiRjRr06SlxtE9L1sfhCUvLgipEoQNWEkwQ&amp;oe=6A10BDC7</t>
  </si>
  <si>
    <t>pfbid0ssyJi77HJDYZP1PipuFGYjTE2gBN9y1pWGu9YmFhbeZe3Ykuq9Y4C9eFtBehq1iVl</t>
  </si>
  <si>
    <t>2963200983868325</t>
  </si>
  <si>
    <t>https://scontent-atl3-1.xx.fbcdn.net/v/t39.30808-6/535606861_2963200987201658_5063661831190997432_n.jpg?stp=dst-jpg_s590x590_tt6&amp;_nc_cat=103&amp;ccb=1-7&amp;_nc_sid=aa7b47&amp;_nc_ohc=M5EsGkAAb68Q7kNvwH5HHoi&amp;_nc_oc=AdrT9-ArBfI4ntgN4hwKxQ1VPFBVfC-KWbm_KcllAxgglMjeoHiOy5g28ovcaJXp42Y&amp;_nc_zt=23&amp;_nc_ht=scontent-atl3-1.xx&amp;_nc_gid=cv31E4Dnzgy4eHHvRnzhVQ&amp;_nc_ss=72289&amp;oh=00_Af57tFajMCPjOvX7Nc-riC45M-SRi7lHQTGdRUb8KxbrRA&amp;oe=6A10C7C0</t>
  </si>
  <si>
    <t>2025-08-20T09:39:41.000Z</t>
  </si>
  <si>
    <t>FFF8B62C</t>
  </si>
  <si>
    <t>2963087760546314</t>
  </si>
  <si>
    <t>https://www.facebook.com/photo.php?fbid=2963087760546314&amp;set=gm.1526815582023248&amp;type=3</t>
  </si>
  <si>
    <t>2025-08-20T06:41:52.000Z</t>
  </si>
  <si>
    <t>pcb.1512602860111187</t>
  </si>
  <si>
    <t>https://www.facebook.com/media/set/?set=pcb.1512602860111187&amp;type=1</t>
  </si>
  <si>
    <t>3270319859786170</t>
  </si>
  <si>
    <t>https://scontent-atl3-1.xx.fbcdn.net/v/t39.30808-6/527404667_3270319866452836_7553245047042352889_n.jpg?stp=dst-jpg_s590x590_tt6&amp;_nc_cat=105&amp;ccb=1-7&amp;_nc_sid=aa7b47&amp;_nc_ohc=-F8edsT_NrcQ7kNvwHWu33w&amp;_nc_oc=AdpNhQTfy5pp_nzWaArS48sFhwwsjtcC37sdLipepTvg2ytvrYldGKJBtzdcDu8b0-0&amp;_nc_zt=23&amp;_nc_ht=scontent-atl3-1.xx&amp;_nc_gid=RB_4n8m7ebH1vxYschQwlA&amp;_nc_ss=72289&amp;oh=00_Af6nwWf1uz7Q_qmp6z_SAVf_G3YwbgHRkL8RxzwH6z8Wbg&amp;oe=6A10C89E</t>
  </si>
  <si>
    <t>3270320023119487</t>
  </si>
  <si>
    <t>https://scontent-atl3-2.xx.fbcdn.net/v/t39.30808-6/527400507_3270320026452820_775766179264094362_n.jpg?stp=dst-jpg_s590x590_tt6&amp;_nc_cat=102&amp;ccb=1-7&amp;_nc_sid=aa7b47&amp;_nc_ohc=YrbzTGxOUkIQ7kNvwH2WvrQ&amp;_nc_oc=Adr0SknOS0wFqQwNJ749-fgJ_lPVDlcs6Aw2-f7bVvTlrpm4BJ7MLFV4f8bvxrBb0-Y&amp;_nc_zt=23&amp;_nc_ht=scontent-atl3-2.xx&amp;_nc_gid=RB_4n8m7ebH1vxYschQwlA&amp;_nc_ss=72289&amp;oh=00_Af7aD2LQyf5LRy7poZch-02l6c_xkEVM2B7WnN3mdvQDeA&amp;oe=6A10B0EA</t>
  </si>
  <si>
    <t>May be an image of street</t>
  </si>
  <si>
    <t>3270320206452802</t>
  </si>
  <si>
    <t>https://scontent-atl3-3.xx.fbcdn.net/v/t39.30808-6/526617162_3270320209786135_1240334773396193595_n.jpg?stp=dst-jpg_s590x590_tt6&amp;_nc_cat=109&amp;ccb=1-7&amp;_nc_sid=aa7b47&amp;_nc_ohc=sGpBgtSiaIsQ7kNvwGmiMNF&amp;_nc_oc=Adqx3XGt3vpyo2HzDwh3nBARvjTUlizYxfPOMARjwKq7vJqyZZWELP2IV5YUz2GGD78&amp;_nc_zt=23&amp;_nc_ht=scontent-atl3-3.xx&amp;_nc_gid=RB_4n8m7ebH1vxYschQwlA&amp;_nc_ss=72289&amp;oh=00_Af7cSxQzqicBDDeAsqzA3ztP2g7eJb_V8AB79cwt11KsXA&amp;oe=6A10A6CF</t>
  </si>
  <si>
    <t>3270320353119454</t>
  </si>
  <si>
    <t>https://scontent-atl3-3.xx.fbcdn.net/v/t39.30808-6/526989118_3270320356452787_7490669747268942649_n.jpg?stp=dst-jpg_s590x590_tt6&amp;_nc_cat=111&amp;ccb=1-7&amp;_nc_sid=aa7b47&amp;_nc_ohc=Qx6mrT12g0QQ7kNvwGFeeY7&amp;_nc_oc=AdqARBcl3uzdyYsKxLLUTR0zB5vbG1iGUSpGPi_qypuHu4ycJBzDNz2Bz4feBEyOJCA&amp;_nc_zt=23&amp;_nc_ht=scontent-atl3-3.xx&amp;_nc_gid=RB_4n8m7ebH1vxYschQwlA&amp;_nc_ss=72289&amp;oh=00_Af4ZXk61d__AQA9wtVOTM6hoQmf6cBlGZPfQHfN3_7hPmg&amp;oe=6A10C4F9</t>
  </si>
  <si>
    <t>May be an image of ‎water heater, light switch and ‎text that says "‎じ حا Schncider Schneider O‎"‎‎</t>
  </si>
  <si>
    <t>3270320553119434</t>
  </si>
  <si>
    <t>https://scontent-atl3-2.xx.fbcdn.net/v/t39.30808-6/527191869_3270320556452767_4989817317780806792_n.jpg?stp=dst-jpg_s590x590_tt6&amp;_nc_cat=102&amp;ccb=1-7&amp;_nc_sid=aa7b47&amp;_nc_ohc=HRA3C7PvB_EQ7kNvwHCj7Xq&amp;_nc_oc=AdrPaEqbMNIim9a8LGe2AEmfzYUBb-vXbXmklFAUBMO8S2CnbWbNcZxhYr9IMNRWvT0&amp;_nc_zt=23&amp;_nc_ht=scontent-atl3-2.xx&amp;_nc_gid=RB_4n8m7ebH1vxYschQwlA&amp;_nc_ss=72289&amp;oh=00_Af5gYHI5e9i8eCEqHzB8QMIYQHsdvEOIeM_5KiKI-uMG4w&amp;oe=6A10925F</t>
  </si>
  <si>
    <t>May be an image of text that says "車站停車場 麥PAR 車站 STATION CAR STATIONCARPARK CAP PARK সগগ্জ 消监"</t>
  </si>
  <si>
    <t>2025-08-03T12:42:44.000Z</t>
  </si>
  <si>
    <t>FF31322C</t>
  </si>
  <si>
    <t>1081713080763262</t>
  </si>
  <si>
    <t>https://www.facebook.com/photo.php?fbid=1081713080763262&amp;set=gm.1520819685956171&amp;type=3</t>
  </si>
  <si>
    <t>100067737414668</t>
  </si>
  <si>
    <t>2025-08-13T01:43:33.000Z</t>
  </si>
  <si>
    <t>https://wa.me/85291379117</t>
  </si>
  <si>
    <t>1212677122</t>
  </si>
  <si>
    <t>2025-08-14T09:11:00.000Z</t>
  </si>
  <si>
    <t>pcb.1519412309430242</t>
  </si>
  <si>
    <t>https://www.facebook.com/media/set/?set=pcb.1519412309430242&amp;type=1</t>
  </si>
  <si>
    <t>1080458674222036</t>
  </si>
  <si>
    <t>https://scontent-dfw5-2.xx.fbcdn.net/v/t39.30808-6/531988202_1080457694222134_7319349555735348173_n.jpg?stp=cp6_dst-jpg_s590x590_tt6&amp;_nc_cat=107&amp;ccb=1-7&amp;_nc_sid=aa7b47&amp;_nc_ohc=ZU7ZK5bdj20Q7kNvwG7OPOB&amp;_nc_oc=Adr92eF7xVI2FL1_5GPY7iga4X-gJlDGFt98jLo4tSVggbRxg5AAmkDq0EyMVuX5lPA&amp;_nc_zt=23&amp;_nc_ht=scontent-dfw5-2.xx&amp;_nc_gid=FMaVknRIMt02EupW65HyOQ&amp;_nc_ss=72289&amp;oh=00_Af6G9ddKYaD5rIx0x6yYqrUTWZYpnV5hAuMxra4jhcjV0Q&amp;oe=6A10B6AD</t>
  </si>
  <si>
    <t>1080458677555369</t>
  </si>
  <si>
    <t>https://scontent-dfw6-1.xx.fbcdn.net/v/t39.30808-6/532154515_1080457744222129_4881401446702052981_n.jpg?stp=cp6_dst-jpg_s590x590_tt6&amp;_nc_cat=102&amp;ccb=1-7&amp;_nc_sid=aa7b47&amp;_nc_ohc=D4Pvy57zkUwQ7kNvwH3DAW4&amp;_nc_oc=Adp6ZNuUkAyRsPpJd7oCzo0zkTDb4GW7vxpbt1_-z5pMvrQI3l6yHSIrBg4w4or0dfk&amp;_nc_zt=23&amp;_nc_ht=scontent-dfw6-1.xx&amp;_nc_gid=FMaVknRIMt02EupW65HyOQ&amp;_nc_ss=72289&amp;oh=00_Af7e0qcdVyfmuSFEF3KbFVaFMa9b7L7ZTvOwFUxmSG0VuQ&amp;oe=6A109189</t>
  </si>
  <si>
    <t>1080458670888703</t>
  </si>
  <si>
    <t>https://scontent-dfw6-1.xx.fbcdn.net/v/t39.30808-6/531962840_1080457787555458_578024997674674517_n.jpg?stp=cp6_dst-jpg_s590x590_tt6&amp;_nc_cat=101&amp;ccb=1-7&amp;_nc_sid=aa7b47&amp;_nc_ohc=3EB2FBI5RFQQ7kNvwE6lWdR&amp;_nc_oc=Adpi7Y4Goykroou9czFZJL7ZSktSISQn_Lbu6gwEfMMhNRPhuw-wnT-lg87tHkge1X0&amp;_nc_zt=23&amp;_nc_ht=scontent-dfw6-1.xx&amp;_nc_gid=FMaVknRIMt02EupW65HyOQ&amp;_nc_ss=72289&amp;oh=00_Af53K9NeuZsTkwrLQxp9vPbFxi8WjGtV3Ok95lZ8RhqiKg&amp;oe=6A10BFF5</t>
  </si>
  <si>
    <t>http://www.evlife.com.hk/</t>
  </si>
  <si>
    <t>2025-08-11T11:48:51.000Z</t>
  </si>
  <si>
    <t>StoryAttachment</t>
  </si>
  <si>
    <t>33887bb9f29a853f866665a4a9e2f8a4</t>
  </si>
  <si>
    <t>native_templates</t>
  </si>
  <si>
    <t>group</t>
  </si>
  <si>
    <t>avatar</t>
  </si>
  <si>
    <t>fallback</t>
  </si>
  <si>
    <t>StoryAttachmentAvatarStyleRenderer</t>
  </si>
  <si>
    <t>CometFeedStoryAvatarAttachmentStyle.react</t>
  </si>
  <si>
    <t>CometFeedStoryAvatarAttachmentStyle_styleTypeRenderer$normalization.graphql</t>
  </si>
  <si>
    <t>3789877707813087</t>
  </si>
  <si>
    <t>https://scontent-dfw6-1.xx.fbcdn.net/v/t39.30808-6/527721918_3789877711146420_704041311713198085_n.jpg?stp=dst-jpg_s851x315_tt6&amp;_nc_cat=101&amp;ccb=1-7&amp;_nc_sid=2285d6&amp;_nc_ohc=0BYL3jdAK9EQ7kNvwFL7xLe&amp;_nc_oc=AdqF4kDkcnlyaeDyOaEvYKbPCCT2Ba5koefnQOOVAJeJ2jqd06E57SPBmP0LNrVvraw&amp;_nc_zt=23&amp;_nc_ht=scontent-dfw6-1.xx&amp;_nc_gid=FMaVknRIMt02EupW65HyOQ&amp;_nc_ss=72289&amp;oh=00_Af65jfi8k71dW4x1V8s8_eTrAQ-9s-9E3rRnggRSKUCvnQ&amp;oe=6A10A2EC</t>
  </si>
  <si>
    <t>Public group</t>
  </si>
  <si>
    <t>284 Members</t>
  </si>
  <si>
    <t>Leapmotor T03 Fans Club Hong Kong</t>
  </si>
  <si>
    <t>https://www.facebook.com/groups/750551708138835/</t>
  </si>
  <si>
    <t>750551708138835</t>
  </si>
  <si>
    <t>pfbid0etK5yVgacn7S4v5NpyaY73Tgqko3taMnXXweLuYJ7rqds51hEyFusyxkmPLr1CZYl</t>
  </si>
  <si>
    <t>2025-08-06T06:23:42.000Z</t>
  </si>
  <si>
    <t>https://wa.me/85269581147?text=%E6%88%91%E6%83%B3%E9%A0%90%E7%B4%84%E7%9D%87%E6%A8%93</t>
  </si>
  <si>
    <t>61560347065885</t>
  </si>
  <si>
    <t>2025-08-05T03:12:58.000Z</t>
  </si>
  <si>
    <t>2025-08-03T03:35:20.000Z</t>
  </si>
  <si>
    <t>2025-08-02T02:44:01.000Z</t>
  </si>
  <si>
    <t>2025-08-01T04:39:36.000Z</t>
  </si>
  <si>
    <t>pcb.1509154207122719</t>
  </si>
  <si>
    <t>https://www.facebook.com/media/set/?set=pcb.1509154207122719&amp;type=1</t>
  </si>
  <si>
    <t>24235222896111990</t>
  </si>
  <si>
    <t>https://scontent.fosu2-1.fna.fbcdn.net/v/t39.30808-6/520332398_24235222902778656_6876403072899678394_n.jpg?stp=dst-jpg_s590x590_tt6&amp;_nc_cat=105&amp;ccb=1-7&amp;_nc_sid=aa7b47&amp;_nc_ohc=nBShku8_HesQ7kNvwGcQz8t&amp;_nc_oc=Adpm_oBAgeABZXCNDIEMJ7uce27qBjqKeOYMROmBqcnlAQZbE31RbP3yhhKm4gCgniNtzOxqXJL_ah0bkOhjWT4S&amp;_nc_zt=23&amp;_nc_ht=scontent.fosu2-1.fna&amp;_nc_gid=wfmyEl93f6UOdYlc66PUaA&amp;_nc_ss=72289&amp;oh=00_Af5_u1b7_ZMEjKmg6kA_lYOnWpXeJcbo7JfBMBBj_voIXw&amp;oe=6A10C72B</t>
  </si>
  <si>
    <t>100001528522434</t>
  </si>
  <si>
    <t>24235222986111981</t>
  </si>
  <si>
    <t>https://scontent.fosu2-1.fna.fbcdn.net/v/t39.30808-6/525006925_24235222996111980_7961590426910842526_n.jpg?stp=dst-jpg_s590x590_tt6&amp;_nc_cat=109&amp;ccb=1-7&amp;_nc_sid=aa7b47&amp;_nc_ohc=Yq7fMTdClpgQ7kNvwHove5b&amp;_nc_oc=AdrtrzO0O8rWX6YdC2uorBuWRe3-w2fGfCslNS9J7MUDE4SxTRc3AUHJQVZy8W7_9obMmrbD6Tgrxdebz21wZMcz&amp;_nc_zt=23&amp;_nc_ht=scontent.fosu2-1.fna&amp;_nc_gid=wfmyEl93f6UOdYlc66PUaA&amp;_nc_ss=72289&amp;oh=00_Af6CGUpJb9l5SuznD5N0f1XxBlZUT4bUlCXh81AShFBTPg&amp;oe=6A10BAD3</t>
  </si>
  <si>
    <t>2025-07-30T09:33:07.000Z</t>
  </si>
  <si>
    <t>pfbid0ZCPV5zzLB1a2WRfryyvHErpF5U2sqHQgGXq3VKryZBMXTCaERLXiYqX5PYy9AZEWl</t>
  </si>
  <si>
    <t>2025-07-29T06:53:25.000Z</t>
  </si>
  <si>
    <t>2025-07-30T02:40:24.000Z</t>
  </si>
  <si>
    <t>pcb.1508493767188763</t>
  </si>
  <si>
    <t>https://www.facebook.com/media/set/?set=pcb.1508493767188763&amp;type=1</t>
  </si>
  <si>
    <t>760825353155197</t>
  </si>
  <si>
    <t>https://scontent-atl3-3.xx.fbcdn.net/v/t39.30808-6/524696175_760825363155196_7854353326913438735_n.jpg?stp=dst-jpg_s590x590_tt6&amp;_nc_cat=107&amp;ccb=1-7&amp;_nc_sid=aa7b47&amp;_nc_ohc=MUD2derKa1oQ7kNvwFo-Ac3&amp;_nc_oc=AdpPo8Ma7Zpy3PuPpEIq-sQo4xiNq0BWzFzOpwYUsSSrazGOMai5xylbFNTlwoGNqrU&amp;_nc_zt=23&amp;_nc_ht=scontent-atl3-3.xx&amp;_nc_gid=F_bA0yslG5KEXI2UpYjRgQ&amp;_nc_ss=72289&amp;oh=00_Af6h4QT4pYftpYdgVMs2q77CPxMShv7AGG1BsBMFEixATw&amp;oe=6A109F13</t>
  </si>
  <si>
    <t>100076832184551</t>
  </si>
  <si>
    <t>760825429821856</t>
  </si>
  <si>
    <t>https://scontent-atl3-3.xx.fbcdn.net/v/t39.30808-6/525253704_760825436488522_681814044190410724_n.jpg?stp=dst-jpg_s590x590_tt6&amp;_nc_cat=107&amp;ccb=1-7&amp;_nc_sid=aa7b47&amp;_nc_ohc=JYRlmT3UONIQ7kNvwE2EaoV&amp;_nc_oc=AdpOyYd3ZLVUu1bLsFlIN2zZAYj20BFOqJ94dBwVRccyWFk7lwlfq4hjFDJpmGRBK0c&amp;_nc_zt=23&amp;_nc_ht=scontent-atl3-3.xx&amp;_nc_gid=F_bA0yslG5KEXI2UpYjRgQ&amp;_nc_ss=72289&amp;oh=00_Af6JJ_MU6j-w2vNd55MtIc_5DKEINXCjyTT_W8fNj-3yyQ&amp;oe=6A10A6D8</t>
  </si>
  <si>
    <t>760825503155182</t>
  </si>
  <si>
    <t>https://scontent-atl3-1.xx.fbcdn.net/v/t39.30808-6/524865851_760825513155181_944090092472370148_n.jpg?stp=dst-jpg_s590x590_tt6&amp;_nc_cat=103&amp;ccb=1-7&amp;_nc_sid=aa7b47&amp;_nc_ohc=EG47fdfthIgQ7kNvwGe3saH&amp;_nc_oc=AdopBJlfYIxTFTCN0ouUUYwTe5mqSa-IrGjIS9HyeWPt7jKtPnd1i7u_oWfgTbt3EoQ&amp;_nc_zt=23&amp;_nc_ht=scontent-atl3-1.xx&amp;_nc_gid=F_bA0yslG5KEXI2UpYjRgQ&amp;_nc_ss=72289&amp;oh=00_Af7OZFzyWUqQOqORc3J24IBLNa_U-t8J05JkQkVP2f3azA&amp;oe=6A109DAF</t>
  </si>
  <si>
    <t>760825589821840</t>
  </si>
  <si>
    <t>https://scontent-atl3-2.xx.fbcdn.net/v/t39.30808-6/524851423_760825603155172_4254918051444905930_n.jpg?stp=dst-jpg_p552x414_tt6&amp;_nc_cat=101&amp;ccb=1-7&amp;_nc_sid=aa7b47&amp;_nc_ohc=RHACOIax7h0Q7kNvwHTAKTW&amp;_nc_oc=AdrwqsZ_whKoCaAFRIK6oNKqdLUb2t-pKOYqFkRh3LQmiLrTlmpAdl7eUSRWjG6EhcU&amp;_nc_zt=23&amp;_nc_ht=scontent-atl3-2.xx&amp;_nc_gid=F_bA0yslG5KEXI2UpYjRgQ&amp;_nc_ss=72289&amp;oh=00_Af6qIPyhFIMUX5gk50sObJvAtHVi_Z0LGei_7bwNDOcgOw&amp;oe=6A10C49D</t>
  </si>
  <si>
    <t>760825653155167</t>
  </si>
  <si>
    <t>https://scontent-atl3-3.xx.fbcdn.net/v/t39.30808-6/524561135_760825659821833_7831118758693976103_n.jpg?stp=dst-jpg_s590x590_tt6&amp;_nc_cat=110&amp;ccb=1-7&amp;_nc_sid=aa7b47&amp;_nc_ohc=da4yY0-diLAQ7kNvwFF5Fte&amp;_nc_oc=Adqldl8ZNcbqM0vx0Ek8EH7VZPPVHFyaZyxPk_GF8JyoJfltJYJIk3OmfR2tp9YPA_Y&amp;_nc_zt=23&amp;_nc_ht=scontent-atl3-3.xx&amp;_nc_gid=F_bA0yslG5KEXI2UpYjRgQ&amp;_nc_ss=72289&amp;oh=00_Af6vGam6KqnDU6q9Ax6IYvU3GZ6025Fagdw83z_qqV3p4w&amp;oe=6A10A6D4</t>
  </si>
  <si>
    <t>2025-07-29T14:24:10.000Z</t>
  </si>
  <si>
    <t>2025-07-29T02:29:24.000Z</t>
  </si>
  <si>
    <t>2025-07-28T06:46:48.000Z</t>
  </si>
  <si>
    <t>2025-07-27T01:35:26.000Z</t>
  </si>
  <si>
    <t>pcb.1499524474752359</t>
  </si>
  <si>
    <t>https://www.facebook.com/media/set/?set=pcb.1499524474752359&amp;type=1</t>
  </si>
  <si>
    <t>1067319455575017</t>
  </si>
  <si>
    <t>https://scontent-ord5-3.xx.fbcdn.net/v/t39.30808-6/518732886_1067319462241683_6966528375228914708_n.jpg?stp=cp6_dst-jpg_s590x590_tt6&amp;_nc_cat=109&amp;ccb=1-7&amp;_nc_sid=aa7b47&amp;_nc_ohc=uvO8eZ77o-wQ7kNvwF--qnt&amp;_nc_oc=AdrIIv_JQYgCG_rEBQHtsKc9sAb-RKCyO1orFdDzOx74TITB_2YBVbQFdvvxRaVbXLE&amp;_nc_zt=23&amp;_nc_ht=scontent-ord5-3.xx&amp;_nc_gid=_qQ_T4mvrG8fFerRrVssJQ&amp;_nc_ss=72289&amp;oh=00_Af5OYeRVJ7VfYF0b_zjHttZdURunV-aFKTv3zDSB2mRJYA&amp;oe=6A10B85A</t>
  </si>
  <si>
    <t>GroupAnonAuthorProfile</t>
  </si>
  <si>
    <t>1162379919253263</t>
  </si>
  <si>
    <t>1067319468908349</t>
  </si>
  <si>
    <t>https://scontent-ord5-3.xx.fbcdn.net/v/t39.30808-6/518381788_1067319472241682_3527573860328542890_n.jpg?stp=cp6_dst-jpg_s590x590_tt6&amp;_nc_cat=109&amp;ccb=1-7&amp;_nc_sid=aa7b47&amp;_nc_ohc=Nf0NSMuw4vwQ7kNvwGa7mCj&amp;_nc_oc=Adpfqgo34CzAMukM2uxO-eoT1VNj7Ou-Og2hbKN4GkrhOkjmnTAeeUOCD6SgxYIvmko&amp;_nc_zt=23&amp;_nc_ht=scontent-ord5-3.xx&amp;_nc_gid=_qQ_T4mvrG8fFerRrVssJQ&amp;_nc_ss=72289&amp;oh=00_Af6Rzp5OueGfv_fo12LFA8lr9OGL0W_L-bsslztsO0EjKQ&amp;oe=6A10A54B</t>
  </si>
  <si>
    <t>2025-07-18T04:23:44.000Z</t>
  </si>
  <si>
    <t>2025-07-26T13:59:10.000Z</t>
  </si>
  <si>
    <t>2025-07-26T05:01:20.000Z</t>
  </si>
  <si>
    <t>pcb.1505015934203213</t>
  </si>
  <si>
    <t>https://www.facebook.com/media/set/?set=pcb.1505015934203213&amp;type=1</t>
  </si>
  <si>
    <t>122142096458657098</t>
  </si>
  <si>
    <t>https://scontent.fric1-1.fna.fbcdn.net/v/t39.30808-6/523026115_122142096278657098_2059966832367852670_n.jpg?stp=dst-jpg_s590x590_tt6&amp;_nc_cat=101&amp;ccb=1-7&amp;_nc_sid=aa7b47&amp;_nc_ohc=GzC6V-8MVvwQ7kNvwH74QFD&amp;_nc_oc=AdoyohkTSunM1LkvpkFxGKhhlf4pOuO6Nw9Rfom4XtWgkGxEqbYIhZ3gE3kC3iei-vI&amp;_nc_zt=23&amp;_nc_ht=scontent.fric1-1.fna&amp;_nc_gid=HvCt6nTlJLKATKXIIuR-fQ&amp;_nc_ss=72289&amp;oh=00_Af6oFT4M9ipLXqpNS9oB5VAcLXm55n3XuRMXT18koMt4wA&amp;oe=6A10BBFE</t>
  </si>
  <si>
    <t>61569712962283</t>
  </si>
  <si>
    <t>122142096452657098</t>
  </si>
  <si>
    <t>https://ev.goldmarktechgroup.com/</t>
  </si>
  <si>
    <t>2025-07-25T07:47:11.000Z</t>
  </si>
  <si>
    <t>2025-07-24T03:47:10.000Z</t>
  </si>
  <si>
    <t>2025-07-23T11:18:48.000Z</t>
  </si>
  <si>
    <t>pcb.1503376987700441</t>
  </si>
  <si>
    <t>https://www.facebook.com/media/set/?set=pcb.1503376987700441&amp;type=1</t>
  </si>
  <si>
    <t>764150582630202</t>
  </si>
  <si>
    <t>https://scontent-mia3-3.xx.fbcdn.net/v/t39.30808-6/522633605_764150679296859_4425574437467331986_n.jpg?stp=cp6_dst-jpg_p228x119_tt6&amp;_nc_cat=108&amp;ccb=1-7&amp;_nc_sid=aa7b47&amp;_nc_ohc=BMF1-HAE5iUQ7kNvwGhsSYf&amp;_nc_oc=AdrmxqeZC-lgp3ohnGd4p56gAnaF-mv7Ahp30Jdvg0v8_HeaTnVpq69zAiSxjhrPx1E&amp;_nc_zt=23&amp;_nc_ht=scontent-mia3-3.xx&amp;_nc_gid=oxjRdn3vXnulcxSKWxlf1Q&amp;_nc_ss=72289&amp;oh=00_Af5gGyMmKDzPjggkM44SfcJr7uZI67hdpAieUfZA-xeSuw&amp;oe=6A109174</t>
  </si>
  <si>
    <t>763764059335521</t>
  </si>
  <si>
    <t>764150615963532</t>
  </si>
  <si>
    <t>https://scontent-mia3-3.xx.fbcdn.net/v/t39.30808-6/520541272_764150725963521_4270974604752893932_n.jpg?stp=cp6_dst-jpg_p228x119_tt6&amp;_nc_cat=108&amp;ccb=1-7&amp;_nc_sid=aa7b47&amp;_nc_ohc=hTurFHQEAZgQ7kNvwHDW1td&amp;_nc_oc=Adr8pPdtmCuvnmzHTnYfn5XrkIqfFNMSMJOT2vetvlw7j5nX-hoiDF5L5Vk5OoKrcxo&amp;_nc_zt=23&amp;_nc_ht=scontent-mia3-3.xx&amp;_nc_gid=oxjRdn3vXnulcxSKWxlf1Q&amp;_nc_ss=72289&amp;oh=00_Af5TEdYcfs1GFQNYHSr2nGsGwCRQtebKwKPSxal6L3eJHw&amp;oe=6A10A53D</t>
  </si>
  <si>
    <t>2025-07-23T04:45:05.000Z</t>
  </si>
  <si>
    <t>pcb.1502965857741554</t>
  </si>
  <si>
    <t>https://www.facebook.com/media/set/?set=pcb.1502965857741554&amp;type=1</t>
  </si>
  <si>
    <t>1239695677651932</t>
  </si>
  <si>
    <t>https://scontent-phl2-1.xx.fbcdn.net/v/t39.30808-6/522600296_1239695810985252_2305255570017533698_n.jpg?stp=cp6_dst-jpg_p228x119_tt6&amp;_nc_cat=105&amp;ccb=1-7&amp;_nc_sid=aa7b47&amp;_nc_ohc=DqmyYHQWQ4YQ7kNvwEqLe7i&amp;_nc_oc=Adql6J4u-zXNh0eDDXO-Feu7hQwUbh7W2fG8VF6xPB2NANFjWTFMCCbepF0GBdrc2iA&amp;_nc_zt=23&amp;_nc_ht=scontent-phl2-1.xx&amp;_nc_gid=B1RcQrYTCGYJSDo1Ag09TQ&amp;_nc_ss=7c289&amp;oh=00_Af6JKiDF_NhtJDgFwtl1nEFRus1-lQGHZwBnfy950TcY5Q&amp;oe=6A109EE9</t>
  </si>
  <si>
    <t>1239695640985269</t>
  </si>
  <si>
    <t>1239695717651928</t>
  </si>
  <si>
    <t>https://scontent-phl2-1.xx.fbcdn.net/v/t39.30808-6/520582351_1239695720985261_6848429775685888676_n.jpg?stp=cp6_dst-jpg_s590x590_tt6&amp;_nc_cat=102&amp;ccb=1-7&amp;_nc_sid=aa7b47&amp;_nc_ohc=Oc-pAPI2AuAQ7kNvwGoz4Ee&amp;_nc_oc=Adox7HghuouqNK9R1xYii79TmtY8si0NtVsmJ2ROLgbCazL5ad3utiNtQgHQhH61QSU&amp;_nc_zt=23&amp;_nc_ht=scontent-phl2-1.xx&amp;_nc_gid=B1RcQrYTCGYJSDo1Ag09TQ&amp;_nc_ss=7c289&amp;oh=00_Af7esanopX_fTKrI4NvouaPxDESFrHQPT-7y2lwMs1yx4A&amp;oe=6A10A530</t>
  </si>
  <si>
    <t>2025-07-22T15:36:21.000Z</t>
  </si>
  <si>
    <t>2025-07-19T04:04:56.000Z</t>
  </si>
  <si>
    <t>2025-07-18T07:38:26.000Z</t>
  </si>
  <si>
    <t>2025-07-17T16:10:24.000Z</t>
  </si>
  <si>
    <t>2025-07-17T02:59:50.000Z</t>
  </si>
  <si>
    <t>2025-07-16T02:59:48.000Z</t>
  </si>
  <si>
    <t>2025-07-16T00:32:59.000Z</t>
  </si>
  <si>
    <t>2025-07-15T17:48:27.000Z</t>
  </si>
  <si>
    <t>2025-07-15T14:18:14.000Z</t>
  </si>
  <si>
    <t>2025-07-15T03:33:28.000Z</t>
  </si>
  <si>
    <t>2025-07-14T15:04:38.000Z</t>
  </si>
  <si>
    <t>2025-07-13T01:55:01.000Z</t>
  </si>
  <si>
    <t>pcb.1494866981884775</t>
  </si>
  <si>
    <t>https://www.facebook.com/media/set/?set=pcb.1494866981884775&amp;type=1</t>
  </si>
  <si>
    <t>3246166778868145</t>
  </si>
  <si>
    <t>https://scontent-ord5-3.xx.fbcdn.net/v/t39.30808-6/518737730_3246166782201478_1365844259013290181_n.jpg?stp=dst-jpg_s590x590_tt6&amp;_nc_cat=107&amp;ccb=1-7&amp;_nc_sid=aa7b47&amp;_nc_ohc=tE1KTGYl14kQ7kNvwFhi0E1&amp;_nc_oc=Adr1yjnFHwtim4uhsS6wCaaCuw5Au3-q97hQ6lAmPm0DtrbzJez1Nv_Yo1PWaW6htNM_0sn_xjeAsprLT5ohW1ZU&amp;_nc_zt=23&amp;_nc_ht=scontent-ord5-3.xx&amp;_nc_gid=bWvqZV3ZZywUpVxRP0-tBA&amp;_nc_ss=72289&amp;oh=00_Af7jes7zbJ_rUcDesFDUFiETnYnwV1i_GTSiyc1gm2c6mQ&amp;oe=6A10BA51</t>
  </si>
  <si>
    <t>May be an image of phone and text that says "4 CRA ZYCHARGE Y CHARGE Crazy Charge MGT HK Uninstall Open What's What'snev S new Last updated Lastupdated11Feb2025 11 Feb 2025 Crazy CrazyCharge充電應用程式 Charge 充電應用程式"</t>
  </si>
  <si>
    <t>3246166995534790</t>
  </si>
  <si>
    <t>https://scontent-ord5-1.xx.fbcdn.net/v/t39.30808-6/517998553_3246166998868123_1609573853786668607_n.jpg?stp=dst-jpg_s590x590_tt6&amp;_nc_cat=108&amp;ccb=1-7&amp;_nc_sid=aa7b47&amp;_nc_ohc=fgpXREBt5_YQ7kNvwGF4j_x&amp;_nc_oc=AdqiLiyHq97rmo0J-3WQW3eqWAcHN-woqQpeLh4Fcw76DjrV30P7IWKFb7JgEnbCEkQHPb-q0azAOuHU6Qb282Mh&amp;_nc_zt=23&amp;_nc_ht=scontent-ord5-1.xx&amp;_nc_gid=bWvqZV3ZZywUpVxRP0-tBA&amp;_nc_ss=72289&amp;oh=00_Af7X3GOM5CHhGGj4Iys8z81wrBuWYwO-kBIpelqBfP0d7A&amp;oe=6A10B72C</t>
  </si>
  <si>
    <t>3246167032201453</t>
  </si>
  <si>
    <t>https://scontent-ord5-1.xx.fbcdn.net/v/t39.30808-6/517102870_3246167035534786_5273605026204641182_n.jpg?stp=dst-jpg_s590x590_tt6&amp;_nc_cat=108&amp;ccb=1-7&amp;_nc_sid=aa7b47&amp;_nc_ohc=5Sw73LOtow8Q7kNvwHueaec&amp;_nc_oc=AdqUKrgxGjQek6ITX5A0FpzsgMVpOyuQEO6EVio6vZlu6jgW8tZuxWyxMPhrArPpKIMorNHlwhMiO0ac1l2C2j3e&amp;_nc_zt=23&amp;_nc_ht=scontent-ord5-1.xx&amp;_nc_gid=bWvqZV3ZZywUpVxRP0-tBA&amp;_nc_ss=72289&amp;oh=00_Af6ZOBog77WU48go7zlf_VOvA6TB5rcSj6SkR8ycTKDbDA&amp;oe=6A109EC2</t>
  </si>
  <si>
    <t>May be an image of text that says "三号電站 三號電站如約 Sino SinoExpressIntelienceCO,Li Express Express Intelligence Co., Limited Uninstall Open What's What'snew new Lastupdated10Feb2025 10Feb Feb 2025 Last updated 10 1.優化系統功能 2.優化用戶使用體驗 Phone•4.0 Phone 4.0 Chromebook Tablet"</t>
  </si>
  <si>
    <t>3246167085534781</t>
  </si>
  <si>
    <t>https://scontent-ord5-1.xx.fbcdn.net/v/t39.30808-6/518412463_3246167092201447_1276180101686994119_n.jpg?stp=dst-jpg_s590x590_tt6&amp;_nc_cat=106&amp;ccb=1-7&amp;_nc_sid=aa7b47&amp;_nc_ohc=3mDIgFPBBxgQ7kNvwHjYd1a&amp;_nc_oc=Adqmk481YfRrmcIuZcYeh6MyfK0AgoTr_aTN5Rv4uGTiMPjMsbMalnEtc2VdhXB40YJvI_aipQDK9_1JlrZVmtb0&amp;_nc_zt=23&amp;_nc_ht=scontent-ord5-1.xx&amp;_nc_gid=bWvqZV3ZZywUpVxRP0-tBA&amp;_nc_ss=72289&amp;oh=00_Af53W_J_aVBW3NpE2nV5QWGz2Ht0S2l-aGqRbIhZT_RlvQ&amp;oe=6A10A85A</t>
  </si>
  <si>
    <t>May be an image of map and text</t>
  </si>
  <si>
    <t>3246167155534774</t>
  </si>
  <si>
    <t>https://scontent-ord5-3.xx.fbcdn.net/v/t39.30808-6/517553978_3246167162201440_6651786725442170326_n.jpg?stp=dst-jpg_s590x590_tt6&amp;_nc_cat=107&amp;ccb=1-7&amp;_nc_sid=aa7b47&amp;_nc_ohc=IfjjW27aLWYQ7kNvwGPogen&amp;_nc_oc=AdrmGcoFxYKAZCiyId062Tb4HG0wjbjscnASE4vcbK2_GY4U2E13FQZPaWwEigb77DEdcQsjpU4u3oK1Z_-mY6ml&amp;_nc_zt=23&amp;_nc_ht=scontent-ord5-3.xx&amp;_nc_gid=bWvqZV3ZZywUpVxRP0-tBA&amp;_nc_ss=72289&amp;oh=00_Af5I2jojlPfeQSbnMtTIE6CVvMqSb74imlr56xauwNFuOQ&amp;oe=6A10C96D</t>
  </si>
  <si>
    <t>2025-07-12T04:51:26.000Z</t>
  </si>
  <si>
    <t>2025-07-11T01:31:20.000Z</t>
  </si>
  <si>
    <t>2025-07-10T01:46:31.000Z</t>
  </si>
  <si>
    <t>2025-07-07T15:24:39.000Z</t>
  </si>
  <si>
    <t>2025-07-06T15:17:21.000Z</t>
  </si>
  <si>
    <t>2025-07-05T08:20:02.000Z</t>
  </si>
  <si>
    <t>2025-07-05T03:26:47.000Z</t>
  </si>
  <si>
    <t>2025-07-04T06:23:16.000Z</t>
  </si>
  <si>
    <t>2025-07-04T02:34:59.000Z</t>
  </si>
  <si>
    <t>2025-07-02T14:57:24.000Z</t>
  </si>
  <si>
    <t>2025-07-02T11:49:54.000Z</t>
  </si>
  <si>
    <t>2025-07-02T02:57:59.000Z</t>
  </si>
  <si>
    <t>2025-07-02T01:27:17.000Z</t>
  </si>
  <si>
    <t>2025-06-30T15:13:16.000Z</t>
  </si>
  <si>
    <t>2025-06-28T14:56:29.000Z</t>
  </si>
  <si>
    <t>2025-06-28T14:54:45.000Z</t>
  </si>
  <si>
    <t>10161132227021493</t>
  </si>
  <si>
    <t>https://external-lga3-3.xx.fbcdn.net/emg1/v/t13/2040488458278676197?url=https%3A%2F%2Fcdn.unwire.hk%2Fwp-content%2Fuploads%2F2025%2F06%2Ffb_photo59-3.png&amp;fb_obo=1&amp;utld=unwire.hk&amp;stp=c0.5000x0.5000f_dst-jpg_flffffff_p500x261_q75_tt6&amp;_nc_gid=5RhOhsWScL-KCLVXeDnpUQ&amp;_nc_oc=Adp0lk3-UMNVMxSIve68y_RZP_WxRhpZv9np_n3owUSu4VI-qQaljtCqMZnl3_ChzGk&amp;ccb=13-1&amp;oh=06_Q3-_AdpCi_YT_F7SInrFg1fFQdi_njNu0srWl4MpoJAiqL8g&amp;oe=6A0CBE60&amp;_nc_sid=085657</t>
  </si>
  <si>
    <t>https://unwire.hk/2025/06/28/china-air-charger-inside-car-park/fun-tech/?utm_id=97757_v0_s00_e0_tv2_a1dennhb7r9pvw</t>
  </si>
  <si>
    <t>https://www.facebook.com/groups/366950274676457/permalink/1484208579617282/</t>
  </si>
  <si>
    <t>2025-06-28T08:06:31.000Z</t>
  </si>
  <si>
    <t>2025-06-27T11:25:35.000Z</t>
  </si>
  <si>
    <t>pcb.1483348113036662</t>
  </si>
  <si>
    <t>https://www.facebook.com/media/set/?set=pcb.1483348113036662&amp;type=1</t>
  </si>
  <si>
    <t>122104713248921240</t>
  </si>
  <si>
    <t>https://scontent-mia5-2.xx.fbcdn.net/v/t39.30808-6/513923097_122104713260921240_6508723678299626273_n.jpg?stp=dst-jpg_s590x590_tt6&amp;_nc_cat=100&amp;ccb=1-7&amp;_nc_sid=aa7b47&amp;_nc_ohc=d2rQPa40VKAQ7kNvwH28GnN&amp;_nc_oc=AdqUpXEzUdK6_5KRdq4iWxAvEgZYKUSGgFWUJCsSpyOnkiMcnDyVVt7HM57z6EX47BQ&amp;_nc_zt=23&amp;_nc_ht=scontent-mia5-2.xx&amp;_nc_gid=VZUj4M-mFfgIiCcy_0AdoA&amp;_nc_ss=72289&amp;oh=00_Af75Gizy5CcHTzILFf5FERlXm_12RhmkVXG9LDYArvA8Ng&amp;oe=6A10AD4C</t>
  </si>
  <si>
    <t>pfbid0Lau74XmsxKL8pGs5KhHaRy64BtSBsTmrtUkWvwZGUa2nMZe218aCP6UfeT6mLfL7l</t>
  </si>
  <si>
    <t>122104713350921240</t>
  </si>
  <si>
    <t>https://scontent-mia3-3.xx.fbcdn.net/v/t39.30808-6/513235112_122104713356921240_7596152968116584572_n.jpg?stp=dst-jpg_s590x590_tt6&amp;_nc_cat=108&amp;ccb=1-7&amp;_nc_sid=aa7b47&amp;_nc_ohc=QsurN2ujPpsQ7kNvwFGJcaM&amp;_nc_oc=AdoV-LQkgabWQuJMdvZYe4DqpEmMwORL-JmWbNnjCsc_BmfZFzUUPthBeoAYLY5RLIU&amp;_nc_zt=23&amp;_nc_ht=scontent-mia3-3.xx&amp;_nc_gid=VZUj4M-mFfgIiCcy_0AdoA&amp;_nc_ss=72289&amp;oh=00_Af5DKEe4GrYo8jZFVuJ2RC4PGzR0bd7urff_LWrdpSbxfw&amp;oe=6A109440</t>
  </si>
  <si>
    <t>https://wa.me/85291463007?text=%E6%9F%A5%E8%A9%A2CMHKFB%E5%8B%81%E6%B8%9B%E5%84%AA%E6%83%A0</t>
  </si>
  <si>
    <t>2025-06-27T08:18:46.000Z</t>
  </si>
  <si>
    <t>2025-06-26T11:36:32.000Z</t>
  </si>
  <si>
    <t>FFB4A38F</t>
  </si>
  <si>
    <t>122213202452152111</t>
  </si>
  <si>
    <t>https://www.facebook.com/photo.php?fbid=122213202452152111&amp;set=gm.1481805403190933&amp;type=3</t>
  </si>
  <si>
    <t>2025-06-25T11:35:48.000Z</t>
  </si>
  <si>
    <t>2025-06-26T02:37:15.000Z</t>
  </si>
  <si>
    <t>2025-06-25T14:16:58.000Z</t>
  </si>
  <si>
    <t>pcb.1438808624157278</t>
  </si>
  <si>
    <t>https://www.facebook.com/media/set/?set=pcb.1438808624157278&amp;type=1</t>
  </si>
  <si>
    <t>122198996348113007</t>
  </si>
  <si>
    <t>https://scontent.fcps1-1.fna.fbcdn.net/v/t39.30808-6/493264868_122198993324113007_7317123583290089653_n.jpg?stp=dst-jpg_s590x590_tt6&amp;_nc_cat=106&amp;ccb=1-7&amp;_nc_sid=aa7b47&amp;_nc_ohc=oJnLqwNrCCAQ7kNvwHnBw-h&amp;_nc_oc=AdpaFWhWPrSWePl8JBurFGusQ7tAiLXvngIKM80wOuvdj6qZkzgHeJd0mABkgDUFVBA&amp;_nc_zt=23&amp;_nc_ht=scontent.fcps1-1.fna&amp;_nc_gid=FGXgi1nA7rOoc0VbUsI44Q&amp;_nc_ss=72289&amp;oh=00_Af6O02e_Jp0g0ci6isONbixBt82VlW0ufRrLPLtTaIEYnw&amp;oe=6A10C867</t>
  </si>
  <si>
    <t>61553390227484</t>
  </si>
  <si>
    <t>122198996324113007</t>
  </si>
  <si>
    <t>https://scontent.fcps1-1.fna.fbcdn.net/v/t39.30808-6/493225662_122198993516113007_7649401626324313928_n.jpg?stp=dst-jpg_s590x590_tt6&amp;_nc_cat=106&amp;ccb=1-7&amp;_nc_sid=aa7b47&amp;_nc_ohc=onni5z9afPIQ7kNvwFiauXG&amp;_nc_oc=Ado55O5C8RwjIv0kyGUVh1YNCeNctFcFgRmUUOuV0jndoH_rgv2UzbjeIjdoE2AdAqg&amp;_nc_zt=23&amp;_nc_ht=scontent.fcps1-1.fna&amp;_nc_gid=FGXgi1nA7rOoc0VbUsI44Q&amp;_nc_ss=72289&amp;oh=00_Af7fr1Jp2ObHohn3dlEKO2lr_H-Z6K4nonVNKGGmHjzkVQ&amp;oe=6A10A7C0</t>
  </si>
  <si>
    <t>122198996312113007</t>
  </si>
  <si>
    <t>https://scontent.fcps1-1.fna.fbcdn.net/v/t39.30808-6/494526096_122198993342113007_4970314504658914748_n.jpg?stp=dst-jpg_s590x590_tt6&amp;_nc_cat=106&amp;ccb=1-7&amp;_nc_sid=aa7b47&amp;_nc_ohc=4uWxXL6xczUQ7kNvwFIAQKY&amp;_nc_oc=AdoNswfyPh4bG9qFi9LuzBwveww8gseZK8C4LWuwj09MYC0KZWlWxdRaM0srZRZOxyw&amp;_nc_zt=23&amp;_nc_ht=scontent.fcps1-1.fna&amp;_nc_gid=FGXgi1nA7rOoc0VbUsI44Q&amp;_nc_ss=72289&amp;oh=00_Af7wpsLhguPqAIsExkQcZF4jTuA4disdYIyPJnObwurWuA&amp;oe=6A10AD70</t>
  </si>
  <si>
    <t>122198996306113007</t>
  </si>
  <si>
    <t>https://scontent.fcps1-1.fna.fbcdn.net/v/t39.30808-6/494543995_122198993498113007_550538379067737870_n.jpg?stp=dst-jpg_s590x590_tt6&amp;_nc_cat=103&amp;ccb=1-7&amp;_nc_sid=aa7b47&amp;_nc_ohc=q48iw4MurwsQ7kNvwEqSQ52&amp;_nc_oc=AdqF3sQU2K-gX3JfJO3uMSk--rFutglWAeniTcUYhEN01p4u-EBfstyYGUxWuBSoRmA&amp;_nc_zt=23&amp;_nc_ht=scontent.fcps1-1.fna&amp;_nc_gid=FGXgi1nA7rOoc0VbUsI44Q&amp;_nc_ss=72289&amp;oh=00_Af4LrIRUp9uOnUYADxqavQADLv_4ZOgtvXwgDuov_lgvyg&amp;oe=6A10B927</t>
  </si>
  <si>
    <t>122198996300113007</t>
  </si>
  <si>
    <t>https://scontent.fcps1-1.fna.fbcdn.net/v/t39.30808-6/493949274_122198993414113007_2791823891452723507_n.jpg?stp=dst-jpg_s590x590_tt6&amp;_nc_cat=103&amp;ccb=1-7&amp;_nc_sid=aa7b47&amp;_nc_ohc=SYF2aDUKU8UQ7kNvwG6K9t6&amp;_nc_oc=AdpnVuAr7yg7cA6RXQPqlgiI4Lm9A9eGw3aNWaDTSasFpTnsYCPJi3w6NeFkUId-_bA&amp;_nc_zt=23&amp;_nc_ht=scontent.fcps1-1.fna&amp;_nc_gid=FGXgi1nA7rOoc0VbUsI44Q&amp;_nc_ss=72289&amp;oh=00_Af7VIq6fjl7JMOMmAAggydh2fAgS_KbrEfthuAQJMqadxQ&amp;oe=6A10A0F0</t>
  </si>
  <si>
    <t>2025-04-28T06:24:20.000Z</t>
  </si>
  <si>
    <t>https://wa.me/85269581147?text=%E6%88%91%E6%83%B3%E9%A0%90%E7%B4%84</t>
  </si>
  <si>
    <t>2025-06-24T02:41:06.000Z</t>
  </si>
  <si>
    <t>2025-06-23T08:06:29.000Z</t>
  </si>
  <si>
    <t>pcb.1479273516777455</t>
  </si>
  <si>
    <t>https://www.facebook.com/media/set/?set=pcb.1479273516777455&amp;type=1</t>
  </si>
  <si>
    <t>122236575950035879</t>
  </si>
  <si>
    <t>https://scontent-hou1-1.xx.fbcdn.net/v/t39.30808-6/509429396_122236576154035879_9001727510770979515_n.jpg?stp=dst-jpg_s590x590_tt6&amp;_nc_cat=106&amp;ccb=1-7&amp;_nc_sid=aa7b47&amp;_nc_ohc=NKXY3bbE2cwQ7kNvwFmC6cN&amp;_nc_oc=AdoxxS7DSb-BnY8AKp_akvmJN8OC5ReDF_Rz2VbeyPicJtcZG06tudwKlgkdBN-J3KU&amp;_nc_zt=23&amp;_nc_ht=scontent-hou1-1.xx&amp;_nc_gid=RnZsWD86X9poXoiWzAZFOQ&amp;_nc_ss=72289&amp;oh=00_Af7OprNk0Id4hQ6_CjQeWjlklFJaFGWRsUTW3u2ImX1h9w&amp;oe=6A10B005</t>
  </si>
  <si>
    <t>pfbid02qtyKiEqLTEUWPHmLwVZQpEb1vjpYR6Se2S3vzrCqhrBdDwEuoqvgMaHzCwe4mjTsl</t>
  </si>
  <si>
    <t>122236576046035879</t>
  </si>
  <si>
    <t>https://scontent-hou1-1.xx.fbcdn.net/v/t39.30808-6/510851722_122236576178035879_477112543907743818_n.jpg?stp=dst-jpg_s590x590_tt6&amp;_nc_cat=109&amp;ccb=1-7&amp;_nc_sid=aa7b47&amp;_nc_ohc=4kytn5D9FwoQ7kNvwGpD8f-&amp;_nc_oc=AdpCtK0tYSJELBD9Ie2TMYp2fHi4CrxedMBALcY61b2eUwkC_x4NMDZPC1KVkl9Qxa8&amp;_nc_zt=23&amp;_nc_ht=scontent-hou1-1.xx&amp;_nc_gid=RnZsWD86X9poXoiWzAZFOQ&amp;_nc_ss=72289&amp;oh=00_Af49ifBDUrxDe2AtGK4kr-IFgnqDWlaXJPwKqtB9Sd4XQw&amp;oe=6A10A91B</t>
  </si>
  <si>
    <t>122236575986035879</t>
  </si>
  <si>
    <t>https://scontent-hou1-1.xx.fbcdn.net/v/t39.30808-6/509353790_122236576142035879_7925289950949766040_n.jpg?stp=dst-jpg_s590x590_tt6&amp;_nc_cat=105&amp;ccb=1-7&amp;_nc_sid=aa7b47&amp;_nc_ohc=pAl4DRmDU08Q7kNvwH4O6rd&amp;_nc_oc=AdovgU18t4xCM3mQ9NkEMdmi1oCFrFNy33YlKmJi_zcsDymSGZswQTZQBMzo0g90xjg&amp;_nc_zt=23&amp;_nc_ht=scontent-hou1-1.xx&amp;_nc_gid=RnZsWD86X9poXoiWzAZFOQ&amp;_nc_ss=72289&amp;oh=00_Af73fh_G2xOQ67JP-6ol1lePIUhfM1-I-pSZd8Uhr3YrLg&amp;oe=6A10A8E6</t>
  </si>
  <si>
    <t>2025-06-22T04:18:43.000Z</t>
  </si>
  <si>
    <t>FF3E3935</t>
  </si>
  <si>
    <t>122210350328152111</t>
  </si>
  <si>
    <t>https://www.facebook.com/photo.php?fbid=122210350328152111&amp;set=gm.1467369137967893&amp;type=3</t>
  </si>
  <si>
    <t>2025-06-06T10:19:16.000Z</t>
  </si>
  <si>
    <t>2025-06-22T06:17:27.000Z</t>
  </si>
  <si>
    <t>2025-06-20T11:46:36.000Z</t>
  </si>
  <si>
    <t>2025-06-20T09:22:01.000Z</t>
  </si>
  <si>
    <t>2025-06-20T01:53:31.000Z</t>
  </si>
  <si>
    <t>2025-06-19T03:05:14.000Z</t>
  </si>
  <si>
    <t>2025-06-18T14:24:30.000Z</t>
  </si>
  <si>
    <t>2025-06-18T10:47:29.000Z</t>
  </si>
  <si>
    <t>pcb.1475609237143883</t>
  </si>
  <si>
    <t>https://www.facebook.com/media/set/?set=pcb.1475609237143883&amp;type=1</t>
  </si>
  <si>
    <t>122254161572225098</t>
  </si>
  <si>
    <t>https://scontent.ffcm1-1.fna.fbcdn.net/v/t39.30808-6/508685265_122254161590225098_2454773336038748994_n.jpg?stp=dst-jpg_s590x590_tt6&amp;_nc_cat=109&amp;ccb=1-7&amp;_nc_sid=aa7b47&amp;_nc_ohc=8rBCOSk7rsEQ7kNvwF9v25s&amp;_nc_oc=Adr-eyUgrFD3pCw38BD9JhE4mD6z9VeaQ0rVtXHoFX260AYifz66T5nWca_rjMKJnzQ&amp;_nc_zt=23&amp;_nc_ht=scontent.ffcm1-1.fna&amp;_nc_gid=E8UcT2CStpbUbw5rG2tqOw&amp;_nc_ss=72289&amp;oh=00_Af4lZJvRu1PP8ipw-b4Q6UsKgwLK1CA2Pf1wpofPcAWHSQ&amp;oe=6A1095AE</t>
  </si>
  <si>
    <t>61556752945163</t>
  </si>
  <si>
    <t>122254161560225098</t>
  </si>
  <si>
    <t>https://scontent.ffcm1-1.fna.fbcdn.net/v/t39.30808-6/508510338_122254161584225098_915084312594390094_n.jpg?stp=dst-jpg_s590x590_tt6&amp;_nc_cat=103&amp;ccb=1-7&amp;_nc_sid=aa7b47&amp;_nc_ohc=K0l5dwomAOIQ7kNvwFgWgQ8&amp;_nc_oc=Adov847Gm7dJ36qoZFEeSRh-30vxHb9VK1EfLRnnUwCHnKKPvpwuVnfNYQ_QynC44gc&amp;_nc_zt=23&amp;_nc_ht=scontent.ffcm1-1.fna&amp;_nc_gid=E8UcT2CStpbUbw5rG2tqOw&amp;_nc_ss=72289&amp;oh=00_Af7CyeD9wIza6umwIWuz4Nj3iceVGaX_WZhK6eqfyUc8Rg&amp;oe=6A10B952</t>
  </si>
  <si>
    <t>122254161602225098</t>
  </si>
  <si>
    <t>https://scontent.ffcm1-2.fna.fbcdn.net/v/t39.30808-6/508561717_122254161608225098_1911069186316215420_n.jpg?stp=dst-jpg_s590x590_tt6&amp;_nc_cat=101&amp;ccb=1-7&amp;_nc_sid=aa7b47&amp;_nc_ohc=znXFzqazGnIQ7kNvwGojA5Q&amp;_nc_oc=Adpa0vcJbd6mLzIv1dbc_JCtNoQ3A20fKSAOqg65YlUJ2KhbIbc2shVZ39Aa4_zZNog&amp;_nc_zt=23&amp;_nc_ht=scontent.ffcm1-2.fna&amp;_nc_gid=E8UcT2CStpbUbw5rG2tqOw&amp;_nc_ss=72289&amp;oh=00_Af7NWvM7lxo2CLB10BTC-WciYK241EpkWTB2gf2vOjMbLw&amp;oe=6A10966B</t>
  </si>
  <si>
    <t>122254161662225098</t>
  </si>
  <si>
    <t>https://scontent.ffcm1-1.fna.fbcdn.net/v/t39.30808-6/508545199_122254161692225098_4941395189232619699_n.jpg?stp=dst-jpg_s590x590_tt6&amp;_nc_cat=103&amp;ccb=1-7&amp;_nc_sid=aa7b47&amp;_nc_ohc=VYVqqZnqfFAQ7kNvwEOhD5f&amp;_nc_oc=AdrxqaSC9Q1F7tyIZxCxa9xUh7DEej47NjVSsyKd5nu43rgC5hvjNu4Lpinr52jmwRc&amp;_nc_zt=23&amp;_nc_ht=scontent.ffcm1-1.fna&amp;_nc_gid=E8UcT2CStpbUbw5rG2tqOw&amp;_nc_ss=72289&amp;oh=00_Af50tPa4rXjYdTIjWPx-l9yk2vQOVFAoxI58mAa9LlAftg&amp;oe=6A10C362</t>
  </si>
  <si>
    <t>122254161674225098</t>
  </si>
  <si>
    <t>https://scontent.ffcm1-2.fna.fbcdn.net/v/t39.30808-6/508423929_122254161686225098_1381255078636111077_n.jpg?stp=dst-jpg_s590x590_tt6&amp;_nc_cat=107&amp;ccb=1-7&amp;_nc_sid=aa7b47&amp;_nc_ohc=sEJmwdBm7S8Q7kNvwF9Ai8n&amp;_nc_oc=Adqw3mkmnoC_k3LgkRJUnD9LVOeQnrYwD0rOjnyS5xpevOdR1C99Ub9jWCPJBmxD-Oc&amp;_nc_zt=23&amp;_nc_ht=scontent.ffcm1-2.fna&amp;_nc_gid=E8UcT2CStpbUbw5rG2tqOw&amp;_nc_ss=72289&amp;oh=00_Af7krcvm5CWWCGpJeB9JmFuMraJ9Ryrf4WvTptFfJcn0sg&amp;oe=6A10B52B</t>
  </si>
  <si>
    <t>https://wa.me/message/4CRW6GL574YRP1</t>
  </si>
  <si>
    <t>2025-06-17T06:55:18.000Z</t>
  </si>
  <si>
    <t>2025-06-17T02:56:08.000Z</t>
  </si>
  <si>
    <t>2025-06-16T12:54:28.000Z</t>
  </si>
  <si>
    <t>pfbid023hW4bnQruQxLGYAx9YcAiN5jNu68bBpN9SUGSAeqDxkRUuCsZXYmM79Gm7ceHRRYl</t>
  </si>
  <si>
    <t>2025-06-12T09:07:42.000Z</t>
  </si>
  <si>
    <t>FF29282E</t>
  </si>
  <si>
    <t>694284570056525</t>
  </si>
  <si>
    <t>https://www.facebook.com/photo.php?fbid=694284570056525&amp;set=gm.1473932983978175&amp;type=3</t>
  </si>
  <si>
    <t>https://wa.me/85260775887</t>
  </si>
  <si>
    <t>100084249651347</t>
  </si>
  <si>
    <t>2025-06-15T02:07:30.000Z</t>
  </si>
  <si>
    <t>FF08090E</t>
  </si>
  <si>
    <t>122211332702152111</t>
  </si>
  <si>
    <t>https://www.facebook.com/photo.php?fbid=122211332702152111&amp;set=gm.1472598764111597&amp;type=3</t>
  </si>
  <si>
    <t>2025-06-13T09:33:58.000Z</t>
  </si>
  <si>
    <t>2025-06-14T06:38:38.000Z</t>
  </si>
  <si>
    <t>FFFEFEFE</t>
  </si>
  <si>
    <t>744697227909028</t>
  </si>
  <si>
    <t>https://www.facebook.com/photo.php?fbid=744697227909028&amp;set=gm.1470337587671048&amp;type=3</t>
  </si>
  <si>
    <t>100071062735597</t>
  </si>
  <si>
    <t>2025-06-10T08:26:57.000Z</t>
  </si>
  <si>
    <t>2025-06-10T07:06:51.000Z</t>
  </si>
  <si>
    <t>2025-06-10T03:31:34.000Z</t>
  </si>
  <si>
    <t>2025-06-10T01:59:59.000Z</t>
  </si>
  <si>
    <t>2025-06-06T02:23:50.000Z</t>
  </si>
  <si>
    <t>2025-06-06T11:36:22.000Z</t>
  </si>
  <si>
    <t>2025-06-07T14:40:20.000Z</t>
  </si>
  <si>
    <t>2025-06-08T11:30:19.000Z</t>
  </si>
  <si>
    <t>https://www.supermoto8.com/articles/15454</t>
  </si>
  <si>
    <t>https://www.facebook.com/groups/366950274676457/permalink/1469038704467603/</t>
  </si>
  <si>
    <t>2025-06-08T14:19:46.000Z</t>
  </si>
  <si>
    <t>2025-06-06T06:18:12.000Z</t>
  </si>
  <si>
    <t>FF1A5446</t>
  </si>
  <si>
    <t>1038801101774558</t>
  </si>
  <si>
    <t>https://www.facebook.com/1037923465195655/photos/gm.1466518661386274/1038801101774558/?type=3</t>
  </si>
  <si>
    <t>1037923465195655</t>
  </si>
  <si>
    <t>2025-06-05T06:54:30.000Z</t>
  </si>
  <si>
    <t>pcb.1464427551595385</t>
  </si>
  <si>
    <t>https://www.facebook.com/media/set/?set=pcb.1464427551595385&amp;type=1</t>
  </si>
  <si>
    <t>10162708599335926</t>
  </si>
  <si>
    <t>https://scontent.flex2-1.fna.fbcdn.net/v/t39.30808-6/500479615_10162708599340926_2474967111608115624_n.jpg?stp=dst-jpg_s590x590_tt6&amp;_nc_cat=107&amp;ccb=1-7&amp;_nc_sid=aa7b47&amp;_nc_ohc=7ZZiNfgW5hAQ7kNvwHVFY09&amp;_nc_oc=AdotNo1EaPgy8QKftnbvubq6joPgliPyvU09Nj1hep7a-zfq2qwIqXdExhbt4nY-5zA&amp;_nc_zt=23&amp;_nc_ht=scontent.flex2-1.fna&amp;_nc_gid=suxgL3dOaAZw8MsW1mfFug&amp;_nc_ss=7c289&amp;oh=00_Af5BGNvBvZ02LoQCihi-j60tC29-bRVqLnZQJTJqlXrR1w&amp;oe=6A10A415</t>
  </si>
  <si>
    <t>pfbid0HDCF5MHkKJCDmkQwj1hZQqLAQRJ8hgDBpRVm64DVSf5d2xo9vXrbtSewvfQcdynkl</t>
  </si>
  <si>
    <t>10162708599485926</t>
  </si>
  <si>
    <t>https://scontent.flex2-1.fna.fbcdn.net/v/t39.30808-6/500931769_10162708599495926_4416440311098281524_n.jpg?stp=dst-jpg_s590x590_tt6&amp;_nc_cat=103&amp;ccb=1-7&amp;_nc_sid=aa7b47&amp;_nc_ohc=bplnfyc4brsQ7kNvwGYJxr_&amp;_nc_oc=AdpH1FGcnCC3e53C3Rb4DYynAvxs3VdyUYzbp4Q87jIuOvDlX0ccGGoIVWAhfP-iAKM&amp;_nc_zt=23&amp;_nc_ht=scontent.flex2-1.fna&amp;_nc_gid=suxgL3dOaAZw8MsW1mfFug&amp;_nc_ss=7c289&amp;oh=00_Af6LPPP-ONF8Mb8LIdR1ugjjw7hRFRhxV9RSowx-6ZhMdg&amp;oe=6A10A519</t>
  </si>
  <si>
    <t>10162708599600926</t>
  </si>
  <si>
    <t>https://scontent.flex2-1.fna.fbcdn.net/v/t39.30808-6/503275560_10162708599615926_5451801001455570346_n.jpg?stp=dst-jpg_s590x590_tt6&amp;_nc_cat=107&amp;ccb=1-7&amp;_nc_sid=aa7b47&amp;_nc_ohc=LYzLLmFY0gcQ7kNvwEaQbD0&amp;_nc_oc=Adr8rdeGIz6i467qsGe1OER2hJsc-63sxSm6KYr3eXHqz9ZYugORYQt4PdUtamNs4L0&amp;_nc_zt=23&amp;_nc_ht=scontent.flex2-1.fna&amp;_nc_gid=suxgL3dOaAZw8MsW1mfFug&amp;_nc_ss=7c289&amp;oh=00_Af5fXsThNeO-VyYwNhNVwVo6bHIwC7nzagioCAnHfZe2kw&amp;oe=6A10A2E1</t>
  </si>
  <si>
    <t>2025-06-02T11:52:41.000Z</t>
  </si>
  <si>
    <t>https://www.s3xyev.com.hk/</t>
  </si>
  <si>
    <t>61556219486855</t>
  </si>
  <si>
    <t>2025-06-01T12:54:51.000Z</t>
  </si>
  <si>
    <t>2025-06-01T06:48:35.000Z</t>
  </si>
  <si>
    <t>2025-05-27T03:40:36.000Z</t>
  </si>
  <si>
    <t>2025-05-22T11:40:34.000Z</t>
  </si>
  <si>
    <t>2025-05-22T09:01:01.000Z</t>
  </si>
  <si>
    <t>CometFeedStoryGenericLink.react</t>
  </si>
  <si>
    <t>CometFeedStoryGenericLink_story$normalization.graphql</t>
  </si>
  <si>
    <t>StoryAttachmentGenericLinkRenderer</t>
  </si>
  <si>
    <t>https://l.facebook.com/l.php?u=https%3A%2F%2Fmobile.yangkeduo.com%2Fgoods2.html%3Fgoods_id%3D737834735759&amp;h=AUB7-_sv_xfjZrGww8vxp0L9_csovu8YC2-tnID6cikx9_DMmioQACjato-tmcRTJoo2O1SiuFkjoovI-Z3IyFMbQz3TyfMFSnmRKOA1UVn8aTElVh4QxzisKVJMGltxnIc9mgZLvj6SbTq79C02&amp;s=1</t>
  </si>
  <si>
    <t>ExternalWebLink</t>
  </si>
  <si>
    <t>ASYNCLAZY</t>
  </si>
  <si>
    <t>https://mobile.yangkeduo.com/goods2.html?goods_id=737834735759</t>
  </si>
  <si>
    <t>ExternalUrl</t>
  </si>
  <si>
    <t>226547524203272:122120962850828472</t>
  </si>
  <si>
    <t>61574854172673</t>
  </si>
  <si>
    <t>2025-05-22T03:10:06.000Z</t>
  </si>
  <si>
    <t>2025-05-21T13:05:23.000Z</t>
  </si>
  <si>
    <t>2025-05-20T01:37:40.000Z</t>
  </si>
  <si>
    <t>2025-05-19T08:27:14.000Z</t>
  </si>
  <si>
    <t>2025-05-18T01:55:54.000Z</t>
  </si>
  <si>
    <t>2025-05-16T02:10:43.000Z</t>
  </si>
  <si>
    <t>4222075934720567</t>
  </si>
  <si>
    <t>2025-05-15T01:40:49.000Z</t>
  </si>
  <si>
    <t>2025-05-15T01:52:12.000Z</t>
  </si>
  <si>
    <t>2025-05-14T02:04:48.000Z</t>
  </si>
  <si>
    <t>2025-05-13T03:30:19.000Z</t>
  </si>
  <si>
    <t>2025-05-13T01:57:25.000Z</t>
  </si>
  <si>
    <t>2025-05-12T06:12:13.000Z</t>
  </si>
  <si>
    <t>2025-05-11T08:29:29.000Z</t>
  </si>
  <si>
    <t>2025-05-10T11:23:28.000Z</t>
  </si>
  <si>
    <t>pcb.1447624719942335</t>
  </si>
  <si>
    <t>https://www.facebook.com/media/set/?set=pcb.1447624719942335&amp;type=1</t>
  </si>
  <si>
    <t>122118078248828472</t>
  </si>
  <si>
    <t>https://scontent-lga3-3.xx.fbcdn.net/v/t39.30808-6/495571222_122118077648828472_8999474717302598906_n.jpg?stp=dst-jpg_s590x590_tt6&amp;_nc_cat=102&amp;ccb=1-7&amp;_nc_sid=aa7b47&amp;_nc_ohc=is38wrAdP7kQ7kNvwFc6dX6&amp;_nc_oc=Ado-zYuF4hKeV707FFWPU8RTnKnL4gmch1Ylp6aGcbX9m95fMPfXLUcpsjo01Iwp83I&amp;_nc_zt=23&amp;_nc_ht=scontent-lga3-3.xx&amp;_nc_gid=Mt3WR4xGoPRyH03fE5O5hQ&amp;_nc_ss=72289&amp;oh=00_Af43l2BpyEQslJYddG61C3GY0zdfBzbPf-oZWY0vNF69nw&amp;oe=6A10996B</t>
  </si>
  <si>
    <t>122118078242828472</t>
  </si>
  <si>
    <t>https://scontent-lga3-1.xx.fbcdn.net/v/t39.30808-6/495568746_122118077630828472_457486255919860012_n.jpg?stp=dst-jpg_s590x590_tt6&amp;_nc_cat=111&amp;ccb=1-7&amp;_nc_sid=aa7b47&amp;_nc_ohc=2_cQrqF-CzEQ7kNvwGr3FAG&amp;_nc_oc=AdoIRztMPcwtls17rDo8J_uNGMvUnnw2SesTdZUD-45CeQeuSTp-H1NN_7k1JBdmIwY&amp;_nc_zt=23&amp;_nc_ht=scontent-lga3-1.xx&amp;_nc_gid=Mt3WR4xGoPRyH03fE5O5hQ&amp;_nc_ss=72289&amp;oh=00_Af7pRcwp38-rfqeZVJGL0R7Vi4ZM9y6qzKfiFjLr8hMDIw&amp;oe=6A10C301</t>
  </si>
  <si>
    <t>122118078236828472</t>
  </si>
  <si>
    <t>https://scontent-lga3-2.xx.fbcdn.net/v/t39.30808-6/495573427_122118077666828472_1780062418337806390_n.jpg?stp=dst-jpg_s590x590_tt6&amp;_nc_cat=105&amp;ccb=1-7&amp;_nc_sid=aa7b47&amp;_nc_ohc=AxNCEok_hMIQ7kNvwF-Z6Vs&amp;_nc_oc=Adp8jQm9Ftlg04JEZgG0RLww1bLXo1s45lLhUjk-ya9FDBn45H62Dd-hekXE95RkhXE&amp;_nc_zt=23&amp;_nc_ht=scontent-lga3-2.xx&amp;_nc_gid=Mt3WR4xGoPRyH03fE5O5hQ&amp;_nc_ss=72289&amp;oh=00_Af4-Yd2VVyuxT7k9LQTXXfmmM4ZgaLTGxVFzXbIrZb5woA&amp;oe=6A10C66F</t>
  </si>
  <si>
    <t>2025-05-10T07:26:03.000Z</t>
  </si>
  <si>
    <t>2025-05-08T03:03:55.000Z</t>
  </si>
  <si>
    <t>2025-05-07T12:16:32.000Z</t>
  </si>
  <si>
    <t>2025-05-06T07:01:15.000Z</t>
  </si>
  <si>
    <t>2025-05-06T02:17:26.000Z</t>
  </si>
  <si>
    <t>2025-05-05T11:42:23.000Z</t>
  </si>
  <si>
    <t>https://api.whatsapp.com/send?phone=85296871569</t>
  </si>
  <si>
    <t>pfbid047CfaDjDda5j2L7TsLybpFVm61d9Cu5QcfUpzpD5hzfVe1UUiAW1RoEykDDpp63ul</t>
  </si>
  <si>
    <t>2025-05-05T07:24:48.000Z</t>
  </si>
  <si>
    <t>2025-05-05T06:26:22.000Z</t>
  </si>
  <si>
    <t>2025-05-03T02:10:47.000Z</t>
  </si>
  <si>
    <t>2025-05-02T09:28:52.000Z</t>
  </si>
  <si>
    <t>2025-05-01T02:20:24.000Z</t>
  </si>
  <si>
    <t>2025-04-30T03:46:27.000Z</t>
  </si>
  <si>
    <t>2025-04-30T01:59:06.000Z</t>
  </si>
  <si>
    <t>2025-04-29T09:38:36.000Z</t>
  </si>
  <si>
    <t>2025-04-29T04:08:25.000Z</t>
  </si>
  <si>
    <t>2025-04-29T02:34:48.000Z</t>
  </si>
  <si>
    <t>pcb.1438807510824056</t>
  </si>
  <si>
    <t>https://www.facebook.com/media/set/?set=pcb.1438807510824056&amp;type=1</t>
  </si>
  <si>
    <t>122198992736113007</t>
  </si>
  <si>
    <t>https://scontent-dfw5-1.xx.fbcdn.net/v/t39.30808-6/493571686_122198991326113007_3710667047647599820_n.jpg?stp=dst-jpg_s590x590_tt6&amp;_nc_cat=110&amp;ccb=1-7&amp;_nc_sid=aa7b47&amp;_nc_ohc=ZaomnVbwFSoQ7kNvwEn66NE&amp;_nc_oc=AdrYQAbv5EqpeGZi15yKT3M5sNKWAWOebk-3Xmm8CxmYCHSMH-JplO2Sksd0M-60nEA&amp;_nc_zt=23&amp;_nc_ht=scontent-dfw5-1.xx&amp;_nc_gid=CzW628gEUsGse_Tx-Mq8PQ&amp;_nc_ss=72289&amp;oh=00_Af7HG8Z24rl6J-HKE2Q8SLmiy9PPJN8_wfhvXfhwA4JJrQ&amp;oe=6A1095C2</t>
  </si>
  <si>
    <t>122198992724113007</t>
  </si>
  <si>
    <t>https://scontent-dfw5-1.xx.fbcdn.net/v/t39.30808-6/494539383_122198991446113007_2905574339120949642_n.jpg?stp=dst-jpg_s590x590_tt6&amp;_nc_cat=105&amp;ccb=1-7&amp;_nc_sid=aa7b47&amp;_nc_ohc=5jMd8fjHVi8Q7kNvwFo88sK&amp;_nc_oc=AdqlEVIg76cn4DK82aSPmGSKJMQrtH0eO-_NC6vJHZyPAoCKx6f9BqxSFZnSgp3g7ug&amp;_nc_zt=23&amp;_nc_ht=scontent-dfw5-1.xx&amp;_nc_gid=CzW628gEUsGse_Tx-Mq8PQ&amp;_nc_ss=72289&amp;oh=00_Af7WnTvwUw7Zy5EI1Acnz28vdlls2R672uX2v3hnT4H0-Q&amp;oe=6A109774</t>
  </si>
  <si>
    <t>122198992694113007</t>
  </si>
  <si>
    <t>https://scontent-dfw5-1.xx.fbcdn.net/v/t39.30808-6/494530694_122198991512113007_3772098002575950933_n.jpg?stp=dst-jpg_s590x590_tt6&amp;_nc_cat=110&amp;ccb=1-7&amp;_nc_sid=aa7b47&amp;_nc_ohc=7XVs0sM5BOMQ7kNvwGkH2R0&amp;_nc_oc=AdoCJn-dqs7kA9i3llhPjly6m7SdqnvUlxv-aKFnERFEI3zsMWcX9fzoL9bE-PNaCaQ&amp;_nc_zt=23&amp;_nc_ht=scontent-dfw5-1.xx&amp;_nc_gid=CzW628gEUsGse_Tx-Mq8PQ&amp;_nc_ss=72289&amp;oh=00_Af4PvapxvooODp3DEOS2Qq8oWuVcYIHZTIElo8hIYugULw&amp;oe=6A10AF7F</t>
  </si>
  <si>
    <t>122198992730113007</t>
  </si>
  <si>
    <t>https://scontent-dfw6-1.xx.fbcdn.net/v/t39.30808-6/493265759_122198991362113007_7976329786487268335_n.jpg?stp=dst-jpg_s590x590_tt6&amp;_nc_cat=103&amp;ccb=1-7&amp;_nc_sid=aa7b47&amp;_nc_ohc=_m_uEBD4vgQQ7kNvwFz3pGb&amp;_nc_oc=Adqr-_kIkRnqcUD9juV0azz-4adCL0gd09nXn8tbk19KnDwuxFjFWJURqp_aMexP-aY&amp;_nc_zt=23&amp;_nc_ht=scontent-dfw6-1.xx&amp;_nc_gid=CzW628gEUsGse_Tx-Mq8PQ&amp;_nc_ss=72289&amp;oh=00_Af4adCkOAdjx94ikeCMa-gS866XZd9oG0xUfynZqKQmjsw&amp;oe=6A10A83C</t>
  </si>
  <si>
    <t>122198992712113007</t>
  </si>
  <si>
    <t>https://scontent-dfw5-1.xx.fbcdn.net/v/t39.30808-6/494032174_122198991380113007_6022988894975362575_n.jpg?stp=dst-jpg_s590x590_tt6&amp;_nc_cat=111&amp;ccb=1-7&amp;_nc_sid=aa7b47&amp;_nc_ohc=PR9pKEQi6rUQ7kNvwEcV3k_&amp;_nc_oc=AdpnFmJdiONGM9X7zyevdiZnkQKS2P-P7WrML0_rNAhWk62bZf7UqtlUXxvtxY7Ztkk&amp;_nc_zt=23&amp;_nc_ht=scontent-dfw5-1.xx&amp;_nc_gid=CzW628gEUsGse_Tx-Mq8PQ&amp;_nc_ss=72289&amp;oh=00_Af70rKlFHOPTyUCo3qzoAFscPrwPYeqke6erWW0v7AyX2Q&amp;oe=6A10A985</t>
  </si>
  <si>
    <t>2025-04-28T06:22:47.000Z</t>
  </si>
  <si>
    <t>122198008148113007</t>
  </si>
  <si>
    <t>https://www.facebook.com/photo.php?fbid=122198008148113007&amp;set=gm.1434861447885329&amp;type=3</t>
  </si>
  <si>
    <t>2025-04-23T04:10:15.000Z</t>
  </si>
  <si>
    <t>2025-04-26T08:55:56.000Z</t>
  </si>
  <si>
    <t>2025-04-26T03:35:00.000Z</t>
  </si>
  <si>
    <t>2025-04-26T03:29:52.000Z</t>
  </si>
  <si>
    <t>2025-04-26T01:51:00.000Z</t>
  </si>
  <si>
    <t>2025-04-25T01:44:54.000Z</t>
  </si>
  <si>
    <t>964243759225850</t>
  </si>
  <si>
    <t>https://www.facebook.com/photo.php?fbid=964243759225850&amp;set=gm.1435719851132822&amp;type=3</t>
  </si>
  <si>
    <t>https://ust.az1.qualtrics.com/jfe/form/SV_byFhRLe4zJ6LBwG</t>
  </si>
  <si>
    <t>pfbid02kYVFqHmAwNjVM64wY4Ke1U56oCaJvfvFM3nxRJZFVRsoA9NSUCqPp8UaSadyA7LRl</t>
  </si>
  <si>
    <t>2025-04-24T06:29:13.000Z</t>
  </si>
  <si>
    <t>2025-04-24T05:44:27.000Z</t>
  </si>
  <si>
    <t>2025-04-24T01:39:58.000Z</t>
  </si>
  <si>
    <t>61558353012657</t>
  </si>
  <si>
    <t>2025-04-23T08:29:45.000Z</t>
  </si>
  <si>
    <t>1205415344698224</t>
  </si>
  <si>
    <t>https://www.facebook.com/photo.php?fbid=1205415344698224&amp;set=gm.1434986687872805&amp;type=3</t>
  </si>
  <si>
    <t>pfbid02iuarBAu2BesNzcx59T7RF3eKhcU1UfaxkuTWwhs43jcFwDYK5QBC3fCXgxX2kmJpl</t>
  </si>
  <si>
    <t>2025-04-23T08:13:59.000Z</t>
  </si>
  <si>
    <t>2025-04-23T07:44:01.000Z</t>
  </si>
  <si>
    <t>pcb.1434861427885331</t>
  </si>
  <si>
    <t>https://www.facebook.com/media/set/?set=pcb.1434861427885331&amp;type=1</t>
  </si>
  <si>
    <t>122198008130113007</t>
  </si>
  <si>
    <t>https://scontent-lga3-1.xx.fbcdn.net/v/t39.30808-6/493188471_122198007224113007_6159986114026828775_n.jpg?stp=dst-jpg_s590x590_tt6&amp;_nc_cat=103&amp;ccb=1-7&amp;_nc_sid=aa7b47&amp;_nc_ohc=lMr7ZU5NibkQ7kNvwF1WaF7&amp;_nc_oc=Adp5WU_Lz1F0w8J0zFUDmRDBO6c84WRSeJ2A6OzSwxcDTdF5r-bwz36PnmRzbhZN7A4&amp;_nc_zt=23&amp;_nc_ht=scontent-lga3-1.xx&amp;_nc_gid=XTUPm-QW0Lo_KYZXU_jLfw&amp;_nc_ss=72289&amp;oh=00_Af5qi-hquwiKEdmgOBGMQqli3xJ4vNBBjVORbzLpOLoGIw&amp;oe=6A10B1F2</t>
  </si>
  <si>
    <t>122198008154113007</t>
  </si>
  <si>
    <t>https://scontent-lga3-3.xx.fbcdn.net/v/t39.30808-6/492124092_122198007320113007_6627640018750966846_n.jpg?stp=dst-jpg_s590x590_tt6&amp;_nc_cat=104&amp;ccb=1-7&amp;_nc_sid=aa7b47&amp;_nc_ohc=mIBarU-MsasQ7kNvwFE-UnL&amp;_nc_oc=AdoPCagz8BCuaNfdPxUqeBChnFEG7qsWz7PyHfrfqkj0eibIRrkZUe-phHnB7J3_5Cc&amp;_nc_zt=23&amp;_nc_ht=scontent-lga3-3.xx&amp;_nc_gid=XTUPm-QW0Lo_KYZXU_jLfw&amp;_nc_ss=72289&amp;oh=00_Af6UnN1TWQoFNCo34k8E0yvpXfmXnQldbG6VGtL29SPu9g&amp;oe=6A10B6A5</t>
  </si>
  <si>
    <t>122198008124113007</t>
  </si>
  <si>
    <t>https://scontent-lga3-3.xx.fbcdn.net/v/t39.30808-6/492909376_122198007392113007_7169922515200656411_n.jpg?stp=dst-jpg_s590x590_tt6&amp;_nc_cat=102&amp;ccb=1-7&amp;_nc_sid=aa7b47&amp;_nc_ohc=_PaNSbzUnIwQ7kNvwHZmNri&amp;_nc_oc=Adpnq01muHqlpoRjsDysusnqGQo40E6WsEbY9DO8meEQz9XkJfGINsNn0IPPvSIogCc&amp;_nc_zt=23&amp;_nc_ht=scontent-lga3-3.xx&amp;_nc_gid=XTUPm-QW0Lo_KYZXU_jLfw&amp;_nc_ss=72289&amp;oh=00_Af6CfaAQohEevQqsrnX8i-JxS15sbJD17OBejzg23GV06A&amp;oe=6A10BD00</t>
  </si>
  <si>
    <t>https://scontent-lga3-3.xx.fbcdn.net/v/t39.30808-6/492269854_122198007344113007_2755196901735839872_n.jpg?stp=dst-jpg_s590x590_tt6&amp;_nc_cat=102&amp;ccb=1-7&amp;_nc_sid=aa7b47&amp;_nc_ohc=3gQ7P0hCJxEQ7kNvwGuu-sk&amp;_nc_oc=AdorYroi5wKU4yUYto3-a3kPL_qzqnEPGY7ujj8kAwzXBqcB-JgIKuMko48NsJQVSQA&amp;_nc_zt=23&amp;_nc_ht=scontent-lga3-3.xx&amp;_nc_gid=XTUPm-QW0Lo_KYZXU_jLfw&amp;_nc_ss=72289&amp;oh=00_Af50hsGzI5-MKokvnpw93rk8yMl-w0afZgZsdOIxHmRl0g&amp;oe=6A10B28A</t>
  </si>
  <si>
    <t>122198008118113007</t>
  </si>
  <si>
    <t>https://scontent-lga3-1.xx.fbcdn.net/v/t39.30808-6/493033691_122198007398113007_820146297197177419_n.jpg?stp=dst-jpg_s590x590_tt6&amp;_nc_cat=111&amp;ccb=1-7&amp;_nc_sid=aa7b47&amp;_nc_ohc=yST0hyUAON0Q7kNvwEliRlX&amp;_nc_oc=Adp4PlUKBN9mtQwawUkuFj4IwQZxbViL2IgxSZROe3xK7n9y_EZQPCnx1VZUzweKQlg&amp;_nc_zt=23&amp;_nc_ht=scontent-lga3-1.xx&amp;_nc_gid=XTUPm-QW0Lo_KYZXU_jLfw&amp;_nc_ss=72289&amp;oh=00_Af71LSKOEoH5iAp_7prd1ZC9ZkGfH1_a-nKbX6ScKS-MoA&amp;oe=6A10BC7F</t>
  </si>
  <si>
    <t>pfbid0pHpM5paqpiaeRdafdMgAA98JC5tycx8f5TccD469siYgsZANBSeBNgLGgKsEwyg2l</t>
  </si>
  <si>
    <t>2025-04-17T17:07:43.000Z</t>
  </si>
  <si>
    <t>2025-04-22T02:40:21.000Z</t>
  </si>
  <si>
    <t>2025-04-21T09:20:16.000Z</t>
  </si>
  <si>
    <t>2025-04-15T08:15:23.000Z</t>
  </si>
  <si>
    <t>2025-04-20T13:09:32.000Z</t>
  </si>
  <si>
    <t>2025-04-20T08:28:16.000Z</t>
  </si>
  <si>
    <t>pcb.1429578825080258</t>
  </si>
  <si>
    <t>https://www.facebook.com/media/set/?set=pcb.1429578825080258&amp;type=1</t>
  </si>
  <si>
    <t>122196948068113007</t>
  </si>
  <si>
    <t>https://scontent-iad3-1.xx.fbcdn.net/v/t39.30808-6/490352348_122196947150113007_438298059655131608_n.jpg?stp=dst-jpg_s590x590_tt6&amp;_nc_cat=101&amp;ccb=1-7&amp;_nc_sid=aa7b47&amp;_nc_ohc=MqgfesfB3KgQ7kNvwEN9yPr&amp;_nc_oc=Adpt4PBhJYQN_9r2yNJmslKVJrBGSbbwR5Cm-TRqvu_qfBHbE7O3nNMYs1fRt8Jh0Fs&amp;_nc_zt=23&amp;_nc_ht=scontent-iad3-1.xx&amp;_nc_gid=u6GO_VT3atZ_HyyU4pwlWQ&amp;_nc_ss=72289&amp;oh=00_Af7pn1vyRRwifHpEZ1N9OQ7QKnmjtVdng6zMd5G_AZj5Zg&amp;oe=6A10C932</t>
  </si>
  <si>
    <t>122196948092113007</t>
  </si>
  <si>
    <t>https://scontent-iad3-2.xx.fbcdn.net/v/t39.30808-6/491680161_122196947234113007_4930430386441763190_n.jpg?stp=dst-jpg_s590x590_tt6&amp;_nc_cat=111&amp;ccb=1-7&amp;_nc_sid=aa7b47&amp;_nc_ohc=OxVisnCKwVQQ7kNvwFCo3Kp&amp;_nc_oc=AdrLsU4mcV-vj2avSq7S5ra2NbT_jK9lZnNhU3K7VJLkTB938rD-zLQiqsqOfGOf3Nk&amp;_nc_zt=23&amp;_nc_ht=scontent-iad3-2.xx&amp;_nc_gid=u6GO_VT3atZ_HyyU4pwlWQ&amp;_nc_ss=72289&amp;oh=00_Af6_kuGQXp5zw_jDBBfKLl2JXBtImMgsyEB5nesFG_ZN0w&amp;oe=6A10BE8E</t>
  </si>
  <si>
    <t>122196948080113007</t>
  </si>
  <si>
    <t>https://scontent-iad6-1.xx.fbcdn.net/v/t39.30808-6/491849701_122196947216113007_3052378116983695518_n.jpg?stp=dst-jpg_s590x590_tt6&amp;_nc_cat=107&amp;ccb=1-7&amp;_nc_sid=aa7b47&amp;_nc_ohc=vTekxYs8iSgQ7kNvwFcFHqi&amp;_nc_oc=AdqOHGu8tsBzfZzyPQ2Bcv0-51mzDLNpkgq0ry1nNmtILuArYScsxl2S7GdGQkQK1TQ&amp;_nc_zt=23&amp;_nc_ht=scontent-iad6-1.xx&amp;_nc_gid=u6GO_VT3atZ_HyyU4pwlWQ&amp;_nc_ss=72289&amp;oh=00_Af7ArXZB13IEApULMUyoqdWPWMxeH7Ge_gP-rBvtGs-KHA&amp;oe=6A1096AC</t>
  </si>
  <si>
    <t>122196948110113007</t>
  </si>
  <si>
    <t>https://scontent-iad3-1.xx.fbcdn.net/v/t39.30808-6/491505468_122196947264113007_8697550658815312101_n.jpg?stp=dst-jpg_s590x590_tt6&amp;_nc_cat=108&amp;ccb=1-7&amp;_nc_sid=aa7b47&amp;_nc_ohc=4GfR5Vf2VyEQ7kNvwGGxgzp&amp;_nc_oc=Adp070hFG4TkhRyirpG7PPfJ8PgFWPqKFlBKOxFYfn8NtP7ky468uI9l0v7xhjVnx9w&amp;_nc_zt=23&amp;_nc_ht=scontent-iad3-1.xx&amp;_nc_gid=u6GO_VT3atZ_HyyU4pwlWQ&amp;_nc_ss=72289&amp;oh=00_Af4KKnckzZj-UrhxNCBXYqllVaKOYLbGrZkutz_vSjFD9w&amp;oe=6A10C87E</t>
  </si>
  <si>
    <t>122196948104113007</t>
  </si>
  <si>
    <t>https://scontent-iad6-1.xx.fbcdn.net/v/t39.30808-6/492322125_122196947288113007_7353277696344205900_n.jpg?stp=dst-jpg_s590x590_tt6&amp;_nc_cat=106&amp;ccb=1-7&amp;_nc_sid=aa7b47&amp;_nc_ohc=FJGMkInqbvsQ7kNvwEgOkHB&amp;_nc_oc=AdqPyffaHHO9jVwaSL5Qj8qM3UWjafINfBsLStPGc0vnaGdAqGvAkJCdwGfa8Qo4V8g&amp;_nc_zt=23&amp;_nc_ht=scontent-iad6-1.xx&amp;_nc_gid=u6GO_VT3atZ_HyyU4pwlWQ&amp;_nc_ss=72289&amp;oh=00_Af6GVRtynXZ1dsUfoCJwy-H0wDTIihc1VoQND0h-t6vAyg&amp;oe=6A109A2E</t>
  </si>
  <si>
    <t>2025-04-16T07:25:51.000Z</t>
  </si>
  <si>
    <t>2025-04-19T05:19:04.000Z</t>
  </si>
  <si>
    <t>651411631190544</t>
  </si>
  <si>
    <t>https://www.facebook.com/photo.php?fbid=651411631190544&amp;set=gm.1430424328329041&amp;type=3</t>
  </si>
  <si>
    <t>pfbid02Vh3AqQmp7kkjf54zn18Tb2Cw9tWSfG4zXyz9BXMepuMkvVQPMsdbaen6wjWiJLCLl</t>
  </si>
  <si>
    <t>2025-04-17T09:05:27.000Z</t>
  </si>
  <si>
    <t>2025-04-17T06:03:08.000Z</t>
  </si>
  <si>
    <t>2025-04-17T02:07:22.000Z</t>
  </si>
  <si>
    <t>2025-04-16T07:34:43.000Z</t>
  </si>
  <si>
    <t>2025-04-15T02:49:49.000Z</t>
  </si>
  <si>
    <t>2025-04-14T13:06:02.000Z</t>
  </si>
  <si>
    <t>2025-04-12T08:42:13.000Z</t>
  </si>
  <si>
    <t>2025-04-12T07:05:16.000Z</t>
  </si>
  <si>
    <t>2025-04-12T02:48:26.000Z</t>
  </si>
  <si>
    <t>982950850629617</t>
  </si>
  <si>
    <t>2025-04-06T11:01:21.000Z</t>
  </si>
  <si>
    <t>2025-04-11T03:35:14.000Z</t>
  </si>
  <si>
    <t>2025-04-10T03:34:22.000Z</t>
  </si>
  <si>
    <t>pfbid0TTJDXs3ieRq4JW2MMQfXH4XttsoZAyQPG4fXoEWqGzbsF3MdW6KACZbbciWZ4enwl</t>
  </si>
  <si>
    <t>2025-04-09T12:34:56.000Z</t>
  </si>
  <si>
    <t>2025-04-08T10:16:25.000Z</t>
  </si>
  <si>
    <t>pcb.1423084462396361</t>
  </si>
  <si>
    <t>https://www.facebook.com/media/set/?set=pcb.1423084462396361&amp;type=1</t>
  </si>
  <si>
    <t>122171829008341395</t>
  </si>
  <si>
    <t>https://scontent-atl3-3.xx.fbcdn.net/v/t39.30808-6/487169015_122171829488341395_3521330397700005902_n.jpg?stp=dst-jpg_s590x590_tt6&amp;_nc_cat=107&amp;ccb=1-7&amp;_nc_sid=aa7b47&amp;_nc_ohc=sdzj84ln_YUQ7kNvwF0Jg8f&amp;_nc_oc=AdqqHjBJUGgEGp1pLCAp_b3TljKmS_Uyoa-B5aT6TAqt48vzSD3pEOUSRlXzWkdc2tA&amp;_nc_zt=23&amp;_nc_ht=scontent-atl3-3.xx&amp;_nc_gid=Xg_5734smfvliRu6pF-RFA&amp;_nc_ss=72289&amp;oh=00_Af4ZhdTTiHGNGRMSoXSHHD2EgrnUYoDOuDq0O0EL-W7CgA&amp;oe=6A10C374</t>
  </si>
  <si>
    <t>122171829032341395</t>
  </si>
  <si>
    <t>https://scontent-atl3-2.xx.fbcdn.net/v/t39.30808-6/486180637_122171829500341395_6743634403585511319_n.jpg?stp=dst-jpg_s590x590_tt6&amp;_nc_cat=102&amp;ccb=1-7&amp;_nc_sid=aa7b47&amp;_nc_ohc=g7jvacnGDbIQ7kNvwE1MDzc&amp;_nc_oc=AdretrQLdM4SrNwG92G3HUne1TkQccZK6dcFw1_gkQkbpRUD1hGw4jPYLFZOpMiksvc&amp;_nc_zt=23&amp;_nc_ht=scontent-atl3-2.xx&amp;_nc_gid=Xg_5734smfvliRu6pF-RFA&amp;_nc_ss=72289&amp;oh=00_Af6tBrfT-ZtlaktSfxml0yb37e_0sxV9t1AfqyIGvypOvw&amp;oe=6A109901</t>
  </si>
  <si>
    <t>122171829236341395</t>
  </si>
  <si>
    <t>https://scontent-atl3-2.xx.fbcdn.net/v/t39.30808-6/485754037_122171829686341395_847009665510657166_n.jpg?stp=dst-jpg_s590x590_tt6&amp;_nc_cat=100&amp;ccb=1-7&amp;_nc_sid=aa7b47&amp;_nc_ohc=DtPOqm4-cxsQ7kNvwHAxFL5&amp;_nc_oc=AdpXZw7u1YVXUMg8MvOGWxQHkxL-tNc1BL-kh2hkvGnfrEYHw-BDGeRYttB1Qd9g4bE&amp;_nc_zt=23&amp;_nc_ht=scontent-atl3-2.xx&amp;_nc_gid=Xg_5734smfvliRu6pF-RFA&amp;_nc_ss=72289&amp;oh=00_Af5wOPvw6FktWb7ivbLY1gA2g7VNfZuUxHjU8R0P4uZRJw&amp;oe=6A10B75A</t>
  </si>
  <si>
    <t>122171829110341395</t>
  </si>
  <si>
    <t>https://scontent-atl3-1.xx.fbcdn.net/v/t39.30808-6/486176481_122171829524341395_6173707763092846007_n.jpg?stp=dst-jpg_s590x590_tt6&amp;_nc_cat=105&amp;ccb=1-7&amp;_nc_sid=aa7b47&amp;_nc_ohc=tGZSmiBn_g4Q7kNvwHT5Ykm&amp;_nc_oc=AdrTTPN6t3CVX1Wflo4pBx6MdTRH2AmD5u9ZURisHyjD5eDfxG4Kks_vxAQelA_BhCw&amp;_nc_zt=23&amp;_nc_ht=scontent-atl3-1.xx&amp;_nc_gid=Xg_5734smfvliRu6pF-RFA&amp;_nc_ss=72289&amp;oh=00_Af6BYIpRNtCN1xAZUCpEOA6ge_htPjOGzD7l3dVEzBTLtg&amp;oe=6A10B40A</t>
  </si>
  <si>
    <t>122171829206341395</t>
  </si>
  <si>
    <t>https://scontent-atl3-2.xx.fbcdn.net/v/t39.30808-6/486372878_122171829626341395_1606415563233072069_n.jpg?stp=dst-jpg_s590x590_tt6&amp;_nc_cat=101&amp;ccb=1-7&amp;_nc_sid=aa7b47&amp;_nc_ohc=thwf97moCoMQ7kNvwGO92ac&amp;_nc_oc=AdpE_fgLR7amWFhW_LQHPgo7hp4XGCK0b-6SBD_ovb3oXHS2lqeHhNBxNmjHht4t3Zo&amp;_nc_zt=23&amp;_nc_ht=scontent-atl3-2.xx&amp;_nc_gid=Xg_5734smfvliRu6pF-RFA&amp;_nc_ss=72289&amp;oh=00_Af57TegAyXiC9ibaTXq_Xm0-wtVdPPIWXKz_vsGRDpEiWA&amp;oe=6A10A4E1</t>
  </si>
  <si>
    <t>2025-04-08T03:06:54.000Z</t>
  </si>
  <si>
    <t>2025-04-08T02:38:39.000Z</t>
  </si>
  <si>
    <t>2025-04-07T09:01:01.000Z</t>
  </si>
  <si>
    <t>2025-04-06T04:06:21.000Z</t>
  </si>
  <si>
    <t>2025-04-05T02:58:45.000Z</t>
  </si>
  <si>
    <t>2025-04-04T02:18:37.000Z</t>
  </si>
  <si>
    <t>2025-04-03T01:32:28.000Z</t>
  </si>
  <si>
    <t>2025-04-02T10:01:31.000Z</t>
  </si>
  <si>
    <t>2025-04-02T05:06:07.000Z</t>
  </si>
  <si>
    <t>2025-04-01T02:58:02.000Z</t>
  </si>
  <si>
    <t>2025-03-31T04:19:43.000Z</t>
  </si>
  <si>
    <t>pfbid04Se9iJ56szEXUafe71b46j8Fh6U8eTvMVtdRmLwuTtiWGptgaUEMHEBLEcj1B1pWl</t>
  </si>
  <si>
    <t>2025-03-30T16:25:08.000Z</t>
  </si>
  <si>
    <t>2025-03-30T13:18:19.000Z</t>
  </si>
  <si>
    <t>2025-03-29T02:33:57.000Z</t>
  </si>
  <si>
    <t>2025-03-28T11:06:24.000Z</t>
  </si>
  <si>
    <t>2025-03-28T06:58:31.000Z</t>
  </si>
  <si>
    <t>2025-03-28T06:38:04.000Z</t>
  </si>
  <si>
    <t>2025-03-28T04:14:41.000Z</t>
  </si>
  <si>
    <t>2025-03-28T02:45:42.000Z</t>
  </si>
  <si>
    <t>pcb.1413724853332322</t>
  </si>
  <si>
    <t>https://www.facebook.com/media/set/?set=pcb.1413724853332322&amp;type=1</t>
  </si>
  <si>
    <t>122169626834341395</t>
  </si>
  <si>
    <t>https://scontent.flas1-1.fna.fbcdn.net/v/t39.30808-6/485317470_122169627284341395_1807687561634588505_n.jpg?stp=dst-jpg_s590x590_tt6&amp;_nc_cat=110&amp;ccb=1-7&amp;_nc_sid=aa7b47&amp;_nc_ohc=9izoO7cbLscQ7kNvwGJVaNG&amp;_nc_oc=AdrIzD32R8yG8hMM30rE-ThAKy9XXsh6CRKTPlIA0LHHSfJ63xanqLWARkgWx15NylY&amp;_nc_zt=23&amp;_nc_ht=scontent.flas1-1.fna&amp;_nc_gid=G0Ov0LwSSgBHQwaFrhwN7w&amp;_nc_ss=72289&amp;oh=00_Af6fBHKjLcUAfAdq0rMMA9aTOa-1Sr4zUWJYFk5nrickFw&amp;oe=6A109D77</t>
  </si>
  <si>
    <t>122169626918341395</t>
  </si>
  <si>
    <t>https://scontent.flas1-1.fna.fbcdn.net/v/t39.30808-6/487431062_122169627308341395_1468638902611378325_n.jpg?stp=dst-jpg_s590x590_tt6&amp;_nc_cat=110&amp;ccb=1-7&amp;_nc_sid=aa7b47&amp;_nc_ohc=qOE2jEzGbEoQ7kNvwG6rGHe&amp;_nc_oc=AdoXpd2hTNl-EuwTCObBQgGOwd9JUV1U0AHETkJIQluWUU9u3zL7GSuTtYM4vqOVSqA&amp;_nc_zt=23&amp;_nc_ht=scontent.flas1-1.fna&amp;_nc_gid=G0Ov0LwSSgBHQwaFrhwN7w&amp;_nc_ss=72289&amp;oh=00_Af7bm49lZUOrFAyGAj2JatH1BF7-8MYzfF1BxTWt97hWcg&amp;oe=6A109AB1</t>
  </si>
  <si>
    <t>122169627098341395</t>
  </si>
  <si>
    <t>https://scontent.flas1-2.fna.fbcdn.net/v/t39.30808-6/486660394_122169627374341395_4437574832128223245_n.jpg?stp=dst-jpg_s590x590_tt6&amp;_nc_cat=107&amp;ccb=1-7&amp;_nc_sid=aa7b47&amp;_nc_ohc=8HRF4MWQjHQQ7kNvwEEYgOw&amp;_nc_oc=AdpXUWAaQ8NrersJHjE4ScIa0BZolRg8Dex5So30L0h0ckeCwnCqr5qMq7v486So2DE&amp;_nc_zt=23&amp;_nc_ht=scontent.flas1-2.fna&amp;_nc_gid=G0Ov0LwSSgBHQwaFrhwN7w&amp;_nc_ss=72289&amp;oh=00_Af7GF4v7GZVgz9JRtML1a5pzwJuwdckkPuyYy__ywnj_Ig&amp;oe=6A10C50B</t>
  </si>
  <si>
    <t>122169627056341395</t>
  </si>
  <si>
    <t>https://scontent.flas1-1.fna.fbcdn.net/v/t39.30808-6/486301534_122169627362341395_4289215057905944292_n.jpg?stp=dst-jpg_s590x590_tt6&amp;_nc_cat=102&amp;ccb=1-7&amp;_nc_sid=aa7b47&amp;_nc_ohc=roZr7s7bMcIQ7kNvwGzLgI3&amp;_nc_oc=AdqiqqHkmPcQaWwQNtC0_egNIkF4Hgq5rcBQ_Q5jFyII3MStJqs2RwAFhsyqOH8QXBk&amp;_nc_zt=23&amp;_nc_ht=scontent.flas1-1.fna&amp;_nc_gid=G0Ov0LwSSgBHQwaFrhwN7w&amp;_nc_ss=72289&amp;oh=00_Af6a-2UAP2mH702g2NwLZw-RYRm4U--8rZkTrShvjnADwg&amp;oe=6A1093E8</t>
  </si>
  <si>
    <t>122169626954341395</t>
  </si>
  <si>
    <t>https://scontent.flas1-1.fna.fbcdn.net/v/t39.30808-6/485912828_122169627326341395_3587458434622089914_n.jpg?stp=dst-jpg_s590x590_tt6&amp;_nc_cat=108&amp;ccb=1-7&amp;_nc_sid=aa7b47&amp;_nc_ohc=HEp-yAa8g1EQ7kNvwHfd-dy&amp;_nc_oc=AdryD7EqtY79HsC114LyDiip637m6cqCsrtpyDOCUvDqM_hmCaCLH3E5jCzSVfOhBa0&amp;_nc_zt=23&amp;_nc_ht=scontent.flas1-1.fna&amp;_nc_gid=G0Ov0LwSSgBHQwaFrhwN7w&amp;_nc_ss=72289&amp;oh=00_Af5EjXsIhbs2I4_6tz6HbhZaXEtQ7T96Y2NrHu9cjoY-Lg&amp;oe=6A10BAFC</t>
  </si>
  <si>
    <t>2025-03-27T09:59:56.000Z</t>
  </si>
  <si>
    <t>2025-03-27T03:34:04.000Z</t>
  </si>
  <si>
    <t>FF7A7B74</t>
  </si>
  <si>
    <t>3123537451134098</t>
  </si>
  <si>
    <t>https://www.facebook.com/photo.php?fbid=3123537451134098&amp;set=gm.1413231210048353&amp;type=3</t>
  </si>
  <si>
    <t>pfbid0P72GgwFRx7u8PmuDrqmEHziGBHk6GvfiaApKL7geKwzaQSjBtfN662rEWT25m5vYl</t>
  </si>
  <si>
    <t>2025-03-26T17:10:50.000Z</t>
  </si>
  <si>
    <t>pcb.1412828750088599</t>
  </si>
  <si>
    <t>https://www.facebook.com/media/set/?set=pcb.1412828750088599&amp;type=1</t>
  </si>
  <si>
    <t>122169294530341395</t>
  </si>
  <si>
    <t>https://scontent-lga3-1.xx.fbcdn.net/v/t39.30808-6/486245288_122169294992341395_7509624904597303340_n.jpg?stp=dst-jpg_s590x590_tt6&amp;_nc_cat=109&amp;ccb=1-7&amp;_nc_sid=aa7b47&amp;_nc_ohc=RqSfvDEBhFYQ7kNvwFWZa92&amp;_nc_oc=AdrtQOwPc-gtvri_Q7dagJ-7O3WP2x-fF9LVJLl1rr_vi3KLaLHqaEeS3UlZczgfQ4Y&amp;_nc_zt=23&amp;_nc_ht=scontent-lga3-1.xx&amp;_nc_gid=KElDupSAfsMCYnk6yajFLQ&amp;_nc_ss=72289&amp;oh=00_Af601eGBE8QWp7oLEEaVYJPLm0Kvbg2utDsUCHuj1qRHVQ&amp;oe=6A109D81</t>
  </si>
  <si>
    <t>122169294746341395</t>
  </si>
  <si>
    <t>https://scontent-lga3-3.xx.fbcdn.net/v/t39.30808-6/486119391_122169295070341395_4270200801176110911_n.jpg?stp=dst-jpg_s590x590_tt6&amp;_nc_cat=104&amp;ccb=1-7&amp;_nc_sid=aa7b47&amp;_nc_ohc=KlYf061BijwQ7kNvwHleXE1&amp;_nc_oc=AdrPhcnIwGJP1V74KKbIBK-01xnj_mWuK9dcCTmKeyTKTdMyKe2L1D4lCa-HcICQUVE&amp;_nc_zt=23&amp;_nc_ht=scontent-lga3-3.xx&amp;_nc_gid=KElDupSAfsMCYnk6yajFLQ&amp;_nc_ss=72289&amp;oh=00_Af50-Qe4d2qHm1uN-Z2-qY-nKUUfAYSzLBpD8WXfn8lMmw&amp;oe=6A109785</t>
  </si>
  <si>
    <t>122169294788341395</t>
  </si>
  <si>
    <t>https://scontent-lga3-3.xx.fbcdn.net/v/t39.30808-6/485966602_122169295082341395_4060483177169414470_n.jpg?stp=dst-jpg_s590x590_tt6&amp;_nc_cat=104&amp;ccb=1-7&amp;_nc_sid=aa7b47&amp;_nc_ohc=Iyi5gEdEPR4Q7kNvwFbTwtR&amp;_nc_oc=Adpe0pMyRALdOP1zXR8PMmK9EVQra89KrfppaX6L09ZF7OOwAztKAECi-vmunwVGwS4&amp;_nc_zt=23&amp;_nc_ht=scontent-lga3-3.xx&amp;_nc_gid=KElDupSAfsMCYnk6yajFLQ&amp;_nc_ss=72289&amp;oh=00_Af5qDHbU9NySxtziDQoRS6zkYa55RQPoiQuGAwR9nkIlOg&amp;oe=6A10B035</t>
  </si>
  <si>
    <t>122169294620341395</t>
  </si>
  <si>
    <t>https://scontent-lga3-3.xx.fbcdn.net/v/t39.30808-6/486279789_122169295010341395_2464082399885323751_n.jpg?stp=dst-jpg_s590x590_tt6&amp;_nc_cat=104&amp;ccb=1-7&amp;_nc_sid=aa7b47&amp;_nc_ohc=DV1mt3AlW34Q7kNvwGfsPV0&amp;_nc_oc=AdpfbbpHQ8k2rJM2OY2L3tKIc-_VweT_c-1eCegZuUwmhF0NkUlgVBAVNBnIh9P0Pkg&amp;_nc_zt=23&amp;_nc_ht=scontent-lga3-3.xx&amp;_nc_gid=KElDupSAfsMCYnk6yajFLQ&amp;_nc_ss=72289&amp;oh=00_Af6R-o8GOTJ33jlHAlKnS-8rATnvSpvMhe7vpD9rDiJ5Vw&amp;oe=6A10A1AE</t>
  </si>
  <si>
    <t>122169294698341395</t>
  </si>
  <si>
    <t>https://scontent-lga3-1.xx.fbcdn.net/v/t39.30808-6/486486818_122169295052341395_1214530472063314315_n.jpg?stp=dst-jpg_s590x590_tt6&amp;_nc_cat=103&amp;ccb=1-7&amp;_nc_sid=aa7b47&amp;_nc_ohc=0n4x9PzkpfEQ7kNvwFquulQ&amp;_nc_oc=AdqMSOk8eS1zvDKOU0dVlRjN5HtaUCidDfuIMYoxuAIwsR3w-p-ZNvxheZtqDU2irk8&amp;_nc_zt=23&amp;_nc_ht=scontent-lga3-1.xx&amp;_nc_gid=KElDupSAfsMCYnk6yajFLQ&amp;_nc_ss=72289&amp;oh=00_Af75t0_yhHy4jUK-fReEGpBIk99cLYiw1Q2w9lEE_6txYQ&amp;oe=6A10AE65</t>
  </si>
  <si>
    <t>2025-03-26T04:30:49.000Z</t>
  </si>
  <si>
    <t>2025-03-26T02:14:09.000Z</t>
  </si>
  <si>
    <t>2025-03-25T09:51:54.000Z</t>
  </si>
  <si>
    <t>2025-03-25T04:11:02.000Z</t>
  </si>
  <si>
    <t>2025-03-25T02:09:31.000Z</t>
  </si>
  <si>
    <t>2025-03-23T02:56:55.000Z</t>
  </si>
  <si>
    <t>2025-03-22T10:07:27.000Z</t>
  </si>
  <si>
    <t>pfbid02or3RGmZsJC16woC7n4H6b8TQTw9chh1DVhznXAZ22qK9kKgEqaCVFyyUYXPUevYpl</t>
  </si>
  <si>
    <t>2025-03-22T08:28:21.000Z</t>
  </si>
  <si>
    <t>2025-03-21T02:35:53.000Z</t>
  </si>
  <si>
    <t>2025-03-20T09:45:22.000Z</t>
  </si>
  <si>
    <t>2025-03-19T13:06:47.000Z</t>
  </si>
  <si>
    <t>2025-03-19T10:47:06.000Z</t>
  </si>
  <si>
    <t>2025-03-19T02:36:06.000Z</t>
  </si>
  <si>
    <t>2025-03-18T02:41:53.000Z</t>
  </si>
  <si>
    <t>pcb.1406386497399491</t>
  </si>
  <si>
    <t>https://www.facebook.com/media/set/?set=pcb.1406386497399491&amp;type=1</t>
  </si>
  <si>
    <t>1410336116619394</t>
  </si>
  <si>
    <t>https://scontent-lga3-2.xx.fbcdn.net/v/t39.30808-6/485162381_1410336579952681_5245904734989570973_n.jpg?stp=dst-jpg_s590x590_tt6&amp;_nc_cat=105&amp;ccb=1-7&amp;_nc_sid=aa7b47&amp;_nc_ohc=PYWjd4jmv18Q7kNvwG5LWE7&amp;_nc_oc=AdpeJx5TA-D8wODmPwYfV7d03IFYflAt0Ue-qzS-C2wqugBSMc4E1-Vhpst5xf9Geic&amp;_nc_zt=23&amp;_nc_ht=scontent-lga3-2.xx&amp;_nc_gid=fWxlODiRqyfwwpWGi6HitA&amp;_nc_ss=72289&amp;oh=00_Af6PcSdw38KqMeTtO7txTSS_aRBCdgxeGM1iRtJt8oUMiw&amp;oe=6A10A73A</t>
  </si>
  <si>
    <t>100029290566238</t>
  </si>
  <si>
    <t>1410336303286042</t>
  </si>
  <si>
    <t>https://scontent-lga3-2.xx.fbcdn.net/v/t39.30808-6/484978052_1410336693286003_8326423385329378517_n.jpg?stp=dst-jpg_s590x590_tt6&amp;_nc_cat=101&amp;ccb=1-7&amp;_nc_sid=aa7b47&amp;_nc_ohc=f4cqQ9A8WQwQ7kNvwGm1N6b&amp;_nc_oc=AdryfL6J0VSrgHk4KfPq2mt2a8WznLfZXHsepn8jnGU0BGsrvVLb1u4pGz3vL-xlCM0&amp;_nc_zt=23&amp;_nc_ht=scontent-lga3-2.xx&amp;_nc_gid=fWxlODiRqyfwwpWGi6HitA&amp;_nc_ss=72289&amp;oh=00_Af6gnQW6QF3EeoOiYLvtUX5dxjgnzSzGTlBKlPsQIPBEaw&amp;oe=6A10B8F9</t>
  </si>
  <si>
    <t>1410336203286052</t>
  </si>
  <si>
    <t>https://scontent-lga3-1.xx.fbcdn.net/v/t39.30808-6/483106179_1410336619952677_543209988200439096_n.jpg?stp=dst-jpg_s590x590_tt6&amp;_nc_cat=103&amp;ccb=1-7&amp;_nc_sid=aa7b47&amp;_nc_ohc=UOqEivuJ8NYQ7kNvwHof4nz&amp;_nc_oc=Ado-F0IbQxtG1XRad4qmsX08ls-SsdwSGCrQPBHQMUuA-iXL5p4pibL0zUIFkmev6c4&amp;_nc_zt=23&amp;_nc_ht=scontent-lga3-1.xx&amp;_nc_gid=fWxlODiRqyfwwpWGi6HitA&amp;_nc_ss=72289&amp;oh=00_Af5JW8hf-eIsDY5Oi1wiorkqYxg0xJlyGxwx6vkw6WH8kw&amp;oe=6A10A16D</t>
  </si>
  <si>
    <t>1410336179952721</t>
  </si>
  <si>
    <t>https://scontent-lga3-3.xx.fbcdn.net/v/t39.30808-6/484306288_1410336613286011_1377493811434566438_n.jpg?stp=dst-jpg_p480x480_tt6&amp;_nc_cat=108&amp;ccb=1-7&amp;_nc_sid=aa7b47&amp;_nc_ohc=NvQqAZfsMNMQ7kNvwE0K55H&amp;_nc_oc=AdolGQbteeKcrEhzSr2nG4BSHZF7FxtB_PGgx6QRYvqiu57SEWEmYN0kQJ-X5DRcQiU&amp;_nc_zt=23&amp;_nc_ht=scontent-lga3-3.xx&amp;_nc_gid=fWxlODiRqyfwwpWGi6HitA&amp;_nc_ss=72289&amp;oh=00_Af5J7JWxgmQP5DkBLbUDjPWM3VF3W2ZLxMyIMbFcl0sG8w&amp;oe=6A10A102</t>
  </si>
  <si>
    <t>1410336129952726</t>
  </si>
  <si>
    <t>https://scontent-lga3-1.xx.fbcdn.net/v/t39.30808-6/484560540_1410336586619347_3337878876445715282_n.jpg?stp=dst-jpg_s590x590_tt6&amp;_nc_cat=103&amp;ccb=1-7&amp;_nc_sid=aa7b47&amp;_nc_ohc=RzJpisMRU9gQ7kNvwHoGt2R&amp;_nc_oc=AdqYSLSru7-7Zk_TrlQZBg29d-iuwp4h3uHFHG_f5B2wrLD5yiLrwZRYc0wjl6gW6o0&amp;_nc_zt=23&amp;_nc_ht=scontent-lga3-1.xx&amp;_nc_gid=fWxlODiRqyfwwpWGi6HitA&amp;_nc_ss=72289&amp;oh=00_Af6cQZarHys3Cie1qv9zpYfEmC9gaOjQ-nzhwUCGC7IKmw&amp;oe=6A10A898</t>
  </si>
  <si>
    <t>2025-03-17T14:25:51.000Z</t>
  </si>
  <si>
    <t>2025-03-17T00:20:48.000Z</t>
  </si>
  <si>
    <t>pcb.1405730760798398</t>
  </si>
  <si>
    <t>https://www.facebook.com/media/set/?set=pcb.1405730760798398&amp;type=1</t>
  </si>
  <si>
    <t>122167445258341395</t>
  </si>
  <si>
    <t>https://scontent.find1-1.fna.fbcdn.net/v/t39.30808-6/484301327_122167445264341395_4441802963641165928_n.jpg?stp=dst-jpg_s590x590_tt6&amp;_nc_cat=108&amp;ccb=1-7&amp;_nc_sid=aa7b47&amp;_nc_ohc=xnyk5UyscswQ7kNvwFWPFdX&amp;_nc_oc=AdoKDNyix2tI0viuy02dyPqCAL00swSnE4UZOZO5fV0-ZPe0mz-7fYS_Bzz88V1jnH4&amp;_nc_zt=23&amp;_nc_ht=scontent.find1-1.fna&amp;_nc_gid=TiRdE6Tnkhq0APMg-Vdc-g&amp;_nc_ss=72289&amp;oh=00_Af7mvDukXz3mOorDqW7-j5bizI8AnzVLhSzkqPVHvPT4og&amp;oe=6A10948D</t>
  </si>
  <si>
    <t>122167445408341395</t>
  </si>
  <si>
    <t>https://scontent.find1-1.fna.fbcdn.net/v/t39.30808-6/484333563_122167445420341395_1141165886260034658_n.jpg?stp=dst-jpg_s590x590_tt6&amp;_nc_cat=110&amp;ccb=1-7&amp;_nc_sid=aa7b47&amp;_nc_ohc=W2kHC8W_PvwQ7kNvwF55duX&amp;_nc_oc=AdoWp6wXYa2TZer2R4iq9gYMaLwp63Va5IWW1NoOioMf1hniFHDYFbydf2_UgDmiU-g&amp;_nc_zt=23&amp;_nc_ht=scontent.find1-1.fna&amp;_nc_gid=TiRdE6Tnkhq0APMg-Vdc-g&amp;_nc_ss=72289&amp;oh=00_Af5N_-UCDuKBoBe4WfUyIVEaab79V4APOnwwu5bByn-gGw&amp;oe=6A10AA85</t>
  </si>
  <si>
    <t>122167445642341395</t>
  </si>
  <si>
    <t>https://scontent.find1-1.fna.fbcdn.net/v/t39.30808-6/484091672_122167445648341395_562400332455379969_n.jpg?stp=dst-jpg_s590x590_tt6&amp;_nc_cat=108&amp;ccb=1-7&amp;_nc_sid=aa7b47&amp;_nc_ohc=0yi5OPUK6hwQ7kNvwHDO7IR&amp;_nc_oc=AdrB2G7YAJPOfN_5iub4MPEN79zckhJj7JHj5az2-S_gvi_24bFY1AzLOth6avhpMhE&amp;_nc_zt=23&amp;_nc_ht=scontent.find1-1.fna&amp;_nc_gid=TiRdE6Tnkhq0APMg-Vdc-g&amp;_nc_ss=72289&amp;oh=00_Af5IV08dpdDxNi8U3mGmDlXsunonJ32dBUE24nO8vyDxjA&amp;oe=6A10B3E9</t>
  </si>
  <si>
    <t>122167445348341395</t>
  </si>
  <si>
    <t>https://scontent.find1-1.fna.fbcdn.net/v/t39.30808-6/484092130_122167445354341395_1567746236409381659_n.jpg?stp=dst-jpg_s590x590_tt6&amp;_nc_cat=109&amp;ccb=1-7&amp;_nc_sid=aa7b47&amp;_nc_ohc=zkR_SjRJcToQ7kNvwFpsB9i&amp;_nc_oc=Adrq1Nlt7kLraexXvpI7KLdGZ-rkmHNfe0x75MO7MXbFASGEfQtXEzch0EFYJlPPZwQ&amp;_nc_zt=23&amp;_nc_ht=scontent.find1-1.fna&amp;_nc_gid=TiRdE6Tnkhq0APMg-Vdc-g&amp;_nc_ss=72289&amp;oh=00_Af6k_4VLtuTFPzv6ja4OG2mY6yQAkPYtIfUvuUgX4MahPA&amp;oe=6A10AEE7</t>
  </si>
  <si>
    <t>122167445594341395</t>
  </si>
  <si>
    <t>https://scontent.find1-1.fna.fbcdn.net/v/t39.30808-6/483105669_122167445798341395_5732460527478880169_n.jpg?stp=dst-jpg_s590x590_tt6&amp;_nc_cat=107&amp;ccb=1-7&amp;_nc_sid=aa7b47&amp;_nc_ohc=syYpN8eFrxMQ7kNvwELFPmr&amp;_nc_oc=AdoPNnMEf3RJRNtiujmqyDb2T7ys3i-VNsRV_E50oA9ag5MJTy4znTJmDohUpmk28iQ&amp;_nc_zt=23&amp;_nc_ht=scontent.find1-1.fna&amp;_nc_gid=TiRdE6Tnkhq0APMg-Vdc-g&amp;_nc_ss=72289&amp;oh=00_Af4JBAVUd86SgGBjwZnQHQ9R2mg19Sisoh_mBDE6P6ovGA&amp;oe=6A109B87</t>
  </si>
  <si>
    <t>2025-03-16T16:28:00.000Z</t>
  </si>
  <si>
    <t>10160737915391493</t>
  </si>
  <si>
    <t>https://external.find1-1.fna.fbcdn.net/emg1/v/t13/12051188738523191932?url=https%3A%2F%2Fi.ytimg.com%2Fvi%2FZUKw29BSYIU%2Fmaxresdefault.jpg&amp;fb_obo=1&amp;utld=ytimg.com&amp;stp=c0.5000x0.5000f_dst-jpg_flffffff_p500x261_q75_tt6&amp;_nc_gid=TiRdE6Tnkhq0APMg-Vdc-g&amp;_nc_oc=AdpwMxshv5TwllY5jNBA-zYajXTtRRmIk9gnJn4WTy9ChX0tXgyRtkDbYpY5_aGt9cc&amp;ccb=13-1&amp;oh=06_Q3-_Af3SNnGkKqM5n43D_H51f-1HAsnMd_lEC38XBuQmtID2&amp;oe=6A0CA69A&amp;_nc_sid=085657</t>
  </si>
  <si>
    <t>https://youtu.be/ZUKw29BSYIU?si=h_RgMW4FYKidBHZ4</t>
  </si>
  <si>
    <t>2025-03-16T09:05:44.000Z</t>
  </si>
  <si>
    <t>pcb.1404748270896647</t>
  </si>
  <si>
    <t>https://www.facebook.com/media/set/?set=pcb.1404748270896647&amp;type=1</t>
  </si>
  <si>
    <t>122167058846341395</t>
  </si>
  <si>
    <t>https://scontent-hou1-1.xx.fbcdn.net/v/t39.30808-6/482233420_122167059368341395_3545683070949524934_n.jpg?stp=dst-jpg_s590x590_tt6&amp;_nc_cat=106&amp;ccb=1-7&amp;_nc_sid=aa7b47&amp;_nc_ohc=2h3QIj34Ub4Q7kNvwGoMQ6I&amp;_nc_oc=AdqFX-fEmczku6B6Sp6C5yVfv8i_6PpxbsVnqqagD3ZeD6BetZmONSiAQ63i46F41V0&amp;_nc_zt=23&amp;_nc_ht=scontent-hou1-1.xx&amp;_nc_gid=Ux2t7_ESLYwjPNz3uBJ3Aw&amp;_nc_ss=72289&amp;oh=00_Af4AYhTTjxtPUN-966BjepbB1XHxDfWyRKum5H9k4ZOLWA&amp;oe=6A10A00A</t>
  </si>
  <si>
    <t>122167059080341395</t>
  </si>
  <si>
    <t>https://scontent-hou1-1.xx.fbcdn.net/v/t39.30808-6/480695751_122167059482341395_6978882062715515367_n.jpg?stp=dst-jpg_s590x590_tt6&amp;_nc_cat=100&amp;ccb=1-7&amp;_nc_sid=aa7b47&amp;_nc_ohc=LbDxorA6J2sQ7kNvwHbt0Yn&amp;_nc_oc=Ado_kSdhEQwj_fFpTZR-KtVY1rtlbR23FFfSM7E05rvT1Q4ASmzcvSVK99PXTmyBXrQ&amp;_nc_zt=23&amp;_nc_ht=scontent-hou1-1.xx&amp;_nc_gid=Ux2t7_ESLYwjPNz3uBJ3Aw&amp;_nc_ss=72289&amp;oh=00_Af6ex8LB805J3lmIcUvvBEKQtPCXcpq8Ii26wDhcWDhapQ&amp;oe=6A109C8F</t>
  </si>
  <si>
    <t>122167059206341395</t>
  </si>
  <si>
    <t>https://scontent-hou1-1.xx.fbcdn.net/v/t39.30808-6/480960679_122167059512341395_5565147637074337640_n.jpg?stp=dst-jpg_s590x590_tt6&amp;_nc_cat=106&amp;ccb=1-7&amp;_nc_sid=aa7b47&amp;_nc_ohc=tMrJmtv2Lt8Q7kNvwGHR8Gf&amp;_nc_oc=AdphzQh1UD2GXhDuhNdXHgswUB-OF9-fer08GOLHbcztxJlJJeuEty2QfcGcCBHrFFE&amp;_nc_zt=23&amp;_nc_ht=scontent-hou1-1.xx&amp;_nc_gid=Ux2t7_ESLYwjPNz3uBJ3Aw&amp;_nc_ss=72289&amp;oh=00_Af6S_0O7NGAOFgEKY2fmSj0EoJ8XvGR9K-QixRrlKjfyRQ&amp;oe=6A10A4A5</t>
  </si>
  <si>
    <t>122167058984341395</t>
  </si>
  <si>
    <t>https://scontent-hou1-1.xx.fbcdn.net/v/t39.30808-6/480931112_122167059428341395_3036065421279808699_n.jpg?stp=dst-jpg_s590x590_tt6&amp;_nc_cat=103&amp;ccb=1-7&amp;_nc_sid=aa7b47&amp;_nc_ohc=it3O9DyuhqkQ7kNvwGg3_69&amp;_nc_oc=Adqi2kWuPfMLs2NGVVGV6PfLuyEGkTYWf-TyA05P7IiidPTvFORhiixfGvh15EMHrY0&amp;_nc_zt=23&amp;_nc_ht=scontent-hou1-1.xx&amp;_nc_gid=Ux2t7_ESLYwjPNz3uBJ3Aw&amp;_nc_ss=72289&amp;oh=00_Af5s94_CVaJYV52mhbS-cEq9kt5D9o3lpjm5c5eoG4jMEg&amp;oe=6A10BEBA</t>
  </si>
  <si>
    <t>122167058882341395</t>
  </si>
  <si>
    <t>https://scontent-hou1-1.xx.fbcdn.net/v/t39.30808-6/480739813_122167059356341395_1433815726366664871_n.jpg?stp=dst-jpg_s590x590_tt6&amp;_nc_cat=101&amp;ccb=1-7&amp;_nc_sid=aa7b47&amp;_nc_ohc=xZG9k5sBv8oQ7kNvwHU2wdv&amp;_nc_oc=AdpUdB5x2V40voVw9REh0sbCllCV6L3lGJWsAmkNiooaVTjESeHGYuWCTx6ndOb7Rlc&amp;_nc_zt=23&amp;_nc_ht=scontent-hou1-1.xx&amp;_nc_gid=Ux2t7_ESLYwjPNz3uBJ3Aw&amp;_nc_ss=72289&amp;oh=00_Af51N7XQb2ILt-xqrY8T7Sx0iGIIbu31kZy4B1I05GP50Q&amp;oe=6A10C0B9</t>
  </si>
  <si>
    <t>2025-03-15T09:34:56.000Z</t>
  </si>
  <si>
    <t>2025-03-15T06:48:30.000Z</t>
  </si>
  <si>
    <t>2025-03-15T02:33:12.000Z</t>
  </si>
  <si>
    <t>https://video-atl3-3.xx.fbcdn.net/o1/v/t2/f2/m366/AQOFmZRe73PxImYIkWWjJOV60b2GA0lC-ptkaqZRRocAYGcfVWvo8qWj8eWNqllVGc21DcRTt5mkKGYqKpQEskiKayJCYbEEH_gA1v1Uh3BWqA.mp4?_nc_cat=109&amp;_nc_sid=5e9851&amp;_nc_ht=video-atl3-3.xx.fbcdn.net&amp;_nc_ohc=lpbHx4FAE-EQ7kNvwEH5rwd&amp;efg=eyJ2ZW5jb2RlX3RhZyI6Inhwdl9wcm9ncmVzc2l2ZS5GQUNFQk9PSy4uQzMuMTI4MC5kYXNoX2gyNjQtYmFzaWMtZ2VuMl83MjBwIiwieHB2X2Fzc2V0X2lkIjo2NzI2NDMzOTE4ODEyNjUsImFzc2V0X2FnZV9kYXlzIjo0MjksInZpX3VzZWNhc2VfaWQiOjEwMTIyLCJkdXJhdGlvbl9zIjo0NCwidXJsZ2VuX3NvdXJjZSI6Ind3dyJ9&amp;ccb=17-1&amp;vs=8337d1d506a9535f&amp;_nc_vs=HBksFQIYRWZiX2VwaGVtZXJhbC8wMzQ3QkI4Q0ZEQjBDMzIyMzhDNzIwRjgyMzg4QjFCM19tdF8xX3ZpZGVvX2Rhc2hpbml0Lm1wNBUAAsgBEgAVAhg6cGFzc3Rocm91Z2hfZXZlcnN0b3JlL0dIcjAzUnpmdDBrd09uUUhBTUNkbUxlMFNDSk5idjRHQUFBRhUCAsgBEgAoABgAGwKIB3VzZV9vaWwBMRJwcm9ncmVzc2l2ZV9yZWNpcGUBMRUAACbigPjm__CxAhUCKAJDMywXQEY7peNT988YGWRhc2hfaDI2NC1iYXNpYy1nZW4yXzcyMHARAHUCZZSeAQA&amp;_nc_gid=QT6uONqVynttMVL451Z0dw&amp;_nc_ss=72289&amp;_nc_zt=28&amp;oh=00_Af6uMdYjFgPQl7cmnvrXfwXbNMdgrHxLHaI3nWQTzsM80w&amp;oe=6A10A4FB&amp;bitrate=1807212&amp;tag=dash_h264-basic-gen2_720p</t>
  </si>
  <si>
    <t>https://video-atl3-2.xx.fbcdn.net/o1/v/t2/f2/m412/AQPb1gB1VZhJJr3X-mJzP6m2SiHsCQm8IjQCrm8YX1bXR3l7F9_eG3X9VCbpHem7K9d8MTF1ygo5eIiLrtD4tM0.mp4?_nc_cat=102&amp;_nc_sid=8bf8fe&amp;_nc_ht=video-atl3-2.xx.fbcdn.net&amp;_nc_ohc=BhXA7qq6op4Q7kNvwHNhrCa&amp;efg=eyJ2ZW5jb2RlX3RhZyI6Inhwdl9wcm9ncmVzc2l2ZS5GQUNFQk9PSy4uQzMuNjQwLnN2ZV9zZCIsInhwdl9hc3NldF9pZCI6NjcyNjQzMzkxODgxMjY1LCJhc3NldF9hZ2VfZGF5cyI6NDI5LCJ2aV91c2VjYXNlX2lkIjoxMDEyMiwiZHVyYXRpb25fcyI6NDQsInVybGdlbl9zb3VyY2UiOiJ3d3cifQ%3D%3D&amp;ccb=17-1&amp;_nc_gid=QT6uONqVynttMVL451Z0dw&amp;_nc_ss=72289&amp;_nc_zt=28&amp;oh=00_Af7AX3gYwBNVCFEhXOnj27KHZu1DtMH1SD_O0X_DO2et-g&amp;oe=6A109BA0&amp;bitrate=459358&amp;tag=sve_sd</t>
  </si>
  <si>
    <t>https://www.facebook.com/61565563510218/videos/%E7%89%B9%E6%96%AF%E6%8B%89model-x%E7%84%A1%E6%B3%95%E5%85%85%E9%9B%BB%E4%B8%80%E6%97%A5%E6%90%9E%E5%AE%9A%E6%AD%A1%E8%BF%8E%E8%AB%AE%E8%A9%A2httpswamemessagehuk3tjdsl65ke1tesla-%E7%89%B9%E6%96%AF%E6%8B%89-tesla%E7%B6%AD%E4%BF%AE%E6%9C%8D%E5%8B%99modelx-mo/1146417790568350/</t>
  </si>
  <si>
    <t>https://www.facebook.com/dash_mpd_debug.mpd?v=2059558397856232&amp;dummy=.mpd</t>
  </si>
  <si>
    <t>937843552383225v</t>
  </si>
  <si>
    <t>1797422627774059a</t>
  </si>
  <si>
    <t>UzpfSTYxNTY1NTYzNTEwMjE4OlZLOjIwNTk1NTgzOTc4NTYyMzI=</t>
  </si>
  <si>
    <t>2059558397856232</t>
  </si>
  <si>
    <t>https://www.facebook.com/61565563510218/videos/2059558397856232/?idorvanity=366950274676457</t>
  </si>
  <si>
    <t>https://scontent-atl3-2.xx.fbcdn.net/v/t15.5256-10/484572566_990336559230043_7016095568500794236_n.jpg?stp=dst-jpg_s526x296_tt6&amp;_nc_cat=102&amp;ccb=1-7&amp;_nc_sid=117846&amp;_nc_ohc=r8ZU5WDJ3ycQ7kNvwERiNDv&amp;_nc_oc=AdplSyLmIrNZBu1ZKvlEtfYReF5eWiRlQNOA_MCagkAINTxmrEd7T6zVHreZRS-BS9U&amp;_nc_zt=23&amp;_nc_ht=scontent-atl3-2.xx&amp;_nc_gid=QT6uONqVynttMVL451Z0dw&amp;_nc_ss=72289&amp;oh=00_Af4PxpztZPms7TN6dDzKXr4IkDpDykRoRIdXnSjtNZndMA&amp;oe=6A10B2E6</t>
  </si>
  <si>
    <t>61565563510218</t>
  </si>
  <si>
    <t>&lt;?xml version="1.0" encoding="UTF-8"?&gt;
&lt;MPD xmlns="urn:mpeg:dash:schema:mpd:2011" xmlns:xsi="http://www.w3.org/2001/XMLSchema-instance" xsi:schemaLocation="urn:mpeg:dash:schema:mpd:2011 DASH-MPD.xsd" profiles="urn:mpeg:dash:profile:isoff-on-demand:2011" minBufferTime="PT2S" type="static" mediaPresentationDuration="PT44.466667S" FBTagsetUsed="gen2hwbasicvp9" FBManifestIdentifier="FgAYDmdlbjJod2Jhc2ljdnA5GVaE8ar+vt78AvLD2/zWvaoD6oiZ3aC40wXewZ/xsPLhBdb56pPir7EGIhgQYXVkaW9fYWFjX2xuX3ZiciI22gYUABIA"&gt;&lt;Period id="0" duration="PT44.466667S"&gt;&lt;AdaptationSet id="0" contentType="video" frameRate="15360/512" subsegmentAlignment="true" par="16:9" FBUnifiedUploadResolutionMos="360:77.3,480:77.3,720:77.3,1080:77.3"&gt;&lt;Representation id="1622645205626991v" bandwidth="3769517" codecs="vp09.00.40.08.00.01.01.01.00" mimeType="video/mp4" sar="1:1" FBEncodingTag="dash_vp9-basic-gen2_1080p" FBPlaybackResolutionMos="0:100,360:97.3,480:97.1,720:96.6,1080:95.7" FBPlaybackResolutionMosConfidenceLevel="high" FBPlaybackResolutionCsvqm="0:100,360:99.346,480:99.272,720:99.065,1080:98.69" width="1920" height="1080" FBQualityClass="hd" FBQualityLabel="1080p"&gt;&lt;BaseURL&gt;https://video-atl3-3.xx.fbcdn.net/o1/v/t2/f2/m366/AQPb277H-H3P3QtZPg03T_1HQuuDWdpFb4DURVKXnvP-nSwW39lPyDkkxobGUfPuU1XOFK2bb6c_tNMkrZlmVSi1KbU7mr0CJ1x6TIzxT0vaYw.mp4?_nc_cat=109&amp;amp;_nc_sid=9ca052&amp;amp;_nc_ht=video-atl3-3.xx.fbcdn.net&amp;amp;_nc_ohc=HdEWqh6-ZAsQ7kNvwFpi2T7&amp;amp;efg=eyJ2ZW5jb2RlX3RhZyI6ImRhc2hfdnA5LWJhc2ljLWdlbjJfMTA4MHAiLCJ2aWRlb19pZCI6MjA1OTU1ODM5Nzg1NjIzMiwib2lsX3VybGdlbl9hcHBfaWQiOjAsImNsaWVudF9uYW1lIjoidW5rbm93biIsInhwdl9hc3NldF9pZCI6NjcyNjQzMzkxODgxMjY1LCJhc3NldF9hZ2VfZGF5cyI6NDI5LCJ2aV91c2VjYXNlX2lkIjoxMDEyMiwiZHVyYXRpb25fcyI6NDQsImJpdHJhdGUiOjI1MDY3NTYsInVybGdlbl9zb3VyY2UiOiJ3d3cifQ%3D%3D&amp;amp;ccb=17-1&amp;amp;_nc_gid=QT6uONqVynttMVL451Z0dw&amp;amp;_nc_ss=72289&amp;amp;_nc_zt=28&amp;amp;oh=00_Af5bxZ9irElrCrF-u81BMvSs7qNj5sR3CN66QmnHvoYjTw&amp;amp;oe=6A1092C7&lt;/BaseURL&gt;&lt;SegmentBase indexRange="818-957" timescale="15360" FBFirstSegmentRange="958-807680"&gt;&lt;Initialization range="0-817"/&gt;&lt;/SegmentBase&gt;&lt;/Representation&gt;&lt;Representation id="937843552383225v" bandwidth="637415" codecs="vp09.00.21.08.00.01.01.01.00" mimeType="video/mp4" sar="1:1" FBEncodingTag="dash_vp9-basic-gen2_360p" FBPlaybackResolutionMos="0:100,360:82.1,480:75.6,720:67.6,1080:56.2" FBPlaybackResolutionMosConfidenceLevel="high" FBPlaybackResolutionCsvqm="0:100,360:93.9,480:90.1,720:82.5,1080:71.4" width="640" height="360" FBQualityClass="sd" FBQualityLabel="360p"&gt;&lt;BaseURL&gt;https://video-atl3-3.xx.fbcdn.net/o1/v/t2/f2/m366/AQMnrC-kkUVfjfcXFmtS58i8gaUz1TSbPI-ywOm2nNOfvnz03ndILNlVBHZJEamhVU4MKEP908tbyjDLKqCTW7gBicQogMMezYtSnBQqhRolsg.mp4?_nc_cat=107&amp;amp;_nc_sid=9ca052&amp;amp;_nc_ht=video-atl3-3.xx.fbcdn.net&amp;amp;_nc_ohc=zAuV1p4PBJcQ7kNvwGrYe_L&amp;amp;efg=eyJ2ZW5jb2RlX3RhZyI6ImRhc2hfdnA5LWJhc2ljLWdlbjJfMzYwcCIsInZpZGVvX2lkIjoyMDU5NTU4Mzk3ODU2MjMyLCJvaWxfdXJsZ2VuX2FwcF9pZCI6MCwiY2xpZW50X25hbWUiOiJ1bmtub3duIiwieHB2X2Fzc2V0X2lkIjo2NzI2NDMzOTE4ODEyNjUsImFzc2V0X2FnZV9kYXlzIjo0MjksInZpX3VzZWNhc2VfaWQiOjEwMTIyLCJkdXJhdGlvbl9zIjo0NCwiYml0cmF0ZSI6NDE5NTM4LCJ1cmxnZW5fc291cmNlIjoid3d3In0%3D&amp;amp;ccb=17-1&amp;amp;_nc_gid=QT6uONqVynttMVL451Z0dw&amp;amp;_nc_ss=72289&amp;amp;_nc_zt=28&amp;amp;oh=00_Af6ZP0Ctqg0ghKHdf_ZJM2W1DeZF6vTrLq8zuzCLVGgrog&amp;amp;oe=6A1097AD&lt;/BaseURL&gt;&lt;SegmentBase indexRange="818-957" timescale="15360" FBFirstSegmentRange="958-148392"&gt;&lt;Initialization range="0-817"/&gt;&lt;/SegmentBase&gt;&lt;/Representation&gt;&lt;Representation id="837252198784066v" bandwidth="1635885" codecs="vp09.00.30.08.00.01.01.01.00" mimeType="video/mp4" sar="1:1" FBEncodingTag="dash_vp9-basic-gen2_540p" FBPlaybackResolutionMos="0:100,360:94,480:92.8,720:85.6,1080:75.6" FBPlaybackResolutionMosConfidenceLevel="high" FBPlaybackResolutionCsvqm="0:100,360:97.9,480:97.3,720:95.1,1080:90" width="960" height="540" FBQualityClass="sd" FBQualityLabel="540p"&gt;&lt;BaseURL&gt;https://video-atl3-2.xx.fbcdn.net/o1/v/t2/f2/m366/AQOdj8-0t0NvV45lrvz3Qmli4pHjvWJ1xzl6MIg5UHyKOWWiVwdLkXxbxPupTloXwkVobxa_u5VQQWNfCr9_hQuySGg8IzOSdcGnCEOUWYJ1sw.mp4?_nc_cat=101&amp;amp;_nc_sid=9ca052&amp;amp;_nc_ht=video-atl3-2.xx.fbcdn.net&amp;amp;_nc_ohc=lWnGx9P11kkQ7kNvwHLsYb_&amp;amp;efg=eyJ2ZW5jb2RlX3RhZyI6ImRhc2hfdnA5LWJhc2ljLWdlbjJfNTQwcCIsInZpZGVvX2lkIjoyMDU5NTU4Mzk3ODU2MjMyLCJvaWxfdXJsZ2VuX2FwcF9pZCI6MCwiY2xpZW50X25hbWUiOiJ1bmtub3duIiwieHB2X2Fzc2V0X2lkIjo2NzI2NDMzOTE4ODEyNjUsImFzc2V0X2FnZV9kYXlzIjo0MjksInZpX3VzZWNhc2VfaWQiOjEwMTIyLCJkdXJhdGlvbl9zIjo0NCwiYml0cmF0ZSI6MTA1NjU2MCwidXJsZ2VuX3NvdXJjZSI6Ind3dyJ9&amp;amp;ccb=17-1&amp;amp;_nc_gid=QT6uONqVynttMVL451Z0dw&amp;amp;_nc_ss=72289&amp;amp;_nc_zt=28&amp;amp;oh=00_Af5P6GsvdP19diqdvr4nMTBneg8gMjeHr2OLhI04sp7hOA&amp;amp;oe=6A10BD1B&lt;/BaseURL&gt;&lt;SegmentBase indexRange="818-957" timescale="15360" FBFirstSegmentRange="958-349403"&gt;&lt;Initialization range="0-817"/&gt;&lt;/SegmentBase&gt;&lt;/Representation&gt;&lt;Representation id="1590860279128629v" bandwidth="2843797" codecs="vp09.00.31.08.00.01.01.01.00" mimeType="video/mp4" sar="1:1" FBEncodingTag="dash_vp9-basic-gen2_720p" FBPlaybackResolutionMos="0:100,360:96.7,480:96.1,720:95.2,1080:88.1" FBPlaybackResolutionMosConfidenceLevel="high" FBPlaybackResolutionCsvqm="0:100,360:99.115,480:98.85,720:98.44,1080:95.9" width="1280" height="720" FBQualityClass="hd" FBQualityLabel="720p"&gt;&lt;BaseURL&gt;https://video-atl3-2.xx.fbcdn.net/o1/v/t2/f2/m366/AQPKiWqrdhHlnTJS2CmIfyL_EoEKeTvEgfLAs6BvmwwI-ZCb2FDahog9uc0au_Cf3Zt5g7vV90c20PHKyW_pL0NQajqqyb7mGWHFyYLbAyPsRA.mp4?_nc_cat=100&amp;amp;_nc_sid=9ca052&amp;amp;_nc_ht=video-atl3-2.xx.fbcdn.net&amp;amp;_nc_ohc=cycfixShCFgQ7kNvwGrYfoz&amp;amp;efg=eyJ2ZW5jb2RlX3RhZyI6ImRhc2hfdnA5LWJhc2ljLWdlbjJfNzIwcCIsInZpZGVvX2lkIjoyMDU5NTU4Mzk3ODU2MjMyLCJvaWxfdXJsZ2VuX2FwcF9pZCI6MCwiY2xpZW50X25hbWUiOiJ1bmtub3duIiwieHB2X2Fzc2V0X2lkIjo2NzI2NDMzOTE4ODEyNjUsImFzc2V0X2FnZV9kYXlzIjo0MjksInZpX3VzZWNhc2VfaWQiOjEwMTIyLCJkdXJhdGlvbl9zIjo0NCwiYml0cmF0ZSI6MTgyNTcxMywidXJsZ2VuX3NvdXJjZSI6Ind3dyJ9&amp;amp;ccb=17-1&amp;amp;_nc_gid=QT6uONqVynttMVL451Z0dw&amp;amp;_nc_ss=72289&amp;amp;_nc_zt=28&amp;amp;oh=00_Af7VrbOJwqDBZzKjHb_1Caq4loT7OlKDJyQ6kg3KyHBaaQ&amp;amp;oe=6A10A198&lt;/BaseURL&gt;&lt;SegmentBase indexRange="818-957" timescale="15360" FBFirstSegmentRange="958-562696"&gt;&lt;Initialization range="0-817"/&gt;&lt;/SegmentBase&gt;&lt;/Representation&gt;&lt;/AdaptationSet&gt;&lt;AdaptationSet id="1" contentType="audio" subsegmentStartsWithSAP="1" subsegmentAlignment="true"&gt;&lt;Representation id="1797422627774059a" bandwidth="64660" codecs="mp4a.40.5" mimeType="audio/mp4" FBAvgBitrate="64660" audioSamplingRate="44100" FBEncodingTag="dash_ln_heaac_vbr3_audio"&gt;&lt;AudioChannelConfiguration schemeIdUri="urn:mpeg:dash:23003:3:audio_channel_configuration:2011" value="2"/&gt;&lt;BaseURL&gt;https://video-atl3-3.xx.fbcdn.net/o1/v/t2/f2/m69/AQNrhWYzOTFmpyIViKvacYgLcnkpZOfSbAYbJcW0iF5n42ceuUiMNoESQoNV6K5ERx22Q1ExkQeDEsJJP9Gc5T5O.mp4?strext=1&amp;amp;_nc_cat=110&amp;amp;_nc_sid=9ca052&amp;amp;_nc_ht=video-atl3-3.xx.fbcdn.net&amp;amp;_nc_ohc=NxKE-50qpuUQ7kNvwFOfNpY&amp;amp;efg=eyJ2ZW5jb2RlX3RhZyI6ImRhc2hfbG5faGVhYWNfdmJyM19hdWRpbyIsInZpZGVvX2lkIjoyMDU5NTU4Mzk3ODU2MjMyLCJvaWxfdXJsZ2VuX2FwcF9pZCI6MCwiY2xpZW50X25hbWUiOiJ1bmtub3duIiwieHB2X2Fzc2V0X2lkIjo2NzI2NDMzOTE4ODEyNjUsImFzc2V0X2FnZV9kYXlzIjo0MjksInZpX3VzZWNhc2VfaWQiOjEwMTIyLCJkdXJhdGlvbl9zIjo0NCwiYml0cmF0ZSI6NjQ4NjMsInVybGdlbl9zb3VyY2UiOiJ3d3cifQ%3D%3D&amp;amp;ccb=17-1&amp;amp;_nc_gid=QT6uONqVynttMVL451Z0dw&amp;amp;_nc_ss=72289&amp;amp;_nc_zt=28&amp;amp;oh=00_Af5xITkEnQAiOC_1-GNRHXsXbomJFw-NKZlY8MvFgD3s-A&amp;amp;oe=6A10CA80&lt;/BaseURL&gt;&lt;SegmentBase indexRange="824-1131" timescale="44100" FBFirstSegmentRange="1132-2485"&gt;&lt;Initialization range="0-823"/&gt;&lt;/SegmentBase&gt;&lt;/Representation&gt;&lt;/AdaptationSet&gt;&lt;/Period&gt;&lt;/MPD&gt;</t>
  </si>
  <si>
    <t>3169364343220999</t>
  </si>
  <si>
    <t>https://scontent-atl3-2.xx.fbcdn.net/v/t15.5256-10/484572566_990336559230043_7016095568500794236_n.jpg?stp=dst-jpg_s960x960_tt6&amp;_nc_cat=102&amp;ccb=1-7&amp;_nc_sid=50ce42&amp;_nc_ohc=r8ZU5WDJ3ycQ7kNvwERiNDv&amp;_nc_oc=AdplSyLmIrNZBu1ZKvlEtfYReF5eWiRlQNOA_MCagkAINTxmrEd7T6zVHreZRS-BS9U&amp;_nc_zt=23&amp;_nc_ht=scontent-atl3-2.xx&amp;_nc_gid=QT6uONqVynttMVL451Z0dw&amp;_nc_ss=72289&amp;oh=00_Af7DqXJCzaBpPMD3t1Gyz661aR_y1iJxix2GQjnP8qTZ1A&amp;oe=6A10B2E6</t>
  </si>
  <si>
    <t>https://scontent-atl3-2.xx.fbcdn.net/v/t15.5256-10/484572566_990336559230043_7016095568500794236_n.jpg?stp=dst-jpg_s960x960_tt6&amp;_nc_cat=102&amp;ccb=1-7&amp;_nc_sid=117846&amp;_nc_ohc=r8ZU5WDJ3ycQ7kNvwERiNDv&amp;_nc_oc=AdplSyLmIrNZBu1ZKvlEtfYReF5eWiRlQNOA_MCagkAINTxmrEd7T6zVHreZRS-BS9U&amp;_nc_zt=23&amp;_nc_ht=scontent-atl3-2.xx&amp;_nc_gid=QT6uONqVynttMVL451Z0dw&amp;_nc_ss=72289&amp;oh=00_Af7DqXJCzaBpPMD3t1Gyz661aR_y1iJxix2GQjnP8qTZ1A&amp;oe=6A10B2E6</t>
  </si>
  <si>
    <t>https://wa.me/message/HUK3TJDSL65KE1</t>
  </si>
  <si>
    <t>2025-03-14T10:01:43.000Z</t>
  </si>
  <si>
    <t>2025-03-13T15:20:38.000Z</t>
  </si>
  <si>
    <t>2025-03-13T04:46:46.000Z</t>
  </si>
  <si>
    <t>2025-03-12T05:02:08.000Z</t>
  </si>
  <si>
    <t>https://wa.me/85269581147?text=%E6%88%91%E6%83%B3%E9%A0%90%E7%B4%84%E7%9D%87</t>
  </si>
  <si>
    <t>2025-03-11T06:30:47.000Z</t>
  </si>
  <si>
    <t>2025-03-10T11:20:03.000Z</t>
  </si>
  <si>
    <t>pcb.1400424841328990</t>
  </si>
  <si>
    <t>https://www.facebook.com/media/set/?set=pcb.1400424841328990&amp;type=1</t>
  </si>
  <si>
    <t>122165890046341395</t>
  </si>
  <si>
    <t>https://scontent-atl3-3.xx.fbcdn.net/v/t39.30808-6/481961106_122165890052341395_1781882953664316933_n.jpg?stp=dst-jpg_s590x590_tt6&amp;_nc_cat=109&amp;ccb=1-7&amp;_nc_sid=aa7b47&amp;_nc_ohc=V846Bh0ZmEQQ7kNvwGyJUKe&amp;_nc_oc=Adr1NcUWyca_bsbTapGDDrrd0Z6lOufpk011N1IsQ87Rfkp10Y6m--yvOLfDj8bs6IA&amp;_nc_zt=23&amp;_nc_ht=scontent-atl3-3.xx&amp;_nc_gid=SqRYgvySREf6Ko0dTzHqXw&amp;_nc_ss=72289&amp;oh=00_Af6wNvh4euDdPoHUzQ35f_F-RaM9Aw9wc3OieK6vOwymvg&amp;oe=6A10CA23</t>
  </si>
  <si>
    <t>122165890322341395</t>
  </si>
  <si>
    <t>https://scontent-atl3-1.xx.fbcdn.net/v/t39.30808-6/481975639_122165890334341395_5199933038071583272_n.jpg?stp=dst-jpg_s590x590_tt6&amp;_nc_cat=105&amp;ccb=1-7&amp;_nc_sid=aa7b47&amp;_nc_ohc=Fz7mypa2IdQQ7kNvwG_gL1w&amp;_nc_oc=AdrLTOQHM6MLgpx2y6T8-zUTnzTTj5IUw7dK8w1qKuXVh73fuL7dvzRAcxesvEFXOCU&amp;_nc_zt=23&amp;_nc_ht=scontent-atl3-1.xx&amp;_nc_gid=SqRYgvySREf6Ko0dTzHqXw&amp;_nc_ss=72289&amp;oh=00_Af4Elp0sTIs1Qci-t8qxFG7wfQ6_A9znmC4zYBKGeRDYog&amp;oe=6A10A77F</t>
  </si>
  <si>
    <t>122165890214341395</t>
  </si>
  <si>
    <t>https://scontent-atl3-3.xx.fbcdn.net/v/t39.30808-6/481958132_122165890220341395_4834677399865576842_n.jpg?stp=dst-jpg_s590x590_tt6&amp;_nc_cat=111&amp;ccb=1-7&amp;_nc_sid=aa7b47&amp;_nc_ohc=-GUh5k7VVWoQ7kNvwEGBF9d&amp;_nc_oc=AdprF0K4KqZfTdVbYAwqOyEkvLYHcS3loRXhAJ_IpbPI9flUGROloLKJa_IrzsEEIeg&amp;_nc_zt=23&amp;_nc_ht=scontent-atl3-3.xx&amp;_nc_gid=SqRYgvySREf6Ko0dTzHqXw&amp;_nc_ss=72289&amp;oh=00_Af5Nj7xXL028HkJjRKDrVxiJKRSZgAgmEULZEnJgjyuMCw&amp;oe=6A109CEA</t>
  </si>
  <si>
    <t>122165890400341395</t>
  </si>
  <si>
    <t>https://scontent-atl3-3.xx.fbcdn.net/v/t39.30808-6/481975803_122165890406341395_6224064317146378930_n.jpg?stp=dst-jpg_s590x590_tt6&amp;_nc_cat=108&amp;ccb=1-7&amp;_nc_sid=aa7b47&amp;_nc_ohc=rij-9JFnJakQ7kNvwE8yjG6&amp;_nc_oc=AdpQIqqZogQHAcX7lyJdDMR5C9A7A6Na-WYBaPhqGGLimsj88J7pHEuQ4QSOX98H0Hk&amp;_nc_zt=23&amp;_nc_ht=scontent-atl3-3.xx&amp;_nc_gid=SqRYgvySREf6Ko0dTzHqXw&amp;_nc_ss=72289&amp;oh=00_Af4Gci4XpZROfaew39nKJPS_dSFQNyWsDIQnUpxD8aE3Xw&amp;oe=6A10AA35</t>
  </si>
  <si>
    <t>122165890070341395</t>
  </si>
  <si>
    <t>https://scontent-atl3-3.xx.fbcdn.net/v/t39.30808-6/480968264_122165890814341395_7788636253756067165_n.jpg?stp=dst-jpg_s590x590_tt6&amp;_nc_cat=107&amp;ccb=1-7&amp;_nc_sid=aa7b47&amp;_nc_ohc=ntz84zxQb84Q7kNvwHnxG9h&amp;_nc_oc=Ado6IQ8Xxki4GzHaoqjHG-erR9WF918Je-ZyEdaA_ZO9UOB3c4IHsVPckHhLK-RtDmU&amp;_nc_zt=23&amp;_nc_ht=scontent-atl3-3.xx&amp;_nc_gid=SqRYgvySREf6Ko0dTzHqXw&amp;_nc_ss=72289&amp;oh=00_Af5gtiT5Q7-NE5iZQ67zrvRtSaosbipRQohY2dqEejaZOA&amp;oe=6A10A45A</t>
  </si>
  <si>
    <t>2025-03-09T12:50:17.000Z</t>
  </si>
  <si>
    <t>2025-03-08T03:42:30.000Z</t>
  </si>
  <si>
    <t>pcb.1399126094792198</t>
  </si>
  <si>
    <t>https://www.facebook.com/media/set/?set=pcb.1399126094792198&amp;type=1</t>
  </si>
  <si>
    <t>122165516216341395</t>
  </si>
  <si>
    <t>https://scontent-atl3-2.xx.fbcdn.net/v/t39.30808-6/481972093_122165516222341395_2345656058478638063_n.jpg?stp=dst-jpg_s590x590_tt6&amp;_nc_cat=100&amp;ccb=1-7&amp;_nc_sid=aa7b47&amp;_nc_ohc=C0i02K2WcFoQ7kNvwEACBil&amp;_nc_oc=AdobZCb7saQK6iQtETsoN9J3o6MCQJ4dyXfMOdSiaJz9ulOHFx_o__MjtZWAFttQM_Y&amp;_nc_zt=23&amp;_nc_ht=scontent-atl3-2.xx&amp;_nc_gid=SqRYgvySREf6Ko0dTzHqXw&amp;_nc_ss=72289&amp;oh=00_Af5JKIalpOlSuG3YLA_PYxQ910HP749EdyF12fNuU9Va5A&amp;oe=6A10A9D4</t>
  </si>
  <si>
    <t>122165516240341395</t>
  </si>
  <si>
    <t>https://scontent-atl3-3.xx.fbcdn.net/v/t39.30808-6/482003169_122165516246341395_6478004324287183455_n.jpg?stp=dst-jpg_s590x590_tt6&amp;_nc_cat=109&amp;ccb=1-7&amp;_nc_sid=aa7b47&amp;_nc_ohc=1NdgSJbcSDgQ7kNvwFTLmnV&amp;_nc_oc=Adru8qawclicigV9hSjPjoKTZzkLD0xCnA6ZMlgLGG03htw_U0gcJROYHd3HvZ87tP0&amp;_nc_zt=23&amp;_nc_ht=scontent-atl3-3.xx&amp;_nc_gid=SqRYgvySREf6Ko0dTzHqXw&amp;_nc_ss=72289&amp;oh=00_Af77fwuQLtaspuKsggbcag3lq_jdP2rSd9b8pt3s5wMGgA&amp;oe=6A10A1A5</t>
  </si>
  <si>
    <t>122165516390341395</t>
  </si>
  <si>
    <t>https://scontent-atl3-2.xx.fbcdn.net/v/t39.30808-6/481787076_122165516396341395_8081997122217195051_n.jpg?stp=dst-jpg_s590x590_tt6&amp;_nc_cat=104&amp;ccb=1-7&amp;_nc_sid=aa7b47&amp;_nc_ohc=ts1Vquo7z90Q7kNvwHNqveo&amp;_nc_oc=Adp_t1sX5CXwKoulXoYINTRVOEyl8TNtfiTXWe2kaR8cEP-MrasnuYoZNfrA3Ulnn1U&amp;_nc_zt=23&amp;_nc_ht=scontent-atl3-2.xx&amp;_nc_gid=SqRYgvySREf6Ko0dTzHqXw&amp;_nc_ss=72289&amp;oh=00_Af4PYyw22LcuBxj-v1dKudbVinSCNxk52WuU2TnKNzRYfA&amp;oe=6A109609</t>
  </si>
  <si>
    <t>122165516510341395</t>
  </si>
  <si>
    <t>https://scontent-atl3-3.xx.fbcdn.net/v/t39.30808-6/482028524_122165516516341395_486112778241869479_n.jpg?stp=dst-jpg_s590x590_tt6&amp;_nc_cat=111&amp;ccb=1-7&amp;_nc_sid=aa7b47&amp;_nc_ohc=WPl9MUBHhpQQ7kNvwGufcQT&amp;_nc_oc=AdqtVaCmA_q1eb5FA4jUE4ogYot_9vGhMZQM0jrlZtcarV-omOXPcOkEg4qN0AZ-S9M&amp;_nc_zt=23&amp;_nc_ht=scontent-atl3-3.xx&amp;_nc_gid=SqRYgvySREf6Ko0dTzHqXw&amp;_nc_ss=72289&amp;oh=00_Af7fDIthu4ZuosmV__Hr_NWHkDX414Od7Df_bn-gvBoZCA&amp;oe=6A10A01C</t>
  </si>
  <si>
    <t>122165516336341395</t>
  </si>
  <si>
    <t>https://scontent-atl3-2.xx.fbcdn.net/v/t39.30808-6/480963713_122165516702341395_2826310448761520578_n.jpg?stp=dst-jpg_s590x590_tt6&amp;_nc_cat=100&amp;ccb=1-7&amp;_nc_sid=aa7b47&amp;_nc_ohc=v_UCbuhIcp0Q7kNvwGo8mwb&amp;_nc_oc=Adr3Xt7PpgPa3-3_vtx6GRuW0902tQVpkl4XrTi6pXCnObIiC38L0Ozk9Zmad5p0NAs&amp;_nc_zt=23&amp;_nc_ht=scontent-atl3-2.xx&amp;_nc_gid=SqRYgvySREf6Ko0dTzHqXw&amp;_nc_ss=72289&amp;oh=00_Af6bm74vlkaxtpE_9XLkXFm6p4A6WooweTSHnCYY02z_ng&amp;oe=6A1099CB</t>
  </si>
  <si>
    <t>2025-03-07T17:51:09.000Z</t>
  </si>
  <si>
    <t>FF12203B</t>
  </si>
  <si>
    <t>122120956814653370</t>
  </si>
  <si>
    <t>https://www.facebook.com/photo.php?fbid=122120956814653370&amp;set=gm.1398630111508463&amp;type=3</t>
  </si>
  <si>
    <t>https://chat.whatsapp.com/GtEKqXTvyXeJxk7Nnhpnv4</t>
  </si>
  <si>
    <t>pfbid09PD4C6VivcTJCwcXJCwZzgFt5zJCRCugj87qLBzceNLnhwWNJtovK81dgs4zgyftl</t>
  </si>
  <si>
    <t>2025-03-07T02:47:33.000Z</t>
  </si>
  <si>
    <t>pcb.1398112778226863</t>
  </si>
  <si>
    <t>https://www.facebook.com/media/set/?set=pcb.1398112778226863&amp;type=1</t>
  </si>
  <si>
    <t>122199448148058556</t>
  </si>
  <si>
    <t>https://scontent-bos5-1.xx.fbcdn.net/v/t39.30808-6/481811230_122199419906058556_642428699103519874_n.jpg?stp=dst-jpg_s590x590_tt6&amp;_nc_cat=111&amp;ccb=1-7&amp;_nc_sid=aa7b47&amp;_nc_ohc=cJTaOLQbmW4Q7kNvwGB5Sro&amp;_nc_oc=Adrd2v6JHzsoY5mebwssMM5tvggCM5GSpKQPlI5EHY3PwhYu5l1ycsvPg8EKbx8j0-OkgPQerBgEWvkp_Bm7A9Am&amp;_nc_zt=23&amp;_nc_ht=scontent-bos5-1.xx&amp;_nc_gid=PmZkmRpAiT9VyKFoWLC3Zg&amp;_nc_ss=72289&amp;oh=00_Af78uPACUQ4hjpuEizS6eMmNgduo2N1Ayj671n9Y7HP9WQ&amp;oe=6A10A853</t>
  </si>
  <si>
    <t>61551756695633</t>
  </si>
  <si>
    <t>122199448142058556</t>
  </si>
  <si>
    <t>https://scontent-bos5-1.xx.fbcdn.net/v/t39.30808-6/481470797_122199419870058556_2925873160465816775_n.jpg?stp=dst-jpg_s590x590_tt6&amp;_nc_cat=111&amp;ccb=1-7&amp;_nc_sid=aa7b47&amp;_nc_ohc=bZYwI1jH3wIQ7kNvwHs5TO4&amp;_nc_oc=Adrz6zEwg1coBorBuPMB1NC0J1dbHQud6WinMN9_nj3K6THFDP0sekDMr3Btz1R-KRAi4IvgwGyiWUupkwp4MsQ9&amp;_nc_zt=23&amp;_nc_ht=scontent-bos5-1.xx&amp;_nc_gid=PmZkmRpAiT9VyKFoWLC3Zg&amp;_nc_ss=72289&amp;oh=00_Af6h5Nd2xrJ71NJg9cba5m3tgiY8Sn50T1QCGn2hH6peKg&amp;oe=6A10C8DE</t>
  </si>
  <si>
    <t>2025-03-06T10:15:05.000Z</t>
  </si>
  <si>
    <t>pcb.1398096584895149</t>
  </si>
  <si>
    <t>https://www.facebook.com/media/set/?set=pcb.1398096584895149&amp;type=1</t>
  </si>
  <si>
    <t>122133960818071251</t>
  </si>
  <si>
    <t>https://scontent-bos5-1.xx.fbcdn.net/v/t39.30808-6/482025563_122133960824071251_3320277314983676066_n.jpg?stp=cp6_dst-jpg_s590x590_tt6&amp;_nc_cat=111&amp;ccb=1-7&amp;_nc_sid=aa7b47&amp;_nc_ohc=HjQmfsW1-okQ7kNvwEtx9os&amp;_nc_oc=Adrru_yqu_d8WWLcHGnE99Y5kIU4lJBTo86jAhuzGZBZlUS7s53wCjmxIN5LS_vPn3K3ihBkf7rwqXEiX83fK3sJ&amp;_nc_zt=23&amp;_nc_ht=scontent-bos5-1.xx&amp;_nc_gid=PmZkmRpAiT9VyKFoWLC3Zg&amp;_nc_ss=72289&amp;oh=00_Af4LwAPclMsGkjArHtppcEwiSOBZXS6VSG0_2Mwj46Q0tA&amp;oe=6A10C455</t>
  </si>
  <si>
    <t>551355404642796</t>
  </si>
  <si>
    <t>122133960854071251</t>
  </si>
  <si>
    <t>https://scontent-bos5-1.xx.fbcdn.net/v/t39.30808-6/481664529_122133960860071251_2335351356624270886_n.jpg?stp=cp6_dst-jpg_s590x590_tt6&amp;_nc_cat=110&amp;ccb=1-7&amp;_nc_sid=aa7b47&amp;_nc_ohc=iDNrBCglPVoQ7kNvwE1moXX&amp;_nc_oc=AdrT6vTJRcpoJsioWehtNpgVnzW-rfhw4IMVpLFOGWj1d7rKRB_9vqGi-MySvSqLbxfqJKJJ7LzqAjMN0aPfIGy2&amp;_nc_zt=23&amp;_nc_ht=scontent-bos5-1.xx&amp;_nc_gid=PmZkmRpAiT9VyKFoWLC3Zg&amp;_nc_ss=72289&amp;oh=00_Af4wfAuFh0NuK2Qme99qli2YxxxbLgpWnb3VZEDqUo78ZQ&amp;oe=6A109D39</t>
  </si>
  <si>
    <t>2025-03-06T09:43:12.000Z</t>
  </si>
  <si>
    <t>2025-03-06T05:09:27.000Z</t>
  </si>
  <si>
    <t>https://chat.whatsapp.com/GFWwubDC8yL6u4nt1bSapb</t>
  </si>
  <si>
    <t>2025-03-06T04:01:56.000Z</t>
  </si>
  <si>
    <t>2025-03-06T02:15:50.000Z</t>
  </si>
  <si>
    <t>2025-03-05T03:23:34.000Z</t>
  </si>
  <si>
    <t>2025-03-05T02:35:21.000Z</t>
  </si>
  <si>
    <t>pcb.1396673231704151</t>
  </si>
  <si>
    <t>https://www.facebook.com/media/set/?set=pcb.1396673231704151&amp;type=1</t>
  </si>
  <si>
    <t>122199042632058556</t>
  </si>
  <si>
    <t>https://scontent-det1-1.xx.fbcdn.net/v/t39.30808-6/481170116_122198976224058556_4858269013329053008_n.jpg?stp=dst-jpg_s590x590_tt6&amp;_nc_cat=101&amp;ccb=1-7&amp;_nc_sid=aa7b47&amp;_nc_ohc=eIP4kqx0V2QQ7kNvwFR6838&amp;_nc_oc=AdqIIhAavy3X_8K-vPeiE3SNeURzpEwJM_b_UPFYihdZ6UtixLrOydQtFbZs2QzKMmk&amp;_nc_zt=23&amp;_nc_ht=scontent-det1-1.xx&amp;_nc_gid=L7lmhs8NoLoS3u57yKTLeg&amp;_nc_ss=72289&amp;oh=00_Af6fprRcIeKAmlHCWH-6uhlfu4iOpmqQpOiiLIjR9JDgoA&amp;oe=6A10BC8B</t>
  </si>
  <si>
    <t>122199042662058556</t>
  </si>
  <si>
    <t>https://scontent-det1-1.xx.fbcdn.net/v/t39.30808-6/481202623_122198991404058556_1388278138168138671_n.jpg?stp=dst-jpg_s590x590_tt6&amp;_nc_cat=100&amp;ccb=1-7&amp;_nc_sid=aa7b47&amp;_nc_ohc=tKPVbjm12ToQ7kNvwGjLQEU&amp;_nc_oc=AdoSixSzsbIm1VnoNcgYBjrUzDaJeBy6XbMe_wjpiMYHFYbFx3G7CBh_16VqFWyCduw&amp;_nc_zt=23&amp;_nc_ht=scontent-det1-1.xx&amp;_nc_gid=L7lmhs8NoLoS3u57yKTLeg&amp;_nc_ss=72289&amp;oh=00_Af4qWJLxGk8Ui7v2hVbKBbU3qZUZVOeVTJBQ8Sq1v42D9g&amp;oe=6A10C673</t>
  </si>
  <si>
    <t>122199042644058556</t>
  </si>
  <si>
    <t>https://scontent-det1-1.xx.fbcdn.net/v/t39.30808-6/481163388_122198992226058556_5181837185318346215_n.jpg?stp=dst-jpg_s590x590_tt6&amp;_nc_cat=102&amp;ccb=1-7&amp;_nc_sid=aa7b47&amp;_nc_ohc=b_JNUm2fLQ4Q7kNvwFPUG_t&amp;_nc_oc=AdrEmHYt2Pt4X6DXIviXrpiGl3f5BkBWkwR29vCZIiQ3W9RK8QxPLXyhoJ2LJ2SKaXM&amp;_nc_zt=23&amp;_nc_ht=scontent-det1-1.xx&amp;_nc_gid=L7lmhs8NoLoS3u57yKTLeg&amp;_nc_ss=72289&amp;oh=00_Af4m9bUD0h4DPWdeXlPkRsGPy7HAjFr4B3MvDRXcyPeoWA&amp;oe=6A10BB99</t>
  </si>
  <si>
    <t>122199042638058556</t>
  </si>
  <si>
    <t>https://scontent-det1-1.xx.fbcdn.net/v/t39.30808-6/481302061_122198976230058556_4739886159910107545_n.jpg?stp=dst-jpg_s590x590_tt6&amp;_nc_cat=105&amp;ccb=1-7&amp;_nc_sid=aa7b47&amp;_nc_ohc=0FJzRUv-oU4Q7kNvwGqTFZ8&amp;_nc_oc=Ado6LGZRmbhhPl6Pa_9B2XrrHsZ2IAhZ-SMuvsmUvQU4B9m5sPbl6oaclJO6ctDmd7U&amp;_nc_zt=23&amp;_nc_ht=scontent-det1-1.xx&amp;_nc_gid=L7lmhs8NoLoS3u57yKTLeg&amp;_nc_ss=72289&amp;oh=00_Af710i2zwob5VizeRzHLkbpo2yUms6bQ5vgpD8pDphzfzA&amp;oe=6A10A730</t>
  </si>
  <si>
    <t>122199042650058556</t>
  </si>
  <si>
    <t>https://scontent-det1-1.xx.fbcdn.net/v/t39.30808-6/481285617_122198976272058556_2143216411716903559_n.jpg?stp=dst-jpg_s590x590_tt6&amp;_nc_cat=109&amp;ccb=1-7&amp;_nc_sid=aa7b47&amp;_nc_ohc=rL-k3tcdFOYQ7kNvwFR_KmF&amp;_nc_oc=Adpz_qGD9rMDTWo9-o2GnlgQvVzgCwUMY08ZlQeSh1baGA-dHaGjUMPv9pz5zwyH3AI&amp;_nc_zt=23&amp;_nc_ht=scontent-det1-1.xx&amp;_nc_gid=L7lmhs8NoLoS3u57yKTLeg&amp;_nc_ss=72289&amp;oh=00_Af7mDJXofz8G4yqpIJcPGaL-2EdZjAl7d_q0uxbMN6u9nw&amp;oe=6A10A469</t>
  </si>
  <si>
    <t>https://wa.me/85268797132</t>
  </si>
  <si>
    <t>2025-03-04T10:28:07.000Z</t>
  </si>
  <si>
    <t>pfbid07RdW5Ka7RCj1UgFDbgZaA3s4ojEM84znq6SFX4PbKzzfY4vTiwMfMrM5h5h6FGC6l</t>
  </si>
  <si>
    <t>2025-03-04T06:04:28.000Z</t>
  </si>
  <si>
    <t>2025-03-04T03:36:44.000Z</t>
  </si>
  <si>
    <t>FFCED2DD</t>
  </si>
  <si>
    <t>122217212258192853</t>
  </si>
  <si>
    <t>https://www.facebook.com/photo.php?fbid=122217212258192853&amp;set=gm.1395800765124731&amp;type=3</t>
  </si>
  <si>
    <t>pfbid02cV4uzdrfg8E4hg3W7NteNCX4R5ua4dCLmea42r3E3D2oKmCUxP4vXwim6tLxo5Ctl</t>
  </si>
  <si>
    <t>2025-03-03T05:06:03.000Z</t>
  </si>
  <si>
    <t>https://wa.me/85269581147?text=%E6%88%91%E6%83%B3%E5%A0%B1%E5%90%8D%E5%8F%83%E5%9C%98</t>
  </si>
  <si>
    <t>2025-02-28T07:31:23.000Z</t>
  </si>
  <si>
    <t>2025-02-28T02:06:06.000Z</t>
  </si>
  <si>
    <t>2025-02-25T09:01:46.000Z</t>
  </si>
  <si>
    <t>pcb.1391487922222682</t>
  </si>
  <si>
    <t>https://www.facebook.com/media/set/?set=pcb.1391487922222682&amp;type=1</t>
  </si>
  <si>
    <t>1115721300565200</t>
  </si>
  <si>
    <t>https://scontent-ord5-3.xx.fbcdn.net/v/t39.30808-6/490008766_1159220622881934_5262631689964836038_n.jpg?stp=cp6_dst-jpg_s590x590_tt6&amp;_nc_cat=107&amp;ccb=1-7&amp;_nc_sid=aa7b47&amp;_nc_ohc=8EtdTtelU4UQ7kNvwGuNYix&amp;_nc_oc=AdqjDmzz4yWkRnX2FcirSIpzA72pA8MI_I_SDSntcR_rnYX93RhwK3XVFJ6vseeGD8Y&amp;_nc_zt=23&amp;_nc_ht=scontent-ord5-3.xx&amp;_nc_gid=TyU2LBRYqCkhcD67uYUokA&amp;_nc_ss=72289&amp;oh=00_Af6pKk8-8ev9m3iOGAJDHvPtFazV068agOXm_7G3MXxuOA&amp;oe=6A10B5CA</t>
  </si>
  <si>
    <t>1115721297231867</t>
  </si>
  <si>
    <t>https://scontent-ord5-3.xx.fbcdn.net/v/t39.30808-6/489958831_1159220489548614_3278943054618933802_n.jpg?stp=cp6_dst-jpg_s590x590_tt6&amp;_nc_cat=100&amp;ccb=1-7&amp;_nc_sid=aa7b47&amp;_nc_ohc=DhjuBAeIlaMQ7kNvwFmWg_w&amp;_nc_oc=AdqH8499KmhUILkI87oi6fkI1OB4mksQOywbvxS-HLXlgJAjNjGgsTHTkHsx3EmZo7I&amp;_nc_zt=23&amp;_nc_ht=scontent-ord5-3.xx&amp;_nc_gid=TyU2LBRYqCkhcD67uYUokA&amp;_nc_ss=72289&amp;oh=00_Af5mR-dRpiQCGaQSPAWrWX9lXS_qAdil1HiIouJ4SpA89w&amp;oe=6A10C78C</t>
  </si>
  <si>
    <t>1115721303898533</t>
  </si>
  <si>
    <t>https://scontent-ord5-2.xx.fbcdn.net/v/t39.30808-6/490769565_1159220746215255_7747078346297094543_n.jpg?stp=cp6_dst-jpg_s590x590_tt6&amp;_nc_cat=105&amp;ccb=1-7&amp;_nc_sid=aa7b47&amp;_nc_ohc=4q7yk5GsmCUQ7kNvwGnj1Yn&amp;_nc_oc=AdrLbGsClDjIS4Cvi6ghnJXg_hO7vzhisKf5ZHc1vOqapnGvZsinTWxdSIbb9xASWPw&amp;_nc_zt=23&amp;_nc_ht=scontent-ord5-2.xx&amp;_nc_gid=TyU2LBRYqCkhcD67uYUokA&amp;_nc_ss=72289&amp;oh=00_Af4vrsl1UHLq5RX58Hi3vBaL660GOJYeqJXdDWnVMnw_7w&amp;oe=6A10C7BA</t>
  </si>
  <si>
    <t>1115721307231866</t>
  </si>
  <si>
    <t>https://scontent-ord5-3.xx.fbcdn.net/v/t39.30808-6/490527851_1159220866215243_852027008764970322_n.jpg?stp=cp6_dst-jpg_s590x590_tt6&amp;_nc_cat=100&amp;ccb=1-7&amp;_nc_sid=aa7b47&amp;_nc_ohc=VH2R_j1DYLMQ7kNvwGZnDoQ&amp;_nc_oc=AdoHoJ0R2euunjXQhaJcQjmLyLiH1QsfHTGZnI6Rld3G2tl3cxBK21NFco7JylyDqBE&amp;_nc_zt=23&amp;_nc_ht=scontent-ord5-3.xx&amp;_nc_gid=TyU2LBRYqCkhcD67uYUokA&amp;_nc_ss=72289&amp;oh=00_Af4JodHCFRqs-17ZXZkxRV2IrSsL96Ani8v6rTZqa-eODg&amp;oe=6A10C1DE</t>
  </si>
  <si>
    <t>2025-02-25T05:57:28.000Z</t>
  </si>
  <si>
    <t>2025-02-20T02:14:52.000Z</t>
  </si>
  <si>
    <t>pcb.1387195845985223</t>
  </si>
  <si>
    <t>https://www.facebook.com/media/set/?set=pcb.1387195845985223&amp;type=1</t>
  </si>
  <si>
    <t>122162259242341395</t>
  </si>
  <si>
    <t>https://scontent-ord5-2.xx.fbcdn.net/v/t39.30808-6/481061108_122162259794341395_7099059669356318562_n.jpg?stp=dst-jpg_s590x590_tt6&amp;_nc_cat=105&amp;ccb=1-7&amp;_nc_sid=aa7b47&amp;_nc_ohc=5PFtmlfZX44Q7kNvwG9cMnG&amp;_nc_oc=AdptSbJTL3L7x-45apF9ICL2wChwxXdF5fTX6iZcE90NNoKmmuGQO6UP2zpqLidv6GI&amp;_nc_zt=23&amp;_nc_ht=scontent-ord5-2.xx&amp;_nc_gid=TyU2LBRYqCkhcD67uYUokA&amp;_nc_ss=72289&amp;oh=00_Af5Nop5zCBqjtSQCLxu1S1vS2foqfJhVLJbnTXV-92BIfQ&amp;oe=6A10A90D</t>
  </si>
  <si>
    <t>122162259428341395</t>
  </si>
  <si>
    <t>https://scontent-ord5-1.xx.fbcdn.net/v/t39.30808-6/480859347_122162259890341395_5564874158415173377_n.jpg?stp=dst-jpg_s590x590_tt6&amp;_nc_cat=106&amp;ccb=1-7&amp;_nc_sid=aa7b47&amp;_nc_ohc=OxoN0fkgPn0Q7kNvwG0eIEI&amp;_nc_oc=AdqETtwsKDw4wlBUXaYxoBT_or0sSQG9o84pjGp5qgjIBS-6PsQdCEUvkn2D-YOQcz0&amp;_nc_zt=23&amp;_nc_ht=scontent-ord5-1.xx&amp;_nc_gid=TyU2LBRYqCkhcD67uYUokA&amp;_nc_ss=72289&amp;oh=00_Af7adWJNrirPxy1PRECds5D_eiTH2nRI9c1CZouQd8A-kA&amp;oe=6A10BD24</t>
  </si>
  <si>
    <t>122162259548341395</t>
  </si>
  <si>
    <t>https://scontent-ord5-3.xx.fbcdn.net/v/t39.30808-6/480700407_122162259974341395_481437635024910609_n.jpg?stp=dst-jpg_s590x590_tt6&amp;_nc_cat=100&amp;ccb=1-7&amp;_nc_sid=aa7b47&amp;_nc_ohc=SbMbzqoSp6gQ7kNvwF0HmKf&amp;_nc_oc=AdrOd04ErFIBOy0Yu4LAzXGNRyPDnTvrJwUoWnry_oFQHZMEvwPYD06ZgdS6ayyCGsI&amp;_nc_zt=23&amp;_nc_ht=scontent-ord5-3.xx&amp;_nc_gid=TyU2LBRYqCkhcD67uYUokA&amp;_nc_ss=72289&amp;oh=00_Af4PdkiuH_T8UwD8GMU-MISuhEZbRk6fMTycHlrRpykgvg&amp;oe=6A109B9D</t>
  </si>
  <si>
    <t>122162259266341395</t>
  </si>
  <si>
    <t>https://scontent-ord5-2.xx.fbcdn.net/v/t39.30808-6/474859349_122162259770341395_4101297295822443903_n.jpg?stp=dst-jpg_s590x590_tt6&amp;_nc_cat=104&amp;ccb=1-7&amp;_nc_sid=aa7b47&amp;_nc_ohc=3uOXHJnLrs8Q7kNvwEyb48X&amp;_nc_oc=AdqthAnrFXY8nHRWhhZEKQaDusLI-J5JTkv4E-aKEVgwagUZUZgE29MnRmhQdaEjHZU&amp;_nc_zt=23&amp;_nc_ht=scontent-ord5-2.xx&amp;_nc_gid=TyU2LBRYqCkhcD67uYUokA&amp;_nc_ss=72289&amp;oh=00_Af63EPpMxg8It6HdRrhH1o9VRgNXU5IMpFKUB4C3-y849w&amp;oe=6A10A537</t>
  </si>
  <si>
    <t>122162259524341395</t>
  </si>
  <si>
    <t>https://scontent-ord5-3.xx.fbcdn.net/v/t39.30808-6/480087322_122162259956341395_8208415844006005262_n.jpg?stp=dst-jpg_s590x590_tt6&amp;_nc_cat=100&amp;ccb=1-7&amp;_nc_sid=aa7b47&amp;_nc_ohc=zLQnSlp4gOQQ7kNvwHyl3wH&amp;_nc_oc=Adru2Fkp2LEfAYC2UxJJlByfcmqVp-PBvZHf6thVfxAwTbtM4A9B0ItmY5J7FgBAlmo&amp;_nc_zt=23&amp;_nc_ht=scontent-ord5-3.xx&amp;_nc_gid=TyU2LBRYqCkhcD67uYUokA&amp;_nc_ss=72289&amp;oh=00_Af7nIiRBlVylaNGbA2MGKCelaiUf4nOctBkX3VdoxKDBGw&amp;oe=6A10949A</t>
  </si>
  <si>
    <t>2025-02-19T04:22:41.000Z</t>
  </si>
  <si>
    <t>pcb.1382546719783469</t>
  </si>
  <si>
    <t>https://www.facebook.com/media/set/?set=pcb.1382546719783469&amp;type=1</t>
  </si>
  <si>
    <t>122161083074341395</t>
  </si>
  <si>
    <t>https://scontent-msp1-1.xx.fbcdn.net/v/t39.30808-6/476379267_122161081340341395_8587863574123738278_n.jpg?stp=dst-jpg_s590x590_tt6&amp;_nc_cat=101&amp;ccb=1-7&amp;_nc_sid=aa7b47&amp;_nc_ohc=wydxHNagAz0Q7kNvwEshcQd&amp;_nc_oc=AdrdPaI8XRo8YvINBG_JRKtRnreM0ssj1qUmY7Ef0yOcGbgrZegLvK0KdFlNw2daTMY&amp;_nc_zt=23&amp;_nc_ht=scontent-msp1-1.xx&amp;_nc_gid=RY8egCmuhyhsKFHXAitbIQ&amp;_nc_ss=7c289&amp;oh=00_Af7J1mpQS2IltR1VW31LR97GwYsw-rHQzysOAUWBFlm6vQ&amp;oe=6A10BABA</t>
  </si>
  <si>
    <t>122161083068341395</t>
  </si>
  <si>
    <t>https://scontent-msp1-1.xx.fbcdn.net/v/t39.30808-6/477180188_122161081670341395_5017682444398581123_n.jpg?stp=dst-jpg_s590x590_tt6&amp;_nc_cat=106&amp;ccb=1-7&amp;_nc_sid=aa7b47&amp;_nc_ohc=yWcwXjqWhMMQ7kNvwGJA7Cz&amp;_nc_oc=AdpJWrIFccCMb-0HUfUSHlkOB_f1D8Lx0z20x4Dc1YAuGWM7FqMDUjTokY5j2SfvG8Q&amp;_nc_zt=23&amp;_nc_ht=scontent-msp1-1.xx&amp;_nc_gid=RY8egCmuhyhsKFHXAitbIQ&amp;_nc_ss=7c289&amp;oh=00_Af5AF-MoDGgORWsx-UjUdbf0RdKA_zVunjqJuO9Lmclq2g&amp;oe=6A10A272</t>
  </si>
  <si>
    <t>122161083086341395</t>
  </si>
  <si>
    <t>https://scontent-msp1-1.xx.fbcdn.net/v/t39.30808-6/476798799_122161081712341395_6960750567707847491_n.jpg?stp=dst-jpg_s590x590_tt6&amp;_nc_cat=110&amp;ccb=1-7&amp;_nc_sid=aa7b47&amp;_nc_ohc=orHyEqrlH4EQ7kNvwFSLhsa&amp;_nc_oc=AdpUeMKajReL010LLhjcdXbp6nvvVaP6Tm4nPMNxuWntQSWAq313s7qhn9n8OLoSacg&amp;_nc_zt=23&amp;_nc_ht=scontent-msp1-1.xx&amp;_nc_gid=RY8egCmuhyhsKFHXAitbIQ&amp;_nc_ss=7c289&amp;oh=00_Af5VmtKziDNw5-11aJ8RMFW9I0AtrYYBSSPjlDILta2ziA&amp;oe=6A10B525</t>
  </si>
  <si>
    <t>122161083080341395</t>
  </si>
  <si>
    <t>https://scontent-msp1-1.xx.fbcdn.net/v/t39.30808-6/479546936_122161081490341395_5398405837364323036_n.jpg?stp=dst-jpg_s590x590_tt6&amp;_nc_cat=111&amp;ccb=1-7&amp;_nc_sid=aa7b47&amp;_nc_ohc=c-yY2xSo_fEQ7kNvwG0TESh&amp;_nc_oc=AdoDjBZQd_yy9jEMQBhYJUckWQuiMb2YMaXgqQ-16xPMZ3rsYYsNDaDwwRNS3yrDIjg&amp;_nc_zt=23&amp;_nc_ht=scontent-msp1-1.xx&amp;_nc_gid=RY8egCmuhyhsKFHXAitbIQ&amp;_nc_ss=7c289&amp;oh=00_Af6_p40guvKcs2mmjbd58nm0NV6hblyhQaKMvwudy2KojA&amp;oe=6A10948E</t>
  </si>
  <si>
    <t>122161083110341395</t>
  </si>
  <si>
    <t>https://scontent-msp1-1.xx.fbcdn.net/v/t39.30808-6/475686404_122161081478341395_4894704438185119495_n.jpg?stp=dst-jpg_s590x590_tt6&amp;_nc_cat=105&amp;ccb=1-7&amp;_nc_sid=aa7b47&amp;_nc_ohc=gHgDCPvlwhcQ7kNvwGg9_8-&amp;_nc_oc=AdpzUn_Z1Ub_n_TRNblgGJdlaKP7HdYx9nz-tju9HbycYPAb6blchmKaMb2jIwy8hVw&amp;_nc_zt=23&amp;_nc_ht=scontent-msp1-1.xx&amp;_nc_gid=RY8egCmuhyhsKFHXAitbIQ&amp;_nc_ss=7c289&amp;oh=00_Af64NEGsBFqXsv4zEDipcTK2dOVfbwkrWBmDFIUOBJV7jA&amp;oe=6A109BFF</t>
  </si>
  <si>
    <t>2025-02-13T07:34:34.000Z</t>
  </si>
  <si>
    <t>pfbid02HcnPj941FVohss4dWYLLcQRRcXQSRzoQYCnXCsfgMqfhnRFhc3w5XYX7SS3Ju6uxl</t>
  </si>
  <si>
    <t>2025-02-12T23:02:34.000Z</t>
  </si>
  <si>
    <t>pcb.1380359403335534</t>
  </si>
  <si>
    <t>https://www.facebook.com/media/set/?set=pcb.1380359403335534&amp;type=1</t>
  </si>
  <si>
    <t>1102823921854938</t>
  </si>
  <si>
    <t>https://scontent-msp1-1.xx.fbcdn.net/v/t39.30808-6/490699917_1158149006322429_941116959118458477_n.jpg?stp=cp6_dst-jpg_s590x590_tt6&amp;_nc_cat=106&amp;ccb=1-7&amp;_nc_sid=aa7b47&amp;_nc_ohc=-BedpnSNKcYQ7kNvwG_5m3N&amp;_nc_oc=Adoht8y4vW5hL_Xczdu6aj6SEvw-7iE-zbodwLkReaP87ETEpvsRDQ9zC7_MlRD_Vhk&amp;_nc_zt=23&amp;_nc_ht=scontent-msp1-1.xx&amp;_nc_gid=RY8egCmuhyhsKFHXAitbIQ&amp;_nc_ss=7c289&amp;oh=00_Af5OqsQf-zdmghQJnF7HFTFJuTR8s2UDtekIiR8gymAB2Q&amp;oe=6A10A184</t>
  </si>
  <si>
    <t>1102823925188271</t>
  </si>
  <si>
    <t>https://scontent-msp1-1.xx.fbcdn.net/v/t39.30808-6/490747535_1158149016322428_7437258917433381424_n.jpg?stp=cp6_dst-jpg_s590x590_tt6&amp;_nc_cat=106&amp;ccb=1-7&amp;_nc_sid=aa7b47&amp;_nc_ohc=BjjOEMi8sY0Q7kNvwH13xbx&amp;_nc_oc=AdqrATjr2JXEFGpk5qcozE0oUh1EWvNxNhNuzzfEd8hghET_MlnviczLw3bKz4d6lto&amp;_nc_zt=23&amp;_nc_ht=scontent-msp1-1.xx&amp;_nc_gid=RY8egCmuhyhsKFHXAitbIQ&amp;_nc_ss=7c289&amp;oh=00_Af6NYBMet0FV0MNJrDUzlqrIhpcc4vuDnzpHnoH_GqkWZg&amp;oe=6A10AAEB</t>
  </si>
  <si>
    <t>1102823928521604</t>
  </si>
  <si>
    <t>https://scontent-msp1-1.xx.fbcdn.net/v/t39.30808-6/490300177_1158148789655784_7972536726986751126_n.jpg?stp=cp6_dst-jpg_s590x590_tt6&amp;_nc_cat=105&amp;ccb=1-7&amp;_nc_sid=aa7b47&amp;_nc_ohc=74shE5KEUvoQ7kNvwFRq9I8&amp;_nc_oc=Adp7ZycpXbnlMdrKVjVxaPJeGsmZY9J5j_7COpD_uiTIaFsoMf8auXwHomljeGL3O5o&amp;_nc_zt=23&amp;_nc_ht=scontent-msp1-1.xx&amp;_nc_gid=RY8egCmuhyhsKFHXAitbIQ&amp;_nc_ss=7c289&amp;oh=00_Af7MkaNnCr3Mf5p6d7dLBRd-PuuuvXG3Ba7SWzhCH4GPAA&amp;oe=6A10C6FD</t>
  </si>
  <si>
    <t>1102823918521605</t>
  </si>
  <si>
    <t>https://scontent-msp1-1.xx.fbcdn.net/v/t39.30808-6/490274860_1158148942989102_4728780780283191601_n.jpg?stp=cp6_dst-jpg_s590x590_tt6&amp;_nc_cat=111&amp;ccb=1-7&amp;_nc_sid=aa7b47&amp;_nc_ohc=Hdv8ZMu_gPQQ7kNvwG3YbQv&amp;_nc_oc=AdpftD28S5GuiRa19qMKuvpNY_QbGqqj8I3c31D9UCPu-6QUw0uOHjyqRA4L5mGg_jA&amp;_nc_zt=23&amp;_nc_ht=scontent-msp1-1.xx&amp;_nc_gid=RY8egCmuhyhsKFHXAitbIQ&amp;_nc_ss=7c289&amp;oh=00_Af4L884C_sNB1qhXjd_WfKE_-01nDj7tbIyDYCF6ulBimA&amp;oe=6A10A23D</t>
  </si>
  <si>
    <t>2025-02-10T03:10:51.000Z</t>
  </si>
  <si>
    <t>pcb.1379822556722552</t>
  </si>
  <si>
    <t>https://www.facebook.com/media/set/?set=pcb.1379822556722552&amp;type=1</t>
  </si>
  <si>
    <t>122160414254341395</t>
  </si>
  <si>
    <t>https://scontent.ftup1-1.fna.fbcdn.net/v/t39.30808-6/481987917_122166086372341395_2783433385714806118_n.jpg?stp=cp6_dst-jpg_s590x590_tt6&amp;_nc_cat=108&amp;ccb=1-7&amp;_nc_sid=aa7b47&amp;_nc_ohc=qvQqmIe4bLUQ7kNvwGHvSx-&amp;_nc_oc=AdorUEqDfF6QkUO7-qsZE-QeoGhvQMqKOPizefQjkrmoSWeX5ktQKX_OU7rIs2ZI9Tg&amp;_nc_zt=23&amp;_nc_ht=scontent.ftup1-1.fna&amp;_nc_gid=2VYY-mSaBl9-POS7-gnkQQ&amp;_nc_ss=72289&amp;oh=00_Af5Omx-rJwVl2p924AnIwmcoSa8esj6Z2nuv3iQtaZNWCA&amp;oe=6A10B373</t>
  </si>
  <si>
    <t>122160414440341395</t>
  </si>
  <si>
    <t>https://scontent.ftup1-1.fna.fbcdn.net/v/t39.30808-6/482054466_122166086384341395_6756078044247977360_n.jpg?stp=cp6_dst-jpg_s590x590_tt6&amp;_nc_cat=101&amp;ccb=1-7&amp;_nc_sid=aa7b47&amp;_nc_ohc=fc4ClUnOcPoQ7kNvwGWgO0-&amp;_nc_oc=AdoIFFho7UD4slQ7apEhuYPcrqshO4gVS8K2GYYueme0jSPH37DnEsiBQntULit4biA&amp;_nc_zt=23&amp;_nc_ht=scontent.ftup1-1.fna&amp;_nc_gid=2VYY-mSaBl9-POS7-gnkQQ&amp;_nc_ss=72289&amp;oh=00_Af4Mx8Ymboo5NN_jN-8NfdOmnWT5CrZvLZ3o57E4i3FARg&amp;oe=6A10B66F</t>
  </si>
  <si>
    <t>122160414350341395</t>
  </si>
  <si>
    <t>https://scontent.ftup1-1.fna.fbcdn.net/v/t39.30808-6/482064736_122166086120341395_754505095732884659_n.jpg?stp=cp6_dst-jpg_s590x590_tt6&amp;_nc_cat=102&amp;ccb=1-7&amp;_nc_sid=aa7b47&amp;_nc_ohc=mYqTgaRC9wIQ7kNvwHugpj4&amp;_nc_oc=AdqKrqCdxRtF0ectQctNPY02duGi94UlDpYBhiMtz1PEo-K1JmMHtZJap9L5k7uPUzU&amp;_nc_zt=23&amp;_nc_ht=scontent.ftup1-1.fna&amp;_nc_gid=2VYY-mSaBl9-POS7-gnkQQ&amp;_nc_ss=72289&amp;oh=00_Af6uFY0AdGeuZE4bA8Exoc6k1zNeAGw22oBVVYExQBEcyA&amp;oe=6A10C858</t>
  </si>
  <si>
    <t>122160414608341395</t>
  </si>
  <si>
    <t>https://scontent.ftup1-1.fna.fbcdn.net/v/t39.30808-6/482244573_122166085724341395_7255326105958658452_n.jpg?stp=cp6_dst-jpg_s590x590_tt6&amp;_nc_cat=107&amp;ccb=1-7&amp;_nc_sid=aa7b47&amp;_nc_ohc=T0Z8fSSr5MUQ7kNvwGGmUPn&amp;_nc_oc=AdrxecU7Vgn4hoUdPLHJJDx7dYBq8R6WWO3NNLe1_gA37vczp3pG0RTM9qH4nQpf4Fg&amp;_nc_zt=23&amp;_nc_ht=scontent.ftup1-1.fna&amp;_nc_gid=2VYY-mSaBl9-POS7-gnkQQ&amp;_nc_ss=72289&amp;oh=00_Af6CD_83HZqzmuIR5KzCEqoJ_s9wH_X1o8Bj2OWDfDZk8Q&amp;oe=6A109DFF</t>
  </si>
  <si>
    <t>122160414308341395</t>
  </si>
  <si>
    <t>https://scontent.ftup1-1.fna.fbcdn.net/v/t39.30808-6/482344691_122166085754341395_3127505003944536686_n.jpg?stp=cp6_dst-jpg_s590x590_tt6&amp;_nc_cat=108&amp;ccb=1-7&amp;_nc_sid=aa7b47&amp;_nc_ohc=ZBtU3GtogkUQ7kNvwHCdc7Y&amp;_nc_oc=AdqQJqdG5-wsWiXwWjmDwq9yFzfVZHtEaQDMN_8_Q4dk4EuXbirOREN9MGJq-S5iOrY&amp;_nc_zt=23&amp;_nc_ht=scontent.ftup1-1.fna&amp;_nc_gid=2VYY-mSaBl9-POS7-gnkQQ&amp;_nc_ss=72289&amp;oh=00_Af6RiW_FCDB-iiOdbUg6WeQneRDXQi1BOM-JbCu3F5BYFQ&amp;oe=6A10C0CB</t>
  </si>
  <si>
    <t>2025-02-09T09:58:28.000Z</t>
  </si>
  <si>
    <t>pcb.1375028547201953</t>
  </si>
  <si>
    <t>https://www.facebook.com/media/set/?set=pcb.1375028547201953&amp;type=1</t>
  </si>
  <si>
    <t>122159284076341395</t>
  </si>
  <si>
    <t>https://scontent.ftup1-1.fna.fbcdn.net/v/t39.30808-6/481023098_122164562408341395_7993095479067900765_n.jpg?stp=dst-jpg_s590x590_tt6&amp;_nc_cat=108&amp;ccb=1-7&amp;_nc_sid=aa7b47&amp;_nc_ohc=4tbKm6IJusQQ7kNvwG-rKtk&amp;_nc_oc=AdplAGTcLfI1-iYKO2WyGtoG7Tmc-WZGzNNMPdwMz1yC1nI-5TGQ_XjWVw7k4bYF7uI&amp;_nc_zt=23&amp;_nc_ht=scontent.ftup1-1.fna&amp;_nc_gid=2VYY-mSaBl9-POS7-gnkQQ&amp;_nc_ss=72289&amp;oh=00_Af6DFxl984wXOMtMLvsrJArxuaU2-7K7UPc6CIY10yUPFw&amp;oe=6A109EF1</t>
  </si>
  <si>
    <t>122159284340341395</t>
  </si>
  <si>
    <t>https://scontent.ftup1-1.fna.fbcdn.net/v/t39.30808-6/481288982_122164560398341395_3011515024270132086_n.jpg?stp=dst-jpg_s590x590_tt6&amp;_nc_cat=108&amp;ccb=1-7&amp;_nc_sid=aa7b47&amp;_nc_ohc=i8h0PlQzoVkQ7kNvwGz9frG&amp;_nc_oc=AdrGoJeXT_QWxo6Ga_tMlBEuhv8hfg1cFeG4wflKvUpE35hu1w8hFRj6e6oA2x-Xzwc&amp;_nc_zt=23&amp;_nc_ht=scontent.ftup1-1.fna&amp;_nc_gid=2VYY-mSaBl9-POS7-gnkQQ&amp;_nc_ss=72289&amp;oh=00_Af6WugDGTlBKBitTNyBZcmUC5sYGTnm-0-s5Vt8xS3WMpg&amp;oe=6A10C1F9</t>
  </si>
  <si>
    <t>122159284208341395</t>
  </si>
  <si>
    <t>https://scontent.ftup1-1.fna.fbcdn.net/v/t39.30808-6/481247514_122164560188341395_2897546264305621691_n.jpg?stp=dst-jpg_s590x590_tt6&amp;_nc_cat=106&amp;ccb=1-7&amp;_nc_sid=aa7b47&amp;_nc_ohc=1OXF9aO5BacQ7kNvwHiQb9u&amp;_nc_oc=AdqKs89sJvPI5Ma7krck9sZDrbki5bcVe5jXkDCebD5ufrlCnl4qEOaFoDtple6yOYE&amp;_nc_zt=23&amp;_nc_ht=scontent.ftup1-1.fna&amp;_nc_gid=2VYY-mSaBl9-POS7-gnkQQ&amp;_nc_ss=72289&amp;oh=00_Af5iN-knZf5035EkvjlSkSB0tKuRzx5HNU_LGOIqcEocgg&amp;oe=6A1099C8</t>
  </si>
  <si>
    <t>122159284118341395</t>
  </si>
  <si>
    <t>https://scontent.ftup1-1.fna.fbcdn.net/v/t39.30808-6/481951316_122164557578341395_3678652090179800613_n.jpg?stp=dst-jpg_s590x590_tt6&amp;_nc_cat=106&amp;ccb=1-7&amp;_nc_sid=aa7b47&amp;_nc_ohc=fn7FRMhBPC8Q7kNvwHccF9v&amp;_nc_oc=AdrSZ2r--UG6Iz0D5uMaoGyIh1OpRrGVKEPLL9Sfh50XBr-FV5PqyLt8GIna2euC9PE&amp;_nc_zt=23&amp;_nc_ht=scontent.ftup1-1.fna&amp;_nc_gid=2VYY-mSaBl9-POS7-gnkQQ&amp;_nc_ss=72289&amp;oh=00_Af4fPQFalT_QOzbLqI_G99H6bQ59a_XVhiA44u2HMiVdBg&amp;oe=6A10C23D</t>
  </si>
  <si>
    <t>122159284256341395</t>
  </si>
  <si>
    <t>https://scontent.ftup1-1.fna.fbcdn.net/v/t39.30808-6/482267081_122164560710341395_4947403218181458367_n.jpg?stp=dst-jpg_s590x590_tt6&amp;_nc_cat=102&amp;ccb=1-7&amp;_nc_sid=aa7b47&amp;_nc_ohc=c7eNADSLzPAQ7kNvwHooncV&amp;_nc_oc=AdpY0jlvdOBBfqn484yncgvxD-L7ECkGwtheXp7ZTDog3TO2A5Pj3xc_nQ6OVUFqx30&amp;_nc_zt=23&amp;_nc_ht=scontent.ftup1-1.fna&amp;_nc_gid=2VYY-mSaBl9-POS7-gnkQQ&amp;_nc_ss=72289&amp;oh=00_Af4glhzsmvCb3TsVqlTT0Jpundphu2nJqEy36oxfmJwUBw&amp;oe=6A10BBC4</t>
  </si>
  <si>
    <t>2025-02-02T08:18:54.000Z</t>
  </si>
  <si>
    <t>pcb.1373125094058965</t>
  </si>
  <si>
    <t>https://www.facebook.com/media/set/?set=pcb.1373125094058965&amp;type=1</t>
  </si>
  <si>
    <t>122158667858341395</t>
  </si>
  <si>
    <t>https://scontent.ftup1-1.fna.fbcdn.net/v/t39.30808-6/481076248_122164053128341395_917225737214641553_n.jpg?stp=dst-jpg_s590x590_tt6&amp;_nc_cat=103&amp;ccb=1-7&amp;_nc_sid=aa7b47&amp;_nc_ohc=7_Fem979730Q7kNvwGNQxde&amp;_nc_oc=AdqMGFrEl1TgjLwl2k44ENor9B00Os_z3SxvyQHjRcUO7_AOCOvEw-yjc1Hxp-zKtVo&amp;_nc_zt=23&amp;_nc_ht=scontent.ftup1-1.fna&amp;_nc_gid=2VYY-mSaBl9-POS7-gnkQQ&amp;_nc_ss=72289&amp;oh=00_Af5QSQL2qM92QZaZqDEq2Xrg0ot6C1P_xhSGslM2UVa2xA&amp;oe=6A10B301</t>
  </si>
  <si>
    <t>122158668044341395</t>
  </si>
  <si>
    <t>https://scontent.ftup1-1.fna.fbcdn.net/v/t39.30808-6/482065891_122164053242341395_1835257896611789598_n.jpg?stp=dst-jpg_s590x590_tt6&amp;_nc_cat=110&amp;ccb=1-7&amp;_nc_sid=aa7b47&amp;_nc_ohc=3jjSmqr6EcEQ7kNvwFjSPU5&amp;_nc_oc=AdqHB14H0QAiKSa3HbKsZaEirGv8hGL_kuu5CHhW2SMk2X8qXBX85qr9of1Lst4XoYg&amp;_nc_zt=23&amp;_nc_ht=scontent.ftup1-1.fna&amp;_nc_gid=2VYY-mSaBl9-POS7-gnkQQ&amp;_nc_ss=72289&amp;oh=00_Af5oOZDGpL0-jwsn9fZXJ3LxFdv-vWl28iFVtOKgsHDdvQ&amp;oe=6A10BDF4</t>
  </si>
  <si>
    <t>122158667948341395</t>
  </si>
  <si>
    <t>https://scontent.ftup1-1.fna.fbcdn.net/v/t39.30808-6/481024122_122164053188341395_160976734273893181_n.jpg?stp=dst-jpg_s590x590_tt6&amp;_nc_cat=101&amp;ccb=1-7&amp;_nc_sid=aa7b47&amp;_nc_ohc=Qr4qOokhDJQQ7kNvwHosS6Q&amp;_nc_oc=Adra3YPPyjQWjH6IwZCwyrIAo7clbWIJfe2De9MwAuyoclMkeF7AQxBvXWIJ4GoF8ts&amp;_nc_zt=23&amp;_nc_ht=scontent.ftup1-1.fna&amp;_nc_gid=2VYY-mSaBl9-POS7-gnkQQ&amp;_nc_ss=72289&amp;oh=00_Af6FE4FZETZrfWmSP6egjG_qdXl91UZpmHKxfBW4xH-BPQ&amp;oe=6A1097DF</t>
  </si>
  <si>
    <t>122158668068341395</t>
  </si>
  <si>
    <t>https://scontent.ftup1-1.fna.fbcdn.net/v/t39.30808-6/481121320_122164053116341395_1774965862202175170_n.jpg?stp=dst-jpg_s590x590_tt6&amp;_nc_cat=110&amp;ccb=1-7&amp;_nc_sid=aa7b47&amp;_nc_ohc=N0TY1T5Yg-0Q7kNvwF0FhkC&amp;_nc_oc=AdqKvf7ZPV1MdxdhRg70VL1vZg0oUhT-AhAfWn_EEZlBtAPZEnZ29YgOBy5HSbkSrEM&amp;_nc_zt=23&amp;_nc_ht=scontent.ftup1-1.fna&amp;_nc_gid=2VYY-mSaBl9-POS7-gnkQQ&amp;_nc_ss=72289&amp;oh=00_Af4el-q-jUzhGvPae2ekJZ5uVK7hvm6BHIv2R4l9cR03mQ&amp;oe=6A10BF9C</t>
  </si>
  <si>
    <t>122158667882341395</t>
  </si>
  <si>
    <t>https://scontent.ftup1-1.fna.fbcdn.net/v/t39.30808-6/481073527_122164053620341395_7856096444446587145_n.jpg?stp=dst-jpg_s590x590_tt6&amp;_nc_cat=102&amp;ccb=1-7&amp;_nc_sid=aa7b47&amp;_nc_ohc=b72ER5xp71sQ7kNvwEgfB_h&amp;_nc_oc=AdoaFhhFHzH9j5Y6OLkz_06_9IN8f-PVEa-uV5JX6VwddrGmib___eWkOArLA4cFh2I&amp;_nc_zt=23&amp;_nc_ht=scontent.ftup1-1.fna&amp;_nc_gid=2VYY-mSaBl9-POS7-gnkQQ&amp;_nc_ss=72289&amp;oh=00_Af6mCT5eO1D1JUst9U_tn-22t2lW_RujlVPZ9hH1sx_LdQ&amp;oe=6A10AED3</t>
  </si>
  <si>
    <t>2025-01-30T14:18:46.000Z</t>
  </si>
  <si>
    <t>10160606648841493</t>
  </si>
  <si>
    <t>https://external-lga3-1.xx.fbcdn.net/emg1/v/t13/932345416168234439?url=https%3A%2F%2Fimages-news.now.com%2Fnewsimage%2FNewsImage%2FFIN-EU-TARIFFS-250127-1310.jpg&amp;fb_obo=1&amp;utld=now.com&amp;stp=c0.5000x0.5000f_dst-jpg_flffffff_p500x261_q75_tt6&amp;_nc_gid=UFIssOwhQ6L2ISSPDyAfrQ&amp;_nc_oc=AdpWNLHeXePmvJCfRSxVr9fx1QuDCK_fKc4GsGkTM_bkui90HKfaGcAu9-63_Qm8nz4&amp;ccb=13-1&amp;oh=06_Q3-_Ac04v7DFPOz7V_tCyJfdqu3LorMvxUC3MllAmMKO-peO&amp;oe=6A0CBCB4&amp;_nc_sid=085657</t>
  </si>
  <si>
    <t>http://news.now.com/home/finance/player?newsId=591581&amp;refer=Share&amp;utm_source=now_appshare&amp;utm_medium=share</t>
  </si>
  <si>
    <t>2025-01-27T07:09:55.000Z</t>
  </si>
  <si>
    <t>100088773753610</t>
  </si>
  <si>
    <t>2025-01-27T04:08:20.000Z</t>
  </si>
  <si>
    <t>FFF7E3AD</t>
  </si>
  <si>
    <t>922756300023650</t>
  </si>
  <si>
    <t>https://www.facebook.com/922741893358424/photos/gm.1370363481001793/922756300023650/?type=3</t>
  </si>
  <si>
    <t>922741893358424</t>
  </si>
  <si>
    <t>2025-01-26T14:27:03.000Z</t>
  </si>
  <si>
    <t>pcb.1369347364436738</t>
  </si>
  <si>
    <t>https://www.facebook.com/media/set/?set=pcb.1369347364436738&amp;type=1</t>
  </si>
  <si>
    <t>122157453638341395</t>
  </si>
  <si>
    <t>https://scontent-lga3-3.xx.fbcdn.net/v/t39.30808-6/480526734_122163083102341395_3001197292113904009_n.jpg?stp=dst-jpg_s590x590_tt6&amp;_nc_cat=108&amp;ccb=1-7&amp;_nc_sid=aa7b47&amp;_nc_ohc=HqIQleYVrwMQ7kNvwFYyqVh&amp;_nc_oc=Adryf6UwkfTaXEN0IjM3vktpJhagu_0hEPRjJgjvN1-0uIdMt-jdmrLkztQE8M4J9EE&amp;_nc_zt=23&amp;_nc_ht=scontent-lga3-3.xx&amp;_nc_gid=Qen52UUCppEOF543pWfLNA&amp;_nc_ss=72289&amp;oh=00_Af4w5Alrvi-FIKQsrtQRMUfaGXrR1Likw_EnQYeGmyZ_AA&amp;oe=6A10A6BA</t>
  </si>
  <si>
    <t>122157453668341395</t>
  </si>
  <si>
    <t>https://scontent-lga3-1.xx.fbcdn.net/v/t39.30808-6/480680004_122163082682341395_1766323509760595833_n.jpg?stp=dst-jpg_s590x590_tt6&amp;_nc_cat=111&amp;ccb=1-7&amp;_nc_sid=aa7b47&amp;_nc_ohc=CXliZGM5JO0Q7kNvwGFhO0x&amp;_nc_oc=AdqHFHMdlSNFPtwmbyZF8vxfSDBeEaaTaiGpPvo2uIRY0AfSe_mDYFenNnDFzqdJtrs&amp;_nc_zt=23&amp;_nc_ht=scontent-lga3-1.xx&amp;_nc_gid=Qen52UUCppEOF543pWfLNA&amp;_nc_ss=72289&amp;oh=00_Af6PYRepGK-iXCtIB_uTFkz-ylVWDPWFq4I6T7fy49s4_g&amp;oe=6A109EED</t>
  </si>
  <si>
    <t>122157453812341395</t>
  </si>
  <si>
    <t>https://scontent-lga3-1.xx.fbcdn.net/v/t39.30808-6/480705769_122163083222341395_1787588834971761355_n.jpg?stp=dst-jpg_s590x590_tt6&amp;_nc_cat=110&amp;ccb=1-7&amp;_nc_sid=aa7b47&amp;_nc_ohc=AvBue4d-ajcQ7kNvwEZ0Pi7&amp;_nc_oc=AdpiSnXIIbkRyGPOkGoBCtJS5zJ-GN5jdrxrOuyWj7SBTaX2tEM_sr4p0Jsd1sSxPbw&amp;_nc_zt=23&amp;_nc_ht=scontent-lga3-1.xx&amp;_nc_gid=Qen52UUCppEOF543pWfLNA&amp;_nc_ss=72289&amp;oh=00_Af7KFr2uvrn8ce45Z18vbGq7nH1wsmMsHqLH95KD-OcPWA&amp;oe=6A10B6B4</t>
  </si>
  <si>
    <t>122157453722341395</t>
  </si>
  <si>
    <t>https://scontent-lga3-3.xx.fbcdn.net/v/t39.30808-6/480695890_122163083912341395_4611350101205067134_n.jpg?stp=dst-jpg_s590x590_tt6&amp;_nc_cat=102&amp;ccb=1-7&amp;_nc_sid=aa7b47&amp;_nc_ohc=zTdKRWlcgG8Q7kNvwGgLJDY&amp;_nc_oc=AdqjAASRQH_9MQCY5CJ8fhhH6oqgwwkHBJYBHecBOBlVn0yACMNcheAlY1CYJyiOvsU&amp;_nc_zt=23&amp;_nc_ht=scontent-lga3-3.xx&amp;_nc_gid=Qen52UUCppEOF543pWfLNA&amp;_nc_ss=72289&amp;oh=00_Af5es3aVeOCKjjuijG9ixL5L0g62nI1McxvD-8j2MvvH-Q&amp;oe=6A10B512</t>
  </si>
  <si>
    <t>122157453758341395</t>
  </si>
  <si>
    <t>https://scontent-lga3-3.xx.fbcdn.net/v/t39.30808-6/480811622_122163082814341395_8745156499232634746_n.jpg?stp=dst-jpg_s590x590_tt6&amp;_nc_cat=108&amp;ccb=1-7&amp;_nc_sid=aa7b47&amp;_nc_ohc=5REQo9hgH9MQ7kNvwEIU6Op&amp;_nc_oc=AdpxlexLjJnakK6JXjhI8P5Jo34tPeIROEFyeP9tqmwiS24dqENDhilg7JDtIWlaf-g&amp;_nc_zt=23&amp;_nc_ht=scontent-lga3-3.xx&amp;_nc_gid=Qen52UUCppEOF543pWfLNA&amp;_nc_ss=72289&amp;oh=00_Af6WPRLGzFnJ1yNYFEKy7qTX01RWNOYmw7d95Y6q2EUaow&amp;oe=6A10AD77</t>
  </si>
  <si>
    <t>2025-01-25T05:02:24.000Z</t>
  </si>
  <si>
    <t>https://wa.me/85269708432</t>
  </si>
  <si>
    <t>100039924990663</t>
  </si>
  <si>
    <t>2025-01-21T16:02:45.000Z</t>
  </si>
  <si>
    <t>pfbid02w8FPCHNaNbPu1dnS1Q9PM21CNmap2fGmvNmbHjBq9cJz91RcJuzCEmLy4WYUm6KEl</t>
  </si>
  <si>
    <t>2025-01-17T04:53:25.000Z</t>
  </si>
  <si>
    <t>https://wa.me/69201328</t>
  </si>
  <si>
    <t>2025-01-16T04:01:22.000Z</t>
  </si>
  <si>
    <t>pfbid02bmZwxrhQjWa2qz5MaCaJ5ADSrccoBrmYsz1oqAwWuk8KgYS7G5GUBH9Y46FtsGjQl</t>
  </si>
  <si>
    <t>2025-01-12T07:02:19.000Z</t>
  </si>
  <si>
    <t>pcb.1360114628693345</t>
  </si>
  <si>
    <t>https://www.facebook.com/media/set/?set=pcb.1360114628693345&amp;type=1</t>
  </si>
  <si>
    <t>1364530914533248</t>
  </si>
  <si>
    <t>https://scontent-lga3-1.xx.fbcdn.net/v/t39.30808-6/480863441_1393371924982480_764541425161560712_n.jpg?stp=dst-jpg_p417x417_tt6&amp;_nc_cat=103&amp;ccb=1-7&amp;_nc_sid=aa7b47&amp;_nc_ohc=upkto2pElcMQ7kNvwHj_ZFe&amp;_nc_oc=AdrDbVAFky0FkuwryAqIdai-k4r378zQMzajE_UxKaYbVwSe59scQOtc1s5BGQQsdcY&amp;_nc_zt=23&amp;_nc_ht=scontent-lga3-1.xx&amp;_nc_gid=AwvXtoz1GXkriZh1Y1eflA&amp;_nc_ss=72289&amp;oh=00_Af4woW6Jnx7ibQ8VidQoz-f4qt2AbAFBpcGtLuFNN2E2NQ&amp;oe=6A10AB72</t>
  </si>
  <si>
    <t>1364532084533131</t>
  </si>
  <si>
    <t>https://scontent-lga3-1.xx.fbcdn.net/v/t39.30808-6/480676249_1393372188315787_5981096618727438431_n.jpg?stp=dst-jpg_p417x417_tt6&amp;_nc_cat=111&amp;ccb=1-7&amp;_nc_sid=aa7b47&amp;_nc_ohc=RiElEfVcWicQ7kNvwE7M7ra&amp;_nc_oc=AdoY0UiNUXigteB2T4Q1e7uKkOUft4JHtUZw3ExH9ZVdHNAs4DlTCm4Ov0N-StMSqc4&amp;_nc_zt=23&amp;_nc_ht=scontent-lga3-1.xx&amp;_nc_gid=AwvXtoz1GXkriZh1Y1eflA&amp;_nc_ss=72289&amp;oh=00_Af7DMbQDqC7GLtC7WiKyjgxbo1-rIEi2T4fypmvfZQSR-Q&amp;oe=6A10C9FD</t>
  </si>
  <si>
    <t>1364530987866574</t>
  </si>
  <si>
    <t>https://scontent-lga3-3.xx.fbcdn.net/v/t39.30808-6/480854806_1393372121649127_3885662408934476647_n.jpg?stp=dst-jpg_s590x590_tt6&amp;_nc_cat=106&amp;ccb=1-7&amp;_nc_sid=aa7b47&amp;_nc_ohc=Ur4srSPVIy4Q7kNvwGtSpbA&amp;_nc_oc=AdrEeXaiAnVvGnwKJD0-TGygahbsw3fBExUgpe8ollGE8OuLGYOZ3w0dpHWLiPELYVc&amp;_nc_zt=23&amp;_nc_ht=scontent-lga3-3.xx&amp;_nc_gid=AwvXtoz1GXkriZh1Y1eflA&amp;_nc_ss=72289&amp;oh=00_Af5uwIGYeNu8uLzyPGh7oSstctxgVL2YYojsZIg1qhGN1A&amp;oe=6A10B4DE</t>
  </si>
  <si>
    <t>1364531874533152</t>
  </si>
  <si>
    <t>https://scontent-lga3-1.xx.fbcdn.net/v/t39.30808-6/480803966_1393372238315782_5296386454593844255_n.jpg?stp=dst-jpg_s590x590_tt6&amp;_nc_cat=110&amp;ccb=1-7&amp;_nc_sid=aa7b47&amp;_nc_ohc=rFICcOAL0P0Q7kNvwGRAENc&amp;_nc_oc=AdqHg-c8wzez7ge3xnZmNSYT-sQQ1Q0mb37A0_xRRz-5dHcYLNbzqJcmsmCRpSJyHfc&amp;_nc_zt=23&amp;_nc_ht=scontent-lga3-1.xx&amp;_nc_gid=AwvXtoz1GXkriZh1Y1eflA&amp;_nc_ss=72289&amp;oh=00_Af6npXvwxJwkZA9zuv_OR2aREh0aowVoO9AvaQ_qmfsyXA&amp;oe=6A10C30B</t>
  </si>
  <si>
    <t>1364532011199805</t>
  </si>
  <si>
    <t>https://scontent-lga3-2.xx.fbcdn.net/v/t39.30808-6/480654654_1393371934982479_4268828273985789619_n.jpg?stp=dst-jpg_s590x590_tt6&amp;_nc_cat=101&amp;ccb=1-7&amp;_nc_sid=aa7b47&amp;_nc_ohc=BcQJEGPkG_cQ7kNvwFMlN88&amp;_nc_oc=AdrtVpvEW-yCT1ZLaWXTuENTJprQ9Dx2deOXMci30Rmt2QJKzjGxQVxmf1tRpA4uLeY&amp;_nc_zt=23&amp;_nc_ht=scontent-lga3-2.xx&amp;_nc_gid=AwvXtoz1GXkriZh1Y1eflA&amp;_nc_ss=72289&amp;oh=00_Af5Xi6032fsmCRgv-39U7CF1Uan_R-owkwSvBE7SyxXuiA&amp;oe=6A10B718</t>
  </si>
  <si>
    <t>2025-01-11T12:44:10.000Z</t>
  </si>
  <si>
    <t>2025-01-09T11:51:27.000Z</t>
  </si>
  <si>
    <t>http://wa.me/85297752223</t>
  </si>
  <si>
    <t>pfbid02y2mabPAVtHTt6rvfdTxqzbXLNUqzGpSweujeNbSnd9pkriYg7CuAgtu37G13cqgul</t>
  </si>
  <si>
    <t>2025-01-09T11:03:14.000Z</t>
  </si>
  <si>
    <t>pcb.1358688152169326</t>
  </si>
  <si>
    <t>https://www.facebook.com/media/set/?set=pcb.1358688152169326&amp;type=1</t>
  </si>
  <si>
    <t>1078621564275174</t>
  </si>
  <si>
    <t>https://scontent-atl3-2.xx.fbcdn.net/v/t39.30808-6/490366050_1157200046417325_3354360546170247947_n.jpg?stp=cp6_dst-jpg_s590x590_tt6&amp;_nc_cat=100&amp;ccb=1-7&amp;_nc_sid=aa7b47&amp;_nc_ohc=KVKnW4T0ekAQ7kNvwHUBoSX&amp;_nc_oc=AdrsS7Mng9sMpJo0vPY-DRCZ7qyR4klZMMWtT_KwddjybVf0rn_L-2DlWyTtKyVZsG8&amp;_nc_zt=23&amp;_nc_ht=scontent-atl3-2.xx&amp;_nc_gid=Ofv842EmKWYmyVmyXX857w&amp;_nc_ss=72289&amp;oh=00_Af5uCfrrOnzz8uFhV-WqNCuNkNJI0LTpqcBzsvgsgtWm1Q&amp;oe=6A10C410</t>
  </si>
  <si>
    <t>1078621557608508</t>
  </si>
  <si>
    <t>https://scontent-atl3-1.xx.fbcdn.net/v/t39.30808-6/490373955_1157200303083966_8177079317646853576_n.jpg?stp=cp6_dst-jpg_s590x590_tt6&amp;_nc_cat=103&amp;ccb=1-7&amp;_nc_sid=aa7b47&amp;_nc_ohc=TIZYYF7txQkQ7kNvwHcZHlq&amp;_nc_oc=Ado1B4iSB6kNx_TH6yjw_wiaq9uLadIJ1S_9xN9dFO8jeKJgM5O0cya49q0RlFvWN_8&amp;_nc_zt=23&amp;_nc_ht=scontent-atl3-1.xx&amp;_nc_gid=Ofv842EmKWYmyVmyXX857w&amp;_nc_ss=72289&amp;oh=00_Af4_QQpnPxkIGyy_PRhFDcEcliMu-nJiay4BMCxFKyhpNg&amp;oe=6A10AE57</t>
  </si>
  <si>
    <t>1078621560941841</t>
  </si>
  <si>
    <t>https://scontent-atl3-2.xx.fbcdn.net/v/t39.30808-6/490591228_1157200439750619_4280629081341179076_n.jpg?stp=cp6_dst-jpg_s590x590_tt6&amp;_nc_cat=104&amp;ccb=1-7&amp;_nc_sid=aa7b47&amp;_nc_ohc=tthZW55qn1wQ7kNvwG4XXlI&amp;_nc_oc=AdosU4Gv9wFW4c0EziduYlobCieIAX7ZltNWL0M-QOJT1AzhsAp5fZthGIXk-bE0KiY&amp;_nc_zt=23&amp;_nc_ht=scontent-atl3-2.xx&amp;_nc_gid=Ofv842EmKWYmyVmyXX857w&amp;_nc_ss=72289&amp;oh=00_Af4F-9js5XSbJHbg7VoNzdi9VD6Jf2no7lRBSmTp2uVjfw&amp;oe=6A10AC0B</t>
  </si>
  <si>
    <t>2025-01-09T10:50:16.000Z</t>
  </si>
  <si>
    <t>574587498872958</t>
  </si>
  <si>
    <t>https://www.facebook.com/photo.php?fbid=574587498872958&amp;set=gm.1357274722310669&amp;type=3</t>
  </si>
  <si>
    <t>2025-01-07T08:12:30.000Z</t>
  </si>
  <si>
    <t>pcb.1357209802317161</t>
  </si>
  <si>
    <t>https://www.facebook.com/media/set/?set=pcb.1357209802317161&amp;type=1</t>
  </si>
  <si>
    <t>573246692356805</t>
  </si>
  <si>
    <t>https://scontent-lga3-2.xx.fbcdn.net/v/t39.30808-6/485377948_630117206669753_2975971653495706031_n.jpg?stp=dst-jpg_s590x590_tt6&amp;_nc_cat=100&amp;ccb=1-7&amp;_nc_sid=aa7b47&amp;_nc_ohc=EYaYeTqsw58Q7kNvwGQcyoe&amp;_nc_oc=AdrPN8KqLw-wB_b8iofx7n7XUzSEk8fJUvHvJcL12UbahI9kiXArunjiQQk1Qv_AgXc&amp;_nc_zt=23&amp;_nc_ht=scontent-lga3-2.xx&amp;_nc_gid=SAS_ojgbR7kUccPk3S8xeg&amp;_nc_ss=7d289&amp;oh=00_Af7BTRI2RTNlhvGRYRrYrNRQHxm8DlgixdeW-3hryFFmeQ&amp;oe=6A10BB33</t>
  </si>
  <si>
    <t>100090144377331</t>
  </si>
  <si>
    <t>573246689023472</t>
  </si>
  <si>
    <t>https://scontent-lga3-3.xx.fbcdn.net/v/t39.30808-6/484853419_630117083336432_6029313985394567664_n.jpg?stp=dst-jpg_s590x590_tt6&amp;_nc_cat=108&amp;ccb=1-7&amp;_nc_sid=aa7b47&amp;_nc_ohc=xLMm70zkvksQ7kNvwG5la5o&amp;_nc_oc=AdrDuZsOWy1-3ovPeQqjvOoNjVO9hP8uyrXLCK45ShEE6nDZxZJg_n9uCKxhaC0czyk&amp;_nc_zt=23&amp;_nc_ht=scontent-lga3-3.xx&amp;_nc_gid=SAS_ojgbR7kUccPk3S8xeg&amp;_nc_ss=7d289&amp;oh=00_Af6LxIV6CBTESV2kK4XnH5Fhn1fc8ZGGCWlbbQ8QfXKgGA&amp;oe=6A10985B</t>
  </si>
  <si>
    <t>573246702356804</t>
  </si>
  <si>
    <t>https://scontent-lga3-3.xx.fbcdn.net/v/t39.30808-6/484857808_630117030003104_3079852241775764028_n.jpg?stp=dst-jpg_s590x590_tt6&amp;_nc_cat=108&amp;ccb=1-7&amp;_nc_sid=aa7b47&amp;_nc_ohc=e0ImhUXDQyQQ7kNvwGztBTK&amp;_nc_oc=AdqTJ2tA78RGZgO2sPHgE8gDNWLGWcg37EyG_e-TigEpAk23h1WNbsab8n0HMnzWKws&amp;_nc_zt=23&amp;_nc_ht=scontent-lga3-3.xx&amp;_nc_gid=SAS_ojgbR7kUccPk3S8xeg&amp;_nc_ss=7d289&amp;oh=00_Af4JtrADy1lMUdK1BxSoCxOspD4kbrv7Q50Z2NV9HWDbWg&amp;oe=6A10BD36</t>
  </si>
  <si>
    <t>573246699023471</t>
  </si>
  <si>
    <t>https://scontent-lga3-2.xx.fbcdn.net/v/t39.30808-6/485359592_630117073336433_7359134298860494292_n.jpg?stp=dst-jpg_s590x590_tt6&amp;_nc_cat=101&amp;ccb=1-7&amp;_nc_sid=aa7b47&amp;_nc_ohc=IyTN0z_pyxwQ7kNvwG_sQG_&amp;_nc_oc=Ado4PKMwSTY7H0uHr64FAEsHmQBILQ_oMxI7TKmZ8PkbqQQq1l_0ZKGk6ynG91SJAP0&amp;_nc_zt=23&amp;_nc_ht=scontent-lga3-2.xx&amp;_nc_gid=SAS_ojgbR7kUccPk3S8xeg&amp;_nc_ss=7d289&amp;oh=00_Af5-I4FVkrgMkqSPY-Lwz8mqBsqNjSjoDQdya1VUDKDy0w&amp;oe=6A10A822</t>
  </si>
  <si>
    <t>573246695690138</t>
  </si>
  <si>
    <t>https://scontent-lga3-3.xx.fbcdn.net/v/t39.30808-6/485637145_630117270003080_7369969080404125029_n.jpg?stp=dst-jpg_s590x590_tt6&amp;_nc_cat=104&amp;ccb=1-7&amp;_nc_sid=aa7b47&amp;_nc_ohc=tKw3kzuYkegQ7kNvwGPVI6l&amp;_nc_oc=AdoVlTZTJptl5mGKXQ1UGOaUnR95D9jzapnMoU17RYSac_EKPW3rqAHws04nnQJQM1I&amp;_nc_zt=23&amp;_nc_ht=scontent-lga3-3.xx&amp;_nc_gid=SAS_ojgbR7kUccPk3S8xeg&amp;_nc_ss=7d289&amp;oh=00_Af7Gx5Juc_hMJ6llhFl5kudrAUhsJPWOt5zdCGxVeBU9HA&amp;oe=6A10BA57</t>
  </si>
  <si>
    <t>https://wa.me/85291062279</t>
  </si>
  <si>
    <t>2025-01-07T05:32:29.000Z</t>
  </si>
  <si>
    <t>2033928777040181</t>
  </si>
  <si>
    <t>2025-01-03T14:03:50.000Z</t>
  </si>
  <si>
    <t>pfbid0tReDisyvXF8Yz8hSn7mHwJvYN8UYs7VsG6xakN95KXB1AMkEEcAJAMEEbhzMGSRYl</t>
  </si>
  <si>
    <t>2025-01-03T12:37:49.000Z</t>
  </si>
  <si>
    <t>2025-01-02T13:41:28.000Z</t>
  </si>
  <si>
    <t>2025-01-02T03:28:40.000Z</t>
  </si>
  <si>
    <t>FFE0DFE3</t>
  </si>
  <si>
    <t>567126079635533</t>
  </si>
  <si>
    <t>https://www.facebook.com/photo.php?fbid=567126079635533&amp;set=gm.1351246829580125&amp;type=3</t>
  </si>
  <si>
    <t>2024-12-29T15:43:45.000Z</t>
  </si>
  <si>
    <t>pcb.1351061096265365</t>
  </si>
  <si>
    <t>https://www.facebook.com/media/set/?set=pcb.1351061096265365&amp;type=1</t>
  </si>
  <si>
    <t>122132136458505802</t>
  </si>
  <si>
    <t>https://scontent-phl2-1.xx.fbcdn.net/v/t39.30808-6/475133019_122137473614505802_5221180083561896306_n.jpg?stp=dst-jpg_s590x590_tt6&amp;_nc_cat=106&amp;ccb=1-7&amp;_nc_sid=aa7b47&amp;_nc_ohc=CP1pRFjReooQ7kNvwEqhdL7&amp;_nc_oc=AdpOuNbYvnh3YcaMX2LSJPSM2w8VqnMISL2GNyKJYYvgCuWPZKI-XgXC4aTy8t0xFgk&amp;_nc_zt=23&amp;_nc_ht=scontent-phl2-1.xx&amp;_nc_gid=GPLu5nLcdArtLTb7ALArDA&amp;_nc_ss=72289&amp;oh=00_Af6E3T-8EakGvfcw2eBP1lV-lp5KuaWAh4wjrnGWRLLlOA&amp;oe=6A10C4EE</t>
  </si>
  <si>
    <t>61565174073856</t>
  </si>
  <si>
    <t>122132136482505802</t>
  </si>
  <si>
    <t>https://scontent-phl2-1.xx.fbcdn.net/v/t39.30808-6/475280180_122137474610505802_6102026859700693132_n.jpg?stp=dst-jpg_s590x590_tt6&amp;_nc_cat=101&amp;ccb=1-7&amp;_nc_sid=aa7b47&amp;_nc_ohc=E90Dgj6nkDIQ7kNvwEFy2CP&amp;_nc_oc=Adpij-pUYrtWccah1dc582neBZC5yIkAZrbnxhedsb-xgZlF-GQqZQFpO8bwO4O_HEU&amp;_nc_zt=23&amp;_nc_ht=scontent-phl2-1.xx&amp;_nc_gid=GPLu5nLcdArtLTb7ALArDA&amp;_nc_ss=72289&amp;oh=00_Af6QbeIpKK7mhcPrUiQ5H-jKfxETQX4m4BVhov_JzVmnyA&amp;oe=6A109994</t>
  </si>
  <si>
    <t>122132136428505802</t>
  </si>
  <si>
    <t>https://scontent-phl2-1.xx.fbcdn.net/v/t39.30808-6/475163292_122137473884505802_7942526667233960944_n.jpg?_nc_cat=108&amp;ccb=1-7&amp;_nc_sid=aa7b47&amp;_nc_ohc=BT6lGf6gwI4Q7kNvwELfwAG&amp;_nc_oc=Adr_3p0U_3O_WSVlhzcxpRo8fBLlUpgVLJcIbwNjoCpFQRNJJjRimP_pK7ZJeSJXtB8&amp;_nc_zt=23&amp;_nc_ht=scontent-phl2-1.xx&amp;_nc_gid=GPLu5nLcdArtLTb7ALArDA&amp;_nc_ss=72289&amp;oh=00_Af7X1PXgNrO2aAUl5eqbXnv-3IGxzsVY9xs_fXjdCEuFXQ&amp;oe=6A10B37C</t>
  </si>
  <si>
    <t>122132136602505802</t>
  </si>
  <si>
    <t>https://scontent-phl2-1.xx.fbcdn.net/v/t39.30808-6/474798756_122137473836505802_6281639094326738926_n.jpg?stp=dst-jpg_s590x590_tt6&amp;_nc_cat=104&amp;ccb=1-7&amp;_nc_sid=aa7b47&amp;_nc_ohc=A91NpAJQwm0Q7kNvwG4EJQX&amp;_nc_oc=AdohXh3rjQBLv09WkENsH7pu4p2i20Tnf3Kt6bgOrzo6z2FRYKba2wiJw5sC8NJCwP8&amp;_nc_zt=23&amp;_nc_ht=scontent-phl2-1.xx&amp;_nc_gid=GPLu5nLcdArtLTb7ALArDA&amp;_nc_ss=72289&amp;oh=00_Af5qxZ7VgwrGiN1FKZKrT0_JAzCgT4BmleAr12fUVzyomg&amp;oe=6A10AB13</t>
  </si>
  <si>
    <t>122132136626505802</t>
  </si>
  <si>
    <t>https://scontent-phl2-1.xx.fbcdn.net/v/t39.30808-6/475013256_122137474256505802_5516944634847775509_n.jpg?stp=cp6_dst-jpg_s590x590_tt6&amp;_nc_cat=106&amp;ccb=1-7&amp;_nc_sid=aa7b47&amp;_nc_ohc=qkKN3mKivPMQ7kNvwHPtnqu&amp;_nc_oc=AdqGGWbueVS2jGfFXDZCw3pExl0JXeKIS0Ez14WEnFvN-tqE4bFFTfeq_XF9MOXn-EY&amp;_nc_zt=23&amp;_nc_ht=scontent-phl2-1.xx&amp;_nc_gid=GPLu5nLcdArtLTb7ALArDA&amp;_nc_ss=72289&amp;oh=00_Af6ClGrc5yo2Pqhi95lUgrrhL4fii3biv_n6IbfouwjWBA&amp;oe=6A10C154</t>
  </si>
  <si>
    <t>2024-12-29T09:49:07.000Z</t>
  </si>
  <si>
    <t>1179568143771971</t>
  </si>
  <si>
    <t>2024-12-24T11:45:48.000Z</t>
  </si>
  <si>
    <t>2024-12-23T12:11:00.000Z</t>
  </si>
  <si>
    <t>https://buy.ev-boy.com/Campaigns/GbtType2Adapter/</t>
  </si>
  <si>
    <t>100063740079043</t>
  </si>
  <si>
    <t>2024-12-22T18:59:35.000Z</t>
  </si>
  <si>
    <t>pcb.1346151323423009</t>
  </si>
  <si>
    <t>https://www.facebook.com/media/set/?set=pcb.1346151323423009&amp;type=1</t>
  </si>
  <si>
    <t>122151764516341395</t>
  </si>
  <si>
    <t>https://scontent-bos5-1.xx.fbcdn.net/v/t39.30808-6/476331684_122159954552341395_7691932561759077293_n.jpg?stp=dst-jpg_s590x590_tt6&amp;_nc_cat=111&amp;ccb=1-7&amp;_nc_sid=aa7b47&amp;_nc_ohc=NgvgI1InTZAQ7kNvwFqnEJF&amp;_nc_oc=AdoV2HoKK0JTmtVLjO0bVZjzuIoxrRVLW33xyZrhvW_XZ9fOi8z_0OScs0M_mzN7XgIHpetYxiUDDxNEK-fg5q9v&amp;_nc_zt=23&amp;_nc_ht=scontent-bos5-1.xx&amp;_nc_gid=5BwofchFZcNgjKIo2kwzbQ&amp;_nc_ss=72289&amp;oh=00_Af6TYSEFJYlbskVy6Z65fx74PX61zxhEN_lKqYTY4aGtqQ&amp;oe=6A10C46C</t>
  </si>
  <si>
    <t>122151764606341395</t>
  </si>
  <si>
    <t>https://scontent-bos5-1.xx.fbcdn.net/v/t39.30808-6/475973534_122159954474341395_2186180585294225155_n.jpg?stp=dst-jpg_s590x590_tt6&amp;_nc_cat=100&amp;ccb=1-7&amp;_nc_sid=aa7b47&amp;_nc_ohc=CBRpu_Ft8oEQ7kNvwEM46UK&amp;_nc_oc=AdosxGrCaWKXwq7UCn7Rj_gFWEHefquwcD9Z2JeoiodH0HnyB6uMl26llZydNDhxvCzcgubuyM7gsYxzrVQ9TKoC&amp;_nc_zt=23&amp;_nc_ht=scontent-bos5-1.xx&amp;_nc_gid=5BwofchFZcNgjKIo2kwzbQ&amp;_nc_ss=72289&amp;oh=00_Af7cAt358c73efIyrMb7lbTusj4Bpq_kOW06y1YF4y06gQ&amp;oe=6A109A7A</t>
  </si>
  <si>
    <t>122151764552341395</t>
  </si>
  <si>
    <t>https://scontent-bos5-1.xx.fbcdn.net/v/t39.30808-6/476084719_122159954918341395_1526811596849677376_n.jpg?stp=dst-jpg_s590x590_tt6&amp;_nc_cat=104&amp;ccb=1-7&amp;_nc_sid=aa7b47&amp;_nc_ohc=AQZMgYHXMO8Q7kNvwFFSeFJ&amp;_nc_oc=AdrwYSBJ0yGKdge2ttpqrnIynvq0b-f_v1RI3ei5pjkuXlPj_98uEzq_4qGcaMCZBiHzwFFFwNOZomsyuEBR9ZVg&amp;_nc_zt=23&amp;_nc_ht=scontent-bos5-1.xx&amp;_nc_gid=5BwofchFZcNgjKIo2kwzbQ&amp;_nc_ss=72289&amp;oh=00_Af5nA0ZR5KnuCafoo427UJ9vjZgCEKgClVGAPjdfrg_uyg&amp;oe=6A10B25C</t>
  </si>
  <si>
    <t>122151764684341395</t>
  </si>
  <si>
    <t>https://scontent-bos5-1.xx.fbcdn.net/v/t39.30808-6/476150730_122159954576341395_6072892759104731284_n.jpg?stp=dst-jpg_s590x590_tt6&amp;_nc_cat=104&amp;ccb=1-7&amp;_nc_sid=aa7b47&amp;_nc_ohc=l9gcPkyr6o8Q7kNvwEBvZ-w&amp;_nc_oc=AdouE4Q492TQ-I6ig_EfndNl1pjyzacht4pDZYvbHBhGag0jYeuY4hGY2HIOoFOTNSTSCV9FjmiFFuBknfskG5K-&amp;_nc_zt=23&amp;_nc_ht=scontent-bos5-1.xx&amp;_nc_gid=5BwofchFZcNgjKIo2kwzbQ&amp;_nc_ss=72289&amp;oh=00_Af6pgrlfa93lNENX4hvIcds9-AM4uxs2lBHh00uJPzH3Og&amp;oe=6A10B7DF</t>
  </si>
  <si>
    <t>122151764642341395</t>
  </si>
  <si>
    <t>https://scontent-bos5-1.xx.fbcdn.net/v/t39.30808-6/475837969_122159954396341395_5180793129541275452_n.jpg?stp=dst-jpg_s590x590_tt6&amp;_nc_cat=103&amp;ccb=1-7&amp;_nc_sid=aa7b47&amp;_nc_ohc=EYRcyngFYQUQ7kNvwECi6cW&amp;_nc_oc=AdoIAt3ZZmqvM-xQ7jymloG5cs0PngajWOt30U0OmP0SNUS1oLyiXoqYDSEV6ifhwfS6CQ1teFu3DfTM0qqH0pMd&amp;_nc_zt=23&amp;_nc_ht=scontent-bos5-1.xx&amp;_nc_gid=5BwofchFZcNgjKIo2kwzbQ&amp;_nc_ss=72289&amp;oh=00_Af4YU5FIrDVLzwD8s6YSqB754i5LYbdwn3TrP3Dp6N_s5g&amp;oe=6A10A599</t>
  </si>
  <si>
    <t>2024-12-22T06:28:05.000Z</t>
  </si>
  <si>
    <t>1119767139776583</t>
  </si>
  <si>
    <t>2024-12-21T11:19:00.000Z</t>
  </si>
  <si>
    <t>1704755073424616</t>
  </si>
  <si>
    <t>https://external-mia3-2.xx.fbcdn.net/emg1/v/t13/12861099947440645851?url=https%3A%2F%2Fi.ytimg.com%2Fvi%2F7ls5T6Wh0-w%2Foar2.jpg%3Fsqp%3D-oaymwEkCJUDENAFSFqQAgHyq4qpAxMIARUAAAAAJQAAyEI9AICiQ3gB%26rs%3DAOn4CLCaAzpA-9IfLhXEgqnmbmuP3dH5_w&amp;fb_obo=1&amp;utld=ytimg.com&amp;stp=c0.5000x0.5000f_dst-jpg_flffffff_p139x215_q75_tt6&amp;_nc_gid=ELj7YRWjEls1q83dKS0Mwg&amp;_nc_oc=AdqtX1bQtmjTwUGpGdTnVNSWTaPVhVa7WdVVy7d2TuiOnx5m77s5JCSYcrOfZj8k80w&amp;ccb=13-1&amp;oh=06_Q3-_ATynkGJbsLf0ZuzYNSf_LH4wGgfrDhOnbczFH7LdenVC&amp;oe=6A0CA117&amp;_nc_sid=085657</t>
  </si>
  <si>
    <t>https://youtube.com/shorts/7ls5T6Wh0-w?si=LizlnfvSvL2yy37t</t>
  </si>
  <si>
    <t>pfbid034hbpDcfuChyhhJSoQvAFgj3eFTdEvhUBvJRjhRoa4mtmhMRYsLJf6styw8FAeGBnl</t>
  </si>
  <si>
    <t>2024-12-21T03:05:27.000Z</t>
  </si>
  <si>
    <t>FFBBA79C</t>
  </si>
  <si>
    <t>122149816052047693</t>
  </si>
  <si>
    <t>https://www.facebook.com/photo.php?fbid=122149816052047693&amp;set=gm.1218556152849194&amp;type=3</t>
  </si>
  <si>
    <t>pfbid0DjhhEfSfK5T9G9dtakGf9LnQfjUV37vjQ3bccPJSqcsnH26hyUNHWFzu8Xejuth2l</t>
  </si>
  <si>
    <t>2024-06-17T07:28:11.000Z</t>
  </si>
  <si>
    <t>pcb.1341186840586124</t>
  </si>
  <si>
    <t>https://www.facebook.com/media/set/?set=pcb.1341186840586124&amp;type=1</t>
  </si>
  <si>
    <t>122150054858341395</t>
  </si>
  <si>
    <t>https://scontent.ffcm1-2.fna.fbcdn.net/v/t39.30808-6/475832804_122159730746341395_2143159748442240319_n.jpg?stp=dst-jpg_s590x590_tt6&amp;_nc_cat=104&amp;ccb=1-7&amp;_nc_sid=aa7b47&amp;_nc_ohc=1Qe-qNNUXtAQ7kNvwFLNbgA&amp;_nc_oc=Adq3bVP6TKF9vaArl_2URJB1kjR0bm-kczIL6AfbBNbLBzPlDMrVy0PFUdxjYP85Vwjkd9puIMiyV0oao57uCa_W&amp;_nc_zt=23&amp;_nc_ht=scontent.ffcm1-2.fna&amp;_nc_gid=3hrYMzNvZOehQwR2HjDwiA&amp;_nc_ss=72289&amp;oh=00_Af5izmloolmclmwGee1Dvs8CFBZpdPKtVvQf1ftyzcTzLg&amp;oe=6A10C884</t>
  </si>
  <si>
    <t>122150055026341395</t>
  </si>
  <si>
    <t>https://scontent.ffcm1-2.fna.fbcdn.net/v/t39.30808-6/476438777_122159730788341395_320691803419395713_n.jpg?stp=dst-jpg_s590x590_tt6&amp;_nc_cat=106&amp;ccb=1-7&amp;_nc_sid=aa7b47&amp;_nc_ohc=BRH4dpn1UncQ7kNvwHEYGcW&amp;_nc_oc=Adpg_C_eDd9W76qisDryqts_CwAxU1ssJ1G5-e13egYmr7UByrNkdnmd2swbl7JIS7vS4e6FdupBXFx-R0g4HF-v&amp;_nc_zt=23&amp;_nc_ht=scontent.ffcm1-2.fna&amp;_nc_gid=3hrYMzNvZOehQwR2HjDwiA&amp;_nc_ss=72289&amp;oh=00_Af4RYQIJig7npPhz6CkI69HgYY5sFqXythQWbL_mkyawEA&amp;oe=6A10B8BA</t>
  </si>
  <si>
    <t>122150054948341395</t>
  </si>
  <si>
    <t>https://scontent.ffcm1-1.fna.fbcdn.net/v/t39.30808-6/476243458_122159730710341395_2252570814689707830_n.jpg?stp=dst-jpg_s590x590_tt6&amp;_nc_cat=111&amp;ccb=1-7&amp;_nc_sid=aa7b47&amp;_nc_ohc=K7MOUUGL9YcQ7kNvwHiZx3w&amp;_nc_oc=AdqLnn_JlsxMCkePliN9vDpe33DKjLRW1vF1Gp8GmxBjs1XcU1TfP2wuB3QtgN1PEwXOYEqg2EXaf1lskeQevUol&amp;_nc_zt=23&amp;_nc_ht=scontent.ffcm1-1.fna&amp;_nc_gid=3hrYMzNvZOehQwR2HjDwiA&amp;_nc_ss=72289&amp;oh=00_Af6xbpEOu_kYax1AqmcJGTEMTHE8uwrzvwMeEd9U0ZTh7A&amp;oe=6A10A468</t>
  </si>
  <si>
    <t>122150055074341395</t>
  </si>
  <si>
    <t>https://scontent.ffcm1-2.fna.fbcdn.net/v/t39.30808-6/476245765_122159730098341395_3413595409318941190_n.jpg?stp=dst-jpg_s590x590_tt6&amp;_nc_cat=108&amp;ccb=1-7&amp;_nc_sid=aa7b47&amp;_nc_ohc=xKS_RWCJkpEQ7kNvwFUJrhB&amp;_nc_oc=Ado4CT5BsaJbmVUYu1Cjgd3kAW4n-4P7xtEfb0TQXIzcRog-4NS94vL0VAGHqLdrsURLhvKFuJcnKBwCOgh2PSOX&amp;_nc_zt=23&amp;_nc_ht=scontent.ffcm1-2.fna&amp;_nc_gid=3hrYMzNvZOehQwR2HjDwiA&amp;_nc_ss=72289&amp;oh=00_Af6jsDur4iNfvl9NVv5PrRHs53BP0NYGxxIRolAbcPA_iw&amp;oe=6A109C96</t>
  </si>
  <si>
    <t>122150055116341395</t>
  </si>
  <si>
    <t>https://scontent.ffcm1-2.fna.fbcdn.net/v/t39.30808-6/476413301_122159730062341395_1942552265212962329_n.jpg?stp=dst-jpg_s590x590_tt6&amp;_nc_cat=102&amp;ccb=1-7&amp;_nc_sid=aa7b47&amp;_nc_ohc=mi5TKoIa6BgQ7kNvwHbu7_t&amp;_nc_oc=AdoRDQ-o69YUaz5R8SWnRvGw2kLDm93R1cn8JKSS6m6W93XSKvgkJE1dlKmD3eEG7UwU6ZH2Z_dPfvusot6Y3VJj&amp;_nc_zt=23&amp;_nc_ht=scontent.ffcm1-2.fna&amp;_nc_gid=3hrYMzNvZOehQwR2HjDwiA&amp;_nc_ss=72289&amp;oh=00_Af4Ol5QwIhVZCE9gnh-W9qYRnU8lrnpqB86v5fOZNPI9ZA&amp;oe=6A10BDBB</t>
  </si>
  <si>
    <t>2024-12-15T05:05:23.000Z</t>
  </si>
  <si>
    <t>pcb.1340562063981935</t>
  </si>
  <si>
    <t>https://www.facebook.com/media/set/?set=pcb.1340562063981935&amp;type=1</t>
  </si>
  <si>
    <t>609426934934859</t>
  </si>
  <si>
    <t>https://scontent.ffcm1-1.fna.fbcdn.net/v/t39.30808-6/483064179_673192028558349_6610909015240152684_n.jpg?stp=dst-jpg_s590x590_tt6&amp;_nc_cat=103&amp;ccb=1-7&amp;_nc_sid=aa7b47&amp;_nc_ohc=c0dqMIfInGkQ7kNvwEaXxCq&amp;_nc_oc=AdrvIf8Nkp2zS3cNIEoU1GOy5QVTbSt7lEeYj0vXDGheCWLuBzUps6w0VFa7MnmXUfH5tl_tehKWFwueLuKjRuKt&amp;_nc_zt=23&amp;_nc_ht=scontent.ffcm1-1.fna&amp;_nc_gid=3hrYMzNvZOehQwR2HjDwiA&amp;_nc_ss=72289&amp;oh=00_Af5Qnn31n1lte4u9FU-A3a6LrkjSf3onukLKp19ldhpSsQ&amp;oe=6A10BAEC</t>
  </si>
  <si>
    <t>609426928268193</t>
  </si>
  <si>
    <t>https://scontent.ffcm1-1.fna.fbcdn.net/v/t39.30808-6/483604587_673192105225008_5335970803760274306_n.jpg?stp=dst-jpg_s590x590_tt6&amp;_nc_cat=100&amp;ccb=1-7&amp;_nc_sid=aa7b47&amp;_nc_ohc=yvwcH3eoR0UQ7kNvwHds2fe&amp;_nc_oc=AdplHFI2HLC3QQuO9PfAC61nkzeIC5hxfDLhVVx7xR-4bIJ8L2J5e1dqsk4ul7ayRUDo_8g1MPGHBroH1hqFEFvF&amp;_nc_zt=23&amp;_nc_ht=scontent.ffcm1-1.fna&amp;_nc_gid=3hrYMzNvZOehQwR2HjDwiA&amp;_nc_ss=72289&amp;oh=00_Af6jrvRvHbQLbm7qdang1-eLp1rhnnlvc6JH8dybfcwYyA&amp;oe=6A10AA05</t>
  </si>
  <si>
    <t>609426931601526</t>
  </si>
  <si>
    <t>https://scontent.ffcm1-2.fna.fbcdn.net/v/t39.30808-6/484328393_673192101891675_3231573167898605563_n.jpg?stp=dst-jpg_s590x590_tt6&amp;_nc_cat=102&amp;ccb=1-7&amp;_nc_sid=aa7b47&amp;_nc_ohc=MVKUgzrTsQ0Q7kNvwESMOfh&amp;_nc_oc=AdoSZA5bz16n65UgyiRnP2Ly-jcEs6jmiSax3Rv1JSeaGtcfpmNAKk5B2ZMYJV5jH3nqC3fU0vNM6eHVqtrDcMFX&amp;_nc_zt=23&amp;_nc_ht=scontent.ffcm1-2.fna&amp;_nc_gid=3hrYMzNvZOehQwR2HjDwiA&amp;_nc_ss=72289&amp;oh=00_Af7kqUQvt7cgDr2MPJb9ESHKZg3q-kzqKTFuJJ7QdVxG8w&amp;oe=6A109ED1</t>
  </si>
  <si>
    <t>609426924934860</t>
  </si>
  <si>
    <t>https://scontent.ffcm1-1.fna.fbcdn.net/v/t39.30808-6/483067780_673191988558353_6367017723795798710_n.jpg?stp=dst-jpg_s590x590_tt6&amp;_nc_cat=110&amp;ccb=1-7&amp;_nc_sid=aa7b47&amp;_nc_ohc=U3AqDceI95QQ7kNvwFTRYKw&amp;_nc_oc=AdoGHfejOrgLRriz1udLS3dvrA-LxtlaZtmqOgTHzWYP6kUkm5RCCIhZ8neNMzQxQstaJXrUqWLsrC14cPEM5YT0&amp;_nc_zt=23&amp;_nc_ht=scontent.ffcm1-1.fna&amp;_nc_gid=3hrYMzNvZOehQwR2HjDwiA&amp;_nc_ss=72289&amp;oh=00_Af4glebMijqJCayhQpWip8yOJdj01KfpexuNyWwyfG4DJg&amp;oe=6A1092ED</t>
  </si>
  <si>
    <t>2024-12-14T06:55:49.000Z</t>
  </si>
  <si>
    <t>https://ev-boy.com/</t>
  </si>
  <si>
    <t>2024-12-08T18:58:22.000Z</t>
  </si>
  <si>
    <t>https://tinyurl.com/25pjb7tc</t>
  </si>
  <si>
    <t>2024-11-12T17:11:24.000Z</t>
  </si>
  <si>
    <t>pcb.1338166940888114</t>
  </si>
  <si>
    <t>https://www.facebook.com/media/set/?set=pcb.1338166940888114&amp;type=1</t>
  </si>
  <si>
    <t>122149140008341395</t>
  </si>
  <si>
    <t>https://scontent.fsac1-2.fna.fbcdn.net/v/t39.30808-6/475787454_122159150150341395_6748570339817878997_n.jpg?stp=dst-jpg_s590x590_tt6&amp;_nc_cat=110&amp;ccb=1-7&amp;_nc_sid=aa7b47&amp;_nc_ohc=82ro7KVFH4MQ7kNvwGpTbhJ&amp;_nc_oc=AdrbKmm5S6OOhgZolUOQCqYuJeFK_efJPryGreg4b_b522ZQw5bHgegWYdloeDGtVlE&amp;_nc_zt=23&amp;_nc_ht=scontent.fsac1-2.fna&amp;_nc_gid=7yLvkH8B-uZgs3FlsWsXPA&amp;_nc_ss=72289&amp;oh=00_Af5U2ZDfSgi7J02l9fF63d-flgPwwcGsv-OQbUepS9uIbQ&amp;oe=6A10BDC2</t>
  </si>
  <si>
    <t>122149140044341395</t>
  </si>
  <si>
    <t>https://scontent.fsac1-2.fna.fbcdn.net/v/t39.30808-6/475872166_122159150186341395_7009617485756232883_n.jpg?stp=cp6_dst-jpg_s590x590_tt6&amp;_nc_cat=105&amp;ccb=1-7&amp;_nc_sid=aa7b47&amp;_nc_ohc=aQMeFnksnQUQ7kNvwE1Ccr_&amp;_nc_oc=AdpMTTW2xTK5FJSMG6OaJT1VgYYubkFDubxf-sUZ_CiQAGmJqZJfFVqBjFtZo_X1WdI&amp;_nc_zt=23&amp;_nc_ht=scontent.fsac1-2.fna&amp;_nc_gid=7yLvkH8B-uZgs3FlsWsXPA&amp;_nc_ss=72289&amp;oh=00_Af7qOCg690H-a2ggS-lhd94ChD9_MNQU0Lm0Dx-SPYav3Q&amp;oe=6A10B938</t>
  </si>
  <si>
    <t>122149140242341395</t>
  </si>
  <si>
    <t>https://scontent.fsac1-2.fna.fbcdn.net/v/t39.30808-6/475849569_122159150096341395_6947912431710874745_n.jpg?stp=cp6_dst-jpg_s590x590_tt6&amp;_nc_cat=102&amp;ccb=1-7&amp;_nc_sid=aa7b47&amp;_nc_ohc=VZBJ_wgTsiMQ7kNvwFbsyWx&amp;_nc_oc=AdpXWxad0wJSWx8AUmQqIY5wn6slBQJp4yRDQRqy7N3_iIq614LZvCXUK2yueuNnfkU&amp;_nc_zt=23&amp;_nc_ht=scontent.fsac1-2.fna&amp;_nc_gid=7yLvkH8B-uZgs3FlsWsXPA&amp;_nc_ss=72289&amp;oh=00_Af7l3rsaHGCf0RF_mX-koTqoONsQRBpXaI85sqOo9y-u2g&amp;oe=6A10C3E9</t>
  </si>
  <si>
    <t>122149140212341395</t>
  </si>
  <si>
    <t>https://scontent.fsac1-2.fna.fbcdn.net/v/t39.30808-6/475857976_122159150036341395_5585958451480389131_n.jpg?stp=cp6_dst-jpg_s590x590_tt6&amp;_nc_cat=109&amp;ccb=1-7&amp;_nc_sid=aa7b47&amp;_nc_ohc=RrRek7SvCjUQ7kNvwHL_LlF&amp;_nc_oc=Adp2sCzMK2a9gIPji2L1W9R18jU-gHZpFTR0zQvvqKGr4SwpzFWvM0JLKCFZvvx4Wgk&amp;_nc_zt=23&amp;_nc_ht=scontent.fsac1-2.fna&amp;_nc_gid=7yLvkH8B-uZgs3FlsWsXPA&amp;_nc_ss=72289&amp;oh=00_Af7Xi45uaEJdf14KUp31FK7IaOTO6kE5ZC3JQbJT9g2o4w&amp;oe=6A10B7C8</t>
  </si>
  <si>
    <t>122149140344341395</t>
  </si>
  <si>
    <t>https://scontent.fsac1-2.fna.fbcdn.net/v/t39.30808-6/475977581_122159150114341395_3032966175961243082_n.jpg?stp=cp6_dst-jpg_s590x590_tt6&amp;_nc_cat=103&amp;ccb=1-7&amp;_nc_sid=aa7b47&amp;_nc_ohc=SOfovW2jSwkQ7kNvwHgERCF&amp;_nc_oc=AdoxPidAf5gFwhQxN9H_9Zfo4_WASTpGbQFHMrUrM1L9vCVgnakYLIVi-7l__J3GGig&amp;_nc_zt=23&amp;_nc_ht=scontent.fsac1-2.fna&amp;_nc_gid=7yLvkH8B-uZgs3FlsWsXPA&amp;_nc_ss=72289&amp;oh=00_Af5KtlJoek2PsSAEgCnpPAgsgXKDVnycFPbyssRHKgnQ-g&amp;oe=6A10A113</t>
  </si>
  <si>
    <t>2024-12-10T16:25:05.000Z</t>
  </si>
  <si>
    <t>FFF6BC73</t>
  </si>
  <si>
    <t>122240258624007465</t>
  </si>
  <si>
    <t>https://www.facebook.com/861259669554312/photos/gm.1337766737594801/122240258624007465/?type=3</t>
  </si>
  <si>
    <t>https://wa.me/message/3GXELWHDTTP4D1?src=qr</t>
  </si>
  <si>
    <t>861259669554312</t>
  </si>
  <si>
    <t>2024-12-10T01:52:02.000Z</t>
  </si>
  <si>
    <t>pcb.1336490361055772</t>
  </si>
  <si>
    <t>https://www.facebook.com/media/set/?set=pcb.1336490361055772&amp;type=1</t>
  </si>
  <si>
    <t>122148525776341395</t>
  </si>
  <si>
    <t>https://scontent-iad6-1.xx.fbcdn.net/v/t39.30808-6/475750908_122159125868341395_1749347291272250315_n.jpg?stp=dst-jpg_s590x590_tt6&amp;_nc_cat=107&amp;ccb=1-7&amp;_nc_sid=aa7b47&amp;_nc_ohc=2yfwPWtFyroQ7kNvwEyIwJE&amp;_nc_oc=Adqpa08E5HbpqUyRL2IP72YgyHeTWI7_KeSjN15fvfBKzAa6jMMRrMsmFJ3llR1VdYI&amp;_nc_zt=23&amp;_nc_ht=scontent-iad6-1.xx&amp;_nc_gid=x_xazI6MJMBU4yeCDg95hA&amp;_nc_ss=72289&amp;oh=00_Af4b14lf2TaPv_-zuZeF6h4mmPaOVRtchfjTVC0Rr7X9xQ&amp;oe=6A10C987</t>
  </si>
  <si>
    <t>122148525902341395</t>
  </si>
  <si>
    <t>https://scontent-iad6-1.xx.fbcdn.net/v/t39.30808-6/475956746_122159125724341395_6841240259248458407_n.jpg?stp=dst-jpg_s590x590_tt6&amp;_nc_cat=100&amp;ccb=1-7&amp;_nc_sid=aa7b47&amp;_nc_ohc=-0Tkr_da0s0Q7kNvwHP817n&amp;_nc_oc=Adr2IP5A495qs1avXhacZofssKU7Zjzo6Fd8OkCvvR5B-Ri66dqQbnH4la1mXnLr3i0&amp;_nc_zt=23&amp;_nc_ht=scontent-iad6-1.xx&amp;_nc_gid=x_xazI6MJMBU4yeCDg95hA&amp;_nc_ss=72289&amp;oh=00_Af71fFxXaY4tTtMLVXNnKJ9rKDBzcLZU1b57jjSWxIpN1g&amp;oe=6A10B4DA</t>
  </si>
  <si>
    <t>122148525986341395</t>
  </si>
  <si>
    <t>https://scontent-iad3-2.xx.fbcdn.net/v/t39.30808-6/475462576_122159125478341395_1447509717539553991_n.jpg?stp=dst-jpg_s590x590_tt6&amp;_nc_cat=103&amp;ccb=1-7&amp;_nc_sid=aa7b47&amp;_nc_ohc=6inP4mMrS7wQ7kNvwEeaEm2&amp;_nc_oc=AdpuEifeJ-luCAe7-X3McBJg-Lz8uStTKUs4jjKll-nbjbCLoZtFU-okzzkWTQ3U2Ww&amp;_nc_zt=23&amp;_nc_ht=scontent-iad3-2.xx&amp;_nc_gid=x_xazI6MJMBU4yeCDg95hA&amp;_nc_ss=72289&amp;oh=00_Af7x0oBPqtwlBqVhq8i1SY-AiKSucO946EEAvQ5Xuh0xnQ&amp;oe=6A10A7E7</t>
  </si>
  <si>
    <t>122148526070341395</t>
  </si>
  <si>
    <t>https://scontent-iad6-1.xx.fbcdn.net/v/t39.30808-6/475883630_122159125880341395_8072378458988991976_n.jpg?stp=dst-jpg_s590x590_tt6&amp;_nc_cat=107&amp;ccb=1-7&amp;_nc_sid=aa7b47&amp;_nc_ohc=zXKD8DWiOOIQ7kNvwG_1vX1&amp;_nc_oc=AdphT9HyZOwYkSOKQkcMxUZqh0GNPadweGPAgPOfc0wa0C-PZDP2HEdoNgshGhR2I1U&amp;_nc_zt=23&amp;_nc_ht=scontent-iad6-1.xx&amp;_nc_gid=x_xazI6MJMBU4yeCDg95hA&amp;_nc_ss=72289&amp;oh=00_Af4kabfZcJErT9gJ7m6cg-DUdckWu2O6yzdtIhpIfTVLpQ&amp;oe=6A109D92</t>
  </si>
  <si>
    <t>122148526094341395</t>
  </si>
  <si>
    <t>https://scontent-iad3-1.xx.fbcdn.net/v/t39.30808-6/475442389_122159125940341395_3971184798444836747_n.jpg?stp=dst-jpg_s590x590_tt6&amp;_nc_cat=104&amp;ccb=1-7&amp;_nc_sid=aa7b47&amp;_nc_ohc=fTZR_HZjUXsQ7kNvwGGRfEe&amp;_nc_oc=AdoIyWzicF82L3L_3TWrKSnqKxgp_1REWO44KYZ3vkP3dX6ZPfBvQJPYzHe1enZdt5g&amp;_nc_zt=23&amp;_nc_ht=scontent-iad3-1.xx&amp;_nc_gid=x_xazI6MJMBU4yeCDg95hA&amp;_nc_ss=72289&amp;oh=00_Af5JiBzTFRVCtA3GIy98ywwWSZMENcr8O1b605pq023Z8Q&amp;oe=6A109D22</t>
  </si>
  <si>
    <t>2024-12-08T04:02:56.000Z</t>
  </si>
  <si>
    <t>https://video-iad3-1.xx.fbcdn.net/o1/v/t2/f2/m412/AQMcw_qK3ZmyVSVIRMXj3s2UZGaN8ILtOUJ-jXfUdJMNq6o3W1ApH3nfRfO26YSsoxmlpAIf1WWlfAoi8Bh8beep.mp4?_nc_cat=101&amp;_nc_sid=8bf8fe&amp;_nc_ht=video-iad3-1.xx.fbcdn.net&amp;_nc_ohc=MXGDDcEqUEYQ7kNvwHw1Klq&amp;efg=eyJ2ZW5jb2RlX3RhZyI6Inhwdl9wcm9ncmVzc2l2ZS5GQUNFQk9PSy4uQzMuMzYwLnN2ZV9zZCIsInhwdl9hc3NldF9pZCI6MTAyNDE5MTAzOTM5MjA1OSwiYXNzZXRfYWdlX2RheXMiOjUyNywidmlfdXNlY2FzZV9pZCI6MTAxMjEsImR1cmF0aW9uX3MiOjQyLCJ1cmxnZW5fc291cmNlIjoid3d3In0%3D&amp;ccb=17-1&amp;_nc_gid=x_xazI6MJMBU4yeCDg95hA&amp;_nc_ss=72289&amp;_nc_zt=28&amp;oh=00_Af5PgShRrlIEhiPibCG8nYnLGiCzj4q7Z-dpdhdGh5z69w&amp;oe=6A10B6E2&amp;bitrate=484408&amp;tag=sve_sd</t>
  </si>
  <si>
    <t>https://www.facebook.com/61550223959253/videos/tesla-/4048474685476809/</t>
  </si>
  <si>
    <t>4048474685476809</t>
  </si>
  <si>
    <t>https://scontent-iad3-1.xx.fbcdn.net/v/t15.5256-10/469482302_550870364437698_7673927347066550181_n.jpg?stp=dst-jpg_p296x100_tt6&amp;_nc_cat=101&amp;ccb=1-7&amp;_nc_sid=117846&amp;_nc_ohc=n0AM3qCJ9xAQ7kNvwE1sUXe&amp;_nc_oc=AdqAZEUU9yec5ZBH_Cmu_RpMiInt6beCqQKV5Xa2TRSTUAThS7haWzTvwDBsxvz2hbY&amp;_nc_zt=23&amp;_nc_ht=scontent-iad3-1.xx&amp;_nc_gid=x_xazI6MJMBU4yeCDg95hA&amp;_nc_ss=72289&amp;oh=00_Af6bpCqxNI_5IOTod7kj7NUv5B0KuydP7fBv26ruE20B2g&amp;oe=6A109368</t>
  </si>
  <si>
    <t>pfbid0LBRFkxWLMZyhbcMxkqQcvDj1RETwqEZ2oitNW9z44LM5YxpEVFW8P627LC3nXi9dl</t>
  </si>
  <si>
    <t>https://www.facebook.com/winnie.chan.925068/videos/4048474685476809/?idorvanity=366950274676457</t>
  </si>
  <si>
    <t>1092621902412089</t>
  </si>
  <si>
    <t>https://scontent-iad3-1.xx.fbcdn.net/v/t15.5256-10/469482302_550870364437698_7673927347066550181_n.jpg?stp=dst-jpg_s960x960_tt6&amp;_nc_cat=101&amp;ccb=1-7&amp;_nc_sid=50ce42&amp;_nc_ohc=n0AM3qCJ9xAQ7kNvwE1sUXe&amp;_nc_oc=AdqAZEUU9yec5ZBH_Cmu_RpMiInt6beCqQKV5Xa2TRSTUAThS7haWzTvwDBsxvz2hbY&amp;_nc_zt=23&amp;_nc_ht=scontent-iad3-1.xx&amp;_nc_gid=x_xazI6MJMBU4yeCDg95hA&amp;_nc_ss=72289&amp;oh=00_Af7J-slZNkKgEXpYtBIa1BGR9GwkLFobFOd6XKMWiyxQxA&amp;oe=6A109368</t>
  </si>
  <si>
    <t>https://scontent-iad3-1.xx.fbcdn.net/v/t15.5256-10/469482302_550870364437698_7673927347066550181_n.jpg?stp=dst-jpg_s960x960_tt6&amp;_nc_cat=101&amp;ccb=1-7&amp;_nc_sid=117846&amp;_nc_ohc=n0AM3qCJ9xAQ7kNvwE1sUXe&amp;_nc_oc=AdqAZEUU9yec5ZBH_Cmu_RpMiInt6beCqQKV5Xa2TRSTUAThS7haWzTvwDBsxvz2hbY&amp;_nc_zt=23&amp;_nc_ht=scontent-iad3-1.xx&amp;_nc_gid=x_xazI6MJMBU4yeCDg95hA&amp;_nc_ss=72289&amp;oh=00_Af7J-slZNkKgEXpYtBIa1BGR9GwkLFobFOd6XKMWiyxQxA&amp;oe=6A109368</t>
  </si>
  <si>
    <t>2024-12-07T00:24:20.000Z</t>
  </si>
  <si>
    <t>pfbid02KjKMEXs8t4Wc2hL37XopTCMTfJFNxPamMfid2CJYkQ5V9cZHKQToiPjQzH4YpgSYl</t>
  </si>
  <si>
    <t>Hruuy Wong</t>
  </si>
  <si>
    <t>https://www.facebook.com/groups/366950274676457/permalink/1329960918375383/</t>
  </si>
  <si>
    <t>2024-11-28T11:42:29.000Z</t>
  </si>
  <si>
    <t>http://teslun.hk/</t>
  </si>
  <si>
    <t>pfbid037tAZitXvJvM58qFj85Sj2b9GeivNqqD1fuQR4Q62ZT7wsNNcraK1jhmjLPcGLi1Cl</t>
  </si>
  <si>
    <t>2024-11-24T11:24:32.000Z</t>
  </si>
  <si>
    <t>pcb.1324554858915989</t>
  </si>
  <si>
    <t>https://www.facebook.com/media/set/?set=pcb.1324554858915989&amp;type=1</t>
  </si>
  <si>
    <t>122143772564341395</t>
  </si>
  <si>
    <t>https://scontent.fagc1-2.fna.fbcdn.net/v/t39.30808-6/475136679_122158223498341395_1399477467199214454_n.jpg?stp=dst-jpg_s590x590_tt6&amp;_nc_cat=107&amp;ccb=1-7&amp;_nc_sid=aa7b47&amp;_nc_ohc=AAtLjh-TSU4Q7kNvwGc7-9_&amp;_nc_oc=AdrMfUC1RoYObChJZCjSs0vmompgZaTVQ-3ZCikktKTEUhfTtS7nu7WanqUOrZSbA2A&amp;_nc_zt=23&amp;_nc_ht=scontent.fagc1-2.fna&amp;_nc_gid=3t3x6mh_LTywH97wYlKK8A&amp;_nc_ss=7c289&amp;oh=00_Af7R1HX02yHHpDyFCUk9fxCz7mZY9V-dNCOhy5PDJZ1mVw&amp;oe=6A10A025</t>
  </si>
  <si>
    <t>122143772678341395</t>
  </si>
  <si>
    <t>https://scontent.fagc1-2.fna.fbcdn.net/v/t39.30808-6/475157399_122158223234341395_1169070048069207758_n.jpg?stp=dst-jpg_s590x590_tt6&amp;_nc_cat=108&amp;ccb=1-7&amp;_nc_sid=aa7b47&amp;_nc_ohc=s9yntn5-v2wQ7kNvwFMs4Lh&amp;_nc_oc=AdrbgjDF6HBUioDtOUuR3xVv7l7xkJq70e4LZOxgfyqDtz9f86Y-rDXzvQW35qoBR5Y&amp;_nc_zt=23&amp;_nc_ht=scontent.fagc1-2.fna&amp;_nc_gid=3t3x6mh_LTywH97wYlKK8A&amp;_nc_ss=7c289&amp;oh=00_Af74EfwGD5WlGYPz3TRFoPScCNyObLJpM9iSjgRkLGaUSA&amp;oe=6A109392</t>
  </si>
  <si>
    <t>122143772834341395</t>
  </si>
  <si>
    <t>https://scontent.fagc1-2.fna.fbcdn.net/v/t39.30808-6/475511385_122158223828341395_8263584331375195959_n.jpg?stp=dst-jpg_s590x590_tt6&amp;_nc_cat=104&amp;ccb=1-7&amp;_nc_sid=aa7b47&amp;_nc_ohc=3hnI7jtdREcQ7kNvwHt17ZS&amp;_nc_oc=Adp_c5u1p4EYpvPfyIHt_-WYdkiHaEEpR5yF_jVT-vaof9EaIJnpaTfRGF3nTM-O5jM&amp;_nc_zt=23&amp;_nc_ht=scontent.fagc1-2.fna&amp;_nc_gid=3t3x6mh_LTywH97wYlKK8A&amp;_nc_ss=7c289&amp;oh=00_Af58RQTY0Fezq94QcP-M_DXaaRmAA1hfYyVWuBKf6uJo4A&amp;oe=6A10AA30</t>
  </si>
  <si>
    <t>122143772654341395</t>
  </si>
  <si>
    <t>https://scontent.fagc1-1.fna.fbcdn.net/v/t39.30808-6/475316267_122158223480341395_6566042368792591252_n.jpg?stp=dst-jpg_s590x590_tt6&amp;_nc_cat=105&amp;ccb=1-7&amp;_nc_sid=aa7b47&amp;_nc_ohc=yuW32q70C7wQ7kNvwEbhBc6&amp;_nc_oc=AdocoZGLeNUWYCjIo5vPeCtK8fypbqgUHBu1SEKgsl5BJ9XEmsZdEucP9EntFCB-U3E&amp;_nc_zt=23&amp;_nc_ht=scontent.fagc1-1.fna&amp;_nc_gid=3t3x6mh_LTywH97wYlKK8A&amp;_nc_ss=7c289&amp;oh=00_Af6DxgTvTFzfpI6wBTbHFKtxWge-HXHvGjSq1sZHBBb-0A&amp;oe=6A10A1E2</t>
  </si>
  <si>
    <t>122143772750341395</t>
  </si>
  <si>
    <t>https://scontent.fagc1-2.fna.fbcdn.net/v/t39.30808-6/474845335_122158223462341395_3259029901016694747_n.jpg?stp=dst-jpg_s590x590_tt6&amp;_nc_cat=109&amp;ccb=1-7&amp;_nc_sid=aa7b47&amp;_nc_ohc=d-iDEZgpc7oQ7kNvwHXXjs2&amp;_nc_oc=Adr3u1FlANxfiamsh4agGd8yTP4DDm9h3291_F7RT9JHdeBvEMhHB8IUZ9N4A-A_6As&amp;_nc_zt=23&amp;_nc_ht=scontent.fagc1-2.fna&amp;_nc_gid=3t3x6mh_LTywH97wYlKK8A&amp;_nc_ss=7c289&amp;oh=00_Af4hHCNRGY97ge4yX8bGG1AhJMnzVLbdvelwzDSQmVwi-Q&amp;oe=6A10A80A</t>
  </si>
  <si>
    <t>2024-11-20T11:33:56.000Z</t>
  </si>
  <si>
    <t>https://wa.me/85254461899</t>
  </si>
  <si>
    <t>2024-11-19T15:47:54.000Z</t>
  </si>
  <si>
    <t>pcb.1323176979053777</t>
  </si>
  <si>
    <t>https://www.facebook.com/media/set/?set=pcb.1323176979053777&amp;type=1</t>
  </si>
  <si>
    <t>122143200686341395</t>
  </si>
  <si>
    <t>https://scontent-bos5-1.xx.fbcdn.net/v/t39.30808-6/475223189_122158200584341395_8383682879602327257_n.jpg?stp=dst-jpg_s590x590_tt6&amp;_nc_cat=101&amp;ccb=1-7&amp;_nc_sid=aa7b47&amp;_nc_ohc=IHU5fbKlxgAQ7kNvwFuf4-R&amp;_nc_oc=AdpJa7OKn34zK7E_eAITAId2NxkJCrn_xzbC2I5L0_W8gGK699g4ms3bandVXka7JGc&amp;_nc_zt=23&amp;_nc_ht=scontent-bos5-1.xx&amp;_nc_gid=1-1RS6TpFsvKvqOJ57Tq_Q&amp;_nc_ss=72289&amp;oh=00_Af6ynRdYeVHUykyLsYdBFi7E5NPCbgpVCGeUtViu0ATcZg&amp;oe=6A10C13A</t>
  </si>
  <si>
    <t>122143200896341395</t>
  </si>
  <si>
    <t>https://scontent-bos5-1.xx.fbcdn.net/v/t39.30808-6/475309992_122158200440341395_4982915369165131591_n.jpg?stp=dst-jpg_s590x590_tt6&amp;_nc_cat=110&amp;ccb=1-7&amp;_nc_sid=aa7b47&amp;_nc_ohc=PwyaKoUQJUMQ7kNvwH7VlqQ&amp;_nc_oc=AdojuMA1nDWg0uOmi7NlYo0jzuTZMZ9sPqIUrv0SCav_d4S3eCCBh6W6RZyGfCY74EY&amp;_nc_zt=23&amp;_nc_ht=scontent-bos5-1.xx&amp;_nc_gid=1-1RS6TpFsvKvqOJ57Tq_Q&amp;_nc_ss=72289&amp;oh=00_Af7knUZ1iFGS290V5mKwyaISIvy8FF-9XkQfn1UXlNYlow&amp;oe=6A10C568</t>
  </si>
  <si>
    <t>122143200932341395</t>
  </si>
  <si>
    <t>https://scontent-bos5-1.xx.fbcdn.net/v/t39.30808-6/474894237_122158200704341395_1212759659713336539_n.jpg?stp=dst-jpg_s590x590_tt6&amp;_nc_cat=104&amp;ccb=1-7&amp;_nc_sid=aa7b47&amp;_nc_ohc=abQchGsp-AsQ7kNvwHEU77r&amp;_nc_oc=AdokdWtOtyHFLT2NEDtimIiRlCtMI42Mo7vxTcgfAZfRlCJyUIJnxNyBBh6dZar_1Vw&amp;_nc_zt=23&amp;_nc_ht=scontent-bos5-1.xx&amp;_nc_gid=1-1RS6TpFsvKvqOJ57Tq_Q&amp;_nc_ss=72289&amp;oh=00_Af7Q3LdL2W5-6_z0EbFckFEmU4m8oNFGbGrKSXJsklDXLg&amp;oe=6A10AB93</t>
  </si>
  <si>
    <t>122143200812341395</t>
  </si>
  <si>
    <t>https://scontent-bos5-1.xx.fbcdn.net/v/t39.30808-6/474872466_122158200122341395_9096247551080135224_n.jpg?stp=dst-jpg_s590x590_tt6&amp;_nc_cat=103&amp;ccb=1-7&amp;_nc_sid=aa7b47&amp;_nc_ohc=PV1Bo34ruAIQ7kNvwFG9CNR&amp;_nc_oc=AdoLbdRv5XmLeuGldWQFIHgNYOzQur2JTELH4HtIznecE7wIPRQP26vsFjO_BQ5CxvM&amp;_nc_zt=23&amp;_nc_ht=scontent-bos5-1.xx&amp;_nc_gid=1-1RS6TpFsvKvqOJ57Tq_Q&amp;_nc_ss=72289&amp;oh=00_Af5t2TeVbPQQIZwiArSAsSsz_713yRETJbOE6bP9IgEy9w&amp;oe=6A10BD98</t>
  </si>
  <si>
    <t>122143200764341395</t>
  </si>
  <si>
    <t>https://scontent-bos5-1.xx.fbcdn.net/v/t39.30808-6/474778951_122158200224341395_5116241659794806967_n.jpg?stp=dst-jpg_s590x590_tt6&amp;_nc_cat=103&amp;ccb=1-7&amp;_nc_sid=aa7b47&amp;_nc_ohc=RGZ2I9mAJ_MQ7kNvwHYqkK3&amp;_nc_oc=AdpUcur91fsTa4frOYsSenkLz7rlEQnRvpP95otr66N-u9l8knI_ZR9lLnU6T8GJKdQ&amp;_nc_zt=23&amp;_nc_ht=scontent-bos5-1.xx&amp;_nc_gid=1-1RS6TpFsvKvqOJ57Tq_Q&amp;_nc_ss=72289&amp;oh=00_Af59UYR0y_N_LARfur1L-gQE9qAu7_1wHZsR_ABbJxzOuA&amp;oe=6A10A681</t>
  </si>
  <si>
    <t>2024-11-18T09:43:28.000Z</t>
  </si>
  <si>
    <t>FF191A2F</t>
  </si>
  <si>
    <t>1039056661564998</t>
  </si>
  <si>
    <t>https://www.facebook.com/photo.php?fbid=1039056661564998&amp;set=gm.1322581885779953&amp;type=3</t>
  </si>
  <si>
    <t>2024-11-17T12:00:44.000Z</t>
  </si>
  <si>
    <t>pcb.1322397269131748</t>
  </si>
  <si>
    <t>https://www.facebook.com/media/set/?set=pcb.1322397269131748&amp;type=1</t>
  </si>
  <si>
    <t>1038806411590023</t>
  </si>
  <si>
    <t>https://scontent-bos5-1.xx.fbcdn.net/v/t39.30808-6/489462034_1155512376586092_6289027250193534954_n.jpg?stp=cp6_dst-jpg_s590x590_tt6&amp;_nc_cat=107&amp;ccb=1-7&amp;_nc_sid=aa7b47&amp;_nc_ohc=2pzRZ1o_5WkQ7kNvwHqLlA3&amp;_nc_oc=AdrhRIgOSp1f6T7bw2iEjSZ6VX3n4EGSv0b5YEqetxO4TdZqN5BgvLmXBtd4d1joBXU&amp;_nc_zt=23&amp;_nc_ht=scontent-bos5-1.xx&amp;_nc_gid=1-1RS6TpFsvKvqOJ57Tq_Q&amp;_nc_ss=72289&amp;oh=00_Af69jmxx5f2SeqlrE7VnYCKNm_MEOJS-hCMVBhdBEX0LhA&amp;oe=6A10B53C</t>
  </si>
  <si>
    <t>1038806404923357</t>
  </si>
  <si>
    <t>https://scontent-bos5-1.xx.fbcdn.net/v/t39.30808-6/489455335_1155512456586084_1473248220496171377_n.jpg?stp=cp6_dst-jpg_s590x590_tt6&amp;_nc_cat=109&amp;ccb=1-7&amp;_nc_sid=aa7b47&amp;_nc_ohc=tYX895QYGxAQ7kNvwHYAjNh&amp;_nc_oc=AdqlwpTMZTl-yY9XlEZf7cVuOS84UYnq733I_ZURmwJz-NRi0HRRBMJNeFKNQOCYnpw&amp;_nc_zt=23&amp;_nc_ht=scontent-bos5-1.xx&amp;_nc_gid=1-1RS6TpFsvKvqOJ57Tq_Q&amp;_nc_ss=72289&amp;oh=00_Af7ig9o4D2S5K7brOP00bJdpNEgAxQUarZl5uMFUd1PfnA&amp;oe=6A10B4FE</t>
  </si>
  <si>
    <t>1038806401590024</t>
  </si>
  <si>
    <t>https://scontent-bos5-1.xx.fbcdn.net/v/t39.30808-6/489701600_1155512383252758_582146480952773286_n.jpg?stp=cp6_dst-jpg_s590x590_tt6&amp;_nc_cat=100&amp;ccb=1-7&amp;_nc_sid=aa7b47&amp;_nc_ohc=wIF7oFpsuDkQ7kNvwEO-GLt&amp;_nc_oc=AdrnSOxlxz4ucmJEa4BLYSZnQYU1qRAUrrBqYvwcnatpMQBaDUNVWl9eazDR2xamnjw&amp;_nc_zt=23&amp;_nc_ht=scontent-bos5-1.xx&amp;_nc_gid=1-1RS6TpFsvKvqOJ57Tq_Q&amp;_nc_ss=72289&amp;oh=00_Af6Z_0EUOXrqxGlBr5cXfiNGsWYvFz-kwEeXbTemrk9IUw&amp;oe=6A10AAF6</t>
  </si>
  <si>
    <t>1038806414923356</t>
  </si>
  <si>
    <t>https://scontent-bos5-1.xx.fbcdn.net/v/t39.30808-6/489464634_1155512126586117_3768113423245730000_n.jpg?stp=cp6_dst-jpg_s590x590_tt6&amp;_nc_cat=100&amp;ccb=1-7&amp;_nc_sid=aa7b47&amp;_nc_ohc=vjNn29r8MHAQ7kNvwHPrZ2t&amp;_nc_oc=AdoGmkDxWWCDhrJQtNSFtgvod45Z55yxoREsojnttvdqyQs-MIpIebhsME2iy5OOQGo&amp;_nc_zt=23&amp;_nc_ht=scontent-bos5-1.xx&amp;_nc_gid=1-1RS6TpFsvKvqOJ57Tq_Q&amp;_nc_ss=72289&amp;oh=00_Af5G8Q7k3M77Ve8dWeS4ZXRaZr_644C_fnp4rcTjdOXxKg&amp;oe=6A109316</t>
  </si>
  <si>
    <t>1038806408256690</t>
  </si>
  <si>
    <t>https://scontent-bos5-1.xx.fbcdn.net/v/t39.30808-6/490112157_1155512506586079_352227011942006629_n.jpg?stp=cp6_dst-jpg_s590x590_tt6&amp;_nc_cat=106&amp;ccb=1-7&amp;_nc_sid=aa7b47&amp;_nc_ohc=1WqDpYzr1BYQ7kNvwGZaK2C&amp;_nc_oc=AdouveBR_ss_ncj_88aMyYCg3c54EpYK63CNRg61-FpLKhxXVCGXVkDCkME8FS1LvxQ&amp;_nc_zt=23&amp;_nc_ht=scontent-bos5-1.xx&amp;_nc_gid=1-1RS6TpFsvKvqOJ57Tq_Q&amp;_nc_ss=72289&amp;oh=00_Af6s6uf3sMXPWah0TYOX-Nw3bA458-GQq006EpI76gGslA&amp;oe=6A109620</t>
  </si>
  <si>
    <t>2024-11-17T05:13:23.000Z</t>
  </si>
  <si>
    <t>pcb.1321110239260451</t>
  </si>
  <si>
    <t>https://www.facebook.com/media/set/?set=pcb.1321110239260451&amp;type=1</t>
  </si>
  <si>
    <t>122142377912341395</t>
  </si>
  <si>
    <t>https://scontent-atl3-1.xx.fbcdn.net/v/t39.30808-6/475018826_122158156178341395_758316437205597102_n.jpg?stp=dst-jpg_s590x590_tt6&amp;_nc_cat=106&amp;ccb=1-7&amp;_nc_sid=aa7b47&amp;_nc_ohc=qqe2v4eqtyoQ7kNvwG7Hilp&amp;_nc_oc=AdoLS-mTTeJ1qzbUknjlR5pwUa-09zVLHBo2eKciYAhqD2TDDhOdErjdzHSuKwjKSXA&amp;_nc_zt=23&amp;_nc_ht=scontent-atl3-1.xx&amp;_nc_gid=ZbQeIdSHR2Zxi0awZtNNjQ&amp;_nc_ss=72289&amp;oh=00_Af5_tM0MrtApVr1MAe6WYXp-_fsxmWv8osj1A7E9ijU6rQ&amp;oe=6A10C3D1</t>
  </si>
  <si>
    <t>122142377960341395</t>
  </si>
  <si>
    <t>https://scontent-atl3-3.xx.fbcdn.net/v/t39.30808-6/475007548_122158155650341395_8054112975452743491_n.jpg?stp=dst-jpg_s590x590_tt6&amp;_nc_cat=109&amp;ccb=1-7&amp;_nc_sid=aa7b47&amp;_nc_ohc=xPr6rMq0tFcQ7kNvwH5PedE&amp;_nc_oc=Adotiwi-StONlCtNEzgqDcDYOqhRjHXUL0P_UN3eQ-8esf7tZY5khTX2zt7cSeX-AjI&amp;_nc_zt=23&amp;_nc_ht=scontent-atl3-3.xx&amp;_nc_gid=ZbQeIdSHR2Zxi0awZtNNjQ&amp;_nc_ss=72289&amp;oh=00_Af4fWAidBsTWiiSlaivfetlplK3hzKEjFXGhFf6JFZJxHg&amp;oe=6A10AB29</t>
  </si>
  <si>
    <t>122142378098341395</t>
  </si>
  <si>
    <t>https://scontent-atl3-1.xx.fbcdn.net/v/t39.30808-6/474956988_122158156382341395_2294176950669003059_n.jpg?stp=dst-jpg_s590x590_tt6&amp;_nc_cat=103&amp;ccb=1-7&amp;_nc_sid=aa7b47&amp;_nc_ohc=6Uk7dEqoJxIQ7kNvwH-YB53&amp;_nc_oc=Adp1AZSGZ_RPfPsYQgLR99oK4zdSNfRvy53yMMuP_mVL15hgZMrhVy5-Jq4WgykTtdg&amp;_nc_zt=23&amp;_nc_ht=scontent-atl3-1.xx&amp;_nc_gid=ZbQeIdSHR2Zxi0awZtNNjQ&amp;_nc_ss=72289&amp;oh=00_Af65Ezy782hz4y10kV1idYhtR_jVYPyQIbQpA3PqpfsfsQ&amp;oe=6A10ADBC</t>
  </si>
  <si>
    <t>122142378230341395</t>
  </si>
  <si>
    <t>https://scontent-atl3-2.xx.fbcdn.net/v/t39.30808-6/475309992_122158156310341395_7804145354539655279_n.jpg?stp=dst-jpg_s590x590_tt6&amp;_nc_cat=102&amp;ccb=1-7&amp;_nc_sid=aa7b47&amp;_nc_ohc=Pxo7OS56agoQ7kNvwH8aOi0&amp;_nc_oc=AdopKuR68WftOXgGrPjy1EuiUxwe5RzWn_JKIQlc6aJOW2sq8e4pNI3No3of6r8upYg&amp;_nc_zt=23&amp;_nc_ht=scontent-atl3-2.xx&amp;_nc_gid=ZbQeIdSHR2Zxi0awZtNNjQ&amp;_nc_ss=72289&amp;oh=00_Af5Gd29SbCssUabf2qwlq2cqYEEabI6ckG4grbAmtI_QDQ&amp;oe=6A109A31</t>
  </si>
  <si>
    <t>122142378140341395</t>
  </si>
  <si>
    <t>https://scontent-atl3-2.xx.fbcdn.net/v/t39.30808-6/475168780_122158156400341395_4674562021847127639_n.jpg?stp=dst-jpg_s590x590_tt6&amp;_nc_cat=104&amp;ccb=1-7&amp;_nc_sid=aa7b47&amp;_nc_ohc=xBdFV1vMyrYQ7kNvwGDavkb&amp;_nc_oc=Adr79LTZ21zJAD9yPzZgLL1QxU9XOeD7-NZareCfgVVoZVhdjwjqEaYcPdixnp0zll0&amp;_nc_zt=23&amp;_nc_ht=scontent-atl3-2.xx&amp;_nc_gid=ZbQeIdSHR2Zxi0awZtNNjQ&amp;_nc_ss=72289&amp;oh=00_Af4AULehoIb8zx2ibm3VJIY6tXX9ZiTWvu26vMApoA4STA&amp;oe=6A10C4ED</t>
  </si>
  <si>
    <t>2024-11-15T08:40:40.000Z</t>
  </si>
  <si>
    <t>pcb.1314324969938978</t>
  </si>
  <si>
    <t>https://www.facebook.com/media/set/?set=pcb.1314324969938978&amp;type=1</t>
  </si>
  <si>
    <t>122140537742341395</t>
  </si>
  <si>
    <t>https://scontent-atl3-3.xx.fbcdn.net/v/t39.30808-6/475126223_122157876260341395_3522951084502954846_n.jpg?stp=dst-jpg_s590x590_tt6&amp;_nc_cat=109&amp;ccb=1-7&amp;_nc_sid=aa7b47&amp;_nc_ohc=VVi71mVmYOQQ7kNvwHT4jZX&amp;_nc_oc=Adqg9YTmnuftRT2OUy943VaGKoiaPDBhMu3SsgnK78OqVpeTyxbEGIPSuwKR8I2hL0o&amp;_nc_zt=23&amp;_nc_ht=scontent-atl3-3.xx&amp;_nc_gid=ZbQeIdSHR2Zxi0awZtNNjQ&amp;_nc_ss=72289&amp;oh=00_Af46YIRBljuVPDV0NApVcZenNnfKE2duku9XYCQPt0RBNQ&amp;oe=6A10AB44</t>
  </si>
  <si>
    <t>122140537964341395</t>
  </si>
  <si>
    <t>https://scontent-atl3-2.xx.fbcdn.net/v/t39.30808-6/475167409_122157875738341395_326918800535333835_n.jpg?stp=dst-jpg_s590x590_tt6&amp;_nc_cat=101&amp;ccb=1-7&amp;_nc_sid=aa7b47&amp;_nc_ohc=O3dKOt2vNmgQ7kNvwFtqJtl&amp;_nc_oc=Adr-S3X668UV0_jfAev_Hdiuauj__dqNNK4ODDJqWNIhbH7awOH1FNyE_LqtBdnZDBk&amp;_nc_zt=23&amp;_nc_ht=scontent-atl3-2.xx&amp;_nc_gid=ZbQeIdSHR2Zxi0awZtNNjQ&amp;_nc_ss=72289&amp;oh=00_Af4epD6srWNc4ytT_8eaNQxkXTW689klR8C2qi05eXLYQA&amp;oe=6A10AA99</t>
  </si>
  <si>
    <t>122140538006341395</t>
  </si>
  <si>
    <t>https://scontent-atl3-3.xx.fbcdn.net/v/t39.30808-6/475148032_122157876014341395_2118857002611807753_n.jpg?stp=dst-jpg_s590x590_tt6&amp;_nc_cat=108&amp;ccb=1-7&amp;_nc_sid=aa7b47&amp;_nc_ohc=T6zfHbJAhSUQ7kNvwGNY1bA&amp;_nc_oc=AdosB3ST4qcaMAPntXEeXmkUPg2qAq0dSnX6MJEV13Tqxfu4tq2GabM3HuInxdHtV5M&amp;_nc_zt=23&amp;_nc_ht=scontent-atl3-3.xx&amp;_nc_gid=ZbQeIdSHR2Zxi0awZtNNjQ&amp;_nc_ss=72289&amp;oh=00_Af6oKpvh-sDwczjUbIw_drDHAEHZNvQsmeNt0dzrRt-Hgg&amp;oe=6A10AD1D</t>
  </si>
  <si>
    <t>122140538096341395</t>
  </si>
  <si>
    <t>https://scontent-atl3-3.xx.fbcdn.net/v/t39.30808-6/475365676_122157875786341395_1691195429831667337_n.jpg?stp=dst-jpg_s590x590_tt6&amp;_nc_cat=107&amp;ccb=1-7&amp;_nc_sid=aa7b47&amp;_nc_ohc=kNUcdb1SSD0Q7kNvwGo4U8n&amp;_nc_oc=AdoIcjh_jnyq2YqIKbLt8tWy5DgSgj1yiE4wqji7Up9Bl6yMXf0b4QbMjLiEq_Yrgm0&amp;_nc_zt=23&amp;_nc_ht=scontent-atl3-3.xx&amp;_nc_gid=ZbQeIdSHR2Zxi0awZtNNjQ&amp;_nc_ss=72289&amp;oh=00_Af60FNla-jwWAAo56dR8vxojGcdp1L-bTWN2PKqja2LwHw&amp;oe=6A10B680</t>
  </si>
  <si>
    <t>122140537814341395</t>
  </si>
  <si>
    <t>https://scontent-atl3-2.xx.fbcdn.net/v/t39.30808-6/475172659_122157876212341395_7348755296504540271_n.jpg?stp=dst-jpg_s590x590_tt6&amp;_nc_cat=104&amp;ccb=1-7&amp;_nc_sid=aa7b47&amp;_nc_ohc=dhrsSy4D1f8Q7kNvwHrwXd1&amp;_nc_oc=Adq1fxVbngwskcgxmhM7Hb5xFZoNUEByFarax749QL45Li5NERH-NshcneDSrBnAgtk&amp;_nc_zt=23&amp;_nc_ht=scontent-atl3-2.xx&amp;_nc_gid=ZbQeIdSHR2Zxi0awZtNNjQ&amp;_nc_ss=72289&amp;oh=00_Af4xBimILfEVSVnOUharIr3A0sPBUngHiH0JZrMFI2tVEA&amp;oe=6A10C21E</t>
  </si>
  <si>
    <t>2024-11-05T13:32:24.000Z</t>
  </si>
  <si>
    <t>pcb.1313674196670722</t>
  </si>
  <si>
    <t>https://www.facebook.com/media/set/?set=pcb.1313674196670722&amp;type=1</t>
  </si>
  <si>
    <t>2534893436716308</t>
  </si>
  <si>
    <t>https://scontent-atl3-3.xx.fbcdn.net/v/t39.30808-6/502998339_2714869685385348_209037903665455311_n.jpg?stp=cp6_dst-jpg_s590x590_tt6&amp;_nc_cat=111&amp;ccb=1-7&amp;_nc_sid=aa7b47&amp;_nc_ohc=J8zlEy_fpqQQ7kNvwFXdj2R&amp;_nc_oc=Adr3kiCySOtKV-Dc8ywTULmAOy_UPCu5MgNilBXrmyummlsIBEmAxr33JcrCp5sA96E&amp;_nc_zt=23&amp;_nc_ht=scontent-atl3-3.xx&amp;_nc_gid=ZbQeIdSHR2Zxi0awZtNNjQ&amp;_nc_ss=72289&amp;oh=00_Af4oj_Nz7LJ_kuO8FB7Ype_gqZbYQUIMOfvLPYGoht4d0g&amp;oe=6A10B967</t>
  </si>
  <si>
    <t>100005870287865</t>
  </si>
  <si>
    <t>2534893423382976</t>
  </si>
  <si>
    <t>https://scontent-atl3-2.xx.fbcdn.net/v/t39.30808-6/503322345_2714869392052044_1207590101162332992_n.jpg?stp=cp6_dst-jpg_s590x590_tt6&amp;_nc_cat=104&amp;ccb=1-7&amp;_nc_sid=aa7b47&amp;_nc_ohc=B5mbpai35bsQ7kNvwGU0Zoi&amp;_nc_oc=Adri_znS9HzCqJ67BjTPms63HSPAnzKM_6fIxxznmAf3E6Cuq2uD0WrYWHbvssJvhko&amp;_nc_zt=23&amp;_nc_ht=scontent-atl3-2.xx&amp;_nc_gid=ZbQeIdSHR2Zxi0awZtNNjQ&amp;_nc_ss=72289&amp;oh=00_Af5aJvOILZ5oOXkq1XKwh67QpTzGJt1wwb0cri2F_4wyLw&amp;oe=6A10A639</t>
  </si>
  <si>
    <t>2534893493382969</t>
  </si>
  <si>
    <t>https://scontent-atl3-1.xx.fbcdn.net/v/t39.30808-6/503347576_2714869355385381_8701169991383589761_n.jpg?stp=cp6_dst-jpg_s590x590_tt6&amp;_nc_cat=103&amp;ccb=1-7&amp;_nc_sid=aa7b47&amp;_nc_ohc=H6WK4C6XNGYQ7kNvwE3F33L&amp;_nc_oc=AdrTjwcguNcHhH2XlbfyzssySyiGXoM4lmUOAC29kNblMqwg3wDsYrBoIqFWVhC8x7s&amp;_nc_zt=23&amp;_nc_ht=scontent-atl3-1.xx&amp;_nc_gid=ZbQeIdSHR2Zxi0awZtNNjQ&amp;_nc_ss=72289&amp;oh=00_Af6-cZZP7G8hl7q51QelsmVfHE-mx_WXgH6ByynZGD2jFg&amp;oe=6A1098B6</t>
  </si>
  <si>
    <t>2534893483382970</t>
  </si>
  <si>
    <t>https://scontent-atl3-3.xx.fbcdn.net/v/t39.30808-6/503259855_2714869432052040_476593432865812816_n.jpg?stp=cp6_dst-jpg_s590x590_tt6&amp;_nc_cat=111&amp;ccb=1-7&amp;_nc_sid=aa7b47&amp;_nc_ohc=5PGAXTfttHMQ7kNvwEtGobL&amp;_nc_oc=AdoQYUh0K5VJ0P2GSxP8KhKU5TKdVRjwep7tgPkbQx5GPj2BISNYzN2d29OCu2qLuyU&amp;_nc_zt=23&amp;_nc_ht=scontent-atl3-3.xx&amp;_nc_gid=ZbQeIdSHR2Zxi0awZtNNjQ&amp;_nc_ss=72289&amp;oh=00_Af6PuMvDYTDbE6jB_Tk38t1YJ469MwqOEbaXP2TStCvlZQ&amp;oe=6A10BC39</t>
  </si>
  <si>
    <t>2024-11-04T13:57:25.000Z</t>
  </si>
  <si>
    <t>pcb.1313426440028831</t>
  </si>
  <si>
    <t>https://www.facebook.com/media/set/?set=pcb.1313426440028831&amp;type=1</t>
  </si>
  <si>
    <t>122140147340341395</t>
  </si>
  <si>
    <t>https://scontent-atl3-3.xx.fbcdn.net/v/t39.30808-6/475249492_122157857798341395_5104250933740548155_n.jpg?stp=dst-jpg_s590x590_tt6&amp;_nc_cat=111&amp;ccb=1-7&amp;_nc_sid=aa7b47&amp;_nc_ohc=qeNv4SqlGqgQ7kNvwEy2-4E&amp;_nc_oc=AdoLCeEpsl18vNvMsn5RYzPAJ6F_aTbvlxZDRswuX5GcgnuPhS0tuIFy_D2hgFehu_A&amp;_nc_zt=23&amp;_nc_ht=scontent-atl3-3.xx&amp;_nc_gid=LlHx2v14m9E_FmNgvtCBbQ&amp;_nc_ss=72289&amp;oh=00_Af5f_ljPX8KbX3LA4yioj8f_9btQYY4eOe2ich-CiZK5uQ&amp;oe=6A1097CC</t>
  </si>
  <si>
    <t>122140147430341395</t>
  </si>
  <si>
    <t>https://scontent-atl3-1.xx.fbcdn.net/v/t39.30808-6/475231993_122157858026341395_5543519218788886586_n.jpg?stp=dst-jpg_s590x590_tt6&amp;_nc_cat=103&amp;ccb=1-7&amp;_nc_sid=aa7b47&amp;_nc_ohc=YVOn-OOgUwkQ7kNvwGGOhYA&amp;_nc_oc=AdpDGh3KTg62DwVwYzoFDzJ4NHfn89ARjKDsfEAATRggi3_r_RccNS3zy53BVbqyDUc&amp;_nc_zt=23&amp;_nc_ht=scontent-atl3-1.xx&amp;_nc_gid=LlHx2v14m9E_FmNgvtCBbQ&amp;_nc_ss=72289&amp;oh=00_Af6zXdm8RZEdFofWp2vjpJBKjnPhS1C7B0A8abf2NXfPEA&amp;oe=6A1099A5</t>
  </si>
  <si>
    <t>122140147376341395</t>
  </si>
  <si>
    <t>https://scontent-atl3-3.xx.fbcdn.net/v/t39.30808-6/475041817_122157857792341395_2866093354847719325_n.jpg?stp=dst-jpg_s590x590_tt6&amp;_nc_cat=107&amp;ccb=1-7&amp;_nc_sid=aa7b47&amp;_nc_ohc=shLLRxh4y_AQ7kNvwHMmd5g&amp;_nc_oc=AdogrHyW4K5lbeLXD8nGhxG7WyUd8iLb7OzvK6xa5Ry78fEOYXc000VA0qqsdcWqN3k&amp;_nc_zt=23&amp;_nc_ht=scontent-atl3-3.xx&amp;_nc_gid=LlHx2v14m9E_FmNgvtCBbQ&amp;_nc_ss=72289&amp;oh=00_Af5zZLYnipfAqibS5B2l3gBi7cVxp3bWwCvv9A0rwjw09w&amp;oe=6A109F98</t>
  </si>
  <si>
    <t>122140147466341395</t>
  </si>
  <si>
    <t>https://scontent-atl3-1.xx.fbcdn.net/v/t39.30808-6/475285852_122157858002341395_4404648700246244909_n.jpg?stp=dst-jpg_s590x590_tt6&amp;_nc_cat=103&amp;ccb=1-7&amp;_nc_sid=aa7b47&amp;_nc_ohc=AOL3LMGyOiEQ7kNvwF7ndwI&amp;_nc_oc=AdptpOFcNX0p18s6dhk_CqVEVZKVc16K2T3T_wXrcVhc8yExfRz_EhgdAIsAetoWte4&amp;_nc_zt=23&amp;_nc_ht=scontent-atl3-1.xx&amp;_nc_gid=LlHx2v14m9E_FmNgvtCBbQ&amp;_nc_ss=72289&amp;oh=00_Af5sXbvXIx-Q3KG0ZhcEr3FwP_aOhBvpld2ygEA9B9LEBg&amp;oe=6A10AC98</t>
  </si>
  <si>
    <t>122140147514341395</t>
  </si>
  <si>
    <t>https://scontent-atl3-1.xx.fbcdn.net/v/t39.30808-6/475120978_122157858062341395_2881653166702795090_n.jpg?stp=dst-jpg_s590x590_tt6&amp;_nc_cat=103&amp;ccb=1-7&amp;_nc_sid=aa7b47&amp;_nc_ohc=K9Ii2fELPAcQ7kNvwHdKC9T&amp;_nc_oc=AdpWi7utV3gYSme1Yk1kyQqhJO5CJlWoU3q7SgWtOvAqJhADkQzpFBWMTi9fQt3yWfw&amp;_nc_zt=23&amp;_nc_ht=scontent-atl3-1.xx&amp;_nc_gid=LlHx2v14m9E_FmNgvtCBbQ&amp;_nc_ss=72289&amp;oh=00_Af4lVb_8Vgn1URxmOLV4uTspQiYF7O2hxogzFjnEcKassw&amp;oe=6A10C9A3</t>
  </si>
  <si>
    <t>2024-11-04T05:23:26.000Z</t>
  </si>
  <si>
    <t>pcb.1311379396900202</t>
  </si>
  <si>
    <t>https://www.facebook.com/media/set/?set=pcb.1311379396900202&amp;type=1</t>
  </si>
  <si>
    <t>122139568922341395</t>
  </si>
  <si>
    <t>https://scontent-atl3-2.xx.fbcdn.net/v/t39.30808-6/475052713_122157717230341395_7531690196256987257_n.jpg?stp=dst-jpg_s590x590_tt6&amp;_nc_cat=100&amp;ccb=1-7&amp;_nc_sid=aa7b47&amp;_nc_ohc=tBRNQZ3iT90Q7kNvwF1uEP8&amp;_nc_oc=AdrGxXS98oPTRBjpBEI-unljYPSBj6S0686fTsZBqlUvETSMZ3A6ib31XOx_ym76_6c&amp;_nc_zt=23&amp;_nc_ht=scontent-atl3-2.xx&amp;_nc_gid=LlHx2v14m9E_FmNgvtCBbQ&amp;_nc_ss=72289&amp;oh=00_Af64I1YkKwZE0P-_CTGE6aw6klnuC26gGhpJJWrNjym_vg&amp;oe=6A10AEAB</t>
  </si>
  <si>
    <t>122139568826341395</t>
  </si>
  <si>
    <t>https://scontent-atl3-3.xx.fbcdn.net/v/t39.30808-6/475102085_122157717824341395_1878951311573199052_n.jpg?stp=dst-jpg_s590x590_tt6&amp;_nc_cat=109&amp;ccb=1-7&amp;_nc_sid=aa7b47&amp;_nc_ohc=0COQCg8vwXcQ7kNvwEHbvzh&amp;_nc_oc=AdraThTKyc4uv49F-lMJpqHXhJyih7YAJBYfhiBM5igLXsIV1354FIUt0saMYlcWtLo&amp;_nc_zt=23&amp;_nc_ht=scontent-atl3-3.xx&amp;_nc_gid=LlHx2v14m9E_FmNgvtCBbQ&amp;_nc_ss=72289&amp;oh=00_Af5vzrNTulat-U8RmO-htO5jvFCDqSXIyDRdlUfRFQz6mg&amp;oe=6A10AFE0</t>
  </si>
  <si>
    <t>122139568982341395</t>
  </si>
  <si>
    <t>https://scontent-atl3-1.xx.fbcdn.net/v/t39.30808-6/474873196_122157717638341395_1763525519102839485_n.jpg?stp=dst-jpg_s590x590_tt6&amp;_nc_cat=103&amp;ccb=1-7&amp;_nc_sid=aa7b47&amp;_nc_ohc=DCAJJzZ4is0Q7kNvwE7n7bH&amp;_nc_oc=AdqhdjOVga5dQwRGwETfYyu6NdGWg-Y56FKGcOyvE-1G7t2JNt5-tEqXWbzvNXU1IzA&amp;_nc_zt=23&amp;_nc_ht=scontent-atl3-1.xx&amp;_nc_gid=LlHx2v14m9E_FmNgvtCBbQ&amp;_nc_ss=72289&amp;oh=00_Af5P23KpQ1vSSHgEeGnNpU3oxTi9HiW7x0ZPUGp5JhgKTQ&amp;oe=6A10C149</t>
  </si>
  <si>
    <t>122139568814341395</t>
  </si>
  <si>
    <t>https://scontent-atl3-3.xx.fbcdn.net/v/t39.30808-6/474779488_122157717260341395_6321916721095583267_n.jpg?stp=dst-jpg_s590x590_tt6&amp;_nc_cat=107&amp;ccb=1-7&amp;_nc_sid=aa7b47&amp;_nc_ohc=YjXJOwvXL6oQ7kNvwH-1Sss&amp;_nc_oc=Adr-vDHV6UmFPGySn0Ix038FffTL6zfbtOWoWfXIndIgcYLydsaA_uP-EyzbuDHCdVY&amp;_nc_zt=23&amp;_nc_ht=scontent-atl3-3.xx&amp;_nc_gid=LlHx2v14m9E_FmNgvtCBbQ&amp;_nc_ss=72289&amp;oh=00_Af4xMOwAe00lFXnvLAdHs9LK8t-WN2RbT2-CU6SpyYw3hA&amp;oe=6A10A83C</t>
  </si>
  <si>
    <t>122139569024341395</t>
  </si>
  <si>
    <t>https://scontent-atl3-1.xx.fbcdn.net/v/t39.30808-6/475166998_122157717350341395_5007739931851668211_n.jpg?stp=dst-jpg_s590x590_tt6&amp;_nc_cat=105&amp;ccb=1-7&amp;_nc_sid=aa7b47&amp;_nc_ohc=vk4KIPMCDccQ7kNvwF6FnPn&amp;_nc_oc=Ado1ITMRZKkeQQkDUrzaPrpe_GZUKd8FJxLtPFGQ2haKZiCNrW2TDio3MYG1IJQpTV8&amp;_nc_zt=23&amp;_nc_ht=scontent-atl3-1.xx&amp;_nc_gid=LlHx2v14m9E_FmNgvtCBbQ&amp;_nc_ss=72289&amp;oh=00_Af7WBhLDZsjsdxC-l_TfQUotaktO0XFaj2UuNZc0CbX6OQ&amp;oe=6A10A486</t>
  </si>
  <si>
    <t>2024-11-01T06:15:20.000Z</t>
  </si>
  <si>
    <t>pfbid02j7AGkeu8b7NjuX8KhtjKWnaPBQVt6GeiLGiMkBApYHK58UwoZQ47qzAxtDbgRRPAl</t>
  </si>
  <si>
    <t>2024-11-01T04:18:37.000Z</t>
  </si>
  <si>
    <t>pcb.1303049724399836</t>
  </si>
  <si>
    <t>https://www.facebook.com/media/set/?set=pcb.1303049724399836&amp;type=1</t>
  </si>
  <si>
    <t>122137122578341395</t>
  </si>
  <si>
    <t>https://scontent-phl2-1.xx.fbcdn.net/v/t39.30808-6/475029874_122157335192341395_5054966435106418038_n.jpg?stp=dst-jpg_s590x590_tt6&amp;_nc_cat=103&amp;ccb=1-7&amp;_nc_sid=aa7b47&amp;_nc_ohc=k_2wmyay6xUQ7kNvwGP6Grj&amp;_nc_oc=Adq0MhJTWfR1kVnqJvrxg7aHJ9Z2JHYu3ZhYdmEZ9Wl25AhCf9gzO03EytmQ6t_JUyk&amp;_nc_zt=23&amp;_nc_ht=scontent-phl2-1.xx&amp;_nc_gid=QgUacEChIbW4Nk8YV4PkNg&amp;_nc_ss=72289&amp;oh=00_Af5ILTxH6C4GNu6tZhzZfDT_025vOhEvBdX1QgjMeAd1eQ&amp;oe=6A10B730</t>
  </si>
  <si>
    <t>122137122662341395</t>
  </si>
  <si>
    <t>https://scontent-phl2-1.xx.fbcdn.net/v/t39.30808-6/474793151_122157334646341395_144132239044974591_n.jpg?stp=dst-jpg_s590x590_tt6&amp;_nc_cat=100&amp;ccb=1-7&amp;_nc_sid=aa7b47&amp;_nc_ohc=D1thq9UaJakQ7kNvwEs5RKF&amp;_nc_oc=AdqNzS-h9u_P4sBhtD53YjJT2lPUKgZgqJSOw4T84SNVRv8diPyIHsRccfj6_nzAQw8&amp;_nc_zt=23&amp;_nc_ht=scontent-phl2-1.xx&amp;_nc_gid=QgUacEChIbW4Nk8YV4PkNg&amp;_nc_ss=72289&amp;oh=00_Af7CRcg5CWJ2zlitxsc5fpegN-87aoVXxvUIZlndh__WXQ&amp;oe=6A10B201</t>
  </si>
  <si>
    <t>122137122890341395</t>
  </si>
  <si>
    <t>https://scontent-phl2-1.xx.fbcdn.net/v/t39.30808-6/474760814_122157334742341395_371139169547329381_n.jpg?stp=dst-jpg_s590x590_tt6&amp;_nc_cat=103&amp;ccb=1-7&amp;_nc_sid=aa7b47&amp;_nc_ohc=_ELinMrF6g8Q7kNvwEGO0aV&amp;_nc_oc=Adp88E3aANR-EG5kuwn8s-Rp1o5kytDIy6ZtU7hKyOjH2Av0TGALSqjK6FUee0h_2NE&amp;_nc_zt=23&amp;_nc_ht=scontent-phl2-1.xx&amp;_nc_gid=QgUacEChIbW4Nk8YV4PkNg&amp;_nc_ss=72289&amp;oh=00_Af7pSmmbRO-fd_ih88ANqyjt3BnSCtPWggf3t177yWPhNg&amp;oe=6A10C4D3</t>
  </si>
  <si>
    <t>122137122752341395</t>
  </si>
  <si>
    <t>https://scontent-phl2-1.xx.fbcdn.net/v/t39.30808-6/474974812_122157334724341395_8393246708011452516_n.jpg?stp=dst-jpg_s590x590_tt6&amp;_nc_cat=102&amp;ccb=1-7&amp;_nc_sid=aa7b47&amp;_nc_ohc=iZiH-tr9a9sQ7kNvwHL5Bw3&amp;_nc_oc=AdpK7NiRF-q6fqy_kK2P-oBoleSrF_vhHG27HVt_QM4v8sIE-58_R1F_lhydH0kzwx8&amp;_nc_zt=23&amp;_nc_ht=scontent-phl2-1.xx&amp;_nc_gid=QgUacEChIbW4Nk8YV4PkNg&amp;_nc_ss=72289&amp;oh=00_Af6M0Zq9Gc8C7Qx7LRhWfQQfzVqkAifKtCRVypkh19gDUw&amp;oe=6A10BD51</t>
  </si>
  <si>
    <t>122137122794341395</t>
  </si>
  <si>
    <t>https://scontent-phl2-1.xx.fbcdn.net/v/t39.30808-6/474745411_122157334784341395_13223395324283154_n.jpg?stp=dst-jpg_s590x590_tt6&amp;_nc_cat=111&amp;ccb=1-7&amp;_nc_sid=aa7b47&amp;_nc_ohc=bg7DN6eHi24Q7kNvwF-RlOF&amp;_nc_oc=AdrW4zY17wrJfDDBys99DITf_OnjMXORfuezO8VKqdHc_0cB1mZ5oRBVEthDVw2JSRs&amp;_nc_zt=23&amp;_nc_ht=scontent-phl2-1.xx&amp;_nc_gid=QgUacEChIbW4Nk8YV4PkNg&amp;_nc_ss=72289&amp;oh=00_Af5XDiY9a4Sc31QWVGmOeLjDgpt9iRQQibbq-5wdhXPq6Q&amp;oe=6A109475</t>
  </si>
  <si>
    <t>2024-10-20T10:32:16.000Z</t>
  </si>
  <si>
    <t>pfbid02R265Xpv4fwVGPTaeWEB7AoXxGtN3sC1Hk9u9XZjmVj1HE47YYhr3MVAK2nhzuoFAl</t>
  </si>
  <si>
    <t>2024-10-18T06:26:06.000Z</t>
  </si>
  <si>
    <t>https://news.tvb.com/tc/local/670cf9ec8392d14e479cc934?utm_source=newsappshare&amp;utm_medium=referral</t>
  </si>
  <si>
    <t>1041775684129188</t>
  </si>
  <si>
    <t>2024-10-14T12:20:59.000Z</t>
  </si>
  <si>
    <t>pcb.1298597824845026</t>
  </si>
  <si>
    <t>https://www.facebook.com/media/set/?set=pcb.1298597824845026&amp;type=1</t>
  </si>
  <si>
    <t>122135976128341395</t>
  </si>
  <si>
    <t>https://scontent-ord5-1.xx.fbcdn.net/v/t39.30808-6/474815865_122157130328341395_4791523459729406833_n.jpg?stp=dst-jpg_s590x590_tt6&amp;_nc_cat=106&amp;ccb=1-7&amp;_nc_sid=aa7b47&amp;_nc_ohc=a1wuZ5g35J0Q7kNvwFn2wep&amp;_nc_oc=AdozvlzEjSDnHfU36LEa0y157WK1kf3C-WMKg5hCYT_8zOqxBhOamsju0Qgd5AcYv9c&amp;_nc_zt=23&amp;_nc_ht=scontent-ord5-1.xx&amp;_nc_gid=ReEi3plrb0_jJawHJm_eJA&amp;_nc_ss=72289&amp;oh=00_Af7_B1KH-BVhxxXVuO2DLV5CMv6tYH4cqPaZjNfIU3N9NA&amp;oe=6A10BDD2</t>
  </si>
  <si>
    <t>122135976398341395</t>
  </si>
  <si>
    <t>https://scontent-ord5-2.xx.fbcdn.net/v/t39.30808-6/475033515_122157130454341395_9010267993795909203_n.jpg?stp=dst-jpg_s590x590_tt6&amp;_nc_cat=111&amp;ccb=1-7&amp;_nc_sid=aa7b47&amp;_nc_ohc=SQmfG_3g6wkQ7kNvwHsBWYf&amp;_nc_oc=AdqJFS0OsgLoPbEWK-2SfhcKtRVvDUo45CxiuPSwHcVmpR_FvDcZ6LFnatP-rSC7Xsw&amp;_nc_zt=23&amp;_nc_ht=scontent-ord5-2.xx&amp;_nc_gid=ReEi3plrb0_jJawHJm_eJA&amp;_nc_ss=72289&amp;oh=00_Af6XtUBf5RGf9qnMb4HcyUEb4161bRNbaa7uZ2ClK4twlA&amp;oe=6A10B0C0</t>
  </si>
  <si>
    <t>122135976170341395</t>
  </si>
  <si>
    <t>https://scontent-ord5-2.xx.fbcdn.net/v/t39.30808-6/474615559_122157130496341395_2563090122675540720_n.jpg?stp=dst-jpg_s590x590_tt6&amp;_nc_cat=111&amp;ccb=1-7&amp;_nc_sid=aa7b47&amp;_nc_ohc=oU5wEjhdhKgQ7kNvwE3ANKg&amp;_nc_oc=AdpUVWnlCC8U93rdhPXq3dLmyjUUjxHpAdfttYe-lAZTpsjHkUZhfFpTH-rLeyt_isY&amp;_nc_zt=23&amp;_nc_ht=scontent-ord5-2.xx&amp;_nc_gid=ReEi3plrb0_jJawHJm_eJA&amp;_nc_ss=72289&amp;oh=00_Af5OHkGZP8_qu1Y5dxuKzSKEuXE3wwymqZMnndeY4Q381w&amp;oe=6A10AF32</t>
  </si>
  <si>
    <t>122135976350341395</t>
  </si>
  <si>
    <t>https://scontent-ord5-1.xx.fbcdn.net/v/t39.30808-6/474877956_122157130436341395_2698147370364625898_n.jpg?stp=dst-jpg_s590x590_tt6&amp;_nc_cat=108&amp;ccb=1-7&amp;_nc_sid=aa7b47&amp;_nc_ohc=B3_dV8-Q3gIQ7kNvwEBFQuw&amp;_nc_oc=AdqgNPhKtSgQxeU3BXkLrBBKdJEUuRY7s5pvkb97NHqUl6k5nHeFX_qda0doXVYYZvw&amp;_nc_zt=23&amp;_nc_ht=scontent-ord5-1.xx&amp;_nc_gid=ReEi3plrb0_jJawHJm_eJA&amp;_nc_ss=72289&amp;oh=00_Af5u9CjbCy9z8339TSF7y9KrSmGgMwNNzZrtUyp2arVCkw&amp;oe=6A1096B4</t>
  </si>
  <si>
    <t>122135976218341395</t>
  </si>
  <si>
    <t>https://scontent-ord5-3.xx.fbcdn.net/v/t39.30808-6/474657064_122157130418341395_5621717230007864474_n.jpg?stp=dst-jpg_s590x590_tt6&amp;_nc_cat=107&amp;ccb=1-7&amp;_nc_sid=aa7b47&amp;_nc_ohc=ZRVa8RqY9vkQ7kNvwHuuYz8&amp;_nc_oc=Adp6Mf9zmraFgki8a_8gjxJB-GQ6U-zfqRGnXIjm3y_norc5N3ZEBhrh_nev6NkiBBM&amp;_nc_zt=23&amp;_nc_ht=scontent-ord5-3.xx&amp;_nc_gid=ReEi3plrb0_jJawHJm_eJA&amp;_nc_ss=72289&amp;oh=00_Af7s4DJ7h_Y09jvpse77r2lsid-VU7ilOn2mWLZsbvQZTQ&amp;oe=6A10A0BB</t>
  </si>
  <si>
    <t>2024-10-14T08:12:16.000Z</t>
  </si>
  <si>
    <t>1303230997329907</t>
  </si>
  <si>
    <t>https://www.facebook.com/photo.php?fbid=1303230997329907&amp;set=gm.1298098718228270&amp;type=3</t>
  </si>
  <si>
    <t>2024-10-13T15:43:25.000Z</t>
  </si>
  <si>
    <t>pcb.1297021375002671</t>
  </si>
  <si>
    <t>https://www.facebook.com/media/set/?set=pcb.1297021375002671&amp;type=1</t>
  </si>
  <si>
    <t>122135503694341395</t>
  </si>
  <si>
    <t>https://scontent-ord5-3.xx.fbcdn.net/v/t39.30808-6/473286148_122155278950341395_3418903683551453121_n.jpg?stp=dst-jpg_s590x590_tt6&amp;_nc_cat=107&amp;ccb=1-7&amp;_nc_sid=aa7b47&amp;_nc_ohc=0FCsr-DpjKoQ7kNvwHb4Ey5&amp;_nc_oc=Adq5HK5vAQG4B_p-zYPv3zIUtXyJnWjvqEmirVhQrdnfURI7kBrlfN_bxNUm4z479c0&amp;_nc_zt=23&amp;_nc_ht=scontent-ord5-3.xx&amp;_nc_gid=ReEi3plrb0_jJawHJm_eJA&amp;_nc_ss=72289&amp;oh=00_Af7Wqi827T9lQLnM-OGf3XPMwxPs98r37WjC0g2etB-GzA&amp;oe=6A10BD17</t>
  </si>
  <si>
    <t>122135504000341395</t>
  </si>
  <si>
    <t>https://scontent-ord5-1.xx.fbcdn.net/v/t39.30808-6/473537026_122155279268341395_3620964433767445394_n.jpg?stp=dst-jpg_s590x590_tt6&amp;_nc_cat=108&amp;ccb=1-7&amp;_nc_sid=aa7b47&amp;_nc_ohc=Kr3ayS4Qb_0Q7kNvwFCo1K1&amp;_nc_oc=AdosvLk_TnDnZbgxSz2sIy7rhablStw4IdfddvheyDb2WRrtHKuCij1iO0xNGQgjUw4&amp;_nc_zt=23&amp;_nc_ht=scontent-ord5-1.xx&amp;_nc_gid=ReEi3plrb0_jJawHJm_eJA&amp;_nc_ss=72289&amp;oh=00_Af5_RJKbgH796sg0gdqoHitVFmN6zc2pi3WCF2Z1Dl80TQ&amp;oe=6A10C08A</t>
  </si>
  <si>
    <t>122135503832341395</t>
  </si>
  <si>
    <t>https://scontent-ord5-2.xx.fbcdn.net/v/t39.30808-6/473545745_122155279208341395_2049116486571865576_n.jpg?stp=dst-jpg_s590x590_tt6&amp;_nc_cat=111&amp;ccb=1-7&amp;_nc_sid=aa7b47&amp;_nc_ohc=M025XD1TOeoQ7kNvwEiiYlb&amp;_nc_oc=AdqV-73ErRRLjqrnCjqAiWaAmzpUVWoyc_FxtQNyDDLvPR6rFS3g-FvjxtU_7wcl1NI&amp;_nc_zt=23&amp;_nc_ht=scontent-ord5-2.xx&amp;_nc_gid=ReEi3plrb0_jJawHJm_eJA&amp;_nc_ss=72289&amp;oh=00_Af5HMY60AUR7GVtLWenL1U7sqo4yLzpjID3ofru8_lHUyg&amp;oe=6A10B1E7</t>
  </si>
  <si>
    <t>122135503736341395</t>
  </si>
  <si>
    <t>https://scontent-ord5-2.xx.fbcdn.net/v/t39.30808-6/473533128_122155278614341395_7656840013838782570_n.jpg?stp=dst-jpg_s590x590_tt6&amp;_nc_cat=105&amp;ccb=1-7&amp;_nc_sid=aa7b47&amp;_nc_ohc=RBNvmdd5kY8Q7kNvwH80fX9&amp;_nc_oc=AdrIV4BI5FOnEcfVTIiNm5XoZ8tkMYOTvFkik0S-wBsjjnex1fwhX4ZKa7B3mtzW9LE&amp;_nc_zt=23&amp;_nc_ht=scontent-ord5-2.xx&amp;_nc_gid=ReEi3plrb0_jJawHJm_eJA&amp;_nc_ss=72289&amp;oh=00_Af7jP59LSstkezVO7_GJziL7ONUUfczNWs7X89NCHPmClQ&amp;oe=6A10A310</t>
  </si>
  <si>
    <t>122135503874341395</t>
  </si>
  <si>
    <t>https://scontent-ord5-2.xx.fbcdn.net/v/t39.30808-6/473281519_122155278938341395_1729438719105103464_n.jpg?stp=dst-jpg_s590x590_tt6&amp;_nc_cat=104&amp;ccb=1-7&amp;_nc_sid=aa7b47&amp;_nc_ohc=MfFNYmK6sx4Q7kNvwGTT4hD&amp;_nc_oc=AdqKX5duSUIBg9LCZVMmzExBUnmdVGSJwRbx1ZKs6Ez3CwggaTGY6nZ807lxcGDg6xg&amp;_nc_zt=23&amp;_nc_ht=scontent-ord5-2.xx&amp;_nc_gid=ReEi3plrb0_jJawHJm_eJA&amp;_nc_ss=72289&amp;oh=00_Af7nQZvOEAWccMe2mu8szYEnBwhvan__INmtUF6WNoq7Mg&amp;oe=6A10CA27</t>
  </si>
  <si>
    <t>2024-10-12T07:26:42.000Z</t>
  </si>
  <si>
    <t>https://autos.yahoo.com.tw/toyota%E6%B0%AB%E8%83%BD%E6%BA%90%E7%A7%91%E6%8A%80%E6%AF%94%E6%8F%9B%E9%9B%BB%E9%82%84%E6%96%B9%E4%BE%BF-%E5%8F%AF%E6%94%9C%E5%BC%8F%E6%B0%AB%E6%B0%A3%E7%BD%90%E6%97%A2%E5%AE%89%E5%85%A8%E5%8F%88%E4%BE%BF%E5%88%A9-112414612.html</t>
  </si>
  <si>
    <t>2024-10-11T19:30:47.000Z</t>
  </si>
  <si>
    <t>pcb.1294992721872203</t>
  </si>
  <si>
    <t>https://www.facebook.com/media/set/?set=pcb.1294992721872203&amp;type=1</t>
  </si>
  <si>
    <t>122135042066341395</t>
  </si>
  <si>
    <t>https://scontent-iad3-1.xx.fbcdn.net/v/t39.30808-6/473333028_122155262894341395_5284041270911570804_n.jpg?stp=dst-jpg_s590x590_tt6&amp;_nc_cat=110&amp;ccb=1-7&amp;_nc_sid=aa7b47&amp;_nc_ohc=y-vxTk_6ql0Q7kNvwE1Lan_&amp;_nc_oc=AdoUttRaHKlEkEdE6XjQSJbyrOTbHTTxg-4O8EYgztKRoTHTx3wC0d4NorUJTc_hIHY&amp;_nc_zt=23&amp;_nc_ht=scontent-iad3-1.xx&amp;_nc_gid=bbnU_UJGWYCX3FiylTj_vA&amp;_nc_ss=72289&amp;oh=00_Af7-xUw5Fkmop7p20XBYxOhECUDbwza78Sdp1DVGG8QxAA&amp;oe=6A109E08</t>
  </si>
  <si>
    <t>122135042180341395</t>
  </si>
  <si>
    <t>https://scontent-iad6-1.xx.fbcdn.net/v/t39.30808-6/473577728_122155262756341395_7345633964933468193_n.jpg?stp=dst-jpg_s590x590_tt6&amp;_nc_cat=106&amp;ccb=1-7&amp;_nc_sid=aa7b47&amp;_nc_ohc=FCbDFA9L2zAQ7kNvwGzvUTW&amp;_nc_oc=AdpzR7JLWNQEIxVka6tnacXEMsP7S29ifOF5wKepZE4Vpfe0ZR-3k2OMumhatgjv4Hc&amp;_nc_zt=23&amp;_nc_ht=scontent-iad6-1.xx&amp;_nc_gid=bbnU_UJGWYCX3FiylTj_vA&amp;_nc_ss=72289&amp;oh=00_Af6au_-f_PbVm9_8EkvgPQ1OeEBsILqdERLeDo8lbVjMmg&amp;oe=6A109A02</t>
  </si>
  <si>
    <t>122135042348341395</t>
  </si>
  <si>
    <t>https://scontent-iad6-1.xx.fbcdn.net/v/t39.30808-6/473557450_122155262882341395_1622420791714337778_n.jpg?stp=dst-jpg_s590x590_tt6&amp;_nc_cat=106&amp;ccb=1-7&amp;_nc_sid=aa7b47&amp;_nc_ohc=JLABE_ql34QQ7kNvwEjLhnK&amp;_nc_oc=AdqpxZt5IDYTZBwlRwIhlIFBnbAA1jQcMIz_dtxFXHCXLGRtbDXwxfbQOJ4HVnTBZyA&amp;_nc_zt=23&amp;_nc_ht=scontent-iad6-1.xx&amp;_nc_gid=bbnU_UJGWYCX3FiylTj_vA&amp;_nc_ss=72289&amp;oh=00_Af4Qv3LpLXhoOBsqUE_tZoWOTsDxJ4eIPwObpFTXWoxkew&amp;oe=6A10C336</t>
  </si>
  <si>
    <t>122135042126341395</t>
  </si>
  <si>
    <t>https://scontent-iad3-1.xx.fbcdn.net/v/t39.30808-6/473254854_122155262402341395_7793236205719340845_n.jpg?stp=dst-jpg_s590x590_tt6&amp;_nc_cat=108&amp;ccb=1-7&amp;_nc_sid=aa7b47&amp;_nc_ohc=IUnGlLmu1wsQ7kNvwFB4FWZ&amp;_nc_oc=Adp7YE5Xk6iVVbsL1JMrViOLbq4SmnTRkDfuyN4UjoKnqWKlVJ5C2DgCoS87KaKlAc0&amp;_nc_zt=23&amp;_nc_ht=scontent-iad3-1.xx&amp;_nc_gid=bbnU_UJGWYCX3FiylTj_vA&amp;_nc_ss=72289&amp;oh=00_Af5qZs5KvQLDMj2kxFuDrnUlkOPcsHZzAmAdwkAp1wXGrw&amp;oe=6A10AF34</t>
  </si>
  <si>
    <t>122135042222341395</t>
  </si>
  <si>
    <t>https://scontent-iad6-1.xx.fbcdn.net/v/t39.30808-6/473178156_122155262666341395_1708252582053095074_n.jpg?stp=dst-jpg_s590x590_tt6&amp;_nc_cat=106&amp;ccb=1-7&amp;_nc_sid=aa7b47&amp;_nc_ohc=oBojXOhrkuEQ7kNvwHk1kNr&amp;_nc_oc=AdqWyPG3xP1s8wa3umJZ6Z4D_grsSpKun6wh6WVx6lgdxEsm6AZT086ccVOl-6VoVNc&amp;_nc_zt=23&amp;_nc_ht=scontent-iad6-1.xx&amp;_nc_gid=bbnU_UJGWYCX3FiylTj_vA&amp;_nc_ss=72289&amp;oh=00_Af7QU9mRgtN-TiGYPqEJY3DcTHADQojr6_-PNPedo8ukiw&amp;oe=6A10B131</t>
  </si>
  <si>
    <t>2024-10-09T15:56:33.000Z</t>
  </si>
  <si>
    <t>508378615493847</t>
  </si>
  <si>
    <t>https://www.facebook.com/photo.php?fbid=508378615493847&amp;set=gm.1294082461963229&amp;type=3</t>
  </si>
  <si>
    <t>2024-10-08T09:08:25.000Z</t>
  </si>
  <si>
    <t>pcb.1293641935340615</t>
  </si>
  <si>
    <t>https://www.facebook.com/media/set/?set=pcb.1293641935340615&amp;type=1</t>
  </si>
  <si>
    <t>122134619234341395</t>
  </si>
  <si>
    <t>https://scontent-bos5-1.xx.fbcdn.net/v/t39.30808-6/473065160_122155245134341395_8317693922661767508_n.jpg?stp=dst-jpg_s590x590_tt6&amp;_nc_cat=103&amp;ccb=1-7&amp;_nc_sid=aa7b47&amp;_nc_ohc=6h9iZP_5yCwQ7kNvwHBNtMB&amp;_nc_oc=Adrtl-JKLAEfVFl9fjGBd1TY43DJWPtu734xNvND5tU6Vjz4_vxF3drRzAWmU3MnRWI&amp;_nc_zt=23&amp;_nc_ht=scontent-bos5-1.xx&amp;_nc_gid=EjZ1zSFh6EbOd3vhVXzf4Q&amp;_nc_ss=72289&amp;oh=00_Af5m2HO5lShOli4tDDdBOAhliLOAjGEiVuJR5ODs3yIcyg&amp;oe=6A10AC6D</t>
  </si>
  <si>
    <t>122134619324341395</t>
  </si>
  <si>
    <t>https://scontent-bos5-1.xx.fbcdn.net/v/t39.30808-6/473602171_122155245362341395_8449796041224735439_n.jpg?stp=dst-jpg_s590x590_tt6&amp;_nc_cat=105&amp;ccb=1-7&amp;_nc_sid=aa7b47&amp;_nc_ohc=DCtCD4i2IiQQ7kNvwGNoNG0&amp;_nc_oc=AdpVoIRIm0hM5OFRKtpzz9rUNx0--HZU-1IKNMWERyFBLzeXSajpd8u6DxECye91E-8&amp;_nc_zt=23&amp;_nc_ht=scontent-bos5-1.xx&amp;_nc_gid=EjZ1zSFh6EbOd3vhVXzf4Q&amp;_nc_ss=72289&amp;oh=00_Af4C46WBRw6_APGe5UNIi3YB4lcS0HOzwCm2eTnW1Xeisw&amp;oe=6A10BC7B</t>
  </si>
  <si>
    <t>122134619468341395</t>
  </si>
  <si>
    <t>https://scontent-bos5-1.xx.fbcdn.net/v/t39.30808-6/473725323_122155245416341395_5229759985358255349_n.jpg?stp=dst-jpg_s590x590_tt6&amp;_nc_cat=108&amp;ccb=1-7&amp;_nc_sid=aa7b47&amp;_nc_ohc=gybzjudOuPQQ7kNvwGow3gd&amp;_nc_oc=AdrP_u8T7PSHKP9XxQyg8pCSox5mCBYkheGDKWLGYqNJsv-cU-l1Ldl49vaKily1qv8&amp;_nc_zt=23&amp;_nc_ht=scontent-bos5-1.xx&amp;_nc_gid=EjZ1zSFh6EbOd3vhVXzf4Q&amp;_nc_ss=72289&amp;oh=00_Af7ZRFKdPUolfw1cItwn-1f1iTkL48526EYhZs5Dzno_wA&amp;oe=6A10BBCD</t>
  </si>
  <si>
    <t>122134619552341395</t>
  </si>
  <si>
    <t>https://scontent-bos5-1.xx.fbcdn.net/v/t39.30808-6/473416951_122155245422341395_2443116486200879524_n.jpg?stp=dst-jpg_s590x590_tt6&amp;_nc_cat=102&amp;ccb=1-7&amp;_nc_sid=aa7b47&amp;_nc_ohc=fu0wCAOv44gQ7kNvwHzZ6YN&amp;_nc_oc=AdolrVGVSmpjmIivJTyOBYr3VMpO-zHLbunC8rbFDOs-FiEX5IxTPa1nGfqHfJfgswI&amp;_nc_zt=23&amp;_nc_ht=scontent-bos5-1.xx&amp;_nc_gid=EjZ1zSFh6EbOd3vhVXzf4Q&amp;_nc_ss=72289&amp;oh=00_Af61E_4jnLwFxB8OTFtKCLUN5pAbn-nSofAbbux1IJRVmw&amp;oe=6A10A90D</t>
  </si>
  <si>
    <t>122134619366341395</t>
  </si>
  <si>
    <t>https://scontent-bos5-1.xx.fbcdn.net/v/t39.30808-6/473420243_122155244672341395_2496650252002688174_n.jpg?stp=dst-jpg_s590x590_tt6&amp;_nc_cat=106&amp;ccb=1-7&amp;_nc_sid=aa7b47&amp;_nc_ohc=53-pKU9uvoEQ7kNvwFJ_swP&amp;_nc_oc=AdqgyeYLlVWpCvKUNB61FWq29nLu6_owWpbpj9XPYFLonhkfzyJwviteVvvYCXJEEKw&amp;_nc_zt=23&amp;_nc_ht=scontent-bos5-1.xx&amp;_nc_gid=EjZ1zSFh6EbOd3vhVXzf4Q&amp;_nc_ss=72289&amp;oh=00_Af5xiaN7sO3oRt1dS9GcV6YKigMSx_gg5RPKLe45mTFXhg&amp;oe=6A109D6E</t>
  </si>
  <si>
    <t>2024-10-07T16:53:18.000Z</t>
  </si>
  <si>
    <t>556961766813685</t>
  </si>
  <si>
    <t>2024-10-06T08:32:46.000Z</t>
  </si>
  <si>
    <t>FFB0A997</t>
  </si>
  <si>
    <t>1312698560100228</t>
  </si>
  <si>
    <t>https://www.facebook.com/photo.php?fbid=1312698560100228&amp;set=gm.1291954978842644&amp;type=3</t>
  </si>
  <si>
    <t>pfbid037mPqzKjtkPczotWj1q2j27i7N5Co3MbeHJ3Y6mvpEGYspoWX1nwi76JrGJk4rXqql</t>
  </si>
  <si>
    <t>2024-10-05T07:40:41.000Z</t>
  </si>
  <si>
    <t>pcb.1291848038853338</t>
  </si>
  <si>
    <t>https://www.facebook.com/media/set/?set=pcb.1291848038853338&amp;type=1</t>
  </si>
  <si>
    <t>1312572380112846</t>
  </si>
  <si>
    <t>https://scontent-phl2-1.xx.fbcdn.net/v/t39.30808-6/483943339_1425730188797064_8058840080751941913_n.jpg?stp=dst-jpg_s590x590_tt6&amp;_nc_cat=110&amp;ccb=1-7&amp;_nc_sid=aa7b47&amp;_nc_ohc=z-SBW9ugWmUQ7kNvwH1N5yR&amp;_nc_oc=Adq_o1p7cyuq5-4v1MY4eG-wymr4L7Ysc6TCtiLaUvib-1HZJOUkP9aXl7G8046DN31n6IKv3JrvhQOn99HvvgdD&amp;_nc_zt=23&amp;_nc_ht=scontent-phl2-1.xx&amp;_nc_gid=jwoZh7DvuiRB7vRYUN3aGQ&amp;_nc_ss=72289&amp;oh=00_Af5fir-c3xzSyjegvEEKi4rs7M1QRqrJlRZbPdhP-H7OGA&amp;oe=6A10BFE8</t>
  </si>
  <si>
    <t>1312572416779509</t>
  </si>
  <si>
    <t>https://scontent-phl2-1.xx.fbcdn.net/v/t39.30808-6/484826768_1425730438797039_3098910257070934574_n.jpg?stp=cp6_dst-jpg_s590x590_tt6&amp;_nc_cat=109&amp;ccb=1-7&amp;_nc_sid=aa7b47&amp;_nc_ohc=f_ZKlxoxgAsQ7kNvwEMIJrr&amp;_nc_oc=AdqNLe43u42fUqyIRg0a5qwrXPO7I8i3JPNc9dCXy88QlWCnQPzXWRQd8WDIrvfbkvI_PitrOny_x43yQtKAPs5S&amp;_nc_zt=23&amp;_nc_ht=scontent-phl2-1.xx&amp;_nc_gid=jwoZh7DvuiRB7vRYUN3aGQ&amp;_nc_ss=72289&amp;oh=00_Af7-0Bjaz-zYSU8A_fkfnRi6j5zv9KdaPCGdzzmgybsNoQ&amp;oe=6A10C274</t>
  </si>
  <si>
    <t>1312572460112838</t>
  </si>
  <si>
    <t>https://scontent-phl2-1.xx.fbcdn.net/v/t39.30808-6/484175906_1425730248797058_4028994012348321921_n.jpg?stp=cp6_dst-jpg_s590x590_tt6&amp;_nc_cat=108&amp;ccb=1-7&amp;_nc_sid=aa7b47&amp;_nc_ohc=ra_JtKhWL_UQ7kNvwFd4cma&amp;_nc_oc=Adr9WMzo9qzKNxf86oW_enqk_k2wnrXRe3jbmLjSqtnEuYTHLAyPndPI9JD4-HswAsfC4HVsO1lv9bhJ7ziEXbOi&amp;_nc_zt=23&amp;_nc_ht=scontent-phl2-1.xx&amp;_nc_gid=jwoZh7DvuiRB7vRYUN3aGQ&amp;_nc_ss=72289&amp;oh=00_Af4gAaRj--VV0548DMnrCFkqISTW0Wck-62NxD1VI54bDw&amp;oe=6A10BD42</t>
  </si>
  <si>
    <t>2024-10-05T03:43:10.000Z</t>
  </si>
  <si>
    <t>pcb.1289683012403174</t>
  </si>
  <si>
    <t>https://www.facebook.com/media/set/?set=pcb.1289683012403174&amp;type=1</t>
  </si>
  <si>
    <t>122133713990341395</t>
  </si>
  <si>
    <t>https://scontent-phl2-1.xx.fbcdn.net/v/t39.30808-6/473420641_122155104302341395_236630059485374072_n.jpg?stp=dst-jpg_s590x590_tt6&amp;_nc_cat=111&amp;ccb=1-7&amp;_nc_sid=aa7b47&amp;_nc_ohc=4n8H9-MMDRUQ7kNvwEDiGgX&amp;_nc_oc=AdrEw_0MEfXOCOU2ky3keMhT_52qXTimztFlPzMGFgqIi6N9nvUCV8x_GLLqw0BDCOLrLw2G8YsqS_cHQv5N9YGr&amp;_nc_zt=23&amp;_nc_ht=scontent-phl2-1.xx&amp;_nc_gid=jwoZh7DvuiRB7vRYUN3aGQ&amp;_nc_ss=72289&amp;oh=00_Af6YGOgMJGh1KKTJTe6IcWgL9tLQJdOTcrWeMQvIMBXaXg&amp;oe=6A10956E</t>
  </si>
  <si>
    <t>122133714134341395</t>
  </si>
  <si>
    <t>https://scontent-phl2-1.xx.fbcdn.net/v/t39.30808-6/473190724_122155103990341395_9038239426393550094_n.jpg?stp=dst-jpg_s590x590_tt6&amp;_nc_cat=106&amp;ccb=1-7&amp;_nc_sid=aa7b47&amp;_nc_ohc=ait8XgwJDckQ7kNvwGdFbKG&amp;_nc_oc=Adp_D2EL1tczS9ZahRUsqi7eTsTNQLXcsiKuaot2IMu2awI7Wsq-tsA5my0ajMTQNePzW-2pDGTh2gQALNoTkkdK&amp;_nc_zt=23&amp;_nc_ht=scontent-phl2-1.xx&amp;_nc_gid=jwoZh7DvuiRB7vRYUN3aGQ&amp;_nc_ss=72289&amp;oh=00_Af4726qtm7fLuJDhM00Mv2zxcL4CsMjklOA7tUReDfp0MQ&amp;oe=6A10C68C</t>
  </si>
  <si>
    <t>122133714182341395</t>
  </si>
  <si>
    <t>https://scontent-phl2-1.xx.fbcdn.net/v/t39.30808-6/473055074_122155103978341395_7155694221252729720_n.jpg?stp=dst-jpg_s590x590_tt6&amp;_nc_cat=100&amp;ccb=1-7&amp;_nc_sid=aa7b47&amp;_nc_ohc=VuVw9Fcr9f8Q7kNvwG9Ptq7&amp;_nc_oc=Adp8hr7BPrGWXfTLDGSt50tmPB8-goTfmJ-QAI82Gcjln-8-lzioBwc5a8B9dwh4QSoeLV4y1G5XG2MXHuUyGEgr&amp;_nc_zt=23&amp;_nc_ht=scontent-phl2-1.xx&amp;_nc_gid=jwoZh7DvuiRB7vRYUN3aGQ&amp;_nc_ss=72289&amp;oh=00_Af4RmeE9b7bQBZx7YUaN_dep8Q0yQvDw-3pCpNvHUsh6dQ&amp;oe=6A10BBAA</t>
  </si>
  <si>
    <t>122133714230341395</t>
  </si>
  <si>
    <t>https://scontent-phl2-1.xx.fbcdn.net/v/t39.30808-6/473191036_122155103744341395_2521157779815309379_n.jpg?stp=dst-jpg_s590x590_tt6&amp;_nc_cat=109&amp;ccb=1-7&amp;_nc_sid=aa7b47&amp;_nc_ohc=RM5etslgExQQ7kNvwGdN0ze&amp;_nc_oc=AdrQROhUo-MmsjYS60KcvxdF14a_KlpqeuhWwUI-QBxKwCnluukerXhssrwzCQijcCaA3eXUQTNXn9458TdJvDop&amp;_nc_zt=23&amp;_nc_ht=scontent-phl2-1.xx&amp;_nc_gid=jwoZh7DvuiRB7vRYUN3aGQ&amp;_nc_ss=72289&amp;oh=00_Af6e3oTXSwtQFZrbqUp3b2_YJWdEnA5xeyIwsBkXmDbnUA&amp;oe=6A10965D</t>
  </si>
  <si>
    <t>122133714038341395</t>
  </si>
  <si>
    <t>https://scontent-phl2-1.xx.fbcdn.net/v/t39.30808-6/473330158_122155103948341395_6752349958639179941_n.jpg?stp=dst-jpg_s590x590_tt6&amp;_nc_cat=106&amp;ccb=1-7&amp;_nc_sid=aa7b47&amp;_nc_ohc=gVDRrsiK8VoQ7kNvwFA-f0Y&amp;_nc_oc=Ado--WJjGD2IP1ruNc6vtcqU7pPpADM83v8MUmifcuhJQVhJsyWaGpLhWvHTmZ2cBev1inIgPoJxD7_mvRuD32U3&amp;_nc_zt=23&amp;_nc_ht=scontent-phl2-1.xx&amp;_nc_gid=jwoZh7DvuiRB7vRYUN3aGQ&amp;_nc_ss=72289&amp;oh=00_Af6fs-MyQuSRw4kWCMZHU_cp15FA6-Bmdh9UK-xBYbsf-w&amp;oe=6A109F9A</t>
  </si>
  <si>
    <t>2024-10-02T06:47:04.000Z</t>
  </si>
  <si>
    <t>100001700762503</t>
  </si>
  <si>
    <t>2024-10-01T11:17:23.000Z</t>
  </si>
  <si>
    <t>FF06174B</t>
  </si>
  <si>
    <t>122186158760203657</t>
  </si>
  <si>
    <t>https://www.facebook.com/photo.php?fbid=122186158760203657&amp;set=gm.1288487309189411&amp;type=3</t>
  </si>
  <si>
    <t>https://www.sinoexpresshk.com/</t>
  </si>
  <si>
    <t>2024-09-30T16:40:23.000Z</t>
  </si>
  <si>
    <t>pfbid02WiSy5fMD9dk48Dsomes1aW8nEJqZNHPpNYoetFs7BHyEttEaKQf8wLYBSrqz7mhAl</t>
  </si>
  <si>
    <t>2024-09-21T08:03:48.000Z</t>
  </si>
  <si>
    <t>pcb.1285833552788120</t>
  </si>
  <si>
    <t>https://www.facebook.com/media/set/?set=pcb.1285833552788120&amp;type=1</t>
  </si>
  <si>
    <t>122132541398341395</t>
  </si>
  <si>
    <t>https://scontent-ord5-3.xx.fbcdn.net/v/t39.30808-6/473177930_122154906770341395_8056297268899640556_n.jpg?stp=dst-jpg_s590x590_tt6&amp;_nc_cat=109&amp;ccb=1-7&amp;_nc_sid=aa7b47&amp;_nc_ohc=pD6ATPEcVxYQ7kNvwGrD9fw&amp;_nc_oc=Adr62xA1wlydBm_pKSbJIfsj2JLDyiekp7ppYOAMaWNJr-wrQxxsu-amqxo-YH60IkRYEeryQBsdACxGV4X_fZcd&amp;_nc_zt=23&amp;_nc_ht=scontent-ord5-3.xx&amp;_nc_gid=uQ4OJn87w0rY8mDCA0T3Uw&amp;_nc_ss=72289&amp;oh=00_Af6NmVF5uc7Q8mLyHW9tKznHcTL5pdoQMnQ-1ypO-XwjQg&amp;oe=6A10AFAA</t>
  </si>
  <si>
    <t>122132541530341395</t>
  </si>
  <si>
    <t>https://scontent-ord5-2.xx.fbcdn.net/v/t39.30808-6/473171368_122154906830341395_1926106600330778617_n.jpg?stp=dst-jpg_s590x590_tt6&amp;_nc_cat=103&amp;ccb=1-7&amp;_nc_sid=aa7b47&amp;_nc_ohc=4r3uWWzKhWEQ7kNvwExeVI0&amp;_nc_oc=Adq6bMCNcUOPcD4fjXMv63GnAVmYk5YxBMlg5xFVU6qjtFHEDPnW_Ev6ekV3V-dgOs0M8m6McdgMKhdwAT4ZxpV6&amp;_nc_zt=23&amp;_nc_ht=scontent-ord5-2.xx&amp;_nc_gid=uQ4OJn87w0rY8mDCA0T3Uw&amp;_nc_ss=72289&amp;oh=00_Af5KzlVfFIPF3e4H4wS-YIasfYd1nXY8uSsExQQiFnHliA&amp;oe=6A109489</t>
  </si>
  <si>
    <t>122132541494341395</t>
  </si>
  <si>
    <t>https://scontent-ord5-1.xx.fbcdn.net/v/t39.30808-6/473044699_122154907430341395_2074201100991626138_n.jpg?stp=dst-jpg_s590x590_tt6&amp;_nc_cat=108&amp;ccb=1-7&amp;_nc_sid=aa7b47&amp;_nc_ohc=b04dNhhMRqwQ7kNvwEyn_pi&amp;_nc_oc=AdourZZGoW3USPFHLp9tQqssmyzaJf0a-wJP0n-6ASTPxTg_M8xtJRounmDuUZyhJmIlEw41DjJ2E-l0bhIf3SBZ&amp;_nc_zt=23&amp;_nc_ht=scontent-ord5-1.xx&amp;_nc_gid=uQ4OJn87w0rY8mDCA0T3Uw&amp;_nc_ss=72289&amp;oh=00_Af7eQ9LWkDxmgmuF-Tmh-CmxWGnm5FSOXzStxlo9zGGdfA&amp;oe=6A10B643</t>
  </si>
  <si>
    <t>122132541632341395</t>
  </si>
  <si>
    <t>https://scontent-ord5-2.xx.fbcdn.net/v/t39.30808-6/473110329_122154907418341395_4745973497325997396_n.jpg?stp=dst-jpg_s590x590_tt6&amp;_nc_cat=111&amp;ccb=1-7&amp;_nc_sid=aa7b47&amp;_nc_ohc=MTI-Blpb62IQ7kNvwFiLzSa&amp;_nc_oc=AdohjYbee7TpUstZUQs70c4H7Dy4h6pIiy1F-_KJoxelzs0mKOLyL8UDIY_V_P4VSSuRx5cgwCvCQS5cnFAzDBvE&amp;_nc_zt=23&amp;_nc_ht=scontent-ord5-2.xx&amp;_nc_gid=uQ4OJn87w0rY8mDCA0T3Uw&amp;_nc_ss=72289&amp;oh=00_Af512JLcetovJy2MDjGUPRic6Gn7QfryTU8nm09BINeGMw&amp;oe=6A10C696</t>
  </si>
  <si>
    <t>122132541668341395</t>
  </si>
  <si>
    <t>https://scontent-ord5-1.xx.fbcdn.net/v/t39.30808-6/473037467_122154907466341395_403036878492682634_n.jpg?stp=dst-jpg_s590x590_tt6&amp;_nc_cat=101&amp;ccb=1-7&amp;_nc_sid=aa7b47&amp;_nc_ohc=FdOKlOXiQXQQ7kNvwF8bEWU&amp;_nc_oc=AdqQmnn8USPsZHhmUTd7O6CxL69Xs5mA53Q4a7OnsQdw5l9hfR33PLF6v7Tc95o-CL8DRlSUHmem418czZmNDox8&amp;_nc_zt=23&amp;_nc_ht=scontent-ord5-1.xx&amp;_nc_gid=uQ4OJn87w0rY8mDCA0T3Uw&amp;_nc_ss=72289&amp;oh=00_Af6-vSxIzRWeJL_UlYKBwlsSjFYh8fV7MlC6Goda7_4ShQ&amp;oe=6A1093BC</t>
  </si>
  <si>
    <t>2024-09-27T04:11:09.000Z</t>
  </si>
  <si>
    <t>FF000000</t>
  </si>
  <si>
    <t>1305894507447300</t>
  </si>
  <si>
    <t>https://www.facebook.com/photo.php?fbid=1305894507447300&amp;set=gm.1285180822853393&amp;type=3</t>
  </si>
  <si>
    <t>2024-09-26T07:41:51.000Z</t>
  </si>
  <si>
    <t>pcb.1280838749954267</t>
  </si>
  <si>
    <t>https://www.facebook.com/media/set/?set=pcb.1280838749954267&amp;type=1</t>
  </si>
  <si>
    <t>122131032260341395</t>
  </si>
  <si>
    <t>https://scontent-phl2-1.xx.fbcdn.net/v/t39.30808-6/472879758_122154727208341395_6757658718230189859_n.jpg?stp=dst-jpg_s590x590_tt6&amp;_nc_cat=102&amp;ccb=1-7&amp;_nc_sid=aa7b47&amp;_nc_ohc=AN1ErNLl_3gQ7kNvwH5WTFJ&amp;_nc_oc=AdrHVOh5jCOBLZcpgVFnkqZ4voc-kPXSLi_iZh-zR8pAxU8itTdHicek2k8JyCnPTRo&amp;_nc_zt=23&amp;_nc_ht=scontent-phl2-1.xx&amp;_nc_gid=lVuh-oSSDd3duwejovF4qQ&amp;_nc_ss=72289&amp;oh=00_Af5wNlTdEDIKIZHVFvU83uQUGzCitSn5eiS9gH7eEFnLvg&amp;oe=6A10B77F</t>
  </si>
  <si>
    <t>122131032434341395</t>
  </si>
  <si>
    <t>https://scontent-phl2-1.xx.fbcdn.net/v/t39.30808-6/472676620_122154727454341395_2303423746820735537_n.jpg?stp=dst-jpg_s590x590_tt6&amp;_nc_cat=103&amp;ccb=1-7&amp;_nc_sid=aa7b47&amp;_nc_ohc=84EHuy-8LZsQ7kNvwGQ78xv&amp;_nc_oc=AdqQrZzTxO2DfKmm3QlObC473A9l-UQ8ATX_MwCfw2jWdOMf-hRK2gyra4BY8qzOzTw&amp;_nc_zt=23&amp;_nc_ht=scontent-phl2-1.xx&amp;_nc_gid=lVuh-oSSDd3duwejovF4qQ&amp;_nc_ss=72289&amp;oh=00_Af5Wl_K4lcWN7WAanbTR37jPr-r3QNAADHxp3T1WfOsksA&amp;oe=6A10C95B</t>
  </si>
  <si>
    <t>122131032350341395</t>
  </si>
  <si>
    <t>https://scontent-phl2-1.xx.fbcdn.net/v/t39.30808-6/472752036_122154727790341395_1624742965032813134_n.jpg?stp=dst-jpg_s590x590_tt6&amp;_nc_cat=110&amp;ccb=1-7&amp;_nc_sid=aa7b47&amp;_nc_ohc=nOqK0-JZj6QQ7kNvwFeI2Fp&amp;_nc_oc=AdrnUahxY7mKMbqCrGkP69l4c7Dauab9k7rR5hJlgk3pfAyTGn1eK3Wv2RIhFV71kl0&amp;_nc_zt=23&amp;_nc_ht=scontent-phl2-1.xx&amp;_nc_gid=lVuh-oSSDd3duwejovF4qQ&amp;_nc_ss=72289&amp;oh=00_Af6TLWoxIzZl_-jxVPLst6LUqfXY23_vFqEI5k2PqF2ONA&amp;oe=6A10C7D4</t>
  </si>
  <si>
    <t>122131032392341395</t>
  </si>
  <si>
    <t>https://scontent-phl2-1.xx.fbcdn.net/v/t39.30808-6/473365908_122154727460341395_6895468788905908344_n.jpg?stp=dst-jpg_s590x590_tt6&amp;_nc_cat=102&amp;ccb=1-7&amp;_nc_sid=aa7b47&amp;_nc_ohc=pQwHnYLdlJsQ7kNvwHp-xfz&amp;_nc_oc=AdqXEiPChoiZYdIi7MmUjKy4RTaJ76XijdzVQ4oLAEGFldAF6dSE0W1YqN6MCgC93Go&amp;_nc_zt=23&amp;_nc_ht=scontent-phl2-1.xx&amp;_nc_gid=lVuh-oSSDd3duwejovF4qQ&amp;_nc_ss=72289&amp;oh=00_Af5ao5IGKRVHDW3yTZPjfhV2fl9GFo2eXIEjuBHybSnPMA&amp;oe=6A10969C</t>
  </si>
  <si>
    <t>122131032548341395</t>
  </si>
  <si>
    <t>https://scontent-phl2-1.xx.fbcdn.net/v/t39.30808-6/472580711_122154728000341395_8633535346435401015_n.jpg?stp=dst-jpg_s590x590_tt6&amp;_nc_cat=101&amp;ccb=1-7&amp;_nc_sid=aa7b47&amp;_nc_ohc=ZmF6VPhNTKUQ7kNvwFqEgR6&amp;_nc_oc=AdpcnLPDPk-MTX654Hyq2XAMZRP3qakFqrfr3CMpiBD-c0_9vwRHCoknlG8f13hf3fQ&amp;_nc_zt=23&amp;_nc_ht=scontent-phl2-1.xx&amp;_nc_gid=lVuh-oSSDd3duwejovF4qQ&amp;_nc_ss=72289&amp;oh=00_Af72icufAngRWzPfWPeZnVv7oV6VFBsdnZmNXEPIlfTGqA&amp;oe=6A10A94A</t>
  </si>
  <si>
    <t>2024-09-20T10:45:24.000Z</t>
  </si>
  <si>
    <t>pcb.1279649640073178</t>
  </si>
  <si>
    <t>https://www.facebook.com/media/set/?set=pcb.1279649640073178&amp;type=1</t>
  </si>
  <si>
    <t>122130533450341395</t>
  </si>
  <si>
    <t>https://scontent-phl2-1.xx.fbcdn.net/v/t39.30808-6/473160256_122154602060341395_5116143004010232763_n.jpg?stp=dst-jpg_s590x590_tt6&amp;_nc_cat=105&amp;ccb=1-7&amp;_nc_sid=aa7b47&amp;_nc_ohc=wgfBBs7r7nMQ7kNvwHMWthb&amp;_nc_oc=AdrwTrdIRbxVHY1u4hFqF_p8U8W1CrZlSr1uvLNVZyaOvdM0pKul9xn5b3Zwhy_46PI&amp;_nc_zt=23&amp;_nc_ht=scontent-phl2-1.xx&amp;_nc_gid=lVuh-oSSDd3duwejovF4qQ&amp;_nc_ss=72289&amp;oh=00_Af7sgPzBDNe7ZtJ4DfINZ8SihrJj4UCjFkGxnjvGeEccyg&amp;oe=6A10C1F2</t>
  </si>
  <si>
    <t>122130533552341395</t>
  </si>
  <si>
    <t>https://scontent-phl2-1.xx.fbcdn.net/v/t39.30808-6/473109325_122154602192341395_5899044214145849895_n.jpg?stp=dst-jpg_s590x590_tt6&amp;_nc_cat=106&amp;ccb=1-7&amp;_nc_sid=aa7b47&amp;_nc_ohc=HwcRmvxpTSIQ7kNvwHGN7qb&amp;_nc_oc=AdpE9Fm-5TUk5KU0Zh7sZlOxQbf3K4oZY4BUKNVBX9KPUYKDj-4DhYrEBPFzYT6OIDI&amp;_nc_zt=23&amp;_nc_ht=scontent-phl2-1.xx&amp;_nc_gid=lVuh-oSSDd3duwejovF4qQ&amp;_nc_ss=72289&amp;oh=00_Af53BKCt3voqrOyRndh1HWTx0tTSZ0pkhhW3NGkn40cgNA&amp;oe=6A109679</t>
  </si>
  <si>
    <t>122130533642341395</t>
  </si>
  <si>
    <t>https://scontent-phl2-1.xx.fbcdn.net/v/t39.30808-6/472884926_122154601940341395_1104516559493070691_n.jpg?stp=dst-jpg_s590x590_tt6&amp;_nc_cat=104&amp;ccb=1-7&amp;_nc_sid=aa7b47&amp;_nc_ohc=rMvp_vFU7WMQ7kNvwEJi-yx&amp;_nc_oc=AdpSJroPj_3VScsMn0wkGkG6fGzctWXxRbos0TLUohB9em451Sx3Fp3tLmD5Mv1jLIc&amp;_nc_zt=23&amp;_nc_ht=scontent-phl2-1.xx&amp;_nc_gid=lVuh-oSSDd3duwejovF4qQ&amp;_nc_ss=72289&amp;oh=00_Af55iX1lqDTL7HS028HzBrrCugBPrGejLQnKw5MtrrETPA&amp;oe=6A10AD8A</t>
  </si>
  <si>
    <t>122130533732341395</t>
  </si>
  <si>
    <t>https://scontent-phl2-1.xx.fbcdn.net/v/t39.30808-6/472553144_122154602144341395_8831032228229199210_n.jpg?stp=dst-jpg_s590x590_tt6&amp;_nc_cat=103&amp;ccb=1-7&amp;_nc_sid=aa7b47&amp;_nc_ohc=2FroS2KryDIQ7kNvwFYeZys&amp;_nc_oc=AdpRTtOWA35p4M13hqg2jZ9Fr9uJvgxbNifmGgKPiW_vgoSLA2yHk56ZXUnw_Y69g3Q&amp;_nc_zt=23&amp;_nc_ht=scontent-phl2-1.xx&amp;_nc_gid=lVuh-oSSDd3duwejovF4qQ&amp;_nc_ss=72289&amp;oh=00_Af5LCg1pEKr2TVoKzhfP4Zw2T3Yzcepb40M1MhMEru_IUA&amp;oe=6A10C89B</t>
  </si>
  <si>
    <t>122130533612341395</t>
  </si>
  <si>
    <t>https://scontent-phl2-1.xx.fbcdn.net/v/t39.30808-6/473177214_122154602114341395_2627677632269822590_n.jpg?stp=dst-jpg_s590x590_tt6&amp;_nc_cat=111&amp;ccb=1-7&amp;_nc_sid=aa7b47&amp;_nc_ohc=hhGgsNVRMtAQ7kNvwG2TbUu&amp;_nc_oc=AdrgI0ey_Yke4aZ6MBjA7rIXr5My96XbfNbfCJr3UMRB2XA4NgRRlFRtfPXGnkI0sMU&amp;_nc_zt=23&amp;_nc_ht=scontent-phl2-1.xx&amp;_nc_gid=lVuh-oSSDd3duwejovF4qQ&amp;_nc_ss=72289&amp;oh=00_Af608W-bik-2BwrkPSV7fW0KE8HPgz8lGHytmBFxOeGmeQ&amp;oe=6A109D97</t>
  </si>
  <si>
    <t>2024-09-18T17:48:47.000Z</t>
  </si>
  <si>
    <t>FF30312C</t>
  </si>
  <si>
    <t>10224292890022328</t>
  </si>
  <si>
    <t>https://www.facebook.com/photo.php?fbid=10224292890022328&amp;set=gm.1276565620381580&amp;type=3</t>
  </si>
  <si>
    <t>pfbid05dszyYw7dMeyUwrb73AEngnBNK7mXZpxTvb1TC29fK87NVWam686sN8oFa63ELQhl</t>
  </si>
  <si>
    <t>2024-09-14T11:24:39.000Z</t>
  </si>
  <si>
    <t>https://video-lga3-1.xx.fbcdn.net/o1/v/t2/f2/m412/AQPVkw-GnxqszeAUyOX0nNN3n864d0ggm0VQ9DFtvzTKHaOYMVXZMOMk-m35SgvyxtkdblFmjIrFvhbLAqAAhSU.mp4?_nc_cat=109&amp;_nc_sid=8bf8fe&amp;_nc_ht=video-lga3-1.xx.fbcdn.net&amp;_nc_ohc=ycSSwWTqSwgQ7kNvwGGaW1D&amp;efg=eyJ2ZW5jb2RlX3RhZyI6Inhwdl9wcm9ncmVzc2l2ZS5GQUNFQk9PSy4uQzMuNTQ0LnN2ZV9zZCIsInhwdl9hc3NldF9pZCI6MzgzMTI1MDY4MDQ0ODc2MiwiYXNzZXRfYWdlX2RheXMiOjYxMSwidmlfdXNlY2FzZV9pZCI6MTAxMjEsImR1cmF0aW9uX3MiOjExLCJ1cmxnZW5fc291cmNlIjoid3d3In0%3D&amp;ccb=17-1&amp;_nc_gid=8GKdKl4XmDp_3AzTnVGDFw&amp;_nc_ss=72289&amp;_nc_zt=28&amp;oh=00_Af7wRME8cFnCTEgEijqZpc67p5bfslu_gbbZotgbHBHYpw&amp;oe=6A109E89&amp;bitrate=215261&amp;tag=sve_sd</t>
  </si>
  <si>
    <t>https://www.facebook.com/61560241868874/videos/%E6%B8%AF%E8%BB%8A%E5%8C%97%E4%B8%8A%E5%B9%BF%E5%B7%9E%E6%80%BB%E5%BA%97%E7%8F%A0%E6%B5%B7%E5%88%86%E5%BA%97%E5%BE%AE%E4%BF%A119866075512whatsapp181-7668-0976/896753758642692/</t>
  </si>
  <si>
    <t>UzpfSTYxNTYwMjQxODY4ODc0OlZLOjg5Njc1Mzc1ODY0MjY5Mg==</t>
  </si>
  <si>
    <t>896753758642692</t>
  </si>
  <si>
    <t>https://www.facebook.com/61560241868874/videos/896753758642692/?idorvanity=366950274676457</t>
  </si>
  <si>
    <t>https://scontent-lga3-3.xx.fbcdn.net/v/t15.5256-10/459715597_1149656283180535_754185969813888353_n.jpg?stp=dst-jpg_s526x395_tt6&amp;_nc_cat=102&amp;ccb=1-7&amp;_nc_sid=117846&amp;_nc_ohc=b3OIbHQ4PdIQ7kNvwFmgfMb&amp;_nc_oc=AdoS5c7gsjCFbN7HIu97MEw5N-AiWh-T9gqxIfHMU048slcjhw2AKAw-J9lWx6l9gWA&amp;_nc_zt=23&amp;_nc_ht=scontent-lga3-3.xx&amp;_nc_gid=8GKdKl4XmDp_3AzTnVGDFw&amp;_nc_ss=72289&amp;oh=00_Af58PmFC9R1MOJRLxHlivyltSSfk52pHl7Mj-dy9eJZKJA&amp;oe=6A10C1C0</t>
  </si>
  <si>
    <t>1703032340495245</t>
  </si>
  <si>
    <t>https://scontent-lga3-3.xx.fbcdn.net/v/t15.5256-10/459715597_1149656283180535_754185969813888353_n.jpg?stp=dst-jpg_s960x960_tt6&amp;_nc_cat=102&amp;ccb=1-7&amp;_nc_sid=50ce42&amp;_nc_ohc=b3OIbHQ4PdIQ7kNvwFmgfMb&amp;_nc_oc=AdoS5c7gsjCFbN7HIu97MEw5N-AiWh-T9gqxIfHMU048slcjhw2AKAw-J9lWx6l9gWA&amp;_nc_zt=23&amp;_nc_ht=scontent-lga3-3.xx&amp;_nc_gid=8GKdKl4XmDp_3AzTnVGDFw&amp;_nc_ss=72289&amp;oh=00_Af7CZ3JgcZJZ6UkfRNYCma74XJ4t7VTo3OaMxOGrd_OlhQ&amp;oe=6A10C1C0</t>
  </si>
  <si>
    <t>https://scontent-lga3-3.xx.fbcdn.net/v/t15.5256-10/459715597_1149656283180535_754185969813888353_n.jpg?stp=dst-jpg_s960x960_tt6&amp;_nc_cat=102&amp;ccb=1-7&amp;_nc_sid=117846&amp;_nc_ohc=b3OIbHQ4PdIQ7kNvwFmgfMb&amp;_nc_oc=AdoS5c7gsjCFbN7HIu97MEw5N-AiWh-T9gqxIfHMU048slcjhw2AKAw-J9lWx6l9gWA&amp;_nc_zt=23&amp;_nc_ht=scontent-lga3-3.xx&amp;_nc_gid=8GKdKl4XmDp_3AzTnVGDFw&amp;_nc_ss=72289&amp;oh=00_Af7CZ3JgcZJZ6UkfRNYCma74XJ4t7VTo3OaMxOGrd_OlhQ&amp;oe=6A10C1C0</t>
  </si>
  <si>
    <t>2024-09-13T15:36:08.000Z</t>
  </si>
  <si>
    <t>FFBCBDB8</t>
  </si>
  <si>
    <t>8199810490085562</t>
  </si>
  <si>
    <t>https://www.facebook.com/photo.php?fbid=8199810490085562&amp;set=gm.1272006394170836&amp;type=3</t>
  </si>
  <si>
    <t>2024-09-07T14:09:54.000Z</t>
  </si>
  <si>
    <t>https://wa.me/85267005457?text=%E6%83%B3%E7%9F%A5%E4%B8%89%E8%99%9F%E9%9B%BB%E7%AB%99%E5%84%AA%E6%83%A0</t>
  </si>
  <si>
    <t>61565734730218</t>
  </si>
  <si>
    <t>2024-09-07T09:01:07.000Z</t>
  </si>
  <si>
    <t>25701357772812797</t>
  </si>
  <si>
    <t>https://www.facebook.com/photo.php?fbid=25701357772812797&amp;set=gm.1209943297043813&amp;type=3</t>
  </si>
  <si>
    <t>pfbid06h39M3auWtRCxU78yWdwGkzVuZLHxUah6e3fBoaR7MUUdfPnsszYTF7P9P61Zd4zl</t>
  </si>
  <si>
    <t>2024-06-02T15:19:03.000Z</t>
  </si>
  <si>
    <t>122171508686236040</t>
  </si>
  <si>
    <t>https://external-phl2-1.xx.fbcdn.net/emg1/v/t13/7298287230137295629?url=https%3A%2F%2Fi.ytimg.com%2Fvi%2F0ccgNlgv-Yo%2Foar2.jpg%3Fsqp%3D-oaymwEkCJUDENAFSFqQAgHyq4qpAxMIARUAAAAAJQAAyEI9AICiQ3gB%26rs%3DAOn4CLCL4Jeg7UJMKugZzMnkiDLWMK1sLw&amp;fb_obo=1&amp;utld=ytimg.com&amp;stp=c0.5000x0.5000f_dst-jpg_flffffff_p139x215_q75_tt6&amp;_nc_gid=9GAYkB-2H3k3ahTBklJ2uQ&amp;_nc_oc=Adrw22rc8xFbfqHUFmA5c6Z32qc_siRAbMLN9zkG07AiZ41RytbcD3-hKMbBUKXL5LE&amp;ccb=13-1&amp;oh=06_Q3-_AdSvCM73KQ6fkwiIlp73cIIMG3YTSzQclrw9RF5PIjIk&amp;oe=6A0CC22E&amp;_nc_sid=085657</t>
  </si>
  <si>
    <t>pfbid0245LvbYztR61MJ7zWpeVzQ15Gn6WBcJKvg7vpXc2qaeCFQNBfHpbKaHYeS3m2yrYPl</t>
  </si>
  <si>
    <t>2024-09-03T05:54:18.000Z</t>
  </si>
  <si>
    <t>122171506472236040</t>
  </si>
  <si>
    <t>https://www.facebook.com/photo.php?fbid=122171506472236040&amp;set=gm.1269153004456175&amp;type=3</t>
  </si>
  <si>
    <t>2024-09-03T05:46:44.000Z</t>
  </si>
  <si>
    <t>61557073877618</t>
  </si>
  <si>
    <t>2024-09-01T16:06:54.000Z</t>
  </si>
  <si>
    <t>FFFFFFFD</t>
  </si>
  <si>
    <t>26210519215229981</t>
  </si>
  <si>
    <t>https://www.facebook.com/photo.php?fbid=26210519215229981&amp;set=gm.1243571887014287&amp;type=3</t>
  </si>
  <si>
    <t>2024-07-27T15:08:28.000Z</t>
  </si>
  <si>
    <t>FF81393A</t>
  </si>
  <si>
    <t>1237906390529035</t>
  </si>
  <si>
    <t>https://www.facebook.com/photo.php?fbid=1237906390529035&amp;set=gm.1232010524837090&amp;type=3</t>
  </si>
  <si>
    <t>2024-07-08T17:37:10.000Z</t>
  </si>
  <si>
    <t>pfbid0aZEnuZYiJ6yHSgkMLcLAi2dtHeSCztsiduQEuHN5rgBNc5efpKEfbDz9fh8iyPMal</t>
  </si>
  <si>
    <t>2024-07-03T18:23:37.000Z</t>
  </si>
  <si>
    <t>pcb.1237151127656363</t>
  </si>
  <si>
    <t>https://www.facebook.com/media/set/?set=pcb.1237151127656363&amp;type=1</t>
  </si>
  <si>
    <t>3856066741384148</t>
  </si>
  <si>
    <t>https://scontent.fcha1-1.fna.fbcdn.net/v/t39.30808-6/489088779_4098749750449178_3074470083553462931_n.jpg?stp=dst-jpg_s590x590_tt6&amp;_nc_cat=105&amp;ccb=1-7&amp;_nc_sid=aa7b47&amp;_nc_ohc=GNNxoLHm4sYQ7kNvwH70Aps&amp;_nc_oc=AdqO4RMlq2WdWI8UsFCypLjQ3KYIyUsI5gOPHERZilg_zH_Jvhv_Zoe-poHjM8apauY&amp;_nc_zt=23&amp;_nc_ht=scontent.fcha1-1.fna&amp;_nc_gid=enBayoCmJytCCPRpDVIPAQ&amp;_nc_ss=72289&amp;oh=00_Af6a6h9MtfSaYyuWCa7yBjQa4CUO2OkRnduPonRlF-C_aQ&amp;oe=6A10AAE1</t>
  </si>
  <si>
    <t>100009425818596</t>
  </si>
  <si>
    <t>3856066758050813</t>
  </si>
  <si>
    <t>https://scontent.fcha1-1.fna.fbcdn.net/v/t39.30808-6/488908570_4098749637115856_5850695845034517780_n.jpg?stp=dst-jpg_s590x590_tt6&amp;_nc_cat=111&amp;ccb=1-7&amp;_nc_sid=aa7b47&amp;_nc_ohc=G8kv5wpxm4IQ7kNvwEWKkr0&amp;_nc_oc=AdqgA65_nZt5hzG3lshGY7DZeERVW5dCtOi6ND47Jn7RQWYYvbHlmi0jC6Q8VWnOHHg&amp;_nc_zt=23&amp;_nc_ht=scontent.fcha1-1.fna&amp;_nc_gid=enBayoCmJytCCPRpDVIPAQ&amp;_nc_ss=72289&amp;oh=00_Af6r6vzl4noY3iwtflJXldErg0p4qgerwhxYPrPrnhKuRA&amp;oe=6A10B7DE</t>
  </si>
  <si>
    <t>3856066724717483</t>
  </si>
  <si>
    <t>https://scontent.fcha1-1.fna.fbcdn.net/v/t39.30808-6/489632273_4098749743782512_2112605917730946907_n.jpg?stp=dst-jpg_s590x590_tt6&amp;_nc_cat=108&amp;ccb=1-7&amp;_nc_sid=aa7b47&amp;_nc_ohc=EIP4k_xjMpUQ7kNvwEv8v8V&amp;_nc_oc=AdrOLjn-mHPHdQs86kJfmEWlFK0QA6NFofx0Jt8SITovTfjYUYbtefyWdmbQS1UA-4A&amp;_nc_zt=23&amp;_nc_ht=scontent.fcha1-1.fna&amp;_nc_gid=enBayoCmJytCCPRpDVIPAQ&amp;_nc_ss=72289&amp;oh=00_Af4xaqzX0GJMbfuSxz5FYkHxmpGCLFysQCDTjmjheiXnYg&amp;oe=6A10CA2E</t>
  </si>
  <si>
    <t>3856066821384140</t>
  </si>
  <si>
    <t>https://scontent.fcha1-1.fna.fbcdn.net/v/t39.30808-6/488709434_4098749570449196_87960601216438591_n.jpg?stp=dst-jpg_p565x565_tt6&amp;_nc_cat=109&amp;ccb=1-7&amp;_nc_sid=aa7b47&amp;_nc_ohc=VsktLIK_KysQ7kNvwH7Idlc&amp;_nc_oc=Adp25BIDXQmg1Eybd13Y_bsy2tnJAcO2PG61GOtIqEXE7cyaYzDTAhRkOLjw4hwqfds&amp;_nc_zt=23&amp;_nc_ht=scontent.fcha1-1.fna&amp;_nc_gid=enBayoCmJytCCPRpDVIPAQ&amp;_nc_ss=72289&amp;oh=00_Af4_GKTL4qINnwUKuboDEOXDxyW_j-zTnR5bQSr3qPWXXQ&amp;oe=6A10AE94</t>
  </si>
  <si>
    <t>3856066851384137</t>
  </si>
  <si>
    <t>https://scontent.fcha1-1.fna.fbcdn.net/v/t39.30808-6/488673596_4098749490449204_805874087799191874_n.jpg?stp=dst-jpg_s590x590_tt6&amp;_nc_cat=111&amp;ccb=1-7&amp;_nc_sid=aa7b47&amp;_nc_ohc=yHxw3S-jF98Q7kNvwFSfvFR&amp;_nc_oc=Adrg8i0Rs2UmAcM4KoTvGJR2DgxAzqMJK-iFfzFN-gQjiGECrwsG3qCEQuJpZkWhWpc&amp;_nc_zt=23&amp;_nc_ht=scontent.fcha1-1.fna&amp;_nc_gid=enBayoCmJytCCPRpDVIPAQ&amp;_nc_ss=72289&amp;oh=00_Af4mphhUssue78Oisas3m3ChjDW8poU90e8gCk6tcd4ifg&amp;oe=6A10C092</t>
  </si>
  <si>
    <t>2024-07-17T10:46:40.000Z</t>
  </si>
  <si>
    <t>FF74572F</t>
  </si>
  <si>
    <t>122108909498391192</t>
  </si>
  <si>
    <t>https://www.facebook.com/photo.php?fbid=122108909498391192&amp;set=gm.1236472491057560&amp;type=3</t>
  </si>
  <si>
    <t>pfbid02GxZRkCttKZDg9ctyTSQurcecYqL2QNWxqKgafx7wWfyXcziRMqmbyt2pRyc8EyRFl</t>
  </si>
  <si>
    <t>2024-07-16T08:50:02.000Z</t>
  </si>
  <si>
    <t>pfbid02qdntwJZmFMzjStcV7NEYQAVQxvp9atHihcvgrmrj9sX6pJ88dzAfmK5BFVhAwZCVl</t>
  </si>
  <si>
    <t>2024-07-11T03:22:49.000Z</t>
  </si>
  <si>
    <t>pcb.1226343052070504</t>
  </si>
  <si>
    <t>https://www.facebook.com/media/set/?set=pcb.1226343052070504&amp;type=1</t>
  </si>
  <si>
    <t>867883018513946</t>
  </si>
  <si>
    <t>https://scontent-hou1-1.xx.fbcdn.net/v/t39.30808-6/481166915_1022384969730416_9089188876739851172_n.jpg?stp=cp6_dst-jpg_s590x590_tt6&amp;_nc_cat=103&amp;ccb=1-7&amp;_nc_sid=aa7b47&amp;_nc_ohc=hpzXqxv5cV0Q7kNvwFOq5Hx&amp;_nc_oc=Adpvrwjco6bRiUrAIN8CJiwqSLW1-kN3tq_1CUMVVsqvMdTpsbu5geWNoqN-vcchOxM&amp;_nc_zt=23&amp;_nc_ht=scontent-hou1-1.xx&amp;_nc_gid=bG55bwUoUv3H5jBDhTGw6A&amp;_nc_ss=72289&amp;oh=00_Af46zDMzcKdR1iuAgDXeIOu51NxbxtsE5Gq4pdWLKUqQqw&amp;oe=6A10B61F</t>
  </si>
  <si>
    <t>493286912640227</t>
  </si>
  <si>
    <t>867883158513932</t>
  </si>
  <si>
    <t>https://scontent-hou1-1.xx.fbcdn.net/v/t39.30808-6/480757376_1022385006397079_7625822838841471032_n.jpg?stp=cp6_dst-jpg_s590x590_tt6&amp;_nc_cat=110&amp;ccb=1-7&amp;_nc_sid=aa7b47&amp;_nc_ohc=j1gFW-AQ1gsQ7kNvwGeqAgF&amp;_nc_oc=AdqoEMsS_mYOPQdB2Unx0MY4OaZEpN34KjIty5dc9tHzRcc4LRcDDcnGFbgkh0horI8&amp;_nc_zt=23&amp;_nc_ht=scontent-hou1-1.xx&amp;_nc_gid=bG55bwUoUv3H5jBDhTGw6A&amp;_nc_ss=72289&amp;oh=00_Af5dDhuWe0AiQ-qS8PQ0Z7kMyDmtKN6Yp2ImHJMvB3EP4A&amp;oe=6A109B71</t>
  </si>
  <si>
    <t>867883088513939</t>
  </si>
  <si>
    <t>https://scontent-hou1-1.xx.fbcdn.net/v/t39.30808-6/480725395_1022384923063754_5718700558927262590_n.jpg?stp=cp6_dst-jpg_s590x590_tt6&amp;_nc_cat=109&amp;ccb=1-7&amp;_nc_sid=aa7b47&amp;_nc_ohc=VIsFRdVI8dYQ7kNvwEw1jyO&amp;_nc_oc=AdpfiHf4cPV1JCyndNF_RVZNK51Ppy1EqtIwYRb90UiduhffSEKhMMPzECvTkT7gJpQ&amp;_nc_zt=23&amp;_nc_ht=scontent-hou1-1.xx&amp;_nc_gid=bG55bwUoUv3H5jBDhTGw6A&amp;_nc_ss=72289&amp;oh=00_Af78O2mwGzNYgj_Dp_EFsSqTWTDIDyAeXICF36p0zYvh5g&amp;oe=6A10A55F</t>
  </si>
  <si>
    <t>867883128513935</t>
  </si>
  <si>
    <t>https://scontent-hou1-1.xx.fbcdn.net/v/t39.30808-6/481200513_1022384919730421_3244947790963305436_n.jpg?stp=cp6_dst-jpg_s590x590_tt6&amp;_nc_cat=100&amp;ccb=1-7&amp;_nc_sid=aa7b47&amp;_nc_ohc=vTM5xEreO8wQ7kNvwFCk9Cn&amp;_nc_oc=AdpVkQxhEbhqMUUYVpF5_ewOcVFO4r0te_sdJKEc1mmELQc-uCcAnPWgRd-U8E73fxU&amp;_nc_zt=23&amp;_nc_ht=scontent-hou1-1.xx&amp;_nc_gid=bG55bwUoUv3H5jBDhTGw6A&amp;_nc_ss=72289&amp;oh=00_Af5A9n7hjR3MvnyqCNe5u_Eq1ELZez7dm8blTk0oefQZRg&amp;oe=6A1098F3</t>
  </si>
  <si>
    <t>867883111847270</t>
  </si>
  <si>
    <t>https://scontent-hou1-1.xx.fbcdn.net/v/t39.30808-6/480689770_1022384883063758_2927870850682923778_n.jpg?stp=cp6_dst-jpg_s590x590_tt6&amp;_nc_cat=103&amp;ccb=1-7&amp;_nc_sid=aa7b47&amp;_nc_ohc=yYRmgPCTpmoQ7kNvwE-msL5&amp;_nc_oc=AdpTpUfMzoXwqgao4ilSUeZi68gpCRk72dhERCXFgRnqnGWP6N5ilNQi3T5npFzDbag&amp;_nc_zt=23&amp;_nc_ht=scontent-hou1-1.xx&amp;_nc_gid=bG55bwUoUv3H5jBDhTGw6A&amp;_nc_ss=72289&amp;oh=00_Af7ef8CEPmFPTc1sHvYCb5bhWz5ds3KcJuWVICFpQvAS6g&amp;oe=6A10BB4E</t>
  </si>
  <si>
    <t>2024-06-29T16:24:54.000Z</t>
  </si>
  <si>
    <t>https://chat.whatsapp.com/JcJn1Wq7WOsJzCCdqogUgr</t>
  </si>
  <si>
    <t>777581451234282</t>
  </si>
  <si>
    <t>2024-07-10T20:12:44.000Z</t>
  </si>
  <si>
    <t>pcb.1233074204730722</t>
  </si>
  <si>
    <t>https://www.facebook.com/media/set/?set=pcb.1233074204730722&amp;type=1</t>
  </si>
  <si>
    <t>1239002713752736</t>
  </si>
  <si>
    <t>https://scontent-lga3-2.xx.fbcdn.net/v/t39.30808-6/476921090_1385922655727407_3890981672618329936_n.jpg?stp=cp6_dst-jpg_s590x590_tt6&amp;_nc_cat=107&amp;ccb=1-7&amp;_nc_sid=aa7b47&amp;_nc_ohc=sGc87seSVR8Q7kNvwEDqdH5&amp;_nc_oc=AdrPQG1V7zpEWwLAdSJK_BicMnyAXfqFEqmpuBuIXJsGAw630WS9ohi3NjWvgIs2Qxw&amp;_nc_zt=23&amp;_nc_ht=scontent-lga3-2.xx&amp;_nc_gid=pUeb0LsfoV29W86qsjyPbw&amp;_nc_ss=72289&amp;oh=00_Af49U_Owoa5tR61-Kk_zTuuI_6vk6dMIxcykU3U-ojcBfw&amp;oe=6A10B1B8</t>
  </si>
  <si>
    <t>1239004060419268</t>
  </si>
  <si>
    <t>https://scontent-lga3-3.xx.fbcdn.net/v/t39.30808-6/476846236_1385924105727262_5239452802008373446_n.jpg?stp=cp6_dst-jpg_s590x590_tt6&amp;_nc_cat=108&amp;ccb=1-7&amp;_nc_sid=aa7b47&amp;_nc_ohc=vFzhmvvNZh8Q7kNvwG4KIIr&amp;_nc_oc=AdpnndiDYmEz97VEoSpgw3ETebDSTUy53XleYNIfUm2tKPRWgwbAH085txcmv_CpIlI&amp;_nc_zt=23&amp;_nc_ht=scontent-lga3-3.xx&amp;_nc_gid=pUeb0LsfoV29W86qsjyPbw&amp;_nc_ss=72289&amp;oh=00_Af7coFKbJOJgOs8pN1hosxxkx_-Rtkkx3ru9p8A4lyg8rQ&amp;oe=6A10B575</t>
  </si>
  <si>
    <t>1239003720419302</t>
  </si>
  <si>
    <t>https://scontent-lga3-2.xx.fbcdn.net/v/t39.30808-6/477260557_1385923769060629_7766181412045561532_n.jpg?stp=cp6_dst-jpg_p552x414_tt6&amp;_nc_cat=107&amp;ccb=1-7&amp;_nc_sid=aa7b47&amp;_nc_ohc=cvRaJbnnW_YQ7kNvwElVvmf&amp;_nc_oc=AdqX931oeRNRnfwOuI6VqslPlhF4kEcrM2XJVXu1AEMT7gOYH1Av-TrR2kGR-ZsUbgc&amp;_nc_zt=23&amp;_nc_ht=scontent-lga3-2.xx&amp;_nc_gid=pUeb0LsfoV29W86qsjyPbw&amp;_nc_ss=72289&amp;oh=00_Af4OUKnZtKbXrqCfIvLpU1-7lKKIjYfYf5As6Drp8ggbyA&amp;oe=6A10AFAF</t>
  </si>
  <si>
    <t>1239004100419264</t>
  </si>
  <si>
    <t>https://scontent-lga3-2.xx.fbcdn.net/v/t39.30808-6/476917100_1385924115727261_4273730753958074886_n.jpg?stp=cp6_dst-jpg_s590x590_tt6&amp;_nc_cat=101&amp;ccb=1-7&amp;_nc_sid=aa7b47&amp;_nc_ohc=wmJTru_-maMQ7kNvwGm20A5&amp;_nc_oc=AdqioXmLg2auUYuB_3A0KMe8_C53FQ6mW4d39QmzfI8lr96IF-XLD0oUbGv74gTCTPs&amp;_nc_zt=23&amp;_nc_ht=scontent-lga3-2.xx&amp;_nc_gid=pUeb0LsfoV29W86qsjyPbw&amp;_nc_ss=72289&amp;oh=00_Af6ijSadpFMwIbgBBSE-AOKEtmPc4wX00iCgpmU6kr9QgA&amp;oe=6A10BD89</t>
  </si>
  <si>
    <t>1239002767086064</t>
  </si>
  <si>
    <t>https://scontent-lga3-3.xx.fbcdn.net/v/t39.30808-6/476923555_1385922712394068_312291065254835505_n.jpg?stp=cp6_dst-jpg_s590x590_tt6&amp;_nc_cat=106&amp;ccb=1-7&amp;_nc_sid=aa7b47&amp;_nc_ohc=otDbFEMCheEQ7kNvwGH1HUV&amp;_nc_oc=Adpruv-MmecIe1xs-3v-C8ETC-IDfpyhGgkDLWnJIGDs2RVvXknBa78sI4Cy_pUmRto&amp;_nc_zt=23&amp;_nc_ht=scontent-lga3-3.xx&amp;_nc_gid=pUeb0LsfoV29W86qsjyPbw&amp;_nc_ss=72289&amp;oh=00_Af5-LW5vyJaL6ZvpdukJGJNrsiaKrT7YArPX-kH1zmxyxA&amp;oe=6A10C6A7</t>
  </si>
  <si>
    <t>2024-07-10T14:30:20.000Z</t>
  </si>
  <si>
    <t>pfbid02eVVBVv3XA6W7yaXMNFwxkuB1GwRHuqzPkJjZvRnPPF3dXMopU7LFggyKDmC4J7nql</t>
  </si>
  <si>
    <t>2024-06-25T13:34:38.000Z</t>
  </si>
  <si>
    <t>pcb.1229551598416316</t>
  </si>
  <si>
    <t>https://www.facebook.com/media/set/?set=pcb.1229551598416316&amp;type=1</t>
  </si>
  <si>
    <t>1934617200310607</t>
  </si>
  <si>
    <t>https://scontent-lga3-2.xx.fbcdn.net/v/t39.30808-6/487358622_2139270273178631_2188761596051108530_n.jpg?stp=dst-jpg_s590x590_tt6&amp;_nc_cat=101&amp;ccb=1-7&amp;_nc_sid=aa7b47&amp;_nc_ohc=LBJtnSYYV6gQ7kNvwHJozWO&amp;_nc_oc=AdqVXy_jpUmNpZ7jr4Av3Zf3b1fOA4a0hV_UQJ-ebC4i4PbfbSvcN4OR94_wR5BYMz4&amp;_nc_zt=23&amp;_nc_ht=scontent-lga3-2.xx&amp;_nc_gid=yImhbE46iPlG4FP7bEQvwA&amp;_nc_ss=72289&amp;oh=00_Af5TwWHCvCc1RdbiYvrC1GxhEUCj9W12cRQiMfJEZHvK_g&amp;oe=6A10BA7B</t>
  </si>
  <si>
    <t>pfbid02nqBHwXmLuYmcPmA1hHxjPsqAuKux5a3cupqTk1ct9FpggrY3aum6eSXgKMZFkPS2l</t>
  </si>
  <si>
    <t>1934617220310605</t>
  </si>
  <si>
    <t>https://scontent-lga3-2.xx.fbcdn.net/v/t39.30808-6/487296054_2139270386511953_6771451930315795195_n.jpg?stp=dst-jpg_s590x590_tt6&amp;_nc_cat=107&amp;ccb=1-7&amp;_nc_sid=aa7b47&amp;_nc_ohc=klEoi7ygJmAQ7kNvwHgarbl&amp;_nc_oc=AdrHVqPJ5m3gDVdsNDKXyFtj6Hj01iItuIFhNPIVCmyGt1lNWr297U1-XZGerk3o0Uo&amp;_nc_zt=23&amp;_nc_ht=scontent-lga3-2.xx&amp;_nc_gid=yImhbE46iPlG4FP7bEQvwA&amp;_nc_ss=72289&amp;oh=00_Af5DzQg0sEDUvG7zm1Fu9DhF2XFJt3AcAn1s-7GpPAC3yA&amp;oe=6A10C662</t>
  </si>
  <si>
    <t>1934617253643935</t>
  </si>
  <si>
    <t>https://scontent-lga3-1.xx.fbcdn.net/v/t39.30808-6/487326645_2139271223178536_116759669224164390_n.jpg?stp=dst-jpg_s590x590_tt6&amp;_nc_cat=109&amp;ccb=1-7&amp;_nc_sid=aa7b47&amp;_nc_ohc=zsNDEj7OTS0Q7kNvwHKocBx&amp;_nc_oc=AdoIgBX53BgGAqVt40d1SiE4deuX-uU92aemdoxt_BojS3YFmLVTsyRtu4yIBKb55Z0&amp;_nc_zt=23&amp;_nc_ht=scontent-lga3-1.xx&amp;_nc_gid=yImhbE46iPlG4FP7bEQvwA&amp;_nc_ss=72289&amp;oh=00_Af5vxsxy9dJmNSjIa-lbrTe2rpDkDR2DXyYpldC3eW44mg&amp;oe=6A10C3A9</t>
  </si>
  <si>
    <t>2024-07-04T16:39:06.000Z</t>
  </si>
  <si>
    <t>10229283893056742</t>
  </si>
  <si>
    <t>https://external-lga3-2.xx.fbcdn.net/emg1/v/t13/1251682224902983541?url=https%3A%2F%2Fi.ytimg.com%2Fvi%2FGYCcgb8naVE%2Fmaxresdefault.jpg&amp;fb_obo=1&amp;utld=ytimg.com&amp;stp=c0.5000x0.5000f_dst-jpg_flffffff_p500x261_q75_tt6&amp;_nc_gid=yImhbE46iPlG4FP7bEQvwA&amp;_nc_oc=Ado5s0hqjgncSAKe3nJ6i1h8CGmxUzqauWEaMjiGWNKEJs2ZCfXbySp0z4hpqTtGwqs&amp;ccb=13-1&amp;oh=06_Q3-_AQ8rN6xWFsxU54c9fATi_dBxVoymSlIMy08zOTRvDHu8&amp;oe=6A0CAE66&amp;_nc_sid=085657</t>
  </si>
  <si>
    <t>2024-07-02T15:47:15.000Z</t>
  </si>
  <si>
    <t>FF4D534B</t>
  </si>
  <si>
    <t>10233290558545498</t>
  </si>
  <si>
    <t>https://scontent-lga3-2.xx.fbcdn.net/v/t39.30808-6/509465640_10237935158177586_8909865738809775638_n.jpg?stp=cp6_dst-jpg_s720x720_tt6&amp;_nc_cat=107&amp;ccb=1-7&amp;_nc_sid=aa7b47&amp;_nc_ohc=3RFu-Azo30sQ7kNvwGWESFK&amp;_nc_oc=AdoD1anr7HlK8CqBliLjtY-tAfbLQRIxBMYh6Ncr1IiaAoOkUKtBmTwdcnh5BwntyFk&amp;_nc_zt=23&amp;_nc_ht=scontent-lga3-2.xx&amp;_nc_gid=yImhbE46iPlG4FP7bEQvwA&amp;_nc_ss=72289&amp;oh=00_Af74W_GoilVHdFmLNIJVoQWAQiSf8Jooa0qBZ6xxg1kolg&amp;oe=6A1098D5</t>
  </si>
  <si>
    <t>https://www.facebook.com/photo.php?fbid=10233290558545498&amp;set=gm.1223205209050955&amp;type=3</t>
  </si>
  <si>
    <t>1218422303</t>
  </si>
  <si>
    <t>https://www.facebook.com/groups/366950274676457/permalink/1223205209050955/</t>
  </si>
  <si>
    <t>2024-06-24T18:13:13.000Z</t>
  </si>
  <si>
    <t>pcb.1223205219050954</t>
  </si>
  <si>
    <t>https://www.facebook.com/media/set/?set=pcb.1223205219050954&amp;type=1</t>
  </si>
  <si>
    <t>10233290558425495</t>
  </si>
  <si>
    <t>https://scontent-lga3-3.xx.fbcdn.net/v/t39.30808-6/509302083_10237935157937580_2546669972769885973_n.jpg?stp=cp6_dst-jpg_s590x590_tt6&amp;_nc_cat=108&amp;ccb=1-7&amp;_nc_sid=aa7b47&amp;_nc_ohc=qFhPbO_XRJMQ7kNvwGD6pFa&amp;_nc_oc=AdoLqLiH62PNML1n70gSJp-AV4cUp_LXRQyeQLtkfT8ewnXDq5d5z1eJybwkspFTbuE&amp;_nc_zt=23&amp;_nc_ht=scontent-lga3-3.xx&amp;_nc_gid=Mpf80ac9ddIVy3Bkk2Id4A&amp;_nc_ss=72289&amp;oh=00_Af74Vkyxdk-rEoRhK1dQGBARcDRvWbqQQpnCRB3JzuvyrQ&amp;oe=6A10C3A0</t>
  </si>
  <si>
    <t>10233290559665526</t>
  </si>
  <si>
    <t>https://scontent-lga3-2.xx.fbcdn.net/v/t39.30808-6/502553085_10237935157457568_3198540153361277997_n.jpg?stp=cp6_dst-jpg_s590x590_tt6&amp;_nc_cat=107&amp;ccb=1-7&amp;_nc_sid=aa7b47&amp;_nc_ohc=iWHfOqxfaGcQ7kNvwElndwC&amp;_nc_oc=AdqBuKYDccz3q2UQt91gtivp0mUYJYAbkAqd40tzl0CwEnwoFrJV-p1dUJzsZ1XIt9Y&amp;_nc_zt=23&amp;_nc_ht=scontent-lga3-2.xx&amp;_nc_gid=Mpf80ac9ddIVy3Bkk2Id4A&amp;_nc_ss=72289&amp;oh=00_Af4BR6619IMvYjn6bqLwlZKQAOeMfyJSM0JJ5B0qvNM5bA&amp;oe=6A10AE0C</t>
  </si>
  <si>
    <t>10233290559865531</t>
  </si>
  <si>
    <t>https://scontent-lga3-3.xx.fbcdn.net/v/t39.30808-6/508193111_10237935157417567_6409450640759237252_n.jpg?stp=cp6_dst-jpg_s590x590_tt6&amp;_nc_cat=106&amp;ccb=1-7&amp;_nc_sid=aa7b47&amp;_nc_ohc=i8DgcMXQgiEQ7kNvwFQZDJu&amp;_nc_oc=Adr9A9KA_67o6Uz3HugPcmhvj8vFozofKormN46XPEnay-0unsDHZyqZD5uxZHv_7yU&amp;_nc_zt=23&amp;_nc_ht=scontent-lga3-3.xx&amp;_nc_gid=Mpf80ac9ddIVy3Bkk2Id4A&amp;_nc_ss=72289&amp;oh=00_Af4qLVemimFX35ZPyGWPDTRnRPR5eM_9bS1Bt-x8duxIsw&amp;oe=6A10C321</t>
  </si>
  <si>
    <t>10233290558985509</t>
  </si>
  <si>
    <t>https://scontent-lga3-3.xx.fbcdn.net/v/t39.30808-6/502610602_10237935158497594_2327502155100832604_n.jpg?stp=cp6_dst-jpg_s590x590_tt6&amp;_nc_cat=108&amp;ccb=1-7&amp;_nc_sid=aa7b47&amp;_nc_ohc=qZcN96TUsP4Q7kNvwFUDlfE&amp;_nc_oc=Adrn1g4fopuY75RNyuRlkpEyO3eDg-YtEbsuofroXmXOwDGnNvssMxYLFCLMKhnLnOc&amp;_nc_zt=23&amp;_nc_ht=scontent-lga3-3.xx&amp;_nc_gid=Mpf80ac9ddIVy3Bkk2Id4A&amp;_nc_ss=72289&amp;oh=00_Af5Hl10R9D6J5UsZCmePLniZwwSunzUa4Dmpc4aR2920FQ&amp;oe=6A10A35E</t>
  </si>
  <si>
    <t>https://scontent-lga3-2.xx.fbcdn.net/v/t39.30808-6/509465640_10237935158177586_8909865738809775638_n.jpg?stp=cp6_dst-jpg_s590x590_tt6&amp;_nc_cat=107&amp;ccb=1-7&amp;_nc_sid=aa7b47&amp;_nc_ohc=3RFu-Azo30sQ7kNvwFOuSp1&amp;_nc_oc=AdrPJA1Im15Vq4UwqbwEss5PV02fA6QJQ4jN9KyOfW7MZhAQHbKI3g3gie2Rj02artA&amp;_nc_zt=23&amp;_nc_ht=scontent-lga3-2.xx&amp;_nc_gid=Mpf80ac9ddIVy3Bkk2Id4A&amp;_nc_ss=72289&amp;oh=00_Af7ygNO4Kp9w8J_OAaf6fCj3zdIu11zIIHgN3xjKUeDqEA&amp;oe=6A1098D5</t>
  </si>
  <si>
    <t>pcb.1223204405717702</t>
  </si>
  <si>
    <t>https://www.facebook.com/media/set/?set=pcb.1223204405717702&amp;type=1</t>
  </si>
  <si>
    <t>10233290542665101</t>
  </si>
  <si>
    <t>https://scontent-lga3-3.xx.fbcdn.net/v/t39.30808-6/499486251_10237935159617622_542872943555386661_n.jpg?stp=cp6_dst-jpg_s590x590_tt6&amp;_nc_cat=108&amp;ccb=1-7&amp;_nc_sid=aa7b47&amp;_nc_ohc=0gb4Ywh4OfUQ7kNvwGMaKk_&amp;_nc_oc=Adq-llMynVLHHEH70Lx1VJcLKJxM4g9Ocaa88K1sfNqf8a4h5GuFKKW1rYres-whK3E&amp;_nc_zt=23&amp;_nc_ht=scontent-lga3-3.xx&amp;_nc_gid=Mpf80ac9ddIVy3Bkk2Id4A&amp;_nc_ss=72289&amp;oh=00_Af6boNRpktLSWUzNGpG1vX8_fMfejET1fF5imF7gBUgMZw&amp;oe=6A10978C</t>
  </si>
  <si>
    <t>10233290542625100</t>
  </si>
  <si>
    <t>https://scontent-lga3-1.xx.fbcdn.net/v/t39.30808-6/499198760_10237935157657573_463068158604168312_n.jpg?stp=cp6_dst-jpg_s590x590_tt6&amp;_nc_cat=111&amp;ccb=1-7&amp;_nc_sid=aa7b47&amp;_nc_ohc=55EhRVdSAZ0Q7kNvwGAdsDF&amp;_nc_oc=Adp9JNj2Zz0y-UFNhUuXgD1wKE5kwumIF9dlkcnxTAq4vB3PzQNxvuvzwUrhpo7oW68&amp;_nc_zt=23&amp;_nc_ht=scontent-lga3-1.xx&amp;_nc_gid=Mpf80ac9ddIVy3Bkk2Id4A&amp;_nc_ss=72289&amp;oh=00_Af7QdgEj-U26YHo5hz5cUwnWau3eef4YODe5CLDnAOATAQ&amp;oe=6A109C61</t>
  </si>
  <si>
    <t>10233290542585099</t>
  </si>
  <si>
    <t>https://scontent-lga3-1.xx.fbcdn.net/v/t39.30808-6/507689243_10237935158097584_3560965771225042430_n.jpg?stp=cp6_dst-jpg_s590x590_tt6&amp;_nc_cat=110&amp;ccb=1-7&amp;_nc_sid=aa7b47&amp;_nc_ohc=e2BCmawZRkoQ7kNvwE_Of8D&amp;_nc_oc=AdoMtzwgF9eRK6mUQFFYwodQT4hX-2Sh_IkbddXTJx4VE5dpk3HDJaGwxG1XV-0BmMY&amp;_nc_zt=23&amp;_nc_ht=scontent-lga3-1.xx&amp;_nc_gid=Mpf80ac9ddIVy3Bkk2Id4A&amp;_nc_ss=72289&amp;oh=00_Af67H-O1ydZzZrMTvEW0rBu9GRUgcfoiVn0dlvXywpglIw&amp;oe=6A10C085</t>
  </si>
  <si>
    <t>10233290542705102</t>
  </si>
  <si>
    <t>https://scontent-lga3-1.xx.fbcdn.net/v/t39.30808-6/508770228_10237935157617572_8446545562891458629_n.jpg?stp=cp6_dst-jpg_s590x590_tt6&amp;_nc_cat=103&amp;ccb=1-7&amp;_nc_sid=aa7b47&amp;_nc_ohc=DJsVrlEX7tsQ7kNvwHfljJu&amp;_nc_oc=AdrO5u49PonlRnSgeJz2m1ef0ZYzBzDT5DrjPBp7PeUnQy_YPZMRZzBmMFqBlFc9sHM&amp;_nc_zt=23&amp;_nc_ht=scontent-lga3-1.xx&amp;_nc_gid=Mpf80ac9ddIVy3Bkk2Id4A&amp;_nc_ss=72289&amp;oh=00_Af4SUMeXOm23bQfZiDHMA5FC4eYNoA9PPr0vlgsEy4E8sQ&amp;oe=6A10BF92</t>
  </si>
  <si>
    <t>10233290542745103</t>
  </si>
  <si>
    <t>https://scontent-lga3-1.xx.fbcdn.net/v/t39.30808-6/502579470_10237935154977506_6381388955459347703_n.jpg?stp=cp6_dst-jpg_s590x590_tt6&amp;_nc_cat=111&amp;ccb=1-7&amp;_nc_sid=aa7b47&amp;_nc_ohc=qEExvnFkh0oQ7kNvwH9qMd7&amp;_nc_oc=AdqtoKybov8WrfCSjYwr0fSNT4dHtaJqNJz4mLkHVvSNa13DOEF5N3X1KiUGwbNy2UY&amp;_nc_zt=23&amp;_nc_ht=scontent-lga3-1.xx&amp;_nc_gid=Mpf80ac9ddIVy3Bkk2Id4A&amp;_nc_ss=72289&amp;oh=00_Af4S8A9QGIGfdq87nIjR12vT33FchmCnh8tUtzpvgoQhCw&amp;oe=6A10AA1C</t>
  </si>
  <si>
    <t>2024-06-24T18:11:51.000Z</t>
  </si>
  <si>
    <t>pcb.1220941639277312</t>
  </si>
  <si>
    <t>https://www.facebook.com/media/set/?set=pcb.1220941639277312&amp;type=1</t>
  </si>
  <si>
    <t>10163544597680130</t>
  </si>
  <si>
    <t>https://scontent-lga3-2.xx.fbcdn.net/v/t39.30808-6/517706306_10165525649975130_7118705356545341815_n.jpg?stp=dst-jpg_s590x590_tt6&amp;_nc_cat=100&amp;ccb=1-7&amp;_nc_sid=aa7b47&amp;_nc_ohc=fewkAOOMshAQ7kNvwFMqSP0&amp;_nc_oc=Adr5KEMz5qdqwe27qnbnZONe2r4yNGPPqzBh_oJTfiI7hUTEZ8llu8yofVlzbDJ-JkA&amp;_nc_zt=23&amp;_nc_ht=scontent-lga3-2.xx&amp;_nc_gid=Mpf80ac9ddIVy3Bkk2Id4A&amp;_nc_ss=72289&amp;oh=00_Af4vWbvR6rsUQJQhPpc49iI8Y4PUZ0Df5xHckqkhWCvQQw&amp;oe=6A10BB02</t>
  </si>
  <si>
    <t>10163544597790130</t>
  </si>
  <si>
    <t>https://scontent-lga3-3.xx.fbcdn.net/v/t39.30808-6/517592822_10165525650180130_5656172899473825899_n.jpg?stp=cp6_dst-jpg_s590x590_tt6&amp;_nc_cat=104&amp;ccb=1-7&amp;_nc_sid=aa7b47&amp;_nc_ohc=Px90WOesk2YQ7kNvwHzIrLm&amp;_nc_oc=AdrjQklTflbhVqytOTsQ1vL3WAw5pb0fEqBIfpJFxUm4UBx2RwAF73SK3cFBg0NN4Rs&amp;_nc_zt=23&amp;_nc_ht=scontent-lga3-3.xx&amp;_nc_gid=Mpf80ac9ddIVy3Bkk2Id4A&amp;_nc_ss=72289&amp;oh=00_Af42m97oKbNFgrDcnhGWpW6PrtqB6Tc2EykFAeDjNvPdJw&amp;oe=6A10CAEB</t>
  </si>
  <si>
    <t>10163544598095130</t>
  </si>
  <si>
    <t>https://scontent-lga3-3.xx.fbcdn.net/v/t39.30808-6/518375191_10165525649945130_1712417575607904818_n.jpg?stp=cp6_dst-jpg_s590x590_tt6&amp;_nc_cat=108&amp;ccb=1-7&amp;_nc_sid=aa7b47&amp;_nc_ohc=T9RKeP2Mp1QQ7kNvwGHZ2bc&amp;_nc_oc=AdoVcT0CduaFVKPGIvbgyH7ANeVUpZgd26M--arDtdhnx63W2PJbHiC5Xv9llDtqZ8Q&amp;_nc_zt=23&amp;_nc_ht=scontent-lga3-3.xx&amp;_nc_gid=Mpf80ac9ddIVy3Bkk2Id4A&amp;_nc_ss=72289&amp;oh=00_Af7zdw6nuxO-xEDi3ZsoUGiksYCeNz_7k9JrzKEgRDkl8Q&amp;oe=6A10B735</t>
  </si>
  <si>
    <t>10163544597710130</t>
  </si>
  <si>
    <t>https://scontent-lga3-1.xx.fbcdn.net/v/t39.30808-6/518034066_10165525649690130_382951717159612432_n.jpg?stp=cp6_dst-jpg_s590x590_tt6&amp;_nc_cat=111&amp;ccb=1-7&amp;_nc_sid=aa7b47&amp;_nc_ohc=tACsyvVLSGUQ7kNvwGsY_wf&amp;_nc_oc=Ado72_oGI6F-qJ_dqUhCA9dhGS38k7H-e7MTWTSq6qkwwUugqW4vXF5p4PvVMvGfi_4&amp;_nc_zt=23&amp;_nc_ht=scontent-lga3-1.xx&amp;_nc_gid=Mpf80ac9ddIVy3Bkk2Id4A&amp;_nc_ss=72289&amp;oh=00_Af4nCIdAfdk3fkJBhAhhggZdXXnkfyAgE7XB80a4nBYUDA&amp;oe=6A10AA47</t>
  </si>
  <si>
    <t>10163544597860130</t>
  </si>
  <si>
    <t>https://scontent-lga3-2.xx.fbcdn.net/v/t39.30808-6/517948527_10165525650030130_8694581878675786556_n.jpg?stp=cp6_dst-jpg_s590x590_tt6&amp;_nc_cat=107&amp;ccb=1-7&amp;_nc_sid=aa7b47&amp;_nc_ohc=WVlEjY6aTm4Q7kNvwFqoJTh&amp;_nc_oc=Adofyshx4BHUoTtaRkqwChKUMx7s88KH_GHQG7k9rsc_iKvCBI-2q0zBbNfVqTfqJhE&amp;_nc_zt=23&amp;_nc_ht=scontent-lga3-2.xx&amp;_nc_gid=Mpf80ac9ddIVy3Bkk2Id4A&amp;_nc_ss=72289&amp;oh=00_Af71UL5IIJSBbXm_Iwxu0dEnpYHv8c72hvaLXp4zCT0UhA&amp;oe=6A10A645</t>
  </si>
  <si>
    <t>2024-06-21T07:34:06.000Z</t>
  </si>
  <si>
    <t>8052895708063353</t>
  </si>
  <si>
    <t>2024-06-12T07:41:29.000Z</t>
  </si>
  <si>
    <t>https://b.link/r0wwa41i</t>
  </si>
  <si>
    <t>pfbid0319jrCMMdPUVgXEL3MmqsxaMoBvJG6rPbAwqXVHdymj5j7FqgWL7TwLCJcdvBVJLgl</t>
  </si>
  <si>
    <t>2024-06-11T02:25:02.000Z</t>
  </si>
  <si>
    <t>3728379444041095</t>
  </si>
  <si>
    <t>https://external-dfw6-1.xx.fbcdn.net/emg1/v/t13/6068169728142475563?url=https%3A%2F%2Fwww.info.gov.hk%2Fgia%2Fimages%2Fheader_pressreleases_tc_x2.png&amp;fb_obo=1&amp;utld=gov.hk&amp;stp=c0.5000x0.5000f_dst-jpg_flffffff_p74x74_q75_tt6&amp;_nc_gid=LpMqKR7U36b3qhR6feJ-xw&amp;_nc_oc=Adryecp3ff9R1STVpVnwosL_SIXefvK3eaxC3B-WGcwDMEA-cJc170XbEt0yoSU74gw&amp;ccb=13-1&amp;oh=06_Q3-_Ad3H4Jj83qZWg0wldxHI9amaEJjPW78rbvdVIDhpkzpQ&amp;oe=6A0CCB10&amp;_nc_sid=085657</t>
  </si>
  <si>
    <t>3728379297374443</t>
  </si>
  <si>
    <t>2024-06-10T08:11:31.000Z</t>
  </si>
  <si>
    <t>attachments/0/five_photos_subattachments/count</t>
  </si>
  <si>
    <t>attachments/0/five_photos_subattachments/nodes/0/deduplication_key</t>
  </si>
  <si>
    <t>attachments/0/five_photos_subattachments/nodes/0/media/__isMedia</t>
  </si>
  <si>
    <t>attachments/0/five_photos_subattachments/nodes/0/media/__isNode</t>
  </si>
  <si>
    <t>attachments/0/five_photos_subattachments/nodes/0/media/__typename</t>
  </si>
  <si>
    <t>attachments/0/five_photos_subattachments/nodes/0/media/accessibility_caption</t>
  </si>
  <si>
    <t>attachments/0/five_photos_subattachments/nodes/0/media/id</t>
  </si>
  <si>
    <t>attachments/0/five_photos_subattachments/nodes/0/media/is_playable</t>
  </si>
  <si>
    <t>attachments/0/five_photos_subattachments/nodes/0/media/photo_cix_screen</t>
  </si>
  <si>
    <t>attachments/0/five_photos_subattachments/nodes/1/deduplication_key</t>
  </si>
  <si>
    <t>attachments/0/five_photos_subattachments/nodes/1/media/__isMedia</t>
  </si>
  <si>
    <t>attachments/0/five_photos_subattachments/nodes/1/media/__isNode</t>
  </si>
  <si>
    <t>attachments/0/five_photos_subattachments/nodes/1/media/__typename</t>
  </si>
  <si>
    <t>attachments/0/five_photos_subattachments/nodes/1/media/accessibility_caption</t>
  </si>
  <si>
    <t>attachments/0/five_photos_subattachments/nodes/1/media/id</t>
  </si>
  <si>
    <t>attachments/0/five_photos_subattachments/nodes/1/media/is_playable</t>
  </si>
  <si>
    <t>attachments/0/five_photos_subattachments/nodes/1/media/photo_cix_screen</t>
  </si>
  <si>
    <t>attachments/0/five_photos_subattachments/nodes/2/deduplication_key</t>
  </si>
  <si>
    <t>attachments/0/five_photos_subattachments/nodes/2/media/__isMedia</t>
  </si>
  <si>
    <t>attachments/0/five_photos_subattachments/nodes/2/media/__isNode</t>
  </si>
  <si>
    <t>attachments/0/five_photos_subattachments/nodes/2/media/__typename</t>
  </si>
  <si>
    <t>attachments/0/five_photos_subattachments/nodes/2/media/accessibility_caption</t>
  </si>
  <si>
    <t>attachments/0/five_photos_subattachments/nodes/2/media/id</t>
  </si>
  <si>
    <t>attachments/0/five_photos_subattachments/nodes/2/media/is_playable</t>
  </si>
  <si>
    <t>attachments/0/five_photos_subattachments/nodes/2/media/photo_cix_screen</t>
  </si>
  <si>
    <t>attachments/0/five_photos_subattachments/nodes/3/deduplication_key</t>
  </si>
  <si>
    <t>attachments/0/five_photos_subattachments/nodes/3/media/__isMedia</t>
  </si>
  <si>
    <t>attachments/0/five_photos_subattachments/nodes/3/media/__isNode</t>
  </si>
  <si>
    <t>attachments/0/five_photos_subattachments/nodes/3/media/__typename</t>
  </si>
  <si>
    <t>attachments/0/five_photos_subattachments/nodes/3/media/accessibility_caption</t>
  </si>
  <si>
    <t>attachments/0/five_photos_subattachments/nodes/3/media/id</t>
  </si>
  <si>
    <t>attachments/0/five_photos_subattachments/nodes/3/media/is_playable</t>
  </si>
  <si>
    <t>attachments/0/five_photos_subattachments/nodes/3/media/photo_cix_screen</t>
  </si>
  <si>
    <t>attachments/0/five_photos_subattachments/nodes/4/deduplication_key</t>
  </si>
  <si>
    <t>attachments/0/five_photos_subattachments/nodes/4/media/__isMedia</t>
  </si>
  <si>
    <t>attachments/0/five_photos_subattachments/nodes/4/media/__isNode</t>
  </si>
  <si>
    <t>attachments/0/five_photos_subattachments/nodes/4/media/__typename</t>
  </si>
  <si>
    <t>attachments/0/five_photos_subattachments/nodes/4/media/accessibility_caption</t>
  </si>
  <si>
    <t>attachments/0/five_photos_subattachments/nodes/4/media/id</t>
  </si>
  <si>
    <t>attachments/0/five_photos_subattachments/nodes/4/media/is_playable</t>
  </si>
  <si>
    <t>attachments/0/five_photos_subattachments/nodes/4/media/photo_cix_screen</t>
  </si>
  <si>
    <t>attachments/0/four_photos_subattachments/nodes/0/deduplication_key</t>
  </si>
  <si>
    <t>attachments/0/four_photos_subattachments/nodes/0/media/__isMedia</t>
  </si>
  <si>
    <t>attachments/0/four_photos_subattachments/nodes/0/media/__isNode</t>
  </si>
  <si>
    <t>attachments/0/four_photos_subattachments/nodes/0/media/__typename</t>
  </si>
  <si>
    <t>attachments/0/four_photos_subattachments/nodes/0/media/accessibility_caption</t>
  </si>
  <si>
    <t>attachments/0/four_photos_subattachments/nodes/0/media/id</t>
  </si>
  <si>
    <t>attachments/0/four_photos_subattachments/nodes/0/media/is_playable</t>
  </si>
  <si>
    <t>attachments/0/four_photos_subattachments/nodes/0/media/photo_cix_screen</t>
  </si>
  <si>
    <t>attachments/0/four_photos_subattachments/nodes/1/deduplication_key</t>
  </si>
  <si>
    <t>attachments/0/four_photos_subattachments/nodes/1/media/__isMedia</t>
  </si>
  <si>
    <t>attachments/0/four_photos_subattachments/nodes/1/media/__isNode</t>
  </si>
  <si>
    <t>attachments/0/four_photos_subattachments/nodes/1/media/__typename</t>
  </si>
  <si>
    <t>attachments/0/four_photos_subattachments/nodes/1/media/accessibility_caption</t>
  </si>
  <si>
    <t>attachments/0/four_photos_subattachments/nodes/1/media/id</t>
  </si>
  <si>
    <t>attachments/0/four_photos_subattachments/nodes/1/media/is_playable</t>
  </si>
  <si>
    <t>attachments/0/four_photos_subattachments/nodes/1/media/photo_cix_screen</t>
  </si>
  <si>
    <t>attachments/0/four_photos_subattachments/nodes/2/deduplication_key</t>
  </si>
  <si>
    <t>attachments/0/four_photos_subattachments/nodes/2/media/__isMedia</t>
  </si>
  <si>
    <t>attachments/0/four_photos_subattachments/nodes/2/media/__isNode</t>
  </si>
  <si>
    <t>attachments/0/four_photos_subattachments/nodes/2/media/__typename</t>
  </si>
  <si>
    <t>attachments/0/four_photos_subattachments/nodes/2/media/accessibility_caption</t>
  </si>
  <si>
    <t>attachments/0/four_photos_subattachments/nodes/2/media/id</t>
  </si>
  <si>
    <t>attachments/0/four_photos_subattachments/nodes/2/media/is_playable</t>
  </si>
  <si>
    <t>attachments/0/four_photos_subattachments/nodes/2/media/photo_cix_screen</t>
  </si>
  <si>
    <t>attachments/0/four_photos_subattachments/nodes/3/deduplication_key</t>
  </si>
  <si>
    <t>attachments/0/four_photos_subattachments/nodes/3/media/__isMedia</t>
  </si>
  <si>
    <t>attachments/0/four_photos_subattachments/nodes/3/media/__isNode</t>
  </si>
  <si>
    <t>attachments/0/four_photos_subattachments/nodes/3/media/__typename</t>
  </si>
  <si>
    <t>attachments/0/four_photos_subattachments/nodes/3/media/accessibility_caption</t>
  </si>
  <si>
    <t>attachments/0/four_photos_subattachments/nodes/3/media/id</t>
  </si>
  <si>
    <t>attachments/0/four_photos_subattachments/nodes/3/media/is_playable</t>
  </si>
  <si>
    <t>attachments/0/four_photos_subattachments/nodes/3/media/photo_cix_screen</t>
  </si>
  <si>
    <t>attachments/0/frame_sublayout_subattachments/count</t>
  </si>
  <si>
    <t>attachments/0/frame_sublayout_subattachments/nodes/0/media/__isNode</t>
  </si>
  <si>
    <t>attachments/0/frame_sublayout_subattachments/nodes/0/media/__typename</t>
  </si>
  <si>
    <t>attachments/0/frame_sublayout_subattachments/nodes/0/media/id</t>
  </si>
  <si>
    <t>attachments/0/frame_sublayout_subattachments/nodes/1/media/__isNode</t>
  </si>
  <si>
    <t>attachments/0/frame_sublayout_subattachments/nodes/1/media/__typename</t>
  </si>
  <si>
    <t>attachments/0/frame_sublayout_subattachments/nodes/1/media/id</t>
  </si>
  <si>
    <t>attachments/0/frame_sublayout_subattachments/nodes/2/media/__isNode</t>
  </si>
  <si>
    <t>attachments/0/frame_sublayout_subattachments/nodes/2/media/__typename</t>
  </si>
  <si>
    <t>attachments/0/frame_sublayout_subattachments/nodes/2/media/id</t>
  </si>
  <si>
    <t>attachments/0/frame_sublayout_subattachments/nodes/3/media/__isNode</t>
  </si>
  <si>
    <t>attachments/0/frame_sublayout_subattachments/nodes/3/media/__typename</t>
  </si>
  <si>
    <t>attachments/0/frame_sublayout_subattachments/nodes/3/media/id</t>
  </si>
  <si>
    <t>attachments/0/frame_sublayout_subattachments/nodes/4/media/__isNode</t>
  </si>
  <si>
    <t>attachments/0/frame_sublayout_subattachments/nodes/4/media/__typename</t>
  </si>
  <si>
    <t>attachments/0/frame_sublayout_subattachments/nodes/4/media/id</t>
  </si>
  <si>
    <t>attachments/0/style_infos/0/__isStoryAttachmentStyleInfo</t>
  </si>
  <si>
    <t>attachments/0/style_infos/0/__typename</t>
  </si>
  <si>
    <t>attachments/0/style_infos/0/background_color</t>
  </si>
  <si>
    <t>attachments/0/style_infos/1/__isStoryAttachmentStyleInfo</t>
  </si>
  <si>
    <t>attachments/0/style_infos/1/__typename</t>
  </si>
  <si>
    <t>attachments/0/style_infos/1/background_color</t>
  </si>
  <si>
    <t>attachments/0/style_infos/2/__isStoryAttachmentStyleInfo</t>
  </si>
  <si>
    <t>attachments/0/style_infos/2/__typename</t>
  </si>
  <si>
    <t>attachments/0/style_infos/2/background_color</t>
  </si>
  <si>
    <t>attachments/0/target/__isNode</t>
  </si>
  <si>
    <t>attachments/0/target/__isPlace</t>
  </si>
  <si>
    <t>attachments/0/target/fb_only_randomize_options</t>
  </si>
  <si>
    <t>attachments/0/target/fb_only_vote_counts_hidden</t>
  </si>
  <si>
    <t>attachments/0/target/if_viewer_can_add_poll_options</t>
  </si>
  <si>
    <t>attachments/0/target/if_viewer_can_download_poll_results</t>
  </si>
  <si>
    <t>attachments/0/target/if_viewer_can_vote</t>
  </si>
  <si>
    <t>attachments/0/target/is_anonymous_poll</t>
  </si>
  <si>
    <t>attachments/0/target/is_fw_qa_enchanced_poll_renderer</t>
  </si>
  <si>
    <t>attachments/0/target/is_poll_closed</t>
  </si>
  <si>
    <t>attachments/0/target/is_search_enabled_enhanced_poll</t>
  </si>
  <si>
    <t>attachments/0/target/is_search_topics_enabled_enhanced_poll</t>
  </si>
  <si>
    <t>attachments/0/target/largest_vote_count</t>
  </si>
  <si>
    <t>attachments/0/target/location/latitude</t>
  </si>
  <si>
    <t>attachments/0/target/location/longitude</t>
  </si>
  <si>
    <t>attachments/0/target/loggingOptions/count</t>
  </si>
  <si>
    <t>attachments/0/target/loggingOptions/nodes/0/associated_image</t>
  </si>
  <si>
    <t>attachments/0/target/loggingOptions/nodes/0/id</t>
  </si>
  <si>
    <t>attachments/0/target/loggingOptions/nodes/1/associated_image</t>
  </si>
  <si>
    <t>attachments/0/target/loggingOptions/nodes/1/id</t>
  </si>
  <si>
    <t>attachments/0/target/loggingOptions/nodes/2/associated_image</t>
  </si>
  <si>
    <t>attachments/0/target/loggingOptions/nodes/2/id</t>
  </si>
  <si>
    <t>attachments/0/target/loggingOptions/nodes/3/associated_image</t>
  </si>
  <si>
    <t>attachments/0/target/loggingOptions/nodes/3/id</t>
  </si>
  <si>
    <t>attachments/0/target/loggingOptions/nodes/4/associated_image</t>
  </si>
  <si>
    <t>attachments/0/target/loggingOptions/nodes/4/id</t>
  </si>
  <si>
    <t>attachments/0/target/loggingOptions/nodes/5/associated_image</t>
  </si>
  <si>
    <t>attachments/0/target/loggingOptions/nodes/5/id</t>
  </si>
  <si>
    <t>attachments/0/target/map_zoom_level</t>
  </si>
  <si>
    <t>attachments/0/target/options/nodes/0/associated_image</t>
  </si>
  <si>
    <t>attachments/0/target/options/nodes/0/can_viewer_delete_groups_poll_option</t>
  </si>
  <si>
    <t>attachments/0/target/options/nodes/0/can_viewer_report</t>
  </si>
  <si>
    <t>attachments/0/target/options/nodes/0/can_viewer_report_to_group_admin</t>
  </si>
  <si>
    <t>attachments/0/target/options/nodes/0/id</t>
  </si>
  <si>
    <t>attachments/0/target/options/nodes/0/is_viewer_group_admin</t>
  </si>
  <si>
    <t>attachments/0/target/options/nodes/0/meta_only_is_primary_option</t>
  </si>
  <si>
    <t>attachments/0/target/options/nodes/0/official_answer_editable_text</t>
  </si>
  <si>
    <t>attachments/0/target/options/nodes/0/official_answer_state</t>
  </si>
  <si>
    <t>attachments/0/target/options/nodes/0/official_answer_text</t>
  </si>
  <si>
    <t>attachments/0/target/options/nodes/0/official_answer_time</t>
  </si>
  <si>
    <t>attachments/0/target/options/nodes/0/official_answer_work_user</t>
  </si>
  <si>
    <t>attachments/0/target/options/nodes/0/text</t>
  </si>
  <si>
    <t>attachments/0/target/options/nodes/0/unique_votes_count_company_qa_polls</t>
  </si>
  <si>
    <t>attachments/0/target/options/nodes/0/viewer_has_voted</t>
  </si>
  <si>
    <t>attachments/0/target/options/nodes/0/will_be_answered_in_qa</t>
  </si>
  <si>
    <t>attachments/0/target/options/nodes/1/associated_image</t>
  </si>
  <si>
    <t>attachments/0/target/options/nodes/1/can_viewer_delete_groups_poll_option</t>
  </si>
  <si>
    <t>attachments/0/target/options/nodes/1/can_viewer_report</t>
  </si>
  <si>
    <t>attachments/0/target/options/nodes/1/can_viewer_report_to_group_admin</t>
  </si>
  <si>
    <t>attachments/0/target/options/nodes/1/id</t>
  </si>
  <si>
    <t>attachments/0/target/options/nodes/1/is_viewer_group_admin</t>
  </si>
  <si>
    <t>attachments/0/target/options/nodes/1/meta_only_is_primary_option</t>
  </si>
  <si>
    <t>attachments/0/target/options/nodes/1/official_answer_editable_text</t>
  </si>
  <si>
    <t>attachments/0/target/options/nodes/1/official_answer_state</t>
  </si>
  <si>
    <t>attachments/0/target/options/nodes/1/official_answer_text</t>
  </si>
  <si>
    <t>attachments/0/target/options/nodes/1/official_answer_time</t>
  </si>
  <si>
    <t>attachments/0/target/options/nodes/1/official_answer_work_user</t>
  </si>
  <si>
    <t>attachments/0/target/options/nodes/1/text</t>
  </si>
  <si>
    <t>attachments/0/target/options/nodes/1/unique_votes_count_company_qa_polls</t>
  </si>
  <si>
    <t>attachments/0/target/options/nodes/1/viewer_has_voted</t>
  </si>
  <si>
    <t>attachments/0/target/options/nodes/1/will_be_answered_in_qa</t>
  </si>
  <si>
    <t>attachments/0/target/options/nodes/2/associated_image</t>
  </si>
  <si>
    <t>attachments/0/target/options/nodes/2/can_viewer_delete_groups_poll_option</t>
  </si>
  <si>
    <t>attachments/0/target/options/nodes/2/can_viewer_report</t>
  </si>
  <si>
    <t>attachments/0/target/options/nodes/2/can_viewer_report_to_group_admin</t>
  </si>
  <si>
    <t>attachments/0/target/options/nodes/2/id</t>
  </si>
  <si>
    <t>attachments/0/target/options/nodes/2/is_viewer_group_admin</t>
  </si>
  <si>
    <t>attachments/0/target/options/nodes/2/meta_only_is_primary_option</t>
  </si>
  <si>
    <t>attachments/0/target/options/nodes/2/official_answer_editable_text</t>
  </si>
  <si>
    <t>attachments/0/target/options/nodes/2/official_answer_state</t>
  </si>
  <si>
    <t>attachments/0/target/options/nodes/2/official_answer_text</t>
  </si>
  <si>
    <t>attachments/0/target/options/nodes/2/official_answer_time</t>
  </si>
  <si>
    <t>attachments/0/target/options/nodes/2/official_answer_work_user</t>
  </si>
  <si>
    <t>attachments/0/target/options/nodes/2/text</t>
  </si>
  <si>
    <t>attachments/0/target/options/nodes/2/unique_votes_count_company_qa_polls</t>
  </si>
  <si>
    <t>attachments/0/target/options/nodes/2/viewer_has_voted</t>
  </si>
  <si>
    <t>attachments/0/target/options/nodes/2/will_be_answered_in_qa</t>
  </si>
  <si>
    <t>attachments/0/target/options/nodes/3/associated_image</t>
  </si>
  <si>
    <t>attachments/0/target/options/nodes/3/can_viewer_delete_groups_poll_option</t>
  </si>
  <si>
    <t>attachments/0/target/options/nodes/3/can_viewer_report</t>
  </si>
  <si>
    <t>attachments/0/target/options/nodes/3/can_viewer_report_to_group_admin</t>
  </si>
  <si>
    <t>attachments/0/target/options/nodes/3/id</t>
  </si>
  <si>
    <t>attachments/0/target/options/nodes/3/is_viewer_group_admin</t>
  </si>
  <si>
    <t>attachments/0/target/options/nodes/3/meta_only_is_primary_option</t>
  </si>
  <si>
    <t>attachments/0/target/options/nodes/3/official_answer_editable_text</t>
  </si>
  <si>
    <t>attachments/0/target/options/nodes/3/official_answer_state</t>
  </si>
  <si>
    <t>attachments/0/target/options/nodes/3/official_answer_text</t>
  </si>
  <si>
    <t>attachments/0/target/options/nodes/3/official_answer_time</t>
  </si>
  <si>
    <t>attachments/0/target/options/nodes/3/official_answer_work_user</t>
  </si>
  <si>
    <t>attachments/0/target/options/nodes/3/text</t>
  </si>
  <si>
    <t>attachments/0/target/options/nodes/3/unique_votes_count_company_qa_polls</t>
  </si>
  <si>
    <t>attachments/0/target/options/nodes/3/viewer_has_voted</t>
  </si>
  <si>
    <t>attachments/0/target/options/nodes/3/will_be_answered_in_qa</t>
  </si>
  <si>
    <t>attachments/0/target/options/nodes/4/associated_image</t>
  </si>
  <si>
    <t>attachments/0/target/options/nodes/4/can_viewer_delete_groups_poll_option</t>
  </si>
  <si>
    <t>attachments/0/target/options/nodes/4/can_viewer_report</t>
  </si>
  <si>
    <t>attachments/0/target/options/nodes/4/can_viewer_report_to_group_admin</t>
  </si>
  <si>
    <t>attachments/0/target/options/nodes/4/id</t>
  </si>
  <si>
    <t>attachments/0/target/options/nodes/4/is_viewer_group_admin</t>
  </si>
  <si>
    <t>attachments/0/target/options/nodes/4/meta_only_is_primary_option</t>
  </si>
  <si>
    <t>attachments/0/target/options/nodes/4/official_answer_editable_text</t>
  </si>
  <si>
    <t>attachments/0/target/options/nodes/4/official_answer_state</t>
  </si>
  <si>
    <t>attachments/0/target/options/nodes/4/official_answer_text</t>
  </si>
  <si>
    <t>attachments/0/target/options/nodes/4/official_answer_time</t>
  </si>
  <si>
    <t>attachments/0/target/options/nodes/4/official_answer_work_user</t>
  </si>
  <si>
    <t>attachments/0/target/options/nodes/4/text</t>
  </si>
  <si>
    <t>attachments/0/target/options/nodes/4/unique_votes_count_company_qa_polls</t>
  </si>
  <si>
    <t>attachments/0/target/options/nodes/4/viewer_has_voted</t>
  </si>
  <si>
    <t>attachments/0/target/options/nodes/4/will_be_answered_in_qa</t>
  </si>
  <si>
    <t>attachments/0/target/options/nodes/5/associated_image</t>
  </si>
  <si>
    <t>attachments/0/target/options/nodes/5/can_viewer_delete_groups_poll_option</t>
  </si>
  <si>
    <t>attachments/0/target/options/nodes/5/can_viewer_report</t>
  </si>
  <si>
    <t>attachments/0/target/options/nodes/5/can_viewer_report_to_group_admin</t>
  </si>
  <si>
    <t>attachments/0/target/options/nodes/5/id</t>
  </si>
  <si>
    <t>attachments/0/target/options/nodes/5/is_viewer_group_admin</t>
  </si>
  <si>
    <t>attachments/0/target/options/nodes/5/meta_only_is_primary_option</t>
  </si>
  <si>
    <t>attachments/0/target/options/nodes/5/official_answer_editable_text</t>
  </si>
  <si>
    <t>attachments/0/target/options/nodes/5/official_answer_state</t>
  </si>
  <si>
    <t>attachments/0/target/options/nodes/5/official_answer_text</t>
  </si>
  <si>
    <t>attachments/0/target/options/nodes/5/official_answer_time</t>
  </si>
  <si>
    <t>attachments/0/target/options/nodes/5/official_answer_work_user</t>
  </si>
  <si>
    <t>attachments/0/target/options/nodes/5/text</t>
  </si>
  <si>
    <t>attachments/0/target/options/nodes/5/unique_votes_count_company_qa_polls</t>
  </si>
  <si>
    <t>attachments/0/target/options/nodes/5/viewer_has_voted</t>
  </si>
  <si>
    <t>attachments/0/target/options/nodes/5/will_be_answered_in_qa</t>
  </si>
  <si>
    <t>attachments/0/target/orderedOptions/nodes/0/associated_image</t>
  </si>
  <si>
    <t>attachments/0/target/orderedOptions/nodes/0/can_viewer_delete_groups_poll_option</t>
  </si>
  <si>
    <t>attachments/0/target/orderedOptions/nodes/0/id</t>
  </si>
  <si>
    <t>attachments/0/target/orderedOptions/nodes/0/is_viewer_group_admin</t>
  </si>
  <si>
    <t>attachments/0/target/orderedOptions/nodes/0/meta_only_is_primary_option</t>
  </si>
  <si>
    <t>attachments/0/target/orderedOptions/nodes/0/text</t>
  </si>
  <si>
    <t>attachments/0/target/orderedOptions/nodes/0/viewer_has_voted</t>
  </si>
  <si>
    <t>attachments/0/target/orderedOptions/nodes/1/associated_image</t>
  </si>
  <si>
    <t>attachments/0/target/orderedOptions/nodes/1/can_viewer_delete_groups_poll_option</t>
  </si>
  <si>
    <t>attachments/0/target/orderedOptions/nodes/1/id</t>
  </si>
  <si>
    <t>attachments/0/target/orderedOptions/nodes/1/is_viewer_group_admin</t>
  </si>
  <si>
    <t>attachments/0/target/orderedOptions/nodes/1/meta_only_is_primary_option</t>
  </si>
  <si>
    <t>attachments/0/target/orderedOptions/nodes/1/text</t>
  </si>
  <si>
    <t>attachments/0/target/orderedOptions/nodes/1/viewer_has_voted</t>
  </si>
  <si>
    <t>attachments/0/target/orderedOptions/nodes/2/associated_image</t>
  </si>
  <si>
    <t>attachments/0/target/orderedOptions/nodes/2/can_viewer_delete_groups_poll_option</t>
  </si>
  <si>
    <t>attachments/0/target/orderedOptions/nodes/2/id</t>
  </si>
  <si>
    <t>attachments/0/target/orderedOptions/nodes/2/is_viewer_group_admin</t>
  </si>
  <si>
    <t>attachments/0/target/orderedOptions/nodes/2/meta_only_is_primary_option</t>
  </si>
  <si>
    <t>attachments/0/target/orderedOptions/nodes/2/text</t>
  </si>
  <si>
    <t>attachments/0/target/orderedOptions/nodes/2/viewer_has_voted</t>
  </si>
  <si>
    <t>attachments/0/target/orderedOptions/nodes/3/associated_image</t>
  </si>
  <si>
    <t>attachments/0/target/orderedOptions/nodes/3/can_viewer_delete_groups_poll_option</t>
  </si>
  <si>
    <t>attachments/0/target/orderedOptions/nodes/3/id</t>
  </si>
  <si>
    <t>attachments/0/target/orderedOptions/nodes/3/is_viewer_group_admin</t>
  </si>
  <si>
    <t>attachments/0/target/orderedOptions/nodes/3/meta_only_is_primary_option</t>
  </si>
  <si>
    <t>attachments/0/target/orderedOptions/nodes/3/text</t>
  </si>
  <si>
    <t>attachments/0/target/orderedOptions/nodes/3/viewer_has_voted</t>
  </si>
  <si>
    <t>attachments/0/target/orderedOptions/nodes/4/associated_image</t>
  </si>
  <si>
    <t>attachments/0/target/orderedOptions/nodes/4/can_viewer_delete_groups_poll_option</t>
  </si>
  <si>
    <t>attachments/0/target/orderedOptions/nodes/4/id</t>
  </si>
  <si>
    <t>attachments/0/target/orderedOptions/nodes/4/is_viewer_group_admin</t>
  </si>
  <si>
    <t>attachments/0/target/orderedOptions/nodes/4/meta_only_is_primary_option</t>
  </si>
  <si>
    <t>attachments/0/target/orderedOptions/nodes/4/text</t>
  </si>
  <si>
    <t>attachments/0/target/orderedOptions/nodes/4/viewer_has_voted</t>
  </si>
  <si>
    <t>attachments/0/target/orderedOptions/nodes/5/associated_image</t>
  </si>
  <si>
    <t>attachments/0/target/orderedOptions/nodes/5/can_viewer_delete_groups_poll_option</t>
  </si>
  <si>
    <t>attachments/0/target/orderedOptions/nodes/5/id</t>
  </si>
  <si>
    <t>attachments/0/target/orderedOptions/nodes/5/is_viewer_group_admin</t>
  </si>
  <si>
    <t>attachments/0/target/orderedOptions/nodes/5/meta_only_is_primary_option</t>
  </si>
  <si>
    <t>attachments/0/target/orderedOptions/nodes/5/text</t>
  </si>
  <si>
    <t>attachments/0/target/orderedOptions/nodes/5/viewer_has_voted</t>
  </si>
  <si>
    <t>attachments/0/target/pollAnswersState</t>
  </si>
  <si>
    <t>attachments/0/target/poll_end_time</t>
  </si>
  <si>
    <t>attachments/0/target/poll_end_time_display</t>
  </si>
  <si>
    <t>attachments/0/target/postID</t>
  </si>
  <si>
    <t>attachments/0/target/questionID</t>
  </si>
  <si>
    <t>attachments/0/target/responseMethod</t>
  </si>
  <si>
    <t>attachments/0/target/response_method</t>
  </si>
  <si>
    <t>attachments/0/target/target/__typename</t>
  </si>
  <si>
    <t>attachments/0/target/target/id</t>
  </si>
  <si>
    <t>attachments/0/target/text</t>
  </si>
  <si>
    <t>attachments/0/target/url</t>
  </si>
  <si>
    <t>attachments/0/target/work_is_company_qa_poll</t>
  </si>
  <si>
    <t>attachments/0/target/work_randomize_options</t>
  </si>
  <si>
    <t>attachments/0/target/work_vote_counts_hidden</t>
  </si>
  <si>
    <t>attachments/0/three_photos_subattachments/nodes/0/deduplication_key</t>
  </si>
  <si>
    <t>attachments/0/three_photos_subattachments/nodes/0/media/__isMedia</t>
  </si>
  <si>
    <t>attachments/0/three_photos_subattachments/nodes/0/media/__isNode</t>
  </si>
  <si>
    <t>attachments/0/three_photos_subattachments/nodes/0/media/__typename</t>
  </si>
  <si>
    <t>attachments/0/three_photos_subattachments/nodes/0/media/accessibility_caption</t>
  </si>
  <si>
    <t>attachments/0/three_photos_subattachments/nodes/0/media/id</t>
  </si>
  <si>
    <t>attachments/0/three_photos_subattachments/nodes/0/media/is_playable</t>
  </si>
  <si>
    <t>attachments/0/three_photos_subattachments/nodes/0/media/photo_cix_screen</t>
  </si>
  <si>
    <t>attachments/0/three_photos_subattachments/nodes/1/deduplication_key</t>
  </si>
  <si>
    <t>attachments/0/three_photos_subattachments/nodes/1/media/__isMedia</t>
  </si>
  <si>
    <t>attachments/0/three_photos_subattachments/nodes/1/media/__isNode</t>
  </si>
  <si>
    <t>attachments/0/three_photos_subattachments/nodes/1/media/__typename</t>
  </si>
  <si>
    <t>attachments/0/three_photos_subattachments/nodes/1/media/accessibility_caption</t>
  </si>
  <si>
    <t>attachments/0/three_photos_subattachments/nodes/1/media/id</t>
  </si>
  <si>
    <t>attachments/0/three_photos_subattachments/nodes/1/media/is_playable</t>
  </si>
  <si>
    <t>attachments/0/three_photos_subattachments/nodes/1/media/photo_cix_screen</t>
  </si>
  <si>
    <t>attachments/0/three_photos_subattachments/nodes/2/deduplication_key</t>
  </si>
  <si>
    <t>attachments/0/three_photos_subattachments/nodes/2/media/__isMedia</t>
  </si>
  <si>
    <t>attachments/0/three_photos_subattachments/nodes/2/media/__isNode</t>
  </si>
  <si>
    <t>attachments/0/three_photos_subattachments/nodes/2/media/__typename</t>
  </si>
  <si>
    <t>attachments/0/three_photos_subattachments/nodes/2/media/accessibility_caption</t>
  </si>
  <si>
    <t>attachments/0/three_photos_subattachments/nodes/2/media/id</t>
  </si>
  <si>
    <t>attachments/0/three_photos_subattachments/nodes/2/media/is_playable</t>
  </si>
  <si>
    <t>attachments/0/three_photos_subattachments/nodes/2/media/photo_cix_screen</t>
  </si>
  <si>
    <t>attachments/0/two_photos_subattachments/nodes/0/deduplication_key</t>
  </si>
  <si>
    <t>attachments/0/two_photos_subattachments/nodes/0/media/__isMedia</t>
  </si>
  <si>
    <t>attachments/0/two_photos_subattachments/nodes/0/media/__isNode</t>
  </si>
  <si>
    <t>attachments/0/two_photos_subattachments/nodes/0/media/__typename</t>
  </si>
  <si>
    <t>attachments/0/two_photos_subattachments/nodes/0/media/accessibility_caption</t>
  </si>
  <si>
    <t>attachments/0/two_photos_subattachments/nodes/0/media/id</t>
  </si>
  <si>
    <t>attachments/0/two_photos_subattachments/nodes/0/media/is_playable</t>
  </si>
  <si>
    <t>attachments/0/two_photos_subattachments/nodes/0/media/photo_cix_screen</t>
  </si>
  <si>
    <t>attachments/0/two_photos_subattachments/nodes/1/deduplication_key</t>
  </si>
  <si>
    <t>attachments/0/two_photos_subattachments/nodes/1/media/__isMedia</t>
  </si>
  <si>
    <t>attachments/0/two_photos_subattachments/nodes/1/media/__isNode</t>
  </si>
  <si>
    <t>attachments/0/two_photos_subattachments/nodes/1/media/__typename</t>
  </si>
  <si>
    <t>attachments/0/two_photos_subattachments/nodes/1/media/accessibility_caption</t>
  </si>
  <si>
    <t>attachments/0/two_photos_subattachments/nodes/1/media/id</t>
  </si>
  <si>
    <t>attachments/0/two_photos_subattachments/nodes/1/media/is_playable</t>
  </si>
  <si>
    <t>attachments/0/two_photos_subattachments/nodes/1/media/photo_cix_screen</t>
  </si>
  <si>
    <t>attachments/1/five_photos_subattachments/count</t>
  </si>
  <si>
    <t>attachments/1/five_photos_subattachments/nodes/0/deduplication_key</t>
  </si>
  <si>
    <t>attachments/1/five_photos_subattachments/nodes/0/media/__isMedia</t>
  </si>
  <si>
    <t>attachments/1/five_photos_subattachments/nodes/0/media/__isNode</t>
  </si>
  <si>
    <t>attachments/1/five_photos_subattachments/nodes/0/media/__typename</t>
  </si>
  <si>
    <t>attachments/1/five_photos_subattachments/nodes/0/media/accessibility_caption</t>
  </si>
  <si>
    <t>attachments/1/five_photos_subattachments/nodes/0/media/id</t>
  </si>
  <si>
    <t>attachments/1/five_photos_subattachments/nodes/0/media/is_playable</t>
  </si>
  <si>
    <t>attachments/1/five_photos_subattachments/nodes/0/media/photo_cix_screen</t>
  </si>
  <si>
    <t>attachments/1/five_photos_subattachments/nodes/1/deduplication_key</t>
  </si>
  <si>
    <t>attachments/1/five_photos_subattachments/nodes/1/media/__isMedia</t>
  </si>
  <si>
    <t>attachments/1/five_photos_subattachments/nodes/1/media/__isNode</t>
  </si>
  <si>
    <t>attachments/1/five_photos_subattachments/nodes/1/media/__typename</t>
  </si>
  <si>
    <t>attachments/1/five_photos_subattachments/nodes/1/media/accessibility_caption</t>
  </si>
  <si>
    <t>attachments/1/five_photos_subattachments/nodes/1/media/id</t>
  </si>
  <si>
    <t>attachments/1/five_photos_subattachments/nodes/1/media/is_playable</t>
  </si>
  <si>
    <t>attachments/1/five_photos_subattachments/nodes/1/media/photo_cix_screen</t>
  </si>
  <si>
    <t>attachments/1/five_photos_subattachments/nodes/2/deduplication_key</t>
  </si>
  <si>
    <t>attachments/1/five_photos_subattachments/nodes/2/media/__isMedia</t>
  </si>
  <si>
    <t>attachments/1/five_photos_subattachments/nodes/2/media/__isNode</t>
  </si>
  <si>
    <t>attachments/1/five_photos_subattachments/nodes/2/media/__typename</t>
  </si>
  <si>
    <t>attachments/1/five_photos_subattachments/nodes/2/media/accessibility_caption</t>
  </si>
  <si>
    <t>attachments/1/five_photos_subattachments/nodes/2/media/id</t>
  </si>
  <si>
    <t>attachments/1/five_photos_subattachments/nodes/2/media/is_playable</t>
  </si>
  <si>
    <t>attachments/1/five_photos_subattachments/nodes/2/media/photo_cix_screen</t>
  </si>
  <si>
    <t>attachments/1/five_photos_subattachments/nodes/3/deduplication_key</t>
  </si>
  <si>
    <t>attachments/1/five_photos_subattachments/nodes/3/media/__isMedia</t>
  </si>
  <si>
    <t>attachments/1/five_photos_subattachments/nodes/3/media/__isNode</t>
  </si>
  <si>
    <t>attachments/1/five_photos_subattachments/nodes/3/media/__typename</t>
  </si>
  <si>
    <t>attachments/1/five_photos_subattachments/nodes/3/media/accessibility_caption</t>
  </si>
  <si>
    <t>attachments/1/five_photos_subattachments/nodes/3/media/id</t>
  </si>
  <si>
    <t>attachments/1/five_photos_subattachments/nodes/3/media/is_playable</t>
  </si>
  <si>
    <t>attachments/1/five_photos_subattachments/nodes/3/media/photo_cix_screen</t>
  </si>
  <si>
    <t>attachments/1/five_photos_subattachments/nodes/4/deduplication_key</t>
  </si>
  <si>
    <t>attachments/1/five_photos_subattachments/nodes/4/media/__isMedia</t>
  </si>
  <si>
    <t>attachments/1/five_photos_subattachments/nodes/4/media/__isNode</t>
  </si>
  <si>
    <t>attachments/1/five_photos_subattachments/nodes/4/media/__typename</t>
  </si>
  <si>
    <t>attachments/1/five_photos_subattachments/nodes/4/media/accessibility_caption</t>
  </si>
  <si>
    <t>attachments/1/five_photos_subattachments/nodes/4/media/id</t>
  </si>
  <si>
    <t>attachments/1/five_photos_subattachments/nodes/4/media/is_playable</t>
  </si>
  <si>
    <t>attachments/1/five_photos_subattachments/nodes/4/media/photo_cix_screen</t>
  </si>
  <si>
    <t>attachments/1/four_photos_subattachments/nodes/0/deduplication_key</t>
  </si>
  <si>
    <t>attachments/1/four_photos_subattachments/nodes/0/media/__isMedia</t>
  </si>
  <si>
    <t>attachments/1/four_photos_subattachments/nodes/0/media/__isNode</t>
  </si>
  <si>
    <t>attachments/1/four_photos_subattachments/nodes/0/media/__typename</t>
  </si>
  <si>
    <t>attachments/1/four_photos_subattachments/nodes/0/media/accessibility_caption</t>
  </si>
  <si>
    <t>attachments/1/four_photos_subattachments/nodes/0/media/id</t>
  </si>
  <si>
    <t>attachments/1/four_photos_subattachments/nodes/0/media/is_playable</t>
  </si>
  <si>
    <t>attachments/1/four_photos_subattachments/nodes/0/media/photo_cix_screen</t>
  </si>
  <si>
    <t>attachments/1/four_photos_subattachments/nodes/1/deduplication_key</t>
  </si>
  <si>
    <t>attachments/1/four_photos_subattachments/nodes/1/media/__isMedia</t>
  </si>
  <si>
    <t>attachments/1/four_photos_subattachments/nodes/1/media/__isNode</t>
  </si>
  <si>
    <t>attachments/1/four_photos_subattachments/nodes/1/media/__typename</t>
  </si>
  <si>
    <t>attachments/1/four_photos_subattachments/nodes/1/media/accessibility_caption</t>
  </si>
  <si>
    <t>attachments/1/four_photos_subattachments/nodes/1/media/id</t>
  </si>
  <si>
    <t>attachments/1/four_photos_subattachments/nodes/1/media/is_playable</t>
  </si>
  <si>
    <t>attachments/1/four_photos_subattachments/nodes/1/media/photo_cix_screen</t>
  </si>
  <si>
    <t>attachments/1/four_photos_subattachments/nodes/2/deduplication_key</t>
  </si>
  <si>
    <t>attachments/1/four_photos_subattachments/nodes/2/media/__isMedia</t>
  </si>
  <si>
    <t>attachments/1/four_photos_subattachments/nodes/2/media/__isNode</t>
  </si>
  <si>
    <t>attachments/1/four_photos_subattachments/nodes/2/media/__typename</t>
  </si>
  <si>
    <t>attachments/1/four_photos_subattachments/nodes/2/media/accessibility_caption</t>
  </si>
  <si>
    <t>attachments/1/four_photos_subattachments/nodes/2/media/id</t>
  </si>
  <si>
    <t>attachments/1/four_photos_subattachments/nodes/2/media/is_playable</t>
  </si>
  <si>
    <t>attachments/1/four_photos_subattachments/nodes/2/media/photo_cix_screen</t>
  </si>
  <si>
    <t>attachments/1/four_photos_subattachments/nodes/3/deduplication_key</t>
  </si>
  <si>
    <t>attachments/1/four_photos_subattachments/nodes/3/media/__isMedia</t>
  </si>
  <si>
    <t>attachments/1/four_photos_subattachments/nodes/3/media/__isNode</t>
  </si>
  <si>
    <t>attachments/1/four_photos_subattachments/nodes/3/media/__typename</t>
  </si>
  <si>
    <t>attachments/1/four_photos_subattachments/nodes/3/media/accessibility_caption</t>
  </si>
  <si>
    <t>attachments/1/four_photos_subattachments/nodes/3/media/id</t>
  </si>
  <si>
    <t>attachments/1/four_photos_subattachments/nodes/3/media/is_playable</t>
  </si>
  <si>
    <t>attachments/1/four_photos_subattachments/nodes/3/media/photo_cix_screen</t>
  </si>
  <si>
    <t>attachments/1/frame_sublayout_subattachments/count</t>
  </si>
  <si>
    <t>attachments/1/frame_sublayout_subattachments/nodes/0/media/__isNode</t>
  </si>
  <si>
    <t>attachments/1/frame_sublayout_subattachments/nodes/0/media/__typename</t>
  </si>
  <si>
    <t>attachments/1/frame_sublayout_subattachments/nodes/0/media/id</t>
  </si>
  <si>
    <t>attachments/1/frame_sublayout_subattachments/nodes/1/media/__isNode</t>
  </si>
  <si>
    <t>attachments/1/frame_sublayout_subattachments/nodes/1/media/__typename</t>
  </si>
  <si>
    <t>attachments/1/frame_sublayout_subattachments/nodes/1/media/id</t>
  </si>
  <si>
    <t>attachments/1/frame_sublayout_subattachments/nodes/2/media/__isNode</t>
  </si>
  <si>
    <t>attachments/1/frame_sublayout_subattachments/nodes/2/media/__typename</t>
  </si>
  <si>
    <t>attachments/1/frame_sublayout_subattachments/nodes/2/media/id</t>
  </si>
  <si>
    <t>attachments/1/frame_sublayout_subattachments/nodes/3/media/__isNode</t>
  </si>
  <si>
    <t>attachments/1/frame_sublayout_subattachments/nodes/3/media/__typename</t>
  </si>
  <si>
    <t>attachments/1/frame_sublayout_subattachments/nodes/3/media/id</t>
  </si>
  <si>
    <t>attachments/1/frame_sublayout_subattachments/nodes/4/media/__isNode</t>
  </si>
  <si>
    <t>attachments/1/frame_sublayout_subattachments/nodes/4/media/__typename</t>
  </si>
  <si>
    <t>attachments/1/frame_sublayout_subattachments/nodes/4/media/id</t>
  </si>
  <si>
    <t>attachments/1/style_infos/0/__isStoryAttachmentStyleInfo</t>
  </si>
  <si>
    <t>attachments/1/style_infos/0/__typename</t>
  </si>
  <si>
    <t>attachments/1/style_infos/0/background_color</t>
  </si>
  <si>
    <t>attachments/1/style_infos/1/__isStoryAttachmentStyleInfo</t>
  </si>
  <si>
    <t>attachments/1/style_infos/1/__typename</t>
  </si>
  <si>
    <t>attachments/1/style_infos/1/background_color</t>
  </si>
  <si>
    <t>attachments/1/style_infos/2/__isStoryAttachmentStyleInfo</t>
  </si>
  <si>
    <t>attachments/1/style_infos/2/__typename</t>
  </si>
  <si>
    <t>attachments/1/style_infos/2/background_color</t>
  </si>
  <si>
    <t>attachments/1/target/__isNode</t>
  </si>
  <si>
    <t>attachments/1/target/__isPlace</t>
  </si>
  <si>
    <t>attachments/1/target/fb_only_randomize_options</t>
  </si>
  <si>
    <t>attachments/1/target/fb_only_vote_counts_hidden</t>
  </si>
  <si>
    <t>attachments/1/target/if_viewer_can_add_poll_options</t>
  </si>
  <si>
    <t>attachments/1/target/if_viewer_can_download_poll_results</t>
  </si>
  <si>
    <t>attachments/1/target/if_viewer_can_vote</t>
  </si>
  <si>
    <t>attachments/1/target/is_anonymous_poll</t>
  </si>
  <si>
    <t>attachments/1/target/is_fw_qa_enchanced_poll_renderer</t>
  </si>
  <si>
    <t>attachments/1/target/is_poll_closed</t>
  </si>
  <si>
    <t>attachments/1/target/is_search_enabled_enhanced_poll</t>
  </si>
  <si>
    <t>attachments/1/target/is_search_topics_enabled_enhanced_poll</t>
  </si>
  <si>
    <t>attachments/1/target/largest_vote_count</t>
  </si>
  <si>
    <t>attachments/1/target/location/latitude</t>
  </si>
  <si>
    <t>attachments/1/target/location/longitude</t>
  </si>
  <si>
    <t>attachments/1/target/loggingOptions/count</t>
  </si>
  <si>
    <t>attachments/1/target/loggingOptions/nodes/0/associated_image</t>
  </si>
  <si>
    <t>attachments/1/target/loggingOptions/nodes/0/id</t>
  </si>
  <si>
    <t>attachments/1/target/loggingOptions/nodes/1/associated_image</t>
  </si>
  <si>
    <t>attachments/1/target/loggingOptions/nodes/1/id</t>
  </si>
  <si>
    <t>attachments/1/target/loggingOptions/nodes/2/associated_image</t>
  </si>
  <si>
    <t>attachments/1/target/loggingOptions/nodes/2/id</t>
  </si>
  <si>
    <t>attachments/1/target/loggingOptions/nodes/3/associated_image</t>
  </si>
  <si>
    <t>attachments/1/target/loggingOptions/nodes/3/id</t>
  </si>
  <si>
    <t>attachments/1/target/loggingOptions/nodes/4/associated_image</t>
  </si>
  <si>
    <t>attachments/1/target/loggingOptions/nodes/4/id</t>
  </si>
  <si>
    <t>attachments/1/target/loggingOptions/nodes/5/associated_image</t>
  </si>
  <si>
    <t>attachments/1/target/loggingOptions/nodes/5/id</t>
  </si>
  <si>
    <t>attachments/1/target/map_zoom_level</t>
  </si>
  <si>
    <t>attachments/1/target/options/nodes/0/associated_image</t>
  </si>
  <si>
    <t>attachments/1/target/options/nodes/0/can_viewer_delete_groups_poll_option</t>
  </si>
  <si>
    <t>attachments/1/target/options/nodes/0/can_viewer_report</t>
  </si>
  <si>
    <t>attachments/1/target/options/nodes/0/can_viewer_report_to_group_admin</t>
  </si>
  <si>
    <t>attachments/1/target/options/nodes/0/id</t>
  </si>
  <si>
    <t>attachments/1/target/options/nodes/0/is_viewer_group_admin</t>
  </si>
  <si>
    <t>attachments/1/target/options/nodes/0/meta_only_is_primary_option</t>
  </si>
  <si>
    <t>attachments/1/target/options/nodes/0/official_answer_editable_text</t>
  </si>
  <si>
    <t>attachments/1/target/options/nodes/0/official_answer_state</t>
  </si>
  <si>
    <t>attachments/1/target/options/nodes/0/official_answer_text</t>
  </si>
  <si>
    <t>attachments/1/target/options/nodes/0/official_answer_time</t>
  </si>
  <si>
    <t>attachments/1/target/options/nodes/0/official_answer_work_user</t>
  </si>
  <si>
    <t>attachments/1/target/options/nodes/0/text</t>
  </si>
  <si>
    <t>attachments/1/target/options/nodes/0/unique_votes_count_company_qa_polls</t>
  </si>
  <si>
    <t>attachments/1/target/options/nodes/0/viewer_has_voted</t>
  </si>
  <si>
    <t>attachments/1/target/options/nodes/0/will_be_answered_in_qa</t>
  </si>
  <si>
    <t>attachments/1/target/options/nodes/1/associated_image</t>
  </si>
  <si>
    <t>attachments/1/target/options/nodes/1/can_viewer_delete_groups_poll_option</t>
  </si>
  <si>
    <t>attachments/1/target/options/nodes/1/can_viewer_report</t>
  </si>
  <si>
    <t>attachments/1/target/options/nodes/1/can_viewer_report_to_group_admin</t>
  </si>
  <si>
    <t>attachments/1/target/options/nodes/1/id</t>
  </si>
  <si>
    <t>attachments/1/target/options/nodes/1/is_viewer_group_admin</t>
  </si>
  <si>
    <t>attachments/1/target/options/nodes/1/meta_only_is_primary_option</t>
  </si>
  <si>
    <t>attachments/1/target/options/nodes/1/official_answer_editable_text</t>
  </si>
  <si>
    <t>attachments/1/target/options/nodes/1/official_answer_state</t>
  </si>
  <si>
    <t>attachments/1/target/options/nodes/1/official_answer_text</t>
  </si>
  <si>
    <t>attachments/1/target/options/nodes/1/official_answer_time</t>
  </si>
  <si>
    <t>attachments/1/target/options/nodes/1/official_answer_work_user</t>
  </si>
  <si>
    <t>attachments/1/target/options/nodes/1/text</t>
  </si>
  <si>
    <t>attachments/1/target/options/nodes/1/unique_votes_count_company_qa_polls</t>
  </si>
  <si>
    <t>attachments/1/target/options/nodes/1/viewer_has_voted</t>
  </si>
  <si>
    <t>attachments/1/target/options/nodes/1/will_be_answered_in_qa</t>
  </si>
  <si>
    <t>attachments/1/target/options/nodes/2/associated_image</t>
  </si>
  <si>
    <t>attachments/1/target/options/nodes/2/can_viewer_delete_groups_poll_option</t>
  </si>
  <si>
    <t>attachments/1/target/options/nodes/2/can_viewer_report</t>
  </si>
  <si>
    <t>attachments/1/target/options/nodes/2/can_viewer_report_to_group_admin</t>
  </si>
  <si>
    <t>attachments/1/target/options/nodes/2/id</t>
  </si>
  <si>
    <t>attachments/1/target/options/nodes/2/is_viewer_group_admin</t>
  </si>
  <si>
    <t>attachments/1/target/options/nodes/2/meta_only_is_primary_option</t>
  </si>
  <si>
    <t>attachments/1/target/options/nodes/2/official_answer_editable_text</t>
  </si>
  <si>
    <t>attachments/1/target/options/nodes/2/official_answer_state</t>
  </si>
  <si>
    <t>attachments/1/target/options/nodes/2/official_answer_text</t>
  </si>
  <si>
    <t>attachments/1/target/options/nodes/2/official_answer_time</t>
  </si>
  <si>
    <t>attachments/1/target/options/nodes/2/official_answer_work_user</t>
  </si>
  <si>
    <t>attachments/1/target/options/nodes/2/text</t>
  </si>
  <si>
    <t>attachments/1/target/options/nodes/2/unique_votes_count_company_qa_polls</t>
  </si>
  <si>
    <t>attachments/1/target/options/nodes/2/viewer_has_voted</t>
  </si>
  <si>
    <t>attachments/1/target/options/nodes/2/will_be_answered_in_qa</t>
  </si>
  <si>
    <t>attachments/1/target/options/nodes/3/associated_image</t>
  </si>
  <si>
    <t>attachments/1/target/options/nodes/3/can_viewer_delete_groups_poll_option</t>
  </si>
  <si>
    <t>attachments/1/target/options/nodes/3/can_viewer_report</t>
  </si>
  <si>
    <t>attachments/1/target/options/nodes/3/can_viewer_report_to_group_admin</t>
  </si>
  <si>
    <t>attachments/1/target/options/nodes/3/id</t>
  </si>
  <si>
    <t>attachments/1/target/options/nodes/3/is_viewer_group_admin</t>
  </si>
  <si>
    <t>attachments/1/target/options/nodes/3/meta_only_is_primary_option</t>
  </si>
  <si>
    <t>attachments/1/target/options/nodes/3/official_answer_editable_text</t>
  </si>
  <si>
    <t>attachments/1/target/options/nodes/3/official_answer_state</t>
  </si>
  <si>
    <t>attachments/1/target/options/nodes/3/official_answer_text</t>
  </si>
  <si>
    <t>attachments/1/target/options/nodes/3/official_answer_time</t>
  </si>
  <si>
    <t>attachments/1/target/options/nodes/3/official_answer_work_user</t>
  </si>
  <si>
    <t>attachments/1/target/options/nodes/3/text</t>
  </si>
  <si>
    <t>attachments/1/target/options/nodes/3/unique_votes_count_company_qa_polls</t>
  </si>
  <si>
    <t>attachments/1/target/options/nodes/3/viewer_has_voted</t>
  </si>
  <si>
    <t>attachments/1/target/options/nodes/3/will_be_answered_in_qa</t>
  </si>
  <si>
    <t>attachments/1/target/options/nodes/4/associated_image</t>
  </si>
  <si>
    <t>attachments/1/target/options/nodes/4/can_viewer_delete_groups_poll_option</t>
  </si>
  <si>
    <t>attachments/1/target/options/nodes/4/can_viewer_report</t>
  </si>
  <si>
    <t>attachments/1/target/options/nodes/4/can_viewer_report_to_group_admin</t>
  </si>
  <si>
    <t>attachments/1/target/options/nodes/4/id</t>
  </si>
  <si>
    <t>attachments/1/target/options/nodes/4/is_viewer_group_admin</t>
  </si>
  <si>
    <t>attachments/1/target/options/nodes/4/meta_only_is_primary_option</t>
  </si>
  <si>
    <t>attachments/1/target/options/nodes/4/official_answer_editable_text</t>
  </si>
  <si>
    <t>attachments/1/target/options/nodes/4/official_answer_state</t>
  </si>
  <si>
    <t>attachments/1/target/options/nodes/4/official_answer_text</t>
  </si>
  <si>
    <t>attachments/1/target/options/nodes/4/official_answer_time</t>
  </si>
  <si>
    <t>attachments/1/target/options/nodes/4/official_answer_work_user</t>
  </si>
  <si>
    <t>attachments/1/target/options/nodes/4/text</t>
  </si>
  <si>
    <t>attachments/1/target/options/nodes/4/unique_votes_count_company_qa_polls</t>
  </si>
  <si>
    <t>attachments/1/target/options/nodes/4/viewer_has_voted</t>
  </si>
  <si>
    <t>attachments/1/target/options/nodes/4/will_be_answered_in_qa</t>
  </si>
  <si>
    <t>attachments/1/target/options/nodes/5/associated_image</t>
  </si>
  <si>
    <t>attachments/1/target/options/nodes/5/can_viewer_delete_groups_poll_option</t>
  </si>
  <si>
    <t>attachments/1/target/options/nodes/5/can_viewer_report</t>
  </si>
  <si>
    <t>attachments/1/target/options/nodes/5/can_viewer_report_to_group_admin</t>
  </si>
  <si>
    <t>attachments/1/target/options/nodes/5/id</t>
  </si>
  <si>
    <t>attachments/1/target/options/nodes/5/is_viewer_group_admin</t>
  </si>
  <si>
    <t>attachments/1/target/options/nodes/5/meta_only_is_primary_option</t>
  </si>
  <si>
    <t>attachments/1/target/options/nodes/5/official_answer_editable_text</t>
  </si>
  <si>
    <t>attachments/1/target/options/nodes/5/official_answer_state</t>
  </si>
  <si>
    <t>attachments/1/target/options/nodes/5/official_answer_text</t>
  </si>
  <si>
    <t>attachments/1/target/options/nodes/5/official_answer_time</t>
  </si>
  <si>
    <t>attachments/1/target/options/nodes/5/official_answer_work_user</t>
  </si>
  <si>
    <t>attachments/1/target/options/nodes/5/text</t>
  </si>
  <si>
    <t>attachments/1/target/options/nodes/5/unique_votes_count_company_qa_polls</t>
  </si>
  <si>
    <t>attachments/1/target/options/nodes/5/viewer_has_voted</t>
  </si>
  <si>
    <t>attachments/1/target/options/nodes/5/will_be_answered_in_qa</t>
  </si>
  <si>
    <t>attachments/1/target/orderedOptions/nodes/0/associated_image</t>
  </si>
  <si>
    <t>attachments/1/target/orderedOptions/nodes/0/can_viewer_delete_groups_poll_option</t>
  </si>
  <si>
    <t>attachments/1/target/orderedOptions/nodes/0/id</t>
  </si>
  <si>
    <t>attachments/1/target/orderedOptions/nodes/0/is_viewer_group_admin</t>
  </si>
  <si>
    <t>attachments/1/target/orderedOptions/nodes/0/meta_only_is_primary_option</t>
  </si>
  <si>
    <t>attachments/1/target/orderedOptions/nodes/0/text</t>
  </si>
  <si>
    <t>attachments/1/target/orderedOptions/nodes/0/viewer_has_voted</t>
  </si>
  <si>
    <t>attachments/1/target/orderedOptions/nodes/1/associated_image</t>
  </si>
  <si>
    <t>attachments/1/target/orderedOptions/nodes/1/can_viewer_delete_groups_poll_option</t>
  </si>
  <si>
    <t>attachments/1/target/orderedOptions/nodes/1/id</t>
  </si>
  <si>
    <t>attachments/1/target/orderedOptions/nodes/1/is_viewer_group_admin</t>
  </si>
  <si>
    <t>attachments/1/target/orderedOptions/nodes/1/meta_only_is_primary_option</t>
  </si>
  <si>
    <t>attachments/1/target/orderedOptions/nodes/1/text</t>
  </si>
  <si>
    <t>attachments/1/target/orderedOptions/nodes/1/viewer_has_voted</t>
  </si>
  <si>
    <t>attachments/1/target/orderedOptions/nodes/2/associated_image</t>
  </si>
  <si>
    <t>attachments/1/target/orderedOptions/nodes/2/can_viewer_delete_groups_poll_option</t>
  </si>
  <si>
    <t>attachments/1/target/orderedOptions/nodes/2/id</t>
  </si>
  <si>
    <t>attachments/1/target/orderedOptions/nodes/2/is_viewer_group_admin</t>
  </si>
  <si>
    <t>attachments/1/target/orderedOptions/nodes/2/meta_only_is_primary_option</t>
  </si>
  <si>
    <t>attachments/1/target/orderedOptions/nodes/2/text</t>
  </si>
  <si>
    <t>attachments/1/target/orderedOptions/nodes/2/viewer_has_voted</t>
  </si>
  <si>
    <t>attachments/1/target/orderedOptions/nodes/3/associated_image</t>
  </si>
  <si>
    <t>attachments/1/target/orderedOptions/nodes/3/can_viewer_delete_groups_poll_option</t>
  </si>
  <si>
    <t>attachments/1/target/orderedOptions/nodes/3/id</t>
  </si>
  <si>
    <t>attachments/1/target/orderedOptions/nodes/3/is_viewer_group_admin</t>
  </si>
  <si>
    <t>attachments/1/target/orderedOptions/nodes/3/meta_only_is_primary_option</t>
  </si>
  <si>
    <t>attachments/1/target/orderedOptions/nodes/3/text</t>
  </si>
  <si>
    <t>attachments/1/target/orderedOptions/nodes/3/viewer_has_voted</t>
  </si>
  <si>
    <t>attachments/1/target/orderedOptions/nodes/4/associated_image</t>
  </si>
  <si>
    <t>attachments/1/target/orderedOptions/nodes/4/can_viewer_delete_groups_poll_option</t>
  </si>
  <si>
    <t>attachments/1/target/orderedOptions/nodes/4/id</t>
  </si>
  <si>
    <t>attachments/1/target/orderedOptions/nodes/4/is_viewer_group_admin</t>
  </si>
  <si>
    <t>attachments/1/target/orderedOptions/nodes/4/meta_only_is_primary_option</t>
  </si>
  <si>
    <t>attachments/1/target/orderedOptions/nodes/4/text</t>
  </si>
  <si>
    <t>attachments/1/target/orderedOptions/nodes/4/viewer_has_voted</t>
  </si>
  <si>
    <t>attachments/1/target/orderedOptions/nodes/5/associated_image</t>
  </si>
  <si>
    <t>attachments/1/target/orderedOptions/nodes/5/can_viewer_delete_groups_poll_option</t>
  </si>
  <si>
    <t>attachments/1/target/orderedOptions/nodes/5/id</t>
  </si>
  <si>
    <t>attachments/1/target/orderedOptions/nodes/5/is_viewer_group_admin</t>
  </si>
  <si>
    <t>attachments/1/target/orderedOptions/nodes/5/meta_only_is_primary_option</t>
  </si>
  <si>
    <t>attachments/1/target/orderedOptions/nodes/5/text</t>
  </si>
  <si>
    <t>attachments/1/target/orderedOptions/nodes/5/viewer_has_voted</t>
  </si>
  <si>
    <t>attachments/1/target/pollAnswersState</t>
  </si>
  <si>
    <t>attachments/1/target/poll_end_time</t>
  </si>
  <si>
    <t>attachments/1/target/poll_end_time_display</t>
  </si>
  <si>
    <t>attachments/1/target/postID</t>
  </si>
  <si>
    <t>attachments/1/target/questionID</t>
  </si>
  <si>
    <t>attachments/1/target/responseMethod</t>
  </si>
  <si>
    <t>attachments/1/target/response_method</t>
  </si>
  <si>
    <t>attachments/1/target/target/__typename</t>
  </si>
  <si>
    <t>attachments/1/target/target/id</t>
  </si>
  <si>
    <t>attachments/1/target/text</t>
  </si>
  <si>
    <t>attachments/1/target/url</t>
  </si>
  <si>
    <t>attachments/1/target/work_is_company_qa_poll</t>
  </si>
  <si>
    <t>attachments/1/target/work_randomize_options</t>
  </si>
  <si>
    <t>attachments/1/target/work_vote_counts_hidden</t>
  </si>
  <si>
    <t>attachments/1/three_photos_subattachments/nodes/0/deduplication_key</t>
  </si>
  <si>
    <t>attachments/1/three_photos_subattachments/nodes/0/media/__isMedia</t>
  </si>
  <si>
    <t>attachments/1/three_photos_subattachments/nodes/0/media/__isNode</t>
  </si>
  <si>
    <t>attachments/1/three_photos_subattachments/nodes/0/media/__typename</t>
  </si>
  <si>
    <t>attachments/1/three_photos_subattachments/nodes/0/media/accessibility_caption</t>
  </si>
  <si>
    <t>attachments/1/three_photos_subattachments/nodes/0/media/id</t>
  </si>
  <si>
    <t>attachments/1/three_photos_subattachments/nodes/0/media/is_playable</t>
  </si>
  <si>
    <t>attachments/1/three_photos_subattachments/nodes/0/media/photo_cix_screen</t>
  </si>
  <si>
    <t>attachments/1/three_photos_subattachments/nodes/1/deduplication_key</t>
  </si>
  <si>
    <t>attachments/1/three_photos_subattachments/nodes/1/media/__isMedia</t>
  </si>
  <si>
    <t>attachments/1/three_photos_subattachments/nodes/1/media/__isNode</t>
  </si>
  <si>
    <t>attachments/1/three_photos_subattachments/nodes/1/media/__typename</t>
  </si>
  <si>
    <t>attachments/1/three_photos_subattachments/nodes/1/media/accessibility_caption</t>
  </si>
  <si>
    <t>attachments/1/three_photos_subattachments/nodes/1/media/id</t>
  </si>
  <si>
    <t>attachments/1/three_photos_subattachments/nodes/1/media/is_playable</t>
  </si>
  <si>
    <t>attachments/1/three_photos_subattachments/nodes/1/media/photo_cix_screen</t>
  </si>
  <si>
    <t>attachments/1/three_photos_subattachments/nodes/2/deduplication_key</t>
  </si>
  <si>
    <t>attachments/1/three_photos_subattachments/nodes/2/media/__isMedia</t>
  </si>
  <si>
    <t>attachments/1/three_photos_subattachments/nodes/2/media/__isNode</t>
  </si>
  <si>
    <t>attachments/1/three_photos_subattachments/nodes/2/media/__typename</t>
  </si>
  <si>
    <t>attachments/1/three_photos_subattachments/nodes/2/media/accessibility_caption</t>
  </si>
  <si>
    <t>attachments/1/three_photos_subattachments/nodes/2/media/id</t>
  </si>
  <si>
    <t>attachments/1/three_photos_subattachments/nodes/2/media/is_playable</t>
  </si>
  <si>
    <t>attachments/1/three_photos_subattachments/nodes/2/media/photo_cix_screen</t>
  </si>
  <si>
    <t>attachments/1/two_photos_subattachments/nodes/0/deduplication_key</t>
  </si>
  <si>
    <t>attachments/1/two_photos_subattachments/nodes/0/media/__isMedia</t>
  </si>
  <si>
    <t>attachments/1/two_photos_subattachments/nodes/0/media/__isNode</t>
  </si>
  <si>
    <t>attachments/1/two_photos_subattachments/nodes/0/media/__typename</t>
  </si>
  <si>
    <t>attachments/1/two_photos_subattachments/nodes/0/media/accessibility_caption</t>
  </si>
  <si>
    <t>attachments/1/two_photos_subattachments/nodes/0/media/id</t>
  </si>
  <si>
    <t>attachments/1/two_photos_subattachments/nodes/0/media/is_playable</t>
  </si>
  <si>
    <t>attachments/1/two_photos_subattachments/nodes/0/media/photo_cix_screen</t>
  </si>
  <si>
    <t>attachments/1/two_photos_subattachments/nodes/1/deduplication_key</t>
  </si>
  <si>
    <t>attachments/1/two_photos_subattachments/nodes/1/media/__isMedia</t>
  </si>
  <si>
    <t>attachments/1/two_photos_subattachments/nodes/1/media/__isNode</t>
  </si>
  <si>
    <t>attachments/1/two_photos_subattachments/nodes/1/media/__typename</t>
  </si>
  <si>
    <t>attachments/1/two_photos_subattachments/nodes/1/media/accessibility_caption</t>
  </si>
  <si>
    <t>attachments/1/two_photos_subattachments/nodes/1/media/id</t>
  </si>
  <si>
    <t>attachments/1/two_photos_subattachments/nodes/1/media/is_playable</t>
  </si>
  <si>
    <t>attachments/1/two_photos_subattachments/nodes/1/media/photo_cix_screen</t>
  </si>
  <si>
    <t>attachments/2/five_photos_subattachments/count</t>
  </si>
  <si>
    <t>attachments/2/five_photos_subattachments/nodes/0/deduplication_key</t>
  </si>
  <si>
    <t>attachments/2/five_photos_subattachments/nodes/0/media/__isMedia</t>
  </si>
  <si>
    <t>attachments/2/five_photos_subattachments/nodes/0/media/__isNode</t>
  </si>
  <si>
    <t>attachments/2/five_photos_subattachments/nodes/0/media/__typename</t>
  </si>
  <si>
    <t>attachments/2/five_photos_subattachments/nodes/0/media/accessibility_caption</t>
  </si>
  <si>
    <t>attachments/2/five_photos_subattachments/nodes/0/media/id</t>
  </si>
  <si>
    <t>attachments/2/five_photos_subattachments/nodes/0/media/is_playable</t>
  </si>
  <si>
    <t>attachments/2/five_photos_subattachments/nodes/0/media/photo_cix_screen</t>
  </si>
  <si>
    <t>attachments/2/five_photos_subattachments/nodes/1/deduplication_key</t>
  </si>
  <si>
    <t>attachments/2/five_photos_subattachments/nodes/1/media/__isMedia</t>
  </si>
  <si>
    <t>attachments/2/five_photos_subattachments/nodes/1/media/__isNode</t>
  </si>
  <si>
    <t>attachments/2/five_photos_subattachments/nodes/1/media/__typename</t>
  </si>
  <si>
    <t>attachments/2/five_photos_subattachments/nodes/1/media/accessibility_caption</t>
  </si>
  <si>
    <t>attachments/2/five_photos_subattachments/nodes/1/media/id</t>
  </si>
  <si>
    <t>attachments/2/five_photos_subattachments/nodes/1/media/is_playable</t>
  </si>
  <si>
    <t>attachments/2/five_photos_subattachments/nodes/1/media/photo_cix_screen</t>
  </si>
  <si>
    <t>attachments/2/five_photos_subattachments/nodes/2/deduplication_key</t>
  </si>
  <si>
    <t>attachments/2/five_photos_subattachments/nodes/2/media/__isMedia</t>
  </si>
  <si>
    <t>attachments/2/five_photos_subattachments/nodes/2/media/__isNode</t>
  </si>
  <si>
    <t>attachments/2/five_photos_subattachments/nodes/2/media/__typename</t>
  </si>
  <si>
    <t>attachments/2/five_photos_subattachments/nodes/2/media/accessibility_caption</t>
  </si>
  <si>
    <t>attachments/2/five_photos_subattachments/nodes/2/media/id</t>
  </si>
  <si>
    <t>attachments/2/five_photos_subattachments/nodes/2/media/is_playable</t>
  </si>
  <si>
    <t>attachments/2/five_photos_subattachments/nodes/2/media/photo_cix_screen</t>
  </si>
  <si>
    <t>attachments/2/five_photos_subattachments/nodes/3/deduplication_key</t>
  </si>
  <si>
    <t>attachments/2/five_photos_subattachments/nodes/3/media/__isMedia</t>
  </si>
  <si>
    <t>attachments/2/five_photos_subattachments/nodes/3/media/__isNode</t>
  </si>
  <si>
    <t>attachments/2/five_photos_subattachments/nodes/3/media/__typename</t>
  </si>
  <si>
    <t>attachments/2/five_photos_subattachments/nodes/3/media/accessibility_caption</t>
  </si>
  <si>
    <t>attachments/2/five_photos_subattachments/nodes/3/media/id</t>
  </si>
  <si>
    <t>attachments/2/five_photos_subattachments/nodes/3/media/is_playable</t>
  </si>
  <si>
    <t>attachments/2/five_photos_subattachments/nodes/3/media/photo_cix_screen</t>
  </si>
  <si>
    <t>attachments/2/five_photos_subattachments/nodes/4/deduplication_key</t>
  </si>
  <si>
    <t>attachments/2/five_photos_subattachments/nodes/4/media/__isMedia</t>
  </si>
  <si>
    <t>attachments/2/five_photos_subattachments/nodes/4/media/__isNode</t>
  </si>
  <si>
    <t>attachments/2/five_photos_subattachments/nodes/4/media/__typename</t>
  </si>
  <si>
    <t>attachments/2/five_photos_subattachments/nodes/4/media/accessibility_caption</t>
  </si>
  <si>
    <t>attachments/2/five_photos_subattachments/nodes/4/media/id</t>
  </si>
  <si>
    <t>attachments/2/five_photos_subattachments/nodes/4/media/is_playable</t>
  </si>
  <si>
    <t>attachments/2/five_photos_subattachments/nodes/4/media/photo_cix_screen</t>
  </si>
  <si>
    <t>attachments/2/four_photos_subattachments/nodes/0/deduplication_key</t>
  </si>
  <si>
    <t>attachments/2/four_photos_subattachments/nodes/0/media/__isMedia</t>
  </si>
  <si>
    <t>attachments/2/four_photos_subattachments/nodes/0/media/__isNode</t>
  </si>
  <si>
    <t>attachments/2/four_photos_subattachments/nodes/0/media/__typename</t>
  </si>
  <si>
    <t>attachments/2/four_photos_subattachments/nodes/0/media/accessibility_caption</t>
  </si>
  <si>
    <t>attachments/2/four_photos_subattachments/nodes/0/media/id</t>
  </si>
  <si>
    <t>attachments/2/four_photos_subattachments/nodes/0/media/is_playable</t>
  </si>
  <si>
    <t>attachments/2/four_photos_subattachments/nodes/0/media/photo_cix_screen</t>
  </si>
  <si>
    <t>attachments/2/four_photos_subattachments/nodes/1/deduplication_key</t>
  </si>
  <si>
    <t>attachments/2/four_photos_subattachments/nodes/1/media/is_playable</t>
  </si>
  <si>
    <t>attachments/2/four_photos_subattachments/nodes/1/media/photo_cix_screen</t>
  </si>
  <si>
    <t>attachments/2/four_photos_subattachments/nodes/2/deduplication_key</t>
  </si>
  <si>
    <t>attachments/2/four_photos_subattachments/nodes/3/deduplication_key</t>
  </si>
  <si>
    <t>attachments/2/frame_sublayout_subattachments/count</t>
  </si>
  <si>
    <t>attachments/2/style_infos/0/__isStoryAttachmentStyleInfo</t>
  </si>
  <si>
    <t>attachments/2/style_infos/0/__typename</t>
  </si>
  <si>
    <t>attachments/2/style_infos/0/background_color</t>
  </si>
  <si>
    <t>attachments/2/style_infos/1/__isStoryAttachmentStyleInfo</t>
  </si>
  <si>
    <t>attachments/2/style_infos/1/__typename</t>
  </si>
  <si>
    <t>attachments/2/style_infos/1/background_color</t>
  </si>
  <si>
    <t>attachments/2/style_infos/2/__isStoryAttachmentStyleInfo</t>
  </si>
  <si>
    <t>attachments/2/style_infos/2/__typename</t>
  </si>
  <si>
    <t>attachments/2/style_infos/2/background_color</t>
  </si>
  <si>
    <t>attachments/2/target/__isNode</t>
  </si>
  <si>
    <t>attachments/2/target/__isPlace</t>
  </si>
  <si>
    <t>attachments/2/target/fb_only_randomize_options</t>
  </si>
  <si>
    <t>attachments/2/target/fb_only_vote_counts_hidden</t>
  </si>
  <si>
    <t>attachments/2/target/if_viewer_can_add_poll_options</t>
  </si>
  <si>
    <t>attachments/2/target/if_viewer_can_download_poll_results</t>
  </si>
  <si>
    <t>attachments/2/target/if_viewer_can_vote</t>
  </si>
  <si>
    <t>attachments/2/target/is_anonymous_poll</t>
  </si>
  <si>
    <t>attachments/2/target/is_fw_qa_enchanced_poll_renderer</t>
  </si>
  <si>
    <t>attachments/2/target/is_poll_closed</t>
  </si>
  <si>
    <t>attachments/2/target/is_search_enabled_enhanced_poll</t>
  </si>
  <si>
    <t>attachments/2/target/is_search_topics_enabled_enhanced_poll</t>
  </si>
  <si>
    <t>attachments/2/target/largest_vote_count</t>
  </si>
  <si>
    <t>attachments/2/target/location/latitude</t>
  </si>
  <si>
    <t>attachments/2/target/location/longitude</t>
  </si>
  <si>
    <t>attachments/2/target/loggingOptions/count</t>
  </si>
  <si>
    <t>attachments/2/target/loggingOptions/nodes/0/associated_image</t>
  </si>
  <si>
    <t>attachments/2/target/loggingOptions/nodes/0/id</t>
  </si>
  <si>
    <t>attachments/2/target/loggingOptions/nodes/1/associated_image</t>
  </si>
  <si>
    <t>attachments/2/target/loggingOptions/nodes/1/id</t>
  </si>
  <si>
    <t>attachments/2/target/loggingOptions/nodes/2/associated_image</t>
  </si>
  <si>
    <t>attachments/2/target/loggingOptions/nodes/2/id</t>
  </si>
  <si>
    <t>attachments/2/target/loggingOptions/nodes/3/associated_image</t>
  </si>
  <si>
    <t>attachments/2/target/loggingOptions/nodes/3/id</t>
  </si>
  <si>
    <t>attachments/2/target/loggingOptions/nodes/4/associated_image</t>
  </si>
  <si>
    <t>attachments/2/target/loggingOptions/nodes/4/id</t>
  </si>
  <si>
    <t>attachments/2/target/loggingOptions/nodes/5/associated_image</t>
  </si>
  <si>
    <t>attachments/2/target/loggingOptions/nodes/5/id</t>
  </si>
  <si>
    <t>attachments/2/target/map_zoom_level</t>
  </si>
  <si>
    <t>attachments/2/target/options/nodes/0/associated_image</t>
  </si>
  <si>
    <t>attachments/2/target/options/nodes/0/can_viewer_delete_groups_poll_option</t>
  </si>
  <si>
    <t>attachments/2/target/options/nodes/0/can_viewer_report</t>
  </si>
  <si>
    <t>attachments/2/target/options/nodes/0/can_viewer_report_to_group_admin</t>
  </si>
  <si>
    <t>attachments/2/target/options/nodes/0/id</t>
  </si>
  <si>
    <t>attachments/2/target/options/nodes/0/is_viewer_group_admin</t>
  </si>
  <si>
    <t>attachments/2/target/options/nodes/0/meta_only_is_primary_option</t>
  </si>
  <si>
    <t>attachments/2/target/options/nodes/0/official_answer_editable_text</t>
  </si>
  <si>
    <t>attachments/2/target/options/nodes/0/official_answer_state</t>
  </si>
  <si>
    <t>attachments/2/target/options/nodes/0/official_answer_text</t>
  </si>
  <si>
    <t>attachments/2/target/options/nodes/0/official_answer_time</t>
  </si>
  <si>
    <t>attachments/2/target/options/nodes/0/official_answer_work_user</t>
  </si>
  <si>
    <t>attachments/2/target/options/nodes/0/text</t>
  </si>
  <si>
    <t>attachments/2/target/options/nodes/0/unique_votes_count_company_qa_polls</t>
  </si>
  <si>
    <t>attachments/2/target/options/nodes/0/viewer_has_voted</t>
  </si>
  <si>
    <t>attachments/2/target/options/nodes/0/will_be_answered_in_qa</t>
  </si>
  <si>
    <t>attachments/2/target/options/nodes/1/associated_image</t>
  </si>
  <si>
    <t>attachments/2/target/options/nodes/1/can_viewer_delete_groups_poll_option</t>
  </si>
  <si>
    <t>attachments/2/target/options/nodes/1/can_viewer_report</t>
  </si>
  <si>
    <t>attachments/2/target/options/nodes/1/can_viewer_report_to_group_admin</t>
  </si>
  <si>
    <t>attachments/2/target/options/nodes/1/id</t>
  </si>
  <si>
    <t>attachments/2/target/options/nodes/1/is_viewer_group_admin</t>
  </si>
  <si>
    <t>attachments/2/target/options/nodes/1/meta_only_is_primary_option</t>
  </si>
  <si>
    <t>attachments/2/target/options/nodes/1/official_answer_editable_text</t>
  </si>
  <si>
    <t>attachments/2/target/options/nodes/1/official_answer_state</t>
  </si>
  <si>
    <t>attachments/2/target/options/nodes/1/official_answer_text</t>
  </si>
  <si>
    <t>attachments/2/target/options/nodes/1/official_answer_time</t>
  </si>
  <si>
    <t>attachments/2/target/options/nodes/1/official_answer_work_user</t>
  </si>
  <si>
    <t>attachments/2/target/options/nodes/1/text</t>
  </si>
  <si>
    <t>attachments/2/target/options/nodes/1/unique_votes_count_company_qa_polls</t>
  </si>
  <si>
    <t>attachments/2/target/options/nodes/1/viewer_has_voted</t>
  </si>
  <si>
    <t>attachments/2/target/options/nodes/1/will_be_answered_in_qa</t>
  </si>
  <si>
    <t>attachments/2/target/options/nodes/2/associated_image</t>
  </si>
  <si>
    <t>attachments/2/target/options/nodes/2/can_viewer_delete_groups_poll_option</t>
  </si>
  <si>
    <t>attachments/2/target/options/nodes/2/can_viewer_report</t>
  </si>
  <si>
    <t>attachments/2/target/options/nodes/2/can_viewer_report_to_group_admin</t>
  </si>
  <si>
    <t>attachments/2/target/options/nodes/2/id</t>
  </si>
  <si>
    <t>attachments/2/target/options/nodes/2/is_viewer_group_admin</t>
  </si>
  <si>
    <t>attachments/2/target/options/nodes/2/meta_only_is_primary_option</t>
  </si>
  <si>
    <t>attachments/2/target/options/nodes/2/official_answer_editable_text</t>
  </si>
  <si>
    <t>attachments/2/target/options/nodes/2/official_answer_state</t>
  </si>
  <si>
    <t>attachments/2/target/options/nodes/2/official_answer_text</t>
  </si>
  <si>
    <t>attachments/2/target/options/nodes/2/official_answer_time</t>
  </si>
  <si>
    <t>attachments/2/target/options/nodes/2/official_answer_work_user</t>
  </si>
  <si>
    <t>attachments/2/target/options/nodes/2/text</t>
  </si>
  <si>
    <t>attachments/2/target/options/nodes/2/unique_votes_count_company_qa_polls</t>
  </si>
  <si>
    <t>attachments/2/target/options/nodes/2/viewer_has_voted</t>
  </si>
  <si>
    <t>attachments/2/target/options/nodes/2/will_be_answered_in_qa</t>
  </si>
  <si>
    <t>attachments/2/target/options/nodes/3/associated_image</t>
  </si>
  <si>
    <t>attachments/2/target/options/nodes/3/can_viewer_delete_groups_poll_option</t>
  </si>
  <si>
    <t>attachments/2/target/options/nodes/3/can_viewer_report</t>
  </si>
  <si>
    <t>attachments/2/target/options/nodes/3/can_viewer_report_to_group_admin</t>
  </si>
  <si>
    <t>attachments/2/target/options/nodes/3/id</t>
  </si>
  <si>
    <t>attachments/2/target/options/nodes/3/is_viewer_group_admin</t>
  </si>
  <si>
    <t>attachments/2/target/options/nodes/3/meta_only_is_primary_option</t>
  </si>
  <si>
    <t>attachments/2/target/options/nodes/3/official_answer_editable_text</t>
  </si>
  <si>
    <t>attachments/2/target/options/nodes/3/official_answer_state</t>
  </si>
  <si>
    <t>attachments/2/target/options/nodes/3/official_answer_text</t>
  </si>
  <si>
    <t>attachments/2/target/options/nodes/3/official_answer_time</t>
  </si>
  <si>
    <t>attachments/2/target/options/nodes/3/official_answer_work_user</t>
  </si>
  <si>
    <t>attachments/2/target/options/nodes/3/text</t>
  </si>
  <si>
    <t>attachments/2/target/options/nodes/3/unique_votes_count_company_qa_polls</t>
  </si>
  <si>
    <t>attachments/2/target/options/nodes/3/viewer_has_voted</t>
  </si>
  <si>
    <t>attachments/2/target/options/nodes/3/will_be_answered_in_qa</t>
  </si>
  <si>
    <t>attachments/2/target/options/nodes/4/associated_image</t>
  </si>
  <si>
    <t>attachments/2/target/options/nodes/4/can_viewer_delete_groups_poll_option</t>
  </si>
  <si>
    <t>attachments/2/target/options/nodes/4/can_viewer_report</t>
  </si>
  <si>
    <t>attachments/2/target/options/nodes/4/can_viewer_report_to_group_admin</t>
  </si>
  <si>
    <t>attachments/2/target/options/nodes/4/id</t>
  </si>
  <si>
    <t>attachments/2/target/options/nodes/4/is_viewer_group_admin</t>
  </si>
  <si>
    <t>attachments/2/target/options/nodes/4/meta_only_is_primary_option</t>
  </si>
  <si>
    <t>attachments/2/target/options/nodes/4/official_answer_editable_text</t>
  </si>
  <si>
    <t>attachments/2/target/options/nodes/4/official_answer_state</t>
  </si>
  <si>
    <t>attachments/2/target/options/nodes/4/official_answer_text</t>
  </si>
  <si>
    <t>attachments/2/target/options/nodes/4/official_answer_time</t>
  </si>
  <si>
    <t>attachments/2/target/options/nodes/4/official_answer_work_user</t>
  </si>
  <si>
    <t>attachments/2/target/options/nodes/4/text</t>
  </si>
  <si>
    <t>attachments/2/target/options/nodes/4/unique_votes_count_company_qa_polls</t>
  </si>
  <si>
    <t>attachments/2/target/options/nodes/4/viewer_has_voted</t>
  </si>
  <si>
    <t>attachments/2/target/options/nodes/4/will_be_answered_in_qa</t>
  </si>
  <si>
    <t>attachments/2/target/options/nodes/5/associated_image</t>
  </si>
  <si>
    <t>attachments/2/target/options/nodes/5/can_viewer_delete_groups_poll_option</t>
  </si>
  <si>
    <t>attachments/2/target/options/nodes/5/can_viewer_report</t>
  </si>
  <si>
    <t>attachments/2/target/options/nodes/5/can_viewer_report_to_group_admin</t>
  </si>
  <si>
    <t>attachments/2/target/options/nodes/5/id</t>
  </si>
  <si>
    <t>attachments/2/target/options/nodes/5/is_viewer_group_admin</t>
  </si>
  <si>
    <t>attachments/2/target/options/nodes/5/meta_only_is_primary_option</t>
  </si>
  <si>
    <t>attachments/2/target/options/nodes/5/official_answer_editable_text</t>
  </si>
  <si>
    <t>attachments/2/target/options/nodes/5/official_answer_state</t>
  </si>
  <si>
    <t>attachments/2/target/options/nodes/5/official_answer_text</t>
  </si>
  <si>
    <t>attachments/2/target/options/nodes/5/official_answer_time</t>
  </si>
  <si>
    <t>attachments/2/target/options/nodes/5/official_answer_work_user</t>
  </si>
  <si>
    <t>attachments/2/target/options/nodes/5/text</t>
  </si>
  <si>
    <t>attachments/2/target/options/nodes/5/unique_votes_count_company_qa_polls</t>
  </si>
  <si>
    <t>attachments/2/target/options/nodes/5/viewer_has_voted</t>
  </si>
  <si>
    <t>attachments/2/target/options/nodes/5/will_be_answered_in_qa</t>
  </si>
  <si>
    <t>attachments/2/target/orderedOptions/nodes/0/associated_image</t>
  </si>
  <si>
    <t>attachments/2/target/orderedOptions/nodes/0/can_viewer_delete_groups_poll_option</t>
  </si>
  <si>
    <t>attachments/2/target/orderedOptions/nodes/0/id</t>
  </si>
  <si>
    <t>attachments/2/target/orderedOptions/nodes/0/is_viewer_group_admin</t>
  </si>
  <si>
    <t>attachments/2/target/orderedOptions/nodes/0/meta_only_is_primary_option</t>
  </si>
  <si>
    <t>attachments/2/target/orderedOptions/nodes/0/text</t>
  </si>
  <si>
    <t>attachments/2/target/orderedOptions/nodes/0/viewer_has_voted</t>
  </si>
  <si>
    <t>attachments/2/target/orderedOptions/nodes/1/associated_image</t>
  </si>
  <si>
    <t>attachments/2/target/orderedOptions/nodes/1/can_viewer_delete_groups_poll_option</t>
  </si>
  <si>
    <t>attachments/2/target/orderedOptions/nodes/1/id</t>
  </si>
  <si>
    <t>attachments/2/target/orderedOptions/nodes/1/is_viewer_group_admin</t>
  </si>
  <si>
    <t>attachments/2/target/orderedOptions/nodes/1/meta_only_is_primary_option</t>
  </si>
  <si>
    <t>attachments/2/target/orderedOptions/nodes/1/text</t>
  </si>
  <si>
    <t>attachments/2/target/orderedOptions/nodes/1/viewer_has_voted</t>
  </si>
  <si>
    <t>attachments/2/target/orderedOptions/nodes/2/associated_image</t>
  </si>
  <si>
    <t>attachments/2/target/orderedOptions/nodes/2/can_viewer_delete_groups_poll_option</t>
  </si>
  <si>
    <t>attachments/2/target/orderedOptions/nodes/2/id</t>
  </si>
  <si>
    <t>attachments/2/target/orderedOptions/nodes/2/is_viewer_group_admin</t>
  </si>
  <si>
    <t>attachments/2/target/orderedOptions/nodes/2/meta_only_is_primary_option</t>
  </si>
  <si>
    <t>attachments/2/target/orderedOptions/nodes/2/text</t>
  </si>
  <si>
    <t>attachments/2/target/orderedOptions/nodes/2/viewer_has_voted</t>
  </si>
  <si>
    <t>attachments/2/target/orderedOptions/nodes/3/associated_image</t>
  </si>
  <si>
    <t>attachments/2/target/orderedOptions/nodes/3/can_viewer_delete_groups_poll_option</t>
  </si>
  <si>
    <t>attachments/2/target/orderedOptions/nodes/3/id</t>
  </si>
  <si>
    <t>attachments/2/target/orderedOptions/nodes/3/is_viewer_group_admin</t>
  </si>
  <si>
    <t>attachments/2/target/orderedOptions/nodes/3/meta_only_is_primary_option</t>
  </si>
  <si>
    <t>attachments/2/target/orderedOptions/nodes/3/text</t>
  </si>
  <si>
    <t>attachments/2/target/orderedOptions/nodes/3/viewer_has_voted</t>
  </si>
  <si>
    <t>attachments/2/target/orderedOptions/nodes/4/associated_image</t>
  </si>
  <si>
    <t>attachments/2/target/orderedOptions/nodes/4/can_viewer_delete_groups_poll_option</t>
  </si>
  <si>
    <t>attachments/2/target/orderedOptions/nodes/4/id</t>
  </si>
  <si>
    <t>attachments/2/target/orderedOptions/nodes/4/is_viewer_group_admin</t>
  </si>
  <si>
    <t>attachments/2/target/orderedOptions/nodes/4/meta_only_is_primary_option</t>
  </si>
  <si>
    <t>attachments/2/target/orderedOptions/nodes/4/text</t>
  </si>
  <si>
    <t>attachments/2/target/orderedOptions/nodes/4/viewer_has_voted</t>
  </si>
  <si>
    <t>attachments/2/target/orderedOptions/nodes/5/associated_image</t>
  </si>
  <si>
    <t>attachments/2/target/orderedOptions/nodes/5/can_viewer_delete_groups_poll_option</t>
  </si>
  <si>
    <t>attachments/2/target/orderedOptions/nodes/5/id</t>
  </si>
  <si>
    <t>attachments/2/target/orderedOptions/nodes/5/is_viewer_group_admin</t>
  </si>
  <si>
    <t>attachments/2/target/orderedOptions/nodes/5/meta_only_is_primary_option</t>
  </si>
  <si>
    <t>attachments/2/target/orderedOptions/nodes/5/text</t>
  </si>
  <si>
    <t>attachments/2/target/orderedOptions/nodes/5/viewer_has_voted</t>
  </si>
  <si>
    <t>attachments/2/target/pollAnswersState</t>
  </si>
  <si>
    <t>attachments/2/target/poll_end_time</t>
  </si>
  <si>
    <t>attachments/2/target/poll_end_time_display</t>
  </si>
  <si>
    <t>attachments/2/target/postID</t>
  </si>
  <si>
    <t>attachments/2/target/questionID</t>
  </si>
  <si>
    <t>attachments/2/target/responseMethod</t>
  </si>
  <si>
    <t>attachments/2/target/response_method</t>
  </si>
  <si>
    <t>attachments/2/target/target/__typename</t>
  </si>
  <si>
    <t>attachments/2/target/target/id</t>
  </si>
  <si>
    <t>attachments/2/target/text</t>
  </si>
  <si>
    <t>attachments/2/target/url</t>
  </si>
  <si>
    <t>attachments/2/target/work_is_company_qa_poll</t>
  </si>
  <si>
    <t>attachments/2/target/work_randomize_options</t>
  </si>
  <si>
    <t>attachments/2/target/work_vote_counts_hidden</t>
  </si>
  <si>
    <t>attachments/2/three_photos_subattachments/nodes/0/deduplication_key</t>
  </si>
  <si>
    <t>attachments/2/three_photos_subattachments/nodes/1/deduplication_key</t>
  </si>
  <si>
    <t>attachments/2/three_photos_subattachments/nodes/2/deduplication_key</t>
  </si>
  <si>
    <t>attachments/2/two_photos_subattachments/nodes/0/deduplication_key</t>
  </si>
  <si>
    <t>attachments/2/two_photos_subattachments/nodes/1/deduplication_key</t>
  </si>
  <si>
    <t>attachments/3/five_photos_subattachments/count</t>
  </si>
  <si>
    <t>attachments/3/five_photos_subattachments/nodes/0/deduplication_key</t>
  </si>
  <si>
    <t>attachments/3/five_photos_subattachments/nodes/1/deduplication_key</t>
  </si>
  <si>
    <t>attachments/3/five_photos_subattachments/nodes/2/deduplication_key</t>
  </si>
  <si>
    <t>attachments/3/five_photos_subattachments/nodes/3/deduplication_key</t>
  </si>
  <si>
    <t>attachments/3/five_photos_subattachments/nodes/4/deduplication_key</t>
  </si>
  <si>
    <t>attachments/3/four_photos_subattachments/nodes/0/deduplication_key</t>
  </si>
  <si>
    <t>attachments/3/four_photos_subattachments/nodes/1/deduplication_key</t>
  </si>
  <si>
    <t>attachments/3/four_photos_subattachments/nodes/2/deduplication_key</t>
  </si>
  <si>
    <t>attachments/3/four_photos_subattachments/nodes/3/deduplication_key</t>
  </si>
  <si>
    <t>attachments/3/frame_sublayout_subattachments/count</t>
  </si>
  <si>
    <t>attachments/3/style_infos/0/__isStoryAttachmentStyleInfo</t>
  </si>
  <si>
    <t>attachments/3/style_infos/0/__typename</t>
  </si>
  <si>
    <t>attachments/3/style_infos/0/background_color</t>
  </si>
  <si>
    <t>attachments/3/style_infos/1/__isStoryAttachmentStyleInfo</t>
  </si>
  <si>
    <t>attachments/3/style_infos/1/__typename</t>
  </si>
  <si>
    <t>attachments/3/style_infos/1/background_color</t>
  </si>
  <si>
    <t>attachments/3/style_infos/2/__isStoryAttachmentStyleInfo</t>
  </si>
  <si>
    <t>attachments/3/style_infos/2/__typename</t>
  </si>
  <si>
    <t>attachments/3/style_infos/2/background_color</t>
  </si>
  <si>
    <t>attachments/3/target/__isNode</t>
  </si>
  <si>
    <t>attachments/3/target/__isPlace</t>
  </si>
  <si>
    <t>attachments/3/target/fb_only_randomize_options</t>
  </si>
  <si>
    <t>attachments/3/target/fb_only_vote_counts_hidden</t>
  </si>
  <si>
    <t>attachments/3/target/if_viewer_can_add_poll_options</t>
  </si>
  <si>
    <t>attachments/3/target/if_viewer_can_download_poll_results</t>
  </si>
  <si>
    <t>attachments/3/target/if_viewer_can_vote</t>
  </si>
  <si>
    <t>attachments/3/target/is_anonymous_poll</t>
  </si>
  <si>
    <t>attachments/3/target/is_fw_qa_enchanced_poll_renderer</t>
  </si>
  <si>
    <t>attachments/3/target/is_poll_closed</t>
  </si>
  <si>
    <t>attachments/3/target/is_search_enabled_enhanced_poll</t>
  </si>
  <si>
    <t>attachments/3/target/is_search_topics_enabled_enhanced_poll</t>
  </si>
  <si>
    <t>attachments/3/target/largest_vote_count</t>
  </si>
  <si>
    <t>attachments/3/target/location/latitude</t>
  </si>
  <si>
    <t>attachments/3/target/location/longitude</t>
  </si>
  <si>
    <t>attachments/3/target/loggingOptions/count</t>
  </si>
  <si>
    <t>attachments/3/target/map_zoom_level</t>
  </si>
  <si>
    <t>attachments/3/target/pollAnswersState</t>
  </si>
  <si>
    <t>attachments/3/target/poll_end_time</t>
  </si>
  <si>
    <t>attachments/3/target/poll_end_time_display</t>
  </si>
  <si>
    <t>attachments/3/target/postID</t>
  </si>
  <si>
    <t>attachments/3/target/questionID</t>
  </si>
  <si>
    <t>attachments/3/target/responseMethod</t>
  </si>
  <si>
    <t>attachments/3/target/response_method</t>
  </si>
  <si>
    <t>attachments/3/target/target/__typename</t>
  </si>
  <si>
    <t>attachments/3/target/target/id</t>
  </si>
  <si>
    <t>attachments/3/target/text</t>
  </si>
  <si>
    <t>attachments/3/target/url</t>
  </si>
  <si>
    <t>attachments/3/target/work_is_company_qa_poll</t>
  </si>
  <si>
    <t>attachments/3/target/work_randomize_options</t>
  </si>
  <si>
    <t>attachments/3/target/work_vote_counts_hidden</t>
  </si>
  <si>
    <t>attachments/3/three_photos_subattachments/nodes/0/deduplication_key</t>
  </si>
  <si>
    <t>attachments/3/three_photos_subattachments/nodes/1/deduplication_key</t>
  </si>
  <si>
    <t>attachments/3/three_photos_subattachments/nodes/2/deduplication_key</t>
  </si>
  <si>
    <t>attachments/3/two_photos_subattachments/nodes/0/deduplication_key</t>
  </si>
  <si>
    <t>attachments/3/two_photos_subattachments/nodes/1/deduplication_key</t>
  </si>
  <si>
    <t>attachments/4/five_photos_subattachments/count</t>
  </si>
  <si>
    <t>attachments/4/five_photos_subattachments/nodes/0/deduplication_key</t>
  </si>
  <si>
    <t>attachments/4/five_photos_subattachments/nodes/1/deduplication_key</t>
  </si>
  <si>
    <t>attachments/4/five_photos_subattachments/nodes/2/deduplication_key</t>
  </si>
  <si>
    <t>attachments/4/five_photos_subattachments/nodes/3/deduplication_key</t>
  </si>
  <si>
    <t>attachments/4/five_photos_subattachments/nodes/4/deduplication_key</t>
  </si>
  <si>
    <t>attachments/4/four_photos_subattachments/nodes/0/deduplication_key</t>
  </si>
  <si>
    <t>attachments/4/four_photos_subattachments/nodes/1/deduplication_key</t>
  </si>
  <si>
    <t>attachments/4/four_photos_subattachments/nodes/2/deduplication_key</t>
  </si>
  <si>
    <t>attachments/4/four_photos_subattachments/nodes/3/deduplication_key</t>
  </si>
  <si>
    <t>attachments/4/frame_sublayout_subattachments/count</t>
  </si>
  <si>
    <t>attachments/4/style_infos/0/__isStoryAttachmentStyleInfo</t>
  </si>
  <si>
    <t>attachments/4/style_infos/0/__typename</t>
  </si>
  <si>
    <t>attachments/4/style_infos/0/background_color</t>
  </si>
  <si>
    <t>attachments/4/style_infos/1/__isStoryAttachmentStyleInfo</t>
  </si>
  <si>
    <t>attachments/4/style_infos/1/__typename</t>
  </si>
  <si>
    <t>attachments/4/style_infos/1/background_color</t>
  </si>
  <si>
    <t>attachments/4/style_infos/2/__isStoryAttachmentStyleInfo</t>
  </si>
  <si>
    <t>attachments/4/style_infos/2/__typename</t>
  </si>
  <si>
    <t>attachments/4/style_infos/2/background_color</t>
  </si>
  <si>
    <t>attachments/4/target/__isNode</t>
  </si>
  <si>
    <t>attachments/4/target/__isPlace</t>
  </si>
  <si>
    <t>attachments/4/target/fb_only_randomize_options</t>
  </si>
  <si>
    <t>attachments/4/target/fb_only_vote_counts_hidden</t>
  </si>
  <si>
    <t>attachments/4/target/if_viewer_can_add_poll_options</t>
  </si>
  <si>
    <t>attachments/4/target/if_viewer_can_download_poll_results</t>
  </si>
  <si>
    <t>attachments/4/target/if_viewer_can_vote</t>
  </si>
  <si>
    <t>attachments/4/target/is_anonymous_poll</t>
  </si>
  <si>
    <t>attachments/4/target/is_fw_qa_enchanced_poll_renderer</t>
  </si>
  <si>
    <t>attachments/4/target/is_poll_closed</t>
  </si>
  <si>
    <t>attachments/4/target/is_search_enabled_enhanced_poll</t>
  </si>
  <si>
    <t>attachments/4/target/is_search_topics_enabled_enhanced_poll</t>
  </si>
  <si>
    <t>attachments/4/target/largest_vote_count</t>
  </si>
  <si>
    <t>attachments/4/target/location/latitude</t>
  </si>
  <si>
    <t>attachments/4/target/location/longitude</t>
  </si>
  <si>
    <t>attachments/4/target/loggingOptions/count</t>
  </si>
  <si>
    <t>attachments/4/target/map_zoom_level</t>
  </si>
  <si>
    <t>attachments/4/target/pollAnswersState</t>
  </si>
  <si>
    <t>attachments/4/target/poll_end_time</t>
  </si>
  <si>
    <t>attachments/4/target/poll_end_time_display</t>
  </si>
  <si>
    <t>attachments/4/target/postID</t>
  </si>
  <si>
    <t>attachments/4/target/questionID</t>
  </si>
  <si>
    <t>attachments/4/target/responseMethod</t>
  </si>
  <si>
    <t>attachments/4/target/response_method</t>
  </si>
  <si>
    <t>attachments/4/target/target/__typename</t>
  </si>
  <si>
    <t>attachments/4/target/target/id</t>
  </si>
  <si>
    <t>attachments/4/target/text</t>
  </si>
  <si>
    <t>attachments/4/target/url</t>
  </si>
  <si>
    <t>attachments/4/target/work_is_company_qa_poll</t>
  </si>
  <si>
    <t>attachments/4/target/work_randomize_options</t>
  </si>
  <si>
    <t>attachments/4/target/work_vote_counts_hidden</t>
  </si>
  <si>
    <t>attachments/4/three_photos_subattachments/nodes/0/deduplication_key</t>
  </si>
  <si>
    <t>attachments/4/three_photos_subattachments/nodes/1/deduplication_key</t>
  </si>
  <si>
    <t>attachments/4/three_photos_subattachments/nodes/2/deduplication_key</t>
  </si>
  <si>
    <t>attachments/4/two_photos_subattachments/nodes/0/deduplication_key</t>
  </si>
  <si>
    <t>attachments/4/two_photos_subattachments/nodes/1/deduplication_key</t>
  </si>
  <si>
    <t>attachments/5/five_photos_subattachments/count</t>
  </si>
  <si>
    <t>attachments/5/five_photos_subattachments/nodes/0/deduplication_key</t>
  </si>
  <si>
    <t>attachments/5/five_photos_subattachments/nodes/1/deduplication_key</t>
  </si>
  <si>
    <t>attachments/5/five_photos_subattachments/nodes/2/deduplication_key</t>
  </si>
  <si>
    <t>attachments/5/five_photos_subattachments/nodes/3/deduplication_key</t>
  </si>
  <si>
    <t>attachments/5/five_photos_subattachments/nodes/4/deduplication_key</t>
  </si>
  <si>
    <t>attachments/5/four_photos_subattachments/nodes/0/deduplication_key</t>
  </si>
  <si>
    <t>attachments/5/four_photos_subattachments/nodes/1/deduplication_key</t>
  </si>
  <si>
    <t>attachments/5/four_photos_subattachments/nodes/2/deduplication_key</t>
  </si>
  <si>
    <t>attachments/5/four_photos_subattachments/nodes/3/deduplication_key</t>
  </si>
  <si>
    <t>attachments/5/frame_sublayout_subattachments/count</t>
  </si>
  <si>
    <t>attachments/5/style_infos/0/__isStoryAttachmentStyleInfo</t>
  </si>
  <si>
    <t>attachments/5/style_infos/0/__typename</t>
  </si>
  <si>
    <t>attachments/5/style_infos/0/background_color</t>
  </si>
  <si>
    <t>attachments/5/style_infos/1/__isStoryAttachmentStyleInfo</t>
  </si>
  <si>
    <t>attachments/5/style_infos/1/__typename</t>
  </si>
  <si>
    <t>attachments/5/style_infos/1/background_color</t>
  </si>
  <si>
    <t>attachments/5/style_infos/2/__isStoryAttachmentStyleInfo</t>
  </si>
  <si>
    <t>attachments/5/style_infos/2/__typename</t>
  </si>
  <si>
    <t>attachments/5/style_infos/2/background_color</t>
  </si>
  <si>
    <t>attachments/5/target/__isNode</t>
  </si>
  <si>
    <t>attachments/5/target/__isPlace</t>
  </si>
  <si>
    <t>attachments/5/target/fb_only_randomize_options</t>
  </si>
  <si>
    <t>attachments/5/target/fb_only_vote_counts_hidden</t>
  </si>
  <si>
    <t>attachments/5/target/if_viewer_can_add_poll_options</t>
  </si>
  <si>
    <t>attachments/5/target/if_viewer_can_download_poll_results</t>
  </si>
  <si>
    <t>attachments/5/target/if_viewer_can_vote</t>
  </si>
  <si>
    <t>attachments/5/target/is_anonymous_poll</t>
  </si>
  <si>
    <t>attachments/5/target/is_fw_qa_enchanced_poll_renderer</t>
  </si>
  <si>
    <t>attachments/5/target/is_poll_closed</t>
  </si>
  <si>
    <t>attachments/5/target/is_search_enabled_enhanced_poll</t>
  </si>
  <si>
    <t>attachments/5/target/is_search_topics_enabled_enhanced_poll</t>
  </si>
  <si>
    <t>attachments/5/target/largest_vote_count</t>
  </si>
  <si>
    <t>attachments/5/target/location/latitude</t>
  </si>
  <si>
    <t>attachments/5/target/location/longitude</t>
  </si>
  <si>
    <t>attachments/5/target/loggingOptions/count</t>
  </si>
  <si>
    <t>attachments/5/target/map_zoom_level</t>
  </si>
  <si>
    <t>attachments/5/target/pollAnswersState</t>
  </si>
  <si>
    <t>attachments/5/target/poll_end_time</t>
  </si>
  <si>
    <t>attachments/5/target/poll_end_time_display</t>
  </si>
  <si>
    <t>attachments/5/target/postID</t>
  </si>
  <si>
    <t>attachments/5/target/questionID</t>
  </si>
  <si>
    <t>attachments/5/target/responseMethod</t>
  </si>
  <si>
    <t>attachments/5/target/response_method</t>
  </si>
  <si>
    <t>attachments/5/target/target/__typename</t>
  </si>
  <si>
    <t>attachments/5/target/target/id</t>
  </si>
  <si>
    <t>attachments/5/target/text</t>
  </si>
  <si>
    <t>attachments/5/target/url</t>
  </si>
  <si>
    <t>attachments/5/target/work_is_company_qa_poll</t>
  </si>
  <si>
    <t>attachments/5/target/work_randomize_options</t>
  </si>
  <si>
    <t>attachments/5/target/work_vote_counts_hidden</t>
  </si>
  <si>
    <t>attachments/5/three_photos_subattachments/nodes/0/deduplication_key</t>
  </si>
  <si>
    <t>attachments/5/three_photos_subattachments/nodes/1/deduplication_key</t>
  </si>
  <si>
    <t>attachments/5/three_photos_subattachments/nodes/2/deduplication_key</t>
  </si>
  <si>
    <t>attachments/5/two_photos_subattachments/nodes/0/deduplication_key</t>
  </si>
  <si>
    <t>attachments/5/two_photos_subattachments/nodes/1/deduplication_key</t>
  </si>
  <si>
    <t>2680794722215565</t>
  </si>
  <si>
    <t>https://www.facebook.com/groups/hkevcharging</t>
  </si>
  <si>
    <t>pfbid02VgPByRtGPMcWfWSH1355KpXT5nGTEUF4a2QKRHa8V3919WNbVscL2ZajRH2o5NDFl</t>
  </si>
  <si>
    <t>2026-05-17T05:31:27.000Z</t>
  </si>
  <si>
    <t>pfbid0m9eu8Y3fTkjjYbJwHgQ6X7M1pbv7bcfAkDduYb41BXtFqbb8HpGNWPUpZTjEDGRAl</t>
  </si>
  <si>
    <t>2026-05-17T05:31:18.000Z</t>
  </si>
  <si>
    <t>pfbid0Ts74z3ab2iDUzxVXCPdNyscvG6wFKq3LVDVE3aJEdhPfQggghtwM4uRjcYXRXtN7l</t>
  </si>
  <si>
    <t>2026-05-14T05:29:38.000Z</t>
  </si>
  <si>
    <t>pcb.3836719756623050</t>
  </si>
  <si>
    <t>https://www.facebook.com/media/set/?set=pcb.3836719756623050&amp;type=1</t>
  </si>
  <si>
    <t>10162542605622007</t>
  </si>
  <si>
    <t>https://scontent-iad6-1.xx.fbcdn.net/v/t39.30808-6/699779655_10162542605627007_8921959662926124234_n.jpg?stp=cp6_dst-jpg_s590x590_tt6&amp;_nc_cat=107&amp;ccb=1-7&amp;_nc_sid=aa7b47&amp;_nc_ohc=mAhq42J7DeEQ7kNvwF4n7WI&amp;_nc_oc=AdrXGavwWGuXcqOa1rsKOxFiXrxQsTZwVmC8N3f3Vq3rwwUxVPYKbL79zLO-Lz1BB_c&amp;_nc_zt=23&amp;_nc_ht=scontent-iad6-1.xx&amp;_nc_gid=JxJBCrMNDU_wisD8JNyGBQ&amp;_nc_ss=72289&amp;oh=00_Af56QS_U9ZL_-PxXQKpQofR3yCYZ0ZCz2EyGTMs8ab0vQQ&amp;oe=6A10B232</t>
  </si>
  <si>
    <t>May be an image of light switch and text</t>
  </si>
  <si>
    <t>10162542605747007</t>
  </si>
  <si>
    <t>https://scontent-iad3-1.xx.fbcdn.net/v/t39.30808-6/699625872_10162542605757007_239108266442919616_n.jpg?stp=cp6_dst-jpg_s590x590_tt6&amp;_nc_cat=101&amp;ccb=1-7&amp;_nc_sid=aa7b47&amp;_nc_ohc=ijMZrB5RmqAQ7kNvwFhkW_q&amp;_nc_oc=AdqKfDm5ArCLakZ36vSf_uXpfWid9xlkcQHGHQuRSZPnrzRDbotvhFLzSfHMqkJng14&amp;_nc_zt=23&amp;_nc_ht=scontent-iad3-1.xx&amp;_nc_gid=JxJBCrMNDU_wisD8JNyGBQ&amp;_nc_ss=72289&amp;oh=00_Af4GqPununyZu1yJsX_0eDREuVE1cePjjRdoVPfGK71Xzg&amp;oe=6A10B19C</t>
  </si>
  <si>
    <t>https://unwire.hk/2026/05/11/wai-lik-new-energy-ev-minibus/life-tech/auto/</t>
  </si>
  <si>
    <t>https://www.facebook.com/groups/hkevcharging/permalink/3835540933407599/</t>
  </si>
  <si>
    <t>全文：
https://unwire.hk/2026/05/11/wai-lik-new-energy-ev-minibus/life-tech/auto/</t>
  </si>
  <si>
    <t>2026-05-12T06:59:00.000Z</t>
  </si>
  <si>
    <t>1003325038796724</t>
  </si>
  <si>
    <t>2026-05-11T08:47:23.000Z</t>
  </si>
  <si>
    <t>pfbid0SQFRyonoXcsU9Amq9aHpf5F1nQNTEDEsYFxYwqjzgpRtYdqgqxo2ifdsBdYY7CiWl</t>
  </si>
  <si>
    <t>2026-05-11T05:24:01.000Z</t>
  </si>
  <si>
    <t>FFA9998A</t>
  </si>
  <si>
    <t>10163781285717626</t>
  </si>
  <si>
    <t>May be an image of ticket stub and text</t>
  </si>
  <si>
    <t>https://www.facebook.com/photo.php?fbid=10163781285717626&amp;set=gm.3834781553483537&amp;type=3</t>
  </si>
  <si>
    <t>2026-05-08T04:07:48.000Z</t>
  </si>
  <si>
    <t>FF161616</t>
  </si>
  <si>
    <t>122181778598912952</t>
  </si>
  <si>
    <t>May be an image of car and text that says 'DestinationChar Destination Charger Tai Kok Tsui One Bedford Place One Bedford Place X 3 of 12 chargers available now 21kW max B2,B3/F Available to the public. Self park. Po Pay to Park Charging ChargingFees Fees HK$0 HK$0.00/free 00/free'</t>
  </si>
  <si>
    <t>https://www.facebook.com/photo.php?fbid=122181778598912952&amp;set=gm.3831851643776528&amp;type=3</t>
  </si>
  <si>
    <t>pfbid0SwNg5Zta7buwtoXT45nEAtKZQmdoDNNdMZAcmayoMvdVJ2f2DmGmCf3Z48QrnSMcl</t>
  </si>
  <si>
    <t>2026-05-07T06:02:59.000Z</t>
  </si>
  <si>
    <t>2026-05-07T06:02:58.000Z</t>
  </si>
  <si>
    <t>FeedStandardAttachmentStyleInfo</t>
  </si>
  <si>
    <t>FutureOfFeedAttachmentStyleInfo</t>
  </si>
  <si>
    <t>Page</t>
  </si>
  <si>
    <t>203432163007069</t>
  </si>
  <si>
    <t>https://www.facebook.com/pages/%E6%A9%AB%E6%B4%B2%E6%9D%B1%E9%A0%AD%E5%9C%8D/203432163007069</t>
  </si>
  <si>
    <t>https://www.facebook.com/groups/hkevcharging/permalink/3830863483875344/</t>
  </si>
  <si>
    <t>2026-05-07T06:02:55.000Z</t>
  </si>
  <si>
    <t>https://www.facebook.com/groups/hkevcharging/permalink/3831053180523041/</t>
  </si>
  <si>
    <t>2026-05-07T06:02:41.000Z</t>
  </si>
  <si>
    <t>1507808980944065</t>
  </si>
  <si>
    <t>10161984327491493</t>
  </si>
  <si>
    <t>2026-05-04T09:49:50.000Z</t>
  </si>
  <si>
    <t>pfbid021Y8SaMcgyRjL2gyJhziVzdfFxYsLbXiXqydnACY17uxgDTVK7b9xBFm2LzdP4qS5l</t>
  </si>
  <si>
    <t>2026-04-27T09:54:14.000Z</t>
  </si>
  <si>
    <t>1588334995574347</t>
  </si>
  <si>
    <t>2026-04-22T06:12:35.000Z</t>
  </si>
  <si>
    <t>https://www.facebook.com/groups/hkevcharging/permalink/3810794489215577/</t>
  </si>
  <si>
    <t>2026-04-16T04:10:52.000Z</t>
  </si>
  <si>
    <t>pfbid0RCuDu7Xv1in2JjRDWzuebE4nsCeAkNem7KNqgM9qJmfHRY4bq71jyoiszwVB14MSl</t>
  </si>
  <si>
    <t>2026-04-16T04:10:27.000Z</t>
  </si>
  <si>
    <t>https://www.facebook.com/groups/hkevcharging/permalink/3809812669313759/</t>
  </si>
  <si>
    <t>2026-04-14T07:12:27.000Z</t>
  </si>
  <si>
    <t>pfbid0RKtcQ5qVRrLgm8Q1Gw7uqu8PaK3APXspPc1Jr1GBuywjSd9CDy3GZqHeQf4FYXG1l</t>
  </si>
  <si>
    <t>2026-04-13T10:22:41.000Z</t>
  </si>
  <si>
    <t>601955669</t>
  </si>
  <si>
    <t>2026-04-13T10:22:40.000Z</t>
  </si>
  <si>
    <t>http://www.upcarhkg.com/</t>
  </si>
  <si>
    <t>https://www.facebook.com/groups/hkevcharging/permalink/3809566829338343/</t>
  </si>
  <si>
    <t>2026-04-13T10:22:39.000Z</t>
  </si>
  <si>
    <t>100064103471644</t>
  </si>
  <si>
    <t>2026-04-11T10:28:03.000Z</t>
  </si>
  <si>
    <t>pcb.3807290412899318</t>
  </si>
  <si>
    <t>https://www.facebook.com/media/set/?set=pcb.3807290412899318&amp;type=1</t>
  </si>
  <si>
    <t>1385871183559651</t>
  </si>
  <si>
    <t>https://scontent-iad6-1.xx.fbcdn.net/v/t39.30808-6/669575355_1385871190226317_29247362714356643_n.jpg?stp=cp6_dst-jpg_s590x590_tt6&amp;_nc_cat=100&amp;ccb=1-7&amp;_nc_sid=aa7b47&amp;_nc_ohc=tj8GFUEtUEAQ7kNvwHUyCAs&amp;_nc_oc=Adq3OysyKhCoLyjwyt1Lya817y7UjDaa9onsdnOAcZ7c2lEp0rbV5aSXmUcELpaLPkA&amp;_nc_zt=23&amp;_nc_ht=scontent-iad6-1.xx&amp;_nc_gid=U7cw-h9aXvFOO1UobZaQCg&amp;_nc_ss=72289&amp;oh=00_Af4E-3GJ0LBtjJdqq5NTJxICDZsr1jQtRnFJn4NyVBX7Rg&amp;oe=6A109F91</t>
  </si>
  <si>
    <t>1385871240226312</t>
  </si>
  <si>
    <t>https://scontent-iad6-1.xx.fbcdn.net/v/t39.30808-6/668362366_1385871246892978_8765459265757056583_n.jpg?stp=cp6_dst-jpg_s590x590_tt6&amp;_nc_cat=109&amp;ccb=1-7&amp;_nc_sid=aa7b47&amp;_nc_ohc=OlcJ1YfmKbgQ7kNvwFKmYdl&amp;_nc_oc=AdpcSYxgbOB7X5flzl0LGJd5nQZVjYn5Ixr-Cfdm3FjzjIw9GmXY3BYodjCIC84rYys&amp;_nc_zt=23&amp;_nc_ht=scontent-iad6-1.xx&amp;_nc_gid=U7cw-h9aXvFOO1UobZaQCg&amp;_nc_ss=72289&amp;oh=00_Af6yNOrgCUoEY1LnyXqeMTYQp8EDNgQM6GObvtDMtJJohQ&amp;oe=6A109B9F</t>
  </si>
  <si>
    <t>1385871293559640</t>
  </si>
  <si>
    <t>https://scontent-iad6-1.xx.fbcdn.net/v/t39.30808-6/668605861_1385871296892973_7498723248080382718_n.jpg?stp=cp6_dst-jpg_s590x590_tt6&amp;_nc_cat=100&amp;ccb=1-7&amp;_nc_sid=aa7b47&amp;_nc_ohc=BLL3MIoT2TMQ7kNvwEn22Rd&amp;_nc_oc=AdpS3C_g24DR5gjRB_KRzv7nXaP__AIu2gqOpa31-nTNuei5so5xPfHlSJugvIWAFKA&amp;_nc_zt=23&amp;_nc_ht=scontent-iad6-1.xx&amp;_nc_gid=U7cw-h9aXvFOO1UobZaQCg&amp;_nc_ss=72289&amp;oh=00_Af5xF-ck2amEal8ATCbHoncBSkWEgE457O10atNKUAklFg&amp;oe=6A10B482</t>
  </si>
  <si>
    <t>2026-04-09T09:28:23.000Z</t>
  </si>
  <si>
    <t>pfbid07CXNhmN4B85PjYFB7Mm3u15zgBdz5XEPmG5qVBBNqbqY2Wf1jwBsYvKEnFUmXMwKl</t>
  </si>
  <si>
    <t>K Car Wing</t>
  </si>
  <si>
    <t>https://www.facebook.com/groups/hkevcharging/permalink/3806320816329611/</t>
  </si>
  <si>
    <t>2026-04-09T09:28:21.000Z</t>
  </si>
  <si>
    <t>http://kilowatt.hk/download</t>
  </si>
  <si>
    <t>100077368732284</t>
  </si>
  <si>
    <t>10161445653201493</t>
  </si>
  <si>
    <t>2026-04-03T08:58:44.000Z</t>
  </si>
  <si>
    <t>pfbid02Ui2kSrSZM9hD1Zyygf5ZV9hymxc6d4hwMnd6vNVFLyQ3Z44EmB6HNVaczAiXC7vyl</t>
  </si>
  <si>
    <t>Ang Jul</t>
  </si>
  <si>
    <t>https://www.facebook.com/groups/hkevcharging/permalink/3798441347117558/</t>
  </si>
  <si>
    <t>2026-04-01T06:52:50.000Z</t>
  </si>
  <si>
    <t>1503143671374323</t>
  </si>
  <si>
    <t>May be an image of text that says 'Info DOC. Recyclable 下雨了 男朋友开比亚迪 来接我 同事们都羡慕坏了 以为我打到车了 rednote redhoteD:baitlan3989 ID: baltian3989'</t>
  </si>
  <si>
    <t>https://scontent.fftk1-1.fna.fbcdn.net/v/t39.30808-6/658055344_1503143278041029_8743338177227341659_n.jpg?stp=dst-jpg_p526x296_tt6&amp;_nc_cat=101&amp;ccb=1-7&amp;_nc_sid=aa7b47&amp;_nc_ohc=0g5pBbqbGLYQ7kNvwGpsOfj&amp;_nc_oc=Adp3PMHvjzIf28xcVt4EMonZkTyUpWL8seqK84uaKISmofLTUCXYzgLUQ2KU9248MnE&amp;_nc_zt=23&amp;_nc_ht=scontent.fftk1-1.fna&amp;_nc_gid=avcy7EKG3OZU4rwlmiH7HQ&amp;_nc_ss=72289&amp;oh=00_Af50ukrNNoeLF3oNVWFQ-oJSBkpf5n443V_qNR5qWfOH6g&amp;oe=6A10C520</t>
  </si>
  <si>
    <t>https://www.facebook.com/photo.php?fbid=1503143671374323&amp;set=gm.3798441347117558&amp;type=3</t>
  </si>
  <si>
    <t>https://www.facebook.com/groups/hkevcharging/permalink/3797419237219769/</t>
  </si>
  <si>
    <t>香港人用慣km/h，60mph已經接近100km/h (96.5604km/h)‍♂️</t>
  </si>
  <si>
    <t>2026-03-31T03:37:13.000Z</t>
  </si>
  <si>
    <t>https://www.facebook.com/groups/hkevcharging/permalink/3797781353850224/</t>
  </si>
  <si>
    <t>2026-03-31T03:36:47.000Z</t>
  </si>
  <si>
    <t>pfbid036baLhhgx5G1AQHmZJGJz9VMh5RyjhWYtdbj2nGW9fg5NPpwyZkDdyTHAYWKgFN7fl</t>
  </si>
  <si>
    <t>2026-03-27T14:26:08.000Z</t>
  </si>
  <si>
    <t>1392538765962467</t>
  </si>
  <si>
    <t>2026-03-26T10:10:55.000Z</t>
  </si>
  <si>
    <t>FF6D6B5E</t>
  </si>
  <si>
    <t>1612343256763733</t>
  </si>
  <si>
    <t>https://www.facebook.com/1392538765962467/photos/gm.3792852127676480/1612343256763733/?type=3</t>
  </si>
  <si>
    <t>pfbid02KScDfXPcqjfgtULNAgfMXJvGHngfAXrtKvgDH9TmXMWAQPFUVuRjxuirHzDnt8wrl</t>
  </si>
  <si>
    <t>10161155779556493</t>
  </si>
  <si>
    <t>2026-03-25T07:14:54.000Z</t>
  </si>
  <si>
    <t>https://www.facebook.com/groups/hkevcharging/permalink/3791144004513959/</t>
  </si>
  <si>
    <t>10161132227771493</t>
  </si>
  <si>
    <t>2026-03-24T08:42:47.000Z</t>
  </si>
  <si>
    <t>https://kilowatt.lol/3FCoDAM</t>
  </si>
  <si>
    <t>pfbid0paxpBe5TaQ6oT74grRpnucxZzbTkbrRRGgMFKJTpyGDLGqrW5GG6TxctS5QmM6CTl</t>
  </si>
  <si>
    <t>10161103225786493</t>
  </si>
  <si>
    <t>2026-03-22T01:01:48.000Z</t>
  </si>
  <si>
    <t>pfbid0SLY4xv8TxmLkgj5EmoU8X1UVzTtfiWSCXGVi5iZaPDUPyfhj7J6z8YCrbJjyh6DAl</t>
  </si>
  <si>
    <t>2026-03-19T13:54:39.000Z</t>
  </si>
  <si>
    <t>FF0F1014</t>
  </si>
  <si>
    <t>10164069748657748</t>
  </si>
  <si>
    <t>May be an image of car and text that says '新一代SU7 SU7 新一代 定购指南 新一代 新一代SU7 SU7 统一零售价 新一代SU7統一零售价2199万元起 统一零售价21.99万元起 21.99万元起 新一代 新一代SU7Pro SU7 Pro 统一零售价24.99万元起 统一零售价 24.99万元起 新一代 新一代SU7Max SU7 Max 统一零售价 30.39万元起 统一零售价30.39万元起 元起'</t>
  </si>
  <si>
    <t>https://www.facebook.com/photo.php?fbid=10164069748657748&amp;set=gm.3787336534894706&amp;type=3</t>
  </si>
  <si>
    <t>https://youtu.be/SfIOvQe_O38</t>
  </si>
  <si>
    <t>pfbid0tMPBnyYiKQ13F8jjinmegSuTHjqACdhQ86UdyYHn87WX2ECVVcN1dbgt2BcAin8Zl</t>
  </si>
  <si>
    <t>2026-03-14T07:30:13.000Z</t>
  </si>
  <si>
    <t>FF323441</t>
  </si>
  <si>
    <t>1613101986665271</t>
  </si>
  <si>
    <t>May be an image of car, van and text that says '全新平治 VLE ២ា LCCF -0- 노콜전인 아전: Theall-newVL The l-new 滋 .+ 全 取 面 代 E 系 高一安 の V 列 7-8 7-8人豪華 電動MPV 電動MPV廣東話介紹 電動 廣東話介紹'</t>
  </si>
  <si>
    <t>https://www.facebook.com/photo.php?fbid=1613101986665271&amp;set=gm.3782775732017453&amp;type=3</t>
  </si>
  <si>
    <t>pfbid0craqK25XqRwKc81Rw4Ahxvkg4pu1seJLAqbU2G73hzFK2kFdJCfAquhrPraf35MDl</t>
  </si>
  <si>
    <t>2026-03-13T07:36:05.000Z</t>
  </si>
  <si>
    <t>pfbid02JPEQXdEH6cGQ3sAcGvbQ1kUZT9z4i5occygCGVkLVyW6A4bxsSpq2VY931SbFbjpl</t>
  </si>
  <si>
    <t>2026-03-12T09:09:24.000Z</t>
  </si>
  <si>
    <t>https://www.facebook.com/groups/hkevcharging/permalink/3774886859473007/</t>
  </si>
  <si>
    <t>後續報導</t>
  </si>
  <si>
    <t>2026-03-05T10:28:27.000Z</t>
  </si>
  <si>
    <t>2026-03-05T05:41:17.000Z</t>
  </si>
  <si>
    <t>10163994273727748</t>
  </si>
  <si>
    <t>May be an image of text that says '13:10 96 Kilowatt@汽車排行榜 Kilowatt® 汽車排行榜 型號銷量 品牌銷堂 銷量排名 車主排名 第1位 2026年1月 2026 个4 ZEEKR7X 7X 615 Km 100 kWh HK$269,900 起 500 丽 第2位 2 BYD SEALION 海獅 7 567 Km 82,5 kwh 466 HK$268,000 起 第3位 1 Tesla Model 3 629 KM 75 5kWh HK$249,000 超 335 補 第4位 13 Toyota bZ3x 565 KM 68 kWh 254 輔 K$229,600 起 第5位 1 XPENG G6 580 KM 66 kWh HK$289,901 起 237 蛹 第6位 ↑54 Mercedes-Benz 792 Km CLA with E... 84 kWh 186 研 $489,000 ២ 第7位 DFSK FSKNammi Nammi VIGO KM kwh'</t>
  </si>
  <si>
    <t>https://www.facebook.com/photo.php?fbid=10163994273727748&amp;set=gm.3775221122772914&amp;type=3</t>
  </si>
  <si>
    <t>https://www.facebook.com/groups/hkevcharging/permalink/3773787149582978/</t>
  </si>
  <si>
    <t>10160752796101493</t>
  </si>
  <si>
    <t>廠方真係影晒相攤出嚟，任人質疑，大家覺得夠唔夠說服力？</t>
  </si>
  <si>
    <t>2026-03-03T22:52:01.000Z</t>
  </si>
  <si>
    <t>pfbid06aV6NtJRp7HzuRaSoqWLoeN6to1rnNqZdBZcaJBy8hHjxodYZdcBSYTp42bxBrd8l</t>
  </si>
  <si>
    <t>2026-03-01T19:30:10.000Z</t>
  </si>
  <si>
    <t>pfbid0Q5bMYgZb1XiYiA8icQQAv1KyJmcz65rvuQ8wmbNFvpUKLA9L9UDKLTTrDLcJ1cwbl</t>
  </si>
  <si>
    <t>2026-02-27T15:02:59.000Z</t>
  </si>
  <si>
    <t>pfbid02LVSMtQn5wf7e1dqAWVnegDDyrTatbTgcanWJjcKZstkcM6QJE5QvLbnhjg3ge1Z3l</t>
  </si>
  <si>
    <t>10160697263291493</t>
  </si>
  <si>
    <t>2026-02-25T22:16:50.000Z</t>
  </si>
  <si>
    <t>25194664176874333</t>
  </si>
  <si>
    <t>https://www.facebook.com/photo.php?fbid=25194664176874333&amp;set=gm.3768334086794951&amp;type=3</t>
  </si>
  <si>
    <t>2475072946278515</t>
  </si>
  <si>
    <t>2026-02-25T06:15:50.000Z</t>
  </si>
  <si>
    <t>pcb.3753938491567844</t>
  </si>
  <si>
    <t>https://www.facebook.com/media/set/?set=pcb.3753938491567844&amp;type=1</t>
  </si>
  <si>
    <t>10162583859134103</t>
  </si>
  <si>
    <t>https://scontent-dfw5-2.xx.fbcdn.net/v/t39.30808-6/633082928_10162583859139103_2217386810433488726_n.jpg?stp=cp6_dst-jpg_s590x590_tt6&amp;_nc_cat=100&amp;ccb=1-7&amp;_nc_sid=aa7b47&amp;_nc_ohc=OiSLUb4HUq0Q7kNvwFdd1O0&amp;_nc_oc=AdrnK0LgRmpdP6Cy6AP-BUSasqVG8synrUYywJq4uj19_X7H9G-t4ExfINPQNC6ybZs&amp;_nc_zt=23&amp;_nc_ht=scontent-dfw5-2.xx&amp;_nc_gid=Ox6QFjUEige0dERYcTu9Aw&amp;_nc_ss=72289&amp;oh=00_Af7EOUk5lHTroT8BMrgGp0paKehTUeLLT1V0PmSazU3Asw&amp;oe=6A10C1F1</t>
  </si>
  <si>
    <t>10162583859164103</t>
  </si>
  <si>
    <t>https://scontent-dfw6-1.xx.fbcdn.net/v/t39.30808-6/631129507_10162583859169103_6992032170740773798_n.jpg?stp=cp6_dst-jpg_s590x590_tt6&amp;_nc_cat=106&amp;ccb=1-7&amp;_nc_sid=aa7b47&amp;_nc_ohc=05lFM4InGZwQ7kNvwHirq9E&amp;_nc_oc=Adq34d1mOp8kzieOb4Y0Mme_03GJ9J760at-lG0ojBoeS6tQX6yYkue1Cl6JpbzWKC0&amp;_nc_zt=23&amp;_nc_ht=scontent-dfw6-1.xx&amp;_nc_gid=Ox6QFjUEige0dERYcTu9Aw&amp;_nc_ss=72289&amp;oh=00_Af6SuAlBHNA9Ffa3AGZYH6QfYM2dhAMQoqjpdTBG8Dn-Dg&amp;oe=6A10BC7E</t>
  </si>
  <si>
    <t>2026-02-25T06:15:43.000Z</t>
  </si>
  <si>
    <t>793057110489892</t>
  </si>
  <si>
    <t>https://www.facebook.com/photo.php?fbid=793057110489892&amp;set=gm.3755099904785036&amp;type=3</t>
  </si>
  <si>
    <t>pfbid02hEPRUoBbwEFZb5gZiZwHvhAPTdrqZjA5SJay5MhGaaiCUrWbmt91rAVxpcvikUYwl</t>
  </si>
  <si>
    <t>2026-02-09T11:38:54.000Z</t>
  </si>
  <si>
    <t>pfbid0fExFKoKz5aDH78223XDW3B9QG873SYgJayKj1ow5NZJntXxDNgLjzh8XB1rHUkzpl</t>
  </si>
  <si>
    <t>2026-01-29T06:19:45.000Z</t>
  </si>
  <si>
    <t>331260180849293</t>
  </si>
  <si>
    <t>https://www.facebook.com/pages/%E6%9F%AF%E9%81%94%E5%A4%A7%E5%BB%882-%E6%9C%9F/331260180849293</t>
  </si>
  <si>
    <t>10160629664711493</t>
  </si>
  <si>
    <t>2026-01-29T06:19:40.000Z</t>
  </si>
  <si>
    <t>pcb.3742447299383630</t>
  </si>
  <si>
    <t>https://www.facebook.com/media/set/?set=pcb.3742447299383630&amp;type=1</t>
  </si>
  <si>
    <t>122156035496895489</t>
  </si>
  <si>
    <t>https://scontent-mia3-3.xx.fbcdn.net/v/t39.30808-6/621806671_122156035718895489_7396962193615588629_n.jpg?stp=cp6_dst-jpg_s590x590_tt6&amp;_nc_cat=110&amp;ccb=1-7&amp;_nc_sid=aa7b47&amp;_nc_ohc=jqpNtdxG4oIQ7kNvwEDHxBC&amp;_nc_oc=AdowTJbZBd2xhOeft3H5njAT9QDXPGSLb0FXVyGr5pvUoIddUEIdPBOfunbYyoQYyeQ&amp;_nc_zt=23&amp;_nc_ht=scontent-mia3-3.xx&amp;_nc_gid=EUof-n71rQsu-2Qfe7D-rw&amp;_nc_ss=72289&amp;oh=00_Af6iQGHpwvSBg4yOtnLKLapnwczQtt93Y7nbyntXAj9zcA&amp;oe=6A10B3C5</t>
  </si>
  <si>
    <t>122156035568895489</t>
  </si>
  <si>
    <t>https://scontent-mia3-1.xx.fbcdn.net/v/t39.30808-6/622696342_122156035736895489_7682770943213020774_n.jpg?stp=dst-jpg_s590x590_tt6&amp;_nc_cat=106&amp;ccb=1-7&amp;_nc_sid=aa7b47&amp;_nc_ohc=9LhpKwlQiSQQ7kNvwGf2Y8O&amp;_nc_oc=AdqgJm2jqHOJPIYvIZxlUUslUuOqmoKQVhwExIqSd4sswWjT6BP5mQkjifm4aQYliI8&amp;_nc_zt=23&amp;_nc_ht=scontent-mia3-1.xx&amp;_nc_gid=EUof-n71rQsu-2Qfe7D-rw&amp;_nc_ss=72289&amp;oh=00_Af5Wue_weVI6hB_cO8_W__TiDFUmYXvn1KRMx50o3q7wGQ&amp;oe=6A10CB7E</t>
  </si>
  <si>
    <t>122156035520895489</t>
  </si>
  <si>
    <t>https://scontent-mia5-2.xx.fbcdn.net/v/t39.30808-6/622282079_122156035724895489_1961424479624159976_n.jpg?stp=cp6_dst-jpg_s590x590_tt6&amp;_nc_cat=100&amp;ccb=1-7&amp;_nc_sid=aa7b47&amp;_nc_ohc=6oQnemw-NaMQ7kNvwEmghFv&amp;_nc_oc=AdrZ872x54GcuHOVjtOVx9ODLn_WZO428h9qW-Ht-KAPJMT-fig9KB9MpqyypjrwQug&amp;_nc_zt=23&amp;_nc_ht=scontent-mia5-2.xx&amp;_nc_gid=EUof-n71rQsu-2Qfe7D-rw&amp;_nc_ss=72289&amp;oh=00_Af7QLUB7s85yoirooGPtiNMjU-zT4RYRs01IS9nd7nSyqA&amp;oe=6A10B3EB</t>
  </si>
  <si>
    <t>https://www.facebook.com/groups/hkevcharging/permalink/3738597793101914/</t>
  </si>
  <si>
    <t>2026-01-27T09:29:46.000Z</t>
  </si>
  <si>
    <t>748930258</t>
  </si>
  <si>
    <t>10160606651006493</t>
  </si>
  <si>
    <t>2026-01-21T06:08:06.000Z</t>
  </si>
  <si>
    <t>https://www.facebook.com/groups/hkevcharging/permalink/3731888280439532/</t>
  </si>
  <si>
    <t>2026-01-19T06:10:07.000Z</t>
  </si>
  <si>
    <t>https://external-atl3-1.xx.fbcdn.net/emg1/v/t13/2994755942684907199?url=https%3A%2F%2Fd1x4njjgkw4jf2.cloudfront.net%2Fnownews%2FNewsImage%2F2026-01-16-21-16-06qz3ShjLw.jpg&amp;fb_obo=1&amp;utld=d1x4njjgkw4jf2.cloudfront.net&amp;stp=c0.5000x0.5000f_dst-jpg_flffffff_p500x261_q75_tt6&amp;_nc_gid=Xh2pAjFenCOAT_HSOqz0_A&amp;_nc_oc=AdpdqwdtWg8ezYWqoUkrYb0lmNLb0z1FLQLk0_IVLrMj-65sa9qMq4vS_gc8Uzsx2ys&amp;ccb=13-1&amp;oh=06_Q3-_AXOFtt_LXc-9sAy2xjPOjhpwlNxNASO771kt452dDN6a&amp;oe=6A0CBF30&amp;_nc_sid=085657</t>
  </si>
  <si>
    <t>https://www.facebook.com/groups/hkevcharging/permalink/3732940660334294/</t>
  </si>
  <si>
    <t>2026-01-19T06:09:57.000Z</t>
  </si>
  <si>
    <t>pfbid02Tz6RT2d6rRciqKd5GqFAkpKfuUcnVJHrMzKw1hmAZTM4oEiKFk29ph9wMfaCzGVUl</t>
  </si>
  <si>
    <t>10160512170506493</t>
  </si>
  <si>
    <t>2026-01-14T10:03:47.000Z</t>
  </si>
  <si>
    <t>pfbid0DLLBKHvteELudYkdfohfN7tCVinhuCdj9YCVBidc4AmQnmvZ6gdp5pSdu67WCfK6l</t>
  </si>
  <si>
    <t>10160510917451493</t>
  </si>
  <si>
    <t>2026-01-11T21:52:53.000Z</t>
  </si>
  <si>
    <t>https://www.facebook.com/groups/hkevcharging/permalink/3720381271590233/</t>
  </si>
  <si>
    <t>2026-01-04T09:22:53.000Z</t>
  </si>
  <si>
    <t>pfbid0ACw6UfKEcv2e7bL3Eq7L3HRtc6EbNvRhkvH1vzYPmMNcQAmARWPae4UD853Ev7w3l</t>
  </si>
  <si>
    <t>10160272971761493</t>
  </si>
  <si>
    <t>2026-01-02T08:04:56.000Z</t>
  </si>
  <si>
    <t>2026-01-01T12:40:45.000Z</t>
  </si>
  <si>
    <t>pfbid0Ubb6L7p21Jzufoqm1hiR5D5RsdLU9CXAt7PaARwG7k2EbUzNb6Ek8UPqQTa3DwJNl</t>
  </si>
  <si>
    <t>2025-12-31T19:34:13.000Z</t>
  </si>
  <si>
    <t>pcb.3716140572014303</t>
  </si>
  <si>
    <t>https://www.facebook.com/media/set/?set=pcb.3716140572014303&amp;type=1</t>
  </si>
  <si>
    <t>122296564004239101</t>
  </si>
  <si>
    <t>https://scontent-lax3-2.xx.fbcdn.net/v/t39.30808-6/604887498_122296564016239101_811514880226031175_n.jpg?stp=dst-jpg_s590x590_tt6&amp;_nc_cat=103&amp;ccb=1-7&amp;_nc_sid=aa7b47&amp;_nc_ohc=loihTu-yMr0Q7kNvwHS00ec&amp;_nc_oc=AdqhQe-KrmTSr8bcTm-rpAC28GDdxaqp1pwRBY_sj64Cn423XFd_lx7ZheSzNI4JBCA&amp;_nc_zt=23&amp;_nc_ht=scontent-lax3-2.xx&amp;_nc_gid=WiIk7pYistZw6n2TGrxFPQ&amp;_nc_ss=72289&amp;oh=00_Af6xa80gjR3yCy0uCUTE8ED6WBXQ5MCrdABYfMoAf5tFSw&amp;oe=6A10A35B</t>
  </si>
  <si>
    <t>122296563980239101</t>
  </si>
  <si>
    <t>https://scontent-lax3-1.xx.fbcdn.net/v/t39.30808-6/605637898_122296563986239101_5452815890027414094_n.jpg?stp=dst-jpg_s590x590_tt6&amp;_nc_cat=102&amp;ccb=1-7&amp;_nc_sid=aa7b47&amp;_nc_ohc=HmMOcGxNzJQQ7kNvwFUEltE&amp;_nc_oc=AdpVgCcQJ42bPzFcoBtvvB6AvNXRbboLh9p9e25FUnyQs2MYY6P1tezwSHieOqQ0kKA&amp;_nc_zt=23&amp;_nc_ht=scontent-lax3-1.xx&amp;_nc_gid=WiIk7pYistZw6n2TGrxFPQ&amp;_nc_ss=72289&amp;oh=00_Af50x4Dxwf1dQFS12t3o6Lm7QcGJJ83vne6VKEx3VJhtTQ&amp;oe=6A10ADA8</t>
  </si>
  <si>
    <t>1440419709941559</t>
  </si>
  <si>
    <t>2025-12-31T19:34:00.000Z</t>
  </si>
  <si>
    <t>pfbid01FChiAXnWVGHCrRXFsibsJn2XuXwB6h1Uy4pJqt76DBrbNbYRHUXdsYktWmmxcKTl</t>
  </si>
  <si>
    <t>2025-12-29T01:29:19.000Z</t>
  </si>
  <si>
    <t>pfbid0s7rGczZEPorwhyVEjvYFSZCCwMB4HsQFrMUKPA62fyJdkfcAmyJky6ups5FhQDEml</t>
  </si>
  <si>
    <t>2025-12-25T11:58:19.000Z</t>
  </si>
  <si>
    <t>FF99BDF1</t>
  </si>
  <si>
    <t>1401853608201790</t>
  </si>
  <si>
    <t>https://www.facebook.com/photo.php?fbid=1401853608201790&amp;set=gm.3711327155828978&amp;type=3</t>
  </si>
  <si>
    <t>https://ps.hket.com/article/4056722/%E7%B6%B2%E7%B5%A1%E7%86%B1%E8%A9%B1%EF%BD%9C%E5%B0%87%E8%BB%8D%E6%BE%B3%E5%B1%8B%E8%8B%91%E8%A3%9D%E5%85%85%E9%9B%BB%E6%A8%81%20%E6%AF%8F%E8%BB%8A%E4%BD%8D%E6%A5%AD%E4%B8%BB%E5%A4%BE-2.1%E8%90%AC%20%E7%B6%B2%E6%B0%91</t>
  </si>
  <si>
    <t>pfbid02sESJfMjqQxPA4VpStGhCnBkJ6zog2pJrD4nguPNG4Nbrsi46EGVd2dcHEErKyEql</t>
  </si>
  <si>
    <t>10160148209401493</t>
  </si>
  <si>
    <t>2025-12-23T06:25:56.000Z</t>
  </si>
  <si>
    <t>10240689371076911</t>
  </si>
  <si>
    <t>https://external-msp1-1.xx.fbcdn.net/emg1/v/t13/17398277866522259461?url=https%3A%2F%2Fstatic04.hket.com%2Fres%2Fv3%2Fimage%2Fcontent%2F4055000%2F4056722%2F191225_169_iet_Dominic__1200.jpg&amp;fb_obo=1&amp;utld=hket.com&amp;stp=c0.5000x0.5000f_dst-jpg_flffffff_p500x261_q75_tt6&amp;_nc_gid=iDjpPutaFStslQLvknoj0A&amp;_nc_oc=Adq-edn34bca81ZtrAquYN1LTrHeRu16_RqBCJ2y-OSLWG7vXoHTL18rW9smI72QAmY&amp;ccb=13-1&amp;oh=06_Q3-_Aa_P-wmhs9AmgGtEpb9kmeMTCuLrnipm2hDb6IfVDYSV&amp;oe=6A0CBEED&amp;_nc_sid=085657</t>
  </si>
  <si>
    <t>pfbid029VYMVPjPVjVg3396yZjXJDdm61852X5my55qDzKjkA6UPAgf3UKRzWukhFrdtRSZl</t>
  </si>
  <si>
    <t>2025-12-23T06:25:52.000Z</t>
  </si>
  <si>
    <t>662844112919734</t>
  </si>
  <si>
    <t>10160073215381493</t>
  </si>
  <si>
    <t>2025-12-23T06:25:42.000Z</t>
  </si>
  <si>
    <t>879615764541100</t>
  </si>
  <si>
    <t>10160058866411493</t>
  </si>
  <si>
    <t>2025-12-20T10:03:57.000Z</t>
  </si>
  <si>
    <t>pfbid026oGA8cLzqfXUMrZ2YMmHZAFtGdDYj5HYkcmSwQGcHq3YEsCB2qJBWePYVVXzUhzjl</t>
  </si>
  <si>
    <t>2025-12-17T04:32:04.000Z</t>
  </si>
  <si>
    <t>554943864367415</t>
  </si>
  <si>
    <t>10159813304466493</t>
  </si>
  <si>
    <t>2025-12-17T04:32:02.000Z</t>
  </si>
  <si>
    <t>pfbid02JsqxpiyELCL5Umpqshbo8ACRHFqJAWVUZCEBksucg9SVLzSRHsFXvRWucCFH1X1al</t>
  </si>
  <si>
    <t>10159664288496493</t>
  </si>
  <si>
    <t>2025-12-17T04:31:47.000Z</t>
  </si>
  <si>
    <t>pfbid0GEqpz1V97htt2EbSMrfBVwUNzeed6RzUTBpcT7Yy6Cv9V8bNZb9xHXbppUHY7m6pl</t>
  </si>
  <si>
    <t>10159648931886493</t>
  </si>
  <si>
    <t>2025-12-12T04:06:05.000Z</t>
  </si>
  <si>
    <t>pfbid0xa1mGx9ss2W6qsoSGwvc8gxjfiV7ccpiMkeCRm8zWojHCFXNoUT1QZAUHu1fA57Ul</t>
  </si>
  <si>
    <t>2025-12-08T02:09:20.000Z</t>
  </si>
  <si>
    <t>pfbid0PAxH2znDXvKDgcqh1wGktDh7FgQxYtai7VXUr4viz7TNdkdepHZQX6eJN2XXTqygl</t>
  </si>
  <si>
    <t>2025-12-08T02:09:05.000Z</t>
  </si>
  <si>
    <t>819180031108063</t>
  </si>
  <si>
    <t>10159636478801493</t>
  </si>
  <si>
    <t>2025-12-08T02:09:01.000Z</t>
  </si>
  <si>
    <t>712694064209118</t>
  </si>
  <si>
    <t>2025-12-08T02:08:58.000Z</t>
  </si>
  <si>
    <t>2025-12-08T02:08:49.000Z</t>
  </si>
  <si>
    <t>1148193777</t>
  </si>
  <si>
    <t>2025-11-28T14:27:47.000Z</t>
  </si>
  <si>
    <t>810851071859809</t>
  </si>
  <si>
    <t>2025-11-27T09:09:57.000Z</t>
  </si>
  <si>
    <t>10162474062967981</t>
  </si>
  <si>
    <t>https://www.facebook.com/810851071859809/photos/gm.3685794925048868/10162474062967981/?type=3</t>
  </si>
  <si>
    <t>pfbid0219xaRymLg9j6t3EepMU1jQtiMCwbBAWnod7g8k3hZSCFjTwMdXpeepCMLQJX6L9sl</t>
  </si>
  <si>
    <t>2025-11-27T09:09:47.000Z</t>
  </si>
  <si>
    <t>pfbid02bR9TNxZZ8MvYm6BKGgFwmM9q5PZ6sjiA25z2uhDBpFKVg5ZrmfPNXgzttYKFvZ6Tl</t>
  </si>
  <si>
    <t>2025-11-27T09:09:43.000Z</t>
  </si>
  <si>
    <t>pfbid02FU4kZh9P49ARhK3w2jMLstJJTavb2u8waw3AW1KWmJLdUXLmD11qgNwP6ikrnFHMl</t>
  </si>
  <si>
    <t>2025-11-27T09:09:35.000Z</t>
  </si>
  <si>
    <t>pfbid02cuCo2fHxgbNgDGHDYNGoJy6Lxr41Euc38VBX5keVQRakMnvpvMyofTH682oBxumql</t>
  </si>
  <si>
    <t>2025-11-21T10:30:46.000Z</t>
  </si>
  <si>
    <t>pcb.3683860228575671</t>
  </si>
  <si>
    <t>https://www.facebook.com/media/set/?set=pcb.3683860228575671&amp;type=1</t>
  </si>
  <si>
    <t>25089393670688267</t>
  </si>
  <si>
    <t>https://scontent-atl3-3.xx.fbcdn.net/v/t39.30808-6/654787609_26124980943796196_6607274718415122335_n.jpg?stp=dst-jpg_s590x590_tt6&amp;_nc_cat=111&amp;ccb=1-7&amp;_nc_sid=aa7b47&amp;_nc_ohc=0A3p5FPTqgQQ7kNvwFFv9HY&amp;_nc_oc=AdrMerADE_72NUJMGGXR3nvS1cP2lZjcWfhJl5H5yzzUWyJI7Lcn1J2oB5qdWecDStQ&amp;_nc_zt=23&amp;_nc_ht=scontent-atl3-3.xx&amp;_nc_gid=Y8sMIBY-fIspYLnABZtlCg&amp;_nc_ss=72289&amp;oh=00_Af6ju-eoTuHnx5cdK_wWAcvv0yL_QCeFOOPxY3G8wPMv9Q&amp;oe=6A10B022</t>
  </si>
  <si>
    <t>25089383837355917</t>
  </si>
  <si>
    <t>https://scontent-atl3-3.xx.fbcdn.net/v/t39.30808-6/651255820_26124981007129523_906934248375589410_n.jpg?stp=dst-jpg_s590x590_tt6&amp;_nc_cat=107&amp;ccb=1-7&amp;_nc_sid=aa7b47&amp;_nc_ohc=7CKJORKHvVcQ7kNvwGV3pVs&amp;_nc_oc=AdqrLDQVbssbBj1DR3EatWqK51OIA23yxaRD0WpnGOK8Hq6wlUNzB_-Ze--lIAPMmV0&amp;_nc_zt=23&amp;_nc_ht=scontent-atl3-3.xx&amp;_nc_gid=Y8sMIBY-fIspYLnABZtlCg&amp;_nc_ss=72289&amp;oh=00_Af7Vla2jDQH5gObFgZPba3PXrTnKPBIWeu5-DG5rbjfI4w&amp;oe=6A10A697</t>
  </si>
  <si>
    <t>25089383900689244</t>
  </si>
  <si>
    <t>https://scontent-atl3-3.xx.fbcdn.net/v/t39.30808-6/654199710_26124981247129499_3571107272203081533_n.jpg?stp=dst-jpg_s590x590_tt6&amp;_nc_cat=107&amp;ccb=1-7&amp;_nc_sid=aa7b47&amp;_nc_ohc=fOxU9-R2KHEQ7kNvwF5jLH_&amp;_nc_oc=Adp4Sd82jfNyzXsyW1qUzLJU7NqmqsCulr6yT-PcPPvtv33N7cC6G0KZYPDVCMVYwzA&amp;_nc_zt=23&amp;_nc_ht=scontent-atl3-3.xx&amp;_nc_gid=Y8sMIBY-fIspYLnABZtlCg&amp;_nc_ss=72289&amp;oh=00_Af7JWG7bugN8ivLlkPp6q3sn8XPS6vL_2sV5bqjhZKrXqQ&amp;oe=6A10A58C</t>
  </si>
  <si>
    <t>25089385297355771</t>
  </si>
  <si>
    <t>https://scontent-atl3-3.xx.fbcdn.net/v/t39.30808-6/654225030_26124981333796157_1314647518327123011_n.jpg?stp=dst-jpg_s590x590_tt6&amp;_nc_cat=111&amp;ccb=1-7&amp;_nc_sid=aa7b47&amp;_nc_ohc=KaM9P2-KkdAQ7kNvwFa88Vq&amp;_nc_oc=AdqIbDmeEKsoUteNpSgaPB26Cn52PnnP3IqxQWnDGCbAM2uWFu7o5IVTlCNurZzoQkA&amp;_nc_zt=23&amp;_nc_ht=scontent-atl3-3.xx&amp;_nc_gid=Y8sMIBY-fIspYLnABZtlCg&amp;_nc_ss=72289&amp;oh=00_Af7RJjlkIYV1KKdZfOHcB8_A0U-KBbiRM5GPbXLxr_uMQQ&amp;oe=6A10B78A</t>
  </si>
  <si>
    <t>pfbid02gRRiseeWjgSgxRi25uiqCb8dyzqtxviZcLeDcWhpRmySX4JA2EptwzLZYfRkrb5Zl</t>
  </si>
  <si>
    <t>2025-11-21T10:30:38.000Z</t>
  </si>
  <si>
    <t>https://unwire.hk/2025/11/14/china-ev-acceleration-limit-5-seconds/life-tech/auto/</t>
  </si>
  <si>
    <t>https://www.facebook.com/groups/hkevcharging/permalink/3678881785740182/</t>
  </si>
  <si>
    <t>2025-11-16T13:32:14.000Z</t>
  </si>
  <si>
    <t>pfbid02n2saCN7oSLStBb7d3nLZuGUqor7w4y5eP5uhVkFbzbTtqYoZLrZuWk7mBe2sop1Ml</t>
  </si>
  <si>
    <t>2025-11-16T13:32:11.000Z</t>
  </si>
  <si>
    <t>836072216260889</t>
  </si>
  <si>
    <t>2025-10-31T07:34:33.000Z</t>
  </si>
  <si>
    <t>https://youtu.be/EHHKAByYOhM</t>
  </si>
  <si>
    <t>https://www.facebook.com/groups/hkevcharging/permalink/3665229233772104/</t>
  </si>
  <si>
    <t>Honda Super-ONE
https://youtu.be/EHHKAByYOhM</t>
  </si>
  <si>
    <t>2025-10-31T07:34:30.000Z</t>
  </si>
  <si>
    <t>100009804969239</t>
  </si>
  <si>
    <t>2025-10-29T11:25:15.000Z</t>
  </si>
  <si>
    <t>pfbid0CuDKGgLj7oS8ttUpn7uUV3oGehQhicJkECpyVbGm17hGQCB8JjWivyV2FArWCCuPl</t>
  </si>
  <si>
    <t>2025-10-29T11:25:14.000Z</t>
  </si>
  <si>
    <t>FFAFA89E</t>
  </si>
  <si>
    <t>797237616634926</t>
  </si>
  <si>
    <t>可能是包含下列内容的图片：热水器和文字</t>
  </si>
  <si>
    <t>https://www.facebook.com/photo.php?fbid=797237616634926&amp;set=gm.3662983413996686&amp;type=3</t>
  </si>
  <si>
    <t>https://www.facebook.com/groups/hkevcharging/permalink/3662255380736156/</t>
  </si>
  <si>
    <t>2025-10-27T09:53:50.000Z</t>
  </si>
  <si>
    <t>https://www.facebook.com/groups/hkevcharging/permalink/3660601840901510/</t>
  </si>
  <si>
    <t>2025-10-26T06:49:25.000Z</t>
  </si>
  <si>
    <t>3255137244625727</t>
  </si>
  <si>
    <t>2025-10-23T11:01:51.000Z</t>
  </si>
  <si>
    <t>Question</t>
  </si>
  <si>
    <t>3656499061311788</t>
  </si>
  <si>
    <t>1362804265552890</t>
  </si>
  <si>
    <t>1139152997816804</t>
  </si>
  <si>
    <t>Smart #5 premium</t>
  </si>
  <si>
    <t>LOCKED</t>
  </si>
  <si>
    <t>Poll Closed</t>
  </si>
  <si>
    <t>3656499057978455</t>
  </si>
  <si>
    <t>CHOOSE_ONE</t>
  </si>
  <si>
    <t>pfbid0mXH6Mu897tVAmDNgUJ82m5yAbuGZefCBfYMh4ydAGr9V5ucDFonpjMB9q8PY6yxhl</t>
  </si>
  <si>
    <t>2025-10-23T11:01:45.000Z</t>
  </si>
  <si>
    <t>pcb.3656990801262614</t>
  </si>
  <si>
    <t>https://www.facebook.com/media/set/?set=pcb.3656990801262614&amp;type=1</t>
  </si>
  <si>
    <t>794029076960012</t>
  </si>
  <si>
    <t>https://scontent-den2-1.xx.fbcdn.net/v/t39.30808-6/562208041_794031723626414_4120056555738919517_n.jpg?stp=cp6_dst-jpg_s590x590_tt6&amp;_nc_cat=105&amp;ccb=1-7&amp;_nc_sid=aa7b47&amp;_nc_ohc=ol_5OJz0D6kQ7kNvwFHjyyk&amp;_nc_oc=Adr7T1O3sbKL-kxwQMx9x-t2uJ1V0pACE7jqfQiuNHhxggW81V_Ejl3dtVb5PabkdR8&amp;_nc_zt=23&amp;_nc_ht=scontent-den2-1.xx&amp;_nc_gid=eqDlW_SZv7NMTph7OcfHeQ&amp;_nc_ss=72289&amp;oh=00_Af59UFr_FrLNkj7pVAIRIa3IWjXPwtGMGZnLoVWH9649jg&amp;oe=6A109782</t>
  </si>
  <si>
    <t>794029103626676</t>
  </si>
  <si>
    <t>https://scontent-den2-1.xx.fbcdn.net/v/t39.30808-6/569025788_794031726959747_5619195198633141161_n.jpg?stp=cp6_dst-jpg_s590x590_tt6&amp;_nc_cat=102&amp;ccb=1-7&amp;_nc_sid=aa7b47&amp;_nc_ohc=SaqRZHs3ibQQ7kNvwFFUev5&amp;_nc_oc=AdqOxok9yr3_CyFGIWMxDimxg2xUlYP8G_aENgUx3216y8HnYqXOBRgPOCyDII-Hyzg&amp;_nc_zt=23&amp;_nc_ht=scontent-den2-1.xx&amp;_nc_gid=eqDlW_SZv7NMTph7OcfHeQ&amp;_nc_ss=72289&amp;oh=00_Af4sN54bxzkSxG16a3_o5oUq8bOT2FerIb9FeNUHA4nb_A&amp;oe=6A10C94F</t>
  </si>
  <si>
    <t>https://www.s3xyev.com.hk/product-page/%E5%85%A8%E6%96%B0%E7%AC%AC%E4%BA%8C%E4%BB%A3s3xy-ev-32a%E4%B8%89%E7%9B%B8type-2-to-type-2%E4%B8%AD%E9%80%9F%E5%85%85%E9%9B%BB%E7%B7%9A-%E7%8F%BE%E8%B2%A8%E7%99%BC%E5%94%AE</t>
  </si>
  <si>
    <t>pfbid0237D9qP4jEg21uqCWknQnWF1i2s5cr4qNErpA7kscB1e2cyxR4UNqnv4WbgPprgdcl</t>
  </si>
  <si>
    <t>2025-10-20T20:12:33.000Z</t>
  </si>
  <si>
    <t>pcb.3654526194842408</t>
  </si>
  <si>
    <t>https://www.facebook.com/media/set/?set=pcb.3654526194842408&amp;type=1</t>
  </si>
  <si>
    <t>10161676586970925</t>
  </si>
  <si>
    <t>https://scontent-den2-1.xx.fbcdn.net/v/t39.30808-6/563608955_10161676588200925_8032372995795449563_n.jpg?stp=cp6_dst-jpg_s590x590_tt6&amp;_nc_cat=100&amp;ccb=1-7&amp;_nc_sid=aa7b47&amp;_nc_ohc=y-mmPT-vnOMQ7kNvwFOR0e3&amp;_nc_oc=Ado8E2c1NnZj7x2OZaie9rm-80f-aCThNQ93JHnu6sUwvJieWM4D-WkP_7OPaubwAOY&amp;_nc_zt=23&amp;_nc_ht=scontent-den2-1.xx&amp;_nc_gid=eqDlW_SZv7NMTph7OcfHeQ&amp;_nc_ss=72289&amp;oh=00_Af7BDn7LpE7Qkj45U1ToYLZnQ95cWH2v6CnLIzyh_DME4A&amp;oe=6A10AC96</t>
  </si>
  <si>
    <t>10161676586995925</t>
  </si>
  <si>
    <t>https://scontent-den2-1.xx.fbcdn.net/v/t39.30808-6/565163366_10161676588220925_2186268442590414147_n.jpg?stp=cp6_dst-jpg_s590x590_tt6&amp;_nc_cat=106&amp;ccb=1-7&amp;_nc_sid=aa7b47&amp;_nc_ohc=TVUfu_3W1PwQ7kNvwET31CR&amp;_nc_oc=AdrGwmWER7yO9wYLUCjVULAFLjrY_yqWrUwYIVRQ9U2jt2zmqH7QXKaBJ3wtvxiOLTc&amp;_nc_zt=23&amp;_nc_ht=scontent-den2-1.xx&amp;_nc_gid=eqDlW_SZv7NMTph7OcfHeQ&amp;_nc_ss=72289&amp;oh=00_Af4AnS1SJF08AsWb7uitImc6MqxRAGHyPR3WVz6cpAMu9Q&amp;oe=6A10BE43</t>
  </si>
  <si>
    <t>pfbid0hMVCqC97iCL4zS9SupLNR1nTD6edauehfgjD4XT2iyUqzs9PPq6SFUmsb4e62kpnl</t>
  </si>
  <si>
    <t>2025-10-20T20:12:22.000Z</t>
  </si>
  <si>
    <t>61582378370918</t>
  </si>
  <si>
    <t>2025-10-14T06:15:34.000Z</t>
  </si>
  <si>
    <t>https://www.facebook.com/groups/hkevcharging/permalink/3649784138649947/</t>
  </si>
  <si>
    <t>2025-10-14T06:15:30.000Z</t>
  </si>
  <si>
    <t>pfbid0sPgkZcderGZRwdTa4TfFGHmZMeeaWqJ1vbRsPzqKAsoUSXCPy1Rbj4PEAKFMmmT1l</t>
  </si>
  <si>
    <t>2025-10-09T09:30:47.000Z</t>
  </si>
  <si>
    <t>61556715322094</t>
  </si>
  <si>
    <t>2025-10-08T10:34:29.000Z</t>
  </si>
  <si>
    <t>FFBCC7C9</t>
  </si>
  <si>
    <t>122265536990223844</t>
  </si>
  <si>
    <t>https://www.facebook.com/photo.php?fbid=122265536990223844&amp;set=gm.3643789595916068&amp;type=3</t>
  </si>
  <si>
    <t>https://www.facebook.com/groups/hkevcharging/permalink/3627712154190479/</t>
  </si>
  <si>
    <t>WTF</t>
  </si>
  <si>
    <t>2025-09-22T07:15:09.000Z</t>
  </si>
  <si>
    <t>1804661733770310</t>
  </si>
  <si>
    <t>2025-09-22T07:15:05.000Z</t>
  </si>
  <si>
    <t>pfbid09XcnfhcNQXCvQcuMF3zF8RiNFnSBGJJKwDMx5BN2dq2hQ9aCiLWCs4ytQMTPHPqhl</t>
  </si>
  <si>
    <t>2025-09-19T03:09:30.000Z</t>
  </si>
  <si>
    <t>149109211373024</t>
  </si>
  <si>
    <t>2025-09-14T08:30:53.000Z</t>
  </si>
  <si>
    <t>918660183283877</t>
  </si>
  <si>
    <t>2025-09-13T09:41:51.000Z</t>
  </si>
  <si>
    <t>pcb.3619691551659206</t>
  </si>
  <si>
    <t>https://www.facebook.com/media/set/?set=pcb.3619691551659206&amp;type=1</t>
  </si>
  <si>
    <t>24813017888331412</t>
  </si>
  <si>
    <t>https://scontent.fhsv1-1.fna.fbcdn.net/v/t39.30808-6/653703294_26504237535876097_5798023422220972676_n.jpg?stp=dst-jpg_s590x590_tt6&amp;_nc_cat=103&amp;ccb=1-7&amp;_nc_sid=aa7b47&amp;_nc_ohc=oXDbXIBDP-oQ7kNvwE_7I-x&amp;_nc_oc=AdqamEk8sPB14P0swkMFNYst3F-26NzTv_UVjlG9gmjoZ3veEE3iyzVhynK81UhcEyU&amp;_nc_zt=23&amp;_nc_ht=scontent.fhsv1-1.fna&amp;_nc_gid=xhjfPCjVvA2XAFicBXuWMQ&amp;_nc_ss=7c289&amp;oh=00_Af7NrOInxeq4gFVuhmIwVoMojSZxn9H_fnT8st8kIOcSZg&amp;oe=6A109831</t>
  </si>
  <si>
    <t>24813018144998053</t>
  </si>
  <si>
    <t>https://scontent.fhsv1-1.fna.fbcdn.net/v/t39.30808-6/653705328_26504237479209436_6248034969036058952_n.jpg?stp=dst-jpg_s590x590_tt6&amp;_nc_cat=106&amp;ccb=1-7&amp;_nc_sid=aa7b47&amp;_nc_ohc=y1wkVsi-bNYQ7kNvwElJ9N4&amp;_nc_oc=AdorkKS4wP1EONaOSCkf37imMs_ZgZtIpd6TlaJeLi1BpKPoenPageV3IRufDpQtW-E&amp;_nc_zt=23&amp;_nc_ht=scontent.fhsv1-1.fna&amp;_nc_gid=xhjfPCjVvA2XAFicBXuWMQ&amp;_nc_ss=7c289&amp;oh=00_Af6YfoMr9HY0jGHCALStxWkJRn6NOBc2iXPLEId_vqj1HA&amp;oe=6A10B6AD</t>
  </si>
  <si>
    <t>https://www.hk01.com/%E7%AA%81%E7%99%BC/60270657/%E6%9C%89%E7%89%87-%E8%A7%80%E5%A1%98%E9%81%93%E5%A4%A9%E6%A9%8B%E7%A7%81%E5%AE%B6%E8%BB%8A%E8%B5%B7%E7%81%AB-%E6%BF%83%E7%85%99%E5%B8%AD%E6%8D%B2%E5%8D%8A%E7%A9%BA-%E4%B8%8A%E5%A4%A9%E6%A9%8B%E6%94%AF%E8%B7%AF%E4%B8%80%E5%BA%A6%E5%B0%81%E9%96%89</t>
  </si>
  <si>
    <t>https://www.facebook.com/groups/hkevcharging/permalink/3616994411928920/</t>
  </si>
  <si>
    <t>什麼是confirmation bias?
但凡汽車着火，便會自動腦補着火的是電動車 ‍♂️
https://www.facebook.com/share/v/1CQHNM9S7Q/
https://www.hk01.com/%E7%AA%81%E7%99%BC/60270657/%E6%9C%89%E7%89%87-%E8%A7%80%E5%A1%98%E9%81%93%E5%A4%A9%E6%A9%8B%E7%A7%81%E5%AE%B6%E8%BB%8A%E8%B5%B7%E7%81%AB-%E6%BF%83%E7%85%99%E5%B8%AD%E6%8D%B2%E5%8D%8A%E7%A9%BA-%E4%B8%8A%E5%A4%A9%E6%A9%8B%E6%94%AF%E8%B7%AF%E4%B8%80%E5%BA%A6%E5%B0%81%E9%96%89</t>
  </si>
  <si>
    <t>2025-09-10T04:53:58.000Z</t>
  </si>
  <si>
    <t>pcb.3616994411928920</t>
  </si>
  <si>
    <t>https://www.facebook.com/media/set/?set=pcb.3616994411928920&amp;type=1</t>
  </si>
  <si>
    <t>10161466088061493</t>
  </si>
  <si>
    <t>https://scontent.fhio2-2.fna.fbcdn.net/v/t39.30808-6/545551081_10161466088516493_3147270345604593071_n.jpg?stp=cp6_dst-jpg_s590x590_tt6&amp;_nc_cat=101&amp;ccb=1-7&amp;_nc_sid=aa7b47&amp;_nc_ohc=bnKow6PCJ1gQ7kNvwEfpWZO&amp;_nc_oc=AdpsJEU6rod-WeoY8p1Iyldxx9iGtIU41VpfWhwvmJgRrgR0QdTej-_ks17HmpotdODoacDvAbvrZZDG0_V9-gA0&amp;_nc_zt=23&amp;_nc_ht=scontent.fhio2-2.fna&amp;_nc_gid=F0s-FIl_2US-6n5XIEMbcA&amp;_nc_ss=72289&amp;oh=00_Af7S4Ps3cYLRTMzV1yTr-2RRXKc-4vrLrj3mNRXbg7FTxg&amp;oe=6A10A3DE</t>
  </si>
  <si>
    <t>10161466088211493</t>
  </si>
  <si>
    <t>https://scontent.fhio2-2.fna.fbcdn.net/v/t39.30808-6/546301454_10161466088566493_1630667325062081449_n.jpg?stp=dst-jpg_p350x350_tt6&amp;_nc_cat=109&amp;ccb=1-7&amp;_nc_sid=aa7b47&amp;_nc_ohc=Be9F4SqtK28Q7kNvwEu2B_x&amp;_nc_oc=AdqIkYgH_itElQLAUOP_uNYi7bWXPI6RNcPGWgYATCPYK-V1VvKLZSvWfmTutlGin3TXw7wbaSzsU_1da7TXPNuI&amp;_nc_zt=23&amp;_nc_ht=scontent.fhio2-2.fna&amp;_nc_gid=F0s-FIl_2US-6n5XIEMbcA&amp;_nc_ss=72289&amp;oh=00_Af7oBK00CQtQWGwk-qGijfS_Ry0EIRL4Lq_n9AXshSQ5Bw&amp;oe=6A10B80F</t>
  </si>
  <si>
    <t>10161466088071493</t>
  </si>
  <si>
    <t>https://scontent.fhio2-1.fna.fbcdn.net/v/t39.30808-6/545778036_10161466088501493_3443839352095742746_n.jpg?stp=dst-jpg_s590x590_tt6&amp;_nc_cat=102&amp;ccb=1-7&amp;_nc_sid=aa7b47&amp;_nc_ohc=wwDmPtygCeUQ7kNvwH7-cHY&amp;_nc_oc=AdoaChCVdSLeGA4bvZ4p3IZdK83ZVY6_9jLTaTqRQ1t2Ck-01eWQ1F2po0d4-SzelXFhmzuNI6p5O1aWBMZdvvao&amp;_nc_zt=23&amp;_nc_ht=scontent.fhio2-1.fna&amp;_nc_gid=F0s-FIl_2US-6n5XIEMbcA&amp;_nc_ss=72289&amp;oh=00_Af7BvYJfTVhL61kvjPTgAejBETEZyEhFS0neB5E1nn8EYg&amp;oe=6A10A6B1</t>
  </si>
  <si>
    <t>pfbid02rDeVc8Xu3NFWGGyFBqzEcrnDjQgQ37AKBFrXw8R8t6bn2APXJKCm34FZKEq6U83dl</t>
  </si>
  <si>
    <t>2025-09-09T07:26:39.000Z</t>
  </si>
  <si>
    <t>https://www.facebook.com/groups/hkevcharging/permalink/3613328805628814/</t>
  </si>
  <si>
    <t>2025-09-05T12:20:56.000Z</t>
  </si>
  <si>
    <t>https://maps.app.goo.gl/atoya3vAHpCSqzjt8?g_st=ipc</t>
  </si>
  <si>
    <t>pfbid0KB6pmy7nSsJ1TFntFfBs5ZNWJBXkQkDvsK6VrCkx7jFb2P7z6WZRgXGWTPkf8Ptil</t>
  </si>
  <si>
    <t>2025-09-04T11:49:15.000Z</t>
  </si>
  <si>
    <t>https://www.facebook.com/groups/hkevcharging/permalink/3611760415785653/</t>
  </si>
  <si>
    <t>2025-09-04T04:07:32.000Z</t>
  </si>
  <si>
    <t>https://incar.tw/post/miami-jury-orders-tesla-to-pay-204m</t>
  </si>
  <si>
    <t>2025-09-04T04:07:28.000Z</t>
  </si>
  <si>
    <t>https://external-iad3-1.xx.fbcdn.net/emg1/v/t13/15315895272532408347?url=https%3A%2F%2Fimg.incar.tw%2F2025%2F08%2F1754276867-3f390ff0f4bc9f657bc5aa0185acb8bb.jpg&amp;fb_obo=1&amp;utld=incar.tw&amp;stp=c0.5000x0.5000f_dst-jpg_flffffff_p500x261_q75_tt6&amp;_nc_gid=cGkgVfwcBm2vaVgiQVm2kw&amp;_nc_oc=Adq4SqIv4Va8XPJIBc3NoUfuTqXW3q1zWuw0fxGFRwrQdXwjsSstHDYZ-OVBfAni7H0&amp;ccb=13-1&amp;oh=06_Q3-_AVIYWnnCWYJhyKzB8mh5wGmWmZDiE5zSIDjTxop_zl5T&amp;oe=6A0CA339&amp;_nc_sid=085657</t>
  </si>
  <si>
    <t>754503740</t>
  </si>
  <si>
    <t>2025-09-03T04:55:58.000Z</t>
  </si>
  <si>
    <t>pcb.3611499062478455</t>
  </si>
  <si>
    <t>https://www.facebook.com/media/set/?set=pcb.3611499062478455&amp;type=1</t>
  </si>
  <si>
    <t>10162052650678741</t>
  </si>
  <si>
    <t>https://scontent-sjc6-1.xx.fbcdn.net/v/t39.30808-6/541778202_10162052650693741_2938317021473550993_n.jpg?stp=cp6_dst-jpg_s590x590_tt6&amp;_nc_cat=100&amp;ccb=1-7&amp;_nc_sid=aa7b47&amp;_nc_ohc=I9g1uS70DAwQ7kNvwFahSY1&amp;_nc_oc=Adp8SpD2Q7FadQybNHRA6MjtPGSSYE0ayKNn8vYvNQMk2SPKk6kPm08g7tmwmo1vb_I&amp;_nc_zt=23&amp;_nc_ht=scontent-sjc6-1.xx&amp;_nc_gid=TddMbal1v3IWzJofp-NnWA&amp;_nc_ss=72289&amp;oh=00_Af5C2Xa8eAzfKTwoebwt8k5fjMMircUxdHGjxlIFsouRCg&amp;oe=6A10AC14</t>
  </si>
  <si>
    <t>10162052650628741</t>
  </si>
  <si>
    <t>https://scontent-sjc6-1.xx.fbcdn.net/v/t39.30808-6/542131498_10162052650633741_5754385288402034246_n.jpg?stp=dst-jpg_s590x590_tt6&amp;_nc_cat=104&amp;ccb=1-7&amp;_nc_sid=aa7b47&amp;_nc_ohc=ILwO0V2W-XUQ7kNvwFQoxqF&amp;_nc_oc=AdqUed6UJoMdRhQTKfTsHaQRAazj9DtJQoJkU6TkxUFP5HCyPwmq8ci_7tUJusvq0b8&amp;_nc_zt=23&amp;_nc_ht=scontent-sjc6-1.xx&amp;_nc_gid=TddMbal1v3IWzJofp-NnWA&amp;_nc_ss=72289&amp;oh=00_Af6R3IRI4bn1xJepFDt9Gi4pBHOwcQjRs55K5pkKpmB1BA&amp;oe=6A109E8A</t>
  </si>
  <si>
    <t>1140149131328432</t>
  </si>
  <si>
    <t>2025-09-01T06:43:56.000Z</t>
  </si>
  <si>
    <t>2025-08-29T05:42:02.000Z</t>
  </si>
  <si>
    <t>https://b4travel.shop/pages/japan-coupon</t>
  </si>
  <si>
    <t>2025-08-19T11:28:41.000Z</t>
  </si>
  <si>
    <t>61573860332403</t>
  </si>
  <si>
    <t>2025-08-19T11:28:39.000Z</t>
  </si>
  <si>
    <t>2025-08-19T11:28:36.000Z</t>
  </si>
  <si>
    <t>pfbid0hWLGqcGruj8zv54akgbt2Mwf5hXtYZVXrDipXLLcFCoFPR5ESGnDHUKdkWEuM2U5l</t>
  </si>
  <si>
    <t>2025-08-16T10:50:32.000Z</t>
  </si>
  <si>
    <t>pcb.3595457420749286</t>
  </si>
  <si>
    <t>https://www.facebook.com/media/set/?set=pcb.3595457420749286&amp;type=1</t>
  </si>
  <si>
    <t>10238287486955386</t>
  </si>
  <si>
    <t>https://scontent-lga3-2.xx.fbcdn.net/v/t39.30808-6/534392008_10238287506675879_8625299955326658035_n.jpg?stp=cp6_dst-jpg_s590x590_tt6&amp;_nc_cat=105&amp;ccb=1-7&amp;_nc_sid=aa7b47&amp;_nc_ohc=dmWfk-gcfWkQ7kNvwEqIdP8&amp;_nc_oc=AdprZojABUFb0UA3_kDfyUwzdiN3T8rdNvIqSKTS-ffcKBkg7dhFm7-tjNbW-1gYxavp7J7FYQKwBla1PQfDiiCo&amp;_nc_zt=23&amp;_nc_ht=scontent-lga3-2.xx&amp;_nc_gid=XsAFTewD4wiuLPJgf9KbiA&amp;_nc_ss=72289&amp;oh=00_Af5Xba5x_NaX7tWdxDU_y-XtuQMAhFDpJEEy2bmSIVqc3Q&amp;oe=6A10B25F</t>
  </si>
  <si>
    <t>10238287486875384</t>
  </si>
  <si>
    <t>https://scontent-lga3-3.xx.fbcdn.net/v/t39.30808-6/533165139_10238287506435873_1070581206202494973_n.jpg?stp=dst-jpg_s590x590_tt6&amp;_nc_cat=106&amp;ccb=1-7&amp;_nc_sid=aa7b47&amp;_nc_ohc=sNCnBt40-1AQ7kNvwFJSOS_&amp;_nc_oc=AdqYypua8lGVWMjE-3-80wa6-qonNDK_1E_j7hAjpiAucfCTrgGmbWoZHJ0cVsd7DDjHmzzfyiHGmKO9CdixZWeY&amp;_nc_zt=23&amp;_nc_ht=scontent-lga3-3.xx&amp;_nc_gid=XsAFTewD4wiuLPJgf9KbiA&amp;_nc_ss=72289&amp;oh=00_Af5aCxLpzmiym0_pj4CSv-iTCB_lmQRvGjC9sYp4HEP2VA&amp;oe=6A10AD89</t>
  </si>
  <si>
    <t>2025-08-09T04:02:49.000Z</t>
  </si>
  <si>
    <t>502301674999370</t>
  </si>
  <si>
    <t>2025-08-09T04:02:43.000Z</t>
  </si>
  <si>
    <t>pfbid02Y7hbtSsXroqperPpd3bsA91yyWfmdawnWj7wDgWkvBTYVTeicX7aorSY6VRSf3UPl</t>
  </si>
  <si>
    <t>2025-08-06T07:32:52.000Z</t>
  </si>
  <si>
    <t>FFBEB9B6</t>
  </si>
  <si>
    <t>10161672286236717</t>
  </si>
  <si>
    <t>https://www.facebook.com/photo.php?fbid=10161672286236717&amp;set=gm.3586306428331052&amp;type=3</t>
  </si>
  <si>
    <t>https://youtu.be/fFEMZCOS36k</t>
  </si>
  <si>
    <t>1809285496616641</t>
  </si>
  <si>
    <t>2025-08-05T11:03:36.000Z</t>
  </si>
  <si>
    <t>2025-08-04T04:58:35.000Z</t>
  </si>
  <si>
    <t>pcb.3584418275186534</t>
  </si>
  <si>
    <t>https://www.facebook.com/media/set/?set=pcb.3584418275186534&amp;type=1</t>
  </si>
  <si>
    <t>3270319843119505</t>
  </si>
  <si>
    <t>https://scontent.flas1-2.fna.fbcdn.net/v/t39.30808-6/526960070_3270319863119503_7403182355599079474_n.jpg?stp=dst-jpg_s590x590_tt6&amp;_nc_cat=105&amp;ccb=1-7&amp;_nc_sid=aa7b47&amp;_nc_ohc=RkpfZ7MdSNcQ7kNvwHHz6H_&amp;_nc_oc=Adpajqutrk5gN7FJUzpu2c-3CKzs2IismzghIbSFOow3-w0qW5x40MZ7eDy6eIKvEB0&amp;_nc_zt=23&amp;_nc_ht=scontent.flas1-2.fna&amp;_nc_gid=IG2mLaZy4cVBiyFNNYfmUw&amp;_nc_ss=72289&amp;oh=00_Af5OLWjzK0Dit1uUfuBfrruzGcAIDCu8gr5aybJSQf_7ZQ&amp;oe=6A10AE01</t>
  </si>
  <si>
    <t>3270319989786157</t>
  </si>
  <si>
    <t>https://scontent.flas1-1.fna.fbcdn.net/v/t39.30808-6/527095100_3270319993119490_1138158039253204608_n.jpg?stp=dst-jpg_s590x590_tt6&amp;_nc_cat=111&amp;ccb=1-7&amp;_nc_sid=aa7b47&amp;_nc_ohc=PYlhFKzcjgQQ7kNvwFGNPUj&amp;_nc_oc=AdpwLBNUE0aUh-7bwBh25I_YWJvKT0Db5A3Mz4N8dn_U-PC7Pw5IzO3NJw5beL-AWcw&amp;_nc_zt=23&amp;_nc_ht=scontent.flas1-1.fna&amp;_nc_gid=IG2mLaZy4cVBiyFNNYfmUw&amp;_nc_ss=72289&amp;oh=00_Af4bx35yDogchgji6wLXY90ub98IP46XbZxegmdMhp8qow&amp;oe=6A10A6EC</t>
  </si>
  <si>
    <t>3270320173119472</t>
  </si>
  <si>
    <t>https://scontent.flas1-2.fna.fbcdn.net/v/t39.30808-6/527207171_3270320179786138_3401882134049550750_n.jpg?stp=dst-jpg_s590x590_tt6&amp;_nc_cat=100&amp;ccb=1-7&amp;_nc_sid=aa7b47&amp;_nc_ohc=3wJ6Ze9EXfsQ7kNvwFIn0kQ&amp;_nc_oc=AdokHV916ZXM4iSt--VzMOmEJA68Khz1YJW2n3xR_DJ2M44_brDi-LHrsNw_6IT4EFA&amp;_nc_zt=23&amp;_nc_ht=scontent.flas1-2.fna&amp;_nc_gid=IG2mLaZy4cVBiyFNNYfmUw&amp;_nc_ss=72289&amp;oh=00_Af4ZKLHqocSTO33HFmNiYJfey1GsRFE8jeH8vJHxnEWn3g&amp;oe=6A10980F</t>
  </si>
  <si>
    <t>3270320303119459</t>
  </si>
  <si>
    <t>https://scontent.flas1-2.fna.fbcdn.net/v/t39.30808-6/526947344_3270320313119458_9180168896989035063_n.jpg?stp=dst-jpg_s590x590_tt6&amp;_nc_cat=105&amp;ccb=1-7&amp;_nc_sid=aa7b47&amp;_nc_ohc=dIsSQo0UfcQQ7kNvwFyGLtA&amp;_nc_oc=AdpqxtBxbPlKvB77e810LqFK5fziExhptvczt2FZNKjD55dtEW8BvUGrgjvCi8Q_6Lo&amp;_nc_zt=23&amp;_nc_ht=scontent.flas1-2.fna&amp;_nc_gid=IG2mLaZy4cVBiyFNNYfmUw&amp;_nc_ss=72289&amp;oh=00_Af4FVheWpfkISe1Y_PDeljc69LZrdievmN4TSYNg3dgvKA&amp;oe=6A10B7B9</t>
  </si>
  <si>
    <t>May be an image of ‎light switch, water heater and ‎text that says "‎じ حا Schncider Schneider O‎"‎‎</t>
  </si>
  <si>
    <t>3270320509786105</t>
  </si>
  <si>
    <t>https://scontent.flas1-1.fna.fbcdn.net/v/t39.30808-6/527705966_3270320513119438_1703371415419678324_n.jpg?stp=dst-jpg_s590x590_tt6&amp;_nc_cat=104&amp;ccb=1-7&amp;_nc_sid=aa7b47&amp;_nc_ohc=f2azVbLN_tYQ7kNvwELQsbr&amp;_nc_oc=Adqhm-m4iLcUfdIFvFFXsZrS3jzuEkx8gxhD62n97tMZnqn6s25gPDl5O4KFwLPZWTY&amp;_nc_zt=23&amp;_nc_ht=scontent.flas1-1.fna&amp;_nc_gid=IG2mLaZy4cVBiyFNNYfmUw&amp;_nc_ss=72289&amp;oh=00_Af6e1cpxmy8aJnZYF3obHFcL_hHUvlUUA4UhnUfoCrno1g&amp;oe=6A1097B8</t>
  </si>
  <si>
    <t>1470799590384970</t>
  </si>
  <si>
    <t>2025-08-01T19:52:54.000Z</t>
  </si>
  <si>
    <t>1922200108578247</t>
  </si>
  <si>
    <t>https://www.facebook.com/1470799590384970/photos/gm.3582450638716631/1922200108578247/?type=3</t>
  </si>
  <si>
    <t>2025-07-31T05:48:53.000Z</t>
  </si>
  <si>
    <t>FF41DFE0</t>
  </si>
  <si>
    <t>122125075766890508</t>
  </si>
  <si>
    <t>https://www.facebook.com/photo.php?fbid=122125075766890508&amp;set=gm.3581447812150247&amp;type=3</t>
  </si>
  <si>
    <t>1287273586127987</t>
  </si>
  <si>
    <t>2025-07-30T10:57:24.000Z</t>
  </si>
  <si>
    <t>pfbid01NxQTKUgatihN3E6ZUuvp1mcnzu4dKh5J1f93mWPhPVruPtDL4rwZZvszQ3kfYCzl</t>
  </si>
  <si>
    <t>2025-07-30T10:57:18.000Z</t>
  </si>
  <si>
    <t>2025-07-29T08:48:52.000Z</t>
  </si>
  <si>
    <t>FF93867D</t>
  </si>
  <si>
    <t>3264055567079266</t>
  </si>
  <si>
    <t>https://www.facebook.com/photo.php?fbid=3264055567079266&amp;set=gm.3579367365691625&amp;type=3</t>
  </si>
  <si>
    <t>pfbid02dt6uUFWYNDYLtSgBQBZWuzqHC5zFk2xioVLu9XhDNhiW4ZPjbF8jkAdc69F6ZdEtl</t>
  </si>
  <si>
    <t>2025-07-29T08:48:48.000Z</t>
  </si>
  <si>
    <t>FF666257</t>
  </si>
  <si>
    <t>1460997795054122</t>
  </si>
  <si>
    <t>https://www.facebook.com/photo.php?fbid=1460997795054122&amp;set=gm.3579788158982879&amp;type=3</t>
  </si>
  <si>
    <t>747919438185747</t>
  </si>
  <si>
    <t>2025-07-25T10:52:26.000Z</t>
  </si>
  <si>
    <t>pfbid09TuQDaJw1Ep6TT7nrsoJEBFsCWtpgZch9nR6DuBS9TQ7xAJZa9DMwxmnPZgRCL68l</t>
  </si>
  <si>
    <t>2025-07-25T07:03:50.000Z</t>
  </si>
  <si>
    <t>FF57544D</t>
  </si>
  <si>
    <t>1520381896003687</t>
  </si>
  <si>
    <t>https://www.facebook.com/photo.php?fbid=1520381896003687&amp;set=gm.3575405889421106&amp;type=3</t>
  </si>
  <si>
    <t>2025-07-16T06:52:50.000Z</t>
  </si>
  <si>
    <t>FFC5CBBD</t>
  </si>
  <si>
    <t>122247821360223844</t>
  </si>
  <si>
    <t>https://www.facebook.com/photo.php?fbid=122247821360223844&amp;set=gm.3568756506752711&amp;type=3</t>
  </si>
  <si>
    <t>2025-07-15T14:10:22.000Z</t>
  </si>
  <si>
    <t>621365480987004</t>
  </si>
  <si>
    <t>2025-07-12T14:37:02.000Z</t>
  </si>
  <si>
    <t>pfbid08yqYGiyxFVqkWDLfwEKhqFYTef1EZgLNsiNqLadBwSMKd65BAQWpYtNs378zWaqPl</t>
  </si>
  <si>
    <t>2025-07-12T14:36:59.000Z</t>
  </si>
  <si>
    <t>FF131313</t>
  </si>
  <si>
    <t>24096741816626526</t>
  </si>
  <si>
    <t>https://www.facebook.com/photo.php?fbid=24096741816626526&amp;set=gm.3564595000502195&amp;type=3</t>
  </si>
  <si>
    <t>2025-07-12T14:36:53.000Z</t>
  </si>
  <si>
    <t>pcb.3565231087105253</t>
  </si>
  <si>
    <t>https://www.facebook.com/media/set/?set=pcb.3565231087105253&amp;type=1</t>
  </si>
  <si>
    <t>3246174365534053</t>
  </si>
  <si>
    <t>https://scontent-lga3-1.xx.fbcdn.net/v/t39.30808-6/518308491_3246174368867386_3903052555997056792_n.jpg?stp=dst-jpg_s590x590_tt6&amp;_nc_cat=110&amp;ccb=1-7&amp;_nc_sid=aa7b47&amp;_nc_ohc=MnvJGkJ8OvgQ7kNvwGdKvDW&amp;_nc_oc=AdpW7LxRMUBHxrDMJQBsBNBLwHTwYKUQqyV9-ephbSvhJ36QFDSk67bXMDl-vf5MNmI&amp;_nc_zt=23&amp;_nc_ht=scontent-lga3-1.xx&amp;_nc_gid=bVgi4bMkNm9wEbG77jtlNQ&amp;_nc_ss=72289&amp;oh=00_Af5MquxMNypqC3JJJ8ikLlU_BnPa57iyorLDo6DphgnqVw&amp;oe=6A10A0B3</t>
  </si>
  <si>
    <t>3246174415534048</t>
  </si>
  <si>
    <t>https://scontent-lga3-2.xx.fbcdn.net/v/t39.30808-6/517767102_3246174418867381_5256098586208115765_n.jpg?stp=dst-jpg_s590x590_tt6&amp;_nc_cat=107&amp;ccb=1-7&amp;_nc_sid=aa7b47&amp;_nc_ohc=4iUKn-WrK1oQ7kNvwGEA7xw&amp;_nc_oc=AdqUhJqDSYrs1bEmbVMmezfP82C_XrZDJQ-t9o_Mqm5GBVn3q_7hhoFkNo5Pt95ICew&amp;_nc_zt=23&amp;_nc_ht=scontent-lga3-2.xx&amp;_nc_gid=bVgi4bMkNm9wEbG77jtlNQ&amp;_nc_ss=72289&amp;oh=00_Af7OpmtFzvN41qhnZahmMGkHRHhDsaFd3-iarEXCwHnI6Q&amp;oe=6A10AC5E</t>
  </si>
  <si>
    <t>3246174468867376</t>
  </si>
  <si>
    <t>https://scontent-lga3-2.xx.fbcdn.net/v/t39.30808-6/518965751_3246174472200709_5376328720450096622_n.jpg?stp=dst-jpg_s590x590_tt6&amp;_nc_cat=101&amp;ccb=1-7&amp;_nc_sid=aa7b47&amp;_nc_ohc=Xl1qJv71dToQ7kNvwHwjhjL&amp;_nc_oc=AdpKornZ0_12gdXxg8BHe7urKP-yqosoH4QI2i00R23QV5iuafsaCR4lP8e0GNl_8Rw&amp;_nc_zt=23&amp;_nc_ht=scontent-lga3-2.xx&amp;_nc_gid=bVgi4bMkNm9wEbG77jtlNQ&amp;_nc_ss=72289&amp;oh=00_Af6-zQwzux9SBEO0FpfLhRAr082HBq7ROe2kCsVL48ESaA&amp;oe=6A10A6A9</t>
  </si>
  <si>
    <t>3246174528867370</t>
  </si>
  <si>
    <t>https://scontent-lga3-3.xx.fbcdn.net/v/t39.30808-6/518130423_3246174535534036_5988825946964959792_n.jpg?stp=dst-jpg_s590x590_tt6&amp;_nc_cat=108&amp;ccb=1-7&amp;_nc_sid=aa7b47&amp;_nc_ohc=Rwq-d881SAMQ7kNvwEMuyh-&amp;_nc_oc=AdrtMO1zfSMnRFgl7kU--QmlScoaHzTdxXa4UAmOTyp0ewwKxSRJnq-4K2cUO-NNYi8&amp;_nc_zt=23&amp;_nc_ht=scontent-lga3-3.xx&amp;_nc_gid=bVgi4bMkNm9wEbG77jtlNQ&amp;_nc_ss=72289&amp;oh=00_Af4s889TUb8Dh-eW7m-56qOE8ApZFRnoZupjCBRrRKRKcg&amp;oe=6A10C6DE</t>
  </si>
  <si>
    <t>3246174598867363</t>
  </si>
  <si>
    <t>https://scontent-lga3-3.xx.fbcdn.net/v/t39.30808-6/517859863_3246174605534029_5641998314633165322_n.jpg?stp=dst-jpg_s590x590_tt6&amp;_nc_cat=104&amp;ccb=1-7&amp;_nc_sid=aa7b47&amp;_nc_ohc=ZrIvsLKMii4Q7kNvwHhXwhJ&amp;_nc_oc=Adq6R93W1lZpt_puVOUc1-6ZlawAG74RzhPDF0NEEUKM-8e3pO1YjzDGtStuuXNodco&amp;_nc_zt=23&amp;_nc_ht=scontent-lga3-3.xx&amp;_nc_gid=bVgi4bMkNm9wEbG77jtlNQ&amp;_nc_ss=72289&amp;oh=00_Af6fz_yYq4YOKcsII-ZsFM_JQKd-hc5mDpZ0j9aCgaAf_g&amp;oe=6A10A17D</t>
  </si>
  <si>
    <t>pfbid02WSHXruHfbHndcYvBHDKXNVqf9vej2BAzBWmz4kwht5ZdxFZN2xKiDXp7g6r85zgWl</t>
  </si>
  <si>
    <t>2025-07-06T06:37:11.000Z</t>
  </si>
  <si>
    <t>pfbid0J7Hg7FwLzEweYw6JSqdWxg5FtyQFzwp3EJsiswPXEoLmcJNGF8roCQdEkBvRAstTl</t>
  </si>
  <si>
    <t>2025-07-04T07:11:49.000Z</t>
  </si>
  <si>
    <t>pfbid0DgCzzBHscBbjpwo7JqGbGgzwnabAhVpKQcEM7XWDsVu6abwSkyHoJRdc7cuuzbmdl</t>
  </si>
  <si>
    <t>2025-07-03T08:54:11.000Z</t>
  </si>
  <si>
    <t>https://youtu.be/d3oL0c_C9EU?si=E6LBzTxyDaDIEPYN</t>
  </si>
  <si>
    <t>2025-07-03T08:54:09.000Z</t>
  </si>
  <si>
    <t>https://external-det1-1.xx.fbcdn.net/emg1/v/t13/14831311786026823500?url=https%3A%2F%2Fi.ytimg.com%2Fvi%2Fd3oL0c_C9EU%2Fmaxresdefault.jpg&amp;fb_obo=1&amp;utld=ytimg.com&amp;stp=c0.5000x0.5000f_dst-jpg_flffffff_p500x261_q75_tt6&amp;_nc_gid=DnGbk5sPAqJI1cHe-Ly5LQ&amp;_nc_oc=AdpYewXq_WVUSBw6_rWAx8pFjFQgwxWJX0_NFBPtHNXjm8K_0SUStGEjyjYZJVTxXOM&amp;ccb=13-1&amp;oh=06_Q3-_Afc6NQRIqX98waLlvlYr7E21BCzhThYX6XgANvMnipaj&amp;oe=6A0CB6B2&amp;_nc_sid=085657</t>
  </si>
  <si>
    <t>pfbid05ZjKs5tnBwzvHUfVRnPQq8BULrpeQv6ySaNmFxtV6oFmeqZ4caPU3BDKELGi9VAdl</t>
  </si>
  <si>
    <t>2025-07-01T08:20:14.000Z</t>
  </si>
  <si>
    <t>24305943012375383</t>
  </si>
  <si>
    <t>2025-06-30T04:06:53.000Z</t>
  </si>
  <si>
    <t>2025-06-28T11:49:51.000Z</t>
  </si>
  <si>
    <t>https://external.fagc3-1.fna.fbcdn.net/emg1/v/t13/2040488458278676197?url=https%3A%2F%2Fcdn.unwire.hk%2Fwp-content%2Fuploads%2F2025%2F06%2Ffb_photo59-3.png&amp;fb_obo=1&amp;utld=unwire.hk&amp;stp=c0.5000x0.5000f_dst-jpg_flffffff_p500x261_q75_tt6&amp;_nc_gid=Gd53Id6inchQH-AN3w7q1w&amp;_nc_oc=AdqK6DiAVJaWl3tc0cVxjyLkK2dylXvZkdevjpOnPGSqohnClwgaVIo5UcW8o5as0UA&amp;ccb=13-1&amp;oh=06_Q3-_AQFshHHSEHtcPzqeW5L3JbVl8DeJbleTynLUawQ8yLEi&amp;oe=6A0CBE60&amp;_nc_sid=085657</t>
  </si>
  <si>
    <t>pfbid02qgdataBuPPBtYv6j5QbwBkWoYrhrAy1ADL9GRLs3DvRJwmLqw1Ytbz6waa1U1MLAl</t>
  </si>
  <si>
    <t>2025-06-27T13:01:49.000Z</t>
  </si>
  <si>
    <t>10162755982254748</t>
  </si>
  <si>
    <t>https://www.facebook.com/photo.php?fbid=10162755982254748&amp;set=gm.3552469455048083&amp;type=3</t>
  </si>
  <si>
    <t>https://www.kilowatt.hk/download</t>
  </si>
  <si>
    <t>2025-06-26T05:36:03.000Z</t>
  </si>
  <si>
    <t>pfbid02qaxCz2wd7LjWLERvUYzSGRJbTAEW8U4pxYakjTEJZSYDfnd316vU6oL4xMAZNueWl</t>
  </si>
  <si>
    <t>2025-06-25T10:07:28.000Z</t>
  </si>
  <si>
    <t>2025-06-22T09:57:26.000Z</t>
  </si>
  <si>
    <t>FF2D0000</t>
  </si>
  <si>
    <t>https://www.facebook.com/photo.php?fbid=10161103225786493&amp;set=gm.3548214148806947&amp;type=3</t>
  </si>
  <si>
    <t>pfbid02qPhm7vZjedQ85tgjtCK3JXx9Pv3KTvf4N1rzmdWRhgpMDmkjKQNSzoNqsKuSzG1el</t>
  </si>
  <si>
    <t>2025-06-19T11:28:50.000Z</t>
  </si>
  <si>
    <t>http://asgard-ev.com/</t>
  </si>
  <si>
    <t>pfbid02D6MLr8RaP14ZPQcGHZXFMtsHK42SuVBS61Aatq4aDfRQuQ7jg8kKz8MjKf41j3QJl</t>
  </si>
  <si>
    <t>2025-06-17T08:59:37.000Z</t>
  </si>
  <si>
    <t>2025-06-17T04:04:46.000Z</t>
  </si>
  <si>
    <t>FF7E828B</t>
  </si>
  <si>
    <t>1083119007069711</t>
  </si>
  <si>
    <t>https://www.facebook.com/photo.php?fbid=1083119007069711&amp;set=gm.3543693912592304&amp;type=3</t>
  </si>
  <si>
    <t>pfbid02dmsqDTrHcJYEypjKLCoJDdAXxr65fS1z5cGw47sKTf2zVRe99hytiDUE5zLZBQngl</t>
  </si>
  <si>
    <t>2025-06-12T16:42:58.000Z</t>
  </si>
  <si>
    <t>2025-06-10T05:44:34.000Z</t>
  </si>
  <si>
    <t>2025-06-08T12:28:16.000Z</t>
  </si>
  <si>
    <t>797487215675058</t>
  </si>
  <si>
    <t>2025-06-07T05:06:14.000Z</t>
  </si>
  <si>
    <t>pfbid02w4KMQzCgx9oKWRfSRXGHSqRouZ8X8j4CANN7Kw4TGYfuLcEeUhJuieffZpxpUTiKl</t>
  </si>
  <si>
    <t>2025-06-04T07:47:12.000Z</t>
  </si>
  <si>
    <t>pfbid05G9XETP4iqh7hcMwhXaM4vSv95qmKza1gjqUJ2d85jK2eJ5easMRFFxcH5UhQu8pl</t>
  </si>
  <si>
    <t>2025-06-04T07:47:02.000Z</t>
  </si>
  <si>
    <t>FFF2F6F9</t>
  </si>
  <si>
    <t>122230284056200645</t>
  </si>
  <si>
    <t>可能是文字的圖像</t>
  </si>
  <si>
    <t>https://www.facebook.com/photo.php?fbid=122230284056200645&amp;set=gm.3533607640267598&amp;type=3</t>
  </si>
  <si>
    <t>2025-06-03T06:22:26.000Z</t>
  </si>
  <si>
    <t>2025-06-02T14:06:11.000Z</t>
  </si>
  <si>
    <t>2025-06-02T14:05:56.000Z</t>
  </si>
  <si>
    <t>1238188137963183</t>
  </si>
  <si>
    <t>https://www.facebook.com/photo.php?fbid=1238188137963183&amp;set=gm.3532116480416714&amp;type=3</t>
  </si>
  <si>
    <t>pfbid0zmMRdGB6Lx5Jv3wbB7gRtoUJDAsUGtXSd1V7YvpkbVkrxHCZZzeQ7YLTAETWnY6ul</t>
  </si>
  <si>
    <t>2025-05-31T11:17:58.000Z</t>
  </si>
  <si>
    <t>2025-05-30T07:18:07.000Z</t>
  </si>
  <si>
    <t>pfbid034ANEjepMh6qXBx4UfrmGFYCgtHf5kHm9HuvAwZcrLGakWFLmAVUfar6T9DGh2JB3l</t>
  </si>
  <si>
    <t>2025-05-28T06:07:49.000Z</t>
  </si>
  <si>
    <t>pfbid02kS9sdXzF6D19EnqXRVE9VQTTu9zdc4FAQEAxS5Us14JJhzYqpgvmkBeo38A424Ufl</t>
  </si>
  <si>
    <t>2025-05-26T10:22:19.000Z</t>
  </si>
  <si>
    <t>1774225680195573</t>
  </si>
  <si>
    <t>2025-05-24T14:06:01.000Z</t>
  </si>
  <si>
    <t>pfbid0tzBooGtmBEHhvCGS6E3tna3fSBJ74VVK881awi9f91zhV2rkW2zaS9vcHVgoWiGnl</t>
  </si>
  <si>
    <t>2025-05-21T04:12:14.000Z</t>
  </si>
  <si>
    <t>1659834457975659</t>
  </si>
  <si>
    <t>2025-05-15T07:35:39.000Z</t>
  </si>
  <si>
    <t>1783810332169242</t>
  </si>
  <si>
    <t>2025-05-13T06:32:30.000Z</t>
  </si>
  <si>
    <t>pfbid085Jmi1KFsKviXyWhU8fpbYkGv8qQTfFaKvJdyqzmxyraWPhJ2pfBsctVagFjFyrXl</t>
  </si>
  <si>
    <t>2025-05-06T06:40:08.000Z</t>
  </si>
  <si>
    <t>https://www.kilowatt.hk/chargers/3987</t>
  </si>
  <si>
    <t>763411873</t>
  </si>
  <si>
    <t>2025-04-27T06:34:16.000Z</t>
  </si>
  <si>
    <t>FF38301B</t>
  </si>
  <si>
    <t>10163844783361874</t>
  </si>
  <si>
    <t>https://www.facebook.com/photo.php?fbid=10163844783361874&amp;set=gm.3503175036644192&amp;type=3</t>
  </si>
  <si>
    <t>pfbid02tapEQgUq5HgM6ve1cQDMmwhNiCRxgdD5eT1vWHsGye5Ab8Dj2JcT5uMrMb3PmTFUl</t>
  </si>
  <si>
    <t>2025-04-26T05:22:55.000Z</t>
  </si>
  <si>
    <t>pfbid02YdJAdNQTSqW42hbZg2QDBDhrp59E2eMW8AuV9ccjLbnAA7uMD1T3WUyv8gwLggoFl</t>
  </si>
  <si>
    <t>2025-04-25T10:21:15.000Z</t>
  </si>
  <si>
    <t>FF030713</t>
  </si>
  <si>
    <t>10161383514969103</t>
  </si>
  <si>
    <t>https://www.facebook.com/photo.php?fbid=10161383514969103&amp;set=gm.3501730226788673&amp;type=3</t>
  </si>
  <si>
    <t>2025-04-24T11:36:29.000Z</t>
  </si>
  <si>
    <t>2025-04-24T08:14:25.000Z</t>
  </si>
  <si>
    <t>pfbid0iPfKKdMqQC9taaaKijqANStPJT5VAue8ivb5cjAL8ijDapwCYSHR3yDcFqBEa3Ucl</t>
  </si>
  <si>
    <t>2025-04-22T05:17:44.000Z</t>
  </si>
  <si>
    <t>2025-04-18T01:41:48.000Z</t>
  </si>
  <si>
    <t>pfbid0Z7FoXiA2NyCgPoweUk1Wt6Gm3jxT9BpDsxMiHr7ocWg88gHo6d9nK35jYvnrWgbgl</t>
  </si>
  <si>
    <t>2025-04-18T01:41:40.000Z</t>
  </si>
  <si>
    <t>pfbid02rxtom9mYqRWfkASkToNKuZMz3ww48Dvs35TVFsjy3AGTqp9xeNmkvLaYim64NFvUl</t>
  </si>
  <si>
    <t>2025-04-18T01:41:36.000Z</t>
  </si>
  <si>
    <t>FFDEA37B</t>
  </si>
  <si>
    <t>10170334494630538</t>
  </si>
  <si>
    <t>https://www.facebook.com/photo.php?fbid=10170334494630538&amp;set=gm.3495386207423075&amp;type=3</t>
  </si>
  <si>
    <t>pfbid0rxZtX13VKgd1wYpXy12nDwiHcSFhmETUdyTZLpC5AWtWc3xjR48oRXzSzkciARPKl</t>
  </si>
  <si>
    <t>2025-04-16T08:16:05.000Z</t>
  </si>
  <si>
    <t>https://www.facebook.com/groups/hkevcharging/permalink/3493647750930254/</t>
  </si>
  <si>
    <t>2025-04-16T08:15:49.000Z</t>
  </si>
  <si>
    <t>https://www.facebook.com/groups/hkevcharging/permalink/3488980781396951/</t>
  </si>
  <si>
    <t>2025-04-12T10:29:35.000Z</t>
  </si>
  <si>
    <t>https://www.supreme.vip/home/shoplist.html</t>
  </si>
  <si>
    <t>2025-04-11T11:30:23.000Z</t>
  </si>
  <si>
    <t>61575279383249</t>
  </si>
  <si>
    <t>2025-04-11T06:35:39.000Z</t>
  </si>
  <si>
    <t>pfbid0tF3obDmnUK7BxAqf4N7cwajEiBNz9sTJbJGATZSBKcDEoYhxvEiK5Gaqs9GVtFG4l</t>
  </si>
  <si>
    <t>2025-04-10T09:17:25.000Z</t>
  </si>
  <si>
    <t>pcb.3487699378191758</t>
  </si>
  <si>
    <t>https://www.facebook.com/media/set/?set=pcb.3487699378191758&amp;type=1</t>
  </si>
  <si>
    <t>9452650558164773</t>
  </si>
  <si>
    <t>https://scontent-sjc6-1.xx.fbcdn.net/v/t39.30808-6/512647573_10007475229348967_9216478347478485839_n.jpg?stp=dst-jpg_s590x590_tt6&amp;_nc_cat=104&amp;ccb=1-7&amp;_nc_sid=aa7b47&amp;_nc_ohc=rFC1Jv_1he0Q7kNvwFH-b3A&amp;_nc_oc=AdoohcYF9b6y5SixMnWQI6G9dJIEWamyUfjLg2-CMAhrzXReurh47qT2SipetA5yI4k&amp;_nc_zt=23&amp;_nc_ht=scontent-sjc6-1.xx&amp;_nc_gid=dOXNikUuak2cPWOlmCnL6g&amp;_nc_ss=72289&amp;oh=00_Af6d0AAEp7rrXYOglvo3zDKix576UczJlWZGRp-X57KtKA&amp;oe=6A10B016</t>
  </si>
  <si>
    <t>9452650528164776</t>
  </si>
  <si>
    <t>https://scontent-sjc6-1.xx.fbcdn.net/v/t39.30808-6/511195888_10007475219348968_5711227026204572108_n.jpg?stp=dst-jpg_p552x414_tt6&amp;_nc_cat=101&amp;ccb=1-7&amp;_nc_sid=aa7b47&amp;_nc_ohc=d644iUZNm80Q7kNvwE07MLk&amp;_nc_oc=AdpMLR3QabP2cW42u5Wy17i4qM0drrbcfghNw5Yab2l7PICOUGU6Fy9NrYrd5XWVPEs&amp;_nc_zt=23&amp;_nc_ht=scontent-sjc6-1.xx&amp;_nc_gid=dOXNikUuak2cPWOlmCnL6g&amp;_nc_ss=72289&amp;oh=00_Af7SRxWrYaxCYFalCKE1TUnipwMf-S-SoYX-kFC_uOIgfg&amp;oe=6A109D60</t>
  </si>
  <si>
    <t>1366190331082150</t>
  </si>
  <si>
    <t>2025-04-07T03:43:40.000Z</t>
  </si>
  <si>
    <t>pfbid02zTLDzbk7jHNijUD1SXeMdJtPj15c5mSBwL8U2AB1vsLNUqLaBXRJLTe9XVVWhDGXl</t>
  </si>
  <si>
    <t>2025-04-03T09:04:35.000Z</t>
  </si>
  <si>
    <t>2025-04-01T11:59:11.000Z</t>
  </si>
  <si>
    <t>4013087585579004</t>
  </si>
  <si>
    <t>2025-03-30T13:46:18.000Z</t>
  </si>
  <si>
    <t>pfbid028J5qTjMpthcJhh9bJqzyBZEAZUBAVZQ1R1SiVM2hoGfmUpbQkTGq6W6Z9KRkQwYdl</t>
  </si>
  <si>
    <t>2025-03-27T08:20:07.000Z</t>
  </si>
  <si>
    <t>https://www.hk01.com/%E5%8D%B3%E6%99%82%E4%B8%AD%E5%9C%8B/60220816/%E6%AF%94%E4%BA%9E%E8%BF%AA%E6%8E%A8-%E5%85%86%E7%93%A6%E9%96%83%E5%85%85-%E6%8A%80%E8%A1%93-%E5%85%85%E9%9B%BB5%E5%88%86%E9%90%98%E7%BA%8C%E8%88%AA400%E5%85%AC%E9%87%8C</t>
  </si>
  <si>
    <t>2025-03-21T11:58:05.000Z</t>
  </si>
  <si>
    <t>https://external.ftpa1-1.fna.fbcdn.net/emg1/v/t13/7678441751106710760?url=https%3A%2F%2Fcdn.hk01.com%2Fdi%2Fmedia%2Fimages%2Fdw%2F20250318%2F978645656564404224513278.jpeg%2FybvbLMdiaxmOpxkqLPQapvkptxzdLJYpfiwBlX4sAZU&amp;fb_obo=1&amp;utld=hk01.com&amp;stp=c0.5000x0.5000f_dst-jpg_flffffff_p500x261_q75_tt6&amp;_nc_gid=jmVjUjC2HnUxvuHEzT6F0Q&amp;_nc_oc=AdreVB7W4a586zsxLQeG6dVqTOoCYbjeIMBaQicwD_bFFLseJpra2Kfan4-QhiZyVYvBPHqPGWO9-2dlApIZd4c3&amp;ccb=13-1&amp;oh=06_Q3-_AYjGtNnt10Py2pQy55hJpWXU0rkaZOwdePN3ciAw70_r&amp;oe=6A0CC0D3&amp;_nc_sid=085657</t>
  </si>
  <si>
    <t>https://www.pcmarket.com.hk/clp-announced-the-introduction-of-charging-fees-for-electric-vehicles/</t>
  </si>
  <si>
    <t>pfbid0J2Ndt8yVDD5duJmCMD7qZyX6eg1GxVfvXB8XdghMSWp1zxNuQmuWL7AnbZZWLSqyl</t>
  </si>
  <si>
    <t>2025-03-21T11:57:58.000Z</t>
  </si>
  <si>
    <t>1180306386779510</t>
  </si>
  <si>
    <t>https://external.ftpa1-1.fna.fbcdn.net/emg1/v/t13/6659850723738492149?url=https%3A%2F%2Fcdn.pcmarket.com.hk%2Fwp-content%2Fuploads%2F2025%2F03%2F18204601%2FPCM_Facebook_News_20250318_Electric_car_charging_pay.jpg&amp;fb_obo=1&amp;utld=pcmarket.com.hk&amp;stp=c0.5000x0.5000f_dst-jpg_flffffff_p500x261_q75_tt6&amp;_nc_gid=jmVjUjC2HnUxvuHEzT6F0Q&amp;_nc_oc=AdowM0CYGKZ-g-f7IoCtdaVwM_eP3fE11B4u5a9KqGg3J1pW9A_i-Vg3r1zyahIbP6hpZ4uMOqo_xyzJ1Dih1gPa&amp;ccb=13-1&amp;oh=06_Q3-_AUBVVK62NTEFZTHVTbBNaLsaOiZsgxD2DUkbAK0lgb0N&amp;oe=6A0CA6B2&amp;_nc_sid=085657</t>
  </si>
  <si>
    <t>2025-03-14T03:48:01.000Z</t>
  </si>
  <si>
    <t>2025-03-12T11:37:05.000Z</t>
  </si>
  <si>
    <t>FF020202</t>
  </si>
  <si>
    <t>530195293442743</t>
  </si>
  <si>
    <t>https://www.facebook.com/photo.php?fbid=530195293442743&amp;set=gm.3460005567627806&amp;type=3</t>
  </si>
  <si>
    <t>https://www.hk01.com/%E8%B2%A1%E7%B6%93%E5%BF%AB%E8%A8%8A/1050267/%E6%B8%AF%E6%8A%95%E9%A6%96%E5%87%BA%E6%B5%B7-%E5%A4%A5spark%E5%BB%BA%E6%B3%B0%E5%9C%8B%E9%9B%BB%E5%8B%95%E8%BB%8A%E5%85%85%E9%9B%BB%E8%A9%A6%E9%BB%9E-%E6%96%992026%E5%B9%B4%E8%BA%8B%E7%95%B6%E5%9C%B0%E5%89%8D%E4%B8%89?utm_source=01webshare&amp;utm_medium=referral&amp;utm_campaign=native</t>
  </si>
  <si>
    <t>pfbid036PnDvaYByA9WngQrpNAqwB5iCMuZGzD71UGhMWEFYURxCv8EQFA7X2X8kkW6hiaUl</t>
  </si>
  <si>
    <t>2025-03-09T10:08:58.000Z</t>
  </si>
  <si>
    <t>122216790320216448</t>
  </si>
  <si>
    <t>https://external-phx1-1.xx.fbcdn.net/emg1/v/t13/17594772194967942824?url=https%3A%2F%2Fcdn.hk01.com%2Fdi%2Fmedia%2Fimages%2Fdw%2F20240822%2F903285610070937600938172.jpeg%2FUd2lxr6FGt_-9ebiWSE2aqqWyRRrerEy7-5Gk-_uRpM&amp;fb_obo=1&amp;utld=hk01.com&amp;stp=c0.5000x0.5000f_dst-jpg_flffffff_p500x261_q75_tt6&amp;_nc_gid=MXdsd5EuXDlbg7niRwVA3g&amp;_nc_oc=AdpDJEOuwGqMqcnuZBUkkU0DCcxFXe7EE19tBKqAmYj_Agbz1ToU5JR4acBdwNCW_uk&amp;ccb=13-1&amp;oh=06_Q3-_Ad2fFkFTFlztCBtfVq1gYnTYFzkngBeFzRd68jg-M2z1&amp;oe=6A0CAA48&amp;_nc_sid=085657</t>
  </si>
  <si>
    <t>2025-03-08T09:22:21.000Z</t>
  </si>
  <si>
    <t>https://www.dcfever.com/news/readnews.php?id=39120</t>
  </si>
  <si>
    <t>2025-03-05T09:03:34.000Z</t>
  </si>
  <si>
    <t>https://external-dfw6-1.xx.fbcdn.net/emg1/v/t13/11781114008663720733?url=https%3A%2F%2Fcdn01.dcfever.com%2Farticles%2Fnews%2F2025%2F03%2F39120_1741088517_headline.jpg&amp;fb_obo=1&amp;utld=dcfever.com&amp;stp=c0.5000x0.5000f_dst-jpg_flffffff_p500x261_q75_tt6&amp;_nc_gid=edbNmF3iMQKUrzl_TVCwOA&amp;_nc_oc=AdrmmuBcdi6rtN5HANGNpgAs9DfChd-oaPsw3YmgO2s5pU_6eoUfgNAgRkAGb3OFnIo&amp;ccb=13-1&amp;oh=06_Q3-_ASOfM3jdR1_umRzh2d-Klt3JYrcw7Cu7FAqddHVsMIrx&amp;oe=6A0CC8BA&amp;_nc_sid=085657</t>
  </si>
  <si>
    <t>2025-02-28T02:49:19.000Z</t>
  </si>
  <si>
    <t>2025-02-27T05:49:16.000Z</t>
  </si>
  <si>
    <t>2025-02-26T11:01:41.000Z</t>
  </si>
  <si>
    <t>FFCFFF81</t>
  </si>
  <si>
    <t>655020910420194</t>
  </si>
  <si>
    <t>https://www.facebook.com/photo.php?fbid=655020910420194&amp;set=gm.3448516545443375&amp;type=3</t>
  </si>
  <si>
    <t>1372413080431764</t>
  </si>
  <si>
    <t>2025-02-26T10:30:03.000Z</t>
  </si>
  <si>
    <t>3448497632111933</t>
  </si>
  <si>
    <t>1110206740854394</t>
  </si>
  <si>
    <t>508355898973477</t>
  </si>
  <si>
    <t>1561798941190253</t>
  </si>
  <si>
    <t>1175344593937897</t>
  </si>
  <si>
    <t>1306782070556802</t>
  </si>
  <si>
    <t>反對</t>
  </si>
  <si>
    <t>冇意見</t>
  </si>
  <si>
    <t>支持</t>
  </si>
  <si>
    <t>有保留</t>
  </si>
  <si>
    <t>我馬上退港</t>
  </si>
  <si>
    <t>OPEN</t>
  </si>
  <si>
    <t>3448497628778600</t>
  </si>
  <si>
    <t>CHOOSE_MULTIPLE</t>
  </si>
  <si>
    <t>https://news.now.com/urgentnews.jsp?taskId=40724</t>
  </si>
  <si>
    <t>1613326072623701</t>
  </si>
  <si>
    <t>2025-02-26T10:28:43.000Z</t>
  </si>
  <si>
    <t>1624458281510480</t>
  </si>
  <si>
    <t>https://external-lga3-3.xx.fbcdn.net/emg1/v/t13/7507603301221701194?url=https%3A%2F%2Fdy9wh6wkphgeg.cloudfront.net%2Fimage%2Fextra_banner.jpg%3Fv%3D4&amp;fb_obo=1&amp;utld=dy9wh6wkphgeg.cloudfront.net&amp;stp=c0.5000x0.5000f_dst-jpg_flffffff_p500x261_q75_tt6&amp;_nc_gid=E5HkJd5Et1C4zvHwpEjYdQ&amp;_nc_oc=AdpeQdO_CZWxC4-FspbAK39A1qpG36oAWsXB73wL5Q4Ulvm6fsrX2DB2c6om5LYQpYA&amp;ccb=13-1&amp;oh=06_Q3-_AW4UV7CqGhTnGRIGydeXI2xCIWGSG2cIK5o_Zow5Oxcb&amp;oe=6A0CA97B&amp;_nc_sid=085657</t>
  </si>
  <si>
    <t>2025-02-24T06:20:54.000Z</t>
  </si>
  <si>
    <t>https://www.youtube.com/watch?v=8qMjq7IYMfs</t>
  </si>
  <si>
    <t>2025-02-21T14:02:19.000Z</t>
  </si>
  <si>
    <t>https://survey.zohopublic.com/zs/3SCIjH</t>
  </si>
  <si>
    <t>2025-02-20T04:47:52.000Z</t>
  </si>
  <si>
    <t>917521643898062</t>
  </si>
  <si>
    <t>https://external-atl3-2.xx.fbcdn.net/emg1/v/t13/7756541929151362557?url=https%3A%2F%2Fsurvey.zohopublic.com%2Fimages%2Fopengraph_image.jpg&amp;fb_obo=1&amp;utld=zohopublic.com&amp;stp=c0.5000x0.5000f_dst-jpg_flffffff_p500x261_q75_tt6&amp;_nc_gid=gLq8cENzr-K8MtY0mldbhw&amp;_nc_oc=AdpRE4oWyeddfnSwICaMLBh8r-wNFLuSG99Ptz_7ACZKY_qoKrGbJXZpdjyEceIsNWI&amp;ccb=13-1&amp;oh=06_Q3-_AdEk9xSf9lol4NG9-Sq0g3MiK1HZaizqslXEqW2wouoB&amp;oe=6A0CC4F8&amp;_nc_sid=085657</t>
  </si>
  <si>
    <t>2025-02-19T04:45:50.000Z</t>
  </si>
  <si>
    <t>pcb.3442541446040885</t>
  </si>
  <si>
    <t>https://www.facebook.com/media/set/?set=pcb.3442541446040885&amp;type=1</t>
  </si>
  <si>
    <t>1156797942463688</t>
  </si>
  <si>
    <t>https://scontent.fmem1-1.fna.fbcdn.net/v/t39.30808-6/485206913_1179295830213899_1424219273200846976_n.jpg?stp=dst-jpg_s590x590_tt6&amp;_nc_cat=109&amp;ccb=1-7&amp;_nc_sid=aa7b47&amp;_nc_ohc=_U72G8SiTboQ7kNvwEAmLjn&amp;_nc_oc=AdpqsDzS274HV9yHLuZiexw-stmBGOkeF6Yia0RurOeulyki_clQxMZaNHMWykjMnTE&amp;_nc_zt=23&amp;_nc_ht=scontent.fmem1-1.fna&amp;_nc_gid=fb4WAFfr4ddHEc1oFOktkw&amp;_nc_ss=72289&amp;oh=00_Af5McXTT8aLd_jCAcExK7cAcR2eXch9VHFya5y6lEfwnPA&amp;oe=6A109C13</t>
  </si>
  <si>
    <t>1156797985797017</t>
  </si>
  <si>
    <t>https://scontent.fmem1-1.fna.fbcdn.net/v/t39.30808-6/485779102_1179297573547058_3592827755641975932_n.jpg?stp=dst-jpg_s590x590_tt6&amp;_nc_cat=100&amp;ccb=1-7&amp;_nc_sid=aa7b47&amp;_nc_ohc=at_NqRz5VMwQ7kNvwGgJCke&amp;_nc_oc=Adoq2BKISWzzc0h-b-EPQDREWjv8Bj5qEzU4_8c3CxNhUWSwOzIZ7xfQbCeL4kjLfY8&amp;_nc_zt=23&amp;_nc_ht=scontent.fmem1-1.fna&amp;_nc_gid=fb4WAFfr4ddHEc1oFOktkw&amp;_nc_ss=72289&amp;oh=00_Af42vu_vh2gLac-xTzPAKKXaY-d82RZWXvwaBzFGKZTrAA&amp;oe=6A109AA4</t>
  </si>
  <si>
    <t>3344121115725366</t>
  </si>
  <si>
    <t>2025-02-19T04:45:45.000Z</t>
  </si>
  <si>
    <t>638057178697813</t>
  </si>
  <si>
    <t>2025-02-19T04:45:42.000Z</t>
  </si>
  <si>
    <t>100094265815081</t>
  </si>
  <si>
    <t>2025-02-15T07:41:33.000Z</t>
  </si>
  <si>
    <t>61573037665493</t>
  </si>
  <si>
    <t>2025-02-12T08:47:23.000Z</t>
  </si>
  <si>
    <t>FFDCE0DF</t>
  </si>
  <si>
    <t>122097423128767922</t>
  </si>
  <si>
    <t>https://www.facebook.com/photo.php?fbid=122097423128767922&amp;set=gm.3436376306657399&amp;type=3</t>
  </si>
  <si>
    <t>https://youtu.be/4TI3z9YoM54?si=awQCmS070zf1-mWS</t>
  </si>
  <si>
    <t>2025-02-12T08:47:15.000Z</t>
  </si>
  <si>
    <t>https://external-atl3-2.xx.fbcdn.net/emg1/v/t13/18216155889503484045?url=https%3A%2F%2Fi.ytimg.com%2Fvi%2F4TI3z9YoM54%2Fmaxresdefault.jpg&amp;fb_obo=1&amp;utld=ytimg.com&amp;stp=c0.5000x0.5000f_dst-jpg_flffffff_p500x261_q75_tt6&amp;_nc_gid=qUckMWeMe72DvK_aiH2u2w&amp;_nc_oc=AdoIM7pJxLh2GXMmO8MLRKG-_SDUy-ueKnaDggTN6jncuIh88zpSayHPJYa776D7Fn0&amp;ccb=13-1&amp;oh=06_Q3-_Adc7V6qXApF5phooGFCa17_67_kQp5GZCzkt9glzPaW6&amp;oe=6A0CCB5E&amp;_nc_sid=085657</t>
  </si>
  <si>
    <t>2025-02-11T00:20:46.000Z</t>
  </si>
  <si>
    <t>787909979902202</t>
  </si>
  <si>
    <t>2025-02-10T05:45:51.000Z</t>
  </si>
  <si>
    <t>FF0B1014</t>
  </si>
  <si>
    <t>981478470545351</t>
  </si>
  <si>
    <t>https://www.facebook.com/787909979902202/photos/gm.3435805606714469/981478470545351/?type=3</t>
  </si>
  <si>
    <t>pfbid0WUMwbyXYfTy5LsPsdwFSN2hyGPgE2MW76B3q15kehUVXuSioz4ubipMDDP1ufMKnl</t>
  </si>
  <si>
    <t>2025-02-09T11:13:21.000Z</t>
  </si>
  <si>
    <t>1622589438620527</t>
  </si>
  <si>
    <t>2025-02-08T15:03:59.000Z</t>
  </si>
  <si>
    <t>FF383C47</t>
  </si>
  <si>
    <t>9234007146667041</t>
  </si>
  <si>
    <t>https://www.facebook.com/1622589438620527/photos/gm.3434454693516227/9234007146667041/?type=3</t>
  </si>
  <si>
    <t>2025-02-03T06:46:15.000Z</t>
  </si>
  <si>
    <t>FF90949C</t>
  </si>
  <si>
    <t>10162339504902748</t>
  </si>
  <si>
    <t>https://www.facebook.com/photo.php?fbid=10162339504902748&amp;set=gm.3430740263887670&amp;type=3</t>
  </si>
  <si>
    <t>2025-01-31T09:09:42.000Z</t>
  </si>
  <si>
    <t>FF070C20</t>
  </si>
  <si>
    <t>500799296382343</t>
  </si>
  <si>
    <t>https://www.facebook.com/photo.php?fbid=500799296382343&amp;set=gm.3428452790783084&amp;type=3</t>
  </si>
  <si>
    <t>https://kilowatt.lol/4hfFIxL</t>
  </si>
  <si>
    <t>2025-01-31T03:30:04.000Z</t>
  </si>
  <si>
    <t>FF802121</t>
  </si>
  <si>
    <t>636157105639908</t>
  </si>
  <si>
    <t>May be an image of text that says "KILOWATT 中国平安保險（香港） CHINAPNGANINSURANCE.CHONGKONG) KILOWATT中国平安保険（香酒 ANINSURANCECHONG CHONG KONG) CHINA ANINSURANCE 網上車保獨家優惠 即享 $ $888 折扣 折扣 HK 即上KilowattApp優惠專區領取 即上 Kilowatt App 優惠專區領取 B *優惠須受條款及細則約束"</t>
  </si>
  <si>
    <t>https://www.facebook.com/photo.php?fbid=636157105639908&amp;set=gm.3428364407458589&amp;type=3</t>
  </si>
  <si>
    <t>2025-01-28T10:10:32.000Z</t>
  </si>
  <si>
    <t>FFD93C1F</t>
  </si>
  <si>
    <t>634301365825482</t>
  </si>
  <si>
    <t>https://www.facebook.com/photo.php?fbid=634301365825482&amp;set=gm.3426388507656179&amp;type=3</t>
  </si>
  <si>
    <t>https://www.facebook.com/share/p/1BCCqxhUs6/</t>
  </si>
  <si>
    <t>pfbid029thCeMjcJvuB81HdQRrZNEg1NpAjC9vjnUQBu9b1RAqEJsEgo4m7ktPoL4UXoBial</t>
  </si>
  <si>
    <t>2025-01-28T06:54:42.000Z</t>
  </si>
  <si>
    <t>2025-01-27T10:07:32.000Z</t>
  </si>
  <si>
    <t>https://external.fagc3-1.fna.fbcdn.net/emg1/v/t13/932345416168234439?url=https%3A%2F%2Fimages-news.now.com%2Fnewsimage%2FNewsImage%2FFIN-EU-TARIFFS-250127-1310.jpg&amp;fb_obo=1&amp;utld=now.com&amp;stp=c0.5000x0.5000f_dst-jpg_flffffff_p500x261_q75_tt6&amp;_nc_gid=hYCGrwm0743L_ja-giRdkg&amp;_nc_oc=AdpDxR-ERsNdI027ULrwKAEom6XrxHeGy988BedxDGgdK7fF8vGd5DR7nWu5ND1onrk&amp;ccb=13-1&amp;oh=06_Q3-_AZpgehIVkFg756344zSuICTKCKQVCTbggNe9auD-Lr4j&amp;oe=6A0CBCB4&amp;_nc_sid=085657</t>
  </si>
  <si>
    <t>https://www.kilowatt.hk/chargers/4214</t>
  </si>
  <si>
    <t>2025-01-26T07:29:15.000Z</t>
  </si>
  <si>
    <t>pcb.3424853367809693</t>
  </si>
  <si>
    <t>https://www.facebook.com/media/set/?set=pcb.3424853367809693&amp;type=1</t>
  </si>
  <si>
    <t>10162326161107748</t>
  </si>
  <si>
    <t>https://scontent-atl3-3.xx.fbcdn.net/v/t39.30808-6/475260542_10162326161272748_2749697251184652543_n.jpg?stp=cp6_dst-jpegr_s590x590_tt6&amp;_nc_cat=107&amp;ccb=1-7&amp;_nc_sid=aa7b47&amp;_nc_ohc=iXo4NUyWLWUQ7kNvwEw_JKV&amp;_nc_oc=AdrFjCgo2NiGoJi_g-ZqULUPzc7yliBbhyyg6-A99KyoqxXEp_ntrIKfzVHWjWbL6LY&amp;_nc_zt=23&amp;se=-1&amp;_nc_ht=scontent-atl3-3.xx&amp;_nc_gid=hYCGrwm0743L_ja-giRdkg&amp;_nc_ss=72289&amp;oh=00_Af6bHPASL1MX-li8lOYWuWILX_-zj1MLN41EPcpwVDaRxA&amp;oe=6A10CAB1</t>
  </si>
  <si>
    <t>10162326161157748</t>
  </si>
  <si>
    <t>https://scontent-atl3-1.xx.fbcdn.net/v/t39.30808-6/474840974_10162326161162748_8065060700303181071_n.jpg?stp=cp6_dst-jpg_s590x590_tt6&amp;_nc_cat=106&amp;ccb=1-7&amp;_nc_sid=aa7b47&amp;_nc_ohc=Cy0q_d-_zGEQ7kNvwHtDkgC&amp;_nc_oc=AdoD1jvxM5MPqLhaQJ2ik2kcSEb8yZu6TjGy41FDbLcXVG3FBpYhz8ueTH2TJm0yGQw&amp;_nc_zt=23&amp;_nc_ht=scontent-atl3-1.xx&amp;_nc_gid=hYCGrwm0743L_ja-giRdkg&amp;_nc_ss=72289&amp;oh=00_Af5oDta3oi-1sSS-xWwbLag9Ckz6VbIfojGE5yAJcGEL_g&amp;oe=6A10CF75</t>
  </si>
  <si>
    <t>10162326161217748</t>
  </si>
  <si>
    <t>https://scontent-atl3-2.xx.fbcdn.net/v/t39.30808-6/475062566_10162326161332748_2117187347876724342_n.jpg?stp=dst-jpg_s590x590_tt6&amp;_nc_cat=101&amp;ccb=1-7&amp;_nc_sid=aa7b47&amp;_nc_ohc=jW2yswxtMx0Q7kNvwHmvX1T&amp;_nc_oc=Adq2pE-pEBQSOpCNDitnMtpJkJSOBUb0HjnoTz9T1F436cQ7_ZsTh3eT7QuM5C52HAw&amp;_nc_zt=23&amp;_nc_ht=scontent-atl3-2.xx&amp;_nc_gid=hYCGrwm0743L_ja-giRdkg&amp;_nc_ss=72289&amp;oh=00_Af5a4yLpsj9Gc9nIQ8rVAEBsKqnBcmBtnhUGGIGQME4vMw&amp;oe=6A10B759</t>
  </si>
  <si>
    <t>2025-01-26T04:51:45.000Z</t>
  </si>
  <si>
    <t>pfbid02UPnwX1QCK5Q54R9VcQmfVAhAKGjVnwsm1HKPcszKqeDNArSSYAgk7Sn62NVD2Epkl</t>
  </si>
  <si>
    <t>2025-01-25T11:39:01.000Z</t>
  </si>
  <si>
    <t>https://www.youtube.com/watch?v=jaRObrWstTc</t>
  </si>
  <si>
    <t>2025-01-25T11:38:55.000Z</t>
  </si>
  <si>
    <t>2025-01-25T11:38:44.000Z</t>
  </si>
  <si>
    <t>2025-01-24T08:43:57.000Z</t>
  </si>
  <si>
    <t>pcb.3423369551291408</t>
  </si>
  <si>
    <t>https://www.facebook.com/media/set/?set=pcb.3423369551291408&amp;type=1</t>
  </si>
  <si>
    <t>10162322815747748</t>
  </si>
  <si>
    <t>https://scontent-ord5-3.xx.fbcdn.net/v/t39.30808-6/474596020_10162322815867748_2398723377679545118_n.jpg?stp=cp6_dst-jpegr_s590x590_tt6&amp;_nc_cat=109&amp;ccb=1-7&amp;_nc_sid=aa7b47&amp;_nc_ohc=djL_r3BEHw0Q7kNvwETBvxm&amp;_nc_oc=AdoClGxf1bMAAEiRhWrQ77y4R2Afao1RmFBZbTinJJOubetx0v9ycA0gB99RsvAnlcA&amp;_nc_zt=23&amp;se=-1&amp;_nc_ht=scontent-ord5-3.xx&amp;_nc_gid=Q8-t5LtTYGJHUNJivftGbA&amp;_nc_ss=72289&amp;oh=00_Af4zmsU5oLwZhIo7TFyg7qWQnqFDqz5BUqwU3yEzQZcscQ&amp;oe=6A10BDC5</t>
  </si>
  <si>
    <t>10162322815787748</t>
  </si>
  <si>
    <t>https://scontent-ord5-3.xx.fbcdn.net/v/t39.30808-6/474899815_10162322815967748_6561672026078651083_n.jpg?stp=cp6_dst-jpegr_s590x590_tt6&amp;_nc_cat=107&amp;ccb=1-7&amp;_nc_sid=aa7b47&amp;_nc_ohc=Sq5PBNlLsJQQ7kNvwFibeez&amp;_nc_oc=AdqGcS-KoASG4DySTl08Hv6p6XMyC2XpILJObXHcoC1Zn_oAlScD6B0f6zPN-4mPF_I&amp;_nc_zt=23&amp;se=-1&amp;_nc_ht=scontent-ord5-3.xx&amp;_nc_gid=Q8-t5LtTYGJHUNJivftGbA&amp;_nc_ss=72289&amp;oh=00_Af6r44nPpRXViOM_vnhpHuDej46i0pGBcHztrjtmugqaEw&amp;oe=6A10BF6A</t>
  </si>
  <si>
    <t>pfbid035SC85RNuRtAX3FpV8R17aX21s96pYuNFwVjGVLbtNZNhZZEnGUQyUGiWaZJbMsq2l</t>
  </si>
  <si>
    <t>2025-01-17T08:06:57.000Z</t>
  </si>
  <si>
    <t>FF292F3F</t>
  </si>
  <si>
    <t>537071086044560</t>
  </si>
  <si>
    <t>https://www.facebook.com/photo.php?fbid=537071086044560&amp;set=gm.3417542525207444&amp;type=3</t>
  </si>
  <si>
    <t>https://maps.app.goo.gl/R1SkdCVKAgNiXGRB6</t>
  </si>
  <si>
    <t>2025-01-14T13:03:47.000Z</t>
  </si>
  <si>
    <t>pcb.3416013058693724</t>
  </si>
  <si>
    <t>https://www.facebook.com/media/set/?set=pcb.3416013058693724&amp;type=1</t>
  </si>
  <si>
    <t>122206146776203657</t>
  </si>
  <si>
    <t>https://scontent-ord5-3.xx.fbcdn.net/v/t39.30808-6/480684605_122214117206203657_569768095086434994_n.jpg?stp=dst-jpg_s590x590_tt6&amp;_nc_cat=109&amp;ccb=1-7&amp;_nc_sid=aa7b47&amp;_nc_ohc=dkAgrQHaXv4Q7kNvwEGw0cC&amp;_nc_oc=AdpYV9qEnSqlwgj4DJ6ZZ2iySs6S1J3JLX-oCi7ic-v9D9FPA2XnX2Znb_VHakljH4s&amp;_nc_zt=23&amp;_nc_ht=scontent-ord5-3.xx&amp;_nc_gid=Q8-t5LtTYGJHUNJivftGbA&amp;_nc_ss=72289&amp;oh=00_Af6cw9KtqheaBPDL3axWkAQC71BS_glYqxk5fQ3YCDMbOA&amp;oe=6A10C535</t>
  </si>
  <si>
    <t>122206146770203657</t>
  </si>
  <si>
    <t>https://scontent-ord5-2.xx.fbcdn.net/v/t39.30808-6/481071165_122214117308203657_7105786054580996842_n.jpg?stp=dst-jpg_s590x590_tt6&amp;_nc_cat=102&amp;ccb=1-7&amp;_nc_sid=aa7b47&amp;_nc_ohc=hROeiYvZ7XQQ7kNvwGQ8X8k&amp;_nc_oc=Ado2Nx0NgJg2IIcsnWOZSQmZ9167_Y-FpqDoAbXkbPdxCX52NKnyx3xGjE9isaQzIG8&amp;_nc_zt=23&amp;_nc_ht=scontent-ord5-2.xx&amp;_nc_gid=Q8-t5LtTYGJHUNJivftGbA&amp;_nc_ss=72289&amp;oh=00_Af5XX6g74aQZS9p2GRgSuiVXnwL44Y4XgCN-oRDKkbwqjA&amp;oe=6A10AEF5</t>
  </si>
  <si>
    <t>122206146752203657</t>
  </si>
  <si>
    <t>https://scontent-ord5-3.xx.fbcdn.net/v/t39.30808-6/481020271_122214117284203657_365788406035758851_n.jpg?stp=dst-jpg_s590x590_tt6&amp;_nc_cat=107&amp;ccb=1-7&amp;_nc_sid=aa7b47&amp;_nc_ohc=kjRGXY9rCa0Q7kNvwEfKlra&amp;_nc_oc=AdpA4A48ErIRFGVLlWgdqP-ha2o4F0o6C-lVbHrKw2uS8zGpQ3E7yQ2qNljVTbimsMA&amp;_nc_zt=23&amp;_nc_ht=scontent-ord5-3.xx&amp;_nc_gid=Q8-t5LtTYGJHUNJivftGbA&amp;_nc_ss=72289&amp;oh=00_Af65z4Ht59NhHvsGF3-_FGmQirll1FgvhhFvawCqcybc3Q&amp;oe=6A10CFB4</t>
  </si>
  <si>
    <t>122206146740203657</t>
  </si>
  <si>
    <t>https://scontent-ord5-2.xx.fbcdn.net/v/t39.30808-6/480729485_122214117140203657_4101677509138323927_n.jpg?stp=dst-jpg_s590x590_tt6&amp;_nc_cat=105&amp;ccb=1-7&amp;_nc_sid=aa7b47&amp;_nc_ohc=9aNCdEEAaG0Q7kNvwGylWKu&amp;_nc_oc=AdqzqzhdVd9J387kTQALOdJTSjQW3rPEO2xqZNVvNiOMkFFOlEVDHKeedn-4G2xEaYs&amp;_nc_zt=23&amp;_nc_ht=scontent-ord5-2.xx&amp;_nc_gid=Q8-t5LtTYGJHUNJivftGbA&amp;_nc_ss=72289&amp;oh=00_Af4d_acjglSKeQM2WJzWNtVfYO0tL4hZZtsD8yHyO4-VZQ&amp;oe=6A10C006</t>
  </si>
  <si>
    <t>2025-01-14T13:03:45.000Z</t>
  </si>
  <si>
    <t>https://www.facebook.com/groups/hkevcharging/permalink/3415632128731817/</t>
  </si>
  <si>
    <t>2025-01-13T18:07:35.000Z</t>
  </si>
  <si>
    <t>pfbid0eAV6Mscu3ydeCa7csEhBbFZDE57ciRxnRDyzFfV6oJDgngxTgcbU8t66Tsv8J3Sil</t>
  </si>
  <si>
    <t>2025-01-09T06:56:33.000Z</t>
  </si>
  <si>
    <t>pfbid0iZvkjuwkWUW5bEYhFWWVcp9trsu53QX2BQ1K3JpU62ZLwMBgkBuM7pfN8TD3mDmxl</t>
  </si>
  <si>
    <t>2025-01-08T08:20:42.000Z</t>
  </si>
  <si>
    <t>https://www.kilowatt.hk/news/8689-2025%e6%96%b0%e5%b9%b4%e6%b3%8a%e8%bb%8a%e5%85%85%e9%9b%bb%e4%b8%89%e5%a4%a7%e6%96%b0%e8%81%9e%ef%bd%9c%e9%a0%98%e5%b1%95ev%e6%b3%8a%ef%bd%9c%e6%88%bf%e5%a7%94%e6%9c%83%e5%8a%a0%e5%83%b9%ef%bd%9c</t>
  </si>
  <si>
    <t>2025-01-04T13:17:26.000Z</t>
  </si>
  <si>
    <t>2025-01-02T08:50:04.000Z</t>
  </si>
  <si>
    <t>pcb.3407644189530611</t>
  </si>
  <si>
    <t>https://www.facebook.com/media/set/?set=pcb.3407644189530611&amp;type=1</t>
  </si>
  <si>
    <t>10164573011519167</t>
  </si>
  <si>
    <t>https://scontent.fmem1-1.fna.fbcdn.net/v/t39.30808-6/472055574_10164573011524167_4501896446530562342_n.jpg?stp=dst-jpg_s590x590_tt6&amp;_nc_cat=105&amp;ccb=1-7&amp;_nc_sid=aa7b47&amp;_nc_ohc=bcZPFR0xuaYQ7kNvwF3AVka&amp;_nc_oc=AdotF1mcpfi3XtAHCJpxOYBY6lvOu3PQpAfIoq0ZdQhKF5P1BoF2DT6qOMwIlCTVHdw&amp;_nc_zt=23&amp;_nc_ht=scontent.fmem1-1.fna&amp;_nc_gid=SFRLMiXaHMt4rEscO7OESw&amp;_nc_ss=72289&amp;oh=00_Af5m4uhfkrvtbTPiiX4DxrnfKMqG9105ffOWEMBCNaxONw&amp;oe=6A10B9D7</t>
  </si>
  <si>
    <t>10164572998654167</t>
  </si>
  <si>
    <t>https://scontent.fmem1-1.fna.fbcdn.net/v/t39.30808-6/472046979_10164574409049167_1609824878029398161_n.jpg?stp=cp6_dst-jpg_p480x480_tt6&amp;_nc_cat=105&amp;ccb=1-7&amp;_nc_sid=aa7b47&amp;_nc_ohc=tImMXXaxePMQ7kNvwHPThXg&amp;_nc_oc=AdovY94nOzqcPj0bxLQwLVUf5x1XJKA3zNvsVpPWPdVsDP92JLc8XQQERNqi_1-wllc&amp;_nc_zt=23&amp;_nc_ht=scontent.fmem1-1.fna&amp;_nc_gid=SFRLMiXaHMt4rEscO7OESw&amp;_nc_ss=72289&amp;oh=00_Af7_65lAMBQM5vx6qXoz2KAGIv5iAJF0v5x2vO733m_zvA&amp;oe=6A10C341</t>
  </si>
  <si>
    <t>2024-12-29T12:35:57.000Z</t>
  </si>
  <si>
    <t>pcb.3403974329897597</t>
  </si>
  <si>
    <t>https://www.facebook.com/media/set/?set=pcb.3403974329897597&amp;type=1</t>
  </si>
  <si>
    <t>122131929860505802</t>
  </si>
  <si>
    <t>https://scontent.frca1-1.fna.fbcdn.net/v/t39.30808-6/474909859_122137285826505802_7997481719549972925_n.jpg?stp=dst-jpg_s590x590_tt6&amp;_nc_cat=100&amp;ccb=1-7&amp;_nc_sid=aa7b47&amp;_nc_ohc=DAYAZj_Rn6AQ7kNvwGa7OMZ&amp;_nc_oc=Ado1eU8tZMxDB5HHacm5hToYqRQ0yTG6Ypy-QSRkyZgCIIrkNKrNEeYadmbcniIkIpo&amp;_nc_zt=23&amp;_nc_ht=scontent.frca1-1.fna&amp;_nc_gid=STR2HdjULlv9b8E84BCbeQ&amp;_nc_ss=72289&amp;oh=00_Af7Mvn2J61sltlFZ89n3UXmjAGG4matQRXogvXzQ4wd2lA&amp;oe=6A10AF6F</t>
  </si>
  <si>
    <t>122131929872505802</t>
  </si>
  <si>
    <t>https://scontent.frca1-1.fna.fbcdn.net/v/t39.30808-6/475233568_122137284392505802_3325906991439535853_n.jpg?stp=dst-jpg_s590x590_tt6&amp;_nc_cat=109&amp;ccb=1-7&amp;_nc_sid=aa7b47&amp;_nc_ohc=876bnOBhkaoQ7kNvwEtkf-K&amp;_nc_oc=AdoiGIrM82LxsGrYK9KVlj977ECE9DiJ0pH25RkMuWBvaDF6GkFaXG3G-SA4wwH9yrM&amp;_nc_zt=23&amp;_nc_ht=scontent.frca1-1.fna&amp;_nc_gid=STR2HdjULlv9b8E84BCbeQ&amp;_nc_ss=72289&amp;oh=00_Af5n9uOY6FczwyC5EUtG8H10Ut6oOMxIS7BvTIMbdyWJiA&amp;oe=6A10A630</t>
  </si>
  <si>
    <t>122131929830505802</t>
  </si>
  <si>
    <t>https://scontent.frca1-1.fna.fbcdn.net/v/t39.30808-6/475241861_122137285082505802_4373859602418113915_n.jpg?_nc_cat=108&amp;ccb=1-7&amp;_nc_sid=aa7b47&amp;_nc_ohc=4_DBgM1CZgsQ7kNvwHntcpd&amp;_nc_oc=AdpVJfN7r2fdXdi0QZbcX3h2rVKnX6wgkBbtGxvU1AkMHGP7k1X4vFD9KKHbNXHjYG0&amp;_nc_zt=23&amp;_nc_ht=scontent.frca1-1.fna&amp;_nc_gid=STR2HdjULlv9b8E84BCbeQ&amp;_nc_ss=72289&amp;oh=00_Af7lnJA-4VIS_PJyi4oeXLRkPt48bPPZz03n4cewpBVbHw&amp;oe=6A10CA17</t>
  </si>
  <si>
    <t>122131929992505802</t>
  </si>
  <si>
    <t>https://scontent.frca1-1.fna.fbcdn.net/v/t39.30808-6/475300790_122137284464505802_8998241867207380309_n.jpg?stp=cp6_dst-jpg_s590x590_tt6&amp;_nc_cat=108&amp;ccb=1-7&amp;_nc_sid=aa7b47&amp;_nc_ohc=ElcWSBJkCaUQ7kNvwEvH09H&amp;_nc_oc=AdrjtD39G--2bj7zEPkkG0l1pCF7sn2HqTOwxRCghDELRKIEcOpZY4-lWJKPbcTnR5Q&amp;_nc_zt=23&amp;_nc_ht=scontent.frca1-1.fna&amp;_nc_gid=STR2HdjULlv9b8E84BCbeQ&amp;_nc_ss=72289&amp;oh=00_Af4-lTonEulseYMSQ3Nzvny4JYhGwRMUd6Xa2KLQEhtotQ&amp;oe=6A10BB9E</t>
  </si>
  <si>
    <t>122131929962505802</t>
  </si>
  <si>
    <t>https://scontent.frca1-1.fna.fbcdn.net/v/t39.30808-6/475107802_122137284740505802_6026211941578474960_n.jpg?stp=dst-jpg_s590x590_tt6&amp;_nc_cat=110&amp;ccb=1-7&amp;_nc_sid=aa7b47&amp;_nc_ohc=fd9YwLX8cZoQ7kNvwGFG1nP&amp;_nc_oc=Ado1KHeldSpjmTlpIBScBrw17vyqgqnXSU20W-5U0CZsa1wpL9Iu2LP73x_cEan744E&amp;_nc_zt=23&amp;_nc_ht=scontent.frca1-1.fna&amp;_nc_gid=STR2HdjULlv9b8E84BCbeQ&amp;_nc_ss=72289&amp;oh=00_Af5lYnCXqXjB6nlMh-q2sQX0tjpXKnXlJRj0e8AgNPSl1w&amp;oe=6A10C0BD</t>
  </si>
  <si>
    <t>pfbid02JjSEM7raqzb8nRTSx9tMihAN5Ajb9jnbaVGEKPzWtZTJaSDpBm1QaCbLxJxSE1yEl</t>
  </si>
  <si>
    <t>2024-12-27T12:21:57.000Z</t>
  </si>
  <si>
    <t>497345976631306</t>
  </si>
  <si>
    <t>2024-12-25T09:01:26.000Z</t>
  </si>
  <si>
    <t>2024-12-24T12:00:42.000Z</t>
  </si>
  <si>
    <t>pcb.3401279246833772</t>
  </si>
  <si>
    <t>https://www.facebook.com/media/set/?set=pcb.3401279246833772&amp;type=1</t>
  </si>
  <si>
    <t>610588818196737</t>
  </si>
  <si>
    <t>https://scontent-lax7-1.xx.fbcdn.net/v/t39.30808-6/481711429_659445233311095_6355778061178991605_n.jpg?stp=dst-jpg_s590x590_tt6&amp;_nc_cat=111&amp;ccb=1-7&amp;_nc_sid=aa7b47&amp;_nc_ohc=2ujfqdTbClIQ7kNvwEbydIp&amp;_nc_oc=AdryywAKV4rnbBEh_lhGDflVvPxa6kIQA0-zFV9Gr_t7DS8JOXanQe7rfX0A5ad20-3NgHv6hmY6cQZiOVkjFvJD&amp;_nc_zt=23&amp;_nc_ht=scontent-lax7-1.xx&amp;_nc_gid=kOv635rE9FM82KrEFYlBhQ&amp;_nc_ss=72289&amp;oh=00_Af76w4WFH8fm3R5dmM77DBfkW1IGo0B58alN0deN_A5ukw&amp;oe=6A10CA33</t>
  </si>
  <si>
    <t>610588808196738</t>
  </si>
  <si>
    <t>https://scontent-lax7-1.xx.fbcdn.net/v/t39.30808-6/481332224_659445309977754_6689725220130976879_n.jpg?stp=dst-jpg_s590x590_tt6&amp;_nc_cat=101&amp;ccb=1-7&amp;_nc_sid=aa7b47&amp;_nc_ohc=QtPJvlHIOA0Q7kNvwH62Sr7&amp;_nc_oc=AdpdUTk8HdQ2WzKq6VfggHKIUcdcLWG8GGYyALIxiHrg78d35U2k8WtdcCUB_bdyPQBoh3MWFMw6XKFEg1CPl_NQ&amp;_nc_zt=23&amp;_nc_ht=scontent-lax7-1.xx&amp;_nc_gid=kOv635rE9FM82KrEFYlBhQ&amp;_nc_ss=72289&amp;oh=00_Af6IliF3o6pctqkPBG0zWfqIewZWSCRRu3Xyi4wU_cMrCw&amp;oe=6A10A213</t>
  </si>
  <si>
    <t>610588804863405</t>
  </si>
  <si>
    <t>https://scontent-lax3-1.xx.fbcdn.net/v/t39.30808-6/482093336_659445319977753_6608534350599058731_n.jpg?stp=dst-jpg_s590x590_tt6&amp;_nc_cat=104&amp;ccb=1-7&amp;_nc_sid=aa7b47&amp;_nc_ohc=ZqctH_SAtFAQ7kNvwF9dLJ4&amp;_nc_oc=Adom7Tzhtogl4ath_RorJy47BnBuVufXW_Ph9Ja3e0HYl6NxhRNaT0ZPDWSdChdNR-_XMCxdCqSX8qyIlmGGMEI3&amp;_nc_zt=23&amp;_nc_ht=scontent-lax3-1.xx&amp;_nc_gid=kOv635rE9FM82KrEFYlBhQ&amp;_nc_ss=72289&amp;oh=00_Af5S9SJUVeUlJFUxix0tJ0xjZCP4rE-j35VpBY9HJkxxog&amp;oe=6A10A1CA</t>
  </si>
  <si>
    <t>610588798196739</t>
  </si>
  <si>
    <t>https://scontent-lax3-1.xx.fbcdn.net/v/t39.30808-6/481079522_659445303311088_2247622565555731050_n.jpg?stp=dst-jpg_s590x590_tt6&amp;_nc_cat=110&amp;ccb=1-7&amp;_nc_sid=aa7b47&amp;_nc_ohc=MJekHoroymkQ7kNvwG2hKfq&amp;_nc_oc=AdrYMC2bmJkbYrwwez5F2MZQyWc60uGzg-iRxAZ654_NVRZ6DGQvM9QOP156K38WCKpcT6qUwhOMcgIVH17lqS5b&amp;_nc_zt=23&amp;_nc_ht=scontent-lax3-1.xx&amp;_nc_gid=kOv635rE9FM82KrEFYlBhQ&amp;_nc_ss=72289&amp;oh=00_Af6XAo6-2lFGYkM3aP28cBwmyfKnspYC30rtAfxJ47QS8Q&amp;oe=6A10C3C7</t>
  </si>
  <si>
    <t>610588801530072</t>
  </si>
  <si>
    <t>https://scontent-lax3-1.xx.fbcdn.net/v/t39.30808-6/481493726_659445219977763_2280579639394990589_n.jpg?stp=dst-jpg_s590x590_tt6&amp;_nc_cat=110&amp;ccb=1-7&amp;_nc_sid=aa7b47&amp;_nc_ohc=se6Kxrd9dbIQ7kNvwGWNxcm&amp;_nc_oc=Adqh8CqFsRPLsI9wZFGONq_5kaoXHajgM5xL6Rdl0Lg2hZLwW4-U28afAe_BinI5KWMTvFAnJhJXb204A46nOSje&amp;_nc_zt=23&amp;_nc_ht=scontent-lax3-1.xx&amp;_nc_gid=kOv635rE9FM82KrEFYlBhQ&amp;_nc_ss=72289&amp;oh=00_Af6-vRL8svig7Ti0KJ4Vbsn1dXv74kgQHamlEuWsul2BTQ&amp;oe=6A10B540</t>
  </si>
  <si>
    <t>2024-12-22T10:21:31.000Z</t>
  </si>
  <si>
    <t>pcb.3399708066990890</t>
  </si>
  <si>
    <t>https://www.facebook.com/media/set/?set=pcb.3399708066990890&amp;type=1</t>
  </si>
  <si>
    <t>609165465005739</t>
  </si>
  <si>
    <t>https://scontent-lax3-2.xx.fbcdn.net/v/t39.30808-6/481705024_659443506644601_4966325595387274129_n.jpg?stp=dst-jpg_s590x590_tt6&amp;_nc_cat=107&amp;ccb=1-7&amp;_nc_sid=aa7b47&amp;_nc_ohc=UCcoZ9xQrmIQ7kNvwG2u5CO&amp;_nc_oc=AdpQPBr5Jdz6sI_1QUiXo-wfGg3qRL604XLE3ZXD6o5aQvGAyaEmrFA2gnuQ5wJOotIPi35m_vqQz2t7Q_rmZBNw&amp;_nc_zt=23&amp;_nc_ht=scontent-lax3-2.xx&amp;_nc_gid=kOv635rE9FM82KrEFYlBhQ&amp;_nc_ss=72289&amp;oh=00_Af7KJqZqlqKHShNmUqajnhZrjfWig6yGDn74TW7ZAcLf-A&amp;oe=6A10C4F4</t>
  </si>
  <si>
    <t>609165461672406</t>
  </si>
  <si>
    <t>https://scontent-lax7-1.xx.fbcdn.net/v/t39.30808-6/481476647_659443476644604_6760105765053222054_n.jpg?stp=dst-jpg_s590x590_tt6&amp;_nc_cat=101&amp;ccb=1-7&amp;_nc_sid=aa7b47&amp;_nc_ohc=ZW3IPPyiDCQQ7kNvwHAWtkF&amp;_nc_oc=AdotoD677skUbd2kD3pDxZkpHNyHMY_1xTBmkAZXjD_pKOXBloG9BEDGLDZ0vM-AcjDM4TM6XOgxf4NiPmQyGDAj&amp;_nc_zt=23&amp;_nc_ht=scontent-lax7-1.xx&amp;_nc_gid=kOv635rE9FM82KrEFYlBhQ&amp;_nc_ss=72289&amp;oh=00_Af7UTJ-2lsDrOlfMigdw2UHNj7zwBb5aM2_t760HvMOo-g&amp;oe=6A1097C3</t>
  </si>
  <si>
    <t>1116396143187165</t>
  </si>
  <si>
    <t>2024-12-20T18:45:56.000Z</t>
  </si>
  <si>
    <t>10234920507463802</t>
  </si>
  <si>
    <t>https://www.facebook.com/1116396143187165/photos/gm.3398155650479465/10234920507463802/?type=3</t>
  </si>
  <si>
    <t>2024-12-20T14:04:42.000Z</t>
  </si>
  <si>
    <t>pcb.3398392267122470</t>
  </si>
  <si>
    <t>https://www.facebook.com/media/set/?set=pcb.3398392267122470&amp;type=1</t>
  </si>
  <si>
    <t>607913828464236</t>
  </si>
  <si>
    <t>https://scontent-phl2-1.xx.fbcdn.net/v/t39.30808-6/481078257_659441473311471_9060102011846502251_n.jpg?stp=dst-jpg_s590x590_tt6&amp;_nc_cat=108&amp;ccb=1-7&amp;_nc_sid=aa7b47&amp;_nc_ohc=Emtt8ZXjZ1kQ7kNvwEaKAEK&amp;_nc_oc=AdrRu2Gp97Pex6oX8ORMa8vn7lr9hMaCS_P5QMta6JhEYXLGqPRPJupYNE-nTGxapdE&amp;_nc_zt=23&amp;_nc_ht=scontent-phl2-1.xx&amp;_nc_gid=-5JEr2fbsLSC04bDp5QQbA&amp;_nc_ss=72289&amp;oh=00_Af5c0NdSO5WAHfzVd1euAttctYGA6bbrAsk3esZqZ23F0A&amp;oe=6A10B063</t>
  </si>
  <si>
    <t>607913831797569</t>
  </si>
  <si>
    <t>https://scontent-phl2-1.xx.fbcdn.net/v/t39.30808-6/481768921_659441409978144_2163877124572020517_n.jpg?stp=dst-jpg_s590x590_tt6&amp;_nc_cat=111&amp;ccb=1-7&amp;_nc_sid=aa7b47&amp;_nc_ohc=-yy7fUkpryYQ7kNvwHVlwqH&amp;_nc_oc=Adqz6_6Jg6sBsZkBtt7zQu4j73zgK9I5NoOdHD436s75i5hni4AI7lT1IaxYdhHQXIQ&amp;_nc_zt=23&amp;_nc_ht=scontent-phl2-1.xx&amp;_nc_gid=-5JEr2fbsLSC04bDp5QQbA&amp;_nc_ss=72289&amp;oh=00_Af5m3mHXfMMW35u_qcCqKkHDoI-zjjf53co0C75v_tJgVQ&amp;oe=6A10A385</t>
  </si>
  <si>
    <t>607913811797571</t>
  </si>
  <si>
    <t>https://scontent-phl2-1.xx.fbcdn.net/v/t39.30808-6/481079110_659441596644792_236155680941197949_n.jpg?stp=dst-jpg_s590x590_tt6&amp;_nc_cat=110&amp;ccb=1-7&amp;_nc_sid=aa7b47&amp;_nc_ohc=4g-YXRy9ueIQ7kNvwGqtHNV&amp;_nc_oc=Ado1wxZ0cc7QAackPsMftZt-vF9hvVrhT2YW7gRfPZ65-hh1KFRtO8UO-mvNP6nkK9I&amp;_nc_zt=23&amp;_nc_ht=scontent-phl2-1.xx&amp;_nc_gid=-5JEr2fbsLSC04bDp5QQbA&amp;_nc_ss=72289&amp;oh=00_Af4ltMioMbzmm_zMfyN3qixD7cIDd7pzErIq3AOq45RGYg&amp;oe=6A10BA33</t>
  </si>
  <si>
    <t>607913825130903</t>
  </si>
  <si>
    <t>https://scontent-phl2-1.xx.fbcdn.net/v/t39.30808-6/481080514_659441396644812_5319065510104889261_n.jpg?stp=dst-jpg_s590x590_tt6&amp;_nc_cat=111&amp;ccb=1-7&amp;_nc_sid=aa7b47&amp;_nc_ohc=baKtOFxeCgkQ7kNvwHrujCx&amp;_nc_oc=Adpi5aG-eR1Sg8y8WQztW37_zBPg8pyeDZRsrdKR_S18VWb6X970sBQl6UIt4AcRPHE&amp;_nc_zt=23&amp;_nc_ht=scontent-phl2-1.xx&amp;_nc_gid=-5JEr2fbsLSC04bDp5QQbA&amp;_nc_ss=72289&amp;oh=00_Af6p4FFK5eDIHWRvZKY1pFb6CMhSrU0n7sP5dnCS9i3AEA&amp;oe=6A109A76</t>
  </si>
  <si>
    <t>607913815130904</t>
  </si>
  <si>
    <t>https://scontent-phl2-1.xx.fbcdn.net/v/t39.30808-6/481077109_659441543311464_6177025985433905332_n.jpg?stp=dst-jpg_s590x590_tt6&amp;_nc_cat=100&amp;ccb=1-7&amp;_nc_sid=aa7b47&amp;_nc_ohc=LN3kZqcmrxAQ7kNvwE3-Yfc&amp;_nc_oc=AdoJD6cOKOqg54BB33hJLh_BEqDYLnw37kX_og9pbZUFbYs8gHsFO2BRVbHOeZ-fe1o&amp;_nc_zt=23&amp;_nc_ht=scontent-phl2-1.xx&amp;_nc_gid=-5JEr2fbsLSC04bDp5QQbA&amp;_nc_ss=72289&amp;oh=00_Af5EvoiTQhfh-ugVu1odYutkURYNH2D6U8y6hHG_OIDo4Q&amp;oe=6A10CB21</t>
  </si>
  <si>
    <t>pfbid0VKrRUYtoHa5ADQhsFKqJW73LRSVRDQTc1qB93dfzvzXt2r2Q6Lt9c4Pi1YEBWTJwl</t>
  </si>
  <si>
    <t>2024-12-20T05:13:17.000Z</t>
  </si>
  <si>
    <t>FF1E222D</t>
  </si>
  <si>
    <t>10227907064530519</t>
  </si>
  <si>
    <t>https://www.facebook.com/photo.php?fbid=10227907064530519&amp;set=gm.3397393573889006&amp;type=3</t>
  </si>
  <si>
    <t>pfbid0ngLFy6tfJMwJ5dsc8we2KyzdkbR2koR2YyC2yP245Rmj5s62EkuiNA35Fs3FAyGUl</t>
  </si>
  <si>
    <t>2024-12-20T05:13:07.000Z</t>
  </si>
  <si>
    <t>pcb.3397964903831873</t>
  </si>
  <si>
    <t>https://www.facebook.com/media/set/?set=pcb.3397964903831873&amp;type=1</t>
  </si>
  <si>
    <t>9769160259779296</t>
  </si>
  <si>
    <t>https://scontent-phl2-1.xx.fbcdn.net/v/t39.30808-6/652605155_27168024859466233_6551746951183368989_n.jpg?stp=cp6_dst-jpg_s590x590_tt6&amp;_nc_cat=109&amp;ccb=1-7&amp;_nc_sid=aa7b47&amp;_nc_ohc=vZX1TN-FoQQQ7kNvwEb3BM1&amp;_nc_oc=Adp4jwNMPAP1XdLCST3vQXMlcdM6SeJ_h_1VjLYbBE4sziEBwCfBA_TxBf5QqaUwWVA&amp;_nc_zt=23&amp;_nc_ht=scontent-phl2-1.xx&amp;_nc_gid=-5JEr2fbsLSC04bDp5QQbA&amp;_nc_ss=72289&amp;oh=00_Af4MT6suZdK4z7uG_9ukqeHzQ9v1wHsGjZAjn7dKK8Rivw&amp;oe=6A109F3F</t>
  </si>
  <si>
    <t>9769160489779273</t>
  </si>
  <si>
    <t>https://scontent-phl2-1.xx.fbcdn.net/v/t39.30808-6/653700510_27168024749466244_6986838614830945119_n.jpg?stp=cp6_dst-jpg_s590x590_tt6&amp;_nc_cat=109&amp;ccb=1-7&amp;_nc_sid=aa7b47&amp;_nc_ohc=KUZcpdsd7IYQ7kNvwFuHGE-&amp;_nc_oc=AdoFgS1F4k7JUx_1vBVTdVO1RxA8JPQZ9se2SilAdxldykFKItGYHVDbPxQGn6p5Lnc&amp;_nc_zt=23&amp;_nc_ht=scontent-phl2-1.xx&amp;_nc_gid=-5JEr2fbsLSC04bDp5QQbA&amp;_nc_ss=72289&amp;oh=00_Af57c38_eLGNEP2dHmSBslfRq5HQIRcTuz6DxJF9DNcDFQ&amp;oe=6A10AE80</t>
  </si>
  <si>
    <t>1282373406301027</t>
  </si>
  <si>
    <t>2024-12-18T08:36:09.000Z</t>
  </si>
  <si>
    <t>FF64624A</t>
  </si>
  <si>
    <t>122189180690224391</t>
  </si>
  <si>
    <t>https://www.facebook.com/1282373406301027/photos/gm.3396605833967780/122189180690224391/?type=3</t>
  </si>
  <si>
    <t>2024-12-16T12:40:29.000Z</t>
  </si>
  <si>
    <t>pcb.3395372050757825</t>
  </si>
  <si>
    <t>https://www.facebook.com/media/set/?set=pcb.3395372050757825&amp;type=1</t>
  </si>
  <si>
    <t>1110770653733084</t>
  </si>
  <si>
    <t>https://scontent-lga3-1.xx.fbcdn.net/v/t39.30808-6/481047926_1166154248194724_5911274871059487352_n.jpg?stp=dst-jpg_s590x590_tt6&amp;_nc_cat=103&amp;ccb=1-7&amp;_nc_sid=aa7b47&amp;_nc_ohc=i7Vp-JreAxwQ7kNvwEfK421&amp;_nc_oc=AdoSSECEXgPBMzN2MR-_IB_o_JzczEmxWva3YVQZ6tT_8pXAW2uuMnA3zy6Toa2GMHk&amp;_nc_zt=23&amp;_nc_ht=scontent-lga3-1.xx&amp;_nc_gid=gpoCnE1EK0VZEw4N8ujypg&amp;_nc_ss=72289&amp;oh=00_Af5fKZrLIqY62m1HeVWDFzThCoZRUyl5E5sSqVxgD6e9kw&amp;oe=6A10BC7E</t>
  </si>
  <si>
    <t>1110770703733079</t>
  </si>
  <si>
    <t>https://scontent-lga3-2.xx.fbcdn.net/v/t39.30808-6/482026080_1166154194861396_8668015202002173699_n.jpg?stp=dst-jpg_s590x590_tt6&amp;_nc_cat=100&amp;ccb=1-7&amp;_nc_sid=aa7b47&amp;_nc_ohc=RVeHLQvehx0Q7kNvwFyk0uD&amp;_nc_oc=AdrvxSJAC2fNN16_DAHALNK1xyDXuXON52VYNAmeijqWuBpJvbDNKZ3V8QtWB6Bvgeo&amp;_nc_zt=23&amp;_nc_ht=scontent-lga3-2.xx&amp;_nc_gid=gpoCnE1EK0VZEw4N8ujypg&amp;_nc_ss=72289&amp;oh=00_Af5p0gQ1-bkJc9H5VfGw0JcU0sNWwOmzi--fjGA8sdyvJQ&amp;oe=6A10A3E5</t>
  </si>
  <si>
    <t>2024-12-16T10:07:32.000Z</t>
  </si>
  <si>
    <t>pcb.3395098707451826</t>
  </si>
  <si>
    <t>https://www.facebook.com/media/set/?set=pcb.3395098707451826&amp;type=1</t>
  </si>
  <si>
    <t>514793568272312</t>
  </si>
  <si>
    <t>https://scontent-lga3-3.xx.fbcdn.net/v/t39.30808-6/480429886_560727847012217_7172597694077283948_n.jpg?stp=dst-jpg_s590x590_tt6&amp;_nc_cat=108&amp;ccb=1-7&amp;_nc_sid=aa7b47&amp;_nc_ohc=FxnVtc9mpQ8Q7kNvwHu_72K&amp;_nc_oc=AdqYIrWs6VXiQAfZTcxvZKOF3-xCe1U6HwYrw6TYM5rNdJOwiZgSOosKidn3yOU8Nfw&amp;_nc_zt=23&amp;_nc_ht=scontent-lga3-3.xx&amp;_nc_gid=gpoCnE1EK0VZEw4N8ujypg&amp;_nc_ss=72289&amp;oh=00_Af5oOjzRoFnjP0zaYV_SMnJ6cN9THIaEq5RX27HQiXVFpg&amp;oe=6A10C96F</t>
  </si>
  <si>
    <t>514793584938977</t>
  </si>
  <si>
    <t>https://scontent-lga3-3.xx.fbcdn.net/v/t39.30808-6/480507239_560727553678913_8214360618827668685_n.jpg?stp=dst-jpg_s590x590_tt6&amp;_nc_cat=108&amp;ccb=1-7&amp;_nc_sid=aa7b47&amp;_nc_ohc=dP6vw_bobNkQ7kNvwF7860d&amp;_nc_oc=AdotH4zaxEH5EgDWwGlJycCiBo-VAtl_mwgENAogNzaO6qJQ1YSKNC92G7bI4MeG3eI&amp;_nc_zt=23&amp;_nc_ht=scontent-lga3-3.xx&amp;_nc_gid=gpoCnE1EK0VZEw4N8ujypg&amp;_nc_ss=72289&amp;oh=00_Af5IItox7kbZr5B-hPQmj99KNqlDQ7yjrUmFZVhpALTUhA&amp;oe=6A10C8E1</t>
  </si>
  <si>
    <t>https://hk.news.yahoo.com/%E6%94%BF%E5%BA%9C%E4%BF%AE%E4%BE%8B%E8%A6%8F%E5%AE%9A%E9%9B%BB%E5%8B%95%E8%BB%8A%E8%A3%9D%E8%81%B2%E9%9F%BF%E8%AD%A6%E5%A0%B1%E7%B3%BB%E7%B5%B1%E5%8F%8A%E5%AE%B9%E8%A8%B1%E4%BD%BF%E7%94%A8%E9%81%99%E6%8E%A7%E6%B3%8A%E8%BB%8A%E5%8A%9F%E8%83%BD%E7%AD%89-040529421.html</t>
  </si>
  <si>
    <t>2024-12-15T13:10:18.000Z</t>
  </si>
  <si>
    <t>10163322262806874</t>
  </si>
  <si>
    <t>https://external.fhio3-1.fna.fbcdn.net/emg1/v/t13/2355242323402585023?url=https%3A%2F%2Fs.yimg.com%2Fcv%2Fapiv2%2Fsocial%2Fimages%2Fyahoo_default_logo-1200x1200.png&amp;fb_obo=1&amp;utld=yimg.com&amp;stp=c0.5000x0.5000f_dst-jpg_flffffff_p500x261_q75_tt6&amp;_nc_gid=ekKi5jIfqsvwZaKHrkStjw&amp;_nc_oc=Ado_FfomkjhUiwgvvzum29vB9uVWsgo5fkVkYQDthmMXaLH6HRkRo6IsQJfhXcWgTKo&amp;ccb=13-1&amp;oh=06_Q3-_ASIvUvCO7Ht-OgozLrqzK4rYA4Ay96svQ8egEWsXvGFG&amp;oe=6A0CC544&amp;_nc_sid=085657</t>
  </si>
  <si>
    <t>pfbid02CsTtEyj4zV6JUQFpxhdaLkRa8W8Np5MfqS48UqivsdsK4y6abB1N4YQCdcAPDxxSl</t>
  </si>
  <si>
    <t>2024-12-14T05:51:13.000Z</t>
  </si>
  <si>
    <t>pcb.3392185127743184</t>
  </si>
  <si>
    <t>https://www.facebook.com/media/set/?set=pcb.3392185127743184&amp;type=1</t>
  </si>
  <si>
    <t>1519212235453211</t>
  </si>
  <si>
    <t>https://scontent.fhio3-1.fna.fbcdn.net/v/t39.30808-6/481897421_1574981133209654_7016527078960393854_n.jpg?stp=dst-jpg_s590x590_tt6&amp;_nc_cat=100&amp;ccb=1-7&amp;_nc_sid=aa7b47&amp;_nc_ohc=BrA-rPnAKTQQ7kNvwGf-3BF&amp;_nc_oc=AdpCfv1ntKO6JLKe-ePGD2f58eCADp6EpdbBNpll00AfJLnveCdPRpMhDplyC1Z0gak&amp;_nc_zt=23&amp;_nc_ht=scontent.fhio3-1.fna&amp;_nc_gid=ekKi5jIfqsvwZaKHrkStjw&amp;_nc_ss=72289&amp;oh=00_Af6KbwCHtOCX56bgW_jFoZWwF6PkHEwCK_qoOGBx6roWVw&amp;oe=6A10A605</t>
  </si>
  <si>
    <t>1519212358786532</t>
  </si>
  <si>
    <t>https://scontent.fhio3-1.fna.fbcdn.net/v/t39.30808-6/481972530_1574981149876319_1516211975164480772_n.jpg?stp=dst-jpg_s590x590_tt6&amp;_nc_cat=109&amp;ccb=1-7&amp;_nc_sid=aa7b47&amp;_nc_ohc=hDSaM-_GaUYQ7kNvwHoD9SY&amp;_nc_oc=AdqaE_kn1T8lH2zwjld_2hQuqoCfcfvz0B-Z_p0dDCFTRfcHkbGH4xjL4s2uKKIvNHU&amp;_nc_zt=23&amp;_nc_ht=scontent.fhio3-1.fna&amp;_nc_gid=ekKi5jIfqsvwZaKHrkStjw&amp;_nc_ss=72289&amp;oh=00_Af5ythSiKnUDMMHMkGdFFiN2bV_MVluOpORPPotIhWicog&amp;oe=6A10B32F</t>
  </si>
  <si>
    <t>1519212322119869</t>
  </si>
  <si>
    <t>https://scontent.fhio3-1.fna.fbcdn.net/v/t39.30808-6/481975796_1574981163209651_8528260998750196282_n.jpg?stp=dst-jpg_s590x590_tt6&amp;_nc_cat=103&amp;ccb=1-7&amp;_nc_sid=aa7b47&amp;_nc_ohc=SG8A6y_NMvIQ7kNvwEjZyeS&amp;_nc_oc=AdpGTWjSgxsZHV4r7ZiF3zUmw5Ek2Orz11d8NqELBjtqoShQZgXZudFfW7HnUhKEeoU&amp;_nc_zt=23&amp;_nc_ht=scontent.fhio3-1.fna&amp;_nc_gid=ekKi5jIfqsvwZaKHrkStjw&amp;_nc_ss=72289&amp;oh=00_Af6TUZv_n6lzCq9qrBd2FwIOIeWOIqW5GqCDu2frvJ2l7w&amp;oe=6A10A51D</t>
  </si>
  <si>
    <t>1519212255453209</t>
  </si>
  <si>
    <t>https://scontent.fhio3-1.fna.fbcdn.net/v/t39.30808-6/481480107_1574981073209660_2777184940405977907_n.jpg?stp=dst-jpg_s590x590_tt6&amp;_nc_cat=109&amp;ccb=1-7&amp;_nc_sid=aa7b47&amp;_nc_ohc=03frOsyqXfQQ7kNvwFVcaHC&amp;_nc_oc=AdrVHYuI9Sg6LSZA7B14NRqfTu3xlo2R-1vZdZFL70mSYyvzubHU1_a7AsCFrQA9xU0&amp;_nc_zt=23&amp;_nc_ht=scontent.fhio3-1.fna&amp;_nc_gid=ekKi5jIfqsvwZaKHrkStjw&amp;_nc_ss=72289&amp;oh=00_Af5H5PrKl-7GrWfzce7dPM5SmweZulhBH7JmkBqsWm0rZg&amp;oe=6A10B637</t>
  </si>
  <si>
    <t>1519216575452777</t>
  </si>
  <si>
    <t>https://scontent.fhio3-1.fna.fbcdn.net/v/t39.30808-6/481773519_1574981093209658_8838366158645605577_n.jpg?stp=dst-jpg_s590x590_tt6&amp;_nc_cat=100&amp;ccb=1-7&amp;_nc_sid=aa7b47&amp;_nc_ohc=J6wm8xzL1J4Q7kNvwFoI7-m&amp;_nc_oc=AdrBdcOrzARBPT1SoTM6EFGq9h7dlrp0iyrakoNtAppn8tWjzbDij2_AvTpidJNKij0&amp;_nc_zt=23&amp;_nc_ht=scontent.fhio3-1.fna&amp;_nc_gid=ekKi5jIfqsvwZaKHrkStjw&amp;_nc_ss=72289&amp;oh=00_Af50aQgcTwWfCpbHsRYGltpFnuRSU4mQ_FV_eI9EsleHiw&amp;oe=6A10C5C0</t>
  </si>
  <si>
    <t>2024-12-13T03:09:02.000Z</t>
  </si>
  <si>
    <t>pcb.3392947397666957</t>
  </si>
  <si>
    <t>https://www.facebook.com/media/set/?set=pcb.3392947397666957&amp;type=1</t>
  </si>
  <si>
    <t>1112792877107866</t>
  </si>
  <si>
    <t>https://scontent.fhio3-1.fna.fbcdn.net/v/t39.30808-6/481243394_1164889435231543_409261960355663413_n.jpg?stp=dst-jpg_p235x350_tt6&amp;_nc_cat=108&amp;ccb=1-7&amp;_nc_sid=aa7b47&amp;_nc_ohc=-fcr3mbXaIcQ7kNvwF1MfeC&amp;_nc_oc=AdorzgxPa8w_jRStexQeJRwk6-dQbd6KkPW7YJnREfeFFk76ce8o_NNpOFC4z0KxHrY&amp;_nc_zt=23&amp;_nc_ht=scontent.fhio3-1.fna&amp;_nc_gid=ekKi5jIfqsvwZaKHrkStjw&amp;_nc_ss=72289&amp;oh=00_Af52B7qGW-jlrdLkz0ZxJH4eUMjtMv0CS4djDrzWhwlSTQ&amp;oe=6A10A7D9</t>
  </si>
  <si>
    <t>1112792900441197</t>
  </si>
  <si>
    <t>https://scontent.fhio3-1.fna.fbcdn.net/v/t39.30808-6/481008629_1164889621898191_1143264559100999001_n.jpg?stp=dst-jpg_s590x590_tt6&amp;_nc_cat=111&amp;ccb=1-7&amp;_nc_sid=aa7b47&amp;_nc_ohc=JCukGz4t1OMQ7kNvwFMJx3T&amp;_nc_oc=AdqXokZnykU6CDNJpOX_v0StGLfdgFlyr0TxEX2kPiF8F8fLCtQzOGM0t57BmbXqfpo&amp;_nc_zt=23&amp;_nc_ht=scontent.fhio3-1.fna&amp;_nc_gid=ekKi5jIfqsvwZaKHrkStjw&amp;_nc_ss=72289&amp;oh=00_Af6NIJhjOazeXXWgkI57uOyoQUk75eYKFSeZBxKTGivdiQ&amp;oe=6A10C34F</t>
  </si>
  <si>
    <t>pfbid02Nq5RL8AAykPDwnHEEcQB4bnEtpFCbUBJu4NdVfGF3fhZhPCebPw3XZDGuzu7k1HEl</t>
  </si>
  <si>
    <t>2024-12-11T17:31:19.000Z</t>
  </si>
  <si>
    <t>pcb.3391834584444905</t>
  </si>
  <si>
    <t>https://www.facebook.com/media/set/?set=pcb.3391834584444905&amp;type=1</t>
  </si>
  <si>
    <t>10235156071221002</t>
  </si>
  <si>
    <t>https://scontent-bos5-1.xx.fbcdn.net/v/t39.30808-6/470016047_10235156071301004_1769022552036458732_n.jpg?stp=dst-jpg_s590x590_tt6&amp;_nc_cat=102&amp;ccb=1-7&amp;_nc_sid=aa7b47&amp;_nc_ohc=4CxBlhn_hj8Q7kNvwHszovJ&amp;_nc_oc=AdoVyRUr2rzbyS0c90F0YrQmGPlbcKq9Ya3BK-nClO8D8V3I2f-HT3HKMcgNx0fs-nM&amp;_nc_zt=23&amp;_nc_ht=scontent-bos5-1.xx&amp;_nc_gid=S9Pz93-ZGGSjHHFDdBbU7Q&amp;_nc_ss=72289&amp;oh=00_Af6AjfGQQaZyWpRblZaUHfJI7H4tZoVVc7I9FL9SXmpHuw&amp;oe=6A10C5EB</t>
  </si>
  <si>
    <t>10235156071741015</t>
  </si>
  <si>
    <t>https://scontent-bos5-1.xx.fbcdn.net/v/t39.30808-6/470207167_10235156072461033_6130356722101070442_n.jpg?stp=dst-jpg_s590x590_tt6&amp;_nc_cat=105&amp;ccb=1-7&amp;_nc_sid=aa7b47&amp;_nc_ohc=oFQ5LpVC_YIQ7kNvwGyCP2t&amp;_nc_oc=Adpq1EI3u2vbpxGD_n6bksJMaoo11X_BLQbp3dOJUWzU7llZpmqjn9PVAyLkmlYEq2Q&amp;_nc_zt=23&amp;_nc_ht=scontent-bos5-1.xx&amp;_nc_gid=S9Pz93-ZGGSjHHFDdBbU7Q&amp;_nc_ss=72289&amp;oh=00_Af6J24148ebsvhqtNFtbjlkug2KekeZ11B-d5x7R4EXiYA&amp;oe=6A10CBDB</t>
  </si>
  <si>
    <t>2024-12-11T10:00:03.000Z</t>
  </si>
  <si>
    <t>pcb.3391411031153927</t>
  </si>
  <si>
    <t>https://www.facebook.com/media/set/?set=pcb.3391411031153927&amp;type=1</t>
  </si>
  <si>
    <t>601349019120717</t>
  </si>
  <si>
    <t>https://scontent-bos5-1.xx.fbcdn.net/v/t39.30808-6/481905478_659434479978837_6215481929601324974_n.jpg?stp=dst-jpg_s590x590_tt6&amp;_nc_cat=108&amp;ccb=1-7&amp;_nc_sid=aa7b47&amp;_nc_ohc=2ZSntMs4fHwQ7kNvwEP-whm&amp;_nc_oc=AdoSECZa4jbk1EJXDBWf0IYl_redoJkx51BgcOzkJzI4eANbyR_ceBybE6qEga_PkbU&amp;_nc_zt=23&amp;_nc_ht=scontent-bos5-1.xx&amp;_nc_gid=S9Pz93-ZGGSjHHFDdBbU7Q&amp;_nc_ss=72289&amp;oh=00_Af5XIpu2J4NZYf8ALV0AGqs2B8ZW6yNh_LPWTlZ40X3fvg&amp;oe=6A10C3CA</t>
  </si>
  <si>
    <t>601349119120707</t>
  </si>
  <si>
    <t>https://scontent-bos5-1.xx.fbcdn.net/v/t39.30808-6/482242680_659434866645465_790912975354879842_n.jpg?stp=dst-jpg_s590x590_tt6&amp;_nc_cat=109&amp;ccb=1-7&amp;_nc_sid=aa7b47&amp;_nc_ohc=RVEnYAXOGiUQ7kNvwEcymd-&amp;_nc_oc=AdoRiq_1fyhLA0lyBypkY4vm97C2_JWlVFhTKJzUxZelefSNEom-bBXL3y_mggjyPPM&amp;_nc_zt=23&amp;_nc_ht=scontent-bos5-1.xx&amp;_nc_gid=S9Pz93-ZGGSjHHFDdBbU7Q&amp;_nc_ss=72289&amp;oh=00_Af5IcrM0Dldkab1LCWQ6P4wKKUdJ5lRhbgwH6EKQRzj-wg&amp;oe=6A10B6B7</t>
  </si>
  <si>
    <t>https://www.stheadline.com/realtime-finance/3409085/%E5%85%A8%E6%B8%AF%E6%AF%8F11%E8%BC%9B%E9%9B%BB%E5%8B%95%E8%BB%8A-%E7%88%AD1%E5%80%8B%E5%85%85%E9%9B%BB%E6%A8%81-%E5%B1%8B%E8%8B%91%E5%AE%89%E8%A3%9D%E5%A4%9A%E9%97%9C%E5%8D%A1-%E9%9C%80%E6%99%82%E9%80%BE2%E5%B9%B4-%E6%A5%AD%E7%95%8C%E7%B1%B2%E5%8A%A0%E5%BF%AB%E6%89%B9%E6%A0%B8</t>
  </si>
  <si>
    <t>2024-12-10T20:14:03.000Z</t>
  </si>
  <si>
    <t>https://external-bos5-1.xx.fbcdn.net/emg1/v/t13/9880530497291416305?url=https%3A%2F%2Fimage.hkhl.hk%2Ff%2F1200p0%2F0x0%2F100%2Fnone%2F75467f74cd121cf4650d552528580626%2F2024-12%2F6cc9aa45-4599-4bf4-8883-79f8332373b7.jpg&amp;fb_obo=1&amp;utld=hkhl.hk&amp;stp=c0.5000x0.5000f_dst-jpg_flffffff_p500x261_q75_tt6&amp;_nc_gid=S9Pz93-ZGGSjHHFDdBbU7Q&amp;_nc_oc=AdqB4WXi0W1qaHkDKPNMETksPfEo_q9Sm7sB_Y2InFIuNmFK1wMrQRbXNUEid16FFXs&amp;ccb=13-1&amp;oh=06_Q3-_AY7twbk8GBxCRN-hG1jnG5oGN0o0OW_ZJENXOdSzS9zx&amp;oe=6A0CCE4E&amp;_nc_sid=085657</t>
  </si>
  <si>
    <t>2024-12-10T12:00:22.000Z</t>
  </si>
  <si>
    <t>pcb.3391129897848707</t>
  </si>
  <si>
    <t>https://www.facebook.com/media/set/?set=pcb.3391129897848707&amp;type=1</t>
  </si>
  <si>
    <t>601099555812330</t>
  </si>
  <si>
    <t>https://scontent-atl3-3.xx.fbcdn.net/v/t39.30808-6/481497135_659433633312255_2608107418216759673_n.jpg?stp=dst-jpg_s590x590_tt6&amp;_nc_cat=109&amp;ccb=1-7&amp;_nc_sid=aa7b47&amp;_nc_ohc=6Kchv1s52jcQ7kNvwFvi8mk&amp;_nc_oc=Ado7vgYehh1z4sgjzjSUYgcGTKPxZLpTZ89iVyTveTEZBwyV_fCy7tKp_rY4R6AhVqI&amp;_nc_zt=23&amp;_nc_ht=scontent-atl3-3.xx&amp;_nc_gid=UkLCgxxPNBTrXfSytjvfAw&amp;_nc_ss=72289&amp;oh=00_Af7WfrYIVZ-wrD9AzLWfri7Nymkaqp1cBBTw5NxviXqjNw&amp;oe=6A10C18D</t>
  </si>
  <si>
    <t>601099552478997</t>
  </si>
  <si>
    <t>https://scontent-atl3-3.xx.fbcdn.net/v/t39.30808-6/481951298_659433816645570_3560545892455288047_n.jpg?stp=dst-jpg_s590x590_tt6&amp;_nc_cat=109&amp;ccb=1-7&amp;_nc_sid=aa7b47&amp;_nc_ohc=O2CBuM_L070Q7kNvwHG4CXt&amp;_nc_oc=Adp31LXIB4Ag2cQo-XFlV-FG_YdB4acWwJoMRrc0Wkkh2ScguSE89Rqo2Ocw6In6Z8s&amp;_nc_zt=23&amp;_nc_ht=scontent-atl3-3.xx&amp;_nc_gid=UkLCgxxPNBTrXfSytjvfAw&amp;_nc_ss=72289&amp;oh=00_Af7a8O1Jl8ih2ubDhR8HZ1ZJTox1QsC5B-bRNDTnPhTuyA&amp;oe=6A10A1D1</t>
  </si>
  <si>
    <t>601099545812331</t>
  </si>
  <si>
    <t>https://scontent-atl3-3.xx.fbcdn.net/v/t39.30808-6/481903717_659433603312258_6987013412700418240_n.jpg?stp=dst-jpg_s590x590_tt6&amp;_nc_cat=111&amp;ccb=1-7&amp;_nc_sid=aa7b47&amp;_nc_ohc=bAcNLn8uvgcQ7kNvwG3aljG&amp;_nc_oc=Adq1y8jf4wfbuYLsbklVIh9tFp71LlMJSoKp4cVpyQtQ0cpAU-7tk-PBypVM-ixvAF0&amp;_nc_zt=23&amp;_nc_ht=scontent-atl3-3.xx&amp;_nc_gid=UkLCgxxPNBTrXfSytjvfAw&amp;_nc_ss=72289&amp;oh=00_Af5kHfLLkKsNJdc6Rhe__FdjxXijaUQWB_vD7Gu_M8DCSA&amp;oe=6A10B1D4</t>
  </si>
  <si>
    <t>601099549145664</t>
  </si>
  <si>
    <t>https://scontent-atl3-3.xx.fbcdn.net/v/t39.30808-6/481711955_659433569978928_1825136402185431654_n.jpg?stp=dst-jpg_s590x590_tt6&amp;_nc_cat=108&amp;ccb=1-7&amp;_nc_sid=aa7b47&amp;_nc_ohc=VUcJHolchZIQ7kNvwEVGofp&amp;_nc_oc=Adp5nnOzAQH49Q-9XScJyztVnnx6iLDhCJcon1dQ6BxFVbwKEGuqQMgmAbKu0SkLKto&amp;_nc_zt=23&amp;_nc_ht=scontent-atl3-3.xx&amp;_nc_gid=UkLCgxxPNBTrXfSytjvfAw&amp;_nc_ss=72289&amp;oh=00_Af56jqiNj0gff5AQyXuKngZ6jSNbRq6EURzrUlYnj2i47g&amp;oe=6A10ABC6</t>
  </si>
  <si>
    <t>601099542478998</t>
  </si>
  <si>
    <t>https://scontent-atl3-1.xx.fbcdn.net/v/t39.30808-6/481085561_659433826645569_1824142354173576561_n.jpg?stp=dst-jpg_s590x590_tt6&amp;_nc_cat=106&amp;ccb=1-7&amp;_nc_sid=aa7b47&amp;_nc_ohc=LiuqJSe4OHMQ7kNvwEZb67A&amp;_nc_oc=AdrN5f1DncM6hi_BA35mK7Lulvsa_9Tb7h5bCas0-aDIN8Oc2FLJmIQMakEHbISg1p0&amp;_nc_zt=23&amp;_nc_ht=scontent-atl3-1.xx&amp;_nc_gid=UkLCgxxPNBTrXfSytjvfAw&amp;_nc_ss=72289&amp;oh=00_Af72IQIV4BS8qeLJ_1W3dXa2gd6mg_3l1gnnCgMsPVb4Iw&amp;oe=6A10BE26</t>
  </si>
  <si>
    <t>https://youtu.be/tAPhlU6P6ZQ</t>
  </si>
  <si>
    <t>2024-12-10T05:10:07.000Z</t>
  </si>
  <si>
    <t>https://external-atl3-3.xx.fbcdn.net/emg1/v/t13/5657542910724891885?url=https%3A%2F%2Fi.ytimg.com%2Fvi%2FtAPhlU6P6ZQ%2Fmaxresdefault.jpg&amp;fb_obo=1&amp;utld=ytimg.com&amp;stp=c0.5000x0.5000f_dst-jpg_flffffff_p500x261_q75_tt6&amp;_nc_gid=UkLCgxxPNBTrXfSytjvfAw&amp;_nc_oc=AdqWmK6PfBhItkh2IdKejarg7cBacd66kDAqLmVqBQ54TPTgbCDdK7ann__HAQaKA9A&amp;ccb=13-1&amp;oh=06_Q3-_AbgZ3PQFZXge8PW42vvUdw1kdinG3_IoLuj86ch_obW3&amp;oe=6A0CCA4A&amp;_nc_sid=085657</t>
  </si>
  <si>
    <t>674352238192099</t>
  </si>
  <si>
    <t>2024-12-10T05:10:04.000Z</t>
  </si>
  <si>
    <t>pcb.3390874111207619</t>
  </si>
  <si>
    <t>https://www.facebook.com/media/set/?set=pcb.3390874111207619&amp;type=1</t>
  </si>
  <si>
    <t>890465319914122</t>
  </si>
  <si>
    <t>https://scontent-atl3-1.xx.fbcdn.net/v/t39.30808-6/484050184_954108740216446_8786503430996701269_n.jpg?stp=cp6_dst-jpg_s590x590_tt6&amp;_nc_cat=106&amp;ccb=1-7&amp;_nc_sid=aa7b47&amp;_nc_ohc=J6puhlgxo2cQ7kNvwFfUaql&amp;_nc_oc=AdqYseK-4CUvvBZGD45z7aIj8zxvN50xMMV72TX8EPMwCoLlIt20jPikw19cFkutWxs&amp;_nc_zt=23&amp;_nc_ht=scontent-atl3-1.xx&amp;_nc_gid=UkLCgxxPNBTrXfSytjvfAw&amp;_nc_ss=72289&amp;oh=00_Af4lKYm9WFf3pBLg14EXI2Yd860foClnGeD7fE9yFXoWyg&amp;oe=6A10C0D8</t>
  </si>
  <si>
    <t>890465349914119</t>
  </si>
  <si>
    <t>https://scontent-atl3-3.xx.fbcdn.net/v/t39.30808-6/484559363_954108710216449_8746819763965257019_n.jpg?stp=cp6_dst-jpg_s590x590_tt6&amp;_nc_cat=109&amp;ccb=1-7&amp;_nc_sid=aa7b47&amp;_nc_ohc=s8G5WvYd3VcQ7kNvwHbTw1n&amp;_nc_oc=AdqUkLV3o9NePPBBUtsK_OPllM6l25l_Q9BY85Qo_joxiOBh1Ep-1_h7EQVxkCEvXss&amp;_nc_zt=23&amp;_nc_ht=scontent-atl3-3.xx&amp;_nc_gid=UkLCgxxPNBTrXfSytjvfAw&amp;_nc_ss=72289&amp;oh=00_Af4w1sIjOTmUzm2ViYIEVbuSr_ADuj-i7er8uZGdj8aIqg&amp;oe=6A10B98F</t>
  </si>
  <si>
    <t>890465373247450</t>
  </si>
  <si>
    <t>https://scontent-atl3-2.xx.fbcdn.net/v/t39.30808-6/484271259_954108560216464_5960046757907999192_n.jpg?stp=cp6_dst-jpg_s590x590_tt6&amp;_nc_cat=100&amp;ccb=1-7&amp;_nc_sid=aa7b47&amp;_nc_ohc=McWUDkCApeYQ7kNvwHjbizR&amp;_nc_oc=Adqdx_cEEx5543tv_ydQQKvbIvAWRsCxVmvGTDck2aMNH9Uqc7FqAXic5simDns1mFg&amp;_nc_zt=23&amp;_nc_ht=scontent-atl3-2.xx&amp;_nc_gid=UkLCgxxPNBTrXfSytjvfAw&amp;_nc_ss=72289&amp;oh=00_Af4pMOjD15LCUt5MELPKEY9fLYlorfS9HVYMeXoBAeWxYw&amp;oe=6A109E01</t>
  </si>
  <si>
    <t>890465406580780</t>
  </si>
  <si>
    <t>https://scontent-atl3-1.xx.fbcdn.net/v/t39.30808-6/484001155_954108486883138_1710890030864447596_n.jpg?stp=cp6_dst-jpg_s590x590_tt6&amp;_nc_cat=105&amp;ccb=1-7&amp;_nc_sid=aa7b47&amp;_nc_ohc=Ef7XGyV39TYQ7kNvwGF9q68&amp;_nc_oc=AdqwfR1WI8CUGStRfasB5YWNnAEDQYCuxLT-OdXCZ0LfDDiL_7K_7y0tV22KKwZzrSM&amp;_nc_zt=23&amp;_nc_ht=scontent-atl3-1.xx&amp;_nc_gid=UkLCgxxPNBTrXfSytjvfAw&amp;_nc_ss=72289&amp;oh=00_Af5OBdbMUULAnFS5lTNgvojfRF0H5SY7OkjTVjGlz1vhmQ&amp;oe=6A10B99B</t>
  </si>
  <si>
    <t>890465439914110</t>
  </si>
  <si>
    <t>https://scontent-atl3-2.xx.fbcdn.net/v/t39.30808-6/484098549_954108626883124_9050352417039322359_n.jpg?stp=cp6_dst-jpg_s590x590_tt6&amp;_nc_cat=104&amp;ccb=1-7&amp;_nc_sid=aa7b47&amp;_nc_ohc=LZNoyuZFoksQ7kNvwFUC_ME&amp;_nc_oc=Adp_PMoG7tVoBBsx4kyQDzyiaYHCsLZGxMnmN5xzHKZlUE65dJX2p6yHxwEwRDjcxm4&amp;_nc_zt=23&amp;_nc_ht=scontent-atl3-2.xx&amp;_nc_gid=UkLCgxxPNBTrXfSytjvfAw&amp;_nc_ss=72289&amp;oh=00_Af5aaJYA1u5wVOeZ5IVr3cQ0pyqWNmZIZ4oIGgXnDYtFdg&amp;oe=6A10BBFE</t>
  </si>
  <si>
    <t>518714734301113</t>
  </si>
  <si>
    <t>2024-12-09T10:16:13.000Z</t>
  </si>
  <si>
    <t>pfbid02HZHg3RG7hoMrbi3oYizPvF13S6E8dFLoqxPUJobaq7X26zZziJHVUHywoQBVHweNl</t>
  </si>
  <si>
    <t>2024-12-09T10:16:04.000Z</t>
  </si>
  <si>
    <t>61569127936892</t>
  </si>
  <si>
    <t>2024-12-07T02:50:22.000Z</t>
  </si>
  <si>
    <t>122107591730637597</t>
  </si>
  <si>
    <t>https://www.facebook.com/photo.php?fbid=122107591730637597&amp;set=gm.3387256284902735&amp;type=3</t>
  </si>
  <si>
    <t>2024-11-30T11:22:48.000Z</t>
  </si>
  <si>
    <t>https://maps.app.goo.gl/4usAoSJrEVDFuc43A?g_st=iw</t>
  </si>
  <si>
    <t>pfbid0Yw6ivrxz3R5S2eBGfEvtFLnXqCKWzDyjWRnLMwpH7cBpVCEemfSgXYSjxS9fkC8Ul</t>
  </si>
  <si>
    <t>2024-11-28T13:35:07.000Z</t>
  </si>
  <si>
    <t>pcb.3381850225443341</t>
  </si>
  <si>
    <t>https://www.facebook.com/media/set/?set=pcb.3381850225443341&amp;type=1</t>
  </si>
  <si>
    <t>122180672810239619</t>
  </si>
  <si>
    <t>https://scontent-iad6-1.xx.fbcdn.net/v/t39.30808-6/480188498_122196109652239619_5753039413437068471_n.jpg?stp=dst-jpg_s590x590_tt6&amp;_nc_cat=109&amp;ccb=1-7&amp;_nc_sid=aa7b47&amp;_nc_ohc=aWFCNzeplrUQ7kNvwHXXi9w&amp;_nc_oc=AdrTpbj0wVAhucljo963UvOlu9j-NSKBtjLjMI33IfxM_MLrhJFoIZBTCBO-Cq4yoBc&amp;_nc_zt=23&amp;_nc_ht=scontent-iad6-1.xx&amp;_nc_gid=HTA0YmYWuRIoAohVay13vQ&amp;_nc_ss=7d289&amp;oh=00_Af6f26OGVqcGLt2g2TFGGuBaKDW2gELuAj3oDogw1gFRMw&amp;oe=6A10B06E</t>
  </si>
  <si>
    <t>122180672792239619</t>
  </si>
  <si>
    <t>https://scontent-iad3-2.xx.fbcdn.net/v/t39.30808-6/480105913_122196109430239619_842078007526053891_n.jpg?stp=dst-jpg_s590x590_tt6&amp;_nc_cat=105&amp;ccb=1-7&amp;_nc_sid=aa7b47&amp;_nc_ohc=Jgp_jAumO3wQ7kNvwFwBzNB&amp;_nc_oc=Adrr0Trp56okXNMiObSkaO4dHptxtXWmSwl9LhSccmqko_Ope3T8Ys2YwKYBHA9Upqo&amp;_nc_zt=23&amp;_nc_ht=scontent-iad3-2.xx&amp;_nc_gid=HTA0YmYWuRIoAohVay13vQ&amp;_nc_ss=7d289&amp;oh=00_Af6SUxsJeMwqJSTtY6NHDWR2jqTtKLtmt9pof5Ei_owwSA&amp;oe=6A10C776</t>
  </si>
  <si>
    <t>122180672804239619</t>
  </si>
  <si>
    <t>https://scontent-iad3-2.xx.fbcdn.net/v/t39.30808-6/479897527_122196109046239619_4704384780702992731_n.jpg?stp=dst-jpg_s590x590_tt6&amp;_nc_cat=111&amp;ccb=1-7&amp;_nc_sid=aa7b47&amp;_nc_ohc=BtLMIC_6Po4Q7kNvwF91ugz&amp;_nc_oc=Ado5fqellJmzWwFOxr0XZ_M4Z2jKIshMTnj2gsvJf1zO9kmmzFUuoSWWZ_Kp8m29_V4&amp;_nc_zt=23&amp;_nc_ht=scontent-iad3-2.xx&amp;_nc_gid=HTA0YmYWuRIoAohVay13vQ&amp;_nc_ss=7d289&amp;oh=00_Af4cSbD3_DKsj4A8eHyhANm2RAs49_zaKPnCLnau82cbkQ&amp;oe=6A10B1DF</t>
  </si>
  <si>
    <t>122180672798239619</t>
  </si>
  <si>
    <t>https://scontent-iad3-1.xx.fbcdn.net/v/t39.30808-6/480369327_122196109496239619_5857706950556036350_n.jpg?stp=dst-jpg_s590x590_tt6&amp;_nc_cat=108&amp;ccb=1-7&amp;_nc_sid=aa7b47&amp;_nc_ohc=9eBt251k_W8Q7kNvwGrApZc&amp;_nc_oc=AdqPs-9oAyLOnHJ1-59yHn33UghsHyc5GOdByuiMlvnHPc3jPuHQg4AY5IFh7948gtc&amp;_nc_zt=23&amp;_nc_ht=scontent-iad3-1.xx&amp;_nc_gid=HTA0YmYWuRIoAohVay13vQ&amp;_nc_ss=7d289&amp;oh=00_Af7fMxgTjUxwMbCKCnSOck5Id4E6vFSl42wg0xqHsiFUHw&amp;oe=6A10B11E</t>
  </si>
  <si>
    <t>122180672786239619</t>
  </si>
  <si>
    <t>https://scontent-iad3-1.xx.fbcdn.net/v/t39.30808-6/480277892_122196109058239619_3576253083230637949_n.jpg?stp=dst-jpg_s590x590_tt6&amp;_nc_cat=108&amp;ccb=1-7&amp;_nc_sid=aa7b47&amp;_nc_ohc=zK02OvNz2dkQ7kNvwE2MC0V&amp;_nc_oc=Adoq71eX1nNDTMkeQmQrDtG5wwF0_hFEkM_N8x6m0-EDj60qN-H3EvmA362lnrBpyeo&amp;_nc_zt=23&amp;_nc_ht=scontent-iad3-1.xx&amp;_nc_gid=HTA0YmYWuRIoAohVay13vQ&amp;_nc_ss=7d289&amp;oh=00_Af7dvUWibHM-hexQWMQ2EVhQz5vvKjNBo3yVJ8RqkKGC5A&amp;oe=6A10B498</t>
  </si>
  <si>
    <t>2024-11-28T13:34:45.000Z</t>
  </si>
  <si>
    <t>pcb.3382409708720726</t>
  </si>
  <si>
    <t>https://www.facebook.com/media/set/?set=pcb.3382409708720726&amp;type=1</t>
  </si>
  <si>
    <t>1102839544769866</t>
  </si>
  <si>
    <t>https://scontent-iad6-1.xx.fbcdn.net/v/t39.30808-6/480606849_1164451948608625_6360522829978032378_n.jpg?stp=dst-jpg_s590x590_tt6&amp;_nc_cat=107&amp;ccb=1-7&amp;_nc_sid=aa7b47&amp;_nc_ohc=UAgFsG9NtGMQ7kNvwHDk79E&amp;_nc_oc=AdrAaRrI36hhCfLgXk8SXpHRDznioVwNO1otSC3toZrdTGCk2pNP4O8Qah2IM2Azs5Y&amp;_nc_zt=23&amp;_nc_ht=scontent-iad6-1.xx&amp;_nc_gid=HTA0YmYWuRIoAohVay13vQ&amp;_nc_ss=7d289&amp;oh=00_Af6rJ6mLatx6q3blCsFyVPxmXmN_uVTmKDW5n453OtM20A&amp;oe=6A10C44B</t>
  </si>
  <si>
    <t>1102840588103095</t>
  </si>
  <si>
    <t>https://scontent-iad6-1.xx.fbcdn.net/v/t39.30808-6/480699072_1164452038608616_4718508852795700236_n.jpg?stp=dst-jpg_s590x590_tt6&amp;_nc_cat=106&amp;ccb=1-7&amp;_nc_sid=aa7b47&amp;_nc_ohc=UlfT9UqKg7wQ7kNvwFu8Yea&amp;_nc_oc=AdrZsZ9RVvXHZs6u4D3M_NDq9joPXxm98w8O0RPXhpRhmD637Kap5cDilzE_au5GR0c&amp;_nc_zt=23&amp;_nc_ht=scontent-iad6-1.xx&amp;_nc_gid=HTA0YmYWuRIoAohVay13vQ&amp;_nc_ss=7d289&amp;oh=00_Af65iqvKBHUZqhCui2-jDDfFD5Is1n2t0McSU-ogzZdueQ&amp;oe=6A109C75</t>
  </si>
  <si>
    <t>pfbid02T4afsioXxBWv1Gsn4REiZowgiNsdhLPPtL6Yb7eJeeh4ygfCWDNep8tQgmXTgagsl</t>
  </si>
  <si>
    <t>2024-11-28T10:26:33.000Z</t>
  </si>
  <si>
    <t>1081847726677066</t>
  </si>
  <si>
    <t>https://www.facebook.com/photo.php?fbid=1081847726677066&amp;set=gm.3382526102042420&amp;type=3</t>
  </si>
  <si>
    <t>https://www.chungshingtaxi.com/tc/driver-registration-form/</t>
  </si>
  <si>
    <t>2024-11-25T13:37:27.000Z</t>
  </si>
  <si>
    <t>2024-11-24T18:50:37.000Z</t>
  </si>
  <si>
    <t>FFA9A498</t>
  </si>
  <si>
    <t>10162970120741874</t>
  </si>
  <si>
    <t>https://www.facebook.com/photo.php?fbid=10162970120741874&amp;set=gm.3379164442378586&amp;type=3</t>
  </si>
  <si>
    <t>663508336051230</t>
  </si>
  <si>
    <t>2024-11-24T18:50:33.000Z</t>
  </si>
  <si>
    <t>2024-11-23T14:00:32.000Z</t>
  </si>
  <si>
    <t>pcb.3379151869046510</t>
  </si>
  <si>
    <t>https://www.facebook.com/media/set/?set=pcb.3379151869046510&amp;type=1</t>
  </si>
  <si>
    <t>589482410307378</t>
  </si>
  <si>
    <t>https://scontent-hou1-1.xx.fbcdn.net/v/t39.30808-6/481914882_659176316671320_4349482245055964239_n.jpg?stp=dst-jpg_s590x590_tt6&amp;_nc_cat=105&amp;ccb=1-7&amp;_nc_sid=aa7b47&amp;_nc_ohc=OMnoWVm0oaAQ7kNvwHAZ7GW&amp;_nc_oc=AdqO_isQqohA73kjE_Y6qXnWXLuQexnHVM0qdKLwVL_ET3g7_aVEdy448eBRC-QB3DGJQ_rjkAy6nlXUUmpWT9sv&amp;_nc_zt=23&amp;_nc_ht=scontent-hou1-1.xx&amp;_nc_gid=40vB-F1F5e3ORWJp0XKvTA&amp;_nc_ss=72289&amp;oh=00_Af7SmfrB7NNeBRsaYu7RI0xyNnIeRFAlCsZeUbfN4gWMNw&amp;oe=6A10A322</t>
  </si>
  <si>
    <t>589482416974044</t>
  </si>
  <si>
    <t>https://scontent-hou1-1.xx.fbcdn.net/v/t39.30808-6/481898072_659176246671327_3448456124802606652_n.jpg?stp=dst-jpg_s590x590_tt6&amp;_nc_cat=108&amp;ccb=1-7&amp;_nc_sid=aa7b47&amp;_nc_ohc=15aNScj17r0Q7kNvwEKk3yA&amp;_nc_oc=AdpoMQcMkyWeRiiuluiBQVntBR8N1gvBn7c3n592nzw1oW7cYPMN2TcoaooWZoWJM_DE1Ipws5no4x4M0nIqppkt&amp;_nc_zt=23&amp;_nc_ht=scontent-hou1-1.xx&amp;_nc_gid=40vB-F1F5e3ORWJp0XKvTA&amp;_nc_ss=72289&amp;oh=00_Af6_5ktiN5ndve8yK8lPEjrfb6mgHkwyNS8l5KIN2pUWaA&amp;oe=6A10BA20</t>
  </si>
  <si>
    <t>589482413640711</t>
  </si>
  <si>
    <t>https://scontent-hou1-1.xx.fbcdn.net/v/t39.30808-6/481290935_659176126671339_4932584487288751409_n.jpg?stp=dst-jpg_s590x590_tt6&amp;_nc_cat=103&amp;ccb=1-7&amp;_nc_sid=aa7b47&amp;_nc_ohc=_Yp45RnJucwQ7kNvwF9pn8S&amp;_nc_oc=AdrQN-MY3ykoSkMBat6iBZ-RA50U2lHQIRcrV5WRKAfBKNLEe-wSBnkhzQVaEUcnBcTZUFAo4HOVyDozBAE_i2tx&amp;_nc_zt=23&amp;_nc_ht=scontent-hou1-1.xx&amp;_nc_gid=40vB-F1F5e3ORWJp0XKvTA&amp;_nc_ss=72289&amp;oh=00_Af5w_-paHzaCVpoy7SQB_duMVGcJVKVvF5ghF1u1K1WTMQ&amp;oe=6A10AD67</t>
  </si>
  <si>
    <t>https://www.i-cable.com/%E8%B2%A1%E7%B6%93%E8%B3%87%E8%A8%8A/291606/%E6%AF%94%E4%BA%9E%E8%BF%AA%E7%B1%B2%E6%B8%AF%E5%BA%9C%E5%BC%95%E6%8E%AA%E6%96%BD%E5%84%AA%E5%BE%85%E9%9B%BB%E5%8B%95%E8%BB%8A-%E6%9C%9B%E5%BC%95-%E9%9B%B2%E5%B7%B4-%E7%AD%89</t>
  </si>
  <si>
    <t>2024-11-22T09:29:19.000Z</t>
  </si>
  <si>
    <t>https://external-hou1-1.xx.fbcdn.net/emg1/v/t13/15670135182186874704?url=https%3A%2F%2Ficable-prod.s3.ap-southeast-1.amazonaws.com%2Fwp-content%2Fuploads%2F2024%2F11%2F21202520%2FWhatsApp-Image-2024-11-21-at-12.23.42.jpeg&amp;fb_obo=1&amp;utld=amazonaws.com&amp;stp=c0.5000x0.5000f_dst-jpg_flffffff_p500x261_q75_tt6&amp;_nc_gid=40vB-F1F5e3ORWJp0XKvTA&amp;_nc_oc=AdrwVgQpaie3YtnyBRWPpK7h1mYS8bTxp9BJhc9hY_yZTqSuFs9wVeA_Jh9LybVrChRr-Mdyp3LNBp9s_is-OZad&amp;ccb=13-1&amp;oh=06_Q3-_AXoXIczJ0plt6mt3bmb5qfm6H9yQz6RviSY3zOFew2w-&amp;oe=6A0CD7BC&amp;_nc_sid=085657</t>
  </si>
  <si>
    <t>pfbid02Pb66boKM7UNLNW557fskvwd2FzCCkKULXukrPdmJSgKgTVPE4AD56BRmNimRUWp6l</t>
  </si>
  <si>
    <t>2024-11-22T08:37:21.000Z</t>
  </si>
  <si>
    <t>583311694234831</t>
  </si>
  <si>
    <t>2024-11-22T08:37:18.000Z</t>
  </si>
  <si>
    <t>FF30648A</t>
  </si>
  <si>
    <t>10170012373240717</t>
  </si>
  <si>
    <t>https://www.facebook.com/583311694234831/photos/gm.3378046345823729/10170012373240717/?type=3</t>
  </si>
  <si>
    <t>455930383292098</t>
  </si>
  <si>
    <t>2024-11-21T06:27:20.000Z</t>
  </si>
  <si>
    <t>pcb.3377336665894697</t>
  </si>
  <si>
    <t>https://www.facebook.com/media/set/?set=pcb.3377336665894697&amp;type=1</t>
  </si>
  <si>
    <t>873843011500831</t>
  </si>
  <si>
    <t>https://scontent-bos5-1.xx.fbcdn.net/v/t39.30808-6/474912877_918899030328562_6362489903781437254_n.jpg?stp=dst-jpg_s590x590_tt6&amp;_nc_cat=101&amp;ccb=1-7&amp;_nc_sid=aa7b47&amp;_nc_ohc=ZNf0fy6VfsAQ7kNvwH87OTc&amp;_nc_oc=AdrLoB8QwF49sD3WKGiAOvictNoyqQmjEt6Wnk0nnhP8k32OirrM21JmQqR0bokFvCfJ0TSCCKFdSPASFa-7Ndlf&amp;_nc_zt=23&amp;_nc_ht=scontent-bos5-1.xx&amp;_nc_gid=6swn7CL03AXhN9orIV1PsQ&amp;_nc_ss=72289&amp;oh=00_Af4IL-Ix-lSQc5Br-nyaFtZom_-brq1bVSa11jtWbWgi0A&amp;oe=6A10B37A</t>
  </si>
  <si>
    <t>873843004834165</t>
  </si>
  <si>
    <t>https://scontent-bos5-1.xx.fbcdn.net/v/t39.30808-6/475197926_918899086995223_2323432340540766586_n.jpg?stp=dst-jpg_s590x590_tt6&amp;_nc_cat=101&amp;ccb=1-7&amp;_nc_sid=aa7b47&amp;_nc_ohc=Jdx_nCkCY8kQ7kNvwGaRWQ_&amp;_nc_oc=AdrU6yL4HvVo1kYjKiFCc-ZdAb_MM7ZU-kZqgw0niQLtECZR1SM9YufqdysFvUXIOEdpW48QNwh41iLsCQBvXVxW&amp;_nc_zt=23&amp;_nc_ht=scontent-bos5-1.xx&amp;_nc_gid=6swn7CL03AXhN9orIV1PsQ&amp;_nc_ss=72289&amp;oh=00_Af4RvNeDb56Owgfr8JYF7YdWO0voKKWxXJ1lcxv-xI_2OA&amp;oe=6A10A273</t>
  </si>
  <si>
    <t>873843048167494</t>
  </si>
  <si>
    <t>https://scontent-bos5-1.xx.fbcdn.net/v/t39.30808-6/475198199_918898913661907_5121330053590629623_n.jpg?stp=dst-jpg_p480x480_tt6&amp;_nc_cat=103&amp;ccb=1-7&amp;_nc_sid=aa7b47&amp;_nc_ohc=6BkNffNJcLIQ7kNvwH1-Iou&amp;_nc_oc=AdrvLQc29Domjkjv5suOA0Z8BrOgtNcXQYcgUFXgASVCaOD7FfRU-nkm_hyhP0rZilBQNugFqmlK_nSdqmXVnJRi&amp;_nc_zt=23&amp;_nc_ht=scontent-bos5-1.xx&amp;_nc_gid=6swn7CL03AXhN9orIV1PsQ&amp;_nc_ss=72289&amp;oh=00_Af42jn0gsl9PSnquIV5YTIAHbZy0IF8yC4EqLyVzMVRLOQ&amp;oe=6A1098F9</t>
  </si>
  <si>
    <t>873843058167493</t>
  </si>
  <si>
    <t>https://scontent-bos5-1.xx.fbcdn.net/v/t39.30808-6/475261236_918899046995227_1516578584704375087_n.jpg?stp=dst-jpg_s590x590_tt6&amp;_nc_cat=103&amp;ccb=1-7&amp;_nc_sid=aa7b47&amp;_nc_ohc=68jpHhhE__IQ7kNvwGpzxj6&amp;_nc_oc=Adov_sj23BNPUyuy6MRgMVBnP5FHdtz0Aw87JPRK3k2bMflkeGb_F2n2ef6BcF-VSXtM5qLAPsCmQxre1cXgsEol&amp;_nc_zt=23&amp;_nc_ht=scontent-bos5-1.xx&amp;_nc_gid=6swn7CL03AXhN9orIV1PsQ&amp;_nc_ss=72289&amp;oh=00_Af6JZAL8B440-JbcFjuRdxhpE3fbNZ5Nf5E0V4nI_3GBRQ&amp;oe=6A10CC95</t>
  </si>
  <si>
    <t>pfbid02QjbcjDx6VGKz9kx8PxZmKeJJzD6EQCwPGrNjc51mMUN7m5HUsAFm5utVpidocx7ol</t>
  </si>
  <si>
    <t>2024-11-20T11:02:03.000Z</t>
  </si>
  <si>
    <t>2024-11-18T08:32:22.000Z</t>
  </si>
  <si>
    <t>1039056824898315</t>
  </si>
  <si>
    <t>https://www.facebook.com/photo.php?fbid=1039056824898315&amp;set=gm.3374828696145494&amp;type=3</t>
  </si>
  <si>
    <t>https://x.com/ysmatsud/status/1857934806937645221?t=B7AzgOm2OZ1HbRESiORR_Q&amp;s=19</t>
  </si>
  <si>
    <t>2024-11-18T07:36:45.000Z</t>
  </si>
  <si>
    <t>2024-11-16T18:43:06.000Z</t>
  </si>
  <si>
    <t>2024-11-15T13:00:42.000Z</t>
  </si>
  <si>
    <t>pcb.3373460222949008</t>
  </si>
  <si>
    <t>https://www.facebook.com/media/set/?set=pcb.3373460222949008&amp;type=1</t>
  </si>
  <si>
    <t>584001714188781</t>
  </si>
  <si>
    <t>https://scontent-dfw5-2.xx.fbcdn.net/v/t39.30808-6/482005251_659170350005250_5307679248895673462_n.jpg?stp=dst-jpg_s590x590_tt6&amp;_nc_cat=104&amp;ccb=1-7&amp;_nc_sid=aa7b47&amp;_nc_ohc=Kh3MoErBPUsQ7kNvwHJqO1-&amp;_nc_oc=AdofN1Uv_j9xB7f-ZuaMuNgOL47nigwRvK47lRTZP2hpaTJyyTdFcmNE483-6MNn51w&amp;_nc_zt=23&amp;_nc_ht=scontent-dfw5-2.xx&amp;_nc_gid=wLBMe4CMC-OaDNK0Rg3btQ&amp;_nc_ss=72289&amp;oh=00_Af4wIUA2l7jycN1nIfin6paVwftWTXy7sRX4WlFIrRsmdQ&amp;oe=6A10B586</t>
  </si>
  <si>
    <t>584001710855448</t>
  </si>
  <si>
    <t>https://scontent-dfw5-1.xx.fbcdn.net/v/t39.30808-6/481276242_659170186671933_7675144369919820469_n.jpg?stp=dst-jpg_s590x590_tt6&amp;_nc_cat=110&amp;ccb=1-7&amp;_nc_sid=aa7b47&amp;_nc_ohc=l5Pn68VmK14Q7kNvwFruWXp&amp;_nc_oc=Adpr1QUpbihNjEPIUYxGLKvqu6pzy2rFTReIv0YhqO5QAk8B2LZk1diHy6PF4w1A9pg&amp;_nc_zt=23&amp;_nc_ht=scontent-dfw5-1.xx&amp;_nc_gid=wLBMe4CMC-OaDNK0Rg3btQ&amp;_nc_ss=72289&amp;oh=00_Af6-xAschAOo3uVFgvQhhsgsz6Ndrd3yvp6XHBsL-urndQ&amp;oe=6A10B2B8</t>
  </si>
  <si>
    <t>584001707522115</t>
  </si>
  <si>
    <t>https://scontent-dfw5-1.xx.fbcdn.net/v/t39.30808-6/481205433_659170213338597_896504569294247240_n.jpg?stp=dst-jpg_s590x590_tt6&amp;_nc_cat=109&amp;ccb=1-7&amp;_nc_sid=aa7b47&amp;_nc_ohc=TWZPr7zn96oQ7kNvwFCM6iF&amp;_nc_oc=Adqo_jPisDlolMKquTVbMNHLmDAiI4mPMePD_XZR6bDMCSd9mKuic4y7Icz5wiSHj2o&amp;_nc_zt=23&amp;_nc_ht=scontent-dfw5-1.xx&amp;_nc_gid=wLBMe4CMC-OaDNK0Rg3btQ&amp;_nc_ss=72289&amp;oh=00_Af4QWcFXHve725n181qiikRveyDwI0D_ho8I7v4gXvqnIg&amp;oe=6A10AE3D</t>
  </si>
  <si>
    <t>584001717522114</t>
  </si>
  <si>
    <t>https://scontent-dfw5-2.xx.fbcdn.net/v/t39.30808-6/481109024_659170393338579_9064989748700300276_n.jpg?stp=dst-jpg_s590x590_tt6&amp;_nc_cat=100&amp;ccb=1-7&amp;_nc_sid=aa7b47&amp;_nc_ohc=s9SMfDxfTVsQ7kNvwFOcZB3&amp;_nc_oc=AdpVTOlo-q_q0WUfu8uNhU-efRrFLKblfQT0DtUsOOz-b08yqWTdscz1Rp4dUi9YP1M&amp;_nc_zt=23&amp;_nc_ht=scontent-dfw5-2.xx&amp;_nc_gid=wLBMe4CMC-OaDNK0Rg3btQ&amp;_nc_ss=72289&amp;oh=00_Af5NQlwLGScj-kUYdZrCgauPdS7LFnt4HcIS-ovrCDgybg&amp;oe=6A10AAE2</t>
  </si>
  <si>
    <t>584001724188780</t>
  </si>
  <si>
    <t>https://scontent-dfw6-1.xx.fbcdn.net/v/t39.30808-6/481139274_659170233338595_7981783073322549172_n.jpg?stp=dst-jpg_s590x590_tt6&amp;_nc_cat=102&amp;ccb=1-7&amp;_nc_sid=aa7b47&amp;_nc_ohc=C1I3hsV4OToQ7kNvwEmG20I&amp;_nc_oc=Ado-ZE9WUUoRJ2HNjKHLCi095EUJVl4Q6eXdkELhGxUhSu2mIVHD00kA-aGbrDU5QTU&amp;_nc_zt=23&amp;_nc_ht=scontent-dfw6-1.xx&amp;_nc_gid=wLBMe4CMC-OaDNK0Rg3btQ&amp;_nc_ss=72289&amp;oh=00_Af4B_zs0RyJ9YUy4Z6AZE5lXCC1RklLvlptOphE1ETV-IA&amp;oe=6A10CD38</t>
  </si>
  <si>
    <t>8365698306891235</t>
  </si>
  <si>
    <t>2024-11-15T09:41:13.000Z</t>
  </si>
  <si>
    <t>pfbid07BDPYZwrses2dcSZf9f1zwUjEs4YP3NvqAxSPJLHH3UnohnXQ64Rxjju8WgdtoYpl</t>
  </si>
  <si>
    <t>2024-11-15T04:49:18.000Z</t>
  </si>
  <si>
    <t>FF1E1D1B</t>
  </si>
  <si>
    <t>10161201395084205</t>
  </si>
  <si>
    <t>https://www.facebook.com/photo.php?fbid=10161201395084205&amp;set=gm.3373220812972949&amp;type=3</t>
  </si>
  <si>
    <t>2024-11-12T17:12:01.000Z</t>
  </si>
  <si>
    <t>683395523745093</t>
  </si>
  <si>
    <t>2024-11-12T07:12:20.000Z</t>
  </si>
  <si>
    <t>10169877231310473</t>
  </si>
  <si>
    <t>https://www.facebook.com/683395523745093/photos/gm.3371051946523169/10169877231310473/?type=3</t>
  </si>
  <si>
    <t>2024-11-11T14:49:07.000Z</t>
  </si>
  <si>
    <t>pfbid0u6fYVRaeyC1kqWNZcjRj4dGevY42ps2prNVjVvNmk4eok7WDjLywh4T6kqRHmeHl</t>
  </si>
  <si>
    <t>2024-11-09T10:20:18.000Z</t>
  </si>
  <si>
    <t>pfbid06nHBimp65K8BAJ4NgfwKENv29LoVzxxYk8NAfhXYhQrTis5sWKpZ8dxS7ZEnVerHl</t>
  </si>
  <si>
    <t>2024-11-07T11:32:05.000Z</t>
  </si>
  <si>
    <t>https://www.youtube.com/watch?v=y8WpWGiNPN4</t>
  </si>
  <si>
    <t>2024-11-04T16:03:44.000Z</t>
  </si>
  <si>
    <t>10161840770487748</t>
  </si>
  <si>
    <t>https://external-bos5-1.xx.fbcdn.net/emg1/v/t13/5604433055348072571?url=https%3A%2F%2Fi.ytimg.com%2Fvi%2Fy8WpWGiNPN4%2Fmaxresdefault.jpg&amp;fb_obo=1&amp;utld=ytimg.com&amp;stp=c0.5000x0.5000f_dst-jpg_flffffff_p500x261_q75_tt6&amp;_nc_gid=uUG-y6G8DH1eeQSKiR2UCA&amp;_nc_oc=Adrxz0qMyPQa51Rt90QROblPhz6YCJcGZEOHSaRYVWB9oS6UkGx7PWHODe-CChBrQ_Y&amp;ccb=13-1&amp;oh=06_Q3-_ASmJfVC2Ul_G8pzsl9zBw5N_D7SK-qOQcD1jVlQE-TdZ&amp;oe=6A0CBED6&amp;_nc_sid=085657</t>
  </si>
  <si>
    <t>2024-11-04T13:59:10.000Z</t>
  </si>
  <si>
    <t>pcb.3365473820414315</t>
  </si>
  <si>
    <t>https://www.facebook.com/media/set/?set=pcb.3365473820414315&amp;type=1</t>
  </si>
  <si>
    <t>2534894346716217</t>
  </si>
  <si>
    <t>https://scontent-bos5-1.xx.fbcdn.net/v/t39.30808-6/503309716_2714869508718699_4334319893049135978_n.jpg?stp=cp6_dst-jpg_s590x590_tt6&amp;_nc_cat=102&amp;ccb=1-7&amp;_nc_sid=aa7b47&amp;_nc_ohc=wGPN4PtSWygQ7kNvwGV8Aqf&amp;_nc_oc=Adrk2OQ_d-W_nRe3GlpwXQQD_dA08iagBMCL82B78s9Ns6-AMJ7gfqzksrFU9nu0vVQ&amp;_nc_zt=23&amp;_nc_ht=scontent-bos5-1.xx&amp;_nc_gid=uUG-y6G8DH1eeQSKiR2UCA&amp;_nc_ss=72289&amp;oh=00_Af7-9s89UZbrnN8ZjGgmL1-wRwko2lGTzIzffALeadpnVg&amp;oe=6A10C0E6</t>
  </si>
  <si>
    <t>2534894430049542</t>
  </si>
  <si>
    <t>https://scontent-bos5-1.xx.fbcdn.net/v/t39.30808-6/502998339_2714869372052046_7736525640743611749_n.jpg?stp=cp6_dst-jpg_s590x590_tt6&amp;_nc_cat=106&amp;ccb=1-7&amp;_nc_sid=aa7b47&amp;_nc_ohc=BEg88vLpwDAQ7kNvwGZpM7I&amp;_nc_oc=AdraFumBeET2gfCemTNCqefftG4CwQXBF8JVVg8oZf8GW-41L2YiU1IDGQhKFvL7mcE&amp;_nc_zt=23&amp;_nc_ht=scontent-bos5-1.xx&amp;_nc_gid=uUG-y6G8DH1eeQSKiR2UCA&amp;_nc_ss=72289&amp;oh=00_Af7v1DkzQ51b1M0eXrKbbnxCszUJmXLtX9HisZZz1i6uVw&amp;oe=6A10CEC8</t>
  </si>
  <si>
    <t>2534894353382883</t>
  </si>
  <si>
    <t>https://scontent-bos5-1.xx.fbcdn.net/v/t39.30808-6/503229625_2714869352052048_5155879366837260172_n.jpg?stp=cp6_dst-jpg_s590x590_tt6&amp;_nc_cat=104&amp;ccb=1-7&amp;_nc_sid=aa7b47&amp;_nc_ohc=b8D_x2EaHfoQ7kNvwFEk7mi&amp;_nc_oc=AdrgtjwldkzoAGJzKAvjC_FIBQbJSdwNUkK0jbxRdkcuxXhcHkhtzWGj5UA1x-tSIQY&amp;_nc_zt=23&amp;_nc_ht=scontent-bos5-1.xx&amp;_nc_gid=uUG-y6G8DH1eeQSKiR2UCA&amp;_nc_ss=72289&amp;oh=00_Af7e8BBqIropAnr4HbE0I4nL4zCX8wbZKq8hPzSmDDUF2w&amp;oe=6A10B2D5</t>
  </si>
  <si>
    <t>pfbid02Bc5LS2Bcy3AXQoA3DMXewpXynE5tp3xaWyENnqvWzg4topJnbjTxJYBLJsy417LMl</t>
  </si>
  <si>
    <t>2024-11-01T12:16:25.000Z</t>
  </si>
  <si>
    <t>3362851477343216</t>
  </si>
  <si>
    <t>2042165232896946</t>
  </si>
  <si>
    <t>475285242195459</t>
  </si>
  <si>
    <t>478063477917171</t>
  </si>
  <si>
    <t>1093024075531137</t>
  </si>
  <si>
    <t>1223657578918764</t>
  </si>
  <si>
    <t>1007400367805530</t>
  </si>
  <si>
    <t>有，邊有咁多時間</t>
  </si>
  <si>
    <t>間中用</t>
  </si>
  <si>
    <t>無，你唔怕舊電打柴？</t>
  </si>
  <si>
    <t>救命先用</t>
  </si>
  <si>
    <t>我無理中差22kw + 快叉輪住用次次叉到100%</t>
  </si>
  <si>
    <t>用引擎叉電咪得囉</t>
  </si>
  <si>
    <t>3362851474009883</t>
  </si>
  <si>
    <t>2024-11-01T08:55:12.000Z</t>
  </si>
  <si>
    <t>pfbid0kTaH5PhUbHYLsF4fFVLWxunY4mtBbpGHMVYs9HcJKv4hPQ9zSAko15Qi4gQqai36l</t>
  </si>
  <si>
    <t>2024-10-30T15:11:02.000Z</t>
  </si>
  <si>
    <t>pcb.3361828517445512</t>
  </si>
  <si>
    <t>https://www.facebook.com/media/set/?set=pcb.3361828517445512&amp;type=1</t>
  </si>
  <si>
    <t>10159964237040811</t>
  </si>
  <si>
    <t>https://scontent-ord5-3.xx.fbcdn.net/v/t39.30808-6/517980265_10161060018365811_3812785359250149251_n.jpg?stp=cp6_dst-jpg_s590x590_tt6&amp;_nc_cat=110&amp;ccb=1-7&amp;_nc_sid=aa7b47&amp;_nc_ohc=OyzFQUpiz6oQ7kNvwGqoUfX&amp;_nc_oc=AdowAFem1std0xbAfkaIyFogzTotqO6m9R2ea7-KvVizsmX_LjC2hoz4rq808vOB8yc&amp;_nc_zt=23&amp;_nc_ht=scontent-ord5-3.xx&amp;_nc_gid=1aV1cSZjXoAnmXPovVHKOQ&amp;_nc_ss=72289&amp;oh=00_Af6cMD3l0FSDfeUiyNR4hBaCY8Zol-XncwXs9fJC3d7jhw&amp;oe=6A10B59E</t>
  </si>
  <si>
    <t>10159964236950811</t>
  </si>
  <si>
    <t>https://scontent-ord5-2.xx.fbcdn.net/v/t39.30808-6/518320743_10161060018250811_2723944824732203340_n.jpg?stp=cp6_dst-jpg_s590x590_tt6&amp;_nc_cat=102&amp;ccb=1-7&amp;_nc_sid=aa7b47&amp;_nc_ohc=GZjarsi82ywQ7kNvwFE0Opj&amp;_nc_oc=Adrne6eZeuwOLp7MiN3B6AH_YAuu96u1fzceESXO6_e0pzmwIh6bEWeoELxqLwFUTnk&amp;_nc_zt=23&amp;_nc_ht=scontent-ord5-2.xx&amp;_nc_gid=1aV1cSZjXoAnmXPovVHKOQ&amp;_nc_ss=72289&amp;oh=00_Af4pZt5yNmR7hLRUJyWCdagfFWPuD16NHQjFtP0izilPSA&amp;oe=6A10C0C3</t>
  </si>
  <si>
    <t>10159964236980811</t>
  </si>
  <si>
    <t>https://scontent-ord5-2.xx.fbcdn.net/v/t39.30808-6/517267003_10161060017985811_730628328142857875_n.jpg?stp=cp6_dst-jpg_s590x590_tt6&amp;_nc_cat=104&amp;ccb=1-7&amp;_nc_sid=aa7b47&amp;_nc_ohc=DldC9Oh0sHAQ7kNvwEIqF2a&amp;_nc_oc=Adp5KspwW62_pa1WD37lhZPPJqscR3ROqWokGB9h8nJnRwR5GWEtJVKpBwoobzu-Bos&amp;_nc_zt=23&amp;_nc_ht=scontent-ord5-2.xx&amp;_nc_gid=1aV1cSZjXoAnmXPovVHKOQ&amp;_nc_ss=72289&amp;oh=00_Af5Uavs69YcBQeIKp6Afany5W-K8TWU3m8ruPk-ed7LWxw&amp;oe=6A10BD1D</t>
  </si>
  <si>
    <t>2024-10-30T12:29:57.000Z</t>
  </si>
  <si>
    <t>pcb.3361732670788430</t>
  </si>
  <si>
    <t>https://www.facebook.com/media/set/?set=pcb.3361732670788430&amp;type=1</t>
  </si>
  <si>
    <t>1077780487032101</t>
  </si>
  <si>
    <t>https://scontent-ord5-2.xx.fbcdn.net/v/t39.30808-6/481084874_1165537344923081_6358925295343820169_n.jpg?stp=dst-jpg_s590x590_tt6&amp;_nc_cat=111&amp;ccb=1-7&amp;_nc_sid=aa7b47&amp;_nc_ohc=rrhnhZnruTMQ7kNvwEHKWaU&amp;_nc_oc=AdoUlFSxJfuzivuelSBwlP_VGReCCIpp9TSYtI0gOYVHY_6AxPBR0I2YUXFNgwjGpsQ&amp;_nc_zt=23&amp;_nc_ht=scontent-ord5-2.xx&amp;_nc_gid=1aV1cSZjXoAnmXPovVHKOQ&amp;_nc_ss=72289&amp;oh=00_Af4eUX_Ww6Jyxj3Ql9TR5Z3l_ykEop11mAwZAhMQF0VESA&amp;oe=6A10A834</t>
  </si>
  <si>
    <t>1077780547032095</t>
  </si>
  <si>
    <t>https://scontent-ord5-1.xx.fbcdn.net/v/t39.30808-6/481083875_1165537348256414_8019436822990485835_n.jpg?stp=dst-jpg_s590x590_tt6&amp;_nc_cat=108&amp;ccb=1-7&amp;_nc_sid=aa7b47&amp;_nc_ohc=kdm-NNd2u2oQ7kNvwGU1j1j&amp;_nc_oc=Adqr1PludT7F12FJhNWGuGOHEHvikZcfEvovGP6KCWcJBb8S-tSFAJ0csewTRiVQl0I&amp;_nc_zt=23&amp;_nc_ht=scontent-ord5-1.xx&amp;_nc_gid=1aV1cSZjXoAnmXPovVHKOQ&amp;_nc_ss=72289&amp;oh=00_Af4PU3gLxeCy_ifwzaK15zEDye7vatoj-_PqfEEWvbntAw&amp;oe=6A10A796</t>
  </si>
  <si>
    <t>1077780580365425</t>
  </si>
  <si>
    <t>https://scontent-ord5-3.xx.fbcdn.net/v/t39.30808-6/481299314_1165537221589760_7426308100268370730_n.jpg?stp=dst-jpg_s590x590_tt6&amp;_nc_cat=107&amp;ccb=1-7&amp;_nc_sid=aa7b47&amp;_nc_ohc=xu9yz7JXgOwQ7kNvwFd_2Hw&amp;_nc_oc=Adp-0zfIDsYpw9UAVRXrBGCmGQcsS62UPbWEPKw94WrwEM8v5cC21Og1_RMuQOv9534&amp;_nc_zt=23&amp;_nc_ht=scontent-ord5-3.xx&amp;_nc_gid=1aV1cSZjXoAnmXPovVHKOQ&amp;_nc_ss=72289&amp;oh=00_Af5j4EiT4uuVJhrz5-LuoQmi74ai2ugYP8bYEscAMn-PwA&amp;oe=6A10CB5B</t>
  </si>
  <si>
    <t>https://www.euroncap.com/en/ratings-rewards/assisted-driving-gradings/</t>
  </si>
  <si>
    <t>pfbid031pWWXXvioCXpmkHziY5RsnmDEXdaMwkbTmQK2GLykxm9zzbbM3dPieyU1mS5SLfHl</t>
  </si>
  <si>
    <t>2024-10-28T09:39:14.000Z</t>
  </si>
  <si>
    <t>https://www.kilowatt.hk/chargers/3865</t>
  </si>
  <si>
    <t>2024-10-26T06:28:40.000Z</t>
  </si>
  <si>
    <t>10162845838696874</t>
  </si>
  <si>
    <t>https://www.facebook.com/photo.php?fbid=10162845838696874&amp;set=gm.3358574014437629&amp;type=3</t>
  </si>
  <si>
    <t>https://www.cic.hk/chi/main/aboutcic/news_and_updates/events_calendar/event-889.html</t>
  </si>
  <si>
    <t>2024-10-25T11:16:00.000Z</t>
  </si>
  <si>
    <t>https://external-atl3-2.xx.fbcdn.net/emg1/v/t13/13080717567554502963?url=http%3A%2F%2Fwww.cic.hk%2Fimages%2Fog_share.png&amp;fb_obo=1&amp;utld=cic.hk&amp;stp=c0.5000x0.5000f_dst-jpg_flffffff_p139x139_q75_tt6&amp;_nc_gid=1P58sx2JQNl_4RwrnJAQjg&amp;_nc_oc=Ado67rX6i-e5bIiddYmZg0a98o25f415mfnGp0Ba0igu1Mz9HnMxB6efRq3xxn1SeAM&amp;ccb=13-1&amp;oh=06_Q3-_Afa9nYuKUJqsEwlmwAuYFe0Az1g8CBQQLHYKIoHX4l6C&amp;oe=6A0CC1D9&amp;_nc_sid=085657</t>
  </si>
  <si>
    <t>1343714802963419</t>
  </si>
  <si>
    <t>2024-10-23T05:17:03.000Z</t>
  </si>
  <si>
    <t>2024-10-20T11:11:01.000Z</t>
  </si>
  <si>
    <t>1525579471279844</t>
  </si>
  <si>
    <t>2024-10-20T11:10:54.000Z</t>
  </si>
  <si>
    <t>FF101113</t>
  </si>
  <si>
    <t>10162635302289274</t>
  </si>
  <si>
    <t>https://www.facebook.com/1525579471279844/photos/gm.3353239311637766/10162635302289274/?type=3</t>
  </si>
  <si>
    <t>2024-10-19T00:56:51.000Z</t>
  </si>
  <si>
    <t>https://video-phl2-1.xx.fbcdn.net/o1/v/t2/f2/m412/AQNsWNzBAmfQlwL4Nsi-6_CQ7x5vJPuO-TfH8YHHlKH_pUmE1UVnTY3AE_akO_PQBW479KqxO4WNzuBAT5u8Its.mp4?_nc_cat=109&amp;_nc_sid=8bf8fe&amp;_nc_ht=video-phl2-1.xx.fbcdn.net&amp;_nc_ohc=7jq8VpdJUfIQ7kNvwFwSOGc&amp;efg=eyJ2ZW5jb2RlX3RhZyI6Inhwdl9wcm9ncmVzc2l2ZS5GQUNFQk9PSy4uQzMuNjQwLnN2ZV9zZCIsInhwdl9hc3NldF9pZCI6OTE1NTQzMTQwNjM5MzMxLCJhc3NldF9hZ2VfZGF5cyI6NTc2LCJ2aV91c2VjYXNlX2lkIjoxMDEyMSwiZHVyYXRpb25fcyI6MTQsInVybGdlbl9zb3VyY2UiOiJ3d3cifQ%3D%3D&amp;ccb=17-1&amp;_nc_gid=S6RIVXyPZrmJbca0TOILcw&amp;_nc_ss=72289&amp;_nc_zt=28&amp;oh=00_Af53qcY5UeWiytgLk-az5fCLaE6rFf8tVkwK-UkH6vhcNw&amp;oe=6A109F1D&amp;bitrate=182983&amp;tag=sve_sd</t>
  </si>
  <si>
    <t>https://www.facebook.com/samuelisme/videos/tesla-robotaxi-%E6%9C%89%E7%9C%9F-%E7%84%A1%E7%B7%9A%E5%85%85%E9%9B%BB/3957405661139147/</t>
  </si>
  <si>
    <t>UzpfSTc2MzQxMTg3MzpWSzozOTU3NDA1NjYxMTM5MTQ3</t>
  </si>
  <si>
    <t>3957405661139147</t>
  </si>
  <si>
    <t>https://www.facebook.com/samuelisme/videos/3957405661139147/?idorvanity=2680794722215565</t>
  </si>
  <si>
    <t>https://scontent-phl2-1.xx.fbcdn.net/v/t15.5256-10/463761553_1739488420184431_6926024401264404402_n.jpg?stp=dst-jpg_s526x296_tt6&amp;_nc_cat=111&amp;ccb=1-7&amp;_nc_sid=117846&amp;_nc_ohc=5KWltxhN1eoQ7kNvwHr29CO&amp;_nc_oc=AdpgXp5T9eYUGTLoURwjPHjrmr5JAl2xUrcHjnVyj39Qc9HZC1DKtPGRWiEFhb5GdueObIq_BJ8thg_2y_MYe4NQ&amp;_nc_zt=23&amp;_nc_ht=scontent-phl2-1.xx&amp;_nc_gid=S6RIVXyPZrmJbca0TOILcw&amp;_nc_ss=72289&amp;oh=00_Af6O36B3sWUUAnbLyYZuDZtYfGNZtVjiEhfM0djjNydkkg&amp;oe=6A10BB2E</t>
  </si>
  <si>
    <t>470063866056816</t>
  </si>
  <si>
    <t>https://scontent-phl2-1.xx.fbcdn.net/v/t15.5256-10/463761553_1739488420184431_6926024401264404402_n.jpg?stp=dst-jpg_s960x960_tt6&amp;_nc_cat=111&amp;ccb=1-7&amp;_nc_sid=50ce42&amp;_nc_ohc=5KWltxhN1eoQ7kNvwHr29CO&amp;_nc_oc=AdpgXp5T9eYUGTLoURwjPHjrmr5JAl2xUrcHjnVyj39Qc9HZC1DKtPGRWiEFhb5GdueObIq_BJ8thg_2y_MYe4NQ&amp;_nc_zt=23&amp;_nc_ht=scontent-phl2-1.xx&amp;_nc_gid=S6RIVXyPZrmJbca0TOILcw&amp;_nc_ss=72289&amp;oh=00_Af4-LA5Ztf9flz5HKCMTSgwgzBFoC11EYbuBtx33Iz8ymg&amp;oe=6A10BB2E</t>
  </si>
  <si>
    <t>https://scontent-phl2-1.xx.fbcdn.net/v/t15.5256-10/463761553_1739488420184431_6926024401264404402_n.jpg?stp=dst-jpg_s960x960_tt6&amp;_nc_cat=111&amp;ccb=1-7&amp;_nc_sid=117846&amp;_nc_ohc=5KWltxhN1eoQ7kNvwHr29CO&amp;_nc_oc=AdpgXp5T9eYUGTLoURwjPHjrmr5JAl2xUrcHjnVyj39Qc9HZC1DKtPGRWiEFhb5GdueObIq_BJ8thg_2y_MYe4NQ&amp;_nc_zt=23&amp;_nc_ht=scontent-phl2-1.xx&amp;_nc_gid=S6RIVXyPZrmJbca0TOILcw&amp;_nc_ss=72289&amp;oh=00_Af4-LA5Ztf9flz5HKCMTSgwgzBFoC11EYbuBtx33Iz8ymg&amp;oe=6A10BB2E</t>
  </si>
  <si>
    <t>661399038781102</t>
  </si>
  <si>
    <t>2024-10-18T03:59:42.000Z</t>
  </si>
  <si>
    <t>555437023690853</t>
  </si>
  <si>
    <t>2024-10-18T03:59:38.000Z</t>
  </si>
  <si>
    <t>pfbid0CDF1AW7DLNwNw2bw6Ko3R2J98buNGnZYwStuW5LnQBtodmVDgpRfkQK54foQfayAl</t>
  </si>
  <si>
    <t>2024-10-16T14:51:02.000Z</t>
  </si>
  <si>
    <t>FF040406</t>
  </si>
  <si>
    <t>27634792589445532</t>
  </si>
  <si>
    <t>https://www.facebook.com/photo.php?fbid=27634792589445532&amp;set=gm.3351378291823868&amp;type=3</t>
  </si>
  <si>
    <t>pfbid022hqcUmurj6EmWyvPhkKcuyiXgV4MZaynrswvP254mvxqPxPFuJy8yXSqJGWNaKZul</t>
  </si>
  <si>
    <t>2024-10-14T13:43:53.000Z</t>
  </si>
  <si>
    <t>https://www.facebook.com/share/p/3QXqi5AmfsYSPLQ8/</t>
  </si>
  <si>
    <t>pfbid02WZvuDrUnjjp8kUAchaScoEYEPtFeKD85BM6iSVLfc6YXyiuQ1svDLb22iaQvjBkql</t>
  </si>
  <si>
    <t>2024-10-14T04:02:43.000Z</t>
  </si>
  <si>
    <t>FFACADA8</t>
  </si>
  <si>
    <t>10234246710378536</t>
  </si>
  <si>
    <t>https://www.facebook.com/photo.php?fbid=10234246710378536&amp;set=gm.3349496648678699&amp;type=3</t>
  </si>
  <si>
    <t>2024-10-13T13:51:47.000Z</t>
  </si>
  <si>
    <t>FF1B1711</t>
  </si>
  <si>
    <t>1658737294694381</t>
  </si>
  <si>
    <t>https://www.facebook.com/photo.php?fbid=1658737294694381&amp;set=gm.3349036068724757&amp;type=3</t>
  </si>
  <si>
    <t>https://paper.hket.com/article/3838024/</t>
  </si>
  <si>
    <t>2024-10-12T12:05:16.000Z</t>
  </si>
  <si>
    <t>2024-10-12T12:05:11.000Z</t>
  </si>
  <si>
    <t>pfbid0xafmaAgXSANpRvnJ1qv9WYFLBmK3mx2TcZCBbjA9LqNLZYChdee7fQedTb1TP1MJl</t>
  </si>
  <si>
    <t>2024-10-10T16:17:12.000Z</t>
  </si>
  <si>
    <t>FF08150E</t>
  </si>
  <si>
    <t>8576985492387917</t>
  </si>
  <si>
    <t>https://www.facebook.com/photo.php?fbid=8576985492387917&amp;set=gm.3345366869091677&amp;type=3</t>
  </si>
  <si>
    <t>2700679103424648</t>
  </si>
  <si>
    <t>2024-10-09T04:23:36.000Z</t>
  </si>
  <si>
    <t>pcb.3341202766174754</t>
  </si>
  <si>
    <t>https://www.facebook.com/media/set/?set=pcb.3341202766174754&amp;type=1</t>
  </si>
  <si>
    <t>2867784590047431</t>
  </si>
  <si>
    <t>https://scontent.fluk1-1.fna.fbcdn.net/v/t39.30808-6/506840178_3111148499044371_588984582557143163_n.jpg?stp=dst-jpg_s590x590_tt6&amp;_nc_cat=101&amp;ccb=1-7&amp;_nc_sid=aa7b47&amp;_nc_ohc=vTTEy9RSxWgQ7kNvwEHxphz&amp;_nc_oc=Adq7HUlwyl0Af9gcpIpVyvmQetVPhH6zjEB7Jli6Xecrr6oia0szWcRdAQsbGjgqjbE&amp;_nc_zt=23&amp;_nc_ht=scontent.fluk1-1.fna&amp;_nc_gid=1upyRw-ZN0aVm49MHpt9FQ&amp;_nc_ss=72289&amp;oh=00_Af4Q1u9VDSzv97QscPcZ4Y6Qv5ummYkCH-PRvDjbLFQJZA&amp;oe=6A109920</t>
  </si>
  <si>
    <t>2867784210047469</t>
  </si>
  <si>
    <t>https://scontent.fluk1-1.fna.fbcdn.net/v/t39.30808-6/506892481_3111147469044474_7252542299149250449_n.jpg?stp=dst-jpg_s590x590_tt6&amp;_nc_cat=101&amp;ccb=1-7&amp;_nc_sid=aa7b47&amp;_nc_ohc=XbTCz-f1PNEQ7kNvwHYyKpe&amp;_nc_oc=Adown91itH25_3qxosOd87238T_Xry6Wyr4L6UpTlbo_tsBdSWPx0y3hntB9cmyOtHI&amp;_nc_zt=23&amp;_nc_ht=scontent.fluk1-1.fna&amp;_nc_gid=1upyRw-ZN0aVm49MHpt9FQ&amp;_nc_ss=72289&amp;oh=00_Af5K6Uia7oHeGeLlBf6XbZiRIgmySHtx3082NqEohqqI3g&amp;oe=6A10B787</t>
  </si>
  <si>
    <t>1275054706995392</t>
  </si>
  <si>
    <t>2024-10-09T04:23:29.000Z</t>
  </si>
  <si>
    <t>FF2C2C2C</t>
  </si>
  <si>
    <t>1275055373661992</t>
  </si>
  <si>
    <t>https://www.facebook.com/1275054706995392/photos/gm.3342627606032270/1275055373661992/?type=3</t>
  </si>
  <si>
    <t>pfbid021DNyqgxeDbx1cQcsRxT1Ks2G7xaZewcZ87X3fFDAa7C7v1TA7NErDrZaJutN1QWl</t>
  </si>
  <si>
    <t>2024-10-03T12:32:30.000Z</t>
  </si>
  <si>
    <t>FFD0C7B5</t>
  </si>
  <si>
    <t>10161134386358283</t>
  </si>
  <si>
    <t>https://www.facebook.com/photo.php?fbid=10161134386358283&amp;set=gm.3338064633155234&amp;type=3</t>
  </si>
  <si>
    <t>1441119453179904</t>
  </si>
  <si>
    <t>2024-10-03T03:35:52.000Z</t>
  </si>
  <si>
    <t>FF161719</t>
  </si>
  <si>
    <t>122163546830247499</t>
  </si>
  <si>
    <t>https://www.facebook.com/1441119453179904/photos/gm.3337655786529452/122163546830247499/?type=3</t>
  </si>
  <si>
    <t>2024-10-03T01:44:08.000Z</t>
  </si>
  <si>
    <t>1651050705463040</t>
  </si>
  <si>
    <t>https://www.facebook.com/photo.php?fbid=1651050705463040&amp;set=gm.3337592783202419&amp;type=3</t>
  </si>
  <si>
    <t>2024-10-01T05:09:48.000Z</t>
  </si>
  <si>
    <t>https://www.kilowatt.hk/chargers/1493</t>
  </si>
  <si>
    <t>2024-09-29T12:18:34.000Z</t>
  </si>
  <si>
    <t>FF694A27</t>
  </si>
  <si>
    <t>10162775196196874</t>
  </si>
  <si>
    <t>https://www.facebook.com/photo.php?fbid=10162775196196874&amp;set=gm.3334155803546117&amp;type=3</t>
  </si>
  <si>
    <t>1580428329564804</t>
  </si>
  <si>
    <t>2024-09-28T18:38:37.000Z</t>
  </si>
  <si>
    <t>FF878876</t>
  </si>
  <si>
    <t>10160526383958553</t>
  </si>
  <si>
    <t>https://www.facebook.com/1580428329564804/photos/gm.3333430193618678/10160526383958553/?type=3</t>
  </si>
  <si>
    <t>https://technews.tw/2024/09/13/the-true-reason-of-liion-battery-degrade/?utm_source=fb_finance&amp;utm_medium=facebook</t>
  </si>
  <si>
    <t>2024-09-24T02:48:12.000Z</t>
  </si>
  <si>
    <t>https://external-lga3-1.xx.fbcdn.net/emg1/v/t13/6816858669912712204?url=https%3A%2F%2Fimg.technews.tw%2Fwp-content%2Fuploads%2F2023%2F11%2F08121738%2FP90528888_lowRes_cell-assembly-jelly-.jpeg&amp;fb_obo=1&amp;utld=technews.tw&amp;stp=c0.5000x0.5000f_dst-jpg_flffffff_p500x261_q75_tt6&amp;_nc_gid=VSMAA0kJ65vsVp8RZYVQEA&amp;_nc_oc=AdqKnG-cyl0CnwaOylikfpyYYOlSuJb8PjyITL9_YfGxCbYjGgFUwKpZY6vz1JzVRAo&amp;ccb=13-1&amp;oh=06_Q3-_AS5W2-y_VwhSkx188gjDqXTUdVa4RZKo5sC4_bLaT1f5&amp;oe=6A0CB36B&amp;_nc_sid=085657</t>
  </si>
  <si>
    <t>100001471093418</t>
  </si>
  <si>
    <t>2024-09-22T09:25:04.000Z</t>
  </si>
  <si>
    <t>475408128510939</t>
  </si>
  <si>
    <t>2024-09-20T20:53:55.000Z</t>
  </si>
  <si>
    <t>460017517184789</t>
  </si>
  <si>
    <t>2024-09-20T13:52:49.000Z</t>
  </si>
  <si>
    <t>FF272928</t>
  </si>
  <si>
    <t>8671103299579994</t>
  </si>
  <si>
    <t>https://www.facebook.com/460017517184789/photos/gm.3325962287698802/8671103299579994/?type=3</t>
  </si>
  <si>
    <t>1128940705075784</t>
  </si>
  <si>
    <t>2024-09-20T10:37:30.000Z</t>
  </si>
  <si>
    <t>FF908068</t>
  </si>
  <si>
    <t>10229034548423052</t>
  </si>
  <si>
    <t>https://www.facebook.com/1128940705075784/photos/gm.3325407321087632/10229034548423052/?type=3</t>
  </si>
  <si>
    <t>https://youtu.be/xMJw1y5FhLY?si=33RxcD9jcpTlVOrd</t>
  </si>
  <si>
    <t>2024-09-19T07:12:06.000Z</t>
  </si>
  <si>
    <t>https://external-atl3-3.xx.fbcdn.net/emg1/v/t13/3374430078871922906?url=https%3A%2F%2Fi.ytimg.com%2Fvi%2FxMJw1y5FhLY%2Fmaxresdefault.jpg&amp;fb_obo=1&amp;utld=ytimg.com&amp;stp=c0.5000x0.5000f_dst-jpg_flffffff_p500x261_q75_tt6&amp;_nc_gid=psixf33kk1DpD0cOaD0e8A&amp;_nc_oc=AdphfGF0ROH-vBj3P2gmhjqN_5iuJ0s9zYoS9UsQkvzDmPsJ9jMLS0gq-KMHlrIbF_k&amp;ccb=13-1&amp;oh=06_Q3-_AQBnNIaHWprAQwJ5_7jO-hPGm9PxWV0jH5BBDgP5X8Wc&amp;oe=6A0CC681&amp;_nc_sid=085657</t>
  </si>
  <si>
    <t>pfbid02qJnkL3EyiEYeL7CLvCYbYsUbDEZzknHTRuhh6NzX4ZNu7Q5SgAztQLurBbPEpE5pl</t>
  </si>
  <si>
    <t>2024-09-15T12:48:45.000Z</t>
  </si>
  <si>
    <t>https://www.facebook.com/share/p/VrERrQDkH2XncY3b/</t>
  </si>
  <si>
    <t>2024-09-15T12:48:44.000Z</t>
  </si>
  <si>
    <t>pcb.3320214494940248</t>
  </si>
  <si>
    <t>https://www.facebook.com/media/set/?set=pcb.3320214494940248&amp;type=1</t>
  </si>
  <si>
    <t>10160046416181493</t>
  </si>
  <si>
    <t>https://scontent-atl3-2.xx.fbcdn.net/v/t39.30808-6/516440035_10161194974496493_6614311268223382853_n.jpg?stp=cp6_dst-jpg_s590x590_tt6&amp;_nc_cat=101&amp;ccb=1-7&amp;_nc_sid=aa7b47&amp;_nc_ohc=NTYJWpGbZCkQ7kNvwEEgqs5&amp;_nc_oc=AdoKAWY7YRGMkkRNF3xZc4r2qrNQ2jGliFfHPgqsWoPhXC7R8AZhD7JVYEqub4ueknc&amp;_nc_zt=23&amp;_nc_ht=scontent-atl3-2.xx&amp;_nc_gid=k_FLonZ8seMtWMlz4fZwFg&amp;_nc_ss=72289&amp;oh=00_Af7S_MSurdfFoKWNjvVuYqX33S0yWcNpS3YTvhTipTD7vw&amp;oe=6A10AFB5</t>
  </si>
  <si>
    <t>10160046416201493</t>
  </si>
  <si>
    <t>https://scontent-atl3-3.xx.fbcdn.net/v/t39.30808-6/517260812_10161194974626493_5894036365541659074_n.jpg?stp=cp6_dst-jpg_s590x590_tt6&amp;_nc_cat=111&amp;ccb=1-7&amp;_nc_sid=aa7b47&amp;_nc_ohc=iMKwWRKK3JcQ7kNvwEug_i7&amp;_nc_oc=AdopsqSK6NiFp4eVRtIdGOZdLb2I0tPKbQfajh92iOtY88p01rLcW3BKLeR3vgKppsU&amp;_nc_zt=23&amp;_nc_ht=scontent-atl3-3.xx&amp;_nc_gid=k_FLonZ8seMtWMlz4fZwFg&amp;_nc_ss=72289&amp;oh=00_Af78KcMMok8VKvJQKSV1D7T0HcDlss1Z1pvNg2V0fik5eA&amp;oe=6A109A4C</t>
  </si>
  <si>
    <t>pfbid037hTqeGD7AnRQzcEbVKZDpTN1j4r8oJeMZzXxNPhtQWT9iCu4jM222tKXtaN2NbXxl</t>
  </si>
  <si>
    <t>2024-09-13T22:52:53.000Z</t>
  </si>
  <si>
    <t>FF48130B</t>
  </si>
  <si>
    <t>10160800982401549</t>
  </si>
  <si>
    <t>https://www.facebook.com/photo.php?fbid=10160800982401549&amp;set=gm.3319934544968243&amp;type=3</t>
  </si>
  <si>
    <t>pfbid0sU46SVBY9FJTLEfUNtLckfcsjJyjsoh4Wny7oec1LwMx4iDpFWHbydM3ZnQJCcRUl</t>
  </si>
  <si>
    <t>2024-09-13T17:21:52.000Z</t>
  </si>
  <si>
    <t>FF847C71</t>
  </si>
  <si>
    <t>10159919592011852</t>
  </si>
  <si>
    <t>https://www.facebook.com/photo.php?fbid=10159919592011852&amp;set=gm.3319781521650212&amp;type=3</t>
  </si>
  <si>
    <t>pfbid0Ab6ukZtPEtS9VNN6VzKE7T8rivTKn2wd99XNDR2FkAM8buvomPy9w7PYajyZtRBdl</t>
  </si>
  <si>
    <t>2024-09-13T09:01:42.000Z</t>
  </si>
  <si>
    <t>pfbid02oVjEdqYgn9TV4UCe6TnkHCcitkAxh7NywQaDznrefUXFVXXYi9q662aBDQXxRaXMl</t>
  </si>
  <si>
    <t>2024-09-08T06:34:49.000Z</t>
  </si>
  <si>
    <t>2024-09-05T10:16:31.000Z</t>
  </si>
  <si>
    <t>pcb.3311206542507710</t>
  </si>
  <si>
    <t>https://www.facebook.com/media/set/?set=pcb.3311206542507710&amp;type=1</t>
  </si>
  <si>
    <t>1035870877889729</t>
  </si>
  <si>
    <t>https://scontent-mia3-3.xx.fbcdn.net/v/t39.30808-6/480967885_1165478624928953_7172049844852421820_n.jpg?stp=dst-jpg_s590x590_tt6&amp;_nc_cat=108&amp;ccb=1-7&amp;_nc_sid=aa7b47&amp;_nc_ohc=2gq16UovyeEQ7kNvwGJXOqe&amp;_nc_oc=AdqZGI-ZAeJsfBP36iztnShDTxLsSdODx8tVbotuIj5RXg4VZaCOe7rKtH2hoUGy-wc&amp;_nc_zt=23&amp;_nc_ht=scontent-mia3-3.xx&amp;_nc_gid=JhIUOP0NCIJgYdz3vLabcQ&amp;_nc_ss=72289&amp;oh=00_Af7Xc_NpyvbNuuhNwGkE5xgkMmEmW53a7MWFDEeHwi-pTw&amp;oe=6A10A00D</t>
  </si>
  <si>
    <t>1035870911223059</t>
  </si>
  <si>
    <t>https://scontent-mia3-3.xx.fbcdn.net/v/t39.30808-6/481206567_1165478244928991_4778331527642916044_n.jpg?stp=dst-jpg_s590x590_tt6&amp;_nc_cat=110&amp;ccb=1-7&amp;_nc_sid=aa7b47&amp;_nc_ohc=RLuTZa1rDrMQ7kNvwFZEi2w&amp;_nc_oc=AdpnewbsJLGyKH68YdRqZiKCRK5RGOHYcJjWm7TU5DrA0PhhTkbSg4N2Biw5Veumop8&amp;_nc_zt=23&amp;_nc_ht=scontent-mia3-3.xx&amp;_nc_gid=JhIUOP0NCIJgYdz3vLabcQ&amp;_nc_ss=72289&amp;oh=00_Af509MAP-zhAf_lKo3yvoEBFbnZMJ4y0kF7UZBCN1t6UnA&amp;oe=6A10BAC2</t>
  </si>
  <si>
    <t>pfbid032xoMtZ3vKPPmHWnJL5rjja4dnJ2Bmtu8pjUPsNgpswxhc7JuHAE9dKeXvzmxEdvNl</t>
  </si>
  <si>
    <t>2024-09-05T10:16:29.000Z</t>
  </si>
  <si>
    <t>https://goo.gl/maps/YSpWhccfcXfM8sKY9</t>
  </si>
  <si>
    <t>2024-09-05T10:16:19.000Z</t>
  </si>
  <si>
    <t>pcb.3312175149077516</t>
  </si>
  <si>
    <t>https://www.facebook.com/media/set/?set=pcb.3312175149077516&amp;type=1</t>
  </si>
  <si>
    <t>122179949366203657</t>
  </si>
  <si>
    <t>https://scontent-mia3-2.xx.fbcdn.net/v/t39.30808-6/476359884_122211309800203657_5491952946884846493_n.jpg?stp=dst-jpg_s590x590_tt6&amp;_nc_cat=105&amp;ccb=1-7&amp;_nc_sid=aa7b47&amp;_nc_ohc=qVvaB5lj3MoQ7kNvwH4xO09&amp;_nc_oc=AdqESGBplDmeqnF-W4MfAFc2ubqUvyqbMN29bfkAGebk99MDVfhq6OApdo7OAb3BTiE&amp;_nc_zt=23&amp;_nc_ht=scontent-mia3-2.xx&amp;_nc_gid=JhIUOP0NCIJgYdz3vLabcQ&amp;_nc_ss=72289&amp;oh=00_Af70_i_KwepdPQ05k1Wzy23rI454RyBWe4-C9mJA47cabQ&amp;oe=6A10C430</t>
  </si>
  <si>
    <t>122179949372203657</t>
  </si>
  <si>
    <t>https://scontent-mia5-1.xx.fbcdn.net/v/t39.30808-6/476315867_122211310538203657_6211661448129863015_n.jpg?stp=dst-jpg_s590x590_tt6&amp;_nc_cat=104&amp;ccb=1-7&amp;_nc_sid=aa7b47&amp;_nc_ohc=H8VPfyzCeR4Q7kNvwH0fIjo&amp;_nc_oc=AdqpU_Wxv4ipk4WKwkpMj3py7olzPgluGdQYYy2UijeTRITEeT5NV1ZqUw7s_cEfsJs&amp;_nc_zt=23&amp;_nc_ht=scontent-mia5-1.xx&amp;_nc_gid=JhIUOP0NCIJgYdz3vLabcQ&amp;_nc_ss=72289&amp;oh=00_Af5ZQIuPoOaQcqvWfg20Q35byS4LGlaud4mMmaugnqEtrw&amp;oe=6A10B356</t>
  </si>
  <si>
    <t>122179949354203657</t>
  </si>
  <si>
    <t>https://scontent-mia5-1.xx.fbcdn.net/v/t39.30808-6/476163651_122211309818203657_6029857155787067823_n.jpg?stp=dst-jpg_s590x590_tt6&amp;_nc_cat=101&amp;ccb=1-7&amp;_nc_sid=aa7b47&amp;_nc_ohc=_OS-D1nJjrEQ7kNvwGptk5v&amp;_nc_oc=AdqSsTMa0SuM_9EgPWBW9Gi9uVWUWv9hUABDor-glxrJCP5ek8OwNJx51te4fIy1NNo&amp;_nc_zt=23&amp;_nc_ht=scontent-mia5-1.xx&amp;_nc_gid=JhIUOP0NCIJgYdz3vLabcQ&amp;_nc_ss=72289&amp;oh=00_Af4akGIJPKphovr4Amqp0saT0CiNnnPY9CB9X28Lca_4Qw&amp;oe=6A10AEC0</t>
  </si>
  <si>
    <t>122179949360203657</t>
  </si>
  <si>
    <t>https://scontent-mia3-3.xx.fbcdn.net/v/t39.30808-6/476365063_122211310556203657_4850418919444412502_n.jpg?stp=dst-jpg_s590x590_tt6&amp;_nc_cat=110&amp;ccb=1-7&amp;_nc_sid=aa7b47&amp;_nc_ohc=jIIpJJH05mkQ7kNvwHgsh47&amp;_nc_oc=Adr3bWrkUD-5IZa9JdYmBV7k5I8zNcLUblqMuNmWIi9zjr2bIPRFFp81d7aQNGtjnT4&amp;_nc_zt=23&amp;_nc_ht=scontent-mia3-3.xx&amp;_nc_gid=JhIUOP0NCIJgYdz3vLabcQ&amp;_nc_ss=72289&amp;oh=00_Af56x0r69WB1ftrBUQexJhHagspoeNVpCQwIxNd1Dk0Xbw&amp;oe=6A10C032</t>
  </si>
  <si>
    <t>2024-09-03T11:09:55.000Z</t>
  </si>
  <si>
    <t>2024-08-31T04:31:44.000Z</t>
  </si>
  <si>
    <t>https://www.tkww.hk/epaper/view/newsDetail/1816179549965258752.html</t>
  </si>
  <si>
    <t>2024-08-27T02:23:06.000Z</t>
  </si>
  <si>
    <t>pfbid02HvWYrAUggHXe873WnjcF2gzNYX3RGt1nuieUNkYSfL24ggxEFaBSGe4gmGcaJ3Gl</t>
  </si>
  <si>
    <t>2024-08-22T13:44:19.000Z</t>
  </si>
  <si>
    <t>pfbid0u1VnxUJxUh6HQs2ESxzWzSYvH2xdvzY9Kb4JoKQTsxy1QxXmwshDkBJJAjhSRRifl</t>
  </si>
  <si>
    <t>2024-08-22T13:44:12.000Z</t>
  </si>
  <si>
    <t>122154388112247499</t>
  </si>
  <si>
    <t>https://www.facebook.com/photo.php?fbid=122154388112247499&amp;set=gm.3302365440058487&amp;type=3</t>
  </si>
  <si>
    <t>pfbid0XZhmdXGq7iBML2bka13KUfN3uZyQyPRrh98Kgsv5DA15omZbWdHXoMvqDkGV9vE2l</t>
  </si>
  <si>
    <t>2024-08-20T10:54:45.000Z</t>
  </si>
  <si>
    <t>pfbid02c44QmTfNv86QcjnV7h2brbZ8n57w42KfoSyEU89RSV7PeCj7qqHXsEkpiLFj6a9il</t>
  </si>
  <si>
    <t>2024-08-18T15:29:57.000Z</t>
  </si>
  <si>
    <t>2024-08-14T13:09:50.000Z</t>
  </si>
  <si>
    <t>FF8E8E90</t>
  </si>
  <si>
    <t>2252021278474662</t>
  </si>
  <si>
    <t>https://www.facebook.com/photo.php?fbid=2252021278474662&amp;set=gm.3296270674001297&amp;type=3</t>
  </si>
  <si>
    <t>https://www.facebook.com/permalink.php?story_fbid=pfbid02tdyvWZNHzuTkZtFymEPHKqcXhMjiYBtDR3i9L6FAELNMeB1kQSshWmvuTquCaoWel&amp;id=100063820218752</t>
  </si>
  <si>
    <t>pfbid0cgD5wmNwe8d854bhqLNbpXjGxXPin7z8A29LZKcAteKYUewFE65ciLVrQEg6fHNtl</t>
  </si>
  <si>
    <t>Joe Chung</t>
  </si>
  <si>
    <t>https://www.facebook.com/groups/hkevcharging/permalink/3296351027326595/</t>
  </si>
  <si>
    <t>2024-08-14T13:09:48.000Z</t>
  </si>
  <si>
    <t>pfbid0353hJeuYS2KWA45Qvf2To7PCD8qphxWvEGvobTpxMJ4SrpQWwk54cRZTdLyafzGzMl</t>
  </si>
  <si>
    <t>2024-08-13T04:45:29.000Z</t>
  </si>
  <si>
    <t>FF7D7D74</t>
  </si>
  <si>
    <t>10159572354306333</t>
  </si>
  <si>
    <t>https://www.facebook.com/photo.php?fbid=10159572354306333&amp;set=gm.3295394584088906&amp;type=3</t>
  </si>
  <si>
    <t>2024-08-13T02:27:10.000Z</t>
  </si>
  <si>
    <t>pcb.3295055417456156</t>
  </si>
  <si>
    <t>https://www.facebook.com/media/set/?set=pcb.3295055417456156&amp;type=1</t>
  </si>
  <si>
    <t>122166669320216448</t>
  </si>
  <si>
    <t>https://scontent-iad3-1.xx.fbcdn.net/v/t39.30808-6/475678163_122207018138216448_756247172269793159_n.jpg?stp=dst-jpg_s590x590_tt6&amp;_nc_cat=104&amp;ccb=1-7&amp;_nc_sid=aa7b47&amp;_nc_ohc=aPURUyMxNesQ7kNvwGcovel&amp;_nc_oc=AdqaDTY-dDezg0rSKtq9v5rmeQMHBjC9ZHL-yAg_bz0wl_L7U58-7mT8-8xCxep0Lu0&amp;_nc_zt=23&amp;_nc_ht=scontent-iad3-1.xx&amp;_nc_gid=9rwVgCq2HPQgX92AbKt6VA&amp;_nc_ss=7c289&amp;oh=00_Af73kI1hfdhQi-CAh8qU1ucPDrIOS_6oQscZBlI6_fuqVA&amp;oe=6A109A91</t>
  </si>
  <si>
    <t>122166669326216448</t>
  </si>
  <si>
    <t>https://scontent-iad3-1.xx.fbcdn.net/v/t39.30808-6/475662950_122207017664216448_4157308526208360483_n.jpg?stp=dst-jpg_s590x590_tt6&amp;_nc_cat=110&amp;ccb=1-7&amp;_nc_sid=aa7b47&amp;_nc_ohc=Sin1eDvy6TMQ7kNvwEr1bnX&amp;_nc_oc=Adpo3Fp_bTS7eQ7hDgzzF-HNaP1y-09fpF5968w898AGqrNnw_NQIqNPw6iIOIeM7bc&amp;_nc_zt=23&amp;_nc_ht=scontent-iad3-1.xx&amp;_nc_gid=9rwVgCq2HPQgX92AbKt6VA&amp;_nc_ss=7c289&amp;oh=00_Af6g8dvktqx5rSGBNaB8idjY7T7AkF3jgyOMCRz8fI-T1A&amp;oe=6A10C1CF</t>
  </si>
  <si>
    <t>122166669332216448</t>
  </si>
  <si>
    <t>https://scontent-iad6-1.xx.fbcdn.net/v/t39.30808-6/475659799_122207017736216448_2950598534626871964_n.jpg?stp=dst-jpg_s590x590_tt6&amp;_nc_cat=106&amp;ccb=1-7&amp;_nc_sid=aa7b47&amp;_nc_ohc=4orRAPhtxqEQ7kNvwGJZRhD&amp;_nc_oc=Adq3NopiMBpJX5wobpdhQUL1ztCHFQcSyZbgmnpDjUsC3LSJ3s_-LXodHaRrHqZkk20&amp;_nc_zt=23&amp;_nc_ht=scontent-iad6-1.xx&amp;_nc_gid=9rwVgCq2HPQgX92AbKt6VA&amp;_nc_ss=7c289&amp;oh=00_Af5KevJtDO0u_JMzPi1cI2Ozp162KInne4upeFlQT6CVtw&amp;oe=6A109B47</t>
  </si>
  <si>
    <t>122166669338216448</t>
  </si>
  <si>
    <t>https://scontent-iad3-1.xx.fbcdn.net/v/t39.30808-6/475306437_122207019716216448_1263819444880422485_n.jpg?stp=dst-jpg_s590x590_tt6&amp;_nc_cat=110&amp;ccb=1-7&amp;_nc_sid=aa7b47&amp;_nc_ohc=FDHQXvMkQWcQ7kNvwFpg7S4&amp;_nc_oc=AdrS6Qt5dZu1Za2fqTuUJz2ARqw9Fk3evSgIpc0U3sM08rZwouJc9pcZJjSzQHTK1DE&amp;_nc_zt=23&amp;_nc_ht=scontent-iad3-1.xx&amp;_nc_gid=9rwVgCq2HPQgX92AbKt6VA&amp;_nc_ss=7c289&amp;oh=00_Af48PIrVIRvP7lflrjaJdiIGEEiyd-ZEF-NxSnA_3zJZow&amp;oe=6A10CB0B</t>
  </si>
  <si>
    <t>pfbid0xwrbqV6oYKDJNNBHdvH93iQkrWn9ZnWrsWY1VBKVN3aegPumND5kV22tDbLPqJTil</t>
  </si>
  <si>
    <t>2024-08-12T07:18:03.000Z</t>
  </si>
  <si>
    <t>pcb.3294394294188935</t>
  </si>
  <si>
    <t>https://www.facebook.com/media/set/?set=pcb.3294394294188935&amp;type=1</t>
  </si>
  <si>
    <t>10221602151517512</t>
  </si>
  <si>
    <t>https://scontent-iad3-2.xx.fbcdn.net/v/t39.30808-6/504612467_10224188116445019_7435075435800866358_n.jpg?stp=cp6_dst-jpg_s590x590_tt6&amp;_nc_cat=103&amp;ccb=1-7&amp;_nc_sid=aa7b47&amp;_nc_ohc=mvZMXdGcMSUQ7kNvwEY1pC_&amp;_nc_oc=Adr05YXmYpnyjBuiNsTrJgUeBD3sPcI_zp6PBVR2AXQbfCVrgs25ML03UfOqp2u09KA&amp;_nc_zt=23&amp;_nc_ht=scontent-iad3-2.xx&amp;_nc_gid=9rwVgCq2HPQgX92AbKt6VA&amp;_nc_ss=7c289&amp;oh=00_Af4cX62OVhYNx4PrfbkwBR3PLCfsUAU5agM4WIQ1-FODUw&amp;oe=6A10A0B4</t>
  </si>
  <si>
    <t>10221602151677516</t>
  </si>
  <si>
    <t>https://scontent-iad3-1.xx.fbcdn.net/v/t39.30808-6/504891079_10224188119165087_8167147562259998695_n.jpg?stp=cp6_dst-jpg_s590x590_tt6&amp;_nc_cat=110&amp;ccb=1-7&amp;_nc_sid=aa7b47&amp;_nc_ohc=eViGHhszaNAQ7kNvwErYA7H&amp;_nc_oc=AdoU-57FL8pLqZ5DUbGNbmmXuR-YzZkFqosf9AjouiC8r0V5bNvd8un1XBBz_mHgLs0&amp;_nc_zt=23&amp;_nc_ht=scontent-iad3-1.xx&amp;_nc_gid=9rwVgCq2HPQgX92AbKt6VA&amp;_nc_ss=7c289&amp;oh=00_Af7W-7DEwxDtL2RaTqOsQ14xoScoSFM0UiK9_Q21j4mFeg&amp;oe=6A109967</t>
  </si>
  <si>
    <t>pfbid08ZUzUJ37PKGXyhS5fujeBMSngCG9s1YZyUghHoJ24ykZaeHrxrz3Ghc9Qs1NMVc5l</t>
  </si>
  <si>
    <t>2024-08-10T07:46:10.000Z</t>
  </si>
  <si>
    <t>FF5F5F57</t>
  </si>
  <si>
    <t>10164814477913647</t>
  </si>
  <si>
    <t>https://www.facebook.com/photo.php?fbid=10164814477913647&amp;set=gm.3293179097643788&amp;type=3</t>
  </si>
  <si>
    <t>pfbid0yiQx2B2rKE1ZFsXKU5whqmfcSMb62kanwqKxPtcWR1ope7QKmkcxPCXEYLUNVoQYl</t>
  </si>
  <si>
    <t>2024-08-06T09:50:02.000Z</t>
  </si>
  <si>
    <t>pfbid0p2CZLqf54tr6UM33B3NNUwFqzW4WZQVpK2jeZjdyrtg4syLkNfRWKRjc457WwUwWl</t>
  </si>
  <si>
    <t>2024-08-03T08:02:28.000Z</t>
  </si>
  <si>
    <t>2024-07-30T01:10:30.000Z</t>
  </si>
  <si>
    <t>10160167986652113</t>
  </si>
  <si>
    <t>https://www.facebook.com/photo.php?fbid=10160167986652113&amp;set=gm.3284829905145374&amp;type=3</t>
  </si>
  <si>
    <t>2024-07-30T01:10:26.000Z</t>
  </si>
  <si>
    <t>100008216586762</t>
  </si>
  <si>
    <t>2024-07-29T06:48:54.000Z</t>
  </si>
  <si>
    <t>FF070707</t>
  </si>
  <si>
    <t>3903409543276227</t>
  </si>
  <si>
    <t>https://www.facebook.com/photo.php?fbid=3903409543276227&amp;set=gm.3283142311980800&amp;type=3</t>
  </si>
  <si>
    <t>pfbid0exgRrNETuyr3Kbj1yaiT6TWzUjEamGdS7M1BpyAV9Xqq2shkVoFoKrea1Lq6sMwKl</t>
  </si>
  <si>
    <t>Egg Egg King Yuen</t>
  </si>
  <si>
    <t>https://www.facebook.com/groups/hkevcharging/permalink/3283335221961509/</t>
  </si>
  <si>
    <t>2024-07-29T06:48:43.000Z</t>
  </si>
  <si>
    <t>FF010101</t>
  </si>
  <si>
    <t>953327376479910</t>
  </si>
  <si>
    <t>https://scontent-iad6-1.xx.fbcdn.net/v/t39.30808-6/476843248_1089219459557367_6772999046186782205_n.jpg?stp=dst-jpg_p526x296_tt6&amp;_nc_cat=109&amp;ccb=1-7&amp;_nc_sid=aa7b47&amp;_nc_ohc=2OfYE-KwZGsQ7kNvwFECRTC&amp;_nc_oc=AdpytkpI2GqjPmsCRPmI1T2OnZXa7JTh_HhA-UNkfmZRjp3-CTaycNoLs8dhL8UGu38&amp;_nc_zt=23&amp;_nc_ht=scontent-iad6-1.xx&amp;_nc_gid=B8MDYPdIgKsStP8nxQLj0g&amp;_nc_ss=72289&amp;oh=00_Af50WsTbjhGsKXTNUzvKlU7DXlkw9OThypZQ0o6qXKwo1g&amp;oe=6A10B1F2</t>
  </si>
  <si>
    <t>https://www.facebook.com/photo.php?fbid=953327376479910&amp;set=gm.3283335221961509&amp;type=3</t>
  </si>
  <si>
    <t>2024-07-27T06:41:42.000Z</t>
  </si>
  <si>
    <t>FF88837D</t>
  </si>
  <si>
    <t>7582488401879734</t>
  </si>
  <si>
    <t>https://www.facebook.com/photo.php?fbid=7582488401879734&amp;set=gm.3281103332184698&amp;type=3</t>
  </si>
  <si>
    <t>pfbid0c3QTwU2tnBwYqpKtF5BFaCyCBkpGSq97cX2ZidxDg9tz1Xmjg59dBM9rEsgKSTaYl</t>
  </si>
  <si>
    <t>2024-07-27T06:41:28.000Z</t>
  </si>
  <si>
    <t>FF484846</t>
  </si>
  <si>
    <t>10161644114435336</t>
  </si>
  <si>
    <t>https://www.facebook.com/photo.php?fbid=10161644114435336&amp;set=gm.3282494922045539&amp;type=3</t>
  </si>
  <si>
    <t>pfbid024aHV3G1AS7kX2BoiFK9MmmSo2PFNDYdrQQJ9nQ2rrKhGXXSEkxVVo75d7Vsq8LYcl</t>
  </si>
  <si>
    <t>2024-07-24T08:07:18.000Z</t>
  </si>
  <si>
    <t>FF6DB95F</t>
  </si>
  <si>
    <t>10160661376165895</t>
  </si>
  <si>
    <t>https://www.facebook.com/photo.php?fbid=10160661376165895&amp;set=gm.3280276552267376&amp;type=3</t>
  </si>
  <si>
    <t>61552558451815</t>
  </si>
  <si>
    <t>2024-07-19T07:53:54.000Z</t>
  </si>
  <si>
    <t>pcb.3277755949186103</t>
  </si>
  <si>
    <t>https://www.facebook.com/media/set/?set=pcb.3277755949186103&amp;type=1</t>
  </si>
  <si>
    <t>122183410766085281</t>
  </si>
  <si>
    <t>https://scontent-atl3-2.xx.fbcdn.net/v/t39.30808-6/480174820_122221461386085281_9107504496226062056_n.jpg?stp=dst-jpg_s590x590_tt6&amp;_nc_cat=102&amp;ccb=1-7&amp;_nc_sid=aa7b47&amp;_nc_ohc=3_Q71-1qQRAQ7kNvwHTjSZ8&amp;_nc_oc=AdpU_xddtMmp1yttPS2yOJ98oBjs8iEUBkkOewbC5cPmH600oOMdKWGPASVfQ01zzNs&amp;_nc_zt=23&amp;_nc_ht=scontent-atl3-2.xx&amp;_nc_gid=A555ok2FRQ8KahCM3LZjtw&amp;_nc_ss=72289&amp;oh=00_Af5kXZVtJGhdUs48uvkQ43SlB3We78ZGESya54tuRAZF0A&amp;oe=6A10A48A</t>
  </si>
  <si>
    <t>122183410916085281</t>
  </si>
  <si>
    <t>https://scontent-atl3-2.xx.fbcdn.net/v/t39.30808-6/479697393_122221461026085281_2262186253924023389_n.jpg?stp=cp6_dst-jpg_s590x590_tt6&amp;_nc_cat=100&amp;ccb=1-7&amp;_nc_sid=aa7b47&amp;_nc_ohc=xMXZWu6pfX4Q7kNvwFvIEwy&amp;_nc_oc=Adokg1T-I2ZzO1rec-Zdfs0p41gYDxOLPf8xI3_yV111PKQZinHasIojJ7nWtZICw8s&amp;_nc_zt=23&amp;_nc_ht=scontent-atl3-2.xx&amp;_nc_gid=A555ok2FRQ8KahCM3LZjtw&amp;_nc_ss=72289&amp;oh=00_Af6tTu3z0fU5aRgrByLSbnWyl29KaZJ57WR913iVYVYGTw&amp;oe=6A10C5D0</t>
  </si>
  <si>
    <t>https://ol.mingpao.com/ldy/cultureleisure/culture/20240714/1720890599834/%e9%9b%86%e6%b0%a3%e8%97%9d%e8%a1%93-%e8%ab%8b%e7%82%ba%e7%b6%ad%e4%bf%ae%e4%b8%ad%e5%bf%83%e6%9c%8d%e5%8b%99%e5%8f%b0%e9%85%8d%e5%82%99%e6%a4%85%e5%ad%90</t>
  </si>
  <si>
    <t>435024515831926</t>
  </si>
  <si>
    <t>2024-07-14T07:31:51.000Z</t>
  </si>
  <si>
    <t>pfbid02busM4G4HHnpgUfTudtSwT6zc774MXnH1t5WQkVzcbMYJVxpvJYo5tbnV2rspeT21l</t>
  </si>
  <si>
    <t>2024-07-08T09:23:38.000Z</t>
  </si>
  <si>
    <t>pfbid02kQBrjtQJP7yaHcAAajdWoMegoxCGo8pP1Riogb7Ssfhbz7sjmFeVMCi1d8YEJvErl</t>
  </si>
  <si>
    <t>2024-07-06T04:37:48.000Z</t>
  </si>
  <si>
    <t>775012167021686</t>
  </si>
  <si>
    <t>2024-07-06T04:37:40.000Z</t>
  </si>
  <si>
    <t>pfbid02g39YnJgVMEqxf5o1hfi9pR8kUJhcrSJBib3js1t1pT6K8hNiGmBjvqmAmme7xD88l</t>
  </si>
  <si>
    <t>2024-07-05T07:26:05.000Z</t>
  </si>
  <si>
    <t>pfbid02ic13YYPJiTRUXpbZdxE4c1pKmzecKW7sXNy6ced263TbTRGsPm2o8CA6yux5D9F5l</t>
  </si>
  <si>
    <t>2024-07-03T10:15:23.000Z</t>
  </si>
  <si>
    <t>2024-07-02T11:16:22.000Z</t>
  </si>
  <si>
    <t>615457723416142</t>
  </si>
  <si>
    <t>2024-07-01T05:29:45.000Z</t>
  </si>
  <si>
    <t>pcb.3265102043784827</t>
  </si>
  <si>
    <t>https://www.facebook.com/media/set/?set=pcb.3265102043784827&amp;type=1</t>
  </si>
  <si>
    <t>1003480244613886</t>
  </si>
  <si>
    <t>https://scontent-iad6-1.xx.fbcdn.net/v/t39.30808-6/477368603_1154101629551746_2058632548104283649_n.jpg?stp=cp6_dst-jpg_s590x590_tt6&amp;_nc_cat=100&amp;ccb=1-7&amp;_nc_sid=aa7b47&amp;_nc_ohc=8rAkYrBKp9UQ7kNvwHcBMf3&amp;_nc_oc=AdoDseVt1jFTnIFXWXl_v_Ssa4k8smRLTFQHREixrc2EppeNNACLsOXW28SswAoTxU4&amp;_nc_zt=23&amp;_nc_ht=scontent-iad6-1.xx&amp;_nc_gid=rv8Wo1CFBMNqJA7jhPZDGw&amp;_nc_ss=72289&amp;oh=00_Af59MS-0sGcewW2tyahh3z7vvbRGlQNikgZrHAItv0WP1Q&amp;oe=6A10A445</t>
  </si>
  <si>
    <t>1003480257947218</t>
  </si>
  <si>
    <t>https://scontent-iad3-1.xx.fbcdn.net/v/t39.30808-6/477098444_1154101432885099_3536757246183722118_n.jpg?stp=cp6_dst-jpg_s590x590_tt6&amp;_nc_cat=110&amp;ccb=1-7&amp;_nc_sid=aa7b47&amp;_nc_ohc=6Nsy7ZTGXZIQ7kNvwF2OUQi&amp;_nc_oc=AdpASkK8OWvt6iqMbikhwp7KPTPPVODWXTMEJ6XyGPzxqTAR4GzfgBzm7uMD4O9SUSk&amp;_nc_zt=23&amp;_nc_ht=scontent-iad3-1.xx&amp;_nc_gid=rv8Wo1CFBMNqJA7jhPZDGw&amp;_nc_ss=72289&amp;oh=00_Af68zwADBXQ9XK0OuHJym0GJ42-C_RckXNfbER69qO6OpQ&amp;oe=6A10A964</t>
  </si>
  <si>
    <t>1003480341280543</t>
  </si>
  <si>
    <t>https://scontent-iad3-2.xx.fbcdn.net/v/t39.30808-6/476673722_1154101566218419_8479652113563247336_n.jpg?stp=cp6_dst-jpg_s590x590_tt6&amp;_nc_cat=111&amp;ccb=1-7&amp;_nc_sid=aa7b47&amp;_nc_ohc=6Zy8T4Q1a_0Q7kNvwH0oHQE&amp;_nc_oc=AdqepzSnR70U8FnUk6jB2TncJFj2oc8c_n7U-kvXF9JmA0-Zj0LIz1WK7T-djqmOpGE&amp;_nc_zt=23&amp;_nc_ht=scontent-iad3-2.xx&amp;_nc_gid=rv8Wo1CFBMNqJA7jhPZDGw&amp;_nc_ss=72289&amp;oh=00_Af6nxKerDvu033MvSvumcdG5RnChcGTFzHRcO-OPAkiNlA&amp;oe=6A109ABA</t>
  </si>
  <si>
    <t>1003480391280538</t>
  </si>
  <si>
    <t>https://scontent-iad3-2.xx.fbcdn.net/v/t39.30808-6/476895071_1154101679551741_5622932934148847335_n.jpg?stp=cp6_dst-jpg_s590x590_tt6&amp;_nc_cat=103&amp;ccb=1-7&amp;_nc_sid=aa7b47&amp;_nc_ohc=B6lq5L6V2UoQ7kNvwFILz7Y&amp;_nc_oc=AdrH1JR1Cw1RCtf7CJXDBf4JZWpo3-c1ZEQXyD5w-2jguzML36C9FRGddCFSBwAMvEg&amp;_nc_zt=23&amp;_nc_ht=scontent-iad3-2.xx&amp;_nc_gid=rv8Wo1CFBMNqJA7jhPZDGw&amp;_nc_ss=72289&amp;oh=00_Af7S_2xGkVlFtmLIRGnB8YkdbDPlJu8wLSF_zXD--uoUOQ&amp;oe=6A10B8FF</t>
  </si>
  <si>
    <t>1003480357947208</t>
  </si>
  <si>
    <t>https://scontent-iad3-1.xx.fbcdn.net/v/t39.30808-6/477245779_1154101686218407_4733519393402338131_n.jpg?stp=cp6_dst-jpg_s590x590_tt6&amp;_nc_cat=104&amp;ccb=1-7&amp;_nc_sid=aa7b47&amp;_nc_ohc=_JTVwkbF89IQ7kNvwGSTcSD&amp;_nc_oc=Adp5Upo_BgNCeM_1xrpU8-wY7CXRKEk1uo5mbpvQ8bAwjA8bJyJdjq1L64QLQLLgOZ8&amp;_nc_zt=23&amp;_nc_ht=scontent-iad3-1.xx&amp;_nc_gid=rv8Wo1CFBMNqJA7jhPZDGw&amp;_nc_ss=72289&amp;oh=00_Af6vZEOZfKyzblRfwwRu_Otlig-WS94tcY72owxbCgx0vQ&amp;oe=6A10A0B7</t>
  </si>
  <si>
    <t>977845803416982</t>
  </si>
  <si>
    <t>2024-07-01T05:29:32.000Z</t>
  </si>
  <si>
    <t>pfbid02jhLr8rVVL5cRd5q7NRetxtzmty7JxGd8n74HLV9PgTpG4eVkBYMY871Rv7Z1ABfAl</t>
  </si>
  <si>
    <t>2024-06-28T19:13:29.000Z</t>
  </si>
  <si>
    <t>https://www.kilowatt.hk/car-parking/81</t>
  </si>
  <si>
    <t>2024-06-28T06:42:09.000Z</t>
  </si>
  <si>
    <t>http://ID.BUZZ/</t>
  </si>
  <si>
    <t>2024-06-25T13:33:32.000Z</t>
  </si>
  <si>
    <t>2024-06-25T13:32:10.000Z</t>
  </si>
  <si>
    <t>2024-06-23T04:17:24.000Z</t>
  </si>
  <si>
    <t>pfbid02fGUsDQzfeT9SG5WqYGqfEvQSciaQ1rmuFiWGaaDAq3JZm9Ej6XrsQRZpLbmzVgayl</t>
  </si>
  <si>
    <t>2024-06-23T04:17:21.000Z</t>
  </si>
  <si>
    <t>FFD7CCB6</t>
  </si>
  <si>
    <t>10161215164746469</t>
  </si>
  <si>
    <t>https://www.facebook.com/photo.php?fbid=10161215164746469&amp;set=gm.3260573970904301&amp;type=3</t>
  </si>
  <si>
    <t>2024-06-22T05:33:41.000Z</t>
  </si>
  <si>
    <t>928074279329904</t>
  </si>
  <si>
    <t>https://www.facebook.com/photo.php?fbid=928074279329904&amp;set=gm.3259863030975395&amp;type=3</t>
  </si>
  <si>
    <t>https://www.dcfever.com/news/readnews.php?id=37726</t>
  </si>
  <si>
    <t>2024-06-19T06:13:24.000Z</t>
  </si>
  <si>
    <t>https://external-lga3-2.xx.fbcdn.net/emg1/v/t13/13789655989961350853?url=https%3A%2F%2Fcdn01.dcfever.com%2Farticles%2Fnews%2F2024%2F06%2F37726_1718687466_fb.jpg&amp;fb_obo=1&amp;utld=dcfever.com&amp;stp=c0.5000x0.5000f_dst-jpg_flffffff_p500x261_q75_tt6&amp;_nc_gid=Tuu2tEgW913ltm0l9Xaa9Q&amp;_nc_oc=AdqsehEB1nUKsX-TZnt9zdCJm84fCkboF3CjCRC8UVx6NFFXcHa-Wl7cva5I2ie4AkQ&amp;ccb=13-1&amp;oh=06_Q3-_ATF1F-QxZ6j30wtQ4iHFeqnCqe3YhUuxbXfQZAsDVwTb&amp;oe=6A0CD2ED&amp;_nc_sid=085657</t>
  </si>
  <si>
    <t>https://www.kilowatt.hk/news/7022</t>
  </si>
  <si>
    <t>2024-06-15T13:29:04.000Z</t>
  </si>
  <si>
    <t>507120725217480</t>
  </si>
  <si>
    <t>2024-06-13T04:43:27.000Z</t>
  </si>
  <si>
    <t>3253946344900397</t>
  </si>
  <si>
    <t>979984700265444</t>
  </si>
  <si>
    <t>1401458131247439</t>
  </si>
  <si>
    <t>866978341889395</t>
  </si>
  <si>
    <t>Smart #1 premium</t>
  </si>
  <si>
    <t>mg zs long range</t>
  </si>
  <si>
    <t>others</t>
  </si>
  <si>
    <t>3253946341567064</t>
  </si>
  <si>
    <t>2024-06-11T15:32:13.000Z</t>
  </si>
  <si>
    <t>https://docs.google.com/forms/d/e/1FAIpQLSd2CvZbwvDbybL2Z8F5XrpgiZzqNh3vQLwAeLevvUpVV3WUrw/viewform</t>
  </si>
  <si>
    <t>1348842082</t>
  </si>
  <si>
    <t>2024-06-11T08:24:30.000Z</t>
  </si>
  <si>
    <t>10233357938554303</t>
  </si>
  <si>
    <t>https://external.fsac1-2.fna.fbcdn.net/emg1/v/t13/1131367701356359566?url=https%3A%2F%2Flh4.googleusercontent.com%2FRlf9_qhpjVGOdmQQ7i_eMpJgkgd1CF7628yDRaF_0johLXOt7rDftSLGKkVzeN674W4trxxJxhE%3Dw1200-h630-p&amp;fb_obo=1&amp;utld=googleusercontent.com&amp;stp=c0.5000x0.5000f_dst-jpg_flffffff_p500x261_q75_tt6&amp;_nc_gid=hMstGuwr6pjoFQOiT_t1tQ&amp;_nc_oc=AdorpDKxlkKerh9MT9pTbPvYpgCrFjAsMpPekvzbbrMAvjDHjRHk9AXZLHtUBerIctA&amp;ccb=13-1&amp;oh=06_Q3-_AZHKS1Y_Is9qinUQEQLZKrAwK6Tq3MN7k30bWBt9mGh9&amp;oe=6A0CBB7A&amp;_nc_sid=085657</t>
  </si>
  <si>
    <t>pfbid02YhLZE6yDdpJbTNjkqjFV3Kk9mEzx6BANiCNMWo6BwTQoqGEFgh3FZ9huQmDUwvSal</t>
  </si>
  <si>
    <t>2024-06-10T10:57:57.000Z</t>
  </si>
  <si>
    <t>1492928254460407</t>
  </si>
  <si>
    <t>2024-06-10T10:14:00.000Z</t>
  </si>
  <si>
    <t>1957926634627231</t>
  </si>
  <si>
    <t>https://external.fcae1-1.fna.fbcdn.net/emg1/v/t13/6068169728142475563?url=https%3A%2F%2Fwww.info.gov.hk%2Fgia%2Fimages%2Fheader_pressreleases_tc_x2.png&amp;fb_obo=1&amp;utld=gov.hk&amp;stp=c0.5000x0.5000f_dst-jpg_flffffff_p74x74_q75_tt6&amp;_nc_gid=_c0d3PcnWYN-BEZiJKS4Sw&amp;_nc_oc=AdqfvcC-2vxhNinhVWEwZigJ1OM_86UZmdMxn_Z5yRmfl5FcwufXLqTnhTDZPtRP8K0&amp;ccb=13-1&amp;oh=06_Q3-_AZI_qu30-0k8zcDc19PHj7lOseB5amXjf1BWdCcf3XUM&amp;oe=6A0CCB10&amp;_nc_sid=085657</t>
  </si>
  <si>
    <t>2024-06-10T06:28:22.000Z</t>
  </si>
  <si>
    <t>https://youtu.be/L-wCpSCiWGs</t>
  </si>
  <si>
    <t>2024-06-09T12:30:10.000Z</t>
  </si>
  <si>
    <t>10161436077752748</t>
  </si>
  <si>
    <t>https://external.fcae1-1.fna.fbcdn.net/emg1/v/t13/16154023463882252915?url=https%3A%2F%2Fi.ytimg.com%2Fvi%2FL-wCpSCiWGs%2Fmaxresdefault.jpg&amp;fb_obo=1&amp;utld=ytimg.com&amp;stp=c0.5000x0.5000f_dst-jpg_flffffff_p500x261_q75_tt6&amp;_nc_gid=_c0d3PcnWYN-BEZiJKS4Sw&amp;_nc_oc=AdpSYdr4z5NCWW4yM6VsRVVsGn3TKmxeuqkW0rM3J5W8aJzv3fw1nxOrYd5IxR6lb5E&amp;ccb=13-1&amp;oh=06_Q3-_AakjK8PoS2vsyx727_Rkg_B9w_v2YbB1PppYJTD51WJ1&amp;oe=6A0CCE93&amp;_nc_sid=085657</t>
  </si>
  <si>
    <t>http://www.automobilehk.com/</t>
  </si>
  <si>
    <t>645409542</t>
  </si>
  <si>
    <t>2024-06-07T10:06:07.000Z</t>
  </si>
  <si>
    <t>pfbid05fjhvEQPFV7uzVPv2SVSKsjcQdVjpRLgpYxF4wodPv2UaVbptVEkoEsyoCyC5ChMl</t>
  </si>
  <si>
    <t>2024-06-07T04:40:16.000Z</t>
  </si>
  <si>
    <t>2024-06-07T04:40:14.000Z</t>
  </si>
  <si>
    <t>FF282826</t>
  </si>
  <si>
    <t>7341071356021441</t>
  </si>
  <si>
    <t>https://www.facebook.com/photo.php?fbid=7341071356021441&amp;set=gm.3250415805253451&amp;type=3</t>
  </si>
  <si>
    <t>pfbid02FvpdMM4AWEfW7mg8hFVLr8fsUmhZ4L5vVyk1kJb9o8HDQQRsdQpM4PVfdfUYpJvNl</t>
  </si>
  <si>
    <t>2024-06-05T11:10:21.000Z</t>
  </si>
  <si>
    <t>100002301618224</t>
  </si>
  <si>
    <t>2024-06-05T07:38:38.000Z</t>
  </si>
  <si>
    <t>d39509a9a0440e2117dc7b80a5c9ceb7</t>
  </si>
  <si>
    <t>7765851986834778</t>
  </si>
  <si>
    <t>b8d6a8d5f5e1db7b2340fac478eb7cbb</t>
  </si>
  <si>
    <t>7765852246834752</t>
  </si>
  <si>
    <t>5cacb18ef65f97bf92f5695322c1d35f</t>
  </si>
  <si>
    <t>7765852100168100</t>
  </si>
  <si>
    <t>ae6fc1dd8f06b7438597f41e42d77f31</t>
  </si>
  <si>
    <t>7765852133501430</t>
  </si>
  <si>
    <t>29fbc61d512673daff135d5b92c88927</t>
  </si>
  <si>
    <t>7765852190168091</t>
  </si>
  <si>
    <t>pcb.3249238132037885</t>
  </si>
  <si>
    <t>AlbumAttachmentStyleInfo</t>
  </si>
  <si>
    <t>FF3D3E3B</t>
  </si>
  <si>
    <t>pfbid02MgEu46G6pMMDdeK7VoypUY9b3iJ2uzqbH83Rswb7NvJzekfuUJjvaDKejvjsEMNPl</t>
  </si>
  <si>
    <t>2024-06-04T16:13:19.000Z</t>
  </si>
  <si>
    <t>2024-06-04T12:23:26.000Z</t>
  </si>
  <si>
    <t>pfbid0258iiJDX8KhiBfjvCAaPz39dRXj9qtfS2hwKtn9CGMtbMFm1ZPcJa659MDXtB9bvMl</t>
  </si>
  <si>
    <t>2024-06-04T05:21:52.000Z</t>
  </si>
  <si>
    <t>pcb.3248637512097947</t>
  </si>
  <si>
    <t>https://www.facebook.com/media/set/?set=pcb.3248637512097947&amp;type=1</t>
  </si>
  <si>
    <t>10161609171198970</t>
  </si>
  <si>
    <t>https://scontent.ffod1-1.fna.fbcdn.net/v/t39.30808-6/515979996_10163148152773970_380935781955283233_n.jpg?stp=cp6_dst-jpg_s590x590_tt6&amp;_nc_cat=110&amp;ccb=1-7&amp;_nc_sid=aa7b47&amp;_nc_ohc=UziqW9f1cG4Q7kNvwGyTjtA&amp;_nc_oc=AdpdgF46rWeRfehkKaHU9XEpuZA-oNIRescPLLc1FEY0nokKJ1Z9pDNHF8qdzocPeQA&amp;_nc_zt=23&amp;_nc_ht=scontent.ffod1-1.fna&amp;_nc_gid=T6KTE4AX55gSAdtWZCIK-A&amp;_nc_ss=72289&amp;oh=00_Af5DnLY18uFAChrdUB5BJcqTXzddaw8Hss8o5aIjCQ2Vew&amp;oe=6A10B5C1</t>
  </si>
  <si>
    <t>10161609171258970</t>
  </si>
  <si>
    <t>https://scontent.ffod1-1.fna.fbcdn.net/v/t39.30808-6/516890964_10163148152633970_2209998507113262552_n.jpg?stp=cp6_dst-jpg_s590x590_tt6&amp;_nc_cat=105&amp;ccb=1-7&amp;_nc_sid=aa7b47&amp;_nc_ohc=g-rsmPrzQZoQ7kNvwH_zk6J&amp;_nc_oc=AdoKNnY7W2v_lPro5spewo955sDcLDhdhA8enN2CJ65hF-SrQLGxt5G7cwU7uhkLEx8&amp;_nc_zt=23&amp;_nc_ht=scontent.ffod1-1.fna&amp;_nc_gid=T6KTE4AX55gSAdtWZCIK-A&amp;_nc_ss=72289&amp;oh=00_Af5L8V1kpzIzo429brTQbsvH27QPVNOcqagHGvwTPliDuA&amp;oe=6A10CF9C</t>
  </si>
  <si>
    <t>2024-06-01T05:07:01.000Z</t>
  </si>
  <si>
    <t>FFFCFEF3</t>
  </si>
  <si>
    <t>975213183955499</t>
  </si>
  <si>
    <t>https://www.facebook.com/photo.php?fbid=975213183955499&amp;set=gm.3246782585616773&amp;type=3</t>
  </si>
  <si>
    <t>pfbid02Pn7pq2uV35fAw5SRVw5aevZoVoodto1Kv5Hmhry3rG2iVfAjrV8w3sXTnph5nX2gl</t>
  </si>
  <si>
    <t>2024-05-29T04:49:21.000Z</t>
  </si>
  <si>
    <t>2024-05-29T04:49:16.000Z</t>
  </si>
  <si>
    <t>FF987F65</t>
  </si>
  <si>
    <t>1910186992753628</t>
  </si>
  <si>
    <t>https://www.facebook.com/photo.php?fbid=1910186992753628&amp;set=gm.3244896012472097&amp;type=3</t>
  </si>
  <si>
    <t>2433389473528581</t>
  </si>
  <si>
    <t>2024-05-28T10:09:30.000Z</t>
  </si>
  <si>
    <t>2024-05-28T10:09:27.000Z</t>
  </si>
  <si>
    <t>pfbid02zTzEHpGmJMbSRf4xxDAaKkBFvE4fpJAJQGud1cyLAmPKXBBh6sk2R1UCRHYGRPK5l</t>
  </si>
  <si>
    <t>2024-05-27T13:33:30.000Z</t>
  </si>
  <si>
    <t>pfbid0r1CS11keoPEnS4VW1D23oMAru5fvk2BfKiJVybRYBvuCy8VAVyDTyhAyNmkio7SPl</t>
  </si>
  <si>
    <t>2024-05-26T10:11:35.000Z</t>
  </si>
  <si>
    <t>FFECF0F3</t>
  </si>
  <si>
    <t>10160152558251938</t>
  </si>
  <si>
    <t>https://www.facebook.com/photo.php?fbid=10160152558251938&amp;set=gm.3243209365974095&amp;type=3</t>
  </si>
  <si>
    <t>pfbid0331rhAzYWUZ4fDWsqnGXAbRHyApUnv9vLtJUrX1JHq5ukzmAg6o86Ni6KvThQ5U1Bl</t>
  </si>
  <si>
    <t>2024-05-26T06:05:33.000Z</t>
  </si>
  <si>
    <t>pfbid02QN5kt4dPm9af9TMWsoqo9hBmSmafwKfYuP5AZaT9seA8iGZ5s2g3kKVdA2N5VU5ul</t>
  </si>
  <si>
    <t>2024-05-23T11:02:25.000Z</t>
  </si>
  <si>
    <t>pfbid022Gq5pN5U8Sd7QvprYksZV9DH7Gxr9JpFYeS98aGKwAAGNDbRdgpVf8uPu4wX7xX2l</t>
  </si>
  <si>
    <t>2024-05-23T04:17:09.000Z</t>
  </si>
  <si>
    <t>https://video-hou1-1.xx.fbcdn.net/o1/v/t2/f2/m412/AQOdYn9R-CirIPZUjK6HHJZjJMqD-86i6U7GIUFc81HsL5qs4xnYgW135D3suArumM2y0nNjPjA4KWX_oakNs1p5.mp4?_nc_cat=107&amp;_nc_sid=8bf8fe&amp;_nc_ht=video-hou1-1.xx.fbcdn.net&amp;_nc_ohc=ox2tk0IrfnIQ7kNvwG_rYKI&amp;efg=eyJ2ZW5jb2RlX3RhZyI6Inhwdl9wcm9ncmVzc2l2ZS5GQUNFQk9PSy4uQzMuMzU4LnN2ZV9zZCIsInhwdl9hc3NldF9pZCI6MTU0NDgzODQyNjM4NzcwNywiYXNzZXRfYWdlX2RheXMiOjcyNSwidmlfdXNlY2FzZV9pZCI6MTAxMjEsImR1cmF0aW9uX3MiOjMwLCJ1cmxnZW5fc291cmNlIjoid3d3In0%3D&amp;ccb=17-1&amp;_nc_gid=Mtu4faVcGQDgEyPEReSgjA&amp;_nc_ss=72289&amp;_nc_zt=28&amp;oh=00_Af4heRk63m5OXU4RyswsaEk_2CvhU6boXg2b5RrKnIWiwQ&amp;oe=6A10CBAC&amp;bitrate=361940&amp;tag=sve_sd</t>
  </si>
  <si>
    <t>https://www.facebook.com/61557632143318/videos/%E6%88%90%E5%8A%9F%E5%8F%89%E9%9B%BB%E5%8C%97%E4%B8%8A%E6%88%90%E5%8A%9F/1131912721348364/</t>
  </si>
  <si>
    <t>1131912721348364</t>
  </si>
  <si>
    <t>https://scontent-hou1-1.xx.fbcdn.net/v/t15.5256-10/441256096_436536415998580_4593638829601473082_n.jpg?stp=dst-jpg_p296x100_tt6&amp;_nc_cat=104&amp;ccb=1-7&amp;_nc_sid=1b6149&amp;_nc_ohc=Q80ICWKu0IIQ7kNvwEmvWeZ&amp;_nc_oc=Adr9DiQUNyZoG35zDZNO2L-h5tIjBLc-zh4TtE5j5MAWhBxeMcsboS8hTxEYb4NqXAE&amp;_nc_zt=23&amp;_nc_ht=scontent-hou1-1.xx&amp;_nc_gid=Mtu4faVcGQDgEyPEReSgjA&amp;_nc_ss=72289&amp;oh=00_Af6SYlce6fMa4-9p13muhyQn_m6L62wb_MtWU30r129-Qw&amp;oe=6A10B162</t>
  </si>
  <si>
    <t>https://www.facebook.com/61557632143318/videos/1131912721348364/?idorvanity=2680794722215565</t>
  </si>
  <si>
    <t>452866837347749</t>
  </si>
  <si>
    <t>https://scontent-hou1-1.xx.fbcdn.net/v/t15.5256-10/441256096_436536415998580_4593638829601473082_n.jpg?_nc_cat=104&amp;ccb=1-7&amp;_nc_sid=cb5bf7&amp;_nc_ohc=Q80ICWKu0IIQ7kNvwEmvWeZ&amp;_nc_oc=Adr9DiQUNyZoG35zDZNO2L-h5tIjBLc-zh4TtE5j5MAWhBxeMcsboS8hTxEYb4NqXAE&amp;_nc_zt=23&amp;_nc_ht=scontent-hou1-1.xx&amp;_nc_gid=Mtu4faVcGQDgEyPEReSgjA&amp;_nc_ss=72289&amp;oh=00_Af435Keo8O0aZwwyFUKWsXP626kHIBRCoVxKMHffxyB5GQ&amp;oe=6A10B162</t>
  </si>
  <si>
    <t>https://scontent-hou1-1.xx.fbcdn.net/v/t15.5256-10/441256096_436536415998580_4593638829601473082_n.jpg?_nc_cat=104&amp;ccb=1-7&amp;_nc_sid=1b6149&amp;_nc_ohc=Q80ICWKu0IIQ7kNvwEmvWeZ&amp;_nc_oc=Adr9DiQUNyZoG35zDZNO2L-h5tIjBLc-zh4TtE5j5MAWhBxeMcsboS8hTxEYb4NqXAE&amp;_nc_zt=23&amp;_nc_ht=scontent-hou1-1.xx&amp;_nc_gid=Mtu4faVcGQDgEyPEReSgjA&amp;_nc_ss=72289&amp;oh=00_Af435Keo8O0aZwwyFUKWsXP626kHIBRCoVxKMHffxyB5GQ&amp;oe=6A10B162</t>
  </si>
  <si>
    <t>2024-05-21T21:05:35.000Z</t>
  </si>
  <si>
    <t>FFA5B076</t>
  </si>
  <si>
    <t>968709767939174</t>
  </si>
  <si>
    <t>https://www.facebook.com/photo.php?fbid=968709767939174&amp;set=gm.3240062609622104&amp;type=3</t>
  </si>
  <si>
    <t>2024-05-20T09:23:25.000Z</t>
  </si>
  <si>
    <t>FF8A9E47</t>
  </si>
  <si>
    <t>25584595847822324</t>
  </si>
  <si>
    <t>https://www.facebook.com/photo.php?fbid=25584595847822324&amp;set=gm.3238889086406123&amp;type=3</t>
  </si>
  <si>
    <t>https://onelink.to/tu6cqy</t>
  </si>
  <si>
    <t>pfbid0CmTb6HkjCpQ7XyktbQQBKRqUEaVQVX9LAfZgKt4Z7watPZG7vtBEv2DpB2RGYoMbl</t>
  </si>
  <si>
    <t>2024-05-20T09:23:11.000Z</t>
  </si>
  <si>
    <t>1546645892917056</t>
  </si>
  <si>
    <t>2024-05-19T06:31:32.000Z</t>
  </si>
  <si>
    <t>pfbid0f2HTV492YkWQgwK1Scxts4nBwqWkeKUEPEJSuJ4kvza1VBkoNfSq22JzGXSAcQtbl</t>
  </si>
  <si>
    <t>2024-05-19T06:31:24.000Z</t>
  </si>
  <si>
    <t>FF8D90C5</t>
  </si>
  <si>
    <t>1211262049994413</t>
  </si>
  <si>
    <t>https://www.facebook.com/photo.php?fbid=1211262049994413&amp;set=gm.3238524376442594&amp;type=3</t>
  </si>
  <si>
    <t>2024-05-15T12:14:24.000Z</t>
  </si>
  <si>
    <t>pfbid02AT27xM8u7KvTcQDDx8y2cSDELML2Yy7rKb5bXFPUdEAdUxfGSNUPGCJEyNK3QMChl</t>
  </si>
  <si>
    <t>2024-05-14T15:51:01.000Z</t>
  </si>
  <si>
    <t>FF6C6862</t>
  </si>
  <si>
    <t>1678847465984825</t>
  </si>
  <si>
    <t>https://www.facebook.com/photo.php?fbid=1678847465984825&amp;set=gm.3235259120102453&amp;type=3</t>
  </si>
  <si>
    <t>pfbid0hek1KDPWPksgBqcoC3PKUgg7juSYGS4CcrRFZ4GAEG6hmcpL26BgvMxKC7YwBnfXl</t>
  </si>
  <si>
    <t>2024-05-14T05:17:50.000Z</t>
  </si>
  <si>
    <t>2024-05-12T09:32:32.000Z</t>
  </si>
  <si>
    <t>2024-05-10T08:34:33.000Z</t>
  </si>
  <si>
    <t>pfbid01J3PfS9veVhDCv53ubE9S3rRWkRDA8VuH6RwKcDn4h2VwvcE226Rs2qrUaUKuqa8l</t>
  </si>
  <si>
    <t>2024-05-10T05:13:51.000Z</t>
  </si>
  <si>
    <t>459557996727379</t>
  </si>
  <si>
    <t>2024-05-10T02:14:31.000Z</t>
  </si>
  <si>
    <t>pfbid0p5uvMjKQdYaSxu4CPuD8aMEFavQHPz6RjWSL26e6HKgkkfuTmVquqEncowp8bRHol</t>
  </si>
  <si>
    <t>2024-05-08T11:49:51.000Z</t>
  </si>
  <si>
    <t>10233200642907434</t>
  </si>
  <si>
    <t>https://www.facebook.com/photo.php?fbid=10233200642907434&amp;set=gm.3231242843837414&amp;type=3</t>
  </si>
  <si>
    <t>321577317629632</t>
  </si>
  <si>
    <t>2024-05-07T01:32:06.000Z</t>
  </si>
  <si>
    <t>772665332</t>
  </si>
  <si>
    <t>2024-05-07T01:32:04.000Z</t>
  </si>
  <si>
    <t>https://www.businesstimes.com.hk/articles/156389/%E9%81%8B%E8%BC%B8%E7%BD%B2-11%E5%80%8B%E6%94%BF%E5%BA%9C%E5%85%AC%E7%9C%BE%E5%81%9C%E8%BB%8A%E5%A0%B4%E8%AA%BF%E6%95%B4%E6%94%B6%E8%B2%BB-%E7%A7%81%E5%AE%B6%E8%BB%8A%E5%AE%A2%E8%B2%A8%E8%BB%8A%E6%9C%88%E7%A7%9F%E5%8A%A0150%E5%85%83-%E9%9B%BB%E5%96%AE%E8%BB%8A%E6%9C%88%E7%A7%9F%E4%BA%A6%E5%8A%A040%E5%85%83-%E9%99%84%E8%A9%B3%E6%83%85/</t>
  </si>
  <si>
    <t>pfbid0bQvr5mxAhpnWdvapv6uReDYuF1v9ygdjt7ZjJk4b8jUXHpPupFwStpLZNpR1GpQal</t>
  </si>
  <si>
    <t>2024-05-06T14:48:22.000Z</t>
  </si>
  <si>
    <t>pfbid02SvicK8Tm7Nrru6kJmWCeXbMkzmGWCtM6RfTnQvGNVVGZKjwjetGxvfbQo7EoqqTJl</t>
  </si>
  <si>
    <t>2024-05-05T11:31:45.000Z</t>
  </si>
  <si>
    <t>FF6B6B5F</t>
  </si>
  <si>
    <t>122118905072266384</t>
  </si>
  <si>
    <t>https://www.facebook.com/photo.php?fbid=122118905072266384&amp;set=gm.3229319204029778&amp;type=3</t>
  </si>
  <si>
    <t>pfbid02en5ygimGGeqiWr79VLEd1cqJ9W8VyUfx5zMHdQXmEEJa46CELg7URaMm4wr5W68yl</t>
  </si>
  <si>
    <t>2024-05-04T06:32:59.000Z</t>
  </si>
  <si>
    <t>http://bit.ly/ichargeapp</t>
  </si>
  <si>
    <t>2024-05-03T04:52:13.000Z</t>
  </si>
  <si>
    <t>pcb.3227749034186795</t>
  </si>
  <si>
    <t>https://www.facebook.com/media/set/?set=pcb.3227749034186795&amp;type=1</t>
  </si>
  <si>
    <t>7463167400404166</t>
  </si>
  <si>
    <t>https://scontent-iad6-1.xx.fbcdn.net/v/t39.30808-6/494284355_9625562244164660_6505976048672306344_n.jpg?stp=dst-jpg_s590x590_tt6&amp;_nc_cat=102&amp;ccb=1-7&amp;_nc_sid=aa7b47&amp;_nc_ohc=yRiREFzwXcMQ7kNvwGhkh6O&amp;_nc_oc=AdpkwAIZ56Pe8PuBaWudGhEb6RwtG4QmHK6bKpm20B_2vsEKF9dZIhbnOBHSMLlM1Pw&amp;_nc_zt=23&amp;_nc_ht=scontent-iad6-1.xx&amp;_nc_gid=hFS-j3nkLNYiip9ZNgsCxw&amp;_nc_ss=72289&amp;oh=00_Af55hfCYgn9SucVpkFg9lQ9EyZSuPfDI9eX3z_uJnj1o9A&amp;oe=6A10CA5B</t>
  </si>
  <si>
    <t>7463167473737492</t>
  </si>
  <si>
    <t>https://scontent-iad3-1.xx.fbcdn.net/v/t39.30808-6/494833763_9625562730831278_6320444755233138832_n.jpg?_nc_cat=110&amp;ccb=1-7&amp;_nc_sid=aa7b47&amp;_nc_ohc=41yV5yFQJpIQ7kNvwFCBfMx&amp;_nc_oc=Adq_7nOocmZ14D_Q1x4-ebZZlF0m0ET1rAQ0s0Zsxz5LHcUo2jtbKAI32WWqgqrp1p0&amp;_nc_zt=23&amp;_nc_ht=scontent-iad3-1.xx&amp;_nc_gid=hFS-j3nkLNYiip9ZNgsCxw&amp;_nc_ss=72289&amp;oh=00_Af6c91X4w0tWtkbXU26J4wnFY3GjApabMGVqrdst_iQo7Q&amp;oe=6A10C969</t>
  </si>
  <si>
    <t>1194831448350938</t>
  </si>
  <si>
    <t>2024-05-02T06:43:14.000Z</t>
  </si>
  <si>
    <t>2024-05-01T04:33:07.000Z</t>
  </si>
  <si>
    <t>pcb.3225744367720595</t>
  </si>
  <si>
    <t>https://www.facebook.com/media/set/?set=pcb.3225744367720595&amp;type=1</t>
  </si>
  <si>
    <t>312340208561587</t>
  </si>
  <si>
    <t>https://scontent-iad3-2.xx.fbcdn.net/v/t39.30808-6/476609538_506867479108858_8296209041465695052_n.jpg?stp=dst-jpg_s590x590_tt6&amp;_nc_cat=105&amp;ccb=1-7&amp;_nc_sid=aa7b47&amp;_nc_ohc=F-v4E3FT9ogQ7kNvwFS6_4v&amp;_nc_oc=Adr3SiYhQaYltKl4au_d-iA6_pFPvLZtV3kbCOf2FUygpSLwLeGwP39GGk11rG3ReHs&amp;_nc_zt=23&amp;_nc_ht=scontent-iad3-2.xx&amp;_nc_gid=hFS-j3nkLNYiip9ZNgsCxw&amp;_nc_ss=72289&amp;oh=00_Af75CiDcgFSI1Aw8WRZeami1KqC1mh0M0aDXNUoEerWQDw&amp;oe=6A10BF2A</t>
  </si>
  <si>
    <t>312340255228249</t>
  </si>
  <si>
    <t>https://scontent-iad3-1.xx.fbcdn.net/v/t39.30808-6/476918985_506867379108868_3948222119933129613_n.jpg?stp=dst-jpg_s590x590_tt6&amp;_nc_cat=108&amp;ccb=1-7&amp;_nc_sid=aa7b47&amp;_nc_ohc=2CTZKm-pVPAQ7kNvwHG_Fvs&amp;_nc_oc=AdqkwaZqYmwOvPTC1VaVrDRYpKknuTsvUr7QKVVOXWDoWxblTKi5bZK9NoZbV0SOSBs&amp;_nc_zt=23&amp;_nc_ht=scontent-iad3-1.xx&amp;_nc_gid=hFS-j3nkLNYiip9ZNgsCxw&amp;_nc_ss=72289&amp;oh=00_Af6DlpSbBkUNxRYVFn0hggKKcjdssG8xBV4uMK-x00ARRQ&amp;oe=6A10B835</t>
  </si>
  <si>
    <t>312340228561585</t>
  </si>
  <si>
    <t>https://scontent-iad6-1.xx.fbcdn.net/v/t39.30808-6/476903822_506867502442189_4380901227356564068_n.jpg?stp=dst-jpg_s590x590_tt6&amp;_nc_cat=109&amp;ccb=1-7&amp;_nc_sid=aa7b47&amp;_nc_ohc=047DsdnZkWkQ7kNvwH4m_dC&amp;_nc_oc=AdoZS87VWbA8E4SMxdpAMBogJ3FZd2ZB4rvBALL36UogIhfKOlLbmUq_5oyCPGeKrG0&amp;_nc_zt=23&amp;_nc_ht=scontent-iad6-1.xx&amp;_nc_gid=hFS-j3nkLNYiip9ZNgsCxw&amp;_nc_ss=72289&amp;oh=00_Af6CPW1LDensUKdm1k65G2-6e10EToDFPm9sfc6OJvHIiQ&amp;oe=6A109B49</t>
  </si>
  <si>
    <t>1150345776003977</t>
  </si>
  <si>
    <t>2024-05-01T04:32:52.000Z</t>
  </si>
  <si>
    <t>pfbid05AFUZWdEb6qvyxYQP4jJvGqY6cjo6jzzBimd7tGQwnB6tAej9JdZQiLRmw8QMBH8l</t>
  </si>
  <si>
    <t>2024-05-01T04:32:46.000Z</t>
  </si>
  <si>
    <t>100001984143034</t>
  </si>
  <si>
    <t>2024-04-29T13:02:33.000Z</t>
  </si>
  <si>
    <t>pfbid02FtJwYghM9kVKnD4sccf4kThRTPvSvUsMZCZPuf6HzFpo1AyBdfm7mPjBRxJDwAuHl</t>
  </si>
  <si>
    <t>2024-04-27T15:57:43.000Z</t>
  </si>
  <si>
    <t>https://kilowatt.lol/zhuhai</t>
  </si>
  <si>
    <t>2024-04-27T12:19:33.000Z</t>
  </si>
  <si>
    <t>https://www.kilowatt.hk/news/6739</t>
  </si>
  <si>
    <t>2024-04-24T05:37:09.000Z</t>
  </si>
  <si>
    <t>pcb.3222008364760862</t>
  </si>
  <si>
    <t>https://www.facebook.com/media/set/?set=pcb.3222008364760862&amp;type=1</t>
  </si>
  <si>
    <t>450394814216139</t>
  </si>
  <si>
    <t>https://scontent-det1-1.xx.fbcdn.net/v/t39.30808-6/481059715_657707910151494_2889458177098479873_n.jpg?stp=dst-jpg_s590x590_tt6&amp;_nc_cat=110&amp;ccb=1-7&amp;_nc_sid=aa7b47&amp;_nc_ohc=3lrwx-93JkgQ7kNvwFbTtTT&amp;_nc_oc=AdqVYS_eF6t9emsHLpZi8b5ZzUN9JkfN07RVG9KCRN6mc2LNzfPq5_W4E0zP7j-u5uw&amp;_nc_zt=23&amp;_nc_ht=scontent-det1-1.xx&amp;_nc_gid=gKwgf2IZkUscj9MH8JLXUQ&amp;_nc_ss=72289&amp;oh=00_Af5X4HY7ycGSNsTmj3WK-n1uKGK-hK-WXw9DSANyK2E_Ng&amp;oe=6A10B0A8</t>
  </si>
  <si>
    <t>450394807549473</t>
  </si>
  <si>
    <t>https://scontent-det1-1.xx.fbcdn.net/v/t39.30808-6/481054499_657708196818132_654242415917046122_n.jpg?stp=dst-jpg_s590x590_tt6&amp;_nc_cat=104&amp;ccb=1-7&amp;_nc_sid=aa7b47&amp;_nc_ohc=mjeQHarjfD8Q7kNvwF9Z-t8&amp;_nc_oc=AdrZqhOwm3ItoMmFwf3BQvru3QZEGos2e9EFe87m_MbBrtbDQxYgeXWh5F7iu5D5bbk&amp;_nc_zt=23&amp;_nc_ht=scontent-det1-1.xx&amp;_nc_gid=gKwgf2IZkUscj9MH8JLXUQ&amp;_nc_ss=72289&amp;oh=00_Af4rUUntmVbt_Q5Z-La4hY9nmtNSMmCziHVuCHAHO3igPQ&amp;oe=6A10B36E</t>
  </si>
  <si>
    <t>450394810882806</t>
  </si>
  <si>
    <t>https://scontent-det1-1.xx.fbcdn.net/v/t39.30808-6/482025966_657707850151500_1617784401288526850_n.jpg?stp=dst-jpg_s590x590_tt6&amp;_nc_cat=111&amp;ccb=1-7&amp;_nc_sid=aa7b47&amp;_nc_ohc=tIx_a2jd2zgQ7kNvwHO-hd8&amp;_nc_oc=AdoW8KsTg0sLb_qdZ83fpZQG0goU20bej2gzeb5ENULl_An51-Qs38fztIIIP4TAVJI&amp;_nc_zt=23&amp;_nc_ht=scontent-det1-1.xx&amp;_nc_gid=gKwgf2IZkUscj9MH8JLXUQ&amp;_nc_ss=72289&amp;oh=00_Af6dOypOtANxwfUB3tz0Sh-AcxYJudnCrlj4clM2iAjpsw&amp;oe=6A10C95E</t>
  </si>
  <si>
    <t>450394804216140</t>
  </si>
  <si>
    <t>https://scontent-det1-1.xx.fbcdn.net/v/t39.30808-6/481452989_657707913484827_2397679092746682600_n.jpg?stp=dst-jpg_s590x590_tt6&amp;_nc_cat=102&amp;ccb=1-7&amp;_nc_sid=aa7b47&amp;_nc_ohc=XOPKq2wTreIQ7kNvwHxSSU0&amp;_nc_oc=Adpgcd9pl1yIh3CWggPF57JEdx2mDPbmbOaW2pNF4_LSATXWSKP5JQNClvlYRVsMWy4&amp;_nc_zt=23&amp;_nc_ht=scontent-det1-1.xx&amp;_nc_gid=gKwgf2IZkUscj9MH8JLXUQ&amp;_nc_ss=72289&amp;oh=00_Af6CVhC7gymi3XDBDoRgbQI5l8DnFVxEeT8Cw9GcDAJXag&amp;oe=6A10A2AD</t>
  </si>
  <si>
    <t>450394817549472</t>
  </si>
  <si>
    <t>https://scontent-det1-1.xx.fbcdn.net/v/t39.30808-6/481199621_657707726818179_3644218026483562073_n.jpg?stp=dst-jpg_s590x590_tt6&amp;_nc_cat=110&amp;ccb=1-7&amp;_nc_sid=aa7b47&amp;_nc_ohc=QSaJ_hn_e38Q7kNvwErOSGy&amp;_nc_oc=AdokR8uSu8HZNDpTsog9etfU-iDzK5xYJPeUPBLJR8ef5NrLaTTdPV3Ze0SuPZZC8WI&amp;_nc_zt=23&amp;_nc_ht=scontent-det1-1.xx&amp;_nc_gid=gKwgf2IZkUscj9MH8JLXUQ&amp;_nc_ss=72289&amp;oh=00_Af7Eq4vJePAXI8ZE85nXtSTMUi4woesxuq1-bvoKNdx0vw&amp;oe=6A109C2C</t>
  </si>
  <si>
    <t>pfbid02h752qDchjQyeec7SGbrWr8CcDR7AYwDNNCwVLQoWpDQsNuGaLVcFurMykgY77ZBjl</t>
  </si>
  <si>
    <t>2024-04-22T10:13:46.000Z</t>
  </si>
  <si>
    <t>pfbid033T5tbotSviSDx3H1bMEnyTtkMSaUNB9c4VQoWWYA5BhHMPhZo4S1bQbnbCznrVoxl</t>
  </si>
  <si>
    <t>2024-04-21T18:40:27.000Z</t>
  </si>
  <si>
    <t>pfbid02NQWECXLt6U4c5gHzEMCsgD2KaUFZGZbxYW7fdTKrS4eHnGa54dRQgktZiPspUC4El</t>
  </si>
  <si>
    <t>2024-04-21T11:45:42.000Z</t>
  </si>
  <si>
    <t>FF292927</t>
  </si>
  <si>
    <t>10160122823363176</t>
  </si>
  <si>
    <t>https://www.facebook.com/photo.php?fbid=10160122823363176&amp;set=gm.3220142711614094&amp;type=3</t>
  </si>
  <si>
    <t>715339980224510</t>
  </si>
  <si>
    <t>2024-04-21T11:45:37.000Z</t>
  </si>
  <si>
    <t>1091867288597179</t>
  </si>
  <si>
    <t>2024-04-20T12:44:30.000Z</t>
  </si>
  <si>
    <t>2024-04-19T11:56:06.000Z</t>
  </si>
  <si>
    <t>pcb.3219078575053841</t>
  </si>
  <si>
    <t>https://www.facebook.com/media/set/?set=pcb.3219078575053841&amp;type=1</t>
  </si>
  <si>
    <t>447570047831949</t>
  </si>
  <si>
    <t>https://scontent.feau1-1.fna.fbcdn.net/v/t39.30808-6/481271094_657182636870688_6899327426001664769_n.jpg?stp=dst-jpg_s590x590_tt6&amp;_nc_cat=102&amp;ccb=1-7&amp;_nc_sid=aa7b47&amp;_nc_ohc=QM8hJaiCcWIQ7kNvwGmvWu4&amp;_nc_oc=Adrr-fLT-h7nYjdOfjGYrNcs-M35VHKo3clnK6FF0_hYv4nVqG3wGOKciQtbDkdiO-k&amp;_nc_zt=23&amp;_nc_ht=scontent.feau1-1.fna&amp;_nc_gid=BfyTzyIKXNLO6FFGF1hmjw&amp;_nc_ss=72289&amp;oh=00_Af5ANrAEccwjKjEXLFayqDWqFcUwte6uze3RefjNSaVBEA&amp;oe=6A10A652</t>
  </si>
  <si>
    <t>447570044498616</t>
  </si>
  <si>
    <t>https://scontent.feau1-1.fna.fbcdn.net/v/t39.30808-6/481117994_657182796870672_4518236567719567636_n.jpg?stp=dst-jpg_s590x590_tt6&amp;_nc_cat=111&amp;ccb=1-7&amp;_nc_sid=aa7b47&amp;_nc_ohc=rh-iBgGbEiIQ7kNvwGdB5mI&amp;_nc_oc=Adq2PkRg59ytWw-QM-isGjbNjFoznfIHVGuf0HRWeUvyUVuCovEH-8fPyiUqSLp245U&amp;_nc_zt=23&amp;_nc_ht=scontent.feau1-1.fna&amp;_nc_gid=BfyTzyIKXNLO6FFGF1hmjw&amp;_nc_ss=72289&amp;oh=00_Af5K-d7iYasna7Z2KfkVCf1OUpW2NbBwiLwgohncYC01bA&amp;oe=6A10B4B3</t>
  </si>
  <si>
    <t>pfbid0nHj5j9fK8MKt3JxcCYzTsS2apAPkaYzUnPbjraGw7dt5k987N4ndMhcGPUygusYsl</t>
  </si>
  <si>
    <t>2024-04-19T07:15:45.000Z</t>
  </si>
  <si>
    <t>529398366</t>
  </si>
  <si>
    <t>2024-04-19T07:15:43.000Z</t>
  </si>
  <si>
    <t>pcb.3218926895069009</t>
  </si>
  <si>
    <t>https://www.facebook.com/media/set/?set=pcb.3218926895069009&amp;type=1</t>
  </si>
  <si>
    <t>10160044582913367</t>
  </si>
  <si>
    <t>https://scontent-dfw5-1.xx.fbcdn.net/v/t39.30808-6/516351278_10161596061393367_3373206963472311784_n.jpg?stp=dst-jpg_s590x590_tt6&amp;_nc_cat=110&amp;ccb=1-7&amp;_nc_sid=aa7b47&amp;_nc_ohc=7fAioM1Kx8EQ7kNvwEh8cFC&amp;_nc_oc=Adps47mVXrIow6RAeVglxCIakmNbJ1febMVR4BNz8UiTUGLZY-P9WO8GUgvty_lPBS8&amp;_nc_zt=23&amp;_nc_ht=scontent-dfw5-1.xx&amp;_nc_gid=NEEcSMTD7qYTHjGW4jrefA&amp;_nc_ss=72289&amp;oh=00_Af4BWHFhxyw1tW-Ox1ap9RoaVQDcYvMItIDCt1dMV6wAkA&amp;oe=6A10B74F</t>
  </si>
  <si>
    <t>10160044582918367</t>
  </si>
  <si>
    <t>https://scontent-dfw5-2.xx.fbcdn.net/v/t39.30808-6/515548985_10161596061388367_6171740866716739012_n.jpg?stp=dst-jpg_s590x590_tt6&amp;_nc_cat=100&amp;ccb=1-7&amp;_nc_sid=aa7b47&amp;_nc_ohc=3GaSKrPC2MkQ7kNvwFX2AfE&amp;_nc_oc=AdrQQSLrk9jscX3Nu56DXfNk9YwWEqFI2UiX1wR0PDlYzNIy89FZKIo3BzKCQhK9gUE&amp;_nc_zt=23&amp;_nc_ht=scontent-dfw5-2.xx&amp;_nc_gid=NEEcSMTD7qYTHjGW4jrefA&amp;_nc_ss=72289&amp;oh=00_Af7Jcy_uKph_r_AKO3A1WsOC2yfIxfub9t1ltWb77eqE9w&amp;oe=6A10B32F</t>
  </si>
  <si>
    <t>10160044582928367</t>
  </si>
  <si>
    <t>https://scontent-dfw6-1.xx.fbcdn.net/v/t39.30808-6/516169573_10161596061403367_8769984044571108473_n.jpg?stp=dst-jpg_s590x590_tt6&amp;_nc_cat=106&amp;ccb=1-7&amp;_nc_sid=aa7b47&amp;_nc_ohc=I07ZSeNfZREQ7kNvwFJeDrq&amp;_nc_oc=AdrHevmDdEvWEku8mtp1ysX8AWjDCXM7jEkZeBfkrPmgABWESMkOFNgjunf4I0vLm70&amp;_nc_zt=23&amp;_nc_ht=scontent-dfw6-1.xx&amp;_nc_gid=NEEcSMTD7qYTHjGW4jrefA&amp;_nc_ss=72289&amp;oh=00_Af7KPUuCd4rA_kGFC3TTPDw1nxx7X0YIyYxwDASlB2sQWQ&amp;oe=6A10A34F</t>
  </si>
  <si>
    <t>10160044582923367</t>
  </si>
  <si>
    <t>https://scontent-dfw5-1.xx.fbcdn.net/v/t39.30808-6/515791874_10161596061398367_2780839177576616021_n.jpg?stp=dst-jpg_s590x590_tt6&amp;_nc_cat=110&amp;ccb=1-7&amp;_nc_sid=aa7b47&amp;_nc_ohc=_z5CJwimRYIQ7kNvwFMYMTn&amp;_nc_oc=AdofXgg3MdhCD11aTzCW8Ll2wUUqBcejrhySD13UjfXwmi-Al7ymaZ8Mqm4CpV-McFs&amp;_nc_zt=23&amp;_nc_ht=scontent-dfw5-1.xx&amp;_nc_gid=NEEcSMTD7qYTHjGW4jrefA&amp;_nc_ss=72289&amp;oh=00_Af7uaR9LITxn8mbZXlgNgs6gf6_JsiHCjblpNH2ar-P7UA&amp;oe=6A10A4AF</t>
  </si>
  <si>
    <t>pfbid02DkTySrpvP8HAzArESbGUrKQuwGRo2KVzehjDraanZpV1nkrgsxgnT1jm8RqwJXRgl</t>
  </si>
  <si>
    <t>2024-04-17T14:22:47.000Z</t>
  </si>
  <si>
    <t>https://www.facebook.com/groups/598298695457978/permalink/739214844699695/</t>
  </si>
  <si>
    <t>pfbid02YYAV55a9ego2g63L2S27q1JPx5YxYv4ZStarfphhHcP12fp43jmypPa3E6QA3qY5l</t>
  </si>
  <si>
    <t>2024-04-17T07:54:21.000Z</t>
  </si>
  <si>
    <t>pcb.3217736765188022</t>
  </si>
  <si>
    <t>https://www.facebook.com/media/set/?set=pcb.3217736765188022&amp;type=1</t>
  </si>
  <si>
    <t>337503399332693</t>
  </si>
  <si>
    <t>https://scontent-bos5-1.xx.fbcdn.net/v/t39.30808-6/475919641_550759804673717_1147547184639648489_n.jpg?stp=cp6_dst-jpg_s590x590_tt6&amp;_nc_cat=103&amp;ccb=1-7&amp;_nc_sid=aa7b47&amp;_nc_ohc=C2vYZ5UcGXkQ7kNvwFZvLZP&amp;_nc_oc=AdqzESwn7Ouo9PMEphF7KH3rYwVlzWm4Uo2vnJLE7j0N-OiibY8Ly5K-lV793sycBpg&amp;_nc_zt=23&amp;_nc_ht=scontent-bos5-1.xx&amp;_nc_gid=TSUVysg9d2j1cyvyX18Ihg&amp;_nc_ss=7c289&amp;oh=00_Af62TQcS9pv3v0yhcUjJxZJqQFDEzd-I9iprm_jsaMNl9w&amp;oe=6A10A7F9</t>
  </si>
  <si>
    <t>337503402666026</t>
  </si>
  <si>
    <t>https://scontent-bos5-1.xx.fbcdn.net/v/t39.30808-6/476347939_550760124673685_2265509798015883658_n.jpg?stp=cp6_dst-jpg_s590x590_tt6&amp;_nc_cat=106&amp;ccb=1-7&amp;_nc_sid=aa7b47&amp;_nc_ohc=B2pl6YH6ftYQ7kNvwGVi7hQ&amp;_nc_oc=Adp4b2-pNtflnSab0SA7GOYYdGQFJ4RnrC5luyc9PUfJgt_HNcxuSfYl2FPu_HmRWaA&amp;_nc_zt=23&amp;_nc_ht=scontent-bos5-1.xx&amp;_nc_gid=TSUVysg9d2j1cyvyX18Ihg&amp;_nc_ss=7c289&amp;oh=00_Af5nzXgpT1WbAjtsZIlv1XTYNGEYx-DTy7Qdje-RMLbWhQ&amp;oe=6A10C7F4</t>
  </si>
  <si>
    <t>pfbid02LRBKxWLsjoYfgJ2XMK2rVwwmksDc3szrvWEv6NLMuTmBwrRL2gzwuU7f3PmimGPpl</t>
  </si>
  <si>
    <t>2024-04-17T02:00:44.000Z</t>
  </si>
  <si>
    <t>pfbid0dqbH8p3tSiTgqAkfoLq2agL1p3ewnV9194Ure6gpHo9eDgStDMbpcrDekqSbwPu8l</t>
  </si>
  <si>
    <t>2024-04-16T05:39:16.000Z</t>
  </si>
  <si>
    <t>https://zero2app.page.link/JPBTBDtY1oFakNfg6</t>
  </si>
  <si>
    <t>692736956</t>
  </si>
  <si>
    <t>2024-04-15T12:11:23.000Z</t>
  </si>
  <si>
    <t>5347420855357617</t>
  </si>
  <si>
    <t>2024-04-13T07:06:12.000Z</t>
  </si>
  <si>
    <t>pfbid025i2fVGMVKF9o66swTzBM6bDkqxHPujDW2fXGGMw48Hf69shpDjz6xSBUhwBQ4ZHGl</t>
  </si>
  <si>
    <t>2024-04-12T11:39:14.000Z</t>
  </si>
  <si>
    <t>FF242E31</t>
  </si>
  <si>
    <t>10161474857819432</t>
  </si>
  <si>
    <t>https://www.facebook.com/photo.php?fbid=10161474857819432&amp;set=gm.3214780562150309&amp;type=3</t>
  </si>
  <si>
    <t>pfbid033Bo8Sfs6nz2EoJGiYDMCxeTaC9jv95iHdEqVUhRA7thRi7NSxV8wLmbGSupdCXaVl</t>
  </si>
  <si>
    <t>2024-04-12T08:25:47.000Z</t>
  </si>
  <si>
    <t>825011352801690</t>
  </si>
  <si>
    <t>https://www.facebook.com/photo.php?fbid=825011352801690&amp;set=gm.3214658732162492&amp;type=3</t>
  </si>
  <si>
    <t>https://youtu.be/HVIrj46rD-I</t>
  </si>
  <si>
    <t>2024-04-11T08:48:47.000Z</t>
  </si>
  <si>
    <t>1114983896477085</t>
  </si>
  <si>
    <t>https://external-lga3-1.xx.fbcdn.net/emg1/v/t13/6682883721427933299?url=https%3A%2F%2Fi.ytimg.com%2Fvi%2FHVIrj46rD-I%2Fmaxresdefault.jpg&amp;fb_obo=1&amp;utld=ytimg.com&amp;stp=c0.5000x0.5000f_dst-jpg_flffffff_p500x261_q75_tt6&amp;_nc_gid=34OuSEWoEF7E1f3StrXz0Q&amp;_nc_oc=AdqYXQ-NSBEXJkbDw5icz9DM9sWzvrFQkrYeRL6m9KKzLt1satapO9xeVmBE0eKYZSU&amp;ccb=13-1&amp;oh=06_Q3-_ASOgW57loXsSddb57mCY20pvyhLlNK5x8FreBdDJoOKb&amp;oe=6A0CD88B&amp;_nc_sid=085657</t>
  </si>
  <si>
    <t>pfbid0fUiL86nVDSU7MgsB8sRV7cLiT1psdXYwTSarDzmCnYH546uUsyQxKMrk3mTsrnmdl</t>
  </si>
  <si>
    <t>2024-04-10T08:49:30.000Z</t>
  </si>
  <si>
    <t>122111782538262534</t>
  </si>
  <si>
    <t>https://www.facebook.com/photo.php?fbid=122111782538262534&amp;set=gm.3213365708958461&amp;type=3</t>
  </si>
  <si>
    <t>pfbid02SH9edQqHkT3NMPip8B8kh4QvYxkUtKLcjJemFVVrqoCpQjm4FBaZr25PpstykGhHl</t>
  </si>
  <si>
    <t>2024-04-08T06:06:52.000Z</t>
  </si>
  <si>
    <t>pfbid0cAPq1ChNMatxKfnCmQNUwfd5tPrQN82Zc2gjnU5Etk2w1iG872TDBcg7nCn2MMX4l</t>
  </si>
  <si>
    <t>2024-04-08T06:06:36.000Z</t>
  </si>
  <si>
    <t>pfbid025LqqDwwDDBqrpxyjN4RnQhjmc449iwnEbET83Z7HdyqApCntRoFiVwYPxkqV5NsSl</t>
  </si>
  <si>
    <t>2024-04-07T04:02:35.000Z</t>
  </si>
  <si>
    <t>1845775829267906</t>
  </si>
  <si>
    <t>2024-04-06T16:26:27.000Z</t>
  </si>
  <si>
    <t>258065270025990</t>
  </si>
  <si>
    <t>2024-04-05T15:14:05.000Z</t>
  </si>
  <si>
    <t>2024-04-04T13:26:02.000Z</t>
  </si>
  <si>
    <t>FFDBA851</t>
  </si>
  <si>
    <t>10161307973097748</t>
  </si>
  <si>
    <t>https://www.facebook.com/photo.php?fbid=10161307973097748&amp;set=gm.3210009422627423&amp;type=3</t>
  </si>
  <si>
    <t>561951169394890</t>
  </si>
  <si>
    <t>2024-04-04T08:14:07.000Z</t>
  </si>
  <si>
    <t>pcb.3209826022645763</t>
  </si>
  <si>
    <t>https://www.facebook.com/media/set/?set=pcb.3209826022645763&amp;type=1</t>
  </si>
  <si>
    <t>10103679632498819</t>
  </si>
  <si>
    <t>https://scontent-lga3-1.xx.fbcdn.net/v/t39.30808-6/498169922_10104160026056279_53167928729960854_n.jpg?stp=cp6_dst-jpg_s590x590_tt6&amp;_nc_cat=111&amp;ccb=1-7&amp;_nc_sid=aa7b47&amp;_nc_ohc=cigC7C5uW-sQ7kNvwEax5Qf&amp;_nc_oc=AdoM5PxzTl1TwPIPELYaicBGy8YZb4OSFk3qMIZW0Ja-W-Q_K4ojd7kO_z-KJNato2Y&amp;_nc_zt=23&amp;_nc_ht=scontent-lga3-1.xx&amp;_nc_gid=qKByJ-cH_HPtxQQtDYMM8Q&amp;_nc_ss=72289&amp;oh=00_Af5wCBrB_4y9orLMI-Gg1dKga7A5rMMU2iq10IFE7ePJKQ&amp;oe=6A109FBF</t>
  </si>
  <si>
    <t>10103679632543729</t>
  </si>
  <si>
    <t>https://scontent-lga3-1.xx.fbcdn.net/v/t39.30808-6/499043815_10104160025871649_7012174968257699997_n.jpg?stp=cp6_dst-jpg_s590x590_tt6&amp;_nc_cat=103&amp;ccb=1-7&amp;_nc_sid=aa7b47&amp;_nc_ohc=gEbYlW3UKA8Q7kNvwG57-KS&amp;_nc_oc=Ado5rnWva1v1XRb3nxYHi4IUEurkIvL_abzHdkJJgXWaoh8hs1wZMit54jrltbAjL34&amp;_nc_zt=23&amp;_nc_ht=scontent-lga3-1.xx&amp;_nc_gid=qKByJ-cH_HPtxQQtDYMM8Q&amp;_nc_ss=72289&amp;oh=00_Af6yQxUoOZxir77kWDrH2sedP9flOcf_o-x3Shn47DwdWg&amp;oe=6A109E49</t>
  </si>
  <si>
    <t>1631301044307714</t>
  </si>
  <si>
    <t>2024-04-02T13:10:22.000Z</t>
  </si>
  <si>
    <t>483211654018696</t>
  </si>
  <si>
    <t>2024-04-02T00:40:08.000Z</t>
  </si>
  <si>
    <t>https://www.cstl.com.hk/charging/app/</t>
  </si>
  <si>
    <t>pfbid025VMseXAXnKU463oDKhLVwkbugZcNpFKZ28MbmvKy1N9FQ4DuFjxs7qdeXrhHsDz9l</t>
  </si>
  <si>
    <t>2024-04-01T12:04:42.000Z</t>
  </si>
  <si>
    <t>951757163246551</t>
  </si>
  <si>
    <t>2024-04-01T08:40:10.000Z</t>
  </si>
  <si>
    <t>FF090B08</t>
  </si>
  <si>
    <t>10161060422104929</t>
  </si>
  <si>
    <t>https://www.facebook.com/951757163246551/photos/gm.3207630179532014/10161060422104929/?type=3</t>
  </si>
  <si>
    <t>pfbid0F52JG9o6bmwEBrQBwew74nFWAmKQivUEUUUY2yX8mBLQKJGXhFPH28J5FuMMfucAl</t>
  </si>
  <si>
    <t>2024-03-31T09:28:08.000Z</t>
  </si>
  <si>
    <t>FFD7C59A</t>
  </si>
  <si>
    <t>10161250736304500</t>
  </si>
  <si>
    <t>https://www.facebook.com/photo.php?fbid=10161250736304500&amp;set=gm.3207340066227692&amp;type=3</t>
  </si>
  <si>
    <t>pfbid0271pZigVymGayMCXWcb8J4gzEua8xZT7kieTyWFuBVsvfXonR1gUUa2FVFMjadoyul</t>
  </si>
  <si>
    <t>2024-03-30T12:35:29.000Z</t>
  </si>
  <si>
    <t>pfbid0BYN2tMRSqM1LXZdgShJRAFGzfNLHcBJGEAZ8dWTmj5yyZaQa7KCMcxS7dqAZrbgbl</t>
  </si>
  <si>
    <t>2024-03-29T08:49:11.000Z</t>
  </si>
  <si>
    <t>呢個顏色幾好睇哦</t>
  </si>
  <si>
    <t>2024-03-28T11:36:10.000Z</t>
  </si>
  <si>
    <t>pfbid033efLcXXfB5gErfTt2AWPQ7XY3nnGwZPUmvGBuHhb8fpme4ZHCKZi2RwgB8hD46t4l</t>
  </si>
  <si>
    <t>2024-03-27T13:30:40.000Z</t>
  </si>
  <si>
    <t>2024-03-27T11:01:36.000Z</t>
  </si>
  <si>
    <t>61557891774847</t>
  </si>
  <si>
    <t>2024-03-27T07:38:49.000Z</t>
  </si>
  <si>
    <t>1077823703316929</t>
  </si>
  <si>
    <t>2024-03-26T17:13:28.000Z</t>
  </si>
  <si>
    <t>2024-03-26T00:47:39.000Z</t>
  </si>
  <si>
    <t>2024-03-25T13:40:10.000Z</t>
  </si>
  <si>
    <t>382735964532878</t>
  </si>
  <si>
    <t>2024-03-24T16:10:15.000Z</t>
  </si>
  <si>
    <t>392679190205222</t>
  </si>
  <si>
    <t>https://www.facebook.com/382735964532878/photos/gm.3202986263329739/392679190205222/?type=3</t>
  </si>
  <si>
    <t>2024-03-22T00:45:12.000Z</t>
  </si>
  <si>
    <t>pcb.3201463143482051</t>
  </si>
  <si>
    <t>https://www.facebook.com/media/set/?set=pcb.3201463143482051&amp;type=1</t>
  </si>
  <si>
    <t>430558256199795</t>
  </si>
  <si>
    <t>https://scontent-ord5-2.xx.fbcdn.net/v/t39.30808-6/482093967_656496450272640_8393912651864123522_n.jpg?stp=dst-jpg_s590x590_tt6&amp;_nc_cat=103&amp;ccb=1-7&amp;_nc_sid=aa7b47&amp;_nc_ohc=b82hel7kE_gQ7kNvwF9KUQY&amp;_nc_oc=Adpsk61FYpx5AH7za7R_k5bkNzrEZD8LZSXEuIw8JXtdz4g5kCVYF7IvSV2-enQMtQg&amp;_nc_zt=23&amp;_nc_ht=scontent-ord5-2.xx&amp;_nc_gid=9KQhUxIOjGzWVwJ6aJCxVQ&amp;_nc_ss=72289&amp;oh=00_Af4SFsEN3auTOtyGxkHGhVSHn1KtH2uEwNKMVCcpNsgGbQ&amp;oe=6A10A547</t>
  </si>
  <si>
    <t>430558252866462</t>
  </si>
  <si>
    <t>https://scontent-ord5-2.xx.fbcdn.net/v/t39.30808-6/481015582_656496306939321_4533369532464496968_n.jpg?stp=dst-jpg_s590x590_tt6&amp;_nc_cat=111&amp;ccb=1-7&amp;_nc_sid=aa7b47&amp;_nc_ohc=jpiKx1PGkeMQ7kNvwFb37XU&amp;_nc_oc=Adpq9PMTMMcuwCXgY1b2RXG3OhnzJGs5sOGqUtwYQfeqq--Oc4dW-Yk64Bxeeg-dJRI&amp;_nc_zt=23&amp;_nc_ht=scontent-ord5-2.xx&amp;_nc_gid=9KQhUxIOjGzWVwJ6aJCxVQ&amp;_nc_ss=72289&amp;oh=00_Af54AodtjFAWtHPRLNTYzE_tqxU75XWx3CtHzZ7fFpjAwQ&amp;oe=6A10A1B5</t>
  </si>
  <si>
    <t>430558259533128</t>
  </si>
  <si>
    <t>https://scontent-ord5-2.xx.fbcdn.net/v/t39.30808-6/481678242_656496470272638_169374370256924434_n.jpg?stp=dst-jpg_s590x590_tt6&amp;_nc_cat=103&amp;ccb=1-7&amp;_nc_sid=aa7b47&amp;_nc_ohc=VnWFiBgDa8AQ7kNvwHX44m9&amp;_nc_oc=AdqZvPq_KtmgpinC52uKbxqqozFxTa4_R-UrnCe75CfeuSLJ8_ybjNKq78zT6lzTHTE&amp;_nc_zt=23&amp;_nc_ht=scontent-ord5-2.xx&amp;_nc_gid=9KQhUxIOjGzWVwJ6aJCxVQ&amp;_nc_ss=72289&amp;oh=00_Af6mwT41SVM8tuF-FpwVadfJYRCA5u6tJDWVg7W61Fi5XQ&amp;oe=6A10C94C</t>
  </si>
  <si>
    <t>pfbid03uxF9LzS1b7TnJ4pwKjWMaP2jU8mf2MJDrSJqkHnefVXifBhuskLNBsowVwJhQVVl</t>
  </si>
  <si>
    <t>2024-03-20T06:53:05.000Z</t>
  </si>
  <si>
    <t>FF0C2029</t>
  </si>
  <si>
    <t>372842052317905</t>
  </si>
  <si>
    <t>https://www.facebook.com/photo.php?fbid=372842052317905&amp;set=gm.3200439773584388&amp;type=3</t>
  </si>
  <si>
    <t>2024-03-20T06:53:04.000Z</t>
  </si>
  <si>
    <t>https://www.youtube.com/watch?v=g1nGfL51cmk</t>
  </si>
  <si>
    <t>545957070</t>
  </si>
  <si>
    <t>2024-03-19T12:15:14.000Z</t>
  </si>
  <si>
    <t>10161119678927071</t>
  </si>
  <si>
    <t>https://external-iad6-1.xx.fbcdn.net/emg1/v/t13/10367369644270166294?url=https%3A%2F%2Fi.ytimg.com%2Fvi%2Fg1nGfL51cmk%2Fmaxresdefault.jpg&amp;fb_obo=1&amp;utld=ytimg.com&amp;stp=c0.5000x0.5000f_dst-jpg_flffffff_p500x261_q75_tt6&amp;_nc_gid=QNMn7h59DPtk48OHdRusbQ&amp;_nc_oc=AdrN6p5per4QproAb4prmmBwDHm7BYFL3W_Q-gmgzwrZi9bWJnLZDWw5Kmv9XROpLcM&amp;ccb=13-1&amp;oh=06_Q3-_AX5TXnzx9Xemr3Od3Af98VpHdvBwGwKVmkBTnQYrN4r2&amp;oe=6A0CCC9B&amp;_nc_sid=085657</t>
  </si>
  <si>
    <t>2024-03-19T12:15:10.000Z</t>
  </si>
  <si>
    <t>FFD8C8AE</t>
  </si>
  <si>
    <t>2150511885292269</t>
  </si>
  <si>
    <t>https://www.facebook.com/photo.php?fbid=2150511885292269&amp;set=gm.3199964553631910&amp;type=3</t>
  </si>
  <si>
    <t>https://autos.yahoo.com.tw/news/%E6%97%A5%E7%94%A2%E5%92%8C%E6%9C%AC%E7%94%B0%E5%AE%A3%E5%B8%83%E5%90%88%E4%BD%9C-%E9%96%8B%E7%99%BC%E9%9B%BB%E5%8B%95%E8%BB%8A%E5%8F%8A%E6%99%BA%E6%85%A7%E8%BB%8A%E6%A0%B8%E5%BF%83%E6%8A%80%E8%A1%93-085902465.html</t>
  </si>
  <si>
    <t>2024-03-17T09:25:29.000Z</t>
  </si>
  <si>
    <t>https://external-ord5-3.xx.fbcdn.net/emg1/v/t13/6727860779935308297?url=https%3A%2F%2Fs.yimg.com%2Fuu%2Fapi%2Fres%2F1.2%2F1ws_0NmR4L4fhIf0Z8gYaw--%7EB%2FaD02MDg7dz0xMDgwO2FwcGlkPXl0YWNoeW9u%2Fhttps%3A%2F%2Fmedia.zenfs.com%2Fko%2Ftaisounds_com_380%2Fe117036d093e22e7b3c296a171e81671&amp;fb_obo=1&amp;utld=yimg.com&amp;stp=c0.5000x0.5000f_dst-jpg_flffffff_p500x261_q75_tt6&amp;_nc_gid=sBWPPjuq7VkIvmTsuuWXMQ&amp;_nc_oc=Adqgl9hJnS5zknsq5kssczzvI5dVpXeV04h6t5kXEQbDJg7n2aVgVvhSiSvirBUkzwk&amp;ccb=13-1&amp;oh=06_Q3-_AXC-fMApwmv687kPfvsb8pm06atPBY6XNhpLQaNrRCA6&amp;oe=6A0CCD4D&amp;_nc_sid=085657</t>
  </si>
  <si>
    <t>pfbid06fjABrAiDRGGSm65fWt7efKRn3bRkmZJ99xZGnLqQx1vH9qVA94qdacbiYhU1B8Ll</t>
  </si>
  <si>
    <t>2024-03-16T08:51:26.000Z</t>
  </si>
  <si>
    <t>https://www.kilowatt.hk/news/6434</t>
  </si>
  <si>
    <t>2024-03-15T13:32:38.000Z</t>
  </si>
  <si>
    <t>pfbid02pSfMd1pRb5LMwbM71VaTqUaCgnhHjgUYMzcY4C4AwjMXvKDjJzhQGyScQEe4W6Wul</t>
  </si>
  <si>
    <t>2024-03-13T09:42:00.000Z</t>
  </si>
  <si>
    <t>2024-03-12T04:08:40.000Z</t>
  </si>
  <si>
    <t>10161272589232748</t>
  </si>
  <si>
    <t>https://www.facebook.com/photo.php?fbid=10161272589232748&amp;set=gm.3195959690699063&amp;type=3</t>
  </si>
  <si>
    <t>2024-03-10T09:01:05.000Z</t>
  </si>
  <si>
    <t>pcb.3194959364132429</t>
  </si>
  <si>
    <t>https://www.facebook.com/media/set/?set=pcb.3194959364132429&amp;type=1</t>
  </si>
  <si>
    <t>122120458796216448</t>
  </si>
  <si>
    <t>https://scontent-bos5-1.xx.fbcdn.net/v/t39.30808-6/472751884_122202618710216448_7163524641606310785_n.jpg?stp=dst-jpg_s590x590_tt6&amp;_nc_cat=109&amp;ccb=1-7&amp;_nc_sid=aa7b47&amp;_nc_ohc=pOVwEddwRugQ7kNvwHSRe2t&amp;_nc_oc=AdpxH0jdGajEm_9vrBfyR-jkUHsF3NXh7IUNlk6qTWscZ5TG2YBqVHYKPhTXPqYfo0s&amp;_nc_zt=23&amp;_nc_ht=scontent-bos5-1.xx&amp;_nc_gid=Tr05pz_UY3IQ-KC-RVU2vQ&amp;_nc_ss=72289&amp;oh=00_Af74wi2NqT6Isk_qxGp8CPSfayVTX8f4Xtn9FVeUEHxnEw&amp;oe=6A10CE63</t>
  </si>
  <si>
    <t>122120458850216448</t>
  </si>
  <si>
    <t>https://scontent-bos5-1.xx.fbcdn.net/v/t39.30808-6/473189601_122202618110216448_8333299497018432196_n.jpg?stp=dst-jpg_s590x590_tt6&amp;_nc_cat=107&amp;ccb=1-7&amp;_nc_sid=aa7b47&amp;_nc_ohc=ybLibnpZ7-cQ7kNvwGCteiy&amp;_nc_oc=Adp2HLkt_gstKQ7tPOzhJ3nvwGQXJfPBnZ0_6WPetDLcbaDDB2keYsrGsxQrJIDaOdY&amp;_nc_zt=23&amp;_nc_ht=scontent-bos5-1.xx&amp;_nc_gid=Tr05pz_UY3IQ-KC-RVU2vQ&amp;_nc_ss=72289&amp;oh=00_Af4qQPyPow0xY28FzlkbY2HfDx7fJusrPWFJ_Te4Y1IRUQ&amp;oe=6A10A8FE</t>
  </si>
  <si>
    <t>122120458904216448</t>
  </si>
  <si>
    <t>https://scontent-bos5-1.xx.fbcdn.net/v/t39.30808-6/472786938_122202618728216448_1404620645678761399_n.jpg?stp=dst-jpg_s590x590_tt6&amp;_nc_cat=105&amp;ccb=1-7&amp;_nc_sid=aa7b47&amp;_nc_ohc=X9NfelQV8NkQ7kNvwGadKxu&amp;_nc_oc=Adom-xLlCsNNR7iGvp5S8YnV0aIMZbqI4fU7Jw7hWtNmwFy-T0EGLg6P0Uv6LraZz0o&amp;_nc_zt=23&amp;_nc_ht=scontent-bos5-1.xx&amp;_nc_gid=Tr05pz_UY3IQ-KC-RVU2vQ&amp;_nc_ss=72289&amp;oh=00_Af6QlspR9Wk5WenbugFFL2ymOfDB8ZVPPisQNYfxspZTug&amp;oe=6A10D01B</t>
  </si>
  <si>
    <t>122120458958216448</t>
  </si>
  <si>
    <t>https://scontent-bos5-1.xx.fbcdn.net/v/t39.30808-6/473064159_122202618674216448_1018260785808617913_n.jpg?stp=dst-jpg_s590x590_tt6&amp;_nc_cat=104&amp;ccb=1-7&amp;_nc_sid=aa7b47&amp;_nc_ohc=YybIR2g60O0Q7kNvwF_xut1&amp;_nc_oc=Adoz8J38JQkwpZD0l3iS_qyBNft3gjYzub0IIvw4oE_OZQKBeKbgbDbd2_HVm4FHsRQ&amp;_nc_zt=23&amp;_nc_ht=scontent-bos5-1.xx&amp;_nc_gid=Tr05pz_UY3IQ-KC-RVU2vQ&amp;_nc_ss=72289&amp;oh=00_Af416pFEq8vTScCaEbHtiCa25QYHfkC3_WpGaRIzJXw-HQ&amp;oe=6A10A19D</t>
  </si>
  <si>
    <t>122120459006216448</t>
  </si>
  <si>
    <t>https://scontent-bos5-1.xx.fbcdn.net/v/t39.30808-6/473289277_122202618830216448_7952653536479212978_n.jpg?stp=dst-jpg_s590x590_tt6&amp;_nc_cat=110&amp;ccb=1-7&amp;_nc_sid=aa7b47&amp;_nc_ohc=kMEvWVBXt3MQ7kNvwEIfMxZ&amp;_nc_oc=AdqX-RGJqRY6CRyQY5S-EpSNw1lYXpFYDtTkpGDm-wYpLob6bd8FcBt4sTib3jW-zjQ&amp;_nc_zt=23&amp;_nc_ht=scontent-bos5-1.xx&amp;_nc_gid=Tr05pz_UY3IQ-KC-RVU2vQ&amp;_nc_ss=72289&amp;oh=00_Af6yhtZBA6uHEGN4vqSBMA483WSlJMNXHlHwo8-srGaeeQ&amp;oe=6A109B17</t>
  </si>
  <si>
    <t>381947107954988</t>
  </si>
  <si>
    <t>2024-03-09T04:03:38.000Z</t>
  </si>
  <si>
    <t>pfbid0yBj3TDxBSeR8n1zB18iedTfuWn66WtqPLyLShF2Du5DmA1YixFHm3a15PZQnbDdUl</t>
  </si>
  <si>
    <t>2024-03-08T14:09:47.000Z</t>
  </si>
  <si>
    <t>pfbid02uTNxeWvUukXzFhWgPb27NZMFX3TUn9UfgDZTxsmtUkB5umdfFLN3jzhtrKFqGBAil</t>
  </si>
  <si>
    <t>2024-03-07T19:12:11.000Z</t>
  </si>
  <si>
    <t>268705679211000</t>
  </si>
  <si>
    <t>2024-03-07T09:52:34.000Z</t>
  </si>
  <si>
    <t>pfbid01NJRbLb8rSFbuz7iRjUd9WpB2xTF96zhDCqahoqYMWxW3c1DbGaBXsBNeigCvNVzl</t>
  </si>
  <si>
    <t>https://unwire.hk/2024/03/05/bosch-connected-world-2024/life-tech/auto/?utm_id=97757_v0_s00_e0_tv2_a1dennhb7r9pvw</t>
  </si>
  <si>
    <t>2024-03-06T02:50:14.000Z</t>
  </si>
  <si>
    <t>https://external-sea5-1.xx.fbcdn.net/emg1/v/t13/7075561828167344691?url=https%3A%2F%2Fcdn.unwire.hk%2Fwp-content%2Fuploads%2F2024%2F03%2Fscreenshot20240305at-1.png&amp;fb_obo=1&amp;utld=unwire.hk&amp;stp=c0.5000x0.5000f_dst-jpg_flffffff_p500x261_q75_tt6&amp;_nc_gid=syvMah4TzaHQ8UyUByYMqA&amp;_nc_oc=AdpBM2wulFDPtvGud6oz_B0cUViYZd3OGfoLip8ESbQpHmd8rNm-AR1rRpQaOGBHM2E&amp;ccb=13-1&amp;oh=06_Q3-_AfnEjF6pYXkqU2YFwqVjHl6Gp_h9EwzxJKcmHrWwcAnY&amp;oe=6A0CB1E0&amp;_nc_sid=085657</t>
  </si>
  <si>
    <t>pfbid02186tvXwAttjr2Rxh8HWrDnb2LJwQRkpo6LRsfNRbsmWyFZbRdrVzCNWktoLFSy8Sl</t>
  </si>
  <si>
    <t>2024-03-02T16:53:54.000Z</t>
  </si>
  <si>
    <t>https://bit.ly/39YL14T</t>
  </si>
  <si>
    <t>pfbid02Q1LHansKD6adj9VafS9qfTCxh5TsiGSpUFPFejrJDSrjZUfkZ8who62mbwAkL3Fkl</t>
  </si>
  <si>
    <t>2024-03-01T13:33:07.000Z</t>
  </si>
  <si>
    <t>pfbid02wspiw9WenqvC3kkKqVvtmAHfQAtd8oX7BuouHFsmxxNQK9DaoGKju23eJBdzVhqMl</t>
  </si>
  <si>
    <t>2024-03-01T13:33:00.000Z</t>
  </si>
  <si>
    <t>pfbid09YP6utFh4kuRwkLetT1MgtyT5tSkBk6hq9mi895LZoxBoKZT8dSSwWje7PhTktGbl</t>
  </si>
  <si>
    <t>2024-02-29T12:43:29.000Z</t>
  </si>
  <si>
    <t>pfbid0dMR4NXL2vXufqrE7rLSzVuPdcBBKABokDER6ASWhJQf6534LVSmiVhzn2Th8Ehaml</t>
  </si>
  <si>
    <t>2024-02-29T12:43:28.000Z</t>
  </si>
  <si>
    <t>https://www.facebook.com/groups/hkevcharging/permalink/3188986228063076/</t>
  </si>
  <si>
    <t>2024-02-29T02:16:33.000Z</t>
  </si>
  <si>
    <t>1416918112243412</t>
  </si>
  <si>
    <t>2024-02-28T09:37:17.000Z</t>
  </si>
  <si>
    <t>2024-02-28T09:37:12.000Z</t>
  </si>
  <si>
    <t>2024-02-28T05:13:24.000Z</t>
  </si>
  <si>
    <t>10160107798804103</t>
  </si>
  <si>
    <t>https://www.facebook.com/photo.php?fbid=10160107798804103&amp;set=gm.3188553138106385&amp;type=3</t>
  </si>
  <si>
    <t>2024-02-26T12:34:31.000Z</t>
  </si>
  <si>
    <t>https://youtu.be/lvHGKPaVKWY</t>
  </si>
  <si>
    <t>2024-02-26T05:35:36.000Z</t>
  </si>
  <si>
    <t>https://external.fagc1-1.fna.fbcdn.net/emg1/v/t13/8325075591082714747?url=https%3A%2F%2Fi.ytimg.com%2Fvi%2FlvHGKPaVKWY%2Fmaxresdefault.jpg%3Fsqp%3D-oaymwEmCIAKENAF8quKqQMa8AEB-AH-CYAC0AWKAgwIABABGFEgVihlMA8%3D%26rs%3DAOn4CLAZFyreSEwwM10TWxN3lWF33-mpwg&amp;fb_obo=1&amp;utld=ytimg.com&amp;stp=c0.5000x0.5000f_dst-jpg_flffffff_p500x261_q75_tt6&amp;_nc_gid=ez5acAbN4aLA3PPa1AJjpw&amp;_nc_oc=AdrbYAv1XDWTjhDpGSOuNSQBjykxDrdmUm1G1fbCXtXOKrfomnnmvSjGTrZyIiK7mjU&amp;ccb=13-1&amp;oh=06_Q3-_AecdR_m0V3Dbaxayh1QRzXrR6jUBR2aJP87VHq9k61nn&amp;oe=6A0CD94C&amp;_nc_sid=085657</t>
  </si>
  <si>
    <t>2024-02-26T05:35:35.000Z</t>
  </si>
  <si>
    <t>pcb.3187412601553772</t>
  </si>
  <si>
    <t>https://www.facebook.com/media/set/?set=pcb.3187412601553772&amp;type=1</t>
  </si>
  <si>
    <t>273593175769624</t>
  </si>
  <si>
    <t>https://scontent.fagc1-1.fna.fbcdn.net/v/t39.30808-6/476346968_506062499189356_946515989854402143_n.jpg?stp=dst-jpg_s590x590_tt6&amp;_nc_cat=103&amp;ccb=1-7&amp;_nc_sid=aa7b47&amp;_nc_ohc=kYFBMZaXLOIQ7kNvwG50tl3&amp;_nc_oc=AdrzvjD0_Y39CBGnpOc8pbkE3kHKBezWddr34efnuAHW1XeSK7LiKNCG7c3dFGKJxTo&amp;_nc_zt=23&amp;_nc_ht=scontent.fagc1-1.fna&amp;_nc_gid=ez5acAbN4aLA3PPa1AJjpw&amp;_nc_ss=72289&amp;oh=00_Af6LAX-Rvrf-FZzyVOTU8HkRqFuFiysmby0JR9l3MgJH9A&amp;oe=6A10A3D9</t>
  </si>
  <si>
    <t>273593239102951</t>
  </si>
  <si>
    <t>https://scontent.fagc1-2.fna.fbcdn.net/v/t39.30808-6/476830411_506062449189361_7051510279720488527_n.jpg?stp=dst-jpg_s590x590_tt6&amp;_nc_cat=107&amp;ccb=1-7&amp;_nc_sid=aa7b47&amp;_nc_ohc=FA8NAU73s9YQ7kNvwHCjENK&amp;_nc_oc=Adr_BEDfr-MO9KGnJydNUC5wDR4RCE_P3oGnEPDq2DEaNyx4sQCF14KoLxK2fe1snXo&amp;_nc_zt=23&amp;_nc_ht=scontent.fagc1-2.fna&amp;_nc_gid=ez5acAbN4aLA3PPa1AJjpw&amp;_nc_ss=72289&amp;oh=00_Af47ei507tuSxTDhA0MwMMdt8Qe1DGLpp61dK2xY_iLLZg&amp;oe=6A10A0A4</t>
  </si>
  <si>
    <t>273593192436289</t>
  </si>
  <si>
    <t>https://scontent.fagc1-2.fna.fbcdn.net/v/t39.30808-6/476286102_506062495856023_7859380756035100699_n.jpg?stp=dst-jpg_s590x590_tt6&amp;_nc_cat=108&amp;ccb=1-7&amp;_nc_sid=aa7b47&amp;_nc_ohc=1-gvcJkxgzkQ7kNvwFjJu49&amp;_nc_oc=Adp-ugMcXMWtqC6kdOq7_8jGg2zlQGt8TU-t_Vby1KKryKhQWbVNHU95MQorxnzauiQ&amp;_nc_zt=23&amp;_nc_ht=scontent.fagc1-2.fna&amp;_nc_gid=ez5acAbN4aLA3PPa1AJjpw&amp;_nc_ss=72289&amp;oh=00_Af6cEoxC1p92g_iVncJOOfTYmdSr0AqTy4j_uSPfsdN8fQ&amp;oe=6A10CF09</t>
  </si>
  <si>
    <t>pfbid02jUEmdmZdmSPvXtcYWXpimBoHuA93aSDMY1VTYopNotARbP4fvgRZQj9L1YBfBHDEl</t>
  </si>
  <si>
    <t>2024-02-25T15:03:48.000Z</t>
  </si>
  <si>
    <t>pfbid0LLNgap2xKd9vaLvftTW971vgqgiyZB8k3F4rqQ9DauQXBgzxVdTX6UEuSVketXzsl</t>
  </si>
  <si>
    <t>2024-02-25T15:03:45.000Z</t>
  </si>
  <si>
    <t>pcb.3187089361586096</t>
  </si>
  <si>
    <t>https://www.facebook.com/media/set/?set=pcb.3187089361586096&amp;type=1</t>
  </si>
  <si>
    <t>10160158519118460</t>
  </si>
  <si>
    <t>https://scontent-atl3-2.xx.fbcdn.net/v/t39.30808-6/515391173_10161705603363460_7571444105087260764_n.jpg?stp=cp6_dst-jpg_s590x590_tt6&amp;_nc_cat=104&amp;ccb=1-7&amp;_nc_sid=aa7b47&amp;_nc_ohc=ShVIrF5XZo4Q7kNvwFhdP8j&amp;_nc_oc=AdpThm2MthrPZdOIAjCHx3zv0AayDfe66-sQm4FOxk_aWgLDgTtfIhdS5JHlGikfVP8&amp;_nc_zt=23&amp;_nc_ht=scontent-atl3-2.xx&amp;_nc_gid=h8_gWvKmAYdgVpeaUV61hw&amp;_nc_ss=72289&amp;oh=00_Af6KlZn9hCqUmUMxQaKSDyylE4d8BT_c1poCLhM7SYJuMA&amp;oe=6A10B00B</t>
  </si>
  <si>
    <t>10160158519223460</t>
  </si>
  <si>
    <t>https://scontent-atl3-3.xx.fbcdn.net/v/t39.30808-6/514253120_10161705603308460_6798085747420936523_n.jpg?stp=cp6_dst-jpg_s590x590_tt6&amp;_nc_cat=110&amp;ccb=1-7&amp;_nc_sid=aa7b47&amp;_nc_ohc=BRKqjJnSgpQQ7kNvwEoCdLM&amp;_nc_oc=Adrv13YXI8nhwXLgrCQF48czZ3KHoCln80MM6_VSrC3QrvmKF5Gm-NhSWSxUDEmez4Y&amp;_nc_zt=23&amp;_nc_ht=scontent-atl3-3.xx&amp;_nc_gid=h8_gWvKmAYdgVpeaUV61hw&amp;_nc_ss=72289&amp;oh=00_Af52GIAzviRPCvNJ-GUzoITnr24TAMhEYz8i24S94bXrYw&amp;oe=6A109B51</t>
  </si>
  <si>
    <t>10160158519163460</t>
  </si>
  <si>
    <t>https://scontent-atl3-1.xx.fbcdn.net/v/t39.30808-6/515332520_10161705603148460_6064249873638306001_n.jpg?stp=cp6_dst-jpg_s590x590_tt6&amp;_nc_cat=106&amp;ccb=1-7&amp;_nc_sid=aa7b47&amp;_nc_ohc=6qQpoRWnSHIQ7kNvwFNqmCa&amp;_nc_oc=AdqxdanhAe9DWr3vRrbWqON1D6cBDXFrBYy6zyN3PWf2DY_3xHIWyAGH3fASAJHcZeY&amp;_nc_zt=23&amp;_nc_ht=scontent-atl3-1.xx&amp;_nc_gid=h8_gWvKmAYdgVpeaUV61hw&amp;_nc_ss=72289&amp;oh=00_Af6t7Nqr_khsNak6Skvvu9Bg-hnl5UQfF1kNwzxhJXw_8Q&amp;oe=6A10BD17</t>
  </si>
  <si>
    <t>pfbid02YweJwRCbQouTr5peQbDHPscZJdxF5NrS8v38N8cvX9RXNjVryBTLKMnhfAYudTuql</t>
  </si>
  <si>
    <t>2024-02-24T11:38:37.000Z</t>
  </si>
  <si>
    <t>2024-02-22T11:05:11.000Z</t>
  </si>
  <si>
    <t>pfbid034ysapaVDh9udZ45CiVffqatgQYciYco7bJEoD3TrfLg8yZZB5t64nbtis4gKzmval</t>
  </si>
  <si>
    <t>2024-02-22T11:05:04.000Z</t>
  </si>
  <si>
    <t>pcb.3185358591759173</t>
  </si>
  <si>
    <t>https://www.facebook.com/media/set/?set=pcb.3185358591759173&amp;type=1</t>
  </si>
  <si>
    <t>25049348961345430</t>
  </si>
  <si>
    <t>https://scontent-lax3-1.xx.fbcdn.net/v/t39.30808-6/496560394_29735971602683119_4465820100158032088_n.jpg?stp=cp6_dst-jpg_s590x590_tt6&amp;_nc_cat=110&amp;ccb=1-7&amp;_nc_sid=aa7b47&amp;_nc_ohc=XrR6Z4gHI_kQ7kNvwFqOIlS&amp;_nc_oc=AdqSWRBi1hlgZCn6kO7iiS9iWwLzldT3er62XHi42qFkUjRr5sIhdm3aD9C5OGP32QDBG4dUWuqoWjJ6HYyNqNxX&amp;_nc_zt=23&amp;_nc_ht=scontent-lax3-1.xx&amp;_nc_gid=N6Oo7Dera8Fq0R8FzKNtWg&amp;_nc_ss=72289&amp;oh=00_Af5YdyTP_Z8DFtYWN32dhJLVloNx_gekopsT7vxAu4vMgg&amp;oe=6A109BBD</t>
  </si>
  <si>
    <t>25049349008012092</t>
  </si>
  <si>
    <t>https://scontent-lax3-1.xx.fbcdn.net/v/t39.30808-6/495923720_29735971652683114_5179891679962293313_n.jpg?stp=cp6_dst-jpg_s590x590_tt6&amp;_nc_cat=108&amp;ccb=1-7&amp;_nc_sid=aa7b47&amp;_nc_ohc=TrIXYukeQfkQ7kNvwGDBOOa&amp;_nc_oc=AdoL4dE45Tlpd5pqqCazCKkTfX3r6yUUPRBbcxgd9nauU96Fbc6NRUSC-b2pS7UM8T4bxErfyD9R3BJRKGLnHPUr&amp;_nc_zt=23&amp;_nc_ht=scontent-lax3-1.xx&amp;_nc_gid=N6Oo7Dera8Fq0R8FzKNtWg&amp;_nc_ss=72289&amp;oh=00_Af5i9k_kbPaWWi1-YYMjppq8IIwCrhAyNfDqeiAdpBMTow&amp;oe=6A10C3BC</t>
  </si>
  <si>
    <t>2024-02-20T04:15:34.000Z</t>
  </si>
  <si>
    <t>2024-02-16T12:45:51.000Z</t>
  </si>
  <si>
    <t>FF030303</t>
  </si>
  <si>
    <t>122101008422216448</t>
  </si>
  <si>
    <t>https://www.facebook.com/photo.php?fbid=122101008422216448&amp;set=gm.3181851362109896&amp;type=3</t>
  </si>
  <si>
    <t>pfbid0AeVJ45vVrqLVBZE1QcR49Xvzu8U8U6PnrNGnn8UwiHNduaybShmbiBsR4yr9Dxekl</t>
  </si>
  <si>
    <t>2024-02-10T11:50:28.000Z</t>
  </si>
  <si>
    <t>FF141819</t>
  </si>
  <si>
    <t>10229477881685469</t>
  </si>
  <si>
    <t>https://www.facebook.com/photo.php?fbid=10229477881685469&amp;set=gm.3178215792473453&amp;type=3</t>
  </si>
  <si>
    <t>2024-02-10T04:57:48.000Z</t>
  </si>
  <si>
    <t>FF910B16</t>
  </si>
  <si>
    <t>10161222663097748</t>
  </si>
  <si>
    <t>https://www.facebook.com/photo.php?fbid=10161222663097748&amp;set=gm.3178099032485129&amp;type=3</t>
  </si>
  <si>
    <t>241923455269486</t>
  </si>
  <si>
    <t>2024-02-09T04:23:09.000Z</t>
  </si>
  <si>
    <t>https://www.kilowatt.hk/news/6231</t>
  </si>
  <si>
    <t>2024-02-09T03:41:54.000Z</t>
  </si>
  <si>
    <t>pcb.3177414609220238</t>
  </si>
  <si>
    <t>https://www.facebook.com/media/set/?set=pcb.3177414609220238&amp;type=1</t>
  </si>
  <si>
    <t>406997728555848</t>
  </si>
  <si>
    <t>https://scontent-ord5-2.xx.fbcdn.net/v/t39.30808-6/480803349_654226613832957_8632373311854525265_n.jpg?stp=dst-jpg_s590x590_tt6&amp;_nc_cat=105&amp;ccb=1-7&amp;_nc_sid=aa7b47&amp;_nc_ohc=vnehv2-LslsQ7kNvwHsga6k&amp;_nc_oc=AdpSpi_t5JnP1vkcT251-ctzFCfnQPNWpDbixbXI65bauXc59D52kgzEsMoJWG0PwsxickMOU4uT-tvqjzSSxZpA&amp;_nc_zt=23&amp;_nc_ht=scontent-ord5-2.xx&amp;_nc_gid=F1J0IAD9FR2ZuPS2CRKvvw&amp;_nc_ss=72289&amp;oh=00_Af5vO7q7XgUkub8LM27rR_CINQ17nqk7lRmjICjDiWxLoA&amp;oe=6A10A26E</t>
  </si>
  <si>
    <t>406997731889181</t>
  </si>
  <si>
    <t>https://scontent-ord5-3.xx.fbcdn.net/v/t39.30808-6/480978799_654226830499602_9078127925436474556_n.jpg?stp=dst-jpg_s590x590_tt6&amp;_nc_cat=100&amp;ccb=1-7&amp;_nc_sid=aa7b47&amp;_nc_ohc=MbCAGPH1OC8Q7kNvwFBBU6p&amp;_nc_oc=AdrgMKxmivtrDMor1RgFmd9Ltlyj8uHC0kr-EcbCowQy1KiQdStRYbnu3yKUjK993sk2aB9w1wAX-O-F43LzJozK&amp;_nc_zt=23&amp;_nc_ht=scontent-ord5-3.xx&amp;_nc_gid=F1J0IAD9FR2ZuPS2CRKvvw&amp;_nc_ss=72289&amp;oh=00_Af4HTBxaAua6EF_xsapnVIJ240H0PcmeLpMlLTnM5PdK8w&amp;oe=6A10CDE1</t>
  </si>
  <si>
    <t>406997725222515</t>
  </si>
  <si>
    <t>https://scontent-ord5-3.xx.fbcdn.net/v/t39.30808-6/480857553_654226643832954_7925845436942847464_n.jpg?stp=dst-jpg_s590x590_tt6&amp;_nc_cat=109&amp;ccb=1-7&amp;_nc_sid=aa7b47&amp;_nc_ohc=tsLg-eqiE0MQ7kNvwFehiNz&amp;_nc_oc=AdospJRh98YldT_XpkE-1BnkYO2IMssro0o2HlMQtj1A0ehsiSP6-QJ3CltUcgfJeS_qvyFZcCzMCAtFiVoc8e1k&amp;_nc_zt=23&amp;_nc_ht=scontent-ord5-3.xx&amp;_nc_gid=F1J0IAD9FR2ZuPS2CRKvvw&amp;_nc_ss=72289&amp;oh=00_Af7ILESkQtnlLouPLKoyv4qoKeRqEIblwTjkUcR6isFYgQ&amp;oe=6A10B2AE</t>
  </si>
  <si>
    <t>406997735222514</t>
  </si>
  <si>
    <t>https://scontent-ord5-3.xx.fbcdn.net/v/t39.30808-6/481269647_654226723832946_4729134590828150654_n.jpg?stp=dst-jpg_s590x590_tt6&amp;_nc_cat=109&amp;ccb=1-7&amp;_nc_sid=aa7b47&amp;_nc_ohc=ZG91J7t-sSkQ7kNvwFyInSc&amp;_nc_oc=AdpiWIJq02HmBazNRBzoH6qy-1-MoIb2mjFFnEMPwVnc3IAboUditxXJvENpLbhRxlfDhj3C7TGYaxwxY-UspnwD&amp;_nc_zt=23&amp;_nc_ht=scontent-ord5-3.xx&amp;_nc_gid=F1J0IAD9FR2ZuPS2CRKvvw&amp;_nc_ss=72289&amp;oh=00_Af6o70sR4pyjnuQEe86ApgxXDzd1K_STeFdUWZmpIDhV7w&amp;oe=6A10A8B8</t>
  </si>
  <si>
    <t>2024-02-08T11:23:10.000Z</t>
  </si>
  <si>
    <t>inputUrl</t>
  </si>
  <si>
    <t>id</t>
  </si>
  <si>
    <t>sharedPost/attachments/0/__isMedia</t>
  </si>
  <si>
    <t>sharedPost/attachments/0/__typename</t>
  </si>
  <si>
    <t>sharedPost/attachments/0/animated_image_caption</t>
  </si>
  <si>
    <t>sharedPost/attachments/0/audio_availability</t>
  </si>
  <si>
    <t>sharedPost/attachments/0/audio_settings</t>
  </si>
  <si>
    <t>sharedPost/attachments/0/audio_user_preferred_language</t>
  </si>
  <si>
    <t>sharedPost/attachments/0/autoplay_gating_result</t>
  </si>
  <si>
    <t>sharedPost/attachments/0/breakingStatus</t>
  </si>
  <si>
    <t>sharedPost/attachments/0/broadcast_id</t>
  </si>
  <si>
    <t>sharedPost/attachments/0/broadcast_low_latency_config</t>
  </si>
  <si>
    <t>sharedPost/attachments/0/broadcast_status</t>
  </si>
  <si>
    <t>sharedPost/attachments/0/broadcaster_origin</t>
  </si>
  <si>
    <t>sharedPost/attachments/0/browser_native_hd_url</t>
  </si>
  <si>
    <t>sharedPost/attachments/0/browser_native_sd_url</t>
  </si>
  <si>
    <t>sharedPost/attachments/0/can_autoplay</t>
  </si>
  <si>
    <t>sharedPost/attachments/0/can_use_oz</t>
  </si>
  <si>
    <t>sharedPost/attachments/0/can_viewer_share</t>
  </si>
  <si>
    <t>sharedPost/attachments/0/canonical_uri_with_fallback</t>
  </si>
  <si>
    <t>sharedPost/attachments/0/captions_settings</t>
  </si>
  <si>
    <t>sharedPost/attachments/0/captions_url</t>
  </si>
  <si>
    <t>sharedPost/attachments/0/clip_fallback_cover</t>
  </si>
  <si>
    <t>sharedPost/attachments/0/comet_product_tag_feed_overlay_renderer</t>
  </si>
  <si>
    <t>sharedPost/attachments/0/comet_video_player_audio_background_renderer</t>
  </si>
  <si>
    <t>sharedPost/attachments/0/comet_video_player_audio_overlay_renderer</t>
  </si>
  <si>
    <t>sharedPost/attachments/0/comet_video_player_context_sensitive_config</t>
  </si>
  <si>
    <t>sharedPost/attachments/0/comet_video_player_music_sprout_background_renderer</t>
  </si>
  <si>
    <t>sharedPost/attachments/0/comet_video_player_nextgendash_availability</t>
  </si>
  <si>
    <t>sharedPost/attachments/0/comet_video_player_static_config</t>
  </si>
  <si>
    <t>sharedPost/attachments/0/copyright_banner_info</t>
  </si>
  <si>
    <t>sharedPost/attachments/0/dash_manifest_url</t>
  </si>
  <si>
    <t>sharedPost/attachments/0/drm_info</t>
  </si>
  <si>
    <t>sharedPost/attachments/0/end_cards_channel_info</t>
  </si>
  <si>
    <t>sharedPost/attachments/0/fbls_tier</t>
  </si>
  <si>
    <t>sharedPost/attachments/0/height</t>
  </si>
  <si>
    <t>sharedPost/attachments/0/id</t>
  </si>
  <si>
    <t>sharedPost/attachments/0/if_viewer_can_see_community_moderation_tools</t>
  </si>
  <si>
    <t>sharedPost/attachments/0/if_viewer_can_see_costreaming_tools</t>
  </si>
  <si>
    <t>sharedPost/attachments/0/if_viewer_can_use_clipping</t>
  </si>
  <si>
    <t>sharedPost/attachments/0/if_viewer_can_use_latency_menu</t>
  </si>
  <si>
    <t>sharedPost/attachments/0/if_viewer_can_use_latency_menu_toggle</t>
  </si>
  <si>
    <t>sharedPost/attachments/0/if_viewer_can_use_live_rewind</t>
  </si>
  <si>
    <t>sharedPost/attachments/0/info</t>
  </si>
  <si>
    <t>sharedPost/attachments/0/isPremiere</t>
  </si>
  <si>
    <t>sharedPost/attachments/0/is_clip</t>
  </si>
  <si>
    <t>sharedPost/attachments/0/is_clipping_enabled</t>
  </si>
  <si>
    <t>sharedPost/attachments/0/is_gaming_video</t>
  </si>
  <si>
    <t>sharedPost/attachments/0/is_huddle</t>
  </si>
  <si>
    <t>sharedPost/attachments/0/is_latency_menu_enabled</t>
  </si>
  <si>
    <t>sharedPost/attachments/0/is_latency_sensitive_broadcast</t>
  </si>
  <si>
    <t>sharedPost/attachments/0/is_live_audio_room_v2_broadcast</t>
  </si>
  <si>
    <t>sharedPost/attachments/0/is_live_streaming</t>
  </si>
  <si>
    <t>sharedPost/attachments/0/is_live_trace_enabled</t>
  </si>
  <si>
    <t>sharedPost/attachments/0/is_looping</t>
  </si>
  <si>
    <t>sharedPost/attachments/0/is_music_clip</t>
  </si>
  <si>
    <t>sharedPost/attachments/0/is_ncsr</t>
  </si>
  <si>
    <t>sharedPost/attachments/0/is_playable</t>
  </si>
  <si>
    <t>sharedPost/attachments/0/is_podcast_video</t>
  </si>
  <si>
    <t>sharedPost/attachments/0/is_soundbites_video</t>
  </si>
  <si>
    <t>sharedPost/attachments/0/is_spherical</t>
  </si>
  <si>
    <t>sharedPost/attachments/0/is_spherical_enabled</t>
  </si>
  <si>
    <t>sharedPost/attachments/0/is_video_broadcast</t>
  </si>
  <si>
    <t>sharedPost/attachments/0/latency_sensitive_config</t>
  </si>
  <si>
    <t>sharedPost/attachments/0/liveViewerCount</t>
  </si>
  <si>
    <t>sharedPost/attachments/0/live_playback_instrumentation_configs</t>
  </si>
  <si>
    <t>sharedPost/attachments/0/live_rewind_enabled</t>
  </si>
  <si>
    <t>sharedPost/attachments/0/live_speaker_count_indicator</t>
  </si>
  <si>
    <t>sharedPost/attachments/0/loop_count</t>
  </si>
  <si>
    <t>sharedPost/attachments/0/mediaset_token</t>
  </si>
  <si>
    <t>sharedPost/attachments/0/min_quality_preference</t>
  </si>
  <si>
    <t>sharedPost/attachments/0/music_attachment_metadata</t>
  </si>
  <si>
    <t>sharedPost/attachments/0/ocrText</t>
  </si>
  <si>
    <t>sharedPost/attachments/0/original_height</t>
  </si>
  <si>
    <t>sharedPost/attachments/0/original_rotation</t>
  </si>
  <si>
    <t>sharedPost/attachments/0/original_width</t>
  </si>
  <si>
    <t>sharedPost/attachments/0/p2p_settings</t>
  </si>
  <si>
    <t>sharedPost/attachments/0/permalink_url</t>
  </si>
  <si>
    <t>sharedPost/attachments/0/photo_cix_screen</t>
  </si>
  <si>
    <t>sharedPost/attachments/0/playable_duration_in_ms</t>
  </si>
  <si>
    <t>sharedPost/attachments/0/playlist</t>
  </si>
  <si>
    <t>sharedPost/attachments/0/pmv_metadata</t>
  </si>
  <si>
    <t>sharedPost/attachments/0/publish_time</t>
  </si>
  <si>
    <t>sharedPost/attachments/0/rehearsalInfo</t>
  </si>
  <si>
    <t>sharedPost/attachments/0/spherical_video_fallback_urls</t>
  </si>
  <si>
    <t>sharedPost/attachments/0/spherical_video_renderer</t>
  </si>
  <si>
    <t>sharedPost/attachments/0/thumbnail</t>
  </si>
  <si>
    <t>sharedPost/attachments/0/unsupported_browser_message</t>
  </si>
  <si>
    <t>sharedPost/attachments/0/url</t>
  </si>
  <si>
    <t>sharedPost/attachments/0/videoId</t>
  </si>
  <si>
    <t>sharedPost/attachments/0/video_anchor_tag_info</t>
  </si>
  <si>
    <t>sharedPost/attachments/0/video_cix_screen</t>
  </si>
  <si>
    <t>sharedPost/attachments/0/video_collaborator_page_or_delegate_page</t>
  </si>
  <si>
    <t>sharedPost/attachments/0/video_container_type</t>
  </si>
  <si>
    <t>sharedPost/attachments/0/video_imf_data</t>
  </si>
  <si>
    <t>sharedPost/attachments/0/video_player_scrubber_base_content_renderer</t>
  </si>
  <si>
    <t>sharedPost/attachments/0/video_player_shaka_performance_logger_should_sample</t>
  </si>
  <si>
    <t>sharedPost/attachments/0/video_status_type</t>
  </si>
  <si>
    <t>sharedPost/attachments/0/viewer_autoplay_setting</t>
  </si>
  <si>
    <t>sharedPost/attachments/0/width</t>
  </si>
  <si>
    <t>sharedPost/attachments/1/__isMedia</t>
  </si>
  <si>
    <t>sharedPost/attachments/1/__typename</t>
  </si>
  <si>
    <t>sharedPost/attachments/1/animated_image_caption</t>
  </si>
  <si>
    <t>sharedPost/attachments/1/audio_availability</t>
  </si>
  <si>
    <t>sharedPost/attachments/1/audio_settings</t>
  </si>
  <si>
    <t>sharedPost/attachments/1/audio_user_preferred_language</t>
  </si>
  <si>
    <t>sharedPost/attachments/1/autoplay_gating_result</t>
  </si>
  <si>
    <t>sharedPost/attachments/1/breakingStatus</t>
  </si>
  <si>
    <t>sharedPost/attachments/1/broadcast_id</t>
  </si>
  <si>
    <t>sharedPost/attachments/1/broadcast_low_latency_config</t>
  </si>
  <si>
    <t>sharedPost/attachments/1/broadcast_status</t>
  </si>
  <si>
    <t>sharedPost/attachments/1/broadcaster_origin</t>
  </si>
  <si>
    <t>sharedPost/attachments/1/browser_native_hd_url</t>
  </si>
  <si>
    <t>sharedPost/attachments/1/browser_native_sd_url</t>
  </si>
  <si>
    <t>sharedPost/attachments/1/can_autoplay</t>
  </si>
  <si>
    <t>sharedPost/attachments/1/can_use_oz</t>
  </si>
  <si>
    <t>sharedPost/attachments/1/can_viewer_share</t>
  </si>
  <si>
    <t>sharedPost/attachments/1/canonical_uri_with_fallback</t>
  </si>
  <si>
    <t>sharedPost/attachments/1/captions_settings</t>
  </si>
  <si>
    <t>sharedPost/attachments/1/captions_url</t>
  </si>
  <si>
    <t>sharedPost/attachments/1/clip_fallback_cover</t>
  </si>
  <si>
    <t>sharedPost/attachments/1/comet_product_tag_feed_overlay_renderer</t>
  </si>
  <si>
    <t>sharedPost/attachments/1/comet_video_player_audio_background_renderer</t>
  </si>
  <si>
    <t>sharedPost/attachments/1/comet_video_player_audio_overlay_renderer</t>
  </si>
  <si>
    <t>sharedPost/attachments/1/comet_video_player_context_sensitive_config</t>
  </si>
  <si>
    <t>sharedPost/attachments/1/comet_video_player_music_sprout_background_renderer</t>
  </si>
  <si>
    <t>sharedPost/attachments/1/comet_video_player_nextgendash_availability</t>
  </si>
  <si>
    <t>sharedPost/attachments/1/comet_video_player_static_config</t>
  </si>
  <si>
    <t>sharedPost/attachments/1/copyright_banner_info</t>
  </si>
  <si>
    <t>sharedPost/attachments/1/dash_manifest_url</t>
  </si>
  <si>
    <t>sharedPost/attachments/1/drm_info</t>
  </si>
  <si>
    <t>sharedPost/attachments/1/end_cards_channel_info</t>
  </si>
  <si>
    <t>sharedPost/attachments/1/fbls_tier</t>
  </si>
  <si>
    <t>sharedPost/attachments/1/height</t>
  </si>
  <si>
    <t>sharedPost/attachments/1/id</t>
  </si>
  <si>
    <t>sharedPost/attachments/1/if_viewer_can_see_community_moderation_tools</t>
  </si>
  <si>
    <t>sharedPost/attachments/1/if_viewer_can_see_costreaming_tools</t>
  </si>
  <si>
    <t>sharedPost/attachments/1/if_viewer_can_use_clipping</t>
  </si>
  <si>
    <t>sharedPost/attachments/1/if_viewer_can_use_latency_menu</t>
  </si>
  <si>
    <t>sharedPost/attachments/1/if_viewer_can_use_latency_menu_toggle</t>
  </si>
  <si>
    <t>sharedPost/attachments/1/if_viewer_can_use_live_rewind</t>
  </si>
  <si>
    <t>sharedPost/attachments/1/info</t>
  </si>
  <si>
    <t>sharedPost/attachments/1/isPremiere</t>
  </si>
  <si>
    <t>sharedPost/attachments/1/is_clip</t>
  </si>
  <si>
    <t>sharedPost/attachments/1/is_clipping_enabled</t>
  </si>
  <si>
    <t>sharedPost/attachments/1/is_gaming_video</t>
  </si>
  <si>
    <t>sharedPost/attachments/1/is_huddle</t>
  </si>
  <si>
    <t>sharedPost/attachments/1/is_latency_menu_enabled</t>
  </si>
  <si>
    <t>sharedPost/attachments/1/is_latency_sensitive_broadcast</t>
  </si>
  <si>
    <t>sharedPost/attachments/1/is_live_audio_room_v2_broadcast</t>
  </si>
  <si>
    <t>sharedPost/attachments/1/is_live_streaming</t>
  </si>
  <si>
    <t>sharedPost/attachments/1/is_live_trace_enabled</t>
  </si>
  <si>
    <t>sharedPost/attachments/1/is_looping</t>
  </si>
  <si>
    <t>sharedPost/attachments/1/is_music_clip</t>
  </si>
  <si>
    <t>sharedPost/attachments/1/is_ncsr</t>
  </si>
  <si>
    <t>sharedPost/attachments/1/is_playable</t>
  </si>
  <si>
    <t>sharedPost/attachments/1/is_podcast_video</t>
  </si>
  <si>
    <t>sharedPost/attachments/1/is_soundbites_video</t>
  </si>
  <si>
    <t>sharedPost/attachments/1/is_spherical</t>
  </si>
  <si>
    <t>sharedPost/attachments/1/is_spherical_enabled</t>
  </si>
  <si>
    <t>sharedPost/attachments/1/is_video_broadcast</t>
  </si>
  <si>
    <t>sharedPost/attachments/1/latency_sensitive_config</t>
  </si>
  <si>
    <t>sharedPost/attachments/1/liveViewerCount</t>
  </si>
  <si>
    <t>sharedPost/attachments/1/live_playback_instrumentation_configs</t>
  </si>
  <si>
    <t>sharedPost/attachments/1/live_rewind_enabled</t>
  </si>
  <si>
    <t>sharedPost/attachments/1/live_speaker_count_indicator</t>
  </si>
  <si>
    <t>sharedPost/attachments/1/loop_count</t>
  </si>
  <si>
    <t>sharedPost/attachments/1/mediaset_token</t>
  </si>
  <si>
    <t>sharedPost/attachments/1/min_quality_preference</t>
  </si>
  <si>
    <t>sharedPost/attachments/1/music_attachment_metadata</t>
  </si>
  <si>
    <t>sharedPost/attachments/1/ocrText</t>
  </si>
  <si>
    <t>sharedPost/attachments/1/original_height</t>
  </si>
  <si>
    <t>sharedPost/attachments/1/original_rotation</t>
  </si>
  <si>
    <t>sharedPost/attachments/1/original_width</t>
  </si>
  <si>
    <t>sharedPost/attachments/1/p2p_settings</t>
  </si>
  <si>
    <t>sharedPost/attachments/1/permalink_url</t>
  </si>
  <si>
    <t>sharedPost/attachments/1/photo_cix_screen</t>
  </si>
  <si>
    <t>sharedPost/attachments/1/playable_duration_in_ms</t>
  </si>
  <si>
    <t>sharedPost/attachments/1/playlist</t>
  </si>
  <si>
    <t>sharedPost/attachments/1/pmv_metadata</t>
  </si>
  <si>
    <t>sharedPost/attachments/1/publish_time</t>
  </si>
  <si>
    <t>sharedPost/attachments/1/rehearsalInfo</t>
  </si>
  <si>
    <t>sharedPost/attachments/1/spherical_video_fallback_urls</t>
  </si>
  <si>
    <t>sharedPost/attachments/1/spherical_video_renderer</t>
  </si>
  <si>
    <t>sharedPost/attachments/1/thumbnail</t>
  </si>
  <si>
    <t>sharedPost/attachments/1/unsupported_browser_message</t>
  </si>
  <si>
    <t>sharedPost/attachments/1/url</t>
  </si>
  <si>
    <t>sharedPost/attachments/1/videoId</t>
  </si>
  <si>
    <t>sharedPost/attachments/1/video_anchor_tag_info</t>
  </si>
  <si>
    <t>sharedPost/attachments/1/video_cix_screen</t>
  </si>
  <si>
    <t>sharedPost/attachments/1/video_collaborator_page_or_delegate_page</t>
  </si>
  <si>
    <t>sharedPost/attachments/1/video_container_type</t>
  </si>
  <si>
    <t>sharedPost/attachments/1/video_imf_data</t>
  </si>
  <si>
    <t>sharedPost/attachments/1/video_player_scrubber_base_content_renderer</t>
  </si>
  <si>
    <t>sharedPost/attachments/1/video_player_shaka_performance_logger_should_sample</t>
  </si>
  <si>
    <t>sharedPost/attachments/1/video_status_type</t>
  </si>
  <si>
    <t>sharedPost/attachments/1/viewer_autoplay_setting</t>
  </si>
  <si>
    <t>sharedPost/attachments/1/width</t>
  </si>
  <si>
    <t>sharedPost/attachments/2/__isMedia</t>
  </si>
  <si>
    <t>sharedPost/attachments/2/__typename</t>
  </si>
  <si>
    <t>sharedPost/attachments/2/animated_image_caption</t>
  </si>
  <si>
    <t>sharedPost/attachments/2/audio_availability</t>
  </si>
  <si>
    <t>sharedPost/attachments/2/audio_settings</t>
  </si>
  <si>
    <t>sharedPost/attachments/2/audio_user_preferred_language</t>
  </si>
  <si>
    <t>sharedPost/attachments/2/autoplay_gating_result</t>
  </si>
  <si>
    <t>sharedPost/attachments/2/breakingStatus</t>
  </si>
  <si>
    <t>sharedPost/attachments/2/broadcast_id</t>
  </si>
  <si>
    <t>sharedPost/attachments/2/broadcast_low_latency_config</t>
  </si>
  <si>
    <t>sharedPost/attachments/2/broadcast_status</t>
  </si>
  <si>
    <t>sharedPost/attachments/2/broadcaster_origin</t>
  </si>
  <si>
    <t>sharedPost/attachments/2/browser_native_hd_url</t>
  </si>
  <si>
    <t>sharedPost/attachments/2/browser_native_sd_url</t>
  </si>
  <si>
    <t>sharedPost/attachments/2/can_autoplay</t>
  </si>
  <si>
    <t>sharedPost/attachments/2/can_use_oz</t>
  </si>
  <si>
    <t>sharedPost/attachments/2/can_viewer_share</t>
  </si>
  <si>
    <t>sharedPost/attachments/2/canonical_uri_with_fallback</t>
  </si>
  <si>
    <t>sharedPost/attachments/2/captions_settings</t>
  </si>
  <si>
    <t>sharedPost/attachments/2/captions_url</t>
  </si>
  <si>
    <t>sharedPost/attachments/2/clip_fallback_cover</t>
  </si>
  <si>
    <t>sharedPost/attachments/2/comet_product_tag_feed_overlay_renderer</t>
  </si>
  <si>
    <t>sharedPost/attachments/2/comet_video_player_audio_background_renderer</t>
  </si>
  <si>
    <t>sharedPost/attachments/2/comet_video_player_audio_overlay_renderer</t>
  </si>
  <si>
    <t>sharedPost/attachments/2/comet_video_player_context_sensitive_config</t>
  </si>
  <si>
    <t>sharedPost/attachments/2/comet_video_player_music_sprout_background_renderer</t>
  </si>
  <si>
    <t>sharedPost/attachments/2/comet_video_player_nextgendash_availability</t>
  </si>
  <si>
    <t>sharedPost/attachments/2/comet_video_player_static_config</t>
  </si>
  <si>
    <t>sharedPost/attachments/2/copyright_banner_info</t>
  </si>
  <si>
    <t>sharedPost/attachments/2/dash_manifest_url</t>
  </si>
  <si>
    <t>sharedPost/attachments/2/drm_info</t>
  </si>
  <si>
    <t>sharedPost/attachments/2/end_cards_channel_info</t>
  </si>
  <si>
    <t>sharedPost/attachments/2/fbls_tier</t>
  </si>
  <si>
    <t>sharedPost/attachments/2/height</t>
  </si>
  <si>
    <t>sharedPost/attachments/2/id</t>
  </si>
  <si>
    <t>sharedPost/attachments/2/if_viewer_can_see_community_moderation_tools</t>
  </si>
  <si>
    <t>sharedPost/attachments/2/if_viewer_can_see_costreaming_tools</t>
  </si>
  <si>
    <t>sharedPost/attachments/2/if_viewer_can_use_clipping</t>
  </si>
  <si>
    <t>sharedPost/attachments/2/if_viewer_can_use_latency_menu</t>
  </si>
  <si>
    <t>sharedPost/attachments/2/if_viewer_can_use_latency_menu_toggle</t>
  </si>
  <si>
    <t>sharedPost/attachments/2/if_viewer_can_use_live_rewind</t>
  </si>
  <si>
    <t>sharedPost/attachments/2/info</t>
  </si>
  <si>
    <t>sharedPost/attachments/2/isPremiere</t>
  </si>
  <si>
    <t>sharedPost/attachments/2/is_clip</t>
  </si>
  <si>
    <t>sharedPost/attachments/2/is_clipping_enabled</t>
  </si>
  <si>
    <t>sharedPost/attachments/2/is_gaming_video</t>
  </si>
  <si>
    <t>sharedPost/attachments/2/is_huddle</t>
  </si>
  <si>
    <t>sharedPost/attachments/2/is_latency_menu_enabled</t>
  </si>
  <si>
    <t>sharedPost/attachments/2/is_latency_sensitive_broadcast</t>
  </si>
  <si>
    <t>sharedPost/attachments/2/is_live_audio_room_v2_broadcast</t>
  </si>
  <si>
    <t>sharedPost/attachments/2/is_live_streaming</t>
  </si>
  <si>
    <t>sharedPost/attachments/2/is_live_trace_enabled</t>
  </si>
  <si>
    <t>sharedPost/attachments/2/is_looping</t>
  </si>
  <si>
    <t>sharedPost/attachments/2/is_music_clip</t>
  </si>
  <si>
    <t>sharedPost/attachments/2/is_ncsr</t>
  </si>
  <si>
    <t>sharedPost/attachments/2/is_playable</t>
  </si>
  <si>
    <t>sharedPost/attachments/2/is_podcast_video</t>
  </si>
  <si>
    <t>sharedPost/attachments/2/is_soundbites_video</t>
  </si>
  <si>
    <t>sharedPost/attachments/2/is_spherical</t>
  </si>
  <si>
    <t>sharedPost/attachments/2/is_spherical_enabled</t>
  </si>
  <si>
    <t>sharedPost/attachments/2/is_video_broadcast</t>
  </si>
  <si>
    <t>sharedPost/attachments/2/latency_sensitive_config</t>
  </si>
  <si>
    <t>sharedPost/attachments/2/liveViewerCount</t>
  </si>
  <si>
    <t>sharedPost/attachments/2/live_playback_instrumentation_configs</t>
  </si>
  <si>
    <t>sharedPost/attachments/2/live_rewind_enabled</t>
  </si>
  <si>
    <t>sharedPost/attachments/2/live_speaker_count_indicator</t>
  </si>
  <si>
    <t>sharedPost/attachments/2/loop_count</t>
  </si>
  <si>
    <t>sharedPost/attachments/2/mediaset_token</t>
  </si>
  <si>
    <t>sharedPost/attachments/2/min_quality_preference</t>
  </si>
  <si>
    <t>sharedPost/attachments/2/music_attachment_metadata</t>
  </si>
  <si>
    <t>sharedPost/attachments/2/ocrText</t>
  </si>
  <si>
    <t>sharedPost/attachments/2/original_height</t>
  </si>
  <si>
    <t>sharedPost/attachments/2/original_rotation</t>
  </si>
  <si>
    <t>sharedPost/attachments/2/original_width</t>
  </si>
  <si>
    <t>sharedPost/attachments/2/p2p_settings</t>
  </si>
  <si>
    <t>sharedPost/attachments/2/permalink_url</t>
  </si>
  <si>
    <t>sharedPost/attachments/2/photo_cix_screen</t>
  </si>
  <si>
    <t>sharedPost/attachments/2/playable_duration_in_ms</t>
  </si>
  <si>
    <t>sharedPost/attachments/2/playlist</t>
  </si>
  <si>
    <t>sharedPost/attachments/2/pmv_metadata</t>
  </si>
  <si>
    <t>sharedPost/attachments/2/publish_time</t>
  </si>
  <si>
    <t>sharedPost/attachments/2/rehearsalInfo</t>
  </si>
  <si>
    <t>sharedPost/attachments/2/spherical_video_fallback_urls</t>
  </si>
  <si>
    <t>sharedPost/attachments/2/spherical_video_renderer</t>
  </si>
  <si>
    <t>sharedPost/attachments/2/thumbnail</t>
  </si>
  <si>
    <t>sharedPost/attachments/2/unsupported_browser_message</t>
  </si>
  <si>
    <t>sharedPost/attachments/2/url</t>
  </si>
  <si>
    <t>sharedPost/attachments/2/videoId</t>
  </si>
  <si>
    <t>sharedPost/attachments/2/video_anchor_tag_info</t>
  </si>
  <si>
    <t>sharedPost/attachments/2/video_cix_screen</t>
  </si>
  <si>
    <t>sharedPost/attachments/2/video_collaborator_page_or_delegate_page</t>
  </si>
  <si>
    <t>sharedPost/attachments/2/video_container_type</t>
  </si>
  <si>
    <t>sharedPost/attachments/2/video_imf_data</t>
  </si>
  <si>
    <t>sharedPost/attachments/2/video_player_scrubber_base_content_renderer</t>
  </si>
  <si>
    <t>sharedPost/attachments/2/video_player_shaka_performance_logger_should_sample</t>
  </si>
  <si>
    <t>sharedPost/attachments/2/video_status_type</t>
  </si>
  <si>
    <t>sharedPost/attachments/2/viewer_autoplay_setting</t>
  </si>
  <si>
    <t>sharedPost/attachments/2/width</t>
  </si>
  <si>
    <t>sharedPost/attachments/3/__isMedia</t>
  </si>
  <si>
    <t>sharedPost/attachments/3/__typename</t>
  </si>
  <si>
    <t>sharedPost/attachments/3/animated_image_caption</t>
  </si>
  <si>
    <t>sharedPost/attachments/3/audio_availability</t>
  </si>
  <si>
    <t>sharedPost/attachments/3/audio_settings</t>
  </si>
  <si>
    <t>sharedPost/attachments/3/audio_user_preferred_language</t>
  </si>
  <si>
    <t>sharedPost/attachments/3/autoplay_gating_result</t>
  </si>
  <si>
    <t>sharedPost/attachments/3/breakingStatus</t>
  </si>
  <si>
    <t>sharedPost/attachments/3/broadcast_id</t>
  </si>
  <si>
    <t>sharedPost/attachments/3/broadcast_low_latency_config</t>
  </si>
  <si>
    <t>sharedPost/attachments/3/broadcast_status</t>
  </si>
  <si>
    <t>sharedPost/attachments/3/broadcaster_origin</t>
  </si>
  <si>
    <t>sharedPost/attachments/3/browser_native_hd_url</t>
  </si>
  <si>
    <t>sharedPost/attachments/3/browser_native_sd_url</t>
  </si>
  <si>
    <t>sharedPost/attachments/3/can_autoplay</t>
  </si>
  <si>
    <t>sharedPost/attachments/3/can_use_oz</t>
  </si>
  <si>
    <t>sharedPost/attachments/3/can_viewer_share</t>
  </si>
  <si>
    <t>sharedPost/attachments/3/canonical_uri_with_fallback</t>
  </si>
  <si>
    <t>sharedPost/attachments/3/captions_settings</t>
  </si>
  <si>
    <t>sharedPost/attachments/3/captions_url</t>
  </si>
  <si>
    <t>sharedPost/attachments/3/clip_fallback_cover</t>
  </si>
  <si>
    <t>sharedPost/attachments/3/comet_product_tag_feed_overlay_renderer</t>
  </si>
  <si>
    <t>sharedPost/attachments/3/comet_video_player_audio_background_renderer</t>
  </si>
  <si>
    <t>sharedPost/attachments/3/comet_video_player_audio_overlay_renderer</t>
  </si>
  <si>
    <t>sharedPost/attachments/3/comet_video_player_context_sensitive_config</t>
  </si>
  <si>
    <t>sharedPost/attachments/3/comet_video_player_music_sprout_background_renderer</t>
  </si>
  <si>
    <t>sharedPost/attachments/3/comet_video_player_nextgendash_availability</t>
  </si>
  <si>
    <t>sharedPost/attachments/3/comet_video_player_static_config</t>
  </si>
  <si>
    <t>sharedPost/attachments/3/copyright_banner_info</t>
  </si>
  <si>
    <t>sharedPost/attachments/3/dash_manifest_url</t>
  </si>
  <si>
    <t>sharedPost/attachments/3/drm_info</t>
  </si>
  <si>
    <t>sharedPost/attachments/3/end_cards_channel_info</t>
  </si>
  <si>
    <t>sharedPost/attachments/3/fbls_tier</t>
  </si>
  <si>
    <t>sharedPost/attachments/3/height</t>
  </si>
  <si>
    <t>sharedPost/attachments/3/id</t>
  </si>
  <si>
    <t>sharedPost/attachments/3/if_viewer_can_see_community_moderation_tools</t>
  </si>
  <si>
    <t>sharedPost/attachments/3/if_viewer_can_see_costreaming_tools</t>
  </si>
  <si>
    <t>sharedPost/attachments/3/if_viewer_can_use_clipping</t>
  </si>
  <si>
    <t>sharedPost/attachments/3/if_viewer_can_use_latency_menu</t>
  </si>
  <si>
    <t>sharedPost/attachments/3/if_viewer_can_use_latency_menu_toggle</t>
  </si>
  <si>
    <t>sharedPost/attachments/3/if_viewer_can_use_live_rewind</t>
  </si>
  <si>
    <t>sharedPost/attachments/3/info</t>
  </si>
  <si>
    <t>sharedPost/attachments/3/isPremiere</t>
  </si>
  <si>
    <t>sharedPost/attachments/3/is_clip</t>
  </si>
  <si>
    <t>sharedPost/attachments/3/is_clipping_enabled</t>
  </si>
  <si>
    <t>sharedPost/attachments/3/is_gaming_video</t>
  </si>
  <si>
    <t>sharedPost/attachments/3/is_huddle</t>
  </si>
  <si>
    <t>sharedPost/attachments/3/is_latency_menu_enabled</t>
  </si>
  <si>
    <t>sharedPost/attachments/3/is_latency_sensitive_broadcast</t>
  </si>
  <si>
    <t>sharedPost/attachments/3/is_live_audio_room_v2_broadcast</t>
  </si>
  <si>
    <t>sharedPost/attachments/3/is_live_streaming</t>
  </si>
  <si>
    <t>sharedPost/attachments/3/is_live_trace_enabled</t>
  </si>
  <si>
    <t>sharedPost/attachments/3/is_looping</t>
  </si>
  <si>
    <t>sharedPost/attachments/3/is_music_clip</t>
  </si>
  <si>
    <t>sharedPost/attachments/3/is_ncsr</t>
  </si>
  <si>
    <t>sharedPost/attachments/3/is_playable</t>
  </si>
  <si>
    <t>sharedPost/attachments/3/is_podcast_video</t>
  </si>
  <si>
    <t>sharedPost/attachments/3/is_soundbites_video</t>
  </si>
  <si>
    <t>sharedPost/attachments/3/is_spherical</t>
  </si>
  <si>
    <t>sharedPost/attachments/3/is_spherical_enabled</t>
  </si>
  <si>
    <t>sharedPost/attachments/3/is_video_broadcast</t>
  </si>
  <si>
    <t>sharedPost/attachments/3/latency_sensitive_config</t>
  </si>
  <si>
    <t>sharedPost/attachments/3/liveViewerCount</t>
  </si>
  <si>
    <t>sharedPost/attachments/3/live_playback_instrumentation_configs</t>
  </si>
  <si>
    <t>sharedPost/attachments/3/live_rewind_enabled</t>
  </si>
  <si>
    <t>sharedPost/attachments/3/live_speaker_count_indicator</t>
  </si>
  <si>
    <t>sharedPost/attachments/3/loop_count</t>
  </si>
  <si>
    <t>sharedPost/attachments/3/mediaset_token</t>
  </si>
  <si>
    <t>sharedPost/attachments/3/min_quality_preference</t>
  </si>
  <si>
    <t>sharedPost/attachments/3/music_attachment_metadata</t>
  </si>
  <si>
    <t>sharedPost/attachments/3/ocrText</t>
  </si>
  <si>
    <t>sharedPost/attachments/3/original_height</t>
  </si>
  <si>
    <t>sharedPost/attachments/3/original_rotation</t>
  </si>
  <si>
    <t>sharedPost/attachments/3/original_width</t>
  </si>
  <si>
    <t>sharedPost/attachments/3/p2p_settings</t>
  </si>
  <si>
    <t>sharedPost/attachments/3/permalink_url</t>
  </si>
  <si>
    <t>sharedPost/attachments/3/photo_cix_screen</t>
  </si>
  <si>
    <t>sharedPost/attachments/3/playable_duration_in_ms</t>
  </si>
  <si>
    <t>sharedPost/attachments/3/playlist</t>
  </si>
  <si>
    <t>sharedPost/attachments/3/pmv_metadata</t>
  </si>
  <si>
    <t>sharedPost/attachments/3/publish_time</t>
  </si>
  <si>
    <t>sharedPost/attachments/3/rehearsalInfo</t>
  </si>
  <si>
    <t>sharedPost/attachments/3/spherical_video_fallback_urls</t>
  </si>
  <si>
    <t>sharedPost/attachments/3/spherical_video_renderer</t>
  </si>
  <si>
    <t>sharedPost/attachments/3/thumbnail</t>
  </si>
  <si>
    <t>sharedPost/attachments/3/unsupported_browser_message</t>
  </si>
  <si>
    <t>sharedPost/attachments/3/url</t>
  </si>
  <si>
    <t>sharedPost/attachments/3/videoId</t>
  </si>
  <si>
    <t>sharedPost/attachments/3/video_anchor_tag_info</t>
  </si>
  <si>
    <t>sharedPost/attachments/3/video_cix_screen</t>
  </si>
  <si>
    <t>sharedPost/attachments/3/video_collaborator_page_or_delegate_page</t>
  </si>
  <si>
    <t>sharedPost/attachments/3/video_container_type</t>
  </si>
  <si>
    <t>sharedPost/attachments/3/video_imf_data</t>
  </si>
  <si>
    <t>sharedPost/attachments/3/video_player_scrubber_base_content_renderer</t>
  </si>
  <si>
    <t>sharedPost/attachments/3/video_player_shaka_performance_logger_should_sample</t>
  </si>
  <si>
    <t>sharedPost/attachments/3/video_status_type</t>
  </si>
  <si>
    <t>sharedPost/attachments/3/viewer_autoplay_setting</t>
  </si>
  <si>
    <t>sharedPost/attachments/3/width</t>
  </si>
  <si>
    <t>sharedPost/attachments/4/animated_image_caption</t>
  </si>
  <si>
    <t>sharedPost/attachments/4/audio_settings</t>
  </si>
  <si>
    <t>sharedPost/attachments/4/breakingStatus</t>
  </si>
  <si>
    <t>sharedPost/attachments/4/broadcast_id</t>
  </si>
  <si>
    <t>sharedPost/attachments/4/broadcast_low_latency_config</t>
  </si>
  <si>
    <t>sharedPost/attachments/4/broadcast_status</t>
  </si>
  <si>
    <t>sharedPost/attachments/4/broadcaster_origin</t>
  </si>
  <si>
    <t>sharedPost/attachments/4/can_autoplay</t>
  </si>
  <si>
    <t>sharedPost/attachments/4/can_use_oz</t>
  </si>
  <si>
    <t>sharedPost/attachments/4/can_viewer_share</t>
  </si>
  <si>
    <t>sharedPost/attachments/4/captions_settings</t>
  </si>
  <si>
    <t>sharedPost/attachments/4/captions_url</t>
  </si>
  <si>
    <t>sharedPost/attachments/4/isPremiere</t>
  </si>
  <si>
    <t>sharedPost/attachments/4/is_clip</t>
  </si>
  <si>
    <t>sharedPost/attachments/4/is_clipping_enabled</t>
  </si>
  <si>
    <t>sharedPost/attachments/4/is_gaming_video</t>
  </si>
  <si>
    <t>sharedPost/attachments/4/is_huddle</t>
  </si>
  <si>
    <t>sharedPost/attachments/4/is_latency_menu_enabled</t>
  </si>
  <si>
    <t>sharedPost/attachments/4/is_latency_sensitive_broadcast</t>
  </si>
  <si>
    <t>sharedPost/attachments/4/is_live_audio_room_v2_broadcast</t>
  </si>
  <si>
    <t>sharedPost/attachments/4/is_live_streaming</t>
  </si>
  <si>
    <t>sharedPost/attachments/4/is_live_trace_enabled</t>
  </si>
  <si>
    <t>sharedPost/attachments/4/is_looping</t>
  </si>
  <si>
    <t>sharedPost/attachments/4/is_music_clip</t>
  </si>
  <si>
    <t>sharedPost/attachments/4/is_ncsr</t>
  </si>
  <si>
    <t>sharedPost/attachments/4/is_playable</t>
  </si>
  <si>
    <t>sharedPost/attachments/4/is_podcast_video</t>
  </si>
  <si>
    <t>sharedPost/attachments/4/is_soundbites_video</t>
  </si>
  <si>
    <t>sharedPost/attachments/4/is_spherical</t>
  </si>
  <si>
    <t>sharedPost/attachments/4/is_spherical_enabled</t>
  </si>
  <si>
    <t>sharedPost/attachments/4/is_video_broadcast</t>
  </si>
  <si>
    <t>sharedPost/attachments/4/live_rewind_enabled</t>
  </si>
  <si>
    <t>sharedPost/attachments/4/video_player_shaka_performance_logger_should_sample</t>
  </si>
  <si>
    <t>sharedPost/isVideo</t>
  </si>
  <si>
    <t>sharedPost/link</t>
  </si>
  <si>
    <t>sharedPost/media/0/__isMedia</t>
  </si>
  <si>
    <t>sharedPost/media/0/__typename</t>
  </si>
  <si>
    <t>sharedPost/media/0/accent_color</t>
  </si>
  <si>
    <t>sharedPost/media/0/animated_image_caption</t>
  </si>
  <si>
    <t>sharedPost/media/0/audio_availability</t>
  </si>
  <si>
    <t>sharedPost/media/0/audio_settings</t>
  </si>
  <si>
    <t>sharedPost/media/0/audio_user_preferred_language</t>
  </si>
  <si>
    <t>sharedPost/media/0/autoplay_gating_result</t>
  </si>
  <si>
    <t>sharedPost/media/0/breakingStatus</t>
  </si>
  <si>
    <t>sharedPost/media/0/broadcast_id</t>
  </si>
  <si>
    <t>sharedPost/media/0/broadcast_low_latency_config</t>
  </si>
  <si>
    <t>sharedPost/media/0/broadcast_status</t>
  </si>
  <si>
    <t>sharedPost/media/0/broadcaster_origin</t>
  </si>
  <si>
    <t>sharedPost/media/0/browser_native_hd_url</t>
  </si>
  <si>
    <t>sharedPost/media/0/browser_native_sd_url</t>
  </si>
  <si>
    <t>sharedPost/media/0/can_autoplay</t>
  </si>
  <si>
    <t>sharedPost/media/0/can_use_oz</t>
  </si>
  <si>
    <t>sharedPost/media/0/can_viewer_share</t>
  </si>
  <si>
    <t>sharedPost/media/0/canonical_uri_with_fallback</t>
  </si>
  <si>
    <t>sharedPost/media/0/captions_settings</t>
  </si>
  <si>
    <t>sharedPost/media/0/captions_url</t>
  </si>
  <si>
    <t>sharedPost/media/0/clip_fallback_cover</t>
  </si>
  <si>
    <t>sharedPost/media/0/comet_product_tag_feed_overlay_renderer</t>
  </si>
  <si>
    <t>sharedPost/media/0/comet_video_player_audio_background_renderer</t>
  </si>
  <si>
    <t>sharedPost/media/0/comet_video_player_audio_overlay_renderer</t>
  </si>
  <si>
    <t>sharedPost/media/0/comet_video_player_context_sensitive_config</t>
  </si>
  <si>
    <t>sharedPost/media/0/comet_video_player_music_sprout_background_renderer</t>
  </si>
  <si>
    <t>sharedPost/media/0/comet_video_player_nextgendash_availability</t>
  </si>
  <si>
    <t>sharedPost/media/0/comet_video_player_static_config</t>
  </si>
  <si>
    <t>sharedPost/media/0/copyright_banner_info</t>
  </si>
  <si>
    <t>sharedPost/media/0/dash_manifest_url</t>
  </si>
  <si>
    <t>sharedPost/media/0/drm_info</t>
  </si>
  <si>
    <t>sharedPost/media/0/fbls_tier</t>
  </si>
  <si>
    <t>sharedPost/media/0/flexible_height_share_image</t>
  </si>
  <si>
    <t>sharedPost/media/0/height</t>
  </si>
  <si>
    <t>sharedPost/media/0/id</t>
  </si>
  <si>
    <t>sharedPost/media/0/if_viewer_can_see_community_moderation_tools</t>
  </si>
  <si>
    <t>sharedPost/media/0/if_viewer_can_see_costreaming_tools</t>
  </si>
  <si>
    <t>sharedPost/media/0/if_viewer_can_use_clipping</t>
  </si>
  <si>
    <t>sharedPost/media/0/if_viewer_can_use_latency_menu</t>
  </si>
  <si>
    <t>sharedPost/media/0/if_viewer_can_use_latency_menu_toggle</t>
  </si>
  <si>
    <t>sharedPost/media/0/if_viewer_can_use_live_rewind</t>
  </si>
  <si>
    <t>sharedPost/media/0/isPremiere</t>
  </si>
  <si>
    <t>sharedPost/media/0/is_clip</t>
  </si>
  <si>
    <t>sharedPost/media/0/is_clipping_enabled</t>
  </si>
  <si>
    <t>sharedPost/media/0/is_gaming_video</t>
  </si>
  <si>
    <t>sharedPost/media/0/is_huddle</t>
  </si>
  <si>
    <t>sharedPost/media/0/is_latency_menu_enabled</t>
  </si>
  <si>
    <t>sharedPost/media/0/is_latency_sensitive_broadcast</t>
  </si>
  <si>
    <t>sharedPost/media/0/is_live_audio_room_v2_broadcast</t>
  </si>
  <si>
    <t>sharedPost/media/0/is_live_streaming</t>
  </si>
  <si>
    <t>sharedPost/media/0/is_live_trace_enabled</t>
  </si>
  <si>
    <t>sharedPost/media/0/is_looping</t>
  </si>
  <si>
    <t>sharedPost/media/0/is_music_clip</t>
  </si>
  <si>
    <t>sharedPost/media/0/is_ncsr</t>
  </si>
  <si>
    <t>sharedPost/media/0/is_playable</t>
  </si>
  <si>
    <t>sharedPost/media/0/is_podcast_video</t>
  </si>
  <si>
    <t>sharedPost/media/0/is_soundbites_video</t>
  </si>
  <si>
    <t>sharedPost/media/0/is_spherical</t>
  </si>
  <si>
    <t>sharedPost/media/0/is_spherical_enabled</t>
  </si>
  <si>
    <t>sharedPost/media/0/is_video_broadcast</t>
  </si>
  <si>
    <t>sharedPost/media/0/latency_sensitive_config</t>
  </si>
  <si>
    <t>sharedPost/media/0/liveViewerCount</t>
  </si>
  <si>
    <t>sharedPost/media/0/live_playback_instrumentation_configs</t>
  </si>
  <si>
    <t>sharedPost/media/0/live_rewind_enabled</t>
  </si>
  <si>
    <t>sharedPost/media/0/live_speaker_count_indicator</t>
  </si>
  <si>
    <t>sharedPost/media/0/loop_count</t>
  </si>
  <si>
    <t>sharedPost/media/0/mediaset_token</t>
  </si>
  <si>
    <t>sharedPost/media/0/min_quality_preference</t>
  </si>
  <si>
    <t>sharedPost/media/0/music_attachment_metadata</t>
  </si>
  <si>
    <t>sharedPost/media/0/ocrText</t>
  </si>
  <si>
    <t>sharedPost/media/0/original_height</t>
  </si>
  <si>
    <t>sharedPost/media/0/original_rotation</t>
  </si>
  <si>
    <t>sharedPost/media/0/original_width</t>
  </si>
  <si>
    <t>sharedPost/media/0/p2p_settings</t>
  </si>
  <si>
    <t>sharedPost/media/0/permalink_url</t>
  </si>
  <si>
    <t>sharedPost/media/0/photo_cix_screen</t>
  </si>
  <si>
    <t>sharedPost/media/0/playable_duration_in_ms</t>
  </si>
  <si>
    <t>sharedPost/media/0/playlist</t>
  </si>
  <si>
    <t>sharedPost/media/0/pmv_metadata</t>
  </si>
  <si>
    <t>sharedPost/media/0/publish_time</t>
  </si>
  <si>
    <t>sharedPost/media/0/recipient_group</t>
  </si>
  <si>
    <t>sharedPost/media/0/rehearsalInfo</t>
  </si>
  <si>
    <t>sharedPost/media/0/spherical_video_fallback_urls</t>
  </si>
  <si>
    <t>sharedPost/media/0/spherical_video_renderer</t>
  </si>
  <si>
    <t>sharedPost/media/0/thumbnail</t>
  </si>
  <si>
    <t>sharedPost/media/0/unsupported_browser_message</t>
  </si>
  <si>
    <t>sharedPost/media/0/url</t>
  </si>
  <si>
    <t>sharedPost/media/0/videoId</t>
  </si>
  <si>
    <t>sharedPost/media/0/video_anchor_tag_info</t>
  </si>
  <si>
    <t>sharedPost/media/0/video_cix_screen</t>
  </si>
  <si>
    <t>sharedPost/media/0/video_collaborator_page_or_delegate_page</t>
  </si>
  <si>
    <t>sharedPost/media/0/video_container_type</t>
  </si>
  <si>
    <t>sharedPost/media/0/video_imf_data</t>
  </si>
  <si>
    <t>sharedPost/media/0/video_player_scrubber_base_content_renderer</t>
  </si>
  <si>
    <t>sharedPost/media/0/video_player_shaka_performance_logger_should_sample</t>
  </si>
  <si>
    <t>sharedPost/media/0/video_status_type</t>
  </si>
  <si>
    <t>sharedPost/media/0/viewer_autoplay_setting</t>
  </si>
  <si>
    <t>sharedPost/media/0/width</t>
  </si>
  <si>
    <t>sharedPost/media/1/__isMedia</t>
  </si>
  <si>
    <t>sharedPost/media/1/__typename</t>
  </si>
  <si>
    <t>sharedPost/media/1/accent_color</t>
  </si>
  <si>
    <t>sharedPost/media/1/animated_image_caption</t>
  </si>
  <si>
    <t>sharedPost/media/1/audio_availability</t>
  </si>
  <si>
    <t>sharedPost/media/1/audio_settings</t>
  </si>
  <si>
    <t>sharedPost/media/1/audio_user_preferred_language</t>
  </si>
  <si>
    <t>sharedPost/media/1/autoplay_gating_result</t>
  </si>
  <si>
    <t>sharedPost/media/1/breakingStatus</t>
  </si>
  <si>
    <t>sharedPost/media/1/broadcast_id</t>
  </si>
  <si>
    <t>sharedPost/media/1/broadcast_low_latency_config</t>
  </si>
  <si>
    <t>sharedPost/media/1/broadcast_status</t>
  </si>
  <si>
    <t>sharedPost/media/1/broadcaster_origin</t>
  </si>
  <si>
    <t>sharedPost/media/1/browser_native_hd_url</t>
  </si>
  <si>
    <t>sharedPost/media/1/browser_native_sd_url</t>
  </si>
  <si>
    <t>sharedPost/media/1/can_autoplay</t>
  </si>
  <si>
    <t>sharedPost/media/1/can_use_oz</t>
  </si>
  <si>
    <t>sharedPost/media/1/can_viewer_share</t>
  </si>
  <si>
    <t>sharedPost/media/1/canonical_uri_with_fallback</t>
  </si>
  <si>
    <t>sharedPost/media/1/captions_settings</t>
  </si>
  <si>
    <t>sharedPost/media/1/captions_url</t>
  </si>
  <si>
    <t>sharedPost/media/1/clip_fallback_cover</t>
  </si>
  <si>
    <t>sharedPost/media/1/comet_product_tag_feed_overlay_renderer</t>
  </si>
  <si>
    <t>sharedPost/media/1/comet_video_player_audio_background_renderer</t>
  </si>
  <si>
    <t>sharedPost/media/1/comet_video_player_audio_overlay_renderer</t>
  </si>
  <si>
    <t>sharedPost/media/1/comet_video_player_context_sensitive_config</t>
  </si>
  <si>
    <t>sharedPost/media/1/comet_video_player_music_sprout_background_renderer</t>
  </si>
  <si>
    <t>sharedPost/media/1/comet_video_player_nextgendash_availability</t>
  </si>
  <si>
    <t>sharedPost/media/1/comet_video_player_static_config</t>
  </si>
  <si>
    <t>sharedPost/media/1/copyright_banner_info</t>
  </si>
  <si>
    <t>sharedPost/media/1/dash_manifest_url</t>
  </si>
  <si>
    <t>sharedPost/media/1/drm_info</t>
  </si>
  <si>
    <t>sharedPost/media/1/fbls_tier</t>
  </si>
  <si>
    <t>sharedPost/media/1/flexible_height_share_image</t>
  </si>
  <si>
    <t>sharedPost/media/1/height</t>
  </si>
  <si>
    <t>sharedPost/media/1/id</t>
  </si>
  <si>
    <t>sharedPost/media/1/if_viewer_can_see_community_moderation_tools</t>
  </si>
  <si>
    <t>sharedPost/media/1/if_viewer_can_see_costreaming_tools</t>
  </si>
  <si>
    <t>sharedPost/media/1/if_viewer_can_use_clipping</t>
  </si>
  <si>
    <t>sharedPost/media/1/if_viewer_can_use_latency_menu</t>
  </si>
  <si>
    <t>sharedPost/media/1/if_viewer_can_use_latency_menu_toggle</t>
  </si>
  <si>
    <t>sharedPost/media/1/if_viewer_can_use_live_rewind</t>
  </si>
  <si>
    <t>sharedPost/media/1/isPremiere</t>
  </si>
  <si>
    <t>sharedPost/media/1/is_clip</t>
  </si>
  <si>
    <t>sharedPost/media/1/is_clipping_enabled</t>
  </si>
  <si>
    <t>sharedPost/media/1/is_gaming_video</t>
  </si>
  <si>
    <t>sharedPost/media/1/is_huddle</t>
  </si>
  <si>
    <t>sharedPost/media/1/is_latency_menu_enabled</t>
  </si>
  <si>
    <t>sharedPost/media/1/is_latency_sensitive_broadcast</t>
  </si>
  <si>
    <t>sharedPost/media/1/is_live_audio_room_v2_broadcast</t>
  </si>
  <si>
    <t>sharedPost/media/1/is_live_streaming</t>
  </si>
  <si>
    <t>sharedPost/media/1/is_live_trace_enabled</t>
  </si>
  <si>
    <t>sharedPost/media/1/is_looping</t>
  </si>
  <si>
    <t>sharedPost/media/1/is_music_clip</t>
  </si>
  <si>
    <t>sharedPost/media/1/is_ncsr</t>
  </si>
  <si>
    <t>sharedPost/media/1/is_playable</t>
  </si>
  <si>
    <t>sharedPost/media/1/is_podcast_video</t>
  </si>
  <si>
    <t>sharedPost/media/1/is_soundbites_video</t>
  </si>
  <si>
    <t>sharedPost/media/1/is_spherical</t>
  </si>
  <si>
    <t>sharedPost/media/1/is_spherical_enabled</t>
  </si>
  <si>
    <t>sharedPost/media/1/is_video_broadcast</t>
  </si>
  <si>
    <t>sharedPost/media/1/latency_sensitive_config</t>
  </si>
  <si>
    <t>sharedPost/media/1/liveViewerCount</t>
  </si>
  <si>
    <t>sharedPost/media/1/live_playback_instrumentation_configs</t>
  </si>
  <si>
    <t>sharedPost/media/1/live_rewind_enabled</t>
  </si>
  <si>
    <t>sharedPost/media/1/live_speaker_count_indicator</t>
  </si>
  <si>
    <t>sharedPost/media/1/loop_count</t>
  </si>
  <si>
    <t>sharedPost/media/1/mediaset_token</t>
  </si>
  <si>
    <t>sharedPost/media/1/min_quality_preference</t>
  </si>
  <si>
    <t>sharedPost/media/1/music_attachment_metadata</t>
  </si>
  <si>
    <t>sharedPost/media/1/ocrText</t>
  </si>
  <si>
    <t>sharedPost/media/1/original_height</t>
  </si>
  <si>
    <t>sharedPost/media/1/original_rotation</t>
  </si>
  <si>
    <t>sharedPost/media/1/original_width</t>
  </si>
  <si>
    <t>sharedPost/media/1/p2p_settings</t>
  </si>
  <si>
    <t>sharedPost/media/1/permalink_url</t>
  </si>
  <si>
    <t>sharedPost/media/1/photo_cix_screen</t>
  </si>
  <si>
    <t>sharedPost/media/1/playable_duration_in_ms</t>
  </si>
  <si>
    <t>sharedPost/media/1/playlist</t>
  </si>
  <si>
    <t>sharedPost/media/1/pmv_metadata</t>
  </si>
  <si>
    <t>sharedPost/media/1/publish_time</t>
  </si>
  <si>
    <t>sharedPost/media/1/recipient_group</t>
  </si>
  <si>
    <t>sharedPost/media/1/rehearsalInfo</t>
  </si>
  <si>
    <t>sharedPost/media/1/spherical_video_fallback_urls</t>
  </si>
  <si>
    <t>sharedPost/media/1/spherical_video_renderer</t>
  </si>
  <si>
    <t>sharedPost/media/1/thumbnail</t>
  </si>
  <si>
    <t>sharedPost/media/1/unsupported_browser_message</t>
  </si>
  <si>
    <t>sharedPost/media/1/url</t>
  </si>
  <si>
    <t>sharedPost/media/1/videoId</t>
  </si>
  <si>
    <t>sharedPost/media/1/video_anchor_tag_info</t>
  </si>
  <si>
    <t>sharedPost/media/1/video_cix_screen</t>
  </si>
  <si>
    <t>sharedPost/media/1/video_collaborator_page_or_delegate_page</t>
  </si>
  <si>
    <t>sharedPost/media/1/video_container_type</t>
  </si>
  <si>
    <t>sharedPost/media/1/video_imf_data</t>
  </si>
  <si>
    <t>sharedPost/media/1/video_player_scrubber_base_content_renderer</t>
  </si>
  <si>
    <t>sharedPost/media/1/video_player_shaka_performance_logger_should_sample</t>
  </si>
  <si>
    <t>sharedPost/media/1/video_status_type</t>
  </si>
  <si>
    <t>sharedPost/media/1/viewer_autoplay_setting</t>
  </si>
  <si>
    <t>sharedPost/media/1/width</t>
  </si>
  <si>
    <t>sharedPost/media/2/__isMedia</t>
  </si>
  <si>
    <t>sharedPost/media/2/__typename</t>
  </si>
  <si>
    <t>sharedPost/media/2/accent_color</t>
  </si>
  <si>
    <t>sharedPost/media/2/animated_image_caption</t>
  </si>
  <si>
    <t>sharedPost/media/2/audio_availability</t>
  </si>
  <si>
    <t>sharedPost/media/2/audio_settings</t>
  </si>
  <si>
    <t>sharedPost/media/2/audio_user_preferred_language</t>
  </si>
  <si>
    <t>sharedPost/media/2/autoplay_gating_result</t>
  </si>
  <si>
    <t>sharedPost/media/2/breakingStatus</t>
  </si>
  <si>
    <t>sharedPost/media/2/broadcast_id</t>
  </si>
  <si>
    <t>sharedPost/media/2/broadcast_low_latency_config</t>
  </si>
  <si>
    <t>sharedPost/media/2/broadcast_status</t>
  </si>
  <si>
    <t>sharedPost/media/2/broadcaster_origin</t>
  </si>
  <si>
    <t>sharedPost/media/2/browser_native_hd_url</t>
  </si>
  <si>
    <t>sharedPost/media/2/browser_native_sd_url</t>
  </si>
  <si>
    <t>sharedPost/media/2/can_autoplay</t>
  </si>
  <si>
    <t>sharedPost/media/2/can_use_oz</t>
  </si>
  <si>
    <t>sharedPost/media/2/can_viewer_share</t>
  </si>
  <si>
    <t>sharedPost/media/2/canonical_uri_with_fallback</t>
  </si>
  <si>
    <t>sharedPost/media/2/captions_settings</t>
  </si>
  <si>
    <t>sharedPost/media/2/captions_url</t>
  </si>
  <si>
    <t>sharedPost/media/2/clip_fallback_cover</t>
  </si>
  <si>
    <t>sharedPost/media/2/comet_product_tag_feed_overlay_renderer</t>
  </si>
  <si>
    <t>sharedPost/media/2/comet_video_player_audio_background_renderer</t>
  </si>
  <si>
    <t>sharedPost/media/2/comet_video_player_audio_overlay_renderer</t>
  </si>
  <si>
    <t>sharedPost/media/2/comet_video_player_context_sensitive_config</t>
  </si>
  <si>
    <t>sharedPost/media/2/comet_video_player_music_sprout_background_renderer</t>
  </si>
  <si>
    <t>sharedPost/media/2/comet_video_player_nextgendash_availability</t>
  </si>
  <si>
    <t>sharedPost/media/2/comet_video_player_static_config</t>
  </si>
  <si>
    <t>sharedPost/media/2/copyright_banner_info</t>
  </si>
  <si>
    <t>sharedPost/media/2/dash_manifest_url</t>
  </si>
  <si>
    <t>sharedPost/media/2/drm_info</t>
  </si>
  <si>
    <t>sharedPost/media/2/fbls_tier</t>
  </si>
  <si>
    <t>sharedPost/media/2/flexible_height_share_image</t>
  </si>
  <si>
    <t>sharedPost/media/2/height</t>
  </si>
  <si>
    <t>sharedPost/media/2/id</t>
  </si>
  <si>
    <t>sharedPost/media/2/if_viewer_can_see_community_moderation_tools</t>
  </si>
  <si>
    <t>sharedPost/media/2/if_viewer_can_see_costreaming_tools</t>
  </si>
  <si>
    <t>sharedPost/media/2/if_viewer_can_use_clipping</t>
  </si>
  <si>
    <t>sharedPost/media/2/if_viewer_can_use_latency_menu</t>
  </si>
  <si>
    <t>sharedPost/media/2/if_viewer_can_use_latency_menu_toggle</t>
  </si>
  <si>
    <t>sharedPost/media/2/if_viewer_can_use_live_rewind</t>
  </si>
  <si>
    <t>sharedPost/media/2/isPremiere</t>
  </si>
  <si>
    <t>sharedPost/media/2/is_clip</t>
  </si>
  <si>
    <t>sharedPost/media/2/is_clipping_enabled</t>
  </si>
  <si>
    <t>sharedPost/media/2/is_gaming_video</t>
  </si>
  <si>
    <t>sharedPost/media/2/is_huddle</t>
  </si>
  <si>
    <t>sharedPost/media/2/is_latency_menu_enabled</t>
  </si>
  <si>
    <t>sharedPost/media/2/is_latency_sensitive_broadcast</t>
  </si>
  <si>
    <t>sharedPost/media/2/is_live_audio_room_v2_broadcast</t>
  </si>
  <si>
    <t>sharedPost/media/2/is_live_streaming</t>
  </si>
  <si>
    <t>sharedPost/media/2/is_live_trace_enabled</t>
  </si>
  <si>
    <t>sharedPost/media/2/is_looping</t>
  </si>
  <si>
    <t>sharedPost/media/2/is_music_clip</t>
  </si>
  <si>
    <t>sharedPost/media/2/is_ncsr</t>
  </si>
  <si>
    <t>sharedPost/media/2/is_playable</t>
  </si>
  <si>
    <t>sharedPost/media/2/is_podcast_video</t>
  </si>
  <si>
    <t>sharedPost/media/2/is_soundbites_video</t>
  </si>
  <si>
    <t>sharedPost/media/2/is_spherical</t>
  </si>
  <si>
    <t>sharedPost/media/2/is_spherical_enabled</t>
  </si>
  <si>
    <t>sharedPost/media/2/is_video_broadcast</t>
  </si>
  <si>
    <t>sharedPost/media/2/latency_sensitive_config</t>
  </si>
  <si>
    <t>sharedPost/media/2/liveViewerCount</t>
  </si>
  <si>
    <t>sharedPost/media/2/live_playback_instrumentation_configs</t>
  </si>
  <si>
    <t>sharedPost/media/2/live_rewind_enabled</t>
  </si>
  <si>
    <t>sharedPost/media/2/live_speaker_count_indicator</t>
  </si>
  <si>
    <t>sharedPost/media/2/loop_count</t>
  </si>
  <si>
    <t>sharedPost/media/2/mediaset_token</t>
  </si>
  <si>
    <t>sharedPost/media/2/min_quality_preference</t>
  </si>
  <si>
    <t>sharedPost/media/2/music_attachment_metadata</t>
  </si>
  <si>
    <t>sharedPost/media/2/ocrText</t>
  </si>
  <si>
    <t>sharedPost/media/2/original_height</t>
  </si>
  <si>
    <t>sharedPost/media/2/original_rotation</t>
  </si>
  <si>
    <t>sharedPost/media/2/original_width</t>
  </si>
  <si>
    <t>sharedPost/media/2/p2p_settings</t>
  </si>
  <si>
    <t>sharedPost/media/2/permalink_url</t>
  </si>
  <si>
    <t>sharedPost/media/2/photo_cix_screen</t>
  </si>
  <si>
    <t>sharedPost/media/2/playable_duration_in_ms</t>
  </si>
  <si>
    <t>sharedPost/media/2/playlist</t>
  </si>
  <si>
    <t>sharedPost/media/2/pmv_metadata</t>
  </si>
  <si>
    <t>sharedPost/media/2/publish_time</t>
  </si>
  <si>
    <t>sharedPost/media/2/recipient_group</t>
  </si>
  <si>
    <t>sharedPost/media/2/rehearsalInfo</t>
  </si>
  <si>
    <t>sharedPost/media/2/spherical_video_fallback_urls</t>
  </si>
  <si>
    <t>sharedPost/media/2/spherical_video_renderer</t>
  </si>
  <si>
    <t>sharedPost/media/2/thumbnail</t>
  </si>
  <si>
    <t>sharedPost/media/2/unsupported_browser_message</t>
  </si>
  <si>
    <t>sharedPost/media/2/url</t>
  </si>
  <si>
    <t>sharedPost/media/2/videoId</t>
  </si>
  <si>
    <t>sharedPost/media/2/video_anchor_tag_info</t>
  </si>
  <si>
    <t>sharedPost/media/2/video_cix_screen</t>
  </si>
  <si>
    <t>sharedPost/media/2/video_collaborator_page_or_delegate_page</t>
  </si>
  <si>
    <t>sharedPost/media/2/video_container_type</t>
  </si>
  <si>
    <t>sharedPost/media/2/video_imf_data</t>
  </si>
  <si>
    <t>sharedPost/media/2/video_player_scrubber_base_content_renderer</t>
  </si>
  <si>
    <t>sharedPost/media/2/video_player_shaka_performance_logger_should_sample</t>
  </si>
  <si>
    <t>sharedPost/media/2/video_status_type</t>
  </si>
  <si>
    <t>sharedPost/media/2/viewer_autoplay_setting</t>
  </si>
  <si>
    <t>sharedPost/media/2/width</t>
  </si>
  <si>
    <t>sharedPost/media/3/__isMedia</t>
  </si>
  <si>
    <t>sharedPost/media/3/__typename</t>
  </si>
  <si>
    <t>sharedPost/media/3/accent_color</t>
  </si>
  <si>
    <t>sharedPost/media/3/animated_image_caption</t>
  </si>
  <si>
    <t>sharedPost/media/3/audio_availability</t>
  </si>
  <si>
    <t>sharedPost/media/3/audio_settings</t>
  </si>
  <si>
    <t>sharedPost/media/3/audio_user_preferred_language</t>
  </si>
  <si>
    <t>sharedPost/media/3/autoplay_gating_result</t>
  </si>
  <si>
    <t>sharedPost/media/3/breakingStatus</t>
  </si>
  <si>
    <t>sharedPost/media/3/broadcast_id</t>
  </si>
  <si>
    <t>sharedPost/media/3/broadcast_low_latency_config</t>
  </si>
  <si>
    <t>sharedPost/media/3/broadcast_status</t>
  </si>
  <si>
    <t>sharedPost/media/3/broadcaster_origin</t>
  </si>
  <si>
    <t>sharedPost/media/3/browser_native_hd_url</t>
  </si>
  <si>
    <t>sharedPost/media/3/browser_native_sd_url</t>
  </si>
  <si>
    <t>sharedPost/media/3/can_autoplay</t>
  </si>
  <si>
    <t>sharedPost/media/3/can_use_oz</t>
  </si>
  <si>
    <t>sharedPost/media/3/can_viewer_share</t>
  </si>
  <si>
    <t>sharedPost/media/3/canonical_uri_with_fallback</t>
  </si>
  <si>
    <t>sharedPost/media/3/captions_settings</t>
  </si>
  <si>
    <t>sharedPost/media/3/captions_url</t>
  </si>
  <si>
    <t>sharedPost/media/3/clip_fallback_cover</t>
  </si>
  <si>
    <t>sharedPost/media/3/comet_product_tag_feed_overlay_renderer</t>
  </si>
  <si>
    <t>sharedPost/media/3/comet_video_player_audio_background_renderer</t>
  </si>
  <si>
    <t>sharedPost/media/3/comet_video_player_audio_overlay_renderer</t>
  </si>
  <si>
    <t>sharedPost/media/3/comet_video_player_context_sensitive_config</t>
  </si>
  <si>
    <t>sharedPost/media/3/comet_video_player_music_sprout_background_renderer</t>
  </si>
  <si>
    <t>sharedPost/media/3/comet_video_player_nextgendash_availability</t>
  </si>
  <si>
    <t>sharedPost/media/3/comet_video_player_static_config</t>
  </si>
  <si>
    <t>sharedPost/media/3/copyright_banner_info</t>
  </si>
  <si>
    <t>sharedPost/media/3/dash_manifest_url</t>
  </si>
  <si>
    <t>sharedPost/media/3/drm_info</t>
  </si>
  <si>
    <t>sharedPost/media/3/fbls_tier</t>
  </si>
  <si>
    <t>sharedPost/media/3/flexible_height_share_image</t>
  </si>
  <si>
    <t>sharedPost/media/3/height</t>
  </si>
  <si>
    <t>sharedPost/media/3/id</t>
  </si>
  <si>
    <t>sharedPost/media/3/if_viewer_can_see_community_moderation_tools</t>
  </si>
  <si>
    <t>sharedPost/media/3/if_viewer_can_see_costreaming_tools</t>
  </si>
  <si>
    <t>sharedPost/media/3/if_viewer_can_use_clipping</t>
  </si>
  <si>
    <t>sharedPost/media/3/if_viewer_can_use_latency_menu</t>
  </si>
  <si>
    <t>sharedPost/media/3/if_viewer_can_use_latency_menu_toggle</t>
  </si>
  <si>
    <t>sharedPost/media/3/if_viewer_can_use_live_rewind</t>
  </si>
  <si>
    <t>sharedPost/media/3/isPremiere</t>
  </si>
  <si>
    <t>sharedPost/media/3/is_clip</t>
  </si>
  <si>
    <t>sharedPost/media/3/is_clipping_enabled</t>
  </si>
  <si>
    <t>sharedPost/media/3/is_gaming_video</t>
  </si>
  <si>
    <t>sharedPost/media/3/is_huddle</t>
  </si>
  <si>
    <t>sharedPost/media/3/is_latency_menu_enabled</t>
  </si>
  <si>
    <t>sharedPost/media/3/is_latency_sensitive_broadcast</t>
  </si>
  <si>
    <t>sharedPost/media/3/is_live_audio_room_v2_broadcast</t>
  </si>
  <si>
    <t>sharedPost/media/3/is_live_streaming</t>
  </si>
  <si>
    <t>sharedPost/media/3/is_live_trace_enabled</t>
  </si>
  <si>
    <t>sharedPost/media/3/is_looping</t>
  </si>
  <si>
    <t>sharedPost/media/3/is_music_clip</t>
  </si>
  <si>
    <t>sharedPost/media/3/is_ncsr</t>
  </si>
  <si>
    <t>sharedPost/media/3/is_playable</t>
  </si>
  <si>
    <t>sharedPost/media/3/is_podcast_video</t>
  </si>
  <si>
    <t>sharedPost/media/3/is_soundbites_video</t>
  </si>
  <si>
    <t>sharedPost/media/3/is_spherical</t>
  </si>
  <si>
    <t>sharedPost/media/3/is_spherical_enabled</t>
  </si>
  <si>
    <t>sharedPost/media/3/is_video_broadcast</t>
  </si>
  <si>
    <t>sharedPost/media/3/latency_sensitive_config</t>
  </si>
  <si>
    <t>sharedPost/media/3/liveViewerCount</t>
  </si>
  <si>
    <t>sharedPost/media/3/live_playback_instrumentation_configs</t>
  </si>
  <si>
    <t>sharedPost/media/3/live_rewind_enabled</t>
  </si>
  <si>
    <t>sharedPost/media/3/live_speaker_count_indicator</t>
  </si>
  <si>
    <t>sharedPost/media/3/loop_count</t>
  </si>
  <si>
    <t>sharedPost/media/3/mediaset_token</t>
  </si>
  <si>
    <t>sharedPost/media/3/min_quality_preference</t>
  </si>
  <si>
    <t>sharedPost/media/3/music_attachment_metadata</t>
  </si>
  <si>
    <t>sharedPost/media/3/ocrText</t>
  </si>
  <si>
    <t>sharedPost/media/3/original_height</t>
  </si>
  <si>
    <t>sharedPost/media/3/original_rotation</t>
  </si>
  <si>
    <t>sharedPost/media/3/original_width</t>
  </si>
  <si>
    <t>sharedPost/media/3/p2p_settings</t>
  </si>
  <si>
    <t>sharedPost/media/3/permalink_url</t>
  </si>
  <si>
    <t>sharedPost/media/3/photo_cix_screen</t>
  </si>
  <si>
    <t>sharedPost/media/3/playable_duration_in_ms</t>
  </si>
  <si>
    <t>sharedPost/media/3/playlist</t>
  </si>
  <si>
    <t>sharedPost/media/3/pmv_metadata</t>
  </si>
  <si>
    <t>sharedPost/media/3/publish_time</t>
  </si>
  <si>
    <t>sharedPost/media/3/recipient_group</t>
  </si>
  <si>
    <t>sharedPost/media/3/rehearsalInfo</t>
  </si>
  <si>
    <t>sharedPost/media/3/spherical_video_fallback_urls</t>
  </si>
  <si>
    <t>sharedPost/media/3/spherical_video_renderer</t>
  </si>
  <si>
    <t>sharedPost/media/3/thumbnail</t>
  </si>
  <si>
    <t>sharedPost/media/3/unsupported_browser_message</t>
  </si>
  <si>
    <t>sharedPost/media/3/url</t>
  </si>
  <si>
    <t>sharedPost/media/3/videoId</t>
  </si>
  <si>
    <t>sharedPost/media/3/video_anchor_tag_info</t>
  </si>
  <si>
    <t>sharedPost/media/3/video_cix_screen</t>
  </si>
  <si>
    <t>sharedPost/media/3/video_collaborator_page_or_delegate_page</t>
  </si>
  <si>
    <t>sharedPost/media/3/video_container_type</t>
  </si>
  <si>
    <t>sharedPost/media/3/video_imf_data</t>
  </si>
  <si>
    <t>sharedPost/media/3/video_player_scrubber_base_content_renderer</t>
  </si>
  <si>
    <t>sharedPost/media/3/video_player_shaka_performance_logger_should_sample</t>
  </si>
  <si>
    <t>sharedPost/media/3/video_status_type</t>
  </si>
  <si>
    <t>sharedPost/media/3/viewer_autoplay_setting</t>
  </si>
  <si>
    <t>sharedPost/media/3/width</t>
  </si>
  <si>
    <t>sharedPost/media/4/__isMedia</t>
  </si>
  <si>
    <t>sharedPost/media/4/__typename</t>
  </si>
  <si>
    <t>sharedPost/media/4/accent_color</t>
  </si>
  <si>
    <t>sharedPost/media/4/animated_image_caption</t>
  </si>
  <si>
    <t>sharedPost/media/4/audio_availability</t>
  </si>
  <si>
    <t>sharedPost/media/4/audio_settings</t>
  </si>
  <si>
    <t>sharedPost/media/4/audio_user_preferred_language</t>
  </si>
  <si>
    <t>sharedPost/media/4/autoplay_gating_result</t>
  </si>
  <si>
    <t>sharedPost/media/4/breakingStatus</t>
  </si>
  <si>
    <t>sharedPost/media/4/broadcast_id</t>
  </si>
  <si>
    <t>sharedPost/media/4/broadcast_low_latency_config</t>
  </si>
  <si>
    <t>sharedPost/media/4/broadcast_status</t>
  </si>
  <si>
    <t>sharedPost/media/4/broadcaster_origin</t>
  </si>
  <si>
    <t>sharedPost/media/4/browser_native_hd_url</t>
  </si>
  <si>
    <t>sharedPost/media/4/browser_native_sd_url</t>
  </si>
  <si>
    <t>sharedPost/media/4/can_autoplay</t>
  </si>
  <si>
    <t>sharedPost/media/4/can_use_oz</t>
  </si>
  <si>
    <t>sharedPost/media/4/can_viewer_share</t>
  </si>
  <si>
    <t>sharedPost/media/4/canonical_uri_with_fallback</t>
  </si>
  <si>
    <t>sharedPost/media/4/captions_settings</t>
  </si>
  <si>
    <t>sharedPost/media/4/captions_url</t>
  </si>
  <si>
    <t>sharedPost/media/4/clip_fallback_cover</t>
  </si>
  <si>
    <t>sharedPost/media/4/comet_product_tag_feed_overlay_renderer</t>
  </si>
  <si>
    <t>sharedPost/media/4/comet_video_player_audio_background_renderer</t>
  </si>
  <si>
    <t>sharedPost/media/4/comet_video_player_audio_overlay_renderer</t>
  </si>
  <si>
    <t>sharedPost/media/4/comet_video_player_context_sensitive_config</t>
  </si>
  <si>
    <t>sharedPost/media/4/comet_video_player_music_sprout_background_renderer</t>
  </si>
  <si>
    <t>sharedPost/media/4/comet_video_player_nextgendash_availability</t>
  </si>
  <si>
    <t>sharedPost/media/4/comet_video_player_static_config</t>
  </si>
  <si>
    <t>sharedPost/media/4/copyright_banner_info</t>
  </si>
  <si>
    <t>sharedPost/media/4/dash_manifest_url</t>
  </si>
  <si>
    <t>sharedPost/media/4/drm_info</t>
  </si>
  <si>
    <t>sharedPost/media/4/fbls_tier</t>
  </si>
  <si>
    <t>sharedPost/media/4/flexible_height_share_image</t>
  </si>
  <si>
    <t>sharedPost/media/4/height</t>
  </si>
  <si>
    <t>sharedPost/media/4/id</t>
  </si>
  <si>
    <t>sharedPost/media/4/if_viewer_can_see_community_moderation_tools</t>
  </si>
  <si>
    <t>sharedPost/media/4/if_viewer_can_see_costreaming_tools</t>
  </si>
  <si>
    <t>sharedPost/media/4/if_viewer_can_use_clipping</t>
  </si>
  <si>
    <t>sharedPost/media/4/if_viewer_can_use_latency_menu</t>
  </si>
  <si>
    <t>sharedPost/media/4/if_viewer_can_use_latency_menu_toggle</t>
  </si>
  <si>
    <t>sharedPost/media/4/if_viewer_can_use_live_rewind</t>
  </si>
  <si>
    <t>sharedPost/media/4/isPremiere</t>
  </si>
  <si>
    <t>sharedPost/media/4/is_clip</t>
  </si>
  <si>
    <t>sharedPost/media/4/is_clipping_enabled</t>
  </si>
  <si>
    <t>sharedPost/media/4/is_gaming_video</t>
  </si>
  <si>
    <t>sharedPost/media/4/is_huddle</t>
  </si>
  <si>
    <t>sharedPost/media/4/is_latency_menu_enabled</t>
  </si>
  <si>
    <t>sharedPost/media/4/is_latency_sensitive_broadcast</t>
  </si>
  <si>
    <t>sharedPost/media/4/is_live_audio_room_v2_broadcast</t>
  </si>
  <si>
    <t>sharedPost/media/4/is_live_streaming</t>
  </si>
  <si>
    <t>sharedPost/media/4/is_live_trace_enabled</t>
  </si>
  <si>
    <t>sharedPost/media/4/is_looping</t>
  </si>
  <si>
    <t>sharedPost/media/4/is_music_clip</t>
  </si>
  <si>
    <t>sharedPost/media/4/is_ncsr</t>
  </si>
  <si>
    <t>sharedPost/media/4/is_playable</t>
  </si>
  <si>
    <t>sharedPost/media/4/is_podcast_video</t>
  </si>
  <si>
    <t>sharedPost/media/4/is_soundbites_video</t>
  </si>
  <si>
    <t>sharedPost/media/4/is_spherical</t>
  </si>
  <si>
    <t>sharedPost/media/4/is_spherical_enabled</t>
  </si>
  <si>
    <t>sharedPost/media/4/is_video_broadcast</t>
  </si>
  <si>
    <t>sharedPost/media/4/latency_sensitive_config</t>
  </si>
  <si>
    <t>sharedPost/media/4/liveViewerCount</t>
  </si>
  <si>
    <t>sharedPost/media/4/live_playback_instrumentation_configs</t>
  </si>
  <si>
    <t>sharedPost/media/4/live_rewind_enabled</t>
  </si>
  <si>
    <t>sharedPost/media/4/live_speaker_count_indicator</t>
  </si>
  <si>
    <t>sharedPost/media/4/loop_count</t>
  </si>
  <si>
    <t>sharedPost/media/4/mediaset_token</t>
  </si>
  <si>
    <t>sharedPost/media/4/min_quality_preference</t>
  </si>
  <si>
    <t>sharedPost/media/4/music_attachment_metadata</t>
  </si>
  <si>
    <t>sharedPost/media/4/ocrText</t>
  </si>
  <si>
    <t>sharedPost/media/4/original_height</t>
  </si>
  <si>
    <t>sharedPost/media/4/original_rotation</t>
  </si>
  <si>
    <t>sharedPost/media/4/original_width</t>
  </si>
  <si>
    <t>sharedPost/media/4/p2p_settings</t>
  </si>
  <si>
    <t>sharedPost/media/4/permalink_url</t>
  </si>
  <si>
    <t>sharedPost/media/4/photo_cix_screen</t>
  </si>
  <si>
    <t>sharedPost/media/4/playable_duration_in_ms</t>
  </si>
  <si>
    <t>sharedPost/media/4/playlist</t>
  </si>
  <si>
    <t>sharedPost/media/4/pmv_metadata</t>
  </si>
  <si>
    <t>sharedPost/media/4/publish_time</t>
  </si>
  <si>
    <t>sharedPost/media/4/recipient_group</t>
  </si>
  <si>
    <t>sharedPost/media/4/rehearsalInfo</t>
  </si>
  <si>
    <t>sharedPost/media/4/spherical_video_fallback_urls</t>
  </si>
  <si>
    <t>sharedPost/media/4/spherical_video_renderer</t>
  </si>
  <si>
    <t>sharedPost/media/4/thumbnail</t>
  </si>
  <si>
    <t>sharedPost/media/4/unsupported_browser_message</t>
  </si>
  <si>
    <t>sharedPost/media/4/url</t>
  </si>
  <si>
    <t>sharedPost/media/4/videoId</t>
  </si>
  <si>
    <t>sharedPost/media/4/video_anchor_tag_info</t>
  </si>
  <si>
    <t>sharedPost/media/4/video_cix_screen</t>
  </si>
  <si>
    <t>sharedPost/media/4/video_collaborator_page_or_delegate_page</t>
  </si>
  <si>
    <t>sharedPost/media/4/video_container_type</t>
  </si>
  <si>
    <t>sharedPost/media/4/video_imf_data</t>
  </si>
  <si>
    <t>sharedPost/media/4/video_player_scrubber_base_content_renderer</t>
  </si>
  <si>
    <t>sharedPost/media/4/video_player_shaka_performance_logger_should_sample</t>
  </si>
  <si>
    <t>sharedPost/media/4/video_status_type</t>
  </si>
  <si>
    <t>sharedPost/media/4/viewer_autoplay_setting</t>
  </si>
  <si>
    <t>sharedPost/media/4/width</t>
  </si>
  <si>
    <t>sharedPost/media/5/__isMedia</t>
  </si>
  <si>
    <t>sharedPost/media/5/__typename</t>
  </si>
  <si>
    <t>sharedPost/media/5/accent_color</t>
  </si>
  <si>
    <t>sharedPost/media/5/animated_image_caption</t>
  </si>
  <si>
    <t>sharedPost/media/5/audio_availability</t>
  </si>
  <si>
    <t>sharedPost/media/5/audio_settings</t>
  </si>
  <si>
    <t>sharedPost/media/5/audio_user_preferred_language</t>
  </si>
  <si>
    <t>sharedPost/media/5/autoplay_gating_result</t>
  </si>
  <si>
    <t>sharedPost/media/5/breakingStatus</t>
  </si>
  <si>
    <t>sharedPost/media/5/broadcast_id</t>
  </si>
  <si>
    <t>sharedPost/media/5/broadcast_low_latency_config</t>
  </si>
  <si>
    <t>sharedPost/media/5/broadcast_status</t>
  </si>
  <si>
    <t>sharedPost/media/5/broadcaster_origin</t>
  </si>
  <si>
    <t>sharedPost/media/5/browser_native_hd_url</t>
  </si>
  <si>
    <t>sharedPost/media/5/browser_native_sd_url</t>
  </si>
  <si>
    <t>sharedPost/media/5/can_autoplay</t>
  </si>
  <si>
    <t>sharedPost/media/5/can_use_oz</t>
  </si>
  <si>
    <t>sharedPost/media/5/can_viewer_share</t>
  </si>
  <si>
    <t>sharedPost/media/5/canonical_uri_with_fallback</t>
  </si>
  <si>
    <t>sharedPost/media/5/captions_settings</t>
  </si>
  <si>
    <t>sharedPost/media/5/captions_url</t>
  </si>
  <si>
    <t>sharedPost/media/5/clip_fallback_cover</t>
  </si>
  <si>
    <t>sharedPost/media/5/comet_product_tag_feed_overlay_renderer</t>
  </si>
  <si>
    <t>sharedPost/media/5/comet_video_player_audio_background_renderer</t>
  </si>
  <si>
    <t>sharedPost/media/5/comet_video_player_audio_overlay_renderer</t>
  </si>
  <si>
    <t>sharedPost/media/5/comet_video_player_context_sensitive_config</t>
  </si>
  <si>
    <t>sharedPost/media/5/comet_video_player_music_sprout_background_renderer</t>
  </si>
  <si>
    <t>sharedPost/media/5/comet_video_player_nextgendash_availability</t>
  </si>
  <si>
    <t>sharedPost/media/5/comet_video_player_static_config</t>
  </si>
  <si>
    <t>sharedPost/media/5/copyright_banner_info</t>
  </si>
  <si>
    <t>sharedPost/media/5/dash_manifest_url</t>
  </si>
  <si>
    <t>sharedPost/media/5/drm_info</t>
  </si>
  <si>
    <t>sharedPost/media/5/fbls_tier</t>
  </si>
  <si>
    <t>sharedPost/media/5/flexible_height_share_image</t>
  </si>
  <si>
    <t>sharedPost/media/5/height</t>
  </si>
  <si>
    <t>sharedPost/media/5/id</t>
  </si>
  <si>
    <t>sharedPost/media/5/if_viewer_can_see_community_moderation_tools</t>
  </si>
  <si>
    <t>sharedPost/media/5/if_viewer_can_see_costreaming_tools</t>
  </si>
  <si>
    <t>sharedPost/media/5/if_viewer_can_use_clipping</t>
  </si>
  <si>
    <t>sharedPost/media/5/if_viewer_can_use_latency_menu</t>
  </si>
  <si>
    <t>sharedPost/media/5/if_viewer_can_use_latency_menu_toggle</t>
  </si>
  <si>
    <t>sharedPost/media/5/if_viewer_can_use_live_rewind</t>
  </si>
  <si>
    <t>sharedPost/media/5/isPremiere</t>
  </si>
  <si>
    <t>sharedPost/media/5/is_clip</t>
  </si>
  <si>
    <t>sharedPost/media/5/is_clipping_enabled</t>
  </si>
  <si>
    <t>sharedPost/media/5/is_gaming_video</t>
  </si>
  <si>
    <t>sharedPost/media/5/is_huddle</t>
  </si>
  <si>
    <t>sharedPost/media/5/is_latency_menu_enabled</t>
  </si>
  <si>
    <t>sharedPost/media/5/is_latency_sensitive_broadcast</t>
  </si>
  <si>
    <t>sharedPost/media/5/is_live_audio_room_v2_broadcast</t>
  </si>
  <si>
    <t>sharedPost/media/5/is_live_streaming</t>
  </si>
  <si>
    <t>sharedPost/media/5/is_live_trace_enabled</t>
  </si>
  <si>
    <t>sharedPost/media/5/is_looping</t>
  </si>
  <si>
    <t>sharedPost/media/5/is_music_clip</t>
  </si>
  <si>
    <t>sharedPost/media/5/is_ncsr</t>
  </si>
  <si>
    <t>sharedPost/media/5/is_playable</t>
  </si>
  <si>
    <t>sharedPost/media/5/is_podcast_video</t>
  </si>
  <si>
    <t>sharedPost/media/5/is_soundbites_video</t>
  </si>
  <si>
    <t>sharedPost/media/5/is_spherical</t>
  </si>
  <si>
    <t>sharedPost/media/5/is_spherical_enabled</t>
  </si>
  <si>
    <t>sharedPost/media/5/is_video_broadcast</t>
  </si>
  <si>
    <t>sharedPost/media/5/latency_sensitive_config</t>
  </si>
  <si>
    <t>sharedPost/media/5/liveViewerCount</t>
  </si>
  <si>
    <t>sharedPost/media/5/live_playback_instrumentation_configs</t>
  </si>
  <si>
    <t>sharedPost/media/5/live_rewind_enabled</t>
  </si>
  <si>
    <t>sharedPost/media/5/live_speaker_count_indicator</t>
  </si>
  <si>
    <t>sharedPost/media/5/loop_count</t>
  </si>
  <si>
    <t>sharedPost/media/5/mediaset_token</t>
  </si>
  <si>
    <t>sharedPost/media/5/min_quality_preference</t>
  </si>
  <si>
    <t>sharedPost/media/5/music_attachment_metadata</t>
  </si>
  <si>
    <t>sharedPost/media/5/ocrText</t>
  </si>
  <si>
    <t>sharedPost/media/5/original_height</t>
  </si>
  <si>
    <t>sharedPost/media/5/original_rotation</t>
  </si>
  <si>
    <t>sharedPost/media/5/original_width</t>
  </si>
  <si>
    <t>sharedPost/media/5/p2p_settings</t>
  </si>
  <si>
    <t>sharedPost/media/5/permalink_url</t>
  </si>
  <si>
    <t>sharedPost/media/5/photo_cix_screen</t>
  </si>
  <si>
    <t>sharedPost/media/5/playable_duration_in_ms</t>
  </si>
  <si>
    <t>sharedPost/media/5/playlist</t>
  </si>
  <si>
    <t>sharedPost/media/5/pmv_metadata</t>
  </si>
  <si>
    <t>sharedPost/media/5/publish_time</t>
  </si>
  <si>
    <t>sharedPost/media/5/recipient_group</t>
  </si>
  <si>
    <t>sharedPost/media/5/rehearsalInfo</t>
  </si>
  <si>
    <t>sharedPost/media/5/spherical_video_fallback_urls</t>
  </si>
  <si>
    <t>sharedPost/media/5/spherical_video_renderer</t>
  </si>
  <si>
    <t>sharedPost/media/5/thumbnail</t>
  </si>
  <si>
    <t>sharedPost/media/5/unsupported_browser_message</t>
  </si>
  <si>
    <t>sharedPost/media/5/url</t>
  </si>
  <si>
    <t>sharedPost/media/5/videoId</t>
  </si>
  <si>
    <t>sharedPost/media/5/video_anchor_tag_info</t>
  </si>
  <si>
    <t>sharedPost/media/5/video_cix_screen</t>
  </si>
  <si>
    <t>sharedPost/media/5/video_collaborator_page_or_delegate_page</t>
  </si>
  <si>
    <t>sharedPost/media/5/video_container_type</t>
  </si>
  <si>
    <t>sharedPost/media/5/video_imf_data</t>
  </si>
  <si>
    <t>sharedPost/media/5/video_player_scrubber_base_content_renderer</t>
  </si>
  <si>
    <t>sharedPost/media/5/video_player_shaka_performance_logger_should_sample</t>
  </si>
  <si>
    <t>sharedPost/media/5/video_status_type</t>
  </si>
  <si>
    <t>sharedPost/media/5/viewer_autoplay_setting</t>
  </si>
  <si>
    <t>sharedPost/media/5/width</t>
  </si>
  <si>
    <t>sharedPost/pageName/id</t>
  </si>
  <si>
    <t>sharedPost/pageName/name</t>
  </si>
  <si>
    <t>sharedPost/pageName/profilePic</t>
  </si>
  <si>
    <t>sharedPost/pageName/profileUrl</t>
  </si>
  <si>
    <t>sharedPost/previewDescription</t>
  </si>
  <si>
    <t>sharedPost/previewSource</t>
  </si>
  <si>
    <t>sharedPost/previewTarget/__typename</t>
  </si>
  <si>
    <t>sharedPost/previewTarget/article_author</t>
  </si>
  <si>
    <t>sharedPost/previewTarget/external_url</t>
  </si>
  <si>
    <t>sharedPost/previewTarget/id</t>
  </si>
  <si>
    <t>sharedPost/previewTitle</t>
  </si>
  <si>
    <t>sharedPost/text</t>
  </si>
  <si>
    <t>sharedPost/textReferences/0/answer_agent_group_id</t>
  </si>
  <si>
    <t>sharedPost/textReferences/0/external_url</t>
  </si>
  <si>
    <t>sharedPost/textReferences/0/id</t>
  </si>
  <si>
    <t>sharedPost/textReferences/0/is_verified</t>
  </si>
  <si>
    <t>sharedPost/textReferences/0/mobileUrl</t>
  </si>
  <si>
    <t>sharedPost/textReferences/0/profile_url</t>
  </si>
  <si>
    <t>sharedPost/textReferences/0/short_name</t>
  </si>
  <si>
    <t>sharedPost/textReferences/0/url</t>
  </si>
  <si>
    <t>sharedPost/textReferences/0/work_foreign_entity_info</t>
  </si>
  <si>
    <t>sharedPost/textReferences/0/work_info</t>
  </si>
  <si>
    <t>sharedPost/textReferences/1/answer_agent_group_id</t>
  </si>
  <si>
    <t>sharedPost/textReferences/1/external_url</t>
  </si>
  <si>
    <t>sharedPost/textReferences/1/id</t>
  </si>
  <si>
    <t>sharedPost/textReferences/1/is_verified</t>
  </si>
  <si>
    <t>sharedPost/textReferences/1/mobileUrl</t>
  </si>
  <si>
    <t>sharedPost/textReferences/1/profile_url</t>
  </si>
  <si>
    <t>sharedPost/textReferences/1/short_name</t>
  </si>
  <si>
    <t>sharedPost/textReferences/1/url</t>
  </si>
  <si>
    <t>sharedPost/textReferences/1/work_foreign_entity_info</t>
  </si>
  <si>
    <t>sharedPost/textReferences/1/work_info</t>
  </si>
  <si>
    <t>sharedPost/textReferences/2/answer_agent_group_id</t>
  </si>
  <si>
    <t>sharedPost/textReferences/2/external_url</t>
  </si>
  <si>
    <t>sharedPost/textReferences/2/id</t>
  </si>
  <si>
    <t>sharedPost/textReferences/2/is_verified</t>
  </si>
  <si>
    <t>sharedPost/textReferences/2/mobileUrl</t>
  </si>
  <si>
    <t>sharedPost/textReferences/2/profile_url</t>
  </si>
  <si>
    <t>sharedPost/textReferences/2/short_name</t>
  </si>
  <si>
    <t>sharedPost/textReferences/2/url</t>
  </si>
  <si>
    <t>sharedPost/textReferences/2/work_foreign_entity_info</t>
  </si>
  <si>
    <t>sharedPost/textReferences/2/work_info</t>
  </si>
  <si>
    <t>sharedPost/textReferences/3/answer_agent_group_id</t>
  </si>
  <si>
    <t>sharedPost/textReferences/3/external_url</t>
  </si>
  <si>
    <t>sharedPost/textReferences/3/id</t>
  </si>
  <si>
    <t>sharedPost/textReferences/3/is_verified</t>
  </si>
  <si>
    <t>sharedPost/textReferences/3/mobileUrl</t>
  </si>
  <si>
    <t>sharedPost/textReferences/3/profile_url</t>
  </si>
  <si>
    <t>sharedPost/textReferences/3/short_name</t>
  </si>
  <si>
    <t>sharedPost/textReferences/3/url</t>
  </si>
  <si>
    <t>sharedPost/textReferences/3/work_foreign_entity_info</t>
  </si>
  <si>
    <t>sharedPost/textReferences/3/work_info</t>
  </si>
  <si>
    <t>sharedPost/textReferences/4/answer_agent_group_id</t>
  </si>
  <si>
    <t>sharedPost/textReferences/4/external_url</t>
  </si>
  <si>
    <t>sharedPost/textReferences/4/id</t>
  </si>
  <si>
    <t>sharedPost/textReferences/4/is_verified</t>
  </si>
  <si>
    <t>sharedPost/textReferences/4/mobileUrl</t>
  </si>
  <si>
    <t>sharedPost/textReferences/4/profile_url</t>
  </si>
  <si>
    <t>sharedPost/textReferences/4/short_name</t>
  </si>
  <si>
    <t>sharedPost/textReferences/4/url</t>
  </si>
  <si>
    <t>sharedPost/textReferences/4/work_foreign_entity_info</t>
  </si>
  <si>
    <t>sharedPost/textReferences/4/work_info</t>
  </si>
  <si>
    <t>sharedPost/textReferences/5/answer_agent_group_id</t>
  </si>
  <si>
    <t>sharedPost/textReferences/5/external_url</t>
  </si>
  <si>
    <t>sharedPost/textReferences/5/id</t>
  </si>
  <si>
    <t>sharedPost/textReferences/5/is_verified</t>
  </si>
  <si>
    <t>sharedPost/textReferences/5/mobileUrl</t>
  </si>
  <si>
    <t>sharedPost/textReferences/5/profile_url</t>
  </si>
  <si>
    <t>sharedPost/textReferences/5/short_name</t>
  </si>
  <si>
    <t>sharedPost/textReferences/5/url</t>
  </si>
  <si>
    <t>sharedPost/textReferences/5/work_foreign_entity_info</t>
  </si>
  <si>
    <t>sharedPost/textReferences/5/work_info</t>
  </si>
  <si>
    <t>sharedPost/textReferences/6/answer_agent_group_id</t>
  </si>
  <si>
    <t>sharedPost/textReferences/6/external_url</t>
  </si>
  <si>
    <t>sharedPost/textReferences/6/id</t>
  </si>
  <si>
    <t>sharedPost/textReferences/6/is_verified</t>
  </si>
  <si>
    <t>sharedPost/textReferences/6/mobileUrl</t>
  </si>
  <si>
    <t>sharedPost/textReferences/6/profile_url</t>
  </si>
  <si>
    <t>sharedPost/textReferences/6/short_name</t>
  </si>
  <si>
    <t>sharedPost/textReferences/6/url</t>
  </si>
  <si>
    <t>sharedPost/textReferences/6/work_foreign_entity_info</t>
  </si>
  <si>
    <t>sharedPost/textReferences/6/work_info</t>
  </si>
  <si>
    <t>sharedPost/textReferences/7/answer_agent_group_id</t>
  </si>
  <si>
    <t>sharedPost/textReferences/7/external_url</t>
  </si>
  <si>
    <t>sharedPost/textReferences/7/id</t>
  </si>
  <si>
    <t>sharedPost/textReferences/7/is_verified</t>
  </si>
  <si>
    <t>sharedPost/textReferences/7/mobileUrl</t>
  </si>
  <si>
    <t>sharedPost/textReferences/7/profile_url</t>
  </si>
  <si>
    <t>sharedPost/textReferences/7/short_name</t>
  </si>
  <si>
    <t>sharedPost/textReferences/7/url</t>
  </si>
  <si>
    <t>sharedPost/textReferences/7/work_foreign_entity_info</t>
  </si>
  <si>
    <t>sharedPost/textReferences/7/work_info</t>
  </si>
  <si>
    <t>sharedPost/textReferences/8/answer_agent_group_id</t>
  </si>
  <si>
    <t>sharedPost/textReferences/8/external_url</t>
  </si>
  <si>
    <t>sharedPost/textReferences/8/id</t>
  </si>
  <si>
    <t>sharedPost/textReferences/8/is_verified</t>
  </si>
  <si>
    <t>sharedPost/textReferences/8/mobileUrl</t>
  </si>
  <si>
    <t>sharedPost/textReferences/8/profile_url</t>
  </si>
  <si>
    <t>sharedPost/textReferences/8/short_name</t>
  </si>
  <si>
    <t>sharedPost/textReferences/8/url</t>
  </si>
  <si>
    <t>sharedPost/textReferences/8/work_foreign_entity_info</t>
  </si>
  <si>
    <t>sharedPost/textReferences/8/work_info</t>
  </si>
  <si>
    <t>sharedPost/textReferences/9/answer_agent_group_id</t>
  </si>
  <si>
    <t>sharedPost/textReferences/9/external_url</t>
  </si>
  <si>
    <t>sharedPost/textReferences/9/id</t>
  </si>
  <si>
    <t>sharedPost/textReferences/9/is_verified</t>
  </si>
  <si>
    <t>sharedPost/textReferences/9/mobileUrl</t>
  </si>
  <si>
    <t>sharedPost/textReferences/9/profile_url</t>
  </si>
  <si>
    <t>sharedPost/textReferences/9/short_name</t>
  </si>
  <si>
    <t>sharedPost/textReferences/9/url</t>
  </si>
  <si>
    <t>sharedPost/textReferences/9/work_foreign_entity_info</t>
  </si>
  <si>
    <t>sharedPost/textReferences/9/work_info</t>
  </si>
  <si>
    <t>sharedPost/textReferences/10/answer_agent_group_id</t>
  </si>
  <si>
    <t>sharedPost/textReferences/10/external_url</t>
  </si>
  <si>
    <t>sharedPost/textReferences/10/id</t>
  </si>
  <si>
    <t>sharedPost/textReferences/10/is_verified</t>
  </si>
  <si>
    <t>sharedPost/textReferences/10/mobileUrl</t>
  </si>
  <si>
    <t>sharedPost/textReferences/10/profile_url</t>
  </si>
  <si>
    <t>sharedPost/textReferences/10/short_name</t>
  </si>
  <si>
    <t>sharedPost/textReferences/10/url</t>
  </si>
  <si>
    <t>sharedPost/textReferences/10/work_foreign_entity_info</t>
  </si>
  <si>
    <t>sharedPost/textReferences/10/work_info</t>
  </si>
  <si>
    <t>sharedPost/textReferences/11/answer_agent_group_id</t>
  </si>
  <si>
    <t>sharedPost/textReferences/11/external_url</t>
  </si>
  <si>
    <t>sharedPost/textReferences/11/id</t>
  </si>
  <si>
    <t>sharedPost/textReferences/11/is_verified</t>
  </si>
  <si>
    <t>sharedPost/textReferences/11/mobileUrl</t>
  </si>
  <si>
    <t>sharedPost/textReferences/11/profile_url</t>
  </si>
  <si>
    <t>sharedPost/textReferences/11/short_name</t>
  </si>
  <si>
    <t>sharedPost/textReferences/11/url</t>
  </si>
  <si>
    <t>sharedPost/textReferences/11/work_foreign_entity_info</t>
  </si>
  <si>
    <t>sharedPost/textReferences/11/work_info</t>
  </si>
  <si>
    <t>sharedPost/textReferences/12/answer_agent_group_id</t>
  </si>
  <si>
    <t>sharedPost/textReferences/12/external_url</t>
  </si>
  <si>
    <t>sharedPost/textReferences/12/id</t>
  </si>
  <si>
    <t>sharedPost/textReferences/12/is_verified</t>
  </si>
  <si>
    <t>sharedPost/textReferences/12/mobileUrl</t>
  </si>
  <si>
    <t>sharedPost/textReferences/12/profile_url</t>
  </si>
  <si>
    <t>sharedPost/textReferences/12/short_name</t>
  </si>
  <si>
    <t>sharedPost/textReferences/12/url</t>
  </si>
  <si>
    <t>sharedPost/textReferences/12/work_foreign_entity_info</t>
  </si>
  <si>
    <t>sharedPost/textReferences/12/work_info</t>
  </si>
  <si>
    <t>sharedPost/textReferences/13/answer_agent_group_id</t>
  </si>
  <si>
    <t>sharedPost/textReferences/13/external_url</t>
  </si>
  <si>
    <t>sharedPost/textReferences/13/id</t>
  </si>
  <si>
    <t>sharedPost/textReferences/13/is_verified</t>
  </si>
  <si>
    <t>sharedPost/textReferences/13/mobileUrl</t>
  </si>
  <si>
    <t>sharedPost/textReferences/13/profile_url</t>
  </si>
  <si>
    <t>sharedPost/textReferences/13/short_name</t>
  </si>
  <si>
    <t>sharedPost/textReferences/13/url</t>
  </si>
  <si>
    <t>sharedPost/textReferences/13/work_foreign_entity_info</t>
  </si>
  <si>
    <t>sharedPost/textReferences/13/work_info</t>
  </si>
  <si>
    <t>sharedPost/textReferences/14/answer_agent_group_id</t>
  </si>
  <si>
    <t>sharedPost/textReferences/14/external_url</t>
  </si>
  <si>
    <t>sharedPost/textReferences/14/id</t>
  </si>
  <si>
    <t>sharedPost/textReferences/14/is_verified</t>
  </si>
  <si>
    <t>sharedPost/textReferences/14/mobileUrl</t>
  </si>
  <si>
    <t>sharedPost/textReferences/14/profile_url</t>
  </si>
  <si>
    <t>sharedPost/textReferences/14/short_name</t>
  </si>
  <si>
    <t>sharedPost/textReferences/14/url</t>
  </si>
  <si>
    <t>sharedPost/textReferences/14/work_foreign_entity_info</t>
  </si>
  <si>
    <t>sharedPost/textReferences/14/work_info</t>
  </si>
  <si>
    <t>sharedPost/textReferences/15/answer_agent_group_id</t>
  </si>
  <si>
    <t>sharedPost/textReferences/15/external_url</t>
  </si>
  <si>
    <t>sharedPost/textReferences/15/id</t>
  </si>
  <si>
    <t>sharedPost/textReferences/15/is_verified</t>
  </si>
  <si>
    <t>sharedPost/textReferences/15/mobileUrl</t>
  </si>
  <si>
    <t>sharedPost/textReferences/15/profile_url</t>
  </si>
  <si>
    <t>sharedPost/textReferences/15/short_name</t>
  </si>
  <si>
    <t>sharedPost/textReferences/15/url</t>
  </si>
  <si>
    <t>sharedPost/textReferences/15/work_foreign_entity_info</t>
  </si>
  <si>
    <t>sharedPost/textReferences/15/work_info</t>
  </si>
  <si>
    <t>sharedPost/time</t>
  </si>
  <si>
    <t>sharedPost/timestamp</t>
  </si>
  <si>
    <t>sharedPost/url</t>
  </si>
  <si>
    <t>sharedPost/user/id</t>
  </si>
  <si>
    <t>sharedPost/user/name</t>
  </si>
  <si>
    <t>sharedPost/user/profilePic</t>
  </si>
  <si>
    <t>sharedPost/user/profileUrl</t>
  </si>
  <si>
    <t>925650898847910</t>
  </si>
  <si>
    <t>https://www.facebook.com/groups/hkevdiary</t>
  </si>
  <si>
    <t>UzpfSTEwMDA2MzQ5MjM1NjYxMjpWSzoxNzQyNTY5NDEwNDg5Mzg0</t>
  </si>
  <si>
    <t>2026-05-09T02:34:07.000Z</t>
  </si>
  <si>
    <t>3月又真係好多朋友買咗電動車</t>
  </si>
  <si>
    <t>100063492356612</t>
  </si>
  <si>
    <t>https://scontent-xxc1-1.xx.fbcdn.net/v/t39.30808-1/306850270_535693431890397_4737971069423983421_n.jpg?stp=cp0_dst-jpg_s40x40_tt6&amp;_nc_cat=107&amp;ccb=1-7&amp;_nc_sid=2d3e12&amp;_nc_ohc=n8mtGAU-__oQ7kNvwEkocrE&amp;_nc_oc=AdqW1llE1FG6AHFDAnbci1EUSQCjsYO9JuQSb9VNupF70Q_opILPnkp4gbOy8YIlgH0&amp;_nc_zt=24&amp;_nc_ht=scontent-xxc1-1.xx&amp;_nc_gid=sxYOVDp-98bYrJwSM40TcQ&amp;_nc_ss=72289&amp;oh=00_Af5OnjDue-RpM3mkItYvp9KP_6V8g5hNksh7hfv1KEvrjw&amp;oe=6A118C4A</t>
  </si>
  <si>
    <t>https://www.facebook.com/samanthac.travel</t>
  </si>
  <si>
    <t>你收咗車未呀
運輸署表示，3月接獲約13,500宗「一換一」申請，較以往按月平均大幅增加超過3倍。截至4月底，已處理約85%，其餘主要於3月下旬遞交的，預計本月中陸續完成。</t>
  </si>
  <si>
    <t>2026-05-09T02:31:16.000Z</t>
  </si>
  <si>
    <t>https://www.facebook.com/samanthac.travel/posts/pfbid02HVCTGnUozXACr8c97uXmpMJJyWzngdvDcCmwkmiNHLJve2AsWZuSiqTLuHHPCmXl</t>
  </si>
  <si>
    <t>UzpfSTEwMDA2MzQ5MjM1NjYxMjpWSzoxNzQxOTc1MzAwNTQ4Nzk1</t>
  </si>
  <si>
    <t>2026-05-08T09:08:19.000Z</t>
  </si>
  <si>
    <t>pcb.1741975300548795</t>
  </si>
  <si>
    <t>https://www.facebook.com/media/set/?set=pcb.1741975300548795&amp;type=1</t>
  </si>
  <si>
    <t>1573657891427274</t>
  </si>
  <si>
    <t>https://scontent-xxc1-1.xx.fbcdn.net/v/t39.30808-6/689483468_1573657894760607_8060335484814953181_n.jpg?stp=cp6_dst-jpg_s590x590_tt6&amp;_nc_cat=102&amp;ccb=1-7&amp;_nc_sid=aa7b47&amp;_nc_ohc=MqGCcbd1YBIQ7kNvwG3PfUg&amp;_nc_oc=AdqKDSwInohh8kwPwEN5pmfQ2k7opGkg26qWpdBfuBZOO4NPxNqi90tuJYiOTChGno4&amp;_nc_zt=23&amp;_nc_ht=scontent-xxc1-1.xx&amp;_nc_gid=sxYOVDp-98bYrJwSM40TcQ&amp;_nc_ss=72289&amp;oh=00_Af4ir9yMBpCoLCtrP7Y5oOF4Plbepp2RwIzq5b9IOSbbXg&amp;oe=6A1181ED</t>
  </si>
  <si>
    <t>1573657978093932</t>
  </si>
  <si>
    <t>https://scontent-xxc1-1.xx.fbcdn.net/v/t39.30808-6/687027538_1573657981427265_8644945850827367230_n.jpg?stp=cp6_dst-jpg_s590x590_tt6&amp;_nc_cat=110&amp;ccb=1-7&amp;_nc_sid=aa7b47&amp;_nc_ohc=yDqYgsH9CTkQ7kNvwEstOfW&amp;_nc_oc=Ado5rBymVGlhnX0O3V5GRmP9bVBKJX2W1fAmnk6Bbj8RxCSzqTqGimM1DI9eV4r-DXI&amp;_nc_zt=23&amp;_nc_ht=scontent-xxc1-1.xx&amp;_nc_gid=sxYOVDp-98bYrJwSM40TcQ&amp;_nc_ss=72289&amp;oh=00_Af7YgLcQyoQUsTAOjzo2pTmOHefczRXiuQEyCmDt6rQScQ&amp;oe=6A11A7E1</t>
  </si>
  <si>
    <t>UzpfSTEwMDA4ODQ2MDg4MjcwMTpWSzoxNzQxMTkyNjc3MjkzNzI0</t>
  </si>
  <si>
    <t>https://hkevdb.com/</t>
  </si>
  <si>
    <t>2026-05-07T10:41:53.000Z</t>
  </si>
  <si>
    <t>960445753563359</t>
  </si>
  <si>
    <t>May be an image of text that says '2026年4月電動私家車首次登記數字（ （品牌） hkevdb.com GAC GACAION TESLA BYD ZEEKR TOO 1596 871 1389 689 XPENG SMART 551 465 302 DONGFENG DENZA AVATR 281 273 251 223 209 131 B.M.W. MAXUS DEEPAL 99 94 LEAPMOTOR JAECOO 82 MG VOLVO MERCEDES BENZ 79 75 72 70 55 IM PORSCHE 45 FARIZON WULING 43 SUBARU 23 FORTHING 22 KIA 18 18 18 LEXUS 15 15 NISSAN 11 ORA GEELY HYUNDAI EVEASY 9 5 3 ICAUR KYC OMODA 2 POLESTAR 2 FIAT 1 1 JUNEYAO SKYWORTH 1 1 00 600 800 更多資訊： 多資報：hkevdb.com+数據來自理幹器 hkevdb.com ·数據來自迴輸署 1000 1200 1400 1600 1800 2000'</t>
  </si>
  <si>
    <t>https://scontent-xxc1-1.xx.fbcdn.net/v/t39.30808-6/688015703_960445756896692_5943710675859901461_n.jpg?stp=dst-jpg_p526x296_tt6&amp;_nc_cat=108&amp;ccb=1-7&amp;_nc_sid=127cfc&amp;_nc_ohc=i5FGcbF1j4sQ7kNvwEvHKMe&amp;_nc_oc=AdpboZJGwRsNlAUBUn1QeUZaNJkbrukym4L1qKvK5SGEeNwI2qoQ7vSXsHUeFSgevS8&amp;_nc_zt=23&amp;_nc_ht=scontent-xxc1-1.xx&amp;_nc_gid=sxYOVDp-98bYrJwSM40TcQ&amp;_nc_ss=72289&amp;oh=00_Af7w_f8Mio_4-lI-qJ2OFub8uyRp0NG9Vq1mq0ObVOOLZw&amp;oe=6A11A42E</t>
  </si>
  <si>
    <t>https://www.facebook.com/photo.php?fbid=960445753563359&amp;set=a.112768591664417&amp;type=3</t>
  </si>
  <si>
    <t>100087938306924</t>
  </si>
  <si>
    <t>香港電動車資料庫 hkevdb.com</t>
  </si>
  <si>
    <t>https://scontent-xxc1-1.xx.fbcdn.net/v/t39.30808-1/317600498_100972522861444_6118366375998628037_n.jpg?stp=cp0_dst-jpg_s40x40_tt6&amp;_nc_cat=101&amp;ccb=1-7&amp;_nc_sid=2d3e12&amp;_nc_ohc=ArQVEk5cWFEQ7kNvwH55B_S&amp;_nc_oc=AdrZHUcDXCMQ94ruXrBB2cZgz2XQF0R7bJKSA1_tpFJGAlUDAUXi6UhBu_yxnM0oVzM&amp;_nc_zt=24&amp;_nc_ht=scontent-xxc1-1.xx&amp;_nc_gid=sxYOVDp-98bYrJwSM40TcQ&amp;_nc_ss=72289&amp;oh=00_Af61btg2Nq7SfnFknVRwPWFClj_T7shcEoC3ptElfHrAqQ&amp;oe=6A119B4E</t>
  </si>
  <si>
    <t>https://www.facebook.com/hkevdb</t>
  </si>
  <si>
    <t>【2026年4月份電動車首次登記 仍有8千部‼️】
喺取消一換一餘溫下，4月份共有8,078部電動私家車登記，第一位AION，第二位Tesla，第三位BYD。
頭五位型號：
1️⃣TESLA MODEL Y RWD – 732部
2️⃣TOYOTA BZ3X – 551部
3️⃣BYD SEALION 7 – 485部
4️⃣AION ES – 462部
5️⃣AION UT PREMIUM – 449部
*以運輸署登記型號名稱計
想知邊部電動車好賣啲？Click入黎網站 https://hkevdb.com
#AION #TESLA #BYD #ZEEKR #TOYOTA</t>
  </si>
  <si>
    <t>NjQyMTgzOTU5MjA4MTA3Omh0dHBzXGEvL2hrZXZkYi5jb20vOjpEZWZhdWx0Ojo6OTYwNDQ5OTQwMjI5NjA3Og==</t>
  </si>
  <si>
    <t>https://lm.facebook.com/l.php?u=https%3A%2F%2Fhkevdb.com%2F&amp;h=AUB98RFkXuyajWMxE5G4iBnBaFDovKCKhYZ8IUVOq1mPb_71w3Wq5PGJ3P5K28tWG4HsgbWKXnWdFkD2WoYq6hybpsoZLXlxeZ16NnaJWfpZLE9BgswhhVsSkoymiVD0x9NM_AT5hNV8l09dYjMJLRIDDIG7UKFA&amp;s=1</t>
  </si>
  <si>
    <t>https://l.facebook.com/l.php?u=https%3A%2F%2Fhkevdb.com%2F&amp;h=AUA0uQdyAAFyyhU-3UznvVopQBlHvCrV3b_9attuvJKyFr1PP1m8HppIhPMJLk-v-gb9F0uZpVv9SW2A-yiFblBcJNrttKOQ2SbYVLjUDKL31hRJRXWMYcN9j91z4vzlADmfZ2lXacyCwEdn-2Hdakm8SzZWmiXr&amp;s=1</t>
  </si>
  <si>
    <t>150147608481187</t>
  </si>
  <si>
    <t>https://m.facebook.com/hashtag/aion</t>
  </si>
  <si>
    <t>https://www.facebook.com/hashtag/aion?__eep__=6</t>
  </si>
  <si>
    <t>218738664935472</t>
  </si>
  <si>
    <t>https://m.facebook.com/hashtag/tesla</t>
  </si>
  <si>
    <t>https://www.facebook.com/hashtag/tesla?__eep__=6</t>
  </si>
  <si>
    <t>435112359911082</t>
  </si>
  <si>
    <t>https://m.facebook.com/hashtag/byd</t>
  </si>
  <si>
    <t>https://www.facebook.com/hashtag/byd?__eep__=6</t>
  </si>
  <si>
    <t>442985052444867</t>
  </si>
  <si>
    <t>https://m.facebook.com/hashtag/zeekr</t>
  </si>
  <si>
    <t>https://www.facebook.com/hashtag/zeekr?__eep__=6</t>
  </si>
  <si>
    <t>361499380631967</t>
  </si>
  <si>
    <t>https://m.facebook.com/hashtag/toyota</t>
  </si>
  <si>
    <t>https://www.facebook.com/hashtag/toyota?__eep__=6</t>
  </si>
  <si>
    <t>2026-05-05T14:08:23.000Z</t>
  </si>
  <si>
    <t>https://www.facebook.com/hkevdb/posts/pfbid04d1u5Ymh5JZFCejSmG7YeMwHtqzZE7hHJhd6XLnbJbvmZfpjtZYGrB8ohVn3JuRDl</t>
  </si>
  <si>
    <t>UzpfSTEwMDA2MzQ5MjM1NjYxMjpWSzoxNzMwNDkwMDk1MDMwNjQ5</t>
  </si>
  <si>
    <t>2026-04-24T11:48:43.000Z</t>
  </si>
  <si>
    <t>FF2A2A2A</t>
  </si>
  <si>
    <t>1560797176046679</t>
  </si>
  <si>
    <t>May be an image of road and text that says '行車紀錄儀 近期行車記錄儀影片現可攝錄長達24小時， 影片亦可儲存至你的 影片亦可儲存至你的Tesla或手機上 Tesla 或手機上。 影片只會保留在你的車輛上，就連 輛上，就連Tesla也無法存取 就連 Tesla 也無法存取 應用程式啟動工具&gt; 程式啟動工具&gt;行車紀錄儀檢視器 行車紀錄儀檢視器 67MPH_Self-Driving 67MPHSelf-Driving 67MPH 67 MPH Self-Driving'</t>
  </si>
  <si>
    <t>https://www.facebook.com/photo.php?fbid=1560797176046679&amp;set=gm.1730490095030649&amp;type=3</t>
  </si>
  <si>
    <t>UzpfSTI2MTYxMzk0NTUwMTk3Mzc5OlZLOjE3MjczMTM5Mjg2ODE1OTk=</t>
  </si>
  <si>
    <t>2026-04-20T12:53:49.000Z</t>
  </si>
  <si>
    <t>UzpfSTEwMDA2MzQ5MjM1NjYxMjpWSzoxNzI3MjU2MjYyMDIwNjk5</t>
  </si>
  <si>
    <t>2026-04-20T11:20:18.000Z</t>
  </si>
  <si>
    <t>pcb.1727256262020699</t>
  </si>
  <si>
    <t>https://www.facebook.com/media/set/?set=pcb.1727256262020699&amp;type=1</t>
  </si>
  <si>
    <t>1557073229752407</t>
  </si>
  <si>
    <t>https://scontent-atl3-3.xx.fbcdn.net/v/t39.30808-6/672686009_1557073233085740_8292718722285174242_n.jpg?stp=dst-jpg_s590x590_tt6&amp;_nc_cat=107&amp;ccb=1-7&amp;_nc_sid=aa7b47&amp;_nc_ohc=4qao1jiRofoQ7kNvwH7nmCI&amp;_nc_oc=AdrjeLmIY5aOmwjSnD8OJH2feoPpwXScTBgs55FVMW8dZ5nedKfBBPdywlpR5LWrWYI&amp;_nc_zt=23&amp;_nc_ht=scontent-atl3-3.xx&amp;_nc_gid=lViGiTko_Pgh41w8qxw_Aw&amp;_nc_ss=72289&amp;oh=00_Af42xhe__d09IU-cYJygsYFcwSQH3vIwt6yk4cy0QzZoUA&amp;oe=6A118FCF</t>
  </si>
  <si>
    <t>可能是汽車和文字的圖像</t>
  </si>
  <si>
    <t>1557073349752395</t>
  </si>
  <si>
    <t>https://scontent-atl3-3.xx.fbcdn.net/v/t39.30808-6/672685941_1557073356419061_8681106677737696852_n.jpg?stp=dst-jpg_s590x590_tt6&amp;_nc_cat=111&amp;ccb=1-7&amp;_nc_sid=aa7b47&amp;_nc_ohc=VM7e4IwR1qAQ7kNvwGgU0qn&amp;_nc_oc=Adr0PP01LeagYi6nbz61QqpkzV5r6BBPwecTpgx1yb4xvUc8oDdI6nZdjl1QAfhUaQg&amp;_nc_zt=23&amp;_nc_ht=scontent-atl3-3.xx&amp;_nc_gid=lViGiTko_Pgh41w8qxw_Aw&amp;_nc_ss=72289&amp;oh=00_Af6671_DtAHF28vtysMgIQU3vQ9pcAAd7sBav5k402jvvQ&amp;oe=6A11A323</t>
  </si>
  <si>
    <t>1557073496419047</t>
  </si>
  <si>
    <t>https://scontent-atl3-3.xx.fbcdn.net/v/t39.30808-6/675801163_1557073503085713_7358843784812863003_n.jpg?stp=dst-jpg_s590x590_tt6&amp;_nc_cat=107&amp;ccb=1-7&amp;_nc_sid=aa7b47&amp;_nc_ohc=5FCecrRXdbEQ7kNvwFcIwCD&amp;_nc_oc=AdrDAqeRQ678auWbYg0ZK3XEwpT5LYMBVVQn2KrDgSt-_U0QgiN200H8KrKeX32K2e8&amp;_nc_zt=23&amp;_nc_ht=scontent-atl3-3.xx&amp;_nc_gid=lViGiTko_Pgh41w8qxw_Aw&amp;_nc_ss=72289&amp;oh=00_Af4wqOfO5VHrjglBXc-wxx8iXABtsOVTMpxunjrUTO6J1A&amp;oe=6A117A93</t>
  </si>
  <si>
    <t>可能是汽車和顯示的文字是「 The elec electric TheelectricC-Class C-Class C- Class 」的圖像</t>
  </si>
  <si>
    <t>1557073653085698</t>
  </si>
  <si>
    <t>https://scontent-atl3-1.xx.fbcdn.net/v/t39.30808-6/674984536_1557073656419031_1907620562729180275_n.jpg?stp=dst-jpg_s590x590_tt6&amp;_nc_cat=103&amp;ccb=1-7&amp;_nc_sid=aa7b47&amp;_nc_ohc=SQ1KGYZLu34Q7kNvwFF-xyz&amp;_nc_oc=AdrF-7Rj86xjil8lc0DB_l9PWF8rIZR8VBJZqYVWqY4HwZy-nXD48mUdfASjCUNNuAQ&amp;_nc_zt=23&amp;_nc_ht=scontent-atl3-1.xx&amp;_nc_gid=lViGiTko_Pgh41w8qxw_Aw&amp;_nc_ss=72289&amp;oh=00_Af5fVmXSsOssJVqTMn9lpj-VVeyYRX5NazlBC4oAIrcNSA&amp;oe=6A117E20</t>
  </si>
  <si>
    <t>1557073806419016</t>
  </si>
  <si>
    <t>https://scontent-atl3-2.xx.fbcdn.net/v/t39.30808-6/674233872_1557073809752349_719747933384196723_n.jpg?stp=dst-jpg_s590x590_tt6&amp;_nc_cat=101&amp;ccb=1-7&amp;_nc_sid=aa7b47&amp;_nc_ohc=UBanZL4Oyh8Q7kNvwFbDy6S&amp;_nc_oc=Ado6WjgrpcNP1PWq3V5dGxihLnpeEP9Q6WfvJNAcrpnaRdOJHVkwWMq6dIT-eIi1TA0&amp;_nc_zt=23&amp;_nc_ht=scontent-atl3-2.xx&amp;_nc_gid=lViGiTko_Pgh41w8qxw_Aw&amp;_nc_ss=72289&amp;oh=00_Af5QsOexR8dYoNelhb5bXEP2JYJ0L4VSV2RvelqJlW-sjA&amp;oe=6A118344</t>
  </si>
  <si>
    <t>可能是汽車的圖像</t>
  </si>
  <si>
    <t>UzpfSTEyODQwMjg2NzA0OTkyMTU6Vks6MTcyNTU1OTMyMjE5MDM5Mw==</t>
  </si>
  <si>
    <t>2026-04-18T07:00:38.000Z</t>
  </si>
  <si>
    <t>FF040404</t>
  </si>
  <si>
    <t>10162580309546441</t>
  </si>
  <si>
    <t>May be an image of car and text that says 'TESLA The TheNew New TheNew6-Seater 6-Seater Model YL 681km 681 續航距離（WTP (W 4.5s 0-100km/h ０-100m/h加 加速 （配備加遠提升功能） 201km/h 201 km/h 最高時速 全新三排六座設計 全新三排六座設計　全新車身顏色星光金 全新車身顔色星光金 車價：$499,978起 $499,9 車價： 交貨期： 6月 限時優惠： 惠：免費升級2年專享網絡！ “合資街isa香港料選企業及概裙專宇優照営戶 優惠客戶 合資格Tesla 香港特遼企 業及機插吾'</t>
  </si>
  <si>
    <t>https://www.facebook.com/1284028670499215/photos/gm.1725559322190393/10162580309546441/?type=3</t>
  </si>
  <si>
    <t>UzpfSTEwMDAwNzI2NDc0MDU2MjpWSzoxNzI0NzI3Mjg4OTQwMjYz</t>
  </si>
  <si>
    <t>2026-04-17T04:55:37.000Z</t>
  </si>
  <si>
    <t>大家有冇用多層停車場嗰d中差</t>
  </si>
  <si>
    <t>100064204747913</t>
  </si>
  <si>
    <t>https://scontent-lga3-2.xx.fbcdn.net/v/t39.30808-1/301992206_439507891532699_8927842219222884717_n.png?stp=cp0_dst-png_s40x40&amp;_nc_cat=100&amp;ccb=1-7&amp;_nc_sid=2d3e12&amp;_nc_ohc=4u8LZsLuQZsQ7kNvwFXYIym&amp;_nc_oc=AdphVm6oMeEZmCW8vGLhFzkMuKkyOigpxOwCJ8DIN8Y_RAjf8evAcmZpZ-FsKzEc3yk&amp;_nc_zt=24&amp;_nc_ht=scontent-lga3-2.xx&amp;_nc_gid=Xei9BtAjcdbLc_uq07tikQ&amp;_nc_ss=72289&amp;oh=00_Af5z7ZVnEKUUXK0hmtl8mEqIaD3fvKsMT8mseeJ3FA7Znw&amp;oe=6A1190B8</t>
  </si>
  <si>
    <t>https://www.facebook.com/carparkherohk</t>
  </si>
  <si>
    <t>74個政府停車場中，有1,600個充電樁的平均使用率是12%
對比去年數字雖有上升，但超過一半充電樁的平均使用率是單位數</t>
  </si>
  <si>
    <t>2026-04-16T07:17:31.000Z</t>
  </si>
  <si>
    <t>https://www.facebook.com/carparkherohk/posts/pfbid02UQmyQ4qGWLaViioGahwkihE7jyk61zM7rfmmCPsoRZYZ5vS9mrDsgk1Snaofjn1Vl</t>
  </si>
  <si>
    <t>UzpfSTEwMDAwMjAwOTQzMDQwMjpWSzoxNzI0MDg0ODg5MDA0NTAz</t>
  </si>
  <si>
    <t>2026-04-16T09:32:44.000Z</t>
  </si>
  <si>
    <t>UzpfSTYxNTU1NzUwOTUyMzc1OlZLOjE3MjExNzAxOTkyOTU5NzI=</t>
  </si>
  <si>
    <t>2026-04-13T00:48:54.000Z</t>
  </si>
  <si>
    <t>UzpfSTYxNTU2MTUwODMwMTk0OlZLOjE3MTk1MTA3ODYxMjg1ODA=</t>
  </si>
  <si>
    <t>2026-04-10T13:00:26.000Z</t>
  </si>
  <si>
    <t>pcb.1719510786128580</t>
  </si>
  <si>
    <t>https://www.facebook.com/media/set/?set=pcb.1719510786128580&amp;type=1</t>
  </si>
  <si>
    <t>122490915014205027</t>
  </si>
  <si>
    <t>https://scontent-bos5-1.xx.fbcdn.net/v/t39.30808-6/668710742_122490915164205027_6521208050937977250_n.jpg?stp=cp6_dst-jpg_s590x590_tt6&amp;_nc_cat=110&amp;ccb=1-7&amp;_nc_sid=aa7b47&amp;_nc_ohc=pjYtmVCijLgQ7kNvwHDc0dy&amp;_nc_oc=AdrZ6lDukXA9DLYl-an_rZwHnoBmAMOg_SZyXzL2FqNOpz67GMKOsV-coLke2hsgeiE&amp;_nc_zt=23&amp;_nc_ht=scontent-bos5-1.xx&amp;_nc_gid=Ar1Gyn_YHLSLsiqKtQ3YyQ&amp;_nc_ss=7d289&amp;oh=00_Af6r4wCBqpKLTBps20v7v9zdQTety8uQRxJP4jZn0zvLvg&amp;oe=6A11AB14</t>
  </si>
  <si>
    <t>May be an image of car and text that says '8:28 LTE HK$15,500 20" Helix 20"Helix2.0版車輪 2.0 版車輪 認證續航距離 (WLTP) 466 認證續航距離（WLTP）：466公里 公里 HK$9,600 淺灰内飾 五座位設計 Autopilot Autopilot自動輔助駕駛套裝 自動輔助駕駛套裝 HK$460,093.20 節省估算燃料支前 立即訂購 &lt; tesla.com'</t>
  </si>
  <si>
    <t>61556150830194</t>
  </si>
  <si>
    <t>122490915056205027</t>
  </si>
  <si>
    <t>https://scontent-bos5-1.xx.fbcdn.net/v/t39.30808-6/669354361_122490915176205027_5114150203063418816_n.jpg?stp=cp6_dst-jpg_s590x590_tt6&amp;_nc_cat=100&amp;ccb=1-7&amp;_nc_sid=aa7b47&amp;_nc_ohc=eZ9i7q8EH5UQ7kNvwEow0a5&amp;_nc_oc=AdpqZROlj8LK_HpE9wN0kAG4VBzJESWFRyL4EPx24TsV3cmkEphJnCfyrU29DZbIeKg&amp;_nc_zt=23&amp;_nc_ht=scontent-bos5-1.xx&amp;_nc_gid=Ar1Gyn_YHLSLsiqKtQ3YyQ&amp;_nc_ss=7d289&amp;oh=00_Af4iYYPOsRTKidd0jJhUkFLfaG7z9uzEgFwhV1CFW3cpGQ&amp;oe=6A119699</t>
  </si>
  <si>
    <t>May be an image of car and text that says '8:28号 8:28 LTE HK$15,500 20" Helix 20"Helix2.0版車輪 2.0 版車輪 認證續航距離 (WLTP) 認證續航距離（WLTP）：466公里 466 ：466公里 公里 HK$9,600 淺灰内飾 五座位設計 Autopilot Autopilot自動輔助駕駛套裝 自動輔助駕駛套裝 HK$460,093.20 節省估車燃料開支前 立即訂購 &lt; tesla.com'</t>
  </si>
  <si>
    <t>UzpfSTE3NjA2NTM0OTUzMTk0ODk6Vks6MTcxODgwNDcyOTUzMjUxOQ==</t>
  </si>
  <si>
    <t>2026-04-09T13:57:56.000Z</t>
  </si>
  <si>
    <t>FFA49C91</t>
  </si>
  <si>
    <t>1768057297912442</t>
  </si>
  <si>
    <t>https://www.facebook.com/1760653495319489/photos/gm.1718804729532519/1768057297912442/?type=3</t>
  </si>
  <si>
    <t>UzpfSTEwMDA4ODQ2MDg4MjcwMTpWSzoxNzEzMzI0MjAzNDEzOTA1</t>
  </si>
  <si>
    <t>2026-04-02T13:48:13.000Z</t>
  </si>
  <si>
    <t>一個3月登記左9千部電動車!!</t>
  </si>
  <si>
    <t>931760106431924</t>
  </si>
  <si>
    <t>May be an image of text that says 'BYD TESLA 2026年3月電動私家車首次登記數字 （品牌） hkevdb.com GAC GACAION ZEEKR 951 927 1765 1675 DONGFENG XPENG TOYOTA B.M.W. LEAPMOTOR SMART 858 469 376 373 236 MG 203 182 MAXUS 159 MINI MERCEDES BE 141 139 DENZA PORSCHE 98 72 DEEPAL 55 VOLVO 47 JAECOO OMODA 39 GEELY EVEASY KIA 27 23 NISSAN 23 20 AVATR SUBARU FARIZON HYUNDAI WULING FORTHING FIREFLY LEXUS LINGBOX 12 11 10 10 10 AION 6 AUDI POLESTAR JUNEYAO 2 ICAUR KAIYI MITSUBISHI 1 NETA- 1 SUZUKI 700 400 更多資訊： hkevdb.com 600 300 1000 1400 1600 1800 2000'</t>
  </si>
  <si>
    <t>https://scontent-atl3-1.xx.fbcdn.net/v/t39.30808-6/661657925_931760113098590_7783352810617466893_n.jpg?stp=dst-jpg_p526x296_tt6&amp;_nc_cat=103&amp;ccb=1-7&amp;_nc_sid=127cfc&amp;_nc_ohc=hGUIud4cQxwQ7kNvwH2sQ4z&amp;_nc_oc=AdqvFehiFHz90SaBJ2yo4A71nPItmLrgL7YYW3_A4EzsWIu9Gh8bUvk2gUTrh3m6sFU&amp;_nc_zt=23&amp;_nc_ht=scontent-atl3-1.xx&amp;_nc_gid=9CA-TCxMpb23n8U9OAmkdQ&amp;_nc_ss=72289&amp;oh=00_Af6ajbkD0rcg0QfQVumMzzNjqeEKcG5a55DJWTLzTCqQhA&amp;oe=6A11A08F</t>
  </si>
  <si>
    <t>https://www.facebook.com/photo.php?fbid=931760106431924&amp;set=a.112768591664417&amp;type=3</t>
  </si>
  <si>
    <t>https://scontent-atl3-2.xx.fbcdn.net/v/t39.30808-1/317600498_100972522861444_6118366375998628037_n.jpg?stp=cp0_dst-jpg_s40x40_tt6&amp;_nc_cat=101&amp;ccb=1-7&amp;_nc_sid=2d3e12&amp;_nc_ohc=ArQVEk5cWFEQ7kNvwEEUOHY&amp;_nc_oc=AdphPaTd8HWbSOyQmg7QaLx1iCs4ersPY_BrUd_Qmb_SX59NxoinGCjZ0ubMBujgVOU&amp;_nc_zt=24&amp;_nc_ht=scontent-atl3-2.xx&amp;_nc_gid=9CA-TCxMpb23n8U9OAmkdQ&amp;_nc_ss=72289&amp;oh=00_Af5jxp4ZqYzBOiuhJBGV1bfmuA5v7lfINl11uk-8Zs6XZw&amp;oe=6A119B4E</t>
  </si>
  <si>
    <t>【2026年3月份電動車首次登記 超過9千部‼️】
喺取消一換一效應下，3月份共有9,150部電動私家車登記，相信係有史以嚟最多嘅一個月，第一位BYD Hong Kong - Harmony Auto，第二位Tesla，第三位AION。
頭五位型號：
1️⃣BYD ATTO 2 – 1,495部
2️⃣TESLA MODEL Y RWD – 811部
3️⃣DONGFENG NAMMI VIGO PRO – 665部
4️⃣TESLA MODEL 3 RWD – 512部
5️⃣ZEEKR 7X PLATINUM – 498部
*以運輸署登記型號名稱計
想知邊部電動車好賣啲？Click入黎網站 https://hkevdb.com
#BYD #TESLA #AION #ZEEKR #DONGFENG</t>
  </si>
  <si>
    <t>61552172395009</t>
  </si>
  <si>
    <t>https://m.facebook.com/bydhkharmonyauto/</t>
  </si>
  <si>
    <t>https://www.facebook.com/bydhkharmonyauto</t>
  </si>
  <si>
    <t>BYD Hong Kong - Harmony Auto</t>
  </si>
  <si>
    <t>NjQyMTgzOTU5MjA4MTA3Omh0dHBzXGEvL2hrZXZkYi5jb20vOjpEZWZhdWx0Ojo6OTMxNzY2NTAzMDk3OTUxOg==</t>
  </si>
  <si>
    <t>https://lm.facebook.com/l.php?u=https%3A%2F%2Fhkevdb.com%2F&amp;h=AUBbPIrezb5c-qpOs1OT7_IQhZTxVV3ODbC6ekUdm_qwWQw4V3SSFkz1ZT1NkpTuSrPXD9d59a2D9C8J3C15nOnHAFZU2ynszgQLYFSVBSNpXe962pq8Pnpbberq7ztlg2DGwEEqSFe9O91v5SUVcbxBsNE88TlQ&amp;s=1</t>
  </si>
  <si>
    <t>https://l.facebook.com/l.php?u=https%3A%2F%2Fhkevdb.com%2F&amp;h=AUCOzGFATGkDN1_biLsyD2qTkkvic0y2eJbCIuKkT42v6IH5g5wBN5BC5HQepwqInWPKKv_M4NZakGyGTSLcg04n4Lyqp6eqj1bOUqW6e_F4c82KGnWAKseKPa88IT6gD9CC_J0lOAbR5vNX9EiHQTEDPrYYQkgR&amp;s=1</t>
  </si>
  <si>
    <t>446454215434820</t>
  </si>
  <si>
    <t>https://m.facebook.com/hashtag/dongfeng</t>
  </si>
  <si>
    <t>https://www.facebook.com/hashtag/dongfeng?__eep__=6</t>
  </si>
  <si>
    <t>2026-04-02T13:39:51.000Z</t>
  </si>
  <si>
    <t>https://www.facebook.com/hkevdb/posts/pfbid02d6zuonSinm53UJnNkE94NkXHRaJfU5EEukRAG9TRoUDnRUonRjr7TWu8ByRNAQjCl</t>
  </si>
  <si>
    <t>UzpfSTEwMDAwNzI2NDc0MDU2MjpWSzoxNzEzMjY5MjkwMDg2MDYz</t>
  </si>
  <si>
    <t>2026-04-02T12:28:34.000Z</t>
  </si>
  <si>
    <t>去差電又要俾多5蚊喇</t>
  </si>
  <si>
    <t>https://scontent-atl3-2.xx.fbcdn.net/v/t39.30808-1/301992206_439507891532699_8927842219222884717_n.png?stp=cp0_dst-png_s40x40&amp;_nc_cat=100&amp;ccb=1-7&amp;_nc_sid=2d3e12&amp;_nc_ohc=4u8LZsLuQZsQ7kNvwG835-H&amp;_nc_oc=AdqY-nxR8dp7nxUX4HZegofi-BEIZl5zEnpbbLsUbGObG9wiHzvHqbgEEIa4xBZvpXM&amp;_nc_zt=24&amp;_nc_ht=scontent-atl3-2.xx&amp;_nc_gid=9CA-TCxMpb23n8U9OAmkdQ&amp;_nc_ss=72289&amp;oh=00_Af7n9m6Z0VU_psJpPzbTWiHSUKkIxaSu-hsyGCrduXO2TA&amp;oe=6A1190B8</t>
  </si>
  <si>
    <t>領展於4月8日起取消免費泊車優惠，改為指定時數優惠價時租$5，電動車1小時免費泊車優惠「EV泊」亦會於同日終止，同樣改為時租$5，優惠1小時</t>
  </si>
  <si>
    <t>2026-04-02T12:25:48.000Z</t>
  </si>
  <si>
    <t>https://www.facebook.com/carparkherohk/posts/pfbid0KrRA2ATkVok3RAsWModoYCLwdfxv3pxhNtY1soGLnM9ojguR76FF4uvLBxCyYhtPl</t>
  </si>
  <si>
    <t>UzpfSTExODEyNjAwODA2NDM3NTY6Vks6MTcxMzE2NjAzNjc2MzA1NQ==</t>
  </si>
  <si>
    <t>2026-04-02T10:58:49.000Z</t>
  </si>
  <si>
    <t>UzpfSTU5NTkxOTEwMjpWSzoxNzEyMzQ2OTQ2ODQ0OTY0</t>
  </si>
  <si>
    <t>2026-04-02T00:29:58.000Z</t>
  </si>
  <si>
    <t>一換一取消｜謝展寰：油費5000元一個月　電動車就4、500元完全有競爭力</t>
  </si>
  <si>
    <t>10162812694169103</t>
  </si>
  <si>
    <t>https://external-lga3-2.xx.fbcdn.net/emg1/v/t13/13507912109052916620?url=https%3A%2F%2Fd1x4njjgkw4jf2.cloudfront.net%2Fnownews%2FNewsImage%2FL-CAR-260401-15.jpg&amp;fb_obo=1&amp;utld=d1x4njjgkw4jf2.cloudfront.net&amp;stp=c0.5000x0.5000f_dst-jpg_flffffff_p500x261_q75_tt6&amp;_nc_gid=t4D3SX0TOqR5U6A1a-EBgQ&amp;_nc_oc=AdqhjHBD7EJE5luXu1IKcIp7WnnjzAH57aXyBjcXz-5wxW43whMBYK1hrF64QZVxN8w&amp;ccb=13-1&amp;oh=06_Q3-_AXuCHRnVD4KLxImTeUN6HFNp0miJRfWWh3Rbhjx4PMKP&amp;oe=6A0D9B18&amp;_nc_sid=085657</t>
  </si>
  <si>
    <t>UzpfSTE0MTY3NjUxOTk3NzQxODY6Vks6MTcxMjc4OTc1NjgwMDY4Mw==</t>
  </si>
  <si>
    <t>2026-04-01T22:07:17.000Z</t>
  </si>
  <si>
    <t>UzpfSTEwMDA2MzQ5MjM1NjYxMjpWSzoxNzEyMTAxNjAzNTM2MTY1</t>
  </si>
  <si>
    <t>2026-04-01T02:38:55.000Z</t>
  </si>
  <si>
    <t>FFB9BAB5</t>
  </si>
  <si>
    <t>1539968481462882</t>
  </si>
  <si>
    <t>https://scontent-lga3-2.xx.fbcdn.net/v/t39.30808-6/660450209_1539968488129548_6918970496891963622_n.jpg?stp=dst-jpg_p526x296_tt6&amp;_nc_cat=103&amp;ccb=1-7&amp;_nc_sid=833d8c&amp;_nc_ohc=KQvGqfGpXicQ7kNvwGgqU7d&amp;_nc_oc=Adr3sr_P_AWmyFA9sJJhTkcw5DaNvlMCheFEw8k_X66HLJUZjZTrhjAcAihhZRpf0Dc&amp;_nc_zt=23&amp;_nc_ht=scontent-lga3-2.xx&amp;_nc_gid=t4D3SX0TOqR5U6A1a-EBgQ&amp;_nc_ss=72289&amp;oh=00_Af6ogyCVZwTGVw1c4yYSibP5To3drwO3-33hB7kt2BZqHg&amp;oe=6A118A4A</t>
  </si>
  <si>
    <t>https://www.facebook.com/photo.php?fbid=1539968481462882&amp;set=a.535693401890400&amp;type=3</t>
  </si>
  <si>
    <t>https://scontent-lga3-3.xx.fbcdn.net/v/t39.30808-1/306850270_535693431890397_4737971069423983421_n.jpg?stp=cp0_dst-jpg_s40x40_tt6&amp;_nc_cat=107&amp;ccb=1-7&amp;_nc_sid=2d3e12&amp;_nc_ohc=n8mtGAU-__oQ7kNvwGjG4fS&amp;_nc_oc=AdqaSeUzETnbBsbr2KseUtbAm4ROZQdTtSPQJJNXEdvIkTipNMEsDmFIzoNW_2Mnwv0&amp;_nc_zt=24&amp;_nc_ht=scontent-lga3-3.xx&amp;_nc_gid=t4D3SX0TOqR5U6A1a-EBgQ&amp;_nc_ss=72289&amp;oh=00_Af74HKZyBJ_SdTsrclOzzICa03ADyltOP1YR4SKPIZI1CQ&amp;oe=6A118C4A</t>
  </si>
  <si>
    <t>六座Model Y L香港發佈
➡️雙摩打四驅
➡️續航681km (WLTP)
➡️0-100km/h 4.5s
➡️電子避震
➡️18+1喇叭沉浸式音響
✅️2026年第二季交車
連稅價錢HK$499,978
#最心痛是來得太遲‍</t>
  </si>
  <si>
    <t>1031168230234851</t>
  </si>
  <si>
    <t>https://m.facebook.com/hashtag/%E6%9C%80%E5%BF%83%E7%97%9B%E6%98%AF%E4%BE%86%E5%BE%97%E5%A4%AA%E9%81%B2</t>
  </si>
  <si>
    <t>https://www.facebook.com/hashtag/%E6%9C%80%E5%BF%83%E7%97%9B%E6%98%AF%E4%BE%86%E5%BE%97%E5%A4%AA%E9%81%B2?__eep__=6</t>
  </si>
  <si>
    <t>2026-04-01T02:33:24.000Z</t>
  </si>
  <si>
    <t>https://www.facebook.com/samanthac.travel/posts/pfbid0F5EzTnwkJAd6bhGTQXyNSPg6f3a4W3cek8wZCh2fU33HpMApxMbtJAwg2saqDdxAl</t>
  </si>
  <si>
    <t>UzpfSTY3NjgzNzQ2ODpWSzoxNzExNzgyMzcwMjM0NzU1</t>
  </si>
  <si>
    <t>2026-04-01T01:53:18.000Z</t>
  </si>
  <si>
    <t>pcb.1711782370234755</t>
  </si>
  <si>
    <t>https://www.facebook.com/media/set/?set=pcb.1711782370234755&amp;type=1</t>
  </si>
  <si>
    <t>10162727390132469</t>
  </si>
  <si>
    <t>https://scontent-lga3-1.xx.fbcdn.net/v/t39.30808-6/661496654_10162727390147469_5083559287987978148_n.jpg?stp=cp6_dst-jpegr_s590x590_tt6&amp;_nc_cat=111&amp;ccb=1-7&amp;_nc_sid=aa7b47&amp;_nc_ohc=TD9jpprkN-YQ7kNvwEf5a_j&amp;_nc_oc=Adpyed2asm6oO8t7SMTsqdXlOjVlRRTHrmB13ccWnRSEudBytFTbzpTicgDohzenjmk&amp;_nc_zt=23&amp;se=-1&amp;_nc_ht=scontent-lga3-1.xx&amp;_nc_gid=YjYLmo2h__kxtM6KYw2fCw&amp;_nc_ss=72289&amp;oh=00_Af5NyLBmM1H1wfFTvCGmv_NscrNI-B9NGx-q10u0q2T2Fg&amp;oe=6A118C17</t>
  </si>
  <si>
    <t>May be an image of car, street and text</t>
  </si>
  <si>
    <t>pfbid0htinK9zfDuSQwp52q9wbSMDtBYutsghvcLbdELU35sYVpG3HC9zpabMLtEwDKXbtl</t>
  </si>
  <si>
    <t>10162727390257469</t>
  </si>
  <si>
    <t>https://scontent-lga3-3.xx.fbcdn.net/v/t39.30808-6/663266933_10162727390277469_2897203975668193380_n.jpg?stp=cp6_dst-jpegr_s590x590_tt6&amp;_nc_cat=108&amp;ccb=1-7&amp;_nc_sid=aa7b47&amp;_nc_ohc=DEdmM3k-KigQ7kNvwEnkw6N&amp;_nc_oc=AdrR9WqUCFAPFLr390FHTrVyRmhd6RT87-1rgZc65kV_BlrRaGBLTjP1DrnnOimFJcg&amp;_nc_zt=23&amp;se=-1&amp;_nc_ht=scontent-lga3-3.xx&amp;_nc_gid=YjYLmo2h__kxtM6KYw2fCw&amp;_nc_ss=72289&amp;oh=00_Af7ATc5vm-227DPszFjaj4B7jaWWF7iTCFN_yQv9nAOzJQ&amp;oe=6A119742</t>
  </si>
  <si>
    <t>10162727390387469</t>
  </si>
  <si>
    <t>https://scontent-lga3-2.xx.fbcdn.net/v/t39.30808-6/661649086_10162727390407469_713364264501536346_n.jpg?stp=cp6_dst-jpegr_s590x590_tt6&amp;_nc_cat=105&amp;ccb=1-7&amp;_nc_sid=aa7b47&amp;_nc_ohc=H7fRImJ9NEwQ7kNvwErMveJ&amp;_nc_oc=AdpeVPkEO7B-1suVT7BfpTy54G4r0_x9fCeaOGido8mJq8P26BxCHbkesq1aKAPwhaM&amp;_nc_zt=23&amp;se=-1&amp;_nc_ht=scontent-lga3-2.xx&amp;_nc_gid=YjYLmo2h__kxtM6KYw2fCw&amp;_nc_ss=72289&amp;oh=00_Af43E3jqZS2arJFFxVgGDMCgWd9a9XSPpo2JDUYO_dy3XA&amp;oe=6A118779</t>
  </si>
  <si>
    <t>May be an image of car, road, street and text</t>
  </si>
  <si>
    <t>10162727390557469</t>
  </si>
  <si>
    <t>https://scontent-lga3-2.xx.fbcdn.net/v/t39.30808-6/662734612_10162727390562469_5367429203420017260_n.jpg?stp=cp6_dst-jpegr_s590x590_tt6&amp;_nc_cat=107&amp;ccb=1-7&amp;_nc_sid=aa7b47&amp;_nc_ohc=hXbf3rfbp5wQ7kNvwE80mTe&amp;_nc_oc=AdrAGrU_-vtrX3tj5dwApRHcpil2TkzHjkyA0U3wJlgmk9DUMr25Vnu2776xqV-uOt0&amp;_nc_zt=23&amp;se=-1&amp;_nc_ht=scontent-lga3-2.xx&amp;_nc_gid=YjYLmo2h__kxtM6KYw2fCw&amp;_nc_ss=72289&amp;oh=00_Af7YxcZkTEDVAwc9H8VRW5gPFaPz9Qz0zmxy0i4NNOnQ6w&amp;oe=6A11A3DA</t>
  </si>
  <si>
    <t>10162727390732469</t>
  </si>
  <si>
    <t>https://scontent-lga3-3.xx.fbcdn.net/v/t39.30808-6/662838279_10162727390747469_1731920490031223019_n.jpg?stp=cp6_dst-jpegr_s590x590_tt6&amp;_nc_cat=104&amp;ccb=1-7&amp;_nc_sid=aa7b47&amp;_nc_ohc=WzL9SMCzIcAQ7kNvwG46Pmc&amp;_nc_oc=AdporXh9HLKBP8_XZzaSdxNTI112BZ1sct7li61_Zo3n9VGnYgDGI5siTWoB2HtS2_c&amp;_nc_zt=23&amp;se=-1&amp;_nc_ht=scontent-lga3-3.xx&amp;_nc_gid=YjYLmo2h__kxtM6KYw2fCw&amp;_nc_ss=72289&amp;oh=00_Af6EPJVA7U5U86bs9zmwbyYFHRzqQQHjS2c-Y7Faxd3M4w&amp;oe=6A118840</t>
  </si>
  <si>
    <t>UzpfSTIwNTU0OTgwNzUwMTY4MDk6Vks6MTcxMTczOTE2MDIzOTA3Ng==</t>
  </si>
  <si>
    <t>2026-03-31T15:48:47.000Z</t>
  </si>
  <si>
    <t>FF2D2B2C</t>
  </si>
  <si>
    <t>2057371588162791</t>
  </si>
  <si>
    <t>https://www.facebook.com/2055498075016809/photos/gm.1711739160239076/2057371588162791/?type=3</t>
  </si>
  <si>
    <t>UzpfSTEwMDA2MzQ5MjM1NjYxMjpWSzoxNzEwNzY5MTg3MDAyNzQw</t>
  </si>
  <si>
    <t>2026-03-30T10:10:12.000Z</t>
  </si>
  <si>
    <t>https://scontent-lga3-2.xx.fbcdn.net/v/t39.30808-1/306850270_535693431890397_4737971069423983421_n.jpg?stp=cp0_dst-jpg_s40x40_tt6&amp;_nc_cat=107&amp;ccb=1-7&amp;_nc_sid=2d3e12&amp;_nc_ohc=n8mtGAU-__oQ7kNvwE33aY2&amp;_nc_oc=AdodlCHi6087TYjTThgTK35V4QGHbLd6iOrHkZaM4TNDBISiveBGueneD5zl5MBsVaQ&amp;_nc_zt=24&amp;_nc_ht=scontent-lga3-2.xx&amp;_nc_gid=YjYLmo2h__kxtM6KYw2fCw&amp;_nc_ss=72289&amp;oh=00_Af5Gn8dAnnkgr8eEQHMd4Tw81Bn54lvzDIPUsxJhPbNv4g&amp;oe=6A118C4A</t>
  </si>
  <si>
    <t>後一換一時代全稅價錢公佈‼️
Model 3 RWD 35.6萬、LR 39萬、P 44.2萬
Model Y RWD 41.3萬、LR 48萬</t>
  </si>
  <si>
    <t>2026-03-30T10:01:33.000Z</t>
  </si>
  <si>
    <t>https://www.facebook.com/samanthac.travel/posts/pfbid02FkSsz6MaJmdJJYavpyLYUy8LsQeCYGpwMzuKyQa6kf9Rvw8zUTwwAektZzaz5TVLl</t>
  </si>
  <si>
    <t>UzpfSTY3NDIzMzM4NjpWSzoxNzEwNjMxNzkwMzQ5ODEz</t>
  </si>
  <si>
    <t>2026-03-30T09:39:28.000Z</t>
  </si>
  <si>
    <t>FF737373</t>
  </si>
  <si>
    <t>10163203489378387</t>
  </si>
  <si>
    <t>https://www.facebook.com/photo.php?fbid=10163203489378387&amp;set=gm.1710631790349813&amp;type=3</t>
  </si>
  <si>
    <t>UzpfSTYwMzEwODYwMTpWSzoxNzEwMDE0MTQ3MDc4MjQ0</t>
  </si>
  <si>
    <t>2026-03-29T23:58:10.000Z</t>
  </si>
  <si>
    <t>UzpfSTE5ODA3NzM5ODI3OTA1NTg6Vks6MTcxMDEyNjE4MDQwMDM3NA==</t>
  </si>
  <si>
    <t>2026-03-29T23:58:00.000Z</t>
  </si>
  <si>
    <t>UzpfSTE1NjcyMzE2ODQzMzQ1MjY6Vks6MTcwOTgwMDUyMDQzMjk0MA==</t>
  </si>
  <si>
    <t>2026-03-29T04:31:17.000Z</t>
  </si>
  <si>
    <t>FF2D3037</t>
  </si>
  <si>
    <t>1586589915732036</t>
  </si>
  <si>
    <t>https://www.facebook.com/1567231684334526/photos/gm.1709800520432940/1586589915732036/?type=3</t>
  </si>
  <si>
    <t>UzpfSTIzNzMyNjExNTY0MzA5Mjc6Vks6MTcwNjI1ODQzNDEyMDQ4Mg==</t>
  </si>
  <si>
    <t>2026-03-25T00:50:08.000Z</t>
  </si>
  <si>
    <t>pcb.1706258434120482</t>
  </si>
  <si>
    <t>https://www.facebook.com/media/set/?set=pcb.1706258434120482&amp;type=1</t>
  </si>
  <si>
    <t>1236565985355258</t>
  </si>
  <si>
    <t>https://scontent-dfw5-1.xx.fbcdn.net/v/t39.30808-6/658352689_1236565988688591_3805501234144704090_n.jpg?stp=dst-jpg_p261x260_tt6&amp;_nc_cat=111&amp;ccb=1-7&amp;_nc_sid=aa7b47&amp;_nc_ohc=xUiQcXrnAwYQ7kNvwHTbCX2&amp;_nc_oc=AdozK10FE8O3ujbZiGLIoL9cZsNxBbd3wPS41ObFT8YqM42tnx41LT29_VGYhehE7HA&amp;_nc_zt=23&amp;_nc_ht=scontent-dfw5-1.xx&amp;_nc_gid=wRmElNe7jwZrNdJhyArfqg&amp;_nc_ss=7c289&amp;oh=00_Af7VBX0Y3D0Nn-69JHxa2B6TeWN_1QK3Opd0EiJYWLeQSQ&amp;oe=6A117A74</t>
  </si>
  <si>
    <t>May be an image of car and text that says 'Birdie CMHK 14:08 MoLTE system.car4.hk/inspection/re + car4 Car4HK Car4HKMotorInspection Motor Inspection 專業汽車檢驗報告 HK-20260313002 2026 2026-03-13 基本資料 日期 2026-03-13 檢查時間 10:04 PM 聯絡資料 ۸ 願客姓名 顾客聯絡電話 中 EN Required 0'</t>
  </si>
  <si>
    <t>2373261156430927</t>
  </si>
  <si>
    <t>1236566012021922</t>
  </si>
  <si>
    <t>https://scontent-dfw5-2.xx.fbcdn.net/v/t39.30808-6/658994381_1236566015355255_1678975359024528632_n.jpg?stp=dst-jpg_p261x260_tt6&amp;_nc_cat=108&amp;ccb=1-7&amp;_nc_sid=aa7b47&amp;_nc_ohc=8fiKHZ34NsgQ7kNvwG2CGCt&amp;_nc_oc=Adq80mlbzvqU_rhY5FGLM16s8gFG4YqZnTeFjJ-dJHDrscaeL44hkzJQBW2t5N73lrQ&amp;_nc_zt=23&amp;_nc_ht=scontent-dfw5-2.xx&amp;_nc_gid=wRmElNe7jwZrNdJhyArfqg&amp;_nc_ss=7c289&amp;oh=00_Af7eUid-AStqD1JHZaShxV67MamG19InSY6JuqfV4jvhZQ&amp;oe=6A11AD3E</t>
  </si>
  <si>
    <t>May be an image of text that says 'CMHK 14:08 Birdie VOLTE cara Car4HK Car4HKMotorInspectior Motor Inspection 專業汽車檢驗報告 整體評估報告 全面分析與風險評估 60% 車輛整體健康 3 發現問題 需要關注 89% AI準確度 高精準度 $156,500+港幣 港幣 田 預計總維修費用 EN Required 4'</t>
  </si>
  <si>
    <t>1236566045355252</t>
  </si>
  <si>
    <t>https://scontent-dfw5-1.xx.fbcdn.net/v/t39.30808-6/657280355_1236566048688585_5325613403423593674_n.jpg?stp=dst-jpg_p261x260_tt6&amp;_nc_cat=109&amp;ccb=1-7&amp;_nc_sid=aa7b47&amp;_nc_ohc=o5kJPbcTiwAQ7kNvwGb3z7m&amp;_nc_oc=AdqiNaT1tv53FieEB3YeCDlYMKh_w8t_9mPR59MoNAKh4XvVUQ4imaC9t6dNbo4wmKc&amp;_nc_zt=23&amp;_nc_ht=scontent-dfw5-1.xx&amp;_nc_gid=wRmElNe7jwZrNdJhyArfqg&amp;_nc_ss=7c289&amp;oh=00_Af6BQm6uVQ6DWu1cOBeR-SSeb_ArrD-HGUqfTBUoBOduTA&amp;oe=6A118976</t>
  </si>
  <si>
    <t>May be an image of phone and text that says 'Birdie CMHK 14:09 Car4HK Car4HKMotor Motor Inspection 專業汽車檢驗報告 VOLTE cara AI分析建議總覽 基於先進Al技術的專業分析 車輛狀況總結 這台Tesla 這台TeslaModel電池退化興常 Model Y電池退化異常 （於46，959 km 達~25% -25%，這超典型5%）·可能因製造問題或 遠超典型&lt;5） ，可能因製造問題或 使用過度 其他系統如馬達及充電則正常。 此車虚於 「異常」 狀態 因電池嚴重損耗影響織 航及可靠性。 買家應檢查電池保固資格， 並將高 額維修費用計入預算 建議購買前進行專業Tesla 場期聯型用計入預算；建試購買前進行專業Tesa esla 診斷。 異常 電池容呈僅56.2kWh kWh （規格75 kWh) ，低里程下需異常退化。 安全問題 安全問題：煞車踏板狀態無效， 煞車踏板狀態無效 可能影響 再生煞車，需即時檢查。 再生煞車， 需即時檢查。 正常方面 方面：馬達效率-95%及充電系統期 定 顯示基本狀況良好。 隱患預測 首要隱患 EN Required 日'</t>
  </si>
  <si>
    <t>1236566078688582</t>
  </si>
  <si>
    <t>https://scontent-dfw6-1.xx.fbcdn.net/v/t39.30808-6/658843455_1236566082021915_8515648098905102573_n.jpg?stp=dst-jpg_p261x260_tt6&amp;_nc_cat=101&amp;ccb=1-7&amp;_nc_sid=aa7b47&amp;_nc_ohc=0B1QgGXgzRgQ7kNvwEwIf7H&amp;_nc_oc=AdoAl5UZV2mqoUMhDpUg14_VY1yOhPQLC7pZBvzKpZfIKorOVwCBufKy5agsHmDykCo&amp;_nc_zt=23&amp;_nc_ht=scontent-dfw6-1.xx&amp;_nc_gid=wRmElNe7jwZrNdJhyArfqg&amp;_nc_ss=7c289&amp;oh=00_Af7S41UphoRpZ5pm53-XCt3AUubafIGx54QcU5L4KorHBw&amp;oe=6A11AE15</t>
  </si>
  <si>
    <t>May be an image of text that says 'cmHK 14:09 Birdie VoLTE cara Car4HK Motor Inspection 專業汽車檢驗報告 50 急需處理 電池嚴重退化， 池嚴重退化，全電池組能量僅56.2 全電池組能量僅56.2 kWh （規格～75kWh），於46,，95 （規格~75 kWh) 於46,959 km 顯示~25%損耗 顯示~ 示~25%損耗，影響續航力並有播淺風， 影善細航力亚有擔度風 顾。 受影響系統： 動力系統 預估费用 港幣150,000+ 急需處理 煞車踏板狀態無效 偏離預期值， 煞車路板狀態無效,偏離預期值，可 可能影 響再生煞車效率及整體行車安全。 受影響系統： 受影響系統:動力系統 動力系統 預估費用 港幣4,500+ 建議維修 熱管理異常，車廂溫度波動（20.2C至 熱管理異常， 車廂溫度波動 （20.2C至 (20. 58.3C） 及風道溫度過低 及風道溫度過低（-22C）， （-22C） （-22C），顯 ，顯 示效率低下並可能影響舒適度。 受影響系統： 動力系統 預估費用 港幣2,000+ EN Required 日'</t>
  </si>
  <si>
    <t>1236566108688579</t>
  </si>
  <si>
    <t>https://scontent-dfw5-1.xx.fbcdn.net/v/t39.30808-6/657556377_1236566112021912_3783618437238706321_n.jpg?stp=dst-jpg_p261x260_tt6&amp;_nc_cat=109&amp;ccb=1-7&amp;_nc_sid=aa7b47&amp;_nc_ohc=cS2wNRIv1rMQ7kNvwF4i0jB&amp;_nc_oc=AdoiomU7FBMm-tFXcm5yu7qxom7ELzN1qz87O2KkQvTaXk8K7Iv7Cv-syQWRdi48zAg&amp;_nc_zt=23&amp;_nc_ht=scontent-dfw5-1.xx&amp;_nc_gid=wRmElNe7jwZrNdJhyArfqg&amp;_nc_ss=7c289&amp;oh=00_Af5ZwvngIvcAgGEZPWUWHOxVnyCCtxvBLM78aqF4Nsghsg&amp;oe=6A119AE9</t>
  </si>
  <si>
    <t>May be an image of text that says 'CMHK Birdie 14:09 VOLTE cara Car4HK Car4HKMotor Motor Inspection 專業汽車檢驗報告 50 首要隱患 •電池失效 加速退化 （低里程~25%） 電池失效-加速据化（低里程~25%) 可 能造成維航突然下降或電池組完全失 下降或電池組完全失 能造成續航突然 效 導致擱淺。 次要隱患 ·煞車系統退化- 系統退化-踏板狀態無效可能惡 化 ，影響再生煞車並延長熱停距離。 潛在隱患 熱管理系統失效 ·熱管理系統失效-温度波動可能加制， 溫度波動可能加劇， 造成空調效率低下或極端情況下過熱。 下或極端情況下過熱。 造成空調效率 感應器漂移· 熱數摄輕微異常可能願示 感應器早期失效， 感應器早期失效，影響系統監控。 ·影響系統監控。 基本耗損預測 根據當前46,959km里程 跟媽當前46,959m里程·以下需動車專屬造 km里程 以下電動車專屬消耗 品及項目即將需要檢查或更換 以維持性能 耗損項目 預測更換/檢查時機/原因 立廂空氣池心 重痛空氣涵芯　每2年423,000m更換，轻 確 每2年或~32,000km頁 km更換 保空氣清新及空調效率 防止 灰摩積聚。 カとヤい ケずい ARARAAI EN Required 1'</t>
  </si>
  <si>
    <t>UzpfSTE5MTUxNjc1ODI0NTE2NTU6Vks6MTcwNTcxNzAzNzUwNzk1NQ==</t>
  </si>
  <si>
    <t>2026-03-24T09:45:38.000Z</t>
  </si>
  <si>
    <t>FF4B4F58</t>
  </si>
  <si>
    <t>1915168909118189</t>
  </si>
  <si>
    <t>May be an image of cablecar, helicopter and skyscraper</t>
  </si>
  <si>
    <t>https://www.facebook.com/1915167582451655/photos/gm.1705717037507955/1915168909118189/?type=3</t>
  </si>
  <si>
    <t>UzpfSTE2MTU4OTUzNjYyMDAwMjY6Vks6MTcwNTA4MzM1NzU3MTMyMw==</t>
  </si>
  <si>
    <t>2026-03-23T15:03:42.000Z</t>
  </si>
  <si>
    <t>1235412485470608</t>
  </si>
  <si>
    <t>May be an image of ticket stub and text that says '閣下好， 我是錦龍 閣下好，我是錦龍KLM集團Zeek KLM 集團 Zeekr 品牌同事。 此前與閣下聯絡的銷售人員 Jackson JacksonPang, Pang, 因涉違規及誠信問 題， 已被公司即時停職 息，已被公司即時停職，其公司 其公司電 話已收回， ，後續文件由集團總部直 接接手。 ! 重要提示： 請勿再私下聯繫該員工或轉賬 若 Jackson o私下收款但未向公司提供 合資格配額， 本公司將無法為閣下 完成出牌程序。 後續行動建議： 報警備案： 備案：我司已於3月16日就此 日就此 報警。 因交易屬私下處理， 建議閣 下直接向 下直接向Jackson造討，其全名是 Jackson 追討， 其全名是 PANG 聯絡電話為 配額事宜， 為免影響 配額事宜：為免影響「一換一」登 「一換一」 登記 期限， ，請盡快與其蘆清配額問題。 如有需要， ，本公司可協助閣下尋找 配額。 如需任何協助或查詢 如需任何協助或查詢，歡迎隨時與 歡迎隨時與 我聯絡。 下午8：18 8:18'</t>
  </si>
  <si>
    <t>https://www.facebook.com/1615895366200026/photos/gm.1705083357571323/1235412485470608/?type=3</t>
  </si>
  <si>
    <t>UzpfSTEwMDA2MzQ5MjM1NjYxMjpWSzoxNzAwNDA1MzU4MDM5MTIz</t>
  </si>
  <si>
    <t>2026-03-19T01:12:00.000Z</t>
  </si>
  <si>
    <t>pcb.1490705899732807</t>
  </si>
  <si>
    <t>https://www.facebook.com/upcarhkg/posts/pfbid0wUzxqFK235A4pFE9spWKP8BSWa58EK5vFMQ8g5hUTRimozJR6FLcG5dFDo5Lf2s8l</t>
  </si>
  <si>
    <t>1490704519732945</t>
  </si>
  <si>
    <t>May be an image of car and text that says '驾輯 UPBAR 續航 續航900km！! THE NEW BMW THENEWBMWi3. i3. B4ИB'</t>
  </si>
  <si>
    <t>https://scontent-atl3-1.xx.fbcdn.net/v/t39.30808-6/652455338_1490704539732943_6802829770771365552_n.jpg?stp=dst-jpg_s590x590_tt6&amp;_nc_cat=103&amp;ccb=1-7&amp;_nc_sid=127cfc&amp;_nc_ohc=tSSiSxm52tEQ7kNvwHHccy8&amp;_nc_oc=Adr_W3yylCctyTVt1Leb7eIhfgbkNFUFkqkbEpcpdXpImYqkPsPcJRocXDlX9XDJbQ0&amp;_nc_zt=23&amp;_nc_ht=scontent-atl3-1.xx&amp;_nc_gid=yvTUPe6Dh202jN3GLh2M2w&amp;_nc_ss=72289&amp;oh=00_Af6swdWvR-657cUcEM6zk20jQvc1_jkzbgenQu0itrczCw&amp;oe=6A11A89E</t>
  </si>
  <si>
    <t>1490704483066282</t>
  </si>
  <si>
    <t>May be an image of ‎car and ‎text that says '‎59蛋輛 驾 UIPDAR سعت อร‎'‎‎</t>
  </si>
  <si>
    <t>https://scontent-atl3-3.xx.fbcdn.net/v/t39.30808-6/651900829_1490704529732944_582022882933003788_n.jpg?stp=dst-jpg_s590x590_tt6&amp;_nc_cat=108&amp;ccb=1-7&amp;_nc_sid=127cfc&amp;_nc_ohc=O6FCPnB5JyUQ7kNvwFavfYj&amp;_nc_oc=AdqNvXC1RbCE0pMc30CYEjGiH_4dFQ13NhA0hCwfzv6DfvUeoOwZNF1UF68FGTS8z9Q&amp;_nc_zt=23&amp;_nc_ht=scontent-atl3-3.xx&amp;_nc_gid=yvTUPe6Dh202jN3GLh2M2w&amp;_nc_ss=72289&amp;oh=00_Af50tRc_K_PeIDLPyxR2NZkuGEgHDgdt7XMCadzx0Ifm9Q&amp;oe=6A1191A7</t>
  </si>
  <si>
    <t>1490704503066280</t>
  </si>
  <si>
    <t>https://scontent-atl3-1.xx.fbcdn.net/v/t39.30808-6/655065240_1490704533066277_6420689975817661917_n.jpg?stp=dst-jpg_s590x590_tt6&amp;_nc_cat=105&amp;ccb=1-7&amp;_nc_sid=127cfc&amp;_nc_ohc=dawSWXRvcEcQ7kNvwEKHlJv&amp;_nc_oc=AdroNsUK4LPUE9QG1Y2jg6MZVYjBsL5vaeRwd1hrR1c6OUP2hFNfC5542tudEFIbdR0&amp;_nc_zt=23&amp;_nc_ht=scontent-atl3-1.xx&amp;_nc_gid=yvTUPe6Dh202jN3GLh2M2w&amp;_nc_ss=72289&amp;oh=00_Af4HaiTNe3HGNV9QJxQcNApfk0Y4CPXmmDZcR0C3nwwo9g&amp;oe=6A11A7B9</t>
  </si>
  <si>
    <t>1490704493066281</t>
  </si>
  <si>
    <t>https://scontent-atl3-3.xx.fbcdn.net/v/t39.30808-6/651904788_1490704523066278_3586845953528580477_n.jpg?stp=dst-jpg_s590x590_tt6&amp;_nc_cat=107&amp;ccb=1-7&amp;_nc_sid=127cfc&amp;_nc_ohc=PUwMFJbZZAIQ7kNvwF46FT2&amp;_nc_oc=AdrEnDLSrJcG1mvav57VBdJ1NSTyH-h_8AlJeFKSO8Da4rjAC_BO1QFQAbvWUTcAiYg&amp;_nc_zt=23&amp;_nc_ht=scontent-atl3-3.xx&amp;_nc_gid=yvTUPe6Dh202jN3GLh2M2w&amp;_nc_ss=72289&amp;oh=00_Af6ZUKDt4NuWCgUBwT3cz8P_NTzdWczafJE1VU36ywDPLg&amp;oe=6A1188C7</t>
  </si>
  <si>
    <t>1490704513066279</t>
  </si>
  <si>
    <t>May be an image of text that says '驾輔 UPDAR MW 0'</t>
  </si>
  <si>
    <t>https://scontent-atl3-2.xx.fbcdn.net/v/t39.30808-6/651707600_1490704536399610_8243452167460569540_n.jpg?stp=dst-jpg_s590x590_tt6&amp;_nc_cat=101&amp;ccb=1-7&amp;_nc_sid=127cfc&amp;_nc_ohc=j0N9ZDZ3zfUQ7kNvwESbjGl&amp;_nc_oc=AdprKS6CcGdzbgkAiiIbVy2_nphOS1Dy-BoW21IbTzjKcpCLb2qPm6nZK5KZH5VNFJg&amp;_nc_zt=23&amp;_nc_ht=scontent-atl3-2.xx&amp;_nc_gid=yvTUPe6Dh202jN3GLh2M2w&amp;_nc_ss=72289&amp;oh=00_Af5dP5d9LZgZPpdKKsQRPPrwCIOyHhsQzAtDhswwXv_QEQ&amp;oe=6A119DCB</t>
  </si>
  <si>
    <t>100063802335247</t>
  </si>
  <si>
    <t>駕輛 UpCar</t>
  </si>
  <si>
    <t>https://scontent-atl3-3.xx.fbcdn.net/v/t39.30808-1/306158498_492211766248897_2776522517843518755_n.jpg?stp=cp0_dst-jpg_s40x40_tt6&amp;_nc_cat=111&amp;ccb=1-7&amp;_nc_sid=2d3e12&amp;_nc_ohc=rou-Z8n3oZsQ7kNvwEGaO5R&amp;_nc_oc=AdrCkhyvxPP6-HJZrPb_tZKavUZHuV-opp7ozEYA61MWGOMXXG_5APBzbD2hhqsl6JI&amp;_nc_zt=24&amp;_nc_ht=scontent-atl3-3.xx&amp;_nc_gid=yvTUPe6Dh202jN3GLh2M2w&amp;_nc_ss=72289&amp;oh=00_Af4lRR5ni1Zxxl1ezbi3i25aRW8RBTEMNNzd9XW6SFx_0g&amp;oe=6A1194CA</t>
  </si>
  <si>
    <t>https://www.facebook.com/upcarhkg</t>
  </si>
  <si>
    <t>【慕尼黑製造】歐洲今年秋季交車
寶馬今日啱啱發表全新純電動i3，如先前所講，首先推出嘅係四驅版i3 50xDrive型號，輸出有469匹、645Nm，用800V電壓系統，但先前未知嘅係WLTP續航距離有成900km！而且用400kW DC叉電嘅話，叉10分鐘就可以再行多400km！
暫時仲知道廠方稱全新i3嘅車型為「2.5箱式」，即係車尾較短，用咗大量回收再造鋁材及環保物料，車內設計及佈置同之前推出嘅iX3大同小異，但廠方未公佈車身尺碼、重量、性能表現及售價等資料，但以輸出一樣嘅iX3 50xDrive喺德國賣70,900歐元起估計，全新i3嘅歐洲售價應該6到尾啦！
#駕輛　#upcarhkg
#BMW #i3
________________________
Web: http://www.upcarhkg.com
YouTube: http://www.youtube.com/@upcarhkg
Facebook: https://www.facebook.com/upcarhkg
IG: https://www.instagram.com/upcarhkg
Threads: https://www.threads.com/@upcarhkg</t>
  </si>
  <si>
    <t>NjQyMTgzOTU5MjA4MTA3Omh0dHBcYS8vd3d3LnVwY2FyaGtnLmNvbS86OkRlZmF1bHQ6OjoxNDkwNzA1ODk5NzMyODA3Og==</t>
  </si>
  <si>
    <t>https://lm.facebook.com/l.php?u=http%3A%2F%2Fwww.upcarhkg.com%2F&amp;h=AUC1n41IlgxA1zeGnoBX6AoF2yrGJ4YHOzOQpAwDQZFVp4W0b8FX_zR4zxpbd4azo2B9m8_NBSDlueBuL_GmS6TEcr6lY8ugC5qdvURDJeZZQLQ6xXzjkoM4SVylExxw-ovoSQC4PqorZmgxRjc8yoctPfX4LHA3&amp;s=1</t>
  </si>
  <si>
    <t>https://l.facebook.com/l.php?u=http%3A%2F%2Fwww.upcarhkg.com%2F&amp;h=AUA-7Pw9lTuIaDKk68MBvd2mqEmma41YYYGBy1ZVi23S8nBV73aD--Pt4U3xJPIcOhVPPGMfJJ4RwImQiE6wksRn5uIlYeyml-9PPtM2jPCf_Jxub9RlI1rAl509l3zWO_Ga8IkuBvmlFR9wz0zntW0WetXXQMPY&amp;s=1</t>
  </si>
  <si>
    <t>http://www.youtube.com/@upcarhkg</t>
  </si>
  <si>
    <t>NjQyMTgzOTU5MjA4MTA3Omh0dHBcYS8vd3d3LnlvdXR1YmUuY29tL0B1cGNhcmhrZzo6RGVmYXVsdDo6OjE0OTA3MDU4OTk3MzI4MDc6</t>
  </si>
  <si>
    <t>https://lm.facebook.com/l.php?u=https%3A%2F%2Fwww.youtube.com%2F%40upcarhkg&amp;h=AUD0wPaXz3Vzes65g1PlnkYV1s6twqB0Qf27i9P25EMSG6Px9FWrFSlVleAiplKXJKkFn4wKocsM4jZOyQt61Lj6HoYWFBDllGJTp_3DBcpPFBoLvy0-VCbi4bU55Q2AO6CynVHB4C8rjHbwn_FVcaiE4YvMUZFM&amp;s=1</t>
  </si>
  <si>
    <t>https://l.facebook.com/l.php?u=https%3A%2F%2Fwww.youtube.com%2F%40upcarhkg&amp;h=AUCVV-oQDy3lH69i8xnOsFTCtxZtbK-2X1AH_6Xpf-sA7ffi0zbUqZFljsK3EDGz5GNYp4VHxi9pfbGOp94GpY1rhM2NL8KzwVs8FSOvtbjTlx8aX8TOIHeVx29gGxeBYorS4geIKb8-dpnOv83pNi4q7FCbxQyv&amp;s=1</t>
  </si>
  <si>
    <t>https://m.facebook.com/upcarhkg/</t>
  </si>
  <si>
    <t>https://www.instagram.com/upcarhkg</t>
  </si>
  <si>
    <t>NjQyMTgzOTU5MjA4MTA3Omh0dHBzXGEvL3d3dy5pbnN0YWdyYW0uY29tL3VwY2FyaGtnOjpEZWZhdWx0Ojo6MTQ5MDcwNTg5OTczMjgwNzo=</t>
  </si>
  <si>
    <t>https://lm.facebook.com/l.php?u=https%3A%2F%2Fwww.instagram.com%2Fupcarhkg&amp;h=AUDdjTQ8WVEi8u2BtObBrA-nifTBYWjSHDdyl975tI8B7FjLvQVVBSOLzGyUOCzINWWf-QPl7gXuE83ZLiMtIaUGTvoZF3iaVrhCldwN_4o4IvrJbuGxWAs1I-IPPgXkJymEdDrTJdrYsBYzpvwPPP1wlEXb6lpB&amp;s=1</t>
  </si>
  <si>
    <t>https://l.facebook.com/l.php?u=https%3A%2F%2Fwww.instagram.com%2Fupcarhkg&amp;h=AUAoa6Ow4A88Ig0rnpG1SJFu_DJdXnX9vzp0kvOckgmqGBZj057a1ABkImwEeVphqN1slr7g4OltxRMHJd4_0anfbamJIEbVgNN44qid20BcWlZUlyGXVgo8xzlBL0U0jLUIsla59WD8n_WXcSHeM6jaJY2Divr2&amp;s=1</t>
  </si>
  <si>
    <t>https://www.threads.com/@upcarhkg</t>
  </si>
  <si>
    <t>NjQyMTgzOTU5MjA4MTA3Omh0dHBzXGEvL3d3dy50aHJlYWRzLmNvbS9AdXBjYXJoa2c6OkRlZmF1bHQ6OjoxNDkwNzA1ODk5NzMyODA3Og==</t>
  </si>
  <si>
    <t>2902978963153053</t>
  </si>
  <si>
    <t>https://m.facebook.com/hashtag/%E9%A7%95%E8%BC%9B</t>
  </si>
  <si>
    <t>https://www.facebook.com/hashtag/%E9%A7%95%E8%BC%9B?__eep__=6</t>
  </si>
  <si>
    <t>3259546700731349</t>
  </si>
  <si>
    <t>https://m.facebook.com/hashtag/upcarhkg</t>
  </si>
  <si>
    <t>https://www.facebook.com/hashtag/upcarhkg?__eep__=6</t>
  </si>
  <si>
    <t>348794135237166</t>
  </si>
  <si>
    <t>https://m.facebook.com/hashtag/bmw</t>
  </si>
  <si>
    <t>https://www.facebook.com/hashtag/bmw?__eep__=6</t>
  </si>
  <si>
    <t>567273356630164</t>
  </si>
  <si>
    <t>https://m.facebook.com/hashtag/i3</t>
  </si>
  <si>
    <t>https://www.facebook.com/hashtag/i3?__eep__=6</t>
  </si>
  <si>
    <t>2026-03-18T11:13:56.000Z</t>
  </si>
  <si>
    <t>UzpfSTEwMDAwNzI2NDc0MDU2MjpWSzoxNjk4NDM5ODY0OTAyMzM5</t>
  </si>
  <si>
    <t>https://carparkhero.com/northbound-ev-chargers</t>
  </si>
  <si>
    <t>2026-03-16T12:38:20.000Z</t>
  </si>
  <si>
    <t>FF1B2613</t>
  </si>
  <si>
    <t>1323612363122243</t>
  </si>
  <si>
    <t>https://scontent-atl3-3.xx.fbcdn.net/v/t39.30808-6/653056126_1323612369788909_3651836207289216816_n.jpg?_nc_cat=110&amp;ccb=1-7&amp;_nc_sid=127cfc&amp;_nc_ohc=c6-It9JDRjcQ7kNvwGk2ABg&amp;_nc_oc=Adr-7YpkxvINZ3fYw5HR47lgkr_Q1h-ADtzBIvnttdtN6GEG9I3H8A_ymrCbjV0wkKc&amp;_nc_zt=23&amp;_nc_ht=scontent-atl3-3.xx&amp;_nc_gid=yvTUPe6Dh202jN3GLh2M2w&amp;_nc_ss=72289&amp;oh=00_Af5n-kV1X8THJvY7n-EqbegGys4nhj_kgTplffIjfYv03Q&amp;oe=6A11A496</t>
  </si>
  <si>
    <t>https://www.facebook.com/photo.php?fbid=1323612363122243&amp;set=a.439507868199368&amp;type=3</t>
  </si>
  <si>
    <t>https://scontent-atl3-2.xx.fbcdn.net/v/t39.30808-1/301992206_439507891532699_8927842219222884717_n.png?stp=cp0_dst-png_s40x40&amp;_nc_cat=100&amp;ccb=1-7&amp;_nc_sid=2d3e12&amp;_nc_ohc=4u8LZsLuQZsQ7kNvwEx2WEd&amp;_nc_oc=AdoGnPfnt8tf5PunjCQ6Be3TBwamWhmr_tqZLJR_PXNmIlvbc6QjIQMVCyHwRCbCq5c&amp;_nc_zt=24&amp;_nc_ht=scontent-atl3-2.xx&amp;_nc_gid=yvTUPe6Dh202jN3GLh2M2w&amp;_nc_ss=72289&amp;oh=00_Af6YL6dEG6It27rW9Vk2XqDkyLMtnFlgGyZ8EOZbc2p8ug&amp;oe=6A1190B8</t>
  </si>
  <si>
    <t>【港車北上 歐標充電站地圖 覆蓋全廣東省】
內地歐標充電站已推行一段時間，現時已覆蓋全廣東省，遠至湛江、韶關、潮州等等，站點數量超過2️⃣0️⃣0️⃣個
歐標地圖及詳細列表 (含高德地圖連結)
https://carparkhero.com/northbound-ev-chargers
更多港車北上資訊
1️⃣Tesla港車北上最新資訊
https://bit.ly/3umryI7
2️⃣實時口岸交通情況
https://carparkhero.com/northbound-travel-real-time-traffic
3️⃣港車北上免橋費日子2026
https://carparkhero.com/toll-free-days-2026/</t>
  </si>
  <si>
    <t>NjQyMTgzOTU5MjA4MTA3Omh0dHBzXGEvL2NhcnBhcmtoZXJvLmNvbS9ub3J0aGJvdW5kLWV2LWNoYXJnZXJzOjpEZWZhdWx0Ojo6MTMyMzYxNjc2NjQ1NTEzNjo=</t>
  </si>
  <si>
    <t>https://lm.facebook.com/l.php?u=https%3A%2F%2Fcarparkhero.com%2Fnorthbound-ev-chargers&amp;h=AUC86FtukZR7xhAr0u7ou-z67rYDLUYW1dvF3wHZ8Ksyn9hTJXlns9QhbE1OK2DDI0TjHW6MEl27_4-rFsTgvgBzM2SUgcJVco0s5G7FpTx1_0hk6is6S2S_mGjj0UnPzDcgtE8tmF7GfQx1kK5eTvn2jj88z7c8&amp;s=1</t>
  </si>
  <si>
    <t>https://l.facebook.com/l.php?u=https%3A%2F%2Fcarparkhero.com%2Fnorthbound-ev-chargers&amp;h=AUAYkcEhJdTnacnbFhSvjgifVn5PvlA0V3T7LB55n5B7AiToIyMVpiyu0Z7CKe-MOsePON4BnJBRr55eQ8X3QxQL_hHOeMfk1GLtfOEz5pqABTAk57wlJE0VbhwvBPdqkRU_JKRK8s-_fHbiperUBNxnci6R6Nb3&amp;s=1</t>
  </si>
  <si>
    <t>https://bit.ly/3umryI7</t>
  </si>
  <si>
    <t>NjQyMTgzOTU5MjA4MTA3Omh0dHBzXGEvL2JpdC5seS8zdW1yeUk3OjpEZWZhdWx0Ojo6MTMyMzYxNjc2NjQ1NTEzNjo=</t>
  </si>
  <si>
    <t>https://lm.facebook.com/l.php?u=https%3A%2F%2Fbit.ly%2F3umryI7&amp;h=AUA0wqmrA32tZFVqbLYac3ec8dC5v9LOlLS50lXAdLQ7vPaEdypSRUoFFI86o_FubxAhAkIz-4kXC8qrPlFREt1yQgSjuksu43CcLJoSWrPAJaoZO9lOPHAA2JaPlDaiq2SNA_t_WdL9VzzXOxS9hAfaiQ93caM5&amp;s=1</t>
  </si>
  <si>
    <t>https://l.facebook.com/l.php?u=https%3A%2F%2Fbit.ly%2F3umryI7&amp;h=AUAkvFuuV0_tCZQOVgUSJXxYInCZmuRoT_OifX-rVO1Gfilf6kzu959NDP7ciRrJwpxBcsf-OU5NWFpUVktlQdWIsoc9hIZxlMgPaIABNwHTulWG4Y3SJrovjOajnkpMEVc2PaTOaK2hY5O_7ViqwRd0ekA2IWMN&amp;s=1</t>
  </si>
  <si>
    <t>https://carparkhero.com/northbound-travel-real-time-traffic</t>
  </si>
  <si>
    <t>NjQyMTgzOTU5MjA4MTA3Omh0dHBzXGEvL2NhcnBhcmtoZXJvLmNvbS9ub3J0aGJvdW5kLXRyYXZlbC1yZWFsLXRpbWUtdHJhZmZpYzo6RGVmYXVsdDo6OjEzMjM2MTY3NjY0NTUxMzY6</t>
  </si>
  <si>
    <t>https://lm.facebook.com/l.php?u=https%3A%2F%2Fcarparkhero.com%2Fnorthbound-travel-real-time-traffic&amp;h=AUAynC3JCAYGzr-GwCtlZB124OIyFhvfhoyNavOepfbIT3t0XBbKiQFkBMDeiuGu--FUpdou4nKlNC2cbinU6Dfa4bmM0TC0TOUiLNxUWFhkV4JXAooS0bb0-OBn1Djmgt-WCJjVD6ENfAcbfjbufOOXnqCARONQ&amp;s=1</t>
  </si>
  <si>
    <t>https://l.facebook.com/l.php?u=https%3A%2F%2Fcarparkhero.com%2Fnorthbound-travel-real-time-traffic&amp;h=AUCYnDUtDHWz38B_Hm9-vzMUAtdjRgtEzf4d1OfUBdC8rSaFPcT62BKQfhGgRaUvX1EBNqaZG6ZjpF_rUvfnSLd1au85YXZrQRWfXrHNVGgmMhYImUUVma1PexLaA-h5Fz9RdOMBivifJqYOrNVR5OvCXnMDLP7P&amp;s=1</t>
  </si>
  <si>
    <t>https://carparkhero.com/toll-free-days-2026/</t>
  </si>
  <si>
    <t>NjQyMTgzOTU5MjA4MTA3Omh0dHBzXGEvL2NhcnBhcmtoZXJvLmNvbS90b2xsLWZyZWUtZGF5cy0yMDI2Lzo6RGVmYXVsdDo6OjEzMjM2MTY3NjY0NTUxMzY6</t>
  </si>
  <si>
    <t>https://lm.facebook.com/l.php?u=https%3A%2F%2Fcarparkhero.com%2Ftoll-free-days-2026%2F&amp;h=AUDpSopkeFwVL2O4yivTOxoM6dJqP8mtJwfuNcADWCQO6v1u4hEIBOIBqOlOi6Vwk22sNGDpkXSjp4AZjFvH_JWJ0ui5siuIVQZ3f38Jcj9ZoEoc5ZjBfA7ysmPOquHZgTAliSt40IEFzhc8lyk7FWAtcNdt_yn8&amp;s=1</t>
  </si>
  <si>
    <t>https://l.facebook.com/l.php?u=https%3A%2F%2Fcarparkhero.com%2Ftoll-free-days-2026%2F&amp;h=AUBGSaOkT4CzjUbmkTbMvHfwcFSpHpR5a-6vZV1PqtVZIceWbnFbgxDlVtaFuKDkW4O8MnSZEnuKFLdrHHmjCOCOD1EXL_oB7ihoGUpwj7DD9kDCPaqoZDIcXU81f9A3x80Nf_KGqty-e1-JcuCRo7CDKX8z-Zxz&amp;s=1</t>
  </si>
  <si>
    <t>2026-03-16T10:50:25.000Z</t>
  </si>
  <si>
    <t>https://www.facebook.com/carparkherohk/posts/pfbid0s1jacsvxFK3CLqDeZx9vK2fXf4PyBk5pomLpaAbJ9PRSuqv8DWvNyuhfvKaGhhQ7l</t>
  </si>
  <si>
    <t>UzpfSTEwMDA2MzQ5MjM1NjYxMjpWSzoxNjk1ODg3OTA1MTU3NTM1</t>
  </si>
  <si>
    <t>2026-03-13T06:34:44.000Z</t>
  </si>
  <si>
    <t>https://scontent-lga3-2.xx.fbcdn.net/v/t39.30808-1/306850270_535693431890397_4737971069423983421_n.jpg?stp=cp0_dst-jpg_s40x40_tt6&amp;_nc_cat=107&amp;ccb=1-7&amp;_nc_sid=2d3e12&amp;_nc_ohc=n8mtGAU-__oQ7kNvwEFmLtG&amp;_nc_oc=AdoqQvTXbMcZSNFDu8pLPkcQ39Lc1_W7rcsq1FYuZFK_qg85eleluaJ0LRG1xcO9VfU&amp;_nc_zt=24&amp;_nc_ht=scontent-lga3-2.xx&amp;_nc_gid=C-OwyOkQo7UJ4x-TEbh7EQ&amp;_nc_ss=7c289&amp;oh=00_Af6On8dEE3pp-KHVnNuTSSPLNLsY8erElsbRhbmtCSgr5g&amp;oe=6A118C4A</t>
  </si>
  <si>
    <t>六座 Model Y L 有價‼️
稅前價HK$300,920
全稅後HK$499,978</t>
  </si>
  <si>
    <t>2026-03-13T06:31:02.000Z</t>
  </si>
  <si>
    <t>https://www.facebook.com/samanthac.travel/posts/pfbid09uExTq3kE6nSMsakcDvt7yRFNCaYrmWqPK9AcwdyNvDfmvwHLPbEhCXNLc9YiACQl</t>
  </si>
  <si>
    <t>UzpfSTEyMzExMzY4MDc3OTM2NjE6Vks6MTY5MDkwOTIzNTY1NTQwMg==</t>
  </si>
  <si>
    <t>2026-03-06T16:20:55.000Z</t>
  </si>
  <si>
    <t>FF989898</t>
  </si>
  <si>
    <t>1222327246779132</t>
  </si>
  <si>
    <t>May be an image of car, lighting, road and text</t>
  </si>
  <si>
    <t>https://www.facebook.com/1231136807793661/photos/gm.1690909235655402/1222327246779132/?type=3</t>
  </si>
  <si>
    <t>UzpfSTEwMDA2NDIwNDc0NzkxMzpWSzoxNjg5Mjc0MTk5MTUyMjM5</t>
  </si>
  <si>
    <t>2026-03-04T14:26:37.000Z</t>
  </si>
  <si>
    <t>https://www.facebook.com/groups/hkevdiary/permalink/1689274199152239/</t>
  </si>
  <si>
    <t>https://scontent-lga3-2.xx.fbcdn.net/v/t39.30808-1/301992206_439507891532699_8927842219222884717_n.png?stp=cp0_dst-png_s40x40&amp;_nc_cat=100&amp;ccb=1-7&amp;_nc_sid=2d3e12&amp;_nc_ohc=4u8LZsLuQZsQ7kNvwGjS_Mr&amp;_nc_oc=AdqQQZ8lzN-btY0857NdJHqWGJRHgpxe5fNmEFWBm2O_W0fAZlrSaxvyt4jCPsyKBO8&amp;_nc_zt=24&amp;_nc_ht=scontent-lga3-2.xx&amp;_nc_gid=C-OwyOkQo7UJ4x-TEbh7EQ&amp;_nc_ss=7c289&amp;oh=00_Af525AG7mGx946B_1-sVRP5rEGsaP5iJCedEPKw7iZlSmw&amp;oe=6A1190B8</t>
  </si>
  <si>
    <t>九巴計劃今年內開放車廠予私家車充電，預計時間約為早上至傍晚
四大車廠，即九龍灣、荔枝角、沙田、屯門及數個衛星車廠都會開放，合共提供約150支充電樁，功率達200kW
荔枝角廠二月中已開始試行，每度電$2.6</t>
  </si>
  <si>
    <t>2026-03-04T11:42:16.000Z</t>
  </si>
  <si>
    <t>https://www.facebook.com/carparkherohk/posts/pfbid02iJ6EmJcGTutyz9WviCJF9D2ivRX1CpiDg65FAXurbsBHf7391fTskZ2rczeFe1Avl</t>
  </si>
  <si>
    <t>UzpfSTEwMDA4ODQ2MDg4MjcwMTpWSzoxNjg5MjQ5MzQyNDg4MDU4</t>
  </si>
  <si>
    <t>2026-03-04T11:27:15.000Z</t>
  </si>
  <si>
    <t>907967298811205</t>
  </si>
  <si>
    <t>May be an image of text that says 'TESLA BYD 2026年2月電動私家車首登記數字 （品牌） hkevdb.com GAC GACAION ZEEKR XPENG 722 1001 DONGFENG 358 295 219 187 TOYOTA MAXUS 162 130 128 B.M.W. SMART MERCEDES BENZ 116 98 MG 89 DENZA 57 PORSCHE 43 WULING 40 IM 34 GEELY MINI 33 23 20 LEAPMOTOR DEEPAL 19 HYUNDAI 14 JAECOO 14 13 13 NISSAN VOLVO FORTHING 12 12 KIA OMODA FARIZON ORA 11 10 10 AVATR 8 HONDA 4 AION 3 JUNEYAO 3 SUBARU 3 O 100 200 300 更多資訊： hkevdb.com 400 500 600 700 800 900 1000 1100 1200'</t>
  </si>
  <si>
    <t>https://scontent-lga3-3.xx.fbcdn.net/v/t39.30808-6/645982802_907967302144538_6817133734572790719_n.jpg?stp=dst-jpg_p526x296_tt6&amp;_nc_cat=108&amp;ccb=1-7&amp;_nc_sid=127cfc&amp;_nc_ohc=e9cstUTdAkgQ7kNvwF3hStQ&amp;_nc_oc=AdqcF_t7n_xiwRz5UGEsjvvDAF1Xis4jfAg0yRJPpVNoztP2lhUXSAOjmPBvnmmT6yc&amp;_nc_zt=23&amp;_nc_ht=scontent-lga3-3.xx&amp;_nc_gid=LBhGUaI7-OEdi07JpO-gQQ&amp;_nc_ss=72289&amp;oh=00_Af7BcCGN1UioaieN2s14bOVqHYsO5QkO2gT8f3k-vIJlag&amp;oe=6A11A806</t>
  </si>
  <si>
    <t>https://www.facebook.com/photo.php?fbid=907967298811205&amp;set=a.112768591664417&amp;type=3</t>
  </si>
  <si>
    <t>https://scontent-lga3-2.xx.fbcdn.net/v/t39.30808-1/317600498_100972522861444_6118366375998628037_n.jpg?stp=cp0_dst-jpg_s40x40_tt6&amp;_nc_cat=101&amp;ccb=1-7&amp;_nc_sid=2d3e12&amp;_nc_ohc=ArQVEk5cWFEQ7kNvwEEDfg6&amp;_nc_oc=AdrDBurHDXchxkkfmYCMJpmwJtpJ8Az7ApjnMmxnYOZQOnEUtl9ySeKH8Lfstc9RAS0&amp;_nc_zt=24&amp;_nc_ht=scontent-lga3-2.xx&amp;_nc_gid=LBhGUaI7-OEdi07JpO-gQQ&amp;_nc_ss=72289&amp;oh=00_Af5VqIkKg-xe9rD8OgIMs5M6tvBK1a_BP7QHfsd1LBgQdQ&amp;oe=6A119B4E</t>
  </si>
  <si>
    <t>【2026年2月份電動車首次登記】
2月份出車數字，Tesla憑1,001部首次登記車輛重回第一位，主力車型繼續是Model 3/Y RWD，BYD Hong Kong - Harmony Auto以722部排在第二，第三位是GAC Hong Kong - DangDang，有358部。
四月初再報導大家期待的3月出車數字
頭五位型號：
1️⃣TESLA MODEL Y RWD - 504部
2️⃣BYD SEALION 7 – 353部
3️⃣TESLA MODEL 3 RWD - 316部
4️⃣BYD ATTO 2 – 264部
5️⃣GAC AION UT PREMIUM – 228部
*以運輸署登記型號名稱計
想知邊部電動車好賣啲？Click入黎網站 https://hkevdb.com
#TESLA #BYD #AION #ZEEKR #XPENG</t>
  </si>
  <si>
    <t>61555539097275</t>
  </si>
  <si>
    <t>https://m.facebook.com/gac.hongkong.dangdang/</t>
  </si>
  <si>
    <t>https://www.facebook.com/gac.hongkong.dangdang</t>
  </si>
  <si>
    <t>GAC Hong Kong - DangDang</t>
  </si>
  <si>
    <t>NjQyMTgzOTU5MjA4MTA3Omh0dHBzXGEvL2hrZXZkYi5jb20vOjpEZWZhdWx0Ojo6OTA3OTczMTg4ODEwNjE2Og==</t>
  </si>
  <si>
    <t>https://lm.facebook.com/l.php?u=https%3A%2F%2Fhkevdb.com%2F&amp;h=AUCEdznX56WbkUKJi26BLDaPX__-XbUNTYtzHgrrG5xpHHo0kLb2iViBV6taqigETSiOL0qulddlAUZoc0-uAkLPynrSHxIp7Dj5hmb-vIEgOlEzV49hLXDtfO5E7FEMbOhPK3KU1eYMhIrYtCwlOxAOfI-0-XYc&amp;s=1</t>
  </si>
  <si>
    <t>https://l.facebook.com/l.php?u=https%3A%2F%2Fhkevdb.com%2F&amp;h=AUAaNUEbW8gQr2Omnmz6LG2vssnn6ARcC26kZ8O-_dlVcMByabymET0sROfScP-Uk4SUxD3TukPy4TrNQ3j9cXzwmK1dIU086M1JiNQON_9UUX06e7hRTA8rAKG0KVXC2tSCq4zzcR5EA6e_d4a5QIj_ZC89svfk&amp;s=1</t>
  </si>
  <si>
    <t>446357608801893</t>
  </si>
  <si>
    <t>https://m.facebook.com/hashtag/xpeng</t>
  </si>
  <si>
    <t>https://www.facebook.com/hashtag/xpeng?__eep__=6</t>
  </si>
  <si>
    <t>2026-03-04T11:16:09.000Z</t>
  </si>
  <si>
    <t>https://www.facebook.com/hkevdb/posts/pfbid033R7u9Pwc4ELj2kF6SCPAzsPDVh8HkNM7xB98tQYWX6xJT7cAC28DmWdwrCrou5mXl</t>
  </si>
  <si>
    <t>UzpfSTY3Mjc1MTcyNTg5NjMwNzpWSzoxNjg4NjI3MTI5MjE2OTQ2</t>
  </si>
  <si>
    <t>2026-03-03T14:57:56.000Z</t>
  </si>
  <si>
    <t>FFD5D7D2</t>
  </si>
  <si>
    <t>679039755267504</t>
  </si>
  <si>
    <t>May be an image of text that says 'Diesel Diesel 柴油 Extra 汽油 29.77 77 29.99 Supreme+ 特級汽油 31.79'</t>
  </si>
  <si>
    <t>https://www.facebook.com/672751725896307/photos/gm.1688627129216946/679039755267504/?type=3</t>
  </si>
  <si>
    <t>UzpfSTc0MDUzMTQ4MTpWSzoxNjg2MzI4MDE2MTEzNTI0</t>
  </si>
  <si>
    <t>2026-03-01T00:28:43.000Z</t>
  </si>
  <si>
    <t>FF0B1016</t>
  </si>
  <si>
    <t>10162703663241482</t>
  </si>
  <si>
    <t>May be an image of text that says '4 剩餘40分鐘 充電上限：100 100% 100 143 143kW kw 1003km/hr 1003 km/hr +10km +10 km 開啟 行李膽'</t>
  </si>
  <si>
    <t>https://www.facebook.com/photo.php?fbid=10162703663241482&amp;set=gm.1686328016113524&amp;type=3</t>
  </si>
  <si>
    <t>UzpfSTEwMDA2NDIwNDc0NzkxMzpWSzoxNjgzNDExNDg5NzM4NTEw</t>
  </si>
  <si>
    <t>2026-02-25T10:18:57.000Z</t>
  </si>
  <si>
    <t>1308496347967178</t>
  </si>
  <si>
    <t>https://scontent-bos5-1.xx.fbcdn.net/v/t39.30808-6/641354673_1308496354633844_7578077095788729431_n.jpg?stp=dst-jpg_s960x960_tt6&amp;_nc_cat=108&amp;ccb=1-7&amp;_nc_sid=127cfc&amp;_nc_ohc=QL4vpZ5PAoQQ7kNvwF7mJeS&amp;_nc_oc=AdoLDxVFg7nZ9qUf8LdP39jm9HvBcHpB9VydgNKwdt1hfTspUcqDQn8kiFcQY5lSoOM&amp;_nc_zt=23&amp;_nc_ht=scontent-bos5-1.xx&amp;_nc_gid=HdNOun4YrpOZPIH5SF2FFA&amp;_nc_ss=72289&amp;oh=00_Af4dtcQHVJGTm5ulPgG08RqAZKlcEzfOsNrsf3UaeX1cUA&amp;oe=6A117FCB</t>
  </si>
  <si>
    <t>https://www.facebook.com/photo.php?fbid=1308496347967178&amp;set=a.439507868199368&amp;type=3</t>
  </si>
  <si>
    <t>https://scontent-bos5-1.xx.fbcdn.net/v/t39.30808-1/301992206_439507891532699_8927842219222884717_n.png?stp=cp0_dst-png_s40x40&amp;_nc_cat=100&amp;ccb=1-7&amp;_nc_sid=2d3e12&amp;_nc_ohc=4u8LZsLuQZsQ7kNvwG369-W&amp;_nc_oc=AdozAH5cgdEvxgMBck8vWcSU0kH_TX9X5MXG-CrEtX-UJt76Sc1RnuJVVtqKdV5ZtOk&amp;_nc_zt=24&amp;_nc_ht=scontent-bos5-1.xx&amp;_nc_gid=HdNOun4YrpOZPIH5SF2FFA&amp;_nc_ss=72289&amp;oh=00_Af7DdPiA6AtwLslibkOGfMiIETyHinBwQs5cGr8YBYq9ww&amp;oe=6A1190B8</t>
  </si>
  <si>
    <t>電動私家車首次登記稅寬減同埋一換一計劃即將完結，如果用而家嘅定價計返完全冇任何優惠嘅價錢會貴好多，用我哋嘅計算機得出以下例子：
Click張圖睇留言區有計算機Link
➡️Tesla Model 3 RWD
稅前價 HK$249,000
一換一 HK$249,000
冇優惠 HK$403,140‼️
➡️Tesla Model Y RWD
稅前價 HK$282,800
一換一 HK$293,508
冇優惠 HK$466,008‼️
➡️BYD Sealion 7 Dynamic
稅前價 HK$218,000
一換一 HK$218,000
冇優惠 HK$345,480‼️
➡️GAC AION ES
稅前價 HK$130,000
一換一 HK$130,000
冇優惠 HK$189,800‼️
不過亦都唔排除各大代理係之後調整車價
#一換一 #預算案 #電動車</t>
  </si>
  <si>
    <t>719683158073725</t>
  </si>
  <si>
    <t>https://m.facebook.com/hashtag/%E4%B8%80%E6%8F%9B%E4%B8%80</t>
  </si>
  <si>
    <t>https://www.facebook.com/hashtag/%E4%B8%80%E6%8F%9B%E4%B8%80?__eep__=6</t>
  </si>
  <si>
    <t>445413702248705</t>
  </si>
  <si>
    <t>https://m.facebook.com/hashtag/%E9%A0%90%E7%AE%97%E6%A1%88</t>
  </si>
  <si>
    <t>https://www.facebook.com/hashtag/%E9%A0%90%E7%AE%97%E6%A1%88?__eep__=6</t>
  </si>
  <si>
    <t>365806573537666</t>
  </si>
  <si>
    <t>https://m.facebook.com/hashtag/%E9%9B%BB%E5%8B%95%E8%BB%8A</t>
  </si>
  <si>
    <t>https://www.facebook.com/hashtag/%E9%9B%BB%E5%8B%95%E8%BB%8A?__eep__=6</t>
  </si>
  <si>
    <t>2026-02-25T08:22:26.000Z</t>
  </si>
  <si>
    <t>https://www.facebook.com/carparkherohk/posts/pfbid0JkXdeNJVZXSU7qthcNLApSYcpNXbqNpmdamFzzqdgZTtYa4TxDcv4UMyxtFQ9D6il</t>
  </si>
  <si>
    <t>UzpfSTEwMDA2MzQ5MjM1NjYxMjpWSzoxNjgzMzEzNDY2NDE0OTc5</t>
  </si>
  <si>
    <t>2026-02-25T05:29:39.000Z</t>
  </si>
  <si>
    <t>https://scontent-bos5-1.xx.fbcdn.net/v/t39.30808-1/306850270_535693431890397_4737971069423983421_n.jpg?stp=cp0_dst-jpg_s40x40_tt6&amp;_nc_cat=107&amp;ccb=1-7&amp;_nc_sid=2d3e12&amp;_nc_ohc=n8mtGAU-__oQ7kNvwHhFb6L&amp;_nc_oc=Adr6jfBEhzzQmC1aOsLa5IihNS2gUilo9oRoNoAktjOYsvniXvHHdS_pe0RT3AajoBA&amp;_nc_zt=24&amp;_nc_ht=scontent-bos5-1.xx&amp;_nc_gid=HdNOun4YrpOZPIH5SF2FFA&amp;_nc_ss=72289&amp;oh=00_Af5lON_quCZignlZbCLPCKsdMdBNzpr8Wt5Zf2SogxVXuA&amp;oe=6A118C4A</t>
  </si>
  <si>
    <t>今日內訂購電動車私家車，未趕到3月31日或之前首次登記，都仲可以享受一換一優惠
留言區有詳情</t>
  </si>
  <si>
    <t>2026-02-25T05:26:49.000Z</t>
  </si>
  <si>
    <t>https://www.facebook.com/samanthac.travel/posts/pfbid02z545LVRCBcfKy87Y2CJMN1UdfFbxKM6sTzKS96ZX5Vp7EfHX3LeRvvX1Wt9dUKXWl</t>
  </si>
  <si>
    <t>UzpfSTEwMDA2MzQ5MjM1NjYxMjpWSzoxNjgzMjc5OTY5NzUxNjYy</t>
  </si>
  <si>
    <t>2026-02-25T04:30:49.000Z</t>
  </si>
  <si>
    <t>2026-02-25T04:29:12.000Z</t>
  </si>
  <si>
    <t>https://www.facebook.com/samanthac.travel/posts/pfbid02tYxaLUHm8dHR5r9LEAcv7zigfa1BhWjVhYcBN3C8TWdSv3WfW3v96uAFk74wAE5hl</t>
  </si>
  <si>
    <t>UzpfSTM4NzEyMzg3ODMxNzY1NDc6Vks6MTY4MTY5MTg3NjU3NzEzOA==</t>
  </si>
  <si>
    <t>2026-02-23T08:03:43.000Z</t>
  </si>
  <si>
    <t>UzpfSTEwNzMzMDE2OlZLOjE2ODE2MjU2OTY1ODM3NTY=</t>
  </si>
  <si>
    <t>2026-02-23T05:39:35.000Z</t>
  </si>
  <si>
    <t>FFFDFDFD</t>
  </si>
  <si>
    <t>10117762763845768</t>
  </si>
  <si>
    <t>May be an image of car and text that says 'Variant information VariantinformationforYL5NDB for YL5NDB Front 3/4 Image: Rear 3/4 image: Variant Variantdetails details Body style: code: No. Multi- purpose vehicle Sedan Sedan seating capacity (including driver): doors rear: code: 4 mass (kg): Maximum towing mass (braked trailer) Axles, single yres front nd ear 2088 2651 1588 mass (non-braked Gross combination nass (kg): 750 VTA-060004 20260212 TESLA Model Page3of32 13:24 B-Double capable: trair capable: ロ ajorDimengions (mm): Vehicle height mm): clearance (mm): 1668 3040'</t>
  </si>
  <si>
    <t>https://www.facebook.com/photo.php?fbid=10117762763845768&amp;set=gm.1681625696583756&amp;type=3</t>
  </si>
  <si>
    <t>UzpfSTEwMDA2MzQ5MjM1NjYxMjpWSzoxNjgxMDg0MzQ2NjM3ODkx</t>
  </si>
  <si>
    <t>2026-02-22T13:39:02.000Z</t>
  </si>
  <si>
    <t>1506210441505353</t>
  </si>
  <si>
    <t>可能是汽車和顯示的文字是「 TESLA HK Model 3 715 715公里 公里 續航距離 （估計） 201公里/小時 201 最高時速 4.4秒 0-100 0-100公里/小 公里/小 時 現金 租購(H) 租購 (HP) 無抵押貸款 Premium 後輪驅動 HK$249,000 Premium 長續航全輪動 HK$269,000 Performance 全輪驅動 HK$299,900 HK$381,840 節省估算燃料開支前 立即訂購」的圖像</t>
  </si>
  <si>
    <t>https://www.facebook.com/photo.php?fbid=1506210441505353&amp;set=gm.1681084346637891&amp;type=3</t>
  </si>
  <si>
    <t>UzpfSTEwMDAwNzI2NDc0MDU2MjpWSzoxNjc5OTQ5NTAwMDg0NzA5</t>
  </si>
  <si>
    <t>2026-02-21T06:01:39.000Z</t>
  </si>
  <si>
    <t>FFAAD3DF</t>
  </si>
  <si>
    <t>1305841231566023</t>
  </si>
  <si>
    <t>https://scontent-dfw5-2.xx.fbcdn.net/v/t39.30808-6/638544777_1305841238232689_2021062999906711256_n.jpg?stp=dst-jpg_s960x960_tt6&amp;_nc_cat=100&amp;ccb=1-7&amp;_nc_sid=127cfc&amp;_nc_ohc=SEUqOhgPj3cQ7kNvwEN_pq2&amp;_nc_oc=AdqGngRdoH90KplWTDDaNXepYjU6uv6VcaoWiGqQL79jiwZ58vG_CiQocPN_fq2PZwI&amp;_nc_zt=23&amp;_nc_ht=scontent-dfw5-2.xx&amp;_nc_gid=YimRYi3YhdaeRK_NnuzW6Q&amp;_nc_ss=72289&amp;oh=00_Af6Nzey82WDh22OXgTV-88ipj1V10GnGIIbXBNbq_P0Fng&amp;oe=6A11837A</t>
  </si>
  <si>
    <t>https://www.facebook.com/photo.php?fbid=1305841231566023&amp;set=a.439507868199368&amp;type=3</t>
  </si>
  <si>
    <t>https://scontent-dfw5-2.xx.fbcdn.net/v/t39.30808-1/301992206_439507891532699_8927842219222884717_n.png?stp=cp0_dst-png_s40x40&amp;_nc_cat=100&amp;ccb=1-7&amp;_nc_sid=2d3e12&amp;_nc_ohc=4u8LZsLuQZsQ7kNvwHznRZ0&amp;_nc_oc=AdrsDHxS9CMzOMMkGqSdpus0ckQksn0tUNOsTvJOkoP5oESKJTK7inOoxofTpWgERmA&amp;_nc_zt=24&amp;_nc_ht=scontent-dfw5-2.xx&amp;_nc_gid=YimRYi3YhdaeRK_NnuzW6Q&amp;_nc_ss=72289&amp;oh=00_Af4oscIUD9FqKbol-KtW9cJQueNDlbVAvJpRybsn9K0bIQ&amp;oe=6A1190B8</t>
  </si>
  <si>
    <t>【全港免停車費電動車充電站】
不用PM，留言區有連結直接點擊</t>
  </si>
  <si>
    <t>2026-02-21T05:39:38.000Z</t>
  </si>
  <si>
    <t>https://www.facebook.com/carparkherohk/posts/pfbid02KQkYA5ZT4QvNJ7iU8F2DZMr8RewU7h17DabrLWnxvHfNRQ7DdcnALCrnzrshrFLHl</t>
  </si>
  <si>
    <t>UzpfSTkwMzg4NTMxODgxMDI0MTpWSzoxNjc5Nzk4MDk2NzY2NTE2</t>
  </si>
  <si>
    <t>https://news.tvb.com/tc/local/699825f7060723efc099aa6c</t>
  </si>
  <si>
    <t>2026-02-21T01:46:07.000Z</t>
  </si>
  <si>
    <t>https://video-dfw5-2.xx.fbcdn.net/o1/v/t2/f2/m366/AQNnXQEA1nbNDryeoUf-cclAnWoE1TB-NTOrBQszc7UTX0UD6OeTJ2V8FCZHg5-P4agI441z6-lgEPkSwA-vlTU7zYFBtP_qssyGBW7nVw7PAg.mp4?_nc_cat=107&amp;_nc_sid=5e9851&amp;_nc_ht=video-dfw5-2.xx.fbcdn.net&amp;_nc_ohc=Ev2s8WFffG4Q7kNvwFMiWYZ&amp;efg=eyJ2ZW5jb2RlX3RhZyI6Inhwdl9wcm9ncmVzc2l2ZS5GQUNFQk9PSy4uQzMuMTI4MC5kYXNoX2gyNjQtYmFzaWMtZ2VuMl83MjBwIiwieHB2X2Fzc2V0X2lkIjo5Mzg3MDU4MjUyNjkyNDMsImFzc2V0X2FnZV9kYXlzIjo4NywidmlfdXNlY2FzZV9pZCI6MTAxMjIsImR1cmF0aW9uX3MiOjIxNSwidXJsZ2VuX3NvdXJjZSI6Ind3dyJ9&amp;ccb=17-1&amp;vs=978adae9d3ddfa6e&amp;_nc_vs=HBksFQIYRWZiX2VwaGVtZXJhbC8zNzQ2MjFCRkZBNzlDNUFFMUFDNjJCMjdBNUJBNzhBM19tdF8xX3ZpZGVvX2Rhc2hpbml0Lm1wNBUAAsgBEgAVAhhAZmJfcGVybWFuZW50LzFFNDFFREFENjAzM0RBNUFDQkE3QTRGNDY5RjRFNUIzX2F1ZGlvX2Rhc2hpbml0Lm1wNBUCAsgBEgAoABgAGwKIB3VzZV9vaWwBMRJwcm9ncmVzc2l2ZV9yZWNpcGUBMRUAACb2l5y07--qAxUCKAJDMywXQGr8zMzMzM0YGWRhc2hfaDI2NC1iYXNpYy1nZW4yXzcyMHARAHUCZZSeAQA&amp;_nc_gid=YimRYi3YhdaeRK_NnuzW6Q&amp;_nc_ss=72289&amp;_nc_zt=28&amp;oh=00_Af5lnMxjaiCE68KaeVui_tLesAOJOPvGSXrthE_dlpfk4g&amp;oe=6A118635&amp;bitrate=2081439&amp;tag=dash_h264-basic-gen2_720p</t>
  </si>
  <si>
    <t>https://video-dfw5-2.xx.fbcdn.net/o1/v/t2/f2/m412/AQMtZFEEFX9FQFyrF4_W5tG8JT-cZshgjJUTNa6VTe5dpb_yBpkp-1bq_wpmzU841-7hyqbg7_-mIKKmYr272TkqjTbp-XPX7cbbOBZ7hw.mp4?_nc_cat=107&amp;_nc_sid=8bf8fe&amp;_nc_ht=video-dfw5-2.xx.fbcdn.net&amp;_nc_ohc=S3QCRplpwrIQ7kNvwFxagrW&amp;efg=eyJ2ZW5jb2RlX3RhZyI6Inhwdl9wcm9ncmVzc2l2ZS5GQUNFQk9PSy4uQzMuNjQwLnN2ZV9zZCIsInhwdl9hc3NldF9pZCI6OTM4NzA1ODI1MjY5MjQzLCJhc3NldF9hZ2VfZGF5cyI6ODcsInZpX3VzZWNhc2VfaWQiOjEwMTIyLCJkdXJhdGlvbl9zIjoyMTUsInVybGdlbl9zb3VyY2UiOiJ3d3cifQ%3D%3D&amp;ccb=17-1&amp;_nc_gid=YimRYi3YhdaeRK_NnuzW6Q&amp;_nc_ss=72289&amp;_nc_zt=28&amp;oh=00_Af7c2eSQ3-1CrdzlOfnwhzcZLuxgxt1_SBjPora9B5PbKA&amp;oe=6A118F07&amp;bitrate=354838&amp;tag=sve_sd</t>
  </si>
  <si>
    <t>https://www.facebook.com/tvbnewsofficial/videos/%E9%A0%90%E7%AE%97%E6%A1%88%E5%89%8D%E7%9E%BB%E6%B1%BD%E8%BB%8A%E7%95%8C%E6%8C%87%E4%B8%8D%E6%87%89%E5%8F%96%E6%B6%88%E9%9B%BB%E5%8B%95%E8%BB%8A%E4%B8%80%E6%8F%9B%E4%B8%80%E7%A8%85%E5%8B%99%E5%AF%AC%E6%B8%9B-%E5%85%8D%E6%8B%96%E6%85%A2%E6%99%AE%E5%8F%8A%E9%80%B2%E5%BA%A6/1967137557511821/</t>
  </si>
  <si>
    <t>https://www.facebook.com/dash_mpd_debug.mpd?v=1967137557511821&amp;dummy=.mpd</t>
  </si>
  <si>
    <t>1967137557511821</t>
  </si>
  <si>
    <t>https://www.facebook.com/reel/1967137557511821/</t>
  </si>
  <si>
    <t>&lt;?xml version="1.0" encoding="UTF-8"?&gt;
&lt;MPD xmlns="urn:mpeg:dash:schema:mpd:2011" xmlns:xsi="http://www.w3.org/2001/XMLSchema-instance" xsi:schemaLocation="urn:mpeg:dash:schema:mpd:2011 DASH-MPD.xsd" profiles="urn:mpeg:dash:profile:isoff-on-demand:2011" minBufferTime="PT2S" type="static" mediaPresentationDuration="PT215.968796S" FBTagsetUsed="r2av1-r1gen2vp9" FBManifestIdentifier="FgAYD3IyYXYxLXIxZ2VuMnZwORmW/OTw6KrztwLAxbTWspOnA+yUsu6vp6kD8uLqvMDp1wTE/dfU4vmDBcrK+eiAyt0FvNzC+szS6gWi15/Zx9jSCb7IyO/61+JbIhgQYXVkaW9fYWFjX2xuX3ZiciI2rgEUABIA"&gt;&lt;Period id="0" duration="PT215.968796S"&gt;&lt;AdaptationSet id="0" contentType="video" frameRate="15360/512" subsegmentAlignment="true" par="16:9"&gt;&lt;SupplementalProperty schemeIdUri="urn:mpeg:mpegB:cicp:MatrixCoefficients" value="1"/&gt;&lt;SupplementalProperty schemeIdUri="urn:mpeg:mpegB:cicp:ColourPrimaries" value="1"/&gt;&lt;SupplementalProperty schemeIdUri="urn:mpeg:mpegB:cicp:TransferCharacteristics" value="1"/&gt;&lt;Representation id="2715116148880849v" bandwidth="87940" codecs="av01.0.01M.08.0.111.01.01.01.0" mimeType="video/mp4" sar="1:1" FBEncodingTag="dash_r2av1-r1gen2vp9_q20" FBPlaybackResolutionMos="0:100,360:64.2,480:53.8,720:44.7" FBPlaybackResolutionMosConfidenceLevel="high" FBPlaybackResolutionCsvqm="0:100,360:89.6,480:84,720:74.6" width="640" height="360" FBQualityClass="sd" FBQualityLabel="180p"&gt;&lt;BaseURL&gt;https://video-dfw5-1.xx.fbcdn.net/o1/v/t2/f2/m366/AQM6kXmui_nWjq6FH-O7BEJIJqyr2jmG21w_flK1W11inukaF_FesXWeyjhiYGldk5jQDFRAzdcotIcDUgONizyPneAON3Rewj8xiG0.mp4?_nc_cat=105&amp;amp;_nc_sid=9ca052&amp;amp;_nc_ht=video-dfw5-1.xx.fbcdn.net&amp;amp;_nc_ohc=0rgP8-omgU8Q7kNvwExhdou&amp;amp;efg=eyJ2ZW5jb2RlX3RhZyI6ImRhc2hfcjJhdjEtcjFnZW4ydnA5X3EyMCIsInZpZGVvX2lkIjoxOTY3MTM3NTU3NTExODIxLCJvaWxfdXJsZ2VuX2FwcF9pZCI6MCwiY2xpZW50X25hbWUiOiJ1bmtub3duIiwieHB2X2Fzc2V0X2lkIjo5Mzg3MDU4MjUyNjkyNDMsImFzc2V0X2FnZV9kYXlzIjo4NywidmlfdXNlY2FzZV9pZCI6MTAxMjIsImR1cmF0aW9uX3MiOjIxNSwiYml0cmF0ZSI6ODc5NDAsInVybGdlbl9zb3VyY2UiOiJ3d3cifQ%3D%3D&amp;amp;ccb=17-1&amp;amp;_nc_gid=YimRYi3YhdaeRK_NnuzW6Q&amp;amp;_nc_ss=72289&amp;amp;_nc_zt=28&amp;amp;oh=00_Af6SicbKpsB4U9Bi9tgoSYvGS52h0kJQLMbMTZT1reRXpg&amp;amp;oe=6A117F76&lt;/BaseURL&gt;&lt;SegmentBase indexRange="826-1385" timescale="15360" FBFirstSegmentRange="1386-22839" FBPrefetchHighlightRange="72038-196825"&gt;&lt;Initialization range="0-825"/&gt;&lt;/SegmentBase&gt;&lt;/Representation&gt;&lt;Representation id="1416063959629666v" bandwidth="177763" codecs="av01.0.04M.08.0.111.01.01.01.0" mimeType="video/mp4" sar="1:1" FBEncodingTag="dash_r2av1-r1gen2vp9_q30" FBPlaybackResolutionMos="0:100,360:76.8,480:71.1,720:62" FBPlaybackResolutionMosConfidenceLevel="high" FBPlaybackResolutionCsvqm="0:100,360:93.7,480:91.8,720:87.6" width="960" height="540" FBQualityClass="sd" FBQualityLabel="240p"&gt;&lt;BaseURL&gt;https://video-dfw5-1.xx.fbcdn.net/o1/v/t2/f2/m366/AQNSAG80w2ffBSWRXn27hkdPUgQeOehkte1Qar8Dkocwootb6qcyY0CIiorajCqLhVIwQDOXTRHfTzg4bGxaRuErQsVsZKPXlD1ILx4.mp4?_nc_cat=110&amp;amp;_nc_sid=9ca052&amp;amp;_nc_ht=video-dfw5-1.xx.fbcdn.net&amp;amp;_nc_ohc=cRKGQBs5_l0Q7kNvwESkz8B&amp;amp;efg=eyJ2ZW5jb2RlX3RhZyI6ImRhc2hfcjJhdjEtcjFnZW4ydnA5X3EzMCIsInZpZGVvX2lkIjoxOTY3MTM3NTU3NTExODIxLCJvaWxfdXJsZ2VuX2FwcF9pZCI6MCwiY2xpZW50X25hbWUiOiJ1bmtub3duIiwieHB2X2Fzc2V0X2lkIjo5Mzg3MDU4MjUyNjkyNDMsImFzc2V0X2FnZV9kYXlzIjo4NywidmlfdXNlY2FzZV9pZCI6MTAxMjIsImR1cmF0aW9uX3MiOjIxNSwiYml0cmF0ZSI6MTc3NzYzLCJ1cmxnZW5fc291cmNlIjoid3d3In0%3D&amp;amp;ccb=17-1&amp;amp;_nc_gid=YimRYi3YhdaeRK_NnuzW6Q&amp;amp;_nc_ss=72289&amp;amp;_nc_zt=28&amp;amp;oh=00_Af4J32ynL7bnvDtyKfGrSKrt5e6sK_5y4acIwX56zbSx7w&amp;amp;oe=6A11A40B&lt;/BaseURL&gt;&lt;SegmentBase indexRange="826-1385" timescale="15360" FBFirstSegmentRange="1386-39877" FBPrefetchHighlightRange="127418-387551"&gt;&lt;Initialization range="0-825"/&gt;&lt;/SegmentBase&gt;&lt;/Representation&gt;&lt;Representation id="1319027470063801v" bandwidth="253048" codecs="av01.0.04M.08.0.111.01.01.01.0" mimeType="video/mp4" sar="1:1" FBEncodingTag="dash_r2av1-r1gen2vp9_q40" FBPlaybackResolutionMos="0:100,360:81.5,480:75.5,720:66.4" FBPlaybackResolutionMosConfidenceLevel="high" FBPlaybackResolutionCsvqm="0:100,360:94.8,480:93.3,720:89.8" width="960" height="540" FBQualityClass="sd" FBQualityLabel="270p"&gt;&lt;BaseURL&gt;https://video-dfw6-1.xx.fbcdn.net/o1/v/t2/f2/m366/AQNXHVoOrfHDnh_Yyk5gNt1M_OFawNSbqBFP6YBDf8upQsvYBgFub5yX0VCrRjIzqeGcPgimSWTztMDM62FGOH5neBSccQIdEdYZPjA.mp4?_nc_cat=103&amp;amp;_nc_sid=9ca052&amp;amp;_nc_ht=video-dfw6-1.xx.fbcdn.net&amp;amp;_nc_ohc=Es8QBfcIvVwQ7kNvwHE6-yI&amp;amp;efg=eyJ2ZW5jb2RlX3RhZyI6ImRhc2hfcjJhdjEtcjFnZW4ydnA5X3E0MCIsInZpZGVvX2lkIjoxOTY3MTM3NTU3NTExODIxLCJvaWxfdXJsZ2VuX2FwcF9pZCI6MCwiY2xpZW50X25hbWUiOiJ1bmtub3duIiwieHB2X2Fzc2V0X2lkIjo5Mzg3MDU4MjUyNjkyNDMsImFzc2V0X2FnZV9kYXlzIjo4NywidmlfdXNlY2FzZV9pZCI6MTAxMjIsImR1cmF0aW9uX3MiOjIxNSwiYml0cmF0ZSI6MjUzMDQ4LCJ1cmxnZW5fc291cmNlIjoid3d3In0%3D&amp;amp;ccb=17-1&amp;amp;_nc_gid=YimRYi3YhdaeRK_NnuzW6Q&amp;amp;_nc_ss=72289&amp;amp;_nc_zt=28&amp;amp;oh=00_Af5wPC2EHASo8r4EmBsh6bwjgePSqCjtM_xIne35JZBqZg&amp;amp;oe=6A1178AC&lt;/BaseURL&gt;&lt;SegmentBase indexRange="826-1385" timescale="15360" FBFirstSegmentRange="1386-52341" FBPrefetchHighlightRange="166305-548051"&gt;&lt;Initialization range="0-825"/&gt;&lt;/SegmentBase&gt;&lt;/Representation&gt;&lt;Representation id="935261322495286v" bandwidth="339455" codecs="av01.0.04M.08.0.111.01.01.01.0" mimeType="video/mp4" sar="1:1" FBEncodingTag="dash_r2av1-r1gen2vp9_q50" FBPlaybackResolutionMos="0:100,360:85.2,480:79,720:69.7" FBPlaybackResolutionMosConfidenceLevel="high" FBPlaybackResolutionCsvqm="0:100,360:95.5,480:94.4,720:91.4" width="960" height="540" FBQualityClass="sd" FBQualityLabel="360p"&gt;&lt;BaseURL&gt;https://video-dfw5-1.xx.fbcdn.net/o1/v/t2/f2/m366/AQP4bNOnEGIkzovmKNQpMHStf4Kgg9vNgnaAUSM5M51q0_CPK2MukKbAH-Mr-U80Vwbx3qQiJR0U_08tHwqS7KdQD7SPUAK2FWjCjhw.mp4?_nc_cat=111&amp;amp;_nc_sid=9ca052&amp;amp;_nc_ht=video-dfw5-1.xx.fbcdn.net&amp;amp;_nc_ohc=w-No1RlQlssQ7kNvwGhCzoD&amp;amp;efg=eyJ2ZW5jb2RlX3RhZyI6ImRhc2hfcjJhdjEtcjFnZW4ydnA5X3E1MCIsInZpZGVvX2lkIjoxOTY3MTM3NTU3NTExODIxLCJvaWxfdXJsZ2VuX2FwcF9pZCI6MCwiY2xpZW50X25hbWUiOiJ1bmtub3duIiwieHB2X2Fzc2V0X2lkIjo5Mzg3MDU4MjUyNjkyNDMsImFzc2V0X2FnZV9kYXlzIjo4NywidmlfdXNlY2FzZV9pZCI6MTAxMjIsImR1cmF0aW9uX3MiOjIxNSwiYml0cmF0ZSI6MzM5NDU1LCJ1cmxnZW5fc291cmNlIjoid3d3In0%3D&amp;amp;ccb=17-1&amp;amp;_nc_gid=YimRYi3YhdaeRK_NnuzW6Q&amp;amp;_nc_ss=72289&amp;amp;_nc_zt=28&amp;amp;oh=00_Af4fc2sLET4mcY3DRUQ_zMQNg760YKIEHR8euLR66XGLlw&amp;amp;oe=6A119B70&lt;/BaseURL&gt;&lt;SegmentBase indexRange="826-1385" timescale="15360" FBFirstSegmentRange="1386-66838" FBPrefetchHighlightRange="211046-735673"&gt;&lt;Initialization range="0-825"/&gt;&lt;/SegmentBase&gt;&lt;/Representation&gt;&lt;Representation id="1613155466687141v" bandwidth="514210" codecs="av01.0.05M.08.0.111.01.01.01.0" mimeType="video/mp4" sar="1:1" FBEncodingTag="dash_r2av1-r1gen2vp9_q60" FBPlaybackResolutionMos="0:100,360:88,480:83,720:75.4" FBPlaybackResolutionMosConfidenceLevel="high" FBPlaybackResolutionCsvqm="0:100,360:96,480:95.3,720:93.6" width="1280" height="720" FBQualityClass="hd" FBQualityLabel="480p"&gt;&lt;BaseURL&gt;https://video-dfw5-1.xx.fbcdn.net/o1/v/t2/f2/m366/AQNqNzb_khUn15I0NuE_BaC028hfFL0ryuVVh7tqN2sNKfC2QLnDmQxUWCd47nsW9Rjt0okNX54fHB90u6hOXqPo2k_C3uX7MQ55hIs.mp4?_nc_cat=110&amp;amp;_nc_sid=9ca052&amp;amp;_nc_ht=video-dfw5-1.xx.fbcdn.net&amp;amp;_nc_ohc=ZFGkn5dnNRsQ7kNvwE9Ir9L&amp;amp;efg=eyJ2ZW5jb2RlX3RhZyI6ImRhc2hfcjJhdjEtcjFnZW4ydnA5X3E2MCIsInZpZGVvX2lkIjoxOTY3MTM3NTU3NTExODIxLCJvaWxfdXJsZ2VuX2FwcF9pZCI6MCwiY2xpZW50X25hbWUiOiJ1bmtub3duIiwieHB2X2Fzc2V0X2lkIjo5Mzg3MDU4MjUyNjkyNDMsImFzc2V0X2FnZV9kYXlzIjo4NywidmlfdXNlY2FzZV9pZCI6MTAxMjIsImR1cmF0aW9uX3MiOjIxNSwiYml0cmF0ZSI6NTE0MjEwLCJ1cmxnZW5fc291cmNlIjoid3d3In0%3D&amp;amp;ccb=17-1&amp;amp;_nc_gid=YimRYi3YhdaeRK_NnuzW6Q&amp;amp;_nc_ss=72289&amp;amp;_nc_zt=28&amp;amp;oh=00_Af5TMvDGYXWEGd8v2BC93pKVSI_3qyKqDNDOnM0ltIYWww&amp;amp;oe=6A11AC7B&lt;/BaseURL&gt;&lt;SegmentBase indexRange="826-1385" timescale="15360" FBFirstSegmentRange="1386-90490" FBPrefetchHighlightRange="287908-1052203"&gt;&lt;Initialization range="0-825"/&gt;&lt;/SegmentBase&gt;&lt;/Representation&gt;&lt;Representation id="25831238299882015v" bandwidth="765825" codecs="av01.0.05M.08.0.111.01.01.01.0" mimeType="video/mp4" sar="1:1" FBEncodingTag="dash_r2av1-r1gen2vp9_q70" FBPlaybackResolutionMos="0:100,360:90,480:85.4,720:77.4" FBPlaybackResolutionMosConfidenceLevel="high" FBPlaybackResolutionCsvqm="0:100,360:96.3,480:95.8,720:94.5" width="1280" height="720" FBQualityClass="hd" FBQualityLabel="540p"&gt;&lt;BaseURL&gt;https://video-dfw5-2.xx.fbcdn.net/o1/v/t2/f2/m366/AQPQLGQp_B8YycbUZmADhSfE74aL3ZeOvNzSbWjuvGShCeFWWHDKfRNIhqK6_9226OQc0sINke41Eb9uWf2CBNRlEq22wTyZCuyuuA0.mp4?_nc_cat=100&amp;amp;_nc_sid=9ca052&amp;amp;_nc_ht=video-dfw5-2.xx.fbcdn.net&amp;amp;_nc_ohc=nG0ZiJ3UkLEQ7kNvwFrT72k&amp;amp;efg=eyJ2ZW5jb2RlX3RhZyI6ImRhc2hfcjJhdjEtcjFnZW4ydnA5X3E3MCIsInZpZGVvX2lkIjoxOTY3MTM3NTU3NTExODIxLCJvaWxfdXJsZ2VuX2FwcF9pZCI6MCwiY2xpZW50X25hbWUiOiJ1bmtub3duIiwieHB2X2Fzc2V0X2lkIjo5Mzg3MDU4MjUyNjkyNDMsImFzc2V0X2FnZV9kYXlzIjo4NywidmlfdXNlY2FzZV9pZCI6MTAxMjIsImR1cmF0aW9uX3MiOjIxNSwiYml0cmF0ZSI6NzY1ODI1LCJ1cmxnZW5fc291cmNlIjoid3d3In0%3D&amp;amp;ccb=17-1&amp;amp;_nc_gid=YimRYi3YhdaeRK_NnuzW6Q&amp;amp;_nc_ss=72289&amp;amp;_nc_zt=28&amp;amp;oh=00_Af5b63e59tLSRecEnjRo_XGhDzUL_YoyreQLIK_QV6d0OA&amp;amp;oe=6A1191A9&lt;/BaseURL&gt;&lt;SegmentBase indexRange="826-1385" timescale="15360" FBFirstSegmentRange="1386-122187" FBPrefetchHighlightRange="387956-1530906"&gt;&lt;Initialization range="0-825"/&gt;&lt;/SegmentBase&gt;&lt;/Representation&gt;&lt;Representation id="930520056107360v" bandwidth="1251370" codecs="av01.0.05M.08.0.111.01.01.01.0" mimeType="video/mp4" sar="1:1" FBEncodingTag="dash_r2av1-r1gen2vp9_q80" FBPlaybackResolutionMos="0:100,360:91.4,480:87.1,720:79.6" FBPlaybackResolutionMosConfidenceLevel="high" FBPlaybackResolutionCsvqm="0:100,360:96.6,480:96.2,720:95.2" width="1280" height="720" FBQualityClass="hd" FBQualityLabel="640p"&gt;&lt;BaseURL&gt;https://video-dfw5-2.xx.fbcdn.net/o1/v/t2/f2/m366/AQPFEyeUyuCnUVmRB3dZkWWIb8t6qbV8NLrzysDabaqFL5UmBY_JEnT2rnVIITW7pFL6HC97-x278QlTFaPUPEky63OwOwJ03t91I_Y.mp4?_nc_cat=104&amp;amp;_nc_sid=9ca052&amp;amp;_nc_ht=video-dfw5-2.xx.fbcdn.net&amp;amp;_nc_ohc=Q15ip77_sQAQ7kNvwGeCmdd&amp;amp;efg=eyJ2ZW5jb2RlX3RhZyI6ImRhc2hfcjJhdjEtcjFnZW4ydnA5X3E4MCIsInZpZGVvX2lkIjoxOTY3MTM3NTU3NTExODIxLCJvaWxfdXJsZ2VuX2FwcF9pZCI6MCwiY2xpZW50X25hbWUiOiJ1bmtub3duIiwieHB2X2Fzc2V0X2lkIjo5Mzg3MDU4MjUyNjkyNDMsImFzc2V0X2FnZV9kYXlzIjo4NywidmlfdXNlY2FzZV9pZCI6MTAxMjIsImR1cmF0aW9uX3MiOjIxNSwiYml0cmF0ZSI6MTI1MTM3MCwidXJsZ2VuX3NvdXJjZSI6Ind3dyJ9&amp;amp;ccb=17-1&amp;amp;_nc_gid=YimRYi3YhdaeRK_NnuzW6Q&amp;amp;_nc_ss=72289&amp;amp;_nc_zt=28&amp;amp;oh=00_Af6qx4ROCtsGis0xce8yHa5JvAhfuyfVKNLn85tEHnpInA&amp;amp;oe=6A118469&lt;/BaseURL&gt;&lt;SegmentBase indexRange="826-1385" timescale="15360" FBFirstSegmentRange="1386-180145" FBPrefetchHighlightRange="563981-2427712"&gt;&lt;Initialization range="0-825"/&gt;&lt;/SegmentBase&gt;&lt;/Representation&gt;&lt;Representation id="685877664553278v" bandwidth="2364323" codecs="av01.0.05M.08.0.111.01.01.01.0" mimeType="video/mp4" sar="1:1" FBEncodingTag="dash_r2av1-r1gen2vp9_q90" FBPlaybackResolutionMos="0:100,360:92.8,480:88.9,720:82" FBPlaybackResolutionMosConfidenceLevel="high" FBPlaybackResolutionCsvqm="0:100,360:96.9,480:96.6,720:95.9" width="1280" height="720" FBQualityClass="hd" FBQualityLabel="720p"&gt;&lt;BaseURL&gt;https://video-dfw6-1.xx.fbcdn.net/o1/v/t2/f2/m366/AQM_bQ2HSbn3jpopCb1Bc0e1U2Fzd1-lnOOARAx5mQsE0_jFrSC0RerzD6WKTW3MRrC6nKXVQ6roQrcyQY0zRxiT3WJaCQUjnyToi-E.mp4?_nc_cat=102&amp;amp;_nc_sid=9ca052&amp;amp;_nc_ht=video-dfw6-1.xx.fbcdn.net&amp;amp;_nc_ohc=SkWknpUxZwoQ7kNvwGhDj8o&amp;amp;efg=eyJ2ZW5jb2RlX3RhZyI6ImRhc2hfcjJhdjEtcjFnZW4ydnA5X3E5MCIsInZpZGVvX2lkIjoxOTY3MTM3NTU3NTExODIxLCJvaWxfdXJsZ2VuX2FwcF9pZCI6MCwiY2xpZW50X25hbWUiOiJ1bmtub3duIiwieHB2X2Fzc2V0X2lkIjo5Mzg3MDU4MjUyNjkyNDMsImFzc2V0X2FnZV9kYXlzIjo4NywidmlfdXNlY2FzZV9pZCI6MTAxMjIsImR1cmF0aW9uX3MiOjIxNSwiYml0cmF0ZSI6MjM2NDMyMywidXJsZ2VuX3NvdXJjZSI6Ind3dyJ9&amp;amp;ccb=17-1&amp;amp;_nc_gid=YimRYi3YhdaeRK_NnuzW6Q&amp;amp;_nc_ss=72289&amp;amp;_nc_zt=28&amp;amp;oh=00_Af436wVBtw17T2jZG5Skjk9w2Q16Tzb716HKUgsd1iYThA&amp;amp;oe=6A119047&lt;/BaseURL&gt;&lt;SegmentBase indexRange="826-1385" timescale="15360" FBFirstSegmentRange="1386-329120" FBPrefetchHighlightRange="991001-4416821"&gt;&lt;Initialization range="0-825"/&gt;&lt;/SegmentBase&gt;&lt;/Representation&gt;&lt;/AdaptationSet&gt;&lt;AdaptationSet id="1" contentType="audio" subsegmentStartsWithSAP="1" subsegmentAlignment="true"&gt;&lt;Representation id="1641890426935070a" bandwidth="57360" codecs="mp4a.40.5" mimeType="audio/mp4" FBAvgBitrate="57360" audioSamplingRate="44100" FBEncodingTag="dash_ln_heaac_vbr3_audio"&gt;&lt;AudioChannelConfiguration schemeIdUri="urn:mpeg:dash:23003:3:audio_channel_configuration:2011" value="2"/&gt;&lt;BaseURL&gt;https://video-dfw6-1.xx.fbcdn.net/o1/v/t2/f2/m412/AQMPXcX5V8BeA3jexjIum4cUx0vOeaM2GXg4aRxlNw9blBVI-P5LV-6RmsrwAIXDcbI5t2zBR98K8nuMnrlfAFkTiqTzYCkxtzc4elE.mp4?_nc_cat=103&amp;amp;_nc_sid=9ca052&amp;amp;_nc_ht=video-dfw6-1.xx.fbcdn.net&amp;amp;_nc_ohc=pvA1mP5w__AQ7kNvwEmlu_2&amp;amp;efg=eyJ2ZW5jb2RlX3RhZyI6ImRhc2hfbG5faGVhYWNfdmJyM19hdWRpbyIsInZpZGVvX2lkIjoxOTY3MTM3NTU3NTExODIxLCJvaWxfdXJsZ2VuX2FwcF9pZCI6MCwiY2xpZW50X25hbWUiOiJ1bmtub3duIiwieHB2X2Fzc2V0X2lkIjo5Mzg3MDU4MjUyNjkyNDMsImFzc2V0X2FnZV9kYXlzIjo4NywidmlfdXNlY2FzZV9pZCI6MTAxMjIsImR1cmF0aW9uX3MiOjIxNSwiYml0cmF0ZSI6NTc0MzksInVybGdlbl9zb3VyY2UiOiJ3d3cifQ%3D%3D&amp;amp;ccb=17-1&amp;amp;_nc_gid=YimRYi3YhdaeRK_NnuzW6Q&amp;amp;_nc_ss=72289&amp;amp;_nc_zt=28&amp;amp;oh=00_Af74Prj-CpisxaafvOkaGY6aTh5zOuMYBzofk_OL5B_Igg&amp;amp;oe=6A1181AC&lt;/BaseURL&gt;&lt;SegmentBase indexRange="824-2151" timescale="44100" FBFirstSegmentRange="2152-16388" FBPrefetchHighlightRange="131499-158290"&gt;&lt;Initialization range="0-823"/&gt;&lt;/SegmentBase&gt;&lt;/Representation&gt;&lt;/AdaptationSet&gt;&lt;/Period&gt;&lt;/MPD&gt;</t>
  </si>
  <si>
    <t>https://scontent-dfw6-1.xx.fbcdn.net/v/t15.5256-10/637518163_1942256863035086_1751655016118546332_n.jpg?stp=dst-jpg_s960x960_tt6&amp;_nc_cat=103&amp;ccb=1-7&amp;_nc_sid=d2b52d&amp;_nc_ohc=XG-oaUQ7nvoQ7kNvwFQVmcI&amp;_nc_oc=AdoDcds46hnkg0bwtmo1_WlFxJdYWgbW3AiNG0iAHC1wmpG8IayE84DMciSsqyA-uME&amp;_nc_zt=23&amp;_nc_ht=scontent-dfw6-1.xx&amp;_nc_gid=YimRYi3YhdaeRK_NnuzW6Q&amp;_nc_ss=72289&amp;oh=00_Af5tigssmCNyR-huaV5sfK8UfZeF5lJ7UC_42roLFfjk5g&amp;oe=6A11A924</t>
  </si>
  <si>
    <t>CONTAINED_POST_ATTACHMENT</t>
  </si>
  <si>
    <t>100093224504275</t>
  </si>
  <si>
    <t>無綫新聞 TVB News</t>
  </si>
  <si>
    <t>https://scontent-dfw5-2.xx.fbcdn.net/v/t39.30808-1/307123638_640872784379107_3331220864183058549_n.jpg?stp=cp0_dst-jpg_s40x40_tt6&amp;_nc_cat=107&amp;ccb=1-7&amp;_nc_sid=2d3e12&amp;_nc_ohc=iYP9FXhk6RQQ7kNvwEbpGGT&amp;_nc_oc=AdpgXLit2NWm9TwF4CmJVrIrMbAMhi8Jp3pSchPjeoFCo06oeqFEQf6tgHZn99s_2JM&amp;_nc_zt=24&amp;_nc_ht=scontent-dfw5-2.xx&amp;_nc_gid=YimRYi3YhdaeRK_NnuzW6Q&amp;_nc_ss=72289&amp;oh=00_Af7CKOcJyX9DFkdgzDVnuS4BnfS1VSoLbj4_PMOdEOJENw&amp;oe=6A118B9D</t>
  </si>
  <si>
    <t>https://www.facebook.com/tvbnewsofficial</t>
  </si>
  <si>
    <t>【#預算案前瞻】
#電動車「一換一」稅務寬減安排，三月底屆滿，未知《預算案》會否延續，汽車界認為不應取消，否則會拖慢電動車普及進度。有行會成員建議，分階段減少優惠。
報道：https://news.tvb.com/tc/local/699825f7060723efc099aa6c
-------------------------------
【立即下載】全新《TVB 新聞＋》App
跨越新聞領域，緊貼生活娛樂！世界資訊一手掌握 
iOS: https://tinyurl.com/53fkwkfd
Android: https://tinyurl.com/ywkuthx5
Huawei: https://tinyurl.com/kjb4sfrj</t>
  </si>
  <si>
    <t>NjQyMTgzOTU5MjA4MTA3Omh0dHBzXGEvL25ld3MudHZiLmNvbS90Yy9sb2NhbC82OTk4MjVmNzA2MDcyM2VmYzA5OWFhNmM6OkRlZmF1bHQ6Ojo4MTQ3ODU3OTQ5NzIyMzA6</t>
  </si>
  <si>
    <t>https://lm.facebook.com/l.php?u=https%3A%2F%2Fnews.tvb.com%2Ftc%2Flocal%2F699825f7060723efc099aa6c&amp;h=AUA0WXpFSZfir7PVNX75jUHUXVa3AeV3VvHr5_01XG9jXJbdshjK4ohdr6Xw4kTkbdb5dcQK-efaaCC67AViYSvYSCxy9OYdTQ85ggSVC7gfjJjKwhW8hJzK649_vYr9-K2wJIAXfikiX6jZC-LhXrZJRv8C-t7-&amp;s=1</t>
  </si>
  <si>
    <t>https://l.facebook.com/l.php?u=https%3A%2F%2Fnews.tvb.com%2Ftc%2Flocal%2F699825f7060723efc099aa6c&amp;h=AUDT0IuQVHLv3bT1PsCnzivtgxD-l1RKgc6jHUlluv0HFKTBc9PGvRthQhexpuLEIVlmtz_HUrYFqSjlep4M_0cH1WwHYPX7FlzrV92ZpYc6uJkvUDnlwnH0cxIxoULVRgnJHecuEp_-QtEWjgq9yRYhG4szRFSn&amp;s=1</t>
  </si>
  <si>
    <t>https://tinyurl.com/53fkwkfd</t>
  </si>
  <si>
    <t>NjQyMTgzOTU5MjA4MTA3Omh0dHBzXGEvL3Rpbnl1cmwuY29tLzUzZmt3a2ZkOjpEZWZhdWx0Ojo6ODE0Nzg1Nzk0OTcyMjMwOg==</t>
  </si>
  <si>
    <t>https://lm.facebook.com/l.php?u=https%3A%2F%2Ftinyurl.com%2F53fkwkfd&amp;h=AUDZsumUhvkHXk0g7adKNWu0-ns_i5ESUd57zEspe5BwrYjYw_gFTlgywUC9j4hGi8hb6g5feZkLO1hgc5JwjFdZW2wxWSL7QnQ9UtXtFG_NB_fuK7F9YFhbYg7MI8inlYQ69bPpKdx7JBs3vqxs6GiW6NjZgooo&amp;s=1</t>
  </si>
  <si>
    <t>https://l.facebook.com/l.php?u=https%3A%2F%2Ftinyurl.com%2F53fkwkfd&amp;h=AUBX--wFhVEHDzK039IGmHnnMlnAoXklElZVqrljgfJKXmIeI4x4cCcOdPDcHBH5Xoed0Er0a7jGu_Pat_p5WCbhPQGCbXyl_SeiQRH-NQ5lNlWnK0CqMGzNRg2iVb_1oFe_bGriHoNAZSxSdw2snMCFxkkEc-0W&amp;s=1</t>
  </si>
  <si>
    <t>https://tinyurl.com/ywkuthx5</t>
  </si>
  <si>
    <t>NjQyMTgzOTU5MjA4MTA3Omh0dHBzXGEvL3Rpbnl1cmwuY29tL3l3a3V0aHg1OjpEZWZhdWx0Ojo6ODE0Nzg1Nzk0OTcyMjMwOg==</t>
  </si>
  <si>
    <t>https://lm.facebook.com/l.php?u=https%3A%2F%2Ftinyurl.com%2Fywkuthx5&amp;h=AUBNkdGSeOnfDQPIVJhyW577YBXIjYwyAI_t-3H8d_hLgBq80xvLGukyzmJX16e5egARwuqNwpvdJgAbUAo3LDsVOG1NW6xP4EpmJ4honmmtx3eUBuJ-MsMBo6dr13g_ITgUDIfEO8uiczWxG4vgHXtla5q-HuMK&amp;s=1</t>
  </si>
  <si>
    <t>https://l.facebook.com/l.php?u=https%3A%2F%2Ftinyurl.com%2Fywkuthx5&amp;h=AUB5qtToyAL2W1k2FJzAhx_2kQEQbu-E0_jPLlxi654n8v4nE8TOjx9OlfpU0e70wC2RrFeRVU9mI4UkXEthwqYPkbp56oyjVGmDtecE0aSD2lss4n5m-Zevc1acuFxpa2Ql2BLgnkkwuzC8PySqvr2y1zaixUAS&amp;s=1</t>
  </si>
  <si>
    <t>https://tinyurl.com/kjb4sfrj</t>
  </si>
  <si>
    <t>NjQyMTgzOTU5MjA4MTA3Omh0dHBzXGEvL3Rpbnl1cmwuY29tL2tqYjRzZnJqOjpEZWZhdWx0Ojo6ODE0Nzg1Nzk0OTcyMjMwOg==</t>
  </si>
  <si>
    <t>https://lm.facebook.com/l.php?u=https%3A%2F%2Ftinyurl.com%2Fkjb4sfrj&amp;h=AUAoDEBfQOhAeEphEnLzuVYI-xbftCp1OPpSwHpYlISxGu-toc7C0AXxs2tr9d7dC49OijhhFrj68vDyIHVsDBtfMKk5gdkNQL6VVQZ2vyN3wB2x4gC5mN-3aPRk_yKYDgEJCUNZY9u4P2zQH7eVFQLZa3jlOQRP&amp;s=1</t>
  </si>
  <si>
    <t>https://l.facebook.com/l.php?u=https%3A%2F%2Ftinyurl.com%2Fkjb4sfrj&amp;h=AUC9Ti73B2pOKbu1bGmhrzuhHMJEhPbASeRjhfjfAsmsx0F85_Jzt9j4pdwyxfm8HjAhk4M3ZwbjGYODog804rDHgxWw0XcT_FjTD6VqC5A1yFRJK5a0QMSvwFzRlCESg7O6suEh_Yopw8588obgBuaNWdSO8XDh&amp;s=1</t>
  </si>
  <si>
    <t>806226912796125</t>
  </si>
  <si>
    <t>https://m.facebook.com/hashtag/%E9%A0%90%E7%AE%97%E6%A1%88%E5%89%8D%E7%9E%BB</t>
  </si>
  <si>
    <t>https://www.facebook.com/hashtag/%E9%A0%90%E7%AE%97%E6%A1%88%E5%89%8D%E7%9E%BB?__eep__=6</t>
  </si>
  <si>
    <t>2026-02-20T11:00:40.000Z</t>
  </si>
  <si>
    <t>UzpfSTEwMDA1NzQxNTQyMTA2NTpWSzoxNjc5MjkwNzcwMTUwNTgy</t>
  </si>
  <si>
    <t>http://mb4.me/GLC_EQ_HK</t>
  </si>
  <si>
    <t>2026-02-20T12:06:09.000Z</t>
  </si>
  <si>
    <t>pcb.1223452023260282</t>
  </si>
  <si>
    <t>https://www.facebook.com/MercedesBenzHongKong/posts/pfbid032bBC6RcYWAD68soyMwQnQj4YVBXhQuA7jsKVXZhvKHNNFPbovj8KwZUZD7i8pohvl</t>
  </si>
  <si>
    <t>1223451553260329</t>
  </si>
  <si>
    <t>https://scontent-dfw5-1.xx.fbcdn.net/v/t39.30808-6/630598498_1223451563260328_7416780800376490679_n.jpg?stp=dst-jpg_s590x590_tt6&amp;_nc_cat=111&amp;ccb=1-7&amp;_nc_sid=127cfc&amp;_nc_ohc=CQZ81jVXP9AQ7kNvwHE4HSJ&amp;_nc_oc=Adp8rXzxZTDHvEXbyGmQMXY0nZJQKqvS3ES3ZAcQZibJqYlXLie2L75gLv41tnBiDNY&amp;_nc_zt=23&amp;_nc_ht=scontent-dfw5-1.xx&amp;_nc_gid=YimRYi3YhdaeRK_NnuzW6Q&amp;_nc_ss=72289&amp;oh=00_Af5v173zJ1tZ15SWcrqfmO8pKt-3yF6CzqbNtDsAwvcowA&amp;oe=6A1194DE</t>
  </si>
  <si>
    <t>997031110159811</t>
  </si>
  <si>
    <t>https://scontent-dfw5-2.xx.fbcdn.net/v/t15.5256-10/631383538_913701921204898_3300413321336035658_n.jpg?stp=dst-jpg_s590x590_tt6&amp;_nc_cat=100&amp;ccb=1-7&amp;_nc_sid=5fad0e&amp;_nc_ohc=VNb9SZ54XO0Q7kNvwHz6J0b&amp;_nc_oc=Adqo0qrP65nsSqdD9CqTEHF9pAwqUkf9CYB8q-9J1k4vfVnvp-WTMG32iKiobbSaKc0&amp;_nc_zt=23&amp;_nc_ht=scontent-dfw5-2.xx&amp;_nc_gid=YimRYi3YhdaeRK_NnuzW6Q&amp;_nc_ss=72289&amp;oh=00_Af5MGB-f7T9tWDYKHgWBT6cXEhRlLmXLL4wazcy9MaZvEg&amp;oe=6A11A6FF</t>
  </si>
  <si>
    <t>1223451493260335</t>
  </si>
  <si>
    <t>https://scontent-dfw5-1.xx.fbcdn.net/v/t39.30808-6/631072718_1223451499927001_2564333888640570406_n.jpg?stp=dst-jpg_s590x590_tt6&amp;_nc_cat=105&amp;ccb=1-7&amp;_nc_sid=127cfc&amp;_nc_ohc=DPni1IhfcYcQ7kNvwEwJLtE&amp;_nc_oc=AdpX6uQu2njA_qJcHRIwLAgNDqATOP32FgaJMhxJuk-Z10dkptWArEPkGQeLincUix8&amp;_nc_zt=23&amp;_nc_ht=scontent-dfw5-1.xx&amp;_nc_gid=YimRYi3YhdaeRK_NnuzW6Q&amp;_nc_ss=72289&amp;oh=00_Af7veqLI5HAOin6eqeB-MPRC0Q9CJwXm61raSfZiVA2jyA&amp;oe=6A11A4F1</t>
  </si>
  <si>
    <t>2659620814413994</t>
  </si>
  <si>
    <t>https://scontent-dfw5-1.xx.fbcdn.net/v/t15.5256-10/631389707_1263527665696978_496017391299533097_n.jpg?stp=dst-jpg_s590x590_tt6&amp;_nc_cat=111&amp;ccb=1-7&amp;_nc_sid=5fad0e&amp;_nc_ohc=XdEAIHCWyDsQ7kNvwEvXYwF&amp;_nc_oc=Adp5TGS18ttJwHsIADcjIfMKrXUmNpgIwDlw0nxR-FIZKIANa1eQPbcjKvkXyE6nPNQ&amp;_nc_zt=23&amp;_nc_ht=scontent-dfw5-1.xx&amp;_nc_gid=YimRYi3YhdaeRK_NnuzW6Q&amp;_nc_ss=72289&amp;oh=00_Af4qp6NoIPt3ocsKMzW6_S_-gZYsgrzSorN8X1ES7Skiew&amp;oe=6A1192A8</t>
  </si>
  <si>
    <t>1223451486593669</t>
  </si>
  <si>
    <t>https://scontent-dfw5-1.xx.fbcdn.net/v/t39.30808-6/630801783_1223451496593668_4464228686849456614_n.jpg?stp=dst-jpg_s590x590_tt6&amp;_nc_cat=105&amp;ccb=1-7&amp;_nc_sid=127cfc&amp;_nc_ohc=x7wi3Soyf9UQ7kNvwFFJeI1&amp;_nc_oc=AdoVt2a1_dgn5K145hXLCK1nPR1zXiEhoODJ93r9nlZ1nwM2C1QLn-F2nNZq07VbyE8&amp;_nc_zt=23&amp;_nc_ht=scontent-dfw5-1.xx&amp;_nc_gid=YimRYi3YhdaeRK_NnuzW6Q&amp;_nc_ss=72289&amp;oh=00_Af4j7OVIxoya1sR-YdIUOiaL0CK6CdqHjSrq8PuLCI-tiA&amp;oe=6A11A294</t>
  </si>
  <si>
    <t>100067864884236</t>
  </si>
  <si>
    <t>Mercedes-Benz Hong Kong</t>
  </si>
  <si>
    <t>https://scontent-dfw6-1.xx.fbcdn.net/v/t39.30808-1/496925360_1009923937946426_2893098816084329910_n.jpg?stp=cp0_dst-jpg_s40x40_tt6&amp;_nc_cat=101&amp;ccb=1-7&amp;_nc_sid=2d3e12&amp;_nc_ohc=_IcxMD1Z2wQQ7kNvwHzT6ol&amp;_nc_oc=Adq-5-oKufd0MCaSOzhiV-at6z2D0oSGtnquLRtXcYMqMGZsNAtE1uCvqbIjFjcpCuY&amp;_nc_zt=24&amp;_nc_ht=scontent-dfw6-1.xx&amp;_nc_gid=YimRYi3YhdaeRK_NnuzW6Q&amp;_nc_ss=72289&amp;oh=00_Af6OwEmTeGWsJs-MKNjgoqqx52vjOS_UN4rPE0LCgwR6JA&amp;oe=6A1198A2</t>
  </si>
  <si>
    <t>https://www.facebook.com/MercedesBenzHongKong</t>
  </si>
  <si>
    <t>全新純電動 GLC* 將於 2026 年來到香港。
從光影迎接的一刻,到沉穩精準的每一程,駕馭從此毫不費力。
歡迎進入駕馭、品味與生活的新境界。
了解更多： mb4.me/GLC_EQ_HK 
優先預訂： mb4.me/GLChk_ZFenquiry
Welcoming the all-new electric Mercedes-Benz GLC* to Hong Kong in 2026.
From the moment it greets you with light, to the way it carries you in calm precision, it’s a drive made to feel effortless.
Learn more: mb4.me/GLC_EQ_HKen 
Priority reservation for your new GLC: mb4.me/GLChken_ZFenquiry
#MBHK #MercedesBenzHongKong #MercedesBenz #GLC
*型號、設備、配置、功能和網上服務或產品會因應不同市場和個人選配而有所不同。
*Models, equipment, variants, functions and digital services or products depend on market availability and individual configurations.</t>
  </si>
  <si>
    <t>NjQyMTgzOTU5MjA4MTA3Omh0dHBcYS8vbWI0Lm1lL0dMQ1xiRVFcYkhLOjpEZWZhdWx0Ojo6MTIyMzQ1MjAyMzI2MDI4Mjo=</t>
  </si>
  <si>
    <t>https://lm.facebook.com/l.php?u=http%3A%2F%2Fmb4.me%2FGLC_EQ_HK&amp;h=AUBO8MnMvfWKE0RkyMv0ftADFxEW0HMAvxp8GLmMA-0FNFnWRRtzqu6MHxVn5vdZLLz8g3F6tsVFZdrHoVGMv29_l1U6AAbWM_y3HS_ZfbpnCfjoJ9hSiPfYknKQnQUow6revLdHBHI6AoWy1ilB6pKQAUigcbeu&amp;s=1</t>
  </si>
  <si>
    <t>https://l.facebook.com/l.php?u=http%3A%2F%2Fmb4.me%2FGLC_EQ_HK&amp;h=AUDNY915g_Qvs9OgKAQqLM2ZJeENyrUn-ZqoTSWAlpeD4QZcttfD9GsBmo6wMzsNNboJGefTb7XWDZvI5WAd8BNi_v3v6UuWw9D2nBsaZgne3yyUuV4bfIPEZsQ2d03HG5dLfoGrr8CVRdf6SZUyq3ZXGdccCJ3u&amp;s=1</t>
  </si>
  <si>
    <t>http://mb4.me/GLChk_ZFenquiry</t>
  </si>
  <si>
    <t>NjQyMTgzOTU5MjA4MTA3Omh0dHBcYS8vbWI0Lm1lL0dMQ2hrXGJaRmVucXVpcnk6OkRlZmF1bHQ6OjoxMjIzNDUyMDIzMjYwMjgyOg==</t>
  </si>
  <si>
    <t>https://lm.facebook.com/l.php?u=http%3A%2F%2Fmb4.me%2FGLChk_ZFenquiry&amp;h=AUCtnInczuNoGcMNf_EPTiTtHVZL3KhkO-YWug7QnkyPHiNwrYwnGUUFAx7HjSTxSQuxKpUsDnyPTfqEa-BCRlND0Zeh3DjWVUtvbTomCt_UjyeGFsWzPsK5e0pQcjqeiOvHqAzPr_HcOXXaeLZ5r_LitzrqSYwu&amp;s=1</t>
  </si>
  <si>
    <t>https://l.facebook.com/l.php?u=http%3A%2F%2Fmb4.me%2FGLChk_ZFenquiry&amp;h=AUDO59iTmkx4C_Ko4IVnYO-qlcdl1HkTYTTjbQATBQGNwwM1B1hqcwrErFlvYb9tHySTM7Qpb3y0ix0wmVLVauKgBVN100wz-jsJNG-hAjB9OsoOqv2ZPfbPLwVyttdHONHU3TJx573PLt7csor4-0RztwjrHrVe&amp;s=1</t>
  </si>
  <si>
    <t>http://mb4.me/GLC_EQ_HKen</t>
  </si>
  <si>
    <t>NjQyMTgzOTU5MjA4MTA3Omh0dHBcYS8vbWI0Lm1lL0dMQ1xiRVFcYkhLZW46OkRlZmF1bHQ6OjoxMjIzNDUyMDIzMjYwMjgyOg==</t>
  </si>
  <si>
    <t>https://lm.facebook.com/l.php?u=http%3A%2F%2Fmb4.me%2FGLC_EQ_HKen&amp;h=AUCWuaprAtr4QY52YdsSgeztnqfnTdSL7-UBv25_IVZ5gcACSmyGJL91aUaoiQQ8wKeG3j39ELEgaRNHtzCj--sui3VfS_iflgdIeiSoF3pbFBrFmeRKTLNCpGWe2T-Pen_6SD8YlHGfp7qmJAtfRZu-_PvQDCt8&amp;s=1</t>
  </si>
  <si>
    <t>https://l.facebook.com/l.php?u=http%3A%2F%2Fmb4.me%2FGLC_EQ_HKen&amp;h=AUBG3X2kmAMye0zSSAROV-FVGhmFM9dZNkobGV1dVmYUulHsDoR9XHUdIJCNz1W6pTvruztaa5A6_HNamZhwIa49C64_mzK_LpJpGs6H0SatK9zvLk48QPMFsQVImK2xXMHNRKpgdWjiId7WHMJjd59RLDEqm38U&amp;s=1</t>
  </si>
  <si>
    <t>http://mb4.me/GLChken_ZFenquiry</t>
  </si>
  <si>
    <t>NjQyMTgzOTU5MjA4MTA3Omh0dHBcYS8vbWI0Lm1lL0dMQ2hrZW5cYlpGZW5xdWlyeTo6RGVmYXVsdDo6OjEyMjM0NTIwMjMyNjAyODI6</t>
  </si>
  <si>
    <t>https://lm.facebook.com/l.php?u=http%3A%2F%2Fmb4.me%2FGLChken_ZFenquiry&amp;h=AUBp0XHnWr8dMPSXz7arKiqW64-DqLGTRqeKiMBNZn9iaOIoO3n94CIbedx1RKCixRNbKowbBYO2llEdTKonB9iFL2oVavSpR7G6dZKcYMp8YZma0agjBrhYH-mAEmi5gRKmGnn-CONH8sZXX8WJveYRzK-tPmPo&amp;s=1</t>
  </si>
  <si>
    <t>https://l.facebook.com/l.php?u=http%3A%2F%2Fmb4.me%2FGLChken_ZFenquiry&amp;h=AUC35GI23QPT0Tl2CzdbkwGOAcCC0JYzX_79TZtojr2nP_7jdu78Gaxbl27jR0qSz0HbTnu9Ma0HBsANq3XsbBmOF2zseJMYiYvLGW1_65xRX22GyF9rgHR61EkiAUx09Jprm1uffKMb8UZr9KClPQnvuumqH4eU&amp;s=1</t>
  </si>
  <si>
    <t>543132039070295</t>
  </si>
  <si>
    <t>https://m.facebook.com/hashtag/mbhk</t>
  </si>
  <si>
    <t>https://www.facebook.com/hashtag/mbhk?__eep__=6</t>
  </si>
  <si>
    <t>712770035512812</t>
  </si>
  <si>
    <t>https://m.facebook.com/hashtag/mercedesbenzhongkong</t>
  </si>
  <si>
    <t>https://www.facebook.com/hashtag/mercedesbenzhongkong?__eep__=6</t>
  </si>
  <si>
    <t>565882946764723</t>
  </si>
  <si>
    <t>https://m.facebook.com/hashtag/mercedesbenz</t>
  </si>
  <si>
    <t>https://www.facebook.com/hashtag/mercedesbenz?__eep__=6</t>
  </si>
  <si>
    <t>339791459471569</t>
  </si>
  <si>
    <t>https://m.facebook.com/hashtag/glc</t>
  </si>
  <si>
    <t>https://www.facebook.com/hashtag/glc?__eep__=6</t>
  </si>
  <si>
    <t>2026-02-12T04:00:00.000Z</t>
  </si>
  <si>
    <t>UzpfSTEwMDAwNzI2NDc0MDU2MjpWSzoxNjc4ODg1NzkzNTI0NDEz</t>
  </si>
  <si>
    <t>2026-02-19T23:39:06.000Z</t>
  </si>
  <si>
    <t>https://scontent-atl3-2.xx.fbcdn.net/v/t39.30808-1/301992206_439507891532699_8927842219222884717_n.png?stp=cp0_dst-png_s40x40&amp;_nc_cat=100&amp;ccb=1-7&amp;_nc_sid=2d3e12&amp;_nc_ohc=4u8LZsLuQZsQ7kNvwF7eJp6&amp;_nc_oc=Adp7Fy8yGZj5cU_sqJK3WdgXolhWH12ZTksBgyh0z6_97RgC5Y07Q1A89qpvwoQfVCU&amp;_nc_zt=24&amp;_nc_ht=scontent-atl3-2.xx&amp;_nc_gid=deRMBVARBEVPq0qOptrICA&amp;_nc_ss=72289&amp;oh=00_Af5TXvsFcHrjC_3tI7Z7LupzbncBWuEzxlhrSu9P6EMN1Q&amp;oe=6A1190B8</t>
  </si>
  <si>
    <t>2026-02-19T23:17:46.000Z</t>
  </si>
  <si>
    <t>https://www.facebook.com/carparkherohk/posts/pfbid0wsH7VMdwah685g7FtsFF1PUzLd6hXu8kURoEQ5ofTG2CcMbaZcNvUfGmeghk6TcRl</t>
  </si>
  <si>
    <t>UzpfSTg4ODA0MTYzNzQzNjkyNDpWSzoxNjc2NTk1MzIwNDIwMTI3</t>
  </si>
  <si>
    <t>2026-02-17T06:57:50.000Z</t>
  </si>
  <si>
    <t>UzpfSTU3OTA0OTE0MjpWSzoxNjc1NTM1MjkwNTI2MTMw</t>
  </si>
  <si>
    <t>2026-02-16T13:14:17.000Z</t>
  </si>
  <si>
    <t>UzpfSTE0OTgyNzk3MTk6Vks6MTY3MjI0Nzc2NDE4ODIxNg==</t>
  </si>
  <si>
    <t>2026-02-12T11:03:30.000Z</t>
  </si>
  <si>
    <t>UzpfSTEwMDA4ODQ2MDg4MjcwMTpWSzoxNjY4MjkxNjMxMjUwNDk2</t>
  </si>
  <si>
    <t>2026-02-07T15:51:05.000Z</t>
  </si>
  <si>
    <t>886652147609387</t>
  </si>
  <si>
    <t>https://scontent-lga3-1.xx.fbcdn.net/v/t39.30808-6/627887361_886652150942720_7311250623538470616_n.jpg?stp=dst-jpg_p526x296_tt6&amp;_nc_cat=110&amp;ccb=1-7&amp;_nc_sid=127cfc&amp;_nc_ohc=R8OqH88tdiYQ7kNvwGPo3Ss&amp;_nc_oc=AdrLyUiGhx-0LX6As1s_dDa-0NL2d5pVhXYMBZsUcXojbyqmsa0bigi4GjNoAWXXeTw&amp;_nc_zt=23&amp;_nc_ht=scontent-lga3-1.xx&amp;_nc_gid=1TlqldslCN4arjLJ8r_qJg&amp;_nc_ss=7c289&amp;oh=00_Af7tNbGkZTp8C50wbwECMmEujYEUfWl_Mb3iFR0D4T709g&amp;oe=6A117CCC</t>
  </si>
  <si>
    <t>https://www.facebook.com/photo.php?fbid=886652147609387&amp;set=a.112768591664417&amp;type=3</t>
  </si>
  <si>
    <t>https://scontent-lga3-2.xx.fbcdn.net/v/t39.30808-1/317600498_100972522861444_6118366375998628037_n.jpg?stp=cp0_dst-jpg_s40x40_tt6&amp;_nc_cat=101&amp;ccb=1-7&amp;_nc_sid=2d3e12&amp;_nc_ohc=ArQVEk5cWFEQ7kNvwEQLtIX&amp;_nc_oc=AdrO24hTjUCwWt7xvbDVsCzQyL8kiQJEqZmnE5NoZcNBE1t91_UU-dWoXwCqg81RhKQ&amp;_nc_zt=24&amp;_nc_ht=scontent-lga3-2.xx&amp;_nc_gid=1TlqldslCN4arjLJ8r_qJg&amp;_nc_ss=7c289&amp;oh=00_Af6N4WGmeSOFmQ9jrfr4zQqH-PpY-SutS2rJQ0PTCfuYng&amp;oe=6A119B4E</t>
  </si>
  <si>
    <t>【2026年1月份電動車首次登記】
1月份出車數字，BYD Hong Kong - Harmony Auto回歸第一位，有超過400部SEALION 7登記，第二是ZEEKR Hong Kong，主力車型繼續為7X PLATINUM，Tesla則在只有少量Model Y登記下跌至第三位。值得一提是Mercedes-Benz Hong Kong的新款CLA開始交車，共有178部。
頭五位型號：
1️⃣BYD SEALION 7 – 466部
2️⃣ZEEKR 7X PLATINUM - 444部
3️⃣TOYOTA BZ3X - 254部
4️⃣TESLA MODEL 3 RWD - 217部
5️⃣MERCEDES BENZ CLA250+ AMG LINE - 137部
*以運輸署登記型號名稱計
想知邊部電動車好賣啲？Click入黎網站 https://hkevdb.com
#BYD #ZEEKR #TESLA #XPENG #MERCEDESBENZ</t>
  </si>
  <si>
    <t>61553000392850</t>
  </si>
  <si>
    <t>https://m.facebook.com/ZEEKRHongKong/</t>
  </si>
  <si>
    <t>https://www.facebook.com/ZEEKRHongKong</t>
  </si>
  <si>
    <t>ZEEKR Hong Kong</t>
  </si>
  <si>
    <t>https://m.facebook.com/MercedesBenzHongKong/</t>
  </si>
  <si>
    <t>NjQyMTgzOTU5MjA4MTA3Omh0dHBzXGEvL2hrZXZkYi5jb20vOjpEZWZhdWx0Ojo6ODg2NjU5NjEwOTQxOTc0Og==</t>
  </si>
  <si>
    <t>https://lm.facebook.com/l.php?u=https%3A%2F%2Fhkevdb.com%2F&amp;h=AUC1Um6WRkUbnXL1j6XTi6kuQG-B6PF6cIfbdYzZN0MGUy_DgDVx6wzu8h48UyLEvMfrKHYLoSXXxpTwwN8YKmwRCieTBmeC8AhRc3Go_J6cFFgBra6IDBcv2gVL0OKJzbR2SoQVRCbXy7a3akLujpnjLlmw5MlR&amp;s=1</t>
  </si>
  <si>
    <t>https://l.facebook.com/l.php?u=https%3A%2F%2Fhkevdb.com%2F&amp;h=AUCVexrC1oJH2vR2k_T0dhr_xHr1FvxTtbjvi1Lry16EGGCFNOZeUijEfrqXiPh29VDRlo3BbJJa5YPWF1hSQeTOM4xWsjup3G5JbgFkruxWtZ-vXixrq6KR8eCVROs_J8DbJTTTJeRHFG_l0VTyUe7BEdqNAnpM&amp;s=1</t>
  </si>
  <si>
    <t>2026-02-07T12:26:14.000Z</t>
  </si>
  <si>
    <t>https://www.facebook.com/hkevdb/posts/pfbid022PVX3CPvSRj3TkzCerEVirqjbhgvbh8ff14ad6CY8b35XuerEHSrwCWZVuU8fhtal</t>
  </si>
  <si>
    <t>UzpfSTEwNTM1MDA5NDU6Vks6MTY2MzAxMTcxMTc3ODQ4OA==</t>
  </si>
  <si>
    <t>2026-02-01T11:07:49.000Z</t>
  </si>
  <si>
    <t>UzpfSTE1NDQ4Mzg3NTM0ODg3NDg6Vks6MTY1ODg5NDk2ODg1NjgyOQ==</t>
  </si>
  <si>
    <t>2026-01-27T11:29:25.000Z</t>
  </si>
  <si>
    <t>FFF3F5F2</t>
  </si>
  <si>
    <t>1183450583874981</t>
  </si>
  <si>
    <t>https://www.facebook.com/1544838753488748/photos/gm.1658894968856829/1183450583874981/?type=3</t>
  </si>
  <si>
    <t>UzpfSTE0MDQ2MjQ1MDE0NTUxNjQ6Vks6MTY1NjgyMTc3MjM5NzQ4Mg==</t>
  </si>
  <si>
    <t>2026-01-27T09:37:15.000Z</t>
  </si>
  <si>
    <t>UzpfSTEwMDAwNjA1NDA2NTE2ODpWSzoxNjU2MDM1MzAyNDc2MTI5</t>
  </si>
  <si>
    <t>2026-01-24T06:27:13.000Z</t>
  </si>
  <si>
    <t>UzpfSTEwMDA2MzQ5MjM1NjYxMjpWSzoxNjQ5Nzk4Nzk2NDMzMTEz</t>
  </si>
  <si>
    <t>2026-01-16T03:52:39.000Z</t>
  </si>
  <si>
    <t>pcb.1649798796433113</t>
  </si>
  <si>
    <t>https://www.facebook.com/media/set/?set=pcb.1649798796433113&amp;type=1</t>
  </si>
  <si>
    <t>1471483494978048</t>
  </si>
  <si>
    <t>https://scontent-ord5-2.xx.fbcdn.net/v/t39.30808-6/616542102_1471483501644714_6461000665941225243_n.jpg?stp=dst-jpg_s590x590_tt6&amp;_nc_cat=111&amp;ccb=1-7&amp;_nc_sid=aa7b47&amp;_nc_ohc=xMvhpoM9y8IQ7kNvwFKtnAY&amp;_nc_oc=Adq5p5Y8b178UnBUtDnPdk4FsLJJxcpvraj73Lgi39X4n0cbOpy3iiQXca93A96QGlE&amp;_nc_zt=23&amp;_nc_ht=scontent-ord5-2.xx&amp;_nc_gid=40fzrQC5Xa9Lmrh7s13wWA&amp;_nc_ss=72289&amp;oh=00_Af7O2Ke8q2wLpK6ZJ390ZJvRFcK3Ubc7cYu4pUjjIRdqyA&amp;oe=6A11A2E4</t>
  </si>
  <si>
    <t>1471483531644711</t>
  </si>
  <si>
    <t>https://scontent-ord5-3.xx.fbcdn.net/v/t39.30808-6/616106755_1471483534978044_2491808407225866930_n.jpg?stp=dst-jpg_s590x590_tt6&amp;_nc_cat=100&amp;ccb=1-7&amp;_nc_sid=aa7b47&amp;_nc_ohc=UXT-ThZPOLIQ7kNvwHIy4yO&amp;_nc_oc=AdphF40NlAvUcbcDzSvZCuW8gKSdjcg6OZQExLTevq0dRZ_NiP0wkZS1MoKaPRJtqrA&amp;_nc_zt=23&amp;_nc_ht=scontent-ord5-3.xx&amp;_nc_gid=40fzrQC5Xa9Lmrh7s13wWA&amp;_nc_ss=72289&amp;oh=00_Af4Mxd0_2l9a1U5g-GlrMOcjSdw6BTkzzIHtZtJw0RX9-A&amp;oe=6A11A3DF</t>
  </si>
  <si>
    <t>UzpfSTEwOTA5MDM2MTM6Vks6MTY0ODYzNDc4MzIxNjE4MQ==</t>
  </si>
  <si>
    <t>2026-01-15T04:44:35.000Z</t>
  </si>
  <si>
    <t>FF030200</t>
  </si>
  <si>
    <t>10230626563903046</t>
  </si>
  <si>
    <t>https://www.facebook.com/photo.php?fbid=10230626563903046&amp;set=gm.1648634783216181&amp;type=3</t>
  </si>
  <si>
    <t>UzpfSTEwMDAwNjA1NDA2NTE2ODpWSzoxNjQ2OTA3NzEzMzg4ODg4</t>
  </si>
  <si>
    <t>2026-01-12T09:13:00.000Z</t>
  </si>
  <si>
    <t>UzpfSTEwMDAwMzYyOTg4MTM5MTpWSzoxNjQ0ODc1MzQzNTkyMTI1</t>
  </si>
  <si>
    <t>2026-01-09T11:54:25.000Z</t>
  </si>
  <si>
    <t>UzpfSTEwMDA4ODQ2MDg4MjcwMTpWSzoxNjQ0MDA3MTIwMzQ1NjE0</t>
  </si>
  <si>
    <t>2026-01-08T05:57:19.000Z</t>
  </si>
  <si>
    <t>861882773419658</t>
  </si>
  <si>
    <t>https://scontent-mia3-3.xx.fbcdn.net/v/t39.30808-6/611136571_861882776752991_2170268659086021685_n.jpg?stp=dst-jpg_p851x315_tt6&amp;_nc_cat=107&amp;ccb=1-7&amp;_nc_sid=127cfc&amp;_nc_ohc=Oli21pbHvrMQ7kNvwE1cpfO&amp;_nc_oc=AdoQSHQZp0HZtCaKKiHlEnBBcZNbcG4IaIFnM7qy9ku3kV9VyU9IV9XH-a2lgE18nI0&amp;_nc_zt=23&amp;_nc_ht=scontent-mia3-3.xx&amp;_nc_gid=anuPoTZnp0K_KCcGOz7coQ&amp;_nc_ss=72289&amp;oh=00_Af6hsppILlIKx8I-KidJ0QdJQsgKK2sZhyNJHVo8LRB8og&amp;oe=6A119215</t>
  </si>
  <si>
    <t>https://www.facebook.com/photo.php?fbid=861882773419658&amp;set=a.112768591664417&amp;type=3</t>
  </si>
  <si>
    <t>https://scontent-mia5-2.xx.fbcdn.net/v/t39.30808-1/317600498_100972522861444_6118366375998628037_n.jpg?stp=cp0_dst-jpg_s40x40_tt6&amp;_nc_cat=101&amp;ccb=1-7&amp;_nc_sid=2d3e12&amp;_nc_ohc=ArQVEk5cWFEQ7kNvwGlsX0e&amp;_nc_oc=Adq8Y4Txspt4PVT42hI1UQr2jPiPIAUM_hP7cDCXUgwQFFqux2es5opghd9meNfXw6Y&amp;_nc_zt=24&amp;_nc_ht=scontent-mia5-2.xx&amp;_nc_gid=anuPoTZnp0K_KCcGOz7coQ&amp;_nc_ss=72289&amp;oh=00_Af7D4Gc8FFf_gHBonQN3T2VSILsuF6GhxKr2qJPl3Wz9Qw&amp;oe=6A119B4E</t>
  </si>
  <si>
    <t>【2025年香港十大電動私家車品牌】
12月份出車數字已出爐，立即做一個年結，第一名是BYD Hong Kong - Harmony Auto，Tesla雖有減價攻勢見效，連續兩個月交付數量超過一千部，但全年計不足以超前，第三則是ZEEKR Hong Kong ，7X為熱賣車型，取得前列亦是可預期。
2025年頭十位型號：
1️⃣BYD SEALION 7 - 5,682部
2️⃣TESLA MODEL 3 RWD - 4,185部
3️⃣TESLA MODEL Y RWD - 3,456部
4️⃣BYD ATTO 2 - 2,359部
5️⃣ZEEKR 7X PLATINUM - 996部
6️⃣AION ES - 906部
7️⃣DENZA D9 - 793部
8️⃣ZEEKR 009 - 790部
9️⃣XPENG G6 580 PRO RWD - 697部
TESLA MODEL Y LR - 680部
*以運輸署登記型號名稱計
想睇12月詳細出車數字？Click入黎網站 https://hkevdb.com
#BYD #TESLA #ZEEKR #AION #XPENG</t>
  </si>
  <si>
    <t>NjQyMTgzOTU5MjA4MTA3Omh0dHBzXGEvL2hrZXZkYi5jb20vOjpEZWZhdWx0Ojo6ODYxODg3MDkwMDg1ODkzOg==</t>
  </si>
  <si>
    <t>https://lm.facebook.com/l.php?u=https%3A%2F%2Fhkevdb.com%2F&amp;h=AUCI5PozpZ5px3GINImRWnDXcF_AIexBUJoKSxPbeX_4aWaVee4dSoKschpC0ToCYvWyolJiwqtQPZhL_K3AQNGzt2h_P-nhmDJ4u19V0A4afmcqfkUgwoCRDNmeKfYGzY0HfIe7kDA0DV0D-a7y8iiGHW3kMXCY&amp;s=1</t>
  </si>
  <si>
    <t>https://l.facebook.com/l.php?u=https%3A%2F%2Fhkevdb.com%2F&amp;h=AUAh1M2HrfJlUwrQdfsH3yoakHZn0TovYS_5QGVjx40Z5ycs7ZE4173PbuzBq_qsnHkyUOjeySpYGcp02kIlHikWd7HCLDoCrhHsd-f8ZP-rMuHYCtRYmhbgLpyzATc3x7wzaZDmXI2apPWSOtyP8qb4OmT98XVP&amp;s=1</t>
  </si>
  <si>
    <t>2026-01-08T05:47:49.000Z</t>
  </si>
  <si>
    <t>https://www.facebook.com/hkevdb/posts/pfbid0cWvhqmsCZryK8ZJXJWu6dTiVKeiPHsMJ16ywPJtoVvYETz9JanNkALtxivtiAaR3l</t>
  </si>
  <si>
    <t>UzpfSTEwMDAyNTM3NzQ5OTc3NzpWSzoxNjM4OTA5NDc3NTIyMDQ1</t>
  </si>
  <si>
    <t>2026-01-01T08:13:33.000Z</t>
  </si>
  <si>
    <t>FF0C0D11</t>
  </si>
  <si>
    <t>10163193257351226</t>
  </si>
  <si>
    <t>https://scontent-mia3-3.xx.fbcdn.net/v/t39.30808-6/598258132_10163193257361226_4175793850565150000_n.jpg?stp=cp6_dst-jpg_p526x296_tt6&amp;_nc_cat=105&amp;ccb=1-7&amp;_nc_sid=833d8c&amp;_nc_ohc=BtzHPHTHWKIQ7kNvwFyVMBF&amp;_nc_oc=Adr2XLto-UvOmbHp7k2LAN0_z8medszwX3fPoXmHmet7UPpXilIYpx4ZKQlszZ79JRI&amp;_nc_zt=23&amp;_nc_ht=scontent-mia3-3.xx&amp;_nc_gid=anuPoTZnp0K_KCcGOz7coQ&amp;_nc_ss=72289&amp;oh=00_Af5uukFtE0kCHp5GZE1Clg2s05hqYBINhzn7_P0XULx2FA&amp;oe=6A11AE16</t>
  </si>
  <si>
    <t>https://www.facebook.com/photo.php?fbid=10163193257351226&amp;set=a.425928111225&amp;type=3</t>
  </si>
  <si>
    <t>682526225</t>
  </si>
  <si>
    <t>Stanley Chan</t>
  </si>
  <si>
    <t>https://scontent-mia3-3.xx.fbcdn.net/v/t39.30808-1/488030870_10162129150176226_6064355482649018947_n.jpg?stp=cp0_dst-jpg_s40x40_tt6&amp;_nc_cat=105&amp;ccb=1-7&amp;_nc_sid=1d2534&amp;_nc_ohc=Ph_WeZxAh9kQ7kNvwGOg6MU&amp;_nc_oc=Adpu0OWH4J1gxwILfgKOA2R5jUTsqeP0anvN23fVQn50RB1Go4tpfHTMa3yA8GrPkgo&amp;_nc_zt=24&amp;_nc_ht=scontent-mia3-3.xx&amp;_nc_gid=anuPoTZnp0K_KCcGOz7coQ&amp;_nc_ss=72289&amp;oh=00_Af5QY4L8dsyTNQGz08KAjN5Aj30CdaivtpClY2TgcSwjbA&amp;oe=6A118B9A</t>
  </si>
  <si>
    <t>無解題，14.1度電100公里，如果五毫子一度電，我剛剛由元朗經屯門公路去到紅隧只係六度電， $3</t>
  </si>
  <si>
    <t>2025-12-17T07:55:33.000Z</t>
  </si>
  <si>
    <t>https://www.facebook.com/stanleychanpuicheung/posts/pfbid0uiEVcY76SX6SP19u9qDxdozkdqxnZ7GwW9aaRpC7xVRfW4Yea8m71emtJtkgvpXNl</t>
  </si>
  <si>
    <t>UzpfSTYxNTYxOTMxOTUxMTY2OlZLOjE2MzQ1NDA1MDEyOTIyNzY=</t>
  </si>
  <si>
    <t>2025-12-26T06:49:55.000Z</t>
  </si>
  <si>
    <t>FFF8F6F7</t>
  </si>
  <si>
    <t>122180483336397731</t>
  </si>
  <si>
    <t>https://scontent-lga3-2.xx.fbcdn.net/v/t39.30808-6/604892888_122180483342397731_1857837251657982773_n.jpg?stp=dst-jpg_p526x296_tt6&amp;_nc_cat=100&amp;ccb=1-7&amp;_nc_sid=127cfc&amp;_nc_ohc=yRYbGVtXZvkQ7kNvwFN6jtc&amp;_nc_oc=Ado1y3-gPAhrT4HLnNl9t-WliHb7382v7OusYMvXOLZnAPMQJbKDEKUhktU0C37kxew&amp;_nc_zt=23&amp;_nc_ht=scontent-lga3-2.xx&amp;_nc_gid=LxTnPPZj6m6fkI-mqYKDpw&amp;_nc_ss=72289&amp;oh=00_Af7d-HBIyioHg_GXzN2z_FE05iPm286X0m0ZkC--P51lPA&amp;oe=6A11877A</t>
  </si>
  <si>
    <t>https://www.facebook.com/photo.php?fbid=122180483336397731&amp;set=a.122106962204397731&amp;type=3</t>
  </si>
  <si>
    <t>61561931951166</t>
  </si>
  <si>
    <t>https://scontent-lga3-3.xx.fbcdn.net/v/t39.30808-1/453482624_122112238604397731_8291035141210087155_n.jpg?stp=cp0_dst-jpg_s40x40_tt6&amp;_nc_cat=108&amp;ccb=1-7&amp;_nc_sid=2d3e12&amp;_nc_ohc=i2bmG1AmU3MQ7kNvwG3QHIl&amp;_nc_oc=Adq6HNy38NxkoRip-3m-f00EvdrQgTAg52ENvp4vJMet04Lkvfk-SuH7A0gFK-jZ8NA&amp;_nc_zt=24&amp;_nc_ht=scontent-lga3-3.xx&amp;_nc_gid=LxTnPPZj6m6fkI-mqYKDpw&amp;_nc_ss=72289&amp;oh=00_Af79JRefkTYYVU1FYlaCdWBCJ_Bu2usC-T_Yux0RHG8fhw&amp;oe=6A117D3C</t>
  </si>
  <si>
    <t>https://www.facebook.com/yuxispacezhuhai</t>
  </si>
  <si>
    <t>【Tesla 港澳車北上注意‼️歐標 CCS2 超充位置懶人包】
只需與日常一樣插入充電槍即可充電，在 Tesla App 內以人民幣結算，支援微信支付及支付寶
各個超充站位置 &amp; 地鎖密碼可以參考
https://carparkhero.com/northbound-ev-chargers
⚡️ 昱希電車空間 · 珠海店 ⚡️
專業電改貼膜中心｜Tesla &amp; 各款車型
 已服務超過 1000 部來自香港 &amp; 澳門的車主！
港車北上・澳車北上 貼膜電改首選！
 主打服務項目：
• 各款車型 轉色膜 / PPF / 合格隔熱膜
• Tesla 專屬升級：
  – 電門把 / 電吸門 / 電動頭尾冚
  – 儀錶屏幕 / 軚盤 / 包圍套件
  – 電動遮陽簾 / 氣氛燈 / 運動座椅
  – 清洗冷氣散熱器 / 更換冷氣隔
  – 全車隔音 / 底盤整備 / 避震 / 換呔等等
 免費改裝咨詢｜港澳車輛專屬套餐優惠方案
 地址：珠海市香洲區吉大路 65 號
（口岸 15 分鐘車程，經油站入，鄰近歐標快充站）
 微信預約查詢
 更多案例：IG @yuxispacezhuhai
https://instagram.com/yuxispacezhuhai/
https://www.carousell.com.hk/u/yuxispacezhuhai
 案例相片集
https://facebook.com/hkcargonorth/photos_albums</t>
  </si>
  <si>
    <t>NjQyMTgzOTU5MjA4MTA3Omh0dHBzXGEvL2NhcnBhcmtoZXJvLmNvbS9ub3J0aGJvdW5kLWV2LWNoYXJnZXJzOjpEZWZhdWx0Ojo6MTIyMTgwNDg0NTQyMzk3NzMxOg==</t>
  </si>
  <si>
    <t>https://lm.facebook.com/l.php?u=https%3A%2F%2Fcarparkhero.com%2Fnorthbound-ev-chargers&amp;h=AUBieW9OKLiRrmkOlZGubs96fntwnpq0EzecDgAFdSuQD40_tGK3wyoJ1xtyaPkgBcCh3cjaW25ky5D0hSwyJ1V-ofnGgoPjEgjDQQCgFmaEXHrpBvZIGN1Wf4JcpLWR2uPiqyf-gEuUbLRDap7o9ugLHl-kYFGcZw&amp;s=1</t>
  </si>
  <si>
    <t>https://l.facebook.com/l.php?u=https%3A%2F%2Fcarparkhero.com%2Fnorthbound-ev-chargers&amp;h=AUCsbtj52DcnfUe7LvG_fgM3JMSRmSQ5FpeuBFRLQ7PhmARO5uKP1q6xJ7ZYuO30fGZ5YPsW66eYFu7qI5EiFHwbYUZMgIrElgSK6H1xATUMhp_sgU0Y2d-uzdCJcYCqS9lzIaU72X00d-qFCWoV9U0DOfOSIjdBjg&amp;s=1</t>
  </si>
  <si>
    <t>https://instagram.com/yuxispacezhuhai/</t>
  </si>
  <si>
    <t>NjQyMTgzOTU5MjA4MTA3Omh0dHBzXGEvL2luc3RhZ3JhbS5jb20veXV4aXNwYWNlemh1aGFpLzo6RGVmYXVsdDo6OjEyMjE4MDQ4NDU0MjM5NzczMTo=</t>
  </si>
  <si>
    <t>https://lm.facebook.com/l.php?u=https%3A%2F%2Finstagram.com%2Fyuxispacezhuhai%2F&amp;h=AUDW44eLgwA9duXlibG0ijcBiLZiPcfALnUQZM4EKYuVvhxEcWipy_uRktZ6cvJVwjx87s3Ia9-UYtY_jGF3d6k8Y1iPdrM2auJGKWwBeu8-XxeSgu4nn1ekrJgxiy5drWZldVOWxmB12PvaR6uJMrjLjekLH8Jwpw&amp;s=1</t>
  </si>
  <si>
    <t>https://l.facebook.com/l.php?u=https%3A%2F%2Finstagram.com%2Fyuxispacezhuhai%2F&amp;h=AUBI2XHMkIvPYuLCusOD3R_lQSdMVzVLuAuz6bJgFHUH46qWpUDAW_JZsanS0I4e6Pz77oqC6oGVbjXDJ1eWNdIYdaSXQzt1z6Oz7B0LaSRxetmeSrQi4dn53-VGzDABBJ0OWmXAfP7vqbV70ZZ9L63k8IZZad9Svw&amp;s=1</t>
  </si>
  <si>
    <t>https://www.carousell.com.hk/u/yuxispacezhuhai</t>
  </si>
  <si>
    <t>NjQyMTgzOTU5MjA4MTA3Omh0dHBzXGEvL3d3dy5jYXJvdXNlbGwuY29tLmhrL3UveXV4aXNwYWNlemh1aGFpOjpEZWZhdWx0Ojo6MTIyMTgwNDg0NTQyMzk3NzMxOg==</t>
  </si>
  <si>
    <t>https://lm.facebook.com/l.php?u=https%3A%2F%2Fwww.carousell.com.hk%2Fu%2Fyuxispacezhuhai&amp;h=AUCJ-TTkpARVg-vNqvLmKUcO99LglIsgZWoI3FgZS4LTeStt_ISkjqQyKRbpq9cLQ4IGAq5A-Lax-iCaWxsgm8-oWmakOjoKuY18a8suaCrDkX8uMDnC90gUJiNMsRZQ7Yv5JStpS0A68B1Jz9hjDyqeSsC-dvmoyA&amp;s=1</t>
  </si>
  <si>
    <t>https://l.facebook.com/l.php?u=https%3A%2F%2Fwww.carousell.com.hk%2Fu%2Fyuxispacezhuhai&amp;h=AUChsoUDEa7ZkE2s482d1gb_4QhCWIUtpHwEawBtIV504vQz-de1hGTUBoBUv5st9AesBDAbgFe9otqYFOCGUPNp0ir_E96WMPxy_luOjqldGQcyDcPIYUjca9VF8WhSLtgMu8Noxgxrqoxh_4Mp_Wj-palpX8UgyA&amp;s=1</t>
  </si>
  <si>
    <t>https://facebook.com/hkcargonorth/photos_albums</t>
  </si>
  <si>
    <t>NjQyMTgzOTU5MjA4MTA3Omh0dHBzXGEvL2ZhY2Vib29rLmNvbS9oa2Nhcmdvbm9ydGgvcGhvdG9zXGJhbGJ1bXM6OkRlZmF1bHQ6OjoxMjIxODA0ODQ1NDIzOTc3MzE6</t>
  </si>
  <si>
    <t>https://m.facebook.com/hkcargonorth/photos_albums</t>
  </si>
  <si>
    <t>2025-12-25T04:07:53.000Z</t>
  </si>
  <si>
    <t>https://www.facebook.com/yuxispacezhuhai/posts/pfbid024wULjp4YNxnMJUA1dGUGScoDok5kHPQ53T4Qr5u4XKoNZqwq27r5o5iaXwggFqfDl</t>
  </si>
  <si>
    <t>UzpfSTYxNTg0Mjk3Mjg3MjIyOlZLOjE2MzM4ODY5ODgwMjQyOTQ=</t>
  </si>
  <si>
    <t>2025-12-25T10:10:03.000Z</t>
  </si>
  <si>
    <t>UzpfSTcxMTQ2NDUxMDpWSzoxNjMzMTU2NDc0NzY0MDEy</t>
  </si>
  <si>
    <t>2025-12-24T11:09:43.000Z</t>
  </si>
  <si>
    <t>UzpfSTE1MjAwNDA2OTI6Vks6MTYzMjE4MDI2ODE5NDk2Ng==</t>
  </si>
  <si>
    <t>2025-12-23T02:09:10.000Z</t>
  </si>
  <si>
    <t>UzpfSTEwMDA2MzQ5MjM1NjYxMjpWSzoxNjI5NTM2Mzc1MTI2MDIy</t>
  </si>
  <si>
    <t>2025-12-19T13:03:45.000Z</t>
  </si>
  <si>
    <t>pcb.1629536375126022</t>
  </si>
  <si>
    <t>https://www.facebook.com/media/set/?set=pcb.1629536375126022&amp;type=1</t>
  </si>
  <si>
    <t>1448325767293821</t>
  </si>
  <si>
    <t>https://scontent.fluk1-1.fna.fbcdn.net/v/t39.30808-6/600262477_1448325773960487_6262575233167068913_n.jpg?stp=dst-jpg_s590x590_tt6&amp;_nc_cat=104&amp;ccb=1-7&amp;_nc_sid=aa7b47&amp;_nc_ohc=q5fh9TJc1QEQ7kNvwHWYneK&amp;_nc_oc=AdoqdvBmpDB5C0hh6OzACHOKWRNimTpSXY63ea241i5odnjVKAUm36WLjxSTR42udTA&amp;_nc_zt=23&amp;_nc_ht=scontent.fluk1-1.fna&amp;_nc_gid=ayvO0ksI-xzPlkHHNQuQ3g&amp;_nc_ss=72289&amp;oh=00_Af43p8LQSHTeTcgrEyeOGVpV-WoqrhAS2QnOt3s8HZv8sw&amp;oe=6A118804</t>
  </si>
  <si>
    <t>1448325810627150</t>
  </si>
  <si>
    <t>https://scontent.fluk1-1.fna.fbcdn.net/v/t39.30808-6/603863504_1448325813960483_7484297414123193134_n.jpg?stp=dst-jpg_s590x590_tt6&amp;_nc_cat=105&amp;ccb=1-7&amp;_nc_sid=aa7b47&amp;_nc_ohc=C7Qxhimcx8MQ7kNvwEBDyCq&amp;_nc_oc=Adph-0-gS4ZSJ0CblcQLsv16qXVO3d_wU6HPA92MuSi1HL2CI4ky-zob9pqmK6fks84&amp;_nc_zt=23&amp;_nc_ht=scontent.fluk1-1.fna&amp;_nc_gid=ayvO0ksI-xzPlkHHNQuQ3g&amp;_nc_ss=72289&amp;oh=00_Af4GshZwlZRlnu8pWlL8RFzA8wLnC5Yb8XHUZPE-J53X0w&amp;oe=6A118153</t>
  </si>
  <si>
    <t>1448325780627153</t>
  </si>
  <si>
    <t>https://scontent.fluk1-1.fna.fbcdn.net/v/t39.30808-6/600212730_1448325787293819_2656844411641278465_n.jpg?stp=dst-jpg_s590x590_tt6&amp;_nc_cat=107&amp;ccb=1-7&amp;_nc_sid=aa7b47&amp;_nc_ohc=pUH87PfWXC8Q7kNvwFy4ArB&amp;_nc_oc=AdpEBaZRCtcvg3ft-VuXOXmA1mZom4cfCi0kuO0sD9r0CrYc88zM4jjsQHTa9E6BFQ4&amp;_nc_zt=23&amp;_nc_ht=scontent.fluk1-1.fna&amp;_nc_gid=ayvO0ksI-xzPlkHHNQuQ3g&amp;_nc_ss=72289&amp;oh=00_Af5yo3S59andCdsNOza9Z8QgxsV0swUne3OSJBN-AkleCw&amp;oe=6A11A9C0</t>
  </si>
  <si>
    <t>UzpfSTc1NDUwMzc0MDpWSzoxNjI3ODYyOTE4NjI2NzAx</t>
  </si>
  <si>
    <t>2025-12-18T01:59:00.000Z</t>
  </si>
  <si>
    <t>FFFEFCE7</t>
  </si>
  <si>
    <t>10162476995728741</t>
  </si>
  <si>
    <t>https://www.facebook.com/photo.php?fbid=10162476995728741&amp;set=gm.1627862918626701&amp;type=3</t>
  </si>
  <si>
    <t>UzpfSTU3MDYzMjE3MjpWSzoxNjI3MjMyMzQyMDIzMDky</t>
  </si>
  <si>
    <t>2025-12-16T12:17:23.000Z</t>
  </si>
  <si>
    <t>FF776652</t>
  </si>
  <si>
    <t>10163551997262173</t>
  </si>
  <si>
    <t>https://www.facebook.com/photo.php?fbid=10163551997262173&amp;set=gm.1627232342023092&amp;type=3</t>
  </si>
  <si>
    <t>UzpfSTEwMDA2MzQ5MjM1NjYxMjpWSzoxNjI2NTI3MzcyMDkzNTg5</t>
  </si>
  <si>
    <t>https://wuangus.cc/tesla-custom-wraps/</t>
  </si>
  <si>
    <t>2025-12-15T10:51:04.000Z</t>
  </si>
  <si>
    <t>1420413949444838</t>
  </si>
  <si>
    <t>https://scontent-sjc6-1.xx.fbcdn.net/v/t39.30808-6/599074933_1420413952778171_1902757269635205490_n.jpg?stp=dst-jpg_p180x540_tt6&amp;_nc_cat=107&amp;ccb=1-7&amp;_nc_sid=127cfc&amp;_nc_ohc=eKzzabmef9gQ7kNvwFR44E9&amp;_nc_oc=AdrGauFrCJCFQnzTNg4r7HwghBgF_sXTcyI3RA2TFi11EkTYXVPrXv9RRSwu3QGVkvE&amp;_nc_zt=23&amp;_nc_ht=scontent-sjc6-1.xx&amp;_nc_gid=pHPVb63jlT-JyrXkHjfsTw&amp;_nc_ss=72289&amp;oh=00_Af6xdqrhksS1FDVtSmNBg4VM0FpZiA1pHfwtDARDHpgOzg&amp;oe=6A11AC46</t>
  </si>
  <si>
    <t>https://www.facebook.com/photo.php?fbid=1420413949444838&amp;set=a.598197158333192&amp;type=3</t>
  </si>
  <si>
    <t>100044287396786</t>
  </si>
  <si>
    <t>Angus電科技</t>
  </si>
  <si>
    <t>https://scontent-sjc3-1.xx.fbcdn.net/v/t39.30808-1/494545716_1241715077314727_8595404603720337689_n.jpg?stp=cp0_dst-jpg_s40x40_tt6&amp;_nc_cat=110&amp;ccb=1-7&amp;_nc_sid=2d3e12&amp;_nc_ohc=ojir8nkrBRIQ7kNvwF_DSxE&amp;_nc_oc=AdpOGQzPe8e-7HEMnrR8CPak03RVd5uE7RUe_9X2UkkC8tZO8_nFOQK0jikYU_BKDIc&amp;_nc_zt=24&amp;_nc_ht=scontent-sjc3-1.xx&amp;_nc_gid=pHPVb63jlT-JyrXkHjfsTw&amp;_nc_ss=72289&amp;oh=00_Af5s_NS2N9K-z-XWvw4NhEPVo_i_nZksCAPgPIxxBqtPXQ&amp;oe=6A11AE07</t>
  </si>
  <si>
    <t>https://www.facebook.com/Anguswu2013</t>
  </si>
  <si>
    <t>感謝車友提供：自製特斯拉3D車漆外觀，車友共同打造分享創作雲端空間！
特斯拉塗裝下載區已經越來越多創作者的檔案了！
特別感謝車友設計圖檔：Givigan、eric、kcchang09、sonylo2003、hahachun、ytit3603、ekoujiang 
文章教學區：https://wuangus.cc/tesla-custom-wraps/
塗裝下載區：https://drive.google.com/drive/folders/18R9O-mVUnSG9_hS5rVi6bjore_RU1Ahy?usp=drive_link
塗裝上傳區：https://drive.google.com/drive/folders/1zrTry-QNV8UvLmT0LULbPirqwHcGWbLk?usp=drive_link
大家一起來創作吧！建議使用 Google gemini AI Pro 版AI製作</t>
  </si>
  <si>
    <t>NjQyMTgzOTU5MjA4MTA3Omh0dHBzXGEvL3d1YW5ndXMuY2MvdGVzbGEtY3VzdG9tLXdyYXBzLzo6RGVmYXVsdDo6OjE0MjA0MTQwNzYxMTE0OTI6</t>
  </si>
  <si>
    <t>https://lm.facebook.com/l.php?u=https%3A%2F%2Fwuangus.cc%2Ftesla-custom-wraps%2F&amp;h=AUDh9mcZZLHIH7YZun6yzkyi2hI7sJLnRPM9rEuM_TTuOy7qgC23lcpXPl0umervIe5PkcP9p3_vrN5ywe6o4AZileU5QcSABSoKhxe7a5qs2Dp76SpNYJNSukoAEV-LkDAlPtcCvEFy4oTRUwg3JrhS6vvwD7GA&amp;s=1</t>
  </si>
  <si>
    <t>https://l.facebook.com/l.php?u=https%3A%2F%2Fwuangus.cc%2Ftesla-custom-wraps%2F&amp;h=AUCKsm3Zb8QeofOTkz92YO35i2RXnrIefTsfsvVUltbFvGZiSFff_89VgzEoMCNMp0pCmbGuriOR-p6Xd2lFOG0ts9pLKBH8_CGAGPZKrTW3Ifn_MiwMQPTo9BZzenTNmPq83T17VSCeYkK4MGcd-luMEXgPlLLX&amp;s=1</t>
  </si>
  <si>
    <t>https://drive.google.com/drive/folders/18R9O-mVUnSG9_hS5rVi6bjore_RU1Ahy?usp=drive_link</t>
  </si>
  <si>
    <t>NjQyMTgzOTU5MjA4MTA3Omh0dHBzXGEvL2RyaXZlLmdvb2dsZS5jb20vZHJpdmUvZm9sZGVycy8xOFI5Ty1tVlVuU0c5XGJoUzVyVmk2YmpvcmVcYlJVMUFoeT91c3A9ZHJpdmVcYmxpbms6OkRlZmF1bHQ6OjoxNDIwNDE0MDc2MTExNDkyOg==</t>
  </si>
  <si>
    <t>https://lm.facebook.com/l.php?u=https%3A%2F%2Fdrive.google.com%2Fdrive%2Ffolders%2F18R9O-mVUnSG9_hS5rVi6bjore_RU1Ahy%3Fusp%3Ddrive_link&amp;h=AUDMj4nZlk5EQKZu9pdkN5PM0rpCIM5HtgFNhll5GQng3fqRXGP_y1wrWGXDNKjQX2Z_NOEteO3Hf4Ufd8FEmd6_KtWB06za4IAHwNz6XhprridqSHa7-_NB_QztQd1YLHOKdP62Y_ce89Wco3zXmF1A9siRYWVM&amp;s=1</t>
  </si>
  <si>
    <t>https://l.facebook.com/l.php?u=https%3A%2F%2Fdrive.google.com%2Fdrive%2Ffolders%2F18R9O-mVUnSG9_hS5rVi6bjore_RU1Ahy%3Fusp%3Ddrive_link&amp;h=AUDcyzvONVb_p9ySB_mwL8yXskM2C001qyiPnLyxWhTpbmzER-Jt-_A0mVfv8ZV2wT-DefziSdkVINXeVQhgmT1mYd_YFrZ3DggkDhkvnhUIlCiuAW51kHfFlkAS1Qr22lq8x1hmAsifbYHOX_CMoVH9BwU7yRKf&amp;s=1</t>
  </si>
  <si>
    <t>https://drive.google.com/drive/folders/1zrTry-QNV8UvLmT0LULbPirqwHcGWbLk?usp=drive_link</t>
  </si>
  <si>
    <t>NjQyMTgzOTU5MjA4MTA3Omh0dHBzXGEvL2RyaXZlLmdvb2dsZS5jb20vZHJpdmUvZm9sZGVycy8xenJUcnktUU5WOFV2TG1UMExVTGJQaXJxd0hjR1diTGs/dXNwPWRyaXZlXGJsaW5rOjpEZWZhdWx0Ojo6MTQyMDQxNDA3NjExMTQ5Mjo=</t>
  </si>
  <si>
    <t>https://lm.facebook.com/l.php?u=https%3A%2F%2Fdrive.google.com%2Fdrive%2Ffolders%2F1zrTry-QNV8UvLmT0LULbPirqwHcGWbLk%3Fusp%3Ddrive_link&amp;h=AUA93FGYz654Qey66vdxZ3ZqzTVsY6LJ265PgViCGFz6Zfif2vhzk5n8JQ68GTE8K3nd_jCuUnbCt38q1Kbh5Yc1SdpB5Ly13fG0sewRjVpIR3KJx4KZmMtDe5GlSU0VNgKCMjbrd4oog5NijCjtBbjBDF_6VVMR&amp;s=1</t>
  </si>
  <si>
    <t>https://l.facebook.com/l.php?u=https%3A%2F%2Fdrive.google.com%2Fdrive%2Ffolders%2F1zrTry-QNV8UvLmT0LULbPirqwHcGWbLk%3Fusp%3Ddrive_link&amp;h=AUD1RuepuqSXUvfKQ5iLNPALkD3hQncJ4kCLyaog15Uufm37jevOHo-vrtuFaF8ikbtGFhMkDwbpgP-xf4FJj5G0zeps8HAA1wLHn0mRX0qjLMivT11ucbJrx00qVyH3aYSpxBNp5LhLZRb7M5MvwQB7-as5Ppdl&amp;s=1</t>
  </si>
  <si>
    <t>2025-12-15T00:45:23.000Z</t>
  </si>
  <si>
    <t>https://www.facebook.com/Anguswu2013/posts/pfbid0369uqBJy1kFYseRhjvp4yFTi5WwkbqZC89tNgZmrv3bYJ1TyiEzYCbmoDnujAMYdyl</t>
  </si>
  <si>
    <t>UzpfSTE2MjQxMjcxOTg3NTEyOTQ6Vks6MTYyNTkxNjgxNTQ4Nzk3OA==</t>
  </si>
  <si>
    <t>2025-12-14T13:58:32.000Z</t>
  </si>
  <si>
    <t>pcb.1625916815487978</t>
  </si>
  <si>
    <t>https://www.facebook.com/media/set/?set=pcb.1625916815487978&amp;type=1</t>
  </si>
  <si>
    <t>1625743165256364</t>
  </si>
  <si>
    <t>https://scontent-sjc6-1.xx.fbcdn.net/v/t39.30808-6/598281595_1625743168589697_2303308594449576711_n.jpg?stp=dst-jpg_s590x590_tt6&amp;_nc_cat=102&amp;ccb=1-7&amp;_nc_sid=aa7b47&amp;_nc_ohc=OnU-29lpr5EQ7kNvwG4-PPV&amp;_nc_oc=Adq4TZ84QHxNQNBu3Oob8jsx2hrpHizF29N71VS18B3G7V4LpXZQQP4pVCkYvYEXbp0&amp;_nc_zt=23&amp;_nc_ht=scontent-sjc6-1.xx&amp;_nc_gid=pHPVb63jlT-JyrXkHjfsTw&amp;_nc_ss=72289&amp;oh=00_Af7tvz3Ju5NIkGcKOcOBCx0V_sZUuxtWGY-mlZ60ScXmcw&amp;oe=6A11AD65</t>
  </si>
  <si>
    <t>1624127198751294</t>
  </si>
  <si>
    <t>1625743198589694</t>
  </si>
  <si>
    <t>https://scontent-sjc6-1.xx.fbcdn.net/v/t39.30808-6/600308923_1625743208589693_8940551517462102984_n.jpg?stp=cp6_dst-jpegr_s590x590_tt6&amp;_nc_cat=104&amp;ccb=1-7&amp;_nc_sid=aa7b47&amp;_nc_ohc=aQpZfw-L_ZoQ7kNvwFb1SeH&amp;_nc_oc=AdqSSk-rZZIQp7yIY0GlpS153If7TfMHiCpXjnlgCiPsNaIPcSx038-YUK_O0HIPIfQ&amp;_nc_zt=23&amp;se=-1&amp;_nc_ht=scontent-sjc6-1.xx&amp;_nc_gid=pHPVb63jlT-JyrXkHjfsTw&amp;_nc_ss=72289&amp;oh=00_Af5noMWGotRyEvi32fcGCs0mUxmj8tlpy4MirvrH8keD7Q&amp;oe=6A11A7FA</t>
  </si>
  <si>
    <t>1625743188589695</t>
  </si>
  <si>
    <t>https://scontent-sjc6-1.xx.fbcdn.net/v/t39.30808-6/599012228_1625743205256360_4705182574083513745_n.jpg?stp=cp6_dst-jpegr_s590x590_tt6&amp;_nc_cat=101&amp;ccb=1-7&amp;_nc_sid=aa7b47&amp;_nc_ohc=nd0X29cwTR4Q7kNvwFi_00L&amp;_nc_oc=AdoguAIpCT5yAa2PaLHE3bJoMGNV7EPjlsrEd0jLIVv0pGgKLzcdnlX9UZ_83Qvb8No&amp;_nc_zt=23&amp;se=-1&amp;_nc_ht=scontent-sjc6-1.xx&amp;_nc_gid=pHPVb63jlT-JyrXkHjfsTw&amp;_nc_ss=72289&amp;oh=00_Af6yvF0czPGbJIYwq67MZVmfVQCNrhzLZo4Rw7UqNrBiqg&amp;oe=6A11B0B0</t>
  </si>
  <si>
    <t>1625743318589682</t>
  </si>
  <si>
    <t>https://scontent-sjc3-1.xx.fbcdn.net/v/t39.30808-6/600309580_1625743321923015_3384012744947849658_n.jpg?stp=dst-jpg_s590x590_tt6&amp;_nc_cat=106&amp;ccb=1-7&amp;_nc_sid=aa7b47&amp;_nc_ohc=gFrkI40RSyQQ7kNvwHzgtzq&amp;_nc_oc=AdpSQbzEWO4imJc7wVmSjP9lfOQ1KZutmWJgbQ02Q3GlHyODQCXmQNDinL-Q3ywDU-0&amp;_nc_zt=23&amp;_nc_ht=scontent-sjc3-1.xx&amp;_nc_gid=pHPVb63jlT-JyrXkHjfsTw&amp;_nc_ss=72289&amp;oh=00_Af5xKXhmveOyoma2d341C_jfEgiEszR6stB0E0XNpfjP4w&amp;oe=6A1189C5</t>
  </si>
  <si>
    <t>1625743355256345</t>
  </si>
  <si>
    <t>https://scontent-sjc6-1.xx.fbcdn.net/v/t39.30808-6/600302821_1625743361923011_2478174456597449538_n.jpg?stp=cp6_dst-jpegr_s590x590_tt6&amp;_nc_cat=108&amp;ccb=1-7&amp;_nc_sid=aa7b47&amp;_nc_ohc=fH55bShA2HcQ7kNvwGOtF_x&amp;_nc_oc=AdqBKN53uGtcJnq6JyCOmFUtHg4ba_9TWLwWqjAzzx35H_JKZeNJXseduzE95P2eQsE&amp;_nc_zt=23&amp;se=-1&amp;_nc_ht=scontent-sjc6-1.xx&amp;_nc_gid=pHPVb63jlT-JyrXkHjfsTw&amp;_nc_ss=72289&amp;oh=00_Af4fvdO4bbYncD_rVNMPi11DStsdnqU8LTFpJyMrkyHAtw&amp;oe=6A119654</t>
  </si>
  <si>
    <t>UzpfSTEwMDA2MzQ5MjM1NjYxMjpWSzoxNjI1MjQzMDMyMjIyMDIz</t>
  </si>
  <si>
    <t>2025-12-13T15:33:24.000Z</t>
  </si>
  <si>
    <t>1443250451134686</t>
  </si>
  <si>
    <t>https://www.facebook.com/photo.php?fbid=1443250451134686&amp;set=gm.1625243032222023&amp;type=3</t>
  </si>
  <si>
    <t>UzpfSTEwMDAwNzI2NDc0MDU2MjpWSzoxNjI0ODQzMDM1NTk1MzU2</t>
  </si>
  <si>
    <t>https://carparkhero.com/label/clpe-charging/</t>
  </si>
  <si>
    <t>2025-12-13T02:47:10.000Z</t>
  </si>
  <si>
    <t>FF9C988C</t>
  </si>
  <si>
    <t>1249329473883866</t>
  </si>
  <si>
    <t>https://scontent-atl3-1.xx.fbcdn.net/v/t39.30808-6/599606956_1249329477217199_8643876683797580339_n.jpg?_nc_cat=103&amp;ccb=1-7&amp;_nc_sid=127cfc&amp;_nc_ohc=vbcGZUnirwAQ7kNvwHG8ms2&amp;_nc_oc=Adr_iz10-9K0DsIA52PrVo7b2UsUYuoQ_knMsvrnT1A6WiYTBGY0J9urTeuCI6qv0I4&amp;_nc_zt=23&amp;_nc_ht=scontent-atl3-1.xx&amp;_nc_gid=T2fLI8CTSqAb5JsR26VraQ&amp;_nc_ss=72289&amp;oh=00_Af5-wVx_2rhiH16-EpibSe1djsrEL4cyPkNZ2rulpDX-Ng&amp;oe=6A11B084</t>
  </si>
  <si>
    <t>https://www.facebook.com/photo.php?fbid=1249329473883866&amp;set=a.439507868199368&amp;type=3</t>
  </si>
  <si>
    <t>https://scontent-atl3-2.xx.fbcdn.net/v/t39.30808-1/301992206_439507891532699_8927842219222884717_n.png?stp=cp0_dst-png_s40x40&amp;_nc_cat=100&amp;ccb=1-7&amp;_nc_sid=2d3e12&amp;_nc_ohc=4u8LZsLuQZsQ7kNvwEaO8hR&amp;_nc_oc=Adqe0D2RkyzXg8lkqUh_60vRnenNDLh1k0C-NtKLP6dr2QJzndBuxe8epUNdnl5inNM&amp;_nc_zt=24&amp;_nc_ht=scontent-atl3-2.xx&amp;_nc_gid=T2fLI8CTSqAb5JsR26VraQ&amp;_nc_ss=72289&amp;oh=00_Af4bBFG2bI932TNEsvWyYZFXTBZJ7D47Ed-1-hF4DcMHLA&amp;oe=6A1190B8</t>
  </si>
  <si>
    <t>【中電充電站陸續實施收費及終止服務】
近期又有唔少中電充電站實施收費
- 沙田中心
- ⽯籬商場
- 華⼼停⾞場
- 東薈城
- 黃⾦海岸商場
- 香港科學園 (12月16日生效)
另外有好多已經終止服務
- 粉嶺名都
- 華懋荃灣廣場
- 富盛⼤廈
- 觀塘廣場
- 奧海城二期
- 中港城
- 啟晴邨停⾞場 (12月18日終止)
- 彩德商場 (12月18日終止)
- 德朗邨 (12月18日終止)
- 油麗商場 (12月18日終止)
- 葵涌商場 (12月18日終止)
- ⽔邊圍邨 (12月18日終止)
之後免費嘅中電充電站已經所剩無幾喇，只得返海港城海運大廈一個 (更新：充電服務收費將於2025年12月30日生效)！An era comes to an end！
請下載 CLPe App 以查看實際收費及使用充電站
⚡全港收費中電 CLPe 充電站
https://carparkhero.com/label/clpe-charging/
⚡全港免費中電充電站
https://carparkhero.com/clp-charger-guide/</t>
  </si>
  <si>
    <t>NjQyMTgzOTU5MjA4MTA3Omh0dHBzXGEvL2NhcnBhcmtoZXJvLmNvbS9sYWJlbC9jbHBlLWNoYXJnaW5nLzo6RGVmYXVsdDo6OjEyNDkzMjk4OTA1NTA0OTE6</t>
  </si>
  <si>
    <t>https://lm.facebook.com/l.php?u=https%3A%2F%2Fcarparkhero.com%2Flabel%2Fclpe-charging%2F&amp;h=AUA5bUj8SjaMuJy3p3iSDRe8LRigp05ZXeUWcEa-kI6OQmE1QgKlCIvCvw6Bxsy_-sEcOALSWNsz21oCD7gGbRlVqWjz3wqqVTWydioTlBkoXCTZXpaFEICJ2_1J1tz1WlJwsqsL6jxljEfzmyQsxeIICFQXWyQL&amp;s=1</t>
  </si>
  <si>
    <t>https://l.facebook.com/l.php?u=https%3A%2F%2Fcarparkhero.com%2Flabel%2Fclpe-charging%2F&amp;h=AUB4DYGqnkmHq8CIBwM9nhmSzKqcuRBtgZJOa3fFXSQnP_ZbbZEP6UyU_q_fkghAsLo_8cVYJ_JjWZu-txtFw1JWrw7qO-nnWXdyM-rHfvFYEYzybKDV8RNgB0X6zqS6rpUsn7QkxgdUzO-oEoLx-KpGuSMO52Pc&amp;s=1</t>
  </si>
  <si>
    <t>https://carparkhero.com/clp-charger-guide/</t>
  </si>
  <si>
    <t>NjQyMTgzOTU5MjA4MTA3Omh0dHBzXGEvL2NhcnBhcmtoZXJvLmNvbS9jbHAtY2hhcmdlci1ndWlkZS86OkRlZmF1bHQ6OjoxMjQ5MzI5ODkwNTUwNDkxOg==</t>
  </si>
  <si>
    <t>https://lm.facebook.com/l.php?u=https%3A%2F%2Fcarparkhero.com%2Fclp-charger-guide%2F&amp;h=AUDvMX8uP-KVZqF9hAqBp2p79QVTJxrG94uNmavkzNvX4p6mZyxRZN71znK1KmU2q_yP9xRV0sqJ936AxTiTo8AbfV9VOQYz-hSK25TkxJ8Iq7ErdcVgaF7mq1XH_qzMk7Agvu0LVBqt4PmsCMFDaFk0C39Lka-H&amp;s=1</t>
  </si>
  <si>
    <t>https://l.facebook.com/l.php?u=https%3A%2F%2Fcarparkhero.com%2Fclp-charger-guide%2F&amp;h=AUAR3Tjet8nJ3dbZtXfwzXxEPPIgYQQ7nuYfTzt-HYI1OJ4C8o4cOosBMUc5kUAFDxJaSIJvpylf3JsrvTiZrLE-q03C0zHBOOoPvycGF7MnLFVvOBtHs4VwEfqaMAwFm5YGTizvjnEta6XCETPPfKlqvQ6fVTJ6&amp;s=1</t>
  </si>
  <si>
    <t>2025-12-13T02:43:20.000Z</t>
  </si>
  <si>
    <t>https://www.facebook.com/carparkherohk/posts/pfbid0sphJfG79HRAVNbZ3Q5rBTvVPAGwBTtY268917vDVb57ZwRFuwbm64UubXwifRvT1l</t>
  </si>
  <si>
    <t>UzpfSTEzNDY1NzU1NTAwMTI2NTk6Vks6MTYyNDIzNjU5ODk4OTMzMw==</t>
  </si>
  <si>
    <t>2025-12-12T07:47:44.000Z</t>
  </si>
  <si>
    <t>FF141A1E</t>
  </si>
  <si>
    <t>825981913614950</t>
  </si>
  <si>
    <t>https://www.facebook.com/1346575550012659/photos/gm.1624236598989333/825981913614950/?type=3</t>
  </si>
  <si>
    <t>UzpfSTU2OTEyMjY0OTYyOTM1NzpWSzoxNjIxMzU1MzI1OTQ0MTI3</t>
  </si>
  <si>
    <t>2025-12-08T08:52:54.000Z</t>
  </si>
  <si>
    <t>UzpfSTEwMDA2MzQ5MjM1NjYxMjpWSzoxNjIxMzEwNzA5MjgxOTIy</t>
  </si>
  <si>
    <t>2025-12-08T07:04:05.000Z</t>
  </si>
  <si>
    <t>pcb.1621310709281922</t>
  </si>
  <si>
    <t>https://www.facebook.com/media/set/?set=pcb.1621310709281922&amp;type=1</t>
  </si>
  <si>
    <t>1438503308276067</t>
  </si>
  <si>
    <t>https://scontent.fmem1-1.fna.fbcdn.net/v/t39.30808-6/594993982_1438503311609400_8999609466514699701_n.jpg?stp=dst-jpg_p552x414_tt6&amp;_nc_cat=101&amp;ccb=1-7&amp;_nc_sid=aa7b47&amp;_nc_ohc=a6_pG3Zv3ZAQ7kNvwFD4ZRk&amp;_nc_oc=AdoIBDfqZtKNs7Rwh6u7nRsGLcSnCo-6eh_JlcVlZ7OzRNJFIYeunvX4FLJP_EY9w5Y&amp;_nc_zt=23&amp;_nc_ht=scontent.fmem1-1.fna&amp;_nc_gid=jFge4gPDqKB54C9DGbFggw&amp;_nc_ss=72289&amp;oh=00_Af40pCnx5Ot4ETcy_8CRocSwGoai61dDcEpm8j1hnLQkTw&amp;oe=6A1191B6</t>
  </si>
  <si>
    <t>可能是汽車、道路和顯示的文字是「 b 」的圖像</t>
  </si>
  <si>
    <t>1438503638276034</t>
  </si>
  <si>
    <t>https://scontent.fmem1-2.fna.fbcdn.net/v/t39.30808-6/596805882_1438503641609367_236772015731412727_n.jpg?stp=dst-jpg_s590x590_tt6&amp;_nc_cat=102&amp;ccb=1-7&amp;_nc_sid=aa7b47&amp;_nc_ohc=nV2qg11lwzIQ7kNvwGECQnP&amp;_nc_oc=AdpmOdqGwUMj23_E-EhaT8O8XoJGNiuy_4daJQzCX4BWFGaWZQlwuYEHOGYVF7YEHbM&amp;_nc_zt=23&amp;_nc_ht=scontent.fmem1-2.fna&amp;_nc_gid=jFge4gPDqKB54C9DGbFggw&amp;_nc_ss=72289&amp;oh=00_Af4MbLnEPxkZSFHW0D1Im3rhlpDFurNKDiLdNgyN6CcA8A&amp;oe=6A11A071</t>
  </si>
  <si>
    <t>1438503851609346</t>
  </si>
  <si>
    <t>https://scontent.fmem1-1.fna.fbcdn.net/v/t39.30808-6/595127414_1438503854942679_4995687622559316330_n.jpg?stp=dst-jpg_s590x590_tt6&amp;_nc_cat=105&amp;ccb=1-7&amp;_nc_sid=aa7b47&amp;_nc_ohc=e-GC1f88Ww4Q7kNvwE-jCK6&amp;_nc_oc=AdpD79eDrwlpuZNiaFTRFRkcudVO9eOQ9TDEvQgVV8FOfggmc2ELuC_-fejY0d1T3y0&amp;_nc_zt=23&amp;_nc_ht=scontent.fmem1-1.fna&amp;_nc_gid=jFge4gPDqKB54C9DGbFggw&amp;_nc_ss=72289&amp;oh=00_Af4LABk08Wg9lC1gu503VdBkXQI3W7yvsP5-PdjM4BdZ_A&amp;oe=6A11979C</t>
  </si>
  <si>
    <t>可能是汽車和顯示的文字是「 MAZDA6e MAZDAGE 」的圖像</t>
  </si>
  <si>
    <t>UzpfSTczNzgwMTAzNjAxNjc1MDpWSzoxNjIwNzkzNTc2MDAwMzAy</t>
  </si>
  <si>
    <t>2025-12-07T15:56:04.000Z</t>
  </si>
  <si>
    <t>UzpfSTExNzg4NjE4OTM2Njc0Mjg6Vks6MTYxOTcyNjMyMjc3MzY5NA==</t>
  </si>
  <si>
    <t>2025-12-06T03:20:08.000Z</t>
  </si>
  <si>
    <t>FF222328</t>
  </si>
  <si>
    <t>1188112646075686</t>
  </si>
  <si>
    <t>https://www.facebook.com/1178861893667428/photos/gm.1619726322773694/1188112646075686/?type=3</t>
  </si>
  <si>
    <t>UzpfSTIwNDk5NzcyMTI1MjE5Njg6Vks6MTYxOTUxMjcxNjEyODM4OA==</t>
  </si>
  <si>
    <t>2025-12-06T00:46:50.000Z</t>
  </si>
  <si>
    <t>UzpfSTEwMDA4ODQ2MDg4MjcwMTpWSzoxNjE4NDgwODYyODk4MjQw</t>
  </si>
  <si>
    <t>2025-12-04T09:33:03.000Z</t>
  </si>
  <si>
    <t>846431164964819</t>
  </si>
  <si>
    <t>https://scontent-ord5-3.xx.fbcdn.net/v/t39.30808-6/600446297_846431168298152_3600436429313209181_n.jpg?stp=dst-jpg_s720x720_tt6&amp;_nc_cat=107&amp;ccb=1-7&amp;_nc_sid=127cfc&amp;_nc_ohc=-XG4MjxZYtwQ7kNvwH9__ay&amp;_nc_oc=AdqRZNb2TwuD-RtRAliTh5SsrAM4NmBjtTu-ca32h_AZsMyLuGC-2-IQ6EkqEh0136w&amp;_nc_zt=23&amp;_nc_ht=scontent-ord5-3.xx&amp;_nc_gid=MrV0c0krOSr7PRsEdjVXTw&amp;_nc_ss=72289&amp;oh=00_Af7ANnKelnzE-52xnRygb6zO1LIkN61nunDrkhj9M9IdQw&amp;oe=6A1187B1</t>
  </si>
  <si>
    <t>https://www.facebook.com/photo.php?fbid=846431164964819&amp;set=a.112768591664417&amp;type=3</t>
  </si>
  <si>
    <t>https://scontent-ord5-1.xx.fbcdn.net/v/t39.30808-1/317600498_100972522861444_6118366375998628037_n.jpg?stp=cp0_dst-jpg_s40x40_tt6&amp;_nc_cat=101&amp;ccb=1-7&amp;_nc_sid=2d3e12&amp;_nc_ohc=ArQVEk5cWFEQ7kNvwF1BcWk&amp;_nc_oc=AdqfWVInX8aSud39Q7q9vHSdKzHlDIiDeCMXM9QgmX9GmLXUOhEmp6ORoiIXI1gq3O0&amp;_nc_zt=24&amp;_nc_ht=scontent-ord5-1.xx&amp;_nc_gid=MrV0c0krOSr7PRsEdjVXTw&amp;_nc_ss=72289&amp;oh=00_Af5wzEVPXkIP-0X61bql8pP13-NHEcCrra098P_Pfk8GUQ&amp;oe=6A119B4E</t>
  </si>
  <si>
    <t>【2025年11月份電動車首次登記】
11月份出車數字，Tesla減價攻勢開始見效，交付數量超過一千部，主要是Model Y RWD和Model 3 RWD，BYD Hong Kong - Harmony Auto則在第二位，繼續有ATTO 2大量交車，ZEEKR Hong Kong則守在第三位。
頭五位型號：
1️⃣TESLA MODEL Y RWD - 622部
2️⃣BYD ATTO 2 - 427部
3️⃣TESLA MODEL 3 RWD - 288部
4️⃣BYD SEALION 7 – 251部
5️⃣SMART #5 PREMIUM - 154部
5️⃣AION ES - 154部
*以運輸署登記型號名稱計
想知邊部電動車好賣啲？Click入黎網站 https://hkevdb.com
#TESLA #BYD #ZEEKR #SMART #AION</t>
  </si>
  <si>
    <t>NjQyMTgzOTU5MjA4MTA3Omh0dHBzXGEvL2hrZXZkYi5jb20vOjpEZWZhdWx0Ojo6ODM1OTUzNzcyNjc5MjI1Og==</t>
  </si>
  <si>
    <t>https://lm.facebook.com/l.php?u=https%3A%2F%2Fhkevdb.com%2F&amp;h=AUBkrublJFVOMhgjZz_43x5Tgnr4oTSz9nW1pSnzmnwelNjwdCDOkqBc_xm_JOeIz5XBatU6rikW9rnT05OLuSvXWj4i72epEpn9KVnxdx1PXHhXuuyjuAwApxLEUs2D_9i0cXh5yrnzHLrWLVPN_b78mcskra5Q&amp;s=1</t>
  </si>
  <si>
    <t>https://l.facebook.com/l.php?u=https%3A%2F%2Fhkevdb.com%2F&amp;h=AUAwqLOG458iLAWBsgxkRGe6ug3T1eNylgcY6GyrCZpdikRme0t5YhYNqzRH7AS_KLNQVLLn2Z5Ftfpv1Oty7zW6HMi2hkeMWrJDTiXisCeZsZpqWSUE9kTnwtpFMzDWY6y_T6rz8Xvcve4hF9RmmwgwIwRQqtK1&amp;s=1</t>
  </si>
  <si>
    <t>430697990349112</t>
  </si>
  <si>
    <t>https://m.facebook.com/hashtag/smart</t>
  </si>
  <si>
    <t>https://www.facebook.com/hashtag/smart?__eep__=6</t>
  </si>
  <si>
    <t>2025-12-04T09:20:09.000Z</t>
  </si>
  <si>
    <t>https://www.facebook.com/hkevdb/posts/pfbid02dcNonJU6X1S3zNHQxAiE8pVoLpCbw6tweZSxg7AHF369PhVsLRWFceZoNoPAT9tfl</t>
  </si>
  <si>
    <t>UzpfSTc4ODIxNDU2MjpWSzoxNjE3OTUxODYyOTUxMTQw</t>
  </si>
  <si>
    <t>2025-12-03T15:19:41.000Z</t>
  </si>
  <si>
    <t>FFB4A6A3</t>
  </si>
  <si>
    <t>10162553605369563</t>
  </si>
  <si>
    <t>https://www.facebook.com/photo.php?fbid=10162553605369563&amp;set=gm.1617951862951140&amp;type=3</t>
  </si>
  <si>
    <t>UzpfSTU3MDYzMjE3MjpWSzoxNjE3NTY4MjcyOTg5NDk5</t>
  </si>
  <si>
    <t>2025-12-03T10:34:58.000Z</t>
  </si>
  <si>
    <t>FFBDAE8F</t>
  </si>
  <si>
    <t>10163494964337173</t>
  </si>
  <si>
    <t>https://www.facebook.com/photo.php?fbid=10163494964337173&amp;set=gm.1617568272989499&amp;type=3</t>
  </si>
  <si>
    <t>UzpfSTEwMDA2MzQ5MjM1NjYxMjpWSzoxNjE3MDgzNjUzMDM3OTYx</t>
  </si>
  <si>
    <t>2025-12-02T10:23:45.000Z</t>
  </si>
  <si>
    <t>pcb.1617083653037961</t>
  </si>
  <si>
    <t>https://www.facebook.com/media/set/?set=pcb.1617083653037961&amp;type=1</t>
  </si>
  <si>
    <t>1433534102106321</t>
  </si>
  <si>
    <t>https://scontent-lga3-1.xx.fbcdn.net/v/t39.30808-6/593115562_1433534105439654_2179951266638479781_n.jpg?stp=dst-jpg_s590x590_tt6&amp;_nc_cat=109&amp;ccb=1-7&amp;_nc_sid=aa7b47&amp;_nc_ohc=Ej_MY4Ph_rkQ7kNvwG31YDJ&amp;_nc_oc=Ado0MNrT9B45jrm1px2mcoT8ZoHCgoIaB5GR4RnlRLnhWeLRdccFukZf3wOtunDyePI&amp;_nc_zt=23&amp;_nc_ht=scontent-lga3-1.xx&amp;_nc_gid=lteR017OtabmMR0PdEvK8Q&amp;_nc_ss=72289&amp;oh=00_Af41vEo3HgVjYH8gt2mIUtsew_lXN_1aIy-1aoSvXy0_1Q&amp;oe=6A118531</t>
  </si>
  <si>
    <t>1433534285439636</t>
  </si>
  <si>
    <t>https://scontent-lga3-3.xx.fbcdn.net/v/t39.30808-6/591943457_1433534292106302_3100980787969424614_n.jpg?stp=dst-jpg_s590x590_tt6&amp;_nc_cat=106&amp;ccb=1-7&amp;_nc_sid=aa7b47&amp;_nc_ohc=En2EfvjSN9cQ7kNvwENLARD&amp;_nc_oc=AdpOfrvWopBtAd4iP7FIqq-M9elYOTqS1P5QiRvqBGkIssiDA3-l-oKtmMYurAMzZVU&amp;_nc_zt=23&amp;_nc_ht=scontent-lga3-3.xx&amp;_nc_gid=lteR017OtabmMR0PdEvK8Q&amp;_nc_ss=72289&amp;oh=00_Af6Jvf7FtR1qJ718ekBG6WeQepeZeHjNk6W8FpKObfLijA&amp;oe=6A11937A</t>
  </si>
  <si>
    <t>1433534515439613</t>
  </si>
  <si>
    <t>https://scontent-lga3-3.xx.fbcdn.net/v/t39.30808-6/594068390_1433534518772946_5865645822493862592_n.jpg?stp=dst-jpg_s590x590_tt6&amp;_nc_cat=102&amp;ccb=1-7&amp;_nc_sid=aa7b47&amp;_nc_ohc=iXu6-gZeIT8Q7kNvwFDDuPe&amp;_nc_oc=AdoJdEB4ud8v1iCpTDWhj0Mz9BeAcFt6xCZBan32UwPQ0qOnZmmXKQYR3Pg4SmS9gic&amp;_nc_zt=23&amp;_nc_ht=scontent-lga3-3.xx&amp;_nc_gid=lteR017OtabmMR0PdEvK8Q&amp;_nc_ss=72289&amp;oh=00_Af5GBQkN9bum25JqIf8fBgyVxYLIVrkCrCZn7TbLW3RNGw&amp;oe=6A118DF5</t>
  </si>
  <si>
    <t>UzpfSTEwMDA2MzQ5MjM1NjYxMjpWSzoxNjE2NTQ5MTIzMDkxNDE0</t>
  </si>
  <si>
    <t>2025-12-01T15:44:04.000Z</t>
  </si>
  <si>
    <t>FFA4A39E</t>
  </si>
  <si>
    <t>1432919912167740</t>
  </si>
  <si>
    <t>可能是地圖和文字的圖像</t>
  </si>
  <si>
    <t>https://www.facebook.com/photo.php?fbid=1432919912167740&amp;set=gm.1616549123091414&amp;type=3</t>
  </si>
  <si>
    <t>UzpfSTEwMDAwMzE0MDU2NzQwMzpWSzoxNjExOTA5ODEwMjIyMDEy</t>
  </si>
  <si>
    <t>2025-11-25T10:05:51.000Z</t>
  </si>
  <si>
    <t>UzpfSTEwMDAwMjUwMTkxNzAzODpWSzoxNjEwMzIxOTI3MDQ3NDY3</t>
  </si>
  <si>
    <t>2025-11-23T08:57:52.000Z</t>
  </si>
  <si>
    <t>UzpfSTEwMDA2MzQ5MjM1NjYxMjpWSzoxNjA3NDc0MzQ3MzMyMjI1</t>
  </si>
  <si>
    <t>2025-11-19T15:35:29.000Z</t>
  </si>
  <si>
    <t>pcb.1607474347332225</t>
  </si>
  <si>
    <t>https://www.facebook.com/media/set/?set=pcb.1607474347332225&amp;type=1</t>
  </si>
  <si>
    <t>1422669983192733</t>
  </si>
  <si>
    <t>https://scontent-atl3-2.xx.fbcdn.net/v/t39.30808-6/586293267_1422670076526057_82262517500043330_n.jpg?stp=dst-jpg_s590x590_tt6&amp;_nc_cat=100&amp;ccb=1-7&amp;_nc_sid=aa7b47&amp;_nc_ohc=JPg3GDvWaKoQ7kNvwGEu82T&amp;_nc_oc=AdqUISv7TqQRstWJBLlfK0FuKhVPdFdcRRO6FcmG_peyR5hr9VNr8X_pRaxi7_Ida1g&amp;_nc_zt=23&amp;_nc_ht=scontent-atl3-2.xx&amp;_nc_gid=69e9Gf_JHY-jLh27f8HDjA&amp;_nc_ss=72289&amp;oh=00_Af71phTJ3aehG34xgx7BeA6CJCCyTFOJPPgPIcp4qLvE-g&amp;oe=6A118F91</t>
  </si>
  <si>
    <t>1422670033192728</t>
  </si>
  <si>
    <t>https://scontent-atl3-3.xx.fbcdn.net/v/t39.30808-6/585550568_1422670116526053_3025588836248399492_n.jpg?stp=dst-jpg_s590x590_tt6&amp;_nc_cat=108&amp;ccb=1-7&amp;_nc_sid=aa7b47&amp;_nc_ohc=7vACLkSnvvIQ7kNvwH1kT3z&amp;_nc_oc=Adr9V4vfkiq05e5hKk4V_a6XTJ5XNvjfP2suRPJlRea5ZHnjXg1pXj_CRT3JilU2bI0&amp;_nc_zt=23&amp;_nc_ht=scontent-atl3-3.xx&amp;_nc_gid=69e9Gf_JHY-jLh27f8HDjA&amp;_nc_ss=72289&amp;oh=00_Af7-kwvO6HSEpH9aoRirhhoq39gh_SJyXARoRyHzciudbw&amp;oe=6A11AEFF</t>
  </si>
  <si>
    <t>1422976403162091</t>
  </si>
  <si>
    <t>https://scontent-atl3-3.xx.fbcdn.net/v/t39.30808-6/585766959_1422976453162086_365945628818632210_n.jpg?stp=dst-jpg_s590x590_tt6&amp;_nc_cat=110&amp;ccb=1-7&amp;_nc_sid=aa7b47&amp;_nc_ohc=IKlePvOgNogQ7kNvwEceG48&amp;_nc_oc=AdpoWxGOX54zu3wPbQFeGfl9MEoEOo_k5h-fk7lnzYJecjkOvHLrc0iWc6YgBPBUQX4&amp;_nc_zt=23&amp;_nc_ht=scontent-atl3-3.xx&amp;_nc_gid=69e9Gf_JHY-jLh27f8HDjA&amp;_nc_ss=72289&amp;oh=00_Af5eeGy_kJkoPRmGFiwNw0xikxnluhXyaOwHQM1UQBciTA&amp;oe=6A119821</t>
  </si>
  <si>
    <t>UzpfSTQyNDI1NzkyMzI2ODcwMzk6Vks6MTYwNjU0MjcwNDA5MjA1Ng==</t>
  </si>
  <si>
    <t>2025-11-18T11:12:24.000Z</t>
  </si>
  <si>
    <t>UzpfSTYxNTU2MTUwODMwMTk0OlZLOjE2MDYyMjg2OTQxMjM0NTc=</t>
  </si>
  <si>
    <t>2025-11-18T02:12:05.000Z</t>
  </si>
  <si>
    <t>122416726856205027</t>
  </si>
  <si>
    <t>https://www.facebook.com/photo.php?fbid=122416726856205027&amp;set=gm.1606228694123457&amp;type=3</t>
  </si>
  <si>
    <t>UzpfSTc1NDUwMzc0MDpWSzoxNjA1NzUzOTA3NTA0MjY5</t>
  </si>
  <si>
    <t>2025-11-17T11:23:02.000Z</t>
  </si>
  <si>
    <t>10162356528073741</t>
  </si>
  <si>
    <t>https://www.facebook.com/photo.php?fbid=10162356528073741&amp;set=gm.1605753907504269&amp;type=3</t>
  </si>
  <si>
    <t>UzpfSTEwMDA2MzQ5MjM1NjYxMjpWSzoxNjA0NzUyNjU0MjcxMDYx</t>
  </si>
  <si>
    <t>2025-11-16T02:37:49.000Z</t>
  </si>
  <si>
    <t>https://scontent-sea5-1.xx.fbcdn.net/v/t39.30808-1/306850270_535693431890397_4737971069423983421_n.jpg?stp=cp0_dst-jpg_s40x40_tt6&amp;_nc_cat=107&amp;ccb=1-7&amp;_nc_sid=2d3e12&amp;_nc_ohc=n8mtGAU-__oQ7kNvwGIOQzl&amp;_nc_oc=AdqaCaoeZ3ezDIJF3ai1g7DFh6i7AiCbrYhjtLDvLrh9B8MOK8JO-YGRCDa3Hiw__Zw&amp;_nc_zt=24&amp;_nc_ht=scontent-sea5-1.xx&amp;_nc_gid=eDO5GoebYH04PbJllyXhCg&amp;_nc_ss=72289&amp;oh=00_Af796SrGiQguCrl6NB7q_FcLaTOiRQxykpRFaYmxwVKrVw&amp;oe=6A118C4A</t>
  </si>
  <si>
    <t>一換一期限至2026年3月31日
To 續 or not to 續？</t>
  </si>
  <si>
    <t>2025-11-16T02:35:01.000Z</t>
  </si>
  <si>
    <t>https://www.facebook.com/samanthac.travel/posts/pfbid0EqvCKqE9CL9HyLmzAm27yD7Z3aash2oy4tfL2D6ZHHKBMuYmuBPzRDACGmuTFxZgl</t>
  </si>
  <si>
    <t>UzpfSTEwMDA2MzQ5MjM1NjYxMjpWSzoxNjAzOTkxNjI0MzQ3MTY0</t>
  </si>
  <si>
    <t>2025-11-15T02:44:51.000Z</t>
  </si>
  <si>
    <t>pcb.1603991624347164</t>
  </si>
  <si>
    <t>https://www.facebook.com/media/set/?set=pcb.1603991624347164&amp;type=1</t>
  </si>
  <si>
    <t>1418814583578273</t>
  </si>
  <si>
    <t>https://scontent-sea5-1.xx.fbcdn.net/v/t39.30808-6/581938567_1418814586911606_4818663734257475432_n.webp?stp=dst-jpg_tt6&amp;_nc_cat=105&amp;ccb=1-7&amp;_nc_sid=aa7b47&amp;_nc_ohc=JHeF0hzphmcQ7kNvwEfrwuI&amp;_nc_oc=AdqByyIxTdejYupeWV9WC3MekuXFnoIUWv625IuZjKEf5k-s2qcd4jP2rgDQpvuo7rw&amp;_nc_zt=23&amp;_nc_ht=scontent-sea5-1.xx&amp;_nc_gid=eDO5GoebYH04PbJllyXhCg&amp;_nc_ss=72289&amp;oh=00_Af5AJ5Xk7_72EHFQSUADrKCYfqi0MHZFeWabQXVSo1y2eQ&amp;oe=6A117DFD</t>
  </si>
  <si>
    <t>1418814763578255</t>
  </si>
  <si>
    <t>https://scontent-sea5-1.xx.fbcdn.net/v/t39.30808-6/581945655_1418814783578253_401163862102506304_n.jpg?stp=dst-jpg_s590x590_tt6&amp;_nc_cat=103&amp;ccb=1-7&amp;_nc_sid=aa7b47&amp;_nc_ohc=zBqtshXewSsQ7kNvwFn08aK&amp;_nc_oc=Ado_Y4TEVXnFCwsadJh9J2CnZOxtevLPb9zQnpqjwgYhiRjpEIBGPyGXjA3nEY-SADs&amp;_nc_zt=23&amp;_nc_ht=scontent-sea5-1.xx&amp;_nc_gid=eDO5GoebYH04PbJllyXhCg&amp;_nc_ss=72289&amp;oh=00_Af7NVXmNCp5CqHgdNYxZWZwg1-h6tCPHxqMgqHM9XmARNQ&amp;oe=6A11AF88</t>
  </si>
  <si>
    <t>1418814780244920</t>
  </si>
  <si>
    <t>https://scontent-sea1-1.xx.fbcdn.net/v/t39.30808-6/581803268_1418814796911585_455578913909163110_n.jpg?stp=dst-jpg_s590x590_tt6&amp;_nc_cat=104&amp;ccb=1-7&amp;_nc_sid=aa7b47&amp;_nc_ohc=4tvGuTCuxJEQ7kNvwGkXYtX&amp;_nc_oc=Adoa-O08Ar6oDd8vXp4wI67zN6e1MpPZTpJQbDjmMcADFXFP5rDl2qtfgz82dS-iH5g&amp;_nc_zt=23&amp;_nc_ht=scontent-sea1-1.xx&amp;_nc_gid=eDO5GoebYH04PbJllyXhCg&amp;_nc_ss=72289&amp;oh=00_Af5vuL2v_2sVMYoT2pDmRC6Oe0qQgHLh2j9vjVk9zjLdtw&amp;oe=6A11A9A3</t>
  </si>
  <si>
    <t>1418814790244919</t>
  </si>
  <si>
    <t>https://scontent-sea1-1.xx.fbcdn.net/v/t39.30808-6/582050780_1418814793578252_2935608288895305594_n.jpg?stp=dst-jpg_s590x590_tt6&amp;_nc_cat=101&amp;ccb=1-7&amp;_nc_sid=aa7b47&amp;_nc_ohc=fyjVmFknhMcQ7kNvwG3LRbC&amp;_nc_oc=Adq-nSh7HxtxPcldycqDyybGRd6Qe2s_p4sPDOUFFJg2vj4W8NeUcTQb9rsf7N3YfkU&amp;_nc_zt=23&amp;_nc_ht=scontent-sea1-1.xx&amp;_nc_gid=eDO5GoebYH04PbJllyXhCg&amp;_nc_ss=72289&amp;oh=00_Af7EaOmGjkL9hHQFPwligPV-zgBWKEoVgIJBxL7y058ZPA&amp;oe=6A119A6F</t>
  </si>
  <si>
    <t>1418814860244912</t>
  </si>
  <si>
    <t>https://scontent-sea5-1.xx.fbcdn.net/v/t39.30808-6/581770377_1418814866911578_3979885575413498525_n.jpg?stp=dst-jpg_s590x590_tt6&amp;_nc_cat=111&amp;ccb=1-7&amp;_nc_sid=aa7b47&amp;_nc_ohc=p74OBX6tlAsQ7kNvwGtdo3k&amp;_nc_oc=Adrt4Z16j622a5nlm3wgmOBXChM80JvVr6oSaZbFubwndddPNFwfLkD72pJr8sjLBHI&amp;_nc_zt=23&amp;_nc_ht=scontent-sea5-1.xx&amp;_nc_gid=eDO5GoebYH04PbJllyXhCg&amp;_nc_ss=72289&amp;oh=00_Af41cj0ZcoB6t-GLJxhZZ2rmDptuu1y5GIQj5wHYrFgqGw&amp;oe=6A1195AF</t>
  </si>
  <si>
    <t>UzpfSTEzNzkxODI4OTIyMzcwODpWSzoxNjAzNTc3MDMxMDU1Mjkw</t>
  </si>
  <si>
    <t>2025-11-14T14:02:17.000Z</t>
  </si>
  <si>
    <t>UzpfSTEwMDA2MzQ5MjM1NjYxMjpWSzoxNjAzMzIzNDcxMDgwNjQ2</t>
  </si>
  <si>
    <t>2025-11-14T06:04:46.000Z</t>
  </si>
  <si>
    <t>https://scontent-hou1-1.xx.fbcdn.net/v/t39.30808-1/306850270_535693431890397_4737971069423983421_n.jpg?stp=cp0_dst-jpg_s40x40_tt6&amp;_nc_cat=107&amp;ccb=1-7&amp;_nc_sid=2d3e12&amp;_nc_ohc=n8mtGAU-__oQ7kNvwEuIMDs&amp;_nc_oc=AdpQOjxG-tKmWnrtOpz1Z_zXBHYSKfOU3Z5WLkA99K07uRyV72_CHYKUxN76vI4niGM&amp;_nc_zt=24&amp;_nc_ht=scontent-hou1-1.xx&amp;_nc_gid=SjWk3H8ZmjzM0oI0C2NB6Q&amp;_nc_ss=72289&amp;oh=00_Af6pcy48RBanlx0kqIcaOgOLIuN_2O-ZTiV_SbO3ZzmK2g&amp;oe=6A118C4A</t>
  </si>
  <si>
    <t>終於來了？據報Tesla正在為旗下車款進行支援Apple CarPlay的開發工作
#咁咪原生用到高德地圖</t>
  </si>
  <si>
    <t>24907609575586492</t>
  </si>
  <si>
    <t>https://m.facebook.com/hashtag/%E5%92%81%E5%92%AA%E5%8E%9F%E7%94%9F%E7%94%A8%E5%88%B0%E9%AB%98%E5%BE%B7%E5%9C%B0%E5%9C%96</t>
  </si>
  <si>
    <t>https://www.facebook.com/hashtag/%E5%92%81%E5%92%AA%E5%8E%9F%E7%94%9F%E7%94%A8%E5%88%B0%E9%AB%98%E5%BE%B7%E5%9C%B0%E5%9C%96?__eep__=6</t>
  </si>
  <si>
    <t>2025-11-14T04:22:43.000Z</t>
  </si>
  <si>
    <t>https://www.facebook.com/samanthac.travel/posts/pfbid0RNwy7kyBRX8fhmmNp3u7b6KfeLDVoBpj4s76pWzfrxCMcdSSCQfVCzeQ9HkU9ySMl</t>
  </si>
  <si>
    <t>UzpfSTgyNzE2NTc0MDExMTEwMTpWSzoxNjAyMTUzNjk0NTMwOTU3</t>
  </si>
  <si>
    <t>2025-11-12T23:10:47.000Z</t>
  </si>
  <si>
    <t>804270069119468</t>
  </si>
  <si>
    <t>https://www.facebook.com/827165740111101/photos/gm.1602153694530957/804270069119468/?type=3</t>
  </si>
  <si>
    <t>UzpfSTEwMDA2MzQ5MjM1NjYxMjpWSzoxNjAxNDYyNzcxMjY2NzE2</t>
  </si>
  <si>
    <t>2025-11-12T03:45:47.000Z</t>
  </si>
  <si>
    <t>1416182397174825</t>
  </si>
  <si>
    <t>https://scontent-atl3-2.xx.fbcdn.net/v/t39.30808-6/580788723_1416182450508153_2105637983578054378_n.jpg?stp=dst-jpg_p526x296_tt6&amp;_nc_cat=102&amp;ccb=1-7&amp;_nc_sid=833d8c&amp;_nc_ohc=lJlpvgC6EtQQ7kNvwHBllU9&amp;_nc_oc=AdpPn7wpCB7DyLUxyJU5TM645a-gjU2C9XhIUIeDoUbUZU8aN4jdpXPFf16rM4zKVFs&amp;_nc_zt=23&amp;_nc_ht=scontent-atl3-2.xx&amp;_nc_gid=pLVWI_rsHCuBgnKYzGgwtQ&amp;_nc_ss=72289&amp;oh=00_Af4ShhMFkrd69F1jUDipa1rVDpLMcqiPDz0N962hP7n1zQ&amp;oe=6A119C46</t>
  </si>
  <si>
    <t>https://www.facebook.com/photo.php?fbid=1416182397174825&amp;set=a.535693401890400&amp;type=3</t>
  </si>
  <si>
    <t>https://scontent-atl3-3.xx.fbcdn.net/v/t39.30808-1/306850270_535693431890397_4737971069423983421_n.jpg?stp=cp0_dst-jpg_s40x40_tt6&amp;_nc_cat=107&amp;ccb=1-7&amp;_nc_sid=2d3e12&amp;_nc_ohc=n8mtGAU-__oQ7kNvwGbnhzH&amp;_nc_oc=AdrzWpHFO7qFHSAdqsV53QIvgc3VCoCu4nQptJVk9A6-2N1OV7rwjjI6WH38xbolP7U&amp;_nc_zt=24&amp;_nc_ht=scontent-atl3-3.xx&amp;_nc_gid=pLVWI_rsHCuBgnKYzGgwtQ&amp;_nc_ss=72289&amp;oh=00_Af4P7bOtXxgsctbrFXP1s_Cwr9mReCEN8UTgwsDcojrIFQ&amp;oe=6A118C4A</t>
  </si>
  <si>
    <t>Google Maps而家睇到Tesla Supercharger使用情況同功率</t>
  </si>
  <si>
    <t>2025-11-12T03:42:58.000Z</t>
  </si>
  <si>
    <t>https://www.facebook.com/samanthac.travel/posts/pfbid0QYZvXyd29tYX5kxqL9LFHzZC3vkSh5mQV7oPKTS4vDPDhfavWYqQqpprfvuF8TwGl</t>
  </si>
  <si>
    <t>UzpfSTEwMDA2MzQ5MjM1NjYxMjpWSzoxNjAwNTExNjcxMzYxODI2</t>
  </si>
  <si>
    <t>2025-11-11T01:21:10.000Z</t>
  </si>
  <si>
    <t>pcb.1600511671361826</t>
  </si>
  <si>
    <t>https://www.facebook.com/media/set/?set=pcb.1600511671361826&amp;type=1</t>
  </si>
  <si>
    <t>1415179357275129</t>
  </si>
  <si>
    <t>https://scontent-atl3-3.xx.fbcdn.net/v/t39.30808-6/580480067_1415179483941783_5558650485073370675_n.jpg?stp=dst-jpg_s590x590_tt6&amp;_nc_cat=108&amp;ccb=1-7&amp;_nc_sid=aa7b47&amp;_nc_ohc=MLbBsoybIQMQ7kNvwFSwcZD&amp;_nc_oc=AdpxI7t1P3rkiSQcj6LMs0I2e-KcD_KrQzpMTSNZDjVxGLSLDJN3FG4XxkTR2BpP4oI&amp;_nc_zt=23&amp;_nc_ht=scontent-atl3-3.xx&amp;_nc_gid=pLVWI_rsHCuBgnKYzGgwtQ&amp;_nc_ss=72289&amp;oh=00_Af5LYr1PxanUAQu1_3TjtFlA3Atn8Ey5_Tst1x8JKklTIQ&amp;oe=6A11A3BF</t>
  </si>
  <si>
    <t>1415179400608458</t>
  </si>
  <si>
    <t>https://scontent-atl3-3.xx.fbcdn.net/v/t39.30808-6/578796459_1415179500608448_5199378750001168907_n.jpg?stp=dst-jpg_p417x417_tt6&amp;_nc_cat=111&amp;ccb=1-7&amp;_nc_sid=aa7b47&amp;_nc_ohc=biOsPlPeNlgQ7kNvwEntXAT&amp;_nc_oc=AdqXAI7FZQxc0eYQ7dr3xRh1LBkfNKSU99ns0gIXnieKZ533SSD-gx1NVGHDXbaViIo&amp;_nc_zt=23&amp;_nc_ht=scontent-atl3-3.xx&amp;_nc_gid=pLVWI_rsHCuBgnKYzGgwtQ&amp;_nc_ss=72289&amp;oh=00_Af7At_pvtp7ivAyl4oUJq-jqMPEpGtrbLox-QKjAfWuZLw&amp;oe=6A11805E</t>
  </si>
  <si>
    <t>UzpfSTE4NTI3MTc3NTUzMjQ5MjE6Vks6MTU5NzgzMTg1NDk2MzE0MQ==</t>
  </si>
  <si>
    <t>2025-11-08T02:22:53.000Z</t>
  </si>
  <si>
    <t>UzpfSTEwMDAyMzcwMjE4MDA2NzpWSzoxNTk0NzQ5OTgxOTM3OTk1</t>
  </si>
  <si>
    <t>2025-11-04T10:24:14.000Z</t>
  </si>
  <si>
    <t>UzpfSTEzMzk5MDUwMDQxNzc3NTg6Vks6MTU5NDc2NTMxNTI2OTc5NQ==</t>
  </si>
  <si>
    <t>2025-11-04T10:24:12.000Z</t>
  </si>
  <si>
    <t>FF6D6D6B</t>
  </si>
  <si>
    <t>1345686463599612</t>
  </si>
  <si>
    <t>https://www.facebook.com/1339905004177758/photos/gm.1594765315269795/1345686463599612/?type=3</t>
  </si>
  <si>
    <t>UzpfSTExMzg0ODA4NjE4MzExODI6Vks6MTU5NDExMTExNTMzNTIxNQ==</t>
  </si>
  <si>
    <t>2025-11-04T01:02:45.000Z</t>
  </si>
  <si>
    <t>UzpfSTEwMDAwMDg0MTAzMDQxMjpWSzoxNTkzNTc1MTg4NzIyMTQx</t>
  </si>
  <si>
    <t>2025-11-03T10:38:09.000Z</t>
  </si>
  <si>
    <t>UzpfSTE1NjQyOTA2MDQ3NTU1NDU6Vks6MTU5Mzg2OTM0ODY5MjcyNQ==</t>
  </si>
  <si>
    <t>2025-11-03T09:58:44.000Z</t>
  </si>
  <si>
    <t>FF5B5A46</t>
  </si>
  <si>
    <t>25214184494882001</t>
  </si>
  <si>
    <t>https://www.facebook.com/1564290604755545/photos/gm.1593869348692725/25214184494882001/?type=3</t>
  </si>
  <si>
    <t>UzpfSTY1OTg0NzE2NzpWSzoxNTkzMTE5OTk1NDM0MzI3</t>
  </si>
  <si>
    <t>2025-11-02T11:57:08.000Z</t>
  </si>
  <si>
    <t>UzpfSTEwMDA2MzQ5MjM1NjYxMjpWSzoxNTkyMjUxNjY4ODU0NDkz</t>
  </si>
  <si>
    <t>2025-11-01T12:17:21.000Z</t>
  </si>
  <si>
    <t>pcb.1592251668854493</t>
  </si>
  <si>
    <t>https://www.facebook.com/media/set/?set=pcb.1592251668854493&amp;type=1</t>
  </si>
  <si>
    <t>1405935284866203</t>
  </si>
  <si>
    <t>https://scontent-mia5-1.xx.fbcdn.net/v/t39.30808-6/574091788_1405935288199536_4970223917348892777_n.jpg?stp=dst-jpg_s590x590_tt6&amp;_nc_cat=101&amp;ccb=1-7&amp;_nc_sid=aa7b47&amp;_nc_ohc=Uar2MbgIq4kQ7kNvwFTA_7u&amp;_nc_oc=AdpVGuSMpO7nIe-FQW4BwXG42UuUQLzhc37M2q8riz0paVn2q1dLADcMEwvWl42PCT8&amp;_nc_zt=23&amp;_nc_ht=scontent-mia5-1.xx&amp;_nc_gid=Ug_LXjuQETOEBhkTKgu6Gg&amp;_nc_ss=72289&amp;oh=00_Af7EtZuwbcCxj533jwJp_FKCBUmM6MtVU1mb3JyY9uyG1w&amp;oe=6A119CCE</t>
  </si>
  <si>
    <t>1405935191532879</t>
  </si>
  <si>
    <t>https://scontent-mia3-3.xx.fbcdn.net/v/t39.30808-6/572982364_1405935198199545_6295391379872558907_n.jpg?stp=dst-jpg_s590x590_tt6&amp;_nc_cat=109&amp;ccb=1-7&amp;_nc_sid=aa7b47&amp;_nc_ohc=qlqp24dYKREQ7kNvwE4ju5M&amp;_nc_oc=Adp5DRjYQky7DSJwE0J0K7EL60QgvK6Q_82D1V3thc5Uw7R4YsRlCZpRwPxfpSrAXco&amp;_nc_zt=23&amp;_nc_ht=scontent-mia3-3.xx&amp;_nc_gid=Ug_LXjuQETOEBhkTKgu6Gg&amp;_nc_ss=72289&amp;oh=00_Af5W4pGV0-cz2NJ0VFfgZXsFW-D8ZbQQCtQ_muzy0GqEmQ&amp;oe=6A117CF6</t>
  </si>
  <si>
    <t>UzpfSTYxNTYxOTMxOTUxMTY2OlZLOjE1OTIxMDUyMTU1MzU4MDU=</t>
  </si>
  <si>
    <t>https://www.carparkhero.com/ev-licence-fee</t>
  </si>
  <si>
    <t>2025-11-01T09:37:58.000Z</t>
  </si>
  <si>
    <t>FFFBF1D7</t>
  </si>
  <si>
    <t>122173721246397731</t>
  </si>
  <si>
    <t>https://scontent-mia3-3.xx.fbcdn.net/v/t39.30808-6/571440113_122173721252397731_1023620789426450444_n.jpg?stp=dst-jpg_p526x296_tt6&amp;_nc_cat=110&amp;ccb=1-7&amp;_nc_sid=127cfc&amp;_nc_ohc=CVrHpkxCUS4Q7kNvwE9MTsZ&amp;_nc_oc=AdofB1fZyvsV-lZLRyyS2lXfeEwkRr1Z4TvkRv7LcKxYaGCffT-_P-x_Tz5hCuia_ic&amp;_nc_zt=23&amp;_nc_ht=scontent-mia3-3.xx&amp;_nc_gid=Ug_LXjuQETOEBhkTKgu6Gg&amp;_nc_ss=72289&amp;oh=00_Af67QzSW2BckPDUd9sTl_Y2zwBrz8ULV0W5U3WbNBGQw0Q&amp;oe=6A118654</t>
  </si>
  <si>
    <t>https://www.facebook.com/photo.php?fbid=122173721246397731&amp;set=a.122106962204397731&amp;type=3</t>
  </si>
  <si>
    <t>https://scontent-mia3-3.xx.fbcdn.net/v/t39.30808-1/453482624_122112238604397731_8291035141210087155_n.jpg?stp=cp0_dst-jpg_s40x40_tt6&amp;_nc_cat=108&amp;ccb=1-7&amp;_nc_sid=2d3e12&amp;_nc_ohc=i2bmG1AmU3MQ7kNvwGXjzq9&amp;_nc_oc=AdoaFzTJjWjbZhv9Aq1TjffsR5ZFr_oHa9Z2B4W8E18Xo59nmTndf1_WSmvNIC9N1GQ&amp;_nc_zt=24&amp;_nc_ht=scontent-mia3-3.xx&amp;_nc_gid=Ug_LXjuQETOEBhkTKgu6Gg&amp;_nc_ss=72289&amp;oh=00_Af6_2pIyg9nY1bVfGaWFO6Ay0SW_7lYhyxmTmHZWrGUmjg&amp;oe=6A117D3C</t>
  </si>
  <si>
    <t>【香港電動車車主注意‼️】
電動車新牌費下個禮拜六11月1日就會生效，如果你部車個行車證喺2026年2月28日或之前夠期，都仲可以用舊牌費續多一次，但係記得呢個日子前就好續喇，過咗就要俾新牌費！另外如果行車證喺3月1日或之後先夠期呢，咁就要用新牌費喇！
大家睇吓牌簿或者行車證都會搵到「額定功率」，就會知道你部車嚟緊5年嘅牌費，又或者去呢個網站都check到 https://www.carparkhero.com/ev-licence-fee
 案例相片集
https://facebook.com/hkcargonorth/photos_albums
⚡️ 昱希電車空間 · 珠海店 ⚡️
專業電改貼膜中心｜Tesla &amp; 各款車型
 已服務超過 1000 部來自香港 &amp; 澳門的車主！
港車北上・澳車北上 貼膜電改首選！
 主打服務項目：
• 各款車型 轉色膜 / PPF / 合格隔熱膜
• Tesla 專屬升級：
  – 電門把 / 電吸門 / 電動頭尾冚
  – 儀錶屏幕 / 軚盤 / 包圍套件
  – 電動遮陽簾 / 氣氛燈 / 運動座椅
  – 清洗冷氣散熱器 / 更換冷氣隔
  – 全車隔音 / 底盤整備 / 避震 / 換呔等等
 免費改裝咨詢｜港澳車輛專屬套餐優惠方案
 地址：珠海市香洲區吉大路 65 號
（口岸 15 分鐘車程，經油站入，鄰近歐標快充站）
 微信預約查詢
 更多案例：IG @yuxispacezhuhai
https://instagram.com/yuxispacezhuhai/
https://www.carousell.com.hk/u/yuxispacezhuhai</t>
  </si>
  <si>
    <t>NjQyMTgzOTU5MjA4MTA3Omh0dHBzXGEvL3d3dy5jYXJwYXJraGVyby5jb20vZXYtbGljZW5jZS1mZWU6OkRlZmF1bHQ6OjoxMjIxNzM3MjEzMTgzOTc3MzE6</t>
  </si>
  <si>
    <t>https://lm.facebook.com/l.php?u=https%3A%2F%2Fwww.carparkhero.com%2Fev-licence-fee&amp;h=AUCvNbW2Emjbc8_kRjFHNd137F3ie5EIQ1_oJIY75fCLXX26nW5rM2ubMpgock1muoFCs8_TL1RF20XjhSD7MHmQ7IBIfSeF_lOtxanSuzhrtgOpAz3z4H7QkVjZ2PplJUKjsZyIT0cz45EcC4y03H5PGZFCvu8xPw&amp;s=1</t>
  </si>
  <si>
    <t>https://l.facebook.com/l.php?u=https%3A%2F%2Fwww.carparkhero.com%2Fev-licence-fee&amp;h=AUDZn6vwK-T69I29UnX8JKxdh6yZSch9Oe6kmCAXP8-UaIZ1tg6lNQGSt0HTz6Hgdssib-FVrBWLSIKU7m2rQhiQc2Bd-JUaE4vL4uSTJw2wmaPZMAmgHYP4bVX6piSnndpSP3JjgXkklSHu5oLaFcLIivhP36RYGg&amp;s=1</t>
  </si>
  <si>
    <t>NjQyMTgzOTU5MjA4MTA3Omh0dHBzXGEvL2ZhY2Vib29rLmNvbS9oa2Nhcmdvbm9ydGgvcGhvdG9zXGJhbGJ1bXM6OkRlZmF1bHQ6OjoxMjIxNzM3MjEzMTgzOTc3MzE6</t>
  </si>
  <si>
    <t>NjQyMTgzOTU5MjA4MTA3Omh0dHBzXGEvL2luc3RhZ3JhbS5jb20veXV4aXNwYWNlemh1aGFpLzo6RGVmYXVsdDo6OjEyMjE3MzcyMTMxODM5NzczMTo=</t>
  </si>
  <si>
    <t>https://lm.facebook.com/l.php?u=https%3A%2F%2Finstagram.com%2Fyuxispacezhuhai%2F&amp;h=AUA-RXNYU-fooCgc27YCIdRBX0UxsRHE2jM-YB85OdX92HjflONUk6zO5dj-kVUH4rUC99iZmvJjpGfHKPtncgWeQK9ZEbXDdnVsrg7TJSJ59z92Rvbqa2SVQhhA_P9MyA339HOWp4fFqHv0ZPT1THgiNDhatd00Ng&amp;s=1</t>
  </si>
  <si>
    <t>https://l.facebook.com/l.php?u=https%3A%2F%2Finstagram.com%2Fyuxispacezhuhai%2F&amp;h=AUDX9MOz7jX9cTAk1tz4xlfmvQUCr8sCpfMMXXDTX077hKsUZtLwAGMdvcheUACcg8tBHBHyOzVM1V-bQLgaBq9oooAcniz2Ty4zpropgMpYPijYaHVw7cm2tIlTyUQkfj5JRjzpzgOx86Y6iCL3p_T_QC6pZo3xjg&amp;s=1</t>
  </si>
  <si>
    <t>NjQyMTgzOTU5MjA4MTA3Omh0dHBzXGEvL3d3dy5jYXJvdXNlbGwuY29tLmhrL3UveXV4aXNwYWNlemh1aGFpOjpEZWZhdWx0Ojo6MTIyMTczNzIxMzE4Mzk3NzMxOg==</t>
  </si>
  <si>
    <t>https://lm.facebook.com/l.php?u=https%3A%2F%2Fwww.carousell.com.hk%2Fu%2Fyuxispacezhuhai&amp;h=AUB2A0lXmekgKh1Gt9FI3gQx-_qUXkKA6VJh0vdGBz3l4IKR3GdqQFiIQ9rtHAXjj_zDwP_oVAM1xHxytj8aXvmhwcPAGLq0aSeR-RcXlWwtc1M3jNrIm0rM4y3TbbUy-m6M3ueeD0K3zK3sErIqRnWwNQ6y0mxahA&amp;s=1</t>
  </si>
  <si>
    <t>https://l.facebook.com/l.php?u=https%3A%2F%2Fwww.carousell.com.hk%2Fu%2Fyuxispacezhuhai&amp;h=AUA1QkSGHxx6hmksbF32V1vtYD66RjtLYlh9_iA1g1Tz2z1ev1DetwPeAZOm_p9liWi8us6mmShkeKanCqrbKST7La2j6gPob7gEv7Xd1eUn7YSXF7xzPP8p9ptZxy5aE2FzWPJMenO84OcD33fYTHddq532J4v51Q&amp;s=1</t>
  </si>
  <si>
    <t>2025-10-24T08:08:55.000Z</t>
  </si>
  <si>
    <t>https://www.facebook.com/yuxispacezhuhai/posts/pfbid02zUCu4DnKAC27rgQ5UCjoX38ffMmo3GZQkyDm7BRxhpFe1A5xiSDukjGy6kUwYSCsl</t>
  </si>
  <si>
    <t>UzpfSTYxMzEzMTE3MDpWSzoxNTkwNDQwNDU1NzAyMjgx</t>
  </si>
  <si>
    <t>2025-10-30T09:58:51.000Z</t>
  </si>
  <si>
    <t>UzpfSTEwMDA2MzQ5MjM1NjYxMjpWSzoxNTkwMzk1MjI5MDQwMTM3</t>
  </si>
  <si>
    <t>https://news.rthk.hk/rthk/ch/component/k2/1829225-20251029.htm</t>
  </si>
  <si>
    <t>2025-10-30T07:22:23.000Z</t>
  </si>
  <si>
    <t>電動私家車新牌照費本周六起實施　適用於新登記車輛 - RTHK</t>
  </si>
  <si>
    <t>FF829192</t>
  </si>
  <si>
    <t>1403903745069357</t>
  </si>
  <si>
    <t>https://www.facebook.com/photo.php?fbid=1403903745069357&amp;set=gm.1590395229040137&amp;type=3</t>
  </si>
  <si>
    <t>UzpfSTczOTY5MDQ3OTpWSzoxNTg5ODExODQyNDMxODA5</t>
  </si>
  <si>
    <t>2025-10-29T14:05:08.000Z</t>
  </si>
  <si>
    <t>UzpfSTEwMDA2MzQ5MjM1NjYxMjpWSzoxNTg5NzU4OTYyNDM3MDk3</t>
  </si>
  <si>
    <t>2025-10-29T10:54:00.000Z</t>
  </si>
  <si>
    <t>pcb.1589758962437097</t>
  </si>
  <si>
    <t>https://www.facebook.com/media/set/?set=pcb.1589758962437097&amp;type=1</t>
  </si>
  <si>
    <t>1403139868479078</t>
  </si>
  <si>
    <t>https://scontent-sjc3-1.xx.fbcdn.net/v/t39.30808-6/572406191_1403139871812411_6695505243842509351_n.jpg?_nc_cat=103&amp;ccb=1-7&amp;_nc_sid=aa7b47&amp;_nc_ohc=3ikxGXwgsQQQ7kNvwHevhuF&amp;_nc_oc=AdoVPjVRGPEYzZDwniD381A7Eu5xKHpe5kiz51nCFY3ac38DdIvCIpjP3DA4GKqKiHlg0BrwL1XdI-EekCrfj0AJ&amp;_nc_zt=23&amp;_nc_ht=scontent-sjc3-1.xx&amp;_nc_gid=GnrIpWZeh1AvdtixBwDG6A&amp;_nc_ss=72289&amp;oh=00_Af7FYwLblP02QaSYU3vMClwC9RxMwVxM6dUnM2PF7-8cLw&amp;oe=6A11A733</t>
  </si>
  <si>
    <t>1403139975145734</t>
  </si>
  <si>
    <t>https://scontent-sjc3-1.xx.fbcdn.net/v/t39.30808-6/572148124_1403139981812400_4027439766003115154_n.jpg?_nc_cat=105&amp;ccb=1-7&amp;_nc_sid=aa7b47&amp;_nc_ohc=cpgMFb2KJGwQ7kNvwF5lii5&amp;_nc_oc=AdpjW8PZHKzKzZYsSPK_23CjjYReUo2QvQM8ac2BY3Zl3DLyVA466WXbiCIhz-Mc89_grjM4N2e404bVLGRh3EOm&amp;_nc_zt=23&amp;_nc_ht=scontent-sjc3-1.xx&amp;_nc_gid=GnrIpWZeh1AvdtixBwDG6A&amp;_nc_ss=72289&amp;oh=00_Af4u5NWfF60qMe7AYWEjAn3gaszrLTTgyDKYpubHngn-RQ&amp;oe=6A11A7CF</t>
  </si>
  <si>
    <t>可能是後視鏡和汽車的圖像</t>
  </si>
  <si>
    <t>1403140078479057</t>
  </si>
  <si>
    <t>https://scontent-sjc6-1.xx.fbcdn.net/v/t39.30808-6/573362923_1403140081812390_8344006897096506869_n.jpg?_nc_cat=100&amp;ccb=1-7&amp;_nc_sid=aa7b47&amp;_nc_ohc=LYaNvJuPZxUQ7kNvwEvKjlR&amp;_nc_oc=AdoB42pZidd6nW8dA3kIJnJluqjK15w55NRp9gP1BStwNJae31qUX7IQx_fK5sF8-oCIC2ygm9w2Bp5KZvzw5yxY&amp;_nc_zt=23&amp;_nc_ht=scontent-sjc6-1.xx&amp;_nc_gid=GnrIpWZeh1AvdtixBwDG6A&amp;_nc_ss=72289&amp;oh=00_Af48Rg7LRzhTAG8Ijx1daFxp5gNZTnh-5Ge-8JHtoFrqBA&amp;oe=6A118010</t>
  </si>
  <si>
    <t>未提供相片說明。</t>
  </si>
  <si>
    <t>1403140155145716</t>
  </si>
  <si>
    <t>https://scontent-sjc3-1.xx.fbcdn.net/v/t39.30808-6/573041703_1403140158479049_2110827313234494190_n.jpg?_nc_cat=110&amp;ccb=1-7&amp;_nc_sid=aa7b47&amp;_nc_ohc=j6wS22WNG08Q7kNvwHhHzxv&amp;_nc_oc=AdqSvAPAIjhRVpPZ9T8xBVviEU_AJ7kA4YpYLN0zj-7I_zQBzL6bk9eze_6BTpX1fN7SyL9ZtfMkvkUz73dPzPhc&amp;_nc_zt=23&amp;_nc_ht=scontent-sjc3-1.xx&amp;_nc_gid=GnrIpWZeh1AvdtixBwDG6A&amp;_nc_ss=72289&amp;oh=00_Af7ofhFzgi3Dnj4bPhtCNhD7OhbO9cBVOWdummzzxjQ--A&amp;oe=6A119C9C</t>
  </si>
  <si>
    <t>UzpfSTEwMDA2MzQ5MjM1NjYxMjpWSzoxNTg5Njc0NDQyNDQ1NTQ5</t>
  </si>
  <si>
    <t>https://www.carz.com.my/2025/10/jms-2025-byd-racco-unveiled-as-brands-first-ev-kei-car-with-180-km-range</t>
  </si>
  <si>
    <t>2025-10-29T08:11:47.000Z</t>
  </si>
  <si>
    <t>pcb.1454339440032511</t>
  </si>
  <si>
    <t>https://www.facebook.com/caricarz.my/posts/pfbid0fcuShmfnX7H2oUykd6SUy5XzVRpbX2gp3pk7nXzrzciCj1t8PzYAm6bJz8nhTQJbl</t>
  </si>
  <si>
    <t>1454337930032662</t>
  </si>
  <si>
    <t>May be an image of van and text that says 'BYD YORACCO RACCO'</t>
  </si>
  <si>
    <t>https://scontent-ord5-2.xx.fbcdn.net/v/t39.30808-6/571305796_1454337973365991_2835329934771067840_n.jpg?stp=dst-jpg_s590x590_tt6&amp;_nc_cat=103&amp;ccb=1-7&amp;_nc_sid=127cfc&amp;_nc_ohc=ptfHI6_5UyUQ7kNvwGT1rY5&amp;_nc_oc=Adqncc_jrTPXQdWGuQdK6gdDSm7Uj_xjtfUkMsSgnY6LpC5XYzMq7qAspSQfKKJT0DU&amp;_nc_zt=23&amp;_nc_ht=scontent-ord5-2.xx&amp;_nc_gid=hI1pYRv9a5DR2gPfIXbcbg&amp;_nc_ss=7c289&amp;oh=00_Af66S5igOl9yK-zEcHcuASG9Fti_SiECqxF5poLvWRQf4g&amp;oe=6A11902E</t>
  </si>
  <si>
    <t>1454338003365988</t>
  </si>
  <si>
    <t>May be an image of van and text</t>
  </si>
  <si>
    <t>https://scontent-ord5-2.xx.fbcdn.net/v/t39.30808-6/571436111_1454338013365987_8733711663682836792_n.jpg?stp=dst-jpg_s590x590_tt6&amp;_nc_cat=104&amp;ccb=1-7&amp;_nc_sid=127cfc&amp;_nc_ohc=_R1Ujtfa3VAQ7kNvwEJaW78&amp;_nc_oc=AdqREScBjIOaL0ca-BdESoYLkfjeMoOqKQR5s9aH8Xl17gJa_L3eONkHUi0quiMHm0E&amp;_nc_zt=23&amp;_nc_ht=scontent-ord5-2.xx&amp;_nc_gid=hI1pYRv9a5DR2gPfIXbcbg&amp;_nc_ss=7c289&amp;oh=00_Af60yFjmrkNS1_zRSqKvmMX88WE6xxp1-CRon9tQyGrxJQ&amp;oe=6A119CA7</t>
  </si>
  <si>
    <t>1454337896699332</t>
  </si>
  <si>
    <t>https://scontent-ord5-2.xx.fbcdn.net/v/t39.30808-6/571215628_1454337900032665_3744629660724627477_n.jpg?stp=dst-jpg_s590x590_tt6&amp;_nc_cat=104&amp;ccb=1-7&amp;_nc_sid=127cfc&amp;_nc_ohc=TcgoxHVgG3IQ7kNvwGGUtyt&amp;_nc_oc=AdrfZGCHydmPSdnPlly8uRxN_StjizlUWV70QM_NjfuwP51t6gdPiIKdmCDj3MllCNY&amp;_nc_zt=23&amp;_nc_ht=scontent-ord5-2.xx&amp;_nc_gid=hI1pYRv9a5DR2gPfIXbcbg&amp;_nc_ss=7c289&amp;oh=00_Af5OLlV5ME9vXNS-5Sh9JR17BE0cH9izE-UGAGx702_f1Q&amp;oe=6A11A0B1</t>
  </si>
  <si>
    <t>1454381413361647</t>
  </si>
  <si>
    <t>https://scontent-ord5-3.xx.fbcdn.net/v/t39.30808-6/571558246_1454381433361645_7237224516319413583_n.jpg?stp=cp6_dst-jpg_s590x590_tt6&amp;_nc_cat=110&amp;ccb=1-7&amp;_nc_sid=127cfc&amp;_nc_ohc=R6WkI1RZ8eoQ7kNvwHxKJrt&amp;_nc_oc=Ado0PRNYSzX4YDrIUvsxvMEQDAsM4AUhCfqawYq4Jt-5g0WEvQnZXTm6lQJuW6mHWNc&amp;_nc_zt=23&amp;_nc_ht=scontent-ord5-3.xx&amp;_nc_gid=hI1pYRv9a5DR2gPfIXbcbg&amp;_nc_ss=7c289&amp;oh=00_Af6pZ3YdsSxounV26Ve9ut895gYFRMTHvxDaIsLVQjPCZQ&amp;oe=6A119BEC</t>
  </si>
  <si>
    <t>1454381400028315</t>
  </si>
  <si>
    <t>https://scontent-ord5-1.xx.fbcdn.net/v/t39.30808-6/560181956_1454381416694980_1111847835942441579_n.jpg?stp=dst-jpg_s590x590_tt6&amp;_nc_cat=108&amp;ccb=1-7&amp;_nc_sid=127cfc&amp;_nc_ohc=rq5nKnFgsTMQ7kNvwFhV6su&amp;_nc_oc=AdodmLLSA4VGo20OyYLtdPRWlf7ULkWfl5c-1u3Dw3IQIG5fFEI4NV_01Cba10t7CdE&amp;_nc_zt=23&amp;_nc_ht=scontent-ord5-1.xx&amp;_nc_gid=hI1pYRv9a5DR2gPfIXbcbg&amp;_nc_ss=7c289&amp;oh=00_Af5kPJLM1h6uYv0FQAiXYAXQ_u5aC5xo4n1i4vmm9liHFg&amp;oe=6A11A730</t>
  </si>
  <si>
    <t>100063694056461</t>
  </si>
  <si>
    <t>CariCarz.com</t>
  </si>
  <si>
    <t>https://scontent-ord5-1.xx.fbcdn.net/v/t39.30808-1/351769073_786875736498032_8143352602174421672_n.png?stp=cp0_dst-png_s40x40&amp;_nc_cat=101&amp;ccb=1-7&amp;_nc_sid=2d3e12&amp;_nc_ohc=Vk-5ITFnMeAQ7kNvwG9Efxi&amp;_nc_oc=AdrFOLemRVYJHe137Z0SUC6Hnt90rWJSvUE_eaQQxRNZPZSFvnNKmRmsBmRq1U8m5a0&amp;_nc_zt=24&amp;_nc_ht=scontent-ord5-1.xx&amp;_nc_gid=hI1pYRv9a5DR2gPfIXbcbg&amp;_nc_ss=7c289&amp;oh=00_Af7R2I5gYN_zOozreNKy1dL7AvIHYV5FoQAikscf4xcozQ&amp;oe=6A119951</t>
  </si>
  <si>
    <t>https://www.facebook.com/caricarz.my</t>
  </si>
  <si>
    <t>:     ’        
BYD has stolen the limelight at the ongoing Japan Mobility Show (JMS) 2025 by unveiling its first-ever kei car model, the BYD Racco, in a direct challenge to Japanese automakers.
By the looks, the Racco does get your typical kei car design bits, while featuring an all-electric powertrain setup with a 20-kWh battery pack that is good for up to 180 km of WLTC range.
More: https://www.carz.com.my/2025/10/jms-2025-byd-racco-unveiled-as-brands-first-ev-kei-car-with-180-km-range
Photo credit: Headlightmag.com, Jarvis &amp; Autohome
#caricarz #BYD #BYDRacco #BYDRaccoEV #BYDRaccoEVKeiCar #EVKeicar #KeiCar #KeiEV #BYDKeiCar #BYDEVKeiCar #Racco #EV #JMS #JMS2025</t>
  </si>
  <si>
    <t>NjQyMTgzOTU5MjA4MTA3Omh0dHBzXGEvL3d3dy5jYXJ6LmNvbS5teS8yMDI1LzEwL2ptcy0yMDI1LWJ5ZC1yYWNjby11bnZlaWxlZC1hcy1icmFuZHMtZmlyc3QtZXYta2VpLWNhci13aXRoLTE4MC1rbS1yYW5nZTo6RGVmYXVsdDo6OjE0NTQzMzk0NDAwMzI1MTE6</t>
  </si>
  <si>
    <t>https://lm.facebook.com/l.php?u=https%3A%2F%2Fwww.carz.com.my%2F2025%2F10%2Fjms-2025-byd-racco-unveiled-as-brands-first-ev-kei-car-with-180-km-range&amp;h=AUC890qr7dp_2quemAHNb27OaYBT7yhc4OCkUygakODQ47Lxf6k_rIylvxVV1OobdXuSLUjMmlP4MjXQyugKcyTrmXDaighq3GWq6InbXDoFFOw6yt3p5v82ZssMdJscAnNjBvw1hy2rzF87-dJ1h9PB3HRf4d64&amp;s=1</t>
  </si>
  <si>
    <t>https://l.facebook.com/l.php?u=https%3A%2F%2Fwww.carz.com.my%2F2025%2F10%2Fjms-2025-byd-racco-unveiled-as-brands-first-ev-kei-car-with-180-km-range&amp;h=AUD6-k3iCFk-KWcOzMb9sSCFtkiQXRv7B46fgH8chkMNhDcDXBSEL2pA9XQxk7DnyR4QD4SIwZY0EWP1ZzvlORX5ubVvFfC_DjXvefNNXKERz45k4g8tVg4ISJWGgED9sGOf0_OtHBOYjT-zuedmtYQSJREfqOpF&amp;s=1</t>
  </si>
  <si>
    <t>http://Headlightmag.com/</t>
  </si>
  <si>
    <t>NjQyMTgzOTU5MjA4MTA3Omh0dHBcYS8vSGVhZGxpZ2h0bWFnLmNvbS86OkRlZmF1bHQ6OjoxNDU0MzM5NDQwMDMyNTExOg==</t>
  </si>
  <si>
    <t>https://lm.facebook.com/l.php?u=http%3A%2F%2FHeadlightmag.com%2F&amp;h=AUBnkZLJc3l57cwsaFiElT9Y3YInbCdHW0-JC6amEGdghOSRSkagTgk4YokNG9oPJYc42ji0M05xFLequJJlQxV0DfU9XfvtKZGq_5fYB8JH5BJMlzggmhDD42R21OFnxpyvAGyY4P4O_b5imJjYVOU1Ac0MQHUK&amp;s=1</t>
  </si>
  <si>
    <t>https://l.facebook.com/l.php?u=http%3A%2F%2FHeadlightmag.com%2F&amp;h=AUC74MXGUJ05m2XcYCTLT0KIbaTgkcRnm0kvKoKRd-Vwol_v6TL8C7R1jQaaEwaR_Wcm3WwLv4lI8jQEYizJdtZM8hsubi5LNWqSTRbJLdTBFdprDgZc-FH7EU9GIhAlXghuRaB711VWh-omhQFb4MOB2eogUAvh&amp;s=1</t>
  </si>
  <si>
    <t>4436896106383982</t>
  </si>
  <si>
    <t>https://m.facebook.com/hashtag/caricarz</t>
  </si>
  <si>
    <t>https://www.facebook.com/hashtag/caricarz?__eep__=6</t>
  </si>
  <si>
    <t>25501327499473822</t>
  </si>
  <si>
    <t>https://m.facebook.com/hashtag/bydracco</t>
  </si>
  <si>
    <t>https://www.facebook.com/hashtag/bydracco?__eep__=6</t>
  </si>
  <si>
    <t>24798849499808567</t>
  </si>
  <si>
    <t>https://m.facebook.com/hashtag/bydraccoev</t>
  </si>
  <si>
    <t>https://www.facebook.com/hashtag/bydraccoev?__eep__=6</t>
  </si>
  <si>
    <t>24496156006730558</t>
  </si>
  <si>
    <t>https://m.facebook.com/hashtag/bydraccoevkeicar</t>
  </si>
  <si>
    <t>https://www.facebook.com/hashtag/bydraccoevkeicar?__eep__=6</t>
  </si>
  <si>
    <t>5041226712570346</t>
  </si>
  <si>
    <t>https://m.facebook.com/hashtag/evkeicar</t>
  </si>
  <si>
    <t>https://www.facebook.com/hashtag/evkeicar?__eep__=6</t>
  </si>
  <si>
    <t>517191828340352</t>
  </si>
  <si>
    <t>https://m.facebook.com/hashtag/keicar</t>
  </si>
  <si>
    <t>https://www.facebook.com/hashtag/keicar?__eep__=6</t>
  </si>
  <si>
    <t>590458314415338</t>
  </si>
  <si>
    <t>https://m.facebook.com/hashtag/keiev</t>
  </si>
  <si>
    <t>https://www.facebook.com/hashtag/keiev?__eep__=6</t>
  </si>
  <si>
    <t>10018168854893533</t>
  </si>
  <si>
    <t>https://m.facebook.com/hashtag/bydkeicar</t>
  </si>
  <si>
    <t>https://www.facebook.com/hashtag/bydkeicar?__eep__=6</t>
  </si>
  <si>
    <t>25052575397707850</t>
  </si>
  <si>
    <t>https://m.facebook.com/hashtag/bydevkeicar</t>
  </si>
  <si>
    <t>https://www.facebook.com/hashtag/bydevkeicar?__eep__=6</t>
  </si>
  <si>
    <t>437921039624962</t>
  </si>
  <si>
    <t>https://m.facebook.com/hashtag/racco</t>
  </si>
  <si>
    <t>https://www.facebook.com/hashtag/racco?__eep__=6</t>
  </si>
  <si>
    <t>493721354019531</t>
  </si>
  <si>
    <t>https://m.facebook.com/hashtag/ev</t>
  </si>
  <si>
    <t>https://www.facebook.com/hashtag/ev?__eep__=6</t>
  </si>
  <si>
    <t>433047116772543</t>
  </si>
  <si>
    <t>https://m.facebook.com/hashtag/jms</t>
  </si>
  <si>
    <t>https://www.facebook.com/hashtag/jms?__eep__=6</t>
  </si>
  <si>
    <t>6700415486678403</t>
  </si>
  <si>
    <t>https://m.facebook.com/hashtag/jms2025</t>
  </si>
  <si>
    <t>https://www.facebook.com/hashtag/jms2025?__eep__=6</t>
  </si>
  <si>
    <t>2025-10-29T03:21:50.000Z</t>
  </si>
  <si>
    <t>UzpfSTEwMDAwMTI0Njc4MDUwOTpWSzoxNTg4MDkzNzU1OTM2OTUx</t>
  </si>
  <si>
    <t>2025-10-27T12:46:22.000Z</t>
  </si>
  <si>
    <t>https://www.facebook.com/groups/hkevdiary/permalink/1588093755936951/</t>
  </si>
  <si>
    <t>UzpfSTc4ODIxNDU2MjpWSzoxNTg1MzgzNDcyODc0NjQ2</t>
  </si>
  <si>
    <t>2025-10-26T13:00:35.000Z</t>
  </si>
  <si>
    <t>UzpfSTYxNTYyMDM4NzY3NjMxOlZLOjE1ODUyNTk0NTYyMjAzODE=</t>
  </si>
  <si>
    <t>2025-10-24T09:36:19.000Z</t>
  </si>
  <si>
    <t>https://scontent-ord5-3.xx.fbcdn.net/v/t39.30808-6/571440113_122173721252397731_1023620789426450444_n.jpg?stp=dst-jpg_p526x296_tt6&amp;_nc_cat=110&amp;ccb=1-7&amp;_nc_sid=127cfc&amp;_nc_ohc=CVrHpkxCUS4Q7kNvwH-331Z&amp;_nc_oc=AdpFOhVKt2P7JAeuNyVQti1yrnctNgTFSFm3NH0ncOkPCEGAcryihDWjfTqX4MMDapKpc-n3nP4fal6Rw1nd1EpZ&amp;_nc_zt=23&amp;_nc_ht=scontent-ord5-3.xx&amp;_nc_gid=7eVnPyk8xUGPe9R_IcY5-w&amp;_nc_ss=72289&amp;oh=00_Af6fU5avBvEREzeHblHJGj5xUS8ZJtNrLNcskHdZiRMJrg&amp;oe=6A118654</t>
  </si>
  <si>
    <t>https://scontent-ord5-1.xx.fbcdn.net/v/t39.30808-1/453482624_122112238604397731_8291035141210087155_n.jpg?stp=cp0_dst-jpg_s40x40_tt6&amp;_nc_cat=108&amp;ccb=1-7&amp;_nc_sid=2d3e12&amp;_nc_ohc=i2bmG1AmU3MQ7kNvwEKrQzH&amp;_nc_oc=AdpXKzvMIVqP8QC8RcUtHQQSsMhq7e8JlKIZtDvBBYlSAeucJW3PVr-ASYSk3JHzrE1q3yoHj1HTRIQF0oh4qsZa&amp;_nc_zt=24&amp;_nc_ht=scontent-ord5-1.xx&amp;_nc_gid=7eVnPyk8xUGPe9R_IcY5-w&amp;_nc_ss=72289&amp;oh=00_Af7NnqPVyLc66nQFxt7IHDP2W_aWInLK6Ys8jSpYLp91Dw&amp;oe=6A117D3C</t>
  </si>
  <si>
    <t>https://lm.facebook.com/l.php?u=https%3A%2F%2Fwww.carparkhero.com%2Fev-licence-fee&amp;h=AUBfmkoHNml2Vaq9SGKQRif8Kg9Z22rs6cdTFylXc20CGDNQkgYzrxINRP4SJ7kgH46so2BAlrJf8c7hN-9I4FEg0xEwl75FOEGbhY_w0ye6WnWNfW4IkvIYcswKDgNtmcbYztQMYnIrCj4fWmhP1tKPhxs-9LzwYo8x68wNcefnCkFvlQ&amp;s=1</t>
  </si>
  <si>
    <t>https://l.facebook.com/l.php?u=https%3A%2F%2Fwww.carparkhero.com%2Fev-licence-fee&amp;h=AUCJ45LeQNxaXm8vSG-JZJddFJwHOXeqldZqUIOx2dSDmkQaBtF0NGCsdP9TwPWs5H61UHhJWmVLDGzl2qSj07NfcW8oIgBlMbhzlhEc1VLuuIKsfEuCYJFfnV9Kqy5DqO_pbiqKSmMwL20JTLaANJly4HbySxTFhKz_OvOr1MguhoKO-A&amp;s=1</t>
  </si>
  <si>
    <t>https://lm.facebook.com/l.php?u=https%3A%2F%2Finstagram.com%2Fyuxispacezhuhai%2F&amp;h=AUBlelYKJg8BXsicyvuv_GIgl5Z9kf8KjG3fAECoBGy101FnRC-7V_Tg8L4uVfru_LrRPjiWG9NCsrJEwpZZA8D3BS4fo0WnBP7t01-ZuGhBmGpyewS3K1GANjeVW5PxHj1MPZEr4KvCTx2K3FWQKRRMlYz2f8vMq7IM7czoRttlSRVe_w&amp;s=1</t>
  </si>
  <si>
    <t>https://l.facebook.com/l.php?u=https%3A%2F%2Finstagram.com%2Fyuxispacezhuhai%2F&amp;h=AUArF2p4ZlqJ0fa3B1AwD-lfdyjgIztYufkMt9bRJsED_ddldU1T_KDQXtlWvOwMXwVv4w-yYB7KAulRJnr6ptE5r5AB3BGIEmtva-G7LDgbh-G9llQUuzkZdnLJ3Qsf8So8KHUllztMCHTNaMQo_p0tHmfpM_1KFy4wOWw4hjsuhaDRKw&amp;s=1</t>
  </si>
  <si>
    <t>https://lm.facebook.com/l.php?u=https%3A%2F%2Fwww.carousell.com.hk%2Fu%2Fyuxispacezhuhai&amp;h=AUB1K4rN9S1KT-msbRUQ6lBXPxudqS_uG2xEczTNvIHPW07J-R4W0PH14EGYwcfBUeHev2wkiywGrMZOys6mY60fP1lay2H4cKN6qorL9jO0dhfvBxiZV4qoBxgWXcsMraLSSZhqlZ7e9vXq_16SlRA1isOcYQDHtxjCFmr2Gn6HaQVEbQ&amp;s=1</t>
  </si>
  <si>
    <t>https://l.facebook.com/l.php?u=https%3A%2F%2Fwww.carousell.com.hk%2Fu%2Fyuxispacezhuhai&amp;h=AUDOvB4Yz1JbGhHMvNFiiGfJsR3BOzcbuRNJe-68Nkd_rFoQb5i2oGvTW52o3lSyoRDxtSsi5SQ4Rn5O4vUMe5jB_VMWssw2GDfZ44424Q4gMhlMInSBfXe52N_iTHsvLhl7RtnyiwTzcJbhgUDKa1Pne9BnOMv40IjoR9AUkteBJ_Pnmg&amp;s=1</t>
  </si>
  <si>
    <t>UzpfSTEwMDA2MzQ5MjM1NjYxMjpWSzoxNTg0MzQ4NDYyOTc4MTQ3</t>
  </si>
  <si>
    <t>2025-10-23T08:45:58.000Z</t>
  </si>
  <si>
    <t>FFD3D3D3</t>
  </si>
  <si>
    <t>1403117298481335</t>
  </si>
  <si>
    <t>https://www.facebook.com/photo.php?fbid=1403117298481335&amp;set=gm.1584348462978147&amp;type=3</t>
  </si>
  <si>
    <t>UzpfSTEzMjI1NzA0NzkyNDI3MzM6Vks6MTU3OTc1NDU5Njc3MDg2Nw==</t>
  </si>
  <si>
    <t>2025-10-18T02:15:25.000Z</t>
  </si>
  <si>
    <t>UzpfSTcxNDM2NjA4NDI1NjAwNDpWSzoxNTc5MTk1MDAwMTYwMTYw</t>
  </si>
  <si>
    <t>2025-10-17T10:39:10.000Z</t>
  </si>
  <si>
    <t>716088007417145</t>
  </si>
  <si>
    <t>https://www.facebook.com/714366084256004/photos/gm.1579195000160160/716088007417145/?type=3</t>
  </si>
  <si>
    <t>UzpfSTc1NDUwMzc0MDpWSzoxNTc4MjA0OTUzNTkyNDk4</t>
  </si>
  <si>
    <t>2025-10-17T10:39:20.000Z</t>
  </si>
  <si>
    <t>10162226352533741</t>
  </si>
  <si>
    <t>https://www.facebook.com/photo.php?fbid=10162226352533741&amp;set=gm.1578204953592498&amp;type=3</t>
  </si>
  <si>
    <t>UzpfSTEwMDA2MzQ5MjM1NjYxMjpWSzoxNTc4Mzk5NjUzNTczMDI4</t>
  </si>
  <si>
    <t>2025-10-16T12:36:01.000Z</t>
  </si>
  <si>
    <t>FFFCFBFF</t>
  </si>
  <si>
    <t>1390612509731814</t>
  </si>
  <si>
    <t>可能是汽車和顯示的文字是「 TOYOTA THE THANENLZEX All-NEW LZ3X DZ3X beyond bayondZERDbayondPOSSIBLE ZERO beyond POSSIBLE 登場價 登場價$229,600 」的圖像</t>
  </si>
  <si>
    <t>https://www.facebook.com/photo.php?fbid=1390612509731814&amp;set=gm.1578399653573028&amp;type=3</t>
  </si>
  <si>
    <t>UzpfSTEwMDAwNzI2NDc0MDU2MjpWSzoxNTc3NjYwNzIzNjQ2OTIx</t>
  </si>
  <si>
    <t>2025-10-15T15:21:20.000Z</t>
  </si>
  <si>
    <t>車齡上限12年之前話7年
有Free SC嘅Model S X可以繼續跑網約車</t>
  </si>
  <si>
    <t>https://scontent-atl3-2.xx.fbcdn.net/v/t39.30808-1/301992206_439507891532699_8927842219222884717_n.png?stp=cp0_dst-png_s40x40&amp;_nc_cat=100&amp;ccb=1-7&amp;_nc_sid=2d3e12&amp;_nc_ohc=4u8LZsLuQZsQ7kNvwFmG6da&amp;_nc_oc=AdpX6RVpdseq1PCmuv1SLc88kHcRbCKv2D2Infxp-LS464Im0epP4HzYO7b1GxTRR1E&amp;_nc_zt=24&amp;_nc_ht=scontent-atl3-2.xx&amp;_nc_gid=1Mz2G-mI4kTkk8jTzx1Msg&amp;_nc_ss=72289&amp;oh=00_Af5PhvJf_z6JmPdYWhEca57wWNI5xpNu5I71ggN7oGfMpw&amp;oe=6A1190B8</t>
  </si>
  <si>
    <t>立法會通過《網約車草案》，「人車綁定」車輛須以個人登記且只能由車主駕駛，車齡上限12年，每年驗車及持第三者保險；司機規定為滿21歲、五年內無嚴重交通定罪，須通過考試取得許可證；網約車總數有限制；期望於2026年第四季開始營運，後續會制定細節附屬法例及牌照條件。</t>
  </si>
  <si>
    <t>2025-10-15T15:11:52.000Z</t>
  </si>
  <si>
    <t>https://www.facebook.com/carparkherohk/posts/pfbid02G24fj5HM4oCspqhJKwhNnBvV9pzgGBevUWj5ErDFnWZUSwmFeFV4QBptTiUUoVPSl</t>
  </si>
  <si>
    <t>UzpfSTEwMDAwNzI2NDc0MDU2MjpWSzoxNTc3Mjg3Nzg3MDE3NTQ4</t>
  </si>
  <si>
    <t>https://carparkhero.com/ev-licence-fee</t>
  </si>
  <si>
    <t>2025-10-15T05:48:39.000Z</t>
  </si>
  <si>
    <t>FFC0C0C0</t>
  </si>
  <si>
    <t>1122355289914619</t>
  </si>
  <si>
    <t>可能是汽車和顯示的文字是「 CHARGING አላራ ภาใจ POINT PONT 充電站 2025年11月1日正式實施 5年後最平3千 5年後最平3千最貴1萬1 最貴1萬1 5年後最 電動車 LL 最新電動車牌費資料庫 即時搜尋數百款電動車牌費」的圖像</t>
  </si>
  <si>
    <t>https://scontent-atl3-3.xx.fbcdn.net/v/t39.30808-6/518326709_1122355293247952_5062976096786529653_n.jpg?_nc_cat=108&amp;ccb=1-7&amp;_nc_sid=127cfc&amp;_nc_ohc=hUpaU9Se7RUQ7kNvwFeBU0V&amp;_nc_oc=AdqlG9MCk6iiVGpRbAimU6jGAa1qgfB7U3PJPoA0bTQ0VTeh1kuLAH8sxFmmd70yG1I&amp;_nc_zt=23&amp;_nc_ht=scontent-atl3-3.xx&amp;_nc_gid=1Mz2G-mI4kTkk8jTzx1Msg&amp;_nc_ss=72289&amp;oh=00_Af5440MlNlYLhHyAlNuFJQ01uUdhXuaqO1rLCGahCjziMA&amp;oe=6A11ABC9</t>
  </si>
  <si>
    <t>https://www.facebook.com/photo.php?fbid=1122355289914619&amp;set=a.439507868199368&amp;type=3</t>
  </si>
  <si>
    <t>【11月正式生效‼️即睇你部電動車嘅新牌費‼️】
政府公佈新牌照費架構將於2025年11月1日起實施，本網站整合了運輸署資料，列出三百多款電動車之額定功率及其牌費，方便各車主參考 https://carparkhero.com/ev-licence-fee
2026及2030年牌費例子：
Tesla Model 3 RWD HK$2000 / HK$5000
Tesla Model Y RWD HK$2000 / HK$5000
BYD ATTO 3 HK$1500 / HK$3000
BYD SEAL RWD HK$1500 / HK$3000
BYD SEALION 7 RWD HK$1500 / HK$3000
BMW iX1 XDRIVE30 HK$2000 / HK$5000
BMW iX3 HK$2000 / HK$5000
MERCEDES BENZ EQA 250 HK$2000 / HK$5000
SMART #1 BRABUS HK$2000 / HK$5000
XPENG G6 580 &amp; 755 HK$2000 / HK$5000
ZEEKR X AWD HK$2000 / HK$5000</t>
  </si>
  <si>
    <t>NjQyMTgzOTU5MjA4MTA3Omh0dHBzXGEvL2NhcnBhcmtoZXJvLmNvbS9ldi1saWNlbmNlLWZlZTo6RGVmYXVsdDo6OjExMjIzNTk1MDY1ODA4NjQ6</t>
  </si>
  <si>
    <t>https://lm.facebook.com/l.php?u=https%3A%2F%2Fcarparkhero.com%2Fev-licence-fee&amp;h=AUBCMbpqdhWFyU6OW7wYW-2npeL9q_adfTvXjOoYe5eR68XlZKGzc8c2QyLhEDzJ5hdupZfhIaRepj9TKjwPjQZgTjTlAMkhFp4UKZm-FfSJ65zAPl-iNs3-F8D2wZQFULvS-JuPRLs8rZs1W6692cHZhcEDwrnW&amp;s=1</t>
  </si>
  <si>
    <t>https://l.facebook.com/l.php?u=https%3A%2F%2Fcarparkhero.com%2Fev-licence-fee&amp;h=AUBrEXaPquUKGCYxlXtFcIJ6mvJYGT0F22Tp-zBesrITapPY0hUqZgIk46BaBXXHowXm5Tjc36kWylZrx8jQEEbmKlwsTn3SOL_hpmHdjzLmDM-OwH-yvDF24D9MQDbI3sC4O7Gc_asS8ZGJWbBeZX7Xj5jU68b4&amp;s=1</t>
  </si>
  <si>
    <t>2025-07-09T10:38:27.000Z</t>
  </si>
  <si>
    <t>https://www.facebook.com/carparkherohk/posts/pfbid031P4fmYiLKwK9dHcKsh2gX2SZVnTkuMcVWji2XyT4Ws1aRarsRQNqtJzoJbPHDBpLl</t>
  </si>
  <si>
    <t>UzpfSTYxNTgyMzc4MzcwOTE4OlZLOjE1NzQ3Njk3MjM5MzYwMjE=</t>
  </si>
  <si>
    <t>2025-10-12T08:24:17.000Z</t>
  </si>
  <si>
    <t>UzpfSTEwMDA2MzQ5MjM1NjYxMjpWSzoxNTczMDc1NjYwNzcyMDk0</t>
  </si>
  <si>
    <t>https://youtu.be/-hY6XOrOyDE</t>
  </si>
  <si>
    <t>2025-10-10T13:09:21.000Z</t>
  </si>
  <si>
    <t>#全港廿萬電動車露底總集．有唔少觀眾留言話想睇吓電動車嘅車底，好！我哋今次一於拍晒所有售價係2字頭嘅電動車嘅車底俾大家睇，片中仲有多個大家一定要知嘅實用資料添！（附中文</t>
  </si>
  <si>
    <t>1384800436979688</t>
  </si>
  <si>
    <t>https://external-den2-1.xx.fbcdn.net/emg1/v/t13/16856921308484282110?url=https%3A%2F%2Fi.ytimg.com%2Fvi%2F-hY6XOrOyDE%2Fmaxresdefault.jpg&amp;fb_obo=1&amp;utld=ytimg.com&amp;stp=c0.5000x0.5000f_dst-jpg_flffffff_p500x261_q75_tt6&amp;_nc_gid=EkPwxJfigUfxs-XInMuOsg&amp;_nc_oc=AdqUOa5MMLsGhgkrIQu91kBWzy6c7QHFUHWODlYaS-q2fAIM2sih7dqEbQHJx2sNBSA&amp;ccb=13-1&amp;oh=06_Q3-_AZtp06Yki2EfURfCy8Lxmi3NrGhk0UyH8Nwm0OZrwOX7&amp;oe=6A0DBC2C&amp;_nc_sid=085657</t>
  </si>
  <si>
    <t>UzpfSTEwMDA2MzQ5MjM1NjYxMjpWSzoxNTcwNjEzMDE0MzUxNjky</t>
  </si>
  <si>
    <t>2025-10-08T00:54:37.000Z</t>
  </si>
  <si>
    <t>pcb.1570613014351692</t>
  </si>
  <si>
    <t>https://www.facebook.com/media/set/?set=pcb.1570613014351692&amp;type=1</t>
  </si>
  <si>
    <t>1382090927250639</t>
  </si>
  <si>
    <t>https://scontent-lga3-3.xx.fbcdn.net/v/t39.30808-6/557590715_1382091317250600_373707337830821409_n.jpg?stp=dst-jpg_s590x590_tt6&amp;_nc_cat=101&amp;ccb=1-7&amp;_nc_sid=aa7b47&amp;_nc_ohc=wH_keYIRbfEQ7kNvwFdB1_X&amp;_nc_oc=Adq0RX8aj8DGCkJk4lCZ2T3WxQeqpqcPVoA1iUmuqjqxS3lIlli5FkwhnVWfkblyhx4&amp;_nc_zt=23&amp;_nc_ht=scontent-lga3-3.xx&amp;_nc_gid=EkPwxJfigUfxs-XInMuOsg&amp;_nc_ss=72289&amp;oh=00_Af71G6XbJFNTZgpAi6OvkAbNHWfginSLbhdnieGb9O8DLQ&amp;oe=6A11A374</t>
  </si>
  <si>
    <t>1382090963917302</t>
  </si>
  <si>
    <t>https://scontent-lga3-3.xx.fbcdn.net/v/t39.30808-6/558045523_1382090967250635_5026435569291647103_n.jpg?stp=dst-jpg_s590x590_tt6&amp;_nc_cat=106&amp;ccb=1-7&amp;_nc_sid=aa7b47&amp;_nc_ohc=ph9zxC26CagQ7kNvwGckq-A&amp;_nc_oc=Adp_pldW330pXKSc8lpty2hq7vTqV7DuqnetHwQ6Qxs-Y1Tl5PGZf1dDeA-lj-Q8fzM&amp;_nc_zt=23&amp;_nc_ht=scontent-lga3-3.xx&amp;_nc_gid=EkPwxJfigUfxs-XInMuOsg&amp;_nc_ss=72289&amp;oh=00_Af4KM6BA-URTnA_i36gXP5P6hLz11Uk-sGUkHroA9Yz7iQ&amp;oe=6A11B006</t>
  </si>
  <si>
    <t>1382091010583964</t>
  </si>
  <si>
    <t>https://scontent-lga3-3.xx.fbcdn.net/v/t39.30808-6/559664741_1382091417250590_4113615748607671828_n.jpg?stp=dst-jpg_p235x350_tt6&amp;_nc_cat=106&amp;ccb=1-7&amp;_nc_sid=aa7b47&amp;_nc_ohc=dVj02CEXa-AQ7kNvwFtlf3s&amp;_nc_oc=Adruo8LkajtxREIjq0RyQiO12Whn_qVoxc7cobkOi6u0Y1_kmCnhRhpojOQGYnKYGqc&amp;_nc_zt=23&amp;_nc_ht=scontent-lga3-3.xx&amp;_nc_gid=EkPwxJfigUfxs-XInMuOsg&amp;_nc_ss=72289&amp;oh=00_Af5DftZLLR3FSVzg2PtXqToWWF9ZfaeudkhA8rWJwvdnhQ&amp;oe=6A117BA0</t>
  </si>
  <si>
    <t>1382091037250628</t>
  </si>
  <si>
    <t>https://scontent-lga3-3.xx.fbcdn.net/v/t39.30808-6/558741219_1382091460583919_8382553676884004198_n.jpg?stp=dst-jpg_s590x590_tt6&amp;_nc_cat=102&amp;ccb=1-7&amp;_nc_sid=aa7b47&amp;_nc_ohc=Sqy2pg0PfTMQ7kNvwEmqhSM&amp;_nc_oc=AdoBfqoj8SsQ81v6Z85bFyJZVhVzcRqSElKbTqbluMJqI1pebTiawt2MKHe65CUaRnQ&amp;_nc_zt=23&amp;_nc_ht=scontent-lga3-3.xx&amp;_nc_gid=EkPwxJfigUfxs-XInMuOsg&amp;_nc_ss=72289&amp;oh=00_Af4rVDNbJMzg0c14jBUfI_6Ogp9gyzOzIs6uA53dIU2jvg&amp;oe=6A11A670</t>
  </si>
  <si>
    <t>1382091087250623</t>
  </si>
  <si>
    <t>https://scontent-lga3-3.xx.fbcdn.net/v/t39.30808-6/559141131_1382091507250581_6696053340774677575_n.jpg?stp=dst-jpg_s590x590_tt6&amp;_nc_cat=105&amp;ccb=1-7&amp;_nc_sid=aa7b47&amp;_nc_ohc=-0qQpAGaGzoQ7kNvwHQ765O&amp;_nc_oc=AdqPbklspx8NPOr5mcOetJa2qroqcg2de3UpMTGJ6aDv7qWaaYtXsvj6rT0olFsOf9g&amp;_nc_zt=23&amp;_nc_ht=scontent-lga3-3.xx&amp;_nc_gid=EkPwxJfigUfxs-XInMuOsg&amp;_nc_ss=72289&amp;oh=00_Af7RIZ50jd_V-jrwygAg9h7HSVmlB09jO3JmSCkUKxk78g&amp;oe=6A117F59</t>
  </si>
  <si>
    <t>UzpfSTEwMDA4ODQ2MDg4MjcwMTpWSzoxNTcwMjE3NTQ3NzI0NTcy</t>
  </si>
  <si>
    <t>2025-10-07T14:38:05.000Z</t>
  </si>
  <si>
    <t>787796607494942</t>
  </si>
  <si>
    <t>https://scontent-lga3-2.xx.fbcdn.net/v/t39.30808-6/557626264_787796610828275_3184892031788667363_n.jpg?stp=dst-jpg_p526x296_tt6&amp;_nc_cat=109&amp;ccb=1-7&amp;_nc_sid=127cfc&amp;_nc_ohc=Px8JOScTCSwQ7kNvwEikkQt&amp;_nc_oc=AdofoA3sU6SwxbXOXgmit73UZ1_z3EjuSEp1GfEutZ02SFLmdd4xjvfANGl3cHSzSAY&amp;_nc_zt=23&amp;_nc_ht=scontent-lga3-2.xx&amp;_nc_gid=EkPwxJfigUfxs-XInMuOsg&amp;_nc_ss=72289&amp;oh=00_Af4iTnMQlUGLjCrx_5DAMABeDa2SRyHLTgtMur1B1I_F0Q&amp;oe=6A119521</t>
  </si>
  <si>
    <t>https://www.facebook.com/photo.php?fbid=787796607494942&amp;set=a.112768591664417&amp;type=3</t>
  </si>
  <si>
    <t>https://scontent-lga3-3.xx.fbcdn.net/v/t39.30808-1/317600498_100972522861444_6118366375998628037_n.jpg?stp=cp0_dst-jpg_s40x40_tt6&amp;_nc_cat=101&amp;ccb=1-7&amp;_nc_sid=2d3e12&amp;_nc_ohc=ArQVEk5cWFEQ7kNvwEbdCgF&amp;_nc_oc=AdqY-Gu0L7LYpPJKawdrvaQImAbzucN4Rc1HlgZMWL4ifJqGJuc5VGZwVmUAUPFrEek&amp;_nc_zt=24&amp;_nc_ht=scontent-lga3-3.xx&amp;_nc_gid=EkPwxJfigUfxs-XInMuOsg&amp;_nc_ss=72289&amp;oh=00_Af48wE2Kpru_I-JL_IXhm9Qe1Jai4oFXKyMrpsV4nNRptw&amp;oe=6A119B4E</t>
  </si>
  <si>
    <t>【2025年9月份電動車首次登記】
9月份出車數字，BYD Hong Kong - Harmony Auto憑ATTO 2開始交車重奪第一，Tesla守在第二位，第三位則由ZEEKR Hong Kong取得，主力車型為同樣開始交車的7X，當中絕大多數是頂配四驅的PLATINUM版。
頭五位型號：
1️⃣BYD ATTO 2 - 635部
2️⃣TESLA MODEL 3 RWD - 434部
3️⃣ZEEKR 7X PLATINUM - 343部
4️⃣TESLA MODEL Y RWD - 243部
5️⃣BYD SEALION 7 - 234部
*以運輸署登記型號名稱計
想知邊部電動車好賣啲？Click入黎網站 https://hkevdb.com
#BYD #TESLA #ZEEKR #AION #BMW</t>
  </si>
  <si>
    <t>NjQyMTgzOTU5MjA4MTA3Omh0dHBzXGEvL2hrZXZkYi5jb20vOjpEZWZhdWx0Ojo6Nzg3Nzk5NjY0MTYxMzAzOg==</t>
  </si>
  <si>
    <t>https://lm.facebook.com/l.php?u=https%3A%2F%2Fhkevdb.com%2F&amp;h=AUBaTTwWLRrTSmVw-G154V6czCsC2C-QcXzsq57dXnl5eEn3P4aQMg-VwT09AA15nn5dJ6poSb5jzJrmzPHlwSOsKo-u16umHp8jEjNeG3WRsja2CLRyLFq-et1ce2vvTytRG5etXLWDbe2SnUNfF036WvcuuLfa&amp;s=1</t>
  </si>
  <si>
    <t>https://l.facebook.com/l.php?u=https%3A%2F%2Fhkevdb.com%2F&amp;h=AUC2-aS4TBOJpeVe6A_HpclrGBjys-J95zC8wEDxLJXxgbJWfFrHsPUetsCkj4e_DlJvMIm3XJs_3DTlJaFRQ4oXKp5KDNau-cHcJ5MMdnYFHvG6lRkD7klR5mr9-lfRaYE1ahicQc1CILir0Jesm169w9YIiXNf&amp;s=1</t>
  </si>
  <si>
    <t>2025-10-07T14:06:32.000Z</t>
  </si>
  <si>
    <t>https://www.facebook.com/hkevdb/posts/pfbid02v1AEUjBzuVNfSvLkEauRytVbbH65nn2NiFQ1quvUgGwQ49qEjTQ8f56ByB5nEiJCl</t>
  </si>
  <si>
    <t>UzpfSTEwMDAwNzI2NDc0MDU2MjpWSzoxNTY3MDU4Mzk0NzA3MTU0</t>
  </si>
  <si>
    <t>2025-10-04T04:21:20.000Z</t>
  </si>
  <si>
    <t>https://scontent-mia5-2.xx.fbcdn.net/v/t39.30808-1/301992206_439507891532699_8927842219222884717_n.png?stp=cp0_dst-png_s40x40&amp;_nc_cat=100&amp;ccb=1-7&amp;_nc_sid=2d3e12&amp;_nc_ohc=4u8LZsLuQZsQ7kNvwF9FRxw&amp;_nc_oc=AdoAlhFzCdLOB8duKl4DXucF3hFLSBF1uA7N1mqKA9NEaTo_TInW1knTg7wxlqiJyYo&amp;_nc_zt=24&amp;_nc_ht=scontent-mia5-2.xx&amp;_nc_gid=LpYpQ1GOXip1lm5mwOdvQA&amp;_nc_ss=72289&amp;oh=00_Af5Rxda4Duo1WwStYrv18BKB_XLSAiWRf2UkbM6N-efB2w&amp;oe=6A1190B8</t>
  </si>
  <si>
    <t>2025-10-04T00:47:37.000Z</t>
  </si>
  <si>
    <t>https://www.facebook.com/carparkherohk/posts/pfbid0fLrKRyiv3vBFw9o2kGdCPd9JevaUh2c2APXhwifU3qidXACgVnSQPfxLg6Get44Rl</t>
  </si>
  <si>
    <t>UzpfSTEwMDA2MzQ5MjM1NjYxMjpWSzoxNTY2MTA0NzU0ODAyNTE4</t>
  </si>
  <si>
    <t>https://x.com/RyanMable/status/1973894399206830419</t>
  </si>
  <si>
    <t>2025-10-03T03:11:18.000Z</t>
  </si>
  <si>
    <t>pcb.1566104754802518</t>
  </si>
  <si>
    <t>https://www.facebook.com/media/set/?set=pcb.1566104754802518&amp;type=1</t>
  </si>
  <si>
    <t>1377142777745454</t>
  </si>
  <si>
    <t>https://scontent-mia5-1.xx.fbcdn.net/v/t39.30808-6/556061722_1377142914412107_8239308304587438446_n.jpg?stp=cp6_dst-jpg_s590x590_tt6&amp;_nc_cat=102&amp;ccb=1-7&amp;_nc_sid=aa7b47&amp;_nc_ohc=YKC-U4ho7psQ7kNvwE9a9So&amp;_nc_oc=AdrNvg-uKHblEF5xZahV88kL_xysSh3Pn8djUKubyNiVCNFWnC_f7RhJ_5RDsSYG4X0&amp;_nc_zt=23&amp;_nc_ht=scontent-mia5-1.xx&amp;_nc_gid=LpYpQ1GOXip1lm5mwOdvQA&amp;_nc_ss=72289&amp;oh=00_Af4SJ5R7C9CCM4US1Eahbto9fKyJ5SI_bLdXP2F6opo2aw&amp;oe=6A11ABC4</t>
  </si>
  <si>
    <t>1377142811078784</t>
  </si>
  <si>
    <t>https://scontent-mia3-3.xx.fbcdn.net/v/t39.30808-6/560182245_1377142817745450_2742594472954109373_n.jpg?stp=cp6_dst-jpg_s590x590_tt6&amp;_nc_cat=109&amp;ccb=1-7&amp;_nc_sid=aa7b47&amp;_nc_ohc=RwAjie5gKfUQ7kNvwH3biB1&amp;_nc_oc=AdoyWWHDSQ8WgjQOCjO7licV0zd7TQrBrRwEp54euEDlvdeP1vniWrZcKIBPGdVJrH8&amp;_nc_zt=23&amp;_nc_ht=scontent-mia3-3.xx&amp;_nc_gid=LpYpQ1GOXip1lm5mwOdvQA&amp;_nc_ss=72289&amp;oh=00_Af5TAXa02_OQsKedSIU5iuxx7C8juiImDmG6PXsHPkW7pw&amp;oe=6A11AE79</t>
  </si>
  <si>
    <t>1377142847745447</t>
  </si>
  <si>
    <t>https://scontent-mia3-3.xx.fbcdn.net/v/t39.30808-6/559938186_1377142854412113_7791060013353426144_n.jpg?stp=cp6_dst-jpg_s590x590_tt6&amp;_nc_cat=110&amp;ccb=1-7&amp;_nc_sid=aa7b47&amp;_nc_ohc=sMsyKL7oEi8Q7kNvwFQJ7H0&amp;_nc_oc=Adrv8YS94i1LpjxMKUfkWyqxghpRQt-b31zT6mYQMQQ2GHAEDItTSG9sr00hTeNryQw&amp;_nc_zt=23&amp;_nc_ht=scontent-mia3-3.xx&amp;_nc_gid=LpYpQ1GOXip1lm5mwOdvQA&amp;_nc_ss=72289&amp;oh=00_Af7nX9hgGkKh8g8dsklPT9Mjw_AXkBTXsGT6pMenct8zBA&amp;oe=6A119A07</t>
  </si>
  <si>
    <t>UzpfSTEwMDA2MzQ5MjM1NjYxMjpWSzoxNTY2MDI4NTI0ODEwMTQx</t>
  </si>
  <si>
    <t>2025-10-03T01:00:29.000Z</t>
  </si>
  <si>
    <t>1377053701087695</t>
  </si>
  <si>
    <t>https://scontent-mia3-2.xx.fbcdn.net/v/t39.30808-6/555997003_1377053761087689_9008488128497484610_n.jpg?stp=dst-jpg_p526x296_tt6&amp;_nc_cat=103&amp;ccb=1-7&amp;_nc_sid=833d8c&amp;_nc_ohc=b9mnMGl3_10Q7kNvwEkPvoS&amp;_nc_oc=AdoN_zWc9QFm7nHXr8HVvaTkFGH8wgb8rYZ_f1nzLjYZd9xQkSg8zT3dMei3TV8yXPg&amp;_nc_zt=23&amp;_nc_ht=scontent-mia3-2.xx&amp;_nc_gid=LpYpQ1GOXip1lm5mwOdvQA&amp;_nc_ss=72289&amp;oh=00_Af6pqIgx4Iq6nynIUQbg8HcW7jajZqYA40lU2yF-UH6edQ&amp;oe=6A118644</t>
  </si>
  <si>
    <t>https://www.facebook.com/photo.php?fbid=1377053701087695&amp;set=a.535693401890400&amp;type=3</t>
  </si>
  <si>
    <t>https://scontent-mia3-2.xx.fbcdn.net/v/t39.30808-1/306850270_535693431890397_4737971069423983421_n.jpg?stp=cp0_dst-jpg_s40x40_tt6&amp;_nc_cat=107&amp;ccb=1-7&amp;_nc_sid=2d3e12&amp;_nc_ohc=n8mtGAU-__oQ7kNvwGdJDFg&amp;_nc_oc=AdoQLhXRxR3hDa6-JkfI248CaFK4Wqre8hzLBQzXk0-14AHph8pRyeMRY9AESOfMQIY&amp;_nc_zt=24&amp;_nc_ht=scontent-mia3-2.xx&amp;_nc_gid=LpYpQ1GOXip1lm5mwOdvQA&amp;_nc_ss=72289&amp;oh=00_Af4oRX0iJ9xpHLG7akbaOdtQrALIXVVkdtOwj4wGUh_GiQ&amp;oe=6A118C4A</t>
  </si>
  <si>
    <t>Model Y Juniper正式官宣減價
留意返官網係稅前價，一換一之後要加返少少稅
➡️RWD HK$293,508 (-$46,290 -13.6%)
➡️LR HK$374,520 (-$53,148 -12.4%)
另有企業計劃減一萬蚊
✅️同時Model 3亦有更新
加返前鏡頭、打燈捍同埋車章轉啞黑
LR續航 629➡️660km (+31km +4.9%)
P續航 528➡️571km (+43km +8.1%)</t>
  </si>
  <si>
    <t>2025-10-03T00:48:25.000Z</t>
  </si>
  <si>
    <t>https://www.facebook.com/samanthac.travel/posts/pfbid02BkA4m22wfax9NgcKn9ijnDF6fHswMpYsyCR4Nmt5VTbz9jJLQCtMtVYueic7EpqLl</t>
  </si>
  <si>
    <t>UzpfSTExMDY1ODcxNjE2NjgwNjI6Vks6MTU2MzkwMTMxMTY4OTUyOQ==</t>
  </si>
  <si>
    <t>2025-10-01T00:46:47.000Z</t>
  </si>
  <si>
    <t>UzpfSTEwMDA2MzQ5MjM1NjYxMjpWSzoxNTYzNzE2ODI1MDQxMzEx</t>
  </si>
  <si>
    <t>2025-09-30T11:51:49.000Z</t>
  </si>
  <si>
    <t>https://scontent-mia3-2.xx.fbcdn.net/v/t39.30808-1/306850270_535693431890397_4737971069423983421_n.jpg?stp=cp0_dst-jpg_s40x40_tt6&amp;_nc_cat=107&amp;ccb=1-7&amp;_nc_sid=2d3e12&amp;_nc_ohc=n8mtGAU-__oQ7kNvwH_wB4j&amp;_nc_oc=AdrJHe7GgVdvvQ_iSaGjsn_JP27G76XzhtqVW7cjkBGMRb4sLxH_cK-rCecP0em4fhg&amp;_nc_zt=24&amp;_nc_ht=scontent-mia3-2.xx&amp;_nc_gid=kItd1ypR5p-SYu_6SAM6ig&amp;_nc_ss=72289&amp;oh=00_Af5QevFBVYmsRZUpTGs3p8ZUNMPlhcKvj5oBHxsZRqXpTQ&amp;oe=6A118C4A</t>
  </si>
  <si>
    <t>Model Y Juniper即將減價​？10月3日生效 一換一價錢未計其他優惠
RWD HK$293,508 (-$46,290 -13.6%)
LR HK$374,520 (-$53,148 -12.4%)</t>
  </si>
  <si>
    <t>2025-09-30T11:38:49.000Z</t>
  </si>
  <si>
    <t>https://www.facebook.com/samanthac.travel/posts/pfbid02Hdf4nm6CgDEAZNfdj5swnbGan6WZEt9ifTcEUW9V79nfcGCUfLQpsHVmuFk7uGwFl</t>
  </si>
  <si>
    <t>UzpfSTEzMjkzNjE3MzE1NTk5MDg6Vks6MTU2MTk3MzkzMTg4MjI2Nw==</t>
  </si>
  <si>
    <t>https://www.carparkhero.com/tesla-hk-july-2025-new-offer</t>
  </si>
  <si>
    <t>2025-09-28T11:50:30.000Z</t>
  </si>
  <si>
    <t>Tesla 香港 2025年7月 減價 企業計劃、以舊換新、零息分期優惠 一文看清 Model 3 P版唔駛30萬有交易 | carparkhero | 泊車充電資訊</t>
  </si>
  <si>
    <t>UzpfSTEwMDAwMTYxNjA3MjczMjpWSzoxNTU5NTYzNTc4Nzg5OTY5</t>
  </si>
  <si>
    <t>2025-09-26T09:48:02.000Z</t>
  </si>
  <si>
    <t>UzpfSTE0NjU1NDgxMTY6Vks6MTU1NjY2NDc2OTA3OTg1MA==</t>
  </si>
  <si>
    <t>2025-09-22T14:19:07.000Z</t>
  </si>
  <si>
    <t>UzpfSTEwMDAwMjA3NTI5MDA1NTpWSzoxNTU2ODc0MDAyMzkyMjYw</t>
  </si>
  <si>
    <t>2025-09-22T14:19:04.000Z</t>
  </si>
  <si>
    <t>UzpfSTEwMDA2MzQ5MjM1NjYxMjpWSzoxNTU1NDAwOTU1ODcyODk4</t>
  </si>
  <si>
    <t>2025-09-20T14:13:03.000Z</t>
  </si>
  <si>
    <t>FFCBEAFF</t>
  </si>
  <si>
    <t>1365309258928806</t>
  </si>
  <si>
    <t>https://www.facebook.com/photo.php?fbid=1365309258928806&amp;set=gm.1555400955872898&amp;type=3</t>
  </si>
  <si>
    <t>UzpfSTIwMzQ4MjA1NzM5MjIzMzM6Vks6MTU1NDI0ODE5MjY1NDg0MQ==</t>
  </si>
  <si>
    <t>2025-09-19T10:32:50.000Z</t>
  </si>
  <si>
    <t>UzpfSTEwMDAwNzI2NDc0MDU2MjpWSzoxNTUzNDc2NTUyNzMyMDA1</t>
  </si>
  <si>
    <t>https://carparkhero.com/label/tesla-supercharger-open</t>
  </si>
  <si>
    <t>2025-09-18T09:43:41.000Z</t>
  </si>
  <si>
    <t>Tesla 新充電站，其他牌子都用得</t>
  </si>
  <si>
    <t>FF36373C</t>
  </si>
  <si>
    <t>1178587240958090</t>
  </si>
  <si>
    <t>https://scontent-dfw6-1.xx.fbcdn.net/v/t39.30808-6/548381542_1178587244291423_2931039818869890494_n.jpg?stp=dst-jpg_p843x403_tt6&amp;_nc_cat=101&amp;ccb=1-7&amp;_nc_sid=127cfc&amp;_nc_ohc=5wsWfUPGORoQ7kNvwHQry6T&amp;_nc_oc=AdoV1a2A-8C8KH5VZmNRSodFv1KAYSb9GFTKVtNtJxewo58DD6IzTjk4Hkeg_J1GIVs&amp;_nc_zt=23&amp;_nc_ht=scontent-dfw6-1.xx&amp;_nc_gid=NP_P-RtpJEJhu9gzjwcaWg&amp;_nc_ss=7c289&amp;oh=00_Af7ny_IESlFNvNf_Z6U4Xk--aR6IlLl4gjmF7QCJGpdAVA&amp;oe=6A119600</t>
  </si>
  <si>
    <t>https://www.facebook.com/photo.php?fbid=1178587240958090&amp;set=a.439507868199368&amp;type=3</t>
  </si>
  <si>
    <t>https://scontent-dfw5-2.xx.fbcdn.net/v/t39.30808-1/301992206_439507891532699_8927842219222884717_n.png?stp=cp0_dst-png_s40x40&amp;_nc_cat=100&amp;ccb=1-7&amp;_nc_sid=2d3e12&amp;_nc_ohc=4u8LZsLuQZsQ7kNvwG8Oajw&amp;_nc_oc=Adqq8qR_9AYW7USHBz-xg_orlJjiXLS72TdHWW_iPhwWx3q2HKXyOYIK7bjJ0ZF1zzM&amp;_nc_zt=24&amp;_nc_ht=scontent-dfw5-2.xx&amp;_nc_gid=NP_P-RtpJEJhu9gzjwcaWg&amp;_nc_ss=7c289&amp;oh=00_Af7sJann8TchJtEYBZij_SaS7OkIXZZd7vTcTR9g2pszZA&amp;oe=6A1190B8</t>
  </si>
  <si>
    <t>【Tesla新超充中充站其他牌子都用得‼️】
1️⃣沙田新田圍邨
3 x V4 Supercharger (HK$2.9-4.7/kWh)
10 x Wall Connector (11kW) (HK$3.06/kWh)
2️⃣東涌東薈城北B2層
3 x V4 Supercharger (HK$3.08-4.51/kWh)
21 x Wall Connector (16kW) (HK$3.20/kWh)
3️⃣柴灣興民邨
4 x V4 Supercharger (HK$3.2-4.7/kWh)
11 x Wall Connector (11kW) (HK$3.06/kWh)
4️⃣香港仔田灣邨
4 x V4 Supercharger (HK$3.78/kWh)
11 x Wall Connector (16kW) (HK$3.06/kWh)
5️⃣灣仔合和中心二期
32 x Wall Connector (16kW) (HK$3.20/kWh)
*括號內為其他電動車收費
*V4 Supercharger採用CCS2插頭
⚡全港開放Tesla超級充電站
https://carparkhero.com/label/tesla-supercharger-open
⚡全港開放Tesla中充站
https://carparkhero.com/label/tesla-wall-connector-open</t>
  </si>
  <si>
    <t>NjQyMTgzOTU5MjA4MTA3Omh0dHBzXGEvL2NhcnBhcmtoZXJvLmNvbS9sYWJlbC90ZXNsYS1zdXBlcmNoYXJnZXItb3Blbjo6RGVmYXVsdDo6OjExNzg1ODc4NDc2MjQ2OTY6</t>
  </si>
  <si>
    <t>https://lm.facebook.com/l.php?u=https%3A%2F%2Fcarparkhero.com%2Flabel%2Ftesla-supercharger-open&amp;h=AUCpEHjHEt99ATCuEldKHW-1-eALy1lSIfuNP_d0pUvENpmmrv4gXojm9XxJ_HrjnKbHuDsQ3diytP9wnGqlGd-JfxBxLM6dsa-1ABGCe8O23WLpRYYWsh4ZZnBiYvjJRJZ9bUiQ6hsaZZSLOXkPII3i4l6hhnTJ&amp;s=1</t>
  </si>
  <si>
    <t>https://l.facebook.com/l.php?u=https%3A%2F%2Fcarparkhero.com%2Flabel%2Ftesla-supercharger-open&amp;h=AUD6gSM-5OwcVsfre29n1vQAIE6nh0T3imBmPHkBYrIWh6i8uvcc9FCJXN1bT9I-a68tAOi-Xnaxr2VibvszA1NWQT1WlLtPSudhe3BEY71bzrbdfx57PNzSRF8KTTnIySFOgkoo16zarxdi-uch1RujgwH5HfsK&amp;s=1</t>
  </si>
  <si>
    <t>https://carparkhero.com/label/tesla-wall-connector-open</t>
  </si>
  <si>
    <t>NjQyMTgzOTU5MjA4MTA3Omh0dHBzXGEvL2NhcnBhcmtoZXJvLmNvbS9sYWJlbC90ZXNsYS13YWxsLWNvbm5lY3Rvci1vcGVuOjpEZWZhdWx0Ojo6MTE3ODU4Nzg0NzYyNDY5Njo=</t>
  </si>
  <si>
    <t>https://lm.facebook.com/l.php?u=https%3A%2F%2Fcarparkhero.com%2Flabel%2Ftesla-wall-connector-open&amp;h=AUCEEcCkskWHZkf0fP3Om7pkzgVg31EIwaz9aXyISFYylI8Vlo2X6vupKhiywz2Sq-dgVcWAeGyzVqfgCXPnclAIHsojBWmEeINcWa5zhtj9rJHNW-BbpAYLpck7ZB-jkaJvyI1PwU8NEpchneLgRUm8QfUApHdJ&amp;s=1</t>
  </si>
  <si>
    <t>https://l.facebook.com/l.php?u=https%3A%2F%2Fcarparkhero.com%2Flabel%2Ftesla-wall-connector-open&amp;h=AUDtTIG687DH4-Vas_P6BNt2Hme1W9cxDFlre5hAmmjTNnlyNr1osKxzFljrFBG86zrmI63SpHDAHJMRLA9iecBXv9wi0duJvcejN-xCKrUWYMnZffCnUQFbppM5ic0296CeMVScuIlIJLC_20EVFlGYVLZGFqf4&amp;s=1</t>
  </si>
  <si>
    <t>2025-09-18T09:32:34.000Z</t>
  </si>
  <si>
    <t>https://www.facebook.com/carparkherohk/posts/pfbid02z1827xcCvPvYs9C4Pbh62gm53TDhb3wDYVoDDDFX1R3w5w4AxqpgTQEWpw6Bp8qal</t>
  </si>
  <si>
    <t>UzpfSTE0Nzc5NjE1OTAxNDg0MTA6Vks6MTU1MDkyNDk5Mjk4NzE2MQ==</t>
  </si>
  <si>
    <t>2025-09-15T09:42:54.000Z</t>
  </si>
  <si>
    <t>pcb.1550924992987161</t>
  </si>
  <si>
    <t>https://www.facebook.com/media/set/?set=pcb.1550924992987161&amp;type=1</t>
  </si>
  <si>
    <t>1478956856715550</t>
  </si>
  <si>
    <t>https://scontent-ord5-2.xx.fbcdn.net/v/t39.30808-6/548211370_1478956860048883_7575809314187151309_n.png?stp=dst-png_s590x590&amp;_nc_cat=105&amp;ccb=1-7&amp;_nc_sid=aa7b47&amp;_nc_ohc=0GfJSOZI2SEQ7kNvwEeGg2w&amp;_nc_oc=Adr7hF6w9mU5MrKct8G0WyyFrj0lyhKiTEOVOc_3SpwWM2yVguMkKQ4FMys23l2La-U&amp;_nc_zt=23&amp;_nc_ht=scontent-ord5-2.xx&amp;_nc_gid=Px8rYSkYDxAnBmeXGQNAvA&amp;_nc_ss=7c289&amp;oh=00_Af67CutjGlhWjsxSxYoqdQANE0azmJco-qSEwZkMVn0nxg&amp;oe=6A118400</t>
  </si>
  <si>
    <t>可能是後視鏡的圖像</t>
  </si>
  <si>
    <t>1477961590148410</t>
  </si>
  <si>
    <t>1478956923382210</t>
  </si>
  <si>
    <t>https://scontent-ord5-1.xx.fbcdn.net/v/t39.30808-6/548324985_1478956926715543_7440258083608228024_n.png?stp=dst-png_s590x590&amp;_nc_cat=108&amp;ccb=1-7&amp;_nc_sid=aa7b47&amp;_nc_ohc=CO0o3VdRNXAQ7kNvwHuyLVU&amp;_nc_oc=AdrpTlfDWL8myNTS9KyypBpgFj0ZSS6G6Juj9PUvUBrhmOu-qUK4plJvNWno8X0E4R0&amp;_nc_zt=23&amp;_nc_ht=scontent-ord5-1.xx&amp;_nc_gid=Px8rYSkYDxAnBmeXGQNAvA&amp;_nc_ss=7c289&amp;oh=00_Af6Rs4u9bPthJnjK9QMEePFP9De2mChT6FXCG0tJKrSn0Q&amp;oe=6A118FB4</t>
  </si>
  <si>
    <t>可能是顯示的文字是「 V 沒 有 2 」的圖像</t>
  </si>
  <si>
    <t>1478956993382203</t>
  </si>
  <si>
    <t>https://scontent-ord5-1.xx.fbcdn.net/v/t39.30808-6/548155908_1478957000048869_4848984196819318408_n.png?stp=dst-png_s590x590&amp;_nc_cat=106&amp;ccb=1-7&amp;_nc_sid=aa7b47&amp;_nc_ohc=5kqFZkMzHN8Q7kNvwEXDeDN&amp;_nc_oc=AdqgUoVzt3qmY-pojWGjOSyt4QbJbbjbkGVZz924F-whQRvXz5v9KOFP1GiePFYN4ec&amp;_nc_zt=23&amp;_nc_ht=scontent-ord5-1.xx&amp;_nc_gid=Px8rYSkYDxAnBmeXGQNAvA&amp;_nc_ss=7c289&amp;oh=00_Af4ENBgxhepO8GfIDUpcJAd307C1_1hHaoLMp0Gu2a9unQ&amp;oe=6A1187A0</t>
  </si>
  <si>
    <t>可能是‎停車計時器、後視鏡和‎顯示的文字是「 ‎ل 本 淡 有 2 2‎ 」‎‎ 的圖像</t>
  </si>
  <si>
    <t>1478957036715532</t>
  </si>
  <si>
    <t>https://scontent-ord5-3.xx.fbcdn.net/v/t39.30808-6/548061786_1478957050048864_3435812127773044654_n.png?stp=dst-png_s590x590&amp;_nc_cat=110&amp;ccb=1-7&amp;_nc_sid=aa7b47&amp;_nc_ohc=dT1occ584jYQ7kNvwEtm6J8&amp;_nc_oc=AdqToRgfI_0yG9Yo6Z305iqdWQYiVFH4BFWZ_8Eg1HfQz1VMOszwxmwV6ZHbmCWd78w&amp;_nc_zt=23&amp;_nc_ht=scontent-ord5-3.xx&amp;_nc_gid=Px8rYSkYDxAnBmeXGQNAvA&amp;_nc_ss=7c289&amp;oh=00_Af5QIAFgamRjJENbQcy5pNWYwSthMg7JwcXv1msHoP-U8Q&amp;oe=6A117C65</t>
  </si>
  <si>
    <t>可能是顯示的文字是「 S 見到 見到gap gap 位置嗎， 見到gap位置嗎，超過1cm 超過 超過1cm 超過 1cm 」的圖像</t>
  </si>
  <si>
    <t>1478957373382165</t>
  </si>
  <si>
    <t>https://scontent-ord5-2.xx.fbcdn.net/v/t39.30808-6/548194707_1478957376715498_2238530425699138547_n.png?stp=dst-png_s590x590&amp;_nc_cat=105&amp;ccb=1-7&amp;_nc_sid=aa7b47&amp;_nc_ohc=wQv-Ryx6hrIQ7kNvwHBXL8e&amp;_nc_oc=AdpwL9PD2-eJGgBml4VJfe7LnJ89p4sTirRYGJQpv-gDrCOzEad2Hxz61Ar7B6gCekI&amp;_nc_zt=23&amp;_nc_ht=scontent-ord5-2.xx&amp;_nc_gid=Px8rYSkYDxAnBmeXGQNAvA&amp;_nc_ss=7c289&amp;oh=00_Af5jPqpwRpAjy5Ka-tCIA-Q_E5H_WaeREz2Az_GesRAZbg&amp;oe=6A11A199</t>
  </si>
  <si>
    <t>UzpfSTEzNTYzNDE2NzYxNjMxMTQ6Vks6MTU0OTc3MzgyMzEwMjI3OA==</t>
  </si>
  <si>
    <t>2025-09-14T03:10:18.000Z</t>
  </si>
  <si>
    <t>4045943748991077</t>
  </si>
  <si>
    <t>https://www.facebook.com/1356341676163114/photos/gm.1549773823102278/4045943748991077/?type=3</t>
  </si>
  <si>
    <t>UzpfSTEwMDAwNzI2NDc0MDU2MjpWSzoxNTQ4MzcwODI5OTA5MjQ0</t>
  </si>
  <si>
    <t>2025-09-12T09:56:53.000Z</t>
  </si>
  <si>
    <t>FF2AB8E0</t>
  </si>
  <si>
    <t>1083010213849127</t>
  </si>
  <si>
    <t>可能是地圖、停車計時器和顯示的文字是「 P carparkhero.com 丰 수원해자스 S山市 HGE 四四 果口 英重膏 老濃大道 สหุ่นเวิเดน 改標接口 จดจ 天火器物 1104 港車北上歐標充電站地圖 快充、慢充、 快充 慢充 超級充電站 朱海 快充、慢充、超級充電站珠海、廣 超級充電站珠海、廣州、深圳 、廣州、深圳 深圳 廣州 万山鋪」的圖像</t>
  </si>
  <si>
    <t>https://scontent-ord5-2.xx.fbcdn.net/v/t39.30808-6/499606320_1083010217182460_2804369878087980663_n.jpg?_nc_cat=111&amp;ccb=1-7&amp;_nc_sid=127cfc&amp;_nc_ohc=8r-AR7EfsREQ7kNvwEDTchx&amp;_nc_oc=Adq_rF3Fdurm3c9CBvKKE26sVPdRHjnZrEO4XKQ0oTsLk5tckr72X9u4W36NGNHq0bc&amp;_nc_zt=23&amp;_nc_ht=scontent-ord5-2.xx&amp;_nc_gid=Px8rYSkYDxAnBmeXGQNAvA&amp;_nc_ss=7c289&amp;oh=00_Af4WAerX0TWVlohDTEHjYcAIarWF6lcQsLCNZC660IxwGQ&amp;oe=6A119EF2</t>
  </si>
  <si>
    <t>https://www.facebook.com/photo.php?fbid=1083010213849127&amp;set=a.439507868199368&amp;type=3</t>
  </si>
  <si>
    <t>https://scontent-ord5-3.xx.fbcdn.net/v/t39.30808-1/301992206_439507891532699_8927842219222884717_n.png?stp=cp0_dst-png_s40x40&amp;_nc_cat=100&amp;ccb=1-7&amp;_nc_sid=2d3e12&amp;_nc_ohc=4u8LZsLuQZsQ7kNvwFEIOgF&amp;_nc_oc=AdpUwEehWV1x9qGCF6tWVpyYmZrGFtjgz-mWxKzRiUP5qwMtnUNkXzewbPn69jPwPw4&amp;_nc_zt=24&amp;_nc_ht=scontent-ord5-3.xx&amp;_nc_gid=Px8rYSkYDxAnBmeXGQNAvA&amp;_nc_ss=7c289&amp;oh=00_Af6J0P_BS9eujPez8Dj8WXob-W2SaKNG2myElJssNQa6uw&amp;oe=6A1190B8</t>
  </si>
  <si>
    <t>【港車北上歐標充電站地圖】
隨著港車北上、澳車北上計劃推展，相關地區陸續增設 Type 2 / CCS2 歐標充電站，數量已超過一百個
歐標地圖及詳細列表 (含高德地圖連結)
https://carparkhero.com/northbound-ev-chargers
更多港車北上資訊
1️⃣Tesla港車北上最新資訊
https://bit.ly/3umryI7
2️⃣實時口岸交通情況
https://carparkhero.com/northbound-travel-real-time-traffic
3️⃣港車北上免橋費日子
https://carparkhero.com/toll-free-days-2025</t>
  </si>
  <si>
    <t>NjQyMTgzOTU5MjA4MTA3Omh0dHBzXGEvL2NhcnBhcmtoZXJvLmNvbS9ub3J0aGJvdW5kLWV2LWNoYXJnZXJzOjpEZWZhdWx0Ojo6MTA4MzAxNjg3Mzg0ODQ2MTo=</t>
  </si>
  <si>
    <t>https://lm.facebook.com/l.php?u=https%3A%2F%2Fcarparkhero.com%2Fnorthbound-ev-chargers&amp;h=AUBZChTbg052Y9Q0SQC5oyI02_-mB5dUtK0eqe3q6T4ELPrxsvoj3Uv-aZ3A_WRuCgp7EnfqlPPF0i5vfK9zbRveAY4lyV25ZTDyVMH3uApJtVCpCw_gVCt5CfG2xvEu3LSk-TQKYl8T-rZ9C-rLXRindc65v2kS&amp;s=1</t>
  </si>
  <si>
    <t>https://l.facebook.com/l.php?u=https%3A%2F%2Fcarparkhero.com%2Fnorthbound-ev-chargers&amp;h=AUAG1RCFLRGJz_kqRsyR8UeKL2wHCBMOmcISqqQTNo72qjyiBGd0BYxLCHxkGaxak_MGJmIZJAX_4hG5qiEH-IcAkRNmrrXofsn3DuJfa72kK_iNiX7LkUEMHpTJpb7TjYnf10J4Opk4jo7UK1Ju6_f-mweo1Juh&amp;s=1</t>
  </si>
  <si>
    <t>NjQyMTgzOTU5MjA4MTA3Omh0dHBzXGEvL2JpdC5seS8zdW1yeUk3OjpEZWZhdWx0Ojo6MTA4MzAxNjg3Mzg0ODQ2MTo=</t>
  </si>
  <si>
    <t>https://lm.facebook.com/l.php?u=https%3A%2F%2Fbit.ly%2F3umryI7&amp;h=AUDxcMTmCVH0KLHhy9Eqr1BO5YfvHTboVnf9Sle7OPSQK0HK7sZgG2OiqWE9rDAf8m33cZ9fnwBfe7a5edawgXJe9xLCsYEC7_THnOjIqE7_7leywaJsvm6aBtZiXyaoLGGpq_9B7CJCE0IMhk3UVBE2BNrVD2qB&amp;s=1</t>
  </si>
  <si>
    <t>https://l.facebook.com/l.php?u=https%3A%2F%2Fbit.ly%2F3umryI7&amp;h=AUCYKfnnk9klrBB2e6TybvYNEQyZdIpNT36_48MIK9pt7YgVDlFUenKTgnMpmURUv9b8r8GRorHIlFRO0IsqVpm5tuzTk66JU9f9pf9R6rowS2l4BCMJcY4If7KqXTyNH_c-hDiZwTvRQ4pkh7QZ6QaMAhISQuS2&amp;s=1</t>
  </si>
  <si>
    <t>NjQyMTgzOTU5MjA4MTA3Omh0dHBzXGEvL2NhcnBhcmtoZXJvLmNvbS9ub3J0aGJvdW5kLXRyYXZlbC1yZWFsLXRpbWUtdHJhZmZpYzo6RGVmYXVsdDo6OjEwODMwMTY4NzM4NDg0NjE6</t>
  </si>
  <si>
    <t>https://lm.facebook.com/l.php?u=https%3A%2F%2Fcarparkhero.com%2Fnorthbound-travel-real-time-traffic&amp;h=AUCQz5BJQdDxvh5-_YN_R65ma0uvtEyog4tsDDPrcA5y5IRJBRQAYF6QQhma-JMWa_w3bq3mgJJ8Nm4EmpqMaJTPLjFIG18zElQyOk7w52SFWWoLcndU4IrSZ1wwcBAO4Rr3tt1eRmjFYDYqmCfEVaPeZe2ZmCq1&amp;s=1</t>
  </si>
  <si>
    <t>https://l.facebook.com/l.php?u=https%3A%2F%2Fcarparkhero.com%2Fnorthbound-travel-real-time-traffic&amp;h=AUBgPQD2x2VVSLaZ9PMQOj4JQQk02vsHrPgzTvIVs45pHzIGv5fHEZjYwjRBMILUZt2rtA01WXojY2YBGN11dYuRrSE65zGCiONs6VnL-iWrU2z-m0fErDDTMdgF1QVCla-QullhaxytYMRHOGD6QoGxITQiTCpq&amp;s=1</t>
  </si>
  <si>
    <t>https://carparkhero.com/toll-free-days-2025</t>
  </si>
  <si>
    <t>NjQyMTgzOTU5MjA4MTA3Omh0dHBzXGEvL2NhcnBhcmtoZXJvLmNvbS90b2xsLWZyZWUtZGF5cy0yMDI1OjpEZWZhdWx0Ojo6MTA4MzAxNjg3Mzg0ODQ2MTo=</t>
  </si>
  <si>
    <t>https://lm.facebook.com/l.php?u=https%3A%2F%2Fcarparkhero.com%2Ftoll-free-days-2025&amp;h=AUARQDWYPgKs07WzdBGC5koHg7T5xR_oAtgY4Qo4KXD0VP3-DQabK32E5QepzQ83NB8xabEAhWbbt0BKtTNguKh8bgwFomJPUi4X3OVthkOcx_14WcpF4uTUzyATBelZnAIO8f0RjAiGRvGXy6MqPGp21SHEapOh&amp;s=1</t>
  </si>
  <si>
    <t>https://l.facebook.com/l.php?u=https%3A%2F%2Fcarparkhero.com%2Ftoll-free-days-2025&amp;h=AUDQGRJit94SgnCEpPSGfq8vUREsezI8bDUtB6LoGqWXpStU7Cu2glr99lvd7EGHb6JyXAGMzLRpXcERLWuFd7ph8DNbRlSyapkraEqUMRfBZaGpNZxCiTG0KAbBEODY3oF6_J-Nfl2-r2iAtStiLfoPj8liLb4_&amp;s=1</t>
  </si>
  <si>
    <t>2025-05-18T07:26:53.000Z</t>
  </si>
  <si>
    <t>https://www.facebook.com/carparkherohk/posts/pfbid0ernQcf7jcuYNwW6JtVmQWErbqti7kbWYoqiBzdZ9bB2v3Q5nJNqLekd1BmmH2azCl</t>
  </si>
  <si>
    <t>UzpfSTEwMDA2MzQ5MjM1NjYxMjpWSzoxNTQ2MDk3OTUwMTM2NTMy</t>
  </si>
  <si>
    <t>2025-09-09T13:18:06.000Z</t>
  </si>
  <si>
    <t>UzpfSTEyOTQzMDY4MDU3NjM1NDA6Vks6MTU0NTczOTU5MzUwNTcwMQ==</t>
  </si>
  <si>
    <t>2025-09-09T02:07:51.000Z</t>
  </si>
  <si>
    <t>pcb.1545739593505701</t>
  </si>
  <si>
    <t>https://www.facebook.com/media/set/?set=pcb.1545739593505701&amp;type=1</t>
  </si>
  <si>
    <t>1310244134169807</t>
  </si>
  <si>
    <t>https://scontent-ord5-2.xx.fbcdn.net/v/t39.30808-6/545551070_1310244140836473_4504976371031320909_n.jpg?stp=dst-jpg_s590x590_tt6&amp;_nc_cat=103&amp;ccb=1-7&amp;_nc_sid=aa7b47&amp;_nc_ohc=Y2BPC7Q4d0wQ7kNvwFaDU2T&amp;_nc_oc=AdrVekmoBdroHF_aWg5Vbx0_C_8AI86g0SGdJiMCFtGEAd9MnbI2XK0KCxBuMMUWIJ0&amp;_nc_zt=23&amp;_nc_ht=scontent-ord5-2.xx&amp;_nc_gid=XdjPurYlvv8VuteSK622Lw&amp;_nc_ss=72289&amp;oh=00_Af4Yc8hQtABQFVd0VGVNHFyVHmKxi4wKHLZxO2j7NrPLfA&amp;oe=6A11A086</t>
  </si>
  <si>
    <t>可能是汽車、道路和顯示的文字是「 HLG57E Pbiester5 lesthence 」的圖像</t>
  </si>
  <si>
    <t>1294306805763540</t>
  </si>
  <si>
    <t>1310245297503024</t>
  </si>
  <si>
    <t>https://scontent-ord5-3.xx.fbcdn.net/v/t39.30808-6/545532427_1310245300836357_7534828092237934695_n.jpg?stp=dst-jpg_s590x590_tt6&amp;_nc_cat=107&amp;ccb=1-7&amp;_nc_sid=aa7b47&amp;_nc_ohc=bUKUoqPBn2wQ7kNvwEBDBZb&amp;_nc_oc=AdplofWb4erayOkpwUkmK-1wfiNM5PKIi4HYQdbLXkCUkYX-W8L7dgKk81JAEaWVui8&amp;_nc_zt=23&amp;_nc_ht=scontent-ord5-3.xx&amp;_nc_gid=XdjPurYlvv8VuteSK622Lw&amp;_nc_ss=72289&amp;oh=00_Af65uwwJdYGU3RnWVwqWD8z8jU8XEoUxRxJVpy1Vw-lI8Q&amp;oe=6A119787</t>
  </si>
  <si>
    <t>1310244124169808</t>
  </si>
  <si>
    <t>https://scontent-ord5-2.xx.fbcdn.net/v/t39.30808-6/545082140_1310244137503140_479801621676453763_n.jpg?stp=dst-jpg_s590x590_tt6&amp;_nc_cat=105&amp;ccb=1-7&amp;_nc_sid=aa7b47&amp;_nc_ohc=8sORQd6VHG4Q7kNvwEFTKt0&amp;_nc_oc=AdosX2bhAb_mBQ0d87znWkcWWzwZhJq82LQyLsa3KkAFOVxvMEo68fKZKKFJs2DYpb8&amp;_nc_zt=23&amp;_nc_ht=scontent-ord5-2.xx&amp;_nc_gid=XdjPurYlvv8VuteSK622Lw&amp;_nc_ss=72289&amp;oh=00_Af6NmASChRB63iNICw3L6Av2lnKkFLLPXEiaaf_amFLWCw&amp;oe=6A1182E8</t>
  </si>
  <si>
    <t>1310245317503022</t>
  </si>
  <si>
    <t>https://scontent-ord5-2.xx.fbcdn.net/v/t39.30808-6/545569022_1310245320836355_6122597265899288407_n.jpg?stp=dst-jpg_s590x590_tt6&amp;_nc_cat=111&amp;ccb=1-7&amp;_nc_sid=aa7b47&amp;_nc_ohc=Vglhn7o3thEQ7kNvwG2tiAg&amp;_nc_oc=AdpvSxx7bl11RgoZxCww57CrgVkQ0kcR78c6OrWChZeEewJV75BWJf65qVGdlW042eI&amp;_nc_zt=23&amp;_nc_ht=scontent-ord5-2.xx&amp;_nc_gid=XdjPurYlvv8VuteSK622Lw&amp;_nc_ss=72289&amp;oh=00_Af4fhqpEZt6KvF4G66NOjVSazHdT2AtsQH2OaSXb4JA0uA&amp;oe=6A119F99</t>
  </si>
  <si>
    <t>1310244164169804</t>
  </si>
  <si>
    <t>https://scontent-ord5-2.xx.fbcdn.net/v/t39.30808-6/545419644_1310244167503137_1299372806456077247_n.jpg?stp=dst-jpg_s590x590_tt6&amp;_nc_cat=103&amp;ccb=1-7&amp;_nc_sid=aa7b47&amp;_nc_ohc=LB3Ue3339aAQ7kNvwEG5xMT&amp;_nc_oc=Adom-A0x2xzCTm4nGZC64tPiGodjjp-D2cyLtqw-Cla3jYe5ZRmH1Cye-ikCjGRTbdg&amp;_nc_zt=23&amp;_nc_ht=scontent-ord5-2.xx&amp;_nc_gid=XdjPurYlvv8VuteSK622Lw&amp;_nc_ss=72289&amp;oh=00_Af5cs6AfIXD9N_M70jasP3H5Qg3fBF7pQkQf1xeNyGu_KQ&amp;oe=6A11AAF2</t>
  </si>
  <si>
    <t>可能是汽車、道路和顯示的文字是「 Polestar Test Testvehicle /ehicle 」的圖像</t>
  </si>
  <si>
    <t>UzpfSTEwMDAwNzI2NDc0MDU2MjpWSzoxNTQ1MjExMjMzNTU4NTM3</t>
  </si>
  <si>
    <t>2025-09-08T09:16:41.000Z</t>
  </si>
  <si>
    <t>https://scontent-ord5-1.xx.fbcdn.net/v/t39.30808-6/518326709_1122355293247952_5062976096786529653_n.jpg?_nc_cat=108&amp;ccb=1-7&amp;_nc_sid=127cfc&amp;_nc_ohc=hUpaU9Se7RUQ7kNvwEh2Qb8&amp;_nc_oc=AdpfxcDSfQe6fZVvUDXEntBKCD2NYpRgGdwEKyU5jLyHri1RDCfVzWd_gQarz4FbyTA&amp;_nc_zt=23&amp;_nc_ht=scontent-ord5-1.xx&amp;_nc_gid=XdjPurYlvv8VuteSK622Lw&amp;_nc_ss=72289&amp;oh=00_Af5WVDQuNEhuNSZ15MGrr8ExKpahj6bMeCwhPEICp8IrBA&amp;oe=6A11ABC9</t>
  </si>
  <si>
    <t>https://scontent-ord5-3.xx.fbcdn.net/v/t39.30808-1/301992206_439507891532699_8927842219222884717_n.png?stp=cp0_dst-png_s40x40&amp;_nc_cat=100&amp;ccb=1-7&amp;_nc_sid=2d3e12&amp;_nc_ohc=4u8LZsLuQZsQ7kNvwEDFQPT&amp;_nc_oc=AdoeZ20k_TYcwyTNMk4yCIr5CASgXYtrRus9lPiv4PcdNu32bn8_a-Mx2lowb5Z1aN4&amp;_nc_zt=24&amp;_nc_ht=scontent-ord5-3.xx&amp;_nc_gid=XdjPurYlvv8VuteSK622Lw&amp;_nc_ss=72289&amp;oh=00_Af7APMpS9OT6CxwiCUmtIR4X0RWTlZ-sqK-Q-tQ30K2zpA&amp;oe=6A1190B8</t>
  </si>
  <si>
    <t>https://lm.facebook.com/l.php?u=https%3A%2F%2Fcarparkhero.com%2Fev-licence-fee&amp;h=AUBhsjlgdX9dV4-LLZ1LiHbq88vzn-VZYprgMKjSehmiRmNnHhQ2mVtq7ZbDcHIEH2qov1rLBzmQtBZwFxKqAHpRBEOcbu_WCjm-zIqMatAqlEB-EkfBXO2FGIjiqTk65esZekNYcXSwwbfrb85U6LGS4iWebosT&amp;s=1</t>
  </si>
  <si>
    <t>https://l.facebook.com/l.php?u=https%3A%2F%2Fcarparkhero.com%2Fev-licence-fee&amp;h=AUDgfBY2JIm3eH58bqye780bfSQ-5LptlMMP8epOXYL3HnQwEmr2BAELMm3JgG41YJ7xztARiLp-LGSSGoaNvt4zGWmTMsA6qkekp5E-Oygw4sQoF0SL3zRKIdwejFBzyyAFIlzVuLmzKeI60AS01bOJqlfiOy-F&amp;s=1</t>
  </si>
  <si>
    <t>UzpfSTEwMDAwMDE0NTc4NjIyNzpWSzoxNTQxMjY4MjUzOTUyODM1</t>
  </si>
  <si>
    <t>2025-09-07T10:26:52.000Z</t>
  </si>
  <si>
    <t>UzpfSTEwMDA2MzQ5MjM1NjYxMjpWSzoxNTQ0MjUyMDkwMzIxMTE4</t>
  </si>
  <si>
    <t>2025-09-07T03:11:16.000Z</t>
  </si>
  <si>
    <t>pcb.1544252090321118</t>
  </si>
  <si>
    <t>https://www.facebook.com/media/set/?set=pcb.1544252090321118&amp;type=1</t>
  </si>
  <si>
    <t>1353966986729700</t>
  </si>
  <si>
    <t>https://scontent-lga3-2.xx.fbcdn.net/v/t39.30808-6/543540998_1353967000063032_5538946241224551521_n.jpg?stp=dst-jpg_s590x590_tt6&amp;_nc_cat=107&amp;ccb=1-7&amp;_nc_sid=aa7b47&amp;_nc_ohc=e-z0OsdcEyIQ7kNvwGG3Q5l&amp;_nc_oc=Adqrqc0IwjhF9zH5QVrY0-VRq_Rs2UXVnwDt6e_I8Bq5aN_uAFUiWjooxvaxUe-fPPw&amp;_nc_zt=23&amp;_nc_ht=scontent-lga3-2.xx&amp;_nc_gid=9jnxTMV8G7jBRiIqf4dfTg&amp;_nc_ss=7c289&amp;oh=00_Af6y8zEkWXDvRw_ksW23H-hh0rpamk-WzWGIuosN1qYvwg&amp;oe=6A1191C0</t>
  </si>
  <si>
    <t>可能是汽車、道路和顯示的文字是「 SoMB5402E S SeMB 5402E - 」的圖像</t>
  </si>
  <si>
    <t>1353966996729699</t>
  </si>
  <si>
    <t>https://scontent-lga3-1.xx.fbcdn.net/v/t39.30808-6/545588747_1353967003396365_5122515860522485206_n.jpg?stp=dst-jpg_s590x590_tt6&amp;_nc_cat=110&amp;ccb=1-7&amp;_nc_sid=aa7b47&amp;_nc_ohc=FC4kDG5HnIMQ7kNvwFUXg3k&amp;_nc_oc=AdrXJUi0NcDHiaT_r1Bb_MSLyYOXZkjErgZdH-8sAOofpZ34nI7lcD5Ssv7f7oVPs2Q&amp;_nc_zt=23&amp;_nc_ht=scontent-lga3-1.xx&amp;_nc_gid=9jnxTMV8G7jBRiIqf4dfTg&amp;_nc_ss=7c289&amp;oh=00_Af5DiGLMF3tgtyZd2NflfnVP0vy_h-eYYU59Dy4tZDnDig&amp;oe=6A11888F</t>
  </si>
  <si>
    <t>可能是汽車、道路和顯示的文字是「 .SHMB5402E SHMB 5402E 」的圖像</t>
  </si>
  <si>
    <t>1353967153396350</t>
  </si>
  <si>
    <t>https://scontent-lga3-3.xx.fbcdn.net/v/t39.30808-6/544742091_1353967160063016_3776291739758626173_n.jpg?stp=dst-jpg_s590x590_tt6&amp;_nc_cat=102&amp;ccb=1-7&amp;_nc_sid=aa7b47&amp;_nc_ohc=l2ERwuuuTHkQ7kNvwH6I962&amp;_nc_oc=AdpWyE3pvXTFKwZt-eWlmx90_kMv2tkAxAXOfwtanqC66hqKf5gmh1UBY1_f88WH2Dc&amp;_nc_zt=23&amp;_nc_ht=scontent-lga3-3.xx&amp;_nc_gid=9jnxTMV8G7jBRiIqf4dfTg&amp;_nc_ss=7c289&amp;oh=00_Af5DxtDyhjWcBPQ-1HAp4AWzAucckPEAU7381SsCfdRfUg&amp;oe=6A11B030</t>
  </si>
  <si>
    <t>可能是汽車、照明和道路的圖像</t>
  </si>
  <si>
    <t>1353966976729701</t>
  </si>
  <si>
    <t>https://scontent-lga3-3.xx.fbcdn.net/v/t39.30808-6/544980593_1353966990063033_7397208880712366990_n.jpg?stp=dst-jpg_s590x590_tt6&amp;_nc_cat=104&amp;ccb=1-7&amp;_nc_sid=aa7b47&amp;_nc_ohc=NW-rWXlB7ngQ7kNvwETUYJA&amp;_nc_oc=AdoaQFEDSOYzGwHQpTdXdgXbI_r63rg-xxGZhBO5YJn8F5B0_hMM_5gVRYXNFFk1ucs&amp;_nc_zt=23&amp;_nc_ht=scontent-lga3-3.xx&amp;_nc_gid=9jnxTMV8G7jBRiIqf4dfTg&amp;_nc_ss=7c289&amp;oh=00_Af4uk5-ZJsPCO_sjGtt1NQY7yTVdQ0bThHuw8xZmOB3t0w&amp;oe=6A118B21</t>
  </si>
  <si>
    <t>可能是吉普車、汽車、道路和文字的圖像</t>
  </si>
  <si>
    <t>1353967030063029</t>
  </si>
  <si>
    <t>https://scontent-lga3-1.xx.fbcdn.net/v/t39.30808-6/544863963_1353967056729693_6466989854185800847_n.jpg?stp=dst-jpg_s590x590_tt6&amp;_nc_cat=109&amp;ccb=1-7&amp;_nc_sid=aa7b47&amp;_nc_ohc=3wj7Na1gyqgQ7kNvwF4_mnT&amp;_nc_oc=Adr4tnlH6IQ8OzSXqPK2LW_RI2CQwU1Megaj-4GjUEOcM-I2VPapTFpVmsZkvBjAYss&amp;_nc_zt=23&amp;_nc_ht=scontent-lga3-1.xx&amp;_nc_gid=9jnxTMV8G7jBRiIqf4dfTg&amp;_nc_ss=7c289&amp;oh=00_Af6iyWgXLIiDLzABK7Z7sT_ZKzWDPrq0gsZXwCrOqsBltA&amp;oe=6A118855</t>
  </si>
  <si>
    <t>可能是照明、汽車和道路的圖像</t>
  </si>
  <si>
    <t>UzpfSTEwMDA2MzQ5MjM1NjYxMjpWSzoxNTQyOTE2MzEwNDU0Njk2</t>
  </si>
  <si>
    <t>2025-09-05T09:09:03.000Z</t>
  </si>
  <si>
    <t>pcb.1542916310454696</t>
  </si>
  <si>
    <t>https://www.facebook.com/media/set/?set=pcb.1542916310454696&amp;type=1</t>
  </si>
  <si>
    <t>1351628873630178</t>
  </si>
  <si>
    <t>https://scontent-lga3-3.xx.fbcdn.net/v/t39.30808-6/542756387_1351628876963511_8810069089306557511_n.jpg?stp=dst-jpg_s590x590_tt6&amp;_nc_cat=106&amp;ccb=1-7&amp;_nc_sid=aa7b47&amp;_nc_ohc=hCJK7Kxa_doQ7kNvwGhuD0r&amp;_nc_oc=AdqqO0HmxfpwU53pIWV5WCjyuci6YKr7d8jX5kWak0as1NyGiHqWgkfB_A7XjL1D9yQ&amp;_nc_zt=23&amp;_nc_ht=scontent-lga3-3.xx&amp;_nc_gid=9jnxTMV8G7jBRiIqf4dfTg&amp;_nc_ss=7c289&amp;oh=00_Af6gByiaaFnRJtg1jX3SXZtC7WjJdoepRqPIrag2ZW4S3Q&amp;oe=6A11A0DB</t>
  </si>
  <si>
    <t>可能是 1 人、汽車、道路和顯示的文字是「 THE NEW THENEWBMWX3 BMW X3. THE FIRST THEFIRSTOF OF ANEWERA. A NEW ERA. PPn (주) 」的圖像</t>
  </si>
  <si>
    <t>1351635926962806</t>
  </si>
  <si>
    <t>https://scontent-lga3-1.xx.fbcdn.net/v/t39.30808-6/543202837_1351635930296139_7754056801066529824_n.jpg?stp=dst-jpg_s590x590_tt6&amp;_nc_cat=103&amp;ccb=1-7&amp;_nc_sid=aa7b47&amp;_nc_ohc=ZvCrDQsclf8Q7kNvwHQFF0G&amp;_nc_oc=AdpL8toUIrOTm2O7hm78mCeVwf3f6Ap-HIC4coUiiQ-aspd4a6dVB8Du_WFF9g2FYtA&amp;_nc_zt=23&amp;_nc_ht=scontent-lga3-1.xx&amp;_nc_gid=9jnxTMV8G7jBRiIqf4dfTg&amp;_nc_ss=7c289&amp;oh=00_Af4o1v95EC7jAfDUaq9BT_-HgyjCjDUqIpI_imVavbaTwQ&amp;oe=6A11A038</t>
  </si>
  <si>
    <t>可能是 1 人和顯示的文字是「囍 串 辛 BMW GROUP RANGE 800 km 800km(WLTP) (WLP) 900km ၆ 400mls TEPA) PEAK 400 400kW kW 」的圖像</t>
  </si>
  <si>
    <t>1351639010295831</t>
  </si>
  <si>
    <t>https://scontent-lga3-3.xx.fbcdn.net/v/t39.30808-6/542756923_1351639016962497_2341100523646705627_n.jpg?stp=dst-jpg_s590x590_tt6&amp;_nc_cat=102&amp;ccb=1-7&amp;_nc_sid=aa7b47&amp;_nc_ohc=kLNh1GTmzWEQ7kNvwEoI3Ou&amp;_nc_oc=Adpc4rtY3OF0Ubbzd4KQeH9molKYIhmyvQPO74Lvd65CXiqt-ZSIwP37P68YpxmyLro&amp;_nc_zt=23&amp;_nc_ht=scontent-lga3-3.xx&amp;_nc_gid=9jnxTMV8G7jBRiIqf4dfTg&amp;_nc_ss=7c289&amp;oh=00_Af4pL1KbwWoOEtlrBe0lIQyaVX3c9Z_Dgl1rlBaIUFIEtA&amp;oe=6A1186BC</t>
  </si>
  <si>
    <t>1351647500294982</t>
  </si>
  <si>
    <t>https://scontent-lga3-3.xx.fbcdn.net/v/t39.30808-6/542758097_1351647506961648_7802034167003408923_n.jpg?stp=dst-jpg_s590x590_tt6&amp;_nc_cat=108&amp;ccb=1-7&amp;_nc_sid=aa7b47&amp;_nc_ohc=fL4xzmp-n6wQ7kNvwGD0vp8&amp;_nc_oc=AdqsMALPVUGBvE9lzR7c0Hqm3EcBQmSnK1iuraBXbwZlO4zwfh6xwjlcQnxtXiDCbE0&amp;_nc_zt=23&amp;_nc_ht=scontent-lga3-3.xx&amp;_nc_gid=9jnxTMV8G7jBRiIqf4dfTg&amp;_nc_ss=7c289&amp;oh=00_Af5vgdIVsNwabVaaPYwKUDIF_SnxnAA83yxpGmwvOR772g&amp;oe=6A11ACC2</t>
  </si>
  <si>
    <t>1351647490294983</t>
  </si>
  <si>
    <t>https://scontent-lga3-1.xx.fbcdn.net/v/t39.30808-6/543427597_1351647503628315_7631638646620720554_n.jpg?stp=dst-jpg_s590x590_tt6&amp;_nc_cat=109&amp;ccb=1-7&amp;_nc_sid=aa7b47&amp;_nc_ohc=3vXD0izW9JwQ7kNvwHl4wNw&amp;_nc_oc=Adpxq05lejZ_Rd7LT-wfIUzlc1Vl12KcrmCkdUkz5CjRryKiXcvxwkKfmXs4dzEX3pM&amp;_nc_zt=23&amp;_nc_ht=scontent-lga3-1.xx&amp;_nc_gid=9jnxTMV8G7jBRiIqf4dfTg&amp;_nc_ss=7c289&amp;oh=00_Af699MD0VIYr5XuGrRqGpyPPkouU-QALJ7qgZ1OszA8KTw&amp;oe=6A1185A9</t>
  </si>
  <si>
    <t>UzpfSTEwMDA4ODQ2MDg4MjcwMTpWSzoxNTQyMTU5MDM3MTk3MDkw</t>
  </si>
  <si>
    <t>2025-09-04T10:00:45.000Z</t>
  </si>
  <si>
    <t>760095070265096</t>
  </si>
  <si>
    <t>https://scontent-ord5-3.xx.fbcdn.net/v/t39.30808-6/540788812_760095073598429_1973067401123826051_n.jpg?stp=dst-jpg_p526x296_tt6&amp;_nc_cat=110&amp;ccb=1-7&amp;_nc_sid=127cfc&amp;_nc_ohc=ZBelMb2YhZkQ7kNvwFOx_0X&amp;_nc_oc=Adov4NGk2aFi4ryE0YNvqp4TVf5gphgBhGnbf_n-qg-U8blf_97xT0ART9z_NCevqdI&amp;_nc_zt=23&amp;_nc_ht=scontent-ord5-3.xx&amp;_nc_gid=bXTtJyaUHZnsK6ix5v4yuQ&amp;_nc_ss=7c289&amp;oh=00_Af75VmfYhYToPYsPLrKF3IbrNYZp6kF8_HALkbJFM18VUQ&amp;oe=6A11866F</t>
  </si>
  <si>
    <t>https://www.facebook.com/photo.php?fbid=760095070265096&amp;set=a.112768591664417&amp;type=3</t>
  </si>
  <si>
    <t>https://scontent-ord5-1.xx.fbcdn.net/v/t39.30808-1/317600498_100972522861444_6118366375998628037_n.jpg?stp=cp0_dst-jpg_s40x40_tt6&amp;_nc_cat=101&amp;ccb=1-7&amp;_nc_sid=2d3e12&amp;_nc_ohc=ArQVEk5cWFEQ7kNvwGF99-v&amp;_nc_oc=AdqvLwAEb41KBmb-04fhQUiM1ju6Gpaw-HiIhwvQ4P_-EhxN2xhqXCtP5R81JwvaSec&amp;_nc_zt=24&amp;_nc_ht=scontent-ord5-1.xx&amp;_nc_gid=bXTtJyaUHZnsK6ix5v4yuQ&amp;_nc_ss=7c289&amp;oh=00_Af6yAuwGwHb1avbiWuXIBxEqMbgDvmkfw_a6SVqImxacfw&amp;oe=6A119B4E</t>
  </si>
  <si>
    <t>【2025年8月份電動車首次登記】
8月份出車數字，Tesla憑藉7月初公佈的Model 3減價攻勢，成功保持第一兼大幅領先第二位的BYD Hong Kong - Harmony Auto超過一倍，第三位則繼續由AION取得，主力車型為僅售13萬的話題車AION ES。
頭五位型號：
1️⃣Tesla Model 3 RWD - 425部
2️⃣Tesla Model Y RWD - 371部
3️⃣BYD Sealion 7 - 351部
4️⃣AION ES - 197部
5️⃣AION V LUXURY - 127部
*以運輸署登記型號名稱計
想知邊部電動車好賣啲？Click入黎網站 https://hkevdb.com
#TESLA #BYD #AION #XPENG #MINI</t>
  </si>
  <si>
    <t>NjQyMTgzOTU5MjA4MTA3Omh0dHBzXGEvL2hrZXZkYi5jb20vOjpEZWZhdWx0Ojo6NzYwMTAwMjA2OTMxMjQ5Og==</t>
  </si>
  <si>
    <t>https://lm.facebook.com/l.php?u=https%3A%2F%2Fhkevdb.com%2F&amp;h=AUA5C8rRKazhWahwTcuJ1CIwYG3O719Nu4nLZjwRCqQFqY6HqmVMZ9AFaQIUIBnYojHL33E2V5XcAyHSDxRGn_hnJ-LROKjTPGjkQ_RvK8xNXD1EDgBI4_dB79qpac0D6i1_yMBrXC5iYFlEvRB1fZ2wJO2LbjR3&amp;s=1</t>
  </si>
  <si>
    <t>https://l.facebook.com/l.php?u=https%3A%2F%2Fhkevdb.com%2F&amp;h=AUAZgIFZcY5FZxixGp2MJ83T8NlAGfz7nZ4i54QHb4DA_G_lmKE6Yk8UQgOn5Wy_5YkFYPLDJj-jGXVbsC_dHuTghQp8cYrsINRMfBDWs5SkFlEozsPUb79VWPf-DyEZeaVY5W6CNMWKWUEITDmxNvRe-TWPZKja&amp;s=1</t>
  </si>
  <si>
    <t>300599476733952</t>
  </si>
  <si>
    <t>https://m.facebook.com/hashtag/mini</t>
  </si>
  <si>
    <t>https://www.facebook.com/hashtag/mini?__eep__=6</t>
  </si>
  <si>
    <t>2025-09-04T09:50:55.000Z</t>
  </si>
  <si>
    <t>https://www.facebook.com/hkevdb/posts/pfbid02J3nwpnXVgktu878yH7APZthh4uVeGcaRDBw4yhDLHQgkDVWrsB9WZDXAQtpuocNsl</t>
  </si>
  <si>
    <t>UzpfSTEwMDA2MzQ5MjM1NjYxMjpWSzoxNTQwNzc2MDEwNjY4NzI2</t>
  </si>
  <si>
    <t>https://youtube.com/shorts/e4_P2SnLBX4</t>
  </si>
  <si>
    <t>2025-09-02T13:32:10.000Z</t>
  </si>
  <si>
    <t>New Product is now AVAILABLE!</t>
  </si>
  <si>
    <t>pcb.1540776010668726</t>
  </si>
  <si>
    <t>https://www.facebook.com/media/set/?set=pcb.1540776010668726&amp;type=1</t>
  </si>
  <si>
    <t>1349208203872245</t>
  </si>
  <si>
    <t>https://scontent-ord5-1.xx.fbcdn.net/v/t39.30808-6/540622031_1349208207205578_3418867701209329499_n.jpg?stp=dst-jpg_s590x590_tt6&amp;_nc_cat=101&amp;ccb=1-7&amp;_nc_sid=aa7b47&amp;_nc_ohc=-bmQikdsHsgQ7kNvwG6KIms&amp;_nc_oc=AdqESQIQl5NGVyd_a-bb72ZpNWWStDDCwJPTDEPbt07LIXo70NlURcQqp71mhXiz_8U&amp;_nc_zt=23&amp;_nc_ht=scontent-ord5-1.xx&amp;_nc_gid=bXTtJyaUHZnsK6ix5v4yuQ&amp;_nc_ss=7c289&amp;oh=00_Af4oMb89nFY8ZY06o5lPaMqvk3bEm-mSMYsL91l0cZHEZw&amp;oe=6A11888A</t>
  </si>
  <si>
    <t>1349208170538915</t>
  </si>
  <si>
    <t>https://scontent-ord5-1.xx.fbcdn.net/v/t39.30808-6/541542981_1349208173872248_5972928484389632599_n.webp?stp=dst-jpg_s590x590_tt6&amp;_nc_cat=106&amp;ccb=1-7&amp;_nc_sid=aa7b47&amp;_nc_ohc=FonNKZnPHpAQ7kNvwEO8k2i&amp;_nc_oc=AdotQqvwrqQCPvPK2jxy88E8pAhZx9rhFmA1XzqZxUa4NBaTSaE7DLr-8OwHngVjpXE&amp;_nc_zt=23&amp;_nc_ht=scontent-ord5-1.xx&amp;_nc_gid=bXTtJyaUHZnsK6ix5v4yuQ&amp;_nc_ss=7c289&amp;oh=00_Af7faaRKqQuNb-9aPIlO29YDbInmX8fE4lUYViK6W-KVPg&amp;oe=6A118C50</t>
  </si>
  <si>
    <t>可能是電話、汽車和文字的圖像</t>
  </si>
  <si>
    <t>1349208223872243</t>
  </si>
  <si>
    <t>https://scontent-ord5-3.xx.fbcdn.net/v/t39.30808-6/541353971_1349208227205576_1047364754484887543_n.jpg?stp=dst-jpg_s590x590_tt6&amp;_nc_cat=100&amp;ccb=1-7&amp;_nc_sid=aa7b47&amp;_nc_ohc=HQ_GwwENYAMQ7kNvwFohHkf&amp;_nc_oc=Adr8h6LNqhIgv7hbzJY-VzJ3q2CCxe2uYZriXwG0ZufLhgFDWZMZ0VUi6JQJNchX5P4&amp;_nc_zt=23&amp;_nc_ht=scontent-ord5-3.xx&amp;_nc_gid=bXTtJyaUHZnsK6ix5v4yuQ&amp;_nc_ss=7c289&amp;oh=00_Af7nqiRP6poo2wWzQoO1E4ysF4e7EOUq5MUC1x75I6sq0Q&amp;oe=6A118D33</t>
  </si>
  <si>
    <t>1349208253872240</t>
  </si>
  <si>
    <t>https://scontent-ord5-1.xx.fbcdn.net/v/t39.30808-6/540935850_1349208263872239_4810989902862710884_n.jpg?stp=dst-jpg_s590x590_tt6&amp;_nc_cat=106&amp;ccb=1-7&amp;_nc_sid=aa7b47&amp;_nc_ohc=gjAftYqTE-0Q7kNvwH8WYNU&amp;_nc_oc=Adq8D4BMRDlRRfgWd0uKJD5xNynCQbDwqjs80FTCNURoCqqskzjrMXy9Y0-Fl2wik2s&amp;_nc_zt=23&amp;_nc_ht=scontent-ord5-1.xx&amp;_nc_gid=bXTtJyaUHZnsK6ix5v4yuQ&amp;_nc_ss=7c289&amp;oh=00_Af63KWkEE0UNVK_1WsZQ4WNTpl1ZTfeB6b5zmsZMwrZN1w&amp;oe=6A119B47</t>
  </si>
  <si>
    <t>可能是 1 人、汽車和道路的圖像</t>
  </si>
  <si>
    <t>UzpfSTEwMDA2MzQ5MjM1NjYxMjpWSzoxNTM4MTY4NDE0MjYyODE5</t>
  </si>
  <si>
    <t>2025-08-30T03:10:22.000Z</t>
  </si>
  <si>
    <t>pcb.1538168414262819</t>
  </si>
  <si>
    <t>https://www.facebook.com/media/set/?set=pcb.1538168414262819&amp;type=1</t>
  </si>
  <si>
    <t>1346224350837297</t>
  </si>
  <si>
    <t>https://scontent-ord5-3.xx.fbcdn.net/v/t39.30808-6/540876349_1346224354170630_67143409006921204_n.jpg?stp=dst-jpg_s590x590_tt6&amp;_nc_cat=109&amp;ccb=1-7&amp;_nc_sid=aa7b47&amp;_nc_ohc=eW7N45mvfNcQ7kNvwE7-Z6z&amp;_nc_oc=Adp4rSPrtPdw-WF5-tedBnaB7-pv7Wjjl3ayJE-Y2H-_hHWcNzmwn_p9lKUFUXUpndg&amp;_nc_zt=23&amp;_nc_ht=scontent-ord5-3.xx&amp;_nc_gid=bXTtJyaUHZnsK6ix5v4yuQ&amp;_nc_ss=7c289&amp;oh=00_Af4XoC1kpgcPew_o7_BmFE_c3CGkIVYbieFGb-k5Wsy6wg&amp;oe=6A117C28</t>
  </si>
  <si>
    <t>1346224277503971</t>
  </si>
  <si>
    <t>https://scontent-ord5-2.xx.fbcdn.net/v/t39.30808-6/540599866_1346224284170637_9111974216282486220_n.jpg?stp=dst-jpg_s590x590_tt6&amp;_nc_cat=104&amp;ccb=1-7&amp;_nc_sid=aa7b47&amp;_nc_ohc=CIAvbqrQEu0Q7kNvwGf7xu1&amp;_nc_oc=Adr0lS0bWoNNwcBSt4bl9fKPPem07eEEGFA3zfFIw3SOipq5enB_e_5f6gDefJoHUTU&amp;_nc_zt=23&amp;_nc_ht=scontent-ord5-2.xx&amp;_nc_gid=bXTtJyaUHZnsK6ix5v4yuQ&amp;_nc_ss=7c289&amp;oh=00_Af475paPpRVEnI8Kx8kIvm7ZEJC0Aw7Ljc_WWWrqfzjtRA&amp;oe=6A118B1C</t>
  </si>
  <si>
    <t>1346224294170636</t>
  </si>
  <si>
    <t>https://scontent-ord5-3.xx.fbcdn.net/v/t39.30808-6/540924661_1346224297503969_2562788985499117954_n.jpg?stp=dst-jpg_s590x590_tt6&amp;_nc_cat=109&amp;ccb=1-7&amp;_nc_sid=aa7b47&amp;_nc_ohc=yBy2-QS8kx0Q7kNvwGPUOIs&amp;_nc_oc=AdrpAsqQJOo6om95PHsLnyLxM1lpZyhZNEGpb2ecE8eP2TcO1MHxYr6v6TOw06c1C_4&amp;_nc_zt=23&amp;_nc_ht=scontent-ord5-3.xx&amp;_nc_gid=bXTtJyaUHZnsK6ix5v4yuQ&amp;_nc_ss=7c289&amp;oh=00_Af48rVvSF8fn4IqZiYYAamszCsTrHYosZUyX-HHMmaKMbw&amp;oe=6A11876F</t>
  </si>
  <si>
    <t>1346224270837305</t>
  </si>
  <si>
    <t>https://scontent-ord5-2.xx.fbcdn.net/v/t39.30808-6/539611490_1346224287503970_6706566474948577949_n.jpg?stp=dst-jpg_s590x590_tt6&amp;_nc_cat=104&amp;ccb=1-7&amp;_nc_sid=aa7b47&amp;_nc_ohc=MYML8hNoRTAQ7kNvwGiEEVU&amp;_nc_oc=AdqFsIAxdi4vGWTRz44dpqM1fcsB_Aq4pSm_echZcFX8PkYZ0SDfvrQr3YICbeuehsA&amp;_nc_zt=23&amp;_nc_ht=scontent-ord5-2.xx&amp;_nc_gid=bXTtJyaUHZnsK6ix5v4yuQ&amp;_nc_ss=7c289&amp;oh=00_Af4-OFl7jLLl99nRaCLMKY7rel8mly_8YT7XHi_hvLO_0Q&amp;oe=6A118063</t>
  </si>
  <si>
    <t>UzpfSTEwMDA2MzQ5MjM1NjYxMjpWSzoxNTM3NDk2ODI3NjYzMzEx</t>
  </si>
  <si>
    <t>2025-08-29T06:09:00.000Z</t>
  </si>
  <si>
    <t>1345485460911186</t>
  </si>
  <si>
    <t>可能是汽車和顯示的文字是「 TESLA IE Model Y សកពយ Estimated Delivery: Oct Nov 2025 580 km Range (WLTP) 250 250km/h km/h Top Speed 3.5s 0-100 km/h €70,445 beforesavings before savings Order Now 」的圖像</t>
  </si>
  <si>
    <t>https://www.facebook.com/photo.php?fbid=1345485460911186&amp;set=gm.1537496827663311&amp;type=3</t>
  </si>
  <si>
    <t>UzpfSTEwMDA2MzQ5MjM1NjYxMjpWSzoxNTMyMjY1NDE0ODUzMTE5</t>
  </si>
  <si>
    <t>2025-08-22T15:58:30.000Z</t>
  </si>
  <si>
    <t>pcb.1339475961512136</t>
  </si>
  <si>
    <t>https://www.facebook.com/samanthac.travel/posts/pfbid029n9B7S6ET4XMVrtZzJf2wM4DPURK9Tw2cXXnuT4cQJscAV4K2KTJjTcbyhh92fVZl</t>
  </si>
  <si>
    <t>1339475031512229</t>
  </si>
  <si>
    <t>https://scontent-lax3-2.xx.fbcdn.net/v/t39.30808-6/537699121_1339476004845465_4612826003119222532_n.jpg?stp=cp6_dst-jpegr_s590x590_tt6&amp;_nc_cat=100&amp;ccb=1-7&amp;_nc_sid=127cfc&amp;_nc_ohc=UD6hrVl204sQ7kNvwH_z8Az&amp;_nc_oc=Adpjbm2NGQ_uxwLIsE10k-7tYvURTgmRoO0TH1DFxXA4x6jsSIFxmZtYe6kuBc48_I0&amp;_nc_zt=23&amp;se=-1&amp;_nc_ht=scontent-lax3-2.xx&amp;_nc_gid=dtUqoa26AVqKUfsK43wAoQ&amp;_nc_ss=72289&amp;oh=00_Af7s7TsH7_nm8LJbh_SjDiT3bQwmPtr834MvT91PP3lNVQ&amp;oe=6A11899D</t>
  </si>
  <si>
    <t>1339475161512216</t>
  </si>
  <si>
    <t>https://scontent-lax3-2.xx.fbcdn.net/v/t39.30808-6/536285101_1339476441512088_4925362787105262469_n.jpg?stp=cp6_dst-jpegr_s590x590_tt6&amp;_nc_cat=103&amp;ccb=1-7&amp;_nc_sid=127cfc&amp;_nc_ohc=yEAmWMhKXIYQ7kNvwHy-wAU&amp;_nc_oc=Adqh0vWEN22b_yvVseDv1oJIlQyYIb6e3IZsOGgILvF-YbwckXAHckB7g3AeYTa5Tms&amp;_nc_zt=23&amp;se=-1&amp;_nc_ht=scontent-lax3-2.xx&amp;_nc_gid=dtUqoa26AVqKUfsK43wAoQ&amp;_nc_ss=72289&amp;oh=00_Af4CtULMlzfR5tBkEyg1XanWDxV6b9DjWZzE2IsiPWgMTQ&amp;oe=6A11B069</t>
  </si>
  <si>
    <t>1339475194845546</t>
  </si>
  <si>
    <t>https://scontent-lax3-1.xx.fbcdn.net/v/t39.30808-6/537197136_1339476701512062_5091360583654284912_n.jpg?stp=cp6_dst-jpegr_s590x590_tt6&amp;_nc_cat=108&amp;ccb=1-7&amp;_nc_sid=127cfc&amp;_nc_ohc=YD9ksVpZKRcQ7kNvwGrnLSj&amp;_nc_oc=Adouu-KWNcZNLKI2Wika91OIHIpClrQWiR9q4QwL9JqAWfdPiwz8g3knCxjz13oAapw&amp;_nc_zt=23&amp;se=-1&amp;_nc_ht=scontent-lax3-1.xx&amp;_nc_gid=dtUqoa26AVqKUfsK43wAoQ&amp;_nc_ss=72289&amp;oh=00_Af7EnwGHBi_Tdf_EeDzoXgool9xhwLe0rrn1hXxRG5WofQ&amp;oe=6A11ABD2</t>
  </si>
  <si>
    <t>1339475248178874</t>
  </si>
  <si>
    <t>https://scontent-lax7-1.xx.fbcdn.net/v/t39.30808-6/536272425_1339476748178724_790171350915524895_n.jpg?stp=cp6_dst-jpegr_s590x590_tt6&amp;_nc_cat=101&amp;ccb=1-7&amp;_nc_sid=127cfc&amp;_nc_ohc=WG2Z8FPrvTsQ7kNvwETQzz1&amp;_nc_oc=AdqvTxGd20b7MxbMQljEn4fNe1kXjdnLKHgG7TDPr2vSILGprLiZkzyJU9-Ynuj8mGI&amp;_nc_zt=23&amp;se=-1&amp;_nc_ht=scontent-lax7-1.xx&amp;_nc_gid=dtUqoa26AVqKUfsK43wAoQ&amp;_nc_ss=72289&amp;oh=00_Af63uV0Y3_zxbiVh-GOLjtE6hP7Yabo5j99Nv2f8y7mQDA&amp;oe=6A1188CF</t>
  </si>
  <si>
    <t>1339475071512225</t>
  </si>
  <si>
    <t>https://scontent-lax3-2.xx.fbcdn.net/v/t39.30808-6/537737144_1339476198178779_5811129602972326597_n.jpg?stp=cp6_dst-jpegr_s590x590_tt6&amp;_nc_cat=100&amp;ccb=1-7&amp;_nc_sid=127cfc&amp;_nc_ohc=VYNiObhcT-8Q7kNvwHmw7Is&amp;_nc_oc=Adosxb4oKmPqem_YYOYt86IvVAK1AAiAnkgs762PQiseTNvQoTXg7_erGHkKGAokJcI&amp;_nc_zt=23&amp;se=-1&amp;_nc_ht=scontent-lax3-2.xx&amp;_nc_gid=dtUqoa26AVqKUfsK43wAoQ&amp;_nc_ss=72289&amp;oh=00_Af5EN47IZIF9mFhKgQ0iEj_Y4pIODPzcA2ou916F-5xySg&amp;oe=6A11ABDA</t>
  </si>
  <si>
    <t>https://scontent-lax3-2.xx.fbcdn.net/v/t39.30808-1/306850270_535693431890397_4737971069423983421_n.jpg?stp=cp0_dst-jpg_s40x40_tt6&amp;_nc_cat=107&amp;ccb=1-7&amp;_nc_sid=2d3e12&amp;_nc_ohc=n8mtGAU-__oQ7kNvwFQBZCX&amp;_nc_oc=Ado1t7sY_U8qXDAr2Z06WoouZkSKdlAw7OVPX3uEJsgmJzlMfn1Wa4n4UN6kPr8ePiU&amp;_nc_zt=24&amp;_nc_ht=scontent-lax3-2.xx&amp;_nc_gid=dtUqoa26AVqKUfsK43wAoQ&amp;_nc_ss=72289&amp;oh=00_Af6p2ukIGhC7NQQdkCcmZ7ImMYeAYtpYajnqdppk2Z9NjQ&amp;oe=6A118C4A</t>
  </si>
  <si>
    <t>《Model Y L 細節相》
當佢大四座咁用，反低第三排就有個超大尾箱，應該幾好用，不過幾時有右軚版呢又或者根本會唔會有呢
#ModelYL #六座</t>
  </si>
  <si>
    <t>357429817700841</t>
  </si>
  <si>
    <t>https://m.facebook.com/hashtag/modelyl</t>
  </si>
  <si>
    <t>https://www.facebook.com/hashtag/modelyl?__eep__=6</t>
  </si>
  <si>
    <t>1056621084411940</t>
  </si>
  <si>
    <t>https://m.facebook.com/hashtag/%E5%85%AD%E5%BA%A7</t>
  </si>
  <si>
    <t>https://www.facebook.com/hashtag/%E5%85%AD%E5%BA%A7?__eep__=6</t>
  </si>
  <si>
    <t>2025-08-22T15:47:13.000Z</t>
  </si>
  <si>
    <t>UzpfSTc0NTIyOTAxMTQ1MjYwODpWSzoxNTI5Njc4OTU4NDQ1MDk4</t>
  </si>
  <si>
    <t>2025-08-19T11:18:45.000Z</t>
  </si>
  <si>
    <t>UzpfSTEwMDA2MzQ5MjM1NjYxMjpWSzoxNTI5Mzc1NDAxODA4Nzg3</t>
  </si>
  <si>
    <t>2025-08-19T01:56:10.000Z</t>
  </si>
  <si>
    <t>pcb.1529375401808787</t>
  </si>
  <si>
    <t>https://www.facebook.com/media/set/?set=pcb.1529375401808787&amp;type=1</t>
  </si>
  <si>
    <t>1336449625148103</t>
  </si>
  <si>
    <t>https://scontent-den2-1.xx.fbcdn.net/v/t39.30808-6/536388454_1336449628481436_4279553943471726376_n.jpg?stp=dst-jpg_s590x590_tt6&amp;_nc_cat=107&amp;ccb=1-7&amp;_nc_sid=aa7b47&amp;_nc_ohc=lqJYHGKwa6IQ7kNvwFFwDGf&amp;_nc_oc=Ado7OU32eOxYJrxPiGbA8L8ZbJ4ZSjHaorl7wGgcsuYobcrJFLRuG-Q4-H_nhbw-REU&amp;_nc_zt=23&amp;_nc_ht=scontent-den2-1.xx&amp;_nc_gid=rjzOqlXuDApmvuvEUn2aMw&amp;_nc_ss=72289&amp;oh=00_Af4NEmn6AkCH2BDSs3Eemns-L71PE2YxcvbkTMWQ2mGwVA&amp;oe=6A117BBF</t>
  </si>
  <si>
    <t>可能是汽車和顯示的文字是「 Model Y 立即订购」的圖像</t>
  </si>
  <si>
    <t>1336196341840098</t>
  </si>
  <si>
    <t>https://scontent-den2-1.xx.fbcdn.net/v/t39.30808-6/535541945_1336196618506737_3900830517008380764_n.jpg?stp=dst-jpg_s590x590_tt6&amp;_nc_cat=103&amp;ccb=1-7&amp;_nc_sid=aa7b47&amp;_nc_ohc=Y0QR3t2eRYYQ7kNvwFy8rlq&amp;_nc_oc=Adoa3MAi1PGc4ZI0bQBX3L4VUIigPJCAyrZgtTw6rPWE8PBPRSizrSluz6b9WAAx_9k&amp;_nc_zt=23&amp;_nc_ht=scontent-den2-1.xx&amp;_nc_gid=rjzOqlXuDApmvuvEUn2aMw&amp;_nc_ss=72289&amp;oh=00_Af534NfmHkIM99MMwHRVPlLLI53S3skLAi3FtCAFeD89qA&amp;oe=6A11A9E0</t>
  </si>
  <si>
    <t>可能是顯示的文字是「舒适空间 更舒适的座椅， 更舒适的座椅，更安静的座触,独立的舒通 椅，更安静的座舱， 更安静的坐舱 独立的舒适 性调节功能， 使每一位都能充分享受驾乘之 旅。」的圖像</t>
  </si>
  <si>
    <t>1336215985171467</t>
  </si>
  <si>
    <t>https://scontent-den2-1.xx.fbcdn.net/v/t39.30808-6/536422328_1336215988504800_6310038635356777232_n.jpg?stp=dst-jpg_s590x590_tt6&amp;_nc_cat=104&amp;ccb=1-7&amp;_nc_sid=aa7b47&amp;_nc_ohc=SZfF78KgHPkQ7kNvwE6l3N-&amp;_nc_oc=Adpn45NQ-YJIiidoQa87cYv8a65mfk3wWt6OUBVM8kt_UH7jdVd1EQlLTzNFDFaTpac&amp;_nc_zt=23&amp;_nc_ht=scontent-den2-1.xx&amp;_nc_gid=rjzOqlXuDApmvuvEUn2aMw&amp;_nc_ss=72289&amp;oh=00_Af5eo4uQvYKPTvDv6GT_Z1bz9DVMvqt0LKZwrz0YnWQ2Rw&amp;oe=6A119C75</t>
  </si>
  <si>
    <t>1336196398506759</t>
  </si>
  <si>
    <t>https://scontent-den2-1.xx.fbcdn.net/v/t39.30808-6/535449369_1336196665173399_7023439892541713010_n.jpg?stp=dst-jpg_s590x590_tt6&amp;_nc_cat=106&amp;ccb=1-7&amp;_nc_sid=aa7b47&amp;_nc_ohc=xSH8PRYqe5wQ7kNvwFRLq1M&amp;_nc_oc=Ado_nY4kA5t6axifG48HpQaujpIKfu-pJkW2KHqgxfIPMb09c6feYziLqltAwgdFwhc&amp;_nc_zt=23&amp;_nc_ht=scontent-den2-1.xx&amp;_nc_gid=rjzOqlXuDApmvuvEUn2aMw&amp;_nc_ss=72289&amp;oh=00_Af4vDNFx-nL73LN432TmxLcYOmiX5NfaCOamacIjYWqSAg&amp;oe=6A117C00</t>
  </si>
  <si>
    <t>可能是汽車和顯示的文字是「宽敞 第二排独立座椅配备电动升降扶手， 通风和加热功能， 通风和加热功能，并可电动折叠 并可电动折叠。 第 三排座椅配备加热和电动折叠功能。 全景玻璃天窗， 视野开阔明亮， 全景玻璃天窗，视野开阔明亮，每 每个 座位均具备充裕的头部和腿部空间。」的圖像</t>
  </si>
  <si>
    <t>1336223385170727</t>
  </si>
  <si>
    <t>https://scontent-den2-1.xx.fbcdn.net/v/t39.30808-6/534913875_1336223388504060_5513028200024658866_n.jpg?stp=dst-jpg_s590x590_tt6&amp;_nc_cat=102&amp;ccb=1-7&amp;_nc_sid=aa7b47&amp;_nc_ohc=xPfyzFhstREQ7kNvwH5xl0d&amp;_nc_oc=AdpBK6JInu8VLYFalxf17xQSd8BPcJ-xHnDsfvb6TTSmQ7PkGD_JpUqRpyuSAcYOt5M&amp;_nc_zt=23&amp;_nc_ht=scontent-den2-1.xx&amp;_nc_gid=rjzOqlXuDApmvuvEUn2aMw&amp;_nc_ss=72289&amp;oh=00_Af5nvgCMLEyI_9U8o5TPwr5pGyZxufciLOtUEcQ3aLWwvQ&amp;oe=6A1185F3</t>
  </si>
  <si>
    <t>可能是汽車和顯示的文字是「热涂层的 视野通透的同时 璃和尾门玻璃 勢和尾门玻璃能量反射效率大幅提升 能量反射效率大幅提升」的圖像</t>
  </si>
  <si>
    <t>UzpfSTM0MjkyMjIxMzM4ODQwNDc6Vks6MTUyNzc4NzQzMTk2NzU4NA==</t>
  </si>
  <si>
    <t>2025-08-17T03:27:36.000Z</t>
  </si>
  <si>
    <t>pcb.1527787431967584</t>
  </si>
  <si>
    <t>https://www.facebook.com/media/set/?set=pcb.1527787431967584&amp;type=1</t>
  </si>
  <si>
    <t>3434513720021555</t>
  </si>
  <si>
    <t>https://scontent-den2-1.xx.fbcdn.net/v/t39.30808-6/533120329_3434513723354888_3428765339465522573_n.png?stp=dst-png_s590x590&amp;_nc_cat=108&amp;ccb=1-7&amp;_nc_sid=aa7b47&amp;_nc_ohc=vk5V05lohe4Q7kNvwFwSpv1&amp;_nc_oc=AdpD_Cj_hjLwY9Nv2lb8qY4Ot0fiFJs5cyAtkez0IYYgJv14nc1YuIiZ20H7t5kBGDI&amp;_nc_zt=23&amp;_nc_ht=scontent-den2-1.xx&amp;_nc_gid=rjzOqlXuDApmvuvEUn2aMw&amp;_nc_ss=72289&amp;oh=00_Af77w9e_iRQuy1J-Da2M3ige4aG_-zSwJjLE8b1Fid11fg&amp;oe=6A11ADE3</t>
  </si>
  <si>
    <t>3429222133884047</t>
  </si>
  <si>
    <t>3434513796688214</t>
  </si>
  <si>
    <t>https://scontent-den2-1.xx.fbcdn.net/v/t39.30808-6/534188757_3434513800021547_3690784373029688538_n.png?stp=dst-png_s590x590&amp;_nc_cat=103&amp;ccb=1-7&amp;_nc_sid=aa7b47&amp;_nc_ohc=6XATsKRJfagQ7kNvwF8VmFX&amp;_nc_oc=Adr3IjoNE0rvY_Pvm6LMS_9T9RARwhW1uf2u_7btPCWT9uQu9o_f82AceEluBWw0AW0&amp;_nc_zt=23&amp;_nc_ht=scontent-den2-1.xx&amp;_nc_gid=rjzOqlXuDApmvuvEUn2aMw&amp;_nc_ss=72289&amp;oh=00_Af6LvqB6u9NKvLi2fmuknv2dbK8-BWEl7K_dZ8AA_ZFiLA&amp;oe=6A11A825</t>
  </si>
  <si>
    <t>UzpfSTQxNTE2MTk3MTE3NDUzOTk6Vks6MTUyMzkwMTA1NTY4OTU1NQ==</t>
  </si>
  <si>
    <t>2025-08-12T08:07:27.000Z</t>
  </si>
  <si>
    <t>4151620168412020</t>
  </si>
  <si>
    <t>https://www.facebook.com/4151619711745399/photos/gm.1523901055689555/4151620168412020/?type=3</t>
  </si>
  <si>
    <t>UzpfSTEwMDAwMjM5NzIwMjg4ODpWSzoxNTIwNzc2NDQyNjY4Njgz</t>
  </si>
  <si>
    <t>2025-08-08T14:53:36.000Z</t>
  </si>
  <si>
    <t>FF1B1054</t>
  </si>
  <si>
    <t>24146835604979676</t>
  </si>
  <si>
    <t>https://www.facebook.com/photo.php?fbid=24146835604979676&amp;set=gm.1520776442668683&amp;type=3</t>
  </si>
  <si>
    <t>UzpfSTEwMDA4ODQ2MDg4MjcwMTpWSzoxNTIwNzIwNjQyNjc0MjYz</t>
  </si>
  <si>
    <t>2025-08-08T10:13:00.000Z</t>
  </si>
  <si>
    <t>738417402432863</t>
  </si>
  <si>
    <t>https://scontent-bos5-1.xx.fbcdn.net/v/t39.30808-6/528747372_738417409099529_930166377887371848_n.jpg?stp=dst-jpg_s640x640_tt6&amp;_nc_cat=109&amp;ccb=1-7&amp;_nc_sid=127cfc&amp;_nc_ohc=imaC5QJD4P4Q7kNvwFAwDl8&amp;_nc_oc=Adp2p6yhRxzA2YA3JY4nmZ6je9YZHx43ObC1fwBNn3d5pQITiIokesGOTqyZoWIkQ6s&amp;_nc_zt=23&amp;_nc_ht=scontent-bos5-1.xx&amp;_nc_gid=hZQwMGakGWVTLLE_DjFVBQ&amp;_nc_ss=7c289&amp;oh=00_Af5HfNkUr25DZeJ1iBaBtf3ReG1GDa1-fYxS_YEQ5_NwWQ&amp;oe=6A118496</t>
  </si>
  <si>
    <t>https://www.facebook.com/photo.php?fbid=738417402432863&amp;set=a.112768591664417&amp;type=3</t>
  </si>
  <si>
    <t>https://scontent-bos5-1.xx.fbcdn.net/v/t39.30808-1/317600498_100972522861444_6118366375998628037_n.jpg?stp=cp0_dst-jpg_s40x40_tt6&amp;_nc_cat=101&amp;ccb=1-7&amp;_nc_sid=2d3e12&amp;_nc_ohc=ArQVEk5cWFEQ7kNvwEbH9_g&amp;_nc_oc=AdrsVEy9zQ5vcFejlDGEOokDF--R2faz7vESJULQzdGh2xWN8IwVxRdM5L3bsq7Ack8&amp;_nc_zt=24&amp;_nc_ht=scontent-bos5-1.xx&amp;_nc_gid=hZQwMGakGWVTLLE_DjFVBQ&amp;_nc_ss=7c289&amp;oh=00_Af7NcSJH_gRxtU_W5ZWWlhw5b1XO1HTc4SOl9-VBkiWl2w&amp;oe=6A119B4E</t>
  </si>
  <si>
    <t>【2025年7月份電動車首次登記】
7月份出車數字，Tesla同BYD Hong Kong - Harmony Auto繼續叮噹馬頭，Tesla稍稍多31部回到第一位，第三位則由AION取得，主力車型為AION V。
頭五位型號：
1️⃣BYD Sealion 7 - 479部
2️⃣Tesla Model 3 RWD - 404部
3️⃣Tesla Model Y RWD - 239部
4️⃣AION V Luxury - 128部
5️⃣DENZA D9 - 61部
*以運輸署登記型號名稱計
想知邊部電動車好賣啲？Click入黎網站 https://hkevdb.com
#TESLA #BYD #AION #XPENG #BMW</t>
  </si>
  <si>
    <t>NjQyMTgzOTU5MjA4MTA3Omh0dHBzXGEvL2hrZXZkYi5jb20vOjpEZWZhdWx0Ojo6NzM4NDE5MzE5MDk5MzM4Og==</t>
  </si>
  <si>
    <t>https://lm.facebook.com/l.php?u=https%3A%2F%2Fhkevdb.com%2F&amp;h=AUAS3gRTMppe8Up_y0OB3IaqWwhxWBwo6s2bKwNKAKN94GBfnBpHcbrhU3Mz0vtC40AUaSGNjDpHgk0blKAVKR426G_ZM3bY-s3KjMJI8mcKK_myThvaElAgrS_3dlAzTPZKGKgt65YScJf9YjqVn6CD05ZIVzLw&amp;s=1</t>
  </si>
  <si>
    <t>https://l.facebook.com/l.php?u=https%3A%2F%2Fhkevdb.com%2F&amp;h=AUC-1c6rXo-J1NLRgVedfvvb7_VcVFoKxMJTTuvdDAfdCJV2O_Hc8PLplCDhreWAWdLfwmsArYmxSnTcihoCL-wWnJ2HzveCQMDhbgRlWmUoOEShpjY4pNj4qTtB6CcoWNycRJ-uS4UiIjj0unnvb_0NNvEHPgG5&amp;s=1</t>
  </si>
  <si>
    <t>2025-08-08T08:00:21.000Z</t>
  </si>
  <si>
    <t>https://www.facebook.com/hkevdb/posts/pfbid0TNGsMmyBnNHq6SQg2ZSHWC2F5gzGfTLAAv8NQw63XX2chAzy8HLg2HhwvxfELZyrl</t>
  </si>
  <si>
    <t>UzpfSTU4ODc1OTE1Njk3MDg2NjpWSzoxNTE3MjA4OTYzMDI1NDMx</t>
  </si>
  <si>
    <t>2025-08-04T06:44:02.000Z</t>
  </si>
  <si>
    <t>UzpfSTEwMDAwMzcxNzgyMzE3OTpWSzoxNTE0OTMwODIzMjUzMjQ1</t>
  </si>
  <si>
    <t>2025-08-01T07:02:09.000Z</t>
  </si>
  <si>
    <t>pcb.1514930823253245</t>
  </si>
  <si>
    <t>https://www.facebook.com/media/set/?set=pcb.1514930823253245&amp;type=1</t>
  </si>
  <si>
    <t>3657697777697447</t>
  </si>
  <si>
    <t>https://scontent-mia3-1.xx.fbcdn.net/v/t39.30808-6/526671412_3657697784364113_1474877379744660378_n.jpg?stp=dst-jpg_s590x590_tt6&amp;_nc_cat=111&amp;ccb=1-7&amp;_nc_sid=aa7b47&amp;_nc_ohc=TTlU0gPLHXQQ7kNvwGJJl50&amp;_nc_oc=Adp_gu0r5MvMe5BQUWTOL3RznYOnc8IxqXcyVgWETlSAeW70y9yJJ-h96AMbN3yVZtE&amp;_nc_zt=23&amp;_nc_ht=scontent-mia3-1.xx&amp;_nc_gid=Ue4PpCVV57DLmcy7tlyZiw&amp;_nc_ss=72289&amp;oh=00_Af60Zn-JA-nkbG7NZQAlGe3BOHiSYe6KByI9ouIEFmhYJA&amp;oe=6A117C20</t>
  </si>
  <si>
    <t>pfbid02bYuCzanet8AUFPgG7Pc7vmkDAXUGAytagi2sXQTDA5A2j3fVqQPZ8F1YWYTmFDc8l</t>
  </si>
  <si>
    <t>3657697847697440</t>
  </si>
  <si>
    <t>https://scontent-mia5-1.xx.fbcdn.net/v/t39.30808-6/525943674_3657697907697434_4489795054501884152_n.jpg?stp=dst-jpg_s590x590_tt6&amp;_nc_cat=102&amp;ccb=1-7&amp;_nc_sid=aa7b47&amp;_nc_ohc=uET-pYQfnssQ7kNvwEwnl3d&amp;_nc_oc=AdpvXb5IT9uYDARd08koh6XJsQlmQAxzHzt_mqH87aD1q7cy0UX7VWVYOGVx0DgMB9g&amp;_nc_zt=23&amp;_nc_ht=scontent-mia5-1.xx&amp;_nc_gid=Ue4PpCVV57DLmcy7tlyZiw&amp;_nc_ss=72289&amp;oh=00_Af7FTL3i13Xf-Yjs4VRB7G1B2GYybc-UdTzzbKpfwS4NTw&amp;oe=6A11984E</t>
  </si>
  <si>
    <t>UzpfSTEwODk4MTA2OTkyNDIxMjc6Vks6MTUxMTg2ODExMDIyNjE4Mw==</t>
  </si>
  <si>
    <t>2025-07-30T07:53:18.000Z</t>
  </si>
  <si>
    <t>UzpfSTEyNTQ2MDk3Mzk2MzA2MTA6Vks6MTUwODg0MzQ1Mzg2MTk4Mg==</t>
  </si>
  <si>
    <t>https://youtu.be/0xumyEf-WRI</t>
  </si>
  <si>
    <t>2025-07-24T11:18:49.000Z</t>
  </si>
  <si>
    <t>FFEBF5FF</t>
  </si>
  <si>
    <t>1273130084445242</t>
  </si>
  <si>
    <t>https://www.facebook.com/1254609739630610/photos/gm.1508843453861982/1273130084445242/?type=3</t>
  </si>
  <si>
    <t>UzpfSTEwMDA2MzQ5MjM1NjYxMjpWSzoxNTA0Mjg1NzE0MzE3NzU2</t>
  </si>
  <si>
    <t>https://www.stheadline.com/car/3474717/</t>
  </si>
  <si>
    <t>2025-07-18T11:15:35.000Z</t>
  </si>
  <si>
    <t>全新SUV電動車 起亞KIA EV3及EV5香港發表│5座小型及中型SUV共4款選擇 「一換一」入門價26.98萬元起</t>
  </si>
  <si>
    <t>1307987977994268</t>
  </si>
  <si>
    <t>https://external-lax7-1.xx.fbcdn.net/emg1/v/t13/7728625455951333797?url=https%3A%2F%2Fimage.hkhl.hk%2Ff%2F1200p0%2F0x0%2F100%2Fnone%2Ff40ee1c4e45efcf01582a41488f75fae%2F2025-07%2F1_20.png&amp;fb_obo=1&amp;utld=hkhl.hk&amp;stp=c0.5000x0.5000f_dst-jpg_flffffff_p500x261_q75_tt6&amp;_nc_gid=zVi4AUmyPYRjdX5-BGGdVw&amp;_nc_oc=AdoroHIMPP1fyx4W3AAXjLzHCEYvDvtIhXWzjCr0VjZTnvqTOizRsOEyMUQ3mxZzLoZJ8i42LohMCBCgJ8AD8VTj&amp;ccb=13-1&amp;oh=06_Q3-_AZ6dVjsP23gGEIz76XOOuk4kfHHhcj0h_nEubTEJsg5x&amp;oe=6A0DABC3&amp;_nc_sid=085657</t>
  </si>
  <si>
    <t>UzpfSTEwMDA2MzQ5MjM1NjYxMjpWSzoxNTA0MDg2NzQ3NjcwOTg2</t>
  </si>
  <si>
    <t>2025-07-18T04:39:49.000Z</t>
  </si>
  <si>
    <t>1307748678018198</t>
  </si>
  <si>
    <t>https://www.facebook.com/photo.php?fbid=1307748678018198&amp;set=gm.1504086747670986&amp;type=3</t>
  </si>
  <si>
    <t>UzpfSTEwMDAwNzI2NDc0MDU2MjpWSzoxNTAzNDg5NDI0Mzk3Mzg1</t>
  </si>
  <si>
    <t>https://carparkhero.com/car-park/millennium-city-2-3</t>
  </si>
  <si>
    <t>2025-07-17T09:43:34.000Z</t>
  </si>
  <si>
    <t>竟然仲有免費充電</t>
  </si>
  <si>
    <t>1127727489377399</t>
  </si>
  <si>
    <t>可能是顯示的文字是「 Let's etsCHARGE et'SCHARGE7月充電放題！ 7月 CHARGE 充電放題！ 每週新增充電站 免費任你試 想知下個免費試充站喺邊？ 即刻註冊！ 觀塘 創紀之城 創紀之城7月17-19 7月17-19 2-3期 免費 LatECHAROF 新蒲崗 火炭 7月品日免費 7月？日 免費 7月？日 ? 免費 7月：日 Emmlomm.n ጠጠይመቢ 」的圖像</t>
  </si>
  <si>
    <t>https://scontent-lax7-1.xx.fbcdn.net/v/t39.30808-6/518323637_1127727492710732_6364870282070643464_n.jpg?stp=dst-jpg_p526x296_tt6&amp;_nc_cat=101&amp;ccb=1-7&amp;_nc_sid=127cfc&amp;_nc_ohc=zSg6ocDbgNoQ7kNvwGYdLr4&amp;_nc_oc=Adp7vaO-ESkPMAaXeNs2S4GfhAL3vESlxEqtMJ5Wz-YphtYp_gjKNBYXbV0-Dmzkr9bEpdrnvSsenEVBErTIjLfv&amp;_nc_zt=23&amp;_nc_ht=scontent-lax7-1.xx&amp;_nc_gid=zVi4AUmyPYRjdX5-BGGdVw&amp;_nc_ss=72289&amp;oh=00_Af6OgLB7mAEYByrOdc98FOVMuXEwgYIKCvlCnS5lnhsBWA&amp;oe=6A11A09A</t>
  </si>
  <si>
    <t>https://www.facebook.com/photo.php?fbid=1127727489377399&amp;set=a.439507868199368&amp;type=3</t>
  </si>
  <si>
    <t>https://scontent-lax3-2.xx.fbcdn.net/v/t39.30808-1/301992206_439507891532699_8927842219222884717_n.png?stp=cp0_dst-png_s40x40&amp;_nc_cat=100&amp;ccb=1-7&amp;_nc_sid=2d3e12&amp;_nc_ohc=4u8LZsLuQZsQ7kNvwHrOluC&amp;_nc_oc=Adot0uPat4w1MnyiltTXg7fulQOZ7fliEsR_fsUB1ALsaQVoRsYtt0XdNjX9znQ8V03JNOsmYVAlMBEqltRYFsFb&amp;_nc_zt=24&amp;_nc_ht=scontent-lax3-2.xx&amp;_nc_gid=zVi4AUmyPYRjdX5-BGGdVw&amp;_nc_ss=72289&amp;oh=00_Af7V7ucdhdxVAb5ga56UJDNUyk0rCnjCLjY9NdSXmrzAbg&amp;oe=6A1190B8</t>
  </si>
  <si>
    <t>【竟然仲有免費充電⁉️】
Let's Charge 全新 60kW 快速充電站聽日正式進駐觀塘創紀之城2及3期，有限時3日免費試充唔洗登記，即插即用。​​
位置
https://carparkhero.com/car-park/millennium-city-2-3
更多 Let's Charge 充電站
https://carparkhero.com/label/lets-charge</t>
  </si>
  <si>
    <t>NjQyMTgzOTU5MjA4MTA3Omh0dHBzXGEvL2NhcnBhcmtoZXJvLmNvbS9jYXItcGFyay9taWxsZW5uaXVtLWNpdHktMi0zOjpEZWZhdWx0Ojo6MTEyNzcyOTk1NjA0MzgxOTo=</t>
  </si>
  <si>
    <t>https://lm.facebook.com/l.php?u=https%3A%2F%2Fcarparkhero.com%2Fcar-park%2Fmillennium-city-2-3&amp;h=AUCUp9sYAy01sEeVnod1udmQ1UXXlYPbSpUcFmWKh3XRQxICqp1zsKAeWk20LPW81mlLEpRcW06mBFSzWZMQzZ_Eu7r2zO36361B8cQhSgiaDQfDzYvKdfaxtFSBx6eojbJs3wLTfhXAtzr9Xu_Sil0lV50ePP-OE5-iJfg2R_Q3BljT&amp;s=1</t>
  </si>
  <si>
    <t>https://l.facebook.com/l.php?u=https%3A%2F%2Fcarparkhero.com%2Fcar-park%2Fmillennium-city-2-3&amp;h=AUC9h78CogBWmXdfcPHZT743BoL-vcegp5GxoxrOPojjRVp29o2aWt37rOoL69zJHT4Qt82ExA96VMa7Ol-6U-UEaahVB99IHSqrfwaz9ZtMVwVXkgK20JmpiqoBwLgM0z6d896QfFRFTimFfWNIrzjV9Qg_hm_0EQ7uha6PTphTORr9&amp;s=1</t>
  </si>
  <si>
    <t>https://carparkhero.com/label/lets-charge</t>
  </si>
  <si>
    <t>NjQyMTgzOTU5MjA4MTA3Omh0dHBzXGEvL2NhcnBhcmtoZXJvLmNvbS9sYWJlbC9sZXRzLWNoYXJnZTo6RGVmYXVsdDo6OjExMjc3Mjk5NTYwNDM4MTk6</t>
  </si>
  <si>
    <t>https://lm.facebook.com/l.php?u=https%3A%2F%2Fcarparkhero.com%2Flabel%2Flets-charge&amp;h=AUCvPwLcenoerSiK2vTqgZAUPGVA_VvdgRkmMhd_40bEd-YMVvJQLyNKskl5qjceiBjSpGlT5MJoet9_Olfl53So5mcwefKKN2eIqsSl2D7RQorsIQukm0_C3Pg-c55-DmZONf6569RKOE1ukIJmUwaAhcSkIeBQbYPDOoW5a9TiGVK3&amp;s=1</t>
  </si>
  <si>
    <t>https://l.facebook.com/l.php?u=https%3A%2F%2Fcarparkhero.com%2Flabel%2Flets-charge&amp;h=AUD6AJWF9jhoVEazDfjrfMEznLcsKamILJyxWwcafLxA2lXMDP_TIdXQ4eu5_bwUpTCQ2yl9qntxe7ZS2AMsqNPLGFMMzw0WN4V_iN5YzGpB8d2kOiWTEJHE35hZa2r3AhkrtHM3sEwnKWNS8SkzjWy2Yi-XrfPuBE6GmJQKxbD0Xy7G&amp;s=1</t>
  </si>
  <si>
    <t>2025-07-16T09:56:56.000Z</t>
  </si>
  <si>
    <t>https://www.facebook.com/carparkherohk/posts/pfbid0FZJsqsuptJ9TLVxVXezAXdxeUoeDUYph3mvKByvbGaASeLyDwdBhPZ7rjCneEMiYl</t>
  </si>
  <si>
    <t>UzpfSTEwMDA2MzQ5MjM1NjYxMjpWSzoxNTAyODk4OTI0NDU2NDM1</t>
  </si>
  <si>
    <t>2025-07-16T14:11:23.000Z</t>
  </si>
  <si>
    <t>1306401268152939</t>
  </si>
  <si>
    <t>https://www.facebook.com/photo.php?fbid=1306401268152939&amp;set=gm.1502898924456435&amp;type=3</t>
  </si>
  <si>
    <t>UzpfSTEwMDA2MzQ5MjM1NjYxMjpWSzoxNTAxOTc2OTIxMjE1MzAy</t>
  </si>
  <si>
    <t>2025-07-15T09:54:08.000Z</t>
  </si>
  <si>
    <t>UzpfSTEwMDA2MzQ5MjM1NjYxMjpWSzoxNTAwMzgyMjA4MDQxNDQw</t>
  </si>
  <si>
    <t>2025-07-13T08:56:57.000Z</t>
  </si>
  <si>
    <t>1303475288445537</t>
  </si>
  <si>
    <t>https://www.facebook.com/photo.php?fbid=1303475288445537&amp;set=gm.1500382208041440&amp;type=3</t>
  </si>
  <si>
    <t>UzpfSTEwMDA2MzQ5MjM1NjYxMjpWSzoxNDk5NzQzNjkxNDM4NjI1</t>
  </si>
  <si>
    <t>https://youtu.be/bHPSugopCz0</t>
  </si>
  <si>
    <t>2025-07-12T12:52:07.000Z</t>
  </si>
  <si>
    <t>電動車新牌費你要知道的事 | 額定功率是什麼 | 車主 &amp; 準車主必看</t>
  </si>
  <si>
    <t>1303549865104746</t>
  </si>
  <si>
    <t>https://www.facebook.com/photo.php?fbid=1303549865104746&amp;set=gm.1499743691438625&amp;type=3</t>
  </si>
  <si>
    <t>UzpfSTEwMDA4ODQ2MDg4MjcwMTpWSzoxNDk4Njk3NDM0ODc2NTg0</t>
  </si>
  <si>
    <t>2025-07-11T03:49:01.000Z</t>
  </si>
  <si>
    <t>715840564690547</t>
  </si>
  <si>
    <t>https://scontent-lga3-3.xx.fbcdn.net/v/t39.30808-6/517625825_715840568023880_8733566543814505650_n.jpg?stp=dst-jpg_p526x296_tt6&amp;_nc_cat=108&amp;ccb=1-7&amp;_nc_sid=127cfc&amp;_nc_ohc=LtruzKOZpUwQ7kNvwGpgXKZ&amp;_nc_oc=Adpi45EXccGrkb1olN6K9f8M1RH8y9RuwivrJ6kg3uMvO6yOqiHPC7uUrrv4GNPQVdE&amp;_nc_zt=23&amp;_nc_ht=scontent-lga3-3.xx&amp;_nc_gid=4mEriUGolQ1nAAFwvfaYfA&amp;_nc_ss=72289&amp;oh=00_Af7V5ZcQc379FLukdtZ6FZT19kV2ixd_oUZWzMPT97PcVA&amp;oe=6A118F9F</t>
  </si>
  <si>
    <t>https://www.facebook.com/photo.php?fbid=715840564690547&amp;set=a.112768591664417&amp;type=3</t>
  </si>
  <si>
    <t>https://scontent-lga3-2.xx.fbcdn.net/v/t39.30808-1/317600498_100972522861444_6118366375998628037_n.jpg?stp=cp0_dst-jpg_s40x40_tt6&amp;_nc_cat=101&amp;ccb=1-7&amp;_nc_sid=2d3e12&amp;_nc_ohc=ArQVEk5cWFEQ7kNvwEnrHHC&amp;_nc_oc=AdogUrgsbTge0NrNoPsg59eGAkS5PAmLmFs6AVzFtSaNcx3p6tMe982sDEv-hePtgNo&amp;_nc_zt=24&amp;_nc_ht=scontent-lga3-2.xx&amp;_nc_gid=4mEriUGolQ1nAAFwvfaYfA&amp;_nc_ss=72289&amp;oh=00_Af4gTPBBuLgBJnhmNofnaKZ-5_HAXnkdgQlOis0nEZAUJA&amp;oe=6A119B4E</t>
  </si>
  <si>
    <t>【2025年上半年十大電動車品牌及型號】
2025已經過了六個月，係時候做返個電動車半年結
➡️十大品牌‼️
1️⃣BYD
2️⃣TESLA
3️⃣B.M.W.
4️⃣ZEEKR
5️⃣XPENG
6️⃣M.G.
7️⃣DENZA
8️⃣MAXUS
9️⃣SMART
GAC AION
➡️十大型號‼️
1️⃣BYD SEALION 7 - 3,676部
2️⃣TESLA MODEL 3 RWD - 1,882部
3️⃣TESLA MODEL Y RWD - 1,446部
4️⃣ZEEKR 009 - 496部
5️⃣DENZA D9 - 486部 
6️⃣BYD SEAL - 384部
7️⃣TESLA MODEL Y LR - 383部
8️⃣BYD M6 - 372部
9️⃣XPENG G6 580 PRO RWD - 342部
MG ZS EV - 326部
*以運輸署登記型號名稱計
想知邊部電動車好賣啲？Click入黎網站 https://hkevdb.com</t>
  </si>
  <si>
    <t>NjQyMTgzOTU5MjA4MTA3Omh0dHBzXGEvL2hrZXZkYi5jb20vOjpEZWZhdWx0Ojo6NzE1ODQxNjc4MDIzNzY5Og==</t>
  </si>
  <si>
    <t>https://lm.facebook.com/l.php?u=https%3A%2F%2Fhkevdb.com%2F&amp;h=AUBDl0X-I9SuNE2ovZ7WvOLUc1SFgU1LamKPGCGdibX_cPuz8eS60iYsF5Zum3NnDOvkpj5ac4WFkVF2uRBXMeG_Hl-uoqWXr9M60mlGAr7ZKgTrqkU2SJj6eqYm1GrqU2VcrzprVNMU7doQkmsHZGrue5szr35o&amp;s=1</t>
  </si>
  <si>
    <t>https://l.facebook.com/l.php?u=https%3A%2F%2Fhkevdb.com%2F&amp;h=AUBsseBjRdxHG4Ttpu7n65fU3vdtwl88F7Czji-b6ZfklAPL62xxIXADkyA9pivcmZh_psA5ab6D8HZyWDv42NjLXvGFFsUm2JreLFDbLC07RGD1Ak5QBY6iHOXk28TlR8vfwGlH962I6LXQnBBGYA6CM5z8QzHa&amp;s=1</t>
  </si>
  <si>
    <t>2025-07-11T03:34:02.000Z</t>
  </si>
  <si>
    <t>https://www.facebook.com/hkevdb/posts/pfbid0f94E66DFnizfLj2MrmeCVT1FpAW7LP4XQdC2MLTH6Pyqq72Qscwge73snia857tZl</t>
  </si>
  <si>
    <t>UzpfSTM2MzUwODEzODM0MjQwMTM6Vks6MTQ5ODEyNTU5ODI2NzEwMQ==</t>
  </si>
  <si>
    <t>2025-07-10T09:18:53.000Z</t>
  </si>
  <si>
    <t>1223503966129798</t>
  </si>
  <si>
    <t>https://www.facebook.com/3635081383424013/photos/gm.1498125598267101/1223503966129798/?type=3</t>
  </si>
  <si>
    <t>UzpfSTEwMDAwNzI2NDc0MDU2MjpWSzoxNDk3NDIzMjcxNjcwNjY3</t>
  </si>
  <si>
    <t>2025-07-09T10:45:43.000Z</t>
  </si>
  <si>
    <t>https://scontent-atl3-3.xx.fbcdn.net/v/t39.30808-6/518326709_1122355293247952_5062976096786529653_n.jpg?_nc_cat=108&amp;ccb=1-7&amp;_nc_sid=127cfc&amp;_nc_ohc=hUpaU9Se7RUQ7kNvwFu7Wop&amp;_nc_oc=AdqAyq92J6B_bUZRfbksCrerXDHP_2EGlL5_2VS_86qgFR6LYXC_xK1p1TkhJ_1P7Q4&amp;_nc_zt=23&amp;_nc_ht=scontent-atl3-3.xx&amp;_nc_gid=tPjn3syrprcBaic7EjlzSg&amp;_nc_ss=72289&amp;oh=00_Af6oypEx1o7aukDZVIZ0JWdoR1DUZUV-ACqD4kynifzODg&amp;oe=6A11ABC9</t>
  </si>
  <si>
    <t>https://scontent-atl3-2.xx.fbcdn.net/v/t39.30808-1/301992206_439507891532699_8927842219222884717_n.png?stp=cp0_dst-png_s40x40&amp;_nc_cat=100&amp;ccb=1-7&amp;_nc_sid=2d3e12&amp;_nc_ohc=4u8LZsLuQZsQ7kNvwE5vDhU&amp;_nc_oc=AdoC1HFv9YXbZTpjmPHklIA5ynt2QUwAeHEax50O8RPiaih44vUeus5z-0Y6ZPvEFT0&amp;_nc_zt=24&amp;_nc_ht=scontent-atl3-2.xx&amp;_nc_gid=tPjn3syrprcBaic7EjlzSg&amp;_nc_ss=72289&amp;oh=00_Af6lamnGAin4PolLHVE6RivkRjty-D-5uOl3opY4ahP8Aw&amp;oe=6A1190B8</t>
  </si>
  <si>
    <t>https://lm.facebook.com/l.php?u=https%3A%2F%2Fcarparkhero.com%2Fev-licence-fee&amp;h=AUDjCYbPGANRmOWZin3uinHLsKMGtWC8q0pgckSIIUtXB9DL2EvkSFO-QyrGsGAU5wWMNIXVSOOEfnP9FjIHrW7y3hAtByxy7yPYCazGY5iugAAe2NiOTaXQtc7kIlVCsjzFr-z2MoFjKcqk_4yyWY_Kgkcu10et&amp;s=1</t>
  </si>
  <si>
    <t>https://l.facebook.com/l.php?u=https%3A%2F%2Fcarparkhero.com%2Fev-licence-fee&amp;h=AUAMGTbO-Zsyho7mEj-U67VcstAnbCcfoVc_KUiT5Y8zTlIK2afJC3WEmmHU6MJM99mqEm6_Pja-jH_RgG236ZQwk8dz43F5sX3H5aQphy3wwdvkwj-fXpRDRm6vONTZor0vLqz6R_avbLf8l_c22c33ExMSHsHA&amp;s=1</t>
  </si>
  <si>
    <t>UzpfSTEwMDA2MzQ5MjM1NjYxMjpWSzoxNDk3MjkyODQxNjgzNzEw</t>
  </si>
  <si>
    <t>2025-07-09T06:33:38.000Z</t>
  </si>
  <si>
    <t>1300062332120166</t>
  </si>
  <si>
    <t>https://www.facebook.com/photo.php?fbid=1300062332120166&amp;set=gm.1497292841683710&amp;type=3</t>
  </si>
  <si>
    <t>UzpfSTEwMDA4ODQ2MDg4MjcwMTpWSzoxNDk2NzU4MTg4NDAzODQy</t>
  </si>
  <si>
    <t>2025-07-08T12:40:48.000Z</t>
  </si>
  <si>
    <t>712861028321834</t>
  </si>
  <si>
    <t>https://scontent-atl3-2.xx.fbcdn.net/v/t39.30808-6/516765112_712861031655167_4788375473349024719_n.jpg?stp=dst-jpg_p526x296_tt6&amp;_nc_cat=100&amp;ccb=1-7&amp;_nc_sid=127cfc&amp;_nc_ohc=rbS7oECsXycQ7kNvwFuuaiQ&amp;_nc_oc=AdqPp9bzf4p8zaP-0RRcaw5PWnU8QZoipTUxDs-PTh_5YmagFeL-PttJNXhf8PIkAxQ&amp;_nc_zt=23&amp;_nc_ht=scontent-atl3-2.xx&amp;_nc_gid=tPjn3syrprcBaic7EjlzSg&amp;_nc_ss=72289&amp;oh=00_Af7OVnUo1sXrPZx22_Zjh5LKWlVWwg3E7uIYQwhNpjsz4A&amp;oe=6A11A3DF</t>
  </si>
  <si>
    <t>https://www.facebook.com/photo.php?fbid=712861028321834&amp;set=a.112768591664417&amp;type=3</t>
  </si>
  <si>
    <t>https://scontent-atl3-2.xx.fbcdn.net/v/t39.30808-1/317600498_100972522861444_6118366375998628037_n.jpg?stp=cp0_dst-jpg_s40x40_tt6&amp;_nc_cat=101&amp;ccb=1-7&amp;_nc_sid=2d3e12&amp;_nc_ohc=ArQVEk5cWFEQ7kNvwE6oDHI&amp;_nc_oc=AdpvePW3n84EbSx0PIQIWvs32SYp69yL2Kn56_Hudb059i8PIRzWGNL-rJyApl6dNBU&amp;_nc_zt=24&amp;_nc_ht=scontent-atl3-2.xx&amp;_nc_gid=tPjn3syrprcBaic7EjlzSg&amp;_nc_ss=72289&amp;oh=00_Af7LELJ6gg__UNQz3LpBo1pnctxmBmfjt6m5gd9d9-22BQ&amp;oe=6A119B4E</t>
  </si>
  <si>
    <t>【2025年6月份電動車首次登記】
6月份出車數字，BYD Hong Kong - Harmony Auto重奪第一，Tesla守在第二位，主力車型不是新款Model Y，而是Model 3 RWD，第三位則由XPENG Hong Kong取得。
頭五位型號：
1️⃣BYD Sealion 7 - 794部
2️⃣Tesla Model 3 RWD - 439部
3️⃣Tesla Model Y RWD - 294部
4️⃣XPENG X9 610 PRO FWD - 116部
5️⃣XPENG X9 702 PRO FWD - 99部
*以運輸署登記型號名稱計
想知邊部電動車好賣啲？Click入黎網站 https://hkevdb.com
#BYD #TESLA #XPENG #BMW #ZEEKR</t>
  </si>
  <si>
    <t>61558376820016</t>
  </si>
  <si>
    <t>https://m.facebook.com/XPENGHK/</t>
  </si>
  <si>
    <t>https://www.facebook.com/XPENGHK</t>
  </si>
  <si>
    <t>XPENG Hong Kong</t>
  </si>
  <si>
    <t>NjQyMTgzOTU5MjA4MTA3Omh0dHBzXGEvL2hrZXZkYi5jb20vOjpEZWZhdWx0Ojo6NzEyODYyMDAxNjU1MDcwOg==</t>
  </si>
  <si>
    <t>https://lm.facebook.com/l.php?u=https%3A%2F%2Fhkevdb.com%2F&amp;h=AUD-lF0B93SqqVkGQj2UKZLrc7PSBnLIAt579xe1YDNBXlKxaw-RsudHipW-5a2QvORMFteMDrPFxwq96Ie7vwlH-fT2h3uvgHWDYtAhx9V5BL_fYgfEjKLT3o-szEyulyMoUMCaJK72cPLKPounKfWTNfKfZvcR&amp;s=1</t>
  </si>
  <si>
    <t>https://l.facebook.com/l.php?u=https%3A%2F%2Fhkevdb.com%2F&amp;h=AUDga2SlAtZSvncGURxWczcF0mw1pBbhNdts9eP1dhPoL8qa69EQmcTN51axba_h9JdDgrWg88mBKZhX8vzZmNXxlP1-0VmwhyPpoWgSEtzohJilnYuqjI5ESaQnR1yoK0YVhbJVDrEqtHmkL8ocaTPlt8_W_ka1&amp;s=1</t>
  </si>
  <si>
    <t>2025-07-07T13:27:28.000Z</t>
  </si>
  <si>
    <t>https://www.facebook.com/hkevdb/posts/pfbid02EwvYLzUgfW8YjyFC4XistvaN3iogHV1HjFCB3E8UFHxKeZV9bTTUwkrAGUCotHZ2l</t>
  </si>
  <si>
    <t>UzpfSTEwMDAwNzI2NDc0MDU2MjpWSzoxNDkzNjY3NDQyMDQ2MjUw</t>
  </si>
  <si>
    <t>https://carparkhero.com/tesla-hk-july-2025-new-offer</t>
  </si>
  <si>
    <t>2025-07-04T12:35:47.000Z</t>
  </si>
  <si>
    <t>FF2AB7DF</t>
  </si>
  <si>
    <t>1118533176963497</t>
  </si>
  <si>
    <t>https://scontent-bos5-1.xx.fbcdn.net/v/t39.30808-6/515987453_1118533180296830_7172747763697836553_n.jpg?_nc_cat=111&amp;ccb=1-7&amp;_nc_sid=127cfc&amp;_nc_ohc=KWDk1xAosLsQ7kNvwHitC-x&amp;_nc_oc=Adp1c3nvkdIvRStvue_6NLKot6LUvwFJvWfyQgVNXaUz2vPlaeb31c-_S37UZBTv23s&amp;_nc_zt=23&amp;_nc_ht=scontent-bos5-1.xx&amp;_nc_gid=VbLELDgmfoLl6THr8e4i1w&amp;_nc_ss=72289&amp;oh=00_Af6MkYjynAOZGA69sri_wvIkUTqiFRey6CXC-xA4vBiIQA&amp;oe=6A1186D9</t>
  </si>
  <si>
    <t>https://www.facebook.com/photo.php?fbid=1118533176963497&amp;set=a.439507868199368&amp;type=3</t>
  </si>
  <si>
    <t>https://scontent-bos5-1.xx.fbcdn.net/v/t39.30808-1/301992206_439507891532699_8927842219222884717_n.png?stp=cp0_dst-png_s40x40&amp;_nc_cat=100&amp;ccb=1-7&amp;_nc_sid=2d3e12&amp;_nc_ohc=4u8LZsLuQZsQ7kNvwGHgjPo&amp;_nc_oc=AdoON6msddXHP7ttWjxG2oojxXzcbNXdCsR9gFM4M7LjmYcxq0Fuxno1uYphuw7ugRg&amp;_nc_zt=24&amp;_nc_ht=scontent-bos5-1.xx&amp;_nc_gid=VbLELDgmfoLl6THr8e4i1w&amp;_nc_ss=72289&amp;oh=00_Af7dKqeUeqpULWO_3kQ68ppvdx-FzULb7L3aER4jTmcEzg&amp;oe=6A1190B8</t>
  </si>
  <si>
    <t>Tesla 於7月4日宣布全面調整香港地區 Model 3 售價，基礎價格最高下調 10%，「一換一」計劃後減幅達 18%，連同各項優惠，Model 3 Performance 版不用 30 萬便有交易，最新價格及企業計劃、以舊換新、零息分期等優惠詳情如下：
https://carparkhero.com/tesla-hk-july-2025-new-offer
有關牌費資料，可以參考
https://carparkhero.com/ev-licence-fee</t>
  </si>
  <si>
    <t>NjQyMTgzOTU5MjA4MTA3Omh0dHBzXGEvL2NhcnBhcmtoZXJvLmNvbS90ZXNsYS1oay1qdWx5LTIwMjUtbmV3LW9mZmVyOjpEZWZhdWx0Ojo6MTExODQzMDk5Njk3MzcxNTo=</t>
  </si>
  <si>
    <t>https://lm.facebook.com/l.php?u=https%3A%2F%2Fcarparkhero.com%2Ftesla-hk-july-2025-new-offer&amp;h=AUA0s3o9M3TcN5JbEK0ePn0Fe3sUQHKbBtdFiWoXbEpnP9AxgWX-mzTaxHEyESO8wCYPNptweJC2_g22EJNbUnZp_HgP6TxetqfI9mYcuwVloY8VTEjklYBMKdV8ZCx3aW-2edOsNT8fe4x94on_8uqNmoD48Qoy&amp;s=1</t>
  </si>
  <si>
    <t>https://l.facebook.com/l.php?u=https%3A%2F%2Fcarparkhero.com%2Ftesla-hk-july-2025-new-offer&amp;h=AUA7sSeYJmoj8YXbM5jaDYqKKNufJaDy2WsKv3VprbNt1nj_UML7LZT_nqHZrBH-AthzH6GP49j93m9o7iegIeTS3Lu3xxiGyunbI3-S6zxKaEds27sjkJ06ElUG8ZN_yJmHRPQNrPga9gpKeuA-uZHQl4Knjg2u&amp;s=1</t>
  </si>
  <si>
    <t>NjQyMTgzOTU5MjA4MTA3Omh0dHBzXGEvL2NhcnBhcmtoZXJvLmNvbS9ldi1saWNlbmNlLWZlZTo6RGVmYXVsdDo6OjExMTg0MzA5OTY5NzM3MTU6</t>
  </si>
  <si>
    <t>https://lm.facebook.com/l.php?u=https%3A%2F%2Fcarparkhero.com%2Fev-licence-fee&amp;h=AUBZvrmVk-Xmqpd8lQaAohVQitUnEybexGMzql5_gQyidk1Xn5vR6qTFczvNjW8agAR7YLmtVNrHaNVANNTakcfBFZ2jT2blQEHUqovbYG3hWekovLkJGhDAQWhFFYNgevqKmwVEm17I0lOG0ctyIxk9oFsa4EoW&amp;s=1</t>
  </si>
  <si>
    <t>https://l.facebook.com/l.php?u=https%3A%2F%2Fcarparkhero.com%2Fev-licence-fee&amp;h=AUD3ArL1aENJp9qH1rQbvyarMqK3ziuFfEIZ_8uMVEH5FpOfKPaVOIFLpctY9Xf_UlnpLOnpyMz_iOQRaaFXmLwPIM0_L8F36OqJ0SJt3D5Q-JxtYBbqRAjTphTYDjUGNtSNGbS2-HtTqzfvg0Ox-njf2L3w_KS4&amp;s=1</t>
  </si>
  <si>
    <t>2025-07-04T09:36:19.000Z</t>
  </si>
  <si>
    <t>https://www.facebook.com/carparkherohk/posts/pfbid02WrrkRjk4KAa43kTFmyqFLEm1ZBk7Aand9z9A1ioE2NmfG53Q5tMDKgS6wGyqK3BGl</t>
  </si>
  <si>
    <t>UzpfSTEwMDA2MzQ5MjM1NjYxMjpWSzoxNDkxMDk4ODMyMzAzMTEx</t>
  </si>
  <si>
    <t>2025-07-01T03:50:26.000Z</t>
  </si>
  <si>
    <t>pcb.1491098832303111</t>
  </si>
  <si>
    <t>https://www.facebook.com/media/set/?set=pcb.1491098832303111&amp;type=1</t>
  </si>
  <si>
    <t>1292744039518662</t>
  </si>
  <si>
    <t>https://scontent-bos5-1.xx.fbcdn.net/v/t39.30808-6/514359991_1292744052851994_30025309490001505_n.jpg?stp=dst-jpg_p417x417_tt6&amp;_nc_cat=111&amp;ccb=1-7&amp;_nc_sid=aa7b47&amp;_nc_ohc=W-ybXujSfX4Q7kNvwFSWDKK&amp;_nc_oc=AdrzswwNjlc7Pw4Pa9o3I-wN99RLoC4R66_ntqsmqn6uTH1Up6pFRKPctliMxXT9WF0&amp;_nc_zt=23&amp;_nc_ht=scontent-bos5-1.xx&amp;_nc_gid=VbLELDgmfoLl6THr8e4i1w&amp;_nc_ss=72289&amp;oh=00_Af5MIS5ea12luvsLjRhN_HZUWFIX9-BpgpG1bbyNfIFcig&amp;oe=6A118A3E</t>
  </si>
  <si>
    <t>可能是汽車和顯示的文字是「 TESLA 焕新ModelY1金 Y 全球年度 销冠 强劲动力，更长续航 强劲动力， 更长续航 长续航全轮驱动版 750km# km 750 新 续航（CLTC工况） 工况） 4.3s 百公里加速度 返度 ￥31.35万 元起 ር 」的圖像</t>
  </si>
  <si>
    <t>1292744049518661</t>
  </si>
  <si>
    <t>https://scontent-bos5-1.xx.fbcdn.net/v/t39.30808-6/514263169_1292744056185327_183013212369116804_n.jpg?stp=dst-jpg_p417x417_tt6&amp;_nc_cat=104&amp;ccb=1-7&amp;_nc_sid=aa7b47&amp;_nc_ohc=tIiqmArJNGQQ7kNvwHTTktL&amp;_nc_oc=Adp_HhyRYH8ldlO7nYHoFwF1N_5BFqGWWpz9WWQ_YftcgQPxOwq19b4Ec50EyhyOsO0&amp;_nc_zt=23&amp;_nc_ht=scontent-bos5-1.xx&amp;_nc_gid=VbLELDgmfoLl6THr8e4i1w&amp;_nc_ss=72289&amp;oh=00_Af5zPvv6zj7g2fiLXq066U5VBK3WY-HdM7pt6z4uH1GcpQ&amp;oe=6A119EA8</t>
  </si>
  <si>
    <t>可能是汽車和顯示的文字是「 TESLA Model Model3 3 全球年度 纯电辆车销冠 更长续航， 更长续航，更强动力 更强动力 长续航全轮驱动版 753km km 新 续航（CLTC工況） 续航（CL 3.8s 3.8s︱￥28.55万 新 ￥28.55万 百公里加速度提升至 全 元起」的圖像</t>
  </si>
  <si>
    <t>UzpfSTYxMTMxNTA3NjpWSzoxNDkwOTkwMzE1NjQ3Mjk2</t>
  </si>
  <si>
    <t>2025-07-01T01:22:48.000Z</t>
  </si>
  <si>
    <t>UzpfSTEwMDA2MzQ5MjM1NjYxMjpWSzoxNDkxMDIzMTUyMzEwNjc5</t>
  </si>
  <si>
    <t>2025-07-01T01:19:49.000Z</t>
  </si>
  <si>
    <t>UzpfSTEwMDA2MzQ5MjM1NjYxMjpWSzoxNDkwNTYzMDgyMzU2Njg2</t>
  </si>
  <si>
    <t>https://samanthavlog.com/tesla-model-3-y-price-list/</t>
  </si>
  <si>
    <t>2025-06-30T11:14:10.000Z</t>
  </si>
  <si>
    <t>https://scontent-ord5-3.xx.fbcdn.net/v/t39.30808-1/306850270_535693431890397_4737971069423983421_n.jpg?stp=cp0_dst-jpg_s40x40_tt6&amp;_nc_cat=107&amp;ccb=1-7&amp;_nc_sid=2d3e12&amp;_nc_ohc=n8mtGAU-__oQ7kNvwEw91r0&amp;_nc_oc=AdorllSOFeLNf8Qba89eIba7gQEcg6cs0Jt7RymU97wYb8uoSg88ORyeAvv0ndd3QTg&amp;_nc_zt=24&amp;_nc_ht=scontent-ord5-3.xx&amp;_nc_gid=nTdRqQJtalN8N7iVPMzQPA&amp;_nc_ss=72289&amp;oh=00_Af7pjq5znN7KPI0D5q9AyXHZ6ezK_6MDpDnud8yIhvJ-jg&amp;oe=6A118C4A</t>
  </si>
  <si>
    <t>Model 3 疑似減價
一換一 RWD HK$249,000、LR HK$269,000、P HK$325,314</t>
  </si>
  <si>
    <t>2025-06-30T11:00:01.000Z</t>
  </si>
  <si>
    <t>https://www.facebook.com/samanthac.travel/posts/pfbid0TXfdiSWuTbVik4hgxTL9vdfiRfEFevSjm9EW6RhJXetnq145Y8TzGAHBrsaWbUN4l</t>
  </si>
  <si>
    <t>UzpfSTEwMzM3NzgwMjg4NjkzMjM6Vks6MTQ5MDM0NzMyNTcxMTU5NQ==</t>
  </si>
  <si>
    <t>2025-06-30T04:09:15.000Z</t>
  </si>
  <si>
    <t>FF141414</t>
  </si>
  <si>
    <t>1048010034112789</t>
  </si>
  <si>
    <t>https://www.facebook.com/1033778028869323/photos/gm.1490347325711595/1048010034112789/?type=3</t>
  </si>
  <si>
    <t>UzpfSTEwMDAwMzQ1MzMyNzU2NjpWSzoxNDkwMzUyMDU1NzExMTIy</t>
  </si>
  <si>
    <t>2025-06-30T07:23:50.000Z</t>
  </si>
  <si>
    <t>FF181216</t>
  </si>
  <si>
    <t>8718035334988157</t>
  </si>
  <si>
    <t>https://www.facebook.com/photo.php?fbid=8718035334988157&amp;set=gm.1490352055711122&amp;type=3</t>
  </si>
  <si>
    <t>UzpfSTEwMDAwNzI2NDc0MDU2MjpWSzoxNDg5MTQ0NDQyNDk4NTUw</t>
  </si>
  <si>
    <t>https://carparkhero.com/car-park/yu-chui-court-car-park-b/</t>
  </si>
  <si>
    <t>2025-06-28T14:04:02.000Z</t>
  </si>
  <si>
    <t>1113913947425420</t>
  </si>
  <si>
    <t>https://scontent.fsac1-2.fna.fbcdn.net/v/t39.30808-6/511276954_1113913950758753_7394543703187722077_n.jpg?stp=dst-jpg_s1080x2048_tt6&amp;_nc_cat=110&amp;ccb=1-7&amp;_nc_sid=127cfc&amp;_nc_ohc=1otme2yty_YQ7kNvwEMXSzo&amp;_nc_oc=AdqZJ3WR2AHPvvO-z2io2V6me6YvC3htiAJoSlQaX0YtLaR9P4JWj8iJLrYWVHNI0JM&amp;_nc_zt=23&amp;_nc_ht=scontent.fsac1-2.fna&amp;_nc_gid=kqX5bdBgEw-PY_UUOdE4YA&amp;_nc_ss=72289&amp;oh=00_Af4-xrphz4McRI2UMDG2-b0ECf5sCCbF9qskhJUa4a5PLw&amp;oe=6A11A6EB</t>
  </si>
  <si>
    <t>https://www.facebook.com/photo.php?fbid=1113913947425420&amp;set=a.439507868199368&amp;type=3</t>
  </si>
  <si>
    <t>https://scontent.fsac1-1.fna.fbcdn.net/v/t39.30808-1/301992206_439507891532699_8927842219222884717_n.png?stp=cp0_dst-png_s40x40&amp;_nc_cat=100&amp;ccb=1-7&amp;_nc_sid=2d3e12&amp;_nc_ohc=4u8LZsLuQZsQ7kNvwFrAI1P&amp;_nc_oc=AdrPNP4KBpTjW5y4ExBs4SOi1hwWk1BlijsNI4PowQc7pnTNW-yPTWX9E7EvoVvAyGw&amp;_nc_zt=24&amp;_nc_ht=scontent.fsac1-1.fna&amp;_nc_gid=kqX5bdBgEw-PY_UUOdE4YA&amp;_nc_ss=72289&amp;oh=00_Af45qnHfTx68WKWr1MqFLfjqJPbACVpcN8l4gUe9JHouWw&amp;oe=6A1190B8</t>
  </si>
  <si>
    <t>【7‧1 免費充電優惠】
1️⃣中石化 PIT Charging
愉翠B 6月30日至7月1日 超充免費
位置
https://carparkhero.com/car-park/yu-chui-court-car-park-b/
會展新翼 6月30日至7月3日 超充免費
位置
https://carparkhero.com/car-park/hkcec-expo-drive-central-car-park/
2️⃣Cornerstone EV Charging
✔️7月1日指定12個灣仔及東區充電熱點全日免費充電，包括快充及中充
筲箕灣耀東商場停車場
港島東體育館
筲箕灣停車場
翠灣停車場
愛東停車場
怡和街68號 (富豪停車場)
黃泥涌峽兒童遊樂場
天后停車場
大新金融中心
恆隆中心 (Fashion Walk)
康怡廣場
夏愨大廈</t>
  </si>
  <si>
    <t>100076960527571</t>
  </si>
  <si>
    <t>https://m.facebook.com/cornerstone.ev.charging/</t>
  </si>
  <si>
    <t>https://www.facebook.com/cornerstone.ev.charging</t>
  </si>
  <si>
    <t>Cornerstone EV Charging</t>
  </si>
  <si>
    <t>NjQyMTgzOTU5MjA4MTA3Omh0dHBzXGEvL2NhcnBhcmtoZXJvLmNvbS9jYXItcGFyay95dS1jaHVpLWNvdXJ0LWNhci1wYXJrLWIvOjpEZWZhdWx0Ojo6MTExMzkxNDQ2NzQyNTM2ODo=</t>
  </si>
  <si>
    <t>https://lm.facebook.com/l.php?u=https%3A%2F%2Fcarparkhero.com%2Fcar-park%2Fyu-chui-court-car-park-b%2F&amp;h=AUAZqmIZwkp_aMgDqm4Ahk_x__INkHaFEvaOWGeBTDOGtt4ftqiIS2MXyfKHXhYRpWQn7J0y1fr7zHVy0LpXoi1LUwKiEFDsdofNunrU1BNTLZhTiYy72eNcINaXJDaEXyFtqR8OzjLXm1ItVy8GeDL-lOY9kJmD&amp;s=1</t>
  </si>
  <si>
    <t>https://l.facebook.com/l.php?u=https%3A%2F%2Fcarparkhero.com%2Fcar-park%2Fyu-chui-court-car-park-b%2F&amp;h=AUBrOvaBR_PH-p90a0E-NkNGIneyvrfM5L45E8q20PvG3z58HBcDrU6j4G2Mg0rQC7JR37Hjzrdawo56O6qX6BpjNZgvYulTkx6twOc9TE_KhTd6DdaA9bBOyyii9wRgMByGWSenUr_jaj4CDZfLMjWNzSJU7yeG&amp;s=1</t>
  </si>
  <si>
    <t>https://carparkhero.com/car-park/hkcec-expo-drive-central-car-park/</t>
  </si>
  <si>
    <t>NjQyMTgzOTU5MjA4MTA3Omh0dHBzXGEvL2NhcnBhcmtoZXJvLmNvbS9jYXItcGFyay9oa2NlYy1leHBvLWRyaXZlLWNlbnRyYWwtY2FyLXBhcmsvOjpEZWZhdWx0Ojo6MTExMzkxNDQ2NzQyNTM2ODo=</t>
  </si>
  <si>
    <t>https://lm.facebook.com/l.php?u=https%3A%2F%2Fcarparkhero.com%2Fcar-park%2Fhkcec-expo-drive-central-car-park%2F&amp;h=AUAaIE3MieddnjFe-o0TsMME7Dfa3_bK1IGJ4ldDGdNTFUbt31SZwcNOr5QeYvewWHumJ10GIomHS6IG5lRg2GtrF_J_qxBQH7dgmc2PWn5pOr6QKtyfZeJe88tKx6yJLl6InHaV5fyx7sVXRZT1PNEVwkvXqP7K&amp;s=1</t>
  </si>
  <si>
    <t>https://l.facebook.com/l.php?u=https%3A%2F%2Fcarparkhero.com%2Fcar-park%2Fhkcec-expo-drive-central-car-park%2F&amp;h=AUD_ZJksn2EsUPf0n6u25xLmTpe-0FetOSx3lDhzhUNj_uimtpJt3C_5HnZgAud-IFW75IL3f16lVo59N2Yey2RbKb-kJgkep8jOGREpUH6Jbdl9ZA5J4Ir4WhqZgP1kdrACxZNZUvy85LuyVPEHaBtRrWGAUG0X&amp;s=1</t>
  </si>
  <si>
    <t>2025-06-28T12:25:21.000Z</t>
  </si>
  <si>
    <t>https://www.facebook.com/carparkherohk/posts/pfbid02PUeP1qneLdHXZy28nvCfCnzUm9wYL1G9QxkJZ9D2n22DtHJHZ8Xj1uStj1AfooLrl</t>
  </si>
  <si>
    <t>UzpfSTEwMDA2MzQ5MjM1NjYxMjpWSzoxNDg3NTcxOTgyNjU1Nzk2</t>
  </si>
  <si>
    <t>2025-06-26T13:44:38.000Z</t>
  </si>
  <si>
    <t>pcb.1487571982655796</t>
  </si>
  <si>
    <t>https://www.facebook.com/media/set/?set=pcb.1487571982655796&amp;type=1</t>
  </si>
  <si>
    <t>1288389553287444</t>
  </si>
  <si>
    <t>https://scontent.fsac1-2.fna.fbcdn.net/v/t39.30808-6/511558577_1288389556620777_5631170463258413656_n.jpg?stp=dst-jpg_s590x590_tt6&amp;_nc_cat=102&amp;ccb=1-7&amp;_nc_sid=aa7b47&amp;_nc_ohc=0rpEPGxj38EQ7kNvwH5Bx-6&amp;_nc_oc=AdqJgNjK37vqaCa9qd4mYS-jdhVgTLMWUnyZBJx4Sfxj3n4Ml7SUDiDXDbcIqdfmi7E&amp;_nc_zt=23&amp;_nc_ht=scontent.fsac1-2.fna&amp;_nc_gid=kqX5bdBgEw-PY_UUOdE4YA&amp;_nc_ss=72289&amp;oh=00_Af46cX3Ljn0YFgA4LQfdPnT3YeYDcCgWZAaZHFlVH29_lg&amp;oe=6A11A905</t>
  </si>
  <si>
    <t>1288389539954112</t>
  </si>
  <si>
    <t>https://scontent.fsac1-2.fna.fbcdn.net/v/t39.30808-6/511335320_1288389543287445_6546852467669594758_n.jpg?stp=dst-jpg_s590x590_tt6&amp;_nc_cat=109&amp;ccb=1-7&amp;_nc_sid=aa7b47&amp;_nc_ohc=TKY5NSpI4YwQ7kNvwEqCLrW&amp;_nc_oc=AdoaDAHPYDRrl9WnTiF_aGMnvSbwRXDpcnRPtvYieL4qEXjQf7H22mjVHnbLA6BQaXo&amp;_nc_zt=23&amp;_nc_ht=scontent.fsac1-2.fna&amp;_nc_gid=kqX5bdBgEw-PY_UUOdE4YA&amp;_nc_ss=72289&amp;oh=00_Af76rWe-pD-jIGz85lMG90SfD6NMmme_i95HmJCji84oqw&amp;oe=6A1184CC</t>
  </si>
  <si>
    <t>1288389509954115</t>
  </si>
  <si>
    <t>https://scontent.fsac1-1.fna.fbcdn.net/v/t39.30808-6/513364754_1288389513287448_3613563518521479517_n.jpg?stp=dst-jpg_s590x590_tt6&amp;_nc_cat=111&amp;ccb=1-7&amp;_nc_sid=aa7b47&amp;_nc_ohc=BoK10ywkSCcQ7kNvwGx1Tbg&amp;_nc_oc=Adr6YmnyrjaoTiy6wuEcXA9RLE3NJRrvwnp_mlyMBspqY8Oy52bxcutBIAgKmJoFozM&amp;_nc_zt=23&amp;_nc_ht=scontent.fsac1-1.fna&amp;_nc_gid=kqX5bdBgEw-PY_UUOdE4YA&amp;_nc_ss=72289&amp;oh=00_Af5KN9S__cStSDUyYebCJxYNFBTvIS1EbpjmdUiz-4ZKjg&amp;oe=6A119F6B</t>
  </si>
  <si>
    <t>1288389473287452</t>
  </si>
  <si>
    <t>https://scontent.fsac1-2.fna.fbcdn.net/v/t39.30808-6/513105819_1288389476620785_8481888687277468311_n.jpg?stp=dst-jpg_s590x590_tt6&amp;_nc_cat=109&amp;ccb=1-7&amp;_nc_sid=aa7b47&amp;_nc_ohc=txVkJ9etCfAQ7kNvwEUO7RK&amp;_nc_oc=Adoj1bOVh9Im5uDs5cWTU7trTeuLgfa5QaMoMXg3zKJww42SYoDXMovnj814HwxiRAI&amp;_nc_zt=23&amp;_nc_ht=scontent.fsac1-2.fna&amp;_nc_gid=kqX5bdBgEw-PY_UUOdE4YA&amp;_nc_ss=72289&amp;oh=00_Af7JXrYEfPHeG2s4OPOOx6N7Ir1teh2jTBgGd9zbUALKqQ&amp;oe=6A118470</t>
  </si>
  <si>
    <t>1288389456620787</t>
  </si>
  <si>
    <t>https://scontent.fsac1-2.fna.fbcdn.net/v/t39.30808-6/513364897_1288389463287453_7759351348133387821_n.jpg?stp=dst-jpg_s590x590_tt6&amp;_nc_cat=103&amp;ccb=1-7&amp;_nc_sid=aa7b47&amp;_nc_ohc=8Bu579G_HpcQ7kNvwHMiczp&amp;_nc_oc=Adpd_MJjoWrGAB0zdyzaxZ3OuHhqUhLZAOuCmX7z-btrBEmqPbqdg2kP_bg8raT2l98&amp;_nc_zt=23&amp;_nc_ht=scontent.fsac1-2.fna&amp;_nc_gid=kqX5bdBgEw-PY_UUOdE4YA&amp;_nc_ss=72289&amp;oh=00_Af7TtcxXzAQQ39M8QwgUPIY4y6JM6vyrJO9tawOkCRyA5A&amp;oe=6A118DF6</t>
  </si>
  <si>
    <t>UzpfSTEwMDA2MzQ5MjM1NjYxMjpWSzoxNDg3Mjk0ODg5MzUwMTcy</t>
  </si>
  <si>
    <t>https://www.youtube.com/opencar</t>
  </si>
  <si>
    <t>2025-06-26T05:50:28.000Z</t>
  </si>
  <si>
    <t>pcb.1144951240990219</t>
  </si>
  <si>
    <t>https://www.facebook.com/hkopencar/posts/pfbid02v3TFWz3GQEKpx239mVo2e7G9ymbjkdEZvJ9K4Fj7KkrrwUzi4bedSNEx4ec1rrk8l</t>
  </si>
  <si>
    <t>1144950990990244</t>
  </si>
  <si>
    <t>https://scontent-ord5-2.xx.fbcdn.net/v/t39.30808-6/512733802_1144951027656907_5772252557169503969_n.jpg?stp=cp6_dst-jpg_s590x590_tt6&amp;_nc_cat=104&amp;ccb=1-7&amp;_nc_sid=833d8c&amp;_nc_ohc=Kd3PCtZGH3MQ7kNvwHUEoXg&amp;_nc_oc=AdoT64cqc0UKXeFmEU5kwtG0WvS09zzpcBfgu7oKjeUvTP5cGVGA5UZMQ_zRNLHQVBIoEGNJLUnY8rEOPVz457S9&amp;_nc_zt=23&amp;_nc_ht=scontent-ord5-2.xx&amp;_nc_gid=5LJt2uX8U_jydUDk7v1xHQ&amp;_nc_ss=72289&amp;oh=00_Af4Jrcf3Nhfx6lBfFEJ06Yv8y6lXmf09FiXPWUd9dQ-sqQ&amp;oe=6A118CD5</t>
  </si>
  <si>
    <t>1144951007656909</t>
  </si>
  <si>
    <t>https://scontent-ord5-2.xx.fbcdn.net/v/t39.30808-6/512177301_1144951057656904_9210331464411788535_n.jpg?stp=cp6_dst-jpg_s590x590_tt6&amp;_nc_cat=103&amp;ccb=1-7&amp;_nc_sid=833d8c&amp;_nc_ohc=7pwhTsQ-bmwQ7kNvwEnrFmK&amp;_nc_oc=Ado-0iY3ogbPO_LDK3ldi-6TY8kgPIap6fLA3XVFQiwDlI7dX8Idd8nNSzYXyQ2_q8WIwnTz8tJVU92fe3d4gjS5&amp;_nc_zt=23&amp;_nc_ht=scontent-ord5-2.xx&amp;_nc_gid=5LJt2uX8U_jydUDk7v1xHQ&amp;_nc_ss=72289&amp;oh=00_Af5tA1NAel0c_6eTECKyFzhJL7B9OrrEm33uW84lis139Q&amp;oe=6A1184E6</t>
  </si>
  <si>
    <t>1144951054323571</t>
  </si>
  <si>
    <t>https://scontent-ord5-3.xx.fbcdn.net/v/t39.30808-6/512479426_1144951090990234_7862411416433304455_n.jpg?stp=cp6_dst-jpg_s590x590_tt6&amp;_nc_cat=107&amp;ccb=1-7&amp;_nc_sid=833d8c&amp;_nc_ohc=4M1Lrij4H4UQ7kNvwGe8Hpb&amp;_nc_oc=AdoiOF45h0B_Ule6nz_weUGVB-Y62XpbzYX3kbLKjDzL-uHFDHOOCXzn6XvS5q8JTebV-nd7_7DQWqU7Hw39-dja&amp;_nc_zt=23&amp;_nc_ht=scontent-ord5-3.xx&amp;_nc_gid=5LJt2uX8U_jydUDk7v1xHQ&amp;_nc_ss=72289&amp;oh=00_Af7GdiXI8Q2qoKKzVGTrdnbxv_x7hOiboaUFEjIhZlAaKw&amp;oe=6A118BC4</t>
  </si>
  <si>
    <t>1144951097656900</t>
  </si>
  <si>
    <t>https://scontent-ord5-3.xx.fbcdn.net/v/t39.30808-6/513578374_1144951134323563_3265657967954313607_n.jpg?stp=cp6_dst-jpg_s590x590_tt6&amp;_nc_cat=107&amp;ccb=1-7&amp;_nc_sid=833d8c&amp;_nc_ohc=LNmVUfuACsMQ7kNvwGJIoCn&amp;_nc_oc=AdrWAZ484wXXFyPRVaR_9yTbLaBUaOgCxbrjTRW204zw4bGikonsD2k78J9yTnak-P-AHRZIsax7TS7MKRCDPKNZ&amp;_nc_zt=23&amp;_nc_ht=scontent-ord5-3.xx&amp;_nc_gid=5LJt2uX8U_jydUDk7v1xHQ&amp;_nc_ss=72289&amp;oh=00_Af7Jnk8hlxRfL-KxkqIHLCJ9JJSBOF7hLZw7BEXsPotfTQ&amp;oe=6A11ACF3</t>
  </si>
  <si>
    <t>1144951014323575</t>
  </si>
  <si>
    <t>https://scontent-ord5-1.xx.fbcdn.net/v/t39.30808-6/513037600_1144951067656903_1525648104411553806_n.jpg?stp=cp6_dst-jpg_s590x590_tt6&amp;_nc_cat=101&amp;ccb=1-7&amp;_nc_sid=833d8c&amp;_nc_ohc=1U1XQqqcXD8Q7kNvwF3lNhe&amp;_nc_oc=AdpL3ccpP7Yahz7vlLHVTiXtp2vpz7zkfej_GxHSNyYNoeIt_HlkhfBiBDwwW2qT8Gc6Goe-bECoj5dgkQl2ESBH&amp;_nc_zt=23&amp;_nc_ht=scontent-ord5-1.xx&amp;_nc_gid=5LJt2uX8U_jydUDk7v1xHQ&amp;_nc_ss=72289&amp;oh=00_Af6MgDiibcFCaFFRyaPW03b1gwLnuBYSnJl4lk6iocwloQ&amp;oe=6A11AA29</t>
  </si>
  <si>
    <t>100064260600282</t>
  </si>
  <si>
    <t>OpenCar</t>
  </si>
  <si>
    <t>https://scontent-ord5-2.xx.fbcdn.net/v/t39.30808-1/309753287_468154612003222_5706973528103138373_n.jpg?stp=cp0_dst-jpg_s40x40_tt6&amp;_nc_cat=102&amp;ccb=1-7&amp;_nc_sid=2d3e12&amp;_nc_ohc=pIEmsHkbNhQQ7kNvwHD-iNg&amp;_nc_oc=AdrK7GO4u2eP9jAmgMlTNufIcj9esK7AYCa9upw7I3gRcGor6kWIXd32zQ5nMZ7V_OOE5yLIY6CFOvSIXw15Cnkg&amp;_nc_zt=24&amp;_nc_ht=scontent-ord5-2.xx&amp;_nc_gid=5LJt2uX8U_jydUDk7v1xHQ&amp;_nc_ss=72289&amp;oh=00_Af6eMsDgtQUYYjC0TVlEy2xgKS_EUzDaYuZKseZQX2DQ-Q&amp;oe=6A11AE50</t>
  </si>
  <si>
    <t>https://www.facebook.com/hkopencar</t>
  </si>
  <si>
    <t>20萬樓下嘅電動車一定係國產？out啦！今日登場嘅Hyundai Inster，就係最新車價由20萬起跳嘅韓國電動車。
輸港嘅Inster分有Inster、Inster APT.同Inster APT+三個版本。入門版Inster有97匹馬力，配42kWh電池，WLTP綜合續航距離327km。後兩者馬力同樣係150匹，配備嘅電池都係49kWh，WLTP綜合續航距離就分別係370km同360km。
至於車價，喺符合「一換一」資格下，入門版Inster係HK$199,900，Inster APT. 係HK$209,900，頂級嘅Inster APT+就係HK$239,900。
#Hyundai / #Inster / #EV / #現代 / #電動車
———  ———
想緊貼我哋Opencar得到更多汽車資訊，記住睇埋我哋其他平台
 : https://www.youtube.com/opencar
 : https://www.instagram.com/hkopencar
：https://www.facebook.com/hkopencar</t>
  </si>
  <si>
    <t>NjQyMTgzOTU5MjA4MTA3Omh0dHBzXGEvL3d3dy55b3V0dWJlLmNvbS9vcGVuY2FyOjpEZWZhdWx0Ojo6MTE0NDk1MTI0MDk5MDIxOTo=</t>
  </si>
  <si>
    <t>https://lm.facebook.com/l.php?u=https%3A%2F%2Fwww.youtube.com%2Fopencar&amp;h=AUBT5Uj4WqYJWNdxx0SaW53zcLTp0YnYxfs-ta5fWorhi1zROO3EqOhef0FHprmcs0RLCTQTazmfK5JG88T_avZcwlv2RPyzpYDoP4ziOmwJDoo_zmoWyIc3vvrWkEyCJXlTBSy4ZxZ2oLV_onmYP7aGJXtT9W7Wukr8b4AZRSQtWbtI&amp;s=1</t>
  </si>
  <si>
    <t>https://l.facebook.com/l.php?u=https%3A%2F%2Fwww.youtube.com%2Fopencar&amp;h=AUCVYUMOLj8qmwJEvG-DpjgdkPNfTEXrkJUnjh_iEKNxxriF7nzog6fW-qkMea-gVrBgHBpSBmDMepT5L0VQCkTgslgNS8yIwsGtNNG8JpNbpV_KP1Vc0lvWG-k6UshLTmSdrjwly7_GL-ooS6oHLViBLh9YgTKjWhqwkFEmwhYOchg2&amp;s=1</t>
  </si>
  <si>
    <t>https://www.instagram.com/hkopencar</t>
  </si>
  <si>
    <t>NjQyMTgzOTU5MjA4MTA3Omh0dHBzXGEvL3d3dy5pbnN0YWdyYW0uY29tL2hrb3BlbmNhcjo6RGVmYXVsdDo6OjExNDQ5NTEyNDA5OTAyMTk6</t>
  </si>
  <si>
    <t>https://lm.facebook.com/l.php?u=https%3A%2F%2Fwww.instagram.com%2Fhkopencar&amp;h=AUDHKGgBJzXg4a6GxbZLhM1aL_hOYyy5MZukQE1fA5sn9k5A1weAwHknC6sY37_lHvzKWuqzDdWIuglgpclELl7TU2bz8LzGKiaon_ijpFKxMIHkOfz9mj1W1EUMqA9NBoLN3fxRYc1ItU_fTeBxbR3Wn4ODXZeOXyzp9MsycVsUMYiw&amp;s=1</t>
  </si>
  <si>
    <t>https://l.facebook.com/l.php?u=https%3A%2F%2Fwww.instagram.com%2Fhkopencar&amp;h=AUBuMD9cgnRewthHHlnqXiQZ_ve0J3uLdEICqdSOZkej7AN6--rWNUjhT1F5MtWZEcnnOmgMgYVryRI2g1rHMG8vNA5W_jHC0Ab9f87iLl2ZngyM5Oko1Uj2XzqjLf7YSrXCUDGNQgI8Ux7ylQXIslbF3aMN0_7Tq0lnVgEIEYFRrkyB&amp;s=1</t>
  </si>
  <si>
    <t>https://m.facebook.com/hkopencar/</t>
  </si>
  <si>
    <t>120747551441908</t>
  </si>
  <si>
    <t>https://m.facebook.com/hashtag/hyundai</t>
  </si>
  <si>
    <t>https://www.facebook.com/hashtag/hyundai?__eep__=6</t>
  </si>
  <si>
    <t>138411653005263</t>
  </si>
  <si>
    <t>https://m.facebook.com/hashtag/inster</t>
  </si>
  <si>
    <t>https://www.facebook.com/hashtag/inster?__eep__=6</t>
  </si>
  <si>
    <t>147690512072225</t>
  </si>
  <si>
    <t>https://m.facebook.com/hashtag/%E7%8F%BE%E4%BB%A3</t>
  </si>
  <si>
    <t>https://www.facebook.com/hashtag/%E7%8F%BE%E4%BB%A3?__eep__=6</t>
  </si>
  <si>
    <t>2025-06-26T04:55:41.000Z</t>
  </si>
  <si>
    <t>UzpfSTEwMDAwOTU4ODEzODU0NzpWSzoxNDg2NDQ4MTEyNzY4MTgz</t>
  </si>
  <si>
    <t>2025-06-25T04:32:37.000Z</t>
  </si>
  <si>
    <t>UzpfSTcxMjMwNTc0NjpWSzoxNDg1MTIxODk5NTY3NDcx</t>
  </si>
  <si>
    <t>2025-06-23T10:51:54.000Z</t>
  </si>
  <si>
    <t>UzpfSTEwMDAwNzI2NDc0MDU2MjpWSzoxNDg0NDM2Mjk5NjM2MDMx</t>
  </si>
  <si>
    <t>2025-06-22T12:27:09.000Z</t>
  </si>
  <si>
    <t>1098755325607949</t>
  </si>
  <si>
    <t>https://scontent-atl3-3.xx.fbcdn.net/v/t39.30808-6/505431644_1098755328941282_9015838279474494673_n.jpg?_nc_cat=108&amp;ccb=1-7&amp;_nc_sid=127cfc&amp;_nc_ohc=xJnYLUENgO4Q7kNvwH17_kv&amp;_nc_oc=AdrGzntFiEJ4Muvd3gV1xMWwva_XsVWhnnP4NGr77eQUdQcIRIVl_YPq7xIjs1wQiHU&amp;_nc_zt=23&amp;_nc_ht=scontent-atl3-3.xx&amp;_nc_gid=7NhxGCGi4Uc0xg9dllXcgg&amp;_nc_ss=72289&amp;oh=00_Af5Pelm7rTdk3ywdXdlTuzgg3G_7TtH1_XTAXLxqhjCsUw&amp;oe=6A1182A5</t>
  </si>
  <si>
    <t>https://www.facebook.com/photo.php?fbid=1098755325607949&amp;set=a.439507868199368&amp;type=3</t>
  </si>
  <si>
    <t>https://scontent-atl3-2.xx.fbcdn.net/v/t39.30808-1/301992206_439507891532699_8927842219222884717_n.png?stp=cp0_dst-png_s40x40&amp;_nc_cat=100&amp;ccb=1-7&amp;_nc_sid=2d3e12&amp;_nc_ohc=4u8LZsLuQZsQ7kNvwHho97b&amp;_nc_oc=Adpq3h3Pg0rIQxUXpEWqbXhIrXN4lWsbX3S1xng94YG2FhfoWL-Uwlo_QqiZQ0JVmIs&amp;_nc_zt=24&amp;_nc_ht=scontent-atl3-2.xx&amp;_nc_gid=7NhxGCGi4Uc0xg9dllXcgg&amp;_nc_ss=72289&amp;oh=00_Af5GAQe1I9d4-wT5dEgTAo3sWdFEFYlE8WDSTyxFdnlXbw&amp;oe=6A1190B8</t>
  </si>
  <si>
    <t>【中電充電站陸續實施收費】
盤點一下已經轉做收費嘅中電充電站
✅已經收費：
富東廣場 (5月6日生效)
逸東邨 (5月9日生效)
⻑發商場 (5月26日生效)
⻑安邨第⼆期 (5月29日生效)
樂富中⼼ (6月2日生效)
黃⼤仙中⼼北館 (6月5日生效)
富泰邨 (6月9日生效)
尚德廣場 (6月12日生效)
太和商場 (6月16日生效)
彩園廣場 (6月19日生效)
天盛苑 (6月23日生效)
中電收費充電站一般由每度電 $2.6 至 $3.9 不等，請下載 CLPe App 以查看實際收費及使用充電站
⚡全港免費中電充電站
https://carparkhero.com/clp-charger-guide/
⚡全港收費中電 CLPe 充電站
https://carparkhero.com/label/clpe-charging/</t>
  </si>
  <si>
    <t>NjQyMTgzOTU5MjA4MTA3Omh0dHBzXGEvL2NhcnBhcmtoZXJvLmNvbS9jbHAtY2hhcmdlci1ndWlkZS86OkRlZmF1bHQ6OjoxMDk4NjYxOTQyMjgzOTU0Og==</t>
  </si>
  <si>
    <t>https://lm.facebook.com/l.php?u=https%3A%2F%2Fcarparkhero.com%2Fclp-charger-guide%2F&amp;h=AUCKbSxlgsvxtNNwBG4R8GlTP7OZnL5RGGXmosx1p32kXEtPcfCo1qBZ-LNdRFTd85SbtXM_uZzYsHbyMPq-U63TbEmAx1Si2pT32zuAwFwWk52ptTPOIUakc9NNk6s7LNVfqtNOdyeJu8qClFd4R2o1vfOV9Jhh&amp;s=1</t>
  </si>
  <si>
    <t>https://l.facebook.com/l.php?u=https%3A%2F%2Fcarparkhero.com%2Fclp-charger-guide%2F&amp;h=AUAIjHAs_hRe8n41pcnrMc1arMnrTGHkiVorFxKwX9ChA8QlOyyOnZEsaREGXv8C_ySNYpF0grVolVO9DPSxDtbFztCNTxqEEah2Wbr1Ngdw_-0Qbf0Q7IZTPWMtVFT0uoz5VSinnvaamStaGS829h0x36xQAZBP&amp;s=1</t>
  </si>
  <si>
    <t>NjQyMTgzOTU5MjA4MTA3Omh0dHBzXGEvL2NhcnBhcmtoZXJvLmNvbS9sYWJlbC9jbHBlLWNoYXJnaW5nLzo6RGVmYXVsdDo6OjEwOTg2NjE5NDIyODM5NTQ6</t>
  </si>
  <si>
    <t>https://lm.facebook.com/l.php?u=https%3A%2F%2Fcarparkhero.com%2Flabel%2Fclpe-charging%2F&amp;h=AUDzA_ckkmRMSF00reGZ8fvj9K-Yrfzw4P6nhSUZJ_DWfZ-BS8zzJfvBnv4Ow8vrSuQ42_z9CF79sP_Plz4tmVn60JHvD-_UCRYDygFiHjzeoRLDaqZtB5RFb_jyuQEvY_U3ktlSy1LMubOGsJ1l4vlXnMgtokIS&amp;s=1</t>
  </si>
  <si>
    <t>https://l.facebook.com/l.php?u=https%3A%2F%2Fcarparkhero.com%2Flabel%2Fclpe-charging%2F&amp;h=AUBNjMYq4OCAJk-XGC4jEiMnzo_KsHXOsS3w55MSgo6A242Q_ekb2vPuAUbz6fzey8fha8rmGXD8XIUAkhiTc3wIkDlchoh8vmEzhOr8owtZvA1yhdara40cfls8_SuFf-wnjJ6BoYVuvLZrVIhqyliEMR9Pgwtb&amp;s=1</t>
  </si>
  <si>
    <t>2025-06-08T11:44:24.000Z</t>
  </si>
  <si>
    <t>https://www.facebook.com/carparkherohk/posts/pfbid02QEsj3vTNKwacDsnsHiL6NQetrWuQq8TJc2orpN5Dh7tSd6gNozfMbuJphy6GawCEl</t>
  </si>
  <si>
    <t>UzpfSTEyNzgwNDczNDI6Vks6MTQ4MzUxMDE4OTcyODY0Mg==</t>
  </si>
  <si>
    <t>2025-06-21T09:26:11.000Z</t>
  </si>
  <si>
    <t>UzpfSTEwMDA2MzQ5MjM1NjYxMjpWSzoxNDgzNDA2OTkzMDcyMjk1</t>
  </si>
  <si>
    <t>2025-06-21T02:31:53.000Z</t>
  </si>
  <si>
    <t>pcb.1483406993072295</t>
  </si>
  <si>
    <t>https://www.facebook.com/media/set/?set=pcb.1483406993072295&amp;type=1</t>
  </si>
  <si>
    <t>1283481087111624</t>
  </si>
  <si>
    <t>https://scontent-atl3-3.xx.fbcdn.net/v/t39.30808-6/502582407_1283481097111623_1816855469317130038_n.jpg?stp=dst-jpg_s590x590_tt6&amp;_nc_cat=107&amp;ccb=1-7&amp;_nc_sid=aa7b47&amp;_nc_ohc=Myvja7oY5uQQ7kNvwH1HLcO&amp;_nc_oc=AdpC6KXROnnof_FOFy_4gE2M5QsKR6VX-lNB_yUdxrQXobhoPtVz9MpOkDZpUZfGXM8&amp;_nc_zt=23&amp;_nc_ht=scontent-atl3-3.xx&amp;_nc_gid=7NhxGCGi4Uc0xg9dllXcgg&amp;_nc_ss=72289&amp;oh=00_Af6sAmlDY1oCnBDuaMxxqOAdyIwfy7tbqLQr5fORx4ICUw&amp;oe=6A119BF4</t>
  </si>
  <si>
    <t>1283481053778294</t>
  </si>
  <si>
    <t>https://scontent-atl3-3.xx.fbcdn.net/v/t39.30808-6/509600292_1283481057111627_3766052303146894451_n.jpg?stp=dst-jpg_s590x590_tt6&amp;_nc_cat=107&amp;ccb=1-7&amp;_nc_sid=aa7b47&amp;_nc_ohc=oDfokw4K_EUQ7kNvwH5Bkk5&amp;_nc_oc=Adot1OLSXB23VYQTlsE0rfSWvY62-slGET01BrF6LN-Ze61YLtzQXqWBFTtKxwT4SaU&amp;_nc_zt=23&amp;_nc_ht=scontent-atl3-3.xx&amp;_nc_gid=7NhxGCGi4Uc0xg9dllXcgg&amp;_nc_ss=72289&amp;oh=00_Af4L8bIpD_d2DI81c7N0iKNPtZShyGpt6x8lL0VcF4FJRA&amp;oe=6A11A280</t>
  </si>
  <si>
    <t>1283481080444958</t>
  </si>
  <si>
    <t>https://scontent-atl3-3.xx.fbcdn.net/v/t39.30808-6/509599092_1283481093778290_3006597367759089884_n.jpg?stp=dst-jpg_s590x590_tt6&amp;_nc_cat=110&amp;ccb=1-7&amp;_nc_sid=aa7b47&amp;_nc_ohc=rMtpseaD-NgQ7kNvwG8--A1&amp;_nc_oc=AdqWmiq9a6gL9F4ev0a5uw059oWey5E_jU1g-ma7CMZXDGt57ueT5GpUpfJHfSpTc-E&amp;_nc_zt=23&amp;_nc_ht=scontent-atl3-3.xx&amp;_nc_gid=7NhxGCGi4Uc0xg9dllXcgg&amp;_nc_ss=72289&amp;oh=00_Af4AZ9yb-dszSNw4k-41SeBjPiwGWu18wdUoeky7bG872Q&amp;oe=6A11985A</t>
  </si>
  <si>
    <t>可能是汽車和顯示的文字是「 0000 000 an NISSAN LEAF 000 LEAF 」的圖像</t>
  </si>
  <si>
    <t>1283481443778255</t>
  </si>
  <si>
    <t>https://scontent-atl3-2.xx.fbcdn.net/v/t39.30808-6/509601117_1283481450444921_2764754849839852967_n.jpg?stp=dst-jpg_p394x394_tt6&amp;_nc_cat=102&amp;ccb=1-7&amp;_nc_sid=aa7b47&amp;_nc_ohc=AsDH-jChH10Q7kNvwFPFYbb&amp;_nc_oc=AdrG3-Bek-9AcAldABYg7LjKB5cwKuxmV9m43aLqJghCKoMintbsOSpZ1s1lJIAgnzI&amp;_nc_zt=23&amp;_nc_ht=scontent-atl3-2.xx&amp;_nc_gid=7NhxGCGi4Uc0xg9dllXcgg&amp;_nc_ss=72289&amp;oh=00_Af5wFC3-mLvLfqNXydj9cYBMNRxJ47ime2kXPztL7eh9CA&amp;oe=6A11A721</t>
  </si>
  <si>
    <t>可能是顯示的文字是「 LEAF 」的圖像</t>
  </si>
  <si>
    <t>1283481207111612</t>
  </si>
  <si>
    <t>https://scontent-atl3-3.xx.fbcdn.net/v/t39.30808-6/509601950_1283481210444945_2133716091820667210_n.jpg?stp=dst-jpg_s590x590_tt6&amp;_nc_cat=108&amp;ccb=1-7&amp;_nc_sid=aa7b47&amp;_nc_ohc=i0HeHo7dZhAQ7kNvwHhQaLU&amp;_nc_oc=AdoeZpc0y8QjKYK4nHDdY_MdQun2A6NZHGu-0m4CHz0ouhr-CBttt9DrrZZihWHtd60&amp;_nc_zt=23&amp;_nc_ht=scontent-atl3-3.xx&amp;_nc_gid=7NhxGCGi4Uc0xg9dllXcgg&amp;_nc_ss=72289&amp;oh=00_Af7AkGCA441e9wWA0Ct3gNHM1XGD9HWijefOsG0QoLw8KA&amp;oe=6A11A967</t>
  </si>
  <si>
    <t>UzpfSTEwMDAwMDkxNzUxNzM5NTpWSzoxNDgxOTAyMDc2NTU2MTIw</t>
  </si>
  <si>
    <t>https://www.carparkhero.com/northbound-travel-for-hong-kong-vehicles-type-2-ccs2-chargers/</t>
  </si>
  <si>
    <t>2025-06-19T15:04:13.000Z</t>
  </si>
  <si>
    <t>【港車北上充電】歐標充電站地圖 快充、慢充、超級充電站 含高德地圖連結、地鎖密碼 珠海、中山、佛山、廣州、肇慶、深圳、東莞、惠州（持續更新！） | carparkhero | 泊車充電資訊</t>
  </si>
  <si>
    <t>UzpfSTEwMDA2MzQ5MjM1NjYxMjpWSzoxNDgxMzI4MTA2NjEzNTE3</t>
  </si>
  <si>
    <t>2025-06-18T07:02:54.000Z</t>
  </si>
  <si>
    <t>UzpfSTEwMDA2MzQ5MjM1NjYxMjpWSzoxNDc1NTk0NjQzODUzNTMw</t>
  </si>
  <si>
    <t>2025-06-10T13:49:01.000Z</t>
  </si>
  <si>
    <t>FF565550</t>
  </si>
  <si>
    <t>1274477741345292</t>
  </si>
  <si>
    <t>https://www.facebook.com/photo.php?fbid=1274477741345292&amp;set=gm.1475594643853530&amp;type=3</t>
  </si>
  <si>
    <t>UzpfSTEwMDA2MzQ5MjM1NjYxMjpWSzoxNDc1NTQ3MjI3MTkxNjA1</t>
  </si>
  <si>
    <t>2025-06-10T12:31:24.000Z</t>
  </si>
  <si>
    <t>1274429951350071</t>
  </si>
  <si>
    <t>https://www.facebook.com/photo.php?fbid=1274429951350071&amp;set=gm.1475547227191605&amp;type=3</t>
  </si>
  <si>
    <t>UzpfSTEwMDA2MzQ5MjM1NjYxMjpWSzoxNDc1NDgxNTYzODY0ODM4</t>
  </si>
  <si>
    <t>2025-06-10T10:39:34.000Z</t>
  </si>
  <si>
    <t>FF1B1D1C</t>
  </si>
  <si>
    <t>1274359101357156</t>
  </si>
  <si>
    <t>可能是 ‎1 人、電視和‎顯示的文字是「 ‎IMS Intelligent Mid-Large Sedan مدهه 5.55 490kmm 75kWh 4.6s MESTANDARD MSLONGRANGE IM5PERFORMANCE 274s HK$280,880 710km ndomaePortas.om HK$268,800 100kWh HK$340,090 mi56 #-nnkAcalenten IM6 Intelligent Mid-Large SUV IM6 STANDARD 100kWh HK$328,800 6.45 RurgaT 450km HKe$418,000 IM6 M6LONG RANGE CpeAy 75kWh HK$398,800 * 5.45 FREEURETNEBATTER WARRANTY WORTHHK$18,000 afn HK$289,800 6 PERFORMANCE 625km Linwted mteddcat ndcative Prica5 weldalhePicaSat YicmStatsfiam fram HK$269,800 100kWh 3.48s UAHHИECИr HK$4,000 HK$349,800 Limited- Limited-Time VIP Package Worth UP TO HK$59,720 SPORTYWH-EELS WORTH HK$8,000 100kWh HK$329,800 HK$399,800- HK$379,800 CASHDISCOUNT HK$20,000 OFF FIRST YEARU WORT AINLAND DATA 3,000 EXCLUSIVE PAINT COLOUR OPTION Rayhaut WORTH HK$10,720‎ 」‎‎ 的圖像</t>
  </si>
  <si>
    <t>https://www.facebook.com/photo.php?fbid=1274359101357156&amp;set=gm.1475481563864838&amp;type=3</t>
  </si>
  <si>
    <t>UzpfSTU3MDU0OTkxOTE0NzYwNTpWSzoxNDc0Njc4MjkwNjExODMy</t>
  </si>
  <si>
    <t>2025-06-09T14:19:57.000Z</t>
  </si>
  <si>
    <t>UzpfSTEwMDAwNzI2NDc0MDU2MjpWSzoxNDc0MDQzMTc3MzQyMDEw</t>
  </si>
  <si>
    <t>2025-06-08T12:45:30.000Z</t>
  </si>
  <si>
    <t>https://scontent-bos5-1.xx.fbcdn.net/v/t39.30808-6/505431644_1098755328941282_9015838279474494673_n.jpg?_nc_cat=108&amp;ccb=1-7&amp;_nc_sid=127cfc&amp;_nc_ohc=xJnYLUENgO4Q7kNvwFDZaLh&amp;_nc_oc=AdqRFjyjtq_2_Ab7dD4PFMr667Umsy0gRk_NmWtbRMvMWOv2v4KfLWLFuZbxQsIX2hY&amp;_nc_zt=23&amp;_nc_ht=scontent-bos5-1.xx&amp;_nc_gid=GQIBVSOSTY1S8rOEV_jflg&amp;_nc_ss=7c289&amp;oh=00_Af5njBHZydt-5Jg0zb1VXMw-S2iEWY_Dbe6h5buwl96P1A&amp;oe=6A1182A5</t>
  </si>
  <si>
    <t>https://scontent-bos5-1.xx.fbcdn.net/v/t39.30808-1/301992206_439507891532699_8927842219222884717_n.png?stp=cp0_dst-png_s40x40&amp;_nc_cat=100&amp;ccb=1-7&amp;_nc_sid=2d3e12&amp;_nc_ohc=4u8LZsLuQZsQ7kNvwETShly&amp;_nc_oc=AdpRTESATXg3F5FUcsw0B__IV7iBJY9x7kWHQluBbQBX2js7yWAwgig-0KG4t7dzOYM&amp;_nc_zt=24&amp;_nc_ht=scontent-bos5-1.xx&amp;_nc_gid=GQIBVSOSTY1S8rOEV_jflg&amp;_nc_ss=7c289&amp;oh=00_Af5Fbdg8VMLRkhAX63QYK_jszyDjUKIzXA63QQRzumA2dg&amp;oe=6A1190B8</t>
  </si>
  <si>
    <t>https://lm.facebook.com/l.php?u=https%3A%2F%2Fcarparkhero.com%2Fclp-charger-guide%2F&amp;h=AUDvpw7ttx1dhAbq4awrUm0MK0XN2Vg0V-nD5KZehBqgWKSbfV8r_XBPPJ0uFrdYBMU7rtFrlU4YChSgcsyJ4NKTPdgp8-IRwF6Xz9lChwi-NZVrRwT6-EeO0ultxusxlvtvhKqhjgedZOnknGWDqHY9AZWDRRqf&amp;s=1</t>
  </si>
  <si>
    <t>https://l.facebook.com/l.php?u=https%3A%2F%2Fcarparkhero.com%2Fclp-charger-guide%2F&amp;h=AUCqKodUHrqG_qEfbepYftnZbrcLt3ugKym0nyQulgPzJRR_z2lftDcuOrGZnsd3a2d2E7qy7ITwLJe-UEq5Y8uAgqGxB8n7ovQgJOMlfYfpmhhPA5C4VN5zMu-bMI2fNcrQzUpYvwUJVe0yxB0xMbFRINqAD4o3&amp;s=1</t>
  </si>
  <si>
    <t>https://lm.facebook.com/l.php?u=https%3A%2F%2Fcarparkhero.com%2Flabel%2Fclpe-charging%2F&amp;h=AUDPrahrsMW_RTRCvffSMeMcI42d5rnliJ81Fjb2alY6gNUADLbQpnjU39nkl_pLiZ8ksOLLUbQ8rRKF6WbeOWY8ESkJoaFvI9V0AIlvtuf9p31nGW4ftuj9hVees36sBS8fiLPV8kKBZvp8gH3eKWN62UfPW5pz&amp;s=1</t>
  </si>
  <si>
    <t>https://l.facebook.com/l.php?u=https%3A%2F%2Fcarparkhero.com%2Flabel%2Fclpe-charging%2F&amp;h=AUC_fq9zsO5DBoot28FeQWNA1brH8RJkK2UJscezW3Ew_OPKfszZ9uzGR7XtzHVBfVurYb3DauCP-5QkphXMzIRPMrw75L0N8fI7icCdjrwZmvB0tue_pmKnLNYsVcMaW2_Cc5ihHReieflV1HaevobzavwSE0mY&amp;s=1</t>
  </si>
  <si>
    <t>UzpfSTYzMTAzNTgwOTM4NDc3OTpWSzoxNDczNjU2MzAwNzE0MDMx</t>
  </si>
  <si>
    <t>2025-06-08T00:24:27.000Z</t>
  </si>
  <si>
    <t>UzpfSTEwMDA4ODQ2MDg4MjcwMTpWSzoxNDcwOTgyNDg0MzE0NzQ2</t>
  </si>
  <si>
    <t>2025-06-04T10:58:34.000Z</t>
  </si>
  <si>
    <t>687147560893181</t>
  </si>
  <si>
    <t>https://scontent-bos5-1.xx.fbcdn.net/v/t39.30808-6/503971069_687147564226514_2173212026778348040_n.jpg?stp=dst-jpg_s600x600_tt6&amp;_nc_cat=104&amp;ccb=1-7&amp;_nc_sid=127cfc&amp;_nc_ohc=OmRIkgnIvkIQ7kNvwFlE-UE&amp;_nc_oc=AdpXg4tSoOvM8HG8isVAdEWzUqGDXWco02ufPQQQwvOb-6-ghhp2PidKo-vNcuCp-zI&amp;_nc_zt=23&amp;_nc_ht=scontent-bos5-1.xx&amp;_nc_gid=GQIBVSOSTY1S8rOEV_jflg&amp;_nc_ss=7c289&amp;oh=00_Af48HIzWSrtNj0vbkr-f7j2WYO_8WkypvPvvqYhGYggAQA&amp;oe=6A119708</t>
  </si>
  <si>
    <t>https://www.facebook.com/photo.php?fbid=687147560893181&amp;set=a.112768591664417&amp;type=3</t>
  </si>
  <si>
    <t>https://scontent-bos5-1.xx.fbcdn.net/v/t39.30808-1/317600498_100972522861444_6118366375998628037_n.jpg?stp=cp0_dst-jpg_s40x40_tt6&amp;_nc_cat=101&amp;ccb=1-7&amp;_nc_sid=2d3e12&amp;_nc_ohc=ArQVEk5cWFEQ7kNvwF1QIc9&amp;_nc_oc=AdonmagIMUyoDoHv20N-wGQRA_Y6sBmtURdfc7YOdDZVCs6i-M6cDSGxo6becet96Rg&amp;_nc_zt=24&amp;_nc_ht=scontent-bos5-1.xx&amp;_nc_gid=GQIBVSOSTY1S8rOEV_jflg&amp;_nc_ss=7c289&amp;oh=00_Af40x9nNO46e06OkBIN2hI8HKW5UASb9e9y70vVXcJ52Rg&amp;oe=6A119B4E</t>
  </si>
  <si>
    <t>【2025年5月份電動車首次登記】
5月份出車數字，Tesla憑新款Model Y開始交車重奪第一，RWD及LR合共達1,104部，而BYD Hong Kong - Harmony Auto的海獅亦有611部，排在第二。
頭五位型號：
1️⃣Tesla Model Y RWD - 801部
2️⃣BYD Sealion 7 - 611部
3️⃣Tesla Model Y LR - 303部
4️⃣Tesla Model 3 RWD - 199部
5️⃣Denza D9 - 96部
*以運輸署登記型號名稱計
想知邊部電動車好賣啲？Click入黎網站 https://hkevdb.com
#TESLA #BYD #BMW #ZEEKR #XPENG</t>
  </si>
  <si>
    <t>NjQyMTgzOTU5MjA4MTA3Omh0dHBzXGEvL2hrZXZkYi5jb20vOjpEZWZhdWx0Ojo6Njg3MTUyMDg3NTU5Mzk1Og==</t>
  </si>
  <si>
    <t>https://lm.facebook.com/l.php?u=https%3A%2F%2Fhkevdb.com%2F&amp;h=AUDuuBczMYSvaBhbXY3sSP2y7l2apJjUe76FO-5k0-1UjMhyWYRZcxf4PFglRZ9YR0MTFiR_JRp3I81E-udBdS1yWs5UJJKro4Bo39DaFRcvERrulJxXdWieQeegA9g4lJVM35Q-XabcFU1mf-n8HX2DaWp4X5yK&amp;s=1</t>
  </si>
  <si>
    <t>https://l.facebook.com/l.php?u=https%3A%2F%2Fhkevdb.com%2F&amp;h=AUDl3zH1SH2UUZyUzcLxVlihQwaabwMReMcGcY9bbhP-V7ISLB8EevoBFHKdsoEWt4lslMmDtEt4aOCy-xOPu1PSgdQB-DtjAqShGZ7ZvLi-6U3z3p0_aL9mrK00lWKb6fIXJsaU9HDE0GFqDo2qiK5oDjxGoEjd&amp;s=1</t>
  </si>
  <si>
    <t>2025-06-04T10:35:30.000Z</t>
  </si>
  <si>
    <t>https://www.facebook.com/hkevdb/posts/pfbid02CMS1QUp9XofFHXcYBYbH8rGE9kR3AsgR1iUeirkwHBoGnfXUCu9vAmzbcLo47QZil</t>
  </si>
  <si>
    <t>UzpfSTEwMDAwNzI2NDc0MDU2MjpWSzoxNDcwMTI2MzkxMDY3MDIy</t>
  </si>
  <si>
    <t>https://carparkhero.com/label/tesla-wall-connector/</t>
  </si>
  <si>
    <t>2025-06-03T07:42:12.000Z</t>
  </si>
  <si>
    <t>WC收idle fee，你贊唔贊成？</t>
  </si>
  <si>
    <t>1094783146005167</t>
  </si>
  <si>
    <t>可能是顯示的文字是「 Elements 1/9個充電格可用 電 免電費用 carparkhero.com 目的地充電站超時佔用費 香港於指定目的地充電站已實施超時信用 費 ，此措施有助縮短輪侯時間 以及確保 各位用家有需要時都能夠及時使用目的地 充電。 當以下情況出現時，就有機會產生超時估 當以 當以下情況出現時 就有機會產生超時佔 用費： 充電已完成 車輛於充電完成後 車輛於充電完成後，還連接著目的地 還連接著目的地 充電器超過5分鐘 你能透過觸控式屏幕或Tesla手機處 手機應用程 工可以查詢該目的地充電站是否實施超酵 佔用費。 Tesla部分目的地充電 Tesla 部分目的地充電站實施起時貫」的圖像</t>
  </si>
  <si>
    <t>https://scontent-mia5-2.xx.fbcdn.net/v/t39.30808-6/503682135_1094783149338500_1193689590959756255_n.jpg?_nc_cat=100&amp;ccb=1-7&amp;_nc_sid=127cfc&amp;_nc_ohc=GEIYCyN23EUQ7kNvwEcM2xr&amp;_nc_oc=AdqCcJ2ycKQhktIFhK_9Xo9eWrvsNyUr8c8pN09T5MWgYToEbNk1BdqNX1nEFHTgh2Q&amp;_nc_zt=23&amp;_nc_ht=scontent-mia5-2.xx&amp;_nc_gid=qfTn4eIGBBFkOeuktJ_V1w&amp;_nc_ss=72289&amp;oh=00_Af7ZfdRHhmXMVpNbj8XbFHNN7r5scVWHwsORKo-MkR98PQ&amp;oe=6A119F58</t>
  </si>
  <si>
    <t>https://www.facebook.com/photo.php?fbid=1094783146005167&amp;set=a.439507868199368&amp;type=3</t>
  </si>
  <si>
    <t>https://scontent-mia5-2.xx.fbcdn.net/v/t39.30808-1/301992206_439507891532699_8927842219222884717_n.png?stp=cp0_dst-png_s40x40&amp;_nc_cat=100&amp;ccb=1-7&amp;_nc_sid=2d3e12&amp;_nc_ohc=4u8LZsLuQZsQ7kNvwGRRkUe&amp;_nc_oc=AdpIslGljdjQ42PlODadqbO9LWcTT4j44fUPJyO-OuX-QroJgXScqAUlMSveiFbt4Ak&amp;_nc_zt=24&amp;_nc_ht=scontent-mia5-2.xx&amp;_nc_gid=qfTn4eIGBBFkOeuktJ_V1w&amp;_nc_ss=72289&amp;oh=00_Af4MNWcFZgMHeHPiV2FIBjsWYzKb42B5snSCEq5txIptaQ&amp;oe=6A1190B8</t>
  </si>
  <si>
    <t>【Tesla 中充都收超時費了⁉️】
今日唔少 Tesla 車主都係 App 度見到個 Destination Charger 目的地充電站 (又名 Wall Connector) 收超時佔用費嘅訊息，無錯部分目的地充電站而家會收超時費，例如 ELEMENTS 圓方，而且亦適用於部分有開放予其他品牌使用嘅充電站，例如 tmtplaza 屯門市廣場，大家用嘅時候記得睇下個中控 Mon 或者 Tesla App。
⚡全港 Tesla 目的地充電站位置及停車場收費
https://carparkhero.com/label/tesla-wall-connector/
⚡Tesla 開放的中充 Wall Connector
https://carparkhero.com/label/tesla-wall-connector-open/
//香港於指定目的地充電站已實施超時佔用費，此措施有助縮短輪候時間，以及確保各位用家有需要時都能夠及時使用目的地充電。
當以下情況出現時，就有機會產生超時佔用費：
- 充電已完成
- 車輛於充電完成後，還連接著目的地充電器超過5分鐘
你能透過觸控式屏幕或Tesla手機應用程式可以查詢該目的地充電站是否實施超時佔用費。//</t>
  </si>
  <si>
    <t>100064569528872</t>
  </si>
  <si>
    <t>https://m.facebook.com/ELEMENTS.HONGKONG/</t>
  </si>
  <si>
    <t>https://www.facebook.com/ELEMENTS.HONGKONG</t>
  </si>
  <si>
    <t>ELEMENTS 圓方</t>
  </si>
  <si>
    <t>100064843776423</t>
  </si>
  <si>
    <t>https://m.facebook.com/tmtplazafans/</t>
  </si>
  <si>
    <t>https://www.facebook.com/tmtplazafans</t>
  </si>
  <si>
    <t>tmtplaza 屯門市廣場</t>
  </si>
  <si>
    <t>NjQyMTgzOTU5MjA4MTA3Omh0dHBzXGEvL2NhcnBhcmtoZXJvLmNvbS9sYWJlbC90ZXNsYS13YWxsLWNvbm5lY3Rvci86OkRlZmF1bHQ6OjoxMDk0Nzc5OTMyNjcyMTU1Og==</t>
  </si>
  <si>
    <t>https://lm.facebook.com/l.php?u=https%3A%2F%2Fcarparkhero.com%2Flabel%2Ftesla-wall-connector%2F&amp;h=AUAqy4u3_jdCLLNtVl4uYrO2D5pP3HxAEaFjOxhLuUkVctE6UctQF94-Ll2iIWSLhI19ZMV6zAPavA0FZ93j-B-0dAcG1TGXD1-2tC4ng1evHBbdF5jey_-JQr9oQlndKg2SeW7jQEyJsnK1KqGZ3z4ne8rkfIkN&amp;s=1</t>
  </si>
  <si>
    <t>https://l.facebook.com/l.php?u=https%3A%2F%2Fcarparkhero.com%2Flabel%2Ftesla-wall-connector%2F&amp;h=AUB8PTJFHvaak0UvMY-wxv4LcTWXM889-oBBfTVdI4mOL-z2K4j4FcvmlZ0ExpxCAZObxhcJCoJyaOwmmWWdkgVjSUQKCOwidTSlpvSOUiRj7jy_H0njk24xe3uSiHwFR5zWLn2QXPsO5oIYGu6K_RWZdMGDKqt4&amp;s=1</t>
  </si>
  <si>
    <t>https://carparkhero.com/label/tesla-wall-connector-open/</t>
  </si>
  <si>
    <t>NjQyMTgzOTU5MjA4MTA3Omh0dHBzXGEvL2NhcnBhcmtoZXJvLmNvbS9sYWJlbC90ZXNsYS13YWxsLWNvbm5lY3Rvci1vcGVuLzo6RGVmYXVsdDo6OjEwOTQ3Nzk5MzI2NzIxNTU6</t>
  </si>
  <si>
    <t>https://lm.facebook.com/l.php?u=https%3A%2F%2Fcarparkhero.com%2Flabel%2Ftesla-wall-connector-open%2F&amp;h=AUBt5jImj784TmEzk-1GG8hcSaX1lFeGG8jOlHhyQpoWTWSclQvzliZwwF_5Kw_4cKaZYQzlgpeViN9GcDAseJuwnbJ2i3Hf8-vS0ItIgwgMQ41ojnKZJLzNNoVvbnAFT_cwbqkKNrIF4IXM7uBqRh370EE3Ubj-&amp;s=1</t>
  </si>
  <si>
    <t>https://l.facebook.com/l.php?u=https%3A%2F%2Fcarparkhero.com%2Flabel%2Ftesla-wall-connector-open%2F&amp;h=AUA0jwdYV6a_YVNKPFfAI2NLcpXvcSfmMB9o8Fc6OUsahBVgTPNwxviLDTskcuCWmM2ROHjiOLpExm7iztlfs5BR6v5NH2eC049RVuZ1vZK3rMSRUhCRvsMJ-IYiYywVV9Qa8GL36QqN8zg-Aa-MbZ6erzfOK5eV&amp;s=1</t>
  </si>
  <si>
    <t>2025-06-03T07:28:13.000Z</t>
  </si>
  <si>
    <t>https://www.facebook.com/carparkherohk/posts/pfbid022Zkw2FLjhnGwLQjrjsBwTDAGuEzBHh7TaWmwEXtcmQKBUTaASuVXcKXjmE1S9AqFl</t>
  </si>
  <si>
    <t>UzpfSTEwMDA2MzQ5MjM1NjYxMjpWSzoxNDY2OTc1Njg0NzE1NDI2</t>
  </si>
  <si>
    <t>2025-05-30T01:22:03.000Z</t>
  </si>
  <si>
    <t>FF121317</t>
  </si>
  <si>
    <t>1265045585621841</t>
  </si>
  <si>
    <t>https://www.facebook.com/photo.php?fbid=1265045585621841&amp;set=gm.1466975684715426&amp;type=3</t>
  </si>
  <si>
    <t>UzpfSTEwMDA2MzQ5MjM1NjYxMjpWSzoxNDY2NjM3MzUxNDE1OTI2</t>
  </si>
  <si>
    <t>2025-05-29T14:10:37.000Z</t>
  </si>
  <si>
    <t>1264415779018155</t>
  </si>
  <si>
    <t>可能是汽車和顯示的文字是「最 星島 頭條 2ዝዘባብ 8 網傳全新純電版一換-HK$499 一換一HK$499,000起 網傳全新純電版 平治CLA250+香港意向價帳 平治CLA250+ +香港意向價曝光」的圖像</t>
  </si>
  <si>
    <t>https://www.facebook.com/photo.php?fbid=1264415779018155&amp;set=gm.1466637351415926&amp;type=3</t>
  </si>
  <si>
    <t>UzpfSTUxMzA0MTI1MTpWSzoxNDY1NDA5MDgxNTM4NzUz</t>
  </si>
  <si>
    <t>2025-05-28T05:56:09.000Z</t>
  </si>
  <si>
    <t>UzpfSTE2OTI2OTIxNDY6Vks6MTQ2NTQ4NDQxMTUzMTIyMA==</t>
  </si>
  <si>
    <t>2025-05-28T05:55:53.000Z</t>
  </si>
  <si>
    <t>UzpfSTEwMDA2MzQ5MjM1NjYxMjpWSzoxNDYzNjAyMjU4Mzg2MTAy</t>
  </si>
  <si>
    <t>https://service.tesla.com/docs/Model3/ServiceManual/zh-cn/GUID-4F205B9D-E1C1-40B7-9BC1-EC2E19B5C5DA.html</t>
  </si>
  <si>
    <t>2025-05-25T12:24:19.000Z</t>
  </si>
  <si>
    <t>pcb.1463602258386102</t>
  </si>
  <si>
    <t>https://www.facebook.com/media/set/?set=pcb.1463602258386102&amp;type=1</t>
  </si>
  <si>
    <t>1261000532693013</t>
  </si>
  <si>
    <t>https://scontent-ord5-2.xx.fbcdn.net/v/t39.30808-6/499926325_1261000709359662_8796339215343936601_n.jpg?stp=cp6_dst-jpegr_s590x590_tt6&amp;_nc_cat=102&amp;ccb=1-7&amp;_nc_sid=aa7b47&amp;_nc_ohc=a2E6mrLxeyYQ7kNvwHkZLb6&amp;_nc_oc=Adojzd2Zvc9yFO60zSDvDOTWVQChGEFchqWvZhvQrhpms17soaxO83sXsiXk_AQOScg&amp;_nc_zt=23&amp;se=-1&amp;_nc_ht=scontent-ord5-2.xx&amp;_nc_gid=csAbmBYCq_S5p0Mr7AOqcg&amp;_nc_ss=72289&amp;oh=00_Af6l3oxrgCkiZTcjPE7585pM3EjTFYc9QE6X8gJZm2iBmg&amp;oe=6A117EED</t>
  </si>
  <si>
    <t>1261000576026342</t>
  </si>
  <si>
    <t>https://scontent-ord5-3.xx.fbcdn.net/v/t39.30808-6/500068225_1261000759359657_3722780010902281375_n.jpg?stp=cp6_dst-jpegr_s590x590_tt6&amp;_nc_cat=110&amp;ccb=1-7&amp;_nc_sid=aa7b47&amp;_nc_ohc=fJhLZ8ori88Q7kNvwGT8Ezw&amp;_nc_oc=AdoFYv2opoEp4FQHqKhgRsWsjzmKFgZkXAOIR8ksNQ7knGb4jVpUzRZUpf8huEXeKDY&amp;_nc_zt=23&amp;se=-1&amp;_nc_ht=scontent-ord5-3.xx&amp;_nc_gid=csAbmBYCq_S5p0Mr7AOqcg&amp;_nc_ss=72289&amp;oh=00_Af6EIx2w7OSelZSUOK7EweB5EYUQD-u1j6B1RuKDHvfbWA&amp;oe=6A119BCD</t>
  </si>
  <si>
    <t>1261000626026337</t>
  </si>
  <si>
    <t>https://scontent-ord5-2.xx.fbcdn.net/v/t39.30808-6/499871197_1261000802692986_5510873945062995896_n.jpg?stp=cp6_dst-jpegr_s590x590_tt6&amp;_nc_cat=104&amp;ccb=1-7&amp;_nc_sid=aa7b47&amp;_nc_ohc=IumD1rLqJUgQ7kNvwHqRYsx&amp;_nc_oc=Adq-h1nxePOdcGyW4uBeuoJytqFaaHUBoQMpneZ3lC53BU2RB7u7mqXhqXbeRHAUT7E&amp;_nc_zt=23&amp;se=-1&amp;_nc_ht=scontent-ord5-2.xx&amp;_nc_gid=csAbmBYCq_S5p0Mr7AOqcg&amp;_nc_ss=72289&amp;oh=00_Af7Gyh6FWW6KMSyEqeOHprrsZxfEPDsCconWAp3fhrC1Kw&amp;oe=6A11B0B3</t>
  </si>
  <si>
    <t>UzpfSTEwNTQ0MDA2MDY0NjAwMTE6Vks6MTQ2MzI5NzI2ODQxNjYwMQ==</t>
  </si>
  <si>
    <t>2025-05-25T03:06:03.000Z</t>
  </si>
  <si>
    <t>UzpfSTUxMjY4OTc1MTE0MzM2NDpWSzoxNDYwNzM0NDg4NjcyODc5</t>
  </si>
  <si>
    <t>2025-05-24T08:00:52.000Z</t>
  </si>
  <si>
    <t>UzpfSTczNjM5NjQ5MjpWSzoxNDYyMDYyOTUxODczMzY2</t>
  </si>
  <si>
    <t>2025-05-23T11:28:29.000Z</t>
  </si>
  <si>
    <t>https://www.facebook.com/groups/hkevdiary/permalink/1462062951873366/</t>
  </si>
  <si>
    <t>FF79797B</t>
  </si>
  <si>
    <t>1121468566688275</t>
  </si>
  <si>
    <t>https://scontent.fbna2-1.fna.fbcdn.net/v/t39.30808-6/499529273_1121468570021608_3189423430126954758_n.jpg?stp=dst-jpg_p526x296_tt6&amp;_nc_cat=101&amp;ccb=1-7&amp;_nc_sid=127cfc&amp;_nc_ohc=HYIyMJOuCHUQ7kNvwFZb8sI&amp;_nc_oc=AdrSXTu0wfzaA4tI5zgJas5GB-vBKt4BTQNBisH1CZ5sVqBisCDXe2o7_avjPQ66cHw&amp;_nc_zt=23&amp;_nc_ht=scontent.fbna2-1.fna&amp;_nc_gid=FJqNK5drIU4JZoQp_qjOrQ&amp;_nc_ss=7c289&amp;oh=00_Af4-MxvkP-B0j7bKtZpgTS81RfsQGzGvcSCmcKvSwlVrbw&amp;oe=6A118284</t>
  </si>
  <si>
    <t>https://www.facebook.com/photo.php?fbid=1121468566688275&amp;set=a.637824005052736&amp;type=3</t>
  </si>
  <si>
    <t>100064754258690</t>
  </si>
  <si>
    <t>UNWIRE.HK</t>
  </si>
  <si>
    <t>https://scontent.fbna2-1.fna.fbcdn.net/v/t39.30808-1/471500096_1009646021203864_7358206080669852585_n.jpg?stp=cp0_dst-jpg_s40x40_tt6&amp;_nc_cat=107&amp;ccb=1-7&amp;_nc_sid=2d3e12&amp;_nc_ohc=dmiRyKFmFAkQ7kNvwE39hXb&amp;_nc_oc=AdrFiKgIC-ZXMawwGrgm_UeBIR-hAi9NpPRSqzYutoNIuk3xdhkKT7D1OmQTNLQRjW8&amp;_nc_zt=24&amp;_nc_ht=scontent.fbna2-1.fna&amp;_nc_gid=FJqNK5drIU4JZoQp_qjOrQ&amp;_nc_ss=7c289&amp;oh=00_Af4ySFb6xQcc4SSubdg5L5W_OOyIvaHw87y8KF2R7VZy0w&amp;oe=6A11A999</t>
  </si>
  <si>
    <t>https://www.facebook.com/unwirehk</t>
  </si>
  <si>
    <t>車主要被動收入，中國大陸已經行先一步！帶住舊電去鄉村供電，日賺200人仔，每年收入 7 萬元 詳細看留言</t>
  </si>
  <si>
    <t>2025-05-22T07:19:03.000Z</t>
  </si>
  <si>
    <t>https://www.facebook.com/unwirehk/posts/pfbid0K4f7C1b5fvPvLELiBwFB3cZoHjfYDh6vdVAq5wfAWeHat4UoUaUUuAxqM8QuKXVkl</t>
  </si>
  <si>
    <t>UzpfSTEwMDAwNzI2NDc0MDU2MjpWSzoxNDYxOTk0NTQ1MjEzNTQw</t>
  </si>
  <si>
    <t>https://carparkhero.com/tesla-supercharger-price-adjust-2025-05/</t>
  </si>
  <si>
    <t>2025-05-23T07:56:46.000Z</t>
  </si>
  <si>
    <t>1086654310151384</t>
  </si>
  <si>
    <t>可能是汽車和顯示的文字是「 P 屯門市廣場（3F） (3F) 15分鐘等待時間 The ThePulse(B3) Pulse (B3) carparkhero.com 茶忙時間 現有5個可供使用的充電車位 （共6個） 繁忙時間 TミE 充電費用 充電費用 08:00- 08:00-22：00 22：00-00：00 HK$2.58/kWh Tesla eslaSupercharger超級充電站 Supercharger 超級充電站 更改收費模式 視乎個別充電站使用量」的圖像</t>
  </si>
  <si>
    <t>https://scontent-dfw6-1.xx.fbcdn.net/v/t39.30808-6/500095752_1086654313484717_413448481421515178_n.jpg?_nc_cat=101&amp;ccb=1-7&amp;_nc_sid=127cfc&amp;_nc_ohc=TY6uS6z80y4Q7kNvwE3BDJB&amp;_nc_oc=Adrn5hk6lJZRZ9t0LVzx_v7g7oYcT4xmnBYmOuri9nTFf6fEbGOZwo9rqTRdqRLkNVU&amp;_nc_zt=23&amp;_nc_ht=scontent-dfw6-1.xx&amp;_nc_gid=SrblRLrcPjvhApyPU3bYrA&amp;_nc_ss=72289&amp;oh=00_Af4Xus5-sFIuRKiyveUkPt8XOq6a3UhhRY8TtZU70vTlbg&amp;oe=6A11893A</t>
  </si>
  <si>
    <t>https://www.facebook.com/photo.php?fbid=1086654310151384&amp;set=a.439507868199368&amp;type=3</t>
  </si>
  <si>
    <t>https://scontent-dfw5-2.xx.fbcdn.net/v/t39.30808-1/301992206_439507891532699_8927842219222884717_n.png?stp=cp0_dst-png_s40x40&amp;_nc_cat=100&amp;ccb=1-7&amp;_nc_sid=2d3e12&amp;_nc_ohc=4u8LZsLuQZsQ7kNvwEYrv-y&amp;_nc_oc=AdpHgaa_8t1zcvp0mfrTsKpMh_fPgneuZjFn3J2zJGn8sB48mVlSWvz6Z6qIUOSWkzY&amp;_nc_zt=24&amp;_nc_ht=scontent-dfw5-2.xx&amp;_nc_gid=SrblRLrcPjvhApyPU3bYrA&amp;_nc_ss=72289&amp;oh=00_Af5Nl-CI0d7MOLWjNh10cEDr5CUz_ilf_BzPYLA3a819fw&amp;oe=6A1190B8</t>
  </si>
  <si>
    <t>【新界可以貴過港島⁉️】
《Supercharger改收費模式 站站不同 時段不同 》
Tesla Supercharger 超級充電站於2025年5月23日起採用全新收費模式，告別過往以「新界、九龍」和「港島」及固定時段的定價，改以個別充電站之使用量及站與站之間也不同的時段而釐定，因此會出現同時段下，新界(使用量高的站)價格比港島(使用量較低的站)更昂貴，而且亦適用於有開放予其他品牌使用的充電站，同時要留意充電價格會照樣比 Tesla 自家車更高，建議各位車主使用前先在中控螢幕或 Tesla App 內查看價格。
相信是 Tesla 利用各充電站的使用量等大數據，從而釐定收費及時段，達到分流的目的。
詳情 https://carparkhero.com/tesla-supercharger-price-adjust-2025-05/
例子：
同樣朝早10:01，使用量高啲嘅屯市收$3.70/kWh，使用量相對低啲嘅淺水灣The Pulse就收$3.05
⚡全港Tesla超級充電站位置及停車場收費指南
https://carparkhero.com/tesla-supercharger
⚡Tesla開放超級充電站及中充Wall Connector
https://carparkhero.com/hong-kong-tesla-supercharger-wall-connector-for-other-ev</t>
  </si>
  <si>
    <t>NjQyMTgzOTU5MjA4MTA3Omh0dHBzXGEvL2NhcnBhcmtoZXJvLmNvbS90ZXNsYS1zdXBlcmNoYXJnZXItcHJpY2UtYWRqdXN0LTIwMjUtMDUvOjpEZWZhdWx0Ojo6MTA4NjY0NjgyMDE1MjEzMzo=</t>
  </si>
  <si>
    <t>https://lm.facebook.com/l.php?u=https%3A%2F%2Fcarparkhero.com%2Ftesla-supercharger-price-adjust-2025-05%2F&amp;h=AUCzr2AFjUJRhoGKaVLZZvFDTLRU-wUmI-CPu8JIWYNd_JCfkes1sOJy0f_VDLYKHIC6ieUp_4tAmxLaOkADxovHER2AwSwFwhm8Gpo-uB3ophLgYoVpLA1oFoYYfzmN813ANpFHahpNrWn4K9jNy87_UyHrE0Wb&amp;s=1</t>
  </si>
  <si>
    <t>https://l.facebook.com/l.php?u=https%3A%2F%2Fcarparkhero.com%2Ftesla-supercharger-price-adjust-2025-05%2F&amp;h=AUD8k0WO7DSf4UGwVCSp88Uy7bvEnItvZcCh18Jfx4Ie9sJfc9KyA-6VkDnNRBJ1vkBLWNB2b1e39YtHsB4YT2HlSud5dWYWpYMl3zkSJ2FodjEKw8yD15fVXD1FCeZLzO369XxEgujaQVmAbYIkWF7X7_dZzhsH&amp;s=1</t>
  </si>
  <si>
    <t>https://carparkhero.com/tesla-supercharger</t>
  </si>
  <si>
    <t>NjQyMTgzOTU5MjA4MTA3Omh0dHBzXGEvL2NhcnBhcmtoZXJvLmNvbS90ZXNsYS1zdXBlcmNoYXJnZXI6OkRlZmF1bHQ6OjoxMDg2NjQ2ODIwMTUyMTMzOg==</t>
  </si>
  <si>
    <t>https://lm.facebook.com/l.php?u=https%3A%2F%2Fcarparkhero.com%2Ftesla-supercharger&amp;h=AUAIKmj4PUphA5d6590PxOjE_srynsrNc2VaGGwWMZjCq5v8WqeON9wt-KOWaY9daGIdWmjpCofg40Mdzg-bVwUh86OszgV-n8LXmXOPpc8Gn6kr4YbbI3tJjkQrnnH0yWWsb3Vy6h710eS3d3hW-M5ZyrjDTVv2&amp;s=1</t>
  </si>
  <si>
    <t>https://l.facebook.com/l.php?u=https%3A%2F%2Fcarparkhero.com%2Ftesla-supercharger&amp;h=AUAndfGHBuezSiqpHjCTnZOJmtfMWJ2Ag3E9V2ugOj_f8AtPcDlPvdbp03k9kz9Rmp6D-afoLE8tAeGzQ0Oj-emFZmXsYnaDAiMKrIk-rkSYGcYetIumuGw6Yj6F8hINrx1c_sZaufh4GLdLuMciWfJO8HPzn-BB&amp;s=1</t>
  </si>
  <si>
    <t>https://carparkhero.com/hong-kong-tesla-supercharger-wall-connector-for-other-ev</t>
  </si>
  <si>
    <t>NjQyMTgzOTU5MjA4MTA3Omh0dHBzXGEvL2NhcnBhcmtoZXJvLmNvbS9ob25nLWtvbmctdGVzbGEtc3VwZXJjaGFyZ2VyLXdhbGwtY29ubmVjdG9yLWZvci1vdGhlci1ldjo6RGVmYXVsdDo6OjEwODY2NDY4MjAxNTIxMzM6</t>
  </si>
  <si>
    <t>https://lm.facebook.com/l.php?u=https%3A%2F%2Fcarparkhero.com%2Fhong-kong-tesla-supercharger-wall-connector-for-other-ev&amp;h=AUCQ1sPY0Ab6K2mELcku7Mf4cSia5gQFrwNgeKzANNLymZOxvW-Mq9H1SUhQWUZCl9YIrhuNJqMR_ulEEzs7xZ4j6tv04Ypi_odngsdPoPWuy5ZW7S9VgBRDZWiYXzwszRrsEjhYMOGbH3uu02b6ALRLwYmNuD1Y&amp;s=1</t>
  </si>
  <si>
    <t>https://l.facebook.com/l.php?u=https%3A%2F%2Fcarparkhero.com%2Fhong-kong-tesla-supercharger-wall-connector-for-other-ev&amp;h=AUD6SQSzcjEypngzOtYf1G1fLd8hsiNJlD0CG6SvRHO95nasS_3XgsyqNh0zMmP4vrAo-IoEcWDyCSsqhGMZz1nOPn6aMf60NZmj6sulWeyL_YxXdc3R6qatcrS2uC6bjCWedehTWGHm5OljkxnfL1Vh9yTJTZuh&amp;s=1</t>
  </si>
  <si>
    <t>2025-05-23T07:35:06.000Z</t>
  </si>
  <si>
    <t>https://www.facebook.com/carparkherohk/posts/pfbid0ibZnvBuUGuWTgmoEQW3gibS16vNB4FX4g2gUSwdRPwDZXFNU5hGqEDQSRujraahql</t>
  </si>
  <si>
    <t>UzpfSTE3NjE1NjEzNzEzODI2MzI6Vks6MTQ2MDYzMjcwNTM0OTcyNA==</t>
  </si>
  <si>
    <t>2025-05-21T12:52:35.000Z</t>
  </si>
  <si>
    <t>UzpfSTYxNTU5NjU1ODAyMjY3OlZLOjE0NjA1ODgxMDg2ODc1MTc=</t>
  </si>
  <si>
    <t>2025-05-21T09:33:40.000Z</t>
  </si>
  <si>
    <t>FFC1CED6</t>
  </si>
  <si>
    <t>122174595872321860</t>
  </si>
  <si>
    <t>https://www.facebook.com/photo.php?fbid=122174595872321860&amp;set=gm.1460588108687517&amp;type=3</t>
  </si>
  <si>
    <t>UzpfSTExOTQ1NDgyNjE4ODM5NzM6Vks6MTQ2MDYwMDI2NTM1Mjk2OA==</t>
  </si>
  <si>
    <t>2025-05-21T09:33:14.000Z</t>
  </si>
  <si>
    <t>pcb.1460600265352968</t>
  </si>
  <si>
    <t>https://www.facebook.com/media/set/?set=pcb.1460600265352968&amp;type=1</t>
  </si>
  <si>
    <t>1197227471616052</t>
  </si>
  <si>
    <t>https://scontent-bos5-1.xx.fbcdn.net/v/t39.30808-6/500028059_1197227474949385_615297729451342705_n.webp?stp=dst-webp_s590x590&amp;_nc_cat=110&amp;ccb=1-7&amp;_nc_sid=aa7b47&amp;_nc_ohc=spS-4Geai4AQ7kNvwEJyXJW&amp;_nc_oc=AdrOJoBqvec1z9ltI8x1HGJlvD8anVtaEeBM0N6etWKDS_S1ThJLGAYEtAXyp9htGss&amp;_nc_zt=23&amp;_nc_ht=scontent-bos5-1.xx&amp;_nc_gid=wF7fSUe1GIALmJ9w0boR2w&amp;_nc_ss=72289&amp;oh=00_Af5q9cllBBPWt_GxEe_q0Jz5F7E0uitlfdjNJEg0Szw3SA&amp;oe=6A119D53</t>
  </si>
  <si>
    <t>可能是汽車和顯示的文字是「 GARSCOOPS CARSCOOPS RSCOO RSCOOPS 」的圖像</t>
  </si>
  <si>
    <t>1194548261883973</t>
  </si>
  <si>
    <t>1197227424949390</t>
  </si>
  <si>
    <t>https://scontent-bos5-1.xx.fbcdn.net/v/t39.30808-6/499407182_1197227434949389_5700866548002713784_n.webp?stp=dst-webp_s590x590&amp;_nc_cat=102&amp;ccb=1-7&amp;_nc_sid=aa7b47&amp;_nc_ohc=hzxiarhyxLkQ7kNvwGIW46d&amp;_nc_oc=Adpo8IcDWNaneKFk4C09XRgMROtEg7-hsGt45aKlZ_Wo-l9KagwwuCCmfVLsj0aklvU&amp;_nc_zt=23&amp;_nc_ht=scontent-bos5-1.xx&amp;_nc_gid=wF7fSUe1GIALmJ9w0boR2w&amp;_nc_ss=72289&amp;oh=00_Af72BG0hK0mH0E55Vaffm_xUUh6aNC_90QYIpfe9cVvA0g&amp;oe=6A118760</t>
  </si>
  <si>
    <t>1197227414949391</t>
  </si>
  <si>
    <t>https://scontent-bos5-1.xx.fbcdn.net/v/t39.30808-6/499365108_1197227431616056_5612850020055008839_n.webp?stp=dst-webp_s590x590&amp;_nc_cat=105&amp;ccb=1-7&amp;_nc_sid=aa7b47&amp;_nc_ohc=kRcDQBk-oIsQ7kNvwGz1t4z&amp;_nc_oc=AdrzME_XzJxq6HuNFiYDBUWKEHl_yOKyeKJ5pN0snAC9gCvKkAm0j_JqhD0UkJpaK7E&amp;_nc_zt=23&amp;_nc_ht=scontent-bos5-1.xx&amp;_nc_gid=wF7fSUe1GIALmJ9w0boR2w&amp;_nc_ss=72289&amp;oh=00_Af4aPG7-7WxNpnoWjmcaLNxgMV2R6QK9VtTga-bDjf7IRw&amp;oe=6A1190F6</t>
  </si>
  <si>
    <t>1197227451616054</t>
  </si>
  <si>
    <t>https://scontent-bos5-1.xx.fbcdn.net/v/t39.30808-6/499645729_1197227454949387_2221764644517045775_n.webp?stp=dst-webp_s590x590&amp;_nc_cat=108&amp;ccb=1-7&amp;_nc_sid=aa7b47&amp;_nc_ohc=fasTQpCkFfwQ7kNvwFRmjFn&amp;_nc_oc=AdoSGUVDsxrEXqx6Zdato_ksGeL72JORGvC7Gb1ZlwKpjtxLNfFGsjNLppI0DOuJehg&amp;_nc_zt=23&amp;_nc_ht=scontent-bos5-1.xx&amp;_nc_gid=wF7fSUe1GIALmJ9w0boR2w&amp;_nc_ss=72289&amp;oh=00_Af4emeubvh-MrrSomcYDhV9tCcS9HZDRJnuzinFs75S0ZQ&amp;oe=6A11A625</t>
  </si>
  <si>
    <t>可能是汽車和顯示的文字是「日木き LU CAARSA CARSCOORS CARSCOOPS 」的圖像</t>
  </si>
  <si>
    <t>1197227404949392</t>
  </si>
  <si>
    <t>https://scontent-bos5-1.xx.fbcdn.net/v/t39.30808-6/499227057_1197227418282724_7942716159789246477_n.webp?stp=dst-webp_s590x590&amp;_nc_cat=106&amp;ccb=1-7&amp;_nc_sid=aa7b47&amp;_nc_ohc=qBk0plEVVTsQ7kNvwElQ18-&amp;_nc_oc=Adpe2uPF3Re52tJgRE8M1ubTRko_VhbsvHlJGWZ2AlAh6CeeuRHQJEV3hkwQl03Vhww&amp;_nc_zt=23&amp;_nc_ht=scontent-bos5-1.xx&amp;_nc_gid=wF7fSUe1GIALmJ9w0boR2w&amp;_nc_ss=72289&amp;oh=00_Af5vCkbH_96jxNmZyDW7Y4d1eJGiOXbDZFiuroCVJIK-9Q&amp;oe=6A1199C8</t>
  </si>
  <si>
    <t>可能是汽車和顯示的文字是「 aWe CARSCOOPS ARSCOOPS 」的圖像</t>
  </si>
  <si>
    <t>UzpfSTEwMDAwNzI2NDc0MDU2MjpWSzoxNDU4NTIzNTE1NTYwNjQz</t>
  </si>
  <si>
    <t>2025-05-18T11:40:05.000Z</t>
  </si>
  <si>
    <t>https://scontent-bos5-1.xx.fbcdn.net/v/t39.30808-6/499606320_1083010217182460_2804369878087980663_n.jpg?_nc_cat=111&amp;ccb=1-7&amp;_nc_sid=127cfc&amp;_nc_ohc=8r-AR7EfsREQ7kNvwGJe0u7&amp;_nc_oc=AdqK5w5SeByYcp7DL-U1wT_nncPloijvbWRjcUwBYzQHRTIki1U9bYUgoStYC7_hvhc&amp;_nc_zt=23&amp;_nc_ht=scontent-bos5-1.xx&amp;_nc_gid=wF7fSUe1GIALmJ9w0boR2w&amp;_nc_ss=72289&amp;oh=00_Af5w0tidGb_FRNf0Vpecr7FFrxc_HcbAQv8r_ocRsdWtFQ&amp;oe=6A119EF2</t>
  </si>
  <si>
    <t>https://scontent-bos5-1.xx.fbcdn.net/v/t39.30808-1/301992206_439507891532699_8927842219222884717_n.png?stp=cp0_dst-png_s40x40&amp;_nc_cat=100&amp;ccb=1-7&amp;_nc_sid=2d3e12&amp;_nc_ohc=4u8LZsLuQZsQ7kNvwEarzKl&amp;_nc_oc=Adr5fWKqejiNihCgpgOaq7OVPfJriTrgbwFzPRVfpdP91phhDsPfp2a5y6PYSlvqcGM&amp;_nc_zt=24&amp;_nc_ht=scontent-bos5-1.xx&amp;_nc_gid=wF7fSUe1GIALmJ9w0boR2w&amp;_nc_ss=72289&amp;oh=00_Af5dpA4Bt2OBcylHMg7Rj5cND8Gz7r6tpjNJL9P2XPzMAQ&amp;oe=6A1190B8</t>
  </si>
  <si>
    <t>https://lm.facebook.com/l.php?u=https%3A%2F%2Fcarparkhero.com%2Fnorthbound-ev-chargers&amp;h=AUChnuTonG1FJ7LuhMGNMrOYM2HjfqZzDyH_r7AednodK8KJQgnQ04jNYdvlyg9Ac2H6VNsdijLRcXPdrtSS25ngidYTegRfL73Mcr91MJ03Es3cgtmHdFxYDuRhKduCHl3w7Xd42-26JtE8p25n5Lv8_bLEnlr4&amp;s=1</t>
  </si>
  <si>
    <t>https://l.facebook.com/l.php?u=https%3A%2F%2Fcarparkhero.com%2Fnorthbound-ev-chargers&amp;h=AUDUqjORJX__3H8LpMQbgrUs6Of_XiEmvaK8HFLZSeHLwrOBpYCexVLgwUYJCTifBcHBrqLrd7C9_7M6UjfJW2ol9g7P4DchRrtNu_rdg4n6v84fZk8IvYDitN90kcOCM6UEDXW8h78ApvNKGORkZEmI30M8fByI&amp;s=1</t>
  </si>
  <si>
    <t>https://lm.facebook.com/l.php?u=https%3A%2F%2Fbit.ly%2F3umryI7&amp;h=AUCVvUsRtOMdNo2ibUhWt_oF4LsI1CqpVmeMujuzremcsinqQArQvIsavht9WOZck3qTbYosB6710Ju8As3X01TqHjjV54W6HV1JGwZgoLkIDPIBzwsK4CnV2f6QdHaCaw6U1tXgBX5Jkh4KlCXZnSLpHOBPFDIp&amp;s=1</t>
  </si>
  <si>
    <t>https://l.facebook.com/l.php?u=https%3A%2F%2Fbit.ly%2F3umryI7&amp;h=AUBl5uHdY4y5Y-4-Ottq5--A7HsYpZRXdbxXqT6lpKimnyCYNToPg_WYDu0F8CFqhgx8JZ0TN0cm8voBdMbdVG6XNvdz3EvRjMpnDrWdtcxMpNWHmvIYymIalFQUY-FOy6vPuCwai8SyjoiluKapk5bBugc3YUqT&amp;s=1</t>
  </si>
  <si>
    <t>https://lm.facebook.com/l.php?u=https%3A%2F%2Fcarparkhero.com%2Fnorthbound-travel-real-time-traffic&amp;h=AUCkxwLsIZ4KUt8nmUgjZHLr7QgleNJR7GZ0gQEjotX7a9npYfXQcA3Yb2SyysLJ1_mATJjxE86JVzTLSrO0INussv8ejYI3f6diMrO3lGMeiw4BSE6_qkg9LEimoPhi5ngs7FbVj8LuVau2Kuz45NfI5nnszLne&amp;s=1</t>
  </si>
  <si>
    <t>https://l.facebook.com/l.php?u=https%3A%2F%2Fcarparkhero.com%2Fnorthbound-travel-real-time-traffic&amp;h=AUB_CUvh3DGfD4T3hf9ypaMFlFHjzufR8sGijTrS3HB6D7rAd4P_ZhI3F-JIXOklKhgwxXoyFOPOSQAuxP5qIcVaZ1KqF_GWBV3N0kQjG0Y5ITiqUuK0yMmenN3QaGFdOzfj_qZaLfGE319_nnsiAR5FAf_g-Xg5&amp;s=1</t>
  </si>
  <si>
    <t>https://lm.facebook.com/l.php?u=https%3A%2F%2Fcarparkhero.com%2Ftoll-free-days-2025&amp;h=AUAuXpgy0Z8pN_Qpa-BuGSlm-cJc02zGr026GDkoqq_HzM58FMbemaU6S2oyCl8A3AkHkZoaC2YB7lheGj7MkWAS7n74WAAOb0HOvA11SDilTPW9PcTx7rTHJybDj7WWRmJU32Zejzuk6GJak8a-RK244lSYN0CH&amp;s=1</t>
  </si>
  <si>
    <t>https://l.facebook.com/l.php?u=https%3A%2F%2Fcarparkhero.com%2Ftoll-free-days-2025&amp;h=AUCvPqedKvxuzG88ea00M6xg7VWmCoy4RJ099l_ICX6kkIJ9MFqFvawQl8z3I-h7gCsnAvUZgwOGrCUu-SzU-b8odcpL_quawhkdRmo5oAA_bQoM4Frv_WnIXOwBl7MerURAtvslXEPP1-yc4JkbDdkjousSkKVB&amp;s=1</t>
  </si>
  <si>
    <t>UzpfSTU0NTA1NTU2MTc2MTAxNTpWSzoxNDU3NjEyODg4OTg1MDM5</t>
  </si>
  <si>
    <t>2025-05-17T05:10:32.000Z</t>
  </si>
  <si>
    <t>FF041424</t>
  </si>
  <si>
    <t>3929846677267452</t>
  </si>
  <si>
    <t>https://www.facebook.com/545055561761015/photos/gm.1457612888985039/3929846677267452/?type=3</t>
  </si>
  <si>
    <t>UzpfSTEwMDA2MzQ5MjM1NjYxMjpWSzoxNDU2OTI5MzYyMzg2NzI1</t>
  </si>
  <si>
    <t>https://www.clp.com.hk/zh/emobility/bills-payment-tariffs-emobility/tariff-for-ev/ev-residential-tariff</t>
  </si>
  <si>
    <t>2025-05-16T04:43:55.000Z</t>
  </si>
  <si>
    <t>1253321616794238</t>
  </si>
  <si>
    <t>https://www.facebook.com/photo.php?fbid=1253321616794238&amp;set=gm.1456929362386725&amp;type=3</t>
  </si>
  <si>
    <t>UzpfSTY3MjE4NTg1NTpWSzoxNDU2MjcyNDgyNDUyNDEz</t>
  </si>
  <si>
    <t>2025-05-15T14:25:23.000Z</t>
  </si>
  <si>
    <t>UzpfSTcwNDIwNjQ4ODY5MTQwNDpWSzoxNDU2MTk2NTMyNDYwMDA4</t>
  </si>
  <si>
    <t>2025-05-15T11:30:41.000Z</t>
  </si>
  <si>
    <t>UzpfSTEwMDA2MzQ5MjM1NjYxMjpWSzoxNDU1Nzg0OTI5MTY3ODM1</t>
  </si>
  <si>
    <t>2025-05-14T10:19:03.000Z</t>
  </si>
  <si>
    <t>pcb.1455784929167835</t>
  </si>
  <si>
    <t>https://www.facebook.com/media/set/?set=pcb.1455784929167835&amp;type=1</t>
  </si>
  <si>
    <t>1251964146929985</t>
  </si>
  <si>
    <t>https://scontent-dfw6-1.xx.fbcdn.net/v/t39.30808-6/497730391_1251964150263318_3016489387401232014_n.jpg?stp=dst-jpg_s590x590_tt6&amp;_nc_cat=102&amp;ccb=1-7&amp;_nc_sid=aa7b47&amp;_nc_ohc=U7ILoySJ-zQQ7kNvwHl4--i&amp;_nc_oc=AdqBikVtDMeHHLUe-JlQkKiec9D-PHNEOL_6Nc4SpMSqDo-VJ-zE-EBjXboohB0Gofc&amp;_nc_zt=23&amp;_nc_ht=scontent-dfw6-1.xx&amp;_nc_gid=FcgWJ8FrebXytZiB70lQOw&amp;_nc_ss=72289&amp;oh=00_Af7h_lusJn33UTj0O44vFw3_P268EbaIi4kvYugZye2U5g&amp;oe=6A11A335</t>
  </si>
  <si>
    <t>1251964166929983</t>
  </si>
  <si>
    <t>https://scontent-dfw6-1.xx.fbcdn.net/v/t39.30808-6/496939335_1251964170263316_4223805001056786603_n.jpg?stp=dst-jpg_s590x590_tt6&amp;_nc_cat=101&amp;ccb=1-7&amp;_nc_sid=aa7b47&amp;_nc_ohc=eXqutg6TWUkQ7kNvwFfTuBs&amp;_nc_oc=AdruVc_cfhj0k-FOsBAEBtp0rUn2-0pRUPDquqRJVB2-UxCWuYlW3JO1QiJNiCZSNcM&amp;_nc_zt=23&amp;_nc_ht=scontent-dfw6-1.xx&amp;_nc_gid=FcgWJ8FrebXytZiB70lQOw&amp;_nc_ss=72289&amp;oh=00_Af6jahO7mOV35ptQNCGb3oEXB3tR7qfzK4jaJ6jU9GzsLw&amp;oe=6A119854</t>
  </si>
  <si>
    <t>1251964556929944</t>
  </si>
  <si>
    <t>https://scontent-dfw6-1.xx.fbcdn.net/v/t39.30808-6/497868444_1251964560263277_5758828044078240725_n.jpg?stp=dst-jpg_s590x590_tt6&amp;_nc_cat=101&amp;ccb=1-7&amp;_nc_sid=aa7b47&amp;_nc_ohc=b9xGgGwB-NEQ7kNvwEHDt7r&amp;_nc_oc=AdqpIjTR61NmI-yv7MBHtvnzYm0Q6koxZrhSGcZWQHdk3r-WOHUEKLgrZx1lYrp_jwI&amp;_nc_zt=23&amp;_nc_ht=scontent-dfw6-1.xx&amp;_nc_gid=FcgWJ8FrebXytZiB70lQOw&amp;_nc_ss=72289&amp;oh=00_Af5zJdkLZXG8nf2AcflNr0htC6i6_1OJpjdxmg_EEf7fKg&amp;oe=6A11AE81</t>
  </si>
  <si>
    <t>1251964320263301</t>
  </si>
  <si>
    <t>https://scontent-dfw5-2.xx.fbcdn.net/v/t39.30808-6/496844776_1251964323596634_8417485293011965648_n.jpg?stp=dst-jpg_s590x590_tt6&amp;_nc_cat=104&amp;ccb=1-7&amp;_nc_sid=aa7b47&amp;_nc_ohc=_G59PBesF18Q7kNvwEhYa7V&amp;_nc_oc=AdrH9Ru1SxqZ63lj_QygITpeGMsVQYX1ILqZYwA-fMrDJdDXG7Rl3mHI3Bx4MIrP-U8&amp;_nc_zt=23&amp;_nc_ht=scontent-dfw5-2.xx&amp;_nc_gid=FcgWJ8FrebXytZiB70lQOw&amp;_nc_ss=72289&amp;oh=00_Af7Zqy5t0Ms5goLirpw5bn1ssECZthU53bs8hhuEdCdejw&amp;oe=6A1179C9</t>
  </si>
  <si>
    <t>1251964346929965</t>
  </si>
  <si>
    <t>https://scontent-dfw5-1.xx.fbcdn.net/v/t39.30808-6/497492626_1251964350263298_5972751597750840723_n.jpg?stp=dst-jpg_s590x590_tt6&amp;_nc_cat=111&amp;ccb=1-7&amp;_nc_sid=aa7b47&amp;_nc_ohc=kMhT7DTjCrMQ7kNvwGn8PIK&amp;_nc_oc=AdoClg9JCtDL0X2BRoKu8X2kpgPp_EXFzUtKTi1FBaaHua3vRDPv3JXBlejFKwkiwos&amp;_nc_zt=23&amp;_nc_ht=scontent-dfw5-1.xx&amp;_nc_gid=FcgWJ8FrebXytZiB70lQOw&amp;_nc_ss=72289&amp;oh=00_Af7hbVaoVEyCcQchksQkHItp166dPSRnP6LwLk57fBszrQ&amp;oe=6A11A32F</t>
  </si>
  <si>
    <t>UzpfSTgwMzU4MjYxNDYxMjcyNjpWSzoxNDUzNzkyNjgyNzAwMzkz</t>
  </si>
  <si>
    <t>2025-05-11T09:44:59.000Z</t>
  </si>
  <si>
    <t>897845072455049</t>
  </si>
  <si>
    <t>https://www.facebook.com/803582614612726/photos/gm.1453792682700393/897845072455049/?type=3</t>
  </si>
  <si>
    <t>UzpfSTEwMDAxNTE5ODQzNjU0ODpWSzoxNDU1MDk5MTM1OTAzMDgx</t>
  </si>
  <si>
    <t>2025-05-13T09:09:24.000Z</t>
  </si>
  <si>
    <t>UzpfSTUyNDk5NDA5ODpWSzoxNDU0Mjk2MjMyNjUwMDM4</t>
  </si>
  <si>
    <t>2025-05-12T15:27:27.000Z</t>
  </si>
  <si>
    <t>UzpfSTEwMDA1MDUwNjc4NjQ0OTpWSzoxNDUzNTA1NzI5Mzk1NzU1</t>
  </si>
  <si>
    <t>2025-05-11T01:49:02.000Z</t>
  </si>
  <si>
    <t>UzpfSTY4NDUwNDc4NzpWSzoxNDUzMTcwOTA2MDk1OTA0</t>
  </si>
  <si>
    <t>2025-05-10T11:47:41.000Z</t>
  </si>
  <si>
    <t>FF423D39</t>
  </si>
  <si>
    <t>10162441395044788</t>
  </si>
  <si>
    <t>https://www.facebook.com/photo.php?fbid=10162441395044788&amp;set=gm.1453170906095904&amp;type=3</t>
  </si>
  <si>
    <t>UzpfSTcwMjczODMyMTpWSzoxNDUxNjY5MDc5NTc5NDIw</t>
  </si>
  <si>
    <t>2025-05-09T11:11:08.000Z</t>
  </si>
  <si>
    <t>UzpfSTEwMDA2MzQ5MjM1NjYxMjpWSzoxNDUyNDQ5Mjk5NTAxMzk4</t>
  </si>
  <si>
    <t>2025-05-09T09:31:39.000Z</t>
  </si>
  <si>
    <t>pcb.1452449299501398</t>
  </si>
  <si>
    <t>https://www.facebook.com/media/set/?set=pcb.1452449299501398&amp;type=1</t>
  </si>
  <si>
    <t>1248010100658723</t>
  </si>
  <si>
    <t>https://scontent-lga3-1.xx.fbcdn.net/v/t39.30808-6/495167283_1248010103992056_8765227845117196551_n.jpg?stp=dst-jpg_s590x590_tt6&amp;_nc_cat=111&amp;ccb=1-7&amp;_nc_sid=aa7b47&amp;_nc_ohc=Dq7RoUBSWTQQ7kNvwFh9u3J&amp;_nc_oc=AdqiccqsgUWNKpigxnrWF9F6S0VdU7O8s1mq5rOBSCGlQ37lfZKC0FyS-RcgvgP4yl4&amp;_nc_zt=23&amp;_nc_ht=scontent-lga3-1.xx&amp;_nc_gid=iBlCX_1OaQ5OhxuSbrHrNw&amp;_nc_ss=72289&amp;oh=00_Af6l3rJetdaWYSRKKsLpikSF1lRjs8Hy89TOw2r8DThORg&amp;oe=6A119CEB</t>
  </si>
  <si>
    <t>1248010120658721</t>
  </si>
  <si>
    <t>https://scontent-lga3-2.xx.fbcdn.net/v/t39.30808-6/495568043_1248010123992054_4267353365343304546_n.jpg?stp=dst-jpg_s590x590_tt6&amp;_nc_cat=101&amp;ccb=1-7&amp;_nc_sid=aa7b47&amp;_nc_ohc=pbpJrgG-26cQ7kNvwGcrBdt&amp;_nc_oc=AdpVxWS2HDf8zmu0oqKfiwGyuWRaiQd0huWo8YDO7jnrw6iP7FYC6Q_6jdaQjj1rDr4&amp;_nc_zt=23&amp;_nc_ht=scontent-lga3-2.xx&amp;_nc_gid=iBlCX_1OaQ5OhxuSbrHrNw&amp;_nc_ss=72289&amp;oh=00_Af7WjgNzLQRkVoM_zz8D2T_JX0U6CcNSVkenR0uMMTLWlw&amp;oe=6A11A647</t>
  </si>
  <si>
    <t>1248010163992050</t>
  </si>
  <si>
    <t>https://scontent-lga3-1.xx.fbcdn.net/v/t39.30808-6/495242345_1248010167325383_2730860138306458369_n.jpg?stp=dst-jpg_s590x590_tt6&amp;_nc_cat=110&amp;ccb=1-7&amp;_nc_sid=aa7b47&amp;_nc_ohc=Ycx-JaM9-80Q7kNvwET7JQz&amp;_nc_oc=AdrEsjXLm7dY9yxIPe8kgae8f-VARCzZ2L9yO8aC7uB_ze-R2RSi3UMjh30UrofZF5k&amp;_nc_zt=23&amp;_nc_ht=scontent-lga3-1.xx&amp;_nc_gid=iBlCX_1OaQ5OhxuSbrHrNw&amp;_nc_ss=72289&amp;oh=00_Af7imNHUZDUPM0SYQjAOu0Wg1DsSBn8n_bK6YfMrBmrG6g&amp;oe=6A117D4E</t>
  </si>
  <si>
    <t>1248010190658714</t>
  </si>
  <si>
    <t>https://scontent-lga3-2.xx.fbcdn.net/v/t39.30808-6/495980507_1248010193992047_2785383802252270860_n.jpg?stp=dst-jpg_s590x590_tt6&amp;_nc_cat=101&amp;ccb=1-7&amp;_nc_sid=aa7b47&amp;_nc_ohc=JYqXG_UG9FIQ7kNvwHfSH48&amp;_nc_oc=AdokD0d6se8C7kNia1bzOxyABzG3sSTvUzEMKNGuc_28fkm612Q10puQMX9A5u9aKHQ&amp;_nc_zt=23&amp;_nc_ht=scontent-lga3-2.xx&amp;_nc_gid=iBlCX_1OaQ5OhxuSbrHrNw&amp;_nc_ss=72289&amp;oh=00_Af7WSAQdafIkQeCwuMosoT0oASrCWRCvRD2jXvspoS6Uuw&amp;oe=6A1184E6</t>
  </si>
  <si>
    <t>UzpfSTY4NDUwNDc4NzpWSzoxNDUwNDMwNTk2MzY5OTM1</t>
  </si>
  <si>
    <t>2025-05-06T12:11:24.000Z</t>
  </si>
  <si>
    <t>UzpfSTEwMDA2MzQ5MjM1NjYxMjpWSzoxNDQ3OTQwODQ5OTUyMjQz</t>
  </si>
  <si>
    <t>2025-05-03T02:58:04.000Z</t>
  </si>
  <si>
    <t>FF3D413B</t>
  </si>
  <si>
    <t>1242841481175585</t>
  </si>
  <si>
    <t>https://www.facebook.com/photo.php?fbid=1242841481175585&amp;set=gm.1447940849952243&amp;type=3</t>
  </si>
  <si>
    <t>UzpfSTEwMDA2MzQ5MjM1NjYxMjpWSzoxNDQ3NTA5NjQzMzI4Njk3</t>
  </si>
  <si>
    <t>2025-05-02T13:06:39.000Z</t>
  </si>
  <si>
    <t>pcb.1447509643328697</t>
  </si>
  <si>
    <t>https://www.facebook.com/media/set/?set=pcb.1447509643328697&amp;type=1</t>
  </si>
  <si>
    <t>1242332961226437</t>
  </si>
  <si>
    <t>https://scontent.fsac1-1.fna.fbcdn.net/v/t39.30808-6/495471651_1242333411226392_5108392751335688758_n.jpg?stp=cp6_dst-jpegr_s590x590_tt6&amp;_nc_cat=100&amp;ccb=1-7&amp;_nc_sid=aa7b47&amp;_nc_ohc=RSj8VipKU7IQ7kNvwGPq4Pp&amp;_nc_oc=AdrPyhWX_CR_LkH1w5ozkpmIfThTEwbLW3WITPrhpv45wWCq4Cpn0fF9Sg0m60xrgzo&amp;_nc_zt=23&amp;se=-1&amp;_nc_ht=scontent.fsac1-1.fna&amp;_nc_gid=GJo7ikJ3erd_8Lg25ODFQQ&amp;_nc_ss=72289&amp;oh=00_Af5ocjRYdGFppLjTFGAHtehQ0aIZuzE6fAhLy_qE2mA-eg&amp;oe=6A11AA23</t>
  </si>
  <si>
    <t>1242333004559766</t>
  </si>
  <si>
    <t>https://scontent.fsac1-1.fna.fbcdn.net/v/t39.30808-6/494942107_1242333511226382_7122086135145283248_n.jpg?stp=cp6_dst-jpegr_s590x590_tt6&amp;_nc_cat=101&amp;ccb=1-7&amp;_nc_sid=aa7b47&amp;_nc_ohc=WHTqW_pfBhgQ7kNvwEeptpV&amp;_nc_oc=Adq-x8GiSpHEN-uivVQn97pKfZyxcHjEXwFsj06_ejmX7ogUqbwOo2dbtSi4RS4Qzfg&amp;_nc_zt=23&amp;se=-1&amp;_nc_ht=scontent.fsac1-1.fna&amp;_nc_gid=GJo7ikJ3erd_8Lg25ODFQQ&amp;_nc_ss=72289&amp;oh=00_Af4aclD4zM4Mksv7vB0aWkVUwfJp8yWNCVBGI70iqjSYdQ&amp;oe=6A11A2B6</t>
  </si>
  <si>
    <t>1242333041226429</t>
  </si>
  <si>
    <t>https://scontent.fsac1-2.fna.fbcdn.net/v/t39.30808-6/495154345_1242333574559709_7498889388653942972_n.jpg?stp=cp6_dst-jpegr_s590x590_tt6&amp;_nc_cat=105&amp;ccb=1-7&amp;_nc_sid=aa7b47&amp;_nc_ohc=qv6ltfI1BGwQ7kNvwHa5ELo&amp;_nc_oc=AdqiXMn90y5unV7k75MgFXkJswvL1-8uaCuAwkmeOQ5w7QOIdGgSeqwKe2crS2xcuP8&amp;_nc_zt=23&amp;se=-1&amp;_nc_ht=scontent.fsac1-2.fna&amp;_nc_gid=GJo7ikJ3erd_8Lg25ODFQQ&amp;_nc_ss=72289&amp;oh=00_Af5uCrjG_pCqcc0Yl_fKQ88JuVdSEXSnjfa5ikNYnAKAxg&amp;oe=6A117B86</t>
  </si>
  <si>
    <t>1242333087893091</t>
  </si>
  <si>
    <t>https://scontent.fsac1-1.fna.fbcdn.net/v/t39.30808-6/495306037_1242333674559699_7406378135543191534_n.jpg?stp=cp6_dst-jpegr_s590x590_tt6&amp;_nc_cat=108&amp;ccb=1-7&amp;_nc_sid=aa7b47&amp;_nc_ohc=Gk817VRyuQIQ7kNvwGF02aS&amp;_nc_oc=AdoGMwQDxlPlNlpa97CxokHQWsS__lKwSukXxqmmRzuak-AX8HQgezVpDjx9O4D73aw&amp;_nc_zt=23&amp;se=-1&amp;_nc_ht=scontent.fsac1-1.fna&amp;_nc_gid=GJo7ikJ3erd_8Lg25ODFQQ&amp;_nc_ss=72289&amp;oh=00_Af4_iPC0fSIH0JS3fe9JC259SYa-U2V9wYIMBC7j_QjHWQ&amp;oe=6A119CA5</t>
  </si>
  <si>
    <t>1242333117893088</t>
  </si>
  <si>
    <t>https://scontent.fsac1-1.fna.fbcdn.net/v/t39.30808-6/494642280_1242333744559692_7995865464648948800_n.jpg?stp=cp6_dst-jpegr_s590x590_tt6&amp;_nc_cat=104&amp;ccb=1-7&amp;_nc_sid=aa7b47&amp;_nc_ohc=crlpvI49814Q7kNvwGj-GWR&amp;_nc_oc=AdpKif0kUOipuET5bWLlm24yLvZUNOW671kmUHkJCIvH_oqgYin4Lrf7SNUfiZ0KzXo&amp;_nc_zt=23&amp;se=-1&amp;_nc_ht=scontent.fsac1-1.fna&amp;_nc_gid=GJo7ikJ3erd_8Lg25ODFQQ&amp;_nc_ss=72289&amp;oh=00_Af6jgpI9TyFSPmVNTfIDdRuclYJqWYA2SkGB6eb4-nt9EQ&amp;oe=6A11A8A2</t>
  </si>
  <si>
    <t>UzpfSTEwMDAwMDkxNzUxNzM5NTpWSzoxNDQ0OTE0MjMzNTg4MjM4</t>
  </si>
  <si>
    <t>2025-04-30T12:13:50.000Z</t>
  </si>
  <si>
    <t>UzpfSTUxNjQwNzMxNjpWSzoxNDQ0MzI4NjcwMzEzNDYx</t>
  </si>
  <si>
    <t>2025-04-28T10:15:00.000Z</t>
  </si>
  <si>
    <t>UzpfSTEwMDAwMTAyNTEyMjU1NDpWSzoxNDQ0MjU4NzUzNjUzNzg2</t>
  </si>
  <si>
    <t>2025-04-28T05:29:37.000Z</t>
  </si>
  <si>
    <t>https://www.facebook.com/groups/hkevdiary/permalink/1444258753653786/</t>
  </si>
  <si>
    <t>100001025122554</t>
  </si>
  <si>
    <t>Wo Kwok</t>
  </si>
  <si>
    <t>https://scontent.fagc1-1.fna.fbcdn.net/v/t1.30497-1/453178253_471506465671661_2781666950760530985_n.png?stp=cp0_dst-png_s40x40&amp;_nc_cat=1&amp;ccb=1-7&amp;_nc_sid=b224c7&amp;_nc_ohc=CRDZHlQQeJYQ7kNvwF1Jbyr&amp;_nc_oc=AdrSDGEJ9ldleny_5tLSV8rMomCCIqF-6FdSAc0fs0Oqy81QKc5TTodf45ykE1-Wigo&amp;_nc_zt=24&amp;_nc_ht=scontent.fagc1-1.fna&amp;_nc_ss=7c289&amp;oh=00_Af5Q9c2WTLOJPZGQrUYgsMDRj2BumPpskOmIffX76phhWQ&amp;oe=6A3341BA</t>
  </si>
  <si>
    <t>https://www.facebook.com/wo.kwok.3</t>
  </si>
  <si>
    <t>冇車頭箱?又冇app?買時話有?買後咩都冇?可點算</t>
  </si>
  <si>
    <t>2025-04-28T04:16:12.000Z</t>
  </si>
  <si>
    <t>https://www.facebook.com/groups/1311286080032105/posts/1449502999543745/</t>
  </si>
  <si>
    <t>UzpfSTEwMDAwMTUxMDE0MDM2MTpWSzoxNDQ0Mjc1NjMwMzE4NzY1</t>
  </si>
  <si>
    <t>2025-04-28T05:29:26.000Z</t>
  </si>
  <si>
    <t>FFBAB6AC</t>
  </si>
  <si>
    <t>9691859767540932</t>
  </si>
  <si>
    <t>https://www.facebook.com/photo.php?fbid=9691859767540932&amp;set=gm.1444275630318765&amp;type=3</t>
  </si>
  <si>
    <t>UzpfSTEyMTMzMDcwMDA6Vks6MTQ0Mjk0OTM3NzExODA1Nw==</t>
  </si>
  <si>
    <t>2025-04-26T11:59:52.000Z</t>
  </si>
  <si>
    <t>UzpfSTE3Njc3OTk2OTA0NzA2MTY6Vks6MTQ0Mjc5ODEwNzEzMzE4NA==</t>
  </si>
  <si>
    <t>2025-04-26T06:28:55.000Z</t>
  </si>
  <si>
    <t>FF131C17</t>
  </si>
  <si>
    <t>3907794196139367</t>
  </si>
  <si>
    <t>https://www.facebook.com/1767799690470616/photos/gm.1442798107133184/3907794196139367/?type=3</t>
  </si>
  <si>
    <t>UzpfSTEwMDIwMTAxMjIwNjg4NDM6Vks6MTQ0MjYzNTAxMzgxNjE2MA==</t>
  </si>
  <si>
    <t>2025-04-26T01:11:45.000Z</t>
  </si>
  <si>
    <t>UzpfSTEzMjEwMzYxNzU2NDczMzQ6Vks6MTQ0MjMwNDQ1NzE4MjU0OQ==</t>
  </si>
  <si>
    <t>2025-04-25T14:21:57.000Z</t>
  </si>
  <si>
    <t>FFA8A19B</t>
  </si>
  <si>
    <t>3907046482880805</t>
  </si>
  <si>
    <t>https://www.facebook.com/1321036175647334/photos/gm.1442304457182549/3907046482880805/?type=3</t>
  </si>
  <si>
    <t>UzpfSTE1NjMzMjIyMDM6Vks6MTQ0MTYyMTMxMDU4NDE5Nw==</t>
  </si>
  <si>
    <t>2025-04-25T00:50:09.000Z</t>
  </si>
  <si>
    <t>UzpfSTY5OTExOTY2Mjc3MjA5NzpWSzoxNDQxNDI5Njc3MjcwMDI3</t>
  </si>
  <si>
    <t>2025-04-24T11:35:51.000Z</t>
  </si>
  <si>
    <t>UzpfSTU3OTk1NTkxMDpWSzoxNDQxMjI2NDg3MjkwMzQ2</t>
  </si>
  <si>
    <t>2025-04-24T08:57:49.000Z</t>
  </si>
  <si>
    <t>10161048470930911</t>
  </si>
  <si>
    <t>https://www.facebook.com/photo.php?fbid=10161048470930911&amp;set=gm.1441226487290346&amp;type=3</t>
  </si>
  <si>
    <t>UzpfSTYxNTU2MTUwODMwMTk0OlZLOjE0NDEyNDI0NDcyODg3NTA=</t>
  </si>
  <si>
    <t>2025-04-24T08:57:46.000Z</t>
  </si>
  <si>
    <t>開心使用！</t>
  </si>
  <si>
    <t>https://www.facebook.com/groups/hkevdiary/permalink/1441242447288750/</t>
  </si>
  <si>
    <t>FF1B191A</t>
  </si>
  <si>
    <t>122286803078205027</t>
  </si>
  <si>
    <t>https://scontent-atl3-1.xx.fbcdn.net/v/t39.30808-6/492897037_122286803084205027_4152744399861144748_n.jpg?stp=cp6_dst-jpg_s720x720_tt6&amp;_nc_cat=106&amp;ccb=1-7&amp;_nc_sid=aa7b47&amp;_nc_ohc=CDupHnfOGWIQ7kNvwHvgWwG&amp;_nc_oc=AdpGgqEwqw8XZaoVhaPTi3vlnmCikFCzSC1LdmL2oNK2dbw3_MxR_72q7GcXWR5lA9Y&amp;_nc_zt=23&amp;_nc_ht=scontent-atl3-1.xx&amp;_nc_gid=-jZQPvZlCrelG6rLl9QzwA&amp;_nc_ss=72289&amp;oh=00_Af7kMa11kh3m79Fio4ghLpgTuTqNbAi5-rpoHAlKPdTJig&amp;oe=6A11A2D1</t>
  </si>
  <si>
    <t>https://www.facebook.com/photo.php?fbid=122286803078205027&amp;set=gm.1441242447288750&amp;type=3</t>
  </si>
  <si>
    <t>UzpfSTEwMDAwNzI2NDc0MDU2MjpWSzoxNDQxMjU5MTYwNjIwNDEy</t>
  </si>
  <si>
    <t>2025-04-24T05:29:55.000Z</t>
  </si>
  <si>
    <t>大家留意</t>
  </si>
  <si>
    <t>https://scontent-atl3-2.xx.fbcdn.net/v/t39.30808-1/301992206_439507891532699_8927842219222884717_n.png?stp=cp0_dst-png_s40x40&amp;_nc_cat=100&amp;ccb=1-7&amp;_nc_sid=2d3e12&amp;_nc_ohc=4u8LZsLuQZsQ7kNvwGZ_NcD&amp;_nc_oc=AdqPyiMyt9BbLRbMCerSVDKEHoRVUnHI99_sBY6ImljZjgQetCW1eGrB4LtymU7Phhw&amp;_nc_zt=24&amp;_nc_ht=scontent-atl3-2.xx&amp;_nc_gid=-jZQPvZlCrelG6rLl9QzwA&amp;_nc_ss=72289&amp;oh=00_Af4_JAdf7MQVgxCJx7IIHs6QmaLe3JyZgNrr0DbSYbcfrA&amp;oe=6A1190B8</t>
  </si>
  <si>
    <t>Gen 3 Tesla中充似乎已經全面收費 使用前請留意現場指示牌或App入面資料
更新：暫時只有部分充電站實施收費，請留意現場指示牌</t>
  </si>
  <si>
    <t>2025-04-24T01:22:53.000Z</t>
  </si>
  <si>
    <t>https://www.facebook.com/carparkherohk/posts/pfbid0hp8mfswE58sM8DTQfeYMoGrWLYCbvLGFR3g7zWpX74tPK8NAUmvJVejoMepzNwvNl</t>
  </si>
  <si>
    <t>UzpfSTEwMDA2MzQ5MjM1NjYxMjpWSzoxNDQxMTc0NzYzOTYyMTg1</t>
  </si>
  <si>
    <t>2025-04-24T02:44:22.000Z</t>
  </si>
  <si>
    <t>FFFCEAE8</t>
  </si>
  <si>
    <t>1234391658687234</t>
  </si>
  <si>
    <t>https://www.facebook.com/photo.php?fbid=1234391658687234&amp;set=gm.1441174763962185&amp;type=3</t>
  </si>
  <si>
    <t>UzpfSTY1MjUwOTI2MDpWSzoxNDM4NTA4NTM3NTYyMTQx</t>
  </si>
  <si>
    <t>2025-04-21T03:36:35.000Z</t>
  </si>
  <si>
    <t>UzpfSTEwMDAwNzI2NDc0MDU2MjpWSzoxNDM2NzM0NjA0NDA2MjAx</t>
  </si>
  <si>
    <t>https://carparkhero.com/ev-licence-fee/</t>
  </si>
  <si>
    <t>2025-04-18T05:51:47.000Z</t>
  </si>
  <si>
    <t>FFD1D1D1</t>
  </si>
  <si>
    <t>1061158912700924</t>
  </si>
  <si>
    <t>可能是‎汽車和‎顯示的文字是「 ‎P ARGING carparkhero.com om POWNT carparkhero.com פליצוח עוח 充電站 雷動車 最新電動車牌費建議資料庫 即時搜尋數百款電動車牌費‎」‎‎ 的圖像</t>
  </si>
  <si>
    <t>https://scontent.feux1-1.fna.fbcdn.net/v/t39.30808-6/491922219_1061158916034257_305938281660403875_n.jpg?_nc_cat=105&amp;ccb=1-7&amp;_nc_sid=127cfc&amp;_nc_ohc=rUZW6Zze-X8Q7kNvwHDjtHp&amp;_nc_oc=Adq8_renlcVv-Xk3vBgPie99CXGtHZQEUTn8ks0F2h3ZZUDH_vT-w44E4OY3s1xuuro&amp;_nc_zt=23&amp;_nc_ht=scontent.feux1-1.fna&amp;_nc_gid=m4JMBz0r7UrjxMjIW_9Dsw&amp;_nc_ss=72289&amp;oh=00_Af5Y2xeZZ7Et1-XcNQHnAWuRaiZHy5K_r1vqG3HAIXvEhA&amp;oe=6A11903A</t>
  </si>
  <si>
    <t>https://www.facebook.com/photo.php?fbid=1061158912700924&amp;set=a.439507868199368&amp;type=3</t>
  </si>
  <si>
    <t>https://scontent.feux1-1.fna.fbcdn.net/v/t39.30808-1/301992206_439507891532699_8927842219222884717_n.png?stp=cp0_dst-png_s40x40&amp;_nc_cat=100&amp;ccb=1-7&amp;_nc_sid=2d3e12&amp;_nc_ohc=4u8LZsLuQZsQ7kNvwEbO0am&amp;_nc_oc=Adrb9PqM0TgDAOw_umWyHCBq1pM3HAE-0ZQZlprIfiW6vNBnNc48HiHOdjrTLGss0FM&amp;_nc_zt=24&amp;_nc_ht=scontent.feux1-1.fna&amp;_nc_gid=m4JMBz0r7UrjxMjIW_9Dsw&amp;_nc_ss=72289&amp;oh=00_Af7lD0rpVmTPWkrxyjwglolVb_3lq5uT_c6Sl9GSGKLfLQ&amp;oe=6A1190B8</t>
  </si>
  <si>
    <t>【即睇你部電動車嘅新牌費‼️】
政府於2025年4月提出修訂電動車牌照費建議，改以「額定功率」計算，分五個層級，並分三年續步推行至同級汽油車牌費之大約七成。本網站整合了運輸署資料，列出三百多款電動車之額定功率及其建議牌費，方便各車主參考
https://carparkhero.com/ev-licence-fee/
2028年牌費例子：
Tesla Model 3 RWD HK$5000
Tesla Model Y RWD HK$5000
BYD ATTO 3 HK$3000
BYD SEAL RWD HK$3000
BYD SEALION 7 RWD HK$3000
BMW iX1 XDRIVE30 HK$5000
BMW iX3 HK$5000
MERCEDES BENZ EQA 250 HK$5000
SMART #1 BRABUS HK$5000</t>
  </si>
  <si>
    <t>NjQyMTgzOTU5MjA4MTA3Omh0dHBzXGEvL2NhcnBhcmtoZXJvLmNvbS9ldi1saWNlbmNlLWZlZS86OkRlZmF1bHQ6OjoxMDYxMTYzNDYyNzAwNDY5Og==</t>
  </si>
  <si>
    <t>https://lm.facebook.com/l.php?u=https%3A%2F%2Fcarparkhero.com%2Fev-licence-fee%2F&amp;h=AUAt8JcNHn7ec2F0_F6BgIbs68VQHw290kB-oRrInUrtyWQMyc8hUrOeuiAJHdpjRMpV3F3206WZnOCrKKYUYz7ANL6o_4R9_vYqaNF2gSv4QYn3-xJzfzHDkfbg_bUWLdGwJzfVs55G8_NtlAq1IVMNf7XuAFJs&amp;s=1</t>
  </si>
  <si>
    <t>https://l.facebook.com/l.php?u=https%3A%2F%2Fcarparkhero.com%2Fev-licence-fee%2F&amp;h=AUC2y_1JvwvTZKOXcg7ydC8jfl_PtQ323ivYT2nL3jBJ4JUOK5g4F4smgC3om77XvM6LNkS1RBbiA1tLVoSv0MymqthE1H4VEhqT8kE4y7GTXSpjHL9gezPTpvw0uV5_h1jRRJjO9PpT10Un05G9Z0U-AGxO6gjW&amp;s=1</t>
  </si>
  <si>
    <t>2025-04-18T05:37:36.000Z</t>
  </si>
  <si>
    <t>https://www.facebook.com/carparkherohk/posts/pfbid02ukJnRAYeeQBwBuJe2MMrCd5tuGq8X2d7d72RE21dFjDHqLVQhawkRRsUom5VJzdSl</t>
  </si>
  <si>
    <t>UzpfSTEwMDA2MzQ5MjM1NjYxMjpWSzoxNDM2NjgxMjY0NDExNTM1</t>
  </si>
  <si>
    <t>2025-04-18T04:04:51.000Z</t>
  </si>
  <si>
    <t>UzpfSTExODIzNzY0MTA6Vks6MTQzNjMzMzk4NDQ0NjI2Mw==</t>
  </si>
  <si>
    <t>2025-04-18T03:52:11.000Z</t>
  </si>
  <si>
    <t>UzpfSTEwMDA2MzQ5MjM1NjYxMjpWSzoxNDM2MjYzMzIxMTE5OTk2</t>
  </si>
  <si>
    <t>2025-04-17T14:09:15.000Z</t>
  </si>
  <si>
    <t>FF3F4C54</t>
  </si>
  <si>
    <t>1228595145933552</t>
  </si>
  <si>
    <t>可能是汽車和吉普車的圖像</t>
  </si>
  <si>
    <t>https://www.facebook.com/photo.php?fbid=1228595145933552&amp;set=gm.1436263321119996&amp;type=3</t>
  </si>
  <si>
    <t>UzpfSTEwMDA2MzQ5MjM1NjYxMjpWSzoxNDM1OTk4NjE3ODEzMTMz</t>
  </si>
  <si>
    <t>2025-04-17T06:00:52.000Z</t>
  </si>
  <si>
    <t>1228209202638813</t>
  </si>
  <si>
    <t>https://www.facebook.com/photo.php?fbid=1228209202638813&amp;set=gm.1435998617813133&amp;type=3</t>
  </si>
  <si>
    <t>UzpfSTEwMDA2MzQ5MjM1NjYxMjpWSzoxNDM1MjQzNTk3ODg4NjM1</t>
  </si>
  <si>
    <t>2025-04-16T06:02:01.000Z</t>
  </si>
  <si>
    <t>UzpfSTEwMDA2MzQ5MjM1NjYxMjpWSzoxNDM1MTg1MjgxMjI3ODAw</t>
  </si>
  <si>
    <t>2025-04-16T04:07:54.000Z</t>
  </si>
  <si>
    <t>有消息了</t>
  </si>
  <si>
    <t>https://scontent.fric1-2.fna.fbcdn.net/v/t39.30808-1/306850270_535693431890397_4737971069423983421_n.jpg?stp=cp0_dst-jpg_s40x40_tt6&amp;_nc_cat=107&amp;ccb=1-7&amp;_nc_sid=2d3e12&amp;_nc_ohc=n8mtGAU-__oQ7kNvwHwHN8I&amp;_nc_oc=AdpMlRfsT0gLu3mK-82vel3MQIUsgOgBVyK8IMG2W3I1CEuyMzplO9yIFbhQ29WHn_g&amp;_nc_zt=24&amp;_nc_ht=scontent.fric1-2.fna&amp;_nc_gid=1lKsh-OOuWFQtF-yS-rKjg&amp;_nc_ss=72289&amp;oh=00_Af76MUft9QL-TbCuOYZ9ndWyzrh-IzaNSivTGSduiDpxhA&amp;oe=6A118C4A</t>
  </si>
  <si>
    <t>消息︰電動車牌費改以「額定功率」分三年加至汽油車牌費約七成</t>
  </si>
  <si>
    <t>2025-04-16T04:07:25.000Z</t>
  </si>
  <si>
    <t>https://www.facebook.com/samanthac.travel/posts/pfbid02qPV7nkhHdajaJvPhdLvXwgZs2XhCseKK6dPxAhmYgRdgmvhnJsaYw7G76bJb4wEWl</t>
  </si>
  <si>
    <t>UzpfSTEwMDA2MzQ5MjM1NjYxMjpWSzoxNDM0NjY4ODk3OTQ2MTA1</t>
  </si>
  <si>
    <t>2025-04-15T11:56:05.000Z</t>
  </si>
  <si>
    <t>pcb.1434668897946105</t>
  </si>
  <si>
    <t>https://www.facebook.com/media/set/?set=pcb.1434668897946105&amp;type=1</t>
  </si>
  <si>
    <t>1226459362813797</t>
  </si>
  <si>
    <t>https://scontent-ord5-1.xx.fbcdn.net/v/t39.30808-6/497520772_1252023053590761_6039744673098862999_n.jpg?_nc_cat=101&amp;ccb=1-7&amp;_nc_sid=aa7b47&amp;_nc_ohc=1WmvIRTTdDIQ7kNvwEHxsKt&amp;_nc_oc=Adr6JflieiDXYq0AvdJ8VJHKtWQMfcnJadyYtqj6zwK9Lh9c6pqsryogTFAVjiOtQXY&amp;_nc_zt=23&amp;_nc_ht=scontent-ord5-1.xx&amp;_nc_gid=UD9jkx80J_V1z17zTL8bgw&amp;_nc_ss=7d289&amp;oh=00_Af5H8kV8OARtVU_pHzRTQ9wM2NQRb_ji7amCbMdXGL2gkw&amp;oe=6A11918F</t>
  </si>
  <si>
    <t>1226465969479803</t>
  </si>
  <si>
    <t>https://scontent-ord5-2.xx.fbcdn.net/v/t39.30808-6/496843926_1252024613590605_6730803668399999863_n.jpg?_nc_cat=105&amp;ccb=1-7&amp;_nc_sid=aa7b47&amp;_nc_ohc=Fn70oLcO9q0Q7kNvwH0_n0x&amp;_nc_oc=AdpRExvpV163uDi8Dos-CwHmSedJ8-kdbeFlavKopIokvUYYvZcsKuzUbIC9wm23ncA&amp;_nc_zt=23&amp;_nc_ht=scontent-ord5-2.xx&amp;_nc_gid=UD9jkx80J_V1z17zTL8bgw&amp;_nc_ss=7d289&amp;oh=00_Af6YU6KgHGyWAeck-pR0t-pWqZVGB8ExAUrOtiUpahTAgg&amp;oe=6A119148</t>
  </si>
  <si>
    <t>1226460026147064</t>
  </si>
  <si>
    <t>https://scontent-ord5-2.xx.fbcdn.net/v/t39.30808-6/497505270_1252022520257481_7456029112618588914_n.jpg?_nc_cat=102&amp;ccb=1-7&amp;_nc_sid=aa7b47&amp;_nc_ohc=hkfcbG52MKgQ7kNvwFdcdoa&amp;_nc_oc=AdqEdA1zK-2WeO6lEyobWmMxD6H3ys2bfbax4wIkOEdq87ponIQKMROOYH0g3X7oRXY&amp;_nc_zt=23&amp;_nc_ht=scontent-ord5-2.xx&amp;_nc_gid=UD9jkx80J_V1z17zTL8bgw&amp;_nc_ss=7d289&amp;oh=00_Af585mGnRMSo1m706ZEXgIlpc13Ut7fotyqJt2D42gXnEA&amp;oe=6A11ADAC</t>
  </si>
  <si>
    <t>可能是汽車和顯示的文字是「 Summit SummitEdition Edition 意向價由 意向價由HK$399，000起1 HK$399,0 1符合 1特合「一換一」計劃資格的售價 「一換一」 計劃資格的售佰 將運動性能提升至全新境界 結合澎湃動力與精準操控 運動性能提升至全新境界，结合滋承動力與精準報控，带 帶來 夢蘇以求的駕駛體驗。 ·交流充電（22kW) (22kW) 交流充電 Halo Haloroof-天窗遮陽簾 -天窗遮陽簾 雙13吋 雙13吋OLED高畫質荧幕 OLED 高畫質荧幕 8種駕駛模式（包括輕越野模式） 8種駕駛模式（. 種駕駛模式 （包括輕越野模式） 快速充電時間 &lt;20 min 快速充電時間20min10-80%（400kwy） &lt;20min10-80%(400kw) 10-80% (400kw) 加速時間 (0-100 加速時間(0-100km/h)4.9 km/h) 4.9s 續航里程 績航里程540km 540 540km km 」的圖像</t>
  </si>
  <si>
    <t>1226460156147051</t>
  </si>
  <si>
    <t>https://scontent-ord5-3.xx.fbcdn.net/v/t39.30808-6/497813298_1252023913590675_2123195222031286758_n.jpg?_nc_cat=109&amp;ccb=1-7&amp;_nc_sid=aa7b47&amp;_nc_ohc=OZy4tjoZZ3MQ7kNvwHhic4n&amp;_nc_oc=AdqRLfF4q1dfoheKL9nD_-_2iLdCyUQEQPB5LDKVZZfr5WFLu6OYrZnZTJY3J78Upvw&amp;_nc_zt=23&amp;_nc_ht=scontent-ord5-3.xx&amp;_nc_gid=UD9jkx80J_V1z17zTL8bgw&amp;_nc_ss=7d289&amp;oh=00_Af6SBKcukiH3X1NRif-0XT5XJtamAZgS6d2ijXt4xmqzCQ&amp;oe=6A11A550</t>
  </si>
  <si>
    <t>可能是顯示的文字是「 BRABUS 意向價由 向價由HK$439,000起1 HK$439, 000起1 1特合 特合「一換一」計劃資格的售價 「一換ー」 到實格的售. 超強動力與高性能碰撞 開關您的旅程 smart 超强助力興高性能随權，開圖您的旅程-snat#5BmS #5 BRABUS將 感體驗帶往全新高度，超乎想像。 感體驗帶往全新高度 超乎想像。 ·交流充電（22kW) ·交流充電 (22kW) ·Halo Haloroof-天窗遮陽館 roof-3 天窗遮陽解 雙13吋 雙13吋OLED高畫質焚幕 OLED 高畫質荧幕 共9種駕駛模式 （包括BRABUS （包括 BRABUS Adaptive Adaptive模式 模式） ·森海塞爾 ·森海塞爾(senheisen)與范音響系統 (Sennheiser) 典范音響系統 （20個揚聲器） 快速充電時間 &lt;20 min 10-80% (400kw) 加速時間 (0-100 加速時間（0-100km/h) km/h) 3.8s 績航里程 績航里程540km 540 540km km 」的圖像</t>
  </si>
  <si>
    <t>UzpfSTYxNTc1MTQwNDI4NDk3OlZLOjE0MzQ0NzM0NTEyOTg5ODM=</t>
  </si>
  <si>
    <t>2025-04-15T07:39:42.000Z</t>
  </si>
  <si>
    <t>UzpfSTI3MjMwMTcxODc4OTY5MzE6Vks6MTQzMzEwODkxODEwMjEwMw==</t>
  </si>
  <si>
    <t>2025-04-13T12:32:17.000Z</t>
  </si>
  <si>
    <t>FF372A1A</t>
  </si>
  <si>
    <t>2723143001217683</t>
  </si>
  <si>
    <t>https://www.facebook.com/2723017187896931/photos/gm.1433108918102103/2723143001217683/?type=3</t>
  </si>
  <si>
    <t>UzpfSTE3MDk2MzYxNDk5NzI2MzQ6Vks6MTQzMzAwMTAyMTQ0NjIyNg==</t>
  </si>
  <si>
    <t>2025-04-13T10:33:49.000Z</t>
  </si>
  <si>
    <t>FF646E78</t>
  </si>
  <si>
    <t>3893884344197019</t>
  </si>
  <si>
    <t>https://www.facebook.com/1709636149972634/photos/gm.1433001021446226/3893884344197019/?type=3</t>
  </si>
  <si>
    <t>UzpfSTYxNTc1Mjc5MzgzMjQ5OlZLOjE0MzEwOTA3MzE2MzcyNTU=</t>
  </si>
  <si>
    <t>2025-04-12T03:18:04.000Z</t>
  </si>
  <si>
    <t>FF303135</t>
  </si>
  <si>
    <t>122123609282770750</t>
  </si>
  <si>
    <t>https://scontent-mia3-3.xx.fbcdn.net/v/t39.30808-6/490298819_122123609288770750_1176893395984949343_n.jpg?stp=dst-jpg_p526x296_tt6&amp;_nc_cat=109&amp;ccb=1-7&amp;_nc_sid=127cfc&amp;_nc_ohc=gRdJKgvm9HkQ7kNvwGzBeWs&amp;_nc_oc=AdoVbvbi7ITEj85PlFneuA-UVRYsY6zzzyI6WguwNeI_l0htcOVmatX7hJVFoVe7sa4&amp;_nc_zt=23&amp;_nc_ht=scontent-mia3-3.xx&amp;_nc_gid=0v0ER5iRUs66PQixe7CT5A&amp;_nc_ss=72289&amp;oh=00_Af56LCV8fzQPbf4M9RS9ZuDj9m1_RGFSJexwLFGyGJBdyw&amp;oe=6A11A621</t>
  </si>
  <si>
    <t>https://www.facebook.com/photo.php?fbid=122123609282770750&amp;set=a.122123610062770750&amp;type=3</t>
  </si>
  <si>
    <t>61573122518517</t>
  </si>
  <si>
    <t>IM Hong Kong</t>
  </si>
  <si>
    <t>https://scontent-mia5-1.xx.fbcdn.net/v/t39.30808-1/554683634_122159949776770750_5026834901384861330_n.jpg?stp=c235.235.1579.1579a_cp0_dst-jpg_s40x40_tt6&amp;_nc_cat=104&amp;ccb=1-7&amp;_nc_sid=2d3e12&amp;_nc_ohc=JUGBiGlW1JUQ7kNvwHcu0U3&amp;_nc_oc=AdrLgo4cefwZCqkqv41NE4WygIvKWyBTFkhEhcSRMhG6PC2Yn4kHc_VGfl6mwVXgjbc&amp;_nc_zt=24&amp;_nc_ht=scontent-mia5-1.xx&amp;_nc_gid=0v0ER5iRUs66PQixe7CT5A&amp;_nc_ss=72289&amp;oh=00_Af5kl1U81BAEQiHJb0kE7OIGsyrjQ-CUeQdNTFAO8qaFtg&amp;oe=6A119B2A</t>
  </si>
  <si>
    <t>https://www.facebook.com/immotors.hk</t>
  </si>
  <si>
    <t>IM = Intelligent Mobility
IM = IM What I am 
To shape a new era of intelligent travel together with you!
IM is Coming Soon!
-----------------------------------------------------------------
IM = 智能出行
IM = IM What I am 
IM = 與您共建新時代的智慧移動體驗!
IM 即將與您同行!!
#IMMOTORSHK #IMEVHK #SAIC #ELECTRICVEHICLE #EVHONGKONG</t>
  </si>
  <si>
    <t>9515065101921402</t>
  </si>
  <si>
    <t>https://m.facebook.com/hashtag/immotorshk</t>
  </si>
  <si>
    <t>https://www.facebook.com/hashtag/immotorshk?__eep__=6</t>
  </si>
  <si>
    <t>29420264044231527</t>
  </si>
  <si>
    <t>https://m.facebook.com/hashtag/imevhk</t>
  </si>
  <si>
    <t>https://www.facebook.com/hashtag/imevhk?__eep__=6</t>
  </si>
  <si>
    <t>170626889755626</t>
  </si>
  <si>
    <t>https://m.facebook.com/hashtag/saic</t>
  </si>
  <si>
    <t>https://www.facebook.com/hashtag/saic?__eep__=6</t>
  </si>
  <si>
    <t>623965210951114</t>
  </si>
  <si>
    <t>https://m.facebook.com/hashtag/electricvehicle</t>
  </si>
  <si>
    <t>https://www.facebook.com/hashtag/electricvehicle?__eep__=6</t>
  </si>
  <si>
    <t>1970112443054735</t>
  </si>
  <si>
    <t>https://m.facebook.com/hashtag/evhongkong</t>
  </si>
  <si>
    <t>https://www.facebook.com/hashtag/evhongkong?__eep__=6</t>
  </si>
  <si>
    <t>2025-04-10T10:11:18.000Z</t>
  </si>
  <si>
    <t>https://www.facebook.com/immotors.hk/posts/pfbid025TqFA9stTrnxGNUiY2RkA3JaudF1sp28h56juPmWMn2uxa2qyfVzqXDXsRqHFR68l</t>
  </si>
  <si>
    <t>UzpfSTEwMDA2MzQ5MjM1NjYxMjpWSzoxNDMxMzc4MDQ4Mjc1MTkw</t>
  </si>
  <si>
    <t>2025-04-11T07:51:31.000Z</t>
  </si>
  <si>
    <t>1222189036574163</t>
  </si>
  <si>
    <t>可能是顯示的文字是「 Exclusive: Tesla to Re-Enable 12V Power Sockets With New 'Accessory Power' Option April7 2025 G f f By ByKaranSingh Karan Singh L 」的圖像</t>
  </si>
  <si>
    <t>https://www.facebook.com/photo.php?fbid=1222189036574163&amp;set=gm.1431378048275190&amp;type=3</t>
  </si>
  <si>
    <t>UzpfSTE2NTU1MjY1MTg0MDY1MTY6Vks6MTQzMDU3MzY5MTY4ODk1OQ==</t>
  </si>
  <si>
    <t>2025-04-10T06:51:06.000Z</t>
  </si>
  <si>
    <t>pcb.1430573691688959</t>
  </si>
  <si>
    <t>https://www.facebook.com/media/set/?set=pcb.1430573691688959&amp;type=1</t>
  </si>
  <si>
    <t>1656070425018792</t>
  </si>
  <si>
    <t>https://scontent-ord5-3.xx.fbcdn.net/v/t39.30808-6/489960067_1656070428352125_4843975785126009351_n.png?stp=dst-png_s590x590&amp;_nc_cat=109&amp;ccb=1-7&amp;_nc_sid=aa7b47&amp;_nc_ohc=dDlflGk0rkwQ7kNvwFofzT5&amp;_nc_oc=AdrLNSClPDwj8gS3ZDio0ndAykXbWSJcLLGHxeRTA5XVfHl0kisq3W89j0d1kya3lnU&amp;_nc_zt=23&amp;_nc_ht=scontent-ord5-3.xx&amp;_nc_gid=HD5zTceRDGuzmxymAZSgzQ&amp;_nc_ss=7c289&amp;oh=00_Af428Mz0sYQj2w76JKv55BEMBPa6ZE-roSQK2mM4HeIIcA&amp;oe=6A11AA9E</t>
  </si>
  <si>
    <t>1655526518406516</t>
  </si>
  <si>
    <t>1656070571685444</t>
  </si>
  <si>
    <t>https://scontent-ord5-3.xx.fbcdn.net/v/t39.30808-6/490354650_1656070575018777_8224912723905325015_n.png?stp=dst-png_s590x590&amp;_nc_cat=110&amp;ccb=1-7&amp;_nc_sid=aa7b47&amp;_nc_ohc=B41hFg9FFe0Q7kNvwGdGgxt&amp;_nc_oc=Adpxi2yVZJZgihBnQdWKLv9C-ZJNhalL_2d3NYF81Tg7eDYkXxQfJBfRJ48Ki39tyP4&amp;_nc_zt=23&amp;_nc_ht=scontent-ord5-3.xx&amp;_nc_gid=HD5zTceRDGuzmxymAZSgzQ&amp;_nc_ss=7c289&amp;oh=00_Af7PPEJ5OzX-bg6rq58LkeMhwHMJdHbVeEVWj56zgW7_Mw&amp;oe=6A1198A3</t>
  </si>
  <si>
    <t>1656070701685431</t>
  </si>
  <si>
    <t>https://scontent-ord5-2.xx.fbcdn.net/v/t39.30808-6/490016069_1656070705018764_4504442819772992807_n.png?stp=dst-png_s590x590&amp;_nc_cat=102&amp;ccb=1-7&amp;_nc_sid=aa7b47&amp;_nc_ohc=frCRcwm6FHMQ7kNvwGnBTKe&amp;_nc_oc=AdqGJu1t8L8Wj4NfRU70TcTexEahjwGodJ2TZnauTLY8n_iTGIojqt7odl1IiYfW0xU&amp;_nc_zt=23&amp;_nc_ht=scontent-ord5-2.xx&amp;_nc_gid=HD5zTceRDGuzmxymAZSgzQ&amp;_nc_ss=7c289&amp;oh=00_Af6cQPeNa_r7SIAfbG5ihKqkQBx66VvXJcX8GwcZQKP-SA&amp;oe=6A117E2D</t>
  </si>
  <si>
    <t>UzpfSTEwMDA2MzQ5MjM1NjYxMjpWSzoxNDMwNTE4NTc1MDI3ODA0</t>
  </si>
  <si>
    <t>2025-04-10T05:04:21.000Z</t>
  </si>
  <si>
    <t>UzpfSTEwMDAwMDkxNzUxNzM5NTpWSzoxNDI5OTgxMjg1MDgxNTMz</t>
  </si>
  <si>
    <t>2025-04-09T13:19:37.000Z</t>
  </si>
  <si>
    <t>UzpfSTE3NzY2ODg0MTk1NDE4Mjg6Vks6MTQzMDAwMjc1NTA3OTM4Ng==</t>
  </si>
  <si>
    <t>2025-04-09T13:19:31.000Z</t>
  </si>
  <si>
    <t>1781496092394394</t>
  </si>
  <si>
    <t>https://www.facebook.com/1776688419541828/photos/gm.1430002755079386/1781496092394394/?type=3</t>
  </si>
  <si>
    <t>UzpfSTEwMDA4ODQ2MDg4MjcwMTpWSzoxNDI5MDkzODY4NTAzNjA4</t>
  </si>
  <si>
    <t>2025-04-08T08:54:02.000Z</t>
  </si>
  <si>
    <t>644330405174897</t>
  </si>
  <si>
    <t>https://scontent.fsac1-2.fna.fbcdn.net/v/t39.30808-6/489570818_644330408508230_6878085572650837969_n.jpg?stp=dst-jpg_s640x640_tt6&amp;_nc_cat=105&amp;ccb=1-7&amp;_nc_sid=127cfc&amp;_nc_ohc=bd1NBYM9ZLYQ7kNvwGchwQY&amp;_nc_oc=Adpmfcg0lsfk830lrSvWo00NaNDP5DvWsnU1WvlP1TI0JLzX8mDyPID7hdCorJYDwUs&amp;_nc_zt=23&amp;_nc_ht=scontent.fsac1-2.fna&amp;_nc_gid=OdOvfgTCoPc2hsSvKlCurQ&amp;_nc_ss=72289&amp;oh=00_Af7HqbAd4mDfSCWIPcLkBWVt1dTU0PXGe_py6Wt142oOHg&amp;oe=6A1181C8</t>
  </si>
  <si>
    <t>https://www.facebook.com/photo.php?fbid=644330405174897&amp;set=a.112768591664417&amp;type=3</t>
  </si>
  <si>
    <t>https://scontent.fsac1-1.fna.fbcdn.net/v/t39.30808-1/317600498_100972522861444_6118366375998628037_n.jpg?stp=cp0_dst-jpg_s40x40_tt6&amp;_nc_cat=101&amp;ccb=1-7&amp;_nc_sid=2d3e12&amp;_nc_ohc=ArQVEk5cWFEQ7kNvwGQx91l&amp;_nc_oc=Adq8Cwfx29MYPhr-ZqAOJEmQrFGkkadugJVwi6I9wa6nlgYF0SumKm_ZM-mS0r40iVE&amp;_nc_zt=24&amp;_nc_ht=scontent.fsac1-1.fna&amp;_nc_gid=OdOvfgTCoPc2hsSvKlCurQ&amp;_nc_ss=72289&amp;oh=00_Af62oUehhYXqCeD2p30i-7w0SPL29wzxFChLnUMrG0myqQ&amp;oe=6A119B4E</t>
  </si>
  <si>
    <t>【2025年3月份電動車首次登記】
3月份出車數字，喺海獅繼續有大貨交車底下，BYD Hong Kong - Harmony Auto連續三個月奪得第一位，而海獅自本年交車以來，已累積達1,715部！
頭五位型號：
1️⃣BYD Sealion 7 - 574部
2️⃣Tesla Model 3 RWD - 419部
3️⃣Denza D9 - 122部
4️⃣XPENG G6 580 PRO RWD - 84部
5️⃣BYD M6 - 81部
*以運輸署登記型號名稱計
想知邊部電動車好賣啲？Click入黎網站 https://hkevdb.com
#BYD #TESLA #BMW #DENZA #XPENG</t>
  </si>
  <si>
    <t>NjQyMTgzOTU5MjA4MTA3Omh0dHBzXGEvL2hrZXZkYi5jb20vOjpEZWZhdWx0Ojo6NjQ0MzM0MjAxODQxMTg0Og==</t>
  </si>
  <si>
    <t>https://lm.facebook.com/l.php?u=https%3A%2F%2Fhkevdb.com%2F&amp;h=AUC6EHaR-pRfFSUbHvXC5cShSBncATTIx2ICGu1_WlEAWupj_GINJBAW4uZysVM9dspZTfPAXVNuclw8KmrsaQdXrWfqy2majoHNb-ro4Xhpr6vexSHROb5_iBZeioFZ8cQUgvvStRt2ylxn079TkS683WmV10nw&amp;s=1</t>
  </si>
  <si>
    <t>https://l.facebook.com/l.php?u=https%3A%2F%2Fhkevdb.com%2F&amp;h=AUC5ydmQV_vqi33Em3GEhmbCkbPwino37kZqbJ8vEy2mJUU2wodSQyq3f-OJTVk7VeGzmp4Rk14Vlfzh-MKAn52-etVAiJsGgB6wh0UOcTK3XL66n8wj9qKadOdILMYte64O9U74pIh04zOyAd3_IpoAV4p_6bsj&amp;s=1</t>
  </si>
  <si>
    <t>395895753851599</t>
  </si>
  <si>
    <t>https://m.facebook.com/hashtag/denza</t>
  </si>
  <si>
    <t>https://www.facebook.com/hashtag/denza?__eep__=6</t>
  </si>
  <si>
    <t>2025-04-08T08:36:16.000Z</t>
  </si>
  <si>
    <t>https://www.facebook.com/hkevdb/posts/pfbid0L6WEy5BaR9ohMJFvZW84Q19NiXJ2FkaLMyQRtP2mkbSyAyP3VnuD7Wu4aW4uu2G9l</t>
  </si>
  <si>
    <t>UzpfSTEwMDAwMTQ4OTI0MDM2MTpWSzoxNDI4MTQ5NDg1MjY0NzEz</t>
  </si>
  <si>
    <t>2025-04-07T09:37:57.000Z</t>
  </si>
  <si>
    <t>UzpfSTE1NjQwMjU0MzA5NTkxODQ6Vks6MTQyNzYwNjQxODY1MjM1Mw==</t>
  </si>
  <si>
    <t>2025-04-06T11:31:51.000Z</t>
  </si>
  <si>
    <t>UzpfSTk1NTkwMzEzMDA0MTc0MDpWSzoxNDI1MTU0NzQ4ODk3NTIw</t>
  </si>
  <si>
    <t>2025-04-03T10:23:56.000Z</t>
  </si>
  <si>
    <t>pcb.1425154748897520</t>
  </si>
  <si>
    <t>https://www.facebook.com/media/set/?set=pcb.1425154748897520&amp;type=1</t>
  </si>
  <si>
    <t>3882332778685509</t>
  </si>
  <si>
    <t>https://scontent-hou1-1.xx.fbcdn.net/v/t39.30808-6/502999536_3944613735790746_2739816180514731317_n.jpg?stp=dst-jpg_s590x590_tt6&amp;_nc_cat=110&amp;ccb=1-7&amp;_nc_sid=aa7b47&amp;_nc_ohc=nM_yend6l0oQ7kNvwEl5TIQ&amp;_nc_oc=Adq9ZIE7YbJ9Oxh5cFjEOWRGG1xTVj_pvhSMZddtM9ofJXIGud0jPEG1k0Cob0rctFU&amp;_nc_zt=23&amp;_nc_ht=scontent-hou1-1.xx&amp;_nc_gid=YUSQmKARb2lDuObrJfRujw&amp;_nc_ss=72289&amp;oh=00_Af6tHd1k5wi_k9scftn1IUN4HbgcGBYsvMUeFond7SRL4g&amp;oe=6A118114</t>
  </si>
  <si>
    <t>955903130041740</t>
  </si>
  <si>
    <t>956628716635848</t>
  </si>
  <si>
    <t>https://scontent-hou1-1.xx.fbcdn.net/v/t39.30808-6/487876759_956628719969181_5110443061767095548_n.png?stp=dst-png_s590x590&amp;_nc_cat=107&amp;ccb=1-7&amp;_nc_sid=aa7b47&amp;_nc_ohc=hSI_JqC7FTUQ7kNvwFxAT6b&amp;_nc_oc=AdpupzoIJ9TQFvvPOW5F16HKcaJjV0Xdxmfa7zjd_GaIR4Nd99edPonfFYrQBdmP0xE&amp;_nc_zt=23&amp;_nc_ht=scontent-hou1-1.xx&amp;_nc_gid=YUSQmKARb2lDuObrJfRujw&amp;_nc_ss=72289&amp;oh=00_Af6oBDSJcV5y0tPlfwrzkqCKVYMt7sAX1wXMzh9YSa9zgQ&amp;oe=6A119084</t>
  </si>
  <si>
    <t>956629729969080</t>
  </si>
  <si>
    <t>https://scontent-hou1-1.xx.fbcdn.net/v/t39.30808-6/487828817_956629733302413_8999711839216189395_n.png?stp=dst-png_s590x590&amp;_nc_cat=108&amp;ccb=1-7&amp;_nc_sid=aa7b47&amp;_nc_ohc=3HoTmWSt-N4Q7kNvwEjnAaL&amp;_nc_oc=AdptbhMapS_WKXI_E6ku3uCMWlS7CumH-ITGpBViKqSGNs6AvqPKLefgxZVnNJvlBFw&amp;_nc_zt=23&amp;_nc_ht=scontent-hou1-1.xx&amp;_nc_gid=YUSQmKARb2lDuObrJfRujw&amp;_nc_ss=72289&amp;oh=00_Af51lqtpPNovwAz8nomNPWG5S4Va22fUkkcQMdZH4RNtqQ&amp;oe=6A118C1E</t>
  </si>
  <si>
    <t>UzpfSTQ4MTI3ODEwMTg5NDc4Mzk6Vks6MTQyNDQxMjMxODk3MTc2Mw==</t>
  </si>
  <si>
    <t>2025-04-02T13:19:51.000Z</t>
  </si>
  <si>
    <t>UzpfSTEzMjgwNjY3ODE3OTUxNDg6Vks6MTQyNDIwMDIwMjMyNjMwOA==</t>
  </si>
  <si>
    <t>2025-04-02T08:20:42.000Z</t>
  </si>
  <si>
    <t>pcb.1424200202326308</t>
  </si>
  <si>
    <t>https://www.facebook.com/media/set/?set=pcb.1424200202326308&amp;type=1</t>
  </si>
  <si>
    <t>1328070078461485</t>
  </si>
  <si>
    <t>https://scontent-bos5-1.xx.fbcdn.net/v/t39.30808-6/487695934_1328070085128151_6880159818246920931_n.jpg?stp=dst-jpg_s590x590_tt6&amp;_nc_cat=103&amp;ccb=1-7&amp;_nc_sid=aa7b47&amp;_nc_ohc=8a4ytyKZy4IQ7kNvwEaq2ih&amp;_nc_oc=AdqLYdp_k2ZKabXez_eMCnfIetIm2yypWuT5Rh9wr-ZzsVT-C-7JM3GNsdU_ZQzU_pQ&amp;_nc_zt=23&amp;_nc_ht=scontent-bos5-1.xx&amp;_nc_gid=AFPYZCAOWC7AcyuRivhEHw&amp;_nc_ss=72289&amp;oh=00_Af5EoMFeFxgo1-7rt7T2uCubTUKc-vTrNqElg1uu06gWow&amp;oe=6A1191DC</t>
  </si>
  <si>
    <t>1328066781795148</t>
  </si>
  <si>
    <t>1328070091794817</t>
  </si>
  <si>
    <t>https://scontent-bos5-1.xx.fbcdn.net/v/t39.30808-6/487993046_1328070095128150_6345909317574899542_n.jpg?stp=dst-jpg_s590x590_tt6&amp;_nc_cat=100&amp;ccb=1-7&amp;_nc_sid=aa7b47&amp;_nc_ohc=mIBrmnwLjIUQ7kNvwF8pj51&amp;_nc_oc=AdrLU9gWtWj08-3JkqUPbwo1vnyBW2Zh7U_GSMLLAmZ484EdVXmB_fUw0WBzH_JAXHE&amp;_nc_zt=23&amp;_nc_ht=scontent-bos5-1.xx&amp;_nc_gid=AFPYZCAOWC7AcyuRivhEHw&amp;_nc_ss=72289&amp;oh=00_Af4eQqDC897NPe4xMji70atYYcSV4wg03cELroAMe3xS9g&amp;oe=6A11AE59</t>
  </si>
  <si>
    <t>UzpfSTEwMDA2MzQ5MjM1NjYxMjpWSzoxNDIzOTkwODI1NjgwNTc5</t>
  </si>
  <si>
    <t>2025-04-02T01:12:19.000Z</t>
  </si>
  <si>
    <t>pcb.1423990825680579</t>
  </si>
  <si>
    <t>https://www.facebook.com/media/set/?set=pcb.1423990825680579&amp;type=1</t>
  </si>
  <si>
    <t>1213076860818714</t>
  </si>
  <si>
    <t>https://scontent-bos5-1.xx.fbcdn.net/v/t39.30808-6/492908870_1241018864691180_2191176673453557851_n.jpg?stp=dst-jpg_s590x590_tt6&amp;_nc_cat=109&amp;ccb=1-7&amp;_nc_sid=aa7b47&amp;_nc_ohc=ajJRxQ8Usj0Q7kNvwEi5tIN&amp;_nc_oc=AdpPZdbsOMxiIafctbQrfjMRVGeoU9V5v94pzZ1BjUjUuEvqjDL9iSkccdrSGFy9Dfw&amp;_nc_zt=23&amp;_nc_ht=scontent-bos5-1.xx&amp;_nc_gid=AFPYZCAOWC7AcyuRivhEHw&amp;_nc_ss=72289&amp;oh=00_Af7DplHpZ4eCKUjrNga-xFavnL73tMAT38BRswOcMt1l7Q&amp;oe=6A11915E</t>
  </si>
  <si>
    <t>1213076934152040</t>
  </si>
  <si>
    <t>https://scontent-bos5-1.xx.fbcdn.net/v/t39.30808-6/493719561_1241018454691221_7120029831484202616_n.jpg?stp=dst-jpg_s590x590_tt6&amp;_nc_cat=105&amp;ccb=1-7&amp;_nc_sid=aa7b47&amp;_nc_ohc=WKzMuYnj3ucQ7kNvwFOWIre&amp;_nc_oc=Adrkd-dsU2kibLUvCmYu626NMGH_Ly2NE3tVvpV8VS4G78GytUwq51j8cbl4FZGIgbA&amp;_nc_zt=23&amp;_nc_ht=scontent-bos5-1.xx&amp;_nc_gid=AFPYZCAOWC7AcyuRivhEHw&amp;_nc_ss=72289&amp;oh=00_Af7zufE7wh5a4yAA3MOAHubX5_fOCwd_dNcVmYH3GauxvQ&amp;oe=6A118064</t>
  </si>
  <si>
    <t>1213077010818699</t>
  </si>
  <si>
    <t>https://scontent-bos5-1.xx.fbcdn.net/v/t39.30808-6/494904162_1241015451358188_9061073292634270243_n.jpg?stp=dst-jpg_s590x590_tt6&amp;_nc_cat=105&amp;ccb=1-7&amp;_nc_sid=aa7b47&amp;_nc_ohc=dgvPqIH2TJ4Q7kNvwHTV-f3&amp;_nc_oc=AdoJKQx-Z2ibpY2S-Oo9Cmq2EMp-2BEDL_ZhKRYKftA2SH9xuhSV5sO3OXbnnq1ZSJU&amp;_nc_zt=23&amp;_nc_ht=scontent-bos5-1.xx&amp;_nc_gid=AFPYZCAOWC7AcyuRivhEHw&amp;_nc_ss=72289&amp;oh=00_Af6JIp-pNRbhJeOXWLEJsqzJaekfgZCukQMn0h5-EU9duQ&amp;oe=6A11922A</t>
  </si>
  <si>
    <t>UzpfSTEwMDA2MzQ5MjM1NjYxMjpWSzoxNDIyNzAwODc1ODA5NTc0</t>
  </si>
  <si>
    <t>2025-03-31T10:14:11.000Z</t>
  </si>
  <si>
    <t>FFBABBB3</t>
  </si>
  <si>
    <t>1211542134305520</t>
  </si>
  <si>
    <t>可能是 1 人、電動滑板車和顯示的文字是「 SAMANTHA 中大量 关量使用教學 大量 VLOG 使用教學 歐標充電站 港車北上 95s0s9 羊 t코트가소한 .....S CCS2 CCS2快充 快充 1蚊1度電？！ 」的圖像</t>
  </si>
  <si>
    <t>https://www.facebook.com/photo.php?fbid=1211542134305520&amp;set=gm.1422700875809574&amp;type=3</t>
  </si>
  <si>
    <t>UzpfSTEwMDAwMDkxNzUxNzM5NTpWSzoxNDIyMDk2MTQyNTM2NzE0</t>
  </si>
  <si>
    <t>https://youtu.be/gnw-tiN_tcw?si=bmHEa2Lb1XHXNsiH</t>
  </si>
  <si>
    <t>2025-03-31T10:03:42.000Z</t>
  </si>
  <si>
    <t>港車北上 大量歐標充電站 揸電動車北上冇有怕？電費仲要平好多？</t>
  </si>
  <si>
    <t>UzpfSTEwMDA2MzQ5MjM1NjYxMjpWSzoxNDIyNjIzMTUyNDg0MDEz</t>
  </si>
  <si>
    <t>2025-03-31T08:07:20.000Z</t>
  </si>
  <si>
    <t>FF8BA3BB</t>
  </si>
  <si>
    <t>1211465094313224</t>
  </si>
  <si>
    <t>可能是‎汽車和‎顯示的文字是「 ‎Premium AION 零售價: HK$ HK$218,000 218,000 Luxury GGAC 零售價： HK$ 238,000 早鳥優惠價： HK$ 208,000 早鳥優惠價： HK$ 228,000 IN INAIONVETR AION WIE WETR TR 4 NVL ام 스1역니 AION AIONV V‎ 」‎‎ 的圖像</t>
  </si>
  <si>
    <t>https://www.facebook.com/photo.php?fbid=1211465094313224&amp;set=gm.1422623152484013&amp;type=3</t>
  </si>
  <si>
    <t>UzpfSTYxNTU5NjU1ODAyMjY3OlZLOjE0MTU3NTQ0ODk4Mzc1NDY=</t>
  </si>
  <si>
    <t>2025-03-22T07:03:25.000Z</t>
  </si>
  <si>
    <t>https://www.facebook.com/groups/hkevdiary/permalink/1415754489837546/</t>
  </si>
  <si>
    <t>FF969590</t>
  </si>
  <si>
    <t>122164718408321860</t>
  </si>
  <si>
    <t>https://www.facebook.com/photo.php?fbid=122164718408321860&amp;set=gm.1415754489837546&amp;type=3</t>
  </si>
  <si>
    <t>UzpfSTEzNDk5MTc0NzYwMTEwODE6Vks6MTQxNTAxMDEwMzI0NTMxOA==</t>
  </si>
  <si>
    <t>2025-03-22T01:08:29.000Z</t>
  </si>
  <si>
    <t>pcb.1415010103245318</t>
  </si>
  <si>
    <t>https://www.facebook.com/media/set/?set=pcb.1415010103245318&amp;type=1</t>
  </si>
  <si>
    <t>1368301840839311</t>
  </si>
  <si>
    <t>https://scontent-lga3-2.xx.fbcdn.net/v/t39.30808-6/485799739_1368301847505977_1396715903825921902_n.jpg?stp=dst-jpg_s590x590_tt6&amp;_nc_cat=110&amp;ccb=1-7&amp;_nc_sid=aa7b47&amp;_nc_ohc=tEvR1E6Br2UQ7kNvwE23CD1&amp;_nc_oc=AdokLFS7zLAzEY904FVjFMiY41yiaGWFZAeEdNLdTjXQm8tq1D7ytb03hkgl803PC2Y&amp;_nc_zt=23&amp;_nc_ht=scontent-lga3-2.xx&amp;_nc_gid=dO6AOwXT-WWrGZJJ-juhjg&amp;_nc_ss=72289&amp;oh=00_Af6WZOYjqcpnHCwX1_x89LlIrOrAhTdgQ5pCC7jDnN3RmA&amp;oe=6A118B7C</t>
  </si>
  <si>
    <t>1349917476011081</t>
  </si>
  <si>
    <t>1368315647504597</t>
  </si>
  <si>
    <t>https://scontent-lga3-2.xx.fbcdn.net/v/t39.30808-6/485191402_1368315650837930_6869817025089395940_n.jpg?stp=dst-jpg_s590x590_tt6&amp;_nc_cat=109&amp;ccb=1-7&amp;_nc_sid=aa7b47&amp;_nc_ohc=BGOHNRq6v9gQ7kNvwEwDcMP&amp;_nc_oc=Adr1UuW2nE-6MZ2OJmEzFgLtaYOoJ72hSxs4ZP-T6f7f8PwRkBGRyTyGZvfL_gqIuuQ&amp;_nc_zt=23&amp;_nc_ht=scontent-lga3-2.xx&amp;_nc_gid=dO6AOwXT-WWrGZJJ-juhjg&amp;_nc_ss=72289&amp;oh=00_Af4UBiPfGNi9v5dUjxQ58A7PCfb4Dui5I62s82VEyiEACA&amp;oe=6A118B37</t>
  </si>
  <si>
    <t>1368318147504347</t>
  </si>
  <si>
    <t>https://scontent-lga3-3.xx.fbcdn.net/v/t39.30808-6/485010459_1368318154171013_5204380676371835206_n.jpg?stp=dst-jpg_s590x590_tt6&amp;_nc_cat=106&amp;ccb=1-7&amp;_nc_sid=aa7b47&amp;_nc_ohc=vQcwSrH5IncQ7kNvwHqGD-H&amp;_nc_oc=AdoLJR05ToSJa7iUOK9teWg6EP71XZNLTHmCsVpqVIVJMIHxOnAxaQ2pvn7CVQJcXGU&amp;_nc_zt=23&amp;_nc_ht=scontent-lga3-3.xx&amp;_nc_gid=dO6AOwXT-WWrGZJJ-juhjg&amp;_nc_ss=72289&amp;oh=00_Af7mIXq0_CGC-an5MZR6BQVDYDSs_nllM1MZYOj9Yv9K5A&amp;oe=6A119AFC</t>
  </si>
  <si>
    <t>UzpfSTEwMDAwNzI2NDc0MDU2MjpWSzoxNDEzNjI2MTEwMDUwMzg0</t>
  </si>
  <si>
    <t>2025-03-19T08:54:02.000Z</t>
  </si>
  <si>
    <t>中電充電站指南 位置及實時狀態 | carparkhero | 泊車充電資訊</t>
  </si>
  <si>
    <t>中電 -&gt; 就黎要收錢
港燈 -&gt; 已終止服務
好快冇晒免費公廁了</t>
  </si>
  <si>
    <t>1037595631723919</t>
  </si>
  <si>
    <t>https://external-bos5-1.xx.fbcdn.net/emg1/v/t13/2442881271701197367?url=https%3A%2F%2Fwww.carparkhero.com%2Fwp-content%2Fuploads%2F2023%2F01%2F656e795a.jpg&amp;fb_obo=1&amp;utld=carparkhero.com&amp;stp=c0.5000x0.5000f_dst-jpg_flffffff_p500x261_q75_tt6&amp;_nc_gid=dO6AOwXT-WWrGZJJ-juhjg&amp;_nc_oc=Ado8EZg4EmpLSm3XepTCsRTtNO9Dv_SbJEQhsED3OtqjfTrRViy81ZDsUzeMH7PYpEs&amp;ccb=13-1&amp;oh=06_Q3-_AXzBUKnqunrUPdikcR1CK4pvLcQ9oATrTI37RpoYXzxu&amp;oe=6A0D8986&amp;_nc_sid=085657</t>
  </si>
  <si>
    <t>https://scontent-lga3-3.xx.fbcdn.net/v/t39.30808-1/301992206_439507891532699_8927842219222884717_n.png?stp=cp0_dst-png_s40x40&amp;_nc_cat=100&amp;ccb=1-7&amp;_nc_sid=2d3e12&amp;_nc_ohc=4u8LZsLuQZsQ7kNvwGwq8ff&amp;_nc_oc=Ado4dchyyci3IUHg2sBxsDqqVED7xvZIbMBbuRKOEYVM951gBQrYmWObB-jwGc29W-A&amp;_nc_zt=24&amp;_nc_ht=scontent-lga3-3.xx&amp;_nc_gid=dO6AOwXT-WWrGZJJ-juhjg&amp;_nc_ss=72289&amp;oh=00_Af72BlXlrC9Eujadyn5LbuyBnsKpv05XEcO5A4PIJ8iNZQ&amp;oe=6A1190B8</t>
  </si>
  <si>
    <t>中電 CLP 目前在九龍、新界及大嶼山主要地區設有54個中速及快速電動車充電站，合共提供161個充電器，免費充電服務至2023年底。</t>
  </si>
  <si>
    <t>carparkhero.com</t>
  </si>
  <si>
    <t>226547524203272:1037595631723919</t>
  </si>
  <si>
    <t>【中電宣布推出電動車充電收費服務】
估計現時免費之中充及快充會轉為收費，再加上現有 CLPe 中電源動之充電站，作為中電之電動車充電收費服務。順帶一提，港燈提供之中充及快充站已於2024年12月31日全部終止服務。
現時中電免費中充及快充站
https://carparkhero.com/clp-charger-guide/
新聞稿：
中電 3 月 18 日宣布，將於今年推出電動車充電收費服務，以配合市場發展。有關充電收費安排及詳情，將適時透過相關停車場通告發布。
中電自 2009 年起在九龍、新界及大嶼山主要地區設置電動車充電站，免費開放予公眾使用以推廣本港電動車應用。鑑於電動車充電服務市場發展趨向成熟，大部分充電站已實施充電服務收費。中電力配合政府及業界加快擴展本港電動車的充電網絡，提升充電規模和覆蓋範圍。
中電會繼續透過電能專業，提供不同供電方案及支援，加速電動車充電服務發展，並支持政府爭取在 2050 年前達致車輛零排放及實現碳中和的目標。</t>
  </si>
  <si>
    <t>NjQyMTgzOTU5MjA4MTA3Omh0dHBzXGEvL2NhcnBhcmtoZXJvLmNvbS9jbHAtY2hhcmdlci1ndWlkZS86OkRlZmF1bHQ6OjoxMDM3NTk1NjM1MDU3MjUyOg==</t>
  </si>
  <si>
    <t>https://lm.facebook.com/l.php?u=https%3A%2F%2Fcarparkhero.com%2Fclp-charger-guide%2F&amp;h=AUB1NmdBuWpP1X8wr8GmnYfXpWw-reJRpYNlJr_2YrJLVOcTHerKGnvrSH8jt76GuDihzCuvEgepbHG06K5tvnMHI0KeRBQ2jKVWMb0CG5pLE843GyR0ZxeAsJQXKu4VNSZ5dXPVULFR_8aegm0WxeSeBs6HtLn7&amp;s=1</t>
  </si>
  <si>
    <t>https://l.facebook.com/l.php?u=https%3A%2F%2Fcarparkhero.com%2Fclp-charger-guide%2F&amp;h=AUC3SZoG06-YWpPyOBrje97suClnyfiAUNAbJjDrz46ZPP5z0jM1ffhjOjdjcEOxyFGNgpt9lsRhi3ewj-hMgVb-6yfm0ugK0sKBSkb7u1_Wvh1GI_Sg0S0ONQuB78c-gNwcbS1T6lWkCZo-dnAEMXKM2RNkDitK&amp;s=1</t>
  </si>
  <si>
    <t>2025-03-19T08:21:05.000Z</t>
  </si>
  <si>
    <t>https://www.facebook.com/carparkherohk/posts/pfbid02fAFpPryWj6mkjC1ZrVsBHab8C2a2ZukKLFqjw2PagHAaYzBWCqBdD3yDpoM9Vqhbl</t>
  </si>
  <si>
    <t>UzpfSTczNjM5NjQ5MjpWSzoxNDExNDQ1MjE2OTM1MTQw</t>
  </si>
  <si>
    <t>2025-03-16T12:15:22.000Z</t>
  </si>
  <si>
    <t>https://www.facebook.com/groups/hkevdiary/permalink/1411445216935140/</t>
  </si>
  <si>
    <t>10160737916666493</t>
  </si>
  <si>
    <t>https://external-bos5-1.xx.fbcdn.net/emg1/v/t13/12051188738523191932?url=https%3A%2F%2Fi.ytimg.com%2Fvi%2FZUKw29BSYIU%2Fmaxresdefault.jpg&amp;fb_obo=1&amp;utld=ytimg.com&amp;stp=c0.5000x0.5000f_dst-jpg_flffffff_p500x261_q75_tt6&amp;_nc_gid=dO6AOwXT-WWrGZJJ-juhjg&amp;_nc_oc=AdqHgv1MbLrWDlzyIE4KOZd2XORclI_AmCw4QMw3ylOsw1DJ9Jsj1kiSrtcErzI6KM8&amp;ccb=13-1&amp;oh=06_Q3-_ATwg5pOR-stcn3ja9P-j0QYVbWuOvn6sOKOFBamVeIDZ&amp;oe=6A0D879A&amp;_nc_sid=085657</t>
  </si>
  <si>
    <t>UzpfSTEwMDA2MzQ5MjM1NjYxMjpWSzoxNDA5NjgyNDM3MTExNDE4</t>
  </si>
  <si>
    <t>2025-03-14T01:41:33.000Z</t>
  </si>
  <si>
    <t>1166266185510115</t>
  </si>
  <si>
    <t>https://scontent-lga3-3.xx.fbcdn.net/v/t39.30808-6/492240184_1204843228319077_8066617503591003112_n.jpg?stp=dst-jpg_p526x296_tt6&amp;_nc_cat=108&amp;ccb=1-7&amp;_nc_sid=127cfc&amp;_nc_ohc=ltyw8Wr4_FwQ7kNvwHUWYyj&amp;_nc_oc=AdrzpoPeJwChamfYQJEQrO8SLMPR1JaO9mLDOAPpOJP-OV2AH392jbeIKhrq0i5n-t8&amp;_nc_zt=23&amp;_nc_ht=scontent-lga3-3.xx&amp;_nc_gid=WJK0nCUiAnZx88IibjcUJw&amp;_nc_ss=7c289&amp;oh=00_Af7xmJHHnPmhvZaUhFEGi55SfNbYUv9gxu3tqQx7qAf8sg&amp;oe=6A11A2B3</t>
  </si>
  <si>
    <t>https://www.facebook.com/photo.php?fbid=1166266185510115&amp;set=a.492211749582232&amp;type=3</t>
  </si>
  <si>
    <t>https://scontent-lga3-1.xx.fbcdn.net/v/t39.30808-1/306158498_492211766248897_2776522517843518755_n.jpg?stp=cp0_dst-jpg_s40x40_tt6&amp;_nc_cat=111&amp;ccb=1-7&amp;_nc_sid=2d3e12&amp;_nc_ohc=rou-Z8n3oZsQ7kNvwFDHT22&amp;_nc_oc=Adoflwkmhw27QUEQ3JIIawCIyQ9Ry0VElFYxstkDIWtCmeKaa_teLV-2E01K0MfGzR0&amp;_nc_zt=24&amp;_nc_ht=scontent-lga3-1.xx&amp;_nc_gid=WJK0nCUiAnZx88IibjcUJw&amp;_nc_ss=7c289&amp;oh=00_Af7bvpMU-V4R8nkaU9cqAvRj5vYZzPlKgyY5XG87rf1TIw&amp;oe=6A1194CA</t>
  </si>
  <si>
    <t>話說新款 CLA 啱啱蒲頭，盞頭燈⋯⋯好難唔諗起某「聰明」品牌 面罩 142 粒發光星星，前後燈都係 Benz Logo。
講返動力，暫時得純電版，有 CLA 250+ EQ（268 匹後驅、0-100 6.7 秒、WLTP 續航達 792km）同 CLA 350 4MATIC EQ（349 匹四驅、0-100 4.9 秒、WLTP 續航達 771km）。要再快啲？等 AMG 囉～
重點係慳電，WLTP 電耗可達 12.2 kWh/100km，原因之一係風阻 0.21 Cd，之「二」係⋯⋯ 多咗個 5:1 嘅二波做巡航～
電池用 800V NMC，容量 85kWh，正極混入咗氧化矽，能量密度比一般鋰電多 20%（不過遲啲會有58kWh LFP 平版）。充電 320kW 快過閃電，10 分鐘啜入 325km 續航。
至於入油嘅 48V 混能版，年尾會出現，用全新 M252 1.5T 直四配 8 速 DCT，輸出 136 至 190 匹，有前驅同四驅，100km/h 樓下市區可用純電行。
懸浮錶枱可 Option 10.25 + 14 + 14 吋三大芒，行最新 MB.OS，有最新 Google 同 Microsoft 嘅 AI 功能（係史上第一車食晒兩家茶飯），識用 ChatGPT 吹水刮料，亦有 Google Maps 導航，仲可以 OTA 軟件更新安全系統等，另有 Level 2 智駕。
嚟緊佢會喺上海車展亮相，如無意外我哋應該會去見佢真身 Stay Tuned! 
#upcarhkg #駕輛 
#MercedesBenz #CLA 
________________________
Web: http://www.upcarhkg.com
YouTube: http://www.youtube.com/@upcarhkg
Facebook: https://www.facebook.com/upcarhkg
https://www.instagram.com/upcarhkg/</t>
  </si>
  <si>
    <t>NjQyMTgzOTU5MjA4MTA3Omh0dHBcYS8vd3d3LnVwY2FyaGtnLmNvbS86OkRlZmF1bHQ6OjoxMTY2MjY2ODY1NTEwMDQ3Og==</t>
  </si>
  <si>
    <t>https://lm.facebook.com/l.php?u=http%3A%2F%2Fwww.upcarhkg.com%2F&amp;h=AUAMqtc8fo2__6sOluaF8_jjTCQ36CLiGbkzh4wc0y804EF82B2-nUPxaLgRRO58YRRrR5QNJC7zyZm6wobBjEa1189W3h8-z83fxMw03tl-_jCvdsRrRq4dKhxl81voutF4fvl_hhRINqDk23XdoBuQa5qM8uk3&amp;s=1</t>
  </si>
  <si>
    <t>https://l.facebook.com/l.php?u=http%3A%2F%2Fwww.upcarhkg.com%2F&amp;h=AUBcGaw8DSpIuMMKn59a7i00DnPy57pfjd44tFDK_jWxhBkrNjVPqXPDGDIMYd7qDNHPanHrztk1vrYyHdznHnetVth0IybTCZ1fcPnewmnEPiqme2_nwwC-8nY3cllnvnOfXXOrgWbAlzFQSfIhE6Y7DasoOd0C&amp;s=1</t>
  </si>
  <si>
    <t>NjQyMTgzOTU5MjA4MTA3Omh0dHBcYS8vd3d3LnlvdXR1YmUuY29tL0B1cGNhcmhrZzo6RGVmYXVsdDo6OjExNjYyNjY4NjU1MTAwNDc6</t>
  </si>
  <si>
    <t>https://lm.facebook.com/l.php?u=https%3A%2F%2Fwww.youtube.com%2F%40upcarhkg&amp;h=AUBhDFfGOO1glhAi5l4gjVkNQ9r_Ys_9X5tnb3I2Gqd4v-RH8iBxn9Jkf9oazBivT0cdC9R52uJu1SXon9KULWFhGSf91NTTa-krRYD2AsbEIncJ7IMlRHXOC-VFUKnmI9pDzNsInO7_ocdyoM8s-A4dNfvbTqdr&amp;s=1</t>
  </si>
  <si>
    <t>https://l.facebook.com/l.php?u=https%3A%2F%2Fwww.youtube.com%2F%40upcarhkg&amp;h=AUDVkAynebUhvwwgPIrRFGsPacNMJkP52mf-V_X9ZNMFdh_V1_62VTIixQOpfaETi-hQa7PVJOUYHN8KfBJC2_40VFjQeWaifo-FHpKaSbz_QNdO1AIcjmQakhYX0gmJMgAtqHQSNniQe3ZSAAX9lDxvgmax5dtV&amp;s=1</t>
  </si>
  <si>
    <t>https://www.instagram.com/upcarhkg/</t>
  </si>
  <si>
    <t>NjQyMTgzOTU5MjA4MTA3Omh0dHBzXGEvL3d3dy5pbnN0YWdyYW0uY29tL3VwY2FyaGtnLzo6RGVmYXVsdDo6OjExNjYyNjY4NjU1MTAwNDc6</t>
  </si>
  <si>
    <t>https://lm.facebook.com/l.php?u=https%3A%2F%2Fwww.instagram.com%2Fupcarhkg%2F&amp;h=AUCZb-38Cu0T7BGxJgaCFCVQRw_eutCyXu3yIPmeI3AOi9kSCElwxcE8mC_FQFtc7xggmzwRk4hEzCGSsyZNmUyFM3x0bcH7Z7mq2LUduzwofsRoUHzssqUoq89VKmLjl-L38FHqOZ-npnrgKuGlsdsEX9u7m3qW&amp;s=1</t>
  </si>
  <si>
    <t>https://l.facebook.com/l.php?u=https%3A%2F%2Fwww.instagram.com%2Fupcarhkg%2F&amp;h=AUD1PuW70LHubxPW52Quf8A1r9j9axZQU5iABcl4PknuWOug8oz2_rqIAFmWKy7SNxSliGBbChMI6cpBrIkujji2q7cIAZ2XWkUmG282SYtiLSJ8BJo-IRvP3aR-BwczsLrxjPqOWQlW3hH7ntgscKZcgeB48D-v&amp;s=1</t>
  </si>
  <si>
    <t>538711939493887</t>
  </si>
  <si>
    <t>https://m.facebook.com/hashtag/cla</t>
  </si>
  <si>
    <t>https://www.facebook.com/hashtag/cla?__eep__=6</t>
  </si>
  <si>
    <t>2025-03-14T01:17:49.000Z</t>
  </si>
  <si>
    <t>https://www.facebook.com/upcarhkg/posts/pfbid0Myw6Y9RkePpXFiA9R5UsuuE91pTKZCV7JtKtC2XVDVcJNdYb3hjmzcxiQ4XrQPQBl</t>
  </si>
  <si>
    <t>UzpfSTEwMDA2MzQ5MjM1NjYxMjpWSzoxNDA5MzA2MjczODE1NzAx</t>
  </si>
  <si>
    <t>2025-03-13T13:41:27.000Z</t>
  </si>
  <si>
    <t>https://www.facebook.com/groups/hkevdiary/permalink/1409306273815701/</t>
  </si>
  <si>
    <t>pcb.1409306273815701</t>
  </si>
  <si>
    <t>https://www.facebook.com/media/set/?set=pcb.1409306273815701&amp;type=1</t>
  </si>
  <si>
    <t>1195503642576036</t>
  </si>
  <si>
    <t>https://scontent-lga3-2.xx.fbcdn.net/v/t39.30808-6/493994554_1238328724960194_308656866767869192_n.jpg?stp=dst-jpg_s590x590_tt6&amp;_nc_cat=107&amp;ccb=1-7&amp;_nc_sid=aa7b47&amp;_nc_ohc=oDQ0Gg2ad50Q7kNvwESYMho&amp;_nc_oc=AdpLvPHDSpprpVfVOTzAKbF4MbHdg32zOZ_BZJpcbf7Wtz9lSCtUWaAeJu5XEqwMC78&amp;_nc_zt=23&amp;_nc_ht=scontent-lga3-2.xx&amp;_nc_gid=WJK0nCUiAnZx88IibjcUJw&amp;_nc_ss=7c289&amp;oh=00_Af7H8CCXmR_lSQMGMO_R4BKXyElJCiA__auC_DMMdFYILw&amp;oe=6A118F1B</t>
  </si>
  <si>
    <t>1195503829242684</t>
  </si>
  <si>
    <t>https://scontent-lga3-3.xx.fbcdn.net/v/t39.30808-6/493605029_1238328791626854_3645365628222838625_n.jpg?stp=dst-jpg_s590x590_tt6&amp;_nc_cat=102&amp;ccb=1-7&amp;_nc_sid=aa7b47&amp;_nc_ohc=9rboQrkPQ_gQ7kNvwHJRz93&amp;_nc_oc=AdoXfA_XXwFHaTK_FMleuQ7LJWhAIv7aTj5Ak5e3A7DnQ1Vz249fWsWvus4Wk7Uxgh8&amp;_nc_zt=23&amp;_nc_ht=scontent-lga3-3.xx&amp;_nc_gid=WJK0nCUiAnZx88IibjcUJw&amp;_nc_ss=7c289&amp;oh=00_Af7lW6jl-rat8yn3BXczExnL-nDLGVhgmVLn4h9vbQL16Q&amp;oe=6A118A71</t>
  </si>
  <si>
    <t>1195503939242673</t>
  </si>
  <si>
    <t>https://scontent-lga3-1.xx.fbcdn.net/v/t39.30808-6/493902538_1238328858293514_2876781301598523891_n.jpg?stp=dst-jpg_s590x590_tt6&amp;_nc_cat=109&amp;ccb=1-7&amp;_nc_sid=aa7b47&amp;_nc_ohc=HQ5OouOLENAQ7kNvwFVUYft&amp;_nc_oc=AdrsXCAqpKLnryY5-VoCjvNQxRbzQ2rESjZCWa8AnHkltyXobb3hEpgqZl6JzzhSXZA&amp;_nc_zt=23&amp;_nc_ht=scontent-lga3-1.xx&amp;_nc_gid=WJK0nCUiAnZx88IibjcUJw&amp;_nc_ss=7c289&amp;oh=00_Af6wOj0Zj7_gQy_XJNtThvQy1G_et6hTl9M7DDq99Iwsvw&amp;oe=6A11AFBB</t>
  </si>
  <si>
    <t>1195503992576001</t>
  </si>
  <si>
    <t>https://scontent-lga3-2.xx.fbcdn.net/v/t39.30808-6/492372964_1238328671626866_4075944945904748888_n.jpg?stp=dst-jpg_s590x590_tt6&amp;_nc_cat=100&amp;ccb=1-7&amp;_nc_sid=aa7b47&amp;_nc_ohc=9wnpQKIxidsQ7kNvwFx5jJd&amp;_nc_oc=AdpDHOlSzjcPweJiIu-07O2J-RLrbKG5a2rphXwOnsJ_1zGm18sQ6IYkMS6n43g5KXg&amp;_nc_zt=23&amp;_nc_ht=scontent-lga3-2.xx&amp;_nc_gid=WJK0nCUiAnZx88IibjcUJw&amp;_nc_ss=7c289&amp;oh=00_Af4JJMx2BwpNZL3zAPlS5c_MCSqx7dRyqf7EIuEhZpbTLA&amp;oe=6A118920</t>
  </si>
  <si>
    <t>1195504339242633</t>
  </si>
  <si>
    <t>https://scontent-lga3-2.xx.fbcdn.net/v/t39.30808-6/484344175_1195504342575966_2992493199157584447_n.jpg?stp=cp6_dst-jpegr_s590x590_tt6&amp;_nc_cat=101&amp;ccb=1-7&amp;_nc_sid=aa7b47&amp;_nc_ohc=QbbwEY5k254Q7kNvwH126yx&amp;_nc_oc=Adqi-7Dw9NAH5iDnNE6DSwtxnXI7VEKC0uALQqL2XsSE6IKPpmEoAL6R9LPkYZBFp1U&amp;_nc_zt=23&amp;se=-1&amp;_nc_ht=scontent-lga3-2.xx&amp;_nc_gid=WJK0nCUiAnZx88IibjcUJw&amp;_nc_ss=7c289&amp;oh=00_Af4uSTMF_Lx6R0FSf8xi2th0kCoTlqihQe8YKZKx_j_cBA&amp;oe=6A11A00A</t>
  </si>
  <si>
    <t>UzpfSTYxNTY4MjkyNzk1NDQ3OlZLOjE0MDc3ODk1NzM5NjczNzE=</t>
  </si>
  <si>
    <t>2025-03-11T11:40:33.000Z</t>
  </si>
  <si>
    <t>pcb.1407789573967371</t>
  </si>
  <si>
    <t>https://www.facebook.com/media/set/?set=pcb.1407789573967371&amp;type=1</t>
  </si>
  <si>
    <t>619405371057031</t>
  </si>
  <si>
    <t>https://scontent-lga3-2.xx.fbcdn.net/v/t15.5256-10/483916779_943883257897932_3642148772850752737_n.jpg?stp=dst-jpg_s590x590_tt6&amp;_nc_cat=100&amp;ccb=1-7&amp;_nc_sid=117846&amp;_nc_ohc=8vHOPrD6fnkQ7kNvwGIF8kl&amp;_nc_oc=AdowylQirU0XHNLwDY36-OnPGGN76brh-8Q5MtYigzIzVN4ckqIxM0_Mr71sS88LV4k&amp;_nc_zt=23&amp;_nc_ht=scontent-lga3-2.xx&amp;_nc_gid=WJK0nCUiAnZx88IibjcUJw&amp;_nc_ss=7c289&amp;oh=00_Af4hst2O5pFnJzLS45EpCZEZHza4XSnIjiz0075QZ4CTJw&amp;oe=6A119236</t>
  </si>
  <si>
    <t>pfbid0EW3Q6BWG55zvyg8zhaQBzALeJa1sdJ4isiPxEs9qGdtu7Rw6aXcjMDWHJR7CKJaZl</t>
  </si>
  <si>
    <t>122135683688609759</t>
  </si>
  <si>
    <t>https://scontent-lga3-3.xx.fbcdn.net/v/t39.30808-6/482056423_122135684078609759_2934327208590515126_n.jpg?stp=dst-jpg_s590x590_tt6&amp;_nc_cat=106&amp;ccb=1-7&amp;_nc_sid=aa7b47&amp;_nc_ohc=K8RWKh7XLxEQ7kNvwF3Jp1k&amp;_nc_oc=Adq4fnqJg_7sctsRFK8Be_YjYloYrWaxmWoQok8EcZk5dUeUD2j0SbXXfq6PcBOzikQ&amp;_nc_zt=23&amp;_nc_ht=scontent-lga3-3.xx&amp;_nc_gid=WJK0nCUiAnZx88IibjcUJw&amp;_nc_ss=7c289&amp;oh=00_Af5vduyVJpxOH0aEMeZmBkElZ2o5sVL8p7YM1lElKMTOAw&amp;oe=6A11A686</t>
  </si>
  <si>
    <t>UzpfSTEwMjYxMjUzNTk1Njk3NjI6Vks6MTQwNTI1OTE1NzU1Mzc0Ng==</t>
  </si>
  <si>
    <t>2025-03-08T01:19:46.000Z</t>
  </si>
  <si>
    <t>1041096021406029</t>
  </si>
  <si>
    <t>https://www.facebook.com/1026125359569762/photos/gm.1405259157553746/1041096021406029/?type=3</t>
  </si>
  <si>
    <t>UzpfSTU1NDE3NDA5NjpWSzoxNDA0MDQ2ODg3Njc0OTcz</t>
  </si>
  <si>
    <t>2025-03-06T13:26:25.000Z</t>
  </si>
  <si>
    <t>https://www.facebook.com/groups/hkevdiary/permalink/1404046887674973/</t>
  </si>
  <si>
    <t>pcb.1404046887674973</t>
  </si>
  <si>
    <t>https://www.facebook.com/media/set/?set=pcb.1404046887674973&amp;type=1</t>
  </si>
  <si>
    <t>10164855252919097</t>
  </si>
  <si>
    <t>https://scontent-msp1-1.xx.fbcdn.net/v/t39.30808-6/482227345_10164855252929097_5144423638676913607_n.jpg?stp=dst-jpg_s590x590_tt6&amp;_nc_cat=103&amp;ccb=1-7&amp;_nc_sid=aa7b47&amp;_nc_ohc=Ynb6RLi2LnoQ7kNvwGge8J3&amp;_nc_oc=AdocVeeHpn2BCD4RbHT7ME6vXC2rb4H3EhsEh0TgAlL0diVgHRqDpHgCP7mqJlZKCAY&amp;_nc_zt=23&amp;_nc_ht=scontent-msp1-1.xx&amp;_nc_gid=Hjqjic9qY4rSuRZtp-ygtg&amp;_nc_ss=72289&amp;oh=00_Af5mlm0LwR-sgw7DFgqkhHm_BjQ_BCc34ungjQJoAykDRw&amp;oe=6A117C50</t>
  </si>
  <si>
    <t>pfbid0UvUuZBP2cdu3WjzFUXE62mrPtdkTw5TX4HtDpYtmLZDzShVZAqUtUj17oLHymQ1kl</t>
  </si>
  <si>
    <t>10164855253254097</t>
  </si>
  <si>
    <t>https://scontent-msp1-1.xx.fbcdn.net/v/t39.30808-6/481829044_10164855253259097_7639341475734182946_n.jpg?stp=dst-jpg_s590x590_tt6&amp;_nc_cat=109&amp;ccb=1-7&amp;_nc_sid=aa7b47&amp;_nc_ohc=BgmsPapIXT8Q7kNvwG4ZHlO&amp;_nc_oc=Adpdh_mehIQkChX1-AedtEcyamzS4HclMEBp7HDR9OB0KD7Aw8IPUhSCFxQgeCAKmjA&amp;_nc_zt=23&amp;_nc_ht=scontent-msp1-1.xx&amp;_nc_gid=Hjqjic9qY4rSuRZtp-ygtg&amp;_nc_ss=72289&amp;oh=00_Af7_7HxrupgKm80L2k-1Gy05FQHxAs_RAQMfe2jOTJ7pAA&amp;oe=6A11A53D</t>
  </si>
  <si>
    <t>10164855253744097</t>
  </si>
  <si>
    <t>https://scontent-msp1-1.xx.fbcdn.net/v/t39.30808-6/482059304_10164855253754097_6949370579225171978_n.jpg?stp=dst-jpg_s590x590_tt6&amp;_nc_cat=104&amp;ccb=1-7&amp;_nc_sid=aa7b47&amp;_nc_ohc=7aH95DRFZQIQ7kNvwEYpyzc&amp;_nc_oc=AdofBI6CzRj6dINa2csoIGeKMUcaap8UZfdmuUGv5rKSmPWnsG-iQeeEDk0NwszF0I8&amp;_nc_zt=23&amp;_nc_ht=scontent-msp1-1.xx&amp;_nc_gid=Hjqjic9qY4rSuRZtp-ygtg&amp;_nc_ss=72289&amp;oh=00_Af6_jbDLE0MY9BEiqfd16pLWWJhFjKUqbwEctxCkn6osrQ&amp;oe=6A11A5A8</t>
  </si>
  <si>
    <t>10164855253969097</t>
  </si>
  <si>
    <t>https://scontent-msp1-1.xx.fbcdn.net/v/t39.30808-6/482322477_10164855253974097_6450122688622275984_n.jpg?stp=dst-jpg_s590x590_tt6&amp;_nc_cat=110&amp;ccb=1-7&amp;_nc_sid=aa7b47&amp;_nc_ohc=pJLsGmqS9BEQ7kNvwFL6iwZ&amp;_nc_oc=AdrR_rFMVgUlla82DZo2pZ4EDNXCAmY2FYRp74BbC_Euq4rg4Faur6wpnbRBB58QEhA&amp;_nc_zt=23&amp;_nc_ht=scontent-msp1-1.xx&amp;_nc_gid=Hjqjic9qY4rSuRZtp-ygtg&amp;_nc_ss=72289&amp;oh=00_Af4OZh71j8AtgqFGJWGvxNxUwgsKNJXCQK1T3V8XPBYWkA&amp;oe=6A11A59C</t>
  </si>
  <si>
    <t>10164855254184097</t>
  </si>
  <si>
    <t>https://scontent-msp1-1.xx.fbcdn.net/v/t39.30808-6/482004046_10164855254194097_2401113821418873424_n.jpg?stp=dst-jpg_s590x590_tt6&amp;_nc_cat=106&amp;ccb=1-7&amp;_nc_sid=aa7b47&amp;_nc_ohc=LoM2R0orTPcQ7kNvwHrmj47&amp;_nc_oc=AdrF8ogtokPdBLHDZ5U5sT93BMrn9e5UOPObmWXO9UoV-WkyeovTi-swYPl8ucBH-Ko&amp;_nc_zt=23&amp;_nc_ht=scontent-msp1-1.xx&amp;_nc_gid=Hjqjic9qY4rSuRZtp-ygtg&amp;_nc_ss=72289&amp;oh=00_Af5PN6vJsQdO5fP5FsfXSTOKsWWGHd1AZlPm0h05BrZwXw&amp;oe=6A11879D</t>
  </si>
  <si>
    <t>UzpfSTEwMDAwMDE0NTc4NjIyNzpWSzoxNDAzMjUzOTc3NzU0MjY0</t>
  </si>
  <si>
    <t>2025-03-05T14:32:10.000Z</t>
  </si>
  <si>
    <t>UzpfSTEwMDAwNzI2NDc0MDU2MjpWSzoxNDAzMjQ3NzE3NzU0ODkw</t>
  </si>
  <si>
    <t>https://carparkhero.com/car-park/fanling-hi-speed-centre/</t>
  </si>
  <si>
    <t>2025-03-05T09:43:46.000Z</t>
  </si>
  <si>
    <t>FFF7F1DB</t>
  </si>
  <si>
    <t>1026357506181065</t>
  </si>
  <si>
    <t>https://scontent-atl3-1.xx.fbcdn.net/v/t39.30808-6/488638214_1049314707218678_1436482652889862998_n.jpg?stp=dst-jpg_p843x403_tt6&amp;_nc_cat=105&amp;ccb=1-7&amp;_nc_sid=127cfc&amp;_nc_ohc=VZVI4M8tmmwQ7kNvwG-dq6T&amp;_nc_oc=AdqVgW4w3zTwMBVmKDFxFISGdXzAzaLkGskz_1dDPrZIlgLcpEJgCNyS-oMkdk3O8mM&amp;_nc_zt=23&amp;_nc_ht=scontent-atl3-1.xx&amp;_nc_gid=9VhFuyZoPLQ9sGA8C7VVsg&amp;_nc_ss=72289&amp;oh=00_Af6nHlTu8ntWWE1T7P1X0JVqAHMRCpli-dIYvuEnbDn1ug&amp;oe=6A1186EC</t>
  </si>
  <si>
    <t>https://www.facebook.com/photo.php?fbid=1026357506181065&amp;set=a.439507868199368&amp;type=3</t>
  </si>
  <si>
    <t>https://scontent-atl3-2.xx.fbcdn.net/v/t39.30808-1/301992206_439507891532699_8927842219222884717_n.png?stp=cp0_dst-png_s40x40&amp;_nc_cat=100&amp;ccb=1-7&amp;_nc_sid=2d3e12&amp;_nc_ohc=4u8LZsLuQZsQ7kNvwFBaxAA&amp;_nc_oc=AdqB3QvxuLazTfFiPmgYFIrQP_UafnQ3McTt-_l9vF5O3aP1cjqy1f7wTC83g_xxXSI&amp;_nc_zt=24&amp;_nc_ht=scontent-atl3-2.xx&amp;_nc_gid=9VhFuyZoPLQ9sGA8C7VVsg&amp;_nc_ss=72289&amp;oh=00_Af4yd_vTGATHnyelz277ASVVGMR9b8TJGnOe5OMKIf_udQ&amp;oe=6A1190B8</t>
  </si>
  <si>
    <t>【Supercharger新站快報呢個站開放俾其他牌子電動車】
Tesla新超充站喺粉嶺海迅中心，有4️⃣個V4 Supercharger，個16kW嘅Wall Connector，同樣係開放
*V4 Supercharger採用CCS2插頭
位置 &amp; 時租收費
https://carparkhero.com/car-park/fanling-hi-speed-centre/
⚡全港Tesla超級充電站位置及停車場收費指南
https://carparkhero.com/tesla-supercharger
⚡Tesla開放超級充電站及中充Wall Connector
https://carparkhero.com/hong-kong-tesla-supercharger-wall-connector-for-other-ev/</t>
  </si>
  <si>
    <t>NjQyMTgzOTU5MjA4MTA3Omh0dHBzXGEvL2NhcnBhcmtoZXJvLmNvbS9jYXItcGFyay9mYW5saW5nLWhpLXNwZWVkLWNlbnRyZS86OkRlZmF1bHQ6OjoxMDI2MzU4NjcyODQ3NjE1Og==</t>
  </si>
  <si>
    <t>https://lm.facebook.com/l.php?u=https%3A%2F%2Fcarparkhero.com%2Fcar-park%2Ffanling-hi-speed-centre%2F&amp;h=AUAfEmB3TyxHPvXP_8aOsrsAX4Wp5jdZLY1In5w8IXkVEpUWxbG5vqjpXlEr-B19IEzyF3Kl92iZ6C0-o4U27IHKido277uL5YUpCgioIKDHONRRikoebH3dUz-KgoTcFYaKy5EH76HpXzYhNlm8IpQacKPGV6Lp&amp;s=1</t>
  </si>
  <si>
    <t>https://l.facebook.com/l.php?u=https%3A%2F%2Fcarparkhero.com%2Fcar-park%2Ffanling-hi-speed-centre%2F&amp;h=AUCKhXUJYD1tQGqZ0v6y8cSbS8OERSAOyJ-jPWsUT1NFlhacAHF5yrAXiQ8VPZNNUuVMs--pEZi_ad8mUBSgUq4S4GOg78IwgLzwEzvuz0p6vX5nin2LFBHUuBhjiSJV2vpVISTGH1MxkftmMM3YXsqklk_ia7vZ&amp;s=1</t>
  </si>
  <si>
    <t>NjQyMTgzOTU5MjA4MTA3Omh0dHBzXGEvL2NhcnBhcmtoZXJvLmNvbS90ZXNsYS1zdXBlcmNoYXJnZXI6OkRlZmF1bHQ6OjoxMDI2MzU4NjcyODQ3NjE1Og==</t>
  </si>
  <si>
    <t>https://lm.facebook.com/l.php?u=https%3A%2F%2Fcarparkhero.com%2Ftesla-supercharger&amp;h=AUCNM1-EqyjFkjfVJ8M8WU_Bl901pyokL6ynimu0ly2Xl-In6MmvAplFUaOQb68JSjGlAO7KZ6mZCPSSN32PdAVE4da3vlaSjur_-xlKTxhphfQ4bXcN-Iu7pnLCcB6FFg75XtKObQzIGDflsLutOZvMqFNrqQVn&amp;s=1</t>
  </si>
  <si>
    <t>https://l.facebook.com/l.php?u=https%3A%2F%2Fcarparkhero.com%2Ftesla-supercharger&amp;h=AUBo2FKpHsKW9TWKiSkFU2yZ7W21SU47lWPTRiLLOBOnrCeUogkcTLXAf60-K6ExZoShOR2ISs2lZT51_8gXAsVSV6it0H3gVPXlHBSAEZgJEZrGErOBIbMb5xOK3N5w5rhCNx6Vrcz2RL7BBM5uuFlXLlCYhMx2&amp;s=1</t>
  </si>
  <si>
    <t>https://carparkhero.com/hong-kong-tesla-supercharger-wall-connector-for-other-ev/</t>
  </si>
  <si>
    <t>NjQyMTgzOTU5MjA4MTA3Omh0dHBzXGEvL2NhcnBhcmtoZXJvLmNvbS9ob25nLWtvbmctdGVzbGEtc3VwZXJjaGFyZ2VyLXdhbGwtY29ubmVjdG9yLWZvci1vdGhlci1ldi86OkRlZmF1bHQ6OjoxMDI2MzU4NjcyODQ3NjE1Og==</t>
  </si>
  <si>
    <t>https://lm.facebook.com/l.php?u=https%3A%2F%2Fcarparkhero.com%2Fhong-kong-tesla-supercharger-wall-connector-for-other-ev%2F&amp;h=AUA9vTCYnzcR1ZfhZG1W1DuuSClQkjmFH7ruYAoSQAWBN6GgttU7YRKqxgNTyEHTLmCgU8Mdf2kUDfaQkXjSRbeOOYI8-vue9V3PedFi0Qv_jpiC973B6EmvdCAhnYH46PqJccHbD5iORf-kOi0txAfEw8bVEJ7W&amp;s=1</t>
  </si>
  <si>
    <t>https://l.facebook.com/l.php?u=https%3A%2F%2Fcarparkhero.com%2Fhong-kong-tesla-supercharger-wall-connector-for-other-ev%2F&amp;h=AUAoYIXHE1obH-LygBEaOfozz9XmCDitZZfugHhMLLqXqnuO_JyKgeAc-Can0D2MDjNfzNbAQKTvqaqnzprhgl-0gZdOt3WXK1HCSxaa_5sKFw-IOqX7jJkHdNm04zPqdr8YR2sUDCdGDtY_5qyWtOPLhdtgIyxL&amp;s=1</t>
  </si>
  <si>
    <t>2025-03-05T09:35:15.000Z</t>
  </si>
  <si>
    <t>https://www.facebook.com/carparkherohk/posts/pfbid0kew4Khq8ywiLEc4muskrepJrVU6o7qYRLY1mzDhVqa5ufmJTpgQcsTGjWbb1JrA6l</t>
  </si>
  <si>
    <t>UzpfSTEwMDA4ODQ2MDg4MjcwMTpWSzoxNDAyNTY3OTY0NDg5NTMy</t>
  </si>
  <si>
    <t>2025-03-04T10:56:49.000Z</t>
  </si>
  <si>
    <t>616135217994416</t>
  </si>
  <si>
    <t>https://scontent-atl3-1.xx.fbcdn.net/v/t39.30808-6/482319567_616135221327749_8994034331575426850_n.jpg?stp=dst-jpg_s590x590_tt6&amp;_nc_cat=103&amp;ccb=1-7&amp;_nc_sid=127cfc&amp;_nc_ohc=7reQNNznw-EQ7kNvwGiOMYU&amp;_nc_oc=AdpctPfNKOosGzWXSUepXDdkvKL8I5IumCQNsvsBoDoc-loHJcxufpDsRqaeGkeTc5c&amp;_nc_zt=23&amp;_nc_ht=scontent-atl3-1.xx&amp;_nc_gid=9VhFuyZoPLQ9sGA8C7VVsg&amp;_nc_ss=72289&amp;oh=00_Af6CJkskdFO_HkDJvxcwc64TXb0ld6zuYzWcPVaZK9t__A&amp;oe=6A11B077</t>
  </si>
  <si>
    <t>https://www.facebook.com/photo.php?fbid=616135217994416&amp;set=a.112768591664417&amp;type=3</t>
  </si>
  <si>
    <t>https://scontent-atl3-2.xx.fbcdn.net/v/t39.30808-1/317600498_100972522861444_6118366375998628037_n.jpg?stp=cp0_dst-jpg_s40x40_tt6&amp;_nc_cat=101&amp;ccb=1-7&amp;_nc_sid=2d3e12&amp;_nc_ohc=ArQVEk5cWFEQ7kNvwGQbw9Y&amp;_nc_oc=AdqHg0ODMqBnPf_-tRbWR1C_A1dV7X5z6yy-M9CQ-YsYbkhKGSMim7WBk9zB0Ic448Y&amp;_nc_zt=24&amp;_nc_ht=scontent-atl3-2.xx&amp;_nc_gid=9VhFuyZoPLQ9sGA8C7VVsg&amp;_nc_ss=72289&amp;oh=00_Af6jkjkh16u7bEC8Kxzz0OgU-2tWNKJt5gvn5C287ftjaA&amp;oe=6A119B4E</t>
  </si>
  <si>
    <t>【2025年2月份電動車首次登記】
2月份出車數字，喺海獅大量交車底下， BYD Hong Kong - Harmony Auto蟬聯每月第一位，兼繼續喺頭五位型號佔據三款！
頭五位型號：
1️⃣BYD Sealion 7 - 507部
2️⃣Tesla Model 3 RWD - 365部
3️⃣Tesla Model Y RWD - 321部
4️⃣BYD Seal - 130部
5️⃣BYD Dolphin - 85部
*以運輸署登記型號名稱計
想知邊部電動車好賣啲？Click入黎網站 https://hkevdb.com
#BYD #TESLA #MG</t>
  </si>
  <si>
    <t>NjQyMTgzOTU5MjA4MTA3Omh0dHBzXGEvL2hrZXZkYi5jb20vOjpEZWZhdWx0Ojo6NjE2MTM3MTE0NjYwODkzOg==</t>
  </si>
  <si>
    <t>https://lm.facebook.com/l.php?u=https%3A%2F%2Fhkevdb.com%2F&amp;h=AUAnSoNsdEd94qUrqJBfbPfYHe8m6DjmfgOfkV2ZYFWgGnA6cHRT2BdVCXtJqeKbD5IzUuxru9mkrMY5qGFlFQgBzwdzLPR04Pl3lsEH3Z3MuT2yHtL7qgH4hvD2PSWAAL362y4HkfMWVcD5QSxQ0sGT3al-qCpd&amp;s=1</t>
  </si>
  <si>
    <t>https://l.facebook.com/l.php?u=https%3A%2F%2Fhkevdb.com%2F&amp;h=AUA8ucp0KbeVldZpKEFN6GLqgkJDH3QHHCnjOu0DaeHsFr8K6xCEXwWiuKoAXfVA-9LF_DxDdc8dbvqhil4d4V9b7acNUg6LOJQ2ozUVdb938FqfQ5FhVpGKgGbPr1ADr2u2A2L58q18IeIZG4oclH9XzMQ3G624&amp;s=1</t>
  </si>
  <si>
    <t>345534442214492</t>
  </si>
  <si>
    <t>https://m.facebook.com/hashtag/mg</t>
  </si>
  <si>
    <t>https://www.facebook.com/hashtag/mg?__eep__=6</t>
  </si>
  <si>
    <t>2025-03-04T10:26:37.000Z</t>
  </si>
  <si>
    <t>https://www.facebook.com/hkevdb/posts/pfbid0263o9mwxhM5s27sWogGK2SuMxoo7cGnYQmiz3pJkW1n67ZaYVxgdfdmtvFQLaQM5Bl</t>
  </si>
  <si>
    <t>UzpfSTEwMDA2MzQ5MjM1NjYxMjpWSzoxNDAwMTQ2NDc0NzMxNjgx</t>
  </si>
  <si>
    <t>2025-03-01T03:47:36.000Z</t>
  </si>
  <si>
    <t>pcb.1400146474731681</t>
  </si>
  <si>
    <t>https://www.facebook.com/media/set/?set=pcb.1400146474731681&amp;type=1</t>
  </si>
  <si>
    <t>1184474667012267</t>
  </si>
  <si>
    <t>https://scontent-atl3-2.xx.fbcdn.net/v/t39.30808-6/493607950_1237777035015363_8587863419255491724_n.jpg?stp=dst-jpg_p296x100_tt6&amp;_nc_cat=104&amp;ccb=1-7&amp;_nc_sid=aa7b47&amp;_nc_ohc=nYBYrzwaekEQ7kNvwF1m-uW&amp;_nc_oc=AdpTAl0waxuOT-2a3rogKsJRRWsijbWyE2L0q9wlOPJ1IFsoZAfSiYHB-BBYKhrUg6k&amp;_nc_zt=23&amp;_nc_ht=scontent-atl3-2.xx&amp;_nc_gid=9VhFuyZoPLQ9sGA8C7VVsg&amp;_nc_ss=72289&amp;oh=00_Af5HuLyDWpLT797268SXkAuRovwkGHgtRtNZNu4YsrF_6A&amp;oe=6A11A8C8</t>
  </si>
  <si>
    <t>1184474707012263</t>
  </si>
  <si>
    <t>https://scontent-atl3-1.xx.fbcdn.net/v/t39.30808-6/493342469_1237776941682039_4274874855182201342_n.jpg?stp=dst-jpg_s590x590_tt6&amp;_nc_cat=106&amp;ccb=1-7&amp;_nc_sid=aa7b47&amp;_nc_ohc=LlpZqaqO9BAQ7kNvwGAIkn_&amp;_nc_oc=AdrMZOGV5MrEmW6wlgMyQQW8BB8eCeKCOqU4eoU3eHYidUAcGWyB4ahi0fbvrpxzdjQ&amp;_nc_zt=23&amp;_nc_ht=scontent-atl3-1.xx&amp;_nc_gid=9VhFuyZoPLQ9sGA8C7VVsg&amp;_nc_ss=72289&amp;oh=00_Af4Q2n4BkyROsVCVJF4k7la1HBIienw4GGMkPVRhyFWTbw&amp;oe=6A11AE62</t>
  </si>
  <si>
    <t>UzpfSTUyOTM0NzQ1MjczMTIxNjpWSzoxMzk5NjMyNTAxNDQ5NzQ1</t>
  </si>
  <si>
    <t>2025-02-28T23:57:44.000Z</t>
  </si>
  <si>
    <t>UzpfSTE4MDgxNTEzMDY6Vks6MTM5OTgwMDg5MTQzMjkwNg==</t>
  </si>
  <si>
    <t>2025-02-28T23:57:26.000Z</t>
  </si>
  <si>
    <t>UzpfSTEwMDA2MzQ5MjM1NjYxMjpWSzoxMzk5NTQ4NDE0NzkxNDg3</t>
  </si>
  <si>
    <t>2025-02-28T09:16:14.000Z</t>
  </si>
  <si>
    <t>https://www.facebook.com/groups/hkevdiary/permalink/1399548414791487/</t>
  </si>
  <si>
    <t>1183788810414186</t>
  </si>
  <si>
    <t>https://www.facebook.com/photo.php?fbid=1183788810414186&amp;set=gm.1399548414791487&amp;type=3</t>
  </si>
  <si>
    <t>UzpfSTEwMDA2MzQ5MjM1NjYxMjpWSzoxMzk5MDA0ODg4MTc5MTcz</t>
  </si>
  <si>
    <t>https://youtu.be/_V_ermbI8-4</t>
  </si>
  <si>
    <t>2025-02-27T15:07:34.000Z</t>
  </si>
  <si>
    <t>我在这拿冠军，小米SU7 Ultra在这破纪录【大家车言论】</t>
  </si>
  <si>
    <t>pcb.1399004888179173</t>
  </si>
  <si>
    <t>https://www.facebook.com/media/set/?set=pcb.1399004888179173&amp;type=1</t>
  </si>
  <si>
    <t>1183140783812322</t>
  </si>
  <si>
    <t>https://scontent-bos5-1.xx.fbcdn.net/v/t39.30808-6/493750370_1237770285016038_8421376007187481889_n.jpg?stp=dst-jpg_s590x590_tt6&amp;_nc_cat=101&amp;ccb=1-7&amp;_nc_sid=aa7b47&amp;_nc_ohc=sGIOJ2HqizEQ7kNvwHkWGrR&amp;_nc_oc=AdoO_eW-714CBzpSmExJsWl5fPlB_lQ5vfnIbCPDzG_SW9cwNdGkTM9Y49Ce8Nl3a4I&amp;_nc_zt=23&amp;_nc_ht=scontent-bos5-1.xx&amp;_nc_gid=K1g8FuNUJ4AjYuP1FwaGPA&amp;_nc_ss=72289&amp;oh=00_Af5TyfgApvhqBZevWIXIqrApwGgzcb-QP6A-uLTBGNkr1Q&amp;oe=6A1188C0</t>
  </si>
  <si>
    <t>可能是汽車和顯示的文字是「 MI Xiaomi SU7 4ν 52.99 万元 7 」的圖像</t>
  </si>
  <si>
    <t>1183142770478790</t>
  </si>
  <si>
    <t>https://scontent-bos5-1.xx.fbcdn.net/v/t39.30808-6/494004890_1237771258349274_6454089957798046659_n.jpg?stp=dst-jpg_s590x590_tt6&amp;_nc_cat=101&amp;ccb=1-7&amp;_nc_sid=aa7b47&amp;_nc_ohc=DeVuFA5o7KsQ7kNvwGOaVqJ&amp;_nc_oc=AdpngE04725ScKIGagrdnrJATWQhbtSI4rOcv6oPFOtW6xQlMruqeBp4iPQ_IfAvKZQ&amp;_nc_zt=23&amp;_nc_ht=scontent-bos5-1.xx&amp;_nc_gid=K1g8FuNUJ4AjYuP1FwaGPA&amp;_nc_ss=72289&amp;oh=00_Af7ej99Glh0bDYZnmI48eJu2We7T-Zqw2GbAJpcbK2BX4Q&amp;oe=6A1182E8</t>
  </si>
  <si>
    <t>1183143730478694</t>
  </si>
  <si>
    <t>https://scontent-bos5-1.xx.fbcdn.net/v/t39.30808-6/493730618_1237771265015940_7250716623598858184_n.jpg?stp=dst-jpg_s590x590_tt6&amp;_nc_cat=103&amp;ccb=1-7&amp;_nc_sid=aa7b47&amp;_nc_ohc=kcpls5_UNtoQ7kNvwGCpPrF&amp;_nc_oc=Adooa5-jqhw7-vpA6uf9qlCJBES77wiObp9-Tsku_kTwF52NlGAz-3lUKOCYdBuBaIw&amp;_nc_zt=23&amp;_nc_ht=scontent-bos5-1.xx&amp;_nc_gid=K1g8FuNUJ4AjYuP1FwaGPA&amp;_nc_ss=72289&amp;oh=00_Af4O7EfRg9hI5Mw3U22-EUWuut5EsFGj3VQJ8gm2y3ebJw&amp;oe=6A1184B9</t>
  </si>
  <si>
    <t>1183143987145335</t>
  </si>
  <si>
    <t>https://scontent-bos5-1.xx.fbcdn.net/v/t39.30808-6/493980446_1237771165015950_4436332839128068301_n.jpg?stp=dst-jpg_s590x590_tt6&amp;_nc_cat=102&amp;ccb=1-7&amp;_nc_sid=aa7b47&amp;_nc_ohc=JYUfO8OcD8IQ7kNvwHG6En4&amp;_nc_oc=AdoACd3HUennFOhXV-nJRS2NyO_S8lv5Ki5gIc2hEaDf8Fb2rWSc7XA9zS5QVBxdjXY&amp;_nc_zt=23&amp;_nc_ht=scontent-bos5-1.xx&amp;_nc_gid=K1g8FuNUJ4AjYuP1FwaGPA&amp;_nc_ss=72289&amp;oh=00_Af7e2UDs0rDvnSzORUszXPu_CQWj605bQn-Dez6j9EIEkQ&amp;oe=6A11B025</t>
  </si>
  <si>
    <t>可能是汽車和顯示的文字是「 XIomiSU7Uera xiaomi SU7 SU7Ultra τννα 巅峰驾驶机器 1548P PS 最大马力 1.98 0-1 0-100km/h加速 350km km/h 風高时建 最 最高时速 小米超级三电机系统 赛道级高功率电池包 赛道级 高功率电池包 纽北调校底盘系统 纽北调校底 底盘系统 赛道版制动系统 赛道版 制动系统 赛道版 反散热系统 标准配置 标准配置可直接上赛道 可直接上赛道 倍間力PZEO木面， 轮胎 碳陶制动盘 胸监制动盘Acebom的卡推前大后四活。 动卡错前六后四活塞 Akebono 21倍耐力PZERO5號胎小米赛道大师APP 21"倍耐力PZERO5轮胎 21倍耐力 ZERO 小米塞道大师APP 」的圖像</t>
  </si>
  <si>
    <t>1183144600478607</t>
  </si>
  <si>
    <t>https://scontent-bos5-1.xx.fbcdn.net/v/t39.30808-6/493044950_1237771271682606_1044433071269499348_n.jpg?stp=dst-jpg_s590x590_tt6&amp;_nc_cat=110&amp;ccb=1-7&amp;_nc_sid=aa7b47&amp;_nc_ohc=n4aJnIejVTEQ7kNvwGP5oiR&amp;_nc_oc=AdopU8HALW-peJqDYMNSrFR0K2vI2nOoI2CfgwA_xci20ud09-chqP2AG9uukAa7gX8&amp;_nc_zt=23&amp;_nc_ht=scontent-bos5-1.xx&amp;_nc_gid=K1g8FuNUJ4AjYuP1FwaGPA&amp;_nc_ss=72289&amp;oh=00_Af40Vup6AnlqE7oFhEHbWLpdKu3h9wD9_aBnoLINm8rcdw&amp;oe=6A11A465</t>
  </si>
  <si>
    <t>可能是 2 人、汽車和文字的圖像</t>
  </si>
  <si>
    <t>UzpfSTEwMDAwMjA4OTg5MDI5MjpWSzoxMzk4OTIyNzg0ODU0MDUw</t>
  </si>
  <si>
    <t>2025-02-27T13:00:58.000Z</t>
  </si>
  <si>
    <t>UzpfSTEwMDA2MzQ5MjM1NjYxMjpWSzoxMzk3OTE4MzQxNjIxMTYx</t>
  </si>
  <si>
    <t>2025-02-26T05:23:55.000Z</t>
  </si>
  <si>
    <t>UzpfSTEwMDA2MzQ5MjM1NjYxMjpWSzoxMzk3ODU4MzI4MjkzODI5</t>
  </si>
  <si>
    <t>2025-02-26T04:28:06.000Z</t>
  </si>
  <si>
    <t>UzpfSTEwMDA2MzQ5MjM1NjYxMjpWSzoxMzk3MjYwNDM1MDIwMjg1</t>
  </si>
  <si>
    <t>2025-02-25T11:53:16.000Z</t>
  </si>
  <si>
    <t>pcb.4050835275159446</t>
  </si>
  <si>
    <t>https://www.facebook.com/media/set/?set=pcb.4050835275159446&amp;type=1</t>
  </si>
  <si>
    <t>3006014866224785</t>
  </si>
  <si>
    <t>https://scontent-msp1-1.xx.fbcdn.net/v/t15.5256-10/481690605_645814281162169_2697845634461014170_n.jpg?stp=dst-jpg_s590x590_tt6&amp;_nc_cat=102&amp;ccb=1-7&amp;_nc_sid=117846&amp;_nc_ohc=ASpVi7EbuAAQ7kNvwGUkTxp&amp;_nc_oc=Ados-T1WRKXQDTbeRZVjplayiiNyR2gzTRwENIZsKB2pGikktBnW6yzTIptj49QwpUs&amp;_nc_zt=23&amp;_nc_ht=scontent-msp1-1.xx&amp;_nc_gid=knAe3O5BqHeJMwbPDYlIbQ&amp;_nc_ss=72289&amp;oh=00_Af5v5E5mn-PCn7XV9PkvexB43_RnPk81oLHajAY3kzZfBw&amp;oe=6A11B1C8</t>
  </si>
  <si>
    <t>502678989257951</t>
  </si>
  <si>
    <t>https://scontent-msp1-1.xx.fbcdn.net/v/t15.5256-10/481826717_1865231914282354_1933996813377042484_n.jpg?stp=dst-jpg_s590x590_tt6&amp;_nc_cat=106&amp;ccb=1-7&amp;_nc_sid=117846&amp;_nc_ohc=VdJgEt2DYmIQ7kNvwGKnmou&amp;_nc_oc=AdpkLeyyqFumMBla022-7dcw0iUE_HkGsCYMV5T54NYYL0gkAJjWXnkRyyVMSeetY8A&amp;_nc_zt=23&amp;_nc_ht=scontent-msp1-1.xx&amp;_nc_gid=knAe3O5BqHeJMwbPDYlIbQ&amp;_nc_ss=72289&amp;oh=00_Af5j5-4dCi0jhb7VOEu0BLu2bTTNf-tug3Pufd69zTFu_Q&amp;oe=6A11B22F</t>
  </si>
  <si>
    <t>486885064474825</t>
  </si>
  <si>
    <t>https://scontent-msp1-1.xx.fbcdn.net/v/t15.5256-10/481575666_1161648622029664_5991075998915242215_n.jpg?stp=dst-jpg_s590x590_tt6&amp;_nc_cat=106&amp;ccb=1-7&amp;_nc_sid=117846&amp;_nc_ohc=tnki9cBgpBoQ7kNvwEqhe7Z&amp;_nc_oc=Adpz8_zPCATU1zsdSLNGPrsKZ_xJWbmkg74r-c_L1D6bnIygf_0kZxbtlBhqEbcWmEQ&amp;_nc_zt=23&amp;_nc_ht=scontent-msp1-1.xx&amp;_nc_gid=knAe3O5BqHeJMwbPDYlIbQ&amp;_nc_ss=72289&amp;oh=00_Af6eGKdT-gcSd7vXrVSD7u73vu5wf7UvMzvcwhi2Xon7vQ&amp;oe=6A118B15</t>
  </si>
  <si>
    <t>100015149472760</t>
  </si>
  <si>
    <t>Long Lin</t>
  </si>
  <si>
    <t>https://scontent-msp1-1.xx.fbcdn.net/v/t39.30808-1/480601300_2032291750619121_4038495301189894931_n.jpg?stp=cp0_dst-jpg_s40x40_tt6&amp;_nc_cat=105&amp;ccb=1-7&amp;_nc_sid=1d2534&amp;_nc_ohc=NYkvIiM4ro8Q7kNvwFbcGOz&amp;_nc_oc=AdpSji6UAB470EWU2gIPxiUItC2joN2EIk7Hx_99U2Z085BLNdJ4H7KVowYS9Y4gWlo&amp;_nc_zt=24&amp;_nc_ht=scontent-msp1-1.xx&amp;_nc_gid=knAe3O5BqHeJMwbPDYlIbQ&amp;_nc_ss=72289&amp;oh=00_Af4A6LvbzG4ZLwjA-x8HAViZ1AUFPXagHlg-3k0mT28aUw&amp;oe=6A117F51</t>
  </si>
  <si>
    <t>https://www.facebook.com/long.lin.224127</t>
  </si>
  <si>
    <t>記住這個日子，西元2025年2月25日特斯拉FSD正式進入中國大陸地區，目前僅支持4.0電腦，而3.0電腦仍需一段時間才能發佈，影片為中國大陸地區實拍影片</t>
  </si>
  <si>
    <t>2025-02-25T09:22:06.000Z</t>
  </si>
  <si>
    <t>https://www.facebook.com/groups/teslataiwan.M3/posts/4050835275159446/</t>
  </si>
  <si>
    <t>UzpfSTEwMDA2MzQ5MjM1NjYxMjpWSzoxMzk1ODcxMjQxODI1ODcx</t>
  </si>
  <si>
    <t>2025-02-23T14:38:59.000Z</t>
  </si>
  <si>
    <t>UzpfSTEwMDA2MzQ5MjM1NjYxMjpWSzoxMzk1ODAyNDMxODMyNzUy</t>
  </si>
  <si>
    <t>2025-02-23T12:36:13.000Z</t>
  </si>
  <si>
    <t>pcb.1395802431832752</t>
  </si>
  <si>
    <t>https://www.facebook.com/media/set/?set=pcb.1395802431832752&amp;type=1</t>
  </si>
  <si>
    <t>1179722314154169</t>
  </si>
  <si>
    <t>https://scontent-ord5-1.xx.fbcdn.net/v/t39.30808-6/494149741_1237644898361910_3523124649229640781_n.jpg?stp=dst-jpg_s590x590_tt6&amp;_nc_cat=101&amp;ccb=1-7&amp;_nc_sid=aa7b47&amp;_nc_ohc=Qf1Rfsjt-T0Q7kNvwFf07yf&amp;_nc_oc=AdqtExD3ZgeCk0ggyI0th4hwRX4AbEq5mL2kr0iJMPeMJ5ZrZl0Ul5-jeUvfTzJ7WIA&amp;_nc_zt=23&amp;_nc_ht=scontent-ord5-1.xx&amp;_nc_gid=790dQfAGjgaNljufZtfaxA&amp;_nc_ss=72289&amp;oh=00_Af6GQwyNRMhPB1H3FuBtpERRnKq5OVCzhOIi4R63zWW-XQ&amp;oe=6A1182D0</t>
  </si>
  <si>
    <t>1179721407487593</t>
  </si>
  <si>
    <t>https://scontent-ord5-2.xx.fbcdn.net/v/t39.30808-6/494150002_1237645081695225_6384286802811522900_n.jpg?stp=dst-jpg_s590x590_tt6&amp;_nc_cat=102&amp;ccb=1-7&amp;_nc_sid=aa7b47&amp;_nc_ohc=eTvbBNzuUa0Q7kNvwFUa5So&amp;_nc_oc=AdpXT8ULp7xaMAvJth1iPcM8H4fsa3waDUOio3zljRUo9MSBsPmDz6KeG3jtr0jv0bw&amp;_nc_zt=23&amp;_nc_ht=scontent-ord5-2.xx&amp;_nc_gid=790dQfAGjgaNljufZtfaxA&amp;_nc_ss=72289&amp;oh=00_Af5FpTevDgTvJ7ILluGsR9THx-5b2bh4SwVilEtYDfZl-w&amp;oe=6A119950</t>
  </si>
  <si>
    <t>UzpfSTEwMDAwNzg3NzE5MTgxNTpWSzoxMzk1NDc5NTgxODY1MDM3</t>
  </si>
  <si>
    <t>2025-02-23T06:59:17.000Z</t>
  </si>
  <si>
    <t>FFE0DEDF</t>
  </si>
  <si>
    <t>4010870839185450</t>
  </si>
  <si>
    <t>https://www.facebook.com/photo.php?fbid=4010870839185450&amp;set=gm.1395479581865037&amp;type=3</t>
  </si>
  <si>
    <t>UzpfSTYyMjY0Mzc4OTpWSzoxMzk0OTA4MzQ4NTg4ODI3</t>
  </si>
  <si>
    <t>2025-02-22T13:59:25.000Z</t>
  </si>
  <si>
    <t>UzpfSTEwMDA2MzQ5MjM1NjYxMjpWSzoxMzkxODEzMDA1NTY1MDI4</t>
  </si>
  <si>
    <t>2025-02-18T02:48:10.000Z</t>
  </si>
  <si>
    <t>1175326774593723</t>
  </si>
  <si>
    <t>https://www.facebook.com/photo.php?fbid=1175326774593723&amp;set=gm.1391813005565028&amp;type=3</t>
  </si>
  <si>
    <t>UzpfSTE2NzYxMTkzNTYyNzM4NTU6Vks6MTM5MDYwMjExNTY4NjExNw==</t>
  </si>
  <si>
    <t>2025-02-16T11:58:41.000Z</t>
  </si>
  <si>
    <t>https://video-mia3-3.xx.fbcdn.net/o1/v/t2/f2/m412/AQNwTWovqEXeceU51ehPULhUPrJjRFCrJt1z6_hI_xUqH_46oCB0ag_sFQUFsvCZeTmtruqRrAThALhDDZNT3bG-.mp4?_nc_cat=110&amp;_nc_sid=8bf8fe&amp;_nc_ht=video-mia3-3.xx.fbcdn.net&amp;_nc_ohc=OJCiwwxoVWgQ7kNvwGZGwtn&amp;efg=eyJ2ZW5jb2RlX3RhZyI6Inhwdl9wcm9ncmVzc2l2ZS5GQUNFQk9PSy4uQzMuMjk2LnN2ZV9zZCIsInhwdl9hc3NldF9pZCI6MjAwMDkzOTE0MDQwMTQ2OSwiYXNzZXRfYWdlX2RheXMiOjQ1NiwidmlfdXNlY2FzZV9pZCI6MTAxMjEsImR1cmF0aW9uX3MiOjUwLCJ1cmxnZW5fc291cmNlIjoid3d3In0%3D&amp;ccb=17-1&amp;_nc_gid=BoWSoxFqWaRHot5LIZrlHg&amp;_nc_ss=72289&amp;_nc_zt=28&amp;oh=00_Af7KLFzz7hvZnpj7K1L2V6k2RRmvFJqFQYRDUdoKPEp3qA&amp;oe=6A11A897&amp;bitrate=190366&amp;tag=sve_sd</t>
  </si>
  <si>
    <t>https://www.facebook.com/1676119356273855/videos/%E5%86%85%E5%9C%B0%E5%8D%9A%E4%B8%BB%E7%9B%B4%E6%92%AD%E7%A4%BA%E8%8C%83%E6%AF%94%E4%BA%9A%E8%BF%AA%E6%B5%B7%E8%B1%B9%E6%99%BA%E9%A9%BE/1295986041682844/</t>
  </si>
  <si>
    <t>1295986041682844</t>
  </si>
  <si>
    <t>https://scontent-mia5-1.xx.fbcdn.net/v/t15.5256-10/480242743_487015854262400_6853407839603292978_n.jpg?stp=dst-jpg_p235x165_tt6&amp;_nc_cat=101&amp;ccb=1-7&amp;_nc_sid=117846&amp;_nc_ohc=zBx_I6Jvl0MQ7kNvwGsak2R&amp;_nc_oc=AdoL-iBXTXW-v5OW2r6sk3yI_NyxFrm5TrZQS1FbcesUxktv6iOZ6fr_HxY8xjmm-GvGeoVGEMXQ3zNVUL3u6QGk&amp;_nc_zt=23&amp;_nc_ht=scontent-mia5-1.xx&amp;_nc_gid=BoWSoxFqWaRHot5LIZrlHg&amp;_nc_ss=72289&amp;oh=00_Af7S9kAEfvE4UoKYwowjsPNUcpkuNQDYHWMp4sNW-FQFVg&amp;oe=6A119516</t>
  </si>
  <si>
    <t>1676119356273855</t>
  </si>
  <si>
    <t>https://www.facebook.com/1676119356273855/videos/1295986041682844/?idorvanity=925650898847910</t>
  </si>
  <si>
    <t>646889821196434</t>
  </si>
  <si>
    <t>https://scontent-mia5-1.xx.fbcdn.net/v/t15.5256-10/480242743_487015854262400_6853407839603292978_n.jpg?_nc_cat=101&amp;ccb=1-7&amp;_nc_sid=117846&amp;_nc_ohc=zBx_I6Jvl0MQ7kNvwGsak2R&amp;_nc_oc=AdoL-iBXTXW-v5OW2r6sk3yI_NyxFrm5TrZQS1FbcesUxktv6iOZ6fr_HxY8xjmm-GvGeoVGEMXQ3zNVUL3u6QGk&amp;_nc_zt=23&amp;_nc_ht=scontent-mia5-1.xx&amp;_nc_gid=BoWSoxFqWaRHot5LIZrlHg&amp;_nc_ss=72289&amp;oh=00_Af44G0iSXrgwlFPfyBvnLpOddfV4RH9oCFpWWdcfC9EJsw&amp;oe=6A119516</t>
  </si>
  <si>
    <t>UzpfSTEwMDAzMTYyNDUyMjgxNjpWSzoxMzg4NDQ0OTkyNTY4NDk2</t>
  </si>
  <si>
    <t>2025-02-14T00:41:10.000Z</t>
  </si>
  <si>
    <t>UzpfSTkzNzU0OTEwMTI0OTA0MDU6Vks6MTM4NzA4OTY2OTM3MDY5NQ==</t>
  </si>
  <si>
    <t>2025-02-11T13:56:00.000Z</t>
  </si>
  <si>
    <t>9376671129039060</t>
  </si>
  <si>
    <t>可能是顯示的文字是「成交均价20-30万元 纯电SUV排行榜 2025年1月01日-2月09日 il. 排名 车型 1 销量 MODEL Y 29832 2 乐道L60 7790 3 极氯7× 5344 4 ሠዜ 智己LS6 2123 5 AVATR 阿维塔07EV 6 1872 iX3 7 1481 G9 8 1195 iX1 9 867 CIDO Q4 e-tron 10 654 吴拍HT 611 数据来源： 数据来源：终端售数据 终端手告数据」的圖像</t>
  </si>
  <si>
    <t>https://www.facebook.com/9375491012490405/photos/gm.1387089669370695/9376671129039060/?type=3</t>
  </si>
  <si>
    <t>UzpfSTE2MTg4ODMzMjg3NTE4NjQ6Vks6MTM4Njk1OTY5OTM4MzY5Mg==</t>
  </si>
  <si>
    <t>2025-02-11T09:38:09.000Z</t>
  </si>
  <si>
    <t>FFE6EDF5</t>
  </si>
  <si>
    <t>1619427358697461</t>
  </si>
  <si>
    <t>https://www.facebook.com/1618883328751864/photos/gm.1386959699383692/1619427358697461/?type=3</t>
  </si>
  <si>
    <t>UzpfSTg3Nzg4ODA4NTIyMzgyMjc6Vks6MTM4NjM2MjQ2Mjc3Njc0OQ==</t>
  </si>
  <si>
    <t>https://youtu.be/NRvSyTAD4yA</t>
  </si>
  <si>
    <t>2025-02-10T12:11:04.000Z</t>
  </si>
  <si>
    <t>2025全新Model Y試駕 | 重點測試舒適性隔音 | 除左指揮燈桿，香港版仲有返一樣好野？</t>
  </si>
  <si>
    <t>FF6C6D6A</t>
  </si>
  <si>
    <t>8778881975571448</t>
  </si>
  <si>
    <t>https://www.facebook.com/8778880852238227/photos/gm.1386362462776749/8778881975571448/?type=3</t>
  </si>
  <si>
    <t>UzpfSTY0Njk0NzI3Nzg5NDQzMTpWSzoxMzg2MjgwODA2MTE4MjQ4</t>
  </si>
  <si>
    <t>2025-02-10T09:12:54.000Z</t>
  </si>
  <si>
    <t>3828378470747607</t>
  </si>
  <si>
    <t>https://www.facebook.com/646947277894431/photos/gm.1386280806118248/3828378470747607/?type=3</t>
  </si>
  <si>
    <t>UzpfSTEwMDA2MzQ5MjM1NjYxMjpWSzoxMzg1NzQ1NDg5NTA1MTEz</t>
  </si>
  <si>
    <t>2025-02-09T13:16:06.000Z</t>
  </si>
  <si>
    <t>1168332695293131</t>
  </si>
  <si>
    <t>https://www.facebook.com/photo.php?fbid=1168332695293131&amp;set=gm.1385745489505113&amp;type=3</t>
  </si>
  <si>
    <t>UzpfSTM5ODAzMzgwMzg4NjQzOTA6Vks6MTM4NTYxODM3NjE4NDQ5MQ==</t>
  </si>
  <si>
    <t>2025-02-09T08:58:15.000Z</t>
  </si>
  <si>
    <t>pcb.1385618376184491</t>
  </si>
  <si>
    <t>https://www.facebook.com/media/set/?set=pcb.1385618376184491&amp;type=1</t>
  </si>
  <si>
    <t>3988829124681948</t>
  </si>
  <si>
    <t>https://scontent-lga3-3.xx.fbcdn.net/v/t39.30808-6/504761478_4107493376148855_3427095963684090204_n.jpg?stp=cp6_dst-jpg_s590x590_tt6&amp;_nc_cat=106&amp;ccb=1-7&amp;_nc_sid=aa7b47&amp;_nc_ohc=_IB_5cKw-gcQ7kNvwEoThBJ&amp;_nc_oc=AdrlQAQFxUNpK3cCe5b_T0PQDNKpQ72iLC2DmNpRzi3Ppewckd_4X2AMEEdOUpRSuj4&amp;_nc_zt=23&amp;_nc_ht=scontent-lga3-3.xx&amp;_nc_gid=m2WxUNeEPHEabdveRo9H3A&amp;_nc_ss=72289&amp;oh=00_Af7j2mEjaxMDDD-rY5rImaFLEIsiy-_BjXZH4ImICVKu3Q&amp;oe=6A119B0F</t>
  </si>
  <si>
    <t>3980338038864390</t>
  </si>
  <si>
    <t>3988829184681942</t>
  </si>
  <si>
    <t>https://scontent-lga3-2.xx.fbcdn.net/v/t39.30808-6/504389373_4107493629482163_5731463161536943974_n.jpg?stp=cp6_dst-jpg_s590x590_tt6&amp;_nc_cat=107&amp;ccb=1-7&amp;_nc_sid=aa7b47&amp;_nc_ohc=GwPc_xMlZgoQ7kNvwFXmPtB&amp;_nc_oc=AdqfkwrS74BuJOXHYR_WNKH3Lk3bE6Qbpx2GtnSV_3FNqiQiuGGpKQ2HkbCDZseuhmE&amp;_nc_zt=23&amp;_nc_ht=scontent-lga3-2.xx&amp;_nc_gid=m2WxUNeEPHEabdveRo9H3A&amp;_nc_ss=72289&amp;oh=00_Af5taXsTjVPsXKphM44BFJmNVfnBB_IYifiqDUmUNuI-7w&amp;oe=6A11B101</t>
  </si>
  <si>
    <t>UzpfSTEwMDA4ODQ2MDg4MjcwMTpWSzoxMzg0ODEyMzEyOTMxNzY0</t>
  </si>
  <si>
    <t>2025-02-08T04:33:53.000Z</t>
  </si>
  <si>
    <t>https://www.facebook.com/groups/hkevdiary/permalink/1384812312931764/</t>
  </si>
  <si>
    <t>597132843227987</t>
  </si>
  <si>
    <t>https://scontent-msp1-1.xx.fbcdn.net/v/t39.30808-6/482319988_620186014256003_7890639505783728513_n.jpg?stp=dst-jpg_p526x296_tt6&amp;_nc_cat=102&amp;ccb=1-7&amp;_nc_sid=127cfc&amp;_nc_ohc=6spJ9xslTKsQ7kNvwE02JMI&amp;_nc_oc=Adpil0TQDOmovKhrlAAEoUmNovI3QtF1bVAaTkrkcqey3wZgbCOzGcDlRwr3nhJWmfA&amp;_nc_zt=23&amp;_nc_ht=scontent-msp1-1.xx&amp;_nc_gid=De3rlfDO09orYWuGpbGo3w&amp;_nc_ss=72289&amp;oh=00_Af6J4nk0kelqqNERRRcDes4cPceS43e0waVQNjMSN1GbaQ&amp;oe=6A118DB6</t>
  </si>
  <si>
    <t>https://www.facebook.com/photo.php?fbid=597132843227987&amp;set=a.112768591664417&amp;type=3</t>
  </si>
  <si>
    <t>https://scontent-msp1-1.xx.fbcdn.net/v/t39.30808-1/317600498_100972522861444_6118366375998628037_n.jpg?stp=cp0_dst-jpg_s40x40_tt6&amp;_nc_cat=101&amp;ccb=1-7&amp;_nc_sid=2d3e12&amp;_nc_ohc=ArQVEk5cWFEQ7kNvwGhzysz&amp;_nc_oc=AdqaxjAdT5qCDey0o5iRB9nHJThpuarm0Jmkx9fr5iQJyZrynnZJAqkptCAynb7nz3E&amp;_nc_zt=24&amp;_nc_ht=scontent-msp1-1.xx&amp;_nc_gid=De3rlfDO09orYWuGpbGo3w&amp;_nc_ss=72289&amp;oh=00_Af6yrljzFr75D62U8eXRwfqfgLO47hL5WYJJ09oKk64__g&amp;oe=6A119B4E</t>
  </si>
  <si>
    <t>【2025年1月份電動車首次登記】
新一年祝大家路路亨通，電力常滿！
1月份出車數字，喺海獅大量交車底下，加上Tesla Model Y正值轉款之際未有大貨交車，BYD Hong Kong - Harmony Auto奪得本月第一位，兼喺頭五位型號佔據三款！另外ZEEKR Hong Kong繼續憑豪華MPV 009保持第三。
頭五位型號：
1️⃣BYD Sealion 7 - 634部
2️⃣Tesla Model 3 RWD - 169部
3️⃣Zeekr 009 - 151部
4️⃣BYD M6 - 64部
5️⃣BYD ATTO 3 - 61部
*以運輸署登記型號名稱計
想知邊部電動車好賣啲？Click入黎網站 https://hkevdb.com
#BYD #TESLA #ZEEKR</t>
  </si>
  <si>
    <t>NjQyMTgzOTU5MjA4MTA3Omh0dHBzXGEvL2hrZXZkYi5jb20vOjpEZWZhdWx0Ojo6NTk3MTU1MjYzMjI1NzQ1Og==</t>
  </si>
  <si>
    <t>https://lm.facebook.com/l.php?u=https%3A%2F%2Fhkevdb.com%2F&amp;h=AUATGJkffGHECdfYhmV73BPQ5zLgziWIUQS3hKbKoKdErHnVX4EiK7k50MFdG1XXsvJzE4rtutDO8FirZ3v8FQhoYE9mdRjkoU80g2Tz4UgKx5PUwAMzutvgryZi1JZWHzZOl_q1GzcFOSk1oArpwrB3vefpi5Xa&amp;s=1</t>
  </si>
  <si>
    <t>https://l.facebook.com/l.php?u=https%3A%2F%2Fhkevdb.com%2F&amp;h=AUASMKBulPOGlmjA5MpdF-mV9-Hb8eojIUSK6mLk4dB8l5rjegKaMpMp6CYY_I5c53hj_JfkZif_4uy5HpjXtNuCvr-NWCTvrGrD8bGgSeA68zN4iDD8nGaVOZEmQZCdZYjCHQV9KFcxcZAwK_zNeXMOUylqmVDp&amp;s=1</t>
  </si>
  <si>
    <t>2025-02-08T04:16:53.000Z</t>
  </si>
  <si>
    <t>https://www.facebook.com/hkevdb/posts/pfbid0N5q9D6BamuixxPzq7aEkpTMG7zJ4n6vSEPxJsChjLe3nJ3XoboKLYc7gzQN2jqMol</t>
  </si>
  <si>
    <t>UzpfSTU1OTU3MzA4NDpWSzoxMzg0NTg2Njg5NjIwOTkz</t>
  </si>
  <si>
    <t>2025-02-08T04:13:47.000Z</t>
  </si>
  <si>
    <t>UzpfSTEwMDA2MzQ5MjM1NjYxMjpWSzoxMzgzNzAzMjc5NzA5MzM0</t>
  </si>
  <si>
    <t>https://youtu.be/8gcx9qT2890</t>
  </si>
  <si>
    <t>2025-02-06T11:39:32.000Z</t>
  </si>
  <si>
    <t>2025全新Model Y實車全接觸！詳細介紹！</t>
  </si>
  <si>
    <t>https://www.facebook.com/groups/hkevdiary/permalink/1383703279709334/</t>
  </si>
  <si>
    <t>pcb.1383703279709334</t>
  </si>
  <si>
    <t>https://www.facebook.com/media/set/?set=pcb.1383703279709334&amp;type=1</t>
  </si>
  <si>
    <t>1165939665532434</t>
  </si>
  <si>
    <t>https://scontent-msp1-1.xx.fbcdn.net/v/t39.30808-6/475866640_1165940438865690_6578828382444941679_n.jpg?stp=cp6_dst-jpegr_s590x590_tt6&amp;_nc_cat=103&amp;ccb=1-7&amp;_nc_sid=aa7b47&amp;_nc_ohc=rerBpy_JQ_kQ7kNvwEPlHAH&amp;_nc_oc=AdqF_lE2N2sdoffigNHYW_ZKdtf6j1PnAFTpcq6GtQjsFSgXdFfIOo_DqMl9XlBCm1s&amp;_nc_zt=23&amp;se=-1&amp;_nc_ht=scontent-msp1-1.xx&amp;_nc_gid=De3rlfDO09orYWuGpbGo3w&amp;_nc_ss=72289&amp;oh=00_Af7RukdPVe0NiYrQwBuBLdTOWpE5CiCfGrnJsA31SuO9cw&amp;oe=6A11A697</t>
  </si>
  <si>
    <t>1165939708865763</t>
  </si>
  <si>
    <t>https://scontent-msp1-1.xx.fbcdn.net/v/t39.30808-6/476351174_1165940522199015_1284914057663824625_n.jpg?stp=cp6_dst-jpegr_s590x590_tt6&amp;_nc_cat=110&amp;ccb=1-7&amp;_nc_sid=aa7b47&amp;_nc_ohc=sLFUqJd7W10Q7kNvwG8wVhQ&amp;_nc_oc=AdrY4xTqVWjdlUU1k2SaiGki3wKCldXLr5Yg0YPDLES6WlIQ8QSQJ5Evkzet2oFGK2k&amp;_nc_zt=23&amp;se=-1&amp;_nc_ht=scontent-msp1-1.xx&amp;_nc_gid=De3rlfDO09orYWuGpbGo3w&amp;_nc_ss=72289&amp;oh=00_Af69K9zGUHWsP8pnVHuqBcItJsmADoui68V9hfWNPKnyFw&amp;oe=6A11AB20</t>
  </si>
  <si>
    <t>1165939752199092</t>
  </si>
  <si>
    <t>https://scontent-msp1-1.xx.fbcdn.net/v/t39.30808-6/475995083_1165940618865672_3381975114608677213_n.jpg?stp=cp6_dst-jpegr_s590x590_tt6&amp;_nc_cat=110&amp;ccb=1-7&amp;_nc_sid=aa7b47&amp;_nc_ohc=1Y3xehKdmWUQ7kNvwEKhVZ7&amp;_nc_oc=Adp1noCcuwSV9YUlwcbeSB_feoxiV-JEToagLMwh5Nxg9vJypCyd1B8jC4c0298DO4U&amp;_nc_zt=23&amp;se=-1&amp;_nc_ht=scontent-msp1-1.xx&amp;_nc_gid=De3rlfDO09orYWuGpbGo3w&amp;_nc_ss=72289&amp;oh=00_Af7tPF8DvffZkzz3hehaooiJr-h4sqrgTHgAEsa8F4QDvA&amp;oe=6A1187F6</t>
  </si>
  <si>
    <t>1165939792199088</t>
  </si>
  <si>
    <t>https://scontent-msp1-1.xx.fbcdn.net/v/t39.30808-6/476371953_1165940658865668_2939618097606262439_n.jpg?stp=cp6_dst-jpegr_s590x590_tt6&amp;_nc_cat=107&amp;ccb=1-7&amp;_nc_sid=aa7b47&amp;_nc_ohc=fwcjo0PuLe0Q7kNvwHran5H&amp;_nc_oc=AdpGf2MzH7ouVocU1aM0AZPKyLEDmiZ6XjsiLC6Zd_l0bIK7cD5wZOXybgktaODMg3Y&amp;_nc_zt=23&amp;se=-1&amp;_nc_ht=scontent-msp1-1.xx&amp;_nc_gid=De3rlfDO09orYWuGpbGo3w&amp;_nc_ss=72289&amp;oh=00_Af4q60VhvbjenDQqxealqUcsdZE4HrBkWU0nkiGnkYOhaA&amp;oe=6A1180A2</t>
  </si>
  <si>
    <t>1165939828865751</t>
  </si>
  <si>
    <t>https://scontent-msp1-1.xx.fbcdn.net/v/t39.30808-6/476271295_1165940712198996_8111435221079364371_n.jpg?stp=cp6_dst-jpegr_s590x590_tt6&amp;_nc_cat=106&amp;ccb=1-7&amp;_nc_sid=aa7b47&amp;_nc_ohc=-4-5HMjbAJQQ7kNvwEvFZAx&amp;_nc_oc=AdqyxYaTIx9S1i3mOT93Fxlvua2gJI9QrSgfszsXGuvyNF3ME4Xen_qQ-mJPsHnxwQk&amp;_nc_zt=23&amp;se=-1&amp;_nc_ht=scontent-msp1-1.xx&amp;_nc_gid=De3rlfDO09orYWuGpbGo3w&amp;_nc_ss=72289&amp;oh=00_Af5L-Kq6XYchfjgl6WYl3jnfk9L5EWLqkMHQDMxCP47XWQ&amp;oe=6A11899F</t>
  </si>
  <si>
    <t>UzpfSTEzNDQ5MTk2MjE6Vks6MTM4MDk3ODAxMzMxNTE5NA==</t>
  </si>
  <si>
    <t>2025-02-02T11:45:54.000Z</t>
  </si>
  <si>
    <t>UzpfSTEwMDA2MzQ5MjM1NjYxMjpWSzoxMzgwOTQ3NjgzMzE4MjI3</t>
  </si>
  <si>
    <t>2025-02-02T08:59:15.000Z</t>
  </si>
  <si>
    <t>pcb.1162793165847084</t>
  </si>
  <si>
    <t>https://www.facebook.com/samanthac.travel/posts/pfbid02eY7E81oDH8Y8shnkMRkizkBFr8spNkATLLUgV3tdfEFhapMvE724YF9SPBmUC5JKl</t>
  </si>
  <si>
    <t>1162792089180525</t>
  </si>
  <si>
    <t>https://scontent-hou1-1.xx.fbcdn.net/v/t39.30808-6/493304721_1237388418387558_279020404887756521_n.jpg?stp=dst-jpg_s590x590_tt6&amp;_nc_cat=105&amp;ccb=1-7&amp;_nc_sid=127cfc&amp;_nc_ohc=KJbrzAxkOPkQ7kNvwE7dia7&amp;_nc_oc=AdoD7UIQS-szuKgbhO-MRUdIGz34Lddd8mfW_cQNVMZ1qpZ3I5NCp898Eo8QiMMlXT4&amp;_nc_zt=23&amp;_nc_ht=scontent-hou1-1.xx&amp;_nc_gid=PCHWMVHh2q8yvMf9Z09n4w&amp;_nc_ss=72289&amp;oh=00_Af5sH0Ral9OL866D6yW0HJudhg5gfnt703alMF1Isu2vSQ&amp;oe=6A119416</t>
  </si>
  <si>
    <t>1162789855847415</t>
  </si>
  <si>
    <t>https://scontent-hou1-1.xx.fbcdn.net/v/t39.30808-6/476229425_1162789859180748_2671912521775953652_n.jpg?stp=cp6_dst-jpegr_s590x590_tt6&amp;_nc_cat=101&amp;ccb=1-7&amp;_nc_sid=127cfc&amp;_nc_ohc=7EDlweRswgwQ7kNvwFAoOP1&amp;_nc_oc=Adpet7ykIlkFeVG3o4UgApL6gHiglyhmv_mShOls1mlxYGKJvngB2mLNzI6uTGmM3aQ&amp;_nc_zt=23&amp;se=-1&amp;_nc_ht=scontent-hou1-1.xx&amp;_nc_gid=PCHWMVHh2q8yvMf9Z09n4w&amp;_nc_ss=72289&amp;oh=00_Af7D64NKH5FLm0NJxz1sMUzq0YElEc-D5h_p0yk5GgMbGg&amp;oe=6A118471</t>
  </si>
  <si>
    <t>1162792202513847</t>
  </si>
  <si>
    <t>https://scontent-hou1-1.xx.fbcdn.net/v/t39.30808-6/494062647_1237388665054200_3061326066091060958_n.jpg?stp=dst-jpg_s590x590_tt6&amp;_nc_cat=108&amp;ccb=1-7&amp;_nc_sid=127cfc&amp;_nc_ohc=PIiAhWVUk5UQ7kNvwELx9Qc&amp;_nc_oc=Adqv0qCSsZcDq5gPGGRBMcYuL30p56yebikJvHat2JhRI8oUncYUYQn2IThlo3fJyGw&amp;_nc_zt=23&amp;_nc_ht=scontent-hou1-1.xx&amp;_nc_gid=PCHWMVHh2q8yvMf9Z09n4w&amp;_nc_ss=72289&amp;oh=00_Af6U_hAnN5Hcv0HH9g4rFC2Yb_npKrGQF_Q-m54xSagSqQ&amp;oe=6A119C45</t>
  </si>
  <si>
    <t>1162792239180510</t>
  </si>
  <si>
    <t>https://scontent-hou1-1.xx.fbcdn.net/v/t39.30808-6/494271195_1237388401720893_4052879788169425857_n.jpg?stp=dst-jpg_s590x590_tt6&amp;_nc_cat=108&amp;ccb=1-7&amp;_nc_sid=127cfc&amp;_nc_ohc=RdGHs0mCBrUQ7kNvwETW7hK&amp;_nc_oc=AdoxB90D9vMjeVWmlY0uXzda2kagRrnQ6Y4oriydLrw9rf5jjO03EisRhI7fr_oM-hY&amp;_nc_zt=23&amp;_nc_ht=scontent-hou1-1.xx&amp;_nc_gid=PCHWMVHh2q8yvMf9Z09n4w&amp;_nc_ss=72289&amp;oh=00_Af4hjrZPT_8UyDKQPqLGuGDC37dOCye0_GcwVKtjdR53fg&amp;oe=6A11A3AC</t>
  </si>
  <si>
    <t>https://scontent-hou1-1.xx.fbcdn.net/v/t39.30808-1/306850270_535693431890397_4737971069423983421_n.jpg?stp=cp0_dst-jpg_s40x40_tt6&amp;_nc_cat=107&amp;ccb=1-7&amp;_nc_sid=2d3e12&amp;_nc_ohc=n8mtGAU-__oQ7kNvwHP98Af&amp;_nc_oc=AdoP55wZUUTC4FGPmGBpof1DVcOZU1G6UQFJ9JmpoufvJFKF93yt0WLDNOsVUQbGCpI&amp;_nc_zt=24&amp;_nc_ht=scontent-hou1-1.xx&amp;_nc_gid=PCHWMVHh2q8yvMf9Z09n4w&amp;_nc_ss=72289&amp;oh=00_Af5yCrz8BIfAxnd1VTQBUW9I3EA25VFqjPl_PkrRgzt5cg&amp;oe=6A118C4A</t>
  </si>
  <si>
    <t>你哋最期待嘅畫面出現了...
#仲要等多陣</t>
  </si>
  <si>
    <t>676754942392765</t>
  </si>
  <si>
    <t>https://m.facebook.com/hashtag/%E4%BB%B2%E8%A6%81%E7%AD%89%E5%A4%9A%E9%99%A3</t>
  </si>
  <si>
    <t>https://www.facebook.com/hashtag/%E4%BB%B2%E8%A6%81%E7%AD%89%E5%A4%9A%E9%99%A3?__eep__=6</t>
  </si>
  <si>
    <t>2025-02-02T08:53:48.000Z</t>
  </si>
  <si>
    <t>UzpfSTE0ODc0MDMyNDE6Vks6MTM4MDM2OTIxMDA0Mjc0MQ==</t>
  </si>
  <si>
    <t>2025-02-01T13:56:45.000Z</t>
  </si>
  <si>
    <t>https://www.facebook.com/groups/hkevdiary/permalink/1380369210042741/</t>
  </si>
  <si>
    <t>UzpfSTEwMDA2MzQ5MjM1NjYxMjpWSzoxMzgwMDgyOTc2NzM4MDMx</t>
  </si>
  <si>
    <t>2025-02-01T02:44:14.000Z</t>
  </si>
  <si>
    <t>FF6A8A95</t>
  </si>
  <si>
    <t>1162039499255784</t>
  </si>
  <si>
    <t>https://www.facebook.com/photo.php?fbid=1162039499255784&amp;set=gm.1380082976738031&amp;type=3</t>
  </si>
  <si>
    <t>UzpfSTYzNTM2Nzk2MjIyNzUxMzpWSzoxMzc2ODU4MDY3MDYwNTIy</t>
  </si>
  <si>
    <t>https://youtu.be/ZuVGj5_SrGw</t>
  </si>
  <si>
    <t>2025-01-27T08:07:15.000Z</t>
  </si>
  <si>
    <t>特斯拉「硬充哥」 拉女.拔充電槍 遭判50天拘役｜TVBS新聞 @TVBSNEWS01</t>
  </si>
  <si>
    <t>635368598894116</t>
  </si>
  <si>
    <t>https://external-hou1-1.xx.fbcdn.net/emg1/v/t13/2005886230622497219?url=https%3A%2F%2Fi.ytimg.com%2Fvi%2FZuVGj5_SrGw%2Fmaxresdefault.jpg&amp;fb_obo=1&amp;utld=ytimg.com&amp;stp=c0.5000x0.5000f_dst-jpg_flffffff_p500x261_q75_tt6&amp;_nc_gid=n5RH1_wL8Pnc-ni9LfxaXg&amp;_nc_oc=AdrXQXMhRAwFt73p4o3m9Cojl7IUJf9zk7itgQ6zbhsm4iVPgDojcMUzt926NkNSOrw&amp;ccb=13-1&amp;oh=06_Q3-_AWzHhwsSozUI3CvrpxMBiN1tRdYwqUi3h6Mw7t87_q-l&amp;oe=6A0D95FB&amp;_nc_sid=085657</t>
  </si>
  <si>
    <t>UzpfSTEwMDA1NzQxNTQyMTA2NTpWSzoxMzc2MDkxMDAwNDcwNTYy</t>
  </si>
  <si>
    <t>2025-01-26T06:37:04.000Z</t>
  </si>
  <si>
    <t>https://video-hou1-1.xx.fbcdn.net/o1/v/t2/f2/m412/AQNTCFzYt5HKpUrRio4VAOFvTUfZWiThl92Y1k_A0jfPnOW4aPi_D-PuzowFmDoQw89b4tR3zfBI69ZmsHi23Q.mp4?_nc_cat=110&amp;_nc_sid=8bf8fe&amp;_nc_ht=video-hou1-1.xx.fbcdn.net&amp;_nc_ohc=iQY5Y5ZyEakQ7kNvwHE3uGv&amp;efg=eyJ2ZW5jb2RlX3RhZyI6Inhwdl9wcm9ncmVzc2l2ZS5GQUNFQk9PSy4uQzMuMzYwLnN2ZV9zZCIsInhwdl9hc3NldF9pZCI6MTY0NTM5NTI1MjcxNTI3NiwiYXNzZXRfYWdlX2RheXMiOjQ3NywidmlfdXNlY2FzZV9pZCI6MTAxMjIsImR1cmF0aW9uX3MiOjEwOCwidXJsZ2VuX3NvdXJjZSI6Ind3dyJ9&amp;ccb=17-1&amp;_nc_gid=n5RH1_wL8Pnc-ni9LfxaXg&amp;_nc_ss=72289&amp;_nc_zt=28&amp;oh=00_Af4gzt9b8yBXrWi1SKYpUSgJDD4kLYmpadWT4cUORQtRCQ&amp;oe=6A118D82&amp;bitrate=393261&amp;tag=sve_sd</t>
  </si>
  <si>
    <t>https://www.facebook.com/unwirehk/videos/%E6%90%B6%E5%85%88%E7%9D%87tesla-model-y-launch-series%E3%80%A1%E6%89%93%E7%87%88%E6%A3%8D%E5%9B%9E%E6%AD%B8%E3%80%A1%E5%86%B0%E5%B7%9D%E8%97%8D%E8%89%B2/1824753115027918/</t>
  </si>
  <si>
    <t>1824753115027918</t>
  </si>
  <si>
    <t>https://www.facebook.com/unwirehk/videos/1824753115027918/</t>
  </si>
  <si>
    <t>https://scontent-hou1-1.xx.fbcdn.net/v/t15.5256-10/474608435_614680844492255_1445953920958926836_n.jpg?stp=dst-jpg_s960x960_tt6&amp;_nc_cat=102&amp;ccb=1-7&amp;_nc_sid=5fad0e&amp;_nc_ohc=Z44lV9krOSwQ7kNvwEF4GBc&amp;_nc_oc=AdpSxwm3-Cw-0Niczf8PCwacnOaqhVayxQxDaaWchWvHT8QQLZRMq1_QDvpaC2a6TQc&amp;_nc_zt=23&amp;_nc_ht=scontent-hou1-1.xx&amp;_nc_gid=n5RH1_wL8Pnc-ni9LfxaXg&amp;_nc_ss=72289&amp;oh=00_Af5q-oJ2Q7jI0UHBnzzWlNIWLCLmVrFINJbVKrfhRDbluQ&amp;oe=6A11ABE0</t>
  </si>
  <si>
    <t>https://scontent-hou1-1.xx.fbcdn.net/v/t39.30808-1/471500096_1009646021203864_7358206080669852585_n.jpg?stp=cp0_dst-jpg_s40x40_tt6&amp;_nc_cat=107&amp;ccb=1-7&amp;_nc_sid=2d3e12&amp;_nc_ohc=dmiRyKFmFAkQ7kNvwGKyvf8&amp;_nc_oc=AdrxyIPGaNTV4ZXqLR5_GH29ICnTByUyfYBr271bSPlBLMKRojrCOD2NOMPLfHRfNJI&amp;_nc_zt=24&amp;_nc_ht=scontent-hou1-1.xx&amp;_nc_gid=n5RH1_wL8Pnc-ni9LfxaXg&amp;_nc_ss=72289&amp;oh=00_Af6j2hiOXE2vfp3npLZ2s7BBjGE2WnooskYfl5au5JFcaQ&amp;oe=6A11A999</t>
  </si>
  <si>
    <t>【搶先睇】Tesla Model Y Launch Series見到真身啦。
車頭設計變得更方正，內籠空間闊咗，而且打燈波棍回歸！
#tesla #modelY #modelYlaunchseries</t>
  </si>
  <si>
    <t>568774499823445</t>
  </si>
  <si>
    <t>https://m.facebook.com/hashtag/modely</t>
  </si>
  <si>
    <t>https://www.facebook.com/hashtag/modely?__eep__=6</t>
  </si>
  <si>
    <t>8931634713558890</t>
  </si>
  <si>
    <t>https://m.facebook.com/hashtag/modelylaunchseries</t>
  </si>
  <si>
    <t>https://www.facebook.com/hashtag/modelylaunchseries?__eep__=6</t>
  </si>
  <si>
    <t>2025-01-26T04:30:01.000Z</t>
  </si>
  <si>
    <t>UzpfSTEwMDAwMjQ5Njg4OTkxNzpWSzoxMzc1NDk5NjYwNTI5Njk2</t>
  </si>
  <si>
    <t>2025-01-25T15:02:04.000Z</t>
  </si>
  <si>
    <t>UzpfSTEwMDA2MzQ5MjM1NjYxMjpWSzoxMzc0MDEyMDkwNjc4NDUz</t>
  </si>
  <si>
    <t>https://www.legco.gov.hk/yr2024/chinese/hc/sub_leg/sc103/papers/sc10320250113cb3-24-1-c.pdf</t>
  </si>
  <si>
    <t>2025-01-23T07:34:06.000Z</t>
  </si>
  <si>
    <t>pcb.1374012090678453</t>
  </si>
  <si>
    <t>https://www.facebook.com/media/set/?set=pcb.1374012090678453&amp;type=1</t>
  </si>
  <si>
    <t>1154873453305722</t>
  </si>
  <si>
    <t>https://scontent.fagc1-2.fna.fbcdn.net/v/t39.30808-6/493938462_1237183698408030_1451180229414458788_n.jpg?stp=dst-jpg_s590x590_tt6&amp;_nc_cat=107&amp;ccb=1-7&amp;_nc_sid=aa7b47&amp;_nc_ohc=P5JkSHgmIv8Q7kNvwHhEw7R&amp;_nc_oc=AdrYKm-C_qZDOLjHo0_J-xa0FMnqOTAguRgEYZ6sMwoKWnx1kYcKypkJ2giv9cdmOkI&amp;_nc_zt=23&amp;_nc_ht=scontent.fagc1-2.fna&amp;_nc_gid=Otu5CGTTmJfIb5qgHKyo6Q&amp;_nc_ss=72289&amp;oh=00_Af6qeAmOHn3QwkOajXG2ycASGvHKZXBs0vTK3rFrxolTbQ&amp;oe=6A11A2A3</t>
  </si>
  <si>
    <t>1154873503305717</t>
  </si>
  <si>
    <t>https://scontent.fagc1-1.fna.fbcdn.net/v/t39.30808-6/493870725_1237183708408029_2029266877555295049_n.jpg?stp=dst-jpg_s590x590_tt6&amp;_nc_cat=101&amp;ccb=1-7&amp;_nc_sid=aa7b47&amp;_nc_ohc=T4ta99zDgykQ7kNvwHE7Nz7&amp;_nc_oc=AdqzhNBhs_yiJPBg93Yjzd2vdZXbpJLDwoeygbo-6Qq0gvNzTQz3CJZzpcshXPg-UA4&amp;_nc_zt=23&amp;_nc_ht=scontent.fagc1-1.fna&amp;_nc_gid=Otu5CGTTmJfIb5qgHKyo6Q&amp;_nc_ss=72289&amp;oh=00_Af7Vg-TuTKfe5m9gVY-3s1NDTEI_I8LkTsMLdL8n4it5EA&amp;oe=6A1183D5</t>
  </si>
  <si>
    <t>1154873546639046</t>
  </si>
  <si>
    <t>https://scontent.fagc1-1.fna.fbcdn.net/v/t39.30808-6/493746315_1237183765074690_7373853285356066047_n.jpg?stp=dst-jpg_s590x590_tt6&amp;_nc_cat=103&amp;ccb=1-7&amp;_nc_sid=aa7b47&amp;_nc_ohc=sm3lMk0h1-cQ7kNvwEPR-Dk&amp;_nc_oc=AdoNSOgQgy-nI6o_EsmfmbjpFfa6ebb4it9Ih42xPlTjxOmsEoct21IMme-g0ee9lRg&amp;_nc_zt=23&amp;_nc_ht=scontent.fagc1-1.fna&amp;_nc_gid=Otu5CGTTmJfIb5qgHKyo6Q&amp;_nc_ss=72289&amp;oh=00_Af4nsagmu97jC7Pz_vtBzyBNSGFOtoFcMZJtn5F9p3_MiQ&amp;oe=6A119BC3</t>
  </si>
  <si>
    <t>1154873589972375</t>
  </si>
  <si>
    <t>https://scontent.fagc1-1.fna.fbcdn.net/v/t39.30808-6/494031672_1237183745074692_7362292863409838344_n.jpg?stp=dst-jpg_s590x590_tt6&amp;_nc_cat=106&amp;ccb=1-7&amp;_nc_sid=aa7b47&amp;_nc_ohc=I8-39cVrz6AQ7kNvwHydxJT&amp;_nc_oc=Adr2YErz6re3YzcZZgzv2sw16lRrTbc1RSrGZ7A9f8zxTYNu9JGgqUYU8RCC9pdQ1JU&amp;_nc_zt=23&amp;_nc_ht=scontent.fagc1-1.fna&amp;_nc_gid=Otu5CGTTmJfIb5qgHKyo6Q&amp;_nc_ss=72289&amp;oh=00_Af4Kg_BHLJNADsZLwVPmsiJIXXcKdMJgEoYj2GamRqY4jA&amp;oe=6A119BB3</t>
  </si>
  <si>
    <t>1154873616639039</t>
  </si>
  <si>
    <t>https://scontent.fagc1-2.fna.fbcdn.net/v/t39.30808-6/494187282_1237183678408032_8369915535807049099_n.jpg?stp=dst-jpg_s590x590_tt6&amp;_nc_cat=108&amp;ccb=1-7&amp;_nc_sid=aa7b47&amp;_nc_ohc=uAbPQEWX7joQ7kNvwFMzqPN&amp;_nc_oc=AdpcT6XgHKkUDMXo_WJOq-_Zk0lqnq8vnuOjKgAwiGO-dXF-xpnIv6SVdQhUH46U_Y0&amp;_nc_zt=23&amp;_nc_ht=scontent.fagc1-2.fna&amp;_nc_gid=Otu5CGTTmJfIb5qgHKyo6Q&amp;_nc_ss=72289&amp;oh=00_Af63jFzYVQlFn7DoszfAWP-tHyODTmtzG2oM2SVui3KnjQ&amp;oe=6A11A688</t>
  </si>
  <si>
    <t>UzpfSTU3MDYzMjE3MjpWSzoxMzczOTg5MDk3MzQ3NDE5</t>
  </si>
  <si>
    <t>2025-01-23T07:21:09.000Z</t>
  </si>
  <si>
    <t>10162204275517173</t>
  </si>
  <si>
    <t>https://www.facebook.com/photo.php?fbid=10162204275517173&amp;set=gm.1373989097347419&amp;type=3</t>
  </si>
  <si>
    <t>UzpfSTExNTI5NDY4OTMyMTI5Mzc6Vks6MTM3MzMyNDI5MDc0NzIzMw==</t>
  </si>
  <si>
    <t>2025-01-22T08:39:52.000Z</t>
  </si>
  <si>
    <t>FF6A2134</t>
  </si>
  <si>
    <t>3812374485681339</t>
  </si>
  <si>
    <t>https://www.facebook.com/1152946893212937/photos/gm.1373324290747233/3812374485681339/?type=3</t>
  </si>
  <si>
    <t>UzpfSTEwMDA4ODQ2MDg4MjcwMTpWSzoxMzcxMTYzMTI3NjMwMDE2</t>
  </si>
  <si>
    <t>2025-01-19T04:13:12.000Z</t>
  </si>
  <si>
    <t>https://video-lax3-2.xx.fbcdn.net/o1/v/t2/f2/m366/AQNjPUn2AYHCOQp4q1R9MiOKTVo9mUZeLcvgSUqZEy6gHvEpBTA3KwH-RWRmkOInBGiTW5d5vWtoaasa30KJrLjaEdIW5ZKgc1zvtWi9KmePiA.mp4?_nc_cat=100&amp;_nc_sid=5e9851&amp;_nc_ht=video-lax3-2.xx.fbcdn.net&amp;_nc_ohc=J5v_U1TaCDAQ7kNvwH8DOp8&amp;efg=eyJ2ZW5jb2RlX3RhZyI6Inhwdl9wcm9ncmVzc2l2ZS5GQUNFQk9PSy4uQzMuNzIwLmRhc2hfaDI2NC1iYXNpYy1nZW4yXzcyMHAiLCJ4cHZfYXNzZXRfaWQiOjYxNDc5NzI5MTAzNjcyOSwiYXNzZXRfYWdlX2RheXMiOjQ4NSwidmlfdXNlY2FzZV9pZCI6MTAxMjEsImR1cmF0aW9uX3MiOjM2LCJ1cmxnZW5fc291cmNlIjoid3d3In0%3D&amp;ccb=17-1&amp;vs=b5482caec266cfed&amp;_nc_vs=HBksFQIYRWZiX2VwaGVtZXJhbC8zNjQ3MjBERDFFRkZBMjgzMDQ5NDc0MDc4NjBCNzk5MF9tdF8xX3ZpZGVvX2Rhc2hpbml0Lm1wNBUAAsgBEgAVAhg6cGFzc3Rocm91Z2hfZXZlcnN0b3JlL0dINnBSQnhpaUtUSzc3VUVBTHU4TlFlWHM1OEhidjRHQUFBRhUCAsgBEgAoABgAGwKIB3VzZV9vaWwBMRJwcm9ncmVzc2l2ZV9yZWNpcGUBMRUAACbygKHi9MmXAhUCKAJDMywXQEJEOVgQYk4YGWRhc2hfaDI2NC1iYXNpYy1nZW4yXzcyMHARAHUCZZKeAQA&amp;_nc_gid=S9IWspkML2qZXY3uPTcoKQ&amp;_nc_ss=72289&amp;_nc_zt=28&amp;oh=00_Af7WWyeSM11lvNBWAqLErr3pZO3TYEjsjQ9UA-Khs23vfA&amp;oe=6A118F20&amp;bitrate=1716664&amp;tag=dash_h264-basic-gen2_720p</t>
  </si>
  <si>
    <t>https://video-lax3-1.xx.fbcdn.net/o1/v/t2/f2/m412/AQNygxwdMTd0bMJa-mkW4Li2y6-mRecLazBCNsA15qdzu2FsgSEp-3rtU0vX6yRoig5Yxm0E1bG288qyUS9NfR8.mp4?_nc_cat=104&amp;_nc_sid=8bf8fe&amp;_nc_ht=video-lax3-1.xx.fbcdn.net&amp;_nc_ohc=5tDlMYuzFQoQ7kNvwE9lsxU&amp;efg=eyJ2ZW5jb2RlX3RhZyI6Inhwdl9wcm9ncmVzc2l2ZS5GQUNFQk9PSy4uQzMuMzYwLnN2ZV9zZCIsInhwdl9hc3NldF9pZCI6NjE0Nzk3MjkxMDM2NzI5LCJhc3NldF9hZ2VfZGF5cyI6NDg1LCJ2aV91c2VjYXNlX2lkIjoxMDEyMSwiZHVyYXRpb25fcyI6MzYsInVybGdlbl9zb3VyY2UiOiJ3d3cifQ%3D%3D&amp;ccb=17-1&amp;_nc_gid=S9IWspkML2qZXY3uPTcoKQ&amp;_nc_ss=72289&amp;_nc_zt=28&amp;oh=00_Af79iPna4cVjtk6Kvnb-e82oy6LkF6FvFP8Be5Min3GsEw&amp;oe=6A1185AE&amp;bitrate=367969&amp;tag=sve_sd</t>
  </si>
  <si>
    <t>https://www.facebook.com/100088460882701/videos/%E6%96%B0model-y%E9%81%BF%E9%9C%87%E5%A5%BD%E4%BC%BC%E8%BB%9F%E5%B7%A6%E5%A5%BD%E5%A4%9A/470347165899499/</t>
  </si>
  <si>
    <t>https://www.facebook.com/dash_mpd_debug.mpd?v=470347165899499&amp;dummy=.mpd</t>
  </si>
  <si>
    <t>470347165899499</t>
  </si>
  <si>
    <t>https://www.facebook.com/100088460882701/videos/470347165899499/?idorvanity=828799382668589</t>
  </si>
  <si>
    <t>&lt;?xml version="1.0" encoding="UTF-8"?&gt;
&lt;MPD xmlns="urn:mpeg:dash:schema:mpd:2011" xmlns:xsi="http://www.w3.org/2001/XMLSchema-instance" xsi:schemaLocation="urn:mpeg:dash:schema:mpd:2011 DASH-MPD.xsd" profiles="urn:mpeg:dash:profile:isoff-on-demand:2011" minBufferTime="PT2S" type="static" mediaPresentationDuration="PT36.546757S" FBTagsetUsed="gen2hwbasicvp9" FBManifestIdentifier="FgAYDmdlbjJod2Jhc2ljdnA5GVayh73p0ayhA/SpkZLt7/0ElrbM6Nqw4AW+6qv439jZBuD3hK+z8/sNIhgQYXVkaW9fYWFjX2xuX3ZiciI2ygcUABIA"&gt;&lt;Period id="0" duration="PT36.546757S"&gt;&lt;AdaptationSet id="0" contentType="video" frameRate="15360/512" subsegmentAlignment="true" par="9:16" FBUnifiedUploadResolutionMos="360:78.4,480:78.4,720:78.4,1080:78.4"&gt;&lt;Representation id="1886087635368607v" bandwidth="2420562" codecs="vp09.00.40.08.01.01.01.01.00" mimeType="video/mp4" sar="1:1" FBEncodingTag="dash_vp9-basic-gen2_1080p" FBPlaybackResolutionMos="0:100,360:96,480:95.4,720:91.6,1080:83.5,1440:77.7" FBPlaybackResolutionMosConfidenceLevel="high" FBPlaybackResolutionCsvqm="0:100,360:98.84,480:98.53,720:96.9,1080:94.5,1440:91.9" width="1080" height="1920" FBQualityClass="hd" FBQualityLabel="1080p"&gt;&lt;BaseURL&gt;https://video-lax7-1.xx.fbcdn.net/o1/v/t2/f2/m366/AQPxQxD6SjlP9nzb36aHJysCH_3kHMLwCNHFHy0_Cb8lxtV56BhDoYCZX6Uv_QWyM2HOJ2lpwOHQe2f6LblobiVPlvLI7mbnyvdF8-iYkYYLKA.mp4?_nc_cat=111&amp;amp;_nc_sid=9ca052&amp;amp;_nc_ht=video-lax7-1.xx.fbcdn.net&amp;amp;_nc_ohc=nuh_BZWMLH4Q7kNvwE_qBv9&amp;amp;efg=eyJ2ZW5jb2RlX3RhZyI6ImRhc2hfdnA5LWJhc2ljLWdlbjJfMTA4MHAiLCJ2aWRlb19pZCI6NDcwMzQ3MTY1ODk5NDk5LCJvaWxfdXJsZ2VuX2FwcF9pZCI6MCwiY2xpZW50X25hbWUiOiJ1bmtub3duIiwieHB2X2Fzc2V0X2lkIjo2MTQ3OTcyOTEwMzY3MjksImFzc2V0X2FnZV9kYXlzIjo0ODUsInZpX3VzZWNhc2VfaWQiOjEwMTIxLCJkdXJhdGlvbl9zIjozNiwiYml0cmF0ZSI6MTgyOTA0NywidXJsZ2VuX3NvdXJjZSI6Ind3dyJ9&amp;amp;ccb=17-1&amp;amp;_nc_gid=S9IWspkML2qZXY3uPTcoKQ&amp;amp;_nc_ss=72289&amp;amp;_nc_zt=28&amp;amp;oh=00_Af6mQRtkU44AEidIE5A9eQk1QRlEn1r56O0SPSVvGNn1yQ&amp;amp;oe=6A1198C9&lt;/BaseURL&gt;&lt;SegmentBase indexRange="818-945" timescale="15360" FBFirstSegmentRange="946-1068852"&gt;&lt;Initialization range="0-817"/&gt;&lt;/SegmentBase&gt;&lt;/Representation&gt;&lt;Representation id="1619317939080587v" bandwidth="381160" codecs="vp09.00.21.08.01.01.01.01.00" mimeType="video/mp4" sar="1:1" FBEncodingTag="dash_vp9-basic-gen2_360p" FBPlaybackResolutionMos="0:100,360:72.1,480:67.6,720:58.8,1080:49.6,1440:41.7" FBPlaybackResolutionMosConfidenceLevel="high" FBPlaybackResolutionCsvqm="0:100,360:86.8,480:82.4,720:74.2,1080:64.5,1440:56" width="360" height="640" FBQualityClass="sd" FBQualityLabel="360p"&gt;&lt;BaseURL&gt;https://video-lax3-1.xx.fbcdn.net/o1/v/t2/f2/m366/AQM_1eoH7n5b0gLAAkIR0rr0RgbA1BibpD6eyEU8HiwtAxzTBIZAyhwgWrV01Xe2miszzLI86SN0x6MKwa0ziGXVZ6W_y_V0PO7xOkoa0rh9Hw.mp4?_nc_cat=110&amp;amp;_nc_sid=9ca052&amp;amp;_nc_ht=video-lax3-1.xx.fbcdn.net&amp;amp;_nc_ohc=SsqS1CCR_a0Q7kNvwFc-juO&amp;amp;efg=eyJ2ZW5jb2RlX3RhZyI6ImRhc2hfdnA5LWJhc2ljLWdlbjJfMzYwcCIsInZpZGVvX2lkIjo0NzAzNDcxNjU4OTk0OTksIm9pbF91cmxnZW5fYXBwX2lkIjowLCJjbGllbnRfbmFtZSI6InVua25vd24iLCJ4cHZfYXNzZXRfaWQiOjYxNDc5NzI5MTAzNjcyOSwiYXNzZXRfYWdlX2RheXMiOjQ4NSwidmlfdXNlY2FzZV9pZCI6MTAxMjEsImR1cmF0aW9uX3MiOjM2LCJiaXRyYXRlIjoyODExMzQsInVybGdlbl9zb3VyY2UiOiJ3d3cifQ%3D%3D&amp;amp;ccb=17-1&amp;amp;_nc_gid=S9IWspkML2qZXY3uPTcoKQ&amp;amp;_nc_ss=72289&amp;amp;_nc_zt=28&amp;amp;oh=00_Af7gBRWyZHumQg10OzbCbNikJNPNTjiCtRvSJb-KtUK7TA&amp;amp;oe=6A1181FE&lt;/BaseURL&gt;&lt;SegmentBase indexRange="818-945" timescale="15360" FBFirstSegmentRange="946-169519"&gt;&lt;Initialization range="0-817"/&gt;&lt;/SegmentBase&gt;&lt;/Representation&gt;&lt;Representation id="917759594045913v" bandwidth="1026687" codecs="vp09.00.30.08.01.01.01.01.00" mimeType="video/mp4" sar="1:1" FBEncodingTag="dash_vp9-basic-gen2_540p" FBPlaybackResolutionMos="0:100,360:85.7,480:81.3,720:75.2,1080:70.2,1440:65.3" FBPlaybackResolutionMosConfidenceLevel="high" FBPlaybackResolutionCsvqm="0:100,360:95.2,480:93.6,720:89.6,1080:85,1440:80.4" width="540" height="960" FBQualityClass="sd" FBQualityLabel="540p"&gt;&lt;BaseURL&gt;https://video-lax3-2.xx.fbcdn.net/o1/v/t2/f2/m366/AQNWwC94C4DEU2LaUTvxSYDto0PoqkGrikpj3tIOli7dErkrX-n8v21r05yJwdm3cEq7J5rq4nsT39yo4RfVFUyOTiGsA88Tx4Cd4FvX0mN0gQ.mp4?_nc_cat=103&amp;amp;_nc_sid=9ca052&amp;amp;_nc_ht=video-lax3-2.xx.fbcdn.net&amp;amp;_nc_ohc=JkgF4nMnMTgQ7kNvwFQP_vt&amp;amp;efg=eyJ2ZW5jb2RlX3RhZyI6ImRhc2hfdnA5LWJhc2ljLWdlbjJfNTQwcCIsInZpZGVvX2lkIjo0NzAzNDcxNjU4OTk0OTksIm9pbF91cmxnZW5fYXBwX2lkIjowLCJjbGllbnRfbmFtZSI6InVua25vd24iLCJ4cHZfYXNzZXRfaWQiOjYxNDc5NzI5MTAzNjcyOSwiYXNzZXRfYWdlX2RheXMiOjQ4NSwidmlfdXNlY2FzZV9pZCI6MTAxMjEsImR1cmF0aW9uX3MiOjM2LCJiaXRyYXRlIjo3NTQ0NzksInVybGdlbl9zb3VyY2UiOiJ3d3cifQ%3D%3D&amp;amp;ccb=17-1&amp;amp;_nc_gid=S9IWspkML2qZXY3uPTcoKQ&amp;amp;_nc_ss=72289&amp;amp;_nc_zt=28&amp;amp;oh=00_Af65YpJFcuRGZCXZe3He5COIOsukfnVrFFl0a_1zQM7vCQ&amp;amp;oe=6A119E69&lt;/BaseURL&gt;&lt;SegmentBase indexRange="818-945" timescale="15360" FBFirstSegmentRange="946-446966"&gt;&lt;Initialization range="0-817"/&gt;&lt;/SegmentBase&gt;&lt;/Representation&gt;&lt;Representation id="1402699428014714v" bandwidth="1817599" codecs="vp09.00.31.08.01.01.01.01.00" mimeType="video/mp4" sar="1:1" FBEncodingTag="dash_vp9-basic-gen2_720p" FBPlaybackResolutionMos="0:100,360:94.6,480:93,720:85.6,1080:78,1440:74.6" FBPlaybackResolutionMosConfidenceLevel="high" FBPlaybackResolutionCsvqm="0:100,360:98.13,480:97.4,720:95.1,1080:92.1,1440:89.1" width="720" height="1280" FBQualityClass="hd" FBQualityLabel="720p"&gt;&lt;BaseURL&gt;https://video-lax3-1.xx.fbcdn.net/o1/v/t2/f2/m366/AQPKiWex9nmug72qjCFLDovw4mhnzEEPElTH6tLDCYa-6nuc4yqbyBMAVs0PcejX0mw-qtnEIAGUgncuEtYq4qZtwno80g82LQYVADFr-th1QQ.mp4?_nc_cat=104&amp;amp;_nc_sid=9ca052&amp;amp;_nc_ht=video-lax3-1.xx.fbcdn.net&amp;amp;_nc_ohc=Jvepg4sfrQsQ7kNvwHzqK3X&amp;amp;efg=eyJ2ZW5jb2RlX3RhZyI6ImRhc2hfdnA5LWJhc2ljLWdlbjJfNzIwcCIsInZpZGVvX2lkIjo0NzAzNDcxNjU4OTk0OTksIm9pbF91cmxnZW5fYXBwX2lkIjowLCJjbGllbnRfbmFtZSI6InVua25vd24iLCJ4cHZfYXNzZXRfaWQiOjYxNDc5NzI5MTAzNjcyOSwiYXNzZXRfYWdlX2RheXMiOjQ4NSwidmlfdXNlY2FzZV9pZCI6MTAxMjEsImR1cmF0aW9uX3MiOjM2LCJiaXRyYXRlIjoxMzY0Mzk2LCJ1cmxnZW5fc291cmNlIjoid3d3In0%3D&amp;amp;ccb=17-1&amp;amp;_nc_gid=S9IWspkML2qZXY3uPTcoKQ&amp;amp;_nc_ss=72289&amp;amp;_nc_zt=28&amp;amp;oh=00_Af5L2MtU1mS0JmkiehtdTZJ4qAO1TJ1IgSc3YjO5pzPBow&amp;amp;oe=6A11ADB0&lt;/BaseURL&gt;&lt;SegmentBase indexRange="818-945" timescale="15360" FBFirstSegmentRange="946-811006"&gt;&lt;Initialization range="0-817"/&gt;&lt;/SegmentBase&gt;&lt;/Representation&gt;&lt;/AdaptationSet&gt;&lt;AdaptationSet id="1" contentType="audio" subsegmentStartsWithSAP="1" subsegmentAlignment="true"&gt;&lt;Representation id="3931637137055216a" bandwidth="67499" codecs="mp4a.40.5" mimeType="audio/mp4" FBAvgBitrate="67499" audioSamplingRate="44100" FBEncodingTag="dash_ln_heaac_vbr3_audio"&gt;&lt;AudioChannelConfiguration schemeIdUri="urn:mpeg:dash:23003:3:audio_channel_configuration:2011" value="2"/&gt;&lt;BaseURL&gt;https://video-lax3-2.xx.fbcdn.net/o1/v/t2/f2/m69/AQNrL5UMfQ6yi-g89L1lzJVJrE-9KHPc6-cjoWtSia3CgZf8klpMSpzgTHyhKkDnP5851E7LY5ZdeaQ0kg_tLIKD.mp4?strext=1&amp;amp;_nc_cat=100&amp;amp;_nc_sid=9ca052&amp;amp;_nc_ht=video-lax3-2.xx.fbcdn.net&amp;amp;_nc_ohc=R9giofbsJSMQ7kNvwGi0Trz&amp;amp;efg=eyJ2ZW5jb2RlX3RhZyI6ImRhc2hfbG5faGVhYWNfdmJyM19hdWRpbyIsInZpZGVvX2lkIjo0NzAzNDcxNjU4OTk0OTksIm9pbF91cmxnZW5fYXBwX2lkIjowLCJjbGllbnRfbmFtZSI6InVua25vd24iLCJ4cHZfYXNzZXRfaWQiOjYxNDc5NzI5MTAzNjcyOSwiYXNzZXRfYWdlX2RheXMiOjQ4NSwidmlfdXNlY2FzZV9pZCI6MTAxMjEsImR1cmF0aW9uX3MiOjM2LCJiaXRyYXRlIjo2NzczNSwidXJsZ2VuX3NvdXJjZSI6Ind3dyJ9&amp;amp;ccb=17-1&amp;amp;_nc_gid=S9IWspkML2qZXY3uPTcoKQ&amp;amp;_nc_ss=72289&amp;amp;_nc_zt=28&amp;amp;oh=00_Af6IH7PP6vfdKsnmSPIXLK_2o61ES6d_8K3ytOiUBoIsww&amp;amp;oe=6A11A586&lt;/BaseURL&gt;&lt;SegmentBase indexRange="824-1083" timescale="44100" FBFirstSegmentRange="1084-18789"&gt;&lt;Initialization range="0-823"/&gt;&lt;/SegmentBase&gt;&lt;/Representation&gt;&lt;/AdaptationSet&gt;&lt;/Period&gt;&lt;/MPD&gt;</t>
  </si>
  <si>
    <t>https://scontent-lax3-1.xx.fbcdn.net/v/t15.5256-10/474059813_1557688244913992_375724888333222765_n.jpg?stp=dst-jpg_s960x960_tt6&amp;_nc_cat=108&amp;ccb=1-7&amp;_nc_sid=117846&amp;_nc_ohc=0LGrO3gZCVUQ7kNvwEM_QU1&amp;_nc_oc=Adqej1R4uJruQ1_OaSfGBuHSoApLC-ceEpoQt6K75OnMf_-teqFsOqNN0mrG0P0aIws&amp;_nc_zt=23&amp;_nc_ht=scontent-lax3-1.xx&amp;_nc_gid=S9IWspkML2qZXY3uPTcoKQ&amp;_nc_ss=72289&amp;oh=00_Af6HKHng_XSSPCbb3Meukjfkzinez1lzXNU4bSphzrtETw&amp;oe=6A118D9E</t>
  </si>
  <si>
    <t>pfbid0zxPCiy3Rwtb4pNFqUdSh2zkMXALkVEAvSnEMTUjzbdBbV82ELAxvgusw5pS8EEqPl</t>
  </si>
  <si>
    <t>https://scontent-lax7-1.xx.fbcdn.net/v/t39.30808-1/335412731_239232315213151_8692087907760538342_n.jpg?stp=cp0_dst-jpg_s40x40_tt6&amp;_nc_cat=105&amp;ccb=1-7&amp;_nc_sid=e99d92&amp;_nc_ohc=8v8GFPT88ioQ7kNvwHTi3hz&amp;_nc_oc=AdoO6hSwdB8gbuO4Z3afLhWz9SfFgkF2UkYmdU_U6G081vjW9VCL75FLWuGmyCaGW68&amp;_nc_zt=24&amp;_nc_ht=scontent-lax7-1.xx&amp;_nc_gid=S9IWspkML2qZXY3uPTcoKQ&amp;_nc_ss=72289&amp;oh=00_Af7I3Km6HuVlhZWbXvdMGVzWpxMTiZjZr8U_y_lGJRAvag&amp;oe=6A11A731</t>
  </si>
  <si>
    <t>https://www.facebook.com/people/Hin-Lo/pfbid0zxPCiy3Rwtb4pNFqUdSh2zkMXALkVEAvSnEMTUjzbdBbV82ELAxvgusw5pS8EEqPl/</t>
  </si>
  <si>
    <t>2025-01-18T16:30:24.000Z</t>
  </si>
  <si>
    <t>https://www.facebook.com/groups/828799382668589/posts/831998832348644/</t>
  </si>
  <si>
    <t>UzpfSTU4MDQ2NTIxNzpWSzoxMzcwNTU3MzQxMDIzOTI4</t>
  </si>
  <si>
    <t>https://autos.yahoo.com.tw/news/2024%E6%9C%80%E5%AE%89%E5%85%A8%E7%9A%84%E9%9B%BB%E5%8B%95%E8%BB%8A%E7%AB%9F%E4%BE%86%E8%87%AA%E4%B8%AD%E5%9C%8B-zeekr-x%E7%8D%B2euro-ncap%E6%9C%80%E9%AB%98%E8%A9%95%E5%88%86-115210645.html</t>
  </si>
  <si>
    <t>2025-01-18T08:24:27.000Z</t>
  </si>
  <si>
    <t>2024最安全的電動車竟來自中國 Zeekr X獲Euro NCAP最高評分 - Yahoo奇摩汽車機車</t>
  </si>
  <si>
    <t>10162378000065218</t>
  </si>
  <si>
    <t>https://external-lax7-1.xx.fbcdn.net/emg1/v/t13/10962807779950440317?url=https%3A%2F%2Fs.yimg.com%2Fuu%2Fapi%2Fres%2F1.2%2Ft1qwRJlbtnSI08QdJ99V4w--%7EB%2FaD04MDA7dz0xMjAwO2FwcGlkPXl0YWNoeW9u%2Fhttps%3A%2F%2Fmedia.zenfs.com%2Fca%2Fcarture__812%2F0e7f4b95d41953dfb493d1523f3692db&amp;fb_obo=1&amp;utld=yimg.com&amp;stp=c0.5000x0.5000f_dst-jpg_flffffff_p500x261_q75_tt6&amp;_nc_gid=S9IWspkML2qZXY3uPTcoKQ&amp;_nc_oc=AdoiWu-xp9XJT0yIaUifO3s5UGMVG8gNMD63_POBh2ae9858dpIMelHkEDQDsctm62c&amp;ccb=13-1&amp;oh=06_Q3-_AfvZbgmWu3yC8XiGxWUWWSQ_0wuY9dBwfefderA8FQBe&amp;oe=6A0D8CD0&amp;_nc_sid=085657</t>
  </si>
  <si>
    <t>UzpfSTEwMDAwNjM2MzU1MzM1NjpWSzoxMzY5MTU5ODExMTYzNjgx</t>
  </si>
  <si>
    <t>2025-01-16T15:09:44.000Z</t>
  </si>
  <si>
    <t>pcb.1369159811163681</t>
  </si>
  <si>
    <t>https://www.facebook.com/media/set/?set=pcb.1369159811163681&amp;type=1</t>
  </si>
  <si>
    <t>4045636528991759</t>
  </si>
  <si>
    <t>https://scontent-ord5-2.xx.fbcdn.net/v/t39.30808-6/504058971_4183631365192274_3892574792904236068_n.jpg?stp=dst-jpg_s590x590_tt6&amp;_nc_cat=111&amp;ccb=1-7&amp;_nc_sid=aa7b47&amp;_nc_ohc=LtuAjFHWkT4Q7kNvwEi4R6M&amp;_nc_oc=AdqsnluiNKC7liY2eDy5TBb3q7fxSwj29YAxaIfAc_5r-WWa01E8b45pXNIcudrM6js&amp;_nc_zt=23&amp;_nc_ht=scontent-ord5-2.xx&amp;_nc_gid=WmQ9-5ooCEjKftoukDY8Yg&amp;_nc_ss=72289&amp;oh=00_Af6WaQ4oDXXQzOQEw5YaTgV_swFYs56zKUIbrPldVtNCdg&amp;oe=6A11934E</t>
  </si>
  <si>
    <t>pfbid08AsqfaSs45upKMDPctQ2F17Gj3LBpQmxTSbfosEsEes68CH65QcqSzkHUyADFndql</t>
  </si>
  <si>
    <t>4045636675658411</t>
  </si>
  <si>
    <t>https://scontent-ord5-1.xx.fbcdn.net/v/t39.30808-6/504089965_4183631505192260_4841543299997113314_n.jpg?stp=dst-jpg_s590x590_tt6&amp;_nc_cat=108&amp;ccb=1-7&amp;_nc_sid=aa7b47&amp;_nc_ohc=BIl_VgCd_QQQ7kNvwEOI3j0&amp;_nc_oc=Ado5PN3xAGa3q1ALyk7HkBhu9MQt1Asn-m1IZ-P1iP6FQii99OKeZOTHVIzp54_vT7I&amp;_nc_zt=23&amp;_nc_ht=scontent-ord5-1.xx&amp;_nc_gid=WmQ9-5ooCEjKftoukDY8Yg&amp;_nc_ss=72289&amp;oh=00_Af7nCR1VqC4QoTdrP_Vsd3G2Ma7UvSKAf9ex7OTron8pNw&amp;oe=6A11AB80</t>
  </si>
  <si>
    <t>4045636752325070</t>
  </si>
  <si>
    <t>https://scontent-ord5-1.xx.fbcdn.net/v/t39.30808-6/504744220_4183631551858922_5917657136038898762_n.jpg?stp=dst-jpg_s590x590_tt6&amp;_nc_cat=106&amp;ccb=1-7&amp;_nc_sid=aa7b47&amp;_nc_ohc=GnPswciLhcMQ7kNvwGQZ0iH&amp;_nc_oc=AdpVWSt4m7mcjxzeZCVsEyTgE8QUbb6WeiOxTxUQjnhrS8WloyA8tAaUxPg40-RBZRU&amp;_nc_zt=23&amp;_nc_ht=scontent-ord5-1.xx&amp;_nc_gid=WmQ9-5ooCEjKftoukDY8Yg&amp;_nc_ss=72289&amp;oh=00_Af7CHRpjVh5QQD86093nODCDoF-FaTruHTL8FYdJzB5pPQ&amp;oe=6A1195A6</t>
  </si>
  <si>
    <t>UzpfSTEwMDA2NzczNzQxNDY2ODpWSzoxMzY5MzE0NjU0NDgxNTMw</t>
  </si>
  <si>
    <t>2025-01-16T15:09:31.000Z</t>
  </si>
  <si>
    <t>https://www.facebook.com/groups/hkevdiary/permalink/1369314654481530/</t>
  </si>
  <si>
    <t>pcb.1369314654481530</t>
  </si>
  <si>
    <t>https://www.facebook.com/media/set/?set=pcb.1369314654481530&amp;type=1</t>
  </si>
  <si>
    <t>929642922636946</t>
  </si>
  <si>
    <t>https://scontent-ord5-3.xx.fbcdn.net/v/t39.30808-6/481708575_962467179354520_2585994146877906742_n.jpg?stp=cp6_dst-jpg_s590x590_tt6&amp;_nc_cat=109&amp;ccb=1-7&amp;_nc_sid=aa7b47&amp;_nc_ohc=C3anbJO77lsQ7kNvwEtRmQ7&amp;_nc_oc=Ado0vddjniXz_PITJav1GMm4suHKNhbNzJLXYBZm2cJ5sneEvN8wGQEOCWhHSbhVLeY&amp;_nc_zt=23&amp;_nc_ht=scontent-ord5-3.xx&amp;_nc_gid=WmQ9-5ooCEjKftoukDY8Yg&amp;_nc_ss=72289&amp;oh=00_Af7AP9W0FidalNeQP-XTti6UHdlclEhA6ug6fwQqdpRsqA&amp;oe=6A117A5F</t>
  </si>
  <si>
    <t>929642929303612</t>
  </si>
  <si>
    <t>https://scontent-ord5-1.xx.fbcdn.net/v/t39.30808-6/481199537_962467276021177_2101228527662169177_n.jpg?stp=dst-jpg_s590x590_tt6&amp;_nc_cat=108&amp;ccb=1-7&amp;_nc_sid=aa7b47&amp;_nc_ohc=nUmAD2k2eDYQ7kNvwGj4IM4&amp;_nc_oc=AdoZNJcB6C7d-BINHoMz-TrTwqF8ZtTtjLdXWE6g7mCe7c2gJWvm4N2B_kCVRUYSgfc&amp;_nc_zt=23&amp;_nc_ht=scontent-ord5-1.xx&amp;_nc_gid=WmQ9-5ooCEjKftoukDY8Yg&amp;_nc_ss=72289&amp;oh=00_Af5M1sqrxVE-KuUsuCEWER5IkCjUvMo6vecufuprbsLJhA&amp;oe=6A11AF72</t>
  </si>
  <si>
    <t>929642925970279</t>
  </si>
  <si>
    <t>https://scontent-ord5-3.xx.fbcdn.net/v/t39.30808-6/481258413_962467116021193_4162058248748035928_n.jpg?stp=dst-jpg_s590x590_tt6&amp;_nc_cat=109&amp;ccb=1-7&amp;_nc_sid=aa7b47&amp;_nc_ohc=0iJU82XoQvgQ7kNvwGR8DVy&amp;_nc_oc=AdpqZf0E8LlEONDYbIHMqEUlVIHeeut2p1QWymQtd-rlcxZ-9vj1XQ5gqJsa3UZv9jc&amp;_nc_zt=23&amp;_nc_ht=scontent-ord5-3.xx&amp;_nc_gid=WmQ9-5ooCEjKftoukDY8Yg&amp;_nc_ss=72289&amp;oh=00_Af7psHmJ664v1vRiNnUIzKUGW8Z6IX_ZLGEOn7qRcnai6A&amp;oe=6A1192A4</t>
  </si>
  <si>
    <t>929642915970280</t>
  </si>
  <si>
    <t>https://scontent-ord5-2.xx.fbcdn.net/v/t39.30808-6/481478484_962467396021165_3843696975288629376_n.jpg?stp=dst-jpg_p261x260_tt6&amp;_nc_cat=105&amp;ccb=1-7&amp;_nc_sid=aa7b47&amp;_nc_ohc=PXLQ2er_jToQ7kNvwHR030a&amp;_nc_oc=AdquXBBnOD2Scm3SqsWqUgbLER_LYXEfd9nGJiL1W5XDD7eVz-IqATZ_N4kR_Xv1tIw&amp;_nc_zt=23&amp;_nc_ht=scontent-ord5-2.xx&amp;_nc_gid=WmQ9-5ooCEjKftoukDY8Yg&amp;_nc_ss=72289&amp;oh=00_Af5CM1XB9cFODsAdrxgdKS3b8SMURJ-tDxevWZ9wfWQ1eQ&amp;oe=6A11B152</t>
  </si>
  <si>
    <t>929642919303613</t>
  </si>
  <si>
    <t>https://scontent-ord5-2.xx.fbcdn.net/v/t39.30808-6/482006433_962467082687863_8491108438628422465_n.jpg?stp=dst-jpg_s590x590_tt6&amp;_nc_cat=102&amp;ccb=1-7&amp;_nc_sid=aa7b47&amp;_nc_ohc=286gFvXSuMsQ7kNvwEbZY5z&amp;_nc_oc=AdpTZ7I0WxNv4-3KMlLKvp80r8lgS1lqgmtanobCjz32J6EET29J6clzIfLkLQk4_iE&amp;_nc_zt=23&amp;_nc_ht=scontent-ord5-2.xx&amp;_nc_gid=WmQ9-5ooCEjKftoukDY8Yg&amp;_nc_ss=72289&amp;oh=00_Af5Cs61QNMe1nWp7l20qi6EsA2Qouwzl9SwNimzuLdw-Eg&amp;oe=6A1185B8</t>
  </si>
  <si>
    <t>UzpfSTUzMTEwNzUxNjY0NTA0NTpWSzoxMzY5NDQyNTA0NDY4NzQ1</t>
  </si>
  <si>
    <t>2025-01-16T15:09:21.000Z</t>
  </si>
  <si>
    <t>https://www.facebook.com/groups/hkevdiary/permalink/1369442504468745/</t>
  </si>
  <si>
    <t>FF353358</t>
  </si>
  <si>
    <t>532012863221177</t>
  </si>
  <si>
    <t>https://scontent-ord5-3.xx.fbcdn.net/v/t39.30808-6/473572794_532012866554510_4767401348110713409_n.png?stp=dst-png_p526x296&amp;_nc_cat=109&amp;ccb=1-7&amp;_nc_sid=aa7b47&amp;_nc_ohc=uBqXCGpZ4swQ7kNvwFZokvW&amp;_nc_oc=AdqiAs8A4hvqnt7vK9isNhrbiwGJztpx7mUHbZFNbMNLwgeKMn2owHBDnBLjhWhF8R4&amp;_nc_zt=23&amp;_nc_ht=scontent-ord5-3.xx&amp;_nc_gid=WmQ9-5ooCEjKftoukDY8Yg&amp;_nc_ss=72289&amp;oh=00_Af4T9lPruijONkGCNmBNhGfeCJ9LjiV_ej0LTejDD03Dww&amp;oe=6A118924</t>
  </si>
  <si>
    <t>https://www.facebook.com/531107516645045/photos/gm.1369442504468745/532012863221177/?type=3</t>
  </si>
  <si>
    <t>UzpfSTE0NTgyNzMxNTg0MTc1Njg6Vks6MTM2ODU1MjYzNzg5MTA2NQ==</t>
  </si>
  <si>
    <t>2025-01-15T08:34:54.000Z</t>
  </si>
  <si>
    <t>FF232D2E</t>
  </si>
  <si>
    <t>1458276275083923</t>
  </si>
  <si>
    <t>https://www.facebook.com/1458273158417568/photos/gm.1368552637891065/1458276275083923/?type=3</t>
  </si>
  <si>
    <t>UzpfSTEyNDE0MTQ0ODM1ODk5OTc6Vks6MTM2ODU0ODQ0NDU1ODE1MQ==</t>
  </si>
  <si>
    <t>2025-01-15T08:25:23.000Z</t>
  </si>
  <si>
    <t>pcb.1368548444558151</t>
  </si>
  <si>
    <t>https://www.facebook.com/media/set/?set=pcb.1368548444558151&amp;type=1</t>
  </si>
  <si>
    <t>1244060803325365</t>
  </si>
  <si>
    <t>https://scontent-lga3-2.xx.fbcdn.net/v/t39.30808-6/473591210_1244060806658698_4938599123556375821_n.jpg?stp=dst-jpg_s590x590_tt6&amp;_nc_cat=111&amp;ccb=1-7&amp;_nc_sid=aa7b47&amp;_nc_ohc=KcvE129VHM4Q7kNvwEPzs5c&amp;_nc_oc=Adr2-5KncQdMvNCBOR1A76UwisGzFU9AguiifSOqLtMEjeCuMKD85imaG37Vp4ncKCY&amp;_nc_zt=23&amp;_nc_ht=scontent-lga3-2.xx&amp;_nc_gid=l-3lv8O6_ERG9Jw6svjnTA&amp;_nc_ss=72289&amp;oh=00_Af5JkdaMTy9Z65q4QUjuy4d_eIIGAzmjclXpftgMsotaTg&amp;oe=6A117A3F</t>
  </si>
  <si>
    <t>1241414483589997</t>
  </si>
  <si>
    <t>1244060769992035</t>
  </si>
  <si>
    <t>https://scontent-lga3-2.xx.fbcdn.net/v/t39.30808-6/473693931_1244060773325368_859138151779691602_n.jpg?stp=dst-jpg_s590x590_tt6&amp;_nc_cat=109&amp;ccb=1-7&amp;_nc_sid=aa7b47&amp;_nc_ohc=N81nxhNMHn8Q7kNvwFkiuuz&amp;_nc_oc=AdoPF5UwmqO7xKIdn7OgXxvBOPy_V316t6EPh9D38fSe2bK-QMW4z3NDpBnJwODP9XA&amp;_nc_zt=23&amp;_nc_ht=scontent-lga3-2.xx&amp;_nc_gid=l-3lv8O6_ERG9Jw6svjnTA&amp;_nc_ss=72289&amp;oh=00_Af5cDzcDBhzSdecQU9snhAfeuOTOknIobbqpho0DXGbJCA&amp;oe=6A11959E</t>
  </si>
  <si>
    <t>1244060723325373</t>
  </si>
  <si>
    <t>https://scontent-lga3-2.xx.fbcdn.net/v/t39.30808-6/473749838_1244060726658706_4326398539636042534_n.png?stp=dst-png_s590x590&amp;_nc_cat=111&amp;ccb=1-7&amp;_nc_sid=aa7b47&amp;_nc_ohc=8t0owQKSgD8Q7kNvwGaRnqK&amp;_nc_oc=Adq7m4tPs11f0sBFVv9DaeESr4rZuPzEXHwNJNLhBQU5dHAGNUI8ai1T7wAipCPCW_g&amp;_nc_zt=23&amp;_nc_ht=scontent-lga3-2.xx&amp;_nc_gid=l-3lv8O6_ERG9Jw6svjnTA&amp;_nc_ss=72289&amp;oh=00_Af4vWjfNWpiwsMG2In4aIISavHnRBb5vYy3CYj2HnqdSyQ&amp;oe=6A11B107</t>
  </si>
  <si>
    <t>1244060836658695</t>
  </si>
  <si>
    <t>https://scontent-lga3-2.xx.fbcdn.net/v/t39.30808-6/473564210_1244060839992028_9154295950864786982_n.png?stp=dst-png_s590x590&amp;_nc_cat=109&amp;ccb=1-7&amp;_nc_sid=aa7b47&amp;_nc_ohc=68NLwb66UFMQ7kNvwG7xfnV&amp;_nc_oc=AdoBbXd1vq4JyxodBLY3G6TpXiwbjE0cu4Rdm9RIiX6K44Wr33PI2xVYYX8kFPbE65k&amp;_nc_zt=23&amp;_nc_ht=scontent-lga3-2.xx&amp;_nc_gid=l-3lv8O6_ERG9Jw6svjnTA&amp;_nc_ss=72289&amp;oh=00_Af4snzBgWVh4qRX1LUNmS4LH2bhhopvCqMAld31WCCVxkw&amp;oe=6A11992F</t>
  </si>
  <si>
    <t>1244060736658705</t>
  </si>
  <si>
    <t>https://scontent-lga3-3.xx.fbcdn.net/v/t39.30808-6/473568877_1244060739992038_7252783747067772758_n.png?stp=dst-png_s590x590&amp;_nc_cat=105&amp;ccb=1-7&amp;_nc_sid=aa7b47&amp;_nc_ohc=534x7CKEBE4Q7kNvwHSqDAN&amp;_nc_oc=AdpnCAv_5ymJv-l2isPTmTbCjtB1dc1R1lBp3pTTazlKaWC7q8c4kdyWO0rZNT_IH-M&amp;_nc_zt=23&amp;_nc_ht=scontent-lga3-3.xx&amp;_nc_gid=l-3lv8O6_ERG9Jw6svjnTA&amp;_nc_ss=72289&amp;oh=00_Af7j-fXkbo3hB1yvqOHXHk_3R_RA95wDdCb8ueuWkBmYbA&amp;oe=6A119AC5</t>
  </si>
  <si>
    <t>UzpfSTU2MDU4ODM1NzpWSzoxMzY4NDc2MDM0NTY1Mzky</t>
  </si>
  <si>
    <t>https://app3.legco.gov.hk/ors/chinese/Invite.aspx?InvId=10000480</t>
  </si>
  <si>
    <t>2025-01-15T06:23:21.000Z</t>
  </si>
  <si>
    <t>app3.legco.gov.hk</t>
  </si>
  <si>
    <t>226547524203272:10160928705918358</t>
  </si>
  <si>
    <t>UzpfSTk1MTY1MjIyNjgxMDEyMzpWSzoxMzY3OTM2MjExMjg2MDQx</t>
  </si>
  <si>
    <t>2025-01-14T11:44:55.000Z</t>
  </si>
  <si>
    <t>UzpfSTEwMDA4ODQ2MDg4MjcwMTpWSzoxMzY3MzYzMzAxMzQzMzMy</t>
  </si>
  <si>
    <t>2025-01-13T13:29:44.000Z</t>
  </si>
  <si>
    <t>pcb.828814852667042</t>
  </si>
  <si>
    <t>https://www.facebook.com/media/set/?set=pcb.828814852667042&amp;type=1</t>
  </si>
  <si>
    <t>585950394363652</t>
  </si>
  <si>
    <t>https://scontent-ord5-1.xx.fbcdn.net/v/t39.30808-6/484569228_630758259882865_5422346316189685683_n.jpg?stp=dst-jpg_s590x590_tt6&amp;_nc_cat=106&amp;ccb=1-7&amp;_nc_sid=aa7b47&amp;_nc_ohc=Ox0lA_33okoQ7kNvwHvoxMY&amp;_nc_oc=AdqfUlvYMP7NuOhzN9jEsZOnN5j3iqnwys7Tot1k3rK3N1lBc4T5Y32nTnaw6Q2kfnU&amp;_nc_zt=23&amp;_nc_ht=scontent-ord5-1.xx&amp;_nc_gid=VxzVfHI2Zl4L52ZbIefqpw&amp;_nc_ss=72289&amp;oh=00_Af6TlsdTl29xDY3-NLOqXYrMwLO_3wKFCV7LMP2VJADWxg&amp;oe=6A117D80</t>
  </si>
  <si>
    <t>585950384363653</t>
  </si>
  <si>
    <t>https://scontent-ord5-2.xx.fbcdn.net/v/t39.30808-6/484836565_630758409882850_4026734282153850052_n.jpg?stp=dst-jpg_s590x590_tt6&amp;_nc_cat=102&amp;ccb=1-7&amp;_nc_sid=aa7b47&amp;_nc_ohc=DZbc_SJ-PjgQ7kNvwGnJtcl&amp;_nc_oc=AdpdJHvx5oP-QUStRBvLLCG1fIV57fzjcIUjv0WBWr0LW5bDUBabC4w3Ot8TWAcG4Eo&amp;_nc_zt=23&amp;_nc_ht=scontent-ord5-2.xx&amp;_nc_gid=VxzVfHI2Zl4L52ZbIefqpw&amp;_nc_ss=72289&amp;oh=00_Af7lLytCqCdaH6X4ukk3GA-45NQKzR-8t9xeu0gW1Hvl-Q&amp;oe=6A117D82</t>
  </si>
  <si>
    <t>https://scontent-ord5-2.xx.fbcdn.net/v/t39.30808-1/335412731_239232315213151_8692087907760538342_n.jpg?stp=cp0_dst-jpg_s40x40_tt6&amp;_nc_cat=105&amp;ccb=1-7&amp;_nc_sid=e99d92&amp;_nc_ohc=8v8GFPT88ioQ7kNvwFRRBHV&amp;_nc_oc=AdrdKsXXtPHSxjYx-ldyKg9Uh8MTu0njoJ0OL0447-SIfrTSdqUSjs4rScXAoNCok0w&amp;_nc_zt=24&amp;_nc_ht=scontent-ord5-2.xx&amp;_nc_gid=VxzVfHI2Zl4L52ZbIefqpw&amp;_nc_ss=72289&amp;oh=00_Af7jgjBRFk-4LHFfannGmpWBUTXJsEG3qrLA7MlHyynsbQ&amp;oe=6A11A731</t>
  </si>
  <si>
    <t>2025-01-13T12:57:48.000Z</t>
  </si>
  <si>
    <t>https://www.facebook.com/groups/828799382668589/posts/828814852667042/</t>
  </si>
  <si>
    <t>UzpfSTU5ODA5MTIyOTIxMzMxOTpWSzoxMzY3MTE4NTM0NzAxMTQy</t>
  </si>
  <si>
    <t>2025-01-13T04:03:21.000Z</t>
  </si>
  <si>
    <t>https://www.facebook.com/groups/hkevdiary/permalink/1367118534701142/</t>
  </si>
  <si>
    <t>pcb.1367118534701142</t>
  </si>
  <si>
    <t>https://www.facebook.com/media/set/?set=pcb.1367118534701142&amp;type=1</t>
  </si>
  <si>
    <t>643259578029817</t>
  </si>
  <si>
    <t>https://scontent-ord5-3.xx.fbcdn.net/v/t39.30808-6/486161571_691077066581401_7109279698158335883_n.jpg?stp=dst-jpg_s590x590_tt6&amp;_nc_cat=110&amp;ccb=1-7&amp;_nc_sid=aa7b47&amp;_nc_ohc=_nrx_XaSF1AQ7kNvwGzhvna&amp;_nc_oc=Adrf1C9nP_IsfzhXMXhPv79rLAlfKvD52yDJ6NSgBpl0UeuQB2GesifLmkbjsWJEo7w&amp;_nc_zt=23&amp;_nc_ht=scontent-ord5-3.xx&amp;_nc_gid=VxzVfHI2Zl4L52ZbIefqpw&amp;_nc_ss=72289&amp;oh=00_Af4-4JmG0ZHjadtVqI02U5tB3ODB_667KINi-YTYgSQHNw&amp;oe=6A119EF1</t>
  </si>
  <si>
    <t>598091229213319</t>
  </si>
  <si>
    <t>643259564696485</t>
  </si>
  <si>
    <t>https://scontent-ord5-2.xx.fbcdn.net/v/t39.30808-6/485708377_691076976581410_1891572504844057590_n.jpg?stp=dst-jpg_s590x590_tt6&amp;_nc_cat=105&amp;ccb=1-7&amp;_nc_sid=aa7b47&amp;_nc_ohc=CHOfe4RL2E0Q7kNvwHaU40W&amp;_nc_oc=AdrPNfj52mGmGpIkEsEq8f08ydqQAombw8t60TRX7IkqUv_Q8q9vV8n-MhGrMuqLd5U&amp;_nc_zt=23&amp;_nc_ht=scontent-ord5-2.xx&amp;_nc_gid=VxzVfHI2Zl4L52ZbIefqpw&amp;_nc_ss=72289&amp;oh=00_Af5F0iRLEmy_P2xTr33HBrh7vprC1va3QgmjoCj-JHYF0A&amp;oe=6A119930</t>
  </si>
  <si>
    <t>UzpfSTEwMDAxMzA3OTUzMjc4MTpWSzoxMzY1MzI3NTA0ODgwMjQ1</t>
  </si>
  <si>
    <t>2025-01-10T11:40:17.000Z</t>
  </si>
  <si>
    <t>UzpfSTEwMDA2MzQ5MjM1NjYxMjpWSzoxMzY1Mjg4NjM0ODg0MTMy</t>
  </si>
  <si>
    <t>https://www.tesla.com/zh_hk/modely/design?referral=samantha34964</t>
  </si>
  <si>
    <t>2025-01-10T09:12:53.000Z</t>
  </si>
  <si>
    <t>2025全新Model Y懶人包 一如預期所以驚喜欠奉？</t>
  </si>
  <si>
    <t>pcb.1365288634884132</t>
  </si>
  <si>
    <t>https://www.facebook.com/media/set/?set=pcb.1365288634884132&amp;type=1</t>
  </si>
  <si>
    <t>1144845980975136</t>
  </si>
  <si>
    <t>https://scontent.fjan1-1.fna.fbcdn.net/v/t39.30808-6/492572113_1237006321759101_7505440284143472063_n.jpg?stp=dst-jpg_p552x414_tt6&amp;_nc_cat=102&amp;ccb=1-7&amp;_nc_sid=aa7b47&amp;_nc_ohc=-Lj1KMPBs-MQ7kNvwEZLVng&amp;_nc_oc=AdpEBDpuZ84TnaIf1KAFnm8z4t4_hMUXXn-nTUz5cR_IHs9YPxsX-fvTLY6pRNDyQdM&amp;_nc_zt=23&amp;_nc_ht=scontent.fjan1-1.fna&amp;_nc_gid=o05qtNnYYv8zY06OhNFs6Q&amp;_nc_ss=7c289&amp;oh=00_Af6crZSuYtMCxKgNBqtko-EGsNlGnfe2Ecysl6B2Lknamw&amp;oe=6A11A0E3</t>
  </si>
  <si>
    <t>可能是汽車、地圖、藍圖、平面圖和文字的圖像</t>
  </si>
  <si>
    <t>1144899824303085</t>
  </si>
  <si>
    <t>https://scontent.fjan1-1.fna.fbcdn.net/v/t39.30808-6/494135471_1237006281759105_4539128142801317861_n.jpg?stp=dst-jpg_s590x590_tt6&amp;_nc_cat=111&amp;ccb=1-7&amp;_nc_sid=aa7b47&amp;_nc_ohc=NUDb1rr2L8IQ7kNvwFJfuQ3&amp;_nc_oc=AdqrdyxXsnarBWcH_r4JxxnQMM7S8JPH4YBcUDnIrjnPNmNJORiJ8dCnupXCqNlpLPE&amp;_nc_zt=23&amp;_nc_ht=scontent.fjan1-1.fna&amp;_nc_gid=o05qtNnYYv8zY06OhNFs6Q&amp;_nc_ss=7c289&amp;oh=00_Af7ifC3PnZo3Wt2UMEEn9tx5bDGH3Nf-24AlTMqLxIOEgw&amp;oe=6A11956A</t>
  </si>
  <si>
    <t>1144899797636421</t>
  </si>
  <si>
    <t>https://scontent.fjan1-1.fna.fbcdn.net/v/t39.30808-6/493698932_1237006645092402_9108790253507524653_n.jpg?stp=dst-jpg_s590x590_tt6&amp;_nc_cat=109&amp;ccb=1-7&amp;_nc_sid=aa7b47&amp;_nc_ohc=kOhdZYAyMewQ7kNvwGgkwma&amp;_nc_oc=Adra-NFmZ4843w6BumVl7-FmXGFCe_cVcKRpLYT3tkWJOgmxrklNBW9zb8mmQu9bthE&amp;_nc_zt=23&amp;_nc_ht=scontent.fjan1-1.fna&amp;_nc_gid=o05qtNnYYv8zY06OhNFs6Q&amp;_nc_ss=7c289&amp;oh=00_Af4Qt2y-ARPxySSI0A3D8hy--km5X-ixjCXjc42pA9WaOA&amp;oe=6A119CA2</t>
  </si>
  <si>
    <t>1144899814303086</t>
  </si>
  <si>
    <t>https://scontent.fjan1-1.fna.fbcdn.net/v/t39.30808-6/493827241_1237006515092415_68179023598524862_n.jpg?stp=dst-jpg_p417x417_tt6&amp;_nc_cat=109&amp;ccb=1-7&amp;_nc_sid=aa7b47&amp;_nc_ohc=UWxt5LXCjlMQ7kNvwFOV68M&amp;_nc_oc=AdpqSxTw4Okr2KP7PZG1W61k7mOnNKkbrNuaQaPDvZgSBkWEOkT7BtrbIw2p0tZyjfE&amp;_nc_zt=23&amp;_nc_ht=scontent.fjan1-1.fna&amp;_nc_gid=o05qtNnYYv8zY06OhNFs6Q&amp;_nc_ss=7c289&amp;oh=00_Af4iiIWt3hd8uhhoaUrs3bF-SuMoRvu8EJeRcatTZ2zMqw&amp;oe=6A11A7F6</t>
  </si>
  <si>
    <t>1144899880969746</t>
  </si>
  <si>
    <t>https://scontent.fjan1-1.fna.fbcdn.net/v/t39.30808-6/493320349_1237006498425750_6179424256440022830_n.jpg?stp=dst-jpg_s590x590_tt6&amp;_nc_cat=104&amp;ccb=1-7&amp;_nc_sid=aa7b47&amp;_nc_ohc=s2U0iJlceucQ7kNvwGic7y0&amp;_nc_oc=Adq_Uk7qBdjr1seQIiADs7BAWL68SYT7bBGB1hWwscauqnbhSBlqGjM7_EpAeVUR5gs&amp;_nc_zt=23&amp;_nc_ht=scontent.fjan1-1.fna&amp;_nc_gid=o05qtNnYYv8zY06OhNFs6Q&amp;_nc_ss=7c289&amp;oh=00_Af6wpYZY-tWXJi3UW3dFkgiGkamC6XB8T5vEDy-JNkKs-A&amp;oe=6A117B14</t>
  </si>
  <si>
    <t>UzpfSTEwMDA2MzQ5MjM1NjYxMjpWSzoxMzY1MTQ3MzkxNTY0OTIz</t>
  </si>
  <si>
    <t>2025-01-10T03:43:31.000Z</t>
  </si>
  <si>
    <t>FF162332</t>
  </si>
  <si>
    <t>1144861697640231</t>
  </si>
  <si>
    <t>https://www.facebook.com/photo.php?fbid=1144861697640231&amp;set=gm.1365147391564923&amp;type=3</t>
  </si>
  <si>
    <t>UzpfSTEwOTM2MjE2MzA6Vks6MTM2NTA4ODM5NDkwNDE1Ng==</t>
  </si>
  <si>
    <t>2025-01-10T01:57:08.000Z</t>
  </si>
  <si>
    <t>pcb.1365088394904156</t>
  </si>
  <si>
    <t>https://www.facebook.com/media/set/?set=pcb.1365088394904156&amp;type=1</t>
  </si>
  <si>
    <t>10235167946754870</t>
  </si>
  <si>
    <t>https://scontent-den2-1.xx.fbcdn.net/v/t39.30808-6/472823447_10235167946794871_7733800829402019116_n.jpg?stp=dst-jpg_s590x590_tt6&amp;_nc_cat=101&amp;ccb=1-7&amp;_nc_sid=aa7b47&amp;_nc_ohc=bFD_w1dkF_sQ7kNvwHv0mJF&amp;_nc_oc=Adplm4Xx4NL1F7eH8JCvGeuVeHiy8bStviuCFb8A5bRHhJmeuFB8ySn2R4fwnD1GbHA&amp;_nc_zt=23&amp;_nc_ht=scontent-den2-1.xx&amp;_nc_gid=o16mQWB1xGs4cBJYTK2wAg&amp;_nc_ss=72289&amp;oh=00_Af5uT9tpUdTC4qBtyhiiOagA71uPnaxOA2HSJ0hDPlPMwQ&amp;oe=6A119666</t>
  </si>
  <si>
    <t>pfbid0382ggTAgYQBHD9KEY1gkH9WzqS7wAQ3H8hVrHXaqbbXXA8Mi25qX7rtC9BbBaLtBcl</t>
  </si>
  <si>
    <t>10235167946594866</t>
  </si>
  <si>
    <t>https://scontent-den2-1.xx.fbcdn.net/v/t39.30808-6/472715940_10235167946674868_8632303180888004119_n.jpg?stp=dst-jpg_s590x590_tt6&amp;_nc_cat=100&amp;ccb=1-7&amp;_nc_sid=aa7b47&amp;_nc_ohc=TUZzjtlfCQMQ7kNvwHoiALq&amp;_nc_oc=AdoijX2YqMWhBbCjwlL55wJGMzfuUlrFZF9GFlRMYaKkc5xNowfyYEQ6Drx-d4zPql8&amp;_nc_zt=23&amp;_nc_ht=scontent-den2-1.xx&amp;_nc_gid=o16mQWB1xGs4cBJYTK2wAg&amp;_nc_ss=72289&amp;oh=00_Af7DTV6J9yeueSc4YVY9ieBKUFSHhv68I5GNgm33-2239w&amp;oe=6A11A7B0</t>
  </si>
  <si>
    <t>10235167947114879</t>
  </si>
  <si>
    <t>https://scontent-den2-1.xx.fbcdn.net/v/t39.30808-6/472716370_10235167947274883_2377329101802694385_n.jpg?stp=dst-jpg_p350x350_tt6&amp;_nc_cat=101&amp;ccb=1-7&amp;_nc_sid=aa7b47&amp;_nc_ohc=6XNUEpNWQssQ7kNvwFxmJYP&amp;_nc_oc=AdoENdkKUgyqvy_tJ34qu3QGh_IHdFl2MvhO5eWVe0CsfBQCUfW1y1XJNkVZt_k4mtM&amp;_nc_zt=23&amp;_nc_ht=scontent-den2-1.xx&amp;_nc_gid=o16mQWB1xGs4cBJYTK2wAg&amp;_nc_ss=72289&amp;oh=00_Af4jgJJRwmcvaTr1S3b_egwlq69uzCKShYGLQVMgQPfZDQ&amp;oe=6A119473</t>
  </si>
  <si>
    <t>10235167947514889</t>
  </si>
  <si>
    <t>https://scontent-den2-1.xx.fbcdn.net/v/t39.30808-6/472690281_10235167947554890_3384768162435370101_n.jpg?stp=dst-jpg_s851x315_tt6&amp;_nc_cat=108&amp;ccb=1-7&amp;_nc_sid=aa7b47&amp;_nc_ohc=F-LKWTqvc4kQ7kNvwGROxmw&amp;_nc_oc=AdpqRYozikOoEEAn6Oi2-6zDBqgLFGazrbZAoYrks_yHdniBXAzqHSqKXecLoSnVkgM&amp;_nc_zt=23&amp;_nc_ht=scontent-den2-1.xx&amp;_nc_gid=o16mQWB1xGs4cBJYTK2wAg&amp;_nc_ss=72289&amp;oh=00_Af5mGLCrcn3s2zeGS0QJPrSfIw8zOtVlgKh2ReXOanfkDA&amp;oe=6A11A7DB</t>
  </si>
  <si>
    <t>10235167947754895</t>
  </si>
  <si>
    <t>https://scontent-den2-1.xx.fbcdn.net/v/t39.30808-6/473081310_10235167947834897_4529321040547938974_n.jpg?stp=dst-jpg_s590x590_tt6&amp;_nc_cat=105&amp;ccb=1-7&amp;_nc_sid=aa7b47&amp;_nc_ohc=qtaHYRL-C8YQ7kNvwGC9xbu&amp;_nc_oc=AdpFw-c1fEHbtMjmKUN6uOSiKETrxeqlgYbmXODhdPP2wc1ppehTWg-yqkuBg2FwpVE&amp;_nc_zt=23&amp;_nc_ht=scontent-den2-1.xx&amp;_nc_gid=o16mQWB1xGs4cBJYTK2wAg&amp;_nc_ss=72289&amp;oh=00_Af4d18Hz6L4_-svV61dd95hB2tj9rMJ9enpChPa8FHlaxA&amp;oe=6A11ACEA</t>
  </si>
  <si>
    <t>UzpfSTEwMDA2MzQ5MjM1NjYxMjpWSzoxMzY1MDk4MTQxNTY5ODQ4</t>
  </si>
  <si>
    <t>2025-01-10T01:56:18.000Z</t>
  </si>
  <si>
    <t>1144644960995238</t>
  </si>
  <si>
    <t>可能是汽車和顯示的文字是「 TESLA HK 全新 全新Model Model Y LAUNCH SERIES 預計五月開始交付 限量發售 重新構思的外觀設計 全新的車廂裝飾風格， 親量發信，重新構息的外設計、全新的車麻裝師國格，》 配以 高級選項和自訂升級。 探索功能 後輪驅動 HK$306,650 466公里續航距離（WLTP預估值） 466公里 466 公里 續航距離 (WLTP 預估值）* 5.9 秒0-100公里/小時 0-100 公里/小時 201 201公里/小時最高時速 公里/小時 最高時速 長酒航 HK$347,520 」的圖像</t>
  </si>
  <si>
    <t>https://www.facebook.com/photo.php?fbid=1144644960995238&amp;set=gm.1365098141569848&amp;type=3</t>
  </si>
  <si>
    <t>UzpfSTEwMDA2MzQ5MjM1NjYxMjpWSzoxMzY0Nzg2Mzk0OTM0MzU2</t>
  </si>
  <si>
    <t>2025-01-09T14:13:13.000Z</t>
  </si>
  <si>
    <t>https://scontent-den2-1.xx.fbcdn.net/v/t39.30808-1/306850270_535693431890397_4737971069423983421_n.jpg?stp=cp0_dst-jpg_s40x40_tt6&amp;_nc_cat=107&amp;ccb=1-7&amp;_nc_sid=2d3e12&amp;_nc_ohc=n8mtGAU-__oQ7kNvwHJwdMc&amp;_nc_oc=AdodAckYe9zko0dGBxcHcClBJfp82bBbR2e5NGPrWlyjQ0n3M9Euq5RMdlAexxOjQe0&amp;_nc_zt=24&amp;_nc_ht=scontent-den2-1.xx&amp;_nc_gid=o16mQWB1xGs4cBJYTK2wAg&amp;_nc_ss=72289&amp;oh=00_Af6m823xivCiv2PHMvoUEc4ZxGdAWu6IAfkyesVLBoineA&amp;oe=6A118C4A</t>
  </si>
  <si>
    <t>Model Y 2024 疑似清貨價
RWD後驅版一換一正價由HK$316,200➡️HK$265,500
聽日1月10日生效</t>
  </si>
  <si>
    <t>2025-01-09T14:09:07.000Z</t>
  </si>
  <si>
    <t>https://www.facebook.com/samanthac.travel/posts/pfbid02XX5gySG5QKnX5PTA71SaksMBNVFn3ByMbJDReJFZJMCYagMGhkY1vKodn2GvT1o4l</t>
  </si>
  <si>
    <t>UzpfSTEwMDA2MzQ5MjM1NjYxMjpWSzoxMzY0NjQzNjA4MjgxOTY4</t>
  </si>
  <si>
    <t>2025-01-09T09:34:47.000Z</t>
  </si>
  <si>
    <t>pcb.1364643608281968</t>
  </si>
  <si>
    <t>https://www.facebook.com/media/set/?set=pcb.1364643608281968&amp;type=1</t>
  </si>
  <si>
    <t>1144122381047496</t>
  </si>
  <si>
    <t>https://scontent-dfw5-2.xx.fbcdn.net/v/t39.30808-6/492699302_1237002445092822_5415296095572978295_n.jpg?stp=dst-jpg_s590x590_tt6&amp;_nc_cat=107&amp;ccb=1-7&amp;_nc_sid=aa7b47&amp;_nc_ohc=buGKb7YAp-QQ7kNvwEPipTN&amp;_nc_oc=Adp83t7KHL36R616UBNKzIWWWhnVCIV6CwuiZtUa1fCkCYPMBpdNbwxLl-NnzFjOVX0&amp;_nc_zt=23&amp;_nc_ht=scontent-dfw5-2.xx&amp;_nc_gid=jX9gZFPnqX8K0-Ifqgg3yA&amp;_nc_ss=72289&amp;oh=00_Af7jTZZdju_K258DxLAcdXbqYTz9JZonD4gJrRTift5utw&amp;oe=6A1193D5</t>
  </si>
  <si>
    <t>1144122421047492</t>
  </si>
  <si>
    <t>https://scontent-dfw5-1.xx.fbcdn.net/v/t39.30808-6/493143037_1237002501759483_3670667864398216097_n.jpg?stp=dst-jpg_s590x590_tt6&amp;_nc_cat=105&amp;ccb=1-7&amp;_nc_sid=aa7b47&amp;_nc_ohc=-4zjuGPmn-0Q7kNvwEU-7il&amp;_nc_oc=Adq5ba5yPtDoMwjQTfvUGqTzkmdGMbYsn05VU9SxVsqLdCLPQSS5eLSs2HLEVDO90lo&amp;_nc_zt=23&amp;_nc_ht=scontent-dfw5-1.xx&amp;_nc_gid=jX9gZFPnqX8K0-Ifqgg3yA&amp;_nc_ss=72289&amp;oh=00_Af6cOSj20tkd7j8AKOBsY-dSkffwtMIatC9apxQw_NGImQ&amp;oe=6A117B5A</t>
  </si>
  <si>
    <t>1144122477714153</t>
  </si>
  <si>
    <t>https://scontent-dfw5-1.xx.fbcdn.net/v/t39.30808-6/492839738_1237002781759455_1519233145030704350_n.jpg?stp=dst-jpg_s590x590_tt6&amp;_nc_cat=110&amp;ccb=1-7&amp;_nc_sid=aa7b47&amp;_nc_ohc=FDdtkFtTTXYQ7kNvwEg-5mJ&amp;_nc_oc=AdohBOyf9GsRMaSClD70soM946a19pFdi4u2B3Uw7LkRMvDMhUli_YP-ta4AwkhLYhU&amp;_nc_zt=23&amp;_nc_ht=scontent-dfw5-1.xx&amp;_nc_gid=jX9gZFPnqX8K0-Ifqgg3yA&amp;_nc_ss=72289&amp;oh=00_Af4DHBRcNbOI5cReYjUNhlNWrYXFuoGq4_6ECPkhREH23A&amp;oe=6A117FA5</t>
  </si>
  <si>
    <t>UzpfSTEwMDA4ODQ2MDg4MjcwMTpWSzoxMzY0NjMyNjg0OTQ5NzI3</t>
  </si>
  <si>
    <t>2025-01-09T09:31:51.000Z</t>
  </si>
  <si>
    <t>https://www.facebook.com/groups/hkevdiary/permalink/1364632684949727/</t>
  </si>
  <si>
    <t>575995032008435</t>
  </si>
  <si>
    <t>可能是顯示的文字是「 TESLA 2024年電動私家車首次登記數字 （品牌） hkevdb.com 全年 BYD B.M.W. MERCEDES BENZ MAXUS 3429 5819 2331 2055 SMART 9556 M.G. 1486 ZEEKR 1212 697 DENZA 574 HYUNDAI 568 KIA- 550 MINI 521 YO 492 XPENG 488 VOLKSWAGEN 363 ORA 350 VOLVO 328 AUDI 322 NISSAN PORSCHE 226 GACAION 222 HONDA 213 SUBARU 210 LEXUS 192 150 MOBILITY DONGFENG i 127 POLESTAR 127 NETA 120 DFSK 97 79 PEUGEOT WULING 50 LOTUS 11 FIAT 7 EVEASY JAGUAR 1 ROLLSROYCE ROLLS ROYCE 1 SGMW 1 1000 2000 3000 更多資訊： hkevdb.com 4000 5000 6000 7000 8000 9000 10000 11000 」的圖形</t>
  </si>
  <si>
    <t>https://scontent-dfw5-1.xx.fbcdn.net/v/t39.30808-6/480805657_612187981722473_6269308214900061115_n.jpg?stp=dst-jpg_s720x720_tt6&amp;_nc_cat=111&amp;ccb=1-7&amp;_nc_sid=127cfc&amp;_nc_ohc=6zii_77YjgEQ7kNvwG5a3gs&amp;_nc_oc=Adri4xxG9udD03Kzc7TASGOOos_DqsbMePkx94iMO5jLu7274GeohaKP22NFREvVIc8&amp;_nc_zt=23&amp;_nc_ht=scontent-dfw5-1.xx&amp;_nc_gid=jX9gZFPnqX8K0-Ifqgg3yA&amp;_nc_ss=72289&amp;oh=00_Af52oA2R4iOFd5VXqg-SCjiO21yXi4BXV4aFGRfMwgbNgw&amp;oe=6A11A882</t>
  </si>
  <si>
    <t>https://www.facebook.com/photo.php?fbid=575995032008435&amp;set=a.112768591664417&amp;type=3</t>
  </si>
  <si>
    <t>https://scontent-dfw6-1.xx.fbcdn.net/v/t39.30808-1/317600498_100972522861444_6118366375998628037_n.jpg?stp=cp0_dst-jpg_s40x40_tt6&amp;_nc_cat=101&amp;ccb=1-7&amp;_nc_sid=2d3e12&amp;_nc_ohc=ArQVEk5cWFEQ7kNvwEtYBc9&amp;_nc_oc=AdqYex8S5RGWm9X8iBi2XM6FRyFCKkl1TQ8FoNUeWjdxgg3xjIyH5YPiXJ6Ls6m7tpU&amp;_nc_zt=24&amp;_nc_ht=scontent-dfw6-1.xx&amp;_nc_gid=jX9gZFPnqX8K0-Ifqgg3yA&amp;_nc_ss=72289&amp;oh=00_Af782Hw7uP8PGBd1tuh_PUj0vh_SMFC8FHWD4sMfzBv0ew&amp;oe=6A119B4E</t>
  </si>
  <si>
    <t>【2024年十大電動車品牌及型號】
➡️十大品牌‼️
1️⃣TESLA
2️⃣BYD
3️⃣B.M.W.
4️⃣MERCEDES-BENZ
5️⃣MAXUS
6️⃣SMART
7️⃣M.G.
8️⃣ZEEKR
9️⃣DENZA
HYUNDAI
➡️十大型號‼️
1️⃣TESLA MODEL 3 RWD - 3,347部
2️⃣TESLA MODEL Y RWD - 3,206部
3️⃣BYD SEAL - 3,029部
4️⃣TESLA MODEL 3 LR - 2,227部 
5️⃣BYD ATTO 3 - 1,663部
6️⃣SMART #1 BRABUS - 889部
7️⃣BYD DOLPHIN - 833部
8️⃣MERCEDES-BENZ EQB 250 - 775部
9️⃣MAXUS MIFA 9 PREMIUM - 768部
MAXUS MIFA 7 PREMIUM - 723部
*以運輸署登記型號名稱計
想知邊部電動車好賣啲？Click入黎網站 https://hkevdb.com</t>
  </si>
  <si>
    <t>NjQyMTgzOTU5MjA4MTA3Omh0dHBzXGEvL2hrZXZkYi5jb20vOjpEZWZhdWx0Ojo6NTc1OTk2MTQyMDA4MzI0Og==</t>
  </si>
  <si>
    <t>https://lm.facebook.com/l.php?u=https%3A%2F%2Fhkevdb.com%2F&amp;h=AUA9xvYMSE9NZWKGyjOJXRfx29f8ARm42XDw8dbW_S78qSjdxsfIUqCNPMJ60jtwJSHonocJ0BwQI2soZYC3c8dTXc33qcP3MniTC3qfyT9pqhDeVAGBX9M-9hd3qeN5-6gMtRqfV5ePBQtMP15agj2FaQbmTG9V&amp;s=1</t>
  </si>
  <si>
    <t>https://l.facebook.com/l.php?u=https%3A%2F%2Fhkevdb.com%2F&amp;h=AUD35DA2uOiJHR0Wik9sieRGF7kMciwEMOUw2qCKwu2jP9m4f3TdqUR0t1UjZPUUeVKFpajYCKkz3YjL60UxmB0K8ExiUd01NzJ8pTCMBv-0k_tLeUEecubEW72a8OIUKmN1eexnSjc_MUy4OpL7qojWjEAr8mTm&amp;s=1</t>
  </si>
  <si>
    <t>2025-01-09T08:54:29.000Z</t>
  </si>
  <si>
    <t>https://www.facebook.com/hkevdb/posts/pfbid0KJkDa9x1S2v8NSwtKV9s63iVhu7JaMHLM93v3TxAWkg5yvaTREut9pnXQ6SrfT5bl</t>
  </si>
  <si>
    <t>UzpfSTg5MTg3OTc1OTc3MDU2MzpWSzoxMzY0NDU2MjE0OTY3Mzc0</t>
  </si>
  <si>
    <t>2025-01-09T02:40:04.000Z</t>
  </si>
  <si>
    <t>FF85817E</t>
  </si>
  <si>
    <t>3802086670043454</t>
  </si>
  <si>
    <t>https://www.facebook.com/891879759770563/photos/gm.1364456214967374/3802086670043454/?type=3</t>
  </si>
  <si>
    <t>UzpfSTEwMDAxMzA3OTUzMjc4MTpWSzoxMzYyMDYwNTAxODczNjEy</t>
  </si>
  <si>
    <t>2025-01-06T10:04:39.000Z</t>
  </si>
  <si>
    <t>UzpfSTEwMDA5MzU2ODI5MjMyNzpWSzoxMzYxMjQ5Mzc1Mjg4MDU4</t>
  </si>
  <si>
    <t>2025-01-04T12:07:31.000Z</t>
  </si>
  <si>
    <t>https://www.facebook.com/groups/hkevdiary/permalink/1361249375288058/</t>
  </si>
  <si>
    <t>pcb.1361249375288058</t>
  </si>
  <si>
    <t>https://www.facebook.com/media/set/?set=pcb.1361249375288058&amp;type=1</t>
  </si>
  <si>
    <t>481881631607443</t>
  </si>
  <si>
    <t>https://scontent-lga3-3.xx.fbcdn.net/v/t39.30808-6/480687914_515195711609368_8210281365302642802_n.jpg?stp=dst-jpg_s590x590_tt6&amp;_nc_cat=100&amp;ccb=1-7&amp;_nc_sid=aa7b47&amp;_nc_ohc=GvA9KzZZ7n0Q7kNvwEsdyF-&amp;_nc_oc=AdolTPaOJACtGIfPeMZRkccPRe_vBgXYSc5fYodEO4NRsf99FfhgAz61_K77DTg08Qc&amp;_nc_zt=23&amp;_nc_ht=scontent-lga3-3.xx&amp;_nc_gid=TN3QtZU0IMk-7f1KUrPhww&amp;_nc_ss=72289&amp;oh=00_Af7eiRkdWqZx9Y6Nhik3LtAtIAKNZCky27M8d0XmATNS1Q&amp;oe=6A119861</t>
  </si>
  <si>
    <t>pfbid02JVEp21NyztHKYpcuQ5GDbeKdRV7UuB5atf4XBUMKQgfbkWvzb2aHLT31Kb8g2Gp7l</t>
  </si>
  <si>
    <t>481881684940771</t>
  </si>
  <si>
    <t>https://scontent-lga3-2.xx.fbcdn.net/v/t39.30808-6/480877696_515195608276045_5914825468799191297_n.jpg?stp=dst-jpg_s590x590_tt6&amp;_nc_cat=110&amp;ccb=1-7&amp;_nc_sid=aa7b47&amp;_nc_ohc=zniCQDqmVPkQ7kNvwGopNDd&amp;_nc_oc=AdrKk2zQgrJjk6BEiXAo2dNXI-JVv5qx9oLamL2mPQosk_16p6juKlu64Vq8SZs8eeE&amp;_nc_zt=23&amp;_nc_ht=scontent-lga3-2.xx&amp;_nc_gid=TN3QtZU0IMk-7f1KUrPhww&amp;_nc_ss=72289&amp;oh=00_Af6qf6ALkp0ZhvU6PaiHLzb0dBmeOJ2-KR7Ohj4RIg6Fpw&amp;oe=6A119671</t>
  </si>
  <si>
    <t>481881721607434</t>
  </si>
  <si>
    <t>https://scontent-lga3-2.xx.fbcdn.net/v/t39.30808-6/480630087_515196001609339_1877825509689878266_n.jpg?stp=dst-jpg_s590x590_tt6&amp;_nc_cat=103&amp;ccb=1-7&amp;_nc_sid=aa7b47&amp;_nc_ohc=5Iaa__ckIDkQ7kNvwGGEPLB&amp;_nc_oc=Adpxt6ZsK2RTfNagvRRAxP3xUDTeA7vjI6rW8g4Q3xA6PF26agxJWlECgTYrmfCgEO4&amp;_nc_zt=23&amp;_nc_ht=scontent-lga3-2.xx&amp;_nc_gid=TN3QtZU0IMk-7f1KUrPhww&amp;_nc_ss=72289&amp;oh=00_Af5W54EpICa5_1unGAMN3F-NLScB8IALTSv_qkjNd65h7w&amp;oe=6A11A2F2</t>
  </si>
  <si>
    <t>481881591607447</t>
  </si>
  <si>
    <t>https://scontent-lga3-2.xx.fbcdn.net/v/t39.30808-6/480551204_515195624942710_2637644861325875885_n.jpg?stp=dst-jpg_s590x590_tt6&amp;_nc_cat=109&amp;ccb=1-7&amp;_nc_sid=aa7b47&amp;_nc_ohc=L3R8IB_6R5UQ7kNvwE9z-TE&amp;_nc_oc=AdrgP4lMcZzcUEkQ211mIPCZXgvW61ppno-ePmN19OKMxyf_ju3CctGxtBTTaP5WuHM&amp;_nc_zt=23&amp;_nc_ht=scontent-lga3-2.xx&amp;_nc_gid=TN3QtZU0IMk-7f1KUrPhww&amp;_nc_ss=72289&amp;oh=00_Af6o0HefGY_BOHiTCm_gNE6whrMt5X2ReSk9AcPWv3kfOA&amp;oe=6A11996C</t>
  </si>
  <si>
    <t>UzpfSTEwMDAwNzI2NDc0MDU2MjpWSzoxMzUzNzM0Nzk5MzcyODQ5</t>
  </si>
  <si>
    <t>2024-12-24T03:57:14.000Z</t>
  </si>
  <si>
    <t>pcb.974249668058516</t>
  </si>
  <si>
    <t>https://scontent-lga3-3.xx.fbcdn.net/v/t39.30808-1/301992206_439507891532699_8927842219222884717_n.png?stp=cp0_dst-png_s40x40&amp;_nc_cat=100&amp;ccb=1-7&amp;_nc_sid=2d3e12&amp;_nc_ohc=4u8LZsLuQZsQ7kNvwFbrkrp&amp;_nc_oc=AdoRnZRMzpK82cwqhuf5jbZPYaKzV2NzLpCFDyx18UIEWQmrU4T4uzT39Bdj91hafbI&amp;_nc_zt=24&amp;_nc_ht=scontent-lga3-3.xx&amp;_nc_gid=TN3QtZU0IMk-7f1KUrPhww&amp;_nc_ss=72289&amp;oh=00_Af6DanxYKooUXIhOXftrcPQ_HE2IIatV-Fzu_dcUUaDY1A&amp;oe=6A1190B8</t>
  </si>
  <si>
    <t>【領展電動車免費泊車優惠升級‼️】
由即日起，領展「電動車免費泊車優惠」將升級為「EV泊 」，參與停車場增至43個停車場。
成功申請者駕駛已登記此優惠之電動車進入領展旗下參與停車場，並出示任何消費金額之機印發票，可享一小時免費泊車優惠 (由每天早上10時至晚上10時)。
申請方法睇留言</t>
  </si>
  <si>
    <t>2024-12-24T02:23:31.000Z</t>
  </si>
  <si>
    <t>https://www.facebook.com/carparkherohk/posts/pfbid02zJpBa2WoA9tU4Cz7RhfutLwfgiZsVns7td2PsuAgZ45tJjQg8qXdfrbkyT9baogWl</t>
  </si>
  <si>
    <t>UzpfSTEwMDA2MzQ5MjM1NjYxMjpWSzoxMzUyNjYxOTQyODEzNDY4</t>
  </si>
  <si>
    <t>2024-12-22T13:08:23.000Z</t>
  </si>
  <si>
    <t>pcb.1352661942813468</t>
  </si>
  <si>
    <t>https://www.facebook.com/media/set/?set=pcb.1352661942813468&amp;type=1</t>
  </si>
  <si>
    <t>1130707002389034</t>
  </si>
  <si>
    <t>https://scontent-phx1-1.xx.fbcdn.net/v/t39.30808-6/492492815_1236407591818974_2174082933558105449_n.jpg?stp=dst-jpg_s590x590_tt6&amp;_nc_cat=102&amp;ccb=1-7&amp;_nc_sid=aa7b47&amp;_nc_ohc=v0Y0yet6-Y4Q7kNvwElJnrH&amp;_nc_oc=AdpXvS5RzCAdECPv_qDa2oZeQUjd6nzLveizM686tHOw9t8d_rI0YMXbUcKJ2UCQ5YU&amp;_nc_zt=23&amp;_nc_ht=scontent-phx1-1.xx&amp;_nc_gid=AwuZvpHUhmjzuVFghWjWAw&amp;_nc_ss=7c289&amp;oh=00_Af7r7JxKg9hl1tr07hYT3uZ8vX3LA8-634ygUHvwNMQv0A&amp;oe=6A117BCE</t>
  </si>
  <si>
    <t>1130707055722362</t>
  </si>
  <si>
    <t>https://scontent-phx1-1.xx.fbcdn.net/v/t39.30808-6/493021844_1236407581818975_908926341476644563_n.jpg?stp=dst-jpg_s590x590_tt6&amp;_nc_cat=106&amp;ccb=1-7&amp;_nc_sid=aa7b47&amp;_nc_ohc=Q1MvTa4th8YQ7kNvwHtvQUt&amp;_nc_oc=AdpbwvLFTjsCAMIIbydAzdYtjaOqloos_kmeoyvL9I4ItylhoE99qZr9jXv8pjp9pjo&amp;_nc_zt=23&amp;_nc_ht=scontent-phx1-1.xx&amp;_nc_gid=AwuZvpHUhmjzuVFghWjWAw&amp;_nc_ss=7c289&amp;oh=00_Af73zAs_PIdJL2JlGAoWsFi1ZURcabFnJ06_-d21yfHzxA&amp;oe=6A118AE0</t>
  </si>
  <si>
    <t>UzpfSTEwMDAwNzI2NDc0MDU2MjpWSzoxMzUxNjQxMDU2MjQ4ODkw</t>
  </si>
  <si>
    <t>2024-12-21T04:06:18.000Z</t>
  </si>
  <si>
    <t>pcb.960777109405772</t>
  </si>
  <si>
    <t>960776986072451</t>
  </si>
  <si>
    <t>https://scontent-phx1-1.xx.fbcdn.net/v/t39.30808-6/484854886_1035150548635094_6225706216677200292_n.jpg?stp=dst-jpg_p526x296_tt6&amp;_nc_cat=108&amp;ccb=1-7&amp;_nc_sid=127cfc&amp;_nc_ohc=1WMy5T5QpcwQ7kNvwEeiKxX&amp;_nc_oc=Adqmg1VDdE3oMaRFQy1YB1xbP_Ng1_1g3AjXpB0AshQ8NK2jHL9wXGydnROZdQtYmIk&amp;_nc_zt=23&amp;_nc_ht=scontent-phx1-1.xx&amp;_nc_gid=AwuZvpHUhmjzuVFghWjWAw&amp;_nc_ss=7c289&amp;oh=00_Af7T0ptvo93H2urk8F-LOYLIlojXOSF5c5H1h1Ax8AF8-g&amp;oe=6A118AD3</t>
  </si>
  <si>
    <t>960777006072449</t>
  </si>
  <si>
    <t>https://scontent-phx1-1.xx.fbcdn.net/v/t39.30808-6/484148728_1035150601968422_476034358411769099_n.jpg?stp=dst-jpg_s590x590_tt6&amp;_nc_cat=110&amp;ccb=1-7&amp;_nc_sid=127cfc&amp;_nc_ohc=9b4UHZ2mH-AQ7kNvwElJ8EJ&amp;_nc_oc=AdrDOrsLXKW1b_2dOVKSXK0r94zl5f9WI6BQzTtbJI-v7FHm09xi2778p1iri8-ZJFM&amp;_nc_zt=23&amp;_nc_ht=scontent-phx1-1.xx&amp;_nc_gid=AwuZvpHUhmjzuVFghWjWAw&amp;_nc_ss=7c289&amp;oh=00_Af5eBn1hhs2HlswlzVv3DIQO63KNaJvAn5DmHdonJaQvIw&amp;oe=6A1182EC</t>
  </si>
  <si>
    <t>960777036072446</t>
  </si>
  <si>
    <t>https://scontent-phx1-1.xx.fbcdn.net/v/t39.30808-6/482984762_1035150498635099_2945344040091220704_n.jpg?stp=dst-jpg_p526x296_tt6&amp;_nc_cat=108&amp;ccb=1-7&amp;_nc_sid=127cfc&amp;_nc_ohc=RiHwRadZCDYQ7kNvwFMv8tF&amp;_nc_oc=AdpWDBC4sHiFXd7b6Pd0Fjk5MKheuxhBSV9FEu6ee4ECijYDwL--p4KWWShbh0KG9_0&amp;_nc_zt=23&amp;_nc_ht=scontent-phx1-1.xx&amp;_nc_gid=AwuZvpHUhmjzuVFghWjWAw&amp;_nc_ss=7c289&amp;oh=00_Af7_UozWR1zGyDJv53Lgh3q8Ulb57xMLYNW_-7AaD095wQ&amp;oe=6A11A48A</t>
  </si>
  <si>
    <t>https://scontent-phx1-1.xx.fbcdn.net/v/t39.30808-1/301992206_439507891532699_8927842219222884717_n.png?stp=cp0_dst-png_s40x40&amp;_nc_cat=100&amp;ccb=1-7&amp;_nc_sid=2d3e12&amp;_nc_ohc=4u8LZsLuQZsQ7kNvwH-pWes&amp;_nc_oc=AdqrKu7UJrudPbsbZoJeLnzMakFTj06bpa576kpc3XJAWhPuh7YqDAS65MQdKV1mpLI&amp;_nc_zt=24&amp;_nc_ht=scontent-phx1-1.xx&amp;_nc_gid=AwuZvpHUhmjzuVFghWjWAw&amp;_nc_ss=7c289&amp;oh=00_Af4uzf_-Zsl_ZScSQEwKUOHvkb0dxMB27d7K1QijYpYVVg&amp;oe=6A1190B8</t>
  </si>
  <si>
    <t>【Tesla中充Wall Connector將會大規模收費⁉️】
Tesla App中顯示唔少嘅中充Wall Connector需要付費，為數至少16個場地，但亦有車主表示某啲場實際暫時都未真係收錢，唔知係咪為之後大規模收費鋪路呢，甚至開放埋俾所有牌子用
屯門市廣場一期 (已確認收費及開放)
屯門海典軒 (已確認收費及開放)
YOHO Mall I (已確認收費)
圓方北 ELEMENTS North (已確認收費)
奧海城1期 (已確認收費及開放)
沙田商業中心 (已確認收費及開放)
粉嶺帝庭軒 (已確認收費及開放)
樂富街市 (已確認收費)
昇悅居 (已確認收費及開放)
沙田凱悅酒店 (已確認收費及開放)
九龍灣宏天廣場 (已確認收費及開放)
紅磡昇御門 (已確認收費及開放)
上環信德中心 (已確認收費及開放)
西寶城 (已確認收費及開放)
藍灣廣場 (已確認收費)
利園一期 (較早前已收費及開放)
利園三期 (較早前已收費及開放)
黃金海岸商場 (已確認收費及開放)
⚡全港Tesla超級充電站位置及停車場收費指南
https://carparkhero.com/tesla-supercharger
⚡Tesla開放超級充電站及中充Wall Connector
https://carparkhero.com/hong-kong-tesla-supercharger-wall-connector-for-other-ev
⚡Tesla電動車港車北上最新資訊 (持續更新)
https://carparkhero.com/tesla-northbound-travel-for-hong-kong-vehicles-latest-info</t>
  </si>
  <si>
    <t>NjQyMTgzOTU5MjA4MTA3Omh0dHBzXGEvL2NhcnBhcmtoZXJvLmNvbS90ZXNsYS1zdXBlcmNoYXJnZXI6OkRlZmF1bHQ6Ojo5NjA3NzcxMDk0MDU3NzI6</t>
  </si>
  <si>
    <t>https://lm.facebook.com/l.php?u=https%3A%2F%2Fcarparkhero.com%2Ftesla-supercharger&amp;h=AUA4TQKsyYgX5hog1kx2imRgk-5k9GSg_tOM3q2dDjx1nP4c59-YcnUqTu_9vag-wlXwQLOnaLvnVrFGvoU7IpoXOi_UDqhKMIc00ZTWVtnc1duMTS4iQM15BLSySTa97yHK1rn_8uc1yVO9G3tvt_4gXtwD4kI9&amp;s=1</t>
  </si>
  <si>
    <t>https://l.facebook.com/l.php?u=https%3A%2F%2Fcarparkhero.com%2Ftesla-supercharger&amp;h=AUAa2Y7lZxGfrJYiQU8MALWm1BydZnExZSy9UblceE_gBMHEMqhCvWySsk_PYZGht8TQvLclLiXwitYAhUU0ARI5NC_Z6Thum9LtJRHbSxaDxhCPzHWIp63wNvdBEuSZ7Mv5BDrfyUWV3dOKecBOCYCRIlU6G9Fv&amp;s=1</t>
  </si>
  <si>
    <t>NjQyMTgzOTU5MjA4MTA3Omh0dHBzXGEvL2NhcnBhcmtoZXJvLmNvbS9ob25nLWtvbmctdGVzbGEtc3VwZXJjaGFyZ2VyLXdhbGwtY29ubmVjdG9yLWZvci1vdGhlci1ldjo6RGVmYXVsdDo6Ojk2MDc3NzEwOTQwNTc3Mjo=</t>
  </si>
  <si>
    <t>https://lm.facebook.com/l.php?u=https%3A%2F%2Fcarparkhero.com%2Fhong-kong-tesla-supercharger-wall-connector-for-other-ev&amp;h=AUDPcbT4T6L3hzlK-FjTZtK24ZyBwZv2AYIYI8-QxjG9qVBVslAvmZdjXEP3eY_BZD7f6PDS55n2AC1wdK9kNXB0EvZmdLVkkkYQ9JsMx4_2E4WLyjTEPR04M5b-nHkSBwU8gL9fTfEi9ERtgbZBTwMKU3pJbNBO&amp;s=1</t>
  </si>
  <si>
    <t>https://l.facebook.com/l.php?u=https%3A%2F%2Fcarparkhero.com%2Fhong-kong-tesla-supercharger-wall-connector-for-other-ev&amp;h=AUAYyfPagxL7cN37-ugWwjmnTBwKeEaJV6PlK_g3rMdmUo4Zycfsw4ORfzXWcd4HqeheA4IXHEbhfRwgfm1VTveEUoSbnSu6ADhHbgRfBlz85lonC0zkjgzDNipulXoMnJfcGhuj_AzsL6QaThIfpSbNeKROqddl&amp;s=1</t>
  </si>
  <si>
    <t>https://carparkhero.com/tesla-northbound-travel-for-hong-kong-vehicles-latest-info</t>
  </si>
  <si>
    <t>NjQyMTgzOTU5MjA4MTA3Omh0dHBzXGEvL2NhcnBhcmtoZXJvLmNvbS90ZXNsYS1ub3J0aGJvdW5kLXRyYXZlbC1mb3ItaG9uZy1rb25nLXZlaGljbGVzLWxhdGVzdC1pbmZvOjpEZWZhdWx0Ojo6OTYwNzc3MTA5NDA1NzcyOg==</t>
  </si>
  <si>
    <t>https://lm.facebook.com/l.php?u=https%3A%2F%2Fcarparkhero.com%2Ftesla-northbound-travel-for-hong-kong-vehicles-latest-info&amp;h=AUASEEapYd_R_HytU0t2R9MYOr97Ck9qG9DVtDHn0Zt_qkGWhkxVBXgVMFWwuMrhpmq3idBBdj4ORfjUFcqESWlTT-1IO4SfXPzIO9q2EUbVEUS-PgPlWNyCbcB732iSKuKjtFxtw7lM3FF8q8_aERmZ-cNR7CRY&amp;s=1</t>
  </si>
  <si>
    <t>https://l.facebook.com/l.php?u=https%3A%2F%2Fcarparkhero.com%2Ftesla-northbound-travel-for-hong-kong-vehicles-latest-info&amp;h=AUDhakuSDm5wyEkXXJXE9fMrQZx25Bz7AleNbnGWPmkUl1kNh7AAQbQl9_SkIHNHcX_kD2MyB7YgJf1QuPp6auPdcaSNEjfeziwJQ1JbG3QMN3wUjZ-20ioWfA-T972nS7-tJQQgyaUTfS5xVooijt5WjfQXJMml&amp;s=1</t>
  </si>
  <si>
    <t>2024-12-04T15:39:11.000Z</t>
  </si>
  <si>
    <t>https://www.facebook.com/carparkherohk/posts/pfbid02Fb494fSxU52P3CUHHSTTVmKthurnVVt8TbxWtZ3xm1bnq2SywfeamGaB5w8m8XGLl</t>
  </si>
  <si>
    <t>UzpfSTExMjMxODUyODI4NDQyMDM6Vks6MTM1MTYzMjMyMjkxNjQzMA==</t>
  </si>
  <si>
    <t>2024-12-21T02:38:11.000Z</t>
  </si>
  <si>
    <t>1124344202728311</t>
  </si>
  <si>
    <t>https://www.facebook.com/1123185282844203/photos/gm.1351632322916430/1124344202728311/?type=3</t>
  </si>
  <si>
    <t>UzpfSTEwMDA2MzQ5MjM1NjYxMjpWSzoxMzUwNTY0MTM2MzU2NTgy</t>
  </si>
  <si>
    <t>https://www.td.gov.hk/tc/public_services/licences_and_permits/evl/index.html</t>
  </si>
  <si>
    <t>2024-12-19T13:01:35.000Z</t>
  </si>
  <si>
    <t>運輸署 - 優化車輛牌照便利市民</t>
  </si>
  <si>
    <t>UzpfSTE4MDgxNTEzMDY6Vks6MTM0OTg4OTMwMzA5MDczMg==</t>
  </si>
  <si>
    <t>2024-12-19T10:38:09.000Z</t>
  </si>
  <si>
    <t>10221272253755046</t>
  </si>
  <si>
    <t>https://www.facebook.com/photo.php?fbid=10221272253755046&amp;set=gm.1349889303090732&amp;type=3</t>
  </si>
  <si>
    <t>UzpfSTU5ODM2OTMzNjA5MjI3MDpWSzoxMzUwNDg3NDM5Njk3NTg1</t>
  </si>
  <si>
    <t>2024-12-19T10:37:43.000Z</t>
  </si>
  <si>
    <t>pcb.1026145056225692</t>
  </si>
  <si>
    <t>https://www.facebook.com/PCMarket/posts/pfbid02KrJmAjop8r4DaD4eSDyqxSZ9kDyLrkcprFxfRMY2Mj9qEAKbtoGKif4ctnwhanpnl</t>
  </si>
  <si>
    <t>1026144999559031</t>
  </si>
  <si>
    <t>可能是 7 人、道路和街道的圖像</t>
  </si>
  <si>
    <t>https://scontent-sea5-1.xx.fbcdn.net/v/t39.30808-6/485868652_1098552542318276_7256429674440068988_n.jpg?stp=cp6_dst-jpg_s590x590_tt6&amp;_nc_cat=107&amp;ccb=1-7&amp;_nc_sid=127cfc&amp;_nc_ohc=k09RY_Wa9qIQ7kNvwE_-gEE&amp;_nc_oc=AdrzXHrHjvB0-oJuecDlaHVlKtG0gs2uKLAFqdISSXIjKTRz51zPO0CAGXttq1H-V4o&amp;_nc_zt=23&amp;_nc_ht=scontent-sea5-1.xx&amp;_nc_gid=xS3_vhqjSrEiBeGR583lTA&amp;_nc_ss=72289&amp;oh=00_Af4l6oC7nXVM4bgM7457f_yDHrxzfs4RN4nTCuvskbyYog&amp;oe=6A11AECE</t>
  </si>
  <si>
    <t>1026144996225698</t>
  </si>
  <si>
    <t>可能是 6 人、街道和文字的圖像</t>
  </si>
  <si>
    <t>https://scontent-sea5-1.xx.fbcdn.net/v/t39.30808-6/485358264_1098552292318301_5146313670348145139_n.jpg?stp=cp6_dst-jpg_s590x590_tt6&amp;_nc_cat=109&amp;ccb=1-7&amp;_nc_sid=127cfc&amp;_nc_ohc=lkZBMF4luKgQ7kNvwGKuSaw&amp;_nc_oc=Adrr33QK198WPlrVTSKw1jx5lRjoHZm-ujIkq3FQsfYKrQOZsUwU_eOTugUBt14Ehg8&amp;_nc_zt=23&amp;_nc_ht=scontent-sea5-1.xx&amp;_nc_gid=xS3_vhqjSrEiBeGR583lTA&amp;_nc_ss=72289&amp;oh=00_Af7OiFxItbxATC--At2WWWDhMnCLFxw15FL8Ik8MmE9FHw&amp;oe=6A11A112</t>
  </si>
  <si>
    <t>1026144989559032</t>
  </si>
  <si>
    <t>https://scontent-sea1-1.xx.fbcdn.net/v/t39.30808-6/486102212_1098552582318272_3212230102633851596_n.jpg?stp=cp6_dst-jpg_s590x590_tt6&amp;_nc_cat=101&amp;ccb=1-7&amp;_nc_sid=127cfc&amp;_nc_ohc=RMqd7j3uFWEQ7kNvwHrTTmk&amp;_nc_oc=Adp_RMKjP3hN86_z-aB65wP1E3F0ibcY4XGKLV43y-4-dTunggJDaRgOKO1UK1lRP0E&amp;_nc_zt=23&amp;_nc_ht=scontent-sea1-1.xx&amp;_nc_gid=xS3_vhqjSrEiBeGR583lTA&amp;_nc_ss=72289&amp;oh=00_Af6WhXcWfDZoI5-HFiFBtYpp7NCI-rekTinSXJhdy9Vp6g&amp;oe=6A11A3AC</t>
  </si>
  <si>
    <t>1026144992892365</t>
  </si>
  <si>
    <t>可能是 5 人、街道和文字的圖像</t>
  </si>
  <si>
    <t>https://scontent-sea1-1.xx.fbcdn.net/v/t39.30808-6/485595446_1098552575651606_5088393448765580662_n.jpg?stp=cp6_dst-jpg_s590x590_tt6&amp;_nc_cat=106&amp;ccb=1-7&amp;_nc_sid=127cfc&amp;_nc_ohc=TJSCeVnxpDUQ7kNvwFf6w7i&amp;_nc_oc=Adr7-6f67O1GSCPbu-WKHOMuQ-VYO9vU_yuxLm61tFSHPx2CxC-7CjK2fqwwFHFl4sY&amp;_nc_zt=23&amp;_nc_ht=scontent-sea1-1.xx&amp;_nc_gid=xS3_vhqjSrEiBeGR583lTA&amp;_nc_ss=72289&amp;oh=00_Af4mjhSypfNzR_zs3kteuXGOjzi13RBrLkuZq40tYgPMJA&amp;oe=6A119B6F</t>
  </si>
  <si>
    <t>100064906203467</t>
  </si>
  <si>
    <t>PCM</t>
  </si>
  <si>
    <t>https://scontent-sea1-1.xx.fbcdn.net/v/t39.30808-1/506161109_1164576462382550_2434468622785388127_n.jpg?stp=cp0_dst-jpg_s40x40_tt6&amp;_nc_cat=106&amp;ccb=1-7&amp;_nc_sid=2d3e12&amp;_nc_ohc=VvFaD9FlmOgQ7kNvwFkzb-v&amp;_nc_oc=AdpUMfhAWtNM7-gmvMe_-VKv7cUY-LrFYMz6xrSSRs47k_S5NDqILU_OP45lzUk8p5s&amp;_nc_zt=24&amp;_nc_ht=scontent-sea1-1.xx&amp;_nc_gid=xS3_vhqjSrEiBeGR583lTA&amp;_nc_ss=72289&amp;oh=00_Af4yU0yXKmVjTbAp3BCeBQWBWWDntN-0qtXcrES7EDc7QQ&amp;oe=6A11A0A3</t>
  </si>
  <si>
    <t>https://www.facebook.com/PCMarket</t>
  </si>
  <si>
    <t>今日有電動車舉行發佈會，期間發生咗一啲小插曲，當活動喺場內進行得如火如荼，外邊就有一班工人喺會場外示威並手持擴音器大叫口號，又拉出橫額寫上「無良老闆欠糧、電車城無糧老晒（細）還我血汗錢」，在場亦有警員戒備。#有汗出無糧出</t>
  </si>
  <si>
    <t>776817569047687</t>
  </si>
  <si>
    <t>https://m.facebook.com/hashtag/%E6%9C%89%E6%B1%97%E5%87%BA%E7%84%A1%E7%B3%A7%E5%87%BA</t>
  </si>
  <si>
    <t>https://www.facebook.com/hashtag/%E6%9C%89%E6%B1%97%E5%87%BA%E7%84%A1%E7%B3%A7%E5%87%BA?__eep__=6</t>
  </si>
  <si>
    <t>2024-12-19T08:49:03.000Z</t>
  </si>
  <si>
    <t>UzpfSTEwMDA2MzQ5MjM1NjYxMjpWSzoxMzUwNDQxOTY2MzY4Nzk5</t>
  </si>
  <si>
    <t>https://inews.hket.com/article/3821454/TSLA%EF%BD%9C%E8%A2%AB%E6%8C%872025%E5%B9%B4%E5%BA%95%E5%9C%A8%E4%B8%AD%E5%9C%8B%E7%94%9F%E7%94%A26%E5%BA%A7Model%20Y%E3%80%80Tesla%E4%B8%AD%E5%9C%8B%E5%90%A6%E8%AA%8D</t>
  </si>
  <si>
    <t>2024-12-19T08:59:37.000Z</t>
  </si>
  <si>
    <t>TSLA｜被指2025年底在中國生產6座Model Y　Tesla中國否認：不實消息</t>
  </si>
  <si>
    <t>UzpfSTEwMDA2MzQ5MjM1NjYxMjpWSzoxMzQ5Njc3MzU2NDQ1MjYw</t>
  </si>
  <si>
    <t>2024-12-18T06:11:43.000Z</t>
  </si>
  <si>
    <t>UzpfSTEwMDAxMDQ5NzMzMDQ3OTpWSzoxMzQ4OTg5ODg2NTE0MDA3</t>
  </si>
  <si>
    <t>2024-12-17T08:16:49.000Z</t>
  </si>
  <si>
    <t>港車北上歐標充電站地圖 快充、慢充、超級充電站 珠海、深圳 含高德地圖連結、地鎖密碼 (持續更新)</t>
  </si>
  <si>
    <t>https://www.facebook.com/groups/hkevdiary/permalink/1348989886514007/</t>
  </si>
  <si>
    <t>UzpfSTEwMDA5MzU2ODI5MjMyNzpWSzoxMzQ4MjgzNTE5OTE3OTc3</t>
  </si>
  <si>
    <t>2024-12-16T04:23:38.000Z</t>
  </si>
  <si>
    <t>https://www.facebook.com/groups/hkevdiary/permalink/1348283519917977/</t>
  </si>
  <si>
    <t>pcb.1348283519917977</t>
  </si>
  <si>
    <t>https://www.facebook.com/media/set/?set=pcb.1348283519917977&amp;type=1</t>
  </si>
  <si>
    <t>468432659619007</t>
  </si>
  <si>
    <t>https://scontent-lga3-2.xx.fbcdn.net/v/t39.30808-6/481275883_515178151611124_8393469503025824846_n.jpg?stp=dst-jpg_s590x590_tt6&amp;_nc_cat=100&amp;ccb=1-7&amp;_nc_sid=aa7b47&amp;_nc_ohc=GbVpWJyb2RcQ7kNvwH2_CMF&amp;_nc_oc=AdoD9xo2tYP3FJIoocjDTnXhu2pzoPENhMoBd6j89gBaL3PKPWBz7T0CHTz5z88x934&amp;_nc_zt=23&amp;_nc_ht=scontent-lga3-2.xx&amp;_nc_gid=ZhOr04qhVp_Yiunro-9P8w&amp;_nc_ss=7c289&amp;oh=00_Af7d2e8zp5T3MlY6jzi1kJ-kXhpyaLa7Cfgav011vopYAQ&amp;oe=6A11AAC4</t>
  </si>
  <si>
    <t>468432676285672</t>
  </si>
  <si>
    <t>https://scontent-lga3-1.xx.fbcdn.net/v/t39.30808-6/480887077_515178158277790_5567528169366997854_n.jpg?stp=dst-jpg_s590x590_tt6&amp;_nc_cat=110&amp;ccb=1-7&amp;_nc_sid=aa7b47&amp;_nc_ohc=5J2Dv1QZTBIQ7kNvwFxLzdK&amp;_nc_oc=AdrhDtLcnjrduGrOoA5bz-Jyv94G2EsgHRbQ14HAOiZGlzm6r4SaQB5QGxXyFPO5Us8&amp;_nc_zt=23&amp;_nc_ht=scontent-lga3-1.xx&amp;_nc_gid=ZhOr04qhVp_Yiunro-9P8w&amp;_nc_ss=7c289&amp;oh=00_Af5F15stPC1wVDMcOqAepkbrd-WEcNGU6S8poo9-sqs0Rw&amp;oe=6A1184DC</t>
  </si>
  <si>
    <t>UzpfSTEwMDA2MzQ5MjM1NjYxMjpWSzoxMzQ3OTYxNjMzMjgzNDk5</t>
  </si>
  <si>
    <t>2024-12-15T15:28:11.000Z</t>
  </si>
  <si>
    <t>FFB2B2B2</t>
  </si>
  <si>
    <t>1125369619589439</t>
  </si>
  <si>
    <t>https://www.facebook.com/photo.php?fbid=1125369619589439&amp;set=gm.1347961633283499&amp;type=3</t>
  </si>
  <si>
    <t>UzpfSTEwMDA4MDY1MDUzODY3NDpWSzoxMzQ3MzQ3OTAwMDExNTM5</t>
  </si>
  <si>
    <t>2024-12-15T03:17:58.000Z</t>
  </si>
  <si>
    <t>UzpfSTEwMDA2MzQ5MjM1NjYxMjpWSzoxMzQ2ODQxNzUzMzk1NDg3</t>
  </si>
  <si>
    <t>2024-12-14T01:07:05.000Z</t>
  </si>
  <si>
    <t>UzpfSTEwMDA2MzQ5MjM1NjYxMjpWSzoxMzQ1Nzc3NzI2ODM1MjIz</t>
  </si>
  <si>
    <t>https://youtu.be/KB9AxJt3BLU</t>
  </si>
  <si>
    <t>2024-12-12T10:48:10.000Z</t>
  </si>
  <si>
    <t>【實測】香港 Supercharger 正式開放!! 其他牌子電動車都用到超級充電站了!! $2.X一度電⁉️ 最啱一類人用 收費 操作✅ BMW iX1 x Tesla Supercharger</t>
  </si>
  <si>
    <t>https://www.facebook.com/groups/hkevdiary/permalink/1345777726835223/</t>
  </si>
  <si>
    <t>FFA18B7E</t>
  </si>
  <si>
    <t>1122849233174811</t>
  </si>
  <si>
    <t>https://scontent-hou1-1.xx.fbcdn.net/v/t39.30808-6/493915448_1236245931835140_612001270522666003_n.jpg?stp=dst-jpg_s720x720_tt6&amp;_nc_cat=103&amp;ccb=1-7&amp;_nc_sid=127cfc&amp;_nc_ohc=VJ25czpvm4wQ7kNvwEcrFLu&amp;_nc_oc=Adr8pnCyjTSFKp6XXukHtrETaD8ZeqQ0gsobqWO_fjL-NqDj8Z7OLhGog-kRadsdz_8&amp;_nc_zt=23&amp;_nc_ht=scontent-hou1-1.xx&amp;_nc_gid=AvAiOqduUcUbLceR_C5RMA&amp;_nc_ss=72289&amp;oh=00_Af7CllJ4CJRWemam6m9QXsJE8jP388MNFSJcnqIrOkRLyA&amp;oe=6A11B286</t>
  </si>
  <si>
    <t>https://www.facebook.com/photo.php?fbid=1122849233174811&amp;set=a.535693405223733&amp;type=3</t>
  </si>
  <si>
    <t>https://scontent-hou1-1.xx.fbcdn.net/v/t39.30808-1/306850270_535693431890397_4737971069423983421_n.jpg?stp=cp0_dst-jpg_s40x40_tt6&amp;_nc_cat=107&amp;ccb=1-7&amp;_nc_sid=2d3e12&amp;_nc_ohc=n8mtGAU-__oQ7kNvwFKNXFf&amp;_nc_oc=Adrj7EqXYJJSncpYeBatfGRsL8i5FWxGO0BCNFtuPOU63TrI4nhfPU8uTIJP_K72lPU&amp;_nc_zt=24&amp;_nc_ht=scontent-hou1-1.xx&amp;_nc_gid=AvAiOqduUcUbLceR_C5RMA&amp;_nc_ss=72289&amp;oh=00_Af5gFSWGw4zelw4DqBspr8wdyB577IL8GtHtLGzgJZyhow&amp;oe=6A118C4A</t>
  </si>
  <si>
    <t>話說今日開放咗幾個超充站，朋友滿心歡喜去試用，點知...
#你條線唔夠長喎
#泊一阻二都差到嘅
#V4就夠長喇</t>
  </si>
  <si>
    <t>28077608181853417</t>
  </si>
  <si>
    <t>https://m.facebook.com/hashtag/%E4%BD%A0%E6%A2%9D%E7%B7%9A%E5%94%94%E5%A4%A0%E9%95%B7%E5%96%8E</t>
  </si>
  <si>
    <t>https://www.facebook.com/hashtag/%E4%BD%A0%E6%A2%9D%E7%B7%9A%E5%94%94%E5%A4%A0%E9%95%B7%E5%96%8E?__eep__=6</t>
  </si>
  <si>
    <t>8958917567462878</t>
  </si>
  <si>
    <t>https://m.facebook.com/hashtag/%E6%B3%8A%E4%B8%80%E9%98%BB%E4%BA%8C%E9%83%BD%E5%B7%AE%E5%88%B0%E5%98%85</t>
  </si>
  <si>
    <t>https://www.facebook.com/hashtag/%E6%B3%8A%E4%B8%80%E9%98%BB%E4%BA%8C%E9%83%BD%E5%B7%AE%E5%88%B0%E5%98%85?__eep__=6</t>
  </si>
  <si>
    <t>8752101898238217</t>
  </si>
  <si>
    <t>https://m.facebook.com/hashtag/v4%E5%B0%B1%E5%A4%A0%E9%95%B7%E5%96%87</t>
  </si>
  <si>
    <t>https://www.facebook.com/hashtag/v4%E5%B0%B1%E5%A4%A0%E9%95%B7%E5%96%87?__eep__=6</t>
  </si>
  <si>
    <t>2024-12-12T10:44:30.000Z</t>
  </si>
  <si>
    <t>https://www.facebook.com/samanthac.travel/posts/pfbid0oZt3XEQVAnypamudTg36XDeVzZzu3rBZ8VtYmrwoZbGMvZpuCqA5CkUXtX68ySHyl</t>
  </si>
  <si>
    <t>UzpfSTEwMDAwNzI2NDc0MDU2MjpWSzoxMzQ1MDUyMzE2OTA3NzY0</t>
  </si>
  <si>
    <t>https://carparkhero.com/label/tesla-supercharger-open/</t>
  </si>
  <si>
    <t>2024-12-12T07:56:38.000Z</t>
  </si>
  <si>
    <t>965294718954011</t>
  </si>
  <si>
    <t>https://scontent-hou1-1.xx.fbcdn.net/v/t39.30808-6/484168356_1035160475300768_2691761694621178725_n.jpg?stp=dst-jpg_p180x540_tt6&amp;_nc_cat=101&amp;ccb=1-7&amp;_nc_sid=127cfc&amp;_nc_ohc=BOkB31s2tbUQ7kNvwEAvcMy&amp;_nc_oc=AdoMz3v4lDkqi8nQUGfkRzjlTAabBxIuqTns6zyjaAB0EWFM3ThwZJKz6XQGrIPU_6U&amp;_nc_zt=23&amp;_nc_ht=scontent-hou1-1.xx&amp;_nc_gid=AvAiOqduUcUbLceR_C5RMA&amp;_nc_ss=72289&amp;oh=00_Af7_iMHA9xCsQ7291KLiYHRBkFmP5KvSyDfKmJIMvjyqJA&amp;oe=6A11A790</t>
  </si>
  <si>
    <t>https://www.facebook.com/photo.php?fbid=965294718954011&amp;set=a.439507868199368&amp;type=3</t>
  </si>
  <si>
    <t>https://scontent-hou1-1.xx.fbcdn.net/v/t39.30808-1/301992206_439507891532699_8927842219222884717_n.png?stp=cp0_dst-png_s40x40&amp;_nc_cat=100&amp;ccb=1-7&amp;_nc_sid=2d3e12&amp;_nc_ohc=4u8LZsLuQZsQ7kNvwFChOEL&amp;_nc_oc=AdpKb0KMWubC6g0ofKI-3q60Lhp7UMKqSFxGMKz4n5VkricKvBGvl336hTmcmCemeWs&amp;_nc_zt=24&amp;_nc_ht=scontent-hou1-1.xx&amp;_nc_gid=AvAiOqduUcUbLceR_C5RMA&amp;_nc_ss=72289&amp;oh=00_Af5KSA1mZ40lvGjdSJuOoqgtoWnMyGroRb3FaV9zjAo4Gg&amp;oe=6A1190B8</t>
  </si>
  <si>
    <t>【再有Tesla充電站開放予其他品牌】
之前6月尾，利園一期、三期嘅Tesla充電站已經率先開放俾其他品牌，根據Tesla App顯示，而家再確認新增幾個站，超充及中充同步開放：
信德中心 (V4超充 x 10、中充16kW x 6)
西寶城 (V4超充 x 4、中充11kW x 9)
元朗御庭居 (V3超充 x 3)
粉嶺帝庭軒 (V4超充 x 3、中充11kW x 8)
沙田凱悅酒店 (超充 x 32、中充22kW x 13)
沙田商業中心 (中充11kW x 10)
屯門市廣場一期 (V4超充 x 3、中充11kW x 14)
屯門海典軒 (V3超充 x 3、中充11kW x 3)
九龍灣宏天廣場 (V3超充 x 6、中充11kW x 47)
紅磡昇御門 (V4超充 x 4、中充22kW x 2)
昇悅居 (V4超充 x 8、中充11kW x 6)
奧海城1期 (V3超充 x 3、V2超充 x 4、中充11kW x 33)
黃金海岸商場 (中充11kW x 30)
開放超充價錢同樣分時段，最貴嘅繁忙時間HK$4.8 / HK$5.26，最平凌晨HK$2.6，中充就HK$3.06 / HK$3.2
00:00 - 01:00   HK$3.98 / HK$3.64
01:00 - 08:00   HK$2.60 / HK$2.40
08:00 - 10:00   HK$3.98 / HK$3.64
10:00 - 22:00   HK$5.26 / HK$4.80
22:00 - 00:00   HK$3.98 / HK$3.64
價錢為 (港島 / 新界九龍) 每度電
開放Tesla超充
https://carparkhero.com/label/tesla-supercharger-open/
開放Tesla中充
https://carparkhero.com/label/tesla-wall-connector-open/
有興趣使用嘅非Tesla車主可以下載Tesla App
⚡全港Tesla超級充電站位置及停車場收費指南
https://carparkhero.com/tesla-supercharger
⚡Tesla開放超級充電站及中充Wall Connector
https://carparkhero.com/hong-kong-tesla-supercharger-wall-connector-for-other-ev
⚡Tesla電動車港車北上最新資訊 (持續更新)
https://carparkhero.com/tesla-northbound-travel-for-hong-kong-vehicles-latest-info</t>
  </si>
  <si>
    <t>NjQyMTgzOTU5MjA4MTA3Omh0dHBzXGEvL2NhcnBhcmtoZXJvLmNvbS9sYWJlbC90ZXNsYS1zdXBlcmNoYXJnZXItb3Blbi86OkRlZmF1bHQ6Ojo5NjUyOTQ5NDIyODczMjI6</t>
  </si>
  <si>
    <t>https://lm.facebook.com/l.php?u=https%3A%2F%2Fcarparkhero.com%2Flabel%2Ftesla-supercharger-open%2F&amp;h=AUBQ5FVnFgDvRo3VpOxq-OatpMnqt7CzKup2dqqqkR5UoDYFLCTC0zKTErDGsIjcxGaLCRamORpcc61gYmTKgiDnkC6WTPW57_gG6o0mODw9Pa7k3Webxm0pFJO20_V_jQuLa6QYKUx-po-Xh7gf3mfdLjiWBQHQ&amp;s=1</t>
  </si>
  <si>
    <t>https://l.facebook.com/l.php?u=https%3A%2F%2Fcarparkhero.com%2Flabel%2Ftesla-supercharger-open%2F&amp;h=AUCBJBUX58HkUSeZab3gs9Xih-fLb29ZbSN9U_8jgmGiMssGOa1_yj8QKHfuIzW9JjX9FGYDdkRt1-_ZtAhw836uQJOSM19KYpmfSW5LfB_Y2OnVxRyBnns-uWnttbD8HzbwtVv2F2e9m9oAkloLsWnBsLvRCwD2&amp;s=1</t>
  </si>
  <si>
    <t>NjQyMTgzOTU5MjA4MTA3Omh0dHBzXGEvL2NhcnBhcmtoZXJvLmNvbS9sYWJlbC90ZXNsYS13YWxsLWNvbm5lY3Rvci1vcGVuLzo6RGVmYXVsdDo6Ojk2NTI5NDk0MjI4NzMyMjo=</t>
  </si>
  <si>
    <t>https://lm.facebook.com/l.php?u=https%3A%2F%2Fcarparkhero.com%2Flabel%2Ftesla-wall-connector-open%2F&amp;h=AUD7_UiUco-3IkV-NRzYIBx6plChbZNmlailxNZAlwub-yVcHtYi0-6lzcrfeZ9cntxWK0BccTiZMGwKKh_UY_TpbUJotQfN30jZQYBToS6vmCBQYRSTepAZ00gvo-7CAefkLspRdjk3TwfflcOxCi6IfQpOsVI7&amp;s=1</t>
  </si>
  <si>
    <t>https://l.facebook.com/l.php?u=https%3A%2F%2Fcarparkhero.com%2Flabel%2Ftesla-wall-connector-open%2F&amp;h=AUC-qU9ib534y15hGKvJDx1V3sL_2FBl4SB51iGbsWgKkjjQDVKRIgyUnKSAT5UzIZDU3SFRKh1vLzDsz-m392WGxi3U-vxuQMd80IsEnUHX108IxF8uU1FUERzRWkA8IPBeXVmckHy4oPxe6RkdG1s7GkZZOnuH&amp;s=1</t>
  </si>
  <si>
    <t>NjQyMTgzOTU5MjA4MTA3Omh0dHBzXGEvL2NhcnBhcmtoZXJvLmNvbS90ZXNsYS1zdXBlcmNoYXJnZXI6OkRlZmF1bHQ6Ojo5NjUyOTQ5NDIyODczMjI6</t>
  </si>
  <si>
    <t>https://lm.facebook.com/l.php?u=https%3A%2F%2Fcarparkhero.com%2Ftesla-supercharger&amp;h=AUB-9U8r32AOnPRBZjEXsD-rsZJ4mxkboFedYTWfCoJ8g_d3WsWVEc7LcyyR4bxa6JzBKAf7lCVNRqxCBvTV6EfSoVP_G7jUr4xj2IX6sfUo9j_MilZRDDnFpbasLdyF3brwvcVJpBKA0Ps1mcu0wD3zDXEIVf_c&amp;s=1</t>
  </si>
  <si>
    <t>https://l.facebook.com/l.php?u=https%3A%2F%2Fcarparkhero.com%2Ftesla-supercharger&amp;h=AUDVnhw27dhFui3nT_TNnWyfeJNMRsmjqFsn8gQJejA2q4FTnm43q2HqeTPfz6ULB_8rcyx64Ti-bLU9n6zzmX9Ux-XiZvAEi7TMWmAN9T4notqbIo_SYIe37UwhGSonZGd7ByXNXmL7hkAiW5SVZaASoWP3nLeG&amp;s=1</t>
  </si>
  <si>
    <t>NjQyMTgzOTU5MjA4MTA3Omh0dHBzXGEvL2NhcnBhcmtoZXJvLmNvbS9ob25nLWtvbmctdGVzbGEtc3VwZXJjaGFyZ2VyLXdhbGwtY29ubmVjdG9yLWZvci1vdGhlci1ldjo6RGVmYXVsdDo6Ojk2NTI5NDk0MjI4NzMyMjo=</t>
  </si>
  <si>
    <t>https://lm.facebook.com/l.php?u=https%3A%2F%2Fcarparkhero.com%2Fhong-kong-tesla-supercharger-wall-connector-for-other-ev&amp;h=AUBCNg-S0ekgq9eCrpCwR9GPx_NsApIq7dKmSwc0w1jDKhUkg-QN7nHZ0MdYN-wvfatMCF1EDKbRFwQ63BrBFEHjk31g3v8yMx-eA2stlyK_9qTfYsnYY4cYY3x812HBYLYjvYd6sOky2yp5F2JzIVi9VVxTKCHo&amp;s=1</t>
  </si>
  <si>
    <t>https://l.facebook.com/l.php?u=https%3A%2F%2Fcarparkhero.com%2Fhong-kong-tesla-supercharger-wall-connector-for-other-ev&amp;h=AUB7v2eGzQya101HRPBOvfwnu0eTYJ99mowyIdZTDZ9WIJip1L_uNWiBcV94mvsnJqbXds8dK8q9wiOy42LZkPk3V-LeK9NwuaQv6FBlIudmgNzZQaXTbMM4oogC0_0flzkoYZ4u1xv9JrKe4P9r5IcHtM-J3zRs&amp;s=1</t>
  </si>
  <si>
    <t>NjQyMTgzOTU5MjA4MTA3Omh0dHBzXGEvL2NhcnBhcmtoZXJvLmNvbS90ZXNsYS1ub3J0aGJvdW5kLXRyYXZlbC1mb3ItaG9uZy1rb25nLXZlaGljbGVzLWxhdGVzdC1pbmZvOjpEZWZhdWx0Ojo6OTY1Mjk0OTQyMjg3MzIyOg==</t>
  </si>
  <si>
    <t>https://lm.facebook.com/l.php?u=https%3A%2F%2Fcarparkhero.com%2Ftesla-northbound-travel-for-hong-kong-vehicles-latest-info&amp;h=AUAnjs8Kq1pCesTxdfPEb_NK-Phghz0VDFTYTbXkeIdeedSpk9Ah0NKZazwqQHfgaMZHzXNpbyYPdJR4ynlqsEgQ52lwnoN9KiShWAvCaZyUm4RS8zMib32q7QZVXhgg6aiS3lY9KcldmnE81yCcJh8bDS6s_nIz&amp;s=1</t>
  </si>
  <si>
    <t>https://l.facebook.com/l.php?u=https%3A%2F%2Fcarparkhero.com%2Ftesla-northbound-travel-for-hong-kong-vehicles-latest-info&amp;h=AUD3-14-LmKrPdNIOhOixEuWy33cjluEUDHFz2lb6S13HA-nvfNVUhfExYr-GNpaGO3xnjrSJGx79frF8k1I4MX_AEFbnNxMNVXSvDuJSN8onjucnfOPXh4CBwXaulYEAhWJt17iFusoymQEakA5kF_R9IA9ifDk&amp;s=1</t>
  </si>
  <si>
    <t>2024-12-11T09:00:21.000Z</t>
  </si>
  <si>
    <t>https://www.facebook.com/carparkherohk/posts/pfbid02NHsrxMTpP3TLUUNV7zdakaHtCorAjSk5Q2yE3q5eTyaNN4vYwfKaZCbB5MVLXPyl</t>
  </si>
  <si>
    <t>UzpfSTEwMDAxMDAwNDM1NzQ2MjpWSzoxMzQ1NjY0MDUzNTEzMjU3</t>
  </si>
  <si>
    <t>2024-12-12T07:56:24.000Z</t>
  </si>
  <si>
    <t>UzpfSTEwMDA2MzQ5MjM1NjYxMjpWSzoxMzQ1NTI3OTU2ODYwMjAw</t>
  </si>
  <si>
    <t>2024-12-12T02:24:12.000Z</t>
  </si>
  <si>
    <t>FF202020</t>
  </si>
  <si>
    <t>1122585839867817</t>
  </si>
  <si>
    <t>https://www.facebook.com/photo.php?fbid=1122585839867817&amp;set=gm.1345527956860200&amp;type=3</t>
  </si>
  <si>
    <t>UzpfSTEwMDA2MzQ5MjM1NjYxMjpWSzoxMzQ0MjUxNzMwMzIxMTU2</t>
  </si>
  <si>
    <t>2024-12-10T01:33:33.000Z</t>
  </si>
  <si>
    <t>1121033790023022</t>
  </si>
  <si>
    <t>https://www.facebook.com/photo.php?fbid=1121033790023022&amp;set=gm.1344251730321156&amp;type=3</t>
  </si>
  <si>
    <t>UzpfSTEwMDA2MzQ5MjM1NjYxMjpWSzoxMzQ0MjA4OTQ2OTkyMTAx</t>
  </si>
  <si>
    <t>2024-12-09T23:39:30.000Z</t>
  </si>
  <si>
    <t>FF0E0E0E</t>
  </si>
  <si>
    <t>1120982090028192</t>
  </si>
  <si>
    <t>https://www.facebook.com/photo.php?fbid=1120982090028192&amp;set=gm.1344208946992101&amp;type=3</t>
  </si>
  <si>
    <t>UzpfSTEwMDA0MjIyNTI0NTA3MjpWSzoxMzQxODU0ODcwNTYwODQy</t>
  </si>
  <si>
    <t>2024-12-06T11:37:51.000Z</t>
  </si>
  <si>
    <t>https://www.facebook.com/groups/hkevdiary/permalink/1341854870560842/</t>
  </si>
  <si>
    <t>pcb.1341854870560842</t>
  </si>
  <si>
    <t>https://www.facebook.com/media/set/?set=pcb.1341854870560842&amp;type=1</t>
  </si>
  <si>
    <t>1283792813038215</t>
  </si>
  <si>
    <t>https://scontent-ord5-2.xx.fbcdn.net/v/t39.30808-6/484562074_1356738349076994_678158847505937559_n.jpg?stp=dst-jpg_s590x590_tt6&amp;_nc_cat=103&amp;ccb=1-7&amp;_nc_sid=aa7b47&amp;_nc_ohc=FTHNPZHxvjQQ7kNvwGUo93G&amp;_nc_oc=Adp7GEUvzFBv_e4t-mnvc8QTFbJFs7LWvJc6nWLa_qgnO0u6JspWvKXkNfgasTlXym8&amp;_nc_zt=23&amp;_nc_ht=scontent-ord5-2.xx&amp;_nc_gid=E8q9Bw38cnlXygtjMJqlQw&amp;_nc_ss=72289&amp;oh=00_Af7qgP-zlAvywbvV7Nlki9PdqD6ks20Kg5rekme9M0Is7Q&amp;oe=6A119D81</t>
  </si>
  <si>
    <t>pfbid0HeCoAzmEkhALT4eMfK4damgBEBPNQRUPvoEaqBV7itzxgP2UnKrHGEMpFKSAdN1Cl</t>
  </si>
  <si>
    <t>1283792873038209</t>
  </si>
  <si>
    <t>https://scontent-ord5-2.xx.fbcdn.net/v/t39.30808-6/485354821_1356738202410342_5728260789536602150_n.jpg?stp=dst-jpg_s590x590_tt6&amp;_nc_cat=103&amp;ccb=1-7&amp;_nc_sid=aa7b47&amp;_nc_ohc=qomzUY73RPoQ7kNvwFat5xV&amp;_nc_oc=AdpVelQEETfyfI1AMofP_8L4a5DzlIls3hb9XZPeI9I96MqlrV41HKa5KPQkJFPQtcI&amp;_nc_zt=23&amp;_nc_ht=scontent-ord5-2.xx&amp;_nc_gid=E8q9Bw38cnlXygtjMJqlQw&amp;_nc_ss=72289&amp;oh=00_Af45GA4ipEZkbjjre9atMqMAiROz4d3QzUq7It_jvirhYA&amp;oe=6A117D58</t>
  </si>
  <si>
    <t>X</t>
  </si>
  <si>
    <t>ID</t>
  </si>
  <si>
    <t>Source</t>
  </si>
  <si>
    <t>URL</t>
  </si>
  <si>
    <t>Time</t>
  </si>
  <si>
    <t>Text</t>
  </si>
  <si>
    <t>Emotion</t>
  </si>
  <si>
    <t>Emotion_Detail</t>
  </si>
  <si>
    <t>Theme</t>
  </si>
  <si>
    <t>Purpose</t>
  </si>
  <si>
    <t>EV_Relevance</t>
  </si>
  <si>
    <t>Location</t>
  </si>
  <si>
    <t>EV_Model</t>
  </si>
  <si>
    <t>Competitor</t>
  </si>
  <si>
    <t>Likes</t>
  </si>
  <si>
    <t>Comments</t>
  </si>
  <si>
    <t>Shares</t>
  </si>
  <si>
    <t>香港電動車充電資訊交流 1</t>
  </si>
  <si>
    <t>香港電動車資訊及充電交流谷⚡️2</t>
  </si>
  <si>
    <t>電動車好去處分享 3</t>
  </si>
  <si>
    <t>⚡ EV PROJECT INSIGHTS DASHBOARD</t>
  </si>
  <si>
    <t>Hong Kong EV Charging Community Social Listening Analysis | April 2026</t>
  </si>
  <si>
    <t>Promo Filtered:</t>
  </si>
  <si>
    <t>(All)</t>
  </si>
  <si>
    <t>📊 Total Records</t>
  </si>
  <si>
    <t>🚫 Ads Filtered</t>
  </si>
  <si>
    <t>😊 Positive Rate</t>
  </si>
  <si>
    <t>👍 Avg Likes</t>
  </si>
  <si>
    <t>💬 Total Engagement</t>
  </si>
  <si>
    <t>FILTERS</t>
  </si>
  <si>
    <t>Emotion:</t>
  </si>
  <si>
    <t>All</t>
  </si>
  <si>
    <t>PIVOT ANALYSIS</t>
  </si>
  <si>
    <t>SENTIMENT ANALYSIS</t>
  </si>
  <si>
    <t>DISCUSSION THEMES</t>
  </si>
  <si>
    <t>TOP EV MODELS</t>
  </si>
  <si>
    <t>Row Labels</t>
  </si>
  <si>
    <t>Sum of Likes</t>
  </si>
  <si>
    <t>Theme:</t>
  </si>
  <si>
    <t>Count</t>
  </si>
  <si>
    <t>EV Model</t>
  </si>
  <si>
    <t>Positive</t>
  </si>
  <si>
    <t>Relevance:</t>
  </si>
  <si>
    <t>Neutral</t>
  </si>
  <si>
    <t>Negative</t>
  </si>
  <si>
    <t>BYD Atto</t>
  </si>
  <si>
    <t>Source:</t>
  </si>
  <si>
    <t>BYD Sealion</t>
  </si>
  <si>
    <t>BMW iX/i</t>
  </si>
  <si>
    <t>ZEEKR</t>
  </si>
  <si>
    <t>Mercedes</t>
  </si>
  <si>
    <t>Porsche</t>
  </si>
  <si>
    <t>KEY INSIGHTS</t>
  </si>
  <si>
    <t>Top Theme:</t>
  </si>
  <si>
    <t>Negative Rate:</t>
  </si>
  <si>
    <t>Updated:</t>
  </si>
  <si>
    <t>(blank)</t>
  </si>
  <si>
    <t>Top EV Model:</t>
  </si>
  <si>
    <t>Positive Rate:</t>
  </si>
  <si>
    <t>Grand Total</t>
  </si>
  <si>
    <t>SOURCE COMPARISON</t>
  </si>
  <si>
    <t>Posts</t>
  </si>
  <si>
    <t>Engagement</t>
  </si>
  <si>
    <t>Group 1</t>
  </si>
  <si>
    <t>Group 2</t>
  </si>
  <si>
    <t>Group 3</t>
  </si>
  <si>
    <t>TOTAL</t>
  </si>
  <si>
    <t>💡 Note: Use dropdown filters (P7, P11) to filter the PivotTable. Charts use formula-based summaries from CleanedEVData table.</t>
  </si>
  <si>
    <t>📊 EV Charging Community Insights Dashboard</t>
  </si>
  <si>
    <t>Data from: 香港電動車充電資訊交流 1 | 香港電動車資訊及充電交流谷 2 | 電動車好去處分享 3</t>
  </si>
  <si>
    <t>📈 KEY METRICS</t>
  </si>
  <si>
    <t>Total Posts</t>
  </si>
  <si>
    <t>Total Likes</t>
  </si>
  <si>
    <t>Total Comments</t>
  </si>
  <si>
    <t>Total Shares</t>
  </si>
  <si>
    <t>Avg Likes/Post</t>
  </si>
  <si>
    <t>Avg Comments/Post</t>
  </si>
  <si>
    <t>🏷️ DISCUSSION THEMES (主題分佈)</t>
  </si>
  <si>
    <t>😊 SENTIMENT (情緒分析)</t>
  </si>
  <si>
    <t>Theme 主題</t>
  </si>
  <si>
    <t>Count 數量</t>
  </si>
  <si>
    <t>% Share</t>
  </si>
  <si>
    <t>Sentiment 情緒</t>
  </si>
  <si>
    <t>😊 正面 (Positive)</t>
  </si>
  <si>
    <t>😐 中性 (Neutral)</t>
  </si>
  <si>
    <t>😠 負面 (Negative)</t>
  </si>
  <si>
    <t>🔗 EV RELEVANCE (電動車相關度)</t>
  </si>
  <si>
    <t>Relevance 相關度</t>
  </si>
  <si>
    <t>🎯 直接相關 (Direct)</t>
  </si>
  <si>
    <t>🔄 間接相關 (Indirect)</t>
  </si>
  <si>
    <t>❌ 無關 (Not Related)</t>
  </si>
  <si>
    <t>📝 POST PURPOSE (貼文目的)</t>
  </si>
  <si>
    <t>⚡ CHARGING TYPE (充電類型)</t>
  </si>
  <si>
    <t>Purpose 目的</t>
  </si>
  <si>
    <t>Avg Likes</t>
  </si>
  <si>
    <t>Charging Type</t>
  </si>
  <si>
    <t>💪 有行動意向 (Action Intent)</t>
  </si>
  <si>
    <t>⚡ 超充/快充 (Fast Charge)</t>
  </si>
  <si>
    <t>📤 純分享 (Sharing)</t>
  </si>
  <si>
    <t>🔌 中充 (Medium)</t>
  </si>
  <si>
    <t>🆘 求助 (Help Needed)</t>
  </si>
  <si>
    <t>🐢 慢充 (Slow)</t>
  </si>
  <si>
    <t>📢 廣告 (Ads)</t>
  </si>
  <si>
    <t>🔋 AC Charging</t>
  </si>
  <si>
    <t>⬆️ 高功率 (High kW)</t>
  </si>
  <si>
    <t>💭 DETAILED EMOTIONS (細分情緒)</t>
  </si>
  <si>
    <t>📊 SOURCE COMPARISON (資料來源比較)</t>
  </si>
  <si>
    <t>Emotion 情緒</t>
  </si>
  <si>
    <t>Avg Engagement</t>
  </si>
  <si>
    <t>Source 來源</t>
  </si>
  <si>
    <t>Engagement Rate</t>
  </si>
  <si>
    <t>😄 開心 (Happy)</t>
  </si>
  <si>
    <t>✅ 滿意 (Satisfied)</t>
  </si>
  <si>
    <t>🤞 期待 (Hopeful)</t>
  </si>
  <si>
    <t>📋 陳述 (Statement)</t>
  </si>
  <si>
    <t>📊 TOTAL</t>
  </si>
  <si>
    <t>❓ 疑問 (Question)</t>
  </si>
  <si>
    <t>😡 生氣 (Angry)</t>
  </si>
  <si>
    <t>😞 失望 (Disappointed)</t>
  </si>
  <si>
    <t>🚗 TOP EV MODELS MENTIONED (熱門車款)</t>
  </si>
  <si>
    <t>📍 TOP LOCATIONS (熱門地點)</t>
  </si>
  <si>
    <t>EV Model 車款</t>
  </si>
  <si>
    <t>Mentions</t>
  </si>
  <si>
    <t>BMW iX/i3</t>
  </si>
  <si>
    <t>大角咀</t>
  </si>
  <si>
    <t>Mercedes EQ</t>
  </si>
  <si>
    <t>深水埗</t>
  </si>
  <si>
    <t>Audi e-tron/Q6</t>
  </si>
  <si>
    <t>💡 KEY INSIGHTS &amp; OBSERVATIONS</t>
  </si>
  <si>
    <t>📊 Most Discussed Theme:</t>
  </si>
  <si>
    <t>⚡ Highest Engagement Theme:</t>
  </si>
  <si>
    <t>😊 Dominant Sentiment:</t>
  </si>
  <si>
    <t>📈 Most Active Source:</t>
  </si>
  <si>
    <t>🚗 Most Mentioned EV:</t>
  </si>
  <si>
    <t>💬 Highest Avg Emotion:</t>
  </si>
  <si>
    <t>📍 Top Location:</t>
  </si>
  <si>
    <t>🔋 Total Engagement:</t>
  </si>
  <si>
    <t>📅 Dashboard Generated:</t>
  </si>
  <si>
    <t>💡 Tip: All data is dynamically linked - update source sheets and values refresh automatically!</t>
  </si>
  <si>
    <t>dcd8bc: 棕色</t>
  </si>
  <si>
    <t>85443f: 红色</t>
  </si>
  <si>
    <t>367d79：绿色</t>
  </si>
  <si>
    <t>58595b:黑色</t>
  </si>
  <si>
    <t>6fa8dc：蓝色</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</si>
</sst>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
    <numFmt numFmtId="166" formatCode="yyyy\-mm\-dd\ hh:mm"/>
  </numFmts>
  <fonts count="34">
    <font>
      <sz val="11.0"/>
      <color theme="1"/>
      <name val="Calibri"/>
      <scheme val="minor"/>
    </font>
    <font>
      <b/>
      <sz val="11.0"/>
      <color theme="1"/>
      <name val="Calibri"/>
    </font>
    <font>
      <color theme="1"/>
      <name val="Calibri"/>
      <scheme val="minor"/>
    </font>
    <font>
      <b/>
      <sz val="11.0"/>
      <color rgb="FF000000"/>
      <name val="Calibri"/>
    </font>
    <font>
      <b/>
      <sz val="10.0"/>
      <color theme="1"/>
      <name val="Calibri"/>
    </font>
    <font>
      <sz val="11.0"/>
      <color theme="1"/>
      <name val="Calibri"/>
    </font>
    <font>
      <sz val="10.0"/>
      <color theme="1"/>
      <name val="Calibri"/>
    </font>
    <font>
      <u/>
      <sz val="11.0"/>
      <color theme="10"/>
      <name val="Calibri"/>
    </font>
    <font>
      <u/>
      <sz val="11.0"/>
      <color theme="10"/>
      <name val="Calibri"/>
    </font>
    <font>
      <sz val="10.0"/>
      <color rgb="FF000000"/>
      <name val="Arial"/>
    </font>
    <font>
      <u/>
      <sz val="10.0"/>
      <color theme="10"/>
      <name val="Calibri"/>
    </font>
    <font>
      <b/>
      <sz val="11.0"/>
      <color rgb="FF06B6D4"/>
      <name val="Calibri"/>
    </font>
    <font>
      <b/>
      <sz val="18.0"/>
      <color rgb="FF58595B"/>
      <name val="Calibri"/>
    </font>
    <font>
      <sz val="11.0"/>
      <color rgb="FF58595B"/>
      <name val="Calibri"/>
    </font>
    <font>
      <sz val="10.0"/>
      <color rgb="FF58595B"/>
      <name val="Calibri"/>
    </font>
    <font>
      <b/>
      <sz val="20.0"/>
      <color rgb="FF367D79"/>
      <name val="Calibri"/>
    </font>
    <font/>
    <font>
      <b/>
      <sz val="10.0"/>
      <color rgb="FF58595B"/>
      <name val="Calibri"/>
    </font>
    <font>
      <b/>
      <sz val="16.0"/>
      <color rgb="FF58595B"/>
      <name val="Calibri"/>
    </font>
    <font>
      <b/>
      <sz val="10.0"/>
      <color rgb="FF367D79"/>
      <name val="Calibri"/>
    </font>
    <font>
      <b/>
      <sz val="12.0"/>
      <color rgb="FF58595B"/>
      <name val="Calibri"/>
    </font>
    <font>
      <b/>
      <sz val="20.0"/>
      <color rgb="FF58595B"/>
      <name val="Calibri"/>
    </font>
    <font>
      <b/>
      <sz val="11.0"/>
      <color rgb="FF58595B"/>
      <name val="Calibri"/>
    </font>
    <font>
      <b/>
      <sz val="14.0"/>
      <color rgb="FF367D79"/>
      <name val="Calibri"/>
    </font>
    <font>
      <sz val="9.0"/>
      <color rgb="FF58595B"/>
      <name val="Calibri"/>
    </font>
    <font>
      <b/>
      <sz val="14.0"/>
      <color rgb="FF58595B"/>
      <name val="Calibri"/>
    </font>
    <font>
      <i/>
      <sz val="9.0"/>
      <color rgb="FF58595B"/>
      <name val="Calibri"/>
    </font>
    <font>
      <b/>
      <sz val="20.0"/>
      <color rgb="FFFFFFFF"/>
      <name val="Calibri"/>
    </font>
    <font>
      <i/>
      <sz val="10.0"/>
      <color theme="1"/>
      <name val="Calibri"/>
    </font>
    <font>
      <b/>
      <sz val="14.0"/>
      <color rgb="FFFFFFFF"/>
      <name val="Calibri"/>
    </font>
    <font>
      <b/>
      <sz val="16.0"/>
      <color rgb="FF1E3A5F"/>
      <name val="Calibri"/>
    </font>
    <font>
      <b/>
      <sz val="12.0"/>
      <color rgb="FFFFFFFF"/>
      <name val="Calibri"/>
    </font>
    <font>
      <i/>
      <sz val="11.0"/>
      <color theme="1"/>
      <name val="Calibri"/>
    </font>
    <font>
      <i/>
      <sz val="11.0"/>
      <color rgb="FF666666"/>
      <name val="Calibri"/>
    </font>
  </fonts>
  <fills count="30">
    <fill>
      <patternFill patternType="none"/>
    </fill>
    <fill>
      <patternFill patternType="lightGray"/>
    </fill>
    <fill>
      <patternFill patternType="solid">
        <fgColor rgb="FF1E293B"/>
        <bgColor rgb="FF1E293B"/>
      </patternFill>
    </fill>
    <fill>
      <patternFill patternType="solid">
        <fgColor rgb="FFFFFFFF"/>
        <bgColor rgb="FFFFFFFF"/>
      </patternFill>
    </fill>
    <fill>
      <patternFill patternType="solid">
        <fgColor rgb="FFF5F5F5"/>
        <bgColor rgb="FFF5F5F5"/>
      </patternFill>
    </fill>
    <fill>
      <patternFill patternType="solid">
        <fgColor rgb="FF1E3A5F"/>
        <bgColor rgb="FF1E3A5F"/>
      </patternFill>
    </fill>
    <fill>
      <patternFill patternType="solid">
        <fgColor rgb="FFE8F4FD"/>
        <bgColor rgb="FFE8F4FD"/>
      </patternFill>
    </fill>
    <fill>
      <patternFill patternType="solid">
        <fgColor rgb="FF4472C4"/>
        <bgColor rgb="FF4472C4"/>
      </patternFill>
    </fill>
    <fill>
      <patternFill patternType="solid">
        <fgColor rgb="FFD6DCE5"/>
        <bgColor rgb="FFD6DCE5"/>
      </patternFill>
    </fill>
    <fill>
      <patternFill patternType="solid">
        <fgColor rgb="FF70AD47"/>
        <bgColor rgb="FF70AD47"/>
      </patternFill>
    </fill>
    <fill>
      <patternFill patternType="solid">
        <fgColor rgb="FFED7D31"/>
        <bgColor rgb="FFED7D31"/>
      </patternFill>
    </fill>
    <fill>
      <patternFill patternType="solid">
        <fgColor rgb="FFC6E0B4"/>
        <bgColor rgb="FFC6E0B4"/>
      </patternFill>
    </fill>
    <fill>
      <patternFill patternType="solid">
        <fgColor rgb="FFFCE4D6"/>
        <bgColor rgb="FFFCE4D6"/>
      </patternFill>
    </fill>
    <fill>
      <patternFill patternType="solid">
        <fgColor rgb="FFF2F2F2"/>
        <bgColor rgb="FFF2F2F2"/>
      </patternFill>
    </fill>
    <fill>
      <patternFill patternType="solid">
        <fgColor rgb="FF5B9BD5"/>
        <bgColor rgb="FF5B9BD5"/>
      </patternFill>
    </fill>
    <fill>
      <patternFill patternType="solid">
        <fgColor rgb="FFDDEBF7"/>
        <bgColor rgb="FFDDEBF7"/>
      </patternFill>
    </fill>
    <fill>
      <patternFill patternType="solid">
        <fgColor rgb="FF7030A0"/>
        <bgColor rgb="FF7030A0"/>
      </patternFill>
    </fill>
    <fill>
      <patternFill patternType="solid">
        <fgColor rgb="FF00B050"/>
        <bgColor rgb="FF00B050"/>
      </patternFill>
    </fill>
    <fill>
      <patternFill patternType="solid">
        <fgColor rgb="FFE2D1F0"/>
        <bgColor rgb="FFE2D1F0"/>
      </patternFill>
    </fill>
    <fill>
      <patternFill patternType="solid">
        <fgColor rgb="FFC6EFCE"/>
        <bgColor rgb="FFC6EFCE"/>
      </patternFill>
    </fill>
    <fill>
      <patternFill patternType="solid">
        <fgColor rgb="FFC00000"/>
        <bgColor rgb="FFC00000"/>
      </patternFill>
    </fill>
    <fill>
      <patternFill patternType="solid">
        <fgColor rgb="FF002060"/>
        <bgColor rgb="FF002060"/>
      </patternFill>
    </fill>
    <fill>
      <patternFill patternType="solid">
        <fgColor rgb="FFF8CBAD"/>
        <bgColor rgb="FFF8CBAD"/>
      </patternFill>
    </fill>
    <fill>
      <patternFill patternType="solid">
        <fgColor rgb="FFB4C6E7"/>
        <bgColor rgb="FFB4C6E7"/>
      </patternFill>
    </fill>
    <fill>
      <patternFill patternType="solid">
        <fgColor rgb="FF375623"/>
        <bgColor rgb="FF375623"/>
      </patternFill>
    </fill>
    <fill>
      <patternFill patternType="solid">
        <fgColor rgb="FFBF8F00"/>
        <bgColor rgb="FFBF8F00"/>
      </patternFill>
    </fill>
    <fill>
      <patternFill patternType="solid">
        <fgColor rgb="FFA9D08E"/>
        <bgColor rgb="FFA9D08E"/>
      </patternFill>
    </fill>
    <fill>
      <patternFill patternType="solid">
        <fgColor rgb="FFFFE699"/>
        <bgColor rgb="FFFFE699"/>
      </patternFill>
    </fill>
    <fill>
      <patternFill patternType="solid">
        <fgColor rgb="FFE2EFDA"/>
        <bgColor rgb="FFE2EFDA"/>
      </patternFill>
    </fill>
    <fill>
      <patternFill patternType="solid">
        <fgColor rgb="FFFFF2CC"/>
        <bgColor rgb="FFFFF2CC"/>
      </patternFill>
    </fill>
  </fills>
  <borders count="11">
    <border/>
    <border>
      <left/>
      <right/>
      <top/>
      <bottom/>
    </border>
    <border>
      <left/>
      <top/>
      <bottom/>
    </border>
    <border>
      <top/>
      <bottom/>
    </border>
    <border>
      <right/>
      <top/>
      <bottom/>
    </border>
    <border>
      <left style="thin">
        <color rgb="FFDCD3BC"/>
      </left>
      <right/>
      <top style="thin">
        <color rgb="FFDCD3BC"/>
      </top>
      <bottom/>
    </border>
    <border>
      <left/>
      <right style="thin">
        <color rgb="FFDCD3BC"/>
      </right>
      <top style="thin">
        <color rgb="FFDCD3BC"/>
      </top>
      <bottom/>
    </border>
    <border>
      <left style="thin">
        <color rgb="FFDCD3BC"/>
      </left>
      <right/>
      <top/>
      <bottom/>
    </border>
    <border>
      <left/>
      <right style="thin">
        <color rgb="FFDCD3BC"/>
      </right>
      <top/>
      <bottom/>
    </border>
    <border>
      <left style="thin">
        <color rgb="FFDCD3BC"/>
      </left>
      <right/>
      <top/>
      <bottom style="thin">
        <color rgb="FFDCD3BC"/>
      </bottom>
    </border>
    <border>
      <left/>
      <right style="thin">
        <color rgb="FFDCD3BC"/>
      </right>
      <top/>
      <bottom style="thin">
        <color rgb="FFDCD3BC"/>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164" xfId="0" applyFont="1" applyNumberFormat="1"/>
    <xf borderId="0" fillId="0" fontId="6" numFmtId="0" xfId="0" applyFont="1"/>
    <xf borderId="0" fillId="0" fontId="7" numFmtId="0" xfId="0" applyFont="1"/>
    <xf borderId="0" fillId="0" fontId="5" numFmtId="0" xfId="0" applyAlignment="1" applyFont="1">
      <alignment shrinkToFit="0" wrapText="1"/>
    </xf>
    <xf borderId="0" fillId="0" fontId="5" numFmtId="0" xfId="0" applyFont="1"/>
    <xf borderId="0" fillId="0" fontId="1" numFmtId="49" xfId="0" applyFont="1" applyNumberFormat="1"/>
    <xf borderId="0" fillId="0" fontId="5" numFmtId="49" xfId="0" applyFont="1" applyNumberFormat="1"/>
    <xf borderId="0" fillId="0" fontId="8" numFmtId="49" xfId="0" applyFont="1" applyNumberFormat="1"/>
    <xf borderId="0" fillId="0" fontId="9" numFmtId="0" xfId="0" applyFont="1"/>
    <xf borderId="0" fillId="0" fontId="10" numFmtId="49" xfId="0" applyFont="1" applyNumberFormat="1"/>
    <xf borderId="0" fillId="0" fontId="6" numFmtId="164" xfId="0" applyFont="1" applyNumberFormat="1"/>
    <xf borderId="1" fillId="2" fontId="11" numFmtId="0" xfId="0" applyBorder="1" applyFill="1" applyFont="1"/>
    <xf borderId="0" fillId="0" fontId="2" numFmtId="0" xfId="0" applyFont="1"/>
    <xf borderId="0" fillId="0" fontId="5" numFmtId="0" xfId="0" applyAlignment="1" applyFont="1">
      <alignment shrinkToFit="0" wrapText="1"/>
    </xf>
    <xf borderId="0" fillId="0" fontId="5" numFmtId="14" xfId="0" applyFont="1" applyNumberFormat="1"/>
    <xf borderId="1" fillId="3" fontId="12" numFmtId="0" xfId="0" applyBorder="1" applyFill="1" applyFont="1"/>
    <xf borderId="1" fillId="3" fontId="13" numFmtId="0" xfId="0" applyBorder="1" applyFont="1"/>
    <xf borderId="1" fillId="3" fontId="14" numFmtId="0" xfId="0" applyBorder="1" applyFont="1"/>
    <xf borderId="2" fillId="3" fontId="15" numFmtId="0" xfId="0" applyAlignment="1" applyBorder="1" applyFont="1">
      <alignment horizontal="center"/>
    </xf>
    <xf borderId="3" fillId="0" fontId="16" numFmtId="0" xfId="0" applyBorder="1" applyFont="1"/>
    <xf borderId="4" fillId="0" fontId="16" numFmtId="0" xfId="0" applyBorder="1" applyFont="1"/>
    <xf borderId="1" fillId="3" fontId="14" numFmtId="0" xfId="0" applyAlignment="1" applyBorder="1" applyFont="1">
      <alignment horizontal="center"/>
    </xf>
    <xf borderId="1" fillId="3" fontId="17" numFmtId="0" xfId="0" applyAlignment="1" applyBorder="1" applyFont="1">
      <alignment horizontal="center"/>
    </xf>
    <xf borderId="1" fillId="3" fontId="18" numFmtId="0" xfId="0" applyBorder="1" applyFont="1"/>
    <xf borderId="1" fillId="3" fontId="19" numFmtId="0" xfId="0" applyBorder="1" applyFont="1"/>
    <xf borderId="1" fillId="3" fontId="17" numFmtId="0" xfId="0" applyBorder="1" applyFont="1"/>
    <xf borderId="1" fillId="3" fontId="20" numFmtId="0" xfId="0" applyBorder="1" applyFont="1"/>
    <xf borderId="1" fillId="3" fontId="21" numFmtId="0" xfId="0" applyBorder="1" applyFont="1"/>
    <xf borderId="1" fillId="3" fontId="22" numFmtId="0" xfId="0" applyBorder="1" applyFont="1"/>
    <xf borderId="1" fillId="3" fontId="23" numFmtId="0" xfId="0" applyBorder="1" applyFont="1"/>
    <xf borderId="5" fillId="4" fontId="22" numFmtId="0" xfId="0" applyBorder="1" applyFill="1" applyFont="1"/>
    <xf borderId="6" fillId="4" fontId="22" numFmtId="0" xfId="0" applyBorder="1" applyFont="1"/>
    <xf borderId="1" fillId="4" fontId="22" numFmtId="0" xfId="0" applyBorder="1" applyFont="1"/>
    <xf borderId="1" fillId="3" fontId="13" numFmtId="0" xfId="0" applyAlignment="1" applyBorder="1" applyFont="1">
      <alignment horizontal="left"/>
    </xf>
    <xf borderId="7" fillId="3" fontId="13" numFmtId="0" xfId="0" applyBorder="1" applyFont="1"/>
    <xf borderId="8" fillId="3" fontId="22" numFmtId="0" xfId="0" applyBorder="1" applyFont="1"/>
    <xf borderId="7" fillId="3" fontId="24" numFmtId="0" xfId="0" applyBorder="1" applyFont="1"/>
    <xf borderId="9" fillId="3" fontId="13" numFmtId="0" xfId="0" applyBorder="1" applyFont="1"/>
    <xf borderId="10" fillId="3" fontId="22" numFmtId="0" xfId="0" applyBorder="1" applyFont="1"/>
    <xf borderId="9" fillId="3" fontId="24" numFmtId="0" xfId="0" applyBorder="1" applyFont="1"/>
    <xf borderId="1" fillId="3" fontId="25" numFmtId="0" xfId="0" applyBorder="1" applyFont="1"/>
    <xf borderId="1" fillId="3" fontId="24" numFmtId="0" xfId="0" applyBorder="1" applyFont="1"/>
    <xf borderId="1" fillId="3" fontId="26" numFmtId="0" xfId="0" applyBorder="1" applyFont="1"/>
    <xf borderId="2" fillId="5" fontId="27" numFmtId="0" xfId="0" applyAlignment="1" applyBorder="1" applyFill="1" applyFont="1">
      <alignment horizontal="center"/>
    </xf>
    <xf borderId="2" fillId="6" fontId="28" numFmtId="0" xfId="0" applyAlignment="1" applyBorder="1" applyFill="1" applyFont="1">
      <alignment horizontal="center"/>
    </xf>
    <xf borderId="2" fillId="7" fontId="29" numFmtId="0" xfId="0" applyBorder="1" applyFill="1" applyFont="1"/>
    <xf borderId="1" fillId="8" fontId="1" numFmtId="0" xfId="0" applyBorder="1" applyFill="1" applyFont="1"/>
    <xf borderId="0" fillId="0" fontId="30" numFmtId="49" xfId="0" applyAlignment="1" applyFont="1" applyNumberFormat="1">
      <alignment horizontal="center"/>
    </xf>
    <xf borderId="0" fillId="0" fontId="30" numFmtId="0" xfId="0" applyAlignment="1" applyFont="1">
      <alignment horizontal="center"/>
    </xf>
    <xf borderId="2" fillId="9" fontId="31" numFmtId="0" xfId="0" applyBorder="1" applyFill="1" applyFont="1"/>
    <xf borderId="2" fillId="10" fontId="31" numFmtId="0" xfId="0" applyBorder="1" applyFill="1" applyFont="1"/>
    <xf borderId="1" fillId="11" fontId="1" numFmtId="0" xfId="0" applyBorder="1" applyFill="1" applyFont="1"/>
    <xf borderId="1" fillId="12" fontId="1" numFmtId="0" xfId="0" applyBorder="1" applyFill="1" applyFont="1"/>
    <xf borderId="1" fillId="13" fontId="5" numFmtId="0" xfId="0" applyBorder="1" applyFill="1" applyFont="1"/>
    <xf borderId="1" fillId="13" fontId="5" numFmtId="165" xfId="0" applyBorder="1" applyFont="1" applyNumberFormat="1"/>
    <xf borderId="0" fillId="0" fontId="5" numFmtId="165" xfId="0" applyFont="1" applyNumberFormat="1"/>
    <xf borderId="2" fillId="14" fontId="31" numFmtId="0" xfId="0" applyBorder="1" applyFill="1" applyFont="1"/>
    <xf borderId="1" fillId="15" fontId="1" numFmtId="0" xfId="0" applyBorder="1" applyFill="1" applyFont="1"/>
    <xf borderId="2" fillId="16" fontId="31" numFmtId="0" xfId="0" applyBorder="1" applyFill="1" applyFont="1"/>
    <xf borderId="2" fillId="17" fontId="31" numFmtId="0" xfId="0" applyBorder="1" applyFill="1" applyFont="1"/>
    <xf borderId="1" fillId="18" fontId="1" numFmtId="0" xfId="0" applyBorder="1" applyFill="1" applyFont="1"/>
    <xf borderId="1" fillId="19" fontId="1" numFmtId="0" xfId="0" applyBorder="1" applyFill="1" applyFont="1"/>
    <xf borderId="2" fillId="20" fontId="31" numFmtId="0" xfId="0" applyBorder="1" applyFill="1" applyFont="1"/>
    <xf borderId="2" fillId="21" fontId="31" numFmtId="0" xfId="0" applyBorder="1" applyFill="1" applyFont="1"/>
    <xf borderId="1" fillId="22" fontId="1" numFmtId="0" xfId="0" applyBorder="1" applyFill="1" applyFont="1"/>
    <xf borderId="1" fillId="23" fontId="1" numFmtId="0" xfId="0" applyBorder="1" applyFill="1" applyFont="1"/>
    <xf borderId="2" fillId="24" fontId="31" numFmtId="0" xfId="0" applyBorder="1" applyFill="1" applyFont="1"/>
    <xf borderId="2" fillId="25" fontId="31" numFmtId="0" xfId="0" applyBorder="1" applyFill="1" applyFont="1"/>
    <xf borderId="1" fillId="26" fontId="1" numFmtId="0" xfId="0" applyBorder="1" applyFill="1" applyFont="1"/>
    <xf borderId="1" fillId="27" fontId="1" numFmtId="0" xfId="0" applyBorder="1" applyFill="1" applyFont="1"/>
    <xf borderId="1" fillId="28" fontId="5" numFmtId="0" xfId="0" applyBorder="1" applyFill="1" applyFont="1"/>
    <xf borderId="1" fillId="29" fontId="5" numFmtId="0" xfId="0" applyBorder="1" applyFill="1" applyFont="1"/>
    <xf borderId="2" fillId="21" fontId="29" numFmtId="0" xfId="0" applyBorder="1" applyFont="1"/>
    <xf borderId="1" fillId="28" fontId="1" numFmtId="0" xfId="0" applyBorder="1" applyFont="1"/>
    <xf borderId="1" fillId="28" fontId="1" numFmtId="3" xfId="0" applyBorder="1" applyFont="1" applyNumberFormat="1"/>
    <xf borderId="0" fillId="0" fontId="32" numFmtId="166" xfId="0" applyFont="1" applyNumberFormat="1"/>
    <xf borderId="2" fillId="28" fontId="33" numFmtId="0" xfId="0" applyBorder="1" applyFont="1"/>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1">
    <tableStyle count="3" pivot="0" name="Cleaned EV 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6B6D4"/>
                </a:solidFill>
                <a:latin typeface="+mn-lt"/>
              </a:defRPr>
            </a:pPr>
            <a:r>
              <a:rPr b="1" i="0" sz="1400">
                <a:solidFill>
                  <a:srgbClr val="06B6D4"/>
                </a:solidFill>
                <a:latin typeface="+mn-lt"/>
              </a:rPr>
              <a:t>Sentiment Distribution</a:t>
            </a:r>
          </a:p>
        </c:rich>
      </c:tx>
      <c:overlay val="0"/>
    </c:title>
    <c:plotArea>
      <c:layout/>
      <c:doughnutChart>
        <c:varyColors val="1"/>
        <c:ser>
          <c:idx val="0"/>
          <c:order val="0"/>
          <c:tx>
            <c:strRef>
              <c:f>'EV Dashboard'!$C$10</c:f>
            </c:strRef>
          </c:tx>
          <c:dPt>
            <c:idx val="0"/>
            <c:spPr>
              <a:solidFill>
                <a:srgbClr val="367D79"/>
              </a:solidFill>
            </c:spPr>
          </c:dPt>
          <c:dPt>
            <c:idx val="1"/>
            <c:spPr>
              <a:solidFill>
                <a:srgbClr val="DCD3BC"/>
              </a:solidFill>
            </c:spPr>
          </c:dPt>
          <c:dPt>
            <c:idx val="2"/>
            <c:spPr>
              <a:solidFill>
                <a:srgbClr val="85443F"/>
              </a:solidFill>
            </c:spPr>
          </c:dPt>
          <c:dLbls>
            <c:showLegendKey val="0"/>
            <c:showVal val="0"/>
            <c:showCatName val="0"/>
            <c:showSerName val="0"/>
            <c:showPercent val="1"/>
            <c:showBubbleSize val="0"/>
            <c:showLeaderLines val="1"/>
          </c:dLbls>
          <c:cat>
            <c:strRef>
              <c:f>'EV Dashboard'!$B$11:$B$13</c:f>
            </c:strRef>
          </c:cat>
          <c:val>
            <c:numRef>
              <c:f>'EV Dashboard'!$C$11:$C$13</c:f>
              <c:numCache/>
            </c:numRef>
          </c:val>
        </c:ser>
        <c:dLbls>
          <c:showLegendKey val="0"/>
          <c:showVal val="0"/>
          <c:showCatName val="0"/>
          <c:showSerName val="0"/>
          <c:showPercent val="0"/>
          <c:showBubbleSize val="0"/>
        </c:dLbls>
        <c:holeSize val="75"/>
      </c:doughnutChart>
      <c:spPr>
        <a:solidFill>
          <a:srgbClr val="FFFFFF"/>
        </a:solidFill>
      </c:spPr>
    </c:plotArea>
    <c:legend>
      <c:legendPos val="b"/>
      <c:overlay val="0"/>
      <c:txPr>
        <a:bodyPr/>
        <a:lstStyle/>
        <a:p>
          <a:pPr lvl="0">
            <a:defRPr b="0" i="0" sz="900">
              <a:solidFill>
                <a:srgbClr val="E2E8F0"/>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6B6D4"/>
                </a:solidFill>
                <a:latin typeface="+mn-lt"/>
              </a:defRPr>
            </a:pPr>
            <a:r>
              <a:rPr b="1" i="0" sz="1400">
                <a:solidFill>
                  <a:srgbClr val="06B6D4"/>
                </a:solidFill>
                <a:latin typeface="+mn-lt"/>
              </a:rPr>
              <a:t>Discussion Themes</a:t>
            </a:r>
          </a:p>
        </c:rich>
      </c:tx>
      <c:overlay val="0"/>
    </c:title>
    <c:plotArea>
      <c:layout/>
      <c:barChart>
        <c:barDir val="bar"/>
        <c:ser>
          <c:idx val="0"/>
          <c:order val="0"/>
          <c:tx>
            <c:v>Count</c:v>
          </c:tx>
          <c:spPr>
            <a:solidFill>
              <a:srgbClr val="6FA8DC"/>
            </a:solidFill>
            <a:ln cmpd="sng">
              <a:solidFill>
                <a:srgbClr val="000000"/>
              </a:solidFill>
            </a:ln>
          </c:spPr>
          <c:cat>
            <c:strRef>
              <c:f>'EV Dashboard'!$E$11:$E$19</c:f>
            </c:strRef>
          </c:cat>
          <c:val>
            <c:numRef>
              <c:f>'EV Dashboard'!$F$11:$F$19</c:f>
              <c:numCache/>
            </c:numRef>
          </c:val>
        </c:ser>
        <c:axId val="113486169"/>
        <c:axId val="208669868"/>
      </c:barChart>
      <c:catAx>
        <c:axId val="11348616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800">
                <a:solidFill>
                  <a:srgbClr val="94A3B8"/>
                </a:solidFill>
                <a:latin typeface="+mn-lt"/>
              </a:defRPr>
            </a:pPr>
          </a:p>
        </c:txPr>
        <c:crossAx val="208669868"/>
      </c:catAx>
      <c:valAx>
        <c:axId val="208669868"/>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94A3B8"/>
                </a:solidFill>
                <a:latin typeface="+mn-lt"/>
              </a:defRPr>
            </a:pPr>
          </a:p>
        </c:txPr>
        <c:crossAx val="113486169"/>
        <c:crosses val="max"/>
      </c:valAx>
      <c:spPr>
        <a:solidFill>
          <a:srgbClr val="FFFFFF"/>
        </a:solidFill>
      </c:spPr>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6B6D4"/>
                </a:solidFill>
                <a:latin typeface="+mn-lt"/>
              </a:defRPr>
            </a:pPr>
            <a:r>
              <a:rPr b="1" i="0" sz="1400">
                <a:solidFill>
                  <a:srgbClr val="06B6D4"/>
                </a:solidFill>
                <a:latin typeface="+mn-lt"/>
              </a:rPr>
              <a:t>EV Model Mentions</a:t>
            </a:r>
          </a:p>
        </c:rich>
      </c:tx>
      <c:overlay val="0"/>
    </c:title>
    <c:plotArea>
      <c:layout/>
      <c:barChart>
        <c:barDir val="bar"/>
        <c:ser>
          <c:idx val="0"/>
          <c:order val="0"/>
          <c:tx>
            <c:v>Count</c:v>
          </c:tx>
          <c:spPr>
            <a:solidFill>
              <a:srgbClr val="6FA8DC"/>
            </a:solidFill>
            <a:ln cmpd="sng">
              <a:solidFill>
                <a:srgbClr val="000000"/>
              </a:solidFill>
            </a:ln>
          </c:spPr>
          <c:cat>
            <c:strRef>
              <c:f>'EV Dashboard'!$H$11:$H$18</c:f>
            </c:strRef>
          </c:cat>
          <c:val>
            <c:numRef>
              <c:f>'EV Dashboard'!$I$11:$I$18</c:f>
              <c:numCache/>
            </c:numRef>
          </c:val>
        </c:ser>
        <c:axId val="963018910"/>
        <c:axId val="1744669396"/>
      </c:barChart>
      <c:catAx>
        <c:axId val="9630189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94A3B8"/>
                </a:solidFill>
                <a:latin typeface="+mn-lt"/>
              </a:defRPr>
            </a:pPr>
          </a:p>
        </c:txPr>
        <c:crossAx val="1744669396"/>
      </c:catAx>
      <c:valAx>
        <c:axId val="174466939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94A3B8"/>
                </a:solidFill>
                <a:latin typeface="+mn-lt"/>
              </a:defRPr>
            </a:pPr>
          </a:p>
        </c:txPr>
        <c:crossAx val="963018910"/>
        <c:crosses val="max"/>
      </c:valAx>
      <c:spPr>
        <a:solidFill>
          <a:srgbClr val="FFFFFF"/>
        </a:solidFill>
      </c:spPr>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6B6D4"/>
                </a:solidFill>
                <a:latin typeface="+mn-lt"/>
              </a:defRPr>
            </a:pPr>
            <a:r>
              <a:rPr b="1" i="0" sz="1200">
                <a:solidFill>
                  <a:srgbClr val="06B6D4"/>
                </a:solidFill>
                <a:latin typeface="+mn-lt"/>
              </a:rPr>
              <a:t>Source Group Comparison</a:t>
            </a:r>
          </a:p>
        </c:rich>
      </c:tx>
      <c:overlay val="0"/>
    </c:title>
    <c:plotArea>
      <c:layout/>
      <c:barChart>
        <c:barDir val="col"/>
        <c:ser>
          <c:idx val="0"/>
          <c:order val="0"/>
          <c:tx>
            <c:v>Posts</c:v>
          </c:tx>
          <c:spPr>
            <a:solidFill>
              <a:srgbClr val="367D79"/>
            </a:solidFill>
            <a:ln cmpd="sng">
              <a:solidFill>
                <a:srgbClr val="000000"/>
              </a:solidFill>
            </a:ln>
          </c:spPr>
          <c:cat>
            <c:strRef>
              <c:f>'EV Dashboard'!$B$45:$B$47</c:f>
            </c:strRef>
          </c:cat>
          <c:val>
            <c:numRef>
              <c:f>'EV Dashboard'!$C$45:$C$47</c:f>
              <c:numCache/>
            </c:numRef>
          </c:val>
        </c:ser>
        <c:ser>
          <c:idx val="1"/>
          <c:order val="1"/>
          <c:tx>
            <c:v>Likes</c:v>
          </c:tx>
          <c:spPr>
            <a:solidFill>
              <a:srgbClr val="6FA8DC"/>
            </a:solidFill>
            <a:ln cmpd="sng">
              <a:solidFill>
                <a:srgbClr val="000000"/>
              </a:solidFill>
            </a:ln>
          </c:spPr>
          <c:cat>
            <c:strRef>
              <c:f>'EV Dashboard'!$B$45:$B$47</c:f>
            </c:strRef>
          </c:cat>
          <c:val>
            <c:numRef>
              <c:f>'EV Dashboard'!$D$45:$D$47</c:f>
              <c:numCache/>
            </c:numRef>
          </c:val>
        </c:ser>
        <c:ser>
          <c:idx val="2"/>
          <c:order val="2"/>
          <c:tx>
            <c:v>Comments</c:v>
          </c:tx>
          <c:spPr>
            <a:solidFill>
              <a:srgbClr val="DCD3BC"/>
            </a:solidFill>
            <a:ln cmpd="sng">
              <a:solidFill>
                <a:srgbClr val="000000"/>
              </a:solidFill>
            </a:ln>
          </c:spPr>
          <c:cat>
            <c:strRef>
              <c:f>'EV Dashboard'!$B$45:$B$47</c:f>
            </c:strRef>
          </c:cat>
          <c:val>
            <c:numRef>
              <c:f>'EV Dashboard'!$E$45:$E$47</c:f>
              <c:numCache/>
            </c:numRef>
          </c:val>
        </c:ser>
        <c:axId val="432644745"/>
        <c:axId val="493404846"/>
      </c:barChart>
      <c:catAx>
        <c:axId val="432644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94A3B8"/>
                </a:solidFill>
                <a:latin typeface="+mn-lt"/>
              </a:defRPr>
            </a:pPr>
          </a:p>
        </c:txPr>
        <c:crossAx val="493404846"/>
      </c:catAx>
      <c:valAx>
        <c:axId val="4934048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94A3B8"/>
                </a:solidFill>
                <a:latin typeface="+mn-lt"/>
              </a:defRPr>
            </a:pPr>
          </a:p>
        </c:txPr>
        <c:crossAx val="432644745"/>
      </c:valAx>
      <c:spPr>
        <a:solidFill>
          <a:srgbClr val="FFFFFF"/>
        </a:solidFill>
      </c:spPr>
    </c:plotArea>
    <c:legend>
      <c:legendPos val="b"/>
      <c:overlay val="0"/>
      <c:txPr>
        <a:bodyPr/>
        <a:lstStyle/>
        <a:p>
          <a:pPr lvl="0">
            <a:defRPr b="0" i="0" sz="800">
              <a:solidFill>
                <a:srgbClr val="94A3B8"/>
              </a:solidFill>
              <a:latin typeface="+mn-lt"/>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Sentiment Distribution</a:t>
            </a:r>
          </a:p>
        </c:rich>
      </c:tx>
      <c:overlay val="0"/>
    </c:title>
    <c:plotArea>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Lbls>
            <c:showLegendKey val="0"/>
            <c:showVal val="0"/>
            <c:showCatName val="0"/>
            <c:showSerName val="0"/>
            <c:showPercent val="1"/>
            <c:showBubbleSize val="0"/>
            <c:showLeaderLines val="1"/>
          </c:dLbls>
          <c:cat>
            <c:strRef>
              <c:f>Dashboard!$F$10:$F$12</c:f>
            </c:strRef>
          </c:cat>
          <c:val>
            <c:numRef>
              <c:f>Dashboard!$G$10:$G$12</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757575"/>
                </a:solidFill>
                <a:latin typeface="+mn-lt"/>
              </a:defRPr>
            </a:pPr>
            <a:r>
              <a:rPr b="1" i="0" sz="1000">
                <a:solidFill>
                  <a:srgbClr val="757575"/>
                </a:solidFill>
                <a:latin typeface="+mn-lt"/>
              </a:rPr>
              <a:t>Discussion Themes</a:t>
            </a:r>
          </a:p>
        </c:rich>
      </c:tx>
      <c:overlay val="0"/>
    </c:title>
    <c:plotArea>
      <c:layout/>
      <c:barChart>
        <c:barDir val="bar"/>
        <c:ser>
          <c:idx val="0"/>
          <c:order val="0"/>
          <c:spPr>
            <a:solidFill>
              <a:srgbClr val="70AD47"/>
            </a:solidFill>
            <a:ln cmpd="sng">
              <a:solidFill>
                <a:srgbClr val="000000"/>
              </a:solidFill>
            </a:ln>
          </c:spPr>
          <c:dLbls>
            <c:numFmt formatCode="General" sourceLinked="1"/>
            <c:txPr>
              <a:bodyPr/>
              <a:lstStyle/>
              <a:p>
                <a:pPr lvl="0">
                  <a:defRPr b="0" i="0" sz="800">
                    <a:latin typeface="+mn-lt"/>
                  </a:defRPr>
                </a:pPr>
              </a:p>
            </c:txPr>
            <c:showLegendKey val="0"/>
            <c:showVal val="1"/>
            <c:showCatName val="0"/>
            <c:showSerName val="0"/>
            <c:showPercent val="0"/>
            <c:showBubbleSize val="0"/>
          </c:dLbls>
          <c:cat>
            <c:strRef>
              <c:f>Dashboard!$A$10:$A$19</c:f>
            </c:strRef>
          </c:cat>
          <c:val>
            <c:numRef>
              <c:f>Dashboard!$B$10:$B$19</c:f>
              <c:numCache/>
            </c:numRef>
          </c:val>
        </c:ser>
        <c:axId val="537887312"/>
        <c:axId val="1726685884"/>
      </c:barChart>
      <c:catAx>
        <c:axId val="5378873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726685884"/>
      </c:catAx>
      <c:valAx>
        <c:axId val="172668588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37887312"/>
        <c:crosses val="max"/>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757575"/>
                </a:solidFill>
                <a:latin typeface="+mn-lt"/>
              </a:defRPr>
            </a:pPr>
            <a:r>
              <a:rPr b="1" i="0" sz="1000">
                <a:solidFill>
                  <a:srgbClr val="757575"/>
                </a:solidFill>
                <a:latin typeface="+mn-lt"/>
              </a:rPr>
              <a:t>Source Metrics Comparison</a:t>
            </a:r>
          </a:p>
        </c:rich>
      </c:tx>
      <c:overlay val="0"/>
    </c:title>
    <c:plotArea>
      <c:layout/>
      <c:barChart>
        <c:barDir val="col"/>
        <c:ser>
          <c:idx val="0"/>
          <c:order val="0"/>
          <c:tx>
            <c:v>Posts</c:v>
          </c:tx>
          <c:spPr>
            <a:solidFill>
              <a:srgbClr val="4472C4"/>
            </a:solidFill>
            <a:ln cmpd="sng">
              <a:solidFill>
                <a:srgbClr val="000000"/>
              </a:solidFill>
            </a:ln>
          </c:spPr>
          <c:cat>
            <c:strRef>
              <c:f>Dashboard!$F$31:$F$33</c:f>
            </c:strRef>
          </c:cat>
          <c:val>
            <c:numRef>
              <c:f>Dashboard!$G$31:$G$33</c:f>
              <c:numCache/>
            </c:numRef>
          </c:val>
        </c:ser>
        <c:ser>
          <c:idx val="1"/>
          <c:order val="1"/>
          <c:tx>
            <c:v>Likes</c:v>
          </c:tx>
          <c:spPr>
            <a:solidFill>
              <a:srgbClr val="ED7D31"/>
            </a:solidFill>
            <a:ln cmpd="sng">
              <a:solidFill>
                <a:srgbClr val="000000"/>
              </a:solidFill>
            </a:ln>
          </c:spPr>
          <c:cat>
            <c:strRef>
              <c:f>Dashboard!$F$31:$F$33</c:f>
            </c:strRef>
          </c:cat>
          <c:val>
            <c:numRef>
              <c:f>Dashboard!$H$31:$H$33</c:f>
              <c:numCache/>
            </c:numRef>
          </c:val>
        </c:ser>
        <c:ser>
          <c:idx val="2"/>
          <c:order val="2"/>
          <c:tx>
            <c:v>Comments</c:v>
          </c:tx>
          <c:spPr>
            <a:solidFill>
              <a:srgbClr val="A5A5A5"/>
            </a:solidFill>
            <a:ln cmpd="sng">
              <a:solidFill>
                <a:srgbClr val="000000"/>
              </a:solidFill>
            </a:ln>
          </c:spPr>
          <c:cat>
            <c:strRef>
              <c:f>Dashboard!$F$31:$F$33</c:f>
            </c:strRef>
          </c:cat>
          <c:val>
            <c:numRef>
              <c:f>Dashboard!$I$31:$I$33</c:f>
              <c:numCache/>
            </c:numRef>
          </c:val>
        </c:ser>
        <c:axId val="533681090"/>
        <c:axId val="176624011"/>
      </c:barChart>
      <c:catAx>
        <c:axId val="533681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2700000"/>
          <a:lstStyle/>
          <a:p>
            <a:pPr lvl="0">
              <a:defRPr b="0" i="0" sz="900">
                <a:solidFill>
                  <a:srgbClr val="000000"/>
                </a:solidFill>
                <a:latin typeface="+mn-lt"/>
              </a:defRPr>
            </a:pPr>
          </a:p>
        </c:txPr>
        <c:crossAx val="176624011"/>
      </c:catAx>
      <c:valAx>
        <c:axId val="1766240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33681090"/>
      </c:valAx>
    </c:plotArea>
    <c:legend>
      <c:legendPos val="b"/>
      <c:overlay val="0"/>
      <c:txPr>
        <a:bodyPr/>
        <a:lstStyle/>
        <a:p>
          <a:pPr lvl="0">
            <a:defRPr b="0" i="0" sz="9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757575"/>
                </a:solidFill>
                <a:latin typeface="+mn-lt"/>
              </a:defRPr>
            </a:pPr>
            <a:r>
              <a:rPr b="1" i="0" sz="1000">
                <a:solidFill>
                  <a:srgbClr val="757575"/>
                </a:solidFill>
                <a:latin typeface="+mn-lt"/>
              </a:rPr>
              <a:t>Posts by Source</a:t>
            </a:r>
          </a:p>
        </c:rich>
      </c:tx>
      <c:overlay val="0"/>
    </c:title>
    <c:plotArea>
      <c:layout/>
      <c:barChart>
        <c:barDir val="col"/>
        <c:ser>
          <c:idx val="0"/>
          <c:order val="0"/>
          <c:spPr>
            <a:solidFill>
              <a:srgbClr val="4472C4"/>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Dashboard!$F$31:$F$33</c:f>
            </c:strRef>
          </c:cat>
          <c:val>
            <c:numRef>
              <c:f>Dashboard!$G$31:$G$33</c:f>
              <c:numCache/>
            </c:numRef>
          </c:val>
        </c:ser>
        <c:axId val="1559916523"/>
        <c:axId val="619632123"/>
      </c:barChart>
      <c:catAx>
        <c:axId val="15599165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2700000"/>
          <a:lstStyle/>
          <a:p>
            <a:pPr lvl="0">
              <a:defRPr b="0" i="0" sz="900">
                <a:solidFill>
                  <a:srgbClr val="000000"/>
                </a:solidFill>
                <a:latin typeface="+mn-lt"/>
              </a:defRPr>
            </a:pPr>
          </a:p>
        </c:txPr>
        <c:crossAx val="619632123"/>
      </c:catAx>
      <c:valAx>
        <c:axId val="61963212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559916523"/>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757575"/>
                </a:solidFill>
                <a:latin typeface="+mn-lt"/>
              </a:defRPr>
            </a:pPr>
            <a:r>
              <a:rPr b="1" i="0" sz="1000">
                <a:solidFill>
                  <a:srgbClr val="757575"/>
                </a:solidFill>
                <a:latin typeface="+mn-lt"/>
              </a:rPr>
              <a:t>Post Purpose</a:t>
            </a:r>
          </a:p>
        </c:rich>
      </c:tx>
      <c:overlay val="0"/>
    </c:title>
    <c:plotArea>
      <c:layout/>
      <c:doughnut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Lbls>
            <c:showLegendKey val="0"/>
            <c:showVal val="0"/>
            <c:showCatName val="0"/>
            <c:showSerName val="0"/>
            <c:showPercent val="1"/>
            <c:showBubbleSize val="0"/>
            <c:showLeaderLines val="1"/>
          </c:dLbls>
          <c:cat>
            <c:strRef>
              <c:f>Dashboard!$A$23:$A$26</c:f>
            </c:strRef>
          </c:cat>
          <c:val>
            <c:numRef>
              <c:f>Dashboard!$B$23:$B$26</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i="0" sz="90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757575"/>
                </a:solidFill>
                <a:latin typeface="+mn-lt"/>
              </a:defRPr>
            </a:pPr>
            <a:r>
              <a:rPr b="1" i="0" sz="1000">
                <a:solidFill>
                  <a:srgbClr val="757575"/>
                </a:solidFill>
                <a:latin typeface="+mn-lt"/>
              </a:rPr>
              <a:t>EV Model Mentions</a:t>
            </a:r>
          </a:p>
        </c:rich>
      </c:tx>
      <c:overlay val="0"/>
    </c:title>
    <c:plotArea>
      <c:layout/>
      <c:barChart>
        <c:barDir val="bar"/>
        <c:ser>
          <c:idx val="0"/>
          <c:order val="0"/>
          <c:spPr>
            <a:solidFill>
              <a:srgbClr val="375623"/>
            </a:solidFill>
            <a:ln cmpd="sng">
              <a:solidFill>
                <a:srgbClr val="000000"/>
              </a:solidFill>
            </a:ln>
          </c:spPr>
          <c:dLbls>
            <c:numFmt formatCode="General" sourceLinked="1"/>
            <c:txPr>
              <a:bodyPr/>
              <a:lstStyle/>
              <a:p>
                <a:pPr lvl="0">
                  <a:defRPr b="0" i="0" sz="800">
                    <a:latin typeface="+mn-lt"/>
                  </a:defRPr>
                </a:pPr>
              </a:p>
            </c:txPr>
            <c:showLegendKey val="0"/>
            <c:showVal val="1"/>
            <c:showCatName val="0"/>
            <c:showSerName val="0"/>
            <c:showPercent val="0"/>
            <c:showBubbleSize val="0"/>
          </c:dLbls>
          <c:cat>
            <c:strRef>
              <c:f>Dashboard!$A$41:$A$48</c:f>
            </c:strRef>
          </c:cat>
          <c:val>
            <c:numRef>
              <c:f>Dashboard!$B$41:$B$48</c:f>
              <c:numCache/>
            </c:numRef>
          </c:val>
        </c:ser>
        <c:axId val="1479649389"/>
        <c:axId val="540735771"/>
      </c:barChart>
      <c:catAx>
        <c:axId val="14796493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540735771"/>
      </c:catAx>
      <c:valAx>
        <c:axId val="54073577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479649389"/>
        <c:crosses val="max"/>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000">
                <a:solidFill>
                  <a:srgbClr val="757575"/>
                </a:solidFill>
                <a:latin typeface="+mn-lt"/>
              </a:defRPr>
            </a:pPr>
            <a:r>
              <a:rPr b="1" i="0" sz="1000">
                <a:solidFill>
                  <a:srgbClr val="757575"/>
                </a:solidFill>
                <a:latin typeface="+mn-lt"/>
              </a:rPr>
              <a:t>Emotion Breakdown</a:t>
            </a:r>
          </a:p>
        </c:rich>
      </c:tx>
      <c:overlay val="0"/>
    </c:title>
    <c:plotArea>
      <c:layout/>
      <c:barChart>
        <c:barDir val="bar"/>
        <c:ser>
          <c:idx val="0"/>
          <c:order val="0"/>
          <c:spPr>
            <a:solidFill>
              <a:srgbClr val="C00000"/>
            </a:solidFill>
            <a:ln cmpd="sng">
              <a:solidFill>
                <a:srgbClr val="000000"/>
              </a:solidFill>
            </a:ln>
          </c:spPr>
          <c:dLbls>
            <c:numFmt formatCode="General" sourceLinked="1"/>
            <c:txPr>
              <a:bodyPr/>
              <a:lstStyle/>
              <a:p>
                <a:pPr lvl="0">
                  <a:defRPr b="0" i="0" sz="800">
                    <a:latin typeface="+mn-lt"/>
                  </a:defRPr>
                </a:pPr>
              </a:p>
            </c:txPr>
            <c:showLegendKey val="0"/>
            <c:showVal val="1"/>
            <c:showCatName val="0"/>
            <c:showSerName val="0"/>
            <c:showPercent val="0"/>
            <c:showBubbleSize val="0"/>
          </c:dLbls>
          <c:cat>
            <c:strRef>
              <c:f>Dashboard!$A$31:$A$37</c:f>
            </c:strRef>
          </c:cat>
          <c:val>
            <c:numRef>
              <c:f>Dashboard!$B$31:$B$37</c:f>
              <c:numCache/>
            </c:numRef>
          </c:val>
        </c:ser>
        <c:axId val="1171778255"/>
        <c:axId val="1411900497"/>
      </c:barChart>
      <c:catAx>
        <c:axId val="117177825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411900497"/>
      </c:catAx>
      <c:valAx>
        <c:axId val="141190049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171778255"/>
        <c:crosses val="max"/>
      </c:valAx>
    </c:plotArea>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 Id="rId7"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xdr:row>
      <xdr:rowOff>47625</xdr:rowOff>
    </xdr:from>
    <xdr:ext cx="2657475" cy="2571750"/>
    <xdr:graphicFrame>
      <xdr:nvGraphicFramePr>
        <xdr:cNvPr id="198525406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21</xdr:row>
      <xdr:rowOff>47625</xdr:rowOff>
    </xdr:from>
    <xdr:ext cx="2533650" cy="2571750"/>
    <xdr:graphicFrame>
      <xdr:nvGraphicFramePr>
        <xdr:cNvPr id="207214648"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0</xdr:colOff>
      <xdr:row>21</xdr:row>
      <xdr:rowOff>47625</xdr:rowOff>
    </xdr:from>
    <xdr:ext cx="2514600" cy="2571750"/>
    <xdr:graphicFrame>
      <xdr:nvGraphicFramePr>
        <xdr:cNvPr id="125287961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838200</xdr:colOff>
      <xdr:row>42</xdr:row>
      <xdr:rowOff>28575</xdr:rowOff>
    </xdr:from>
    <xdr:ext cx="2743200" cy="2390775"/>
    <xdr:graphicFrame>
      <xdr:nvGraphicFramePr>
        <xdr:cNvPr id="11353037"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7</xdr:row>
      <xdr:rowOff>9525</xdr:rowOff>
    </xdr:from>
    <xdr:ext cx="2181225" cy="2190750"/>
    <xdr:graphicFrame>
      <xdr:nvGraphicFramePr>
        <xdr:cNvPr id="1432505619"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xdr:colOff>
      <xdr:row>6</xdr:row>
      <xdr:rowOff>180975</xdr:rowOff>
    </xdr:from>
    <xdr:ext cx="1381125" cy="2381250"/>
    <xdr:graphicFrame>
      <xdr:nvGraphicFramePr>
        <xdr:cNvPr id="1120292628"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9525</xdr:colOff>
      <xdr:row>28</xdr:row>
      <xdr:rowOff>57150</xdr:rowOff>
    </xdr:from>
    <xdr:ext cx="2181225" cy="1647825"/>
    <xdr:graphicFrame>
      <xdr:nvGraphicFramePr>
        <xdr:cNvPr id="1808737521" name="Chart 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9525</xdr:colOff>
      <xdr:row>28</xdr:row>
      <xdr:rowOff>57150</xdr:rowOff>
    </xdr:from>
    <xdr:ext cx="2181225" cy="1647825"/>
    <xdr:graphicFrame>
      <xdr:nvGraphicFramePr>
        <xdr:cNvPr id="1620890444" name="Chart 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0</xdr:colOff>
      <xdr:row>20</xdr:row>
      <xdr:rowOff>38100</xdr:rowOff>
    </xdr:from>
    <xdr:ext cx="1381125" cy="1466850"/>
    <xdr:graphicFrame>
      <xdr:nvGraphicFramePr>
        <xdr:cNvPr id="195629527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0</xdr:colOff>
      <xdr:row>38</xdr:row>
      <xdr:rowOff>76200</xdr:rowOff>
    </xdr:from>
    <xdr:ext cx="1533525" cy="2209800"/>
    <xdr:graphicFrame>
      <xdr:nvGraphicFramePr>
        <xdr:cNvPr id="601173105" name="Chart 1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0</xdr:colOff>
      <xdr:row>28</xdr:row>
      <xdr:rowOff>57150</xdr:rowOff>
    </xdr:from>
    <xdr:ext cx="1457325" cy="1838325"/>
    <xdr:graphicFrame>
      <xdr:nvGraphicFramePr>
        <xdr:cNvPr id="58637937" name="Chart 11"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1085" displayName="Table_1" name="Table_1" id="1">
  <tableColumns count="18">
    <tableColumn name="ID" id="1"/>
    <tableColumn name="Source" id="2"/>
    <tableColumn name="URL" id="3"/>
    <tableColumn name="User" id="4"/>
    <tableColumn name="Time" id="5"/>
    <tableColumn name="Text" id="6"/>
    <tableColumn name="Emotion" id="7"/>
    <tableColumn name="Emotion_Detail" id="8"/>
    <tableColumn name="Theme" id="9"/>
    <tableColumn name="Purpose" id="10"/>
    <tableColumn name="EV_Relevance" id="11"/>
    <tableColumn name="Location" id="12"/>
    <tableColumn name="EV_Model" id="13"/>
    <tableColumn name="Competitor" id="14"/>
    <tableColumn name="Charging_Type" id="15"/>
    <tableColumn name="Likes" id="16"/>
    <tableColumn name="Comments" id="17"/>
    <tableColumn name="Shares" id="18"/>
  </tableColumns>
  <tableStyleInfo name="Cleaned EV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facebook.com/groups/366950274676457/permalink/1584537532917719/" TargetMode="External"/><Relationship Id="rId22" Type="http://schemas.openxmlformats.org/officeDocument/2006/relationships/hyperlink" Target="https://www.facebook.com/groups/366950274676457/permalink/1539457730759033/" TargetMode="External"/><Relationship Id="rId21" Type="http://schemas.openxmlformats.org/officeDocument/2006/relationships/hyperlink" Target="https://www.facebook.com/groups/366950274676457/permalink/1542179043820235/" TargetMode="External"/><Relationship Id="rId24" Type="http://schemas.openxmlformats.org/officeDocument/2006/relationships/hyperlink" Target="https://scontent-sea5-1.xx.fbcdn.net/v/t39.30808-6/515940382_122124531278855395_2475270795093859844_n.jpg?stp=dst-jpg_s960x960_tt6&amp;_nc_cat=102&amp;ccb=1-7&amp;_nc_sid=aa7b47&amp;_nc_ohc=vamR2ERigm8Q7kNvwFE-w1n&amp;_nc_oc=Ado8kPP2b_E11Ki0QyvsRDsZeKAtBRWmIGryScyhGPpvsJD2qF7fp_FJKwDyeydjUxI&amp;_nc_zt=23&amp;_nc_ht=scontent-sea5-1.xx&amp;_nc_gid=v3PwbVhXs9ssuwbWREHpPQ&amp;_nc_ss=72289&amp;oh=00_Af50jeJu3Q7RFV-HyAPC7sARNsXEZ05tpvcTNujnfFn8rw&amp;oe=6A10935E" TargetMode="External"/><Relationship Id="rId23" Type="http://schemas.openxmlformats.org/officeDocument/2006/relationships/hyperlink" Target="https://scontent-atl3-3.xx.fbcdn.net/v/t39.30808-6/530890690_1081711600763410_7469214894788561927_n.jpg?stp=dst-jpg_s720x720_tt6&amp;_nc_cat=109&amp;ccb=1-7&amp;_nc_sid=aa7b47&amp;_nc_ohc=5TpyakSg3v4Q7kNvwExbjQV&amp;_nc_oc=AdoY1RSRBiph-3V5gPOODlvX6K8G_Vg0n7Dzsz-kxukNUMT6dRhyEqG9H_1W6FhZVbg&amp;_nc_zt=23&amp;_nc_ht=scontent-atl3-3.xx&amp;_nc_gid=RB_4n8m7ebH1vxYschQwlA&amp;_nc_ss=72289&amp;oh=00_Af5c9ZLBposOz7BpwbioskRqb9cdUcnbhdXLdXY0t-fopA&amp;oe=6A109A82" TargetMode="External"/><Relationship Id="rId1" Type="http://schemas.openxmlformats.org/officeDocument/2006/relationships/hyperlink" Target="https://www.facebook.com/groups/366950274676457/permalink/1746133363424801/" TargetMode="External"/><Relationship Id="rId2" Type="http://schemas.openxmlformats.org/officeDocument/2006/relationships/hyperlink" Target="https://scontent-atl3-2.xx.fbcdn.net/v/t39.30808-6/695032015_10242884265788812_5596688430513272657_n.jpg?stp=dst-jpg_s720x720_tt6&amp;_nc_cat=104&amp;ccb=1-7&amp;_nc_sid=aa7b47&amp;_nc_ohc=4Y_RXxuM76cQ7kNvwEY-eJ5&amp;_nc_oc=AdpsQLr3zlzbLMjL8zLYGH0cn1q7zSn7wBm6alEcst5Z6yEGeG1-NRJaJ79NuUw_9Gs&amp;_nc_zt=23&amp;_nc_ht=scontent-atl3-2.xx&amp;_nc_gid=edX6JYlN3__cukAu7Y3kBw&amp;_nc_ss=7c289&amp;oh=00_Af7TTRMpPMmNuIZn1zFJf5wFhe37VJCH8tfHgBrPwPqaZQ&amp;oe=6A10C255" TargetMode="External"/><Relationship Id="rId3" Type="http://schemas.openxmlformats.org/officeDocument/2006/relationships/hyperlink" Target="https://www.facebook.com/groups/366950274676457/permalink/1737587170946087/" TargetMode="External"/><Relationship Id="rId4" Type="http://schemas.openxmlformats.org/officeDocument/2006/relationships/hyperlink" Target="https://www.facebook.com/groups/366950274676457/permalink/1696900318348106/" TargetMode="External"/><Relationship Id="rId9" Type="http://schemas.openxmlformats.org/officeDocument/2006/relationships/hyperlink" Target="https://www.facebook.com/groups/366950274676457/permalink/1651221639582641/" TargetMode="External"/><Relationship Id="rId26" Type="http://schemas.openxmlformats.org/officeDocument/2006/relationships/hyperlink" Target="https://www.facebook.com/groups/366950274676457/permalink/1405481870823287/" TargetMode="External"/><Relationship Id="rId25" Type="http://schemas.openxmlformats.org/officeDocument/2006/relationships/hyperlink" Target="https://scontent-mia5-1.xx.fbcdn.net/v/t39.30808-6/512672440_122213202458152111_1640150335990895341_n.jpg?stp=dst-jpg_s720x720_tt6&amp;_nc_cat=102&amp;ccb=1-7&amp;_nc_sid=aa7b47&amp;_nc_ohc=EfYlLUFsfwYQ7kNvwGWX624&amp;_nc_oc=AdpPOv5wrL58SSOgIyZp5UKZnB15mZTT25WkQyuQhUwVAdP0lrPqU4d0Et8McExSTso&amp;_nc_zt=23&amp;_nc_ht=scontent-mia5-1.xx&amp;_nc_gid=VZUj4M-mFfgIiCcy_0AdoA&amp;_nc_ss=72289&amp;oh=00_Af5r_fTyl0Ml6DUotiRzkhwlMYKc5cWs87BAtBrd87Olyw&amp;oe=6A10C75A" TargetMode="External"/><Relationship Id="rId28" Type="http://schemas.openxmlformats.org/officeDocument/2006/relationships/hyperlink" Target="https://www.facebook.com/groups/366950274676457/permalink/1319366862768122/" TargetMode="External"/><Relationship Id="rId27" Type="http://schemas.openxmlformats.org/officeDocument/2006/relationships/hyperlink" Target="https://www.facebook.com/groups/366950274676457/permalink/1403414087696732/" TargetMode="External"/><Relationship Id="rId5" Type="http://schemas.openxmlformats.org/officeDocument/2006/relationships/hyperlink" Target="https://www.facebook.com/groups/366950274676457/permalink/1682637959774342/" TargetMode="External"/><Relationship Id="rId6" Type="http://schemas.openxmlformats.org/officeDocument/2006/relationships/hyperlink" Target="https://www.facebook.com/groups/366950274676457/permalink/1659371078767697/" TargetMode="External"/><Relationship Id="rId29" Type="http://schemas.openxmlformats.org/officeDocument/2006/relationships/hyperlink" Target="https://www.facebook.com/groups/366950274676457/permalink/1296664981704977/" TargetMode="External"/><Relationship Id="rId7" Type="http://schemas.openxmlformats.org/officeDocument/2006/relationships/hyperlink" Target="https://www.facebook.com/groups/366950274676457/permalink/1657843698920435/" TargetMode="External"/><Relationship Id="rId8" Type="http://schemas.openxmlformats.org/officeDocument/2006/relationships/hyperlink" Target="https://www.facebook.com/groups/366950274676457/permalink/1651859559518849/" TargetMode="External"/><Relationship Id="rId31" Type="http://schemas.openxmlformats.org/officeDocument/2006/relationships/drawing" Target="../drawings/drawing2.xml"/><Relationship Id="rId30" Type="http://schemas.openxmlformats.org/officeDocument/2006/relationships/hyperlink" Target="https://www.facebook.com/share/v/aCCmNwXQxeuac85y/" TargetMode="External"/><Relationship Id="rId11" Type="http://schemas.openxmlformats.org/officeDocument/2006/relationships/hyperlink" Target="https://www.facebook.com/groups/366950274676457/permalink/1644540090250796/" TargetMode="External"/><Relationship Id="rId10" Type="http://schemas.openxmlformats.org/officeDocument/2006/relationships/hyperlink" Target="https://www.facebook.com/groups/366950274676457/permalink/1648642689840536/" TargetMode="External"/><Relationship Id="rId13" Type="http://schemas.openxmlformats.org/officeDocument/2006/relationships/hyperlink" Target="https://www.facebook.com/groups/366950274676457/permalink/1637231994314939/" TargetMode="External"/><Relationship Id="rId12" Type="http://schemas.openxmlformats.org/officeDocument/2006/relationships/hyperlink" Target="https://www.facebook.com/groups/366950274676457/permalink/1643684383669700/" TargetMode="External"/><Relationship Id="rId15" Type="http://schemas.openxmlformats.org/officeDocument/2006/relationships/hyperlink" Target="https://www.facebook.com/groups/366950274676457/permalink/1636497594388379/" TargetMode="External"/><Relationship Id="rId14" Type="http://schemas.openxmlformats.org/officeDocument/2006/relationships/hyperlink" Target="https://www.facebook.com/groups/366950274676457/permalink/1637074907663981/" TargetMode="External"/><Relationship Id="rId17" Type="http://schemas.openxmlformats.org/officeDocument/2006/relationships/hyperlink" Target="https://www.facebook.com/groups/366950274676457/permalink/1625272168844255/" TargetMode="External"/><Relationship Id="rId16" Type="http://schemas.openxmlformats.org/officeDocument/2006/relationships/hyperlink" Target="https://www.facebook.com/groups/366950274676457/permalink/1633366641368141/" TargetMode="External"/><Relationship Id="rId19" Type="http://schemas.openxmlformats.org/officeDocument/2006/relationships/hyperlink" Target="https://www.facebook.com/groups/366950274676457/permalink/1623820665656072/" TargetMode="External"/><Relationship Id="rId18" Type="http://schemas.openxmlformats.org/officeDocument/2006/relationships/hyperlink" Target="https://www.facebook.com/groups/366950274676457/permalink/162454601225020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content-lga3-3.xx.fbcdn.net/v/t39.30808-6/690754592_122181778604912952_4892225293964943803_n.jpg?stp=dst-jpg_p180x540_tt6&amp;_nc_cat=102&amp;ccb=1-7&amp;_nc_sid=aa7b47&amp;_nc_ohc=A-DemmPUU6QQ7kNvwGQzFhx&amp;_nc_oc=AdpEwWgiIS-nuDKq0gZwaP15n9RiqLGH9ud4QzejSXvPtYzBOtKF1VibHGAuRqQAwM4&amp;_nc_zt=23&amp;_nc_ht=scontent-lga3-3.xx&amp;_nc_gid=11Ag9PaxbTjF5sjYlX57lQ&amp;_nc_ss=72289&amp;oh=00_Af4cIiWzNQGCVloUYTfinQeG_yEWS7LK5K6EHN-FiZxPZg&amp;oe=6A109913" TargetMode="External"/><Relationship Id="rId2" Type="http://schemas.openxmlformats.org/officeDocument/2006/relationships/hyperlink" Target="https://www.facebook.com/groups/hkevcharging/permalink/3806245859670440/" TargetMode="External"/><Relationship Id="rId3" Type="http://schemas.openxmlformats.org/officeDocument/2006/relationships/hyperlink" Target="https://www.facebook.com/groups/hkevcharging/permalink/3787336534894706/" TargetMode="External"/><Relationship Id="rId4" Type="http://schemas.openxmlformats.org/officeDocument/2006/relationships/hyperlink" Target="https://www.facebook.com/groups/hkevcharging/permalink/3579367365691625/" TargetMode="External"/><Relationship Id="rId9" Type="http://schemas.openxmlformats.org/officeDocument/2006/relationships/hyperlink" Target="https://www.facebook.com/groups/hkevcharging/permalink/3250566521905046/" TargetMode="External"/><Relationship Id="rId5" Type="http://schemas.openxmlformats.org/officeDocument/2006/relationships/hyperlink" Target="https://www.facebook.com/groups/hkevcharging/permalink/3501730226788673/" TargetMode="External"/><Relationship Id="rId6" Type="http://schemas.openxmlformats.org/officeDocument/2006/relationships/hyperlink" Target="https://scontent.fcps4-1.fna.fbcdn.net/v/t39.30808-6/554238825_10164653103106874_6344021914555156732_n.jpg?stp=cp6_dst-jpg_p526x296_tt6&amp;_nc_cat=104&amp;ccb=1-7&amp;_nc_sid=aa7b47&amp;_nc_ohc=9HzUylrBPwEQ7kNvwHtanBe&amp;_nc_oc=Ado6A6bibfj5UN4guIUMbs2Xgb5qKoX9BV4phM2OcBt8faDT2w5S4Tid-0clgMBnjDaQ7KIKxfCHbOhf1a_ohrtN&amp;_nc_zt=23&amp;_nc_ht=scontent.fcps4-1.fna&amp;_nc_gid=qEnVmCQst6Sm7JJkxsDNWw&amp;_nc_ss=72289&amp;oh=00_Af4zjzwXwjf8gTuxtxNoCESYPtaLptrmODeW2o66A70cnw&amp;oe=6A10C7C2" TargetMode="External"/><Relationship Id="rId7" Type="http://schemas.openxmlformats.org/officeDocument/2006/relationships/hyperlink" Target="https://scontent-bos5-1.xx.fbcdn.net/v/t39.30808-6/650756218_10174255064245717_1117846850358830259_n.jpg?stp=cp6_dst-jpg_p526x296_tt6&amp;_nc_cat=108&amp;ccb=1-7&amp;_nc_sid=aa7b47&amp;_nc_ohc=c_DI99tSEzgQ7kNvwHEAdjG&amp;_nc_oc=Adpx2zurWp6LZQBlH3-MdLhu310FCOLeJJZmrCRrQgr7EXs4K4XVECohuZajFSuYE6kYQ4-QcIAxFSIFJ1wTcrQh&amp;_nc_zt=23&amp;_nc_ht=scontent-bos5-1.xx&amp;_nc_gid=6swn7CL03AXhN9orIV1PsQ&amp;_nc_ss=72289&amp;oh=00_Af6OU72JsJK4XoehwQ9X4wmchq1K4whwG3yS46qqkfM3YQ&amp;oe=6A10A519" TargetMode="External"/><Relationship Id="rId8" Type="http://schemas.openxmlformats.org/officeDocument/2006/relationships/hyperlink" Target="https://www.facebook.com/groups/hkevcharging/permalink/3314383075523390/" TargetMode="External"/><Relationship Id="rId11" Type="http://schemas.openxmlformats.org/officeDocument/2006/relationships/hyperlink" Target="https://www.facebook.com/groups/hkevcharging/permalink/3206727549622277/" TargetMode="External"/><Relationship Id="rId10" Type="http://schemas.openxmlformats.org/officeDocument/2006/relationships/hyperlink" Target="https://www.facebook.com/groups/hkevcharging/permalink/3214658732162492/" TargetMode="External"/><Relationship Id="rId13" Type="http://schemas.openxmlformats.org/officeDocument/2006/relationships/hyperlink" Target="https://www.facebook.com/groups/hkevcharging/permalink/3188657421429290/" TargetMode="External"/><Relationship Id="rId12" Type="http://schemas.openxmlformats.org/officeDocument/2006/relationships/hyperlink" Target="https://www.facebook.com/groups/hkevcharging/permalink/3205423223086043/" TargetMode="Externa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facebook.com/groups/hkevdiary/permalink/1403247717754890/" TargetMode="External"/><Relationship Id="rId20" Type="http://schemas.openxmlformats.org/officeDocument/2006/relationships/hyperlink" Target="https://www.facebook.com/groups/hkevdiary/permalink/1634540501292276/" TargetMode="External"/><Relationship Id="rId42" Type="http://schemas.openxmlformats.org/officeDocument/2006/relationships/hyperlink" Target="https://www.facebook.com/groups/hkevdiary/permalink/1428149485264713/" TargetMode="External"/><Relationship Id="rId41" Type="http://schemas.openxmlformats.org/officeDocument/2006/relationships/hyperlink" Target="https://www.facebook.com/groups/hkevdiary/permalink/1386280806118248/" TargetMode="External"/><Relationship Id="rId22" Type="http://schemas.openxmlformats.org/officeDocument/2006/relationships/hyperlink" Target="https://www.facebook.com/groups/hkevdiary/permalink/1577660723646921/" TargetMode="External"/><Relationship Id="rId44" Type="http://schemas.openxmlformats.org/officeDocument/2006/relationships/hyperlink" Target="https://www.facebook.com/groups/hkevdiary/permalink/1353734799372849/" TargetMode="External"/><Relationship Id="rId21" Type="http://schemas.openxmlformats.org/officeDocument/2006/relationships/hyperlink" Target="https://www.facebook.com/groups/hkevdiary/permalink/1624843035595356/" TargetMode="External"/><Relationship Id="rId43" Type="http://schemas.openxmlformats.org/officeDocument/2006/relationships/hyperlink" Target="https://www.facebook.com/groups/hkevdiary/permalink/1376858067060522/" TargetMode="External"/><Relationship Id="rId24" Type="http://schemas.openxmlformats.org/officeDocument/2006/relationships/hyperlink" Target="https://www.facebook.com/groups/hkevdiary/permalink/1570217547724572/" TargetMode="External"/><Relationship Id="rId46" Type="http://schemas.openxmlformats.org/officeDocument/2006/relationships/hyperlink" Target="https://www.facebook.com/groups/hkevdiary/permalink/1345052316907764/" TargetMode="External"/><Relationship Id="rId23" Type="http://schemas.openxmlformats.org/officeDocument/2006/relationships/hyperlink" Target="https://www.facebook.com/groups/hkevdiary/permalink/1577287787017548/" TargetMode="External"/><Relationship Id="rId45" Type="http://schemas.openxmlformats.org/officeDocument/2006/relationships/hyperlink" Target="https://www.facebook.com/groups/hkevdiary/permalink/1347961633283499/" TargetMode="External"/><Relationship Id="rId1" Type="http://schemas.openxmlformats.org/officeDocument/2006/relationships/hyperlink" Target="https://www.facebook.com/groups/hkevdiary/permalink/1742569410489384/" TargetMode="External"/><Relationship Id="rId2" Type="http://schemas.openxmlformats.org/officeDocument/2006/relationships/hyperlink" Target="https://www.facebook.com/groups/hkevdiary/permalink/1741975300548795/" TargetMode="External"/><Relationship Id="rId3" Type="http://schemas.openxmlformats.org/officeDocument/2006/relationships/hyperlink" Target="https://www.facebook.com/groups/hkevdiary/permalink/1741192677293724/" TargetMode="External"/><Relationship Id="rId4" Type="http://schemas.openxmlformats.org/officeDocument/2006/relationships/hyperlink" Target="https://scontent-atl3-1.xx.fbcdn.net/v/t39.30808-6/678675990_1560797179380012_1336673483405353334_n.jpg?stp=cp6_dst-jpg_s640x640_tt6&amp;_nc_cat=106&amp;ccb=1-7&amp;_nc_sid=aa7b47&amp;_nc_ohc=FHOXL0eZGcUQ7kNvwEnpJ_q&amp;_nc_oc=Adq3jYcdFfORLAzGJMkVSD55o4vRBY3FWGr801sMemmOnlmMkfXREq6bIlNgEf3XAtg&amp;_nc_zt=23&amp;_nc_ht=scontent-atl3-1.xx&amp;_nc_gid=lViGiTko_Pgh41w8qxw_Aw&amp;_nc_ss=72289&amp;oh=00_Af4Ezots8SdMFa-L-xlriMEpMO0y8O0qgtaDIpHLJ2wHFw&amp;oe=6A118E5C" TargetMode="External"/><Relationship Id="rId9" Type="http://schemas.openxmlformats.org/officeDocument/2006/relationships/hyperlink" Target="https://www.facebook.com/groups/hkevdiary/permalink/1711739160239076/" TargetMode="External"/><Relationship Id="rId26" Type="http://schemas.openxmlformats.org/officeDocument/2006/relationships/hyperlink" Target="https://www.facebook.com/groups/hkevdiary/permalink/1553476552732005/" TargetMode="External"/><Relationship Id="rId48" Type="http://schemas.openxmlformats.org/officeDocument/2006/relationships/drawing" Target="../drawings/drawing4.xml"/><Relationship Id="rId25" Type="http://schemas.openxmlformats.org/officeDocument/2006/relationships/hyperlink" Target="https://www.facebook.com/groups/hkevdiary/permalink/1567058394707154/" TargetMode="External"/><Relationship Id="rId47" Type="http://schemas.openxmlformats.org/officeDocument/2006/relationships/hyperlink" Target="https://www.facebook.com/groups/hkevdiary/permalink/1428149485264713/" TargetMode="External"/><Relationship Id="rId28" Type="http://schemas.openxmlformats.org/officeDocument/2006/relationships/hyperlink" Target="https://www.facebook.com/groups/hkevdiary/permalink/1545211233558537/" TargetMode="External"/><Relationship Id="rId27" Type="http://schemas.openxmlformats.org/officeDocument/2006/relationships/hyperlink" Target="https://www.facebook.com/groups/hkevdiary/permalink/1548370829909244/" TargetMode="External"/><Relationship Id="rId5" Type="http://schemas.openxmlformats.org/officeDocument/2006/relationships/hyperlink" Target="https://www.facebook.com/groups/hkevdiary/permalink/1724727288940263/" TargetMode="External"/><Relationship Id="rId6" Type="http://schemas.openxmlformats.org/officeDocument/2006/relationships/hyperlink" Target="https://www.facebook.com/groups/hkevdiary/permalink/1718804729532519/" TargetMode="External"/><Relationship Id="rId29" Type="http://schemas.openxmlformats.org/officeDocument/2006/relationships/hyperlink" Target="https://www.facebook.com/groups/hkevdiary/permalink/1503489424397385/" TargetMode="External"/><Relationship Id="rId7" Type="http://schemas.openxmlformats.org/officeDocument/2006/relationships/hyperlink" Target="https://www.facebook.com/groups/hkevdiary/permalink/1713324203413905/" TargetMode="External"/><Relationship Id="rId8" Type="http://schemas.openxmlformats.org/officeDocument/2006/relationships/hyperlink" Target="https://www.facebook.com/groups/hkevdiary/permalink/1713269290086063/" TargetMode="External"/><Relationship Id="rId31" Type="http://schemas.openxmlformats.org/officeDocument/2006/relationships/hyperlink" Target="https://www.facebook.com/groups/hkevdiary/permalink/1484436299636031/" TargetMode="External"/><Relationship Id="rId30" Type="http://schemas.openxmlformats.org/officeDocument/2006/relationships/hyperlink" Target="https://www.facebook.com/groups/hkevdiary/permalink/1489144442498550/" TargetMode="External"/><Relationship Id="rId11" Type="http://schemas.openxmlformats.org/officeDocument/2006/relationships/hyperlink" Target="https://www.facebook.com/groups/hkevdiary/permalink/1705717037507955/" TargetMode="External"/><Relationship Id="rId33" Type="http://schemas.openxmlformats.org/officeDocument/2006/relationships/hyperlink" Target="https://www.facebook.com/groups/hkevdiary/permalink/1470126391067022/" TargetMode="External"/><Relationship Id="rId10" Type="http://schemas.openxmlformats.org/officeDocument/2006/relationships/hyperlink" Target="https://www.facebook.com/groups/hkevdiary/permalink/1709800520432940/" TargetMode="External"/><Relationship Id="rId32" Type="http://schemas.openxmlformats.org/officeDocument/2006/relationships/hyperlink" Target="https://www.facebook.com/groups/hkevdiary/permalink/1474043177342010/" TargetMode="External"/><Relationship Id="rId13" Type="http://schemas.openxmlformats.org/officeDocument/2006/relationships/hyperlink" Target="https://www.facebook.com/groups/hkevdiary/permalink/1689249342488058/" TargetMode="External"/><Relationship Id="rId35" Type="http://schemas.openxmlformats.org/officeDocument/2006/relationships/hyperlink" Target="https://www.facebook.com/groups/hkevdiary/permalink/1435185281227800/" TargetMode="External"/><Relationship Id="rId12" Type="http://schemas.openxmlformats.org/officeDocument/2006/relationships/hyperlink" Target="https://www.facebook.com/groups/hkevdiary/permalink/1698439864902339/" TargetMode="External"/><Relationship Id="rId34" Type="http://schemas.openxmlformats.org/officeDocument/2006/relationships/hyperlink" Target="https://www.facebook.com/groups/hkevdiary/permalink/1441259160620412/" TargetMode="External"/><Relationship Id="rId15" Type="http://schemas.openxmlformats.org/officeDocument/2006/relationships/hyperlink" Target="https://www.facebook.com/groups/hkevdiary/permalink/1679949500084709/" TargetMode="External"/><Relationship Id="rId37" Type="http://schemas.openxmlformats.org/officeDocument/2006/relationships/hyperlink" Target="https://www.facebook.com/groups/hkevdiary/permalink/1428149485264713/" TargetMode="External"/><Relationship Id="rId14" Type="http://schemas.openxmlformats.org/officeDocument/2006/relationships/hyperlink" Target="https://www.facebook.com/groups/hkevdiary/permalink/1683279969751662/" TargetMode="External"/><Relationship Id="rId36" Type="http://schemas.openxmlformats.org/officeDocument/2006/relationships/hyperlink" Target="https://www.facebook.com/groups/hkevdiary/permalink/1433001021446226/" TargetMode="External"/><Relationship Id="rId17" Type="http://schemas.openxmlformats.org/officeDocument/2006/relationships/hyperlink" Target="https://www.facebook.com/groups/hkevdiary/permalink/1678885793524413/" TargetMode="External"/><Relationship Id="rId39" Type="http://schemas.openxmlformats.org/officeDocument/2006/relationships/hyperlink" Target="https://www.facebook.com/groups/hkevdiary/permalink/1403253977754264/" TargetMode="External"/><Relationship Id="rId16" Type="http://schemas.openxmlformats.org/officeDocument/2006/relationships/hyperlink" Target="https://www.carparkhero.com/label/no-parking-fee-ev-charging-station/?fbclid=IwY2xjawR6DKlleHRuA2FlbQIxMABicmlkETE2ZHBFamR6bUhmalU0STZ6c3J0YwZhcHBfaWQQMjIyMDM5MTc4ODIwMDg5MgABHvuUAUTE5xIHmmF5-ns6-Eqf-Hyl0HSHU7MKY0R-iMbagorG__-mmqQCo4HJ_aem_VMPbNcyP3HXjozYBLzuO-w" TargetMode="External"/><Relationship Id="rId38" Type="http://schemas.openxmlformats.org/officeDocument/2006/relationships/hyperlink" Target="https://www.facebook.com/groups/hkevdiary/permalink/1413626110050384/" TargetMode="External"/><Relationship Id="rId19" Type="http://schemas.openxmlformats.org/officeDocument/2006/relationships/hyperlink" Target="https://www.facebook.com/groups/hkevdiary/permalink/1668291631250496/" TargetMode="External"/><Relationship Id="rId18" Type="http://schemas.openxmlformats.org/officeDocument/2006/relationships/hyperlink" Target="https://www.facebook.com/groups/hkevdiary/permalink/167224776418821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ebook.com/groups/hkevcharging/permalink/3797419237219769/" TargetMode="External"/><Relationship Id="rId2" Type="http://schemas.openxmlformats.org/officeDocument/2006/relationships/hyperlink" Target="https://www.facebook.com/groups/hkevcharging/permalink/379114400451395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87.14"/>
    <col customWidth="1" min="3" max="3" width="96.14"/>
    <col customWidth="1" min="4" max="26" width="8.71"/>
  </cols>
  <sheetData>
    <row r="1" ht="14.25" customHeight="1"/>
    <row r="2" ht="14.25" customHeight="1">
      <c r="A2" s="1" t="s">
        <v>0</v>
      </c>
      <c r="B2" s="2" t="s">
        <v>1</v>
      </c>
    </row>
    <row r="3" ht="14.25" customHeight="1">
      <c r="A3" s="1" t="s">
        <v>2</v>
      </c>
      <c r="B3" s="2" t="s">
        <v>3</v>
      </c>
    </row>
    <row r="4" ht="14.25" customHeight="1">
      <c r="A4" s="1" t="s">
        <v>4</v>
      </c>
      <c r="B4" s="2" t="s">
        <v>5</v>
      </c>
    </row>
    <row r="5" ht="14.25" customHeight="1">
      <c r="A5" s="1" t="s">
        <v>6</v>
      </c>
      <c r="B5" s="2" t="s">
        <v>7</v>
      </c>
    </row>
    <row r="6" ht="14.25" customHeight="1">
      <c r="A6" s="1" t="s">
        <v>8</v>
      </c>
      <c r="B6" s="2" t="s">
        <v>9</v>
      </c>
    </row>
    <row r="7" ht="14.25" customHeight="1">
      <c r="A7" s="1" t="s">
        <v>10</v>
      </c>
      <c r="B7" s="2" t="s">
        <v>11</v>
      </c>
    </row>
    <row r="8" ht="14.25" customHeight="1">
      <c r="A8" s="1" t="s">
        <v>12</v>
      </c>
      <c r="B8" s="2" t="s">
        <v>13</v>
      </c>
    </row>
    <row r="9" ht="14.25" customHeight="1">
      <c r="A9" s="1" t="s">
        <v>14</v>
      </c>
      <c r="B9" s="2" t="s">
        <v>15</v>
      </c>
    </row>
    <row r="10" ht="14.25" customHeight="1">
      <c r="A10" s="1" t="s">
        <v>16</v>
      </c>
      <c r="B10" s="2" t="s">
        <v>17</v>
      </c>
    </row>
    <row r="11" ht="14.25" customHeight="1">
      <c r="A11" s="1" t="s">
        <v>18</v>
      </c>
      <c r="B11" s="2" t="s">
        <v>19</v>
      </c>
    </row>
    <row r="12" ht="14.25" customHeight="1">
      <c r="A12" s="1" t="s">
        <v>20</v>
      </c>
      <c r="B12" s="2" t="s">
        <v>21</v>
      </c>
    </row>
    <row r="13" ht="14.25" customHeight="1">
      <c r="A13" s="1" t="s">
        <v>22</v>
      </c>
      <c r="B13" s="2" t="s">
        <v>23</v>
      </c>
    </row>
    <row r="14" ht="14.25" customHeight="1">
      <c r="A14" s="1" t="s">
        <v>24</v>
      </c>
      <c r="B14" s="2" t="s">
        <v>25</v>
      </c>
    </row>
    <row r="15" ht="14.25" customHeight="1">
      <c r="A15" s="3" t="s">
        <v>26</v>
      </c>
      <c r="B15" s="2" t="s">
        <v>27</v>
      </c>
    </row>
    <row r="16" ht="14.25" customHeight="1">
      <c r="A16" s="3" t="s">
        <v>28</v>
      </c>
      <c r="B16" s="2" t="s">
        <v>29</v>
      </c>
    </row>
    <row r="17" ht="14.25" customHeight="1">
      <c r="A17" s="3" t="s">
        <v>30</v>
      </c>
      <c r="B17" s="2" t="s">
        <v>31</v>
      </c>
    </row>
    <row r="18" ht="14.25" customHeight="1">
      <c r="A18" s="1" t="s">
        <v>32</v>
      </c>
      <c r="B18" s="2" t="s">
        <v>33</v>
      </c>
    </row>
    <row r="19" ht="14.25" customHeight="1">
      <c r="A19" s="1" t="s">
        <v>34</v>
      </c>
      <c r="B19" s="2" t="s">
        <v>35</v>
      </c>
    </row>
    <row r="20" ht="14.25" customHeight="1">
      <c r="A20" s="1" t="s">
        <v>36</v>
      </c>
      <c r="B20" s="2" t="s">
        <v>37</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25.57"/>
    <col customWidth="1" min="3" max="3" width="16.86"/>
    <col customWidth="1" min="4" max="4" width="31.29"/>
    <col customWidth="1" min="5" max="5" width="181.14"/>
    <col customWidth="1" min="6" max="6" width="25.57"/>
    <col customWidth="1" min="7" max="7" width="20.57"/>
    <col customWidth="1" min="8" max="12" width="15.43"/>
    <col customWidth="1" min="13" max="13" width="25.0"/>
    <col customWidth="1" min="14" max="14" width="22.57"/>
    <col customWidth="1" min="15" max="15" width="21.43"/>
    <col customWidth="1" min="16" max="16" width="22.0"/>
    <col customWidth="1" min="17" max="17" width="15.43"/>
    <col customWidth="1" min="18" max="18" width="18.71"/>
    <col customWidth="1" min="19" max="26" width="8.71"/>
  </cols>
  <sheetData>
    <row r="1" ht="14.25" customHeight="1">
      <c r="A1" s="1" t="s">
        <v>0</v>
      </c>
      <c r="B1" s="1" t="s">
        <v>2</v>
      </c>
      <c r="C1" s="1" t="s">
        <v>8</v>
      </c>
      <c r="D1" s="1" t="s">
        <v>4</v>
      </c>
      <c r="E1" s="1" t="s">
        <v>6</v>
      </c>
      <c r="F1" s="1" t="s">
        <v>10</v>
      </c>
      <c r="G1" s="1" t="s">
        <v>12</v>
      </c>
      <c r="H1" s="4" t="s">
        <v>14</v>
      </c>
      <c r="I1" s="4" t="s">
        <v>16</v>
      </c>
      <c r="J1" s="4" t="s">
        <v>18</v>
      </c>
      <c r="K1" s="4" t="s">
        <v>20</v>
      </c>
      <c r="L1" s="4" t="s">
        <v>22</v>
      </c>
      <c r="M1" s="4" t="s">
        <v>24</v>
      </c>
      <c r="N1" s="3" t="s">
        <v>26</v>
      </c>
      <c r="O1" s="3" t="s">
        <v>28</v>
      </c>
      <c r="P1" s="3" t="s">
        <v>30</v>
      </c>
      <c r="Q1" s="1" t="s">
        <v>32</v>
      </c>
      <c r="R1" s="1" t="s">
        <v>34</v>
      </c>
      <c r="S1" s="1" t="s">
        <v>36</v>
      </c>
    </row>
    <row r="2" ht="14.25" customHeight="1">
      <c r="A2" s="2" t="s">
        <v>38</v>
      </c>
      <c r="B2" s="2" t="s">
        <v>39</v>
      </c>
      <c r="C2" s="5">
        <v>46159.0</v>
      </c>
      <c r="E2" s="2" t="s">
        <v>40</v>
      </c>
      <c r="G2" s="2" t="s">
        <v>41</v>
      </c>
      <c r="H2" s="6" t="s">
        <v>42</v>
      </c>
      <c r="I2" s="6" t="s">
        <v>43</v>
      </c>
      <c r="J2" s="6" t="s">
        <v>44</v>
      </c>
      <c r="K2" s="6" t="s">
        <v>45</v>
      </c>
      <c r="L2" s="6" t="s">
        <v>46</v>
      </c>
      <c r="M2" s="6" t="s">
        <v>47</v>
      </c>
      <c r="N2" s="6" t="s">
        <v>48</v>
      </c>
      <c r="O2" s="6" t="s">
        <v>48</v>
      </c>
      <c r="P2" s="6" t="s">
        <v>48</v>
      </c>
      <c r="Q2" s="2">
        <v>45.0</v>
      </c>
      <c r="R2" s="2">
        <v>28.0</v>
      </c>
      <c r="S2" s="2">
        <v>1.0</v>
      </c>
    </row>
    <row r="3" ht="14.25" customHeight="1">
      <c r="A3" s="2" t="s">
        <v>49</v>
      </c>
      <c r="B3" s="2" t="s">
        <v>39</v>
      </c>
      <c r="C3" s="5">
        <v>46159.0</v>
      </c>
      <c r="E3" s="2" t="s">
        <v>50</v>
      </c>
      <c r="G3" s="2" t="s">
        <v>51</v>
      </c>
      <c r="H3" s="6" t="s">
        <v>42</v>
      </c>
      <c r="I3" s="6" t="s">
        <v>43</v>
      </c>
      <c r="J3" s="6" t="s">
        <v>44</v>
      </c>
      <c r="K3" s="6" t="s">
        <v>45</v>
      </c>
      <c r="L3" s="6" t="s">
        <v>46</v>
      </c>
      <c r="M3" s="6" t="s">
        <v>47</v>
      </c>
      <c r="N3" s="6" t="s">
        <v>48</v>
      </c>
      <c r="O3" s="6" t="s">
        <v>48</v>
      </c>
      <c r="P3" s="6" t="s">
        <v>48</v>
      </c>
      <c r="Q3" s="2">
        <v>0.0</v>
      </c>
      <c r="R3" s="2">
        <v>1.0</v>
      </c>
      <c r="S3" s="2">
        <v>0.0</v>
      </c>
    </row>
    <row r="4" ht="14.25" customHeight="1">
      <c r="A4" s="7" t="s">
        <v>52</v>
      </c>
      <c r="B4" s="2" t="s">
        <v>53</v>
      </c>
      <c r="C4" s="5">
        <v>46159.0</v>
      </c>
      <c r="E4" s="2" t="s">
        <v>54</v>
      </c>
      <c r="H4" s="6" t="s">
        <v>55</v>
      </c>
      <c r="I4" s="6" t="s">
        <v>56</v>
      </c>
      <c r="J4" s="6" t="s">
        <v>57</v>
      </c>
      <c r="K4" s="6" t="s">
        <v>58</v>
      </c>
      <c r="L4" s="6" t="s">
        <v>46</v>
      </c>
      <c r="M4" s="6" t="s">
        <v>48</v>
      </c>
      <c r="N4" s="6" t="s">
        <v>59</v>
      </c>
      <c r="O4" s="6" t="s">
        <v>48</v>
      </c>
      <c r="P4" s="6" t="s">
        <v>60</v>
      </c>
      <c r="Q4" s="2">
        <v>0.0</v>
      </c>
      <c r="R4" s="2">
        <v>0.0</v>
      </c>
      <c r="S4" s="2">
        <v>0.0</v>
      </c>
    </row>
    <row r="5" ht="14.25" customHeight="1">
      <c r="A5" s="2" t="s">
        <v>61</v>
      </c>
      <c r="B5" s="2" t="s">
        <v>62</v>
      </c>
      <c r="C5" s="5">
        <v>46153.0</v>
      </c>
      <c r="E5" s="2" t="s">
        <v>63</v>
      </c>
      <c r="G5" s="7" t="s">
        <v>64</v>
      </c>
      <c r="H5" s="6" t="s">
        <v>55</v>
      </c>
      <c r="I5" s="6" t="s">
        <v>56</v>
      </c>
      <c r="J5" s="6" t="s">
        <v>57</v>
      </c>
      <c r="K5" s="6" t="s">
        <v>58</v>
      </c>
      <c r="L5" s="6" t="s">
        <v>46</v>
      </c>
      <c r="M5" s="6" t="s">
        <v>48</v>
      </c>
      <c r="N5" s="6" t="s">
        <v>48</v>
      </c>
      <c r="O5" s="6" t="s">
        <v>48</v>
      </c>
      <c r="P5" s="6" t="s">
        <v>48</v>
      </c>
      <c r="Q5" s="2">
        <v>2.0</v>
      </c>
      <c r="R5" s="2">
        <v>0.0</v>
      </c>
      <c r="S5" s="2">
        <v>0.0</v>
      </c>
    </row>
    <row r="6" ht="14.25" customHeight="1">
      <c r="A6" s="2" t="s">
        <v>65</v>
      </c>
      <c r="B6" s="2" t="s">
        <v>66</v>
      </c>
      <c r="C6" s="5">
        <v>46152.0</v>
      </c>
      <c r="E6" s="2" t="s">
        <v>67</v>
      </c>
      <c r="F6" s="2" t="s">
        <v>68</v>
      </c>
      <c r="H6" s="6" t="s">
        <v>69</v>
      </c>
      <c r="I6" s="6" t="s">
        <v>70</v>
      </c>
      <c r="J6" s="6" t="s">
        <v>57</v>
      </c>
      <c r="K6" s="6" t="s">
        <v>58</v>
      </c>
      <c r="L6" s="6" t="s">
        <v>71</v>
      </c>
      <c r="M6" s="6" t="s">
        <v>48</v>
      </c>
      <c r="N6" s="6" t="s">
        <v>48</v>
      </c>
      <c r="O6" s="6" t="s">
        <v>48</v>
      </c>
      <c r="P6" s="6" t="s">
        <v>48</v>
      </c>
      <c r="Q6" s="2">
        <v>0.0</v>
      </c>
      <c r="R6" s="2">
        <v>0.0</v>
      </c>
      <c r="S6" s="2">
        <v>0.0</v>
      </c>
    </row>
    <row r="7" ht="14.25" customHeight="1">
      <c r="A7" s="2" t="s">
        <v>72</v>
      </c>
      <c r="B7" s="2" t="s">
        <v>66</v>
      </c>
      <c r="C7" s="5">
        <v>46150.0</v>
      </c>
      <c r="E7" s="2" t="s">
        <v>67</v>
      </c>
      <c r="F7" s="2" t="s">
        <v>73</v>
      </c>
      <c r="H7" s="6" t="s">
        <v>69</v>
      </c>
      <c r="I7" s="6" t="s">
        <v>70</v>
      </c>
      <c r="J7" s="6" t="s">
        <v>74</v>
      </c>
      <c r="K7" s="6" t="s">
        <v>58</v>
      </c>
      <c r="L7" s="6" t="s">
        <v>71</v>
      </c>
      <c r="M7" s="6" t="s">
        <v>48</v>
      </c>
      <c r="N7" s="6" t="s">
        <v>48</v>
      </c>
      <c r="O7" s="6" t="s">
        <v>48</v>
      </c>
      <c r="P7" s="6" t="s">
        <v>48</v>
      </c>
      <c r="Q7" s="2">
        <v>0.0</v>
      </c>
      <c r="R7" s="2">
        <v>0.0</v>
      </c>
      <c r="S7" s="2">
        <v>0.0</v>
      </c>
    </row>
    <row r="8" ht="14.25" customHeight="1">
      <c r="A8" s="2" t="s">
        <v>75</v>
      </c>
      <c r="B8" s="2" t="s">
        <v>53</v>
      </c>
      <c r="C8" s="5">
        <v>46150.0</v>
      </c>
      <c r="E8" s="2" t="s">
        <v>76</v>
      </c>
      <c r="H8" s="6" t="s">
        <v>55</v>
      </c>
      <c r="I8" s="6" t="s">
        <v>56</v>
      </c>
      <c r="J8" s="6" t="s">
        <v>57</v>
      </c>
      <c r="K8" s="6" t="s">
        <v>58</v>
      </c>
      <c r="L8" s="6" t="s">
        <v>46</v>
      </c>
      <c r="M8" s="6" t="s">
        <v>77</v>
      </c>
      <c r="N8" s="6" t="s">
        <v>78</v>
      </c>
      <c r="O8" s="6" t="s">
        <v>79</v>
      </c>
      <c r="P8" s="6" t="s">
        <v>80</v>
      </c>
      <c r="Q8" s="2">
        <v>0.0</v>
      </c>
      <c r="R8" s="2">
        <v>0.0</v>
      </c>
      <c r="S8" s="2">
        <v>0.0</v>
      </c>
    </row>
    <row r="9" ht="14.25" customHeight="1">
      <c r="A9" s="2" t="s">
        <v>81</v>
      </c>
      <c r="B9" s="2" t="s">
        <v>82</v>
      </c>
      <c r="C9" s="5">
        <v>46150.0</v>
      </c>
      <c r="E9" s="2" t="s">
        <v>83</v>
      </c>
      <c r="H9" s="6" t="s">
        <v>55</v>
      </c>
      <c r="I9" s="6" t="s">
        <v>84</v>
      </c>
      <c r="J9" s="6" t="s">
        <v>85</v>
      </c>
      <c r="K9" s="6" t="s">
        <v>45</v>
      </c>
      <c r="L9" s="6" t="s">
        <v>46</v>
      </c>
      <c r="M9" s="6" t="s">
        <v>86</v>
      </c>
      <c r="N9" s="6" t="s">
        <v>48</v>
      </c>
      <c r="O9" s="6" t="s">
        <v>87</v>
      </c>
      <c r="P9" s="6" t="s">
        <v>48</v>
      </c>
      <c r="Q9" s="2">
        <v>2.0</v>
      </c>
      <c r="R9" s="2">
        <v>0.0</v>
      </c>
      <c r="S9" s="2">
        <v>0.0</v>
      </c>
    </row>
    <row r="10" ht="14.25" customHeight="1">
      <c r="A10" s="2" t="s">
        <v>88</v>
      </c>
      <c r="B10" s="2" t="s">
        <v>89</v>
      </c>
      <c r="C10" s="5">
        <v>46149.0</v>
      </c>
      <c r="E10" s="2" t="s">
        <v>90</v>
      </c>
      <c r="H10" s="6" t="s">
        <v>55</v>
      </c>
      <c r="I10" s="6" t="s">
        <v>56</v>
      </c>
      <c r="J10" s="6" t="s">
        <v>91</v>
      </c>
      <c r="K10" s="6" t="s">
        <v>45</v>
      </c>
      <c r="L10" s="6" t="s">
        <v>92</v>
      </c>
      <c r="M10" s="6" t="s">
        <v>93</v>
      </c>
      <c r="N10" s="6" t="s">
        <v>48</v>
      </c>
      <c r="O10" s="6" t="s">
        <v>48</v>
      </c>
      <c r="P10" s="6" t="s">
        <v>48</v>
      </c>
      <c r="Q10" s="2">
        <v>16.0</v>
      </c>
      <c r="R10" s="2">
        <v>1.0</v>
      </c>
      <c r="S10" s="2">
        <v>0.0</v>
      </c>
    </row>
    <row r="11" ht="14.25" customHeight="1">
      <c r="A11" s="2" t="s">
        <v>94</v>
      </c>
      <c r="B11" s="2" t="s">
        <v>66</v>
      </c>
      <c r="C11" s="5">
        <v>46149.0</v>
      </c>
      <c r="E11" s="2" t="s">
        <v>67</v>
      </c>
      <c r="F11" s="2" t="s">
        <v>95</v>
      </c>
      <c r="H11" s="6" t="s">
        <v>69</v>
      </c>
      <c r="I11" s="6" t="s">
        <v>70</v>
      </c>
      <c r="J11" s="6" t="s">
        <v>57</v>
      </c>
      <c r="K11" s="6" t="s">
        <v>58</v>
      </c>
      <c r="L11" s="6" t="s">
        <v>71</v>
      </c>
      <c r="M11" s="6" t="s">
        <v>48</v>
      </c>
      <c r="N11" s="6" t="s">
        <v>48</v>
      </c>
      <c r="O11" s="6" t="s">
        <v>48</v>
      </c>
      <c r="P11" s="6" t="s">
        <v>48</v>
      </c>
      <c r="Q11" s="2">
        <v>0.0</v>
      </c>
      <c r="R11" s="2">
        <v>0.0</v>
      </c>
      <c r="S11" s="2">
        <v>0.0</v>
      </c>
    </row>
    <row r="12" ht="14.25" customHeight="1">
      <c r="A12" s="7" t="s">
        <v>96</v>
      </c>
      <c r="B12" s="2" t="s">
        <v>97</v>
      </c>
      <c r="C12" s="5">
        <v>46148.0</v>
      </c>
      <c r="E12" s="2" t="s">
        <v>98</v>
      </c>
      <c r="F12" s="2" t="s">
        <v>99</v>
      </c>
      <c r="G12" s="2" t="s">
        <v>100</v>
      </c>
      <c r="H12" s="6" t="s">
        <v>69</v>
      </c>
      <c r="I12" s="6" t="s">
        <v>70</v>
      </c>
      <c r="J12" s="6" t="s">
        <v>101</v>
      </c>
      <c r="K12" s="6" t="s">
        <v>45</v>
      </c>
      <c r="L12" s="6" t="s">
        <v>46</v>
      </c>
      <c r="M12" s="6" t="s">
        <v>102</v>
      </c>
      <c r="N12" s="6" t="s">
        <v>103</v>
      </c>
      <c r="O12" s="6" t="s">
        <v>48</v>
      </c>
      <c r="P12" s="6" t="s">
        <v>104</v>
      </c>
      <c r="Q12" s="2">
        <v>1.0</v>
      </c>
      <c r="R12" s="2">
        <v>0.0</v>
      </c>
      <c r="S12" s="2">
        <v>0.0</v>
      </c>
    </row>
    <row r="13" ht="14.25" customHeight="1">
      <c r="A13" s="2" t="s">
        <v>105</v>
      </c>
      <c r="B13" s="2" t="s">
        <v>66</v>
      </c>
      <c r="C13" s="5">
        <v>46148.0</v>
      </c>
      <c r="E13" s="2" t="s">
        <v>67</v>
      </c>
      <c r="F13" s="2" t="s">
        <v>106</v>
      </c>
      <c r="H13" s="6" t="s">
        <v>69</v>
      </c>
      <c r="I13" s="6" t="s">
        <v>70</v>
      </c>
      <c r="J13" s="6" t="s">
        <v>57</v>
      </c>
      <c r="K13" s="6" t="s">
        <v>58</v>
      </c>
      <c r="L13" s="6" t="s">
        <v>71</v>
      </c>
      <c r="M13" s="6" t="s">
        <v>48</v>
      </c>
      <c r="N13" s="6" t="s">
        <v>48</v>
      </c>
      <c r="O13" s="6" t="s">
        <v>48</v>
      </c>
      <c r="P13" s="6" t="s">
        <v>48</v>
      </c>
      <c r="Q13" s="2">
        <v>0.0</v>
      </c>
      <c r="R13" s="2">
        <v>0.0</v>
      </c>
      <c r="S13" s="2">
        <v>0.0</v>
      </c>
    </row>
    <row r="14" ht="14.25" customHeight="1">
      <c r="A14" s="2" t="s">
        <v>107</v>
      </c>
      <c r="B14" s="2" t="s">
        <v>66</v>
      </c>
      <c r="C14" s="5">
        <v>46145.0</v>
      </c>
      <c r="E14" s="2" t="s">
        <v>67</v>
      </c>
      <c r="F14" s="2" t="s">
        <v>108</v>
      </c>
      <c r="H14" s="6" t="s">
        <v>69</v>
      </c>
      <c r="I14" s="6" t="s">
        <v>70</v>
      </c>
      <c r="J14" s="6" t="s">
        <v>57</v>
      </c>
      <c r="K14" s="6" t="s">
        <v>58</v>
      </c>
      <c r="L14" s="6" t="s">
        <v>71</v>
      </c>
      <c r="M14" s="6" t="s">
        <v>48</v>
      </c>
      <c r="N14" s="6" t="s">
        <v>48</v>
      </c>
      <c r="O14" s="6" t="s">
        <v>48</v>
      </c>
      <c r="P14" s="6" t="s">
        <v>48</v>
      </c>
      <c r="Q14" s="2">
        <v>0.0</v>
      </c>
      <c r="R14" s="2">
        <v>0.0</v>
      </c>
      <c r="S14" s="2">
        <v>0.0</v>
      </c>
    </row>
    <row r="15" ht="14.25" customHeight="1">
      <c r="A15" s="2" t="s">
        <v>109</v>
      </c>
      <c r="B15" s="2" t="s">
        <v>66</v>
      </c>
      <c r="C15" s="5">
        <v>46141.0</v>
      </c>
      <c r="E15" s="2" t="s">
        <v>67</v>
      </c>
      <c r="F15" s="2" t="s">
        <v>110</v>
      </c>
      <c r="H15" s="6" t="s">
        <v>69</v>
      </c>
      <c r="I15" s="6" t="s">
        <v>70</v>
      </c>
      <c r="J15" s="6" t="s">
        <v>57</v>
      </c>
      <c r="K15" s="6" t="s">
        <v>58</v>
      </c>
      <c r="L15" s="6" t="s">
        <v>71</v>
      </c>
      <c r="M15" s="6" t="s">
        <v>48</v>
      </c>
      <c r="N15" s="6" t="s">
        <v>48</v>
      </c>
      <c r="O15" s="6" t="s">
        <v>48</v>
      </c>
      <c r="P15" s="6" t="s">
        <v>48</v>
      </c>
      <c r="Q15" s="2">
        <v>0.0</v>
      </c>
      <c r="R15" s="2">
        <v>0.0</v>
      </c>
      <c r="S15" s="2">
        <v>0.0</v>
      </c>
    </row>
    <row r="16" ht="14.25" customHeight="1">
      <c r="A16" s="2" t="s">
        <v>111</v>
      </c>
      <c r="B16" s="2" t="s">
        <v>66</v>
      </c>
      <c r="C16" s="5">
        <v>46140.0</v>
      </c>
      <c r="E16" s="2" t="s">
        <v>67</v>
      </c>
      <c r="F16" s="2" t="s">
        <v>112</v>
      </c>
      <c r="H16" s="6" t="s">
        <v>69</v>
      </c>
      <c r="I16" s="6" t="s">
        <v>70</v>
      </c>
      <c r="J16" s="6" t="s">
        <v>74</v>
      </c>
      <c r="K16" s="6" t="s">
        <v>58</v>
      </c>
      <c r="L16" s="6" t="s">
        <v>71</v>
      </c>
      <c r="M16" s="6" t="s">
        <v>48</v>
      </c>
      <c r="N16" s="6" t="s">
        <v>48</v>
      </c>
      <c r="O16" s="6" t="s">
        <v>48</v>
      </c>
      <c r="P16" s="6" t="s">
        <v>48</v>
      </c>
      <c r="Q16" s="2">
        <v>0.0</v>
      </c>
      <c r="R16" s="2">
        <v>0.0</v>
      </c>
      <c r="S16" s="2">
        <v>0.0</v>
      </c>
    </row>
    <row r="17" ht="14.25" customHeight="1">
      <c r="A17" s="2" t="s">
        <v>113</v>
      </c>
      <c r="B17" s="2" t="s">
        <v>114</v>
      </c>
      <c r="C17" s="5">
        <v>46139.0</v>
      </c>
      <c r="E17" s="2" t="s">
        <v>115</v>
      </c>
      <c r="H17" s="6" t="s">
        <v>55</v>
      </c>
      <c r="I17" s="6" t="s">
        <v>56</v>
      </c>
      <c r="J17" s="6" t="s">
        <v>57</v>
      </c>
      <c r="K17" s="6" t="s">
        <v>58</v>
      </c>
      <c r="L17" s="6" t="s">
        <v>71</v>
      </c>
      <c r="M17" s="6" t="s">
        <v>116</v>
      </c>
      <c r="N17" s="6" t="s">
        <v>48</v>
      </c>
      <c r="O17" s="6" t="s">
        <v>48</v>
      </c>
      <c r="P17" s="6" t="s">
        <v>48</v>
      </c>
      <c r="Q17" s="2">
        <v>0.0</v>
      </c>
      <c r="R17" s="2">
        <v>0.0</v>
      </c>
      <c r="S17" s="2">
        <v>0.0</v>
      </c>
    </row>
    <row r="18" ht="14.25" customHeight="1">
      <c r="A18" s="2" t="s">
        <v>117</v>
      </c>
      <c r="B18" s="2" t="s">
        <v>118</v>
      </c>
      <c r="C18" s="5">
        <v>46137.0</v>
      </c>
      <c r="E18" s="2" t="s">
        <v>119</v>
      </c>
      <c r="H18" s="6" t="s">
        <v>69</v>
      </c>
      <c r="I18" s="6" t="s">
        <v>70</v>
      </c>
      <c r="J18" s="6" t="s">
        <v>57</v>
      </c>
      <c r="K18" s="6" t="s">
        <v>58</v>
      </c>
      <c r="L18" s="6" t="s">
        <v>71</v>
      </c>
      <c r="M18" s="6" t="s">
        <v>120</v>
      </c>
      <c r="N18" s="6" t="s">
        <v>48</v>
      </c>
      <c r="O18" s="6" t="s">
        <v>48</v>
      </c>
      <c r="P18" s="6" t="s">
        <v>48</v>
      </c>
      <c r="Q18" s="2">
        <v>0.0</v>
      </c>
      <c r="R18" s="2">
        <v>0.0</v>
      </c>
      <c r="S18" s="2">
        <v>0.0</v>
      </c>
    </row>
    <row r="19" ht="14.25" customHeight="1">
      <c r="A19" s="2" t="s">
        <v>121</v>
      </c>
      <c r="B19" s="2" t="s">
        <v>89</v>
      </c>
      <c r="C19" s="5">
        <v>46136.0</v>
      </c>
      <c r="E19" s="2" t="s">
        <v>122</v>
      </c>
      <c r="G19" s="2" t="s">
        <v>123</v>
      </c>
      <c r="H19" s="6" t="s">
        <v>55</v>
      </c>
      <c r="I19" s="6" t="s">
        <v>84</v>
      </c>
      <c r="J19" s="6" t="s">
        <v>91</v>
      </c>
      <c r="K19" s="6" t="s">
        <v>58</v>
      </c>
      <c r="L19" s="6" t="s">
        <v>46</v>
      </c>
      <c r="M19" s="6" t="s">
        <v>93</v>
      </c>
      <c r="N19" s="6" t="s">
        <v>48</v>
      </c>
      <c r="O19" s="6" t="s">
        <v>48</v>
      </c>
      <c r="P19" s="6" t="s">
        <v>48</v>
      </c>
      <c r="Q19" s="2">
        <v>3.0</v>
      </c>
      <c r="R19" s="2">
        <v>0.0</v>
      </c>
      <c r="S19" s="2">
        <v>1.0</v>
      </c>
    </row>
    <row r="20" ht="14.25" customHeight="1">
      <c r="A20" s="2" t="s">
        <v>124</v>
      </c>
      <c r="B20" s="2" t="s">
        <v>125</v>
      </c>
      <c r="C20" s="5">
        <v>46131.0</v>
      </c>
      <c r="E20" s="2" t="s">
        <v>126</v>
      </c>
      <c r="G20" s="2" t="s">
        <v>127</v>
      </c>
      <c r="H20" s="6" t="s">
        <v>69</v>
      </c>
      <c r="I20" s="6" t="s">
        <v>70</v>
      </c>
      <c r="J20" s="6" t="s">
        <v>74</v>
      </c>
      <c r="K20" s="6" t="s">
        <v>45</v>
      </c>
      <c r="L20" s="6" t="s">
        <v>71</v>
      </c>
      <c r="M20" s="6" t="s">
        <v>48</v>
      </c>
      <c r="N20" s="6" t="s">
        <v>48</v>
      </c>
      <c r="O20" s="6" t="s">
        <v>48</v>
      </c>
      <c r="P20" s="6" t="s">
        <v>48</v>
      </c>
      <c r="Q20" s="2">
        <v>0.0</v>
      </c>
      <c r="R20" s="2">
        <v>0.0</v>
      </c>
      <c r="S20" s="2">
        <v>0.0</v>
      </c>
    </row>
    <row r="21" ht="14.25" customHeight="1">
      <c r="A21" s="2" t="s">
        <v>128</v>
      </c>
      <c r="B21" s="2" t="s">
        <v>129</v>
      </c>
      <c r="C21" s="5">
        <v>46129.0</v>
      </c>
      <c r="E21" s="2" t="s">
        <v>115</v>
      </c>
      <c r="H21" s="6" t="s">
        <v>55</v>
      </c>
      <c r="I21" s="6" t="s">
        <v>130</v>
      </c>
      <c r="J21" s="6" t="s">
        <v>57</v>
      </c>
      <c r="K21" s="6" t="s">
        <v>58</v>
      </c>
      <c r="L21" s="6" t="s">
        <v>71</v>
      </c>
      <c r="M21" s="6" t="s">
        <v>116</v>
      </c>
      <c r="N21" s="6" t="s">
        <v>48</v>
      </c>
      <c r="O21" s="6" t="s">
        <v>48</v>
      </c>
      <c r="P21" s="6" t="s">
        <v>48</v>
      </c>
      <c r="Q21" s="2">
        <v>0.0</v>
      </c>
      <c r="R21" s="2">
        <v>0.0</v>
      </c>
      <c r="S21" s="2">
        <v>0.0</v>
      </c>
    </row>
    <row r="22" ht="14.25" customHeight="1">
      <c r="A22" s="2" t="s">
        <v>131</v>
      </c>
      <c r="B22" s="2" t="s">
        <v>132</v>
      </c>
      <c r="C22" s="5">
        <v>46127.0</v>
      </c>
      <c r="E22" s="2" t="s">
        <v>133</v>
      </c>
      <c r="H22" s="6" t="s">
        <v>42</v>
      </c>
      <c r="I22" s="6" t="s">
        <v>43</v>
      </c>
      <c r="J22" s="6" t="s">
        <v>91</v>
      </c>
      <c r="K22" s="6" t="s">
        <v>45</v>
      </c>
      <c r="L22" s="6" t="s">
        <v>46</v>
      </c>
      <c r="M22" s="6" t="s">
        <v>134</v>
      </c>
      <c r="N22" s="6" t="s">
        <v>48</v>
      </c>
      <c r="O22" s="6" t="s">
        <v>135</v>
      </c>
      <c r="P22" s="6" t="s">
        <v>136</v>
      </c>
      <c r="Q22" s="2">
        <v>151.0</v>
      </c>
      <c r="R22" s="2">
        <v>101.0</v>
      </c>
      <c r="S22" s="2">
        <v>2.0</v>
      </c>
    </row>
    <row r="23" ht="14.25" customHeight="1">
      <c r="A23" s="2" t="s">
        <v>137</v>
      </c>
      <c r="B23" s="2" t="s">
        <v>138</v>
      </c>
      <c r="C23" s="5">
        <v>46127.0</v>
      </c>
      <c r="E23" s="2" t="s">
        <v>139</v>
      </c>
      <c r="H23" s="6" t="s">
        <v>69</v>
      </c>
      <c r="I23" s="6" t="s">
        <v>140</v>
      </c>
      <c r="J23" s="6" t="s">
        <v>141</v>
      </c>
      <c r="K23" s="6" t="s">
        <v>142</v>
      </c>
      <c r="L23" s="6" t="s">
        <v>46</v>
      </c>
      <c r="M23" s="6" t="s">
        <v>143</v>
      </c>
      <c r="N23" s="6" t="s">
        <v>48</v>
      </c>
      <c r="O23" s="6" t="s">
        <v>48</v>
      </c>
      <c r="P23" s="6" t="s">
        <v>48</v>
      </c>
      <c r="Q23" s="2">
        <v>0.0</v>
      </c>
      <c r="R23" s="2">
        <v>6.0</v>
      </c>
      <c r="S23" s="2">
        <v>0.0</v>
      </c>
    </row>
    <row r="24" ht="14.25" customHeight="1">
      <c r="A24" s="2" t="s">
        <v>144</v>
      </c>
      <c r="B24" s="2" t="s">
        <v>145</v>
      </c>
      <c r="C24" s="5">
        <v>46125.0</v>
      </c>
      <c r="E24" s="2" t="s">
        <v>146</v>
      </c>
      <c r="H24" s="6" t="s">
        <v>69</v>
      </c>
      <c r="I24" s="6" t="s">
        <v>70</v>
      </c>
      <c r="J24" s="6" t="s">
        <v>57</v>
      </c>
      <c r="K24" s="6" t="s">
        <v>58</v>
      </c>
      <c r="L24" s="6" t="s">
        <v>71</v>
      </c>
      <c r="M24" s="6" t="s">
        <v>147</v>
      </c>
      <c r="N24" s="6" t="s">
        <v>48</v>
      </c>
      <c r="O24" s="6" t="s">
        <v>48</v>
      </c>
      <c r="P24" s="6" t="s">
        <v>48</v>
      </c>
      <c r="Q24" s="2">
        <v>0.0</v>
      </c>
      <c r="R24" s="2">
        <v>0.0</v>
      </c>
      <c r="S24" s="2">
        <v>0.0</v>
      </c>
    </row>
    <row r="25" ht="14.25" customHeight="1">
      <c r="A25" s="2" t="s">
        <v>148</v>
      </c>
      <c r="B25" s="2" t="s">
        <v>149</v>
      </c>
      <c r="C25" s="5">
        <v>46124.0</v>
      </c>
      <c r="E25" s="2" t="s">
        <v>150</v>
      </c>
      <c r="H25" s="6" t="s">
        <v>69</v>
      </c>
      <c r="I25" s="6" t="s">
        <v>140</v>
      </c>
      <c r="J25" s="6" t="s">
        <v>151</v>
      </c>
      <c r="K25" s="6" t="s">
        <v>45</v>
      </c>
      <c r="L25" s="6" t="s">
        <v>46</v>
      </c>
      <c r="M25" s="6" t="s">
        <v>48</v>
      </c>
      <c r="N25" s="6" t="s">
        <v>152</v>
      </c>
      <c r="O25" s="6" t="s">
        <v>48</v>
      </c>
      <c r="P25" s="6" t="s">
        <v>48</v>
      </c>
      <c r="Q25" s="2">
        <v>0.0</v>
      </c>
      <c r="R25" s="2">
        <v>0.0</v>
      </c>
      <c r="S25" s="2">
        <v>0.0</v>
      </c>
    </row>
    <row r="26" ht="14.25" customHeight="1">
      <c r="A26" s="2" t="s">
        <v>153</v>
      </c>
      <c r="B26" s="2" t="s">
        <v>154</v>
      </c>
      <c r="C26" s="5">
        <v>46122.0</v>
      </c>
      <c r="E26" s="8" t="s">
        <v>155</v>
      </c>
      <c r="G26" s="2" t="s">
        <v>156</v>
      </c>
      <c r="H26" s="6" t="s">
        <v>42</v>
      </c>
      <c r="I26" s="6" t="s">
        <v>157</v>
      </c>
      <c r="J26" s="6" t="s">
        <v>85</v>
      </c>
      <c r="K26" s="6" t="s">
        <v>45</v>
      </c>
      <c r="L26" s="6" t="s">
        <v>46</v>
      </c>
      <c r="M26" s="6" t="s">
        <v>158</v>
      </c>
      <c r="N26" s="6" t="s">
        <v>48</v>
      </c>
      <c r="O26" s="6" t="s">
        <v>48</v>
      </c>
      <c r="P26" s="6" t="s">
        <v>48</v>
      </c>
      <c r="Q26" s="2">
        <v>32.0</v>
      </c>
      <c r="R26" s="2">
        <v>25.0</v>
      </c>
      <c r="S26" s="2">
        <v>0.0</v>
      </c>
    </row>
    <row r="27" ht="14.25" customHeight="1">
      <c r="A27" s="2" t="s">
        <v>159</v>
      </c>
      <c r="B27" s="2" t="s">
        <v>160</v>
      </c>
      <c r="C27" s="5">
        <v>46121.0</v>
      </c>
      <c r="E27" s="2" t="s">
        <v>161</v>
      </c>
      <c r="H27" s="6" t="s">
        <v>55</v>
      </c>
      <c r="I27" s="6" t="s">
        <v>56</v>
      </c>
      <c r="J27" s="6" t="s">
        <v>91</v>
      </c>
      <c r="K27" s="6" t="s">
        <v>45</v>
      </c>
      <c r="L27" s="6" t="s">
        <v>46</v>
      </c>
      <c r="M27" s="6" t="s">
        <v>162</v>
      </c>
      <c r="N27" s="6" t="s">
        <v>48</v>
      </c>
      <c r="O27" s="6" t="s">
        <v>48</v>
      </c>
      <c r="P27" s="6" t="s">
        <v>48</v>
      </c>
      <c r="Q27" s="2">
        <v>73.0</v>
      </c>
      <c r="R27" s="2">
        <v>35.0</v>
      </c>
      <c r="S27" s="2">
        <v>1.0</v>
      </c>
    </row>
    <row r="28" ht="14.25" customHeight="1">
      <c r="A28" s="2" t="s">
        <v>163</v>
      </c>
      <c r="B28" s="2" t="s">
        <v>164</v>
      </c>
      <c r="C28" s="5">
        <v>46114.0</v>
      </c>
      <c r="E28" s="2" t="s">
        <v>165</v>
      </c>
      <c r="H28" s="6" t="s">
        <v>69</v>
      </c>
      <c r="I28" s="6" t="s">
        <v>70</v>
      </c>
      <c r="J28" s="6" t="s">
        <v>91</v>
      </c>
      <c r="K28" s="6" t="s">
        <v>58</v>
      </c>
      <c r="L28" s="6" t="s">
        <v>46</v>
      </c>
      <c r="M28" s="6" t="s">
        <v>48</v>
      </c>
      <c r="N28" s="6" t="s">
        <v>48</v>
      </c>
      <c r="O28" s="6" t="s">
        <v>166</v>
      </c>
      <c r="P28" s="6" t="s">
        <v>48</v>
      </c>
      <c r="Q28" s="2">
        <v>0.0</v>
      </c>
      <c r="R28" s="2">
        <v>3.0</v>
      </c>
      <c r="S28" s="2">
        <v>0.0</v>
      </c>
    </row>
    <row r="29" ht="14.25" customHeight="1">
      <c r="A29" s="2" t="s">
        <v>167</v>
      </c>
      <c r="B29" s="2" t="s">
        <v>168</v>
      </c>
      <c r="C29" s="5">
        <v>46107.0</v>
      </c>
      <c r="E29" s="2" t="s">
        <v>169</v>
      </c>
      <c r="G29" s="2" t="s">
        <v>170</v>
      </c>
      <c r="H29" s="6" t="s">
        <v>55</v>
      </c>
      <c r="I29" s="6" t="s">
        <v>84</v>
      </c>
      <c r="J29" s="6" t="s">
        <v>85</v>
      </c>
      <c r="K29" s="6" t="s">
        <v>45</v>
      </c>
      <c r="L29" s="6" t="s">
        <v>46</v>
      </c>
      <c r="M29" s="6" t="s">
        <v>171</v>
      </c>
      <c r="N29" s="6" t="s">
        <v>48</v>
      </c>
      <c r="O29" s="6" t="s">
        <v>48</v>
      </c>
      <c r="P29" s="6" t="s">
        <v>48</v>
      </c>
      <c r="Q29" s="2">
        <v>22.0</v>
      </c>
      <c r="R29" s="2">
        <v>5.0</v>
      </c>
      <c r="S29" s="2">
        <v>0.0</v>
      </c>
    </row>
    <row r="30" ht="14.25" customHeight="1">
      <c r="A30" s="7" t="s">
        <v>172</v>
      </c>
      <c r="B30" s="2" t="s">
        <v>89</v>
      </c>
      <c r="C30" s="5">
        <v>46098.0</v>
      </c>
      <c r="E30" s="2" t="s">
        <v>173</v>
      </c>
      <c r="G30" s="2" t="s">
        <v>174</v>
      </c>
      <c r="H30" s="6" t="s">
        <v>55</v>
      </c>
      <c r="I30" s="6" t="s">
        <v>56</v>
      </c>
      <c r="J30" s="6" t="s">
        <v>85</v>
      </c>
      <c r="K30" s="6" t="s">
        <v>45</v>
      </c>
      <c r="L30" s="6" t="s">
        <v>92</v>
      </c>
      <c r="M30" s="6" t="s">
        <v>175</v>
      </c>
      <c r="N30" s="6" t="s">
        <v>48</v>
      </c>
      <c r="O30" s="6" t="s">
        <v>48</v>
      </c>
      <c r="P30" s="6" t="s">
        <v>48</v>
      </c>
      <c r="Q30" s="2">
        <v>4.0</v>
      </c>
      <c r="R30" s="2">
        <v>0.0</v>
      </c>
      <c r="S30" s="2">
        <v>1.0</v>
      </c>
    </row>
    <row r="31" ht="14.25" customHeight="1">
      <c r="A31" s="2" t="s">
        <v>176</v>
      </c>
      <c r="B31" s="2" t="s">
        <v>177</v>
      </c>
      <c r="C31" s="5">
        <v>46092.0</v>
      </c>
      <c r="D31" s="2" t="s">
        <v>178</v>
      </c>
      <c r="E31" s="2" t="s">
        <v>179</v>
      </c>
      <c r="H31" s="6" t="s">
        <v>55</v>
      </c>
      <c r="I31" s="6" t="s">
        <v>130</v>
      </c>
      <c r="J31" s="6" t="s">
        <v>57</v>
      </c>
      <c r="K31" s="6" t="s">
        <v>58</v>
      </c>
      <c r="L31" s="6" t="s">
        <v>71</v>
      </c>
      <c r="M31" s="6" t="s">
        <v>180</v>
      </c>
      <c r="N31" s="6" t="s">
        <v>48</v>
      </c>
      <c r="O31" s="6" t="s">
        <v>48</v>
      </c>
      <c r="P31" s="6" t="s">
        <v>48</v>
      </c>
      <c r="Q31" s="2">
        <v>0.0</v>
      </c>
      <c r="R31" s="2">
        <v>0.0</v>
      </c>
      <c r="S31" s="2">
        <v>0.0</v>
      </c>
    </row>
    <row r="32" ht="14.25" customHeight="1">
      <c r="A32" s="2" t="s">
        <v>181</v>
      </c>
      <c r="B32" s="2" t="s">
        <v>138</v>
      </c>
      <c r="C32" s="5">
        <v>46083.0</v>
      </c>
      <c r="E32" s="2" t="s">
        <v>182</v>
      </c>
      <c r="H32" s="6" t="s">
        <v>69</v>
      </c>
      <c r="I32" s="6" t="s">
        <v>70</v>
      </c>
      <c r="J32" s="6" t="s">
        <v>57</v>
      </c>
      <c r="K32" s="6" t="s">
        <v>58</v>
      </c>
      <c r="L32" s="6" t="s">
        <v>92</v>
      </c>
      <c r="M32" s="6" t="s">
        <v>48</v>
      </c>
      <c r="N32" s="6" t="s">
        <v>48</v>
      </c>
      <c r="O32" s="6" t="s">
        <v>48</v>
      </c>
      <c r="P32" s="6" t="s">
        <v>48</v>
      </c>
      <c r="Q32" s="2">
        <v>0.0</v>
      </c>
      <c r="R32" s="2">
        <v>0.0</v>
      </c>
      <c r="S32" s="2">
        <v>0.0</v>
      </c>
    </row>
    <row r="33" ht="14.25" customHeight="1">
      <c r="A33" s="2" t="s">
        <v>183</v>
      </c>
      <c r="B33" s="2" t="s">
        <v>184</v>
      </c>
      <c r="C33" s="5">
        <v>46083.0</v>
      </c>
      <c r="E33" s="2" t="s">
        <v>185</v>
      </c>
      <c r="G33" s="2" t="s">
        <v>186</v>
      </c>
      <c r="H33" s="6" t="s">
        <v>69</v>
      </c>
      <c r="I33" s="6" t="s">
        <v>70</v>
      </c>
      <c r="J33" s="6" t="s">
        <v>101</v>
      </c>
      <c r="K33" s="6" t="s">
        <v>45</v>
      </c>
      <c r="L33" s="6" t="s">
        <v>46</v>
      </c>
      <c r="M33" s="6" t="s">
        <v>48</v>
      </c>
      <c r="N33" s="6" t="s">
        <v>48</v>
      </c>
      <c r="O33" s="6" t="s">
        <v>48</v>
      </c>
      <c r="P33" s="6" t="s">
        <v>187</v>
      </c>
      <c r="Q33" s="2">
        <v>0.0</v>
      </c>
      <c r="R33" s="2">
        <v>0.0</v>
      </c>
      <c r="S33" s="2">
        <v>0.0</v>
      </c>
    </row>
    <row r="34" ht="14.25" customHeight="1">
      <c r="A34" s="2" t="s">
        <v>188</v>
      </c>
      <c r="B34" s="2" t="s">
        <v>189</v>
      </c>
      <c r="C34" s="5">
        <v>46082.0</v>
      </c>
      <c r="E34" s="2" t="s">
        <v>190</v>
      </c>
      <c r="H34" s="6" t="s">
        <v>69</v>
      </c>
      <c r="I34" s="6" t="s">
        <v>70</v>
      </c>
      <c r="J34" s="6" t="s">
        <v>57</v>
      </c>
      <c r="K34" s="6" t="s">
        <v>58</v>
      </c>
      <c r="L34" s="6" t="s">
        <v>46</v>
      </c>
      <c r="M34" s="6" t="s">
        <v>48</v>
      </c>
      <c r="N34" s="6" t="s">
        <v>48</v>
      </c>
      <c r="O34" s="6" t="s">
        <v>48</v>
      </c>
      <c r="P34" s="6" t="s">
        <v>191</v>
      </c>
      <c r="Q34" s="2">
        <v>3.0</v>
      </c>
      <c r="R34" s="2">
        <v>0.0</v>
      </c>
      <c r="S34" s="2">
        <v>0.0</v>
      </c>
    </row>
    <row r="35" ht="14.25" customHeight="1">
      <c r="A35" s="2" t="s">
        <v>192</v>
      </c>
      <c r="B35" s="2" t="s">
        <v>193</v>
      </c>
      <c r="C35" s="5">
        <v>46082.0</v>
      </c>
      <c r="E35" s="2" t="s">
        <v>194</v>
      </c>
      <c r="H35" s="6" t="s">
        <v>69</v>
      </c>
      <c r="I35" s="6" t="s">
        <v>70</v>
      </c>
      <c r="J35" s="6" t="s">
        <v>57</v>
      </c>
      <c r="K35" s="6" t="s">
        <v>58</v>
      </c>
      <c r="L35" s="6" t="s">
        <v>46</v>
      </c>
      <c r="M35" s="6" t="s">
        <v>48</v>
      </c>
      <c r="N35" s="6" t="s">
        <v>48</v>
      </c>
      <c r="O35" s="6" t="s">
        <v>48</v>
      </c>
      <c r="P35" s="6" t="s">
        <v>48</v>
      </c>
      <c r="Q35" s="2">
        <v>0.0</v>
      </c>
      <c r="R35" s="2">
        <v>0.0</v>
      </c>
      <c r="S35" s="2">
        <v>0.0</v>
      </c>
    </row>
    <row r="36" ht="14.25" customHeight="1">
      <c r="A36" s="2" t="s">
        <v>195</v>
      </c>
      <c r="B36" s="2" t="s">
        <v>138</v>
      </c>
      <c r="C36" s="5">
        <v>46081.0</v>
      </c>
      <c r="E36" s="2" t="s">
        <v>196</v>
      </c>
      <c r="H36" s="6" t="s">
        <v>69</v>
      </c>
      <c r="I36" s="6" t="s">
        <v>70</v>
      </c>
      <c r="J36" s="6" t="s">
        <v>57</v>
      </c>
      <c r="K36" s="6" t="s">
        <v>58</v>
      </c>
      <c r="L36" s="6" t="s">
        <v>92</v>
      </c>
      <c r="M36" s="6" t="s">
        <v>48</v>
      </c>
      <c r="N36" s="6" t="s">
        <v>48</v>
      </c>
      <c r="O36" s="6" t="s">
        <v>48</v>
      </c>
      <c r="P36" s="6" t="s">
        <v>48</v>
      </c>
      <c r="Q36" s="2">
        <v>0.0</v>
      </c>
      <c r="R36" s="2">
        <v>0.0</v>
      </c>
      <c r="S36" s="2">
        <v>0.0</v>
      </c>
    </row>
    <row r="37" ht="14.25" customHeight="1">
      <c r="A37" s="2" t="s">
        <v>197</v>
      </c>
      <c r="B37" s="2" t="s">
        <v>198</v>
      </c>
      <c r="C37" s="5">
        <v>46080.0</v>
      </c>
      <c r="E37" s="2" t="s">
        <v>199</v>
      </c>
      <c r="H37" s="6" t="s">
        <v>55</v>
      </c>
      <c r="I37" s="6" t="s">
        <v>56</v>
      </c>
      <c r="J37" s="6" t="s">
        <v>85</v>
      </c>
      <c r="K37" s="6" t="s">
        <v>45</v>
      </c>
      <c r="L37" s="6" t="s">
        <v>46</v>
      </c>
      <c r="M37" s="6" t="s">
        <v>200</v>
      </c>
      <c r="N37" s="6" t="s">
        <v>48</v>
      </c>
      <c r="O37" s="6" t="s">
        <v>48</v>
      </c>
      <c r="P37" s="6" t="s">
        <v>201</v>
      </c>
      <c r="Q37" s="2">
        <v>3.0</v>
      </c>
      <c r="R37" s="2">
        <v>1.0</v>
      </c>
      <c r="S37" s="2">
        <v>0.0</v>
      </c>
    </row>
    <row r="38" ht="14.25" customHeight="1">
      <c r="A38" s="7" t="s">
        <v>202</v>
      </c>
      <c r="B38" s="2" t="s">
        <v>97</v>
      </c>
      <c r="C38" s="5">
        <v>46080.0</v>
      </c>
      <c r="E38" s="2" t="s">
        <v>203</v>
      </c>
      <c r="H38" s="6" t="s">
        <v>42</v>
      </c>
      <c r="I38" s="6" t="s">
        <v>157</v>
      </c>
      <c r="J38" s="6" t="s">
        <v>101</v>
      </c>
      <c r="K38" s="6" t="s">
        <v>45</v>
      </c>
      <c r="L38" s="6" t="s">
        <v>92</v>
      </c>
      <c r="M38" s="6" t="s">
        <v>204</v>
      </c>
      <c r="N38" s="6" t="s">
        <v>48</v>
      </c>
      <c r="O38" s="6" t="s">
        <v>48</v>
      </c>
      <c r="P38" s="6" t="s">
        <v>48</v>
      </c>
      <c r="Q38" s="2">
        <v>0.0</v>
      </c>
      <c r="R38" s="2">
        <v>0.0</v>
      </c>
      <c r="S38" s="2">
        <v>0.0</v>
      </c>
    </row>
    <row r="39" ht="14.25" customHeight="1">
      <c r="A39" s="2" t="s">
        <v>205</v>
      </c>
      <c r="B39" s="2" t="s">
        <v>206</v>
      </c>
      <c r="C39" s="5">
        <v>46080.0</v>
      </c>
      <c r="E39" s="2" t="s">
        <v>207</v>
      </c>
      <c r="H39" s="6" t="s">
        <v>69</v>
      </c>
      <c r="I39" s="6" t="s">
        <v>70</v>
      </c>
      <c r="J39" s="6" t="s">
        <v>74</v>
      </c>
      <c r="K39" s="6" t="s">
        <v>45</v>
      </c>
      <c r="L39" s="6" t="s">
        <v>71</v>
      </c>
      <c r="M39" s="6" t="s">
        <v>48</v>
      </c>
      <c r="N39" s="6" t="s">
        <v>48</v>
      </c>
      <c r="O39" s="6" t="s">
        <v>48</v>
      </c>
      <c r="P39" s="6" t="s">
        <v>48</v>
      </c>
      <c r="Q39" s="2">
        <v>0.0</v>
      </c>
      <c r="R39" s="2">
        <v>0.0</v>
      </c>
      <c r="S39" s="2">
        <v>0.0</v>
      </c>
    </row>
    <row r="40" ht="14.25" customHeight="1">
      <c r="A40" s="2" t="s">
        <v>208</v>
      </c>
      <c r="B40" s="2" t="s">
        <v>209</v>
      </c>
      <c r="C40" s="5">
        <v>46079.0</v>
      </c>
      <c r="E40" s="2" t="s">
        <v>210</v>
      </c>
      <c r="H40" s="6" t="s">
        <v>69</v>
      </c>
      <c r="I40" s="6" t="s">
        <v>70</v>
      </c>
      <c r="J40" s="6" t="s">
        <v>74</v>
      </c>
      <c r="K40" s="6" t="s">
        <v>58</v>
      </c>
      <c r="L40" s="6" t="s">
        <v>71</v>
      </c>
      <c r="M40" s="6" t="s">
        <v>48</v>
      </c>
      <c r="N40" s="6" t="s">
        <v>48</v>
      </c>
      <c r="O40" s="6" t="s">
        <v>48</v>
      </c>
      <c r="P40" s="6" t="s">
        <v>48</v>
      </c>
      <c r="Q40" s="2">
        <v>0.0</v>
      </c>
      <c r="R40" s="2">
        <v>0.0</v>
      </c>
      <c r="S40" s="2">
        <v>0.0</v>
      </c>
    </row>
    <row r="41" ht="14.25" customHeight="1">
      <c r="A41" s="2" t="s">
        <v>211</v>
      </c>
      <c r="B41" s="2" t="s">
        <v>212</v>
      </c>
      <c r="C41" s="5">
        <v>46079.0</v>
      </c>
      <c r="E41" s="2" t="s">
        <v>213</v>
      </c>
      <c r="H41" s="6" t="s">
        <v>69</v>
      </c>
      <c r="I41" s="6" t="s">
        <v>70</v>
      </c>
      <c r="J41" s="6" t="s">
        <v>57</v>
      </c>
      <c r="K41" s="6" t="s">
        <v>58</v>
      </c>
      <c r="L41" s="6" t="s">
        <v>92</v>
      </c>
      <c r="M41" s="6" t="s">
        <v>48</v>
      </c>
      <c r="N41" s="6" t="s">
        <v>48</v>
      </c>
      <c r="O41" s="6" t="s">
        <v>48</v>
      </c>
      <c r="P41" s="6" t="s">
        <v>48</v>
      </c>
      <c r="Q41" s="2">
        <v>0.0</v>
      </c>
      <c r="R41" s="2">
        <v>0.0</v>
      </c>
      <c r="S41" s="2">
        <v>0.0</v>
      </c>
    </row>
    <row r="42" ht="14.25" customHeight="1">
      <c r="A42" s="2" t="s">
        <v>214</v>
      </c>
      <c r="B42" s="2" t="s">
        <v>215</v>
      </c>
      <c r="C42" s="5">
        <v>46074.0</v>
      </c>
      <c r="E42" s="2" t="s">
        <v>216</v>
      </c>
      <c r="H42" s="6" t="s">
        <v>69</v>
      </c>
      <c r="I42" s="6" t="s">
        <v>140</v>
      </c>
      <c r="J42" s="6" t="s">
        <v>141</v>
      </c>
      <c r="K42" s="6" t="s">
        <v>142</v>
      </c>
      <c r="L42" s="6" t="s">
        <v>46</v>
      </c>
      <c r="M42" s="6" t="s">
        <v>48</v>
      </c>
      <c r="N42" s="6" t="s">
        <v>48</v>
      </c>
      <c r="O42" s="6" t="s">
        <v>48</v>
      </c>
      <c r="P42" s="6" t="s">
        <v>48</v>
      </c>
      <c r="Q42" s="2">
        <v>1.0</v>
      </c>
      <c r="R42" s="2">
        <v>1.0</v>
      </c>
      <c r="S42" s="2">
        <v>0.0</v>
      </c>
    </row>
    <row r="43" ht="14.25" customHeight="1">
      <c r="A43" s="2" t="s">
        <v>217</v>
      </c>
      <c r="B43" s="2" t="s">
        <v>218</v>
      </c>
      <c r="C43" s="5">
        <v>46074.0</v>
      </c>
      <c r="E43" s="2" t="s">
        <v>219</v>
      </c>
      <c r="G43" s="2" t="s">
        <v>220</v>
      </c>
      <c r="H43" s="6" t="s">
        <v>69</v>
      </c>
      <c r="I43" s="6" t="s">
        <v>70</v>
      </c>
      <c r="J43" s="6" t="s">
        <v>151</v>
      </c>
      <c r="K43" s="6" t="s">
        <v>142</v>
      </c>
      <c r="L43" s="6" t="s">
        <v>46</v>
      </c>
      <c r="M43" s="6" t="s">
        <v>48</v>
      </c>
      <c r="N43" s="6" t="s">
        <v>48</v>
      </c>
      <c r="O43" s="6" t="s">
        <v>48</v>
      </c>
      <c r="P43" s="6" t="s">
        <v>48</v>
      </c>
      <c r="Q43" s="2">
        <v>1.0</v>
      </c>
      <c r="R43" s="2">
        <v>0.0</v>
      </c>
      <c r="S43" s="2">
        <v>0.0</v>
      </c>
    </row>
    <row r="44" ht="14.25" customHeight="1">
      <c r="A44" s="2" t="s">
        <v>221</v>
      </c>
      <c r="B44" s="2" t="s">
        <v>222</v>
      </c>
      <c r="C44" s="5">
        <v>46073.0</v>
      </c>
      <c r="E44" s="2" t="s">
        <v>223</v>
      </c>
      <c r="H44" s="6" t="s">
        <v>55</v>
      </c>
      <c r="I44" s="6" t="s">
        <v>56</v>
      </c>
      <c r="J44" s="6" t="s">
        <v>85</v>
      </c>
      <c r="K44" s="6" t="s">
        <v>45</v>
      </c>
      <c r="L44" s="6" t="s">
        <v>46</v>
      </c>
      <c r="M44" s="6" t="s">
        <v>224</v>
      </c>
      <c r="N44" s="6" t="s">
        <v>48</v>
      </c>
      <c r="O44" s="6" t="s">
        <v>225</v>
      </c>
      <c r="P44" s="6" t="s">
        <v>201</v>
      </c>
      <c r="Q44" s="2">
        <v>59.0</v>
      </c>
      <c r="R44" s="2">
        <v>13.0</v>
      </c>
      <c r="S44" s="2">
        <v>0.0</v>
      </c>
    </row>
    <row r="45" ht="14.25" customHeight="1">
      <c r="A45" s="2" t="s">
        <v>226</v>
      </c>
      <c r="B45" s="2" t="s">
        <v>177</v>
      </c>
      <c r="C45" s="5">
        <v>46067.0</v>
      </c>
      <c r="D45" s="2" t="s">
        <v>178</v>
      </c>
      <c r="E45" s="2" t="s">
        <v>115</v>
      </c>
      <c r="H45" s="6" t="s">
        <v>55</v>
      </c>
      <c r="I45" s="6" t="s">
        <v>84</v>
      </c>
      <c r="J45" s="6" t="s">
        <v>57</v>
      </c>
      <c r="K45" s="6" t="s">
        <v>58</v>
      </c>
      <c r="L45" s="6" t="s">
        <v>71</v>
      </c>
      <c r="M45" s="6" t="s">
        <v>227</v>
      </c>
      <c r="N45" s="6" t="s">
        <v>48</v>
      </c>
      <c r="O45" s="6" t="s">
        <v>48</v>
      </c>
      <c r="P45" s="6" t="s">
        <v>48</v>
      </c>
      <c r="Q45" s="2">
        <v>0.0</v>
      </c>
      <c r="R45" s="2">
        <v>0.0</v>
      </c>
      <c r="S45" s="2">
        <v>0.0</v>
      </c>
    </row>
    <row r="46" ht="14.25" customHeight="1">
      <c r="A46" s="2" t="s">
        <v>228</v>
      </c>
      <c r="B46" s="2" t="s">
        <v>229</v>
      </c>
      <c r="C46" s="5">
        <v>46064.0</v>
      </c>
      <c r="E46" s="2" t="s">
        <v>230</v>
      </c>
      <c r="G46" s="2" t="s">
        <v>231</v>
      </c>
      <c r="H46" s="6" t="s">
        <v>69</v>
      </c>
      <c r="I46" s="6" t="s">
        <v>140</v>
      </c>
      <c r="J46" s="6" t="s">
        <v>91</v>
      </c>
      <c r="K46" s="6" t="s">
        <v>142</v>
      </c>
      <c r="L46" s="6" t="s">
        <v>46</v>
      </c>
      <c r="M46" s="6" t="s">
        <v>232</v>
      </c>
      <c r="N46" s="6" t="s">
        <v>48</v>
      </c>
      <c r="O46" s="6" t="s">
        <v>48</v>
      </c>
      <c r="P46" s="6" t="s">
        <v>48</v>
      </c>
      <c r="Q46" s="2">
        <v>205.0</v>
      </c>
      <c r="R46" s="2">
        <v>85.0</v>
      </c>
      <c r="S46" s="2">
        <v>1.0</v>
      </c>
    </row>
    <row r="47" ht="14.25" customHeight="1">
      <c r="A47" s="2" t="s">
        <v>233</v>
      </c>
      <c r="B47" s="2" t="s">
        <v>234</v>
      </c>
      <c r="C47" s="5">
        <v>46062.0</v>
      </c>
      <c r="E47" s="2" t="s">
        <v>235</v>
      </c>
      <c r="H47" s="6" t="s">
        <v>69</v>
      </c>
      <c r="I47" s="6" t="s">
        <v>70</v>
      </c>
      <c r="J47" s="6" t="s">
        <v>74</v>
      </c>
      <c r="K47" s="6" t="s">
        <v>58</v>
      </c>
      <c r="L47" s="6" t="s">
        <v>71</v>
      </c>
      <c r="M47" s="6" t="s">
        <v>48</v>
      </c>
      <c r="N47" s="6" t="s">
        <v>48</v>
      </c>
      <c r="O47" s="6" t="s">
        <v>48</v>
      </c>
      <c r="P47" s="6" t="s">
        <v>48</v>
      </c>
      <c r="Q47" s="2">
        <v>3.0</v>
      </c>
      <c r="R47" s="2">
        <v>15.0</v>
      </c>
      <c r="S47" s="2">
        <v>0.0</v>
      </c>
    </row>
    <row r="48" ht="14.25" customHeight="1">
      <c r="A48" s="2" t="s">
        <v>236</v>
      </c>
      <c r="B48" s="2" t="s">
        <v>138</v>
      </c>
      <c r="C48" s="5">
        <v>46058.0</v>
      </c>
      <c r="D48" s="2" t="s">
        <v>237</v>
      </c>
      <c r="E48" s="2" t="s">
        <v>238</v>
      </c>
      <c r="H48" s="6" t="s">
        <v>69</v>
      </c>
      <c r="I48" s="6" t="s">
        <v>140</v>
      </c>
      <c r="J48" s="6" t="s">
        <v>101</v>
      </c>
      <c r="K48" s="6" t="s">
        <v>142</v>
      </c>
      <c r="L48" s="6" t="s">
        <v>46</v>
      </c>
      <c r="M48" s="6" t="s">
        <v>48</v>
      </c>
      <c r="N48" s="6" t="s">
        <v>239</v>
      </c>
      <c r="O48" s="6" t="s">
        <v>48</v>
      </c>
      <c r="P48" s="6" t="s">
        <v>240</v>
      </c>
      <c r="Q48" s="2">
        <v>8.0</v>
      </c>
      <c r="R48" s="2">
        <v>10.0</v>
      </c>
      <c r="S48" s="2">
        <v>0.0</v>
      </c>
    </row>
    <row r="49" ht="14.25" customHeight="1">
      <c r="A49" s="2" t="s">
        <v>241</v>
      </c>
      <c r="B49" s="2" t="s">
        <v>242</v>
      </c>
      <c r="C49" s="5">
        <v>46056.0</v>
      </c>
      <c r="E49" s="2" t="s">
        <v>243</v>
      </c>
      <c r="H49" s="6" t="s">
        <v>69</v>
      </c>
      <c r="I49" s="6" t="s">
        <v>140</v>
      </c>
      <c r="J49" s="6" t="s">
        <v>141</v>
      </c>
      <c r="K49" s="6" t="s">
        <v>142</v>
      </c>
      <c r="L49" s="6" t="s">
        <v>46</v>
      </c>
      <c r="M49" s="6" t="s">
        <v>48</v>
      </c>
      <c r="N49" s="6" t="s">
        <v>48</v>
      </c>
      <c r="O49" s="6" t="s">
        <v>48</v>
      </c>
      <c r="P49" s="6" t="s">
        <v>48</v>
      </c>
      <c r="Q49" s="2">
        <v>1.0</v>
      </c>
      <c r="R49" s="2">
        <v>2.0</v>
      </c>
      <c r="S49" s="2">
        <v>0.0</v>
      </c>
    </row>
    <row r="50" ht="14.25" customHeight="1">
      <c r="A50" s="7" t="s">
        <v>244</v>
      </c>
      <c r="B50" s="2" t="s">
        <v>97</v>
      </c>
      <c r="C50" s="5">
        <v>46053.0</v>
      </c>
      <c r="E50" s="8" t="s">
        <v>245</v>
      </c>
      <c r="H50" s="6" t="s">
        <v>69</v>
      </c>
      <c r="I50" s="6" t="s">
        <v>70</v>
      </c>
      <c r="J50" s="6" t="s">
        <v>151</v>
      </c>
      <c r="K50" s="6" t="s">
        <v>45</v>
      </c>
      <c r="L50" s="6" t="s">
        <v>92</v>
      </c>
      <c r="M50" s="6" t="s">
        <v>48</v>
      </c>
      <c r="N50" s="6" t="s">
        <v>48</v>
      </c>
      <c r="O50" s="6" t="s">
        <v>48</v>
      </c>
      <c r="P50" s="6" t="s">
        <v>48</v>
      </c>
      <c r="Q50" s="2">
        <v>0.0</v>
      </c>
      <c r="R50" s="2">
        <v>0.0</v>
      </c>
      <c r="S50" s="2">
        <v>0.0</v>
      </c>
    </row>
    <row r="51" ht="14.25" customHeight="1">
      <c r="A51" s="2" t="s">
        <v>246</v>
      </c>
      <c r="B51" s="2" t="s">
        <v>225</v>
      </c>
      <c r="C51" s="5">
        <v>46051.0</v>
      </c>
      <c r="E51" s="2" t="s">
        <v>247</v>
      </c>
      <c r="H51" s="6" t="s">
        <v>69</v>
      </c>
      <c r="I51" s="6" t="s">
        <v>70</v>
      </c>
      <c r="J51" s="6" t="s">
        <v>85</v>
      </c>
      <c r="K51" s="6" t="s">
        <v>45</v>
      </c>
      <c r="L51" s="6" t="s">
        <v>46</v>
      </c>
      <c r="M51" s="6" t="s">
        <v>248</v>
      </c>
      <c r="N51" s="6" t="s">
        <v>48</v>
      </c>
      <c r="O51" s="6" t="s">
        <v>48</v>
      </c>
      <c r="P51" s="6" t="s">
        <v>249</v>
      </c>
      <c r="Q51" s="2">
        <v>107.0</v>
      </c>
      <c r="R51" s="2">
        <v>73.0</v>
      </c>
      <c r="S51" s="2">
        <v>8.0</v>
      </c>
    </row>
    <row r="52" ht="18.0" customHeight="1">
      <c r="A52" s="7" t="s">
        <v>250</v>
      </c>
      <c r="B52" s="2" t="s">
        <v>97</v>
      </c>
      <c r="C52" s="5">
        <v>46051.0</v>
      </c>
      <c r="E52" s="8" t="s">
        <v>251</v>
      </c>
      <c r="H52" s="6" t="s">
        <v>42</v>
      </c>
      <c r="I52" s="6" t="s">
        <v>157</v>
      </c>
      <c r="J52" s="6" t="s">
        <v>151</v>
      </c>
      <c r="K52" s="6" t="s">
        <v>45</v>
      </c>
      <c r="L52" s="6" t="s">
        <v>71</v>
      </c>
      <c r="M52" s="6" t="s">
        <v>48</v>
      </c>
      <c r="N52" s="6" t="s">
        <v>252</v>
      </c>
      <c r="O52" s="6" t="s">
        <v>253</v>
      </c>
      <c r="P52" s="6" t="s">
        <v>48</v>
      </c>
      <c r="Q52" s="2">
        <v>0.0</v>
      </c>
      <c r="R52" s="2">
        <v>0.0</v>
      </c>
      <c r="S52" s="2">
        <v>0.0</v>
      </c>
    </row>
    <row r="53" ht="14.25" customHeight="1">
      <c r="A53" s="2" t="s">
        <v>254</v>
      </c>
      <c r="B53" s="2" t="s">
        <v>255</v>
      </c>
      <c r="C53" s="5">
        <v>46051.0</v>
      </c>
      <c r="E53" s="2" t="s">
        <v>256</v>
      </c>
      <c r="H53" s="6" t="s">
        <v>69</v>
      </c>
      <c r="I53" s="6" t="s">
        <v>140</v>
      </c>
      <c r="J53" s="6" t="s">
        <v>141</v>
      </c>
      <c r="K53" s="6" t="s">
        <v>142</v>
      </c>
      <c r="L53" s="6" t="s">
        <v>46</v>
      </c>
      <c r="M53" s="6" t="s">
        <v>257</v>
      </c>
      <c r="N53" s="6" t="s">
        <v>48</v>
      </c>
      <c r="O53" s="6" t="s">
        <v>48</v>
      </c>
      <c r="P53" s="6" t="s">
        <v>48</v>
      </c>
      <c r="Q53" s="2">
        <v>0.0</v>
      </c>
      <c r="R53" s="2">
        <v>0.0</v>
      </c>
      <c r="S53" s="2">
        <v>0.0</v>
      </c>
    </row>
    <row r="54" ht="14.25" customHeight="1">
      <c r="A54" s="7" t="s">
        <v>258</v>
      </c>
      <c r="B54" s="2" t="s">
        <v>97</v>
      </c>
      <c r="C54" s="5">
        <v>46044.0</v>
      </c>
      <c r="E54" s="2" t="s">
        <v>259</v>
      </c>
      <c r="H54" s="6" t="s">
        <v>69</v>
      </c>
      <c r="I54" s="6" t="s">
        <v>70</v>
      </c>
      <c r="J54" s="6" t="s">
        <v>151</v>
      </c>
      <c r="K54" s="6" t="s">
        <v>45</v>
      </c>
      <c r="L54" s="6" t="s">
        <v>46</v>
      </c>
      <c r="M54" s="6" t="s">
        <v>48</v>
      </c>
      <c r="N54" s="6" t="s">
        <v>48</v>
      </c>
      <c r="O54" s="6" t="s">
        <v>48</v>
      </c>
      <c r="P54" s="6" t="s">
        <v>48</v>
      </c>
      <c r="Q54" s="2">
        <v>0.0</v>
      </c>
      <c r="R54" s="2">
        <v>1.0</v>
      </c>
      <c r="S54" s="2">
        <v>0.0</v>
      </c>
    </row>
    <row r="55" ht="14.25" customHeight="1">
      <c r="A55" s="2" t="s">
        <v>260</v>
      </c>
      <c r="B55" s="2" t="s">
        <v>138</v>
      </c>
      <c r="C55" s="5">
        <v>46044.0</v>
      </c>
      <c r="E55" s="2" t="s">
        <v>261</v>
      </c>
      <c r="G55" s="2" t="s">
        <v>262</v>
      </c>
      <c r="H55" s="6" t="s">
        <v>69</v>
      </c>
      <c r="I55" s="6" t="s">
        <v>70</v>
      </c>
      <c r="J55" s="6" t="s">
        <v>57</v>
      </c>
      <c r="K55" s="6" t="s">
        <v>58</v>
      </c>
      <c r="L55" s="6" t="s">
        <v>46</v>
      </c>
      <c r="M55" s="6" t="s">
        <v>263</v>
      </c>
      <c r="N55" s="6" t="s">
        <v>48</v>
      </c>
      <c r="O55" s="6" t="s">
        <v>48</v>
      </c>
      <c r="P55" s="6" t="s">
        <v>48</v>
      </c>
      <c r="Q55" s="2">
        <v>13.0</v>
      </c>
      <c r="R55" s="2">
        <v>3.0</v>
      </c>
      <c r="S55" s="2">
        <v>0.0</v>
      </c>
    </row>
    <row r="56" ht="14.25" customHeight="1">
      <c r="A56" s="7" t="s">
        <v>264</v>
      </c>
      <c r="B56" s="2" t="s">
        <v>97</v>
      </c>
      <c r="C56" s="5">
        <v>46043.0</v>
      </c>
      <c r="E56" s="2" t="s">
        <v>265</v>
      </c>
      <c r="F56" s="2" t="s">
        <v>99</v>
      </c>
      <c r="H56" s="6" t="s">
        <v>42</v>
      </c>
      <c r="I56" s="6" t="s">
        <v>157</v>
      </c>
      <c r="J56" s="6" t="s">
        <v>151</v>
      </c>
      <c r="K56" s="6" t="s">
        <v>45</v>
      </c>
      <c r="L56" s="6" t="s">
        <v>92</v>
      </c>
      <c r="M56" s="2" t="s">
        <v>266</v>
      </c>
      <c r="N56" s="6" t="s">
        <v>267</v>
      </c>
      <c r="O56" s="6" t="s">
        <v>268</v>
      </c>
      <c r="P56" s="6" t="s">
        <v>48</v>
      </c>
      <c r="Q56" s="2">
        <v>0.0</v>
      </c>
      <c r="R56" s="2">
        <v>0.0</v>
      </c>
      <c r="S56" s="2">
        <v>0.0</v>
      </c>
    </row>
    <row r="57" ht="13.5" customHeight="1">
      <c r="A57" s="7" t="s">
        <v>269</v>
      </c>
      <c r="B57" s="2" t="s">
        <v>97</v>
      </c>
      <c r="C57" s="5">
        <v>46040.0</v>
      </c>
      <c r="E57" s="8" t="s">
        <v>270</v>
      </c>
      <c r="H57" s="6" t="s">
        <v>42</v>
      </c>
      <c r="I57" s="6" t="s">
        <v>43</v>
      </c>
      <c r="J57" s="6" t="s">
        <v>91</v>
      </c>
      <c r="K57" s="6" t="s">
        <v>45</v>
      </c>
      <c r="L57" s="6" t="s">
        <v>46</v>
      </c>
      <c r="M57" s="6" t="s">
        <v>48</v>
      </c>
      <c r="N57" s="6" t="s">
        <v>48</v>
      </c>
      <c r="O57" s="6" t="s">
        <v>48</v>
      </c>
      <c r="P57" s="6" t="s">
        <v>48</v>
      </c>
      <c r="Q57" s="2">
        <v>0.0</v>
      </c>
      <c r="R57" s="2">
        <v>0.0</v>
      </c>
      <c r="S57" s="2">
        <v>0.0</v>
      </c>
    </row>
    <row r="58" ht="14.25" customHeight="1">
      <c r="A58" s="2" t="s">
        <v>271</v>
      </c>
      <c r="B58" s="2" t="s">
        <v>145</v>
      </c>
      <c r="C58" s="5">
        <v>46040.0</v>
      </c>
      <c r="E58" s="2" t="s">
        <v>272</v>
      </c>
      <c r="H58" s="6" t="s">
        <v>69</v>
      </c>
      <c r="I58" s="6" t="s">
        <v>70</v>
      </c>
      <c r="J58" s="6" t="s">
        <v>57</v>
      </c>
      <c r="K58" s="6" t="s">
        <v>58</v>
      </c>
      <c r="L58" s="6" t="s">
        <v>71</v>
      </c>
      <c r="M58" s="6" t="s">
        <v>273</v>
      </c>
      <c r="N58" s="6" t="s">
        <v>48</v>
      </c>
      <c r="O58" s="6" t="s">
        <v>48</v>
      </c>
      <c r="P58" s="6" t="s">
        <v>48</v>
      </c>
      <c r="Q58" s="2">
        <v>0.0</v>
      </c>
      <c r="R58" s="2">
        <v>0.0</v>
      </c>
      <c r="S58" s="2">
        <v>0.0</v>
      </c>
    </row>
    <row r="59" ht="15.0" customHeight="1">
      <c r="A59" s="7" t="s">
        <v>274</v>
      </c>
      <c r="B59" s="2" t="s">
        <v>97</v>
      </c>
      <c r="C59" s="5">
        <v>46035.0</v>
      </c>
      <c r="E59" s="8" t="s">
        <v>275</v>
      </c>
      <c r="H59" s="6" t="s">
        <v>42</v>
      </c>
      <c r="I59" s="6" t="s">
        <v>157</v>
      </c>
      <c r="J59" s="6" t="s">
        <v>151</v>
      </c>
      <c r="K59" s="6" t="s">
        <v>45</v>
      </c>
      <c r="L59" s="6" t="s">
        <v>92</v>
      </c>
      <c r="M59" s="6" t="s">
        <v>48</v>
      </c>
      <c r="N59" s="6" t="s">
        <v>48</v>
      </c>
      <c r="O59" s="6" t="s">
        <v>48</v>
      </c>
      <c r="P59" s="6" t="s">
        <v>48</v>
      </c>
      <c r="Q59" s="2">
        <v>0.0</v>
      </c>
      <c r="R59" s="2">
        <v>0.0</v>
      </c>
      <c r="S59" s="2">
        <v>0.0</v>
      </c>
    </row>
    <row r="60" ht="15.75" customHeight="1">
      <c r="A60" s="7" t="s">
        <v>276</v>
      </c>
      <c r="B60" s="2" t="s">
        <v>97</v>
      </c>
      <c r="C60" s="5">
        <v>46034.0</v>
      </c>
      <c r="E60" s="8" t="s">
        <v>277</v>
      </c>
      <c r="H60" s="6" t="s">
        <v>69</v>
      </c>
      <c r="I60" s="6" t="s">
        <v>70</v>
      </c>
      <c r="J60" s="6" t="s">
        <v>151</v>
      </c>
      <c r="K60" s="6" t="s">
        <v>45</v>
      </c>
      <c r="L60" s="6" t="s">
        <v>92</v>
      </c>
      <c r="M60" s="6" t="s">
        <v>48</v>
      </c>
      <c r="N60" s="6" t="s">
        <v>278</v>
      </c>
      <c r="O60" s="6" t="s">
        <v>87</v>
      </c>
      <c r="P60" s="6" t="s">
        <v>48</v>
      </c>
      <c r="Q60" s="2">
        <v>1.0</v>
      </c>
      <c r="R60" s="2">
        <v>0.0</v>
      </c>
      <c r="S60" s="2">
        <v>0.0</v>
      </c>
    </row>
    <row r="61" ht="14.25" customHeight="1">
      <c r="A61" s="2" t="s">
        <v>279</v>
      </c>
      <c r="B61" s="2" t="s">
        <v>280</v>
      </c>
      <c r="C61" s="5">
        <v>46031.0</v>
      </c>
      <c r="E61" s="2" t="s">
        <v>281</v>
      </c>
      <c r="G61" s="2" t="s">
        <v>282</v>
      </c>
      <c r="H61" s="6" t="s">
        <v>69</v>
      </c>
      <c r="I61" s="6" t="s">
        <v>140</v>
      </c>
      <c r="J61" s="6" t="s">
        <v>141</v>
      </c>
      <c r="K61" s="6" t="s">
        <v>142</v>
      </c>
      <c r="L61" s="6" t="s">
        <v>92</v>
      </c>
      <c r="M61" s="6" t="s">
        <v>48</v>
      </c>
      <c r="N61" s="6" t="s">
        <v>283</v>
      </c>
      <c r="O61" s="6" t="s">
        <v>48</v>
      </c>
      <c r="P61" s="6" t="s">
        <v>48</v>
      </c>
      <c r="Q61" s="2">
        <v>92.0</v>
      </c>
      <c r="R61" s="2">
        <v>105.0</v>
      </c>
      <c r="S61" s="2">
        <v>1.0</v>
      </c>
    </row>
    <row r="62" ht="14.25" customHeight="1">
      <c r="A62" s="2" t="s">
        <v>284</v>
      </c>
      <c r="B62" s="2" t="s">
        <v>285</v>
      </c>
      <c r="C62" s="5">
        <v>46027.0</v>
      </c>
      <c r="E62" s="2" t="s">
        <v>286</v>
      </c>
      <c r="H62" s="6" t="s">
        <v>69</v>
      </c>
      <c r="I62" s="6" t="s">
        <v>70</v>
      </c>
      <c r="J62" s="6" t="s">
        <v>85</v>
      </c>
      <c r="K62" s="6" t="s">
        <v>45</v>
      </c>
      <c r="L62" s="6" t="s">
        <v>46</v>
      </c>
      <c r="M62" s="6" t="s">
        <v>287</v>
      </c>
      <c r="N62" s="6" t="s">
        <v>48</v>
      </c>
      <c r="O62" s="6" t="s">
        <v>288</v>
      </c>
      <c r="P62" s="6" t="s">
        <v>48</v>
      </c>
      <c r="Q62" s="2">
        <v>2.0</v>
      </c>
      <c r="R62" s="2">
        <v>0.0</v>
      </c>
      <c r="S62" s="2">
        <v>0.0</v>
      </c>
    </row>
    <row r="63" ht="16.5" customHeight="1">
      <c r="A63" s="7" t="s">
        <v>289</v>
      </c>
      <c r="B63" s="2" t="s">
        <v>97</v>
      </c>
      <c r="C63" s="5">
        <v>46025.0</v>
      </c>
      <c r="E63" s="8" t="s">
        <v>290</v>
      </c>
      <c r="H63" s="6" t="s">
        <v>69</v>
      </c>
      <c r="I63" s="6" t="s">
        <v>70</v>
      </c>
      <c r="J63" s="6" t="s">
        <v>151</v>
      </c>
      <c r="K63" s="6" t="s">
        <v>45</v>
      </c>
      <c r="L63" s="6" t="s">
        <v>92</v>
      </c>
      <c r="M63" s="6" t="s">
        <v>48</v>
      </c>
      <c r="N63" s="6" t="s">
        <v>48</v>
      </c>
      <c r="O63" s="6" t="s">
        <v>48</v>
      </c>
      <c r="P63" s="6" t="s">
        <v>48</v>
      </c>
      <c r="Q63" s="2">
        <v>0.0</v>
      </c>
      <c r="R63" s="2">
        <v>0.0</v>
      </c>
      <c r="S63" s="2">
        <v>0.0</v>
      </c>
    </row>
    <row r="64" ht="16.5" customHeight="1">
      <c r="A64" s="7" t="s">
        <v>291</v>
      </c>
      <c r="B64" s="2" t="s">
        <v>97</v>
      </c>
      <c r="C64" s="5">
        <v>46025.0</v>
      </c>
      <c r="E64" s="8" t="s">
        <v>292</v>
      </c>
      <c r="H64" s="6" t="s">
        <v>42</v>
      </c>
      <c r="I64" s="6" t="s">
        <v>157</v>
      </c>
      <c r="J64" s="6" t="s">
        <v>151</v>
      </c>
      <c r="K64" s="6" t="s">
        <v>45</v>
      </c>
      <c r="L64" s="6" t="s">
        <v>92</v>
      </c>
      <c r="M64" s="6" t="s">
        <v>48</v>
      </c>
      <c r="N64" s="6" t="s">
        <v>293</v>
      </c>
      <c r="O64" s="6" t="s">
        <v>294</v>
      </c>
      <c r="P64" s="6" t="s">
        <v>48</v>
      </c>
      <c r="Q64" s="2">
        <v>0.0</v>
      </c>
      <c r="R64" s="2">
        <v>0.0</v>
      </c>
      <c r="S64" s="2">
        <v>0.0</v>
      </c>
    </row>
    <row r="65" ht="15.0" customHeight="1">
      <c r="A65" s="7" t="s">
        <v>295</v>
      </c>
      <c r="B65" s="2" t="s">
        <v>97</v>
      </c>
      <c r="C65" s="5">
        <v>46024.0</v>
      </c>
      <c r="E65" s="8" t="s">
        <v>296</v>
      </c>
      <c r="H65" s="2" t="s">
        <v>55</v>
      </c>
      <c r="I65" s="6" t="s">
        <v>70</v>
      </c>
      <c r="J65" s="6" t="s">
        <v>101</v>
      </c>
      <c r="K65" s="6" t="s">
        <v>45</v>
      </c>
      <c r="L65" s="6" t="s">
        <v>92</v>
      </c>
      <c r="M65" s="6" t="s">
        <v>48</v>
      </c>
      <c r="N65" s="6" t="s">
        <v>48</v>
      </c>
      <c r="O65" s="6" t="s">
        <v>48</v>
      </c>
      <c r="P65" s="6" t="s">
        <v>48</v>
      </c>
      <c r="Q65" s="2">
        <v>2.0</v>
      </c>
      <c r="R65" s="2">
        <v>0.0</v>
      </c>
      <c r="S65" s="2">
        <v>0.0</v>
      </c>
    </row>
    <row r="66" ht="14.25" customHeight="1">
      <c r="A66" s="2" t="s">
        <v>297</v>
      </c>
      <c r="B66" s="2" t="s">
        <v>149</v>
      </c>
      <c r="C66" s="5">
        <v>46023.0</v>
      </c>
      <c r="E66" s="2" t="s">
        <v>298</v>
      </c>
      <c r="H66" s="6" t="s">
        <v>69</v>
      </c>
      <c r="I66" s="6" t="s">
        <v>140</v>
      </c>
      <c r="J66" s="6" t="s">
        <v>91</v>
      </c>
      <c r="K66" s="6" t="s">
        <v>142</v>
      </c>
      <c r="L66" s="6" t="s">
        <v>46</v>
      </c>
      <c r="M66" s="6" t="s">
        <v>48</v>
      </c>
      <c r="N66" s="6" t="s">
        <v>48</v>
      </c>
      <c r="O66" s="6" t="s">
        <v>48</v>
      </c>
      <c r="P66" s="6" t="s">
        <v>48</v>
      </c>
      <c r="Q66" s="2">
        <v>1.0</v>
      </c>
      <c r="R66" s="2">
        <v>1.0</v>
      </c>
      <c r="S66" s="2">
        <v>0.0</v>
      </c>
    </row>
    <row r="67" ht="14.25" customHeight="1">
      <c r="A67" s="2" t="s">
        <v>299</v>
      </c>
      <c r="B67" s="2" t="s">
        <v>149</v>
      </c>
      <c r="C67" s="5">
        <v>46023.0</v>
      </c>
      <c r="E67" s="2" t="s">
        <v>300</v>
      </c>
      <c r="H67" s="6" t="s">
        <v>55</v>
      </c>
      <c r="I67" s="6" t="s">
        <v>84</v>
      </c>
      <c r="J67" s="6" t="s">
        <v>74</v>
      </c>
      <c r="K67" s="6" t="s">
        <v>45</v>
      </c>
      <c r="L67" s="6" t="s">
        <v>92</v>
      </c>
      <c r="M67" s="6" t="s">
        <v>48</v>
      </c>
      <c r="N67" s="6" t="s">
        <v>48</v>
      </c>
      <c r="O67" s="6" t="s">
        <v>48</v>
      </c>
      <c r="P67" s="6" t="s">
        <v>48</v>
      </c>
      <c r="Q67" s="2">
        <v>0.0</v>
      </c>
      <c r="R67" s="2">
        <v>0.0</v>
      </c>
      <c r="S67" s="2">
        <v>0.0</v>
      </c>
    </row>
    <row r="68" ht="14.25" customHeight="1">
      <c r="A68" s="2" t="s">
        <v>301</v>
      </c>
      <c r="B68" s="2" t="s">
        <v>302</v>
      </c>
      <c r="C68" s="5">
        <v>46021.0</v>
      </c>
      <c r="E68" s="2" t="s">
        <v>303</v>
      </c>
      <c r="H68" s="6" t="s">
        <v>55</v>
      </c>
      <c r="I68" s="6" t="s">
        <v>130</v>
      </c>
      <c r="J68" s="6" t="s">
        <v>57</v>
      </c>
      <c r="K68" s="6" t="s">
        <v>58</v>
      </c>
      <c r="L68" s="6" t="s">
        <v>46</v>
      </c>
      <c r="M68" s="6" t="s">
        <v>304</v>
      </c>
      <c r="N68" s="6" t="s">
        <v>305</v>
      </c>
      <c r="O68" s="6" t="s">
        <v>48</v>
      </c>
      <c r="P68" s="6" t="s">
        <v>48</v>
      </c>
      <c r="Q68" s="2">
        <v>2.0</v>
      </c>
      <c r="R68" s="2">
        <v>0.0</v>
      </c>
      <c r="S68" s="2">
        <v>0.0</v>
      </c>
    </row>
    <row r="69" ht="14.25" customHeight="1">
      <c r="A69" s="2" t="s">
        <v>306</v>
      </c>
      <c r="B69" s="2" t="s">
        <v>307</v>
      </c>
      <c r="C69" s="5">
        <v>46021.0</v>
      </c>
      <c r="E69" s="2" t="s">
        <v>308</v>
      </c>
      <c r="H69" s="6" t="s">
        <v>69</v>
      </c>
      <c r="I69" s="6" t="s">
        <v>140</v>
      </c>
      <c r="J69" s="6" t="s">
        <v>141</v>
      </c>
      <c r="K69" s="6" t="s">
        <v>142</v>
      </c>
      <c r="L69" s="6" t="s">
        <v>71</v>
      </c>
      <c r="M69" s="6" t="s">
        <v>48</v>
      </c>
      <c r="N69" s="6" t="s">
        <v>48</v>
      </c>
      <c r="O69" s="6" t="s">
        <v>48</v>
      </c>
      <c r="P69" s="6" t="s">
        <v>48</v>
      </c>
      <c r="Q69" s="2">
        <v>0.0</v>
      </c>
      <c r="R69" s="2">
        <v>0.0</v>
      </c>
      <c r="S69" s="2">
        <v>0.0</v>
      </c>
    </row>
    <row r="70" ht="18.75" customHeight="1">
      <c r="A70" s="7" t="s">
        <v>309</v>
      </c>
      <c r="B70" s="2" t="s">
        <v>97</v>
      </c>
      <c r="C70" s="5">
        <v>46020.0</v>
      </c>
      <c r="E70" s="8" t="s">
        <v>310</v>
      </c>
      <c r="H70" s="6" t="s">
        <v>42</v>
      </c>
      <c r="I70" s="6" t="s">
        <v>70</v>
      </c>
      <c r="J70" s="6" t="s">
        <v>151</v>
      </c>
      <c r="K70" s="6" t="s">
        <v>45</v>
      </c>
      <c r="L70" s="6" t="s">
        <v>92</v>
      </c>
      <c r="M70" s="6" t="s">
        <v>48</v>
      </c>
      <c r="N70" s="6" t="s">
        <v>48</v>
      </c>
      <c r="O70" s="6" t="s">
        <v>311</v>
      </c>
      <c r="P70" s="6" t="s">
        <v>48</v>
      </c>
      <c r="Q70" s="2">
        <v>0.0</v>
      </c>
      <c r="R70" s="2">
        <v>0.0</v>
      </c>
      <c r="S70" s="2">
        <v>0.0</v>
      </c>
    </row>
    <row r="71" ht="14.25" customHeight="1">
      <c r="A71" s="2" t="s">
        <v>312</v>
      </c>
      <c r="B71" s="2" t="s">
        <v>313</v>
      </c>
      <c r="C71" s="5">
        <v>46017.0</v>
      </c>
      <c r="D71" s="2" t="s">
        <v>314</v>
      </c>
      <c r="E71" s="2" t="s">
        <v>315</v>
      </c>
      <c r="H71" s="6" t="s">
        <v>69</v>
      </c>
      <c r="I71" s="6" t="s">
        <v>140</v>
      </c>
      <c r="J71" s="6" t="s">
        <v>141</v>
      </c>
      <c r="K71" s="6" t="s">
        <v>142</v>
      </c>
      <c r="L71" s="6" t="s">
        <v>46</v>
      </c>
      <c r="M71" s="6" t="s">
        <v>48</v>
      </c>
      <c r="N71" s="6" t="s">
        <v>48</v>
      </c>
      <c r="O71" s="6" t="s">
        <v>48</v>
      </c>
      <c r="P71" s="6" t="s">
        <v>48</v>
      </c>
      <c r="Q71" s="2">
        <v>0.0</v>
      </c>
      <c r="R71" s="2">
        <v>2.0</v>
      </c>
      <c r="S71" s="2">
        <v>0.0</v>
      </c>
    </row>
    <row r="72" ht="14.25" customHeight="1">
      <c r="A72" s="2" t="s">
        <v>316</v>
      </c>
      <c r="B72" s="2" t="s">
        <v>302</v>
      </c>
      <c r="C72" s="5">
        <v>46015.0</v>
      </c>
      <c r="E72" s="2" t="s">
        <v>317</v>
      </c>
      <c r="H72" s="6" t="s">
        <v>69</v>
      </c>
      <c r="I72" s="6" t="s">
        <v>70</v>
      </c>
      <c r="J72" s="6" t="s">
        <v>57</v>
      </c>
      <c r="K72" s="6" t="s">
        <v>58</v>
      </c>
      <c r="L72" s="6" t="s">
        <v>46</v>
      </c>
      <c r="M72" s="6" t="s">
        <v>48</v>
      </c>
      <c r="N72" s="6" t="s">
        <v>48</v>
      </c>
      <c r="O72" s="6" t="s">
        <v>48</v>
      </c>
      <c r="P72" s="6" t="s">
        <v>48</v>
      </c>
      <c r="Q72" s="2">
        <v>0.0</v>
      </c>
      <c r="R72" s="2">
        <v>2.0</v>
      </c>
      <c r="S72" s="2">
        <v>0.0</v>
      </c>
    </row>
    <row r="73" ht="14.25" customHeight="1">
      <c r="A73" s="2" t="s">
        <v>318</v>
      </c>
      <c r="B73" s="2" t="s">
        <v>89</v>
      </c>
      <c r="C73" s="5">
        <v>46015.0</v>
      </c>
      <c r="E73" s="2" t="s">
        <v>319</v>
      </c>
      <c r="H73" s="6" t="s">
        <v>55</v>
      </c>
      <c r="I73" s="6" t="s">
        <v>56</v>
      </c>
      <c r="J73" s="6" t="s">
        <v>85</v>
      </c>
      <c r="K73" s="6" t="s">
        <v>45</v>
      </c>
      <c r="L73" s="6" t="s">
        <v>92</v>
      </c>
      <c r="M73" s="6" t="s">
        <v>320</v>
      </c>
      <c r="N73" s="6" t="s">
        <v>48</v>
      </c>
      <c r="O73" s="6" t="s">
        <v>48</v>
      </c>
      <c r="P73" s="6" t="s">
        <v>48</v>
      </c>
      <c r="Q73" s="2">
        <v>1.0</v>
      </c>
      <c r="R73" s="2">
        <v>0.0</v>
      </c>
      <c r="S73" s="2">
        <v>0.0</v>
      </c>
    </row>
    <row r="74" ht="14.25" customHeight="1">
      <c r="A74" s="2" t="s">
        <v>321</v>
      </c>
      <c r="B74" s="2" t="s">
        <v>229</v>
      </c>
      <c r="C74" s="5">
        <v>46014.0</v>
      </c>
      <c r="E74" s="2" t="s">
        <v>322</v>
      </c>
      <c r="G74" s="2" t="s">
        <v>323</v>
      </c>
      <c r="H74" s="6" t="s">
        <v>69</v>
      </c>
      <c r="I74" s="6" t="s">
        <v>70</v>
      </c>
      <c r="J74" s="6" t="s">
        <v>91</v>
      </c>
      <c r="K74" s="6" t="s">
        <v>45</v>
      </c>
      <c r="L74" s="6" t="s">
        <v>46</v>
      </c>
      <c r="M74" s="6" t="s">
        <v>48</v>
      </c>
      <c r="N74" s="6" t="s">
        <v>48</v>
      </c>
      <c r="O74" s="6" t="s">
        <v>48</v>
      </c>
      <c r="P74" s="6" t="s">
        <v>48</v>
      </c>
      <c r="Q74" s="2">
        <v>5.0</v>
      </c>
      <c r="R74" s="2">
        <v>0.0</v>
      </c>
      <c r="S74" s="2">
        <v>0.0</v>
      </c>
    </row>
    <row r="75" ht="14.25" customHeight="1">
      <c r="A75" s="2" t="s">
        <v>324</v>
      </c>
      <c r="B75" s="2" t="s">
        <v>138</v>
      </c>
      <c r="C75" s="5">
        <v>46011.0</v>
      </c>
      <c r="E75" s="2" t="s">
        <v>325</v>
      </c>
      <c r="H75" s="6" t="s">
        <v>69</v>
      </c>
      <c r="I75" s="6" t="s">
        <v>140</v>
      </c>
      <c r="J75" s="6" t="s">
        <v>141</v>
      </c>
      <c r="K75" s="6" t="s">
        <v>142</v>
      </c>
      <c r="L75" s="6" t="s">
        <v>92</v>
      </c>
      <c r="M75" s="6" t="s">
        <v>48</v>
      </c>
      <c r="N75" s="6" t="s">
        <v>278</v>
      </c>
      <c r="O75" s="6" t="s">
        <v>48</v>
      </c>
      <c r="P75" s="6" t="s">
        <v>48</v>
      </c>
      <c r="Q75" s="2">
        <v>1.0</v>
      </c>
      <c r="R75" s="2">
        <v>0.0</v>
      </c>
      <c r="S75" s="2">
        <v>0.0</v>
      </c>
    </row>
    <row r="76" ht="14.25" customHeight="1">
      <c r="A76" s="7" t="s">
        <v>326</v>
      </c>
      <c r="B76" s="2" t="s">
        <v>97</v>
      </c>
      <c r="C76" s="5">
        <v>46009.0</v>
      </c>
      <c r="E76" s="2" t="s">
        <v>327</v>
      </c>
      <c r="F76" s="2" t="s">
        <v>99</v>
      </c>
      <c r="H76" s="6" t="s">
        <v>69</v>
      </c>
      <c r="I76" s="6" t="s">
        <v>70</v>
      </c>
      <c r="J76" s="6" t="s">
        <v>151</v>
      </c>
      <c r="K76" s="6" t="s">
        <v>45</v>
      </c>
      <c r="L76" s="6" t="s">
        <v>92</v>
      </c>
      <c r="M76" s="6" t="s">
        <v>48</v>
      </c>
      <c r="N76" s="6" t="s">
        <v>48</v>
      </c>
      <c r="O76" s="6" t="s">
        <v>48</v>
      </c>
      <c r="P76" s="6" t="s">
        <v>48</v>
      </c>
      <c r="Q76" s="2">
        <v>0.0</v>
      </c>
      <c r="R76" s="2">
        <v>0.0</v>
      </c>
      <c r="S76" s="2">
        <v>0.0</v>
      </c>
    </row>
    <row r="77" ht="14.25" customHeight="1">
      <c r="A77" s="2" t="s">
        <v>328</v>
      </c>
      <c r="B77" s="2" t="s">
        <v>138</v>
      </c>
      <c r="C77" s="5">
        <v>46008.0</v>
      </c>
      <c r="E77" s="2" t="s">
        <v>329</v>
      </c>
      <c r="G77" s="2" t="s">
        <v>330</v>
      </c>
      <c r="H77" s="6" t="s">
        <v>69</v>
      </c>
      <c r="I77" s="6" t="s">
        <v>70</v>
      </c>
      <c r="J77" s="6" t="s">
        <v>57</v>
      </c>
      <c r="K77" s="6" t="s">
        <v>58</v>
      </c>
      <c r="L77" s="6" t="s">
        <v>71</v>
      </c>
      <c r="M77" s="6" t="s">
        <v>48</v>
      </c>
      <c r="N77" s="6" t="s">
        <v>48</v>
      </c>
      <c r="O77" s="6" t="s">
        <v>48</v>
      </c>
      <c r="P77" s="6" t="s">
        <v>48</v>
      </c>
      <c r="Q77" s="2">
        <v>0.0</v>
      </c>
      <c r="R77" s="2">
        <v>0.0</v>
      </c>
      <c r="S77" s="2">
        <v>0.0</v>
      </c>
    </row>
    <row r="78" ht="20.25" customHeight="1">
      <c r="A78" s="7" t="s">
        <v>331</v>
      </c>
      <c r="B78" s="2" t="s">
        <v>97</v>
      </c>
      <c r="C78" s="5">
        <v>46008.0</v>
      </c>
      <c r="E78" s="2" t="s">
        <v>332</v>
      </c>
      <c r="H78" s="2" t="s">
        <v>69</v>
      </c>
      <c r="I78" s="6" t="s">
        <v>70</v>
      </c>
      <c r="J78" s="6" t="s">
        <v>151</v>
      </c>
      <c r="K78" s="6" t="s">
        <v>45</v>
      </c>
      <c r="L78" s="6" t="s">
        <v>92</v>
      </c>
      <c r="M78" s="2" t="s">
        <v>333</v>
      </c>
      <c r="N78" s="6" t="s">
        <v>48</v>
      </c>
      <c r="O78" s="6" t="s">
        <v>48</v>
      </c>
      <c r="P78" s="6" t="s">
        <v>48</v>
      </c>
      <c r="Q78" s="2">
        <v>0.0</v>
      </c>
      <c r="R78" s="2">
        <v>0.0</v>
      </c>
      <c r="S78" s="2">
        <v>0.0</v>
      </c>
    </row>
    <row r="79" ht="14.25" customHeight="1">
      <c r="A79" s="2" t="s">
        <v>334</v>
      </c>
      <c r="B79" s="2" t="s">
        <v>335</v>
      </c>
      <c r="C79" s="5">
        <v>46007.0</v>
      </c>
      <c r="E79" s="2" t="s">
        <v>336</v>
      </c>
      <c r="H79" s="6" t="s">
        <v>69</v>
      </c>
      <c r="I79" s="6" t="s">
        <v>70</v>
      </c>
      <c r="J79" s="6" t="s">
        <v>74</v>
      </c>
      <c r="K79" s="6" t="s">
        <v>45</v>
      </c>
      <c r="L79" s="6" t="s">
        <v>46</v>
      </c>
      <c r="M79" s="6" t="s">
        <v>337</v>
      </c>
      <c r="N79" s="6" t="s">
        <v>87</v>
      </c>
      <c r="O79" s="6" t="s">
        <v>48</v>
      </c>
      <c r="P79" s="6" t="s">
        <v>48</v>
      </c>
      <c r="Q79" s="2">
        <v>3.0</v>
      </c>
      <c r="R79" s="2">
        <v>7.0</v>
      </c>
      <c r="S79" s="2">
        <v>0.0</v>
      </c>
    </row>
    <row r="80" ht="19.5" customHeight="1">
      <c r="A80" s="7" t="s">
        <v>338</v>
      </c>
      <c r="B80" s="2" t="s">
        <v>97</v>
      </c>
      <c r="C80" s="5">
        <v>46007.0</v>
      </c>
      <c r="E80" s="8" t="s">
        <v>339</v>
      </c>
      <c r="H80" s="9" t="s">
        <v>69</v>
      </c>
      <c r="I80" s="6" t="s">
        <v>70</v>
      </c>
      <c r="J80" s="6" t="s">
        <v>151</v>
      </c>
      <c r="K80" s="6" t="s">
        <v>142</v>
      </c>
      <c r="L80" s="6" t="s">
        <v>92</v>
      </c>
      <c r="M80" s="6" t="s">
        <v>304</v>
      </c>
      <c r="N80" s="6" t="s">
        <v>48</v>
      </c>
      <c r="O80" s="6" t="s">
        <v>48</v>
      </c>
      <c r="P80" s="6" t="s">
        <v>48</v>
      </c>
      <c r="Q80" s="2">
        <v>0.0</v>
      </c>
      <c r="R80" s="2">
        <v>0.0</v>
      </c>
      <c r="S80" s="2">
        <v>0.0</v>
      </c>
    </row>
    <row r="81" ht="14.25" customHeight="1">
      <c r="A81" s="2" t="s">
        <v>340</v>
      </c>
      <c r="B81" s="2" t="s">
        <v>313</v>
      </c>
      <c r="C81" s="5">
        <v>46002.0</v>
      </c>
      <c r="E81" s="2" t="s">
        <v>341</v>
      </c>
      <c r="G81" s="2" t="s">
        <v>342</v>
      </c>
      <c r="H81" s="6" t="s">
        <v>69</v>
      </c>
      <c r="I81" s="6" t="s">
        <v>140</v>
      </c>
      <c r="J81" s="6" t="s">
        <v>141</v>
      </c>
      <c r="K81" s="6" t="s">
        <v>142</v>
      </c>
      <c r="L81" s="6" t="s">
        <v>46</v>
      </c>
      <c r="M81" s="6" t="s">
        <v>48</v>
      </c>
      <c r="N81" s="6" t="s">
        <v>48</v>
      </c>
      <c r="O81" s="6" t="s">
        <v>343</v>
      </c>
      <c r="P81" s="6" t="s">
        <v>48</v>
      </c>
      <c r="Q81" s="2">
        <v>6.0</v>
      </c>
      <c r="R81" s="2">
        <v>0.0</v>
      </c>
      <c r="S81" s="2">
        <v>0.0</v>
      </c>
    </row>
    <row r="82" ht="14.25" customHeight="1">
      <c r="A82" s="2" t="s">
        <v>344</v>
      </c>
      <c r="B82" s="2" t="s">
        <v>138</v>
      </c>
      <c r="C82" s="5">
        <v>45998.0</v>
      </c>
      <c r="E82" s="2" t="s">
        <v>345</v>
      </c>
      <c r="H82" s="6" t="s">
        <v>69</v>
      </c>
      <c r="I82" s="6" t="s">
        <v>140</v>
      </c>
      <c r="J82" s="6" t="s">
        <v>141</v>
      </c>
      <c r="K82" s="6" t="s">
        <v>142</v>
      </c>
      <c r="L82" s="6" t="s">
        <v>46</v>
      </c>
      <c r="M82" s="6" t="s">
        <v>48</v>
      </c>
      <c r="N82" s="6" t="s">
        <v>87</v>
      </c>
      <c r="O82" s="6" t="s">
        <v>48</v>
      </c>
      <c r="P82" s="6" t="s">
        <v>48</v>
      </c>
      <c r="Q82" s="2">
        <v>1.0</v>
      </c>
      <c r="R82" s="2">
        <v>2.0</v>
      </c>
      <c r="S82" s="2">
        <v>0.0</v>
      </c>
    </row>
    <row r="83" ht="14.25" customHeight="1">
      <c r="A83" s="2" t="s">
        <v>346</v>
      </c>
      <c r="B83" s="2" t="s">
        <v>347</v>
      </c>
      <c r="C83" s="5">
        <v>45996.0</v>
      </c>
      <c r="E83" s="2" t="s">
        <v>348</v>
      </c>
      <c r="H83" s="6" t="s">
        <v>69</v>
      </c>
      <c r="I83" s="6" t="s">
        <v>70</v>
      </c>
      <c r="J83" s="6" t="s">
        <v>151</v>
      </c>
      <c r="K83" s="6" t="s">
        <v>45</v>
      </c>
      <c r="L83" s="6" t="s">
        <v>46</v>
      </c>
      <c r="M83" s="6" t="s">
        <v>48</v>
      </c>
      <c r="N83" s="6" t="s">
        <v>349</v>
      </c>
      <c r="O83" s="6" t="s">
        <v>48</v>
      </c>
      <c r="P83" s="6" t="s">
        <v>48</v>
      </c>
      <c r="Q83" s="2">
        <v>1.0</v>
      </c>
      <c r="R83" s="2">
        <v>1.0</v>
      </c>
      <c r="S83" s="2">
        <v>0.0</v>
      </c>
    </row>
    <row r="84" ht="14.25" customHeight="1">
      <c r="A84" s="2" t="s">
        <v>350</v>
      </c>
      <c r="B84" s="2" t="s">
        <v>145</v>
      </c>
      <c r="C84" s="5">
        <v>45993.0</v>
      </c>
      <c r="E84" s="2" t="s">
        <v>351</v>
      </c>
      <c r="H84" s="6" t="s">
        <v>69</v>
      </c>
      <c r="I84" s="6" t="s">
        <v>70</v>
      </c>
      <c r="J84" s="6" t="s">
        <v>57</v>
      </c>
      <c r="K84" s="6" t="s">
        <v>58</v>
      </c>
      <c r="L84" s="6" t="s">
        <v>71</v>
      </c>
      <c r="M84" s="6" t="s">
        <v>352</v>
      </c>
      <c r="N84" s="6" t="s">
        <v>48</v>
      </c>
      <c r="O84" s="6" t="s">
        <v>48</v>
      </c>
      <c r="P84" s="6" t="s">
        <v>48</v>
      </c>
      <c r="Q84" s="2">
        <v>0.0</v>
      </c>
      <c r="R84" s="2">
        <v>0.0</v>
      </c>
      <c r="S84" s="2">
        <v>0.0</v>
      </c>
    </row>
    <row r="85" ht="14.25" customHeight="1">
      <c r="A85" s="2" t="s">
        <v>353</v>
      </c>
      <c r="B85" s="2" t="s">
        <v>354</v>
      </c>
      <c r="C85" s="5">
        <v>45992.0</v>
      </c>
      <c r="E85" s="2" t="s">
        <v>355</v>
      </c>
      <c r="H85" s="6" t="s">
        <v>69</v>
      </c>
      <c r="I85" s="6" t="s">
        <v>140</v>
      </c>
      <c r="J85" s="6" t="s">
        <v>141</v>
      </c>
      <c r="K85" s="6" t="s">
        <v>142</v>
      </c>
      <c r="L85" s="6" t="s">
        <v>46</v>
      </c>
      <c r="M85" s="6" t="s">
        <v>356</v>
      </c>
      <c r="N85" s="6" t="s">
        <v>48</v>
      </c>
      <c r="O85" s="6" t="s">
        <v>48</v>
      </c>
      <c r="P85" s="6" t="s">
        <v>48</v>
      </c>
      <c r="Q85" s="2">
        <v>1.0</v>
      </c>
      <c r="R85" s="2">
        <v>1.0</v>
      </c>
      <c r="S85" s="2">
        <v>0.0</v>
      </c>
    </row>
    <row r="86" ht="14.25" customHeight="1">
      <c r="A86" s="2" t="s">
        <v>357</v>
      </c>
      <c r="B86" s="2" t="s">
        <v>358</v>
      </c>
      <c r="C86" s="5">
        <v>45991.0</v>
      </c>
      <c r="E86" s="2" t="s">
        <v>359</v>
      </c>
      <c r="G86" s="2" t="s">
        <v>360</v>
      </c>
      <c r="H86" s="6" t="s">
        <v>69</v>
      </c>
      <c r="I86" s="6" t="s">
        <v>70</v>
      </c>
      <c r="J86" s="6" t="s">
        <v>101</v>
      </c>
      <c r="K86" s="6" t="s">
        <v>45</v>
      </c>
      <c r="L86" s="6" t="s">
        <v>46</v>
      </c>
      <c r="M86" s="6" t="s">
        <v>48</v>
      </c>
      <c r="N86" s="6" t="s">
        <v>48</v>
      </c>
      <c r="O86" s="6" t="s">
        <v>48</v>
      </c>
      <c r="P86" s="6" t="s">
        <v>48</v>
      </c>
      <c r="Q86" s="2">
        <v>8.0</v>
      </c>
      <c r="R86" s="2">
        <v>0.0</v>
      </c>
      <c r="S86" s="2">
        <v>1.0</v>
      </c>
    </row>
    <row r="87" ht="14.25" customHeight="1">
      <c r="A87" s="2" t="s">
        <v>361</v>
      </c>
      <c r="B87" s="2" t="s">
        <v>358</v>
      </c>
      <c r="C87" s="5">
        <v>45984.0</v>
      </c>
      <c r="E87" s="2" t="s">
        <v>362</v>
      </c>
      <c r="H87" s="6" t="s">
        <v>69</v>
      </c>
      <c r="I87" s="6" t="s">
        <v>70</v>
      </c>
      <c r="J87" s="6" t="s">
        <v>151</v>
      </c>
      <c r="K87" s="6" t="s">
        <v>58</v>
      </c>
      <c r="L87" s="6" t="s">
        <v>46</v>
      </c>
      <c r="M87" s="6" t="s">
        <v>48</v>
      </c>
      <c r="N87" s="6" t="s">
        <v>48</v>
      </c>
      <c r="O87" s="6" t="s">
        <v>48</v>
      </c>
      <c r="P87" s="6" t="s">
        <v>48</v>
      </c>
      <c r="Q87" s="2">
        <v>0.0</v>
      </c>
      <c r="R87" s="2">
        <v>0.0</v>
      </c>
      <c r="S87" s="2">
        <v>0.0</v>
      </c>
    </row>
    <row r="88" ht="14.25" customHeight="1">
      <c r="A88" s="2" t="s">
        <v>363</v>
      </c>
      <c r="B88" s="2" t="s">
        <v>149</v>
      </c>
      <c r="C88" s="5">
        <v>45969.0</v>
      </c>
      <c r="E88" s="2" t="s">
        <v>364</v>
      </c>
      <c r="H88" s="6" t="s">
        <v>69</v>
      </c>
      <c r="I88" s="6" t="s">
        <v>70</v>
      </c>
      <c r="J88" s="6" t="s">
        <v>151</v>
      </c>
      <c r="K88" s="6" t="s">
        <v>45</v>
      </c>
      <c r="L88" s="6" t="s">
        <v>46</v>
      </c>
      <c r="M88" s="6" t="s">
        <v>48</v>
      </c>
      <c r="N88" s="6" t="s">
        <v>48</v>
      </c>
      <c r="O88" s="6" t="s">
        <v>48</v>
      </c>
      <c r="P88" s="6" t="s">
        <v>48</v>
      </c>
      <c r="Q88" s="2">
        <v>1.0</v>
      </c>
      <c r="R88" s="2">
        <v>0.0</v>
      </c>
      <c r="S88" s="2">
        <v>0.0</v>
      </c>
    </row>
    <row r="89" ht="14.25" customHeight="1">
      <c r="A89" s="2" t="s">
        <v>365</v>
      </c>
      <c r="B89" s="2" t="s">
        <v>366</v>
      </c>
      <c r="C89" s="5">
        <v>45968.0</v>
      </c>
      <c r="E89" s="2" t="s">
        <v>367</v>
      </c>
      <c r="H89" s="6" t="s">
        <v>55</v>
      </c>
      <c r="I89" s="6" t="s">
        <v>130</v>
      </c>
      <c r="J89" s="6" t="s">
        <v>57</v>
      </c>
      <c r="K89" s="6" t="s">
        <v>58</v>
      </c>
      <c r="L89" s="6" t="s">
        <v>92</v>
      </c>
      <c r="M89" s="6" t="s">
        <v>48</v>
      </c>
      <c r="N89" s="6" t="s">
        <v>368</v>
      </c>
      <c r="O89" s="6" t="s">
        <v>48</v>
      </c>
      <c r="P89" s="6" t="s">
        <v>48</v>
      </c>
      <c r="Q89" s="2">
        <v>0.0</v>
      </c>
      <c r="R89" s="2">
        <v>0.0</v>
      </c>
      <c r="S89" s="2">
        <v>0.0</v>
      </c>
    </row>
    <row r="90" ht="14.25" customHeight="1">
      <c r="A90" s="2" t="s">
        <v>369</v>
      </c>
      <c r="B90" s="2" t="s">
        <v>370</v>
      </c>
      <c r="C90" s="5">
        <v>45966.0</v>
      </c>
      <c r="E90" s="2" t="s">
        <v>371</v>
      </c>
      <c r="H90" s="6" t="s">
        <v>69</v>
      </c>
      <c r="I90" s="6" t="s">
        <v>70</v>
      </c>
      <c r="J90" s="6" t="s">
        <v>101</v>
      </c>
      <c r="K90" s="6" t="s">
        <v>45</v>
      </c>
      <c r="L90" s="6" t="s">
        <v>46</v>
      </c>
      <c r="M90" s="6" t="s">
        <v>48</v>
      </c>
      <c r="N90" s="6" t="s">
        <v>48</v>
      </c>
      <c r="O90" s="6" t="s">
        <v>48</v>
      </c>
      <c r="P90" s="6" t="s">
        <v>48</v>
      </c>
      <c r="Q90" s="2">
        <v>1.0</v>
      </c>
      <c r="R90" s="2">
        <v>0.0</v>
      </c>
      <c r="S90" s="2">
        <v>0.0</v>
      </c>
    </row>
    <row r="91" ht="14.25" customHeight="1">
      <c r="A91" s="2" t="s">
        <v>372</v>
      </c>
      <c r="B91" s="2" t="s">
        <v>373</v>
      </c>
      <c r="C91" s="5">
        <v>45963.0</v>
      </c>
      <c r="E91" s="2" t="s">
        <v>374</v>
      </c>
      <c r="H91" s="6" t="s">
        <v>55</v>
      </c>
      <c r="I91" s="6" t="s">
        <v>130</v>
      </c>
      <c r="J91" s="6" t="s">
        <v>57</v>
      </c>
      <c r="K91" s="6" t="s">
        <v>58</v>
      </c>
      <c r="L91" s="6" t="s">
        <v>46</v>
      </c>
      <c r="M91" s="6" t="s">
        <v>375</v>
      </c>
      <c r="N91" s="6" t="s">
        <v>48</v>
      </c>
      <c r="O91" s="6" t="s">
        <v>48</v>
      </c>
      <c r="P91" s="6" t="s">
        <v>376</v>
      </c>
      <c r="Q91" s="2">
        <v>0.0</v>
      </c>
      <c r="R91" s="2">
        <v>0.0</v>
      </c>
      <c r="S91" s="2">
        <v>0.0</v>
      </c>
    </row>
    <row r="92" ht="14.25" customHeight="1">
      <c r="A92" s="2" t="s">
        <v>377</v>
      </c>
      <c r="B92" s="2" t="s">
        <v>149</v>
      </c>
      <c r="C92" s="5">
        <v>45958.0</v>
      </c>
      <c r="E92" s="2" t="s">
        <v>378</v>
      </c>
      <c r="H92" s="6" t="s">
        <v>69</v>
      </c>
      <c r="I92" s="6" t="s">
        <v>70</v>
      </c>
      <c r="J92" s="6" t="s">
        <v>151</v>
      </c>
      <c r="K92" s="6" t="s">
        <v>45</v>
      </c>
      <c r="L92" s="6" t="s">
        <v>46</v>
      </c>
      <c r="M92" s="6" t="s">
        <v>48</v>
      </c>
      <c r="N92" s="6" t="s">
        <v>48</v>
      </c>
      <c r="O92" s="6" t="s">
        <v>48</v>
      </c>
      <c r="P92" s="6" t="s">
        <v>48</v>
      </c>
      <c r="Q92" s="2">
        <v>0.0</v>
      </c>
      <c r="R92" s="2">
        <v>0.0</v>
      </c>
      <c r="S92" s="2">
        <v>0.0</v>
      </c>
    </row>
    <row r="93" ht="14.25" customHeight="1">
      <c r="A93" s="7" t="s">
        <v>379</v>
      </c>
      <c r="B93" s="2" t="s">
        <v>97</v>
      </c>
      <c r="C93" s="5">
        <v>45957.0</v>
      </c>
      <c r="E93" s="2" t="s">
        <v>380</v>
      </c>
      <c r="F93" s="2" t="s">
        <v>99</v>
      </c>
      <c r="G93" s="2" t="s">
        <v>99</v>
      </c>
      <c r="H93" s="6" t="s">
        <v>55</v>
      </c>
      <c r="I93" s="6" t="s">
        <v>130</v>
      </c>
      <c r="J93" s="6" t="s">
        <v>101</v>
      </c>
      <c r="K93" s="6" t="s">
        <v>142</v>
      </c>
      <c r="L93" s="6" t="s">
        <v>92</v>
      </c>
      <c r="M93" s="6" t="s">
        <v>48</v>
      </c>
      <c r="N93" s="6" t="s">
        <v>48</v>
      </c>
      <c r="O93" s="6" t="s">
        <v>381</v>
      </c>
      <c r="P93" s="6" t="s">
        <v>48</v>
      </c>
      <c r="Q93" s="2">
        <v>0.0</v>
      </c>
      <c r="R93" s="2">
        <v>0.0</v>
      </c>
      <c r="S93" s="2">
        <v>0.0</v>
      </c>
    </row>
    <row r="94" ht="14.25" customHeight="1">
      <c r="A94" s="2" t="s">
        <v>382</v>
      </c>
      <c r="B94" s="2" t="s">
        <v>373</v>
      </c>
      <c r="C94" s="5">
        <v>45956.0</v>
      </c>
      <c r="E94" s="2" t="s">
        <v>374</v>
      </c>
      <c r="H94" s="6" t="s">
        <v>55</v>
      </c>
      <c r="I94" s="6" t="s">
        <v>130</v>
      </c>
      <c r="J94" s="6" t="s">
        <v>57</v>
      </c>
      <c r="K94" s="6" t="s">
        <v>58</v>
      </c>
      <c r="L94" s="6" t="s">
        <v>46</v>
      </c>
      <c r="M94" s="6" t="s">
        <v>383</v>
      </c>
      <c r="N94" s="6" t="s">
        <v>48</v>
      </c>
      <c r="O94" s="6" t="s">
        <v>48</v>
      </c>
      <c r="P94" s="6" t="s">
        <v>376</v>
      </c>
      <c r="Q94" s="2">
        <v>1.0</v>
      </c>
      <c r="R94" s="2">
        <v>0.0</v>
      </c>
      <c r="S94" s="2">
        <v>0.0</v>
      </c>
    </row>
    <row r="95" ht="14.25" customHeight="1">
      <c r="A95" s="2" t="s">
        <v>384</v>
      </c>
      <c r="B95" s="2" t="s">
        <v>373</v>
      </c>
      <c r="C95" s="5">
        <v>45953.0</v>
      </c>
      <c r="E95" s="2" t="s">
        <v>374</v>
      </c>
      <c r="H95" s="6" t="s">
        <v>55</v>
      </c>
      <c r="I95" s="6" t="s">
        <v>56</v>
      </c>
      <c r="J95" s="6" t="s">
        <v>57</v>
      </c>
      <c r="K95" s="6" t="s">
        <v>58</v>
      </c>
      <c r="L95" s="6" t="s">
        <v>46</v>
      </c>
      <c r="M95" s="6" t="s">
        <v>385</v>
      </c>
      <c r="N95" s="6" t="s">
        <v>48</v>
      </c>
      <c r="O95" s="6" t="s">
        <v>48</v>
      </c>
      <c r="P95" s="6" t="s">
        <v>376</v>
      </c>
      <c r="Q95" s="2">
        <v>0.0</v>
      </c>
      <c r="R95" s="2">
        <v>0.0</v>
      </c>
      <c r="S95" s="2">
        <v>0.0</v>
      </c>
    </row>
    <row r="96" ht="14.25" customHeight="1">
      <c r="A96" s="2" t="s">
        <v>386</v>
      </c>
      <c r="B96" s="2" t="s">
        <v>373</v>
      </c>
      <c r="C96" s="5">
        <v>45949.0</v>
      </c>
      <c r="E96" s="2" t="s">
        <v>374</v>
      </c>
      <c r="H96" s="6" t="s">
        <v>55</v>
      </c>
      <c r="I96" s="6" t="s">
        <v>130</v>
      </c>
      <c r="J96" s="6" t="s">
        <v>101</v>
      </c>
      <c r="K96" s="6" t="s">
        <v>58</v>
      </c>
      <c r="L96" s="6" t="s">
        <v>46</v>
      </c>
      <c r="M96" s="6" t="s">
        <v>383</v>
      </c>
      <c r="N96" s="6" t="s">
        <v>48</v>
      </c>
      <c r="O96" s="6" t="s">
        <v>48</v>
      </c>
      <c r="P96" s="6" t="s">
        <v>387</v>
      </c>
      <c r="Q96" s="2">
        <v>0.0</v>
      </c>
      <c r="R96" s="2">
        <v>0.0</v>
      </c>
      <c r="S96" s="2">
        <v>0.0</v>
      </c>
    </row>
    <row r="97" ht="14.25" customHeight="1">
      <c r="A97" s="2" t="s">
        <v>388</v>
      </c>
      <c r="B97" s="2" t="s">
        <v>373</v>
      </c>
      <c r="C97" s="5">
        <v>45948.0</v>
      </c>
      <c r="E97" s="2" t="s">
        <v>374</v>
      </c>
      <c r="H97" s="6" t="s">
        <v>55</v>
      </c>
      <c r="I97" s="6" t="s">
        <v>130</v>
      </c>
      <c r="J97" s="6" t="s">
        <v>57</v>
      </c>
      <c r="K97" s="6" t="s">
        <v>58</v>
      </c>
      <c r="L97" s="6" t="s">
        <v>46</v>
      </c>
      <c r="M97" s="6" t="s">
        <v>389</v>
      </c>
      <c r="N97" s="6" t="s">
        <v>48</v>
      </c>
      <c r="O97" s="6" t="s">
        <v>48</v>
      </c>
      <c r="P97" s="6" t="s">
        <v>376</v>
      </c>
      <c r="Q97" s="2">
        <v>0.0</v>
      </c>
      <c r="R97" s="2">
        <v>0.0</v>
      </c>
      <c r="S97" s="2">
        <v>0.0</v>
      </c>
    </row>
    <row r="98" ht="14.25" customHeight="1">
      <c r="A98" s="2" t="s">
        <v>390</v>
      </c>
      <c r="B98" s="2" t="s">
        <v>373</v>
      </c>
      <c r="C98" s="5">
        <v>45942.0</v>
      </c>
      <c r="E98" s="2" t="s">
        <v>374</v>
      </c>
      <c r="H98" s="6" t="s">
        <v>55</v>
      </c>
      <c r="I98" s="6" t="s">
        <v>130</v>
      </c>
      <c r="J98" s="6" t="s">
        <v>57</v>
      </c>
      <c r="K98" s="6" t="s">
        <v>58</v>
      </c>
      <c r="L98" s="6" t="s">
        <v>46</v>
      </c>
      <c r="M98" s="6" t="s">
        <v>385</v>
      </c>
      <c r="N98" s="6" t="s">
        <v>48</v>
      </c>
      <c r="O98" s="6" t="s">
        <v>48</v>
      </c>
      <c r="P98" s="6" t="s">
        <v>376</v>
      </c>
      <c r="Q98" s="2">
        <v>0.0</v>
      </c>
      <c r="R98" s="2">
        <v>0.0</v>
      </c>
      <c r="S98" s="2">
        <v>0.0</v>
      </c>
    </row>
    <row r="99" ht="14.25" customHeight="1">
      <c r="A99" s="2" t="s">
        <v>391</v>
      </c>
      <c r="B99" s="2" t="s">
        <v>373</v>
      </c>
      <c r="C99" s="5">
        <v>45942.0</v>
      </c>
      <c r="E99" s="2" t="s">
        <v>374</v>
      </c>
      <c r="H99" s="6" t="s">
        <v>55</v>
      </c>
      <c r="I99" s="6" t="s">
        <v>56</v>
      </c>
      <c r="J99" s="6" t="s">
        <v>101</v>
      </c>
      <c r="K99" s="6" t="s">
        <v>58</v>
      </c>
      <c r="L99" s="6" t="s">
        <v>46</v>
      </c>
      <c r="M99" s="6" t="s">
        <v>389</v>
      </c>
      <c r="N99" s="6" t="s">
        <v>48</v>
      </c>
      <c r="O99" s="6" t="s">
        <v>48</v>
      </c>
      <c r="P99" s="6" t="s">
        <v>376</v>
      </c>
      <c r="Q99" s="2">
        <v>0.0</v>
      </c>
      <c r="R99" s="2">
        <v>0.0</v>
      </c>
      <c r="S99" s="2">
        <v>0.0</v>
      </c>
    </row>
    <row r="100" ht="14.25" customHeight="1">
      <c r="A100" s="2" t="s">
        <v>392</v>
      </c>
      <c r="B100" s="2" t="s">
        <v>373</v>
      </c>
      <c r="C100" s="5">
        <v>45937.0</v>
      </c>
      <c r="E100" s="2" t="s">
        <v>374</v>
      </c>
      <c r="H100" s="6" t="s">
        <v>55</v>
      </c>
      <c r="I100" s="6" t="s">
        <v>130</v>
      </c>
      <c r="J100" s="6" t="s">
        <v>57</v>
      </c>
      <c r="K100" s="6" t="s">
        <v>58</v>
      </c>
      <c r="L100" s="6" t="s">
        <v>46</v>
      </c>
      <c r="M100" s="6" t="s">
        <v>389</v>
      </c>
      <c r="N100" s="6" t="s">
        <v>48</v>
      </c>
      <c r="O100" s="6" t="s">
        <v>48</v>
      </c>
      <c r="P100" s="6" t="s">
        <v>376</v>
      </c>
      <c r="Q100" s="2">
        <v>0.0</v>
      </c>
      <c r="R100" s="2">
        <v>0.0</v>
      </c>
      <c r="S100" s="2">
        <v>0.0</v>
      </c>
    </row>
    <row r="101" ht="14.25" customHeight="1">
      <c r="A101" s="2" t="s">
        <v>393</v>
      </c>
      <c r="B101" s="2" t="s">
        <v>373</v>
      </c>
      <c r="C101" s="5">
        <v>45935.0</v>
      </c>
      <c r="E101" s="2" t="s">
        <v>374</v>
      </c>
      <c r="H101" s="6" t="s">
        <v>55</v>
      </c>
      <c r="I101" s="6" t="s">
        <v>130</v>
      </c>
      <c r="J101" s="6" t="s">
        <v>57</v>
      </c>
      <c r="K101" s="6" t="s">
        <v>58</v>
      </c>
      <c r="L101" s="6" t="s">
        <v>46</v>
      </c>
      <c r="M101" s="6" t="s">
        <v>383</v>
      </c>
      <c r="N101" s="6" t="s">
        <v>48</v>
      </c>
      <c r="O101" s="6" t="s">
        <v>48</v>
      </c>
      <c r="P101" s="6" t="s">
        <v>376</v>
      </c>
      <c r="Q101" s="2">
        <v>0.0</v>
      </c>
      <c r="R101" s="2">
        <v>0.0</v>
      </c>
      <c r="S101" s="2">
        <v>0.0</v>
      </c>
    </row>
    <row r="102" ht="14.25" customHeight="1">
      <c r="A102" s="2" t="s">
        <v>394</v>
      </c>
      <c r="B102" s="2" t="s">
        <v>373</v>
      </c>
      <c r="C102" s="5">
        <v>45933.0</v>
      </c>
      <c r="E102" s="2" t="s">
        <v>374</v>
      </c>
      <c r="H102" s="6" t="s">
        <v>55</v>
      </c>
      <c r="I102" s="6" t="s">
        <v>130</v>
      </c>
      <c r="J102" s="6" t="s">
        <v>57</v>
      </c>
      <c r="K102" s="6" t="s">
        <v>58</v>
      </c>
      <c r="L102" s="6" t="s">
        <v>46</v>
      </c>
      <c r="M102" s="6" t="s">
        <v>375</v>
      </c>
      <c r="N102" s="6" t="s">
        <v>48</v>
      </c>
      <c r="O102" s="6" t="s">
        <v>48</v>
      </c>
      <c r="P102" s="6" t="s">
        <v>376</v>
      </c>
      <c r="Q102" s="2">
        <v>0.0</v>
      </c>
      <c r="R102" s="2">
        <v>0.0</v>
      </c>
      <c r="S102" s="2">
        <v>0.0</v>
      </c>
    </row>
    <row r="103" ht="14.25" customHeight="1">
      <c r="A103" s="2" t="s">
        <v>395</v>
      </c>
      <c r="B103" s="2" t="s">
        <v>373</v>
      </c>
      <c r="C103" s="5">
        <v>45931.0</v>
      </c>
      <c r="E103" s="2" t="s">
        <v>374</v>
      </c>
      <c r="H103" s="6" t="s">
        <v>55</v>
      </c>
      <c r="I103" s="6" t="s">
        <v>130</v>
      </c>
      <c r="J103" s="6" t="s">
        <v>101</v>
      </c>
      <c r="K103" s="6" t="s">
        <v>58</v>
      </c>
      <c r="L103" s="6" t="s">
        <v>46</v>
      </c>
      <c r="M103" s="6" t="s">
        <v>383</v>
      </c>
      <c r="N103" s="6" t="s">
        <v>48</v>
      </c>
      <c r="O103" s="6" t="s">
        <v>48</v>
      </c>
      <c r="P103" s="6" t="s">
        <v>376</v>
      </c>
      <c r="Q103" s="2">
        <v>0.0</v>
      </c>
      <c r="R103" s="2">
        <v>0.0</v>
      </c>
      <c r="S103" s="2">
        <v>0.0</v>
      </c>
    </row>
    <row r="104" ht="14.25" customHeight="1">
      <c r="A104" s="2" t="s">
        <v>396</v>
      </c>
      <c r="B104" s="2" t="s">
        <v>373</v>
      </c>
      <c r="C104" s="5">
        <v>45927.0</v>
      </c>
      <c r="E104" s="2" t="s">
        <v>374</v>
      </c>
      <c r="H104" s="6" t="s">
        <v>55</v>
      </c>
      <c r="I104" s="6" t="s">
        <v>130</v>
      </c>
      <c r="J104" s="6" t="s">
        <v>57</v>
      </c>
      <c r="K104" s="6" t="s">
        <v>58</v>
      </c>
      <c r="L104" s="6" t="s">
        <v>46</v>
      </c>
      <c r="M104" s="6" t="s">
        <v>389</v>
      </c>
      <c r="N104" s="6" t="s">
        <v>48</v>
      </c>
      <c r="O104" s="6" t="s">
        <v>397</v>
      </c>
      <c r="P104" s="6" t="s">
        <v>376</v>
      </c>
      <c r="Q104" s="2">
        <v>0.0</v>
      </c>
      <c r="R104" s="2">
        <v>0.0</v>
      </c>
      <c r="S104" s="2">
        <v>0.0</v>
      </c>
    </row>
    <row r="105" ht="14.25" customHeight="1">
      <c r="A105" s="2" t="s">
        <v>398</v>
      </c>
      <c r="B105" s="2" t="s">
        <v>373</v>
      </c>
      <c r="C105" s="5">
        <v>45926.0</v>
      </c>
      <c r="E105" s="2" t="s">
        <v>374</v>
      </c>
      <c r="H105" s="6" t="s">
        <v>55</v>
      </c>
      <c r="I105" s="6" t="s">
        <v>130</v>
      </c>
      <c r="J105" s="6" t="s">
        <v>57</v>
      </c>
      <c r="K105" s="6" t="s">
        <v>58</v>
      </c>
      <c r="L105" s="6" t="s">
        <v>46</v>
      </c>
      <c r="M105" s="6" t="s">
        <v>383</v>
      </c>
      <c r="N105" s="6" t="s">
        <v>48</v>
      </c>
      <c r="O105" s="6" t="s">
        <v>48</v>
      </c>
      <c r="P105" s="6" t="s">
        <v>376</v>
      </c>
      <c r="Q105" s="2">
        <v>0.0</v>
      </c>
      <c r="R105" s="2">
        <v>0.0</v>
      </c>
      <c r="S105" s="2">
        <v>0.0</v>
      </c>
    </row>
    <row r="106" ht="14.25" customHeight="1">
      <c r="A106" s="2" t="s">
        <v>399</v>
      </c>
      <c r="B106" s="2" t="s">
        <v>400</v>
      </c>
      <c r="C106" s="5">
        <v>45925.0</v>
      </c>
      <c r="E106" s="2" t="s">
        <v>401</v>
      </c>
      <c r="H106" s="6" t="s">
        <v>55</v>
      </c>
      <c r="I106" s="6" t="s">
        <v>130</v>
      </c>
      <c r="J106" s="6" t="s">
        <v>74</v>
      </c>
      <c r="K106" s="6" t="s">
        <v>58</v>
      </c>
      <c r="L106" s="6" t="s">
        <v>71</v>
      </c>
      <c r="M106" s="6" t="s">
        <v>48</v>
      </c>
      <c r="N106" s="6" t="s">
        <v>48</v>
      </c>
      <c r="O106" s="6" t="s">
        <v>48</v>
      </c>
      <c r="P106" s="6" t="s">
        <v>48</v>
      </c>
      <c r="Q106" s="2">
        <v>0.0</v>
      </c>
      <c r="R106" s="2">
        <v>0.0</v>
      </c>
      <c r="S106" s="2">
        <v>0.0</v>
      </c>
    </row>
    <row r="107" ht="14.25" customHeight="1">
      <c r="A107" s="2" t="s">
        <v>402</v>
      </c>
      <c r="B107" s="2" t="s">
        <v>373</v>
      </c>
      <c r="C107" s="5">
        <v>45923.0</v>
      </c>
      <c r="E107" s="2" t="s">
        <v>374</v>
      </c>
      <c r="H107" s="6" t="s">
        <v>55</v>
      </c>
      <c r="I107" s="6" t="s">
        <v>130</v>
      </c>
      <c r="J107" s="6" t="s">
        <v>57</v>
      </c>
      <c r="K107" s="6" t="s">
        <v>58</v>
      </c>
      <c r="L107" s="6" t="s">
        <v>46</v>
      </c>
      <c r="M107" s="6" t="s">
        <v>383</v>
      </c>
      <c r="N107" s="6" t="s">
        <v>48</v>
      </c>
      <c r="O107" s="6" t="s">
        <v>48</v>
      </c>
      <c r="P107" s="6" t="s">
        <v>376</v>
      </c>
      <c r="Q107" s="2">
        <v>0.0</v>
      </c>
      <c r="R107" s="2">
        <v>0.0</v>
      </c>
      <c r="S107" s="2">
        <v>0.0</v>
      </c>
    </row>
    <row r="108" ht="14.25" customHeight="1">
      <c r="A108" s="2" t="s">
        <v>403</v>
      </c>
      <c r="B108" s="2" t="s">
        <v>373</v>
      </c>
      <c r="C108" s="5">
        <v>45921.0</v>
      </c>
      <c r="E108" s="2" t="s">
        <v>374</v>
      </c>
      <c r="H108" s="6" t="s">
        <v>55</v>
      </c>
      <c r="I108" s="6" t="s">
        <v>130</v>
      </c>
      <c r="J108" s="6" t="s">
        <v>57</v>
      </c>
      <c r="K108" s="6" t="s">
        <v>58</v>
      </c>
      <c r="L108" s="6" t="s">
        <v>46</v>
      </c>
      <c r="M108" s="6" t="s">
        <v>404</v>
      </c>
      <c r="N108" s="6" t="s">
        <v>48</v>
      </c>
      <c r="O108" s="6" t="s">
        <v>48</v>
      </c>
      <c r="P108" s="6" t="s">
        <v>376</v>
      </c>
      <c r="Q108" s="2">
        <v>0.0</v>
      </c>
      <c r="R108" s="2">
        <v>0.0</v>
      </c>
      <c r="S108" s="2">
        <v>0.0</v>
      </c>
    </row>
    <row r="109" ht="14.25" customHeight="1">
      <c r="A109" s="2" t="s">
        <v>405</v>
      </c>
      <c r="B109" s="2" t="s">
        <v>373</v>
      </c>
      <c r="C109" s="5">
        <v>45920.0</v>
      </c>
      <c r="E109" s="2" t="s">
        <v>374</v>
      </c>
      <c r="H109" s="6" t="s">
        <v>55</v>
      </c>
      <c r="I109" s="6" t="s">
        <v>130</v>
      </c>
      <c r="J109" s="6" t="s">
        <v>57</v>
      </c>
      <c r="K109" s="6" t="s">
        <v>58</v>
      </c>
      <c r="L109" s="6" t="s">
        <v>46</v>
      </c>
      <c r="M109" s="6" t="s">
        <v>389</v>
      </c>
      <c r="N109" s="6" t="s">
        <v>48</v>
      </c>
      <c r="O109" s="6" t="s">
        <v>48</v>
      </c>
      <c r="P109" s="6" t="s">
        <v>376</v>
      </c>
      <c r="Q109" s="2">
        <v>0.0</v>
      </c>
      <c r="R109" s="2">
        <v>0.0</v>
      </c>
      <c r="S109" s="2">
        <v>0.0</v>
      </c>
    </row>
    <row r="110" ht="14.25" customHeight="1">
      <c r="A110" s="2" t="s">
        <v>406</v>
      </c>
      <c r="B110" s="2" t="s">
        <v>373</v>
      </c>
      <c r="C110" s="5">
        <v>45919.0</v>
      </c>
      <c r="E110" s="2" t="s">
        <v>374</v>
      </c>
      <c r="H110" s="6" t="s">
        <v>55</v>
      </c>
      <c r="I110" s="6" t="s">
        <v>56</v>
      </c>
      <c r="J110" s="6" t="s">
        <v>57</v>
      </c>
      <c r="K110" s="6" t="s">
        <v>58</v>
      </c>
      <c r="L110" s="6" t="s">
        <v>46</v>
      </c>
      <c r="M110" s="6" t="s">
        <v>383</v>
      </c>
      <c r="N110" s="6" t="s">
        <v>48</v>
      </c>
      <c r="O110" s="6" t="s">
        <v>48</v>
      </c>
      <c r="P110" s="6" t="s">
        <v>376</v>
      </c>
      <c r="Q110" s="2">
        <v>0.0</v>
      </c>
      <c r="R110" s="2">
        <v>0.0</v>
      </c>
      <c r="S110" s="2">
        <v>0.0</v>
      </c>
    </row>
    <row r="111" ht="14.25" customHeight="1">
      <c r="A111" s="2" t="s">
        <v>407</v>
      </c>
      <c r="B111" s="2" t="s">
        <v>373</v>
      </c>
      <c r="C111" s="5">
        <v>45913.0</v>
      </c>
      <c r="E111" s="2" t="s">
        <v>374</v>
      </c>
      <c r="H111" s="6" t="s">
        <v>55</v>
      </c>
      <c r="I111" s="6" t="s">
        <v>70</v>
      </c>
      <c r="J111" s="6" t="s">
        <v>57</v>
      </c>
      <c r="K111" s="6" t="s">
        <v>58</v>
      </c>
      <c r="L111" s="6" t="s">
        <v>46</v>
      </c>
      <c r="M111" s="6" t="s">
        <v>385</v>
      </c>
      <c r="N111" s="6" t="s">
        <v>48</v>
      </c>
      <c r="O111" s="6" t="s">
        <v>48</v>
      </c>
      <c r="P111" s="6" t="s">
        <v>376</v>
      </c>
      <c r="Q111" s="2">
        <v>0.0</v>
      </c>
      <c r="R111" s="2">
        <v>0.0</v>
      </c>
      <c r="S111" s="2">
        <v>0.0</v>
      </c>
    </row>
    <row r="112" ht="14.25" customHeight="1">
      <c r="A112" s="2" t="s">
        <v>408</v>
      </c>
      <c r="B112" s="2" t="s">
        <v>313</v>
      </c>
      <c r="C112" s="5">
        <v>45911.0</v>
      </c>
      <c r="E112" s="2" t="s">
        <v>409</v>
      </c>
      <c r="H112" s="6" t="s">
        <v>69</v>
      </c>
      <c r="I112" s="6" t="s">
        <v>70</v>
      </c>
      <c r="J112" s="6" t="s">
        <v>91</v>
      </c>
      <c r="K112" s="6" t="s">
        <v>45</v>
      </c>
      <c r="L112" s="6" t="s">
        <v>46</v>
      </c>
      <c r="M112" s="6" t="s">
        <v>48</v>
      </c>
      <c r="N112" s="6" t="s">
        <v>48</v>
      </c>
      <c r="O112" s="6" t="s">
        <v>48</v>
      </c>
      <c r="P112" s="6" t="s">
        <v>48</v>
      </c>
      <c r="Q112" s="2">
        <v>1.0</v>
      </c>
      <c r="R112" s="2">
        <v>5.0</v>
      </c>
      <c r="S112" s="2">
        <v>0.0</v>
      </c>
    </row>
    <row r="113" ht="18.75" customHeight="1">
      <c r="A113" s="7" t="s">
        <v>410</v>
      </c>
      <c r="B113" s="2" t="s">
        <v>313</v>
      </c>
      <c r="C113" s="5">
        <v>45908.0</v>
      </c>
      <c r="E113" s="8" t="s">
        <v>411</v>
      </c>
      <c r="H113" s="6" t="s">
        <v>55</v>
      </c>
      <c r="I113" s="6" t="s">
        <v>130</v>
      </c>
      <c r="J113" s="6" t="s">
        <v>85</v>
      </c>
      <c r="K113" s="6" t="s">
        <v>45</v>
      </c>
      <c r="L113" s="6" t="s">
        <v>46</v>
      </c>
      <c r="M113" s="2" t="s">
        <v>412</v>
      </c>
      <c r="N113" s="6" t="s">
        <v>48</v>
      </c>
      <c r="O113" s="6" t="s">
        <v>48</v>
      </c>
      <c r="P113" s="2" t="s">
        <v>413</v>
      </c>
      <c r="Q113" s="2">
        <v>0.0</v>
      </c>
      <c r="R113" s="2">
        <v>0.0</v>
      </c>
      <c r="S113" s="2">
        <v>0.0</v>
      </c>
    </row>
    <row r="114" ht="14.25" customHeight="1">
      <c r="A114" s="2" t="s">
        <v>414</v>
      </c>
      <c r="B114" s="2" t="s">
        <v>373</v>
      </c>
      <c r="C114" s="5">
        <v>45906.0</v>
      </c>
      <c r="E114" s="2" t="s">
        <v>374</v>
      </c>
      <c r="H114" s="6" t="s">
        <v>55</v>
      </c>
      <c r="I114" s="6" t="s">
        <v>130</v>
      </c>
      <c r="J114" s="6" t="s">
        <v>57</v>
      </c>
      <c r="K114" s="6" t="s">
        <v>58</v>
      </c>
      <c r="L114" s="6" t="s">
        <v>46</v>
      </c>
      <c r="M114" s="6" t="s">
        <v>383</v>
      </c>
      <c r="N114" s="6" t="s">
        <v>48</v>
      </c>
      <c r="O114" s="6" t="s">
        <v>48</v>
      </c>
      <c r="P114" s="6" t="s">
        <v>387</v>
      </c>
      <c r="Q114" s="2">
        <v>0.0</v>
      </c>
      <c r="R114" s="2">
        <v>0.0</v>
      </c>
      <c r="S114" s="2">
        <v>0.0</v>
      </c>
    </row>
    <row r="115" ht="14.25" customHeight="1">
      <c r="A115" s="2" t="s">
        <v>415</v>
      </c>
      <c r="B115" s="2" t="s">
        <v>313</v>
      </c>
      <c r="C115" s="5">
        <v>45905.0</v>
      </c>
      <c r="E115" s="2" t="s">
        <v>416</v>
      </c>
      <c r="G115" s="2" t="s">
        <v>417</v>
      </c>
      <c r="H115" s="6" t="s">
        <v>69</v>
      </c>
      <c r="I115" s="6" t="s">
        <v>70</v>
      </c>
      <c r="J115" s="6" t="s">
        <v>91</v>
      </c>
      <c r="K115" s="6" t="s">
        <v>45</v>
      </c>
      <c r="L115" s="6" t="s">
        <v>46</v>
      </c>
      <c r="M115" s="6" t="s">
        <v>48</v>
      </c>
      <c r="N115" s="6" t="s">
        <v>48</v>
      </c>
      <c r="O115" s="6" t="s">
        <v>48</v>
      </c>
      <c r="P115" s="6" t="s">
        <v>48</v>
      </c>
      <c r="Q115" s="2">
        <v>14.0</v>
      </c>
      <c r="R115" s="2">
        <v>14.0</v>
      </c>
      <c r="S115" s="2">
        <v>0.0</v>
      </c>
    </row>
    <row r="116" ht="19.5" customHeight="1">
      <c r="A116" s="7" t="s">
        <v>418</v>
      </c>
      <c r="B116" s="2" t="s">
        <v>97</v>
      </c>
      <c r="C116" s="5">
        <v>45905.0</v>
      </c>
      <c r="E116" s="8" t="s">
        <v>419</v>
      </c>
      <c r="H116" s="6" t="s">
        <v>55</v>
      </c>
      <c r="I116" s="6" t="s">
        <v>84</v>
      </c>
      <c r="J116" s="6" t="s">
        <v>151</v>
      </c>
      <c r="K116" s="6" t="s">
        <v>45</v>
      </c>
      <c r="L116" s="6" t="s">
        <v>71</v>
      </c>
      <c r="M116" s="6" t="s">
        <v>420</v>
      </c>
      <c r="N116" s="6" t="s">
        <v>421</v>
      </c>
      <c r="O116" s="6" t="s">
        <v>48</v>
      </c>
      <c r="P116" s="6" t="s">
        <v>48</v>
      </c>
      <c r="Q116" s="2">
        <v>0.0</v>
      </c>
      <c r="R116" s="2">
        <v>0.0</v>
      </c>
      <c r="S116" s="2">
        <v>0.0</v>
      </c>
    </row>
    <row r="117" ht="14.25" customHeight="1">
      <c r="A117" s="2" t="s">
        <v>422</v>
      </c>
      <c r="B117" s="2" t="s">
        <v>373</v>
      </c>
      <c r="C117" s="5">
        <v>45900.0</v>
      </c>
      <c r="E117" s="2" t="s">
        <v>374</v>
      </c>
      <c r="H117" s="6" t="s">
        <v>55</v>
      </c>
      <c r="I117" s="6" t="s">
        <v>56</v>
      </c>
      <c r="J117" s="6" t="s">
        <v>57</v>
      </c>
      <c r="K117" s="6" t="s">
        <v>58</v>
      </c>
      <c r="L117" s="6" t="s">
        <v>46</v>
      </c>
      <c r="M117" s="6" t="s">
        <v>423</v>
      </c>
      <c r="N117" s="6" t="s">
        <v>48</v>
      </c>
      <c r="O117" s="6" t="s">
        <v>48</v>
      </c>
      <c r="P117" s="6" t="s">
        <v>376</v>
      </c>
      <c r="Q117" s="2">
        <v>0.0</v>
      </c>
      <c r="R117" s="2">
        <v>0.0</v>
      </c>
      <c r="S117" s="2">
        <v>0.0</v>
      </c>
    </row>
    <row r="118" ht="14.25" customHeight="1">
      <c r="A118" s="2" t="s">
        <v>424</v>
      </c>
      <c r="B118" s="2" t="s">
        <v>373</v>
      </c>
      <c r="C118" s="5">
        <v>45899.0</v>
      </c>
      <c r="E118" s="2" t="s">
        <v>374</v>
      </c>
      <c r="H118" s="6" t="s">
        <v>55</v>
      </c>
      <c r="I118" s="6" t="s">
        <v>130</v>
      </c>
      <c r="J118" s="6" t="s">
        <v>101</v>
      </c>
      <c r="K118" s="6" t="s">
        <v>58</v>
      </c>
      <c r="L118" s="6" t="s">
        <v>46</v>
      </c>
      <c r="M118" s="6" t="s">
        <v>389</v>
      </c>
      <c r="N118" s="6" t="s">
        <v>48</v>
      </c>
      <c r="O118" s="6" t="s">
        <v>48</v>
      </c>
      <c r="P118" s="6" t="s">
        <v>376</v>
      </c>
      <c r="Q118" s="2">
        <v>0.0</v>
      </c>
      <c r="R118" s="2">
        <v>0.0</v>
      </c>
      <c r="S118" s="2">
        <v>0.0</v>
      </c>
    </row>
    <row r="119" ht="14.25" customHeight="1">
      <c r="A119" s="2" t="s">
        <v>425</v>
      </c>
      <c r="B119" s="2" t="s">
        <v>373</v>
      </c>
      <c r="C119" s="5">
        <v>45896.0</v>
      </c>
      <c r="E119" s="2" t="s">
        <v>374</v>
      </c>
      <c r="H119" s="6" t="s">
        <v>55</v>
      </c>
      <c r="I119" s="6" t="s">
        <v>130</v>
      </c>
      <c r="J119" s="6" t="s">
        <v>57</v>
      </c>
      <c r="K119" s="6" t="s">
        <v>58</v>
      </c>
      <c r="L119" s="6" t="s">
        <v>46</v>
      </c>
      <c r="M119" s="6" t="s">
        <v>389</v>
      </c>
      <c r="N119" s="6" t="s">
        <v>48</v>
      </c>
      <c r="O119" s="6" t="s">
        <v>48</v>
      </c>
      <c r="P119" s="6" t="s">
        <v>376</v>
      </c>
      <c r="Q119" s="2">
        <v>0.0</v>
      </c>
      <c r="R119" s="2">
        <v>0.0</v>
      </c>
      <c r="S119" s="2">
        <v>0.0</v>
      </c>
    </row>
    <row r="120" ht="14.25" customHeight="1">
      <c r="A120" s="2" t="s">
        <v>426</v>
      </c>
      <c r="B120" s="2" t="s">
        <v>373</v>
      </c>
      <c r="C120" s="5">
        <v>45893.0</v>
      </c>
      <c r="E120" s="2" t="s">
        <v>374</v>
      </c>
      <c r="H120" s="6" t="s">
        <v>55</v>
      </c>
      <c r="I120" s="6" t="s">
        <v>130</v>
      </c>
      <c r="J120" s="6" t="s">
        <v>101</v>
      </c>
      <c r="K120" s="6" t="s">
        <v>58</v>
      </c>
      <c r="L120" s="6" t="s">
        <v>46</v>
      </c>
      <c r="M120" s="6" t="s">
        <v>383</v>
      </c>
      <c r="N120" s="6" t="s">
        <v>48</v>
      </c>
      <c r="O120" s="6" t="s">
        <v>48</v>
      </c>
      <c r="P120" s="6" t="s">
        <v>376</v>
      </c>
      <c r="Q120" s="2">
        <v>0.0</v>
      </c>
      <c r="R120" s="2">
        <v>0.0</v>
      </c>
      <c r="S120" s="2">
        <v>0.0</v>
      </c>
    </row>
    <row r="121" ht="14.25" customHeight="1">
      <c r="A121" s="2" t="s">
        <v>427</v>
      </c>
      <c r="B121" s="2" t="s">
        <v>373</v>
      </c>
      <c r="C121" s="5">
        <v>45892.0</v>
      </c>
      <c r="E121" s="2" t="s">
        <v>374</v>
      </c>
      <c r="H121" s="6" t="s">
        <v>55</v>
      </c>
      <c r="I121" s="6" t="s">
        <v>130</v>
      </c>
      <c r="J121" s="6" t="s">
        <v>57</v>
      </c>
      <c r="K121" s="6" t="s">
        <v>58</v>
      </c>
      <c r="L121" s="6" t="s">
        <v>46</v>
      </c>
      <c r="M121" s="6" t="s">
        <v>428</v>
      </c>
      <c r="N121" s="6" t="s">
        <v>48</v>
      </c>
      <c r="O121" s="6" t="s">
        <v>48</v>
      </c>
      <c r="P121" s="6" t="s">
        <v>376</v>
      </c>
      <c r="Q121" s="2">
        <v>1.0</v>
      </c>
      <c r="R121" s="2">
        <v>0.0</v>
      </c>
      <c r="S121" s="2">
        <v>0.0</v>
      </c>
    </row>
    <row r="122" ht="14.25" customHeight="1">
      <c r="A122" s="2" t="s">
        <v>429</v>
      </c>
      <c r="B122" s="2" t="s">
        <v>430</v>
      </c>
      <c r="C122" s="5">
        <v>45891.0</v>
      </c>
      <c r="E122" s="2" t="s">
        <v>431</v>
      </c>
      <c r="H122" s="6" t="s">
        <v>69</v>
      </c>
      <c r="I122" s="6" t="s">
        <v>70</v>
      </c>
      <c r="J122" s="6" t="s">
        <v>74</v>
      </c>
      <c r="K122" s="6" t="s">
        <v>58</v>
      </c>
      <c r="L122" s="6" t="s">
        <v>92</v>
      </c>
      <c r="M122" s="6" t="s">
        <v>48</v>
      </c>
      <c r="N122" s="6" t="s">
        <v>48</v>
      </c>
      <c r="O122" s="6" t="s">
        <v>48</v>
      </c>
      <c r="P122" s="6" t="s">
        <v>48</v>
      </c>
      <c r="Q122" s="2">
        <v>0.0</v>
      </c>
      <c r="R122" s="2">
        <v>0.0</v>
      </c>
      <c r="S122" s="2">
        <v>0.0</v>
      </c>
    </row>
    <row r="123" ht="14.25" customHeight="1">
      <c r="A123" s="2" t="s">
        <v>432</v>
      </c>
      <c r="B123" s="2" t="s">
        <v>373</v>
      </c>
      <c r="C123" s="5">
        <v>45889.0</v>
      </c>
      <c r="E123" s="2" t="s">
        <v>374</v>
      </c>
      <c r="H123" s="6" t="s">
        <v>55</v>
      </c>
      <c r="I123" s="6" t="s">
        <v>56</v>
      </c>
      <c r="J123" s="6" t="s">
        <v>57</v>
      </c>
      <c r="K123" s="6" t="s">
        <v>58</v>
      </c>
      <c r="L123" s="6" t="s">
        <v>46</v>
      </c>
      <c r="M123" s="6" t="s">
        <v>423</v>
      </c>
      <c r="N123" s="6" t="s">
        <v>48</v>
      </c>
      <c r="O123" s="6" t="s">
        <v>48</v>
      </c>
      <c r="P123" s="6" t="s">
        <v>376</v>
      </c>
      <c r="Q123" s="2">
        <v>0.0</v>
      </c>
      <c r="R123" s="2">
        <v>0.0</v>
      </c>
      <c r="S123" s="2">
        <v>0.0</v>
      </c>
    </row>
    <row r="124" ht="14.25" customHeight="1">
      <c r="A124" s="2" t="s">
        <v>433</v>
      </c>
      <c r="B124" s="2" t="s">
        <v>434</v>
      </c>
      <c r="C124" s="5">
        <v>45889.0</v>
      </c>
      <c r="E124" s="2" t="s">
        <v>435</v>
      </c>
      <c r="H124" s="6" t="s">
        <v>69</v>
      </c>
      <c r="I124" s="6" t="s">
        <v>70</v>
      </c>
      <c r="J124" s="6" t="s">
        <v>57</v>
      </c>
      <c r="K124" s="6" t="s">
        <v>58</v>
      </c>
      <c r="L124" s="6" t="s">
        <v>71</v>
      </c>
      <c r="M124" s="6" t="s">
        <v>436</v>
      </c>
      <c r="N124" s="6" t="s">
        <v>48</v>
      </c>
      <c r="O124" s="6" t="s">
        <v>48</v>
      </c>
      <c r="P124" s="6" t="s">
        <v>48</v>
      </c>
      <c r="Q124" s="2">
        <v>0.0</v>
      </c>
      <c r="R124" s="2">
        <v>0.0</v>
      </c>
      <c r="S124" s="2">
        <v>0.0</v>
      </c>
    </row>
    <row r="125" ht="14.25" customHeight="1">
      <c r="A125" s="2" t="s">
        <v>437</v>
      </c>
      <c r="B125" s="2" t="s">
        <v>434</v>
      </c>
      <c r="C125" s="5">
        <v>45889.0</v>
      </c>
      <c r="E125" s="2" t="s">
        <v>438</v>
      </c>
      <c r="G125" s="2" t="s">
        <v>439</v>
      </c>
      <c r="H125" s="6" t="s">
        <v>69</v>
      </c>
      <c r="I125" s="6" t="s">
        <v>70</v>
      </c>
      <c r="J125" s="6" t="s">
        <v>57</v>
      </c>
      <c r="K125" s="6" t="s">
        <v>58</v>
      </c>
      <c r="L125" s="6" t="s">
        <v>71</v>
      </c>
      <c r="M125" s="6" t="s">
        <v>436</v>
      </c>
      <c r="N125" s="6" t="s">
        <v>48</v>
      </c>
      <c r="O125" s="6" t="s">
        <v>48</v>
      </c>
      <c r="P125" s="6" t="s">
        <v>48</v>
      </c>
      <c r="Q125" s="2">
        <v>0.0</v>
      </c>
      <c r="R125" s="2">
        <v>2.0</v>
      </c>
      <c r="S125" s="2">
        <v>0.0</v>
      </c>
    </row>
    <row r="126" ht="14.25" customHeight="1">
      <c r="A126" s="2" t="s">
        <v>440</v>
      </c>
      <c r="B126" s="2" t="s">
        <v>441</v>
      </c>
      <c r="C126" s="5">
        <v>45888.0</v>
      </c>
      <c r="E126" s="2" t="s">
        <v>442</v>
      </c>
      <c r="G126" s="2" t="s">
        <v>443</v>
      </c>
      <c r="H126" s="6" t="s">
        <v>55</v>
      </c>
      <c r="I126" s="6" t="s">
        <v>130</v>
      </c>
      <c r="J126" s="6" t="s">
        <v>91</v>
      </c>
      <c r="K126" s="6" t="s">
        <v>45</v>
      </c>
      <c r="L126" s="6" t="s">
        <v>46</v>
      </c>
      <c r="M126" s="6" t="s">
        <v>48</v>
      </c>
      <c r="N126" s="6" t="s">
        <v>48</v>
      </c>
      <c r="O126" s="6" t="s">
        <v>48</v>
      </c>
      <c r="P126" s="6" t="s">
        <v>48</v>
      </c>
      <c r="Q126" s="2">
        <v>143.0</v>
      </c>
      <c r="R126" s="2">
        <v>46.0</v>
      </c>
      <c r="S126" s="2">
        <v>17.0</v>
      </c>
    </row>
    <row r="127" ht="14.25" customHeight="1">
      <c r="A127" s="2" t="s">
        <v>444</v>
      </c>
      <c r="B127" s="2" t="s">
        <v>445</v>
      </c>
      <c r="C127" s="5">
        <v>45883.0</v>
      </c>
      <c r="E127" s="2" t="s">
        <v>446</v>
      </c>
      <c r="H127" s="6" t="s">
        <v>55</v>
      </c>
      <c r="I127" s="6" t="s">
        <v>130</v>
      </c>
      <c r="J127" s="6" t="s">
        <v>57</v>
      </c>
      <c r="K127" s="6" t="s">
        <v>58</v>
      </c>
      <c r="L127" s="6" t="s">
        <v>71</v>
      </c>
      <c r="M127" s="6" t="s">
        <v>48</v>
      </c>
      <c r="N127" s="6" t="s">
        <v>447</v>
      </c>
      <c r="O127" s="6" t="s">
        <v>48</v>
      </c>
      <c r="P127" s="6" t="s">
        <v>48</v>
      </c>
      <c r="Q127" s="2">
        <v>1.0</v>
      </c>
      <c r="R127" s="2">
        <v>0.0</v>
      </c>
      <c r="S127" s="2">
        <v>0.0</v>
      </c>
    </row>
    <row r="128" ht="14.25" customHeight="1">
      <c r="A128" s="2" t="s">
        <v>448</v>
      </c>
      <c r="B128" s="2" t="s">
        <v>449</v>
      </c>
      <c r="C128" s="5">
        <v>45882.0</v>
      </c>
      <c r="E128" s="2" t="s">
        <v>450</v>
      </c>
      <c r="G128" s="7" t="s">
        <v>451</v>
      </c>
      <c r="H128" s="6" t="s">
        <v>55</v>
      </c>
      <c r="I128" s="6" t="s">
        <v>56</v>
      </c>
      <c r="J128" s="6" t="s">
        <v>452</v>
      </c>
      <c r="K128" s="6" t="s">
        <v>45</v>
      </c>
      <c r="L128" s="6" t="s">
        <v>46</v>
      </c>
      <c r="M128" s="6" t="s">
        <v>48</v>
      </c>
      <c r="N128" s="6" t="s">
        <v>48</v>
      </c>
      <c r="O128" s="6" t="s">
        <v>48</v>
      </c>
      <c r="P128" s="6" t="s">
        <v>201</v>
      </c>
      <c r="Q128" s="2">
        <v>24.0</v>
      </c>
      <c r="R128" s="2">
        <v>3.0</v>
      </c>
      <c r="S128" s="2">
        <v>0.0</v>
      </c>
    </row>
    <row r="129" ht="14.25" customHeight="1">
      <c r="A129" s="2" t="s">
        <v>453</v>
      </c>
      <c r="B129" s="2" t="s">
        <v>449</v>
      </c>
      <c r="C129" s="5">
        <v>45880.0</v>
      </c>
      <c r="E129" s="2" t="s">
        <v>454</v>
      </c>
      <c r="H129" s="6" t="s">
        <v>55</v>
      </c>
      <c r="I129" s="6" t="s">
        <v>130</v>
      </c>
      <c r="J129" s="6" t="s">
        <v>57</v>
      </c>
      <c r="K129" s="6" t="s">
        <v>58</v>
      </c>
      <c r="L129" s="6" t="s">
        <v>46</v>
      </c>
      <c r="M129" s="6" t="s">
        <v>48</v>
      </c>
      <c r="N129" s="6" t="s">
        <v>455</v>
      </c>
      <c r="O129" s="6" t="s">
        <v>48</v>
      </c>
      <c r="P129" s="6" t="s">
        <v>48</v>
      </c>
      <c r="Q129" s="2">
        <v>3.0</v>
      </c>
      <c r="R129" s="2">
        <v>0.0</v>
      </c>
      <c r="S129" s="2">
        <v>0.0</v>
      </c>
    </row>
    <row r="130" ht="14.25" customHeight="1">
      <c r="A130" s="2" t="s">
        <v>456</v>
      </c>
      <c r="B130" s="2" t="s">
        <v>457</v>
      </c>
      <c r="C130" s="5">
        <v>45875.0</v>
      </c>
      <c r="E130" s="2" t="s">
        <v>458</v>
      </c>
      <c r="G130" s="2" t="s">
        <v>459</v>
      </c>
      <c r="H130" s="6" t="s">
        <v>69</v>
      </c>
      <c r="I130" s="6" t="s">
        <v>140</v>
      </c>
      <c r="J130" s="6" t="s">
        <v>141</v>
      </c>
      <c r="K130" s="6" t="s">
        <v>142</v>
      </c>
      <c r="L130" s="6" t="s">
        <v>92</v>
      </c>
      <c r="M130" s="6" t="s">
        <v>48</v>
      </c>
      <c r="N130" s="6" t="s">
        <v>87</v>
      </c>
      <c r="O130" s="6" t="s">
        <v>48</v>
      </c>
      <c r="P130" s="6" t="s">
        <v>48</v>
      </c>
      <c r="Q130" s="2">
        <v>12.0</v>
      </c>
      <c r="R130" s="2">
        <v>10.0</v>
      </c>
      <c r="S130" s="2">
        <v>0.0</v>
      </c>
    </row>
    <row r="131" ht="14.25" customHeight="1">
      <c r="A131" s="2" t="s">
        <v>460</v>
      </c>
      <c r="B131" s="2" t="s">
        <v>461</v>
      </c>
      <c r="C131" s="5">
        <v>45875.0</v>
      </c>
      <c r="E131" s="2" t="s">
        <v>462</v>
      </c>
      <c r="H131" s="6" t="s">
        <v>55</v>
      </c>
      <c r="I131" s="6" t="s">
        <v>130</v>
      </c>
      <c r="J131" s="6" t="s">
        <v>151</v>
      </c>
      <c r="K131" s="6" t="s">
        <v>45</v>
      </c>
      <c r="L131" s="6" t="s">
        <v>46</v>
      </c>
      <c r="M131" s="6" t="s">
        <v>48</v>
      </c>
      <c r="N131" s="6" t="s">
        <v>463</v>
      </c>
      <c r="O131" s="6" t="s">
        <v>48</v>
      </c>
      <c r="P131" s="6" t="s">
        <v>48</v>
      </c>
      <c r="Q131" s="2">
        <v>0.0</v>
      </c>
      <c r="R131" s="2">
        <v>0.0</v>
      </c>
      <c r="S131" s="2">
        <v>0.0</v>
      </c>
    </row>
    <row r="132" ht="14.25" customHeight="1">
      <c r="A132" s="2" t="s">
        <v>464</v>
      </c>
      <c r="B132" s="2" t="s">
        <v>465</v>
      </c>
      <c r="C132" s="5">
        <v>45874.0</v>
      </c>
      <c r="E132" s="2" t="s">
        <v>466</v>
      </c>
      <c r="H132" s="6" t="s">
        <v>69</v>
      </c>
      <c r="I132" s="6" t="s">
        <v>70</v>
      </c>
      <c r="J132" s="6" t="s">
        <v>74</v>
      </c>
      <c r="K132" s="6" t="s">
        <v>45</v>
      </c>
      <c r="L132" s="6" t="s">
        <v>71</v>
      </c>
      <c r="M132" s="6" t="s">
        <v>48</v>
      </c>
      <c r="N132" s="6" t="s">
        <v>48</v>
      </c>
      <c r="O132" s="6" t="s">
        <v>48</v>
      </c>
      <c r="P132" s="6" t="s">
        <v>48</v>
      </c>
      <c r="Q132" s="2">
        <v>0.0</v>
      </c>
      <c r="R132" s="2">
        <v>0.0</v>
      </c>
      <c r="S132" s="2">
        <v>1.0</v>
      </c>
    </row>
    <row r="133" ht="14.25" customHeight="1">
      <c r="A133" s="2" t="s">
        <v>467</v>
      </c>
      <c r="B133" s="2" t="s">
        <v>468</v>
      </c>
      <c r="C133" s="5">
        <v>45873.0</v>
      </c>
      <c r="E133" s="2" t="s">
        <v>469</v>
      </c>
      <c r="H133" s="6" t="s">
        <v>69</v>
      </c>
      <c r="I133" s="6" t="s">
        <v>140</v>
      </c>
      <c r="J133" s="6" t="s">
        <v>101</v>
      </c>
      <c r="K133" s="6" t="s">
        <v>142</v>
      </c>
      <c r="L133" s="6" t="s">
        <v>46</v>
      </c>
      <c r="M133" s="6" t="s">
        <v>470</v>
      </c>
      <c r="N133" s="6" t="s">
        <v>48</v>
      </c>
      <c r="O133" s="6" t="s">
        <v>48</v>
      </c>
      <c r="P133" s="6" t="s">
        <v>48</v>
      </c>
      <c r="Q133" s="2">
        <v>3.0</v>
      </c>
      <c r="R133" s="2">
        <v>3.0</v>
      </c>
      <c r="S133" s="2">
        <v>0.0</v>
      </c>
    </row>
    <row r="134" ht="14.25" customHeight="1">
      <c r="A134" s="2" t="s">
        <v>471</v>
      </c>
      <c r="B134" s="2" t="s">
        <v>313</v>
      </c>
      <c r="C134" s="5">
        <v>45872.0</v>
      </c>
      <c r="E134" s="2" t="s">
        <v>472</v>
      </c>
      <c r="H134" s="6" t="s">
        <v>69</v>
      </c>
      <c r="I134" s="6" t="s">
        <v>70</v>
      </c>
      <c r="J134" s="6" t="s">
        <v>85</v>
      </c>
      <c r="K134" s="6" t="s">
        <v>45</v>
      </c>
      <c r="L134" s="6" t="s">
        <v>46</v>
      </c>
      <c r="M134" s="6" t="s">
        <v>473</v>
      </c>
      <c r="N134" s="6" t="s">
        <v>48</v>
      </c>
      <c r="O134" s="6" t="s">
        <v>48</v>
      </c>
      <c r="P134" s="6" t="s">
        <v>474</v>
      </c>
      <c r="Q134" s="2">
        <v>34.0</v>
      </c>
      <c r="R134" s="2">
        <v>15.0</v>
      </c>
      <c r="S134" s="2">
        <v>4.0</v>
      </c>
    </row>
    <row r="135" ht="14.25" customHeight="1">
      <c r="A135" s="2" t="s">
        <v>475</v>
      </c>
      <c r="B135" s="2" t="s">
        <v>373</v>
      </c>
      <c r="C135" s="5">
        <v>45872.0</v>
      </c>
      <c r="E135" s="2" t="s">
        <v>374</v>
      </c>
      <c r="H135" s="6" t="s">
        <v>55</v>
      </c>
      <c r="I135" s="6" t="s">
        <v>130</v>
      </c>
      <c r="J135" s="6" t="s">
        <v>57</v>
      </c>
      <c r="K135" s="6" t="s">
        <v>58</v>
      </c>
      <c r="L135" s="6" t="s">
        <v>46</v>
      </c>
      <c r="M135" s="6" t="s">
        <v>375</v>
      </c>
      <c r="N135" s="6" t="s">
        <v>48</v>
      </c>
      <c r="O135" s="6" t="s">
        <v>48</v>
      </c>
      <c r="P135" s="6" t="s">
        <v>376</v>
      </c>
      <c r="Q135" s="2">
        <v>1.0</v>
      </c>
      <c r="R135" s="2">
        <v>0.0</v>
      </c>
      <c r="S135" s="2">
        <v>0.0</v>
      </c>
    </row>
    <row r="136" ht="14.25" customHeight="1">
      <c r="A136" s="2" t="s">
        <v>476</v>
      </c>
      <c r="B136" s="2" t="s">
        <v>373</v>
      </c>
      <c r="C136" s="5">
        <v>45871.0</v>
      </c>
      <c r="E136" s="2" t="s">
        <v>374</v>
      </c>
      <c r="H136" s="6" t="s">
        <v>55</v>
      </c>
      <c r="I136" s="6" t="s">
        <v>130</v>
      </c>
      <c r="J136" s="6" t="s">
        <v>57</v>
      </c>
      <c r="K136" s="6" t="s">
        <v>58</v>
      </c>
      <c r="L136" s="6" t="s">
        <v>46</v>
      </c>
      <c r="M136" s="6" t="s">
        <v>48</v>
      </c>
      <c r="N136" s="6" t="s">
        <v>48</v>
      </c>
      <c r="O136" s="6" t="s">
        <v>48</v>
      </c>
      <c r="P136" s="6" t="s">
        <v>376</v>
      </c>
      <c r="Q136" s="2">
        <v>0.0</v>
      </c>
      <c r="R136" s="2">
        <v>0.0</v>
      </c>
      <c r="S136" s="2">
        <v>0.0</v>
      </c>
    </row>
    <row r="137" ht="14.25" customHeight="1">
      <c r="A137" s="2" t="s">
        <v>477</v>
      </c>
      <c r="B137" s="2" t="s">
        <v>430</v>
      </c>
      <c r="C137" s="5">
        <v>45870.0</v>
      </c>
      <c r="E137" s="2" t="s">
        <v>478</v>
      </c>
      <c r="H137" s="6" t="s">
        <v>69</v>
      </c>
      <c r="I137" s="6" t="s">
        <v>70</v>
      </c>
      <c r="J137" s="6" t="s">
        <v>74</v>
      </c>
      <c r="K137" s="6" t="s">
        <v>45</v>
      </c>
      <c r="L137" s="6" t="s">
        <v>71</v>
      </c>
      <c r="M137" s="6" t="s">
        <v>48</v>
      </c>
      <c r="N137" s="6" t="s">
        <v>48</v>
      </c>
      <c r="O137" s="6" t="s">
        <v>48</v>
      </c>
      <c r="P137" s="6" t="s">
        <v>48</v>
      </c>
      <c r="Q137" s="2">
        <v>0.0</v>
      </c>
      <c r="R137" s="2">
        <v>0.0</v>
      </c>
      <c r="S137" s="2">
        <v>0.0</v>
      </c>
    </row>
    <row r="138" ht="14.25" customHeight="1">
      <c r="A138" s="2" t="s">
        <v>479</v>
      </c>
      <c r="B138" s="2" t="s">
        <v>480</v>
      </c>
      <c r="C138" s="5">
        <v>45868.0</v>
      </c>
      <c r="E138" s="2" t="s">
        <v>481</v>
      </c>
      <c r="H138" s="6" t="s">
        <v>55</v>
      </c>
      <c r="I138" s="6" t="s">
        <v>130</v>
      </c>
      <c r="J138" s="6" t="s">
        <v>101</v>
      </c>
      <c r="K138" s="6" t="s">
        <v>58</v>
      </c>
      <c r="L138" s="6" t="s">
        <v>46</v>
      </c>
      <c r="M138" s="6" t="s">
        <v>48</v>
      </c>
      <c r="N138" s="6" t="s">
        <v>48</v>
      </c>
      <c r="O138" s="6" t="s">
        <v>48</v>
      </c>
      <c r="P138" s="6" t="s">
        <v>482</v>
      </c>
      <c r="Q138" s="2">
        <v>4.0</v>
      </c>
      <c r="R138" s="2">
        <v>27.0</v>
      </c>
      <c r="S138" s="2">
        <v>0.0</v>
      </c>
    </row>
    <row r="139" ht="14.25" customHeight="1">
      <c r="A139" s="2" t="s">
        <v>483</v>
      </c>
      <c r="B139" s="2" t="s">
        <v>484</v>
      </c>
      <c r="C139" s="5">
        <v>45868.0</v>
      </c>
      <c r="E139" s="2" t="s">
        <v>485</v>
      </c>
      <c r="H139" s="6" t="s">
        <v>55</v>
      </c>
      <c r="I139" s="6" t="s">
        <v>130</v>
      </c>
      <c r="J139" s="6" t="s">
        <v>57</v>
      </c>
      <c r="K139" s="6" t="s">
        <v>58</v>
      </c>
      <c r="L139" s="6" t="s">
        <v>71</v>
      </c>
      <c r="M139" s="6" t="s">
        <v>48</v>
      </c>
      <c r="N139" s="6" t="s">
        <v>48</v>
      </c>
      <c r="O139" s="6" t="s">
        <v>48</v>
      </c>
      <c r="P139" s="6" t="s">
        <v>48</v>
      </c>
      <c r="Q139" s="2">
        <v>0.0</v>
      </c>
      <c r="R139" s="2">
        <v>0.0</v>
      </c>
      <c r="S139" s="2">
        <v>0.0</v>
      </c>
    </row>
    <row r="140" ht="14.25" customHeight="1">
      <c r="A140" s="2" t="s">
        <v>486</v>
      </c>
      <c r="B140" s="2" t="s">
        <v>465</v>
      </c>
      <c r="C140" s="5">
        <v>45868.0</v>
      </c>
      <c r="E140" s="2" t="s">
        <v>466</v>
      </c>
      <c r="H140" s="6" t="s">
        <v>69</v>
      </c>
      <c r="I140" s="6" t="s">
        <v>70</v>
      </c>
      <c r="J140" s="6" t="s">
        <v>74</v>
      </c>
      <c r="K140" s="6" t="s">
        <v>45</v>
      </c>
      <c r="L140" s="6" t="s">
        <v>71</v>
      </c>
      <c r="M140" s="6" t="s">
        <v>48</v>
      </c>
      <c r="N140" s="6" t="s">
        <v>48</v>
      </c>
      <c r="O140" s="6" t="s">
        <v>48</v>
      </c>
      <c r="P140" s="6" t="s">
        <v>48</v>
      </c>
      <c r="Q140" s="2">
        <v>0.0</v>
      </c>
      <c r="R140" s="2">
        <v>0.0</v>
      </c>
      <c r="S140" s="2">
        <v>0.0</v>
      </c>
    </row>
    <row r="141" ht="14.25" customHeight="1">
      <c r="A141" s="2" t="s">
        <v>487</v>
      </c>
      <c r="B141" s="2" t="s">
        <v>488</v>
      </c>
      <c r="C141" s="5">
        <v>45867.0</v>
      </c>
      <c r="E141" s="2" t="s">
        <v>489</v>
      </c>
      <c r="H141" s="6" t="s">
        <v>69</v>
      </c>
      <c r="I141" s="6" t="s">
        <v>140</v>
      </c>
      <c r="J141" s="6" t="s">
        <v>141</v>
      </c>
      <c r="K141" s="6" t="s">
        <v>142</v>
      </c>
      <c r="L141" s="6" t="s">
        <v>46</v>
      </c>
      <c r="M141" s="6" t="s">
        <v>490</v>
      </c>
      <c r="N141" s="6" t="s">
        <v>48</v>
      </c>
      <c r="O141" s="6" t="s">
        <v>48</v>
      </c>
      <c r="P141" s="6" t="s">
        <v>491</v>
      </c>
      <c r="Q141" s="2">
        <v>1.0</v>
      </c>
      <c r="R141" s="2">
        <v>4.0</v>
      </c>
      <c r="S141" s="2">
        <v>0.0</v>
      </c>
    </row>
    <row r="142" ht="14.25" customHeight="1">
      <c r="A142" s="2" t="s">
        <v>492</v>
      </c>
      <c r="B142" s="2" t="s">
        <v>493</v>
      </c>
      <c r="C142" s="5">
        <v>45867.0</v>
      </c>
      <c r="E142" s="2" t="s">
        <v>494</v>
      </c>
      <c r="H142" s="6" t="s">
        <v>55</v>
      </c>
      <c r="I142" s="6" t="s">
        <v>70</v>
      </c>
      <c r="J142" s="6" t="s">
        <v>57</v>
      </c>
      <c r="K142" s="6" t="s">
        <v>58</v>
      </c>
      <c r="L142" s="6" t="s">
        <v>71</v>
      </c>
      <c r="M142" s="6" t="s">
        <v>495</v>
      </c>
      <c r="N142" s="6" t="s">
        <v>48</v>
      </c>
      <c r="O142" s="6" t="s">
        <v>48</v>
      </c>
      <c r="P142" s="6" t="s">
        <v>48</v>
      </c>
      <c r="Q142" s="2">
        <v>0.0</v>
      </c>
      <c r="R142" s="2">
        <v>0.0</v>
      </c>
      <c r="S142" s="2">
        <v>0.0</v>
      </c>
    </row>
    <row r="143" ht="14.25" customHeight="1">
      <c r="A143" s="2" t="s">
        <v>496</v>
      </c>
      <c r="B143" s="2" t="s">
        <v>465</v>
      </c>
      <c r="C143" s="5">
        <v>45867.0</v>
      </c>
      <c r="E143" s="2" t="s">
        <v>466</v>
      </c>
      <c r="H143" s="6" t="s">
        <v>69</v>
      </c>
      <c r="I143" s="6" t="s">
        <v>70</v>
      </c>
      <c r="J143" s="6" t="s">
        <v>74</v>
      </c>
      <c r="K143" s="6" t="s">
        <v>45</v>
      </c>
      <c r="L143" s="6" t="s">
        <v>71</v>
      </c>
      <c r="M143" s="6" t="s">
        <v>48</v>
      </c>
      <c r="N143" s="6" t="s">
        <v>48</v>
      </c>
      <c r="O143" s="6" t="s">
        <v>48</v>
      </c>
      <c r="P143" s="6" t="s">
        <v>48</v>
      </c>
      <c r="Q143" s="2">
        <v>0.0</v>
      </c>
      <c r="R143" s="2">
        <v>0.0</v>
      </c>
      <c r="S143" s="2">
        <v>0.0</v>
      </c>
    </row>
    <row r="144" ht="14.25" customHeight="1">
      <c r="A144" s="2" t="s">
        <v>497</v>
      </c>
      <c r="B144" s="2" t="s">
        <v>430</v>
      </c>
      <c r="C144" s="5">
        <v>45866.0</v>
      </c>
      <c r="E144" s="2" t="s">
        <v>498</v>
      </c>
      <c r="H144" s="6" t="s">
        <v>69</v>
      </c>
      <c r="I144" s="6" t="s">
        <v>70</v>
      </c>
      <c r="J144" s="6" t="s">
        <v>74</v>
      </c>
      <c r="K144" s="6" t="s">
        <v>45</v>
      </c>
      <c r="L144" s="6" t="s">
        <v>71</v>
      </c>
      <c r="M144" s="6" t="s">
        <v>48</v>
      </c>
      <c r="N144" s="6" t="s">
        <v>48</v>
      </c>
      <c r="O144" s="6" t="s">
        <v>48</v>
      </c>
      <c r="P144" s="6" t="s">
        <v>48</v>
      </c>
      <c r="Q144" s="2">
        <v>0.0</v>
      </c>
      <c r="R144" s="2">
        <v>0.0</v>
      </c>
      <c r="S144" s="2">
        <v>0.0</v>
      </c>
    </row>
    <row r="145" ht="14.25" customHeight="1">
      <c r="A145" s="2" t="s">
        <v>499</v>
      </c>
      <c r="B145" s="2" t="s">
        <v>373</v>
      </c>
      <c r="C145" s="5">
        <v>45865.0</v>
      </c>
      <c r="E145" s="2" t="s">
        <v>374</v>
      </c>
      <c r="H145" s="6" t="s">
        <v>55</v>
      </c>
      <c r="I145" s="6" t="s">
        <v>130</v>
      </c>
      <c r="J145" s="6" t="s">
        <v>57</v>
      </c>
      <c r="K145" s="6" t="s">
        <v>58</v>
      </c>
      <c r="L145" s="6" t="s">
        <v>46</v>
      </c>
      <c r="M145" s="6" t="s">
        <v>375</v>
      </c>
      <c r="N145" s="6" t="s">
        <v>48</v>
      </c>
      <c r="O145" s="6" t="s">
        <v>48</v>
      </c>
      <c r="P145" s="6" t="s">
        <v>376</v>
      </c>
      <c r="Q145" s="2">
        <v>0.0</v>
      </c>
      <c r="R145" s="2">
        <v>0.0</v>
      </c>
      <c r="S145" s="2">
        <v>0.0</v>
      </c>
    </row>
    <row r="146" ht="14.25" customHeight="1">
      <c r="A146" s="2" t="s">
        <v>500</v>
      </c>
      <c r="B146" s="2" t="s">
        <v>445</v>
      </c>
      <c r="C146" s="5">
        <v>45864.0</v>
      </c>
      <c r="E146" s="2" t="s">
        <v>501</v>
      </c>
      <c r="H146" s="6" t="s">
        <v>55</v>
      </c>
      <c r="I146" s="6" t="s">
        <v>130</v>
      </c>
      <c r="J146" s="6" t="s">
        <v>101</v>
      </c>
      <c r="K146" s="6" t="s">
        <v>58</v>
      </c>
      <c r="L146" s="6" t="s">
        <v>46</v>
      </c>
      <c r="M146" s="6" t="s">
        <v>48</v>
      </c>
      <c r="N146" s="6" t="s">
        <v>502</v>
      </c>
      <c r="O146" s="6" t="s">
        <v>48</v>
      </c>
      <c r="P146" s="6" t="s">
        <v>48</v>
      </c>
      <c r="Q146" s="2">
        <v>0.0</v>
      </c>
      <c r="R146" s="2">
        <v>0.0</v>
      </c>
      <c r="S146" s="2">
        <v>0.0</v>
      </c>
    </row>
    <row r="147" ht="14.25" customHeight="1">
      <c r="A147" s="2" t="s">
        <v>503</v>
      </c>
      <c r="B147" s="2" t="s">
        <v>373</v>
      </c>
      <c r="C147" s="5">
        <v>45864.0</v>
      </c>
      <c r="E147" s="2" t="s">
        <v>504</v>
      </c>
      <c r="H147" s="6" t="s">
        <v>55</v>
      </c>
      <c r="I147" s="6" t="s">
        <v>130</v>
      </c>
      <c r="J147" s="6" t="s">
        <v>57</v>
      </c>
      <c r="K147" s="6" t="s">
        <v>58</v>
      </c>
      <c r="L147" s="6" t="s">
        <v>46</v>
      </c>
      <c r="M147" s="6" t="s">
        <v>383</v>
      </c>
      <c r="N147" s="6" t="s">
        <v>48</v>
      </c>
      <c r="O147" s="6" t="s">
        <v>505</v>
      </c>
      <c r="P147" s="6" t="s">
        <v>376</v>
      </c>
      <c r="Q147" s="2">
        <v>0.0</v>
      </c>
      <c r="R147" s="2">
        <v>0.0</v>
      </c>
      <c r="S147" s="2">
        <v>0.0</v>
      </c>
    </row>
    <row r="148" ht="14.25" customHeight="1">
      <c r="A148" s="2" t="s">
        <v>506</v>
      </c>
      <c r="B148" s="2" t="s">
        <v>507</v>
      </c>
      <c r="C148" s="5">
        <v>45863.0</v>
      </c>
      <c r="E148" s="2" t="s">
        <v>508</v>
      </c>
      <c r="H148" s="6" t="s">
        <v>55</v>
      </c>
      <c r="I148" s="6" t="s">
        <v>130</v>
      </c>
      <c r="J148" s="6" t="s">
        <v>57</v>
      </c>
      <c r="K148" s="6" t="s">
        <v>58</v>
      </c>
      <c r="L148" s="6" t="s">
        <v>46</v>
      </c>
      <c r="M148" s="6" t="s">
        <v>48</v>
      </c>
      <c r="N148" s="6" t="s">
        <v>48</v>
      </c>
      <c r="O148" s="6" t="s">
        <v>509</v>
      </c>
      <c r="P148" s="6" t="s">
        <v>48</v>
      </c>
      <c r="Q148" s="2">
        <v>1.0</v>
      </c>
      <c r="R148" s="2">
        <v>0.0</v>
      </c>
      <c r="S148" s="2">
        <v>0.0</v>
      </c>
    </row>
    <row r="149" ht="14.25" customHeight="1">
      <c r="A149" s="2" t="s">
        <v>510</v>
      </c>
      <c r="B149" s="2" t="s">
        <v>445</v>
      </c>
      <c r="C149" s="5">
        <v>45862.0</v>
      </c>
      <c r="E149" s="2" t="s">
        <v>501</v>
      </c>
      <c r="H149" s="6" t="s">
        <v>55</v>
      </c>
      <c r="I149" s="6" t="s">
        <v>130</v>
      </c>
      <c r="J149" s="6" t="s">
        <v>57</v>
      </c>
      <c r="K149" s="6" t="s">
        <v>58</v>
      </c>
      <c r="L149" s="6" t="s">
        <v>92</v>
      </c>
      <c r="M149" s="6" t="s">
        <v>48</v>
      </c>
      <c r="N149" s="6" t="s">
        <v>502</v>
      </c>
      <c r="O149" s="6" t="s">
        <v>48</v>
      </c>
      <c r="P149" s="6" t="s">
        <v>48</v>
      </c>
      <c r="Q149" s="2">
        <v>0.0</v>
      </c>
      <c r="R149" s="2">
        <v>0.0</v>
      </c>
      <c r="S149" s="2">
        <v>0.0</v>
      </c>
    </row>
    <row r="150" ht="14.25" customHeight="1">
      <c r="A150" s="2" t="s">
        <v>511</v>
      </c>
      <c r="B150" s="2" t="s">
        <v>465</v>
      </c>
      <c r="C150" s="5">
        <v>45861.0</v>
      </c>
      <c r="E150" s="2" t="s">
        <v>466</v>
      </c>
      <c r="H150" s="6" t="s">
        <v>69</v>
      </c>
      <c r="I150" s="6" t="s">
        <v>70</v>
      </c>
      <c r="J150" s="6" t="s">
        <v>74</v>
      </c>
      <c r="K150" s="6" t="s">
        <v>45</v>
      </c>
      <c r="L150" s="6" t="s">
        <v>71</v>
      </c>
      <c r="M150" s="6" t="s">
        <v>48</v>
      </c>
      <c r="N150" s="6" t="s">
        <v>48</v>
      </c>
      <c r="O150" s="6" t="s">
        <v>48</v>
      </c>
      <c r="P150" s="6" t="s">
        <v>48</v>
      </c>
      <c r="Q150" s="2">
        <v>0.0</v>
      </c>
      <c r="R150" s="2">
        <v>0.0</v>
      </c>
      <c r="S150" s="2">
        <v>0.0</v>
      </c>
    </row>
    <row r="151" ht="14.25" customHeight="1">
      <c r="A151" s="2" t="s">
        <v>512</v>
      </c>
      <c r="B151" s="2" t="s">
        <v>138</v>
      </c>
      <c r="C151" s="5">
        <v>45861.0</v>
      </c>
      <c r="E151" s="2" t="s">
        <v>513</v>
      </c>
      <c r="H151" s="6" t="s">
        <v>42</v>
      </c>
      <c r="I151" s="6" t="s">
        <v>43</v>
      </c>
      <c r="J151" s="6" t="s">
        <v>44</v>
      </c>
      <c r="K151" s="6" t="s">
        <v>45</v>
      </c>
      <c r="L151" s="6" t="s">
        <v>46</v>
      </c>
      <c r="M151" s="6" t="s">
        <v>514</v>
      </c>
      <c r="N151" s="6" t="s">
        <v>515</v>
      </c>
      <c r="O151" s="6" t="s">
        <v>48</v>
      </c>
      <c r="P151" s="6" t="s">
        <v>48</v>
      </c>
      <c r="Q151" s="2">
        <v>0.0</v>
      </c>
      <c r="R151" s="2">
        <v>0.0</v>
      </c>
      <c r="S151" s="2">
        <v>0.0</v>
      </c>
    </row>
    <row r="152" ht="14.25" customHeight="1">
      <c r="A152" s="2" t="s">
        <v>516</v>
      </c>
      <c r="B152" s="2" t="s">
        <v>138</v>
      </c>
      <c r="C152" s="5">
        <v>45860.0</v>
      </c>
      <c r="E152" s="2" t="s">
        <v>517</v>
      </c>
      <c r="H152" s="6" t="s">
        <v>42</v>
      </c>
      <c r="I152" s="6" t="s">
        <v>43</v>
      </c>
      <c r="J152" s="6" t="s">
        <v>44</v>
      </c>
      <c r="K152" s="6" t="s">
        <v>45</v>
      </c>
      <c r="L152" s="6" t="s">
        <v>46</v>
      </c>
      <c r="M152" s="6" t="s">
        <v>518</v>
      </c>
      <c r="N152" s="6" t="s">
        <v>48</v>
      </c>
      <c r="O152" s="6" t="s">
        <v>48</v>
      </c>
      <c r="P152" s="6" t="s">
        <v>48</v>
      </c>
      <c r="Q152" s="2">
        <v>0.0</v>
      </c>
      <c r="R152" s="2">
        <v>0.0</v>
      </c>
      <c r="S152" s="2">
        <v>0.0</v>
      </c>
    </row>
    <row r="153" ht="14.25" customHeight="1">
      <c r="A153" s="2" t="s">
        <v>519</v>
      </c>
      <c r="B153" s="2" t="s">
        <v>373</v>
      </c>
      <c r="C153" s="5">
        <v>45857.0</v>
      </c>
      <c r="E153" s="2" t="s">
        <v>374</v>
      </c>
      <c r="H153" s="6" t="s">
        <v>55</v>
      </c>
      <c r="I153" s="6" t="s">
        <v>130</v>
      </c>
      <c r="J153" s="6" t="s">
        <v>57</v>
      </c>
      <c r="K153" s="6" t="s">
        <v>58</v>
      </c>
      <c r="L153" s="6" t="s">
        <v>46</v>
      </c>
      <c r="M153" s="6" t="s">
        <v>383</v>
      </c>
      <c r="N153" s="6" t="s">
        <v>48</v>
      </c>
      <c r="O153" s="6" t="s">
        <v>48</v>
      </c>
      <c r="P153" s="6" t="s">
        <v>376</v>
      </c>
      <c r="Q153" s="2">
        <v>0.0</v>
      </c>
      <c r="R153" s="2">
        <v>0.0</v>
      </c>
      <c r="S153" s="2">
        <v>0.0</v>
      </c>
    </row>
    <row r="154" ht="14.25" customHeight="1">
      <c r="A154" s="2" t="s">
        <v>520</v>
      </c>
      <c r="B154" s="2" t="s">
        <v>521</v>
      </c>
      <c r="C154" s="5">
        <v>45856.0</v>
      </c>
      <c r="E154" s="2" t="s">
        <v>522</v>
      </c>
      <c r="H154" s="6" t="s">
        <v>55</v>
      </c>
      <c r="I154" s="6" t="s">
        <v>56</v>
      </c>
      <c r="J154" s="6" t="s">
        <v>101</v>
      </c>
      <c r="K154" s="6" t="s">
        <v>45</v>
      </c>
      <c r="L154" s="6" t="s">
        <v>46</v>
      </c>
      <c r="M154" s="6" t="s">
        <v>143</v>
      </c>
      <c r="N154" s="6" t="s">
        <v>48</v>
      </c>
      <c r="O154" s="6" t="s">
        <v>48</v>
      </c>
      <c r="P154" s="6" t="s">
        <v>523</v>
      </c>
      <c r="Q154" s="2">
        <v>5.0</v>
      </c>
      <c r="R154" s="2">
        <v>4.0</v>
      </c>
      <c r="S154" s="2">
        <v>0.0</v>
      </c>
    </row>
    <row r="155" ht="14.25" customHeight="1">
      <c r="A155" s="2" t="s">
        <v>524</v>
      </c>
      <c r="B155" s="2" t="s">
        <v>138</v>
      </c>
      <c r="C155" s="5">
        <v>45856.0</v>
      </c>
      <c r="E155" s="2" t="s">
        <v>525</v>
      </c>
      <c r="H155" s="6" t="s">
        <v>42</v>
      </c>
      <c r="I155" s="6" t="s">
        <v>43</v>
      </c>
      <c r="J155" s="6" t="s">
        <v>44</v>
      </c>
      <c r="K155" s="6" t="s">
        <v>45</v>
      </c>
      <c r="L155" s="6" t="s">
        <v>46</v>
      </c>
      <c r="M155" s="6" t="s">
        <v>526</v>
      </c>
      <c r="N155" s="6" t="s">
        <v>48</v>
      </c>
      <c r="O155" s="6" t="s">
        <v>48</v>
      </c>
      <c r="P155" s="6" t="s">
        <v>48</v>
      </c>
      <c r="Q155" s="2">
        <v>2.0</v>
      </c>
      <c r="R155" s="2">
        <v>1.0</v>
      </c>
      <c r="S155" s="2">
        <v>1.0</v>
      </c>
    </row>
    <row r="156" ht="14.25" customHeight="1">
      <c r="A156" s="2" t="s">
        <v>527</v>
      </c>
      <c r="B156" s="2" t="s">
        <v>373</v>
      </c>
      <c r="C156" s="5">
        <v>45856.0</v>
      </c>
      <c r="E156" s="2" t="s">
        <v>374</v>
      </c>
      <c r="H156" s="6" t="s">
        <v>55</v>
      </c>
      <c r="I156" s="6" t="s">
        <v>130</v>
      </c>
      <c r="J156" s="6" t="s">
        <v>57</v>
      </c>
      <c r="K156" s="6" t="s">
        <v>58</v>
      </c>
      <c r="L156" s="6" t="s">
        <v>46</v>
      </c>
      <c r="M156" s="6" t="s">
        <v>48</v>
      </c>
      <c r="N156" s="6" t="s">
        <v>48</v>
      </c>
      <c r="O156" s="6" t="s">
        <v>48</v>
      </c>
      <c r="P156" s="6" t="s">
        <v>376</v>
      </c>
      <c r="Q156" s="2">
        <v>0.0</v>
      </c>
      <c r="R156" s="2">
        <v>0.0</v>
      </c>
      <c r="S156" s="2">
        <v>0.0</v>
      </c>
    </row>
    <row r="157" ht="14.25" customHeight="1">
      <c r="A157" s="2" t="s">
        <v>528</v>
      </c>
      <c r="B157" s="2" t="s">
        <v>445</v>
      </c>
      <c r="C157" s="5">
        <v>45855.0</v>
      </c>
      <c r="E157" s="2" t="s">
        <v>529</v>
      </c>
      <c r="H157" s="6" t="s">
        <v>55</v>
      </c>
      <c r="I157" s="6" t="s">
        <v>130</v>
      </c>
      <c r="J157" s="6" t="s">
        <v>101</v>
      </c>
      <c r="K157" s="6" t="s">
        <v>58</v>
      </c>
      <c r="L157" s="6" t="s">
        <v>92</v>
      </c>
      <c r="M157" s="6" t="s">
        <v>530</v>
      </c>
      <c r="N157" s="6" t="s">
        <v>278</v>
      </c>
      <c r="O157" s="6" t="s">
        <v>48</v>
      </c>
      <c r="P157" s="6" t="s">
        <v>48</v>
      </c>
      <c r="Q157" s="2">
        <v>0.0</v>
      </c>
      <c r="R157" s="2">
        <v>0.0</v>
      </c>
      <c r="S157" s="2">
        <v>0.0</v>
      </c>
    </row>
    <row r="158" ht="14.25" customHeight="1">
      <c r="A158" s="2" t="s">
        <v>531</v>
      </c>
      <c r="B158" s="2" t="s">
        <v>465</v>
      </c>
      <c r="C158" s="5">
        <v>45855.0</v>
      </c>
      <c r="E158" s="2" t="s">
        <v>466</v>
      </c>
      <c r="H158" s="6" t="s">
        <v>69</v>
      </c>
      <c r="I158" s="6" t="s">
        <v>70</v>
      </c>
      <c r="J158" s="6" t="s">
        <v>74</v>
      </c>
      <c r="K158" s="6" t="s">
        <v>45</v>
      </c>
      <c r="L158" s="6" t="s">
        <v>71</v>
      </c>
      <c r="M158" s="6" t="s">
        <v>48</v>
      </c>
      <c r="N158" s="6" t="s">
        <v>48</v>
      </c>
      <c r="O158" s="6" t="s">
        <v>48</v>
      </c>
      <c r="P158" s="6" t="s">
        <v>48</v>
      </c>
      <c r="Q158" s="2">
        <v>0.0</v>
      </c>
      <c r="R158" s="2">
        <v>0.0</v>
      </c>
      <c r="S158" s="2">
        <v>0.0</v>
      </c>
    </row>
    <row r="159" ht="14.25" customHeight="1">
      <c r="A159" s="2" t="s">
        <v>532</v>
      </c>
      <c r="B159" s="2" t="s">
        <v>465</v>
      </c>
      <c r="C159" s="5">
        <v>45854.0</v>
      </c>
      <c r="E159" s="2" t="s">
        <v>466</v>
      </c>
      <c r="H159" s="6" t="s">
        <v>69</v>
      </c>
      <c r="I159" s="6" t="s">
        <v>70</v>
      </c>
      <c r="J159" s="6" t="s">
        <v>74</v>
      </c>
      <c r="K159" s="6" t="s">
        <v>45</v>
      </c>
      <c r="L159" s="6" t="s">
        <v>71</v>
      </c>
      <c r="M159" s="6" t="s">
        <v>48</v>
      </c>
      <c r="N159" s="6" t="s">
        <v>48</v>
      </c>
      <c r="O159" s="6" t="s">
        <v>48</v>
      </c>
      <c r="P159" s="6" t="s">
        <v>48</v>
      </c>
      <c r="Q159" s="2">
        <v>0.0</v>
      </c>
      <c r="R159" s="2">
        <v>0.0</v>
      </c>
      <c r="S159" s="2">
        <v>0.0</v>
      </c>
    </row>
    <row r="160" ht="14.25" customHeight="1">
      <c r="A160" s="2" t="s">
        <v>533</v>
      </c>
      <c r="B160" s="2" t="s">
        <v>445</v>
      </c>
      <c r="C160" s="5">
        <v>45854.0</v>
      </c>
      <c r="E160" s="2" t="s">
        <v>534</v>
      </c>
      <c r="H160" s="6" t="s">
        <v>69</v>
      </c>
      <c r="I160" s="6" t="s">
        <v>70</v>
      </c>
      <c r="J160" s="6" t="s">
        <v>57</v>
      </c>
      <c r="K160" s="6" t="s">
        <v>58</v>
      </c>
      <c r="L160" s="6" t="s">
        <v>46</v>
      </c>
      <c r="M160" s="6" t="s">
        <v>530</v>
      </c>
      <c r="N160" s="6" t="s">
        <v>283</v>
      </c>
      <c r="O160" s="6" t="s">
        <v>48</v>
      </c>
      <c r="P160" s="6" t="s">
        <v>48</v>
      </c>
      <c r="Q160" s="2">
        <v>0.0</v>
      </c>
      <c r="R160" s="2">
        <v>1.0</v>
      </c>
      <c r="S160" s="2">
        <v>0.0</v>
      </c>
    </row>
    <row r="161" ht="14.25" customHeight="1">
      <c r="A161" s="2" t="s">
        <v>535</v>
      </c>
      <c r="B161" s="2" t="s">
        <v>129</v>
      </c>
      <c r="C161" s="5">
        <v>45853.0</v>
      </c>
      <c r="D161" s="2" t="s">
        <v>178</v>
      </c>
      <c r="E161" s="2" t="s">
        <v>536</v>
      </c>
      <c r="H161" s="6" t="s">
        <v>55</v>
      </c>
      <c r="I161" s="6" t="s">
        <v>130</v>
      </c>
      <c r="J161" s="6" t="s">
        <v>57</v>
      </c>
      <c r="K161" s="6" t="s">
        <v>58</v>
      </c>
      <c r="L161" s="6" t="s">
        <v>71</v>
      </c>
      <c r="M161" s="6" t="s">
        <v>537</v>
      </c>
      <c r="N161" s="6" t="s">
        <v>48</v>
      </c>
      <c r="O161" s="6" t="s">
        <v>48</v>
      </c>
      <c r="P161" s="6" t="s">
        <v>48</v>
      </c>
      <c r="Q161" s="2">
        <v>0.0</v>
      </c>
      <c r="R161" s="2">
        <v>0.0</v>
      </c>
      <c r="S161" s="2">
        <v>0.0</v>
      </c>
    </row>
    <row r="162" ht="14.25" customHeight="1">
      <c r="A162" s="2" t="s">
        <v>538</v>
      </c>
      <c r="B162" s="2" t="s">
        <v>445</v>
      </c>
      <c r="C162" s="5">
        <v>45853.0</v>
      </c>
      <c r="E162" s="2" t="s">
        <v>539</v>
      </c>
      <c r="H162" s="6" t="s">
        <v>55</v>
      </c>
      <c r="I162" s="6" t="s">
        <v>70</v>
      </c>
      <c r="J162" s="6" t="s">
        <v>74</v>
      </c>
      <c r="K162" s="6" t="s">
        <v>58</v>
      </c>
      <c r="L162" s="6" t="s">
        <v>71</v>
      </c>
      <c r="M162" s="6" t="s">
        <v>48</v>
      </c>
      <c r="N162" s="6" t="s">
        <v>502</v>
      </c>
      <c r="O162" s="6" t="s">
        <v>48</v>
      </c>
      <c r="P162" s="6" t="s">
        <v>48</v>
      </c>
      <c r="Q162" s="2">
        <v>0.0</v>
      </c>
      <c r="R162" s="2">
        <v>0.0</v>
      </c>
      <c r="S162" s="2">
        <v>0.0</v>
      </c>
    </row>
    <row r="163" ht="14.25" customHeight="1">
      <c r="A163" s="2" t="s">
        <v>540</v>
      </c>
      <c r="B163" s="2" t="s">
        <v>465</v>
      </c>
      <c r="C163" s="5">
        <v>45853.0</v>
      </c>
      <c r="E163" s="2" t="s">
        <v>466</v>
      </c>
      <c r="H163" s="6" t="s">
        <v>69</v>
      </c>
      <c r="I163" s="6" t="s">
        <v>70</v>
      </c>
      <c r="J163" s="6" t="s">
        <v>74</v>
      </c>
      <c r="K163" s="6" t="s">
        <v>45</v>
      </c>
      <c r="L163" s="6" t="s">
        <v>71</v>
      </c>
      <c r="M163" s="6" t="s">
        <v>48</v>
      </c>
      <c r="N163" s="6" t="s">
        <v>48</v>
      </c>
      <c r="O163" s="6" t="s">
        <v>48</v>
      </c>
      <c r="P163" s="6" t="s">
        <v>48</v>
      </c>
      <c r="Q163" s="2">
        <v>0.0</v>
      </c>
      <c r="R163" s="2">
        <v>0.0</v>
      </c>
      <c r="S163" s="2">
        <v>0.0</v>
      </c>
    </row>
    <row r="164" ht="14.25" customHeight="1">
      <c r="A164" s="2" t="s">
        <v>541</v>
      </c>
      <c r="B164" s="2" t="s">
        <v>445</v>
      </c>
      <c r="C164" s="5">
        <v>45852.0</v>
      </c>
      <c r="E164" s="2" t="s">
        <v>539</v>
      </c>
      <c r="H164" s="6" t="s">
        <v>55</v>
      </c>
      <c r="I164" s="6" t="s">
        <v>56</v>
      </c>
      <c r="J164" s="6" t="s">
        <v>101</v>
      </c>
      <c r="K164" s="6" t="s">
        <v>58</v>
      </c>
      <c r="L164" s="6" t="s">
        <v>92</v>
      </c>
      <c r="M164" s="6" t="s">
        <v>48</v>
      </c>
      <c r="N164" s="6" t="s">
        <v>502</v>
      </c>
      <c r="O164" s="6" t="s">
        <v>48</v>
      </c>
      <c r="P164" s="6" t="s">
        <v>48</v>
      </c>
      <c r="Q164" s="2">
        <v>0.0</v>
      </c>
      <c r="R164" s="2">
        <v>0.0</v>
      </c>
      <c r="S164" s="2">
        <v>0.0</v>
      </c>
    </row>
    <row r="165" ht="14.25" customHeight="1">
      <c r="A165" s="2" t="s">
        <v>542</v>
      </c>
      <c r="B165" s="2" t="s">
        <v>373</v>
      </c>
      <c r="C165" s="5">
        <v>45851.0</v>
      </c>
      <c r="E165" s="2" t="s">
        <v>374</v>
      </c>
      <c r="H165" s="6" t="s">
        <v>55</v>
      </c>
      <c r="I165" s="6" t="s">
        <v>130</v>
      </c>
      <c r="J165" s="6" t="s">
        <v>57</v>
      </c>
      <c r="K165" s="6" t="s">
        <v>58</v>
      </c>
      <c r="L165" s="6" t="s">
        <v>46</v>
      </c>
      <c r="M165" s="6" t="s">
        <v>383</v>
      </c>
      <c r="N165" s="6" t="s">
        <v>48</v>
      </c>
      <c r="O165" s="6" t="s">
        <v>48</v>
      </c>
      <c r="P165" s="6" t="s">
        <v>376</v>
      </c>
      <c r="Q165" s="2">
        <v>0.0</v>
      </c>
      <c r="R165" s="2">
        <v>0.0</v>
      </c>
      <c r="S165" s="2">
        <v>0.0</v>
      </c>
    </row>
    <row r="166" ht="14.25" customHeight="1">
      <c r="A166" s="2" t="s">
        <v>543</v>
      </c>
      <c r="B166" s="2" t="s">
        <v>313</v>
      </c>
      <c r="C166" s="5">
        <v>45850.0</v>
      </c>
      <c r="E166" s="2" t="s">
        <v>544</v>
      </c>
      <c r="H166" s="6" t="s">
        <v>69</v>
      </c>
      <c r="I166" s="6" t="s">
        <v>70</v>
      </c>
      <c r="J166" s="6" t="s">
        <v>74</v>
      </c>
      <c r="K166" s="6" t="s">
        <v>45</v>
      </c>
      <c r="L166" s="6" t="s">
        <v>46</v>
      </c>
      <c r="M166" s="6" t="s">
        <v>48</v>
      </c>
      <c r="N166" s="6" t="s">
        <v>48</v>
      </c>
      <c r="O166" s="6" t="s">
        <v>545</v>
      </c>
      <c r="P166" s="6" t="s">
        <v>48</v>
      </c>
      <c r="Q166" s="2">
        <v>2.0</v>
      </c>
      <c r="R166" s="2">
        <v>0.0</v>
      </c>
      <c r="S166" s="2">
        <v>1.0</v>
      </c>
    </row>
    <row r="167" ht="14.25" customHeight="1">
      <c r="A167" s="2" t="s">
        <v>546</v>
      </c>
      <c r="B167" s="2" t="s">
        <v>465</v>
      </c>
      <c r="C167" s="5">
        <v>45849.0</v>
      </c>
      <c r="E167" s="2" t="s">
        <v>466</v>
      </c>
      <c r="H167" s="6" t="s">
        <v>69</v>
      </c>
      <c r="I167" s="6" t="s">
        <v>70</v>
      </c>
      <c r="J167" s="6" t="s">
        <v>74</v>
      </c>
      <c r="K167" s="6" t="s">
        <v>45</v>
      </c>
      <c r="L167" s="6" t="s">
        <v>71</v>
      </c>
      <c r="M167" s="6" t="s">
        <v>48</v>
      </c>
      <c r="N167" s="6" t="s">
        <v>48</v>
      </c>
      <c r="O167" s="6" t="s">
        <v>48</v>
      </c>
      <c r="P167" s="6" t="s">
        <v>48</v>
      </c>
      <c r="Q167" s="2">
        <v>0.0</v>
      </c>
      <c r="R167" s="2">
        <v>0.0</v>
      </c>
      <c r="S167" s="2">
        <v>0.0</v>
      </c>
    </row>
    <row r="168" ht="14.25" customHeight="1">
      <c r="A168" s="2" t="s">
        <v>547</v>
      </c>
      <c r="B168" s="2" t="s">
        <v>465</v>
      </c>
      <c r="C168" s="5">
        <v>45848.0</v>
      </c>
      <c r="E168" s="2" t="s">
        <v>466</v>
      </c>
      <c r="H168" s="6" t="s">
        <v>69</v>
      </c>
      <c r="I168" s="6" t="s">
        <v>70</v>
      </c>
      <c r="J168" s="6" t="s">
        <v>74</v>
      </c>
      <c r="K168" s="6" t="s">
        <v>45</v>
      </c>
      <c r="L168" s="6" t="s">
        <v>71</v>
      </c>
      <c r="M168" s="6" t="s">
        <v>48</v>
      </c>
      <c r="N168" s="6" t="s">
        <v>48</v>
      </c>
      <c r="O168" s="6" t="s">
        <v>48</v>
      </c>
      <c r="P168" s="6" t="s">
        <v>48</v>
      </c>
      <c r="Q168" s="2">
        <v>0.0</v>
      </c>
      <c r="R168" s="2">
        <v>0.0</v>
      </c>
      <c r="S168" s="2">
        <v>0.0</v>
      </c>
    </row>
    <row r="169" ht="14.25" customHeight="1">
      <c r="A169" s="2" t="s">
        <v>548</v>
      </c>
      <c r="B169" s="2" t="s">
        <v>445</v>
      </c>
      <c r="C169" s="5">
        <v>45845.0</v>
      </c>
      <c r="E169" s="2" t="s">
        <v>529</v>
      </c>
      <c r="H169" s="6" t="s">
        <v>69</v>
      </c>
      <c r="I169" s="6" t="s">
        <v>70</v>
      </c>
      <c r="J169" s="6" t="s">
        <v>57</v>
      </c>
      <c r="K169" s="6" t="s">
        <v>58</v>
      </c>
      <c r="L169" s="6" t="s">
        <v>92</v>
      </c>
      <c r="M169" s="6" t="s">
        <v>530</v>
      </c>
      <c r="N169" s="6" t="s">
        <v>278</v>
      </c>
      <c r="O169" s="6" t="s">
        <v>48</v>
      </c>
      <c r="P169" s="6" t="s">
        <v>48</v>
      </c>
      <c r="Q169" s="2">
        <v>1.0</v>
      </c>
      <c r="R169" s="2">
        <v>0.0</v>
      </c>
      <c r="S169" s="2">
        <v>0.0</v>
      </c>
    </row>
    <row r="170" ht="14.25" customHeight="1">
      <c r="A170" s="2" t="s">
        <v>549</v>
      </c>
      <c r="B170" s="2" t="s">
        <v>445</v>
      </c>
      <c r="C170" s="5">
        <v>45844.0</v>
      </c>
      <c r="E170" s="2" t="s">
        <v>550</v>
      </c>
      <c r="H170" s="6" t="s">
        <v>55</v>
      </c>
      <c r="I170" s="6" t="s">
        <v>70</v>
      </c>
      <c r="J170" s="6" t="s">
        <v>57</v>
      </c>
      <c r="K170" s="6" t="s">
        <v>58</v>
      </c>
      <c r="L170" s="6" t="s">
        <v>71</v>
      </c>
      <c r="M170" s="6" t="s">
        <v>48</v>
      </c>
      <c r="N170" s="6" t="s">
        <v>502</v>
      </c>
      <c r="O170" s="6" t="s">
        <v>48</v>
      </c>
      <c r="P170" s="6" t="s">
        <v>48</v>
      </c>
      <c r="Q170" s="2">
        <v>0.0</v>
      </c>
      <c r="R170" s="2">
        <v>0.0</v>
      </c>
      <c r="S170" s="2">
        <v>0.0</v>
      </c>
    </row>
    <row r="171" ht="14.25" customHeight="1">
      <c r="A171" s="2" t="s">
        <v>551</v>
      </c>
      <c r="B171" s="2" t="s">
        <v>465</v>
      </c>
      <c r="C171" s="5">
        <v>45843.0</v>
      </c>
      <c r="E171" s="2" t="s">
        <v>466</v>
      </c>
      <c r="H171" s="6" t="s">
        <v>69</v>
      </c>
      <c r="I171" s="6" t="s">
        <v>70</v>
      </c>
      <c r="J171" s="6" t="s">
        <v>74</v>
      </c>
      <c r="K171" s="6" t="s">
        <v>45</v>
      </c>
      <c r="L171" s="6" t="s">
        <v>71</v>
      </c>
      <c r="M171" s="6" t="s">
        <v>48</v>
      </c>
      <c r="N171" s="6" t="s">
        <v>48</v>
      </c>
      <c r="O171" s="6" t="s">
        <v>48</v>
      </c>
      <c r="P171" s="6" t="s">
        <v>48</v>
      </c>
      <c r="Q171" s="2">
        <v>0.0</v>
      </c>
      <c r="R171" s="2">
        <v>0.0</v>
      </c>
      <c r="S171" s="2">
        <v>0.0</v>
      </c>
    </row>
    <row r="172" ht="14.25" customHeight="1">
      <c r="A172" s="2" t="s">
        <v>552</v>
      </c>
      <c r="B172" s="2" t="s">
        <v>373</v>
      </c>
      <c r="C172" s="5">
        <v>45843.0</v>
      </c>
      <c r="E172" s="2" t="s">
        <v>553</v>
      </c>
      <c r="H172" s="6" t="s">
        <v>55</v>
      </c>
      <c r="I172" s="6" t="s">
        <v>70</v>
      </c>
      <c r="J172" s="6" t="s">
        <v>101</v>
      </c>
      <c r="K172" s="6" t="s">
        <v>58</v>
      </c>
      <c r="L172" s="6" t="s">
        <v>46</v>
      </c>
      <c r="M172" s="6" t="s">
        <v>554</v>
      </c>
      <c r="N172" s="6" t="s">
        <v>48</v>
      </c>
      <c r="O172" s="6" t="s">
        <v>48</v>
      </c>
      <c r="P172" s="6" t="s">
        <v>376</v>
      </c>
      <c r="Q172" s="2">
        <v>0.0</v>
      </c>
      <c r="R172" s="2">
        <v>0.0</v>
      </c>
      <c r="S172" s="2">
        <v>0.0</v>
      </c>
    </row>
    <row r="173" ht="14.25" customHeight="1">
      <c r="A173" s="2" t="s">
        <v>555</v>
      </c>
      <c r="B173" s="2" t="s">
        <v>465</v>
      </c>
      <c r="C173" s="5">
        <v>45842.0</v>
      </c>
      <c r="E173" s="2" t="s">
        <v>466</v>
      </c>
      <c r="H173" s="6" t="s">
        <v>69</v>
      </c>
      <c r="I173" s="6" t="s">
        <v>70</v>
      </c>
      <c r="J173" s="6" t="s">
        <v>74</v>
      </c>
      <c r="K173" s="6" t="s">
        <v>45</v>
      </c>
      <c r="L173" s="6" t="s">
        <v>71</v>
      </c>
      <c r="M173" s="6" t="s">
        <v>48</v>
      </c>
      <c r="N173" s="6" t="s">
        <v>48</v>
      </c>
      <c r="O173" s="6" t="s">
        <v>48</v>
      </c>
      <c r="P173" s="6" t="s">
        <v>48</v>
      </c>
      <c r="Q173" s="2">
        <v>0.0</v>
      </c>
      <c r="R173" s="2">
        <v>0.0</v>
      </c>
      <c r="S173" s="2">
        <v>0.0</v>
      </c>
    </row>
    <row r="174" ht="14.25" customHeight="1">
      <c r="A174" s="2" t="s">
        <v>556</v>
      </c>
      <c r="B174" s="2" t="s">
        <v>465</v>
      </c>
      <c r="C174" s="5">
        <v>45842.0</v>
      </c>
      <c r="E174" s="2" t="s">
        <v>466</v>
      </c>
      <c r="H174" s="6" t="s">
        <v>69</v>
      </c>
      <c r="I174" s="6" t="s">
        <v>70</v>
      </c>
      <c r="J174" s="6" t="s">
        <v>74</v>
      </c>
      <c r="K174" s="6" t="s">
        <v>45</v>
      </c>
      <c r="L174" s="6" t="s">
        <v>71</v>
      </c>
      <c r="M174" s="6" t="s">
        <v>48</v>
      </c>
      <c r="N174" s="6" t="s">
        <v>48</v>
      </c>
      <c r="O174" s="6" t="s">
        <v>48</v>
      </c>
      <c r="P174" s="6" t="s">
        <v>48</v>
      </c>
      <c r="Q174" s="2">
        <v>0.0</v>
      </c>
      <c r="R174" s="2">
        <v>0.0</v>
      </c>
      <c r="S174" s="2">
        <v>0.0</v>
      </c>
    </row>
    <row r="175" ht="14.25" customHeight="1">
      <c r="A175" s="2" t="s">
        <v>557</v>
      </c>
      <c r="B175" s="2" t="s">
        <v>558</v>
      </c>
      <c r="C175" s="5">
        <v>45840.0</v>
      </c>
      <c r="E175" s="2" t="s">
        <v>559</v>
      </c>
      <c r="G175" s="7" t="s">
        <v>560</v>
      </c>
      <c r="H175" s="6" t="s">
        <v>55</v>
      </c>
      <c r="I175" s="6" t="s">
        <v>130</v>
      </c>
      <c r="J175" s="6" t="s">
        <v>57</v>
      </c>
      <c r="K175" s="6" t="s">
        <v>58</v>
      </c>
      <c r="L175" s="6" t="s">
        <v>46</v>
      </c>
      <c r="M175" s="6" t="s">
        <v>48</v>
      </c>
      <c r="N175" s="6" t="s">
        <v>48</v>
      </c>
      <c r="O175" s="6" t="s">
        <v>48</v>
      </c>
      <c r="P175" s="6" t="s">
        <v>561</v>
      </c>
      <c r="Q175" s="2">
        <v>2.0</v>
      </c>
      <c r="R175" s="2">
        <v>3.0</v>
      </c>
      <c r="S175" s="2">
        <v>0.0</v>
      </c>
    </row>
    <row r="176" ht="14.25" customHeight="1">
      <c r="A176" s="2" t="s">
        <v>562</v>
      </c>
      <c r="B176" s="2" t="s">
        <v>445</v>
      </c>
      <c r="C176" s="5">
        <v>45840.0</v>
      </c>
      <c r="E176" s="2" t="s">
        <v>446</v>
      </c>
      <c r="H176" s="6" t="s">
        <v>55</v>
      </c>
      <c r="I176" s="6" t="s">
        <v>130</v>
      </c>
      <c r="J176" s="6" t="s">
        <v>101</v>
      </c>
      <c r="K176" s="6" t="s">
        <v>58</v>
      </c>
      <c r="L176" s="6" t="s">
        <v>92</v>
      </c>
      <c r="M176" s="6" t="s">
        <v>48</v>
      </c>
      <c r="N176" s="6" t="s">
        <v>502</v>
      </c>
      <c r="O176" s="6" t="s">
        <v>48</v>
      </c>
      <c r="P176" s="6" t="s">
        <v>48</v>
      </c>
      <c r="Q176" s="2">
        <v>0.0</v>
      </c>
      <c r="R176" s="2">
        <v>0.0</v>
      </c>
      <c r="S176" s="2">
        <v>0.0</v>
      </c>
    </row>
    <row r="177" ht="14.25" customHeight="1">
      <c r="A177" s="2" t="s">
        <v>563</v>
      </c>
      <c r="B177" s="2" t="s">
        <v>465</v>
      </c>
      <c r="C177" s="5">
        <v>45840.0</v>
      </c>
      <c r="E177" s="2" t="s">
        <v>466</v>
      </c>
      <c r="H177" s="6" t="s">
        <v>69</v>
      </c>
      <c r="I177" s="6" t="s">
        <v>70</v>
      </c>
      <c r="J177" s="6" t="s">
        <v>74</v>
      </c>
      <c r="K177" s="6" t="s">
        <v>45</v>
      </c>
      <c r="L177" s="6" t="s">
        <v>71</v>
      </c>
      <c r="M177" s="6" t="s">
        <v>48</v>
      </c>
      <c r="N177" s="6" t="s">
        <v>48</v>
      </c>
      <c r="O177" s="6" t="s">
        <v>48</v>
      </c>
      <c r="P177" s="6" t="s">
        <v>48</v>
      </c>
      <c r="Q177" s="2">
        <v>0.0</v>
      </c>
      <c r="R177" s="2">
        <v>0.0</v>
      </c>
      <c r="S177" s="2">
        <v>0.0</v>
      </c>
    </row>
    <row r="178" ht="14.25" customHeight="1">
      <c r="A178" s="2" t="s">
        <v>564</v>
      </c>
      <c r="B178" s="2" t="s">
        <v>445</v>
      </c>
      <c r="C178" s="5">
        <v>45840.0</v>
      </c>
      <c r="E178" s="2" t="s">
        <v>565</v>
      </c>
      <c r="H178" s="6" t="s">
        <v>69</v>
      </c>
      <c r="I178" s="6" t="s">
        <v>70</v>
      </c>
      <c r="J178" s="6" t="s">
        <v>57</v>
      </c>
      <c r="K178" s="6" t="s">
        <v>58</v>
      </c>
      <c r="L178" s="6" t="s">
        <v>92</v>
      </c>
      <c r="M178" s="6" t="s">
        <v>48</v>
      </c>
      <c r="N178" s="6" t="s">
        <v>566</v>
      </c>
      <c r="O178" s="6" t="s">
        <v>48</v>
      </c>
      <c r="P178" s="6" t="s">
        <v>48</v>
      </c>
      <c r="Q178" s="2">
        <v>0.0</v>
      </c>
      <c r="R178" s="2">
        <v>0.0</v>
      </c>
      <c r="S178" s="2">
        <v>0.0</v>
      </c>
    </row>
    <row r="179" ht="14.25" customHeight="1">
      <c r="A179" s="2" t="s">
        <v>567</v>
      </c>
      <c r="B179" s="2" t="s">
        <v>465</v>
      </c>
      <c r="C179" s="5">
        <v>45840.0</v>
      </c>
      <c r="E179" s="2" t="s">
        <v>466</v>
      </c>
      <c r="H179" s="6" t="s">
        <v>69</v>
      </c>
      <c r="I179" s="6" t="s">
        <v>70</v>
      </c>
      <c r="J179" s="6" t="s">
        <v>74</v>
      </c>
      <c r="K179" s="6" t="s">
        <v>45</v>
      </c>
      <c r="L179" s="6" t="s">
        <v>71</v>
      </c>
      <c r="M179" s="6" t="s">
        <v>48</v>
      </c>
      <c r="N179" s="6" t="s">
        <v>48</v>
      </c>
      <c r="O179" s="6" t="s">
        <v>48</v>
      </c>
      <c r="P179" s="6" t="s">
        <v>48</v>
      </c>
      <c r="Q179" s="2">
        <v>0.0</v>
      </c>
      <c r="R179" s="2">
        <v>0.0</v>
      </c>
      <c r="S179" s="2">
        <v>0.0</v>
      </c>
    </row>
    <row r="180" ht="14.25" customHeight="1">
      <c r="A180" s="2" t="s">
        <v>568</v>
      </c>
      <c r="B180" s="2" t="s">
        <v>445</v>
      </c>
      <c r="C180" s="5">
        <v>45838.0</v>
      </c>
      <c r="E180" s="2" t="s">
        <v>534</v>
      </c>
      <c r="H180" s="6" t="s">
        <v>69</v>
      </c>
      <c r="I180" s="6" t="s">
        <v>70</v>
      </c>
      <c r="J180" s="6" t="s">
        <v>57</v>
      </c>
      <c r="K180" s="6" t="s">
        <v>58</v>
      </c>
      <c r="L180" s="6" t="s">
        <v>46</v>
      </c>
      <c r="M180" s="6" t="s">
        <v>530</v>
      </c>
      <c r="N180" s="6" t="s">
        <v>283</v>
      </c>
      <c r="O180" s="6" t="s">
        <v>48</v>
      </c>
      <c r="P180" s="6" t="s">
        <v>48</v>
      </c>
      <c r="Q180" s="2">
        <v>0.0</v>
      </c>
      <c r="R180" s="2">
        <v>0.0</v>
      </c>
      <c r="S180" s="2">
        <v>0.0</v>
      </c>
    </row>
    <row r="181" ht="14.25" customHeight="1">
      <c r="A181" s="2" t="s">
        <v>569</v>
      </c>
      <c r="B181" s="2" t="s">
        <v>445</v>
      </c>
      <c r="C181" s="5">
        <v>45836.0</v>
      </c>
      <c r="E181" s="2" t="s">
        <v>570</v>
      </c>
      <c r="H181" s="6" t="s">
        <v>55</v>
      </c>
      <c r="I181" s="6" t="s">
        <v>56</v>
      </c>
      <c r="J181" s="6" t="s">
        <v>57</v>
      </c>
      <c r="K181" s="6" t="s">
        <v>58</v>
      </c>
      <c r="L181" s="6" t="s">
        <v>92</v>
      </c>
      <c r="M181" s="6" t="s">
        <v>48</v>
      </c>
      <c r="N181" s="6" t="s">
        <v>571</v>
      </c>
      <c r="O181" s="6" t="s">
        <v>48</v>
      </c>
      <c r="P181" s="6" t="s">
        <v>48</v>
      </c>
      <c r="Q181" s="2">
        <v>0.0</v>
      </c>
      <c r="R181" s="2">
        <v>0.0</v>
      </c>
      <c r="S181" s="2">
        <v>0.0</v>
      </c>
    </row>
    <row r="182" ht="14.25" customHeight="1">
      <c r="A182" s="2" t="s">
        <v>572</v>
      </c>
      <c r="B182" s="2" t="s">
        <v>445</v>
      </c>
      <c r="C182" s="5">
        <v>45836.0</v>
      </c>
      <c r="E182" s="2" t="s">
        <v>565</v>
      </c>
      <c r="H182" s="6" t="s">
        <v>55</v>
      </c>
      <c r="I182" s="6" t="s">
        <v>130</v>
      </c>
      <c r="J182" s="6" t="s">
        <v>57</v>
      </c>
      <c r="K182" s="6" t="s">
        <v>58</v>
      </c>
      <c r="L182" s="6" t="s">
        <v>92</v>
      </c>
      <c r="M182" s="6" t="s">
        <v>48</v>
      </c>
      <c r="N182" s="6" t="s">
        <v>502</v>
      </c>
      <c r="O182" s="6" t="s">
        <v>48</v>
      </c>
      <c r="P182" s="6" t="s">
        <v>48</v>
      </c>
      <c r="Q182" s="2">
        <v>0.0</v>
      </c>
      <c r="R182" s="2">
        <v>0.0</v>
      </c>
      <c r="S182" s="2">
        <v>0.0</v>
      </c>
    </row>
    <row r="183" ht="14.25" customHeight="1">
      <c r="A183" s="2" t="s">
        <v>573</v>
      </c>
      <c r="B183" s="2" t="s">
        <v>445</v>
      </c>
      <c r="C183" s="5">
        <v>45835.0</v>
      </c>
      <c r="E183" s="2" t="s">
        <v>534</v>
      </c>
      <c r="H183" s="6" t="s">
        <v>55</v>
      </c>
      <c r="I183" s="6" t="s">
        <v>130</v>
      </c>
      <c r="J183" s="6" t="s">
        <v>57</v>
      </c>
      <c r="K183" s="6" t="s">
        <v>58</v>
      </c>
      <c r="L183" s="6" t="s">
        <v>46</v>
      </c>
      <c r="M183" s="6" t="s">
        <v>530</v>
      </c>
      <c r="N183" s="6" t="s">
        <v>283</v>
      </c>
      <c r="O183" s="6" t="s">
        <v>48</v>
      </c>
      <c r="P183" s="6" t="s">
        <v>48</v>
      </c>
      <c r="Q183" s="2">
        <v>0.0</v>
      </c>
      <c r="R183" s="2">
        <v>0.0</v>
      </c>
      <c r="S183" s="2">
        <v>0.0</v>
      </c>
    </row>
    <row r="184" ht="14.25" customHeight="1">
      <c r="A184" s="2" t="s">
        <v>574</v>
      </c>
      <c r="B184" s="2" t="s">
        <v>575</v>
      </c>
      <c r="C184" s="5">
        <v>45835.0</v>
      </c>
      <c r="E184" s="2" t="s">
        <v>576</v>
      </c>
      <c r="H184" s="6" t="s">
        <v>69</v>
      </c>
      <c r="I184" s="6" t="s">
        <v>70</v>
      </c>
      <c r="J184" s="6" t="s">
        <v>74</v>
      </c>
      <c r="K184" s="6" t="s">
        <v>45</v>
      </c>
      <c r="L184" s="6" t="s">
        <v>71</v>
      </c>
      <c r="M184" s="6" t="s">
        <v>48</v>
      </c>
      <c r="N184" s="6" t="s">
        <v>48</v>
      </c>
      <c r="O184" s="6" t="s">
        <v>48</v>
      </c>
      <c r="P184" s="6" t="s">
        <v>48</v>
      </c>
      <c r="Q184" s="2">
        <v>0.0</v>
      </c>
      <c r="R184" s="2">
        <v>0.0</v>
      </c>
      <c r="S184" s="2">
        <v>0.0</v>
      </c>
    </row>
    <row r="185" ht="14.25" customHeight="1">
      <c r="A185" s="2" t="s">
        <v>577</v>
      </c>
      <c r="B185" s="2" t="s">
        <v>465</v>
      </c>
      <c r="C185" s="5">
        <v>45834.0</v>
      </c>
      <c r="E185" s="2" t="s">
        <v>466</v>
      </c>
      <c r="H185" s="6" t="s">
        <v>69</v>
      </c>
      <c r="I185" s="6" t="s">
        <v>70</v>
      </c>
      <c r="J185" s="6" t="s">
        <v>74</v>
      </c>
      <c r="K185" s="6" t="s">
        <v>45</v>
      </c>
      <c r="L185" s="6" t="s">
        <v>71</v>
      </c>
      <c r="M185" s="6" t="s">
        <v>48</v>
      </c>
      <c r="N185" s="6" t="s">
        <v>48</v>
      </c>
      <c r="O185" s="6" t="s">
        <v>48</v>
      </c>
      <c r="P185" s="6" t="s">
        <v>48</v>
      </c>
      <c r="Q185" s="2">
        <v>0.0</v>
      </c>
      <c r="R185" s="2">
        <v>0.0</v>
      </c>
      <c r="S185" s="2">
        <v>0.0</v>
      </c>
    </row>
    <row r="186" ht="14.25" customHeight="1">
      <c r="A186" s="2" t="s">
        <v>578</v>
      </c>
      <c r="B186" s="2" t="s">
        <v>465</v>
      </c>
      <c r="C186" s="5">
        <v>45834.0</v>
      </c>
      <c r="E186" s="2" t="s">
        <v>466</v>
      </c>
      <c r="H186" s="6" t="s">
        <v>69</v>
      </c>
      <c r="I186" s="6" t="s">
        <v>70</v>
      </c>
      <c r="J186" s="6" t="s">
        <v>74</v>
      </c>
      <c r="K186" s="6" t="s">
        <v>45</v>
      </c>
      <c r="L186" s="6" t="s">
        <v>71</v>
      </c>
      <c r="M186" s="6" t="s">
        <v>48</v>
      </c>
      <c r="N186" s="6" t="s">
        <v>48</v>
      </c>
      <c r="O186" s="6" t="s">
        <v>48</v>
      </c>
      <c r="P186" s="6" t="s">
        <v>48</v>
      </c>
      <c r="Q186" s="2">
        <v>0.0</v>
      </c>
      <c r="R186" s="2">
        <v>0.0</v>
      </c>
      <c r="S186" s="2">
        <v>0.0</v>
      </c>
    </row>
    <row r="187" ht="14.25" customHeight="1">
      <c r="A187" s="2" t="s">
        <v>579</v>
      </c>
      <c r="B187" s="2" t="s">
        <v>441</v>
      </c>
      <c r="C187" s="5">
        <v>45833.0</v>
      </c>
      <c r="E187" s="2" t="s">
        <v>580</v>
      </c>
      <c r="G187" s="7" t="s">
        <v>581</v>
      </c>
      <c r="H187" s="6" t="s">
        <v>42</v>
      </c>
      <c r="I187" s="6" t="s">
        <v>43</v>
      </c>
      <c r="J187" s="6" t="s">
        <v>91</v>
      </c>
      <c r="K187" s="6" t="s">
        <v>45</v>
      </c>
      <c r="L187" s="6" t="s">
        <v>46</v>
      </c>
      <c r="M187" s="6" t="s">
        <v>48</v>
      </c>
      <c r="N187" s="6" t="s">
        <v>48</v>
      </c>
      <c r="O187" s="6" t="s">
        <v>48</v>
      </c>
      <c r="P187" s="6" t="s">
        <v>48</v>
      </c>
      <c r="Q187" s="2">
        <v>13.0</v>
      </c>
      <c r="R187" s="2">
        <v>4.0</v>
      </c>
      <c r="S187" s="2">
        <v>0.0</v>
      </c>
    </row>
    <row r="188" ht="14.25" customHeight="1">
      <c r="A188" s="2" t="s">
        <v>582</v>
      </c>
      <c r="B188" s="2" t="s">
        <v>445</v>
      </c>
      <c r="C188" s="5">
        <v>45833.0</v>
      </c>
      <c r="E188" s="2" t="s">
        <v>565</v>
      </c>
      <c r="H188" s="6" t="s">
        <v>69</v>
      </c>
      <c r="I188" s="6" t="s">
        <v>70</v>
      </c>
      <c r="J188" s="6" t="s">
        <v>57</v>
      </c>
      <c r="K188" s="6" t="s">
        <v>58</v>
      </c>
      <c r="L188" s="6" t="s">
        <v>92</v>
      </c>
      <c r="M188" s="6" t="s">
        <v>304</v>
      </c>
      <c r="N188" s="6" t="s">
        <v>566</v>
      </c>
      <c r="O188" s="6" t="s">
        <v>48</v>
      </c>
      <c r="P188" s="6" t="s">
        <v>48</v>
      </c>
      <c r="Q188" s="2">
        <v>0.0</v>
      </c>
      <c r="R188" s="2">
        <v>0.0</v>
      </c>
      <c r="S188" s="2">
        <v>0.0</v>
      </c>
    </row>
    <row r="189" ht="14.25" customHeight="1">
      <c r="A189" s="2" t="s">
        <v>583</v>
      </c>
      <c r="B189" s="2" t="s">
        <v>465</v>
      </c>
      <c r="C189" s="5">
        <v>45832.0</v>
      </c>
      <c r="E189" s="2" t="s">
        <v>466</v>
      </c>
      <c r="H189" s="6" t="s">
        <v>69</v>
      </c>
      <c r="I189" s="6" t="s">
        <v>70</v>
      </c>
      <c r="J189" s="6" t="s">
        <v>74</v>
      </c>
      <c r="K189" s="6" t="s">
        <v>45</v>
      </c>
      <c r="L189" s="6" t="s">
        <v>71</v>
      </c>
      <c r="M189" s="6" t="s">
        <v>48</v>
      </c>
      <c r="N189" s="6" t="s">
        <v>48</v>
      </c>
      <c r="O189" s="6" t="s">
        <v>48</v>
      </c>
      <c r="P189" s="6" t="s">
        <v>48</v>
      </c>
      <c r="Q189" s="2">
        <v>1.0</v>
      </c>
      <c r="R189" s="2">
        <v>0.0</v>
      </c>
      <c r="S189" s="2">
        <v>0.0</v>
      </c>
    </row>
    <row r="190" ht="14.25" customHeight="1">
      <c r="A190" s="2" t="s">
        <v>584</v>
      </c>
      <c r="B190" s="2" t="s">
        <v>465</v>
      </c>
      <c r="C190" s="5">
        <v>45831.0</v>
      </c>
      <c r="E190" s="2" t="s">
        <v>466</v>
      </c>
      <c r="H190" s="6" t="s">
        <v>69</v>
      </c>
      <c r="I190" s="6" t="s">
        <v>70</v>
      </c>
      <c r="J190" s="6" t="s">
        <v>74</v>
      </c>
      <c r="K190" s="6" t="s">
        <v>45</v>
      </c>
      <c r="L190" s="6" t="s">
        <v>71</v>
      </c>
      <c r="M190" s="6" t="s">
        <v>48</v>
      </c>
      <c r="N190" s="6" t="s">
        <v>48</v>
      </c>
      <c r="O190" s="6" t="s">
        <v>48</v>
      </c>
      <c r="P190" s="6" t="s">
        <v>585</v>
      </c>
      <c r="Q190" s="2">
        <v>1.0</v>
      </c>
      <c r="R190" s="2">
        <v>0.0</v>
      </c>
      <c r="S190" s="2">
        <v>0.0</v>
      </c>
    </row>
    <row r="191" ht="14.25" customHeight="1">
      <c r="A191" s="2" t="s">
        <v>586</v>
      </c>
      <c r="B191" s="2" t="s">
        <v>587</v>
      </c>
      <c r="C191" s="5">
        <v>45830.0</v>
      </c>
      <c r="E191" s="2" t="s">
        <v>588</v>
      </c>
      <c r="H191" s="6" t="s">
        <v>69</v>
      </c>
      <c r="I191" s="6" t="s">
        <v>70</v>
      </c>
      <c r="J191" s="6" t="s">
        <v>57</v>
      </c>
      <c r="K191" s="6" t="s">
        <v>58</v>
      </c>
      <c r="L191" s="6" t="s">
        <v>46</v>
      </c>
      <c r="M191" s="6" t="s">
        <v>48</v>
      </c>
      <c r="N191" s="6" t="s">
        <v>48</v>
      </c>
      <c r="O191" s="6" t="s">
        <v>48</v>
      </c>
      <c r="P191" s="6" t="s">
        <v>48</v>
      </c>
      <c r="Q191" s="2">
        <v>1.0</v>
      </c>
      <c r="R191" s="2">
        <v>1.0</v>
      </c>
      <c r="S191" s="2">
        <v>0.0</v>
      </c>
    </row>
    <row r="192" ht="14.25" customHeight="1">
      <c r="A192" s="2" t="s">
        <v>589</v>
      </c>
      <c r="B192" s="2" t="s">
        <v>445</v>
      </c>
      <c r="C192" s="5">
        <v>45830.0</v>
      </c>
      <c r="E192" s="2" t="s">
        <v>570</v>
      </c>
      <c r="H192" s="6" t="s">
        <v>55</v>
      </c>
      <c r="I192" s="6" t="s">
        <v>84</v>
      </c>
      <c r="J192" s="6" t="s">
        <v>57</v>
      </c>
      <c r="K192" s="6" t="s">
        <v>58</v>
      </c>
      <c r="L192" s="6" t="s">
        <v>92</v>
      </c>
      <c r="M192" s="6" t="s">
        <v>48</v>
      </c>
      <c r="N192" s="6" t="s">
        <v>502</v>
      </c>
      <c r="O192" s="6" t="s">
        <v>48</v>
      </c>
      <c r="P192" s="6" t="s">
        <v>48</v>
      </c>
      <c r="Q192" s="2">
        <v>0.0</v>
      </c>
      <c r="R192" s="2">
        <v>0.0</v>
      </c>
      <c r="S192" s="2">
        <v>0.0</v>
      </c>
    </row>
    <row r="193" ht="14.25" customHeight="1">
      <c r="A193" s="2" t="s">
        <v>590</v>
      </c>
      <c r="B193" s="2" t="s">
        <v>445</v>
      </c>
      <c r="C193" s="5">
        <v>45828.0</v>
      </c>
      <c r="E193" s="2" t="s">
        <v>570</v>
      </c>
      <c r="H193" s="6" t="s">
        <v>55</v>
      </c>
      <c r="I193" s="6" t="s">
        <v>130</v>
      </c>
      <c r="J193" s="6" t="s">
        <v>101</v>
      </c>
      <c r="K193" s="6" t="s">
        <v>58</v>
      </c>
      <c r="L193" s="6" t="s">
        <v>71</v>
      </c>
      <c r="M193" s="6" t="s">
        <v>48</v>
      </c>
      <c r="N193" s="6" t="s">
        <v>502</v>
      </c>
      <c r="O193" s="6" t="s">
        <v>48</v>
      </c>
      <c r="P193" s="6" t="s">
        <v>376</v>
      </c>
      <c r="Q193" s="2">
        <v>0.0</v>
      </c>
      <c r="R193" s="2">
        <v>0.0</v>
      </c>
      <c r="S193" s="2">
        <v>0.0</v>
      </c>
    </row>
    <row r="194" ht="14.25" customHeight="1">
      <c r="A194" s="2" t="s">
        <v>591</v>
      </c>
      <c r="B194" s="2" t="s">
        <v>373</v>
      </c>
      <c r="C194" s="5">
        <v>45828.0</v>
      </c>
      <c r="E194" s="2" t="s">
        <v>553</v>
      </c>
      <c r="H194" s="6" t="s">
        <v>55</v>
      </c>
      <c r="I194" s="6" t="s">
        <v>130</v>
      </c>
      <c r="J194" s="6" t="s">
        <v>57</v>
      </c>
      <c r="K194" s="6" t="s">
        <v>58</v>
      </c>
      <c r="L194" s="6" t="s">
        <v>46</v>
      </c>
      <c r="M194" s="6" t="s">
        <v>48</v>
      </c>
      <c r="N194" s="6" t="s">
        <v>48</v>
      </c>
      <c r="O194" s="6" t="s">
        <v>48</v>
      </c>
      <c r="P194" s="6" t="s">
        <v>48</v>
      </c>
      <c r="Q194" s="2">
        <v>1.0</v>
      </c>
      <c r="R194" s="2">
        <v>0.0</v>
      </c>
      <c r="S194" s="2">
        <v>0.0</v>
      </c>
    </row>
    <row r="195" ht="14.25" customHeight="1">
      <c r="A195" s="2" t="s">
        <v>592</v>
      </c>
      <c r="B195" s="2" t="s">
        <v>465</v>
      </c>
      <c r="C195" s="5">
        <v>45828.0</v>
      </c>
      <c r="E195" s="2" t="s">
        <v>466</v>
      </c>
      <c r="H195" s="6" t="s">
        <v>69</v>
      </c>
      <c r="I195" s="6" t="s">
        <v>70</v>
      </c>
      <c r="J195" s="6" t="s">
        <v>74</v>
      </c>
      <c r="K195" s="6" t="s">
        <v>45</v>
      </c>
      <c r="L195" s="6" t="s">
        <v>71</v>
      </c>
      <c r="M195" s="6" t="s">
        <v>48</v>
      </c>
      <c r="N195" s="6" t="s">
        <v>48</v>
      </c>
      <c r="O195" s="6" t="s">
        <v>48</v>
      </c>
      <c r="P195" s="6" t="s">
        <v>48</v>
      </c>
      <c r="Q195" s="2">
        <v>0.0</v>
      </c>
      <c r="R195" s="2">
        <v>0.0</v>
      </c>
      <c r="S195" s="2">
        <v>0.0</v>
      </c>
    </row>
    <row r="196" ht="14.25" customHeight="1">
      <c r="A196" s="2" t="s">
        <v>593</v>
      </c>
      <c r="B196" s="2" t="s">
        <v>465</v>
      </c>
      <c r="C196" s="5">
        <v>45827.0</v>
      </c>
      <c r="E196" s="2" t="s">
        <v>466</v>
      </c>
      <c r="H196" s="6" t="s">
        <v>69</v>
      </c>
      <c r="I196" s="6" t="s">
        <v>70</v>
      </c>
      <c r="J196" s="6" t="s">
        <v>74</v>
      </c>
      <c r="K196" s="6" t="s">
        <v>45</v>
      </c>
      <c r="L196" s="6" t="s">
        <v>71</v>
      </c>
      <c r="M196" s="6" t="s">
        <v>48</v>
      </c>
      <c r="N196" s="6" t="s">
        <v>48</v>
      </c>
      <c r="O196" s="6" t="s">
        <v>48</v>
      </c>
      <c r="P196" s="6" t="s">
        <v>48</v>
      </c>
      <c r="Q196" s="2">
        <v>0.0</v>
      </c>
      <c r="R196" s="2">
        <v>0.0</v>
      </c>
      <c r="S196" s="2">
        <v>0.0</v>
      </c>
    </row>
    <row r="197" ht="14.25" customHeight="1">
      <c r="A197" s="2" t="s">
        <v>594</v>
      </c>
      <c r="B197" s="2" t="s">
        <v>445</v>
      </c>
      <c r="C197" s="5">
        <v>45826.0</v>
      </c>
      <c r="E197" s="2" t="s">
        <v>534</v>
      </c>
      <c r="H197" s="6" t="s">
        <v>55</v>
      </c>
      <c r="I197" s="6" t="s">
        <v>130</v>
      </c>
      <c r="J197" s="6" t="s">
        <v>57</v>
      </c>
      <c r="K197" s="6" t="s">
        <v>58</v>
      </c>
      <c r="L197" s="6" t="s">
        <v>46</v>
      </c>
      <c r="M197" s="6" t="s">
        <v>48</v>
      </c>
      <c r="N197" s="6" t="s">
        <v>502</v>
      </c>
      <c r="O197" s="6" t="s">
        <v>48</v>
      </c>
      <c r="P197" s="6" t="s">
        <v>48</v>
      </c>
      <c r="Q197" s="2">
        <v>0.0</v>
      </c>
      <c r="R197" s="2">
        <v>0.0</v>
      </c>
      <c r="S197" s="2">
        <v>0.0</v>
      </c>
    </row>
    <row r="198" ht="14.25" customHeight="1">
      <c r="A198" s="2" t="s">
        <v>595</v>
      </c>
      <c r="B198" s="2" t="s">
        <v>465</v>
      </c>
      <c r="C198" s="5">
        <v>45826.0</v>
      </c>
      <c r="E198" s="2" t="s">
        <v>466</v>
      </c>
      <c r="H198" s="6" t="s">
        <v>69</v>
      </c>
      <c r="I198" s="6" t="s">
        <v>70</v>
      </c>
      <c r="J198" s="6" t="s">
        <v>74</v>
      </c>
      <c r="K198" s="6" t="s">
        <v>45</v>
      </c>
      <c r="L198" s="6" t="s">
        <v>71</v>
      </c>
      <c r="M198" s="6" t="s">
        <v>48</v>
      </c>
      <c r="N198" s="6" t="s">
        <v>48</v>
      </c>
      <c r="O198" s="6" t="s">
        <v>48</v>
      </c>
      <c r="P198" s="6" t="s">
        <v>48</v>
      </c>
      <c r="Q198" s="2">
        <v>0.0</v>
      </c>
      <c r="R198" s="2">
        <v>0.0</v>
      </c>
      <c r="S198" s="2">
        <v>0.0</v>
      </c>
    </row>
    <row r="199" ht="14.25" customHeight="1">
      <c r="A199" s="2" t="s">
        <v>596</v>
      </c>
      <c r="B199" s="2" t="s">
        <v>597</v>
      </c>
      <c r="C199" s="5">
        <v>45825.0</v>
      </c>
      <c r="E199" s="2" t="s">
        <v>598</v>
      </c>
      <c r="H199" s="6" t="s">
        <v>55</v>
      </c>
      <c r="I199" s="6" t="s">
        <v>130</v>
      </c>
      <c r="J199" s="6" t="s">
        <v>57</v>
      </c>
      <c r="K199" s="6" t="s">
        <v>58</v>
      </c>
      <c r="L199" s="6" t="s">
        <v>46</v>
      </c>
      <c r="M199" s="6" t="s">
        <v>48</v>
      </c>
      <c r="N199" s="6" t="s">
        <v>599</v>
      </c>
      <c r="O199" s="6" t="s">
        <v>600</v>
      </c>
      <c r="P199" s="6" t="s">
        <v>601</v>
      </c>
      <c r="Q199" s="2">
        <v>1.0</v>
      </c>
      <c r="R199" s="2">
        <v>0.0</v>
      </c>
      <c r="S199" s="2">
        <v>0.0</v>
      </c>
    </row>
    <row r="200" ht="14.25" customHeight="1">
      <c r="A200" s="2" t="s">
        <v>602</v>
      </c>
      <c r="B200" s="2" t="s">
        <v>465</v>
      </c>
      <c r="C200" s="5">
        <v>45825.0</v>
      </c>
      <c r="E200" s="2" t="s">
        <v>466</v>
      </c>
      <c r="H200" s="6" t="s">
        <v>69</v>
      </c>
      <c r="I200" s="6" t="s">
        <v>70</v>
      </c>
      <c r="J200" s="6" t="s">
        <v>74</v>
      </c>
      <c r="K200" s="6" t="s">
        <v>45</v>
      </c>
      <c r="L200" s="6" t="s">
        <v>71</v>
      </c>
      <c r="M200" s="6" t="s">
        <v>48</v>
      </c>
      <c r="N200" s="6" t="s">
        <v>48</v>
      </c>
      <c r="O200" s="6" t="s">
        <v>48</v>
      </c>
      <c r="P200" s="6" t="s">
        <v>48</v>
      </c>
      <c r="Q200" s="2">
        <v>0.0</v>
      </c>
      <c r="R200" s="2">
        <v>0.0</v>
      </c>
      <c r="S200" s="2">
        <v>0.0</v>
      </c>
    </row>
    <row r="201" ht="14.25" customHeight="1">
      <c r="A201" s="2" t="s">
        <v>603</v>
      </c>
      <c r="B201" s="2" t="s">
        <v>465</v>
      </c>
      <c r="C201" s="5">
        <v>45824.0</v>
      </c>
      <c r="E201" s="2" t="s">
        <v>466</v>
      </c>
      <c r="H201" s="6" t="s">
        <v>69</v>
      </c>
      <c r="I201" s="6" t="s">
        <v>70</v>
      </c>
      <c r="J201" s="6" t="s">
        <v>74</v>
      </c>
      <c r="K201" s="6" t="s">
        <v>45</v>
      </c>
      <c r="L201" s="6" t="s">
        <v>71</v>
      </c>
      <c r="M201" s="6" t="s">
        <v>48</v>
      </c>
      <c r="N201" s="6" t="s">
        <v>48</v>
      </c>
      <c r="O201" s="6" t="s">
        <v>48</v>
      </c>
      <c r="P201" s="6" t="s">
        <v>48</v>
      </c>
      <c r="Q201" s="2">
        <v>0.0</v>
      </c>
      <c r="R201" s="2">
        <v>0.0</v>
      </c>
      <c r="S201" s="2">
        <v>0.0</v>
      </c>
    </row>
    <row r="202" ht="14.25" customHeight="1">
      <c r="A202" s="2" t="s">
        <v>604</v>
      </c>
      <c r="B202" s="2" t="s">
        <v>605</v>
      </c>
      <c r="C202" s="5">
        <v>45823.0</v>
      </c>
      <c r="E202" s="2" t="s">
        <v>606</v>
      </c>
      <c r="G202" s="2" t="s">
        <v>607</v>
      </c>
      <c r="H202" s="6" t="s">
        <v>55</v>
      </c>
      <c r="I202" s="6" t="s">
        <v>130</v>
      </c>
      <c r="J202" s="6" t="s">
        <v>57</v>
      </c>
      <c r="K202" s="6" t="s">
        <v>58</v>
      </c>
      <c r="L202" s="6" t="s">
        <v>92</v>
      </c>
      <c r="M202" s="6" t="s">
        <v>608</v>
      </c>
      <c r="N202" s="6" t="s">
        <v>48</v>
      </c>
      <c r="O202" s="6" t="s">
        <v>48</v>
      </c>
      <c r="P202" s="6" t="s">
        <v>48</v>
      </c>
      <c r="Q202" s="2">
        <v>0.0</v>
      </c>
      <c r="R202" s="2">
        <v>0.0</v>
      </c>
      <c r="S202" s="2">
        <v>0.0</v>
      </c>
    </row>
    <row r="203" ht="14.25" customHeight="1">
      <c r="A203" s="2" t="s">
        <v>609</v>
      </c>
      <c r="B203" s="2" t="s">
        <v>373</v>
      </c>
      <c r="C203" s="5">
        <v>45822.0</v>
      </c>
      <c r="D203" s="2" t="s">
        <v>178</v>
      </c>
      <c r="E203" s="2" t="s">
        <v>553</v>
      </c>
      <c r="H203" s="6" t="s">
        <v>55</v>
      </c>
      <c r="I203" s="6" t="s">
        <v>56</v>
      </c>
      <c r="J203" s="6" t="s">
        <v>57</v>
      </c>
      <c r="K203" s="6" t="s">
        <v>58</v>
      </c>
      <c r="L203" s="6" t="s">
        <v>46</v>
      </c>
      <c r="M203" s="6" t="s">
        <v>48</v>
      </c>
      <c r="N203" s="6" t="s">
        <v>48</v>
      </c>
      <c r="O203" s="6" t="s">
        <v>48</v>
      </c>
      <c r="P203" s="6" t="s">
        <v>376</v>
      </c>
      <c r="Q203" s="2">
        <v>0.0</v>
      </c>
      <c r="R203" s="2">
        <v>0.0</v>
      </c>
      <c r="S203" s="2">
        <v>0.0</v>
      </c>
    </row>
    <row r="204" ht="14.25" customHeight="1">
      <c r="A204" s="2" t="s">
        <v>610</v>
      </c>
      <c r="B204" s="2" t="s">
        <v>441</v>
      </c>
      <c r="C204" s="5">
        <v>45821.0</v>
      </c>
      <c r="E204" s="2" t="s">
        <v>611</v>
      </c>
      <c r="G204" s="2" t="s">
        <v>612</v>
      </c>
      <c r="H204" s="6" t="s">
        <v>69</v>
      </c>
      <c r="I204" s="6" t="s">
        <v>70</v>
      </c>
      <c r="J204" s="6" t="s">
        <v>151</v>
      </c>
      <c r="K204" s="6" t="s">
        <v>45</v>
      </c>
      <c r="L204" s="6" t="s">
        <v>46</v>
      </c>
      <c r="M204" s="6" t="s">
        <v>613</v>
      </c>
      <c r="N204" s="6" t="s">
        <v>48</v>
      </c>
      <c r="O204" s="6" t="s">
        <v>87</v>
      </c>
      <c r="P204" s="6" t="s">
        <v>48</v>
      </c>
      <c r="Q204" s="2">
        <v>14.0</v>
      </c>
      <c r="R204" s="2">
        <v>5.0</v>
      </c>
      <c r="S204" s="2">
        <v>0.0</v>
      </c>
    </row>
    <row r="205" ht="14.25" customHeight="1">
      <c r="A205" s="2" t="s">
        <v>614</v>
      </c>
      <c r="B205" s="2" t="s">
        <v>615</v>
      </c>
      <c r="C205" s="5">
        <v>45820.0</v>
      </c>
      <c r="E205" s="2" t="s">
        <v>616</v>
      </c>
      <c r="H205" s="6" t="s">
        <v>69</v>
      </c>
      <c r="I205" s="6" t="s">
        <v>140</v>
      </c>
      <c r="J205" s="6" t="s">
        <v>141</v>
      </c>
      <c r="K205" s="6" t="s">
        <v>142</v>
      </c>
      <c r="L205" s="6" t="s">
        <v>46</v>
      </c>
      <c r="M205" s="6" t="s">
        <v>617</v>
      </c>
      <c r="N205" s="6" t="s">
        <v>48</v>
      </c>
      <c r="O205" s="6" t="s">
        <v>48</v>
      </c>
      <c r="P205" s="6" t="s">
        <v>48</v>
      </c>
      <c r="Q205" s="2">
        <v>0.0</v>
      </c>
      <c r="R205" s="2">
        <v>2.0</v>
      </c>
      <c r="S205" s="2">
        <v>0.0</v>
      </c>
    </row>
    <row r="206" ht="14.25" customHeight="1">
      <c r="A206" s="2" t="s">
        <v>618</v>
      </c>
      <c r="B206" s="2" t="s">
        <v>619</v>
      </c>
      <c r="C206" s="5">
        <v>45818.0</v>
      </c>
      <c r="E206" s="2" t="s">
        <v>620</v>
      </c>
      <c r="G206" s="2" t="s">
        <v>621</v>
      </c>
      <c r="H206" s="6" t="s">
        <v>69</v>
      </c>
      <c r="I206" s="6" t="s">
        <v>70</v>
      </c>
      <c r="J206" s="6" t="s">
        <v>74</v>
      </c>
      <c r="K206" s="6" t="s">
        <v>45</v>
      </c>
      <c r="L206" s="6" t="s">
        <v>71</v>
      </c>
      <c r="M206" s="6" t="s">
        <v>48</v>
      </c>
      <c r="N206" s="6" t="s">
        <v>48</v>
      </c>
      <c r="O206" s="6" t="s">
        <v>48</v>
      </c>
      <c r="P206" s="6" t="s">
        <v>48</v>
      </c>
      <c r="Q206" s="2">
        <v>5.0</v>
      </c>
      <c r="R206" s="2">
        <v>0.0</v>
      </c>
      <c r="S206" s="2">
        <v>0.0</v>
      </c>
    </row>
    <row r="207" ht="14.25" customHeight="1">
      <c r="A207" s="2" t="s">
        <v>622</v>
      </c>
      <c r="B207" s="2" t="s">
        <v>465</v>
      </c>
      <c r="C207" s="5">
        <v>45818.0</v>
      </c>
      <c r="E207" s="2" t="s">
        <v>466</v>
      </c>
      <c r="H207" s="6" t="s">
        <v>69</v>
      </c>
      <c r="I207" s="6" t="s">
        <v>70</v>
      </c>
      <c r="J207" s="6" t="s">
        <v>74</v>
      </c>
      <c r="K207" s="6" t="s">
        <v>45</v>
      </c>
      <c r="L207" s="6" t="s">
        <v>71</v>
      </c>
      <c r="M207" s="6" t="s">
        <v>48</v>
      </c>
      <c r="N207" s="6" t="s">
        <v>48</v>
      </c>
      <c r="O207" s="6" t="s">
        <v>48</v>
      </c>
      <c r="P207" s="6" t="s">
        <v>48</v>
      </c>
      <c r="Q207" s="2">
        <v>1.0</v>
      </c>
      <c r="R207" s="2">
        <v>0.0</v>
      </c>
      <c r="S207" s="2">
        <v>0.0</v>
      </c>
    </row>
    <row r="208" ht="14.25" customHeight="1">
      <c r="A208" s="2" t="s">
        <v>623</v>
      </c>
      <c r="B208" s="2" t="s">
        <v>445</v>
      </c>
      <c r="C208" s="5">
        <v>45818.0</v>
      </c>
      <c r="E208" s="2" t="s">
        <v>624</v>
      </c>
      <c r="H208" s="6" t="s">
        <v>55</v>
      </c>
      <c r="I208" s="6" t="s">
        <v>130</v>
      </c>
      <c r="J208" s="6" t="s">
        <v>57</v>
      </c>
      <c r="K208" s="6" t="s">
        <v>58</v>
      </c>
      <c r="L208" s="6" t="s">
        <v>46</v>
      </c>
      <c r="M208" s="6" t="s">
        <v>48</v>
      </c>
      <c r="N208" s="6" t="s">
        <v>502</v>
      </c>
      <c r="O208" s="6" t="s">
        <v>48</v>
      </c>
      <c r="P208" s="6" t="s">
        <v>48</v>
      </c>
      <c r="Q208" s="2">
        <v>0.0</v>
      </c>
      <c r="R208" s="2">
        <v>0.0</v>
      </c>
      <c r="S208" s="2">
        <v>0.0</v>
      </c>
    </row>
    <row r="209" ht="14.25" customHeight="1">
      <c r="A209" s="2" t="s">
        <v>625</v>
      </c>
      <c r="B209" s="2" t="s">
        <v>465</v>
      </c>
      <c r="C209" s="5">
        <v>45818.0</v>
      </c>
      <c r="E209" s="2" t="s">
        <v>466</v>
      </c>
      <c r="H209" s="6" t="s">
        <v>69</v>
      </c>
      <c r="I209" s="6" t="s">
        <v>70</v>
      </c>
      <c r="J209" s="6" t="s">
        <v>74</v>
      </c>
      <c r="K209" s="6" t="s">
        <v>45</v>
      </c>
      <c r="L209" s="6" t="s">
        <v>71</v>
      </c>
      <c r="M209" s="6" t="s">
        <v>48</v>
      </c>
      <c r="N209" s="6" t="s">
        <v>48</v>
      </c>
      <c r="O209" s="6" t="s">
        <v>48</v>
      </c>
      <c r="P209" s="6" t="s">
        <v>48</v>
      </c>
      <c r="Q209" s="2">
        <v>0.0</v>
      </c>
      <c r="R209" s="2">
        <v>0.0</v>
      </c>
      <c r="S209" s="2">
        <v>0.0</v>
      </c>
    </row>
    <row r="210" ht="14.25" customHeight="1">
      <c r="A210" s="2" t="s">
        <v>626</v>
      </c>
      <c r="B210" s="2" t="s">
        <v>465</v>
      </c>
      <c r="C210" s="5">
        <v>45816.0</v>
      </c>
      <c r="E210" s="2" t="s">
        <v>466</v>
      </c>
      <c r="H210" s="6" t="s">
        <v>69</v>
      </c>
      <c r="I210" s="6" t="s">
        <v>70</v>
      </c>
      <c r="J210" s="6" t="s">
        <v>74</v>
      </c>
      <c r="K210" s="6" t="s">
        <v>45</v>
      </c>
      <c r="L210" s="6" t="s">
        <v>71</v>
      </c>
      <c r="M210" s="6" t="s">
        <v>48</v>
      </c>
      <c r="N210" s="6" t="s">
        <v>48</v>
      </c>
      <c r="O210" s="6" t="s">
        <v>48</v>
      </c>
      <c r="P210" s="6" t="s">
        <v>48</v>
      </c>
      <c r="Q210" s="2">
        <v>0.0</v>
      </c>
      <c r="R210" s="2">
        <v>1.0</v>
      </c>
      <c r="S210" s="2">
        <v>0.0</v>
      </c>
    </row>
    <row r="211" ht="14.25" customHeight="1">
      <c r="A211" s="2" t="s">
        <v>627</v>
      </c>
      <c r="B211" s="2" t="s">
        <v>445</v>
      </c>
      <c r="C211" s="5">
        <v>45815.0</v>
      </c>
      <c r="E211" s="2" t="s">
        <v>446</v>
      </c>
      <c r="H211" s="6" t="s">
        <v>55</v>
      </c>
      <c r="I211" s="6" t="s">
        <v>84</v>
      </c>
      <c r="J211" s="6" t="s">
        <v>57</v>
      </c>
      <c r="K211" s="6" t="s">
        <v>58</v>
      </c>
      <c r="L211" s="6" t="s">
        <v>92</v>
      </c>
      <c r="M211" s="6" t="s">
        <v>48</v>
      </c>
      <c r="N211" s="6" t="s">
        <v>502</v>
      </c>
      <c r="O211" s="6" t="s">
        <v>48</v>
      </c>
      <c r="P211" s="6" t="s">
        <v>48</v>
      </c>
      <c r="Q211" s="2">
        <v>0.0</v>
      </c>
      <c r="R211" s="2">
        <v>1.0</v>
      </c>
      <c r="S211" s="2">
        <v>0.0</v>
      </c>
    </row>
    <row r="212" ht="14.25" customHeight="1">
      <c r="A212" s="2" t="s">
        <v>628</v>
      </c>
      <c r="B212" s="2" t="s">
        <v>441</v>
      </c>
      <c r="C212" s="5">
        <v>45814.0</v>
      </c>
      <c r="E212" s="2" t="s">
        <v>629</v>
      </c>
      <c r="G212" s="2" t="s">
        <v>630</v>
      </c>
      <c r="H212" s="6" t="s">
        <v>55</v>
      </c>
      <c r="I212" s="6" t="s">
        <v>84</v>
      </c>
      <c r="J212" s="6" t="s">
        <v>91</v>
      </c>
      <c r="K212" s="6" t="s">
        <v>45</v>
      </c>
      <c r="L212" s="6" t="s">
        <v>46</v>
      </c>
      <c r="M212" s="6" t="s">
        <v>48</v>
      </c>
      <c r="N212" s="6" t="s">
        <v>48</v>
      </c>
      <c r="O212" s="6" t="s">
        <v>48</v>
      </c>
      <c r="P212" s="6" t="s">
        <v>48</v>
      </c>
      <c r="Q212" s="2">
        <v>350.0</v>
      </c>
      <c r="R212" s="2">
        <v>119.0</v>
      </c>
      <c r="S212" s="2">
        <v>14.0</v>
      </c>
    </row>
    <row r="213" ht="14.25" customHeight="1">
      <c r="A213" s="2" t="s">
        <v>631</v>
      </c>
      <c r="B213" s="2" t="s">
        <v>445</v>
      </c>
      <c r="C213" s="5">
        <v>45814.0</v>
      </c>
      <c r="E213" s="2" t="s">
        <v>632</v>
      </c>
      <c r="H213" s="6" t="s">
        <v>55</v>
      </c>
      <c r="I213" s="6" t="s">
        <v>130</v>
      </c>
      <c r="J213" s="6" t="s">
        <v>57</v>
      </c>
      <c r="K213" s="6" t="s">
        <v>58</v>
      </c>
      <c r="L213" s="6" t="s">
        <v>92</v>
      </c>
      <c r="M213" s="6" t="s">
        <v>48</v>
      </c>
      <c r="N213" s="6" t="s">
        <v>571</v>
      </c>
      <c r="O213" s="6" t="s">
        <v>48</v>
      </c>
      <c r="P213" s="6" t="s">
        <v>48</v>
      </c>
      <c r="Q213" s="2">
        <v>0.0</v>
      </c>
      <c r="R213" s="2">
        <v>1.0</v>
      </c>
      <c r="S213" s="2">
        <v>0.0</v>
      </c>
    </row>
    <row r="214" ht="14.25" customHeight="1">
      <c r="A214" s="2" t="s">
        <v>633</v>
      </c>
      <c r="B214" s="2" t="s">
        <v>445</v>
      </c>
      <c r="C214" s="5">
        <v>45814.0</v>
      </c>
      <c r="E214" s="2" t="s">
        <v>634</v>
      </c>
      <c r="H214" s="6" t="s">
        <v>55</v>
      </c>
      <c r="I214" s="6" t="s">
        <v>130</v>
      </c>
      <c r="J214" s="6" t="s">
        <v>101</v>
      </c>
      <c r="K214" s="6" t="s">
        <v>58</v>
      </c>
      <c r="L214" s="6" t="s">
        <v>46</v>
      </c>
      <c r="M214" s="6" t="s">
        <v>48</v>
      </c>
      <c r="N214" s="6" t="s">
        <v>502</v>
      </c>
      <c r="O214" s="6" t="s">
        <v>48</v>
      </c>
      <c r="P214" s="6" t="s">
        <v>48</v>
      </c>
      <c r="Q214" s="2">
        <v>0.0</v>
      </c>
      <c r="R214" s="2">
        <v>1.0</v>
      </c>
      <c r="S214" s="2">
        <v>0.0</v>
      </c>
    </row>
    <row r="215" ht="14.25" customHeight="1">
      <c r="A215" s="2" t="s">
        <v>635</v>
      </c>
      <c r="B215" s="2" t="s">
        <v>465</v>
      </c>
      <c r="C215" s="5">
        <v>45814.0</v>
      </c>
      <c r="E215" s="2" t="s">
        <v>466</v>
      </c>
      <c r="H215" s="6" t="s">
        <v>69</v>
      </c>
      <c r="I215" s="6" t="s">
        <v>70</v>
      </c>
      <c r="J215" s="6" t="s">
        <v>74</v>
      </c>
      <c r="K215" s="6" t="s">
        <v>45</v>
      </c>
      <c r="L215" s="6" t="s">
        <v>71</v>
      </c>
      <c r="M215" s="6" t="s">
        <v>48</v>
      </c>
      <c r="N215" s="6" t="s">
        <v>48</v>
      </c>
      <c r="O215" s="6" t="s">
        <v>48</v>
      </c>
      <c r="P215" s="6" t="s">
        <v>48</v>
      </c>
      <c r="Q215" s="2">
        <v>0.0</v>
      </c>
      <c r="R215" s="2">
        <v>0.0</v>
      </c>
      <c r="S215" s="2">
        <v>0.0</v>
      </c>
    </row>
    <row r="216" ht="14.25" customHeight="1">
      <c r="A216" s="2" t="s">
        <v>636</v>
      </c>
      <c r="B216" s="2" t="s">
        <v>138</v>
      </c>
      <c r="C216" s="5">
        <v>45813.0</v>
      </c>
      <c r="E216" s="2" t="s">
        <v>637</v>
      </c>
      <c r="G216" s="2" t="s">
        <v>638</v>
      </c>
      <c r="H216" s="6" t="s">
        <v>69</v>
      </c>
      <c r="I216" s="6" t="s">
        <v>70</v>
      </c>
      <c r="J216" s="6" t="s">
        <v>57</v>
      </c>
      <c r="K216" s="6" t="s">
        <v>58</v>
      </c>
      <c r="L216" s="6" t="s">
        <v>46</v>
      </c>
      <c r="M216" s="6" t="s">
        <v>639</v>
      </c>
      <c r="N216" s="6" t="s">
        <v>48</v>
      </c>
      <c r="O216" s="6" t="s">
        <v>490</v>
      </c>
      <c r="P216" s="6" t="s">
        <v>48</v>
      </c>
      <c r="Q216" s="2">
        <v>1.0</v>
      </c>
      <c r="R216" s="2">
        <v>0.0</v>
      </c>
      <c r="S216" s="2">
        <v>0.0</v>
      </c>
    </row>
    <row r="217" ht="14.25" customHeight="1">
      <c r="A217" s="2" t="s">
        <v>640</v>
      </c>
      <c r="B217" s="2" t="s">
        <v>641</v>
      </c>
      <c r="C217" s="5">
        <v>45810.0</v>
      </c>
      <c r="E217" s="2" t="s">
        <v>642</v>
      </c>
      <c r="H217" s="6" t="s">
        <v>69</v>
      </c>
      <c r="I217" s="6" t="s">
        <v>70</v>
      </c>
      <c r="J217" s="6" t="s">
        <v>57</v>
      </c>
      <c r="K217" s="6" t="s">
        <v>58</v>
      </c>
      <c r="L217" s="6" t="s">
        <v>71</v>
      </c>
      <c r="M217" s="6" t="s">
        <v>643</v>
      </c>
      <c r="N217" s="6" t="s">
        <v>48</v>
      </c>
      <c r="O217" s="6" t="s">
        <v>48</v>
      </c>
      <c r="P217" s="6" t="s">
        <v>48</v>
      </c>
      <c r="Q217" s="2">
        <v>0.0</v>
      </c>
      <c r="R217" s="2">
        <v>0.0</v>
      </c>
      <c r="S217" s="2">
        <v>0.0</v>
      </c>
    </row>
    <row r="218" ht="14.25" customHeight="1">
      <c r="A218" s="2" t="s">
        <v>644</v>
      </c>
      <c r="B218" s="2" t="s">
        <v>645</v>
      </c>
      <c r="C218" s="5">
        <v>45809.0</v>
      </c>
      <c r="E218" s="2" t="s">
        <v>646</v>
      </c>
      <c r="H218" s="6" t="s">
        <v>69</v>
      </c>
      <c r="I218" s="6" t="s">
        <v>70</v>
      </c>
      <c r="J218" s="6" t="s">
        <v>74</v>
      </c>
      <c r="K218" s="6" t="s">
        <v>45</v>
      </c>
      <c r="L218" s="6" t="s">
        <v>71</v>
      </c>
      <c r="M218" s="6" t="s">
        <v>48</v>
      </c>
      <c r="N218" s="6" t="s">
        <v>48</v>
      </c>
      <c r="O218" s="6" t="s">
        <v>48</v>
      </c>
      <c r="P218" s="6" t="s">
        <v>48</v>
      </c>
      <c r="Q218" s="2">
        <v>2.0</v>
      </c>
      <c r="R218" s="2">
        <v>0.0</v>
      </c>
      <c r="S218" s="2">
        <v>0.0</v>
      </c>
    </row>
    <row r="219" ht="14.25" customHeight="1">
      <c r="A219" s="2" t="s">
        <v>647</v>
      </c>
      <c r="B219" s="2" t="s">
        <v>373</v>
      </c>
      <c r="C219" s="5">
        <v>45809.0</v>
      </c>
      <c r="D219" s="2" t="s">
        <v>178</v>
      </c>
      <c r="E219" s="2" t="s">
        <v>553</v>
      </c>
      <c r="H219" s="6" t="s">
        <v>55</v>
      </c>
      <c r="I219" s="6" t="s">
        <v>130</v>
      </c>
      <c r="J219" s="6" t="s">
        <v>101</v>
      </c>
      <c r="K219" s="6" t="s">
        <v>58</v>
      </c>
      <c r="L219" s="6" t="s">
        <v>46</v>
      </c>
      <c r="M219" s="6" t="s">
        <v>48</v>
      </c>
      <c r="N219" s="6" t="s">
        <v>48</v>
      </c>
      <c r="O219" s="6" t="s">
        <v>48</v>
      </c>
      <c r="P219" s="6" t="s">
        <v>376</v>
      </c>
      <c r="Q219" s="2">
        <v>0.0</v>
      </c>
      <c r="R219" s="2">
        <v>0.0</v>
      </c>
      <c r="S219" s="2">
        <v>0.0</v>
      </c>
    </row>
    <row r="220" ht="14.25" customHeight="1">
      <c r="A220" s="2" t="s">
        <v>648</v>
      </c>
      <c r="B220" s="2" t="s">
        <v>465</v>
      </c>
      <c r="C220" s="5">
        <v>45804.0</v>
      </c>
      <c r="E220" s="2" t="s">
        <v>466</v>
      </c>
      <c r="H220" s="6" t="s">
        <v>69</v>
      </c>
      <c r="I220" s="6" t="s">
        <v>70</v>
      </c>
      <c r="J220" s="6" t="s">
        <v>74</v>
      </c>
      <c r="K220" s="6" t="s">
        <v>45</v>
      </c>
      <c r="L220" s="6" t="s">
        <v>71</v>
      </c>
      <c r="M220" s="6" t="s">
        <v>48</v>
      </c>
      <c r="N220" s="6" t="s">
        <v>48</v>
      </c>
      <c r="O220" s="6" t="s">
        <v>48</v>
      </c>
      <c r="P220" s="6" t="s">
        <v>48</v>
      </c>
      <c r="Q220" s="2">
        <v>0.0</v>
      </c>
      <c r="R220" s="2">
        <v>0.0</v>
      </c>
      <c r="S220" s="2">
        <v>0.0</v>
      </c>
    </row>
    <row r="221" ht="14.25" customHeight="1">
      <c r="A221" s="2" t="s">
        <v>649</v>
      </c>
      <c r="B221" s="2" t="s">
        <v>465</v>
      </c>
      <c r="C221" s="5">
        <v>45799.0</v>
      </c>
      <c r="E221" s="2" t="s">
        <v>466</v>
      </c>
      <c r="H221" s="6" t="s">
        <v>69</v>
      </c>
      <c r="I221" s="6" t="s">
        <v>70</v>
      </c>
      <c r="J221" s="6" t="s">
        <v>74</v>
      </c>
      <c r="K221" s="6" t="s">
        <v>45</v>
      </c>
      <c r="L221" s="6" t="s">
        <v>71</v>
      </c>
      <c r="M221" s="6" t="s">
        <v>48</v>
      </c>
      <c r="N221" s="6" t="s">
        <v>48</v>
      </c>
      <c r="O221" s="6" t="s">
        <v>48</v>
      </c>
      <c r="P221" s="6" t="s">
        <v>48</v>
      </c>
      <c r="Q221" s="2">
        <v>0.0</v>
      </c>
      <c r="R221" s="2">
        <v>0.0</v>
      </c>
      <c r="S221" s="2">
        <v>0.0</v>
      </c>
    </row>
    <row r="222" ht="14.25" customHeight="1">
      <c r="A222" s="2" t="s">
        <v>650</v>
      </c>
      <c r="B222" s="2" t="s">
        <v>465</v>
      </c>
      <c r="C222" s="5">
        <v>45799.0</v>
      </c>
      <c r="E222" s="2" t="s">
        <v>466</v>
      </c>
      <c r="H222" s="6" t="s">
        <v>69</v>
      </c>
      <c r="I222" s="6" t="s">
        <v>70</v>
      </c>
      <c r="J222" s="6" t="s">
        <v>74</v>
      </c>
      <c r="K222" s="6" t="s">
        <v>45</v>
      </c>
      <c r="L222" s="6" t="s">
        <v>71</v>
      </c>
      <c r="M222" s="6" t="s">
        <v>48</v>
      </c>
      <c r="N222" s="6" t="s">
        <v>48</v>
      </c>
      <c r="O222" s="6" t="s">
        <v>48</v>
      </c>
      <c r="P222" s="6" t="s">
        <v>48</v>
      </c>
      <c r="Q222" s="2">
        <v>0.0</v>
      </c>
      <c r="R222" s="2">
        <v>0.0</v>
      </c>
      <c r="S222" s="2">
        <v>0.0</v>
      </c>
    </row>
    <row r="223" ht="14.25" customHeight="1">
      <c r="A223" s="2" t="s">
        <v>651</v>
      </c>
      <c r="B223" s="2" t="s">
        <v>652</v>
      </c>
      <c r="C223" s="5">
        <v>45799.0</v>
      </c>
      <c r="D223" s="2" t="s">
        <v>653</v>
      </c>
      <c r="E223" s="2" t="s">
        <v>654</v>
      </c>
      <c r="H223" s="6" t="s">
        <v>69</v>
      </c>
      <c r="I223" s="6" t="s">
        <v>70</v>
      </c>
      <c r="J223" s="6" t="s">
        <v>57</v>
      </c>
      <c r="K223" s="6" t="s">
        <v>58</v>
      </c>
      <c r="L223" s="6" t="s">
        <v>46</v>
      </c>
      <c r="M223" s="6" t="s">
        <v>48</v>
      </c>
      <c r="N223" s="6" t="s">
        <v>48</v>
      </c>
      <c r="O223" s="6" t="s">
        <v>48</v>
      </c>
      <c r="P223" s="6" t="s">
        <v>48</v>
      </c>
      <c r="Q223" s="2">
        <v>0.0</v>
      </c>
      <c r="R223" s="2">
        <v>0.0</v>
      </c>
      <c r="S223" s="2">
        <v>0.0</v>
      </c>
    </row>
    <row r="224" ht="14.25" customHeight="1">
      <c r="A224" s="2" t="s">
        <v>655</v>
      </c>
      <c r="B224" s="2" t="s">
        <v>465</v>
      </c>
      <c r="C224" s="5">
        <v>45798.0</v>
      </c>
      <c r="E224" s="2" t="s">
        <v>466</v>
      </c>
      <c r="H224" s="6" t="s">
        <v>69</v>
      </c>
      <c r="I224" s="6" t="s">
        <v>70</v>
      </c>
      <c r="J224" s="6" t="s">
        <v>74</v>
      </c>
      <c r="K224" s="6" t="s">
        <v>45</v>
      </c>
      <c r="L224" s="6" t="s">
        <v>71</v>
      </c>
      <c r="M224" s="6" t="s">
        <v>48</v>
      </c>
      <c r="N224" s="6" t="s">
        <v>48</v>
      </c>
      <c r="O224" s="6" t="s">
        <v>48</v>
      </c>
      <c r="P224" s="6" t="s">
        <v>48</v>
      </c>
      <c r="Q224" s="2">
        <v>0.0</v>
      </c>
      <c r="R224" s="2">
        <v>0.0</v>
      </c>
      <c r="S224" s="2">
        <v>0.0</v>
      </c>
    </row>
    <row r="225" ht="14.25" customHeight="1">
      <c r="A225" s="2" t="s">
        <v>656</v>
      </c>
      <c r="B225" s="2" t="s">
        <v>465</v>
      </c>
      <c r="C225" s="5">
        <v>45797.0</v>
      </c>
      <c r="E225" s="2" t="s">
        <v>466</v>
      </c>
      <c r="H225" s="6" t="s">
        <v>69</v>
      </c>
      <c r="I225" s="6" t="s">
        <v>70</v>
      </c>
      <c r="J225" s="6" t="s">
        <v>74</v>
      </c>
      <c r="K225" s="6" t="s">
        <v>45</v>
      </c>
      <c r="L225" s="6" t="s">
        <v>71</v>
      </c>
      <c r="M225" s="6" t="s">
        <v>48</v>
      </c>
      <c r="N225" s="6" t="s">
        <v>48</v>
      </c>
      <c r="O225" s="6" t="s">
        <v>48</v>
      </c>
      <c r="P225" s="6" t="s">
        <v>48</v>
      </c>
      <c r="Q225" s="2">
        <v>0.0</v>
      </c>
      <c r="R225" s="2">
        <v>0.0</v>
      </c>
      <c r="S225" s="2">
        <v>0.0</v>
      </c>
    </row>
    <row r="226" ht="14.25" customHeight="1">
      <c r="A226" s="2" t="s">
        <v>657</v>
      </c>
      <c r="B226" s="2" t="s">
        <v>465</v>
      </c>
      <c r="C226" s="5">
        <v>45796.0</v>
      </c>
      <c r="E226" s="2" t="s">
        <v>466</v>
      </c>
      <c r="H226" s="6" t="s">
        <v>69</v>
      </c>
      <c r="I226" s="6" t="s">
        <v>70</v>
      </c>
      <c r="J226" s="6" t="s">
        <v>74</v>
      </c>
      <c r="K226" s="6" t="s">
        <v>45</v>
      </c>
      <c r="L226" s="6" t="s">
        <v>71</v>
      </c>
      <c r="M226" s="6" t="s">
        <v>48</v>
      </c>
      <c r="N226" s="6" t="s">
        <v>48</v>
      </c>
      <c r="O226" s="6" t="s">
        <v>48</v>
      </c>
      <c r="P226" s="6" t="s">
        <v>48</v>
      </c>
      <c r="Q226" s="2">
        <v>0.0</v>
      </c>
      <c r="R226" s="2">
        <v>0.0</v>
      </c>
      <c r="S226" s="2">
        <v>0.0</v>
      </c>
    </row>
    <row r="227" ht="14.25" customHeight="1">
      <c r="A227" s="2" t="s">
        <v>658</v>
      </c>
      <c r="B227" s="2" t="s">
        <v>465</v>
      </c>
      <c r="C227" s="5">
        <v>45795.0</v>
      </c>
      <c r="E227" s="2" t="s">
        <v>466</v>
      </c>
      <c r="H227" s="6" t="s">
        <v>69</v>
      </c>
      <c r="I227" s="6" t="s">
        <v>70</v>
      </c>
      <c r="J227" s="6" t="s">
        <v>74</v>
      </c>
      <c r="K227" s="6" t="s">
        <v>45</v>
      </c>
      <c r="L227" s="6" t="s">
        <v>71</v>
      </c>
      <c r="M227" s="6" t="s">
        <v>48</v>
      </c>
      <c r="N227" s="6" t="s">
        <v>48</v>
      </c>
      <c r="O227" s="6" t="s">
        <v>48</v>
      </c>
      <c r="P227" s="6" t="s">
        <v>48</v>
      </c>
      <c r="Q227" s="2">
        <v>0.0</v>
      </c>
      <c r="R227" s="2">
        <v>0.0</v>
      </c>
      <c r="S227" s="2">
        <v>0.0</v>
      </c>
    </row>
    <row r="228" ht="14.25" customHeight="1">
      <c r="A228" s="2" t="s">
        <v>659</v>
      </c>
      <c r="B228" s="2" t="s">
        <v>465</v>
      </c>
      <c r="C228" s="5">
        <v>45793.0</v>
      </c>
      <c r="E228" s="2" t="s">
        <v>466</v>
      </c>
      <c r="H228" s="6" t="s">
        <v>69</v>
      </c>
      <c r="I228" s="6" t="s">
        <v>70</v>
      </c>
      <c r="J228" s="6" t="s">
        <v>74</v>
      </c>
      <c r="K228" s="6" t="s">
        <v>45</v>
      </c>
      <c r="L228" s="6" t="s">
        <v>71</v>
      </c>
      <c r="M228" s="6" t="s">
        <v>48</v>
      </c>
      <c r="N228" s="6" t="s">
        <v>48</v>
      </c>
      <c r="O228" s="6" t="s">
        <v>48</v>
      </c>
      <c r="P228" s="6" t="s">
        <v>48</v>
      </c>
      <c r="Q228" s="2">
        <v>0.0</v>
      </c>
      <c r="R228" s="2">
        <v>0.0</v>
      </c>
      <c r="S228" s="2">
        <v>0.0</v>
      </c>
    </row>
    <row r="229" ht="14.25" customHeight="1">
      <c r="A229" s="2" t="s">
        <v>660</v>
      </c>
      <c r="B229" s="2" t="s">
        <v>138</v>
      </c>
      <c r="C229" s="5">
        <v>45792.0</v>
      </c>
      <c r="E229" s="2" t="s">
        <v>661</v>
      </c>
      <c r="H229" s="6" t="s">
        <v>69</v>
      </c>
      <c r="I229" s="6" t="s">
        <v>140</v>
      </c>
      <c r="J229" s="6" t="s">
        <v>101</v>
      </c>
      <c r="K229" s="6" t="s">
        <v>142</v>
      </c>
      <c r="L229" s="6" t="s">
        <v>46</v>
      </c>
      <c r="M229" s="6" t="s">
        <v>48</v>
      </c>
      <c r="N229" s="6" t="s">
        <v>662</v>
      </c>
      <c r="O229" s="6" t="s">
        <v>87</v>
      </c>
      <c r="P229" s="6" t="s">
        <v>48</v>
      </c>
      <c r="Q229" s="2">
        <v>0.0</v>
      </c>
      <c r="R229" s="2">
        <v>1.0</v>
      </c>
      <c r="S229" s="2">
        <v>0.0</v>
      </c>
    </row>
    <row r="230" ht="14.25" customHeight="1">
      <c r="A230" s="2" t="s">
        <v>663</v>
      </c>
      <c r="B230" s="2" t="s">
        <v>465</v>
      </c>
      <c r="C230" s="5">
        <v>45792.0</v>
      </c>
      <c r="E230" s="2" t="s">
        <v>466</v>
      </c>
      <c r="H230" s="6" t="s">
        <v>69</v>
      </c>
      <c r="I230" s="6" t="s">
        <v>70</v>
      </c>
      <c r="J230" s="6" t="s">
        <v>74</v>
      </c>
      <c r="K230" s="6" t="s">
        <v>45</v>
      </c>
      <c r="L230" s="6" t="s">
        <v>71</v>
      </c>
      <c r="M230" s="6" t="s">
        <v>48</v>
      </c>
      <c r="N230" s="6" t="s">
        <v>48</v>
      </c>
      <c r="O230" s="6" t="s">
        <v>48</v>
      </c>
      <c r="P230" s="6" t="s">
        <v>48</v>
      </c>
      <c r="Q230" s="2">
        <v>0.0</v>
      </c>
      <c r="R230" s="2">
        <v>0.0</v>
      </c>
      <c r="S230" s="2">
        <v>0.0</v>
      </c>
    </row>
    <row r="231" ht="14.25" customHeight="1">
      <c r="A231" s="2" t="s">
        <v>664</v>
      </c>
      <c r="B231" s="2" t="s">
        <v>465</v>
      </c>
      <c r="C231" s="5">
        <v>45791.0</v>
      </c>
      <c r="E231" s="2" t="s">
        <v>466</v>
      </c>
      <c r="H231" s="6" t="s">
        <v>69</v>
      </c>
      <c r="I231" s="6" t="s">
        <v>70</v>
      </c>
      <c r="J231" s="6" t="s">
        <v>74</v>
      </c>
      <c r="K231" s="6" t="s">
        <v>45</v>
      </c>
      <c r="L231" s="6" t="s">
        <v>71</v>
      </c>
      <c r="M231" s="6" t="s">
        <v>48</v>
      </c>
      <c r="N231" s="6" t="s">
        <v>48</v>
      </c>
      <c r="O231" s="6" t="s">
        <v>48</v>
      </c>
      <c r="P231" s="6" t="s">
        <v>48</v>
      </c>
      <c r="Q231" s="2">
        <v>0.0</v>
      </c>
      <c r="R231" s="2">
        <v>0.0</v>
      </c>
      <c r="S231" s="2">
        <v>0.0</v>
      </c>
    </row>
    <row r="232" ht="14.25" customHeight="1">
      <c r="A232" s="2" t="s">
        <v>665</v>
      </c>
      <c r="B232" s="2" t="s">
        <v>465</v>
      </c>
      <c r="C232" s="5">
        <v>45790.0</v>
      </c>
      <c r="E232" s="2" t="s">
        <v>466</v>
      </c>
      <c r="H232" s="6" t="s">
        <v>69</v>
      </c>
      <c r="I232" s="6" t="s">
        <v>70</v>
      </c>
      <c r="J232" s="6" t="s">
        <v>74</v>
      </c>
      <c r="K232" s="6" t="s">
        <v>45</v>
      </c>
      <c r="L232" s="6" t="s">
        <v>71</v>
      </c>
      <c r="M232" s="6" t="s">
        <v>48</v>
      </c>
      <c r="N232" s="6" t="s">
        <v>48</v>
      </c>
      <c r="O232" s="6" t="s">
        <v>48</v>
      </c>
      <c r="P232" s="6" t="s">
        <v>48</v>
      </c>
      <c r="Q232" s="2">
        <v>0.0</v>
      </c>
      <c r="R232" s="2">
        <v>0.0</v>
      </c>
      <c r="S232" s="2">
        <v>0.0</v>
      </c>
    </row>
    <row r="233" ht="14.25" customHeight="1">
      <c r="A233" s="2" t="s">
        <v>666</v>
      </c>
      <c r="B233" s="2" t="s">
        <v>465</v>
      </c>
      <c r="C233" s="5">
        <v>45790.0</v>
      </c>
      <c r="E233" s="2" t="s">
        <v>466</v>
      </c>
      <c r="H233" s="6" t="s">
        <v>69</v>
      </c>
      <c r="I233" s="6" t="s">
        <v>70</v>
      </c>
      <c r="J233" s="6" t="s">
        <v>74</v>
      </c>
      <c r="K233" s="6" t="s">
        <v>45</v>
      </c>
      <c r="L233" s="6" t="s">
        <v>71</v>
      </c>
      <c r="M233" s="6" t="s">
        <v>48</v>
      </c>
      <c r="N233" s="6" t="s">
        <v>48</v>
      </c>
      <c r="O233" s="6" t="s">
        <v>48</v>
      </c>
      <c r="P233" s="6" t="s">
        <v>48</v>
      </c>
      <c r="Q233" s="2">
        <v>0.0</v>
      </c>
      <c r="R233" s="2">
        <v>0.0</v>
      </c>
      <c r="S233" s="2">
        <v>0.0</v>
      </c>
    </row>
    <row r="234" ht="14.25" customHeight="1">
      <c r="A234" s="2" t="s">
        <v>667</v>
      </c>
      <c r="B234" s="2" t="s">
        <v>465</v>
      </c>
      <c r="C234" s="5">
        <v>45789.0</v>
      </c>
      <c r="E234" s="2" t="s">
        <v>466</v>
      </c>
      <c r="H234" s="6" t="s">
        <v>69</v>
      </c>
      <c r="I234" s="6" t="s">
        <v>70</v>
      </c>
      <c r="J234" s="6" t="s">
        <v>74</v>
      </c>
      <c r="K234" s="6" t="s">
        <v>45</v>
      </c>
      <c r="L234" s="6" t="s">
        <v>71</v>
      </c>
      <c r="M234" s="6" t="s">
        <v>48</v>
      </c>
      <c r="N234" s="6" t="s">
        <v>48</v>
      </c>
      <c r="O234" s="6" t="s">
        <v>48</v>
      </c>
      <c r="P234" s="6" t="s">
        <v>48</v>
      </c>
      <c r="Q234" s="2">
        <v>0.0</v>
      </c>
      <c r="R234" s="2">
        <v>0.0</v>
      </c>
      <c r="S234" s="2">
        <v>0.0</v>
      </c>
    </row>
    <row r="235" ht="14.25" customHeight="1">
      <c r="A235" s="2" t="s">
        <v>668</v>
      </c>
      <c r="B235" s="2" t="s">
        <v>465</v>
      </c>
      <c r="C235" s="5">
        <v>45788.0</v>
      </c>
      <c r="E235" s="2" t="s">
        <v>466</v>
      </c>
      <c r="H235" s="6" t="s">
        <v>69</v>
      </c>
      <c r="I235" s="6" t="s">
        <v>70</v>
      </c>
      <c r="J235" s="6" t="s">
        <v>74</v>
      </c>
      <c r="K235" s="6" t="s">
        <v>45</v>
      </c>
      <c r="L235" s="6" t="s">
        <v>71</v>
      </c>
      <c r="M235" s="6" t="s">
        <v>48</v>
      </c>
      <c r="N235" s="6" t="s">
        <v>48</v>
      </c>
      <c r="O235" s="6" t="s">
        <v>48</v>
      </c>
      <c r="P235" s="6" t="s">
        <v>48</v>
      </c>
      <c r="Q235" s="2">
        <v>0.0</v>
      </c>
      <c r="R235" s="2">
        <v>0.0</v>
      </c>
      <c r="S235" s="2">
        <v>0.0</v>
      </c>
    </row>
    <row r="236" ht="14.25" customHeight="1">
      <c r="A236" s="2" t="s">
        <v>669</v>
      </c>
      <c r="B236" s="2" t="s">
        <v>465</v>
      </c>
      <c r="C236" s="5">
        <v>45787.0</v>
      </c>
      <c r="E236" s="2" t="s">
        <v>466</v>
      </c>
      <c r="H236" s="6" t="s">
        <v>69</v>
      </c>
      <c r="I236" s="6" t="s">
        <v>70</v>
      </c>
      <c r="J236" s="6" t="s">
        <v>74</v>
      </c>
      <c r="K236" s="6" t="s">
        <v>45</v>
      </c>
      <c r="L236" s="6" t="s">
        <v>71</v>
      </c>
      <c r="M236" s="6" t="s">
        <v>48</v>
      </c>
      <c r="N236" s="6" t="s">
        <v>48</v>
      </c>
      <c r="O236" s="6" t="s">
        <v>48</v>
      </c>
      <c r="P236" s="6" t="s">
        <v>48</v>
      </c>
      <c r="Q236" s="2">
        <v>0.0</v>
      </c>
      <c r="R236" s="2">
        <v>0.0</v>
      </c>
      <c r="S236" s="2">
        <v>0.0</v>
      </c>
    </row>
    <row r="237" ht="14.25" customHeight="1">
      <c r="A237" s="2" t="s">
        <v>670</v>
      </c>
      <c r="B237" s="2" t="s">
        <v>652</v>
      </c>
      <c r="C237" s="5">
        <v>45787.0</v>
      </c>
      <c r="E237" s="2" t="s">
        <v>671</v>
      </c>
      <c r="H237" s="6" t="s">
        <v>69</v>
      </c>
      <c r="I237" s="6" t="s">
        <v>70</v>
      </c>
      <c r="J237" s="6" t="s">
        <v>101</v>
      </c>
      <c r="K237" s="6" t="s">
        <v>45</v>
      </c>
      <c r="L237" s="6" t="s">
        <v>46</v>
      </c>
      <c r="M237" s="6" t="s">
        <v>48</v>
      </c>
      <c r="N237" s="6" t="s">
        <v>48</v>
      </c>
      <c r="O237" s="6" t="s">
        <v>48</v>
      </c>
      <c r="P237" s="6" t="s">
        <v>201</v>
      </c>
      <c r="Q237" s="2">
        <v>0.0</v>
      </c>
      <c r="R237" s="2">
        <v>0.0</v>
      </c>
      <c r="S237" s="2">
        <v>0.0</v>
      </c>
    </row>
    <row r="238" ht="14.25" customHeight="1">
      <c r="A238" s="2" t="s">
        <v>672</v>
      </c>
      <c r="B238" s="2" t="s">
        <v>465</v>
      </c>
      <c r="C238" s="5">
        <v>45785.0</v>
      </c>
      <c r="E238" s="2" t="s">
        <v>466</v>
      </c>
      <c r="H238" s="6" t="s">
        <v>69</v>
      </c>
      <c r="I238" s="6" t="s">
        <v>70</v>
      </c>
      <c r="J238" s="6" t="s">
        <v>74</v>
      </c>
      <c r="K238" s="6" t="s">
        <v>45</v>
      </c>
      <c r="L238" s="6" t="s">
        <v>71</v>
      </c>
      <c r="M238" s="6" t="s">
        <v>48</v>
      </c>
      <c r="N238" s="6" t="s">
        <v>48</v>
      </c>
      <c r="O238" s="6" t="s">
        <v>48</v>
      </c>
      <c r="P238" s="6" t="s">
        <v>48</v>
      </c>
      <c r="Q238" s="2">
        <v>0.0</v>
      </c>
      <c r="R238" s="2">
        <v>0.0</v>
      </c>
      <c r="S238" s="2">
        <v>0.0</v>
      </c>
    </row>
    <row r="239" ht="14.25" customHeight="1">
      <c r="A239" s="2" t="s">
        <v>673</v>
      </c>
      <c r="B239" s="2" t="s">
        <v>465</v>
      </c>
      <c r="C239" s="5">
        <v>45784.0</v>
      </c>
      <c r="E239" s="2" t="s">
        <v>466</v>
      </c>
      <c r="H239" s="6" t="s">
        <v>69</v>
      </c>
      <c r="I239" s="6" t="s">
        <v>70</v>
      </c>
      <c r="J239" s="6" t="s">
        <v>74</v>
      </c>
      <c r="K239" s="6" t="s">
        <v>45</v>
      </c>
      <c r="L239" s="6" t="s">
        <v>71</v>
      </c>
      <c r="M239" s="6" t="s">
        <v>48</v>
      </c>
      <c r="N239" s="6" t="s">
        <v>48</v>
      </c>
      <c r="O239" s="6" t="s">
        <v>48</v>
      </c>
      <c r="P239" s="6" t="s">
        <v>48</v>
      </c>
      <c r="Q239" s="2">
        <v>0.0</v>
      </c>
      <c r="R239" s="2">
        <v>0.0</v>
      </c>
      <c r="S239" s="2">
        <v>0.0</v>
      </c>
    </row>
    <row r="240" ht="14.25" customHeight="1">
      <c r="A240" s="2" t="s">
        <v>674</v>
      </c>
      <c r="B240" s="2" t="s">
        <v>465</v>
      </c>
      <c r="C240" s="5">
        <v>45783.0</v>
      </c>
      <c r="E240" s="2" t="s">
        <v>466</v>
      </c>
      <c r="H240" s="6" t="s">
        <v>69</v>
      </c>
      <c r="I240" s="6" t="s">
        <v>70</v>
      </c>
      <c r="J240" s="6" t="s">
        <v>74</v>
      </c>
      <c r="K240" s="6" t="s">
        <v>45</v>
      </c>
      <c r="L240" s="6" t="s">
        <v>71</v>
      </c>
      <c r="M240" s="6" t="s">
        <v>48</v>
      </c>
      <c r="N240" s="6" t="s">
        <v>48</v>
      </c>
      <c r="O240" s="6" t="s">
        <v>48</v>
      </c>
      <c r="P240" s="6" t="s">
        <v>48</v>
      </c>
      <c r="Q240" s="2">
        <v>0.0</v>
      </c>
      <c r="R240" s="2">
        <v>0.0</v>
      </c>
      <c r="S240" s="2">
        <v>0.0</v>
      </c>
    </row>
    <row r="241" ht="14.25" customHeight="1">
      <c r="A241" s="2" t="s">
        <v>675</v>
      </c>
      <c r="B241" s="2" t="s">
        <v>465</v>
      </c>
      <c r="C241" s="5">
        <v>45783.0</v>
      </c>
      <c r="E241" s="2" t="s">
        <v>466</v>
      </c>
      <c r="H241" s="6" t="s">
        <v>69</v>
      </c>
      <c r="I241" s="6" t="s">
        <v>70</v>
      </c>
      <c r="J241" s="6" t="s">
        <v>74</v>
      </c>
      <c r="K241" s="6" t="s">
        <v>45</v>
      </c>
      <c r="L241" s="6" t="s">
        <v>71</v>
      </c>
      <c r="M241" s="6" t="s">
        <v>48</v>
      </c>
      <c r="N241" s="6" t="s">
        <v>48</v>
      </c>
      <c r="O241" s="6" t="s">
        <v>48</v>
      </c>
      <c r="P241" s="6" t="s">
        <v>48</v>
      </c>
      <c r="Q241" s="2">
        <v>0.0</v>
      </c>
      <c r="R241" s="2">
        <v>0.0</v>
      </c>
      <c r="S241" s="2">
        <v>0.0</v>
      </c>
    </row>
    <row r="242" ht="14.25" customHeight="1">
      <c r="A242" s="2" t="s">
        <v>676</v>
      </c>
      <c r="B242" s="2" t="s">
        <v>465</v>
      </c>
      <c r="C242" s="5">
        <v>45782.0</v>
      </c>
      <c r="E242" s="2" t="s">
        <v>466</v>
      </c>
      <c r="H242" s="6" t="s">
        <v>69</v>
      </c>
      <c r="I242" s="6" t="s">
        <v>70</v>
      </c>
      <c r="J242" s="6" t="s">
        <v>74</v>
      </c>
      <c r="K242" s="6" t="s">
        <v>45</v>
      </c>
      <c r="L242" s="6" t="s">
        <v>71</v>
      </c>
      <c r="M242" s="6" t="s">
        <v>48</v>
      </c>
      <c r="N242" s="6" t="s">
        <v>48</v>
      </c>
      <c r="O242" s="6" t="s">
        <v>48</v>
      </c>
      <c r="P242" s="6" t="s">
        <v>48</v>
      </c>
      <c r="Q242" s="2">
        <v>0.0</v>
      </c>
      <c r="R242" s="2">
        <v>0.0</v>
      </c>
      <c r="S242" s="2">
        <v>0.0</v>
      </c>
    </row>
    <row r="243" ht="14.25" customHeight="1">
      <c r="A243" s="2" t="s">
        <v>677</v>
      </c>
      <c r="B243" s="2" t="s">
        <v>678</v>
      </c>
      <c r="C243" s="5">
        <v>45782.0</v>
      </c>
      <c r="E243" s="2" t="s">
        <v>679</v>
      </c>
      <c r="H243" s="6" t="s">
        <v>55</v>
      </c>
      <c r="I243" s="6" t="s">
        <v>130</v>
      </c>
      <c r="J243" s="6" t="s">
        <v>57</v>
      </c>
      <c r="K243" s="6" t="s">
        <v>58</v>
      </c>
      <c r="L243" s="6" t="s">
        <v>71</v>
      </c>
      <c r="M243" s="6" t="s">
        <v>470</v>
      </c>
      <c r="N243" s="6" t="s">
        <v>48</v>
      </c>
      <c r="O243" s="6" t="s">
        <v>48</v>
      </c>
      <c r="P243" s="6" t="s">
        <v>48</v>
      </c>
      <c r="Q243" s="2">
        <v>0.0</v>
      </c>
      <c r="R243" s="2">
        <v>0.0</v>
      </c>
      <c r="S243" s="2">
        <v>0.0</v>
      </c>
    </row>
    <row r="244" ht="14.25" customHeight="1">
      <c r="A244" s="2" t="s">
        <v>680</v>
      </c>
      <c r="B244" s="2" t="s">
        <v>465</v>
      </c>
      <c r="C244" s="5">
        <v>45782.0</v>
      </c>
      <c r="E244" s="2" t="s">
        <v>466</v>
      </c>
      <c r="H244" s="6" t="s">
        <v>69</v>
      </c>
      <c r="I244" s="6" t="s">
        <v>70</v>
      </c>
      <c r="J244" s="6" t="s">
        <v>74</v>
      </c>
      <c r="K244" s="6" t="s">
        <v>45</v>
      </c>
      <c r="L244" s="6" t="s">
        <v>71</v>
      </c>
      <c r="M244" s="6" t="s">
        <v>48</v>
      </c>
      <c r="N244" s="6" t="s">
        <v>48</v>
      </c>
      <c r="O244" s="6" t="s">
        <v>48</v>
      </c>
      <c r="P244" s="6" t="s">
        <v>48</v>
      </c>
      <c r="Q244" s="2">
        <v>0.0</v>
      </c>
      <c r="R244" s="2">
        <v>0.0</v>
      </c>
      <c r="S244" s="2">
        <v>0.0</v>
      </c>
    </row>
    <row r="245" ht="14.25" customHeight="1">
      <c r="A245" s="2" t="s">
        <v>681</v>
      </c>
      <c r="B245" s="2" t="s">
        <v>465</v>
      </c>
      <c r="C245" s="5">
        <v>45780.0</v>
      </c>
      <c r="E245" s="2" t="s">
        <v>466</v>
      </c>
      <c r="H245" s="6" t="s">
        <v>69</v>
      </c>
      <c r="I245" s="6" t="s">
        <v>70</v>
      </c>
      <c r="J245" s="6" t="s">
        <v>74</v>
      </c>
      <c r="K245" s="6" t="s">
        <v>45</v>
      </c>
      <c r="L245" s="6" t="s">
        <v>71</v>
      </c>
      <c r="M245" s="6" t="s">
        <v>48</v>
      </c>
      <c r="N245" s="6" t="s">
        <v>48</v>
      </c>
      <c r="O245" s="6" t="s">
        <v>48</v>
      </c>
      <c r="P245" s="6" t="s">
        <v>48</v>
      </c>
      <c r="Q245" s="2">
        <v>0.0</v>
      </c>
      <c r="R245" s="2">
        <v>0.0</v>
      </c>
      <c r="S245" s="2">
        <v>0.0</v>
      </c>
    </row>
    <row r="246" ht="14.25" customHeight="1">
      <c r="A246" s="2" t="s">
        <v>682</v>
      </c>
      <c r="B246" s="2" t="s">
        <v>465</v>
      </c>
      <c r="C246" s="5">
        <v>45779.0</v>
      </c>
      <c r="E246" s="2" t="s">
        <v>466</v>
      </c>
      <c r="H246" s="6" t="s">
        <v>69</v>
      </c>
      <c r="I246" s="6" t="s">
        <v>70</v>
      </c>
      <c r="J246" s="6" t="s">
        <v>74</v>
      </c>
      <c r="K246" s="6" t="s">
        <v>45</v>
      </c>
      <c r="L246" s="6" t="s">
        <v>71</v>
      </c>
      <c r="M246" s="6" t="s">
        <v>48</v>
      </c>
      <c r="N246" s="6" t="s">
        <v>48</v>
      </c>
      <c r="O246" s="6" t="s">
        <v>48</v>
      </c>
      <c r="P246" s="6" t="s">
        <v>48</v>
      </c>
      <c r="Q246" s="2">
        <v>0.0</v>
      </c>
      <c r="R246" s="2">
        <v>0.0</v>
      </c>
      <c r="S246" s="2">
        <v>0.0</v>
      </c>
    </row>
    <row r="247" ht="14.25" customHeight="1">
      <c r="A247" s="2" t="s">
        <v>683</v>
      </c>
      <c r="B247" s="2" t="s">
        <v>465</v>
      </c>
      <c r="C247" s="5">
        <v>45778.0</v>
      </c>
      <c r="E247" s="2" t="s">
        <v>466</v>
      </c>
      <c r="H247" s="6" t="s">
        <v>69</v>
      </c>
      <c r="I247" s="6" t="s">
        <v>70</v>
      </c>
      <c r="J247" s="6" t="s">
        <v>74</v>
      </c>
      <c r="K247" s="6" t="s">
        <v>45</v>
      </c>
      <c r="L247" s="6" t="s">
        <v>71</v>
      </c>
      <c r="M247" s="6" t="s">
        <v>48</v>
      </c>
      <c r="N247" s="6" t="s">
        <v>48</v>
      </c>
      <c r="O247" s="6" t="s">
        <v>48</v>
      </c>
      <c r="P247" s="6" t="s">
        <v>48</v>
      </c>
      <c r="Q247" s="2">
        <v>0.0</v>
      </c>
      <c r="R247" s="2">
        <v>0.0</v>
      </c>
      <c r="S247" s="2">
        <v>0.0</v>
      </c>
    </row>
    <row r="248" ht="14.25" customHeight="1">
      <c r="A248" s="2" t="s">
        <v>684</v>
      </c>
      <c r="B248" s="2" t="s">
        <v>465</v>
      </c>
      <c r="C248" s="5">
        <v>45777.0</v>
      </c>
      <c r="E248" s="2" t="s">
        <v>466</v>
      </c>
      <c r="H248" s="6" t="s">
        <v>69</v>
      </c>
      <c r="I248" s="6" t="s">
        <v>70</v>
      </c>
      <c r="J248" s="6" t="s">
        <v>74</v>
      </c>
      <c r="K248" s="6" t="s">
        <v>45</v>
      </c>
      <c r="L248" s="6" t="s">
        <v>71</v>
      </c>
      <c r="M248" s="6" t="s">
        <v>48</v>
      </c>
      <c r="N248" s="6" t="s">
        <v>48</v>
      </c>
      <c r="O248" s="6" t="s">
        <v>48</v>
      </c>
      <c r="P248" s="6" t="s">
        <v>48</v>
      </c>
      <c r="Q248" s="2">
        <v>0.0</v>
      </c>
      <c r="R248" s="2">
        <v>0.0</v>
      </c>
      <c r="S248" s="2">
        <v>0.0</v>
      </c>
    </row>
    <row r="249" ht="14.25" customHeight="1">
      <c r="A249" s="2" t="s">
        <v>685</v>
      </c>
      <c r="B249" s="2" t="s">
        <v>465</v>
      </c>
      <c r="C249" s="5">
        <v>45777.0</v>
      </c>
      <c r="E249" s="2" t="s">
        <v>466</v>
      </c>
      <c r="H249" s="6" t="s">
        <v>69</v>
      </c>
      <c r="I249" s="6" t="s">
        <v>70</v>
      </c>
      <c r="J249" s="6" t="s">
        <v>74</v>
      </c>
      <c r="K249" s="6" t="s">
        <v>45</v>
      </c>
      <c r="L249" s="6" t="s">
        <v>71</v>
      </c>
      <c r="M249" s="6" t="s">
        <v>48</v>
      </c>
      <c r="N249" s="6" t="s">
        <v>48</v>
      </c>
      <c r="O249" s="6" t="s">
        <v>48</v>
      </c>
      <c r="P249" s="6" t="s">
        <v>48</v>
      </c>
      <c r="Q249" s="2">
        <v>0.0</v>
      </c>
      <c r="R249" s="2">
        <v>0.0</v>
      </c>
      <c r="S249" s="2">
        <v>0.0</v>
      </c>
    </row>
    <row r="250" ht="14.25" customHeight="1">
      <c r="A250" s="2" t="s">
        <v>686</v>
      </c>
      <c r="B250" s="2" t="s">
        <v>465</v>
      </c>
      <c r="C250" s="5">
        <v>45776.0</v>
      </c>
      <c r="E250" s="2" t="s">
        <v>466</v>
      </c>
      <c r="H250" s="6" t="s">
        <v>69</v>
      </c>
      <c r="I250" s="6" t="s">
        <v>70</v>
      </c>
      <c r="J250" s="6" t="s">
        <v>74</v>
      </c>
      <c r="K250" s="6" t="s">
        <v>45</v>
      </c>
      <c r="L250" s="6" t="s">
        <v>71</v>
      </c>
      <c r="M250" s="6" t="s">
        <v>48</v>
      </c>
      <c r="N250" s="6" t="s">
        <v>48</v>
      </c>
      <c r="O250" s="6" t="s">
        <v>48</v>
      </c>
      <c r="P250" s="6" t="s">
        <v>48</v>
      </c>
      <c r="Q250" s="2">
        <v>0.0</v>
      </c>
      <c r="R250" s="2">
        <v>0.0</v>
      </c>
      <c r="S250" s="2">
        <v>0.0</v>
      </c>
    </row>
    <row r="251" ht="14.25" customHeight="1">
      <c r="A251" s="2" t="s">
        <v>687</v>
      </c>
      <c r="B251" s="2" t="s">
        <v>465</v>
      </c>
      <c r="C251" s="5">
        <v>45776.0</v>
      </c>
      <c r="E251" s="2" t="s">
        <v>466</v>
      </c>
      <c r="H251" s="6" t="s">
        <v>69</v>
      </c>
      <c r="I251" s="6" t="s">
        <v>70</v>
      </c>
      <c r="J251" s="6" t="s">
        <v>74</v>
      </c>
      <c r="K251" s="6" t="s">
        <v>45</v>
      </c>
      <c r="L251" s="6" t="s">
        <v>71</v>
      </c>
      <c r="M251" s="6" t="s">
        <v>48</v>
      </c>
      <c r="N251" s="6" t="s">
        <v>48</v>
      </c>
      <c r="O251" s="6" t="s">
        <v>48</v>
      </c>
      <c r="P251" s="6" t="s">
        <v>48</v>
      </c>
      <c r="Q251" s="2">
        <v>0.0</v>
      </c>
      <c r="R251" s="2">
        <v>0.0</v>
      </c>
      <c r="S251" s="2">
        <v>0.0</v>
      </c>
    </row>
    <row r="252" ht="14.25" customHeight="1">
      <c r="A252" s="2" t="s">
        <v>688</v>
      </c>
      <c r="B252" s="2" t="s">
        <v>465</v>
      </c>
      <c r="C252" s="5">
        <v>45776.0</v>
      </c>
      <c r="E252" s="2" t="s">
        <v>466</v>
      </c>
      <c r="H252" s="6" t="s">
        <v>69</v>
      </c>
      <c r="I252" s="6" t="s">
        <v>70</v>
      </c>
      <c r="J252" s="6" t="s">
        <v>74</v>
      </c>
      <c r="K252" s="6" t="s">
        <v>45</v>
      </c>
      <c r="L252" s="6" t="s">
        <v>71</v>
      </c>
      <c r="M252" s="6" t="s">
        <v>48</v>
      </c>
      <c r="N252" s="6" t="s">
        <v>48</v>
      </c>
      <c r="O252" s="6" t="s">
        <v>48</v>
      </c>
      <c r="P252" s="6" t="s">
        <v>48</v>
      </c>
      <c r="Q252" s="2">
        <v>0.0</v>
      </c>
      <c r="R252" s="2">
        <v>0.0</v>
      </c>
      <c r="S252" s="2">
        <v>0.0</v>
      </c>
    </row>
    <row r="253" ht="14.25" customHeight="1">
      <c r="A253" s="2" t="s">
        <v>689</v>
      </c>
      <c r="B253" s="2" t="s">
        <v>690</v>
      </c>
      <c r="C253" s="5">
        <v>45775.0</v>
      </c>
      <c r="E253" s="2" t="s">
        <v>691</v>
      </c>
      <c r="H253" s="6" t="s">
        <v>69</v>
      </c>
      <c r="I253" s="6" t="s">
        <v>70</v>
      </c>
      <c r="J253" s="6" t="s">
        <v>57</v>
      </c>
      <c r="K253" s="6" t="s">
        <v>58</v>
      </c>
      <c r="L253" s="6" t="s">
        <v>46</v>
      </c>
      <c r="M253" s="6" t="s">
        <v>48</v>
      </c>
      <c r="N253" s="6" t="s">
        <v>48</v>
      </c>
      <c r="O253" s="6" t="s">
        <v>48</v>
      </c>
      <c r="P253" s="6" t="s">
        <v>692</v>
      </c>
      <c r="Q253" s="2">
        <v>0.0</v>
      </c>
      <c r="R253" s="2">
        <v>6.0</v>
      </c>
      <c r="S253" s="2">
        <v>0.0</v>
      </c>
    </row>
    <row r="254" ht="14.25" customHeight="1">
      <c r="A254" s="2" t="s">
        <v>693</v>
      </c>
      <c r="B254" s="2" t="s">
        <v>690</v>
      </c>
      <c r="C254" s="5">
        <v>45775.0</v>
      </c>
      <c r="E254" s="2" t="s">
        <v>691</v>
      </c>
      <c r="H254" s="6" t="s">
        <v>55</v>
      </c>
      <c r="I254" s="6" t="s">
        <v>130</v>
      </c>
      <c r="J254" s="6" t="s">
        <v>57</v>
      </c>
      <c r="K254" s="6" t="s">
        <v>58</v>
      </c>
      <c r="L254" s="6" t="s">
        <v>46</v>
      </c>
      <c r="M254" s="6" t="s">
        <v>48</v>
      </c>
      <c r="N254" s="6" t="s">
        <v>48</v>
      </c>
      <c r="O254" s="6" t="s">
        <v>48</v>
      </c>
      <c r="P254" s="6" t="s">
        <v>694</v>
      </c>
      <c r="Q254" s="2">
        <v>0.0</v>
      </c>
      <c r="R254" s="2">
        <v>0.0</v>
      </c>
      <c r="S254" s="2">
        <v>0.0</v>
      </c>
    </row>
    <row r="255" ht="14.25" customHeight="1">
      <c r="A255" s="2" t="s">
        <v>695</v>
      </c>
      <c r="B255" s="2" t="s">
        <v>373</v>
      </c>
      <c r="C255" s="5">
        <v>45773.0</v>
      </c>
      <c r="D255" s="2" t="s">
        <v>178</v>
      </c>
      <c r="E255" s="2" t="s">
        <v>553</v>
      </c>
      <c r="H255" s="6" t="s">
        <v>55</v>
      </c>
      <c r="I255" s="6" t="s">
        <v>130</v>
      </c>
      <c r="J255" s="6" t="s">
        <v>57</v>
      </c>
      <c r="K255" s="6" t="s">
        <v>58</v>
      </c>
      <c r="L255" s="6" t="s">
        <v>46</v>
      </c>
      <c r="M255" s="6" t="s">
        <v>48</v>
      </c>
      <c r="N255" s="6" t="s">
        <v>48</v>
      </c>
      <c r="O255" s="6" t="s">
        <v>48</v>
      </c>
      <c r="P255" s="6" t="s">
        <v>376</v>
      </c>
      <c r="Q255" s="2">
        <v>0.0</v>
      </c>
      <c r="R255" s="2">
        <v>0.0</v>
      </c>
      <c r="S255" s="2">
        <v>0.0</v>
      </c>
    </row>
    <row r="256" ht="14.25" customHeight="1">
      <c r="A256" s="2" t="s">
        <v>696</v>
      </c>
      <c r="B256" s="2" t="s">
        <v>465</v>
      </c>
      <c r="C256" s="5">
        <v>45773.0</v>
      </c>
      <c r="E256" s="2" t="s">
        <v>466</v>
      </c>
      <c r="H256" s="6" t="s">
        <v>69</v>
      </c>
      <c r="I256" s="6" t="s">
        <v>70</v>
      </c>
      <c r="J256" s="6" t="s">
        <v>74</v>
      </c>
      <c r="K256" s="6" t="s">
        <v>45</v>
      </c>
      <c r="L256" s="6" t="s">
        <v>71</v>
      </c>
      <c r="M256" s="6" t="s">
        <v>48</v>
      </c>
      <c r="N256" s="6" t="s">
        <v>48</v>
      </c>
      <c r="O256" s="6" t="s">
        <v>48</v>
      </c>
      <c r="P256" s="6" t="s">
        <v>48</v>
      </c>
      <c r="Q256" s="2">
        <v>0.0</v>
      </c>
      <c r="R256" s="2">
        <v>0.0</v>
      </c>
      <c r="S256" s="2">
        <v>0.0</v>
      </c>
    </row>
    <row r="257" ht="14.25" customHeight="1">
      <c r="A257" s="2" t="s">
        <v>697</v>
      </c>
      <c r="B257" s="2" t="s">
        <v>465</v>
      </c>
      <c r="C257" s="5">
        <v>45773.0</v>
      </c>
      <c r="E257" s="2" t="s">
        <v>466</v>
      </c>
      <c r="H257" s="6" t="s">
        <v>69</v>
      </c>
      <c r="I257" s="6" t="s">
        <v>70</v>
      </c>
      <c r="J257" s="6" t="s">
        <v>74</v>
      </c>
      <c r="K257" s="6" t="s">
        <v>45</v>
      </c>
      <c r="L257" s="6" t="s">
        <v>71</v>
      </c>
      <c r="M257" s="6" t="s">
        <v>48</v>
      </c>
      <c r="N257" s="6" t="s">
        <v>48</v>
      </c>
      <c r="O257" s="6" t="s">
        <v>48</v>
      </c>
      <c r="P257" s="6" t="s">
        <v>48</v>
      </c>
      <c r="Q257" s="2">
        <v>1.0</v>
      </c>
      <c r="R257" s="2">
        <v>0.0</v>
      </c>
      <c r="S257" s="2">
        <v>0.0</v>
      </c>
    </row>
    <row r="258" ht="14.25" customHeight="1">
      <c r="A258" s="2" t="s">
        <v>698</v>
      </c>
      <c r="B258" s="2" t="s">
        <v>465</v>
      </c>
      <c r="C258" s="5">
        <v>45773.0</v>
      </c>
      <c r="E258" s="2" t="s">
        <v>466</v>
      </c>
      <c r="H258" s="6" t="s">
        <v>69</v>
      </c>
      <c r="I258" s="6" t="s">
        <v>70</v>
      </c>
      <c r="J258" s="6" t="s">
        <v>74</v>
      </c>
      <c r="K258" s="6" t="s">
        <v>45</v>
      </c>
      <c r="L258" s="6" t="s">
        <v>71</v>
      </c>
      <c r="M258" s="6" t="s">
        <v>48</v>
      </c>
      <c r="N258" s="6" t="s">
        <v>48</v>
      </c>
      <c r="O258" s="6" t="s">
        <v>48</v>
      </c>
      <c r="P258" s="6" t="s">
        <v>48</v>
      </c>
      <c r="Q258" s="2">
        <v>0.0</v>
      </c>
      <c r="R258" s="2">
        <v>0.0</v>
      </c>
      <c r="S258" s="2">
        <v>0.0</v>
      </c>
    </row>
    <row r="259" ht="14.25" customHeight="1">
      <c r="A259" s="2" t="s">
        <v>699</v>
      </c>
      <c r="B259" s="2" t="s">
        <v>465</v>
      </c>
      <c r="C259" s="5">
        <v>45772.0</v>
      </c>
      <c r="E259" s="2" t="s">
        <v>466</v>
      </c>
      <c r="H259" s="6" t="s">
        <v>69</v>
      </c>
      <c r="I259" s="6" t="s">
        <v>70</v>
      </c>
      <c r="J259" s="6" t="s">
        <v>74</v>
      </c>
      <c r="K259" s="6" t="s">
        <v>45</v>
      </c>
      <c r="L259" s="6" t="s">
        <v>71</v>
      </c>
      <c r="M259" s="6" t="s">
        <v>48</v>
      </c>
      <c r="N259" s="6" t="s">
        <v>48</v>
      </c>
      <c r="O259" s="6" t="s">
        <v>48</v>
      </c>
      <c r="P259" s="6" t="s">
        <v>48</v>
      </c>
      <c r="Q259" s="2">
        <v>0.0</v>
      </c>
      <c r="R259" s="2">
        <v>0.0</v>
      </c>
      <c r="S259" s="2">
        <v>0.0</v>
      </c>
    </row>
    <row r="260" ht="14.25" customHeight="1">
      <c r="A260" s="2" t="s">
        <v>700</v>
      </c>
      <c r="B260" s="2" t="s">
        <v>701</v>
      </c>
      <c r="C260" s="5">
        <v>45771.0</v>
      </c>
      <c r="E260" s="2" t="s">
        <v>702</v>
      </c>
      <c r="G260" s="2" t="s">
        <v>703</v>
      </c>
      <c r="H260" s="6" t="s">
        <v>55</v>
      </c>
      <c r="I260" s="6" t="s">
        <v>130</v>
      </c>
      <c r="J260" s="6" t="s">
        <v>141</v>
      </c>
      <c r="K260" s="6" t="s">
        <v>142</v>
      </c>
      <c r="L260" s="6" t="s">
        <v>46</v>
      </c>
      <c r="M260" s="6" t="s">
        <v>704</v>
      </c>
      <c r="N260" s="6" t="s">
        <v>48</v>
      </c>
      <c r="O260" s="6" t="s">
        <v>48</v>
      </c>
      <c r="P260" s="6" t="s">
        <v>48</v>
      </c>
      <c r="Q260" s="2">
        <v>0.0</v>
      </c>
      <c r="R260" s="2">
        <v>0.0</v>
      </c>
      <c r="S260" s="2">
        <v>0.0</v>
      </c>
    </row>
    <row r="261" ht="14.25" customHeight="1">
      <c r="A261" s="2" t="s">
        <v>705</v>
      </c>
      <c r="B261" s="2" t="s">
        <v>373</v>
      </c>
      <c r="C261" s="5">
        <v>45771.0</v>
      </c>
      <c r="D261" s="2" t="s">
        <v>178</v>
      </c>
      <c r="E261" s="2" t="s">
        <v>553</v>
      </c>
      <c r="H261" s="6" t="s">
        <v>55</v>
      </c>
      <c r="I261" s="6" t="s">
        <v>130</v>
      </c>
      <c r="J261" s="6" t="s">
        <v>57</v>
      </c>
      <c r="K261" s="6" t="s">
        <v>58</v>
      </c>
      <c r="L261" s="6" t="s">
        <v>46</v>
      </c>
      <c r="M261" s="6" t="s">
        <v>48</v>
      </c>
      <c r="N261" s="6" t="s">
        <v>48</v>
      </c>
      <c r="O261" s="6" t="s">
        <v>48</v>
      </c>
      <c r="P261" s="6" t="s">
        <v>376</v>
      </c>
      <c r="Q261" s="2">
        <v>0.0</v>
      </c>
      <c r="R261" s="2">
        <v>0.0</v>
      </c>
      <c r="S261" s="2">
        <v>0.0</v>
      </c>
    </row>
    <row r="262" ht="14.25" customHeight="1">
      <c r="A262" s="2" t="s">
        <v>706</v>
      </c>
      <c r="B262" s="2" t="s">
        <v>465</v>
      </c>
      <c r="C262" s="5">
        <v>45771.0</v>
      </c>
      <c r="E262" s="2" t="s">
        <v>466</v>
      </c>
      <c r="H262" s="6" t="s">
        <v>69</v>
      </c>
      <c r="I262" s="6" t="s">
        <v>70</v>
      </c>
      <c r="J262" s="6" t="s">
        <v>74</v>
      </c>
      <c r="K262" s="6" t="s">
        <v>45</v>
      </c>
      <c r="L262" s="6" t="s">
        <v>71</v>
      </c>
      <c r="M262" s="6" t="s">
        <v>48</v>
      </c>
      <c r="N262" s="6" t="s">
        <v>48</v>
      </c>
      <c r="O262" s="6" t="s">
        <v>48</v>
      </c>
      <c r="P262" s="6" t="s">
        <v>48</v>
      </c>
      <c r="Q262" s="2">
        <v>1.0</v>
      </c>
      <c r="R262" s="2">
        <v>0.0</v>
      </c>
      <c r="S262" s="2">
        <v>0.0</v>
      </c>
    </row>
    <row r="263" ht="14.25" customHeight="1">
      <c r="A263" s="2" t="s">
        <v>707</v>
      </c>
      <c r="B263" s="2" t="s">
        <v>690</v>
      </c>
      <c r="C263" s="5">
        <v>45770.0</v>
      </c>
      <c r="E263" s="2" t="s">
        <v>708</v>
      </c>
      <c r="G263" s="2" t="s">
        <v>709</v>
      </c>
      <c r="H263" s="6" t="s">
        <v>69</v>
      </c>
      <c r="I263" s="6" t="s">
        <v>70</v>
      </c>
      <c r="J263" s="6" t="s">
        <v>74</v>
      </c>
      <c r="K263" s="6" t="s">
        <v>45</v>
      </c>
      <c r="L263" s="6" t="s">
        <v>71</v>
      </c>
      <c r="M263" s="6" t="s">
        <v>48</v>
      </c>
      <c r="N263" s="6" t="s">
        <v>48</v>
      </c>
      <c r="O263" s="6" t="s">
        <v>48</v>
      </c>
      <c r="P263" s="6" t="s">
        <v>48</v>
      </c>
      <c r="Q263" s="2">
        <v>0.0</v>
      </c>
      <c r="R263" s="2">
        <v>8.0</v>
      </c>
      <c r="S263" s="2">
        <v>0.0</v>
      </c>
    </row>
    <row r="264" ht="14.25" customHeight="1">
      <c r="A264" s="2" t="s">
        <v>710</v>
      </c>
      <c r="B264" s="2" t="s">
        <v>711</v>
      </c>
      <c r="C264" s="5">
        <v>45770.0</v>
      </c>
      <c r="E264" s="2" t="s">
        <v>712</v>
      </c>
      <c r="H264" s="6" t="s">
        <v>69</v>
      </c>
      <c r="I264" s="6" t="s">
        <v>70</v>
      </c>
      <c r="J264" s="6" t="s">
        <v>91</v>
      </c>
      <c r="K264" s="6" t="s">
        <v>58</v>
      </c>
      <c r="L264" s="6" t="s">
        <v>46</v>
      </c>
      <c r="M264" s="6" t="s">
        <v>713</v>
      </c>
      <c r="N264" s="6" t="s">
        <v>48</v>
      </c>
      <c r="O264" s="6" t="s">
        <v>714</v>
      </c>
      <c r="P264" s="6" t="s">
        <v>48</v>
      </c>
      <c r="Q264" s="2">
        <v>4.0</v>
      </c>
      <c r="R264" s="2">
        <v>0.0</v>
      </c>
      <c r="S264" s="2">
        <v>0.0</v>
      </c>
    </row>
    <row r="265" ht="14.25" customHeight="1">
      <c r="A265" s="2" t="s">
        <v>715</v>
      </c>
      <c r="B265" s="2" t="s">
        <v>716</v>
      </c>
      <c r="C265" s="5">
        <v>45770.0</v>
      </c>
      <c r="E265" s="2" t="s">
        <v>717</v>
      </c>
      <c r="G265" s="2" t="s">
        <v>718</v>
      </c>
      <c r="H265" s="6" t="s">
        <v>69</v>
      </c>
      <c r="I265" s="6" t="s">
        <v>70</v>
      </c>
      <c r="J265" s="6" t="s">
        <v>151</v>
      </c>
      <c r="K265" s="6" t="s">
        <v>719</v>
      </c>
      <c r="L265" s="6" t="s">
        <v>46</v>
      </c>
      <c r="M265" s="6" t="s">
        <v>304</v>
      </c>
      <c r="N265" s="6" t="s">
        <v>48</v>
      </c>
      <c r="O265" s="6" t="s">
        <v>48</v>
      </c>
      <c r="P265" s="6" t="s">
        <v>48</v>
      </c>
      <c r="Q265" s="2">
        <v>2.0</v>
      </c>
      <c r="R265" s="2">
        <v>0.0</v>
      </c>
      <c r="S265" s="2">
        <v>0.0</v>
      </c>
    </row>
    <row r="266" ht="14.25" customHeight="1">
      <c r="A266" s="2" t="s">
        <v>720</v>
      </c>
      <c r="B266" s="2" t="s">
        <v>465</v>
      </c>
      <c r="C266" s="5">
        <v>45770.0</v>
      </c>
      <c r="E266" s="2" t="s">
        <v>466</v>
      </c>
      <c r="H266" s="6" t="s">
        <v>69</v>
      </c>
      <c r="I266" s="6" t="s">
        <v>70</v>
      </c>
      <c r="J266" s="6" t="s">
        <v>74</v>
      </c>
      <c r="K266" s="6" t="s">
        <v>45</v>
      </c>
      <c r="L266" s="6" t="s">
        <v>71</v>
      </c>
      <c r="M266" s="6" t="s">
        <v>48</v>
      </c>
      <c r="N266" s="6" t="s">
        <v>48</v>
      </c>
      <c r="O266" s="6" t="s">
        <v>48</v>
      </c>
      <c r="P266" s="6" t="s">
        <v>48</v>
      </c>
      <c r="Q266" s="2">
        <v>0.0</v>
      </c>
      <c r="R266" s="2">
        <v>0.0</v>
      </c>
      <c r="S266" s="2">
        <v>0.0</v>
      </c>
    </row>
    <row r="267" ht="14.25" customHeight="1">
      <c r="A267" s="2" t="s">
        <v>721</v>
      </c>
      <c r="B267" s="2" t="s">
        <v>690</v>
      </c>
      <c r="C267" s="5">
        <v>45770.0</v>
      </c>
      <c r="E267" s="2" t="s">
        <v>691</v>
      </c>
      <c r="H267" s="6" t="s">
        <v>69</v>
      </c>
      <c r="I267" s="6" t="s">
        <v>70</v>
      </c>
      <c r="J267" s="6" t="s">
        <v>57</v>
      </c>
      <c r="K267" s="6" t="s">
        <v>58</v>
      </c>
      <c r="L267" s="6" t="s">
        <v>46</v>
      </c>
      <c r="M267" s="6" t="s">
        <v>48</v>
      </c>
      <c r="N267" s="6" t="s">
        <v>48</v>
      </c>
      <c r="O267" s="6" t="s">
        <v>48</v>
      </c>
      <c r="P267" s="6" t="s">
        <v>376</v>
      </c>
      <c r="Q267" s="2">
        <v>0.0</v>
      </c>
      <c r="R267" s="2">
        <v>0.0</v>
      </c>
      <c r="S267" s="2">
        <v>0.0</v>
      </c>
    </row>
    <row r="268" ht="14.25" customHeight="1">
      <c r="A268" s="2" t="s">
        <v>722</v>
      </c>
      <c r="B268" s="2" t="s">
        <v>465</v>
      </c>
      <c r="C268" s="5">
        <v>45769.0</v>
      </c>
      <c r="E268" s="2" t="s">
        <v>466</v>
      </c>
      <c r="H268" s="6" t="s">
        <v>69</v>
      </c>
      <c r="I268" s="6" t="s">
        <v>70</v>
      </c>
      <c r="J268" s="6" t="s">
        <v>74</v>
      </c>
      <c r="K268" s="6" t="s">
        <v>45</v>
      </c>
      <c r="L268" s="6" t="s">
        <v>71</v>
      </c>
      <c r="M268" s="6" t="s">
        <v>48</v>
      </c>
      <c r="N268" s="6" t="s">
        <v>48</v>
      </c>
      <c r="O268" s="6" t="s">
        <v>48</v>
      </c>
      <c r="P268" s="6" t="s">
        <v>48</v>
      </c>
      <c r="Q268" s="2">
        <v>0.0</v>
      </c>
      <c r="R268" s="2">
        <v>0.0</v>
      </c>
      <c r="S268" s="2">
        <v>0.0</v>
      </c>
    </row>
    <row r="269" ht="14.25" customHeight="1">
      <c r="A269" s="2" t="s">
        <v>723</v>
      </c>
      <c r="B269" s="2" t="s">
        <v>465</v>
      </c>
      <c r="C269" s="5">
        <v>45768.0</v>
      </c>
      <c r="E269" s="2" t="s">
        <v>466</v>
      </c>
      <c r="H269" s="6" t="s">
        <v>69</v>
      </c>
      <c r="I269" s="6" t="s">
        <v>70</v>
      </c>
      <c r="J269" s="6" t="s">
        <v>74</v>
      </c>
      <c r="K269" s="6" t="s">
        <v>45</v>
      </c>
      <c r="L269" s="6" t="s">
        <v>71</v>
      </c>
      <c r="M269" s="6" t="s">
        <v>48</v>
      </c>
      <c r="N269" s="6" t="s">
        <v>48</v>
      </c>
      <c r="O269" s="6" t="s">
        <v>48</v>
      </c>
      <c r="P269" s="6" t="s">
        <v>48</v>
      </c>
      <c r="Q269" s="2">
        <v>0.0</v>
      </c>
      <c r="R269" s="2">
        <v>0.0</v>
      </c>
      <c r="S269" s="2">
        <v>0.0</v>
      </c>
    </row>
    <row r="270" ht="14.25" customHeight="1">
      <c r="A270" s="2" t="s">
        <v>724</v>
      </c>
      <c r="B270" s="2" t="s">
        <v>465</v>
      </c>
      <c r="C270" s="5">
        <v>45767.0</v>
      </c>
      <c r="E270" s="2" t="s">
        <v>466</v>
      </c>
      <c r="H270" s="6" t="s">
        <v>69</v>
      </c>
      <c r="I270" s="6" t="s">
        <v>70</v>
      </c>
      <c r="J270" s="6" t="s">
        <v>74</v>
      </c>
      <c r="K270" s="6" t="s">
        <v>45</v>
      </c>
      <c r="L270" s="6" t="s">
        <v>71</v>
      </c>
      <c r="M270" s="6" t="s">
        <v>48</v>
      </c>
      <c r="N270" s="6" t="s">
        <v>48</v>
      </c>
      <c r="O270" s="6" t="s">
        <v>48</v>
      </c>
      <c r="P270" s="6" t="s">
        <v>48</v>
      </c>
      <c r="Q270" s="2">
        <v>0.0</v>
      </c>
      <c r="R270" s="2">
        <v>0.0</v>
      </c>
      <c r="S270" s="2">
        <v>0.0</v>
      </c>
    </row>
    <row r="271" ht="14.25" customHeight="1">
      <c r="A271" s="2" t="s">
        <v>725</v>
      </c>
      <c r="B271" s="2" t="s">
        <v>373</v>
      </c>
      <c r="C271" s="5">
        <v>45767.0</v>
      </c>
      <c r="D271" s="2" t="s">
        <v>178</v>
      </c>
      <c r="E271" s="2" t="s">
        <v>553</v>
      </c>
      <c r="H271" s="6" t="s">
        <v>55</v>
      </c>
      <c r="I271" s="6" t="s">
        <v>130</v>
      </c>
      <c r="J271" s="6" t="s">
        <v>101</v>
      </c>
      <c r="K271" s="6" t="s">
        <v>58</v>
      </c>
      <c r="L271" s="6" t="s">
        <v>46</v>
      </c>
      <c r="M271" s="6" t="s">
        <v>48</v>
      </c>
      <c r="N271" s="6" t="s">
        <v>48</v>
      </c>
      <c r="O271" s="6" t="s">
        <v>48</v>
      </c>
      <c r="P271" s="6" t="s">
        <v>376</v>
      </c>
      <c r="Q271" s="2">
        <v>0.0</v>
      </c>
      <c r="R271" s="2">
        <v>0.0</v>
      </c>
      <c r="S271" s="2">
        <v>0.0</v>
      </c>
    </row>
    <row r="272" ht="14.25" customHeight="1">
      <c r="A272" s="2" t="s">
        <v>726</v>
      </c>
      <c r="B272" s="2" t="s">
        <v>373</v>
      </c>
      <c r="C272" s="5">
        <v>45766.0</v>
      </c>
      <c r="D272" s="2" t="s">
        <v>178</v>
      </c>
      <c r="E272" s="2" t="s">
        <v>727</v>
      </c>
      <c r="H272" s="6" t="s">
        <v>55</v>
      </c>
      <c r="I272" s="6" t="s">
        <v>56</v>
      </c>
      <c r="J272" s="6" t="s">
        <v>101</v>
      </c>
      <c r="K272" s="6" t="s">
        <v>58</v>
      </c>
      <c r="L272" s="6" t="s">
        <v>46</v>
      </c>
      <c r="M272" s="6" t="s">
        <v>48</v>
      </c>
      <c r="N272" s="6" t="s">
        <v>48</v>
      </c>
      <c r="O272" s="6" t="s">
        <v>48</v>
      </c>
      <c r="P272" s="6" t="s">
        <v>376</v>
      </c>
      <c r="Q272" s="2">
        <v>0.0</v>
      </c>
      <c r="R272" s="2">
        <v>0.0</v>
      </c>
      <c r="S272" s="2">
        <v>0.0</v>
      </c>
    </row>
    <row r="273" ht="14.25" customHeight="1">
      <c r="A273" s="2" t="s">
        <v>728</v>
      </c>
      <c r="B273" s="2" t="s">
        <v>729</v>
      </c>
      <c r="C273" s="5">
        <v>45764.0</v>
      </c>
      <c r="E273" s="2" t="s">
        <v>730</v>
      </c>
      <c r="H273" s="6" t="s">
        <v>69</v>
      </c>
      <c r="I273" s="6" t="s">
        <v>140</v>
      </c>
      <c r="J273" s="6" t="s">
        <v>101</v>
      </c>
      <c r="K273" s="6" t="s">
        <v>142</v>
      </c>
      <c r="L273" s="6" t="s">
        <v>46</v>
      </c>
      <c r="M273" s="6" t="s">
        <v>48</v>
      </c>
      <c r="N273" s="6" t="s">
        <v>48</v>
      </c>
      <c r="O273" s="6" t="s">
        <v>48</v>
      </c>
      <c r="P273" s="6" t="s">
        <v>48</v>
      </c>
      <c r="Q273" s="2">
        <v>8.0</v>
      </c>
      <c r="R273" s="2">
        <v>5.0</v>
      </c>
      <c r="S273" s="2">
        <v>0.0</v>
      </c>
    </row>
    <row r="274" ht="14.25" customHeight="1">
      <c r="A274" s="2" t="s">
        <v>731</v>
      </c>
      <c r="B274" s="2" t="s">
        <v>732</v>
      </c>
      <c r="C274" s="5">
        <v>45764.0</v>
      </c>
      <c r="E274" s="2" t="s">
        <v>733</v>
      </c>
      <c r="G274" s="2" t="s">
        <v>734</v>
      </c>
      <c r="H274" s="6" t="s">
        <v>69</v>
      </c>
      <c r="I274" s="6" t="s">
        <v>70</v>
      </c>
      <c r="J274" s="6" t="s">
        <v>57</v>
      </c>
      <c r="K274" s="6" t="s">
        <v>58</v>
      </c>
      <c r="L274" s="6" t="s">
        <v>46</v>
      </c>
      <c r="M274" s="6" t="s">
        <v>48</v>
      </c>
      <c r="N274" s="6" t="s">
        <v>48</v>
      </c>
      <c r="O274" s="6" t="s">
        <v>48</v>
      </c>
      <c r="P274" s="6" t="s">
        <v>48</v>
      </c>
      <c r="Q274" s="2">
        <v>3.0</v>
      </c>
      <c r="R274" s="2">
        <v>0.0</v>
      </c>
      <c r="S274" s="2">
        <v>0.0</v>
      </c>
    </row>
    <row r="275" ht="14.25" customHeight="1">
      <c r="A275" s="2" t="s">
        <v>735</v>
      </c>
      <c r="B275" s="2" t="s">
        <v>373</v>
      </c>
      <c r="C275" s="5">
        <v>45764.0</v>
      </c>
      <c r="D275" s="2" t="s">
        <v>178</v>
      </c>
      <c r="E275" s="2" t="s">
        <v>736</v>
      </c>
      <c r="H275" s="6" t="s">
        <v>55</v>
      </c>
      <c r="I275" s="6" t="s">
        <v>130</v>
      </c>
      <c r="J275" s="6" t="s">
        <v>101</v>
      </c>
      <c r="K275" s="6" t="s">
        <v>58</v>
      </c>
      <c r="L275" s="6" t="s">
        <v>46</v>
      </c>
      <c r="M275" s="6" t="s">
        <v>48</v>
      </c>
      <c r="N275" s="6" t="s">
        <v>48</v>
      </c>
      <c r="O275" s="6" t="s">
        <v>48</v>
      </c>
      <c r="P275" s="6" t="s">
        <v>376</v>
      </c>
      <c r="Q275" s="2">
        <v>0.0</v>
      </c>
      <c r="R275" s="2">
        <v>0.0</v>
      </c>
      <c r="S275" s="2">
        <v>0.0</v>
      </c>
    </row>
    <row r="276" ht="14.25" customHeight="1">
      <c r="A276" s="2" t="s">
        <v>737</v>
      </c>
      <c r="B276" s="2" t="s">
        <v>465</v>
      </c>
      <c r="C276" s="5">
        <v>45764.0</v>
      </c>
      <c r="E276" s="2" t="s">
        <v>466</v>
      </c>
      <c r="H276" s="6" t="s">
        <v>69</v>
      </c>
      <c r="I276" s="6" t="s">
        <v>70</v>
      </c>
      <c r="J276" s="6" t="s">
        <v>74</v>
      </c>
      <c r="K276" s="6" t="s">
        <v>45</v>
      </c>
      <c r="L276" s="6" t="s">
        <v>71</v>
      </c>
      <c r="M276" s="6" t="s">
        <v>48</v>
      </c>
      <c r="N276" s="6" t="s">
        <v>48</v>
      </c>
      <c r="O276" s="6" t="s">
        <v>48</v>
      </c>
      <c r="P276" s="6" t="s">
        <v>48</v>
      </c>
      <c r="Q276" s="2">
        <v>1.0</v>
      </c>
      <c r="R276" s="2">
        <v>0.0</v>
      </c>
      <c r="S276" s="2">
        <v>0.0</v>
      </c>
    </row>
    <row r="277" ht="14.25" customHeight="1">
      <c r="A277" s="2" t="s">
        <v>738</v>
      </c>
      <c r="B277" s="2" t="s">
        <v>690</v>
      </c>
      <c r="C277" s="5">
        <v>45763.0</v>
      </c>
      <c r="E277" s="2" t="s">
        <v>691</v>
      </c>
      <c r="H277" s="6" t="s">
        <v>69</v>
      </c>
      <c r="I277" s="6" t="s">
        <v>70</v>
      </c>
      <c r="J277" s="6" t="s">
        <v>57</v>
      </c>
      <c r="K277" s="6" t="s">
        <v>58</v>
      </c>
      <c r="L277" s="6" t="s">
        <v>46</v>
      </c>
      <c r="M277" s="6" t="s">
        <v>48</v>
      </c>
      <c r="N277" s="6" t="s">
        <v>48</v>
      </c>
      <c r="O277" s="6" t="s">
        <v>48</v>
      </c>
      <c r="P277" s="6" t="s">
        <v>387</v>
      </c>
      <c r="Q277" s="2">
        <v>0.0</v>
      </c>
      <c r="R277" s="2">
        <v>2.0</v>
      </c>
      <c r="S277" s="2">
        <v>0.0</v>
      </c>
    </row>
    <row r="278" ht="14.25" customHeight="1">
      <c r="A278" s="2" t="s">
        <v>739</v>
      </c>
      <c r="B278" s="2" t="s">
        <v>465</v>
      </c>
      <c r="C278" s="5">
        <v>45763.0</v>
      </c>
      <c r="E278" s="2" t="s">
        <v>466</v>
      </c>
      <c r="H278" s="6" t="s">
        <v>69</v>
      </c>
      <c r="I278" s="6" t="s">
        <v>70</v>
      </c>
      <c r="J278" s="6" t="s">
        <v>74</v>
      </c>
      <c r="K278" s="6" t="s">
        <v>45</v>
      </c>
      <c r="L278" s="6" t="s">
        <v>71</v>
      </c>
      <c r="M278" s="6" t="s">
        <v>48</v>
      </c>
      <c r="N278" s="6" t="s">
        <v>48</v>
      </c>
      <c r="O278" s="6" t="s">
        <v>48</v>
      </c>
      <c r="P278" s="6" t="s">
        <v>48</v>
      </c>
      <c r="Q278" s="2">
        <v>0.0</v>
      </c>
      <c r="R278" s="2">
        <v>0.0</v>
      </c>
      <c r="S278" s="2">
        <v>0.0</v>
      </c>
    </row>
    <row r="279" ht="14.25" customHeight="1">
      <c r="A279" s="2" t="s">
        <v>740</v>
      </c>
      <c r="B279" s="2" t="s">
        <v>373</v>
      </c>
      <c r="C279" s="5">
        <v>45762.0</v>
      </c>
      <c r="D279" s="2" t="s">
        <v>178</v>
      </c>
      <c r="E279" s="2" t="s">
        <v>553</v>
      </c>
      <c r="H279" s="6" t="s">
        <v>55</v>
      </c>
      <c r="I279" s="6" t="s">
        <v>130</v>
      </c>
      <c r="J279" s="6" t="s">
        <v>57</v>
      </c>
      <c r="K279" s="6" t="s">
        <v>58</v>
      </c>
      <c r="L279" s="6" t="s">
        <v>46</v>
      </c>
      <c r="M279" s="6" t="s">
        <v>48</v>
      </c>
      <c r="N279" s="6" t="s">
        <v>48</v>
      </c>
      <c r="O279" s="6" t="s">
        <v>48</v>
      </c>
      <c r="P279" s="6" t="s">
        <v>376</v>
      </c>
      <c r="Q279" s="2">
        <v>0.0</v>
      </c>
      <c r="R279" s="2">
        <v>1.0</v>
      </c>
      <c r="S279" s="2">
        <v>0.0</v>
      </c>
    </row>
    <row r="280" ht="14.25" customHeight="1">
      <c r="A280" s="2" t="s">
        <v>741</v>
      </c>
      <c r="B280" s="2" t="s">
        <v>465</v>
      </c>
      <c r="C280" s="5">
        <v>45762.0</v>
      </c>
      <c r="E280" s="2" t="s">
        <v>466</v>
      </c>
      <c r="H280" s="6" t="s">
        <v>69</v>
      </c>
      <c r="I280" s="6" t="s">
        <v>70</v>
      </c>
      <c r="J280" s="6" t="s">
        <v>74</v>
      </c>
      <c r="K280" s="6" t="s">
        <v>45</v>
      </c>
      <c r="L280" s="6" t="s">
        <v>71</v>
      </c>
      <c r="M280" s="6" t="s">
        <v>48</v>
      </c>
      <c r="N280" s="6" t="s">
        <v>48</v>
      </c>
      <c r="O280" s="6" t="s">
        <v>48</v>
      </c>
      <c r="P280" s="6" t="s">
        <v>48</v>
      </c>
      <c r="Q280" s="2">
        <v>0.0</v>
      </c>
      <c r="R280" s="2">
        <v>0.0</v>
      </c>
      <c r="S280" s="2">
        <v>0.0</v>
      </c>
    </row>
    <row r="281" ht="14.25" customHeight="1">
      <c r="A281" s="2" t="s">
        <v>742</v>
      </c>
      <c r="B281" s="2" t="s">
        <v>465</v>
      </c>
      <c r="C281" s="5">
        <v>45761.0</v>
      </c>
      <c r="E281" s="2" t="s">
        <v>466</v>
      </c>
      <c r="H281" s="6" t="s">
        <v>69</v>
      </c>
      <c r="I281" s="6" t="s">
        <v>70</v>
      </c>
      <c r="J281" s="6" t="s">
        <v>74</v>
      </c>
      <c r="K281" s="6" t="s">
        <v>45</v>
      </c>
      <c r="L281" s="6" t="s">
        <v>71</v>
      </c>
      <c r="M281" s="6" t="s">
        <v>48</v>
      </c>
      <c r="N281" s="6" t="s">
        <v>48</v>
      </c>
      <c r="O281" s="6" t="s">
        <v>48</v>
      </c>
      <c r="P281" s="6" t="s">
        <v>48</v>
      </c>
      <c r="Q281" s="2">
        <v>0.0</v>
      </c>
      <c r="R281" s="2">
        <v>0.0</v>
      </c>
      <c r="S281" s="2">
        <v>0.0</v>
      </c>
    </row>
    <row r="282" ht="14.25" customHeight="1">
      <c r="A282" s="2" t="s">
        <v>743</v>
      </c>
      <c r="B282" s="2" t="s">
        <v>465</v>
      </c>
      <c r="C282" s="5">
        <v>45759.0</v>
      </c>
      <c r="E282" s="2" t="s">
        <v>466</v>
      </c>
      <c r="H282" s="6" t="s">
        <v>69</v>
      </c>
      <c r="I282" s="6" t="s">
        <v>70</v>
      </c>
      <c r="J282" s="6" t="s">
        <v>74</v>
      </c>
      <c r="K282" s="6" t="s">
        <v>45</v>
      </c>
      <c r="L282" s="6" t="s">
        <v>71</v>
      </c>
      <c r="M282" s="6" t="s">
        <v>48</v>
      </c>
      <c r="N282" s="6" t="s">
        <v>48</v>
      </c>
      <c r="O282" s="6" t="s">
        <v>48</v>
      </c>
      <c r="P282" s="6" t="s">
        <v>48</v>
      </c>
      <c r="Q282" s="2">
        <v>0.0</v>
      </c>
      <c r="R282" s="2">
        <v>0.0</v>
      </c>
      <c r="S282" s="2">
        <v>0.0</v>
      </c>
    </row>
    <row r="283" ht="14.25" customHeight="1">
      <c r="A283" s="2" t="s">
        <v>744</v>
      </c>
      <c r="B283" s="2" t="s">
        <v>373</v>
      </c>
      <c r="C283" s="5">
        <v>45759.0</v>
      </c>
      <c r="D283" s="2" t="s">
        <v>178</v>
      </c>
      <c r="E283" s="2" t="s">
        <v>553</v>
      </c>
      <c r="H283" s="6" t="s">
        <v>55</v>
      </c>
      <c r="I283" s="6" t="s">
        <v>70</v>
      </c>
      <c r="J283" s="6" t="s">
        <v>57</v>
      </c>
      <c r="K283" s="6" t="s">
        <v>58</v>
      </c>
      <c r="L283" s="6" t="s">
        <v>46</v>
      </c>
      <c r="M283" s="6" t="s">
        <v>48</v>
      </c>
      <c r="N283" s="6" t="s">
        <v>48</v>
      </c>
      <c r="O283" s="6" t="s">
        <v>48</v>
      </c>
      <c r="P283" s="6" t="s">
        <v>376</v>
      </c>
      <c r="Q283" s="2">
        <v>0.0</v>
      </c>
      <c r="R283" s="2">
        <v>0.0</v>
      </c>
      <c r="S283" s="2">
        <v>0.0</v>
      </c>
    </row>
    <row r="284" ht="14.25" customHeight="1">
      <c r="A284" s="2" t="s">
        <v>745</v>
      </c>
      <c r="B284" s="2" t="s">
        <v>465</v>
      </c>
      <c r="C284" s="5">
        <v>45759.0</v>
      </c>
      <c r="E284" s="2" t="s">
        <v>466</v>
      </c>
      <c r="H284" s="6" t="s">
        <v>69</v>
      </c>
      <c r="I284" s="6" t="s">
        <v>70</v>
      </c>
      <c r="J284" s="6" t="s">
        <v>74</v>
      </c>
      <c r="K284" s="6" t="s">
        <v>45</v>
      </c>
      <c r="L284" s="6" t="s">
        <v>71</v>
      </c>
      <c r="M284" s="6" t="s">
        <v>48</v>
      </c>
      <c r="N284" s="6" t="s">
        <v>48</v>
      </c>
      <c r="O284" s="6" t="s">
        <v>48</v>
      </c>
      <c r="P284" s="6" t="s">
        <v>48</v>
      </c>
      <c r="Q284" s="2">
        <v>0.0</v>
      </c>
      <c r="R284" s="2">
        <v>0.0</v>
      </c>
      <c r="S284" s="2">
        <v>0.0</v>
      </c>
    </row>
    <row r="285" ht="14.25" customHeight="1">
      <c r="A285" s="2" t="s">
        <v>746</v>
      </c>
      <c r="B285" s="2" t="s">
        <v>465</v>
      </c>
      <c r="C285" s="5">
        <v>45758.0</v>
      </c>
      <c r="E285" s="2" t="s">
        <v>466</v>
      </c>
      <c r="H285" s="6" t="s">
        <v>69</v>
      </c>
      <c r="I285" s="6" t="s">
        <v>70</v>
      </c>
      <c r="J285" s="6" t="s">
        <v>74</v>
      </c>
      <c r="K285" s="6" t="s">
        <v>45</v>
      </c>
      <c r="L285" s="6" t="s">
        <v>71</v>
      </c>
      <c r="M285" s="6" t="s">
        <v>48</v>
      </c>
      <c r="N285" s="6" t="s">
        <v>48</v>
      </c>
      <c r="O285" s="6" t="s">
        <v>48</v>
      </c>
      <c r="P285" s="6" t="s">
        <v>48</v>
      </c>
      <c r="Q285" s="2">
        <v>0.0</v>
      </c>
      <c r="R285" s="2">
        <v>0.0</v>
      </c>
      <c r="S285" s="2">
        <v>0.0</v>
      </c>
    </row>
    <row r="286" ht="14.25" customHeight="1">
      <c r="A286" s="2" t="s">
        <v>747</v>
      </c>
      <c r="B286" s="2" t="s">
        <v>373</v>
      </c>
      <c r="C286" s="5">
        <v>45757.0</v>
      </c>
      <c r="D286" s="2" t="s">
        <v>178</v>
      </c>
      <c r="E286" s="2" t="s">
        <v>553</v>
      </c>
      <c r="H286" s="6" t="s">
        <v>55</v>
      </c>
      <c r="I286" s="6" t="s">
        <v>70</v>
      </c>
      <c r="J286" s="6" t="s">
        <v>101</v>
      </c>
      <c r="K286" s="6" t="s">
        <v>58</v>
      </c>
      <c r="L286" s="6" t="s">
        <v>46</v>
      </c>
      <c r="M286" s="6" t="s">
        <v>48</v>
      </c>
      <c r="N286" s="6" t="s">
        <v>48</v>
      </c>
      <c r="O286" s="6" t="s">
        <v>48</v>
      </c>
      <c r="P286" s="6" t="s">
        <v>376</v>
      </c>
      <c r="Q286" s="2">
        <v>0.0</v>
      </c>
      <c r="R286" s="2">
        <v>0.0</v>
      </c>
      <c r="S286" s="2">
        <v>0.0</v>
      </c>
    </row>
    <row r="287" ht="14.25" customHeight="1">
      <c r="A287" s="2" t="s">
        <v>748</v>
      </c>
      <c r="B287" s="2" t="s">
        <v>749</v>
      </c>
      <c r="C287" s="5">
        <v>45756.0</v>
      </c>
      <c r="E287" s="2" t="s">
        <v>750</v>
      </c>
      <c r="H287" s="6" t="s">
        <v>69</v>
      </c>
      <c r="I287" s="6" t="s">
        <v>70</v>
      </c>
      <c r="J287" s="6" t="s">
        <v>57</v>
      </c>
      <c r="K287" s="6" t="s">
        <v>58</v>
      </c>
      <c r="L287" s="6" t="s">
        <v>46</v>
      </c>
      <c r="M287" s="6" t="s">
        <v>48</v>
      </c>
      <c r="N287" s="6" t="s">
        <v>48</v>
      </c>
      <c r="O287" s="6" t="s">
        <v>48</v>
      </c>
      <c r="P287" s="6" t="s">
        <v>48</v>
      </c>
      <c r="Q287" s="2">
        <v>0.0</v>
      </c>
      <c r="R287" s="2">
        <v>0.0</v>
      </c>
      <c r="S287" s="2">
        <v>0.0</v>
      </c>
    </row>
    <row r="288" ht="14.25" customHeight="1">
      <c r="A288" s="2" t="s">
        <v>751</v>
      </c>
      <c r="B288" s="2" t="s">
        <v>465</v>
      </c>
      <c r="C288" s="5">
        <v>45755.0</v>
      </c>
      <c r="E288" s="2" t="s">
        <v>466</v>
      </c>
      <c r="H288" s="6" t="s">
        <v>69</v>
      </c>
      <c r="I288" s="6" t="s">
        <v>70</v>
      </c>
      <c r="J288" s="6" t="s">
        <v>74</v>
      </c>
      <c r="K288" s="6" t="s">
        <v>45</v>
      </c>
      <c r="L288" s="6" t="s">
        <v>71</v>
      </c>
      <c r="M288" s="6" t="s">
        <v>48</v>
      </c>
      <c r="N288" s="6" t="s">
        <v>48</v>
      </c>
      <c r="O288" s="6" t="s">
        <v>48</v>
      </c>
      <c r="P288" s="6" t="s">
        <v>48</v>
      </c>
      <c r="Q288" s="2">
        <v>0.0</v>
      </c>
      <c r="R288" s="2">
        <v>0.0</v>
      </c>
      <c r="S288" s="2">
        <v>0.0</v>
      </c>
    </row>
    <row r="289" ht="14.25" customHeight="1">
      <c r="A289" s="2" t="s">
        <v>752</v>
      </c>
      <c r="B289" s="2" t="s">
        <v>400</v>
      </c>
      <c r="C289" s="5">
        <v>45755.0</v>
      </c>
      <c r="E289" s="2" t="s">
        <v>753</v>
      </c>
      <c r="H289" s="6" t="s">
        <v>69</v>
      </c>
      <c r="I289" s="6" t="s">
        <v>70</v>
      </c>
      <c r="J289" s="6" t="s">
        <v>74</v>
      </c>
      <c r="K289" s="6" t="s">
        <v>58</v>
      </c>
      <c r="L289" s="6" t="s">
        <v>71</v>
      </c>
      <c r="M289" s="6" t="s">
        <v>48</v>
      </c>
      <c r="N289" s="6" t="s">
        <v>48</v>
      </c>
      <c r="O289" s="6" t="s">
        <v>48</v>
      </c>
      <c r="P289" s="6" t="s">
        <v>48</v>
      </c>
      <c r="Q289" s="2">
        <v>0.0</v>
      </c>
      <c r="R289" s="2">
        <v>0.0</v>
      </c>
      <c r="S289" s="2">
        <v>0.0</v>
      </c>
    </row>
    <row r="290" ht="14.25" customHeight="1">
      <c r="A290" s="2" t="s">
        <v>754</v>
      </c>
      <c r="B290" s="2" t="s">
        <v>465</v>
      </c>
      <c r="C290" s="5">
        <v>45755.0</v>
      </c>
      <c r="E290" s="2" t="s">
        <v>466</v>
      </c>
      <c r="H290" s="6" t="s">
        <v>69</v>
      </c>
      <c r="I290" s="6" t="s">
        <v>70</v>
      </c>
      <c r="J290" s="6" t="s">
        <v>74</v>
      </c>
      <c r="K290" s="6" t="s">
        <v>45</v>
      </c>
      <c r="L290" s="6" t="s">
        <v>71</v>
      </c>
      <c r="M290" s="6" t="s">
        <v>48</v>
      </c>
      <c r="N290" s="6" t="s">
        <v>48</v>
      </c>
      <c r="O290" s="6" t="s">
        <v>48</v>
      </c>
      <c r="P290" s="6" t="s">
        <v>48</v>
      </c>
      <c r="Q290" s="2">
        <v>0.0</v>
      </c>
      <c r="R290" s="2">
        <v>0.0</v>
      </c>
      <c r="S290" s="2">
        <v>0.0</v>
      </c>
    </row>
    <row r="291" ht="14.25" customHeight="1">
      <c r="A291" s="2" t="s">
        <v>755</v>
      </c>
      <c r="B291" s="2" t="s">
        <v>465</v>
      </c>
      <c r="C291" s="5">
        <v>45754.0</v>
      </c>
      <c r="E291" s="2" t="s">
        <v>466</v>
      </c>
      <c r="H291" s="6" t="s">
        <v>69</v>
      </c>
      <c r="I291" s="6" t="s">
        <v>70</v>
      </c>
      <c r="J291" s="6" t="s">
        <v>74</v>
      </c>
      <c r="K291" s="6" t="s">
        <v>45</v>
      </c>
      <c r="L291" s="6" t="s">
        <v>71</v>
      </c>
      <c r="M291" s="6" t="s">
        <v>48</v>
      </c>
      <c r="N291" s="6" t="s">
        <v>48</v>
      </c>
      <c r="O291" s="6" t="s">
        <v>48</v>
      </c>
      <c r="P291" s="6" t="s">
        <v>48</v>
      </c>
      <c r="Q291" s="2">
        <v>0.0</v>
      </c>
      <c r="R291" s="2">
        <v>0.0</v>
      </c>
      <c r="S291" s="2">
        <v>0.0</v>
      </c>
    </row>
    <row r="292" ht="14.25" customHeight="1">
      <c r="A292" s="2" t="s">
        <v>756</v>
      </c>
      <c r="B292" s="2" t="s">
        <v>138</v>
      </c>
      <c r="C292" s="5">
        <v>45753.0</v>
      </c>
      <c r="E292" s="2" t="s">
        <v>757</v>
      </c>
      <c r="H292" s="6" t="s">
        <v>69</v>
      </c>
      <c r="I292" s="6" t="s">
        <v>140</v>
      </c>
      <c r="J292" s="6" t="s">
        <v>141</v>
      </c>
      <c r="K292" s="6" t="s">
        <v>142</v>
      </c>
      <c r="L292" s="6" t="s">
        <v>46</v>
      </c>
      <c r="M292" s="6" t="s">
        <v>48</v>
      </c>
      <c r="N292" s="6" t="s">
        <v>758</v>
      </c>
      <c r="O292" s="6" t="s">
        <v>48</v>
      </c>
      <c r="P292" s="6" t="s">
        <v>48</v>
      </c>
      <c r="Q292" s="2">
        <v>0.0</v>
      </c>
      <c r="R292" s="2">
        <v>8.0</v>
      </c>
      <c r="S292" s="2">
        <v>0.0</v>
      </c>
    </row>
    <row r="293" ht="14.25" customHeight="1">
      <c r="A293" s="2" t="s">
        <v>759</v>
      </c>
      <c r="B293" s="2" t="s">
        <v>373</v>
      </c>
      <c r="C293" s="5">
        <v>45753.0</v>
      </c>
      <c r="D293" s="2" t="s">
        <v>178</v>
      </c>
      <c r="E293" s="2" t="s">
        <v>553</v>
      </c>
      <c r="H293" s="6" t="s">
        <v>55</v>
      </c>
      <c r="I293" s="6" t="s">
        <v>130</v>
      </c>
      <c r="J293" s="6" t="s">
        <v>57</v>
      </c>
      <c r="K293" s="6" t="s">
        <v>58</v>
      </c>
      <c r="L293" s="6" t="s">
        <v>46</v>
      </c>
      <c r="M293" s="6" t="s">
        <v>48</v>
      </c>
      <c r="N293" s="6" t="s">
        <v>48</v>
      </c>
      <c r="O293" s="6" t="s">
        <v>48</v>
      </c>
      <c r="P293" s="6" t="s">
        <v>376</v>
      </c>
      <c r="Q293" s="2">
        <v>0.0</v>
      </c>
      <c r="R293" s="2">
        <v>0.0</v>
      </c>
      <c r="S293" s="2">
        <v>0.0</v>
      </c>
    </row>
    <row r="294" ht="14.25" customHeight="1">
      <c r="A294" s="2" t="s">
        <v>760</v>
      </c>
      <c r="B294" s="2" t="s">
        <v>373</v>
      </c>
      <c r="C294" s="5">
        <v>45752.0</v>
      </c>
      <c r="D294" s="2" t="s">
        <v>178</v>
      </c>
      <c r="E294" s="2" t="s">
        <v>553</v>
      </c>
      <c r="H294" s="6" t="s">
        <v>55</v>
      </c>
      <c r="I294" s="6" t="s">
        <v>130</v>
      </c>
      <c r="J294" s="6" t="s">
        <v>57</v>
      </c>
      <c r="K294" s="6" t="s">
        <v>58</v>
      </c>
      <c r="L294" s="6" t="s">
        <v>46</v>
      </c>
      <c r="M294" s="6" t="s">
        <v>48</v>
      </c>
      <c r="N294" s="6" t="s">
        <v>48</v>
      </c>
      <c r="O294" s="6" t="s">
        <v>48</v>
      </c>
      <c r="P294" s="6" t="s">
        <v>376</v>
      </c>
      <c r="Q294" s="2">
        <v>0.0</v>
      </c>
      <c r="R294" s="2">
        <v>0.0</v>
      </c>
      <c r="S294" s="2">
        <v>0.0</v>
      </c>
    </row>
    <row r="295" ht="14.25" customHeight="1">
      <c r="A295" s="2" t="s">
        <v>761</v>
      </c>
      <c r="B295" s="2" t="s">
        <v>373</v>
      </c>
      <c r="C295" s="5">
        <v>45751.0</v>
      </c>
      <c r="D295" s="2" t="s">
        <v>178</v>
      </c>
      <c r="E295" s="2" t="s">
        <v>553</v>
      </c>
      <c r="H295" s="6" t="s">
        <v>69</v>
      </c>
      <c r="I295" s="6" t="s">
        <v>70</v>
      </c>
      <c r="J295" s="6" t="s">
        <v>101</v>
      </c>
      <c r="K295" s="6" t="s">
        <v>58</v>
      </c>
      <c r="L295" s="6" t="s">
        <v>46</v>
      </c>
      <c r="M295" s="6" t="s">
        <v>48</v>
      </c>
      <c r="N295" s="6" t="s">
        <v>48</v>
      </c>
      <c r="O295" s="6" t="s">
        <v>48</v>
      </c>
      <c r="P295" s="6" t="s">
        <v>376</v>
      </c>
      <c r="Q295" s="2">
        <v>0.0</v>
      </c>
      <c r="R295" s="2">
        <v>0.0</v>
      </c>
      <c r="S295" s="2">
        <v>0.0</v>
      </c>
    </row>
    <row r="296" ht="14.25" customHeight="1">
      <c r="A296" s="2" t="s">
        <v>762</v>
      </c>
      <c r="B296" s="2" t="s">
        <v>373</v>
      </c>
      <c r="C296" s="5">
        <v>45750.0</v>
      </c>
      <c r="D296" s="2" t="s">
        <v>178</v>
      </c>
      <c r="E296" s="2" t="s">
        <v>553</v>
      </c>
      <c r="H296" s="6" t="s">
        <v>55</v>
      </c>
      <c r="I296" s="6" t="s">
        <v>130</v>
      </c>
      <c r="J296" s="6" t="s">
        <v>57</v>
      </c>
      <c r="K296" s="6" t="s">
        <v>58</v>
      </c>
      <c r="L296" s="6" t="s">
        <v>46</v>
      </c>
      <c r="M296" s="6" t="s">
        <v>48</v>
      </c>
      <c r="N296" s="6" t="s">
        <v>48</v>
      </c>
      <c r="O296" s="6" t="s">
        <v>48</v>
      </c>
      <c r="P296" s="6" t="s">
        <v>376</v>
      </c>
      <c r="Q296" s="2">
        <v>0.0</v>
      </c>
      <c r="R296" s="2">
        <v>0.0</v>
      </c>
      <c r="S296" s="2">
        <v>0.0</v>
      </c>
    </row>
    <row r="297" ht="14.25" customHeight="1">
      <c r="A297" s="2" t="s">
        <v>763</v>
      </c>
      <c r="B297" s="2" t="s">
        <v>465</v>
      </c>
      <c r="C297" s="5">
        <v>45749.0</v>
      </c>
      <c r="E297" s="2" t="s">
        <v>466</v>
      </c>
      <c r="H297" s="6" t="s">
        <v>69</v>
      </c>
      <c r="I297" s="6" t="s">
        <v>70</v>
      </c>
      <c r="J297" s="6" t="s">
        <v>74</v>
      </c>
      <c r="K297" s="6" t="s">
        <v>45</v>
      </c>
      <c r="L297" s="6" t="s">
        <v>71</v>
      </c>
      <c r="M297" s="6" t="s">
        <v>48</v>
      </c>
      <c r="N297" s="6" t="s">
        <v>48</v>
      </c>
      <c r="O297" s="6" t="s">
        <v>48</v>
      </c>
      <c r="P297" s="6" t="s">
        <v>48</v>
      </c>
      <c r="Q297" s="2">
        <v>0.0</v>
      </c>
      <c r="R297" s="2">
        <v>0.0</v>
      </c>
      <c r="S297" s="2">
        <v>0.0</v>
      </c>
    </row>
    <row r="298" ht="14.25" customHeight="1">
      <c r="A298" s="2" t="s">
        <v>764</v>
      </c>
      <c r="B298" s="2" t="s">
        <v>465</v>
      </c>
      <c r="C298" s="5">
        <v>45749.0</v>
      </c>
      <c r="E298" s="2" t="s">
        <v>466</v>
      </c>
      <c r="H298" s="6" t="s">
        <v>69</v>
      </c>
      <c r="I298" s="6" t="s">
        <v>70</v>
      </c>
      <c r="J298" s="6" t="s">
        <v>74</v>
      </c>
      <c r="K298" s="6" t="s">
        <v>45</v>
      </c>
      <c r="L298" s="6" t="s">
        <v>71</v>
      </c>
      <c r="M298" s="6" t="s">
        <v>48</v>
      </c>
      <c r="N298" s="6" t="s">
        <v>48</v>
      </c>
      <c r="O298" s="6" t="s">
        <v>48</v>
      </c>
      <c r="P298" s="6" t="s">
        <v>48</v>
      </c>
      <c r="Q298" s="2">
        <v>0.0</v>
      </c>
      <c r="R298" s="2">
        <v>0.0</v>
      </c>
      <c r="S298" s="2">
        <v>0.0</v>
      </c>
    </row>
    <row r="299" ht="14.25" customHeight="1">
      <c r="A299" s="2" t="s">
        <v>765</v>
      </c>
      <c r="B299" s="2" t="s">
        <v>465</v>
      </c>
      <c r="C299" s="5">
        <v>45748.0</v>
      </c>
      <c r="E299" s="2" t="s">
        <v>466</v>
      </c>
      <c r="H299" s="6" t="s">
        <v>69</v>
      </c>
      <c r="I299" s="6" t="s">
        <v>70</v>
      </c>
      <c r="J299" s="6" t="s">
        <v>74</v>
      </c>
      <c r="K299" s="6" t="s">
        <v>45</v>
      </c>
      <c r="L299" s="6" t="s">
        <v>71</v>
      </c>
      <c r="M299" s="6" t="s">
        <v>48</v>
      </c>
      <c r="N299" s="6" t="s">
        <v>48</v>
      </c>
      <c r="O299" s="6" t="s">
        <v>48</v>
      </c>
      <c r="P299" s="6" t="s">
        <v>48</v>
      </c>
      <c r="Q299" s="2">
        <v>0.0</v>
      </c>
      <c r="R299" s="2">
        <v>0.0</v>
      </c>
      <c r="S299" s="2">
        <v>0.0</v>
      </c>
    </row>
    <row r="300" ht="14.25" customHeight="1">
      <c r="A300" s="2" t="s">
        <v>766</v>
      </c>
      <c r="B300" s="2" t="s">
        <v>373</v>
      </c>
      <c r="C300" s="5">
        <v>45747.0</v>
      </c>
      <c r="D300" s="2" t="s">
        <v>178</v>
      </c>
      <c r="E300" s="2" t="s">
        <v>553</v>
      </c>
      <c r="H300" s="6" t="s">
        <v>55</v>
      </c>
      <c r="I300" s="6" t="s">
        <v>56</v>
      </c>
      <c r="J300" s="6" t="s">
        <v>57</v>
      </c>
      <c r="K300" s="6" t="s">
        <v>58</v>
      </c>
      <c r="L300" s="6" t="s">
        <v>46</v>
      </c>
      <c r="M300" s="6" t="s">
        <v>554</v>
      </c>
      <c r="N300" s="6" t="s">
        <v>48</v>
      </c>
      <c r="O300" s="6" t="s">
        <v>48</v>
      </c>
      <c r="P300" s="6" t="s">
        <v>767</v>
      </c>
      <c r="Q300" s="2">
        <v>0.0</v>
      </c>
      <c r="R300" s="2">
        <v>0.0</v>
      </c>
      <c r="S300" s="2">
        <v>0.0</v>
      </c>
    </row>
    <row r="301" ht="14.25" customHeight="1">
      <c r="A301" s="2" t="s">
        <v>768</v>
      </c>
      <c r="B301" s="2" t="s">
        <v>769</v>
      </c>
      <c r="C301" s="5">
        <v>45746.0</v>
      </c>
      <c r="D301" s="2" t="s">
        <v>178</v>
      </c>
      <c r="E301" s="2" t="s">
        <v>770</v>
      </c>
      <c r="H301" s="6" t="s">
        <v>69</v>
      </c>
      <c r="I301" s="6" t="s">
        <v>70</v>
      </c>
      <c r="J301" s="6" t="s">
        <v>74</v>
      </c>
      <c r="K301" s="6" t="s">
        <v>45</v>
      </c>
      <c r="L301" s="6" t="s">
        <v>71</v>
      </c>
      <c r="M301" s="6" t="s">
        <v>48</v>
      </c>
      <c r="N301" s="6" t="s">
        <v>48</v>
      </c>
      <c r="O301" s="6" t="s">
        <v>48</v>
      </c>
      <c r="P301" s="6" t="s">
        <v>48</v>
      </c>
      <c r="Q301" s="2">
        <v>0.0</v>
      </c>
      <c r="R301" s="2">
        <v>0.0</v>
      </c>
      <c r="S301" s="2">
        <v>0.0</v>
      </c>
    </row>
    <row r="302" ht="14.25" customHeight="1">
      <c r="A302" s="2" t="s">
        <v>771</v>
      </c>
      <c r="B302" s="2" t="s">
        <v>465</v>
      </c>
      <c r="C302" s="5">
        <v>45746.0</v>
      </c>
      <c r="E302" s="2" t="s">
        <v>772</v>
      </c>
      <c r="H302" s="6" t="s">
        <v>69</v>
      </c>
      <c r="I302" s="6" t="s">
        <v>70</v>
      </c>
      <c r="J302" s="6" t="s">
        <v>74</v>
      </c>
      <c r="K302" s="6" t="s">
        <v>45</v>
      </c>
      <c r="L302" s="6" t="s">
        <v>71</v>
      </c>
      <c r="M302" s="6" t="s">
        <v>48</v>
      </c>
      <c r="N302" s="6" t="s">
        <v>48</v>
      </c>
      <c r="O302" s="6" t="s">
        <v>48</v>
      </c>
      <c r="P302" s="6" t="s">
        <v>48</v>
      </c>
      <c r="Q302" s="2">
        <v>0.0</v>
      </c>
      <c r="R302" s="2">
        <v>0.0</v>
      </c>
      <c r="S302" s="2">
        <v>0.0</v>
      </c>
    </row>
    <row r="303" ht="14.25" customHeight="1">
      <c r="A303" s="2" t="s">
        <v>773</v>
      </c>
      <c r="B303" s="2" t="s">
        <v>465</v>
      </c>
      <c r="C303" s="5">
        <v>45745.0</v>
      </c>
      <c r="E303" s="2" t="s">
        <v>466</v>
      </c>
      <c r="H303" s="6" t="s">
        <v>69</v>
      </c>
      <c r="I303" s="6" t="s">
        <v>70</v>
      </c>
      <c r="J303" s="6" t="s">
        <v>74</v>
      </c>
      <c r="K303" s="6" t="s">
        <v>45</v>
      </c>
      <c r="L303" s="6" t="s">
        <v>71</v>
      </c>
      <c r="M303" s="6" t="s">
        <v>48</v>
      </c>
      <c r="N303" s="6" t="s">
        <v>48</v>
      </c>
      <c r="O303" s="6" t="s">
        <v>48</v>
      </c>
      <c r="P303" s="6" t="s">
        <v>48</v>
      </c>
      <c r="Q303" s="2">
        <v>0.0</v>
      </c>
      <c r="R303" s="2">
        <v>0.0</v>
      </c>
      <c r="S303" s="2">
        <v>0.0</v>
      </c>
    </row>
    <row r="304" ht="14.25" customHeight="1">
      <c r="A304" s="2" t="s">
        <v>774</v>
      </c>
      <c r="B304" s="2" t="s">
        <v>465</v>
      </c>
      <c r="C304" s="5">
        <v>45744.0</v>
      </c>
      <c r="E304" s="2" t="s">
        <v>466</v>
      </c>
      <c r="H304" s="6" t="s">
        <v>69</v>
      </c>
      <c r="I304" s="6" t="s">
        <v>70</v>
      </c>
      <c r="J304" s="6" t="s">
        <v>74</v>
      </c>
      <c r="K304" s="6" t="s">
        <v>45</v>
      </c>
      <c r="L304" s="6" t="s">
        <v>71</v>
      </c>
      <c r="M304" s="6" t="s">
        <v>48</v>
      </c>
      <c r="N304" s="6" t="s">
        <v>48</v>
      </c>
      <c r="O304" s="6" t="s">
        <v>48</v>
      </c>
      <c r="P304" s="6" t="s">
        <v>48</v>
      </c>
      <c r="Q304" s="2">
        <v>0.0</v>
      </c>
      <c r="R304" s="2">
        <v>0.0</v>
      </c>
      <c r="S304" s="2">
        <v>0.0</v>
      </c>
    </row>
    <row r="305" ht="14.25" customHeight="1">
      <c r="A305" s="2" t="s">
        <v>775</v>
      </c>
      <c r="B305" s="2" t="s">
        <v>373</v>
      </c>
      <c r="C305" s="5">
        <v>45744.0</v>
      </c>
      <c r="D305" s="2" t="s">
        <v>178</v>
      </c>
      <c r="E305" s="2" t="s">
        <v>553</v>
      </c>
      <c r="H305" s="6" t="s">
        <v>55</v>
      </c>
      <c r="I305" s="6" t="s">
        <v>130</v>
      </c>
      <c r="J305" s="6" t="s">
        <v>57</v>
      </c>
      <c r="K305" s="6" t="s">
        <v>58</v>
      </c>
      <c r="L305" s="6" t="s">
        <v>46</v>
      </c>
      <c r="M305" s="6" t="s">
        <v>48</v>
      </c>
      <c r="N305" s="6" t="s">
        <v>48</v>
      </c>
      <c r="O305" s="6" t="s">
        <v>48</v>
      </c>
      <c r="P305" s="6" t="s">
        <v>376</v>
      </c>
      <c r="Q305" s="2">
        <v>0.0</v>
      </c>
      <c r="R305" s="2">
        <v>0.0</v>
      </c>
      <c r="S305" s="2">
        <v>0.0</v>
      </c>
    </row>
    <row r="306" ht="14.25" customHeight="1">
      <c r="A306" s="2" t="s">
        <v>776</v>
      </c>
      <c r="B306" s="2" t="s">
        <v>465</v>
      </c>
      <c r="C306" s="5">
        <v>45744.0</v>
      </c>
      <c r="E306" s="2" t="s">
        <v>466</v>
      </c>
      <c r="H306" s="6" t="s">
        <v>69</v>
      </c>
      <c r="I306" s="6" t="s">
        <v>70</v>
      </c>
      <c r="J306" s="6" t="s">
        <v>74</v>
      </c>
      <c r="K306" s="6" t="s">
        <v>45</v>
      </c>
      <c r="L306" s="6" t="s">
        <v>71</v>
      </c>
      <c r="M306" s="6" t="s">
        <v>48</v>
      </c>
      <c r="N306" s="6" t="s">
        <v>48</v>
      </c>
      <c r="O306" s="6" t="s">
        <v>48</v>
      </c>
      <c r="P306" s="6" t="s">
        <v>48</v>
      </c>
      <c r="Q306" s="2">
        <v>0.0</v>
      </c>
      <c r="R306" s="2">
        <v>0.0</v>
      </c>
      <c r="S306" s="2">
        <v>0.0</v>
      </c>
    </row>
    <row r="307" ht="14.25" customHeight="1">
      <c r="A307" s="2" t="s">
        <v>777</v>
      </c>
      <c r="B307" s="2" t="s">
        <v>465</v>
      </c>
      <c r="C307" s="5">
        <v>45744.0</v>
      </c>
      <c r="E307" s="2" t="s">
        <v>466</v>
      </c>
      <c r="H307" s="6" t="s">
        <v>69</v>
      </c>
      <c r="I307" s="6" t="s">
        <v>70</v>
      </c>
      <c r="J307" s="6" t="s">
        <v>74</v>
      </c>
      <c r="K307" s="6" t="s">
        <v>45</v>
      </c>
      <c r="L307" s="6" t="s">
        <v>71</v>
      </c>
      <c r="M307" s="6" t="s">
        <v>48</v>
      </c>
      <c r="N307" s="6" t="s">
        <v>48</v>
      </c>
      <c r="O307" s="6" t="s">
        <v>48</v>
      </c>
      <c r="P307" s="6" t="s">
        <v>48</v>
      </c>
      <c r="Q307" s="2">
        <v>0.0</v>
      </c>
      <c r="R307" s="2">
        <v>0.0</v>
      </c>
      <c r="S307" s="2">
        <v>0.0</v>
      </c>
    </row>
    <row r="308" ht="14.25" customHeight="1">
      <c r="A308" s="2" t="s">
        <v>778</v>
      </c>
      <c r="B308" s="2" t="s">
        <v>465</v>
      </c>
      <c r="C308" s="5">
        <v>45744.0</v>
      </c>
      <c r="E308" s="2" t="s">
        <v>466</v>
      </c>
      <c r="H308" s="6" t="s">
        <v>69</v>
      </c>
      <c r="I308" s="6" t="s">
        <v>70</v>
      </c>
      <c r="J308" s="6" t="s">
        <v>74</v>
      </c>
      <c r="K308" s="6" t="s">
        <v>45</v>
      </c>
      <c r="L308" s="6" t="s">
        <v>71</v>
      </c>
      <c r="M308" s="6" t="s">
        <v>48</v>
      </c>
      <c r="N308" s="6" t="s">
        <v>48</v>
      </c>
      <c r="O308" s="6" t="s">
        <v>48</v>
      </c>
      <c r="P308" s="6" t="s">
        <v>48</v>
      </c>
      <c r="Q308" s="2">
        <v>0.0</v>
      </c>
      <c r="R308" s="2">
        <v>0.0</v>
      </c>
      <c r="S308" s="2">
        <v>0.0</v>
      </c>
    </row>
    <row r="309" ht="14.25" customHeight="1">
      <c r="A309" s="2" t="s">
        <v>779</v>
      </c>
      <c r="B309" s="2" t="s">
        <v>400</v>
      </c>
      <c r="C309" s="5">
        <v>45743.0</v>
      </c>
      <c r="E309" s="2" t="s">
        <v>753</v>
      </c>
      <c r="H309" s="6" t="s">
        <v>69</v>
      </c>
      <c r="I309" s="6" t="s">
        <v>70</v>
      </c>
      <c r="J309" s="6" t="s">
        <v>74</v>
      </c>
      <c r="K309" s="6" t="s">
        <v>58</v>
      </c>
      <c r="L309" s="6" t="s">
        <v>71</v>
      </c>
      <c r="M309" s="6" t="s">
        <v>48</v>
      </c>
      <c r="N309" s="6" t="s">
        <v>48</v>
      </c>
      <c r="O309" s="6" t="s">
        <v>48</v>
      </c>
      <c r="P309" s="6" t="s">
        <v>48</v>
      </c>
      <c r="Q309" s="2">
        <v>0.0</v>
      </c>
      <c r="R309" s="2">
        <v>0.0</v>
      </c>
      <c r="S309" s="2">
        <v>0.0</v>
      </c>
    </row>
    <row r="310" ht="14.25" customHeight="1">
      <c r="A310" s="2" t="s">
        <v>780</v>
      </c>
      <c r="B310" s="2" t="s">
        <v>465</v>
      </c>
      <c r="C310" s="5">
        <v>45743.0</v>
      </c>
      <c r="E310" s="2" t="s">
        <v>466</v>
      </c>
      <c r="H310" s="6" t="s">
        <v>69</v>
      </c>
      <c r="I310" s="6" t="s">
        <v>70</v>
      </c>
      <c r="J310" s="6" t="s">
        <v>74</v>
      </c>
      <c r="K310" s="6" t="s">
        <v>45</v>
      </c>
      <c r="L310" s="6" t="s">
        <v>71</v>
      </c>
      <c r="M310" s="6" t="s">
        <v>48</v>
      </c>
      <c r="N310" s="6" t="s">
        <v>48</v>
      </c>
      <c r="O310" s="6" t="s">
        <v>48</v>
      </c>
      <c r="P310" s="6" t="s">
        <v>48</v>
      </c>
      <c r="Q310" s="2">
        <v>0.0</v>
      </c>
      <c r="R310" s="2">
        <v>0.0</v>
      </c>
      <c r="S310" s="2">
        <v>0.0</v>
      </c>
    </row>
    <row r="311" ht="14.25" customHeight="1">
      <c r="A311" s="2" t="s">
        <v>781</v>
      </c>
      <c r="B311" s="2" t="s">
        <v>782</v>
      </c>
      <c r="C311" s="5">
        <v>45742.0</v>
      </c>
      <c r="E311" s="2" t="s">
        <v>783</v>
      </c>
      <c r="G311" s="2" t="s">
        <v>784</v>
      </c>
      <c r="H311" s="6" t="s">
        <v>69</v>
      </c>
      <c r="I311" s="6" t="s">
        <v>70</v>
      </c>
      <c r="J311" s="6" t="s">
        <v>101</v>
      </c>
      <c r="K311" s="6" t="s">
        <v>58</v>
      </c>
      <c r="L311" s="6" t="s">
        <v>46</v>
      </c>
      <c r="M311" s="6" t="s">
        <v>200</v>
      </c>
      <c r="N311" s="6" t="s">
        <v>48</v>
      </c>
      <c r="O311" s="6" t="s">
        <v>600</v>
      </c>
      <c r="P311" s="6" t="s">
        <v>48</v>
      </c>
      <c r="Q311" s="2">
        <v>0.0</v>
      </c>
      <c r="R311" s="2">
        <v>0.0</v>
      </c>
      <c r="S311" s="2">
        <v>0.0</v>
      </c>
    </row>
    <row r="312" ht="14.25" customHeight="1">
      <c r="A312" s="2" t="s">
        <v>785</v>
      </c>
      <c r="B312" s="2" t="s">
        <v>400</v>
      </c>
      <c r="C312" s="5">
        <v>45742.0</v>
      </c>
      <c r="E312" s="2" t="s">
        <v>753</v>
      </c>
      <c r="H312" s="6" t="s">
        <v>69</v>
      </c>
      <c r="I312" s="6" t="s">
        <v>70</v>
      </c>
      <c r="J312" s="6" t="s">
        <v>74</v>
      </c>
      <c r="K312" s="6" t="s">
        <v>58</v>
      </c>
      <c r="L312" s="6" t="s">
        <v>71</v>
      </c>
      <c r="M312" s="6" t="s">
        <v>48</v>
      </c>
      <c r="N312" s="6" t="s">
        <v>48</v>
      </c>
      <c r="O312" s="6" t="s">
        <v>48</v>
      </c>
      <c r="P312" s="6" t="s">
        <v>48</v>
      </c>
      <c r="Q312" s="2">
        <v>0.0</v>
      </c>
      <c r="R312" s="2">
        <v>0.0</v>
      </c>
      <c r="S312" s="2">
        <v>0.0</v>
      </c>
    </row>
    <row r="313" ht="14.25" customHeight="1">
      <c r="A313" s="2" t="s">
        <v>786</v>
      </c>
      <c r="B313" s="2" t="s">
        <v>465</v>
      </c>
      <c r="C313" s="5">
        <v>45742.0</v>
      </c>
      <c r="E313" s="2" t="s">
        <v>466</v>
      </c>
      <c r="H313" s="6" t="s">
        <v>69</v>
      </c>
      <c r="I313" s="6" t="s">
        <v>70</v>
      </c>
      <c r="J313" s="6" t="s">
        <v>74</v>
      </c>
      <c r="K313" s="6" t="s">
        <v>45</v>
      </c>
      <c r="L313" s="6" t="s">
        <v>71</v>
      </c>
      <c r="M313" s="6" t="s">
        <v>48</v>
      </c>
      <c r="N313" s="6" t="s">
        <v>48</v>
      </c>
      <c r="O313" s="6" t="s">
        <v>48</v>
      </c>
      <c r="P313" s="6" t="s">
        <v>48</v>
      </c>
      <c r="Q313" s="2">
        <v>0.0</v>
      </c>
      <c r="R313" s="2">
        <v>0.0</v>
      </c>
      <c r="S313" s="2">
        <v>0.0</v>
      </c>
    </row>
    <row r="314" ht="14.25" customHeight="1">
      <c r="A314" s="2" t="s">
        <v>787</v>
      </c>
      <c r="B314" s="2" t="s">
        <v>373</v>
      </c>
      <c r="C314" s="5">
        <v>45741.0</v>
      </c>
      <c r="D314" s="2" t="s">
        <v>178</v>
      </c>
      <c r="E314" s="2" t="s">
        <v>553</v>
      </c>
      <c r="H314" s="6" t="s">
        <v>55</v>
      </c>
      <c r="I314" s="6" t="s">
        <v>130</v>
      </c>
      <c r="J314" s="6" t="s">
        <v>57</v>
      </c>
      <c r="K314" s="6" t="s">
        <v>58</v>
      </c>
      <c r="L314" s="6" t="s">
        <v>46</v>
      </c>
      <c r="M314" s="6" t="s">
        <v>48</v>
      </c>
      <c r="N314" s="6" t="s">
        <v>48</v>
      </c>
      <c r="O314" s="6" t="s">
        <v>48</v>
      </c>
      <c r="P314" s="6" t="s">
        <v>376</v>
      </c>
      <c r="Q314" s="2">
        <v>0.0</v>
      </c>
      <c r="R314" s="2">
        <v>0.0</v>
      </c>
      <c r="S314" s="2">
        <v>0.0</v>
      </c>
    </row>
    <row r="315" ht="14.25" customHeight="1">
      <c r="A315" s="2" t="s">
        <v>788</v>
      </c>
      <c r="B315" s="2" t="s">
        <v>465</v>
      </c>
      <c r="C315" s="5">
        <v>45741.0</v>
      </c>
      <c r="E315" s="2" t="s">
        <v>466</v>
      </c>
      <c r="H315" s="6" t="s">
        <v>69</v>
      </c>
      <c r="I315" s="6" t="s">
        <v>70</v>
      </c>
      <c r="J315" s="6" t="s">
        <v>74</v>
      </c>
      <c r="K315" s="6" t="s">
        <v>45</v>
      </c>
      <c r="L315" s="6" t="s">
        <v>71</v>
      </c>
      <c r="M315" s="6" t="s">
        <v>48</v>
      </c>
      <c r="N315" s="6" t="s">
        <v>48</v>
      </c>
      <c r="O315" s="6" t="s">
        <v>48</v>
      </c>
      <c r="P315" s="6" t="s">
        <v>48</v>
      </c>
      <c r="Q315" s="2">
        <v>0.0</v>
      </c>
      <c r="R315" s="2">
        <v>0.0</v>
      </c>
      <c r="S315" s="2">
        <v>0.0</v>
      </c>
    </row>
    <row r="316" ht="14.25" customHeight="1">
      <c r="A316" s="2" t="s">
        <v>789</v>
      </c>
      <c r="B316" s="2" t="s">
        <v>465</v>
      </c>
      <c r="C316" s="5">
        <v>45741.0</v>
      </c>
      <c r="E316" s="2" t="s">
        <v>466</v>
      </c>
      <c r="H316" s="6" t="s">
        <v>69</v>
      </c>
      <c r="I316" s="6" t="s">
        <v>70</v>
      </c>
      <c r="J316" s="6" t="s">
        <v>74</v>
      </c>
      <c r="K316" s="6" t="s">
        <v>45</v>
      </c>
      <c r="L316" s="6" t="s">
        <v>71</v>
      </c>
      <c r="M316" s="6" t="s">
        <v>48</v>
      </c>
      <c r="N316" s="6" t="s">
        <v>48</v>
      </c>
      <c r="O316" s="6" t="s">
        <v>48</v>
      </c>
      <c r="P316" s="6" t="s">
        <v>48</v>
      </c>
      <c r="Q316" s="2">
        <v>0.0</v>
      </c>
      <c r="R316" s="2">
        <v>0.0</v>
      </c>
      <c r="S316" s="2">
        <v>0.0</v>
      </c>
    </row>
    <row r="317" ht="14.25" customHeight="1">
      <c r="A317" s="2" t="s">
        <v>790</v>
      </c>
      <c r="B317" s="2" t="s">
        <v>465</v>
      </c>
      <c r="C317" s="5">
        <v>45739.0</v>
      </c>
      <c r="E317" s="2" t="s">
        <v>466</v>
      </c>
      <c r="H317" s="6" t="s">
        <v>69</v>
      </c>
      <c r="I317" s="6" t="s">
        <v>70</v>
      </c>
      <c r="J317" s="6" t="s">
        <v>74</v>
      </c>
      <c r="K317" s="6" t="s">
        <v>45</v>
      </c>
      <c r="L317" s="6" t="s">
        <v>71</v>
      </c>
      <c r="M317" s="6" t="s">
        <v>48</v>
      </c>
      <c r="N317" s="6" t="s">
        <v>48</v>
      </c>
      <c r="O317" s="6" t="s">
        <v>48</v>
      </c>
      <c r="P317" s="6" t="s">
        <v>48</v>
      </c>
      <c r="Q317" s="2">
        <v>0.0</v>
      </c>
      <c r="R317" s="2">
        <v>0.0</v>
      </c>
      <c r="S317" s="2">
        <v>0.0</v>
      </c>
    </row>
    <row r="318" ht="14.25" customHeight="1">
      <c r="A318" s="2" t="s">
        <v>791</v>
      </c>
      <c r="B318" s="2" t="s">
        <v>465</v>
      </c>
      <c r="C318" s="5">
        <v>45738.0</v>
      </c>
      <c r="E318" s="2" t="s">
        <v>466</v>
      </c>
      <c r="H318" s="6" t="s">
        <v>69</v>
      </c>
      <c r="I318" s="6" t="s">
        <v>70</v>
      </c>
      <c r="J318" s="6" t="s">
        <v>74</v>
      </c>
      <c r="K318" s="6" t="s">
        <v>45</v>
      </c>
      <c r="L318" s="6" t="s">
        <v>71</v>
      </c>
      <c r="M318" s="6" t="s">
        <v>48</v>
      </c>
      <c r="N318" s="6" t="s">
        <v>48</v>
      </c>
      <c r="O318" s="6" t="s">
        <v>48</v>
      </c>
      <c r="P318" s="6" t="s">
        <v>48</v>
      </c>
      <c r="Q318" s="2">
        <v>0.0</v>
      </c>
      <c r="R318" s="2">
        <v>0.0</v>
      </c>
      <c r="S318" s="2">
        <v>0.0</v>
      </c>
    </row>
    <row r="319" ht="14.25" customHeight="1">
      <c r="A319" s="2" t="s">
        <v>792</v>
      </c>
      <c r="B319" s="2" t="s">
        <v>793</v>
      </c>
      <c r="C319" s="5">
        <v>45738.0</v>
      </c>
      <c r="E319" s="2" t="s">
        <v>794</v>
      </c>
      <c r="H319" s="6" t="s">
        <v>55</v>
      </c>
      <c r="I319" s="6" t="s">
        <v>84</v>
      </c>
      <c r="J319" s="6" t="s">
        <v>74</v>
      </c>
      <c r="K319" s="6" t="s">
        <v>58</v>
      </c>
      <c r="L319" s="6" t="s">
        <v>71</v>
      </c>
      <c r="M319" s="6" t="s">
        <v>48</v>
      </c>
      <c r="N319" s="6" t="s">
        <v>48</v>
      </c>
      <c r="O319" s="6" t="s">
        <v>48</v>
      </c>
      <c r="P319" s="6" t="s">
        <v>48</v>
      </c>
      <c r="Q319" s="2">
        <v>0.0</v>
      </c>
      <c r="R319" s="2">
        <v>0.0</v>
      </c>
      <c r="S319" s="2">
        <v>0.0</v>
      </c>
    </row>
    <row r="320" ht="14.25" customHeight="1">
      <c r="A320" s="2" t="s">
        <v>795</v>
      </c>
      <c r="B320" s="2" t="s">
        <v>465</v>
      </c>
      <c r="C320" s="5">
        <v>45737.0</v>
      </c>
      <c r="E320" s="2" t="s">
        <v>466</v>
      </c>
      <c r="H320" s="6" t="s">
        <v>69</v>
      </c>
      <c r="I320" s="6" t="s">
        <v>70</v>
      </c>
      <c r="J320" s="6" t="s">
        <v>74</v>
      </c>
      <c r="K320" s="6" t="s">
        <v>45</v>
      </c>
      <c r="L320" s="6" t="s">
        <v>71</v>
      </c>
      <c r="M320" s="6" t="s">
        <v>48</v>
      </c>
      <c r="N320" s="6" t="s">
        <v>48</v>
      </c>
      <c r="O320" s="6" t="s">
        <v>48</v>
      </c>
      <c r="P320" s="6" t="s">
        <v>48</v>
      </c>
      <c r="Q320" s="2">
        <v>0.0</v>
      </c>
      <c r="R320" s="2">
        <v>0.0</v>
      </c>
      <c r="S320" s="2">
        <v>0.0</v>
      </c>
    </row>
    <row r="321" ht="14.25" customHeight="1">
      <c r="A321" s="2" t="s">
        <v>796</v>
      </c>
      <c r="B321" s="2" t="s">
        <v>465</v>
      </c>
      <c r="C321" s="5">
        <v>45736.0</v>
      </c>
      <c r="E321" s="2" t="s">
        <v>797</v>
      </c>
      <c r="H321" s="6" t="s">
        <v>55</v>
      </c>
      <c r="I321" s="6" t="s">
        <v>130</v>
      </c>
      <c r="J321" s="6" t="s">
        <v>74</v>
      </c>
      <c r="K321" s="6" t="s">
        <v>58</v>
      </c>
      <c r="L321" s="6" t="s">
        <v>71</v>
      </c>
      <c r="M321" s="6" t="s">
        <v>48</v>
      </c>
      <c r="N321" s="6" t="s">
        <v>48</v>
      </c>
      <c r="O321" s="6" t="s">
        <v>48</v>
      </c>
      <c r="P321" s="6" t="s">
        <v>48</v>
      </c>
      <c r="Q321" s="2">
        <v>0.0</v>
      </c>
      <c r="R321" s="2">
        <v>0.0</v>
      </c>
      <c r="S321" s="2">
        <v>0.0</v>
      </c>
    </row>
    <row r="322" ht="14.25" customHeight="1">
      <c r="A322" s="2" t="s">
        <v>798</v>
      </c>
      <c r="B322" s="2" t="s">
        <v>465</v>
      </c>
      <c r="C322" s="5">
        <v>45735.0</v>
      </c>
      <c r="E322" s="2" t="s">
        <v>466</v>
      </c>
      <c r="H322" s="6" t="s">
        <v>69</v>
      </c>
      <c r="I322" s="6" t="s">
        <v>70</v>
      </c>
      <c r="J322" s="6" t="s">
        <v>74</v>
      </c>
      <c r="K322" s="6" t="s">
        <v>45</v>
      </c>
      <c r="L322" s="6" t="s">
        <v>71</v>
      </c>
      <c r="M322" s="6" t="s">
        <v>48</v>
      </c>
      <c r="N322" s="6" t="s">
        <v>48</v>
      </c>
      <c r="O322" s="6" t="s">
        <v>48</v>
      </c>
      <c r="P322" s="6" t="s">
        <v>48</v>
      </c>
      <c r="Q322" s="2">
        <v>0.0</v>
      </c>
      <c r="R322" s="2">
        <v>0.0</v>
      </c>
      <c r="S322" s="2">
        <v>0.0</v>
      </c>
    </row>
    <row r="323" ht="14.25" customHeight="1">
      <c r="A323" s="2" t="s">
        <v>799</v>
      </c>
      <c r="B323" s="2" t="s">
        <v>465</v>
      </c>
      <c r="C323" s="5">
        <v>45735.0</v>
      </c>
      <c r="E323" s="2" t="s">
        <v>466</v>
      </c>
      <c r="H323" s="6" t="s">
        <v>69</v>
      </c>
      <c r="I323" s="6" t="s">
        <v>70</v>
      </c>
      <c r="J323" s="6" t="s">
        <v>74</v>
      </c>
      <c r="K323" s="6" t="s">
        <v>45</v>
      </c>
      <c r="L323" s="6" t="s">
        <v>71</v>
      </c>
      <c r="M323" s="6" t="s">
        <v>48</v>
      </c>
      <c r="N323" s="6" t="s">
        <v>48</v>
      </c>
      <c r="O323" s="6" t="s">
        <v>48</v>
      </c>
      <c r="P323" s="6" t="s">
        <v>48</v>
      </c>
      <c r="Q323" s="2">
        <v>0.0</v>
      </c>
      <c r="R323" s="2">
        <v>0.0</v>
      </c>
      <c r="S323" s="2">
        <v>0.0</v>
      </c>
    </row>
    <row r="324" ht="14.25" customHeight="1">
      <c r="A324" s="2" t="s">
        <v>800</v>
      </c>
      <c r="B324" s="2" t="s">
        <v>465</v>
      </c>
      <c r="C324" s="5">
        <v>45735.0</v>
      </c>
      <c r="E324" s="2" t="s">
        <v>466</v>
      </c>
      <c r="H324" s="6" t="s">
        <v>69</v>
      </c>
      <c r="I324" s="6" t="s">
        <v>70</v>
      </c>
      <c r="J324" s="6" t="s">
        <v>74</v>
      </c>
      <c r="K324" s="6" t="s">
        <v>45</v>
      </c>
      <c r="L324" s="6" t="s">
        <v>71</v>
      </c>
      <c r="M324" s="6" t="s">
        <v>48</v>
      </c>
      <c r="N324" s="6" t="s">
        <v>48</v>
      </c>
      <c r="O324" s="6" t="s">
        <v>48</v>
      </c>
      <c r="P324" s="6" t="s">
        <v>48</v>
      </c>
      <c r="Q324" s="2">
        <v>0.0</v>
      </c>
      <c r="R324" s="2">
        <v>0.0</v>
      </c>
      <c r="S324" s="2">
        <v>0.0</v>
      </c>
    </row>
    <row r="325" ht="14.25" customHeight="1">
      <c r="A325" s="2" t="s">
        <v>801</v>
      </c>
      <c r="B325" s="2" t="s">
        <v>465</v>
      </c>
      <c r="C325" s="5">
        <v>45734.0</v>
      </c>
      <c r="E325" s="2" t="s">
        <v>466</v>
      </c>
      <c r="H325" s="6" t="s">
        <v>69</v>
      </c>
      <c r="I325" s="6" t="s">
        <v>70</v>
      </c>
      <c r="J325" s="6" t="s">
        <v>74</v>
      </c>
      <c r="K325" s="6" t="s">
        <v>45</v>
      </c>
      <c r="L325" s="6" t="s">
        <v>71</v>
      </c>
      <c r="M325" s="6" t="s">
        <v>48</v>
      </c>
      <c r="N325" s="6" t="s">
        <v>48</v>
      </c>
      <c r="O325" s="6" t="s">
        <v>48</v>
      </c>
      <c r="P325" s="6" t="s">
        <v>48</v>
      </c>
      <c r="Q325" s="2">
        <v>0.0</v>
      </c>
      <c r="R325" s="2">
        <v>0.0</v>
      </c>
      <c r="S325" s="2">
        <v>0.0</v>
      </c>
    </row>
    <row r="326" ht="14.25" customHeight="1">
      <c r="A326" s="2" t="s">
        <v>802</v>
      </c>
      <c r="B326" s="2" t="s">
        <v>803</v>
      </c>
      <c r="C326" s="5">
        <v>45733.0</v>
      </c>
      <c r="E326" s="2" t="s">
        <v>804</v>
      </c>
      <c r="H326" s="6" t="s">
        <v>55</v>
      </c>
      <c r="I326" s="6" t="s">
        <v>130</v>
      </c>
      <c r="J326" s="6" t="s">
        <v>57</v>
      </c>
      <c r="K326" s="6" t="s">
        <v>58</v>
      </c>
      <c r="L326" s="6" t="s">
        <v>71</v>
      </c>
      <c r="M326" s="6" t="s">
        <v>48</v>
      </c>
      <c r="N326" s="6" t="s">
        <v>48</v>
      </c>
      <c r="O326" s="6" t="s">
        <v>48</v>
      </c>
      <c r="P326" s="6" t="s">
        <v>48</v>
      </c>
      <c r="Q326" s="2">
        <v>0.0</v>
      </c>
      <c r="R326" s="2">
        <v>0.0</v>
      </c>
      <c r="S326" s="2">
        <v>0.0</v>
      </c>
    </row>
    <row r="327" ht="14.25" customHeight="1">
      <c r="A327" s="2" t="s">
        <v>805</v>
      </c>
      <c r="B327" s="2" t="s">
        <v>678</v>
      </c>
      <c r="C327" s="5">
        <v>45733.0</v>
      </c>
      <c r="E327" s="2" t="s">
        <v>806</v>
      </c>
      <c r="H327" s="6" t="s">
        <v>69</v>
      </c>
      <c r="I327" s="6" t="s">
        <v>70</v>
      </c>
      <c r="J327" s="6" t="s">
        <v>74</v>
      </c>
      <c r="K327" s="6" t="s">
        <v>45</v>
      </c>
      <c r="L327" s="6" t="s">
        <v>71</v>
      </c>
      <c r="M327" s="6" t="s">
        <v>48</v>
      </c>
      <c r="N327" s="6" t="s">
        <v>48</v>
      </c>
      <c r="O327" s="6" t="s">
        <v>48</v>
      </c>
      <c r="P327" s="6" t="s">
        <v>48</v>
      </c>
      <c r="Q327" s="2">
        <v>0.0</v>
      </c>
      <c r="R327" s="2">
        <v>0.0</v>
      </c>
      <c r="S327" s="2">
        <v>0.0</v>
      </c>
    </row>
    <row r="328" ht="14.25" customHeight="1">
      <c r="A328" s="2" t="s">
        <v>807</v>
      </c>
      <c r="B328" s="2" t="s">
        <v>400</v>
      </c>
      <c r="C328" s="5">
        <v>45732.0</v>
      </c>
      <c r="E328" s="2" t="s">
        <v>753</v>
      </c>
      <c r="H328" s="6" t="s">
        <v>69</v>
      </c>
      <c r="I328" s="6" t="s">
        <v>70</v>
      </c>
      <c r="J328" s="6" t="s">
        <v>57</v>
      </c>
      <c r="K328" s="6" t="s">
        <v>58</v>
      </c>
      <c r="L328" s="6" t="s">
        <v>71</v>
      </c>
      <c r="M328" s="6" t="s">
        <v>48</v>
      </c>
      <c r="N328" s="6" t="s">
        <v>48</v>
      </c>
      <c r="O328" s="6" t="s">
        <v>48</v>
      </c>
      <c r="P328" s="6" t="s">
        <v>48</v>
      </c>
      <c r="Q328" s="2">
        <v>0.0</v>
      </c>
      <c r="R328" s="2">
        <v>0.0</v>
      </c>
      <c r="S328" s="2">
        <v>0.0</v>
      </c>
    </row>
    <row r="329" ht="14.25" customHeight="1">
      <c r="A329" s="7" t="s">
        <v>808</v>
      </c>
      <c r="B329" s="2" t="s">
        <v>97</v>
      </c>
      <c r="C329" s="5">
        <v>45732.0</v>
      </c>
      <c r="D329" s="2" t="s">
        <v>809</v>
      </c>
      <c r="E329" s="2" t="s">
        <v>810</v>
      </c>
      <c r="H329" s="6" t="s">
        <v>69</v>
      </c>
      <c r="I329" s="6" t="s">
        <v>70</v>
      </c>
      <c r="J329" s="6" t="s">
        <v>101</v>
      </c>
      <c r="K329" s="6" t="s">
        <v>45</v>
      </c>
      <c r="L329" s="6" t="s">
        <v>46</v>
      </c>
      <c r="M329" s="6" t="s">
        <v>470</v>
      </c>
      <c r="N329" s="6" t="s">
        <v>48</v>
      </c>
      <c r="O329" s="6" t="s">
        <v>48</v>
      </c>
      <c r="P329" s="6" t="s">
        <v>48</v>
      </c>
      <c r="Q329" s="2">
        <v>0.0</v>
      </c>
      <c r="R329" s="2">
        <v>0.0</v>
      </c>
      <c r="S329" s="2">
        <v>1.0</v>
      </c>
    </row>
    <row r="330" ht="14.25" customHeight="1">
      <c r="A330" s="2" t="s">
        <v>811</v>
      </c>
      <c r="B330" s="2" t="s">
        <v>400</v>
      </c>
      <c r="C330" s="5">
        <v>45731.0</v>
      </c>
      <c r="E330" s="2" t="s">
        <v>812</v>
      </c>
      <c r="H330" s="6" t="s">
        <v>69</v>
      </c>
      <c r="I330" s="6" t="s">
        <v>70</v>
      </c>
      <c r="J330" s="6" t="s">
        <v>74</v>
      </c>
      <c r="K330" s="6" t="s">
        <v>58</v>
      </c>
      <c r="L330" s="6" t="s">
        <v>71</v>
      </c>
      <c r="M330" s="6" t="s">
        <v>813</v>
      </c>
      <c r="N330" s="6" t="s">
        <v>48</v>
      </c>
      <c r="O330" s="6" t="s">
        <v>48</v>
      </c>
      <c r="P330" s="6" t="s">
        <v>48</v>
      </c>
      <c r="Q330" s="2">
        <v>0.0</v>
      </c>
      <c r="R330" s="2">
        <v>0.0</v>
      </c>
      <c r="S330" s="2">
        <v>0.0</v>
      </c>
    </row>
    <row r="331" ht="14.25" customHeight="1">
      <c r="A331" s="2" t="s">
        <v>814</v>
      </c>
      <c r="B331" s="2" t="s">
        <v>465</v>
      </c>
      <c r="C331" s="5">
        <v>45731.0</v>
      </c>
      <c r="E331" s="2" t="s">
        <v>466</v>
      </c>
      <c r="H331" s="6" t="s">
        <v>69</v>
      </c>
      <c r="I331" s="6" t="s">
        <v>70</v>
      </c>
      <c r="J331" s="6" t="s">
        <v>74</v>
      </c>
      <c r="K331" s="6" t="s">
        <v>45</v>
      </c>
      <c r="L331" s="6" t="s">
        <v>71</v>
      </c>
      <c r="M331" s="6" t="s">
        <v>48</v>
      </c>
      <c r="N331" s="6" t="s">
        <v>48</v>
      </c>
      <c r="O331" s="6" t="s">
        <v>48</v>
      </c>
      <c r="P331" s="6" t="s">
        <v>48</v>
      </c>
      <c r="Q331" s="2">
        <v>0.0</v>
      </c>
      <c r="R331" s="2">
        <v>0.0</v>
      </c>
      <c r="S331" s="2">
        <v>0.0</v>
      </c>
    </row>
    <row r="332" ht="14.25" customHeight="1">
      <c r="A332" s="2" t="s">
        <v>815</v>
      </c>
      <c r="B332" s="2" t="s">
        <v>465</v>
      </c>
      <c r="C332" s="5">
        <v>45731.0</v>
      </c>
      <c r="E332" s="2" t="s">
        <v>816</v>
      </c>
      <c r="H332" s="6" t="s">
        <v>69</v>
      </c>
      <c r="I332" s="6" t="s">
        <v>70</v>
      </c>
      <c r="J332" s="6" t="s">
        <v>57</v>
      </c>
      <c r="K332" s="6" t="s">
        <v>58</v>
      </c>
      <c r="L332" s="6" t="s">
        <v>71</v>
      </c>
      <c r="M332" s="6" t="s">
        <v>48</v>
      </c>
      <c r="N332" s="6" t="s">
        <v>48</v>
      </c>
      <c r="O332" s="6" t="s">
        <v>48</v>
      </c>
      <c r="P332" s="6" t="s">
        <v>48</v>
      </c>
      <c r="Q332" s="2">
        <v>0.0</v>
      </c>
      <c r="R332" s="2">
        <v>0.0</v>
      </c>
      <c r="S332" s="2">
        <v>0.0</v>
      </c>
    </row>
    <row r="333" ht="14.25" customHeight="1">
      <c r="A333" s="2" t="s">
        <v>817</v>
      </c>
      <c r="B333" s="2" t="s">
        <v>818</v>
      </c>
      <c r="C333" s="5">
        <v>45730.0</v>
      </c>
      <c r="E333" s="2" t="s">
        <v>819</v>
      </c>
      <c r="F333" s="2" t="s">
        <v>99</v>
      </c>
      <c r="G333" s="2" t="s">
        <v>99</v>
      </c>
      <c r="H333" s="6" t="s">
        <v>69</v>
      </c>
      <c r="I333" s="6" t="s">
        <v>70</v>
      </c>
      <c r="J333" s="6" t="s">
        <v>57</v>
      </c>
      <c r="K333" s="6" t="s">
        <v>58</v>
      </c>
      <c r="L333" s="6" t="s">
        <v>46</v>
      </c>
      <c r="M333" s="6" t="s">
        <v>48</v>
      </c>
      <c r="N333" s="6" t="s">
        <v>820</v>
      </c>
      <c r="O333" s="6" t="s">
        <v>48</v>
      </c>
      <c r="P333" s="6" t="s">
        <v>48</v>
      </c>
      <c r="Q333" s="2">
        <v>0.0</v>
      </c>
      <c r="R333" s="2">
        <v>0.0</v>
      </c>
      <c r="S333" s="2">
        <v>0.0</v>
      </c>
    </row>
    <row r="334" ht="17.25" customHeight="1">
      <c r="A334" s="7" t="s">
        <v>821</v>
      </c>
      <c r="B334" s="2" t="s">
        <v>97</v>
      </c>
      <c r="C334" s="5">
        <v>45729.0</v>
      </c>
      <c r="E334" s="8" t="s">
        <v>822</v>
      </c>
      <c r="H334" s="6" t="s">
        <v>69</v>
      </c>
      <c r="I334" s="6" t="s">
        <v>70</v>
      </c>
      <c r="J334" s="6" t="s">
        <v>74</v>
      </c>
      <c r="K334" s="6" t="s">
        <v>45</v>
      </c>
      <c r="L334" s="6" t="s">
        <v>71</v>
      </c>
      <c r="M334" s="6" t="s">
        <v>48</v>
      </c>
      <c r="N334" s="6" t="s">
        <v>48</v>
      </c>
      <c r="O334" s="6" t="s">
        <v>48</v>
      </c>
      <c r="P334" s="6" t="s">
        <v>48</v>
      </c>
      <c r="Q334" s="2">
        <v>0.0</v>
      </c>
      <c r="R334" s="2">
        <v>0.0</v>
      </c>
      <c r="S334" s="2">
        <v>0.0</v>
      </c>
    </row>
    <row r="335" ht="14.25" customHeight="1">
      <c r="A335" s="2" t="s">
        <v>823</v>
      </c>
      <c r="B335" s="2" t="s">
        <v>465</v>
      </c>
      <c r="C335" s="5">
        <v>45729.0</v>
      </c>
      <c r="E335" s="2" t="s">
        <v>466</v>
      </c>
      <c r="H335" s="6" t="s">
        <v>69</v>
      </c>
      <c r="I335" s="6" t="s">
        <v>70</v>
      </c>
      <c r="J335" s="6" t="s">
        <v>74</v>
      </c>
      <c r="K335" s="6" t="s">
        <v>45</v>
      </c>
      <c r="L335" s="6" t="s">
        <v>71</v>
      </c>
      <c r="M335" s="6" t="s">
        <v>48</v>
      </c>
      <c r="N335" s="6" t="s">
        <v>48</v>
      </c>
      <c r="O335" s="6" t="s">
        <v>48</v>
      </c>
      <c r="P335" s="6" t="s">
        <v>48</v>
      </c>
      <c r="Q335" s="2">
        <v>0.0</v>
      </c>
      <c r="R335" s="2">
        <v>0.0</v>
      </c>
      <c r="S335" s="2">
        <v>0.0</v>
      </c>
    </row>
    <row r="336" ht="14.25" customHeight="1">
      <c r="A336" s="2" t="s">
        <v>824</v>
      </c>
      <c r="B336" s="2" t="s">
        <v>465</v>
      </c>
      <c r="C336" s="5">
        <v>45728.0</v>
      </c>
      <c r="E336" s="2" t="s">
        <v>466</v>
      </c>
      <c r="H336" s="6" t="s">
        <v>69</v>
      </c>
      <c r="I336" s="6" t="s">
        <v>70</v>
      </c>
      <c r="J336" s="6" t="s">
        <v>74</v>
      </c>
      <c r="K336" s="6" t="s">
        <v>45</v>
      </c>
      <c r="L336" s="6" t="s">
        <v>71</v>
      </c>
      <c r="M336" s="6" t="s">
        <v>48</v>
      </c>
      <c r="N336" s="6" t="s">
        <v>48</v>
      </c>
      <c r="O336" s="6" t="s">
        <v>48</v>
      </c>
      <c r="P336" s="6" t="s">
        <v>48</v>
      </c>
      <c r="Q336" s="2">
        <v>0.0</v>
      </c>
      <c r="R336" s="2">
        <v>0.0</v>
      </c>
      <c r="S336" s="2">
        <v>0.0</v>
      </c>
    </row>
    <row r="337" ht="14.25" customHeight="1">
      <c r="A337" s="2" t="s">
        <v>825</v>
      </c>
      <c r="B337" s="2" t="s">
        <v>465</v>
      </c>
      <c r="C337" s="5">
        <v>45727.0</v>
      </c>
      <c r="E337" s="2" t="s">
        <v>466</v>
      </c>
      <c r="H337" s="6" t="s">
        <v>69</v>
      </c>
      <c r="I337" s="6" t="s">
        <v>70</v>
      </c>
      <c r="J337" s="6" t="s">
        <v>74</v>
      </c>
      <c r="K337" s="6" t="s">
        <v>45</v>
      </c>
      <c r="L337" s="6" t="s">
        <v>71</v>
      </c>
      <c r="M337" s="6" t="s">
        <v>48</v>
      </c>
      <c r="N337" s="6" t="s">
        <v>48</v>
      </c>
      <c r="O337" s="6" t="s">
        <v>48</v>
      </c>
      <c r="P337" s="6" t="s">
        <v>48</v>
      </c>
      <c r="Q337" s="2">
        <v>0.0</v>
      </c>
      <c r="R337" s="2">
        <v>0.0</v>
      </c>
      <c r="S337" s="2">
        <v>0.0</v>
      </c>
    </row>
    <row r="338" ht="14.25" customHeight="1">
      <c r="A338" s="2" t="s">
        <v>826</v>
      </c>
      <c r="B338" s="2" t="s">
        <v>465</v>
      </c>
      <c r="C338" s="5">
        <v>45726.0</v>
      </c>
      <c r="E338" s="2" t="s">
        <v>466</v>
      </c>
      <c r="H338" s="6" t="s">
        <v>69</v>
      </c>
      <c r="I338" s="6" t="s">
        <v>70</v>
      </c>
      <c r="J338" s="6" t="s">
        <v>74</v>
      </c>
      <c r="K338" s="6" t="s">
        <v>45</v>
      </c>
      <c r="L338" s="6" t="s">
        <v>71</v>
      </c>
      <c r="M338" s="6" t="s">
        <v>48</v>
      </c>
      <c r="N338" s="6" t="s">
        <v>48</v>
      </c>
      <c r="O338" s="6" t="s">
        <v>48</v>
      </c>
      <c r="P338" s="6" t="s">
        <v>48</v>
      </c>
      <c r="Q338" s="2">
        <v>0.0</v>
      </c>
      <c r="R338" s="2">
        <v>0.0</v>
      </c>
      <c r="S338" s="2">
        <v>0.0</v>
      </c>
    </row>
    <row r="339" ht="14.25" customHeight="1">
      <c r="A339" s="2" t="s">
        <v>827</v>
      </c>
      <c r="B339" s="2" t="s">
        <v>400</v>
      </c>
      <c r="C339" s="5">
        <v>45725.0</v>
      </c>
      <c r="E339" s="2" t="s">
        <v>828</v>
      </c>
      <c r="H339" s="6" t="s">
        <v>69</v>
      </c>
      <c r="I339" s="6" t="s">
        <v>70</v>
      </c>
      <c r="J339" s="6" t="s">
        <v>57</v>
      </c>
      <c r="K339" s="6" t="s">
        <v>58</v>
      </c>
      <c r="L339" s="6" t="s">
        <v>71</v>
      </c>
      <c r="M339" s="6" t="s">
        <v>48</v>
      </c>
      <c r="N339" s="6" t="s">
        <v>48</v>
      </c>
      <c r="O339" s="6" t="s">
        <v>48</v>
      </c>
      <c r="P339" s="6" t="s">
        <v>48</v>
      </c>
      <c r="Q339" s="2">
        <v>0.0</v>
      </c>
      <c r="R339" s="2">
        <v>0.0</v>
      </c>
      <c r="S339" s="2">
        <v>0.0</v>
      </c>
    </row>
    <row r="340" ht="14.25" customHeight="1">
      <c r="A340" s="2" t="s">
        <v>829</v>
      </c>
      <c r="B340" s="2" t="s">
        <v>465</v>
      </c>
      <c r="C340" s="5">
        <v>45724.0</v>
      </c>
      <c r="E340" s="2" t="s">
        <v>466</v>
      </c>
      <c r="H340" s="6" t="s">
        <v>69</v>
      </c>
      <c r="I340" s="6" t="s">
        <v>70</v>
      </c>
      <c r="J340" s="6" t="s">
        <v>74</v>
      </c>
      <c r="K340" s="6" t="s">
        <v>45</v>
      </c>
      <c r="L340" s="6" t="s">
        <v>71</v>
      </c>
      <c r="M340" s="6" t="s">
        <v>48</v>
      </c>
      <c r="N340" s="6" t="s">
        <v>48</v>
      </c>
      <c r="O340" s="6" t="s">
        <v>48</v>
      </c>
      <c r="P340" s="6" t="s">
        <v>48</v>
      </c>
      <c r="Q340" s="2">
        <v>0.0</v>
      </c>
      <c r="R340" s="2">
        <v>0.0</v>
      </c>
      <c r="S340" s="2">
        <v>0.0</v>
      </c>
    </row>
    <row r="341" ht="14.25" customHeight="1">
      <c r="A341" s="2" t="s">
        <v>830</v>
      </c>
      <c r="B341" s="2" t="s">
        <v>400</v>
      </c>
      <c r="C341" s="5">
        <v>45723.0</v>
      </c>
      <c r="E341" s="2" t="s">
        <v>828</v>
      </c>
      <c r="H341" s="6" t="s">
        <v>69</v>
      </c>
      <c r="I341" s="6" t="s">
        <v>70</v>
      </c>
      <c r="J341" s="6" t="s">
        <v>74</v>
      </c>
      <c r="K341" s="6" t="s">
        <v>58</v>
      </c>
      <c r="L341" s="6" t="s">
        <v>71</v>
      </c>
      <c r="M341" s="6" t="s">
        <v>48</v>
      </c>
      <c r="N341" s="6" t="s">
        <v>48</v>
      </c>
      <c r="O341" s="6" t="s">
        <v>48</v>
      </c>
      <c r="P341" s="6" t="s">
        <v>48</v>
      </c>
      <c r="Q341" s="2">
        <v>0.0</v>
      </c>
      <c r="R341" s="2">
        <v>0.0</v>
      </c>
      <c r="S341" s="2">
        <v>0.0</v>
      </c>
    </row>
    <row r="342" ht="14.25" customHeight="1">
      <c r="A342" s="2" t="s">
        <v>831</v>
      </c>
      <c r="B342" s="2" t="s">
        <v>832</v>
      </c>
      <c r="C342" s="5">
        <v>45723.0</v>
      </c>
      <c r="E342" s="2" t="s">
        <v>833</v>
      </c>
      <c r="G342" s="2" t="s">
        <v>834</v>
      </c>
      <c r="H342" s="6" t="s">
        <v>69</v>
      </c>
      <c r="I342" s="6" t="s">
        <v>70</v>
      </c>
      <c r="J342" s="6" t="s">
        <v>57</v>
      </c>
      <c r="K342" s="6" t="s">
        <v>58</v>
      </c>
      <c r="L342" s="6" t="s">
        <v>92</v>
      </c>
      <c r="M342" s="6" t="s">
        <v>835</v>
      </c>
      <c r="N342" s="6" t="s">
        <v>48</v>
      </c>
      <c r="O342" s="6" t="s">
        <v>48</v>
      </c>
      <c r="P342" s="6" t="s">
        <v>48</v>
      </c>
      <c r="Q342" s="2">
        <v>0.0</v>
      </c>
      <c r="R342" s="2">
        <v>0.0</v>
      </c>
      <c r="S342" s="2">
        <v>0.0</v>
      </c>
    </row>
    <row r="343" ht="14.25" customHeight="1">
      <c r="A343" s="2" t="s">
        <v>836</v>
      </c>
      <c r="B343" s="2" t="s">
        <v>837</v>
      </c>
      <c r="C343" s="5">
        <v>45722.0</v>
      </c>
      <c r="E343" s="2" t="s">
        <v>838</v>
      </c>
      <c r="H343" s="6" t="s">
        <v>55</v>
      </c>
      <c r="I343" s="6" t="s">
        <v>130</v>
      </c>
      <c r="J343" s="6" t="s">
        <v>151</v>
      </c>
      <c r="K343" s="6" t="s">
        <v>45</v>
      </c>
      <c r="L343" s="6" t="s">
        <v>46</v>
      </c>
      <c r="M343" s="6" t="s">
        <v>48</v>
      </c>
      <c r="N343" s="6" t="s">
        <v>839</v>
      </c>
      <c r="O343" s="6" t="s">
        <v>48</v>
      </c>
      <c r="P343" s="6" t="s">
        <v>48</v>
      </c>
      <c r="Q343" s="2">
        <v>0.0</v>
      </c>
      <c r="R343" s="2">
        <v>0.0</v>
      </c>
      <c r="S343" s="2">
        <v>0.0</v>
      </c>
    </row>
    <row r="344" ht="14.25" customHeight="1">
      <c r="A344" s="2" t="s">
        <v>840</v>
      </c>
      <c r="B344" s="2" t="s">
        <v>138</v>
      </c>
      <c r="C344" s="5">
        <v>45722.0</v>
      </c>
      <c r="E344" s="2" t="s">
        <v>841</v>
      </c>
      <c r="H344" s="6" t="s">
        <v>55</v>
      </c>
      <c r="I344" s="6" t="s">
        <v>130</v>
      </c>
      <c r="J344" s="6" t="s">
        <v>57</v>
      </c>
      <c r="K344" s="6" t="s">
        <v>58</v>
      </c>
      <c r="L344" s="6" t="s">
        <v>46</v>
      </c>
      <c r="M344" s="6" t="s">
        <v>48</v>
      </c>
      <c r="N344" s="6" t="s">
        <v>48</v>
      </c>
      <c r="O344" s="6" t="s">
        <v>48</v>
      </c>
      <c r="P344" s="6" t="s">
        <v>48</v>
      </c>
      <c r="Q344" s="2">
        <v>0.0</v>
      </c>
      <c r="R344" s="2">
        <v>0.0</v>
      </c>
      <c r="S344" s="2">
        <v>0.0</v>
      </c>
    </row>
    <row r="345" ht="14.25" customHeight="1">
      <c r="A345" s="2" t="s">
        <v>842</v>
      </c>
      <c r="B345" s="2" t="s">
        <v>465</v>
      </c>
      <c r="C345" s="5">
        <v>45722.0</v>
      </c>
      <c r="E345" s="2" t="s">
        <v>466</v>
      </c>
      <c r="H345" s="6" t="s">
        <v>69</v>
      </c>
      <c r="I345" s="6" t="s">
        <v>70</v>
      </c>
      <c r="J345" s="6" t="s">
        <v>74</v>
      </c>
      <c r="K345" s="6" t="s">
        <v>45</v>
      </c>
      <c r="L345" s="6" t="s">
        <v>71</v>
      </c>
      <c r="M345" s="6" t="s">
        <v>48</v>
      </c>
      <c r="N345" s="6" t="s">
        <v>48</v>
      </c>
      <c r="O345" s="6" t="s">
        <v>48</v>
      </c>
      <c r="P345" s="6" t="s">
        <v>48</v>
      </c>
      <c r="Q345" s="2">
        <v>0.0</v>
      </c>
      <c r="R345" s="2">
        <v>0.0</v>
      </c>
      <c r="S345" s="2">
        <v>0.0</v>
      </c>
    </row>
    <row r="346" ht="14.25" customHeight="1">
      <c r="A346" s="2" t="s">
        <v>843</v>
      </c>
      <c r="B346" s="2" t="s">
        <v>832</v>
      </c>
      <c r="C346" s="5">
        <v>45722.0</v>
      </c>
      <c r="E346" s="2" t="s">
        <v>844</v>
      </c>
      <c r="H346" s="6" t="s">
        <v>69</v>
      </c>
      <c r="I346" s="6" t="s">
        <v>70</v>
      </c>
      <c r="J346" s="6" t="s">
        <v>91</v>
      </c>
      <c r="K346" s="6" t="s">
        <v>45</v>
      </c>
      <c r="L346" s="6" t="s">
        <v>46</v>
      </c>
      <c r="M346" s="6" t="s">
        <v>48</v>
      </c>
      <c r="N346" s="6" t="s">
        <v>48</v>
      </c>
      <c r="O346" s="6" t="s">
        <v>48</v>
      </c>
      <c r="P346" s="6" t="s">
        <v>48</v>
      </c>
      <c r="Q346" s="2">
        <v>0.0</v>
      </c>
      <c r="R346" s="2">
        <v>0.0</v>
      </c>
      <c r="S346" s="2">
        <v>0.0</v>
      </c>
    </row>
    <row r="347" ht="14.25" customHeight="1">
      <c r="A347" s="2" t="s">
        <v>845</v>
      </c>
      <c r="B347" s="2" t="s">
        <v>465</v>
      </c>
      <c r="C347" s="5">
        <v>45722.0</v>
      </c>
      <c r="E347" s="2" t="s">
        <v>466</v>
      </c>
      <c r="H347" s="6" t="s">
        <v>69</v>
      </c>
      <c r="I347" s="6" t="s">
        <v>70</v>
      </c>
      <c r="J347" s="6" t="s">
        <v>74</v>
      </c>
      <c r="K347" s="6" t="s">
        <v>45</v>
      </c>
      <c r="L347" s="6" t="s">
        <v>71</v>
      </c>
      <c r="M347" s="6" t="s">
        <v>48</v>
      </c>
      <c r="N347" s="6" t="s">
        <v>48</v>
      </c>
      <c r="O347" s="6" t="s">
        <v>48</v>
      </c>
      <c r="P347" s="6" t="s">
        <v>48</v>
      </c>
      <c r="Q347" s="2">
        <v>0.0</v>
      </c>
      <c r="R347" s="2">
        <v>0.0</v>
      </c>
      <c r="S347" s="2">
        <v>0.0</v>
      </c>
    </row>
    <row r="348" ht="14.25" customHeight="1">
      <c r="A348" s="2" t="s">
        <v>846</v>
      </c>
      <c r="B348" s="2" t="s">
        <v>114</v>
      </c>
      <c r="C348" s="5">
        <v>45721.0</v>
      </c>
      <c r="E348" s="2" t="s">
        <v>847</v>
      </c>
      <c r="H348" s="6" t="s">
        <v>55</v>
      </c>
      <c r="I348" s="6" t="s">
        <v>84</v>
      </c>
      <c r="J348" s="6" t="s">
        <v>57</v>
      </c>
      <c r="K348" s="6" t="s">
        <v>58</v>
      </c>
      <c r="L348" s="6" t="s">
        <v>92</v>
      </c>
      <c r="M348" s="6" t="s">
        <v>848</v>
      </c>
      <c r="N348" s="6" t="s">
        <v>48</v>
      </c>
      <c r="O348" s="6" t="s">
        <v>48</v>
      </c>
      <c r="P348" s="6" t="s">
        <v>48</v>
      </c>
      <c r="Q348" s="2">
        <v>0.0</v>
      </c>
      <c r="R348" s="2">
        <v>0.0</v>
      </c>
      <c r="S348" s="2">
        <v>0.0</v>
      </c>
    </row>
    <row r="349" ht="14.25" customHeight="1">
      <c r="A349" s="2" t="s">
        <v>849</v>
      </c>
      <c r="B349" s="2" t="s">
        <v>465</v>
      </c>
      <c r="C349" s="5">
        <v>45721.0</v>
      </c>
      <c r="E349" s="2" t="s">
        <v>466</v>
      </c>
      <c r="H349" s="6" t="s">
        <v>69</v>
      </c>
      <c r="I349" s="6" t="s">
        <v>70</v>
      </c>
      <c r="J349" s="6" t="s">
        <v>74</v>
      </c>
      <c r="K349" s="6" t="s">
        <v>45</v>
      </c>
      <c r="L349" s="6" t="s">
        <v>71</v>
      </c>
      <c r="M349" s="6" t="s">
        <v>48</v>
      </c>
      <c r="N349" s="6" t="s">
        <v>48</v>
      </c>
      <c r="O349" s="6" t="s">
        <v>48</v>
      </c>
      <c r="P349" s="6" t="s">
        <v>48</v>
      </c>
      <c r="Q349" s="2">
        <v>0.0</v>
      </c>
      <c r="R349" s="2">
        <v>0.0</v>
      </c>
      <c r="S349" s="2">
        <v>0.0</v>
      </c>
    </row>
    <row r="350" ht="14.25" customHeight="1">
      <c r="A350" s="2" t="s">
        <v>850</v>
      </c>
      <c r="B350" s="2" t="s">
        <v>837</v>
      </c>
      <c r="C350" s="5">
        <v>45720.0</v>
      </c>
      <c r="E350" s="2" t="s">
        <v>851</v>
      </c>
      <c r="H350" s="6" t="s">
        <v>55</v>
      </c>
      <c r="I350" s="6" t="s">
        <v>70</v>
      </c>
      <c r="J350" s="6" t="s">
        <v>151</v>
      </c>
      <c r="K350" s="6" t="s">
        <v>58</v>
      </c>
      <c r="L350" s="6" t="s">
        <v>46</v>
      </c>
      <c r="M350" s="6" t="s">
        <v>48</v>
      </c>
      <c r="N350" s="6" t="s">
        <v>48</v>
      </c>
      <c r="O350" s="6" t="s">
        <v>48</v>
      </c>
      <c r="P350" s="6" t="s">
        <v>852</v>
      </c>
      <c r="Q350" s="2">
        <v>0.0</v>
      </c>
      <c r="R350" s="2">
        <v>0.0</v>
      </c>
      <c r="S350" s="2">
        <v>0.0</v>
      </c>
    </row>
    <row r="351" ht="14.25" customHeight="1">
      <c r="A351" s="2" t="s">
        <v>853</v>
      </c>
      <c r="B351" s="2" t="s">
        <v>854</v>
      </c>
      <c r="C351" s="5">
        <v>45720.0</v>
      </c>
      <c r="E351" s="2" t="s">
        <v>855</v>
      </c>
      <c r="H351" s="6" t="s">
        <v>69</v>
      </c>
      <c r="I351" s="6" t="s">
        <v>140</v>
      </c>
      <c r="J351" s="6" t="s">
        <v>141</v>
      </c>
      <c r="K351" s="6" t="s">
        <v>142</v>
      </c>
      <c r="L351" s="6" t="s">
        <v>46</v>
      </c>
      <c r="M351" s="6" t="s">
        <v>856</v>
      </c>
      <c r="N351" s="6" t="s">
        <v>48</v>
      </c>
      <c r="O351" s="6" t="s">
        <v>48</v>
      </c>
      <c r="P351" s="6" t="s">
        <v>48</v>
      </c>
      <c r="Q351" s="2">
        <v>0.0</v>
      </c>
      <c r="R351" s="2">
        <v>1.0</v>
      </c>
      <c r="S351" s="2">
        <v>0.0</v>
      </c>
    </row>
    <row r="352" ht="14.25" customHeight="1">
      <c r="A352" s="2" t="s">
        <v>857</v>
      </c>
      <c r="B352" s="2" t="s">
        <v>832</v>
      </c>
      <c r="C352" s="5">
        <v>45720.0</v>
      </c>
      <c r="E352" s="2" t="s">
        <v>858</v>
      </c>
      <c r="H352" s="6" t="s">
        <v>69</v>
      </c>
      <c r="I352" s="6" t="s">
        <v>70</v>
      </c>
      <c r="J352" s="6" t="s">
        <v>91</v>
      </c>
      <c r="K352" s="6" t="s">
        <v>45</v>
      </c>
      <c r="L352" s="6" t="s">
        <v>46</v>
      </c>
      <c r="M352" s="6" t="s">
        <v>200</v>
      </c>
      <c r="N352" s="6" t="s">
        <v>48</v>
      </c>
      <c r="O352" s="6" t="s">
        <v>48</v>
      </c>
      <c r="P352" s="6" t="s">
        <v>859</v>
      </c>
      <c r="Q352" s="2">
        <v>0.0</v>
      </c>
      <c r="R352" s="2">
        <v>0.0</v>
      </c>
      <c r="S352" s="2">
        <v>0.0</v>
      </c>
    </row>
    <row r="353" ht="14.25" customHeight="1">
      <c r="A353" s="2" t="s">
        <v>860</v>
      </c>
      <c r="B353" s="2" t="s">
        <v>861</v>
      </c>
      <c r="C353" s="5">
        <v>45719.0</v>
      </c>
      <c r="E353" s="2" t="s">
        <v>862</v>
      </c>
      <c r="G353" s="2" t="s">
        <v>863</v>
      </c>
      <c r="H353" s="6" t="s">
        <v>69</v>
      </c>
      <c r="I353" s="6" t="s">
        <v>70</v>
      </c>
      <c r="J353" s="6" t="s">
        <v>57</v>
      </c>
      <c r="K353" s="6" t="s">
        <v>58</v>
      </c>
      <c r="L353" s="6" t="s">
        <v>46</v>
      </c>
      <c r="M353" s="6" t="s">
        <v>48</v>
      </c>
      <c r="N353" s="6" t="s">
        <v>48</v>
      </c>
      <c r="O353" s="6" t="s">
        <v>48</v>
      </c>
      <c r="P353" s="6" t="s">
        <v>864</v>
      </c>
      <c r="Q353" s="2">
        <v>0.0</v>
      </c>
      <c r="R353" s="2">
        <v>0.0</v>
      </c>
      <c r="S353" s="2">
        <v>0.0</v>
      </c>
    </row>
    <row r="354" ht="14.25" customHeight="1">
      <c r="A354" s="2" t="s">
        <v>865</v>
      </c>
      <c r="B354" s="2" t="s">
        <v>465</v>
      </c>
      <c r="C354" s="5">
        <v>45716.0</v>
      </c>
      <c r="E354" s="2" t="s">
        <v>466</v>
      </c>
      <c r="H354" s="6" t="s">
        <v>69</v>
      </c>
      <c r="I354" s="6" t="s">
        <v>70</v>
      </c>
      <c r="J354" s="6" t="s">
        <v>74</v>
      </c>
      <c r="K354" s="6" t="s">
        <v>45</v>
      </c>
      <c r="L354" s="6" t="s">
        <v>71</v>
      </c>
      <c r="M354" s="6" t="s">
        <v>48</v>
      </c>
      <c r="N354" s="6" t="s">
        <v>48</v>
      </c>
      <c r="O354" s="6" t="s">
        <v>48</v>
      </c>
      <c r="P354" s="6" t="s">
        <v>48</v>
      </c>
      <c r="Q354" s="2">
        <v>0.0</v>
      </c>
      <c r="R354" s="2">
        <v>0.0</v>
      </c>
      <c r="S354" s="2">
        <v>0.0</v>
      </c>
    </row>
    <row r="355" ht="14.25" customHeight="1">
      <c r="A355" s="2" t="s">
        <v>866</v>
      </c>
      <c r="B355" s="2" t="s">
        <v>465</v>
      </c>
      <c r="C355" s="5">
        <v>45716.0</v>
      </c>
      <c r="E355" s="2" t="s">
        <v>867</v>
      </c>
      <c r="H355" s="6" t="s">
        <v>69</v>
      </c>
      <c r="I355" s="6" t="s">
        <v>70</v>
      </c>
      <c r="J355" s="6" t="s">
        <v>74</v>
      </c>
      <c r="K355" s="6" t="s">
        <v>45</v>
      </c>
      <c r="L355" s="6" t="s">
        <v>71</v>
      </c>
      <c r="M355" s="6" t="s">
        <v>48</v>
      </c>
      <c r="N355" s="6" t="s">
        <v>48</v>
      </c>
      <c r="O355" s="6" t="s">
        <v>48</v>
      </c>
      <c r="P355" s="6" t="s">
        <v>48</v>
      </c>
      <c r="Q355" s="2">
        <v>0.0</v>
      </c>
      <c r="R355" s="2">
        <v>0.0</v>
      </c>
      <c r="S355" s="2">
        <v>0.0</v>
      </c>
    </row>
    <row r="356" ht="14.25" customHeight="1">
      <c r="A356" s="2" t="s">
        <v>868</v>
      </c>
      <c r="B356" s="2" t="s">
        <v>465</v>
      </c>
      <c r="C356" s="5">
        <v>45713.0</v>
      </c>
      <c r="E356" s="2" t="s">
        <v>869</v>
      </c>
      <c r="H356" s="6" t="s">
        <v>55</v>
      </c>
      <c r="I356" s="6" t="s">
        <v>130</v>
      </c>
      <c r="J356" s="6" t="s">
        <v>74</v>
      </c>
      <c r="K356" s="6" t="s">
        <v>58</v>
      </c>
      <c r="L356" s="6" t="s">
        <v>71</v>
      </c>
      <c r="M356" s="6" t="s">
        <v>870</v>
      </c>
      <c r="N356" s="6" t="s">
        <v>48</v>
      </c>
      <c r="O356" s="6" t="s">
        <v>48</v>
      </c>
      <c r="P356" s="6" t="s">
        <v>48</v>
      </c>
      <c r="Q356" s="2">
        <v>0.0</v>
      </c>
      <c r="R356" s="2">
        <v>0.0</v>
      </c>
      <c r="S356" s="2">
        <v>0.0</v>
      </c>
    </row>
    <row r="357" ht="14.25" customHeight="1">
      <c r="A357" s="2" t="s">
        <v>871</v>
      </c>
      <c r="B357" s="2" t="s">
        <v>521</v>
      </c>
      <c r="C357" s="5">
        <v>45713.0</v>
      </c>
      <c r="E357" s="2" t="s">
        <v>872</v>
      </c>
      <c r="H357" s="6" t="s">
        <v>69</v>
      </c>
      <c r="I357" s="6" t="s">
        <v>70</v>
      </c>
      <c r="J357" s="6" t="s">
        <v>101</v>
      </c>
      <c r="K357" s="6" t="s">
        <v>45</v>
      </c>
      <c r="L357" s="6" t="s">
        <v>46</v>
      </c>
      <c r="M357" s="6" t="s">
        <v>873</v>
      </c>
      <c r="N357" s="6" t="s">
        <v>87</v>
      </c>
      <c r="O357" s="6" t="s">
        <v>874</v>
      </c>
      <c r="P357" s="6" t="s">
        <v>48</v>
      </c>
      <c r="Q357" s="2">
        <v>1.0</v>
      </c>
      <c r="R357" s="2">
        <v>0.0</v>
      </c>
      <c r="S357" s="2">
        <v>0.0</v>
      </c>
    </row>
    <row r="358" ht="14.25" customHeight="1">
      <c r="A358" s="2" t="s">
        <v>875</v>
      </c>
      <c r="B358" s="2" t="s">
        <v>465</v>
      </c>
      <c r="C358" s="5">
        <v>45708.0</v>
      </c>
      <c r="E358" s="2" t="s">
        <v>867</v>
      </c>
      <c r="H358" s="6" t="s">
        <v>69</v>
      </c>
      <c r="I358" s="6" t="s">
        <v>70</v>
      </c>
      <c r="J358" s="6" t="s">
        <v>74</v>
      </c>
      <c r="K358" s="6" t="s">
        <v>45</v>
      </c>
      <c r="L358" s="6" t="s">
        <v>71</v>
      </c>
      <c r="M358" s="6" t="s">
        <v>48</v>
      </c>
      <c r="N358" s="6" t="s">
        <v>48</v>
      </c>
      <c r="O358" s="6" t="s">
        <v>48</v>
      </c>
      <c r="P358" s="6" t="s">
        <v>48</v>
      </c>
      <c r="Q358" s="2">
        <v>0.0</v>
      </c>
      <c r="R358" s="2">
        <v>0.0</v>
      </c>
      <c r="S358" s="2">
        <v>0.0</v>
      </c>
    </row>
    <row r="359" ht="14.25" customHeight="1">
      <c r="A359" s="2" t="s">
        <v>876</v>
      </c>
      <c r="B359" s="2" t="s">
        <v>400</v>
      </c>
      <c r="C359" s="5">
        <v>45707.0</v>
      </c>
      <c r="E359" s="2" t="s">
        <v>877</v>
      </c>
      <c r="H359" s="6" t="s">
        <v>69</v>
      </c>
      <c r="I359" s="6" t="s">
        <v>70</v>
      </c>
      <c r="J359" s="6" t="s">
        <v>57</v>
      </c>
      <c r="K359" s="6" t="s">
        <v>58</v>
      </c>
      <c r="L359" s="6" t="s">
        <v>71</v>
      </c>
      <c r="M359" s="6" t="s">
        <v>813</v>
      </c>
      <c r="N359" s="6" t="s">
        <v>48</v>
      </c>
      <c r="O359" s="6" t="s">
        <v>48</v>
      </c>
      <c r="P359" s="6" t="s">
        <v>48</v>
      </c>
      <c r="Q359" s="2">
        <v>0.0</v>
      </c>
      <c r="R359" s="2">
        <v>0.0</v>
      </c>
      <c r="S359" s="2">
        <v>0.0</v>
      </c>
    </row>
    <row r="360" ht="14.25" customHeight="1">
      <c r="A360" s="2" t="s">
        <v>878</v>
      </c>
      <c r="B360" s="2" t="s">
        <v>400</v>
      </c>
      <c r="C360" s="5">
        <v>45701.0</v>
      </c>
      <c r="E360" s="2" t="s">
        <v>879</v>
      </c>
      <c r="H360" s="6" t="s">
        <v>69</v>
      </c>
      <c r="I360" s="6" t="s">
        <v>70</v>
      </c>
      <c r="J360" s="6" t="s">
        <v>74</v>
      </c>
      <c r="K360" s="6" t="s">
        <v>58</v>
      </c>
      <c r="L360" s="6" t="s">
        <v>71</v>
      </c>
      <c r="M360" s="6" t="s">
        <v>813</v>
      </c>
      <c r="N360" s="6" t="s">
        <v>48</v>
      </c>
      <c r="O360" s="6" t="s">
        <v>48</v>
      </c>
      <c r="P360" s="6" t="s">
        <v>48</v>
      </c>
      <c r="Q360" s="2">
        <v>0.0</v>
      </c>
      <c r="R360" s="2">
        <v>0.0</v>
      </c>
      <c r="S360" s="2">
        <v>0.0</v>
      </c>
    </row>
    <row r="361" ht="14.25" customHeight="1">
      <c r="A361" s="2" t="s">
        <v>880</v>
      </c>
      <c r="B361" s="2" t="s">
        <v>881</v>
      </c>
      <c r="C361" s="5">
        <v>45700.0</v>
      </c>
      <c r="E361" s="2" t="s">
        <v>882</v>
      </c>
      <c r="H361" s="6" t="s">
        <v>69</v>
      </c>
      <c r="I361" s="6" t="s">
        <v>70</v>
      </c>
      <c r="J361" s="6" t="s">
        <v>91</v>
      </c>
      <c r="K361" s="6" t="s">
        <v>45</v>
      </c>
      <c r="L361" s="6" t="s">
        <v>46</v>
      </c>
      <c r="M361" s="6" t="s">
        <v>883</v>
      </c>
      <c r="N361" s="6" t="s">
        <v>48</v>
      </c>
      <c r="O361" s="6" t="s">
        <v>48</v>
      </c>
      <c r="P361" s="6" t="s">
        <v>884</v>
      </c>
      <c r="Q361" s="2">
        <v>0.0</v>
      </c>
      <c r="R361" s="2">
        <v>0.0</v>
      </c>
      <c r="S361" s="2">
        <v>0.0</v>
      </c>
    </row>
    <row r="362" ht="14.25" customHeight="1">
      <c r="A362" s="2" t="s">
        <v>885</v>
      </c>
      <c r="B362" s="2" t="s">
        <v>521</v>
      </c>
      <c r="C362" s="5">
        <v>45698.0</v>
      </c>
      <c r="E362" s="2" t="s">
        <v>886</v>
      </c>
      <c r="H362" s="6" t="s">
        <v>69</v>
      </c>
      <c r="I362" s="6" t="s">
        <v>70</v>
      </c>
      <c r="J362" s="6" t="s">
        <v>101</v>
      </c>
      <c r="K362" s="6" t="s">
        <v>45</v>
      </c>
      <c r="L362" s="6" t="s">
        <v>46</v>
      </c>
      <c r="M362" s="6" t="s">
        <v>887</v>
      </c>
      <c r="N362" s="6" t="s">
        <v>888</v>
      </c>
      <c r="O362" s="6" t="s">
        <v>48</v>
      </c>
      <c r="P362" s="6" t="s">
        <v>889</v>
      </c>
      <c r="Q362" s="2">
        <v>1.0</v>
      </c>
      <c r="R362" s="2">
        <v>0.0</v>
      </c>
      <c r="S362" s="2">
        <v>0.0</v>
      </c>
    </row>
    <row r="363" ht="14.25" customHeight="1">
      <c r="A363" s="2" t="s">
        <v>890</v>
      </c>
      <c r="B363" s="2" t="s">
        <v>400</v>
      </c>
      <c r="C363" s="5">
        <v>45697.0</v>
      </c>
      <c r="E363" s="2" t="s">
        <v>879</v>
      </c>
      <c r="H363" s="6" t="s">
        <v>69</v>
      </c>
      <c r="I363" s="6" t="s">
        <v>70</v>
      </c>
      <c r="J363" s="6" t="s">
        <v>74</v>
      </c>
      <c r="K363" s="6" t="s">
        <v>58</v>
      </c>
      <c r="L363" s="6" t="s">
        <v>71</v>
      </c>
      <c r="M363" s="6" t="s">
        <v>48</v>
      </c>
      <c r="N363" s="6" t="s">
        <v>48</v>
      </c>
      <c r="O363" s="6" t="s">
        <v>48</v>
      </c>
      <c r="P363" s="6" t="s">
        <v>48</v>
      </c>
      <c r="Q363" s="2">
        <v>0.0</v>
      </c>
      <c r="R363" s="2">
        <v>0.0</v>
      </c>
      <c r="S363" s="2">
        <v>0.0</v>
      </c>
    </row>
    <row r="364" ht="14.25" customHeight="1">
      <c r="A364" s="2" t="s">
        <v>891</v>
      </c>
      <c r="B364" s="2" t="s">
        <v>400</v>
      </c>
      <c r="C364" s="5">
        <v>45690.0</v>
      </c>
      <c r="E364" s="2" t="s">
        <v>879</v>
      </c>
      <c r="H364" s="6" t="s">
        <v>55</v>
      </c>
      <c r="I364" s="6" t="s">
        <v>130</v>
      </c>
      <c r="J364" s="6" t="s">
        <v>57</v>
      </c>
      <c r="K364" s="6" t="s">
        <v>58</v>
      </c>
      <c r="L364" s="6" t="s">
        <v>71</v>
      </c>
      <c r="M364" s="6" t="s">
        <v>48</v>
      </c>
      <c r="N364" s="6" t="s">
        <v>48</v>
      </c>
      <c r="O364" s="6" t="s">
        <v>48</v>
      </c>
      <c r="P364" s="6" t="s">
        <v>48</v>
      </c>
      <c r="Q364" s="2">
        <v>0.0</v>
      </c>
      <c r="R364" s="2">
        <v>0.0</v>
      </c>
      <c r="S364" s="2">
        <v>0.0</v>
      </c>
    </row>
    <row r="365" ht="14.25" customHeight="1">
      <c r="A365" s="2" t="s">
        <v>892</v>
      </c>
      <c r="B365" s="2" t="s">
        <v>400</v>
      </c>
      <c r="C365" s="5">
        <v>45687.0</v>
      </c>
      <c r="E365" s="2" t="s">
        <v>879</v>
      </c>
      <c r="H365" s="6" t="s">
        <v>69</v>
      </c>
      <c r="I365" s="6" t="s">
        <v>70</v>
      </c>
      <c r="J365" s="6" t="s">
        <v>57</v>
      </c>
      <c r="K365" s="6" t="s">
        <v>58</v>
      </c>
      <c r="L365" s="6" t="s">
        <v>71</v>
      </c>
      <c r="M365" s="6" t="s">
        <v>48</v>
      </c>
      <c r="N365" s="6" t="s">
        <v>48</v>
      </c>
      <c r="O365" s="6" t="s">
        <v>48</v>
      </c>
      <c r="P365" s="6" t="s">
        <v>48</v>
      </c>
      <c r="Q365" s="2">
        <v>0.0</v>
      </c>
      <c r="R365" s="2">
        <v>0.0</v>
      </c>
      <c r="S365" s="2">
        <v>0.0</v>
      </c>
    </row>
    <row r="366" ht="14.25" customHeight="1">
      <c r="A366" s="2" t="s">
        <v>893</v>
      </c>
      <c r="B366" s="2" t="s">
        <v>97</v>
      </c>
      <c r="C366" s="5">
        <v>45684.0</v>
      </c>
      <c r="D366" s="2" t="s">
        <v>894</v>
      </c>
      <c r="E366" s="2" t="s">
        <v>895</v>
      </c>
      <c r="H366" s="6" t="s">
        <v>69</v>
      </c>
      <c r="I366" s="6" t="s">
        <v>70</v>
      </c>
      <c r="J366" s="6" t="s">
        <v>74</v>
      </c>
      <c r="K366" s="6" t="s">
        <v>45</v>
      </c>
      <c r="L366" s="6" t="s">
        <v>46</v>
      </c>
      <c r="M366" s="6" t="s">
        <v>48</v>
      </c>
      <c r="N366" s="6" t="s">
        <v>48</v>
      </c>
      <c r="O366" s="6" t="s">
        <v>48</v>
      </c>
      <c r="P366" s="6" t="s">
        <v>48</v>
      </c>
      <c r="Q366" s="2">
        <v>0.0</v>
      </c>
      <c r="R366" s="2">
        <v>0.0</v>
      </c>
      <c r="S366" s="2">
        <v>0.0</v>
      </c>
    </row>
    <row r="367" ht="14.25" customHeight="1">
      <c r="A367" s="2" t="s">
        <v>896</v>
      </c>
      <c r="B367" s="2" t="s">
        <v>897</v>
      </c>
      <c r="C367" s="5">
        <v>45684.0</v>
      </c>
      <c r="E367" s="2" t="s">
        <v>898</v>
      </c>
      <c r="H367" s="6" t="s">
        <v>69</v>
      </c>
      <c r="I367" s="6" t="s">
        <v>70</v>
      </c>
      <c r="J367" s="6" t="s">
        <v>74</v>
      </c>
      <c r="K367" s="6" t="s">
        <v>45</v>
      </c>
      <c r="L367" s="6" t="s">
        <v>71</v>
      </c>
      <c r="M367" s="6" t="s">
        <v>48</v>
      </c>
      <c r="N367" s="6" t="s">
        <v>48</v>
      </c>
      <c r="O367" s="6" t="s">
        <v>48</v>
      </c>
      <c r="P367" s="6" t="s">
        <v>48</v>
      </c>
      <c r="Q367" s="2">
        <v>0.0</v>
      </c>
      <c r="R367" s="2">
        <v>0.0</v>
      </c>
      <c r="S367" s="2">
        <v>0.0</v>
      </c>
    </row>
    <row r="368" ht="14.25" customHeight="1">
      <c r="A368" s="2" t="s">
        <v>899</v>
      </c>
      <c r="B368" s="2" t="s">
        <v>138</v>
      </c>
      <c r="C368" s="5">
        <v>45683.0</v>
      </c>
      <c r="E368" s="2" t="s">
        <v>900</v>
      </c>
      <c r="G368" s="2" t="s">
        <v>901</v>
      </c>
      <c r="H368" s="6" t="s">
        <v>55</v>
      </c>
      <c r="I368" s="6" t="s">
        <v>130</v>
      </c>
      <c r="J368" s="6" t="s">
        <v>57</v>
      </c>
      <c r="K368" s="6" t="s">
        <v>58</v>
      </c>
      <c r="L368" s="6" t="s">
        <v>46</v>
      </c>
      <c r="M368" s="6" t="s">
        <v>48</v>
      </c>
      <c r="N368" s="6" t="s">
        <v>48</v>
      </c>
      <c r="O368" s="6" t="s">
        <v>48</v>
      </c>
      <c r="P368" s="6" t="s">
        <v>48</v>
      </c>
      <c r="Q368" s="2">
        <v>0.0</v>
      </c>
      <c r="R368" s="2">
        <v>0.0</v>
      </c>
      <c r="S368" s="2">
        <v>0.0</v>
      </c>
    </row>
    <row r="369" ht="14.25" customHeight="1">
      <c r="A369" s="2" t="s">
        <v>902</v>
      </c>
      <c r="B369" s="2" t="s">
        <v>400</v>
      </c>
      <c r="C369" s="5">
        <v>45682.0</v>
      </c>
      <c r="E369" s="2" t="s">
        <v>879</v>
      </c>
      <c r="H369" s="6" t="s">
        <v>69</v>
      </c>
      <c r="I369" s="6" t="s">
        <v>70</v>
      </c>
      <c r="J369" s="6" t="s">
        <v>57</v>
      </c>
      <c r="K369" s="6" t="s">
        <v>58</v>
      </c>
      <c r="L369" s="6" t="s">
        <v>71</v>
      </c>
      <c r="M369" s="6" t="s">
        <v>813</v>
      </c>
      <c r="N369" s="6" t="s">
        <v>48</v>
      </c>
      <c r="O369" s="6" t="s">
        <v>48</v>
      </c>
      <c r="P369" s="6" t="s">
        <v>48</v>
      </c>
      <c r="Q369" s="2">
        <v>0.0</v>
      </c>
      <c r="R369" s="2">
        <v>0.0</v>
      </c>
      <c r="S369" s="2">
        <v>0.0</v>
      </c>
    </row>
    <row r="370" ht="14.25" customHeight="1">
      <c r="A370" s="2" t="s">
        <v>903</v>
      </c>
      <c r="B370" s="2" t="s">
        <v>904</v>
      </c>
      <c r="C370" s="5">
        <v>45678.0</v>
      </c>
      <c r="E370" s="2" t="s">
        <v>905</v>
      </c>
      <c r="H370" s="6" t="s">
        <v>55</v>
      </c>
      <c r="I370" s="6" t="s">
        <v>84</v>
      </c>
      <c r="J370" s="6" t="s">
        <v>57</v>
      </c>
      <c r="K370" s="6" t="s">
        <v>58</v>
      </c>
      <c r="L370" s="6" t="s">
        <v>92</v>
      </c>
      <c r="M370" s="6" t="s">
        <v>906</v>
      </c>
      <c r="N370" s="6" t="s">
        <v>283</v>
      </c>
      <c r="O370" s="6" t="s">
        <v>48</v>
      </c>
      <c r="P370" s="6" t="s">
        <v>48</v>
      </c>
      <c r="Q370" s="2">
        <v>0.0</v>
      </c>
      <c r="R370" s="2">
        <v>0.0</v>
      </c>
      <c r="S370" s="2">
        <v>0.0</v>
      </c>
    </row>
    <row r="371" ht="14.25" customHeight="1">
      <c r="A371" s="2" t="s">
        <v>907</v>
      </c>
      <c r="B371" s="2" t="s">
        <v>908</v>
      </c>
      <c r="C371" s="5">
        <v>45674.0</v>
      </c>
      <c r="E371" s="2" t="s">
        <v>909</v>
      </c>
      <c r="H371" s="6" t="s">
        <v>69</v>
      </c>
      <c r="I371" s="6" t="s">
        <v>70</v>
      </c>
      <c r="J371" s="6" t="s">
        <v>85</v>
      </c>
      <c r="K371" s="6" t="s">
        <v>45</v>
      </c>
      <c r="L371" s="6" t="s">
        <v>46</v>
      </c>
      <c r="M371" s="6" t="s">
        <v>910</v>
      </c>
      <c r="N371" s="6" t="s">
        <v>48</v>
      </c>
      <c r="O371" s="6" t="s">
        <v>48</v>
      </c>
      <c r="P371" s="6" t="s">
        <v>911</v>
      </c>
      <c r="Q371" s="2">
        <v>4.0</v>
      </c>
      <c r="R371" s="2">
        <v>0.0</v>
      </c>
      <c r="S371" s="2">
        <v>0.0</v>
      </c>
    </row>
    <row r="372" ht="14.25" customHeight="1">
      <c r="A372" s="2" t="s">
        <v>912</v>
      </c>
      <c r="B372" s="2" t="s">
        <v>897</v>
      </c>
      <c r="C372" s="5">
        <v>45673.0</v>
      </c>
      <c r="E372" s="2" t="s">
        <v>913</v>
      </c>
      <c r="H372" s="6" t="s">
        <v>69</v>
      </c>
      <c r="I372" s="6" t="s">
        <v>70</v>
      </c>
      <c r="J372" s="6" t="s">
        <v>74</v>
      </c>
      <c r="K372" s="6" t="s">
        <v>45</v>
      </c>
      <c r="L372" s="6" t="s">
        <v>71</v>
      </c>
      <c r="M372" s="6" t="s">
        <v>48</v>
      </c>
      <c r="N372" s="6" t="s">
        <v>48</v>
      </c>
      <c r="O372" s="6" t="s">
        <v>48</v>
      </c>
      <c r="P372" s="6" t="s">
        <v>48</v>
      </c>
      <c r="Q372" s="2">
        <v>0.0</v>
      </c>
      <c r="R372" s="2">
        <v>0.0</v>
      </c>
      <c r="S372" s="2">
        <v>0.0</v>
      </c>
    </row>
    <row r="373" ht="14.25" customHeight="1">
      <c r="A373" s="2" t="s">
        <v>914</v>
      </c>
      <c r="B373" s="2" t="s">
        <v>915</v>
      </c>
      <c r="C373" s="5">
        <v>45669.0</v>
      </c>
      <c r="E373" s="2" t="s">
        <v>916</v>
      </c>
      <c r="H373" s="6" t="s">
        <v>69</v>
      </c>
      <c r="I373" s="6" t="s">
        <v>140</v>
      </c>
      <c r="J373" s="6" t="s">
        <v>85</v>
      </c>
      <c r="K373" s="6" t="s">
        <v>142</v>
      </c>
      <c r="L373" s="6" t="s">
        <v>46</v>
      </c>
      <c r="M373" s="6" t="s">
        <v>917</v>
      </c>
      <c r="N373" s="6" t="s">
        <v>48</v>
      </c>
      <c r="O373" s="6" t="s">
        <v>48</v>
      </c>
      <c r="P373" s="6" t="s">
        <v>48</v>
      </c>
      <c r="Q373" s="2">
        <v>1.0</v>
      </c>
      <c r="R373" s="2">
        <v>0.0</v>
      </c>
      <c r="S373" s="2">
        <v>0.0</v>
      </c>
    </row>
    <row r="374" ht="14.25" customHeight="1">
      <c r="A374" s="2" t="s">
        <v>918</v>
      </c>
      <c r="B374" s="2" t="s">
        <v>803</v>
      </c>
      <c r="C374" s="5">
        <v>45668.0</v>
      </c>
      <c r="E374" s="2" t="s">
        <v>804</v>
      </c>
      <c r="H374" s="6" t="s">
        <v>55</v>
      </c>
      <c r="I374" s="6" t="s">
        <v>130</v>
      </c>
      <c r="J374" s="6" t="s">
        <v>57</v>
      </c>
      <c r="K374" s="6" t="s">
        <v>58</v>
      </c>
      <c r="L374" s="6" t="s">
        <v>71</v>
      </c>
      <c r="M374" s="6" t="s">
        <v>919</v>
      </c>
      <c r="N374" s="6" t="s">
        <v>48</v>
      </c>
      <c r="O374" s="6" t="s">
        <v>48</v>
      </c>
      <c r="P374" s="6" t="s">
        <v>48</v>
      </c>
      <c r="Q374" s="2">
        <v>0.0</v>
      </c>
      <c r="R374" s="2">
        <v>0.0</v>
      </c>
      <c r="S374" s="2">
        <v>0.0</v>
      </c>
    </row>
    <row r="375" ht="14.25" customHeight="1">
      <c r="A375" s="2" t="s">
        <v>920</v>
      </c>
      <c r="B375" s="2" t="s">
        <v>465</v>
      </c>
      <c r="C375" s="5">
        <v>45666.0</v>
      </c>
      <c r="E375" s="2" t="s">
        <v>921</v>
      </c>
      <c r="H375" s="6" t="s">
        <v>69</v>
      </c>
      <c r="I375" s="6" t="s">
        <v>70</v>
      </c>
      <c r="J375" s="6" t="s">
        <v>57</v>
      </c>
      <c r="K375" s="6" t="s">
        <v>58</v>
      </c>
      <c r="L375" s="6" t="s">
        <v>71</v>
      </c>
      <c r="M375" s="6" t="s">
        <v>48</v>
      </c>
      <c r="N375" s="6" t="s">
        <v>48</v>
      </c>
      <c r="O375" s="6" t="s">
        <v>48</v>
      </c>
      <c r="P375" s="6" t="s">
        <v>48</v>
      </c>
      <c r="Q375" s="2">
        <v>0.0</v>
      </c>
      <c r="R375" s="2">
        <v>0.0</v>
      </c>
      <c r="S375" s="2">
        <v>0.0</v>
      </c>
    </row>
    <row r="376" ht="14.25" customHeight="1">
      <c r="A376" s="2" t="s">
        <v>922</v>
      </c>
      <c r="B376" s="2" t="s">
        <v>923</v>
      </c>
      <c r="C376" s="5">
        <v>45666.0</v>
      </c>
      <c r="E376" s="2" t="s">
        <v>924</v>
      </c>
      <c r="H376" s="6" t="s">
        <v>69</v>
      </c>
      <c r="I376" s="6" t="s">
        <v>70</v>
      </c>
      <c r="J376" s="6" t="s">
        <v>74</v>
      </c>
      <c r="K376" s="6" t="s">
        <v>45</v>
      </c>
      <c r="L376" s="6" t="s">
        <v>71</v>
      </c>
      <c r="M376" s="6" t="s">
        <v>48</v>
      </c>
      <c r="N376" s="6" t="s">
        <v>48</v>
      </c>
      <c r="O376" s="6" t="s">
        <v>48</v>
      </c>
      <c r="P376" s="6" t="s">
        <v>48</v>
      </c>
      <c r="Q376" s="2">
        <v>1.0</v>
      </c>
      <c r="R376" s="2">
        <v>0.0</v>
      </c>
      <c r="S376" s="2">
        <v>0.0</v>
      </c>
    </row>
    <row r="377" ht="14.25" customHeight="1">
      <c r="A377" s="2" t="s">
        <v>925</v>
      </c>
      <c r="B377" s="2" t="s">
        <v>521</v>
      </c>
      <c r="C377" s="5">
        <v>45666.0</v>
      </c>
      <c r="E377" s="2" t="s">
        <v>926</v>
      </c>
      <c r="H377" s="6" t="s">
        <v>55</v>
      </c>
      <c r="I377" s="6" t="s">
        <v>56</v>
      </c>
      <c r="J377" s="6" t="s">
        <v>101</v>
      </c>
      <c r="K377" s="6" t="s">
        <v>45</v>
      </c>
      <c r="L377" s="6" t="s">
        <v>46</v>
      </c>
      <c r="M377" s="6" t="s">
        <v>927</v>
      </c>
      <c r="N377" s="6" t="s">
        <v>928</v>
      </c>
      <c r="O377" s="6" t="s">
        <v>48</v>
      </c>
      <c r="P377" s="6" t="s">
        <v>929</v>
      </c>
      <c r="Q377" s="2">
        <v>2.0</v>
      </c>
      <c r="R377" s="2">
        <v>0.0</v>
      </c>
      <c r="S377" s="2">
        <v>0.0</v>
      </c>
    </row>
    <row r="378" ht="14.25" customHeight="1">
      <c r="A378" s="2" t="s">
        <v>930</v>
      </c>
      <c r="B378" s="2" t="s">
        <v>732</v>
      </c>
      <c r="C378" s="5">
        <v>45664.0</v>
      </c>
      <c r="E378" s="2" t="s">
        <v>931</v>
      </c>
      <c r="G378" s="2" t="s">
        <v>932</v>
      </c>
      <c r="H378" s="6" t="s">
        <v>69</v>
      </c>
      <c r="I378" s="6" t="s">
        <v>70</v>
      </c>
      <c r="J378" s="6" t="s">
        <v>57</v>
      </c>
      <c r="K378" s="6" t="s">
        <v>58</v>
      </c>
      <c r="L378" s="6" t="s">
        <v>46</v>
      </c>
      <c r="M378" s="6" t="s">
        <v>48</v>
      </c>
      <c r="N378" s="6" t="s">
        <v>48</v>
      </c>
      <c r="O378" s="6" t="s">
        <v>48</v>
      </c>
      <c r="P378" s="6" t="s">
        <v>48</v>
      </c>
      <c r="Q378" s="2">
        <v>0.0</v>
      </c>
      <c r="R378" s="2">
        <v>0.0</v>
      </c>
      <c r="S378" s="2">
        <v>0.0</v>
      </c>
    </row>
    <row r="379" ht="14.25" customHeight="1">
      <c r="A379" s="2" t="s">
        <v>933</v>
      </c>
      <c r="B379" s="2" t="s">
        <v>934</v>
      </c>
      <c r="C379" s="5">
        <v>45664.0</v>
      </c>
      <c r="E379" s="2" t="s">
        <v>935</v>
      </c>
      <c r="H379" s="6" t="s">
        <v>55</v>
      </c>
      <c r="I379" s="6" t="s">
        <v>130</v>
      </c>
      <c r="J379" s="6" t="s">
        <v>57</v>
      </c>
      <c r="K379" s="6" t="s">
        <v>58</v>
      </c>
      <c r="L379" s="6" t="s">
        <v>46</v>
      </c>
      <c r="M379" s="6" t="s">
        <v>48</v>
      </c>
      <c r="N379" s="6" t="s">
        <v>48</v>
      </c>
      <c r="O379" s="6" t="s">
        <v>166</v>
      </c>
      <c r="P379" s="6" t="s">
        <v>936</v>
      </c>
      <c r="Q379" s="2">
        <v>0.0</v>
      </c>
      <c r="R379" s="2">
        <v>0.0</v>
      </c>
      <c r="S379" s="2">
        <v>0.0</v>
      </c>
    </row>
    <row r="380" ht="14.25" customHeight="1">
      <c r="A380" s="2" t="s">
        <v>937</v>
      </c>
      <c r="B380" s="2" t="s">
        <v>138</v>
      </c>
      <c r="C380" s="5">
        <v>45660.0</v>
      </c>
      <c r="E380" s="2" t="s">
        <v>938</v>
      </c>
      <c r="H380" s="6" t="s">
        <v>69</v>
      </c>
      <c r="I380" s="6" t="s">
        <v>70</v>
      </c>
      <c r="J380" s="6" t="s">
        <v>91</v>
      </c>
      <c r="K380" s="6" t="s">
        <v>58</v>
      </c>
      <c r="L380" s="6" t="s">
        <v>46</v>
      </c>
      <c r="M380" s="6" t="s">
        <v>939</v>
      </c>
      <c r="N380" s="6" t="s">
        <v>48</v>
      </c>
      <c r="O380" s="6" t="s">
        <v>714</v>
      </c>
      <c r="P380" s="6" t="s">
        <v>940</v>
      </c>
      <c r="Q380" s="2">
        <v>4.0</v>
      </c>
      <c r="R380" s="2">
        <v>0.0</v>
      </c>
      <c r="S380" s="2">
        <v>1.0</v>
      </c>
    </row>
    <row r="381" ht="14.25" customHeight="1">
      <c r="A381" s="2" t="s">
        <v>941</v>
      </c>
      <c r="B381" s="2" t="s">
        <v>942</v>
      </c>
      <c r="C381" s="5">
        <v>45660.0</v>
      </c>
      <c r="E381" s="2" t="s">
        <v>943</v>
      </c>
      <c r="H381" s="6" t="s">
        <v>69</v>
      </c>
      <c r="I381" s="6" t="s">
        <v>70</v>
      </c>
      <c r="J381" s="6" t="s">
        <v>85</v>
      </c>
      <c r="K381" s="6" t="s">
        <v>45</v>
      </c>
      <c r="L381" s="6" t="s">
        <v>46</v>
      </c>
      <c r="M381" s="6" t="s">
        <v>944</v>
      </c>
      <c r="N381" s="6" t="s">
        <v>48</v>
      </c>
      <c r="O381" s="6" t="s">
        <v>48</v>
      </c>
      <c r="P381" s="6" t="s">
        <v>945</v>
      </c>
      <c r="Q381" s="2">
        <v>2.0</v>
      </c>
      <c r="R381" s="2">
        <v>0.0</v>
      </c>
      <c r="S381" s="2">
        <v>0.0</v>
      </c>
    </row>
    <row r="382" ht="14.25" customHeight="1">
      <c r="A382" s="2" t="s">
        <v>946</v>
      </c>
      <c r="B382" s="2" t="s">
        <v>904</v>
      </c>
      <c r="C382" s="5">
        <v>45659.0</v>
      </c>
      <c r="D382" s="2" t="s">
        <v>178</v>
      </c>
      <c r="E382" s="2" t="s">
        <v>947</v>
      </c>
      <c r="H382" s="6" t="s">
        <v>55</v>
      </c>
      <c r="I382" s="6" t="s">
        <v>130</v>
      </c>
      <c r="J382" s="6" t="s">
        <v>57</v>
      </c>
      <c r="K382" s="6" t="s">
        <v>58</v>
      </c>
      <c r="L382" s="6" t="s">
        <v>71</v>
      </c>
      <c r="M382" s="6" t="s">
        <v>48</v>
      </c>
      <c r="N382" s="6" t="s">
        <v>48</v>
      </c>
      <c r="O382" s="6" t="s">
        <v>48</v>
      </c>
      <c r="P382" s="6" t="s">
        <v>48</v>
      </c>
      <c r="Q382" s="2">
        <v>0.0</v>
      </c>
      <c r="R382" s="2">
        <v>0.0</v>
      </c>
      <c r="S382" s="2">
        <v>0.0</v>
      </c>
    </row>
    <row r="383" ht="14.25" customHeight="1">
      <c r="A383" s="2" t="s">
        <v>948</v>
      </c>
      <c r="B383" s="2" t="s">
        <v>942</v>
      </c>
      <c r="C383" s="5">
        <v>45659.0</v>
      </c>
      <c r="E383" s="2" t="s">
        <v>949</v>
      </c>
      <c r="H383" s="6" t="s">
        <v>69</v>
      </c>
      <c r="I383" s="6" t="s">
        <v>70</v>
      </c>
      <c r="J383" s="6" t="s">
        <v>85</v>
      </c>
      <c r="K383" s="6" t="s">
        <v>45</v>
      </c>
      <c r="L383" s="6" t="s">
        <v>46</v>
      </c>
      <c r="M383" s="6" t="s">
        <v>950</v>
      </c>
      <c r="N383" s="6" t="s">
        <v>48</v>
      </c>
      <c r="O383" s="6" t="s">
        <v>48</v>
      </c>
      <c r="P383" s="6" t="s">
        <v>48</v>
      </c>
      <c r="Q383" s="2">
        <v>0.0</v>
      </c>
      <c r="R383" s="2">
        <v>0.0</v>
      </c>
      <c r="S383" s="2">
        <v>0.0</v>
      </c>
    </row>
    <row r="384" ht="14.25" customHeight="1">
      <c r="A384" s="2" t="s">
        <v>951</v>
      </c>
      <c r="B384" s="2" t="s">
        <v>934</v>
      </c>
      <c r="C384" s="5">
        <v>45655.0</v>
      </c>
      <c r="E384" s="2" t="s">
        <v>952</v>
      </c>
      <c r="G384" s="2" t="s">
        <v>953</v>
      </c>
      <c r="H384" s="6" t="s">
        <v>55</v>
      </c>
      <c r="I384" s="6" t="s">
        <v>130</v>
      </c>
      <c r="J384" s="6" t="s">
        <v>57</v>
      </c>
      <c r="K384" s="6" t="s">
        <v>58</v>
      </c>
      <c r="L384" s="6" t="s">
        <v>46</v>
      </c>
      <c r="M384" s="6" t="s">
        <v>48</v>
      </c>
      <c r="N384" s="6" t="s">
        <v>48</v>
      </c>
      <c r="O384" s="6" t="s">
        <v>954</v>
      </c>
      <c r="P384" s="6" t="s">
        <v>955</v>
      </c>
      <c r="Q384" s="2">
        <v>0.0</v>
      </c>
      <c r="R384" s="2">
        <v>0.0</v>
      </c>
      <c r="S384" s="2">
        <v>0.0</v>
      </c>
    </row>
    <row r="385" ht="14.25" customHeight="1">
      <c r="A385" s="2" t="s">
        <v>956</v>
      </c>
      <c r="B385" s="2" t="s">
        <v>957</v>
      </c>
      <c r="C385" s="5">
        <v>45655.0</v>
      </c>
      <c r="E385" s="2" t="s">
        <v>958</v>
      </c>
      <c r="H385" s="6" t="s">
        <v>42</v>
      </c>
      <c r="I385" s="6" t="s">
        <v>43</v>
      </c>
      <c r="J385" s="6" t="s">
        <v>959</v>
      </c>
      <c r="K385" s="6" t="s">
        <v>45</v>
      </c>
      <c r="L385" s="6" t="s">
        <v>46</v>
      </c>
      <c r="M385" s="6" t="s">
        <v>48</v>
      </c>
      <c r="N385" s="6" t="s">
        <v>48</v>
      </c>
      <c r="O385" s="6" t="s">
        <v>48</v>
      </c>
      <c r="P385" s="6" t="s">
        <v>960</v>
      </c>
      <c r="Q385" s="2">
        <v>2.0</v>
      </c>
      <c r="R385" s="2">
        <v>0.0</v>
      </c>
      <c r="S385" s="2">
        <v>0.0</v>
      </c>
    </row>
    <row r="386" ht="14.25" customHeight="1">
      <c r="A386" s="2" t="s">
        <v>961</v>
      </c>
      <c r="B386" s="2" t="s">
        <v>138</v>
      </c>
      <c r="C386" s="5">
        <v>45650.0</v>
      </c>
      <c r="E386" s="2" t="s">
        <v>962</v>
      </c>
      <c r="H386" s="6" t="s">
        <v>69</v>
      </c>
      <c r="I386" s="6" t="s">
        <v>140</v>
      </c>
      <c r="J386" s="6" t="s">
        <v>141</v>
      </c>
      <c r="K386" s="6" t="s">
        <v>142</v>
      </c>
      <c r="L386" s="6" t="s">
        <v>92</v>
      </c>
      <c r="M386" s="6" t="s">
        <v>48</v>
      </c>
      <c r="N386" s="6" t="s">
        <v>48</v>
      </c>
      <c r="O386" s="6" t="s">
        <v>48</v>
      </c>
      <c r="P386" s="6" t="s">
        <v>48</v>
      </c>
      <c r="Q386" s="2">
        <v>0.0</v>
      </c>
      <c r="R386" s="2">
        <v>0.0</v>
      </c>
      <c r="S386" s="2">
        <v>0.0</v>
      </c>
    </row>
    <row r="387" ht="14.25" customHeight="1">
      <c r="A387" s="2" t="s">
        <v>963</v>
      </c>
      <c r="B387" s="2" t="s">
        <v>177</v>
      </c>
      <c r="C387" s="5">
        <v>45649.0</v>
      </c>
      <c r="D387" s="2" t="s">
        <v>178</v>
      </c>
      <c r="E387" s="2" t="s">
        <v>947</v>
      </c>
      <c r="H387" s="6" t="s">
        <v>55</v>
      </c>
      <c r="I387" s="6" t="s">
        <v>56</v>
      </c>
      <c r="J387" s="6" t="s">
        <v>57</v>
      </c>
      <c r="K387" s="6" t="s">
        <v>58</v>
      </c>
      <c r="L387" s="6" t="s">
        <v>71</v>
      </c>
      <c r="M387" s="6" t="s">
        <v>48</v>
      </c>
      <c r="N387" s="6" t="s">
        <v>48</v>
      </c>
      <c r="O387" s="6" t="s">
        <v>48</v>
      </c>
      <c r="P387" s="6" t="s">
        <v>48</v>
      </c>
      <c r="Q387" s="2">
        <v>0.0</v>
      </c>
      <c r="R387" s="2">
        <v>0.0</v>
      </c>
      <c r="S387" s="2">
        <v>0.0</v>
      </c>
    </row>
    <row r="388" ht="14.25" customHeight="1">
      <c r="A388" s="2" t="s">
        <v>964</v>
      </c>
      <c r="B388" s="2" t="s">
        <v>965</v>
      </c>
      <c r="C388" s="5">
        <v>45648.0</v>
      </c>
      <c r="E388" s="2" t="s">
        <v>966</v>
      </c>
      <c r="H388" s="6" t="s">
        <v>69</v>
      </c>
      <c r="I388" s="6" t="s">
        <v>70</v>
      </c>
      <c r="J388" s="6" t="s">
        <v>151</v>
      </c>
      <c r="K388" s="6" t="s">
        <v>45</v>
      </c>
      <c r="L388" s="6" t="s">
        <v>46</v>
      </c>
      <c r="M388" s="6" t="s">
        <v>48</v>
      </c>
      <c r="N388" s="6" t="s">
        <v>48</v>
      </c>
      <c r="O388" s="6" t="s">
        <v>967</v>
      </c>
      <c r="P388" s="6" t="s">
        <v>968</v>
      </c>
      <c r="Q388" s="2">
        <v>0.0</v>
      </c>
      <c r="R388" s="2">
        <v>0.0</v>
      </c>
      <c r="S388" s="2">
        <v>0.0</v>
      </c>
    </row>
    <row r="389" ht="14.25" customHeight="1">
      <c r="A389" s="2" t="s">
        <v>969</v>
      </c>
      <c r="B389" s="2" t="s">
        <v>400</v>
      </c>
      <c r="C389" s="5">
        <v>45648.0</v>
      </c>
      <c r="E389" s="2" t="s">
        <v>970</v>
      </c>
      <c r="H389" s="6" t="s">
        <v>69</v>
      </c>
      <c r="I389" s="6" t="s">
        <v>70</v>
      </c>
      <c r="J389" s="6" t="s">
        <v>74</v>
      </c>
      <c r="K389" s="6" t="s">
        <v>58</v>
      </c>
      <c r="L389" s="6" t="s">
        <v>71</v>
      </c>
      <c r="M389" s="6" t="s">
        <v>813</v>
      </c>
      <c r="N389" s="6" t="s">
        <v>48</v>
      </c>
      <c r="O389" s="6" t="s">
        <v>48</v>
      </c>
      <c r="P389" s="6" t="s">
        <v>48</v>
      </c>
      <c r="Q389" s="2">
        <v>0.0</v>
      </c>
      <c r="R389" s="2">
        <v>0.0</v>
      </c>
      <c r="S389" s="2">
        <v>0.0</v>
      </c>
    </row>
    <row r="390" ht="14.25" customHeight="1">
      <c r="A390" s="2" t="s">
        <v>971</v>
      </c>
      <c r="B390" s="2" t="s">
        <v>138</v>
      </c>
      <c r="C390" s="5">
        <v>45647.0</v>
      </c>
      <c r="E390" s="2" t="s">
        <v>972</v>
      </c>
      <c r="H390" s="6" t="s">
        <v>69</v>
      </c>
      <c r="I390" s="6" t="s">
        <v>70</v>
      </c>
      <c r="J390" s="6" t="s">
        <v>91</v>
      </c>
      <c r="K390" s="6" t="s">
        <v>58</v>
      </c>
      <c r="L390" s="6" t="s">
        <v>46</v>
      </c>
      <c r="M390" s="6" t="s">
        <v>48</v>
      </c>
      <c r="N390" s="6" t="s">
        <v>48</v>
      </c>
      <c r="O390" s="6" t="s">
        <v>973</v>
      </c>
      <c r="P390" s="6" t="s">
        <v>974</v>
      </c>
      <c r="Q390" s="2">
        <v>3.0</v>
      </c>
      <c r="R390" s="2">
        <v>0.0</v>
      </c>
      <c r="S390" s="2">
        <v>0.0</v>
      </c>
    </row>
    <row r="391" ht="14.25" customHeight="1">
      <c r="A391" s="2" t="s">
        <v>975</v>
      </c>
      <c r="B391" s="2" t="s">
        <v>976</v>
      </c>
      <c r="C391" s="5">
        <v>45647.0</v>
      </c>
      <c r="D391" s="2" t="s">
        <v>977</v>
      </c>
      <c r="E391" s="2" t="s">
        <v>978</v>
      </c>
      <c r="H391" s="6" t="s">
        <v>42</v>
      </c>
      <c r="I391" s="6" t="s">
        <v>979</v>
      </c>
      <c r="J391" s="6" t="s">
        <v>151</v>
      </c>
      <c r="K391" s="6" t="s">
        <v>45</v>
      </c>
      <c r="L391" s="6" t="s">
        <v>46</v>
      </c>
      <c r="M391" s="6" t="s">
        <v>48</v>
      </c>
      <c r="N391" s="6" t="s">
        <v>48</v>
      </c>
      <c r="O391" s="6" t="s">
        <v>48</v>
      </c>
      <c r="P391" s="6" t="s">
        <v>48</v>
      </c>
      <c r="Q391" s="2">
        <v>0.0</v>
      </c>
      <c r="R391" s="2">
        <v>0.0</v>
      </c>
      <c r="S391" s="2">
        <v>0.0</v>
      </c>
    </row>
    <row r="392" ht="14.25" customHeight="1">
      <c r="A392" s="2" t="s">
        <v>980</v>
      </c>
      <c r="B392" s="2" t="s">
        <v>400</v>
      </c>
      <c r="C392" s="5">
        <v>45641.0</v>
      </c>
      <c r="E392" s="2" t="s">
        <v>879</v>
      </c>
      <c r="H392" s="6" t="s">
        <v>69</v>
      </c>
      <c r="I392" s="6" t="s">
        <v>70</v>
      </c>
      <c r="J392" s="6" t="s">
        <v>57</v>
      </c>
      <c r="K392" s="6" t="s">
        <v>58</v>
      </c>
      <c r="L392" s="6" t="s">
        <v>71</v>
      </c>
      <c r="M392" s="6" t="s">
        <v>813</v>
      </c>
      <c r="N392" s="6" t="s">
        <v>48</v>
      </c>
      <c r="O392" s="6" t="s">
        <v>48</v>
      </c>
      <c r="P392" s="6" t="s">
        <v>48</v>
      </c>
      <c r="Q392" s="2">
        <v>0.0</v>
      </c>
      <c r="R392" s="2">
        <v>0.0</v>
      </c>
      <c r="S392" s="2">
        <v>0.0</v>
      </c>
    </row>
    <row r="393" ht="14.25" customHeight="1">
      <c r="A393" s="2" t="s">
        <v>981</v>
      </c>
      <c r="B393" s="2" t="s">
        <v>373</v>
      </c>
      <c r="C393" s="5">
        <v>45640.0</v>
      </c>
      <c r="E393" s="2" t="s">
        <v>982</v>
      </c>
      <c r="H393" s="6" t="s">
        <v>55</v>
      </c>
      <c r="I393" s="6" t="s">
        <v>130</v>
      </c>
      <c r="J393" s="6" t="s">
        <v>57</v>
      </c>
      <c r="K393" s="6" t="s">
        <v>58</v>
      </c>
      <c r="L393" s="6" t="s">
        <v>46</v>
      </c>
      <c r="M393" s="6" t="s">
        <v>983</v>
      </c>
      <c r="N393" s="6" t="s">
        <v>502</v>
      </c>
      <c r="O393" s="6" t="s">
        <v>397</v>
      </c>
      <c r="P393" s="6" t="s">
        <v>984</v>
      </c>
      <c r="Q393" s="2">
        <v>0.0</v>
      </c>
      <c r="R393" s="2">
        <v>0.0</v>
      </c>
      <c r="S393" s="2">
        <v>1.0</v>
      </c>
    </row>
    <row r="394" ht="14.25" customHeight="1">
      <c r="A394" s="2" t="s">
        <v>985</v>
      </c>
      <c r="B394" s="2" t="s">
        <v>400</v>
      </c>
      <c r="C394" s="5">
        <v>45636.0</v>
      </c>
      <c r="E394" s="2" t="s">
        <v>879</v>
      </c>
      <c r="H394" s="6" t="s">
        <v>69</v>
      </c>
      <c r="I394" s="6" t="s">
        <v>70</v>
      </c>
      <c r="J394" s="6" t="s">
        <v>57</v>
      </c>
      <c r="K394" s="6" t="s">
        <v>58</v>
      </c>
      <c r="L394" s="6" t="s">
        <v>71</v>
      </c>
      <c r="M394" s="6" t="s">
        <v>813</v>
      </c>
      <c r="N394" s="6" t="s">
        <v>48</v>
      </c>
      <c r="O394" s="6" t="s">
        <v>48</v>
      </c>
      <c r="P394" s="6" t="s">
        <v>48</v>
      </c>
      <c r="Q394" s="2">
        <v>0.0</v>
      </c>
      <c r="R394" s="2">
        <v>0.0</v>
      </c>
      <c r="S394" s="2">
        <v>0.0</v>
      </c>
    </row>
    <row r="395" ht="14.25" customHeight="1">
      <c r="A395" s="2" t="s">
        <v>986</v>
      </c>
      <c r="B395" s="2" t="s">
        <v>138</v>
      </c>
      <c r="C395" s="5">
        <v>45636.0</v>
      </c>
      <c r="E395" s="2" t="s">
        <v>987</v>
      </c>
      <c r="G395" s="2" t="s">
        <v>988</v>
      </c>
      <c r="H395" s="6" t="s">
        <v>55</v>
      </c>
      <c r="I395" s="6" t="s">
        <v>130</v>
      </c>
      <c r="J395" s="6" t="s">
        <v>74</v>
      </c>
      <c r="K395" s="6" t="s">
        <v>58</v>
      </c>
      <c r="L395" s="6" t="s">
        <v>71</v>
      </c>
      <c r="M395" s="6" t="s">
        <v>48</v>
      </c>
      <c r="N395" s="6" t="s">
        <v>48</v>
      </c>
      <c r="O395" s="6" t="s">
        <v>48</v>
      </c>
      <c r="P395" s="6" t="s">
        <v>48</v>
      </c>
      <c r="Q395" s="2">
        <v>0.0</v>
      </c>
      <c r="R395" s="2">
        <v>0.0</v>
      </c>
      <c r="S395" s="2">
        <v>0.0</v>
      </c>
    </row>
    <row r="396" ht="14.25" customHeight="1">
      <c r="A396" s="2" t="s">
        <v>989</v>
      </c>
      <c r="B396" s="2" t="s">
        <v>965</v>
      </c>
      <c r="C396" s="5">
        <v>45634.0</v>
      </c>
      <c r="E396" s="2" t="s">
        <v>990</v>
      </c>
      <c r="H396" s="6" t="s">
        <v>69</v>
      </c>
      <c r="I396" s="6" t="s">
        <v>70</v>
      </c>
      <c r="J396" s="6" t="s">
        <v>85</v>
      </c>
      <c r="K396" s="6" t="s">
        <v>45</v>
      </c>
      <c r="L396" s="6" t="s">
        <v>46</v>
      </c>
      <c r="M396" s="6" t="s">
        <v>48</v>
      </c>
      <c r="N396" s="6" t="s">
        <v>48</v>
      </c>
      <c r="O396" s="6" t="s">
        <v>48</v>
      </c>
      <c r="P396" s="6" t="s">
        <v>48</v>
      </c>
      <c r="Q396" s="2">
        <v>4.0</v>
      </c>
      <c r="R396" s="2">
        <v>1.0</v>
      </c>
      <c r="S396" s="2">
        <v>0.0</v>
      </c>
    </row>
    <row r="397" ht="14.25" customHeight="1">
      <c r="A397" s="2" t="s">
        <v>991</v>
      </c>
      <c r="B397" s="2" t="s">
        <v>400</v>
      </c>
      <c r="C397" s="5">
        <v>45634.0</v>
      </c>
      <c r="E397" s="2" t="s">
        <v>879</v>
      </c>
      <c r="H397" s="6" t="s">
        <v>69</v>
      </c>
      <c r="I397" s="6" t="s">
        <v>70</v>
      </c>
      <c r="J397" s="6" t="s">
        <v>57</v>
      </c>
      <c r="K397" s="6" t="s">
        <v>58</v>
      </c>
      <c r="L397" s="6" t="s">
        <v>71</v>
      </c>
      <c r="M397" s="6" t="s">
        <v>48</v>
      </c>
      <c r="N397" s="6" t="s">
        <v>48</v>
      </c>
      <c r="O397" s="6" t="s">
        <v>48</v>
      </c>
      <c r="P397" s="6" t="s">
        <v>48</v>
      </c>
      <c r="Q397" s="2">
        <v>0.0</v>
      </c>
      <c r="R397" s="2">
        <v>0.0</v>
      </c>
      <c r="S397" s="2">
        <v>0.0</v>
      </c>
    </row>
    <row r="398" ht="14.25" customHeight="1">
      <c r="A398" s="2" t="s">
        <v>992</v>
      </c>
      <c r="B398" s="2" t="s">
        <v>993</v>
      </c>
      <c r="C398" s="5">
        <v>45633.0</v>
      </c>
      <c r="E398" s="2" t="s">
        <v>87</v>
      </c>
      <c r="H398" s="6" t="s">
        <v>69</v>
      </c>
      <c r="I398" s="6" t="s">
        <v>70</v>
      </c>
      <c r="J398" s="6" t="s">
        <v>74</v>
      </c>
      <c r="K398" s="6" t="s">
        <v>45</v>
      </c>
      <c r="L398" s="6" t="s">
        <v>46</v>
      </c>
      <c r="M398" s="6" t="s">
        <v>48</v>
      </c>
      <c r="N398" s="6" t="s">
        <v>87</v>
      </c>
      <c r="O398" s="6" t="s">
        <v>48</v>
      </c>
      <c r="P398" s="6" t="s">
        <v>48</v>
      </c>
      <c r="Q398" s="2">
        <v>0.0</v>
      </c>
      <c r="R398" s="2">
        <v>1.0</v>
      </c>
      <c r="S398" s="2">
        <v>0.0</v>
      </c>
    </row>
    <row r="399" ht="14.25" customHeight="1">
      <c r="A399" s="2" t="s">
        <v>994</v>
      </c>
      <c r="B399" s="2" t="s">
        <v>995</v>
      </c>
      <c r="C399" s="5">
        <v>45620.0</v>
      </c>
      <c r="E399" s="2" t="s">
        <v>996</v>
      </c>
      <c r="H399" s="6" t="s">
        <v>55</v>
      </c>
      <c r="I399" s="6" t="s">
        <v>84</v>
      </c>
      <c r="J399" s="6" t="s">
        <v>74</v>
      </c>
      <c r="K399" s="6" t="s">
        <v>45</v>
      </c>
      <c r="L399" s="6" t="s">
        <v>71</v>
      </c>
      <c r="M399" s="6" t="s">
        <v>48</v>
      </c>
      <c r="N399" s="6" t="s">
        <v>48</v>
      </c>
      <c r="O399" s="6" t="s">
        <v>48</v>
      </c>
      <c r="P399" s="6" t="s">
        <v>48</v>
      </c>
      <c r="Q399" s="2">
        <v>0.0</v>
      </c>
      <c r="R399" s="2">
        <v>0.0</v>
      </c>
      <c r="S399" s="2">
        <v>0.0</v>
      </c>
    </row>
    <row r="400" ht="14.25" customHeight="1">
      <c r="A400" s="2" t="s">
        <v>997</v>
      </c>
      <c r="B400" s="2" t="s">
        <v>400</v>
      </c>
      <c r="C400" s="5">
        <v>45616.0</v>
      </c>
      <c r="E400" s="2" t="s">
        <v>879</v>
      </c>
      <c r="H400" s="6" t="s">
        <v>69</v>
      </c>
      <c r="I400" s="6" t="s">
        <v>70</v>
      </c>
      <c r="J400" s="6" t="s">
        <v>74</v>
      </c>
      <c r="K400" s="6" t="s">
        <v>58</v>
      </c>
      <c r="L400" s="6" t="s">
        <v>71</v>
      </c>
      <c r="M400" s="6" t="s">
        <v>48</v>
      </c>
      <c r="N400" s="6" t="s">
        <v>48</v>
      </c>
      <c r="O400" s="6" t="s">
        <v>48</v>
      </c>
      <c r="P400" s="6" t="s">
        <v>48</v>
      </c>
      <c r="Q400" s="2">
        <v>0.0</v>
      </c>
      <c r="R400" s="2">
        <v>0.0</v>
      </c>
      <c r="S400" s="2">
        <v>0.0</v>
      </c>
    </row>
    <row r="401" ht="14.25" customHeight="1">
      <c r="A401" s="2" t="s">
        <v>998</v>
      </c>
      <c r="B401" s="2" t="s">
        <v>995</v>
      </c>
      <c r="C401" s="5">
        <v>45615.0</v>
      </c>
      <c r="E401" s="2" t="s">
        <v>999</v>
      </c>
      <c r="H401" s="6" t="s">
        <v>69</v>
      </c>
      <c r="I401" s="6" t="s">
        <v>70</v>
      </c>
      <c r="J401" s="6" t="s">
        <v>151</v>
      </c>
      <c r="K401" s="6" t="s">
        <v>45</v>
      </c>
      <c r="L401" s="6" t="s">
        <v>46</v>
      </c>
      <c r="M401" s="6" t="s">
        <v>48</v>
      </c>
      <c r="N401" s="6" t="s">
        <v>502</v>
      </c>
      <c r="O401" s="6" t="s">
        <v>48</v>
      </c>
      <c r="P401" s="6" t="s">
        <v>48</v>
      </c>
      <c r="Q401" s="2">
        <v>1.0</v>
      </c>
      <c r="R401" s="2">
        <v>0.0</v>
      </c>
      <c r="S401" s="2">
        <v>0.0</v>
      </c>
    </row>
    <row r="402" ht="14.25" customHeight="1">
      <c r="A402" s="2" t="s">
        <v>1000</v>
      </c>
      <c r="B402" s="2" t="s">
        <v>400</v>
      </c>
      <c r="C402" s="5">
        <v>45614.0</v>
      </c>
      <c r="E402" s="2" t="s">
        <v>1001</v>
      </c>
      <c r="H402" s="6" t="s">
        <v>69</v>
      </c>
      <c r="I402" s="6" t="s">
        <v>70</v>
      </c>
      <c r="J402" s="6" t="s">
        <v>57</v>
      </c>
      <c r="K402" s="6" t="s">
        <v>58</v>
      </c>
      <c r="L402" s="6" t="s">
        <v>71</v>
      </c>
      <c r="M402" s="6" t="s">
        <v>813</v>
      </c>
      <c r="N402" s="6" t="s">
        <v>48</v>
      </c>
      <c r="O402" s="6" t="s">
        <v>48</v>
      </c>
      <c r="P402" s="6" t="s">
        <v>48</v>
      </c>
      <c r="Q402" s="2">
        <v>0.0</v>
      </c>
      <c r="R402" s="2">
        <v>0.0</v>
      </c>
      <c r="S402" s="2">
        <v>0.0</v>
      </c>
    </row>
    <row r="403" ht="14.25" customHeight="1">
      <c r="A403" s="2" t="s">
        <v>1002</v>
      </c>
      <c r="B403" s="2" t="s">
        <v>521</v>
      </c>
      <c r="C403" s="5">
        <v>45613.0</v>
      </c>
      <c r="E403" s="2" t="s">
        <v>1003</v>
      </c>
      <c r="G403" s="2" t="s">
        <v>1004</v>
      </c>
      <c r="H403" s="6" t="s">
        <v>69</v>
      </c>
      <c r="I403" s="6" t="s">
        <v>70</v>
      </c>
      <c r="J403" s="6" t="s">
        <v>151</v>
      </c>
      <c r="K403" s="6" t="s">
        <v>45</v>
      </c>
      <c r="L403" s="6" t="s">
        <v>46</v>
      </c>
      <c r="M403" s="6" t="s">
        <v>48</v>
      </c>
      <c r="N403" s="6" t="s">
        <v>48</v>
      </c>
      <c r="O403" s="6" t="s">
        <v>48</v>
      </c>
      <c r="P403" s="6" t="s">
        <v>48</v>
      </c>
      <c r="Q403" s="2">
        <v>3.0</v>
      </c>
      <c r="R403" s="2">
        <v>0.0</v>
      </c>
      <c r="S403" s="2">
        <v>0.0</v>
      </c>
    </row>
    <row r="404" ht="14.25" customHeight="1">
      <c r="A404" s="2" t="s">
        <v>1005</v>
      </c>
      <c r="B404" s="2" t="s">
        <v>521</v>
      </c>
      <c r="C404" s="5">
        <v>45613.0</v>
      </c>
      <c r="E404" s="2" t="s">
        <v>1006</v>
      </c>
      <c r="H404" s="6" t="s">
        <v>69</v>
      </c>
      <c r="I404" s="6" t="s">
        <v>70</v>
      </c>
      <c r="J404" s="6" t="s">
        <v>101</v>
      </c>
      <c r="K404" s="6" t="s">
        <v>45</v>
      </c>
      <c r="L404" s="6" t="s">
        <v>46</v>
      </c>
      <c r="M404" s="6" t="s">
        <v>1007</v>
      </c>
      <c r="N404" s="6" t="s">
        <v>1008</v>
      </c>
      <c r="O404" s="6" t="s">
        <v>48</v>
      </c>
      <c r="P404" s="6" t="s">
        <v>929</v>
      </c>
      <c r="Q404" s="2">
        <v>0.0</v>
      </c>
      <c r="R404" s="2">
        <v>0.0</v>
      </c>
      <c r="S404" s="2">
        <v>0.0</v>
      </c>
    </row>
    <row r="405" ht="14.25" customHeight="1">
      <c r="A405" s="2" t="s">
        <v>1009</v>
      </c>
      <c r="B405" s="2" t="s">
        <v>400</v>
      </c>
      <c r="C405" s="5">
        <v>45611.0</v>
      </c>
      <c r="E405" s="2" t="s">
        <v>1010</v>
      </c>
      <c r="H405" s="6" t="s">
        <v>69</v>
      </c>
      <c r="I405" s="6" t="s">
        <v>70</v>
      </c>
      <c r="J405" s="6" t="s">
        <v>74</v>
      </c>
      <c r="K405" s="6" t="s">
        <v>58</v>
      </c>
      <c r="L405" s="6" t="s">
        <v>71</v>
      </c>
      <c r="M405" s="6" t="s">
        <v>813</v>
      </c>
      <c r="N405" s="6" t="s">
        <v>48</v>
      </c>
      <c r="O405" s="6" t="s">
        <v>48</v>
      </c>
      <c r="P405" s="6" t="s">
        <v>48</v>
      </c>
      <c r="Q405" s="2">
        <v>0.0</v>
      </c>
      <c r="R405" s="2">
        <v>0.0</v>
      </c>
      <c r="S405" s="2">
        <v>0.0</v>
      </c>
    </row>
    <row r="406" ht="14.25" customHeight="1">
      <c r="A406" s="7" t="s">
        <v>1011</v>
      </c>
      <c r="B406" s="2" t="s">
        <v>97</v>
      </c>
      <c r="C406" s="5">
        <v>45608.0</v>
      </c>
      <c r="D406" s="2" t="s">
        <v>1012</v>
      </c>
      <c r="E406" s="2" t="s">
        <v>1013</v>
      </c>
      <c r="F406" s="2" t="s">
        <v>99</v>
      </c>
      <c r="H406" s="6" t="s">
        <v>42</v>
      </c>
      <c r="I406" s="6" t="s">
        <v>979</v>
      </c>
      <c r="J406" s="6" t="s">
        <v>101</v>
      </c>
      <c r="K406" s="6" t="s">
        <v>45</v>
      </c>
      <c r="L406" s="6" t="s">
        <v>46</v>
      </c>
      <c r="M406" s="6" t="s">
        <v>48</v>
      </c>
      <c r="N406" s="6" t="s">
        <v>48</v>
      </c>
      <c r="O406" s="6" t="s">
        <v>48</v>
      </c>
      <c r="P406" s="6" t="s">
        <v>48</v>
      </c>
      <c r="Q406" s="2">
        <v>1.0</v>
      </c>
      <c r="R406" s="2">
        <v>2.0</v>
      </c>
      <c r="S406" s="2">
        <v>0.0</v>
      </c>
    </row>
    <row r="407" ht="14.25" customHeight="1">
      <c r="A407" s="2" t="s">
        <v>1014</v>
      </c>
      <c r="B407" s="2" t="s">
        <v>400</v>
      </c>
      <c r="C407" s="5">
        <v>45601.0</v>
      </c>
      <c r="E407" s="2" t="s">
        <v>753</v>
      </c>
      <c r="H407" s="6" t="s">
        <v>69</v>
      </c>
      <c r="I407" s="6" t="s">
        <v>58</v>
      </c>
      <c r="J407" s="6" t="s">
        <v>74</v>
      </c>
      <c r="K407" s="6" t="s">
        <v>58</v>
      </c>
      <c r="L407" s="6" t="s">
        <v>71</v>
      </c>
      <c r="M407" s="6" t="s">
        <v>48</v>
      </c>
      <c r="N407" s="6" t="s">
        <v>48</v>
      </c>
      <c r="O407" s="6" t="s">
        <v>48</v>
      </c>
      <c r="P407" s="6" t="s">
        <v>48</v>
      </c>
      <c r="Q407" s="2">
        <v>0.0</v>
      </c>
      <c r="R407" s="2">
        <v>0.0</v>
      </c>
      <c r="S407" s="2">
        <v>0.0</v>
      </c>
    </row>
    <row r="408" ht="14.25" customHeight="1">
      <c r="A408" s="2" t="s">
        <v>1015</v>
      </c>
      <c r="B408" s="2" t="s">
        <v>1016</v>
      </c>
      <c r="C408" s="5">
        <v>45600.0</v>
      </c>
      <c r="E408" s="2" t="s">
        <v>1017</v>
      </c>
      <c r="H408" s="6" t="s">
        <v>42</v>
      </c>
      <c r="I408" s="6" t="s">
        <v>43</v>
      </c>
      <c r="J408" s="6" t="s">
        <v>44</v>
      </c>
      <c r="K408" s="6" t="s">
        <v>45</v>
      </c>
      <c r="L408" s="6" t="s">
        <v>46</v>
      </c>
      <c r="M408" s="6" t="s">
        <v>48</v>
      </c>
      <c r="N408" s="6" t="s">
        <v>48</v>
      </c>
      <c r="O408" s="6" t="s">
        <v>48</v>
      </c>
      <c r="P408" s="6" t="s">
        <v>48</v>
      </c>
      <c r="Q408" s="2">
        <v>3.0</v>
      </c>
      <c r="R408" s="2">
        <v>0.0</v>
      </c>
      <c r="S408" s="2">
        <v>0.0</v>
      </c>
    </row>
    <row r="409" ht="14.25" customHeight="1">
      <c r="A409" s="2" t="s">
        <v>1018</v>
      </c>
      <c r="B409" s="2" t="s">
        <v>400</v>
      </c>
      <c r="C409" s="5">
        <v>45600.0</v>
      </c>
      <c r="E409" s="2" t="s">
        <v>753</v>
      </c>
      <c r="H409" s="6" t="s">
        <v>69</v>
      </c>
      <c r="I409" s="6" t="s">
        <v>70</v>
      </c>
      <c r="J409" s="6" t="s">
        <v>57</v>
      </c>
      <c r="K409" s="6" t="s">
        <v>58</v>
      </c>
      <c r="L409" s="6" t="s">
        <v>71</v>
      </c>
      <c r="M409" s="6" t="s">
        <v>48</v>
      </c>
      <c r="N409" s="6" t="s">
        <v>48</v>
      </c>
      <c r="O409" s="6" t="s">
        <v>48</v>
      </c>
      <c r="P409" s="6" t="s">
        <v>48</v>
      </c>
      <c r="Q409" s="2">
        <v>0.0</v>
      </c>
      <c r="R409" s="2">
        <v>0.0</v>
      </c>
      <c r="S409" s="2">
        <v>0.0</v>
      </c>
    </row>
    <row r="410" ht="14.25" customHeight="1">
      <c r="A410" s="2" t="s">
        <v>1019</v>
      </c>
      <c r="B410" s="2" t="s">
        <v>400</v>
      </c>
      <c r="C410" s="5">
        <v>45597.0</v>
      </c>
      <c r="E410" s="2" t="s">
        <v>753</v>
      </c>
      <c r="H410" s="6" t="s">
        <v>69</v>
      </c>
      <c r="I410" s="6" t="s">
        <v>70</v>
      </c>
      <c r="J410" s="6" t="s">
        <v>57</v>
      </c>
      <c r="K410" s="6" t="s">
        <v>58</v>
      </c>
      <c r="L410" s="6" t="s">
        <v>71</v>
      </c>
      <c r="M410" s="6" t="s">
        <v>48</v>
      </c>
      <c r="N410" s="6" t="s">
        <v>48</v>
      </c>
      <c r="O410" s="6" t="s">
        <v>48</v>
      </c>
      <c r="P410" s="6" t="s">
        <v>48</v>
      </c>
      <c r="Q410" s="2">
        <v>0.0</v>
      </c>
      <c r="R410" s="2">
        <v>0.0</v>
      </c>
      <c r="S410" s="2">
        <v>0.0</v>
      </c>
    </row>
    <row r="411" ht="14.25" customHeight="1">
      <c r="A411" s="2" t="s">
        <v>1020</v>
      </c>
      <c r="B411" s="2" t="s">
        <v>1021</v>
      </c>
      <c r="C411" s="5">
        <v>45597.0</v>
      </c>
      <c r="E411" s="2" t="s">
        <v>1022</v>
      </c>
      <c r="H411" s="6" t="s">
        <v>69</v>
      </c>
      <c r="I411" s="6" t="s">
        <v>70</v>
      </c>
      <c r="J411" s="6" t="s">
        <v>57</v>
      </c>
      <c r="K411" s="6" t="s">
        <v>58</v>
      </c>
      <c r="L411" s="6" t="s">
        <v>71</v>
      </c>
      <c r="M411" s="6" t="s">
        <v>48</v>
      </c>
      <c r="N411" s="6" t="s">
        <v>48</v>
      </c>
      <c r="O411" s="6" t="s">
        <v>48</v>
      </c>
      <c r="P411" s="6" t="s">
        <v>48</v>
      </c>
      <c r="Q411" s="2">
        <v>0.0</v>
      </c>
      <c r="R411" s="2">
        <v>0.0</v>
      </c>
      <c r="S411" s="2">
        <v>0.0</v>
      </c>
    </row>
    <row r="412" ht="14.25" customHeight="1">
      <c r="A412" s="2" t="s">
        <v>1023</v>
      </c>
      <c r="B412" s="2" t="s">
        <v>400</v>
      </c>
      <c r="C412" s="5">
        <v>45585.0</v>
      </c>
      <c r="E412" s="2" t="s">
        <v>1024</v>
      </c>
      <c r="H412" s="6" t="s">
        <v>69</v>
      </c>
      <c r="I412" s="6" t="s">
        <v>70</v>
      </c>
      <c r="J412" s="6" t="s">
        <v>74</v>
      </c>
      <c r="K412" s="6" t="s">
        <v>58</v>
      </c>
      <c r="L412" s="6" t="s">
        <v>71</v>
      </c>
      <c r="M412" s="6" t="s">
        <v>48</v>
      </c>
      <c r="N412" s="6" t="s">
        <v>48</v>
      </c>
      <c r="O412" s="6" t="s">
        <v>48</v>
      </c>
      <c r="P412" s="6" t="s">
        <v>48</v>
      </c>
      <c r="Q412" s="2">
        <v>0.0</v>
      </c>
      <c r="R412" s="2">
        <v>0.0</v>
      </c>
      <c r="S412" s="2">
        <v>0.0</v>
      </c>
    </row>
    <row r="413" ht="14.25" customHeight="1">
      <c r="A413" s="2" t="s">
        <v>1025</v>
      </c>
      <c r="B413" s="2" t="s">
        <v>1026</v>
      </c>
      <c r="C413" s="5">
        <v>45583.0</v>
      </c>
      <c r="E413" s="2" t="s">
        <v>1027</v>
      </c>
      <c r="H413" s="6" t="s">
        <v>69</v>
      </c>
      <c r="I413" s="6" t="s">
        <v>140</v>
      </c>
      <c r="J413" s="6" t="s">
        <v>141</v>
      </c>
      <c r="K413" s="6" t="s">
        <v>142</v>
      </c>
      <c r="L413" s="6" t="s">
        <v>46</v>
      </c>
      <c r="M413" s="6" t="s">
        <v>48</v>
      </c>
      <c r="N413" s="6" t="s">
        <v>48</v>
      </c>
      <c r="O413" s="6" t="s">
        <v>48</v>
      </c>
      <c r="P413" s="6" t="s">
        <v>48</v>
      </c>
      <c r="Q413" s="2">
        <v>0.0</v>
      </c>
      <c r="R413" s="2">
        <v>0.0</v>
      </c>
      <c r="S413" s="2">
        <v>0.0</v>
      </c>
    </row>
    <row r="414" ht="14.25" customHeight="1">
      <c r="A414" s="2" t="s">
        <v>1028</v>
      </c>
      <c r="B414" s="2" t="s">
        <v>138</v>
      </c>
      <c r="C414" s="5">
        <v>45579.0</v>
      </c>
      <c r="E414" s="2" t="s">
        <v>1029</v>
      </c>
      <c r="H414" s="6" t="s">
        <v>42</v>
      </c>
      <c r="I414" s="6" t="s">
        <v>70</v>
      </c>
      <c r="J414" s="6" t="s">
        <v>85</v>
      </c>
      <c r="K414" s="6" t="s">
        <v>45</v>
      </c>
      <c r="L414" s="6" t="s">
        <v>46</v>
      </c>
      <c r="M414" s="6" t="s">
        <v>48</v>
      </c>
      <c r="N414" s="6" t="s">
        <v>48</v>
      </c>
      <c r="O414" s="6" t="s">
        <v>48</v>
      </c>
      <c r="P414" s="6" t="s">
        <v>48</v>
      </c>
      <c r="Q414" s="2">
        <v>0.0</v>
      </c>
      <c r="R414" s="2">
        <v>0.0</v>
      </c>
      <c r="S414" s="2">
        <v>0.0</v>
      </c>
    </row>
    <row r="415" ht="14.25" customHeight="1">
      <c r="A415" s="2" t="s">
        <v>1030</v>
      </c>
      <c r="B415" s="2" t="s">
        <v>400</v>
      </c>
      <c r="C415" s="5">
        <v>45579.0</v>
      </c>
      <c r="E415" s="2" t="s">
        <v>1031</v>
      </c>
      <c r="H415" s="6" t="s">
        <v>69</v>
      </c>
      <c r="I415" s="6" t="s">
        <v>70</v>
      </c>
      <c r="J415" s="6" t="s">
        <v>74</v>
      </c>
      <c r="K415" s="6" t="s">
        <v>58</v>
      </c>
      <c r="L415" s="6" t="s">
        <v>71</v>
      </c>
      <c r="M415" s="6" t="s">
        <v>48</v>
      </c>
      <c r="N415" s="6" t="s">
        <v>48</v>
      </c>
      <c r="O415" s="6" t="s">
        <v>48</v>
      </c>
      <c r="P415" s="6" t="s">
        <v>48</v>
      </c>
      <c r="Q415" s="2">
        <v>0.0</v>
      </c>
      <c r="R415" s="2">
        <v>0.0</v>
      </c>
      <c r="S415" s="2">
        <v>0.0</v>
      </c>
    </row>
    <row r="416" ht="14.25" customHeight="1">
      <c r="A416" s="2" t="s">
        <v>1032</v>
      </c>
      <c r="B416" s="2" t="s">
        <v>803</v>
      </c>
      <c r="C416" s="5">
        <v>45578.0</v>
      </c>
      <c r="E416" s="2" t="s">
        <v>804</v>
      </c>
      <c r="G416" s="2" t="s">
        <v>1033</v>
      </c>
      <c r="H416" s="6" t="s">
        <v>55</v>
      </c>
      <c r="I416" s="6" t="s">
        <v>130</v>
      </c>
      <c r="J416" s="6" t="s">
        <v>57</v>
      </c>
      <c r="K416" s="6" t="s">
        <v>58</v>
      </c>
      <c r="L416" s="6" t="s">
        <v>71</v>
      </c>
      <c r="M416" s="6" t="s">
        <v>48</v>
      </c>
      <c r="N416" s="6" t="s">
        <v>48</v>
      </c>
      <c r="O416" s="6" t="s">
        <v>48</v>
      </c>
      <c r="P416" s="6" t="s">
        <v>48</v>
      </c>
      <c r="Q416" s="2">
        <v>0.0</v>
      </c>
      <c r="R416" s="2">
        <v>0.0</v>
      </c>
      <c r="S416" s="2">
        <v>0.0</v>
      </c>
    </row>
    <row r="417" ht="14.25" customHeight="1">
      <c r="A417" s="2" t="s">
        <v>1034</v>
      </c>
      <c r="B417" s="2" t="s">
        <v>400</v>
      </c>
      <c r="C417" s="5">
        <v>45577.0</v>
      </c>
      <c r="E417" s="2" t="s">
        <v>1035</v>
      </c>
      <c r="H417" s="6" t="s">
        <v>69</v>
      </c>
      <c r="I417" s="6" t="s">
        <v>70</v>
      </c>
      <c r="J417" s="6" t="s">
        <v>57</v>
      </c>
      <c r="K417" s="6" t="s">
        <v>58</v>
      </c>
      <c r="L417" s="6" t="s">
        <v>71</v>
      </c>
      <c r="M417" s="6" t="s">
        <v>48</v>
      </c>
      <c r="N417" s="6" t="s">
        <v>48</v>
      </c>
      <c r="O417" s="6" t="s">
        <v>48</v>
      </c>
      <c r="P417" s="6" t="s">
        <v>48</v>
      </c>
      <c r="Q417" s="2">
        <v>0.0</v>
      </c>
      <c r="R417" s="2">
        <v>0.0</v>
      </c>
      <c r="S417" s="2">
        <v>0.0</v>
      </c>
    </row>
    <row r="418" ht="14.25" customHeight="1">
      <c r="A418" s="7" t="s">
        <v>1036</v>
      </c>
      <c r="B418" s="2" t="s">
        <v>97</v>
      </c>
      <c r="C418" s="5">
        <v>45576.0</v>
      </c>
      <c r="D418" s="2" t="s">
        <v>1037</v>
      </c>
      <c r="E418" s="2" t="s">
        <v>1038</v>
      </c>
      <c r="F418" s="2" t="s">
        <v>99</v>
      </c>
      <c r="G418" s="2" t="s">
        <v>99</v>
      </c>
      <c r="H418" s="6" t="s">
        <v>55</v>
      </c>
      <c r="I418" s="6" t="s">
        <v>130</v>
      </c>
      <c r="J418" s="6" t="s">
        <v>101</v>
      </c>
      <c r="K418" s="6" t="s">
        <v>45</v>
      </c>
      <c r="L418" s="6" t="s">
        <v>92</v>
      </c>
      <c r="M418" s="6" t="s">
        <v>48</v>
      </c>
      <c r="N418" s="6" t="s">
        <v>1039</v>
      </c>
      <c r="O418" s="6" t="s">
        <v>48</v>
      </c>
      <c r="P418" s="6" t="s">
        <v>48</v>
      </c>
      <c r="Q418" s="2">
        <v>0.0</v>
      </c>
      <c r="R418" s="2">
        <v>0.0</v>
      </c>
      <c r="S418" s="2">
        <v>0.0</v>
      </c>
    </row>
    <row r="419" ht="14.25" customHeight="1">
      <c r="A419" s="2" t="s">
        <v>1040</v>
      </c>
      <c r="B419" s="2" t="s">
        <v>400</v>
      </c>
      <c r="C419" s="5">
        <v>45574.0</v>
      </c>
      <c r="E419" s="2" t="s">
        <v>1031</v>
      </c>
      <c r="H419" s="6" t="s">
        <v>55</v>
      </c>
      <c r="I419" s="6" t="s">
        <v>130</v>
      </c>
      <c r="J419" s="6" t="s">
        <v>57</v>
      </c>
      <c r="K419" s="6" t="s">
        <v>58</v>
      </c>
      <c r="L419" s="6" t="s">
        <v>71</v>
      </c>
      <c r="M419" s="6" t="s">
        <v>48</v>
      </c>
      <c r="N419" s="6" t="s">
        <v>48</v>
      </c>
      <c r="O419" s="6" t="s">
        <v>48</v>
      </c>
      <c r="P419" s="6" t="s">
        <v>48</v>
      </c>
      <c r="Q419" s="2">
        <v>1.0</v>
      </c>
      <c r="R419" s="2">
        <v>0.0</v>
      </c>
      <c r="S419" s="2">
        <v>0.0</v>
      </c>
    </row>
    <row r="420" ht="14.25" customHeight="1">
      <c r="A420" s="2" t="s">
        <v>1041</v>
      </c>
      <c r="B420" s="2" t="s">
        <v>732</v>
      </c>
      <c r="C420" s="5">
        <v>45573.0</v>
      </c>
      <c r="E420" s="2" t="s">
        <v>1042</v>
      </c>
      <c r="G420" s="2" t="s">
        <v>1043</v>
      </c>
      <c r="H420" s="6" t="s">
        <v>55</v>
      </c>
      <c r="I420" s="6" t="s">
        <v>130</v>
      </c>
      <c r="J420" s="6" t="s">
        <v>57</v>
      </c>
      <c r="K420" s="6" t="s">
        <v>58</v>
      </c>
      <c r="L420" s="6" t="s">
        <v>46</v>
      </c>
      <c r="M420" s="6" t="s">
        <v>48</v>
      </c>
      <c r="N420" s="6" t="s">
        <v>48</v>
      </c>
      <c r="O420" s="6" t="s">
        <v>48</v>
      </c>
      <c r="P420" s="6" t="s">
        <v>1044</v>
      </c>
      <c r="Q420" s="2">
        <v>0.0</v>
      </c>
      <c r="R420" s="2">
        <v>0.0</v>
      </c>
      <c r="S420" s="2">
        <v>0.0</v>
      </c>
    </row>
    <row r="421" ht="14.25" customHeight="1">
      <c r="A421" s="2" t="s">
        <v>1045</v>
      </c>
      <c r="B421" s="2" t="s">
        <v>400</v>
      </c>
      <c r="C421" s="5">
        <v>45572.0</v>
      </c>
      <c r="E421" s="2" t="s">
        <v>1031</v>
      </c>
      <c r="H421" s="6" t="s">
        <v>55</v>
      </c>
      <c r="I421" s="6" t="s">
        <v>130</v>
      </c>
      <c r="J421" s="6" t="s">
        <v>57</v>
      </c>
      <c r="K421" s="6" t="s">
        <v>58</v>
      </c>
      <c r="L421" s="6" t="s">
        <v>71</v>
      </c>
      <c r="M421" s="6" t="s">
        <v>48</v>
      </c>
      <c r="N421" s="6" t="s">
        <v>48</v>
      </c>
      <c r="O421" s="6" t="s">
        <v>48</v>
      </c>
      <c r="P421" s="6" t="s">
        <v>48</v>
      </c>
      <c r="Q421" s="2">
        <v>0.0</v>
      </c>
      <c r="R421" s="2">
        <v>0.0</v>
      </c>
      <c r="S421" s="2">
        <v>0.0</v>
      </c>
    </row>
    <row r="422" ht="14.25" customHeight="1">
      <c r="A422" s="2" t="s">
        <v>1046</v>
      </c>
      <c r="B422" s="2" t="s">
        <v>138</v>
      </c>
      <c r="C422" s="5">
        <v>45571.0</v>
      </c>
      <c r="E422" s="2" t="s">
        <v>1047</v>
      </c>
      <c r="H422" s="6" t="s">
        <v>69</v>
      </c>
      <c r="I422" s="6" t="s">
        <v>140</v>
      </c>
      <c r="J422" s="6" t="s">
        <v>141</v>
      </c>
      <c r="K422" s="6" t="s">
        <v>142</v>
      </c>
      <c r="L422" s="6" t="s">
        <v>46</v>
      </c>
      <c r="M422" s="6" t="s">
        <v>1048</v>
      </c>
      <c r="N422" s="6" t="s">
        <v>48</v>
      </c>
      <c r="O422" s="6" t="s">
        <v>48</v>
      </c>
      <c r="P422" s="6" t="s">
        <v>48</v>
      </c>
      <c r="Q422" s="2">
        <v>0.0</v>
      </c>
      <c r="R422" s="2">
        <v>0.0</v>
      </c>
      <c r="S422" s="2">
        <v>0.0</v>
      </c>
    </row>
    <row r="423" ht="14.25" customHeight="1">
      <c r="A423" s="2" t="s">
        <v>1049</v>
      </c>
      <c r="B423" s="2" t="s">
        <v>1050</v>
      </c>
      <c r="C423" s="5">
        <v>45570.0</v>
      </c>
      <c r="E423" s="2" t="s">
        <v>1051</v>
      </c>
      <c r="G423" s="2" t="s">
        <v>1052</v>
      </c>
      <c r="H423" s="6" t="s">
        <v>55</v>
      </c>
      <c r="I423" s="6" t="s">
        <v>84</v>
      </c>
      <c r="J423" s="6" t="s">
        <v>57</v>
      </c>
      <c r="K423" s="6" t="s">
        <v>58</v>
      </c>
      <c r="L423" s="6" t="s">
        <v>92</v>
      </c>
      <c r="M423" s="6" t="s">
        <v>48</v>
      </c>
      <c r="N423" s="6" t="s">
        <v>1053</v>
      </c>
      <c r="O423" s="6" t="s">
        <v>48</v>
      </c>
      <c r="P423" s="6" t="s">
        <v>48</v>
      </c>
      <c r="Q423" s="2">
        <v>1.0</v>
      </c>
      <c r="R423" s="2">
        <v>0.0</v>
      </c>
      <c r="S423" s="2">
        <v>0.0</v>
      </c>
    </row>
    <row r="424" ht="14.25" customHeight="1">
      <c r="A424" s="2" t="s">
        <v>1054</v>
      </c>
      <c r="B424" s="2" t="s">
        <v>1050</v>
      </c>
      <c r="C424" s="5">
        <v>45570.0</v>
      </c>
      <c r="E424" s="2" t="s">
        <v>1055</v>
      </c>
      <c r="H424" s="6" t="s">
        <v>69</v>
      </c>
      <c r="I424" s="6" t="s">
        <v>70</v>
      </c>
      <c r="J424" s="6" t="s">
        <v>74</v>
      </c>
      <c r="K424" s="6" t="s">
        <v>45</v>
      </c>
      <c r="L424" s="6" t="s">
        <v>92</v>
      </c>
      <c r="M424" s="6" t="s">
        <v>48</v>
      </c>
      <c r="N424" s="6" t="s">
        <v>48</v>
      </c>
      <c r="O424" s="6" t="s">
        <v>48</v>
      </c>
      <c r="P424" s="6" t="s">
        <v>48</v>
      </c>
      <c r="Q424" s="2">
        <v>0.0</v>
      </c>
      <c r="R424" s="2">
        <v>0.0</v>
      </c>
      <c r="S424" s="2">
        <v>0.0</v>
      </c>
    </row>
    <row r="425" ht="14.25" customHeight="1">
      <c r="A425" s="2" t="s">
        <v>1056</v>
      </c>
      <c r="B425" s="2" t="s">
        <v>400</v>
      </c>
      <c r="C425" s="5">
        <v>45567.0</v>
      </c>
      <c r="E425" s="2" t="s">
        <v>1031</v>
      </c>
      <c r="H425" s="6" t="s">
        <v>69</v>
      </c>
      <c r="I425" s="6" t="s">
        <v>70</v>
      </c>
      <c r="J425" s="6" t="s">
        <v>74</v>
      </c>
      <c r="K425" s="6" t="s">
        <v>58</v>
      </c>
      <c r="L425" s="6" t="s">
        <v>71</v>
      </c>
      <c r="M425" s="6" t="s">
        <v>48</v>
      </c>
      <c r="N425" s="6" t="s">
        <v>48</v>
      </c>
      <c r="O425" s="6" t="s">
        <v>48</v>
      </c>
      <c r="P425" s="6" t="s">
        <v>48</v>
      </c>
      <c r="Q425" s="2">
        <v>0.0</v>
      </c>
      <c r="R425" s="2">
        <v>0.0</v>
      </c>
      <c r="S425" s="2">
        <v>0.0</v>
      </c>
    </row>
    <row r="426" ht="14.25" customHeight="1">
      <c r="A426" s="2" t="s">
        <v>1057</v>
      </c>
      <c r="B426" s="2" t="s">
        <v>1058</v>
      </c>
      <c r="C426" s="5">
        <v>45566.0</v>
      </c>
      <c r="E426" s="2" t="s">
        <v>1059</v>
      </c>
      <c r="H426" s="6" t="s">
        <v>69</v>
      </c>
      <c r="I426" s="6" t="s">
        <v>70</v>
      </c>
      <c r="J426" s="6" t="s">
        <v>57</v>
      </c>
      <c r="K426" s="6" t="s">
        <v>58</v>
      </c>
      <c r="L426" s="6" t="s">
        <v>46</v>
      </c>
      <c r="M426" s="6" t="s">
        <v>48</v>
      </c>
      <c r="N426" s="6" t="s">
        <v>48</v>
      </c>
      <c r="O426" s="6" t="s">
        <v>48</v>
      </c>
      <c r="P426" s="6" t="s">
        <v>1060</v>
      </c>
      <c r="Q426" s="2">
        <v>1.0</v>
      </c>
      <c r="R426" s="2">
        <v>0.0</v>
      </c>
      <c r="S426" s="2">
        <v>0.0</v>
      </c>
    </row>
    <row r="427" ht="14.25" customHeight="1">
      <c r="A427" s="2" t="s">
        <v>1061</v>
      </c>
      <c r="B427" s="2" t="s">
        <v>198</v>
      </c>
      <c r="C427" s="5">
        <v>45565.0</v>
      </c>
      <c r="E427" s="2" t="s">
        <v>1062</v>
      </c>
      <c r="G427" s="2" t="s">
        <v>1063</v>
      </c>
      <c r="H427" s="6" t="s">
        <v>55</v>
      </c>
      <c r="I427" s="6" t="s">
        <v>130</v>
      </c>
      <c r="J427" s="6" t="s">
        <v>57</v>
      </c>
      <c r="K427" s="6" t="s">
        <v>58</v>
      </c>
      <c r="L427" s="6" t="s">
        <v>46</v>
      </c>
      <c r="M427" s="6" t="s">
        <v>1064</v>
      </c>
      <c r="N427" s="6" t="s">
        <v>48</v>
      </c>
      <c r="O427" s="6" t="s">
        <v>1065</v>
      </c>
      <c r="P427" s="6" t="s">
        <v>48</v>
      </c>
      <c r="Q427" s="2">
        <v>6.0</v>
      </c>
      <c r="R427" s="2">
        <v>0.0</v>
      </c>
      <c r="S427" s="2">
        <v>0.0</v>
      </c>
    </row>
    <row r="428" ht="14.25" customHeight="1">
      <c r="A428" s="2" t="s">
        <v>1066</v>
      </c>
      <c r="B428" s="2" t="s">
        <v>400</v>
      </c>
      <c r="C428" s="5">
        <v>45562.0</v>
      </c>
      <c r="E428" s="2" t="s">
        <v>1067</v>
      </c>
      <c r="H428" s="6" t="s">
        <v>69</v>
      </c>
      <c r="I428" s="6" t="s">
        <v>70</v>
      </c>
      <c r="J428" s="6" t="s">
        <v>57</v>
      </c>
      <c r="K428" s="6" t="s">
        <v>58</v>
      </c>
      <c r="L428" s="6" t="s">
        <v>71</v>
      </c>
      <c r="M428" s="6" t="s">
        <v>1068</v>
      </c>
      <c r="N428" s="6" t="s">
        <v>48</v>
      </c>
      <c r="O428" s="6" t="s">
        <v>48</v>
      </c>
      <c r="P428" s="6" t="s">
        <v>48</v>
      </c>
      <c r="Q428" s="2">
        <v>0.0</v>
      </c>
      <c r="R428" s="2">
        <v>0.0</v>
      </c>
      <c r="S428" s="2">
        <v>0.0</v>
      </c>
    </row>
    <row r="429" ht="14.25" customHeight="1">
      <c r="A429" s="2" t="s">
        <v>1069</v>
      </c>
      <c r="B429" s="2" t="s">
        <v>1050</v>
      </c>
      <c r="C429" s="5">
        <v>45561.0</v>
      </c>
      <c r="E429" s="2" t="s">
        <v>1070</v>
      </c>
      <c r="G429" s="2" t="s">
        <v>1071</v>
      </c>
      <c r="H429" s="6" t="s">
        <v>69</v>
      </c>
      <c r="I429" s="6" t="s">
        <v>70</v>
      </c>
      <c r="J429" s="6" t="s">
        <v>151</v>
      </c>
      <c r="K429" s="6" t="s">
        <v>45</v>
      </c>
      <c r="L429" s="6" t="s">
        <v>92</v>
      </c>
      <c r="M429" s="6" t="s">
        <v>48</v>
      </c>
      <c r="N429" s="6" t="s">
        <v>48</v>
      </c>
      <c r="O429" s="6" t="s">
        <v>48</v>
      </c>
      <c r="P429" s="6" t="s">
        <v>48</v>
      </c>
      <c r="Q429" s="2">
        <v>0.0</v>
      </c>
      <c r="R429" s="2">
        <v>0.0</v>
      </c>
      <c r="S429" s="2">
        <v>0.0</v>
      </c>
    </row>
    <row r="430" ht="14.25" customHeight="1">
      <c r="A430" s="2" t="s">
        <v>1072</v>
      </c>
      <c r="B430" s="2" t="s">
        <v>1073</v>
      </c>
      <c r="C430" s="5">
        <v>45556.0</v>
      </c>
      <c r="E430" s="2" t="s">
        <v>1074</v>
      </c>
      <c r="H430" s="6" t="s">
        <v>69</v>
      </c>
      <c r="I430" s="6" t="s">
        <v>140</v>
      </c>
      <c r="J430" s="6" t="s">
        <v>85</v>
      </c>
      <c r="K430" s="6" t="s">
        <v>142</v>
      </c>
      <c r="L430" s="6" t="s">
        <v>46</v>
      </c>
      <c r="M430" s="6" t="s">
        <v>1075</v>
      </c>
      <c r="N430" s="6" t="s">
        <v>48</v>
      </c>
      <c r="O430" s="6" t="s">
        <v>48</v>
      </c>
      <c r="P430" s="6" t="s">
        <v>48</v>
      </c>
      <c r="Q430" s="2">
        <v>1.0</v>
      </c>
      <c r="R430" s="2">
        <v>21.0</v>
      </c>
      <c r="S430" s="2">
        <v>0.0</v>
      </c>
    </row>
    <row r="431" ht="14.25" customHeight="1">
      <c r="A431" s="2" t="s">
        <v>1076</v>
      </c>
      <c r="B431" s="2" t="s">
        <v>400</v>
      </c>
      <c r="C431" s="5">
        <v>45555.0</v>
      </c>
      <c r="E431" s="2" t="s">
        <v>1077</v>
      </c>
      <c r="H431" s="6" t="s">
        <v>69</v>
      </c>
      <c r="I431" s="6" t="s">
        <v>70</v>
      </c>
      <c r="J431" s="6" t="s">
        <v>57</v>
      </c>
      <c r="K431" s="6" t="s">
        <v>58</v>
      </c>
      <c r="L431" s="6" t="s">
        <v>71</v>
      </c>
      <c r="M431" s="6" t="s">
        <v>48</v>
      </c>
      <c r="N431" s="6" t="s">
        <v>48</v>
      </c>
      <c r="O431" s="6" t="s">
        <v>48</v>
      </c>
      <c r="P431" s="6" t="s">
        <v>48</v>
      </c>
      <c r="Q431" s="2">
        <v>0.0</v>
      </c>
      <c r="R431" s="2">
        <v>0.0</v>
      </c>
      <c r="S431" s="2">
        <v>0.0</v>
      </c>
    </row>
    <row r="432" ht="14.25" customHeight="1">
      <c r="A432" s="2" t="s">
        <v>1078</v>
      </c>
      <c r="B432" s="2" t="s">
        <v>400</v>
      </c>
      <c r="C432" s="5">
        <v>45553.0</v>
      </c>
      <c r="E432" s="2" t="s">
        <v>1079</v>
      </c>
      <c r="H432" s="6" t="s">
        <v>69</v>
      </c>
      <c r="I432" s="6" t="s">
        <v>70</v>
      </c>
      <c r="J432" s="6" t="s">
        <v>57</v>
      </c>
      <c r="K432" s="6" t="s">
        <v>58</v>
      </c>
      <c r="L432" s="6" t="s">
        <v>71</v>
      </c>
      <c r="M432" s="6" t="s">
        <v>48</v>
      </c>
      <c r="N432" s="6" t="s">
        <v>48</v>
      </c>
      <c r="O432" s="6" t="s">
        <v>48</v>
      </c>
      <c r="P432" s="6" t="s">
        <v>48</v>
      </c>
      <c r="Q432" s="2">
        <v>0.0</v>
      </c>
      <c r="R432" s="2">
        <v>0.0</v>
      </c>
      <c r="S432" s="2">
        <v>0.0</v>
      </c>
    </row>
    <row r="433" ht="14.25" customHeight="1">
      <c r="A433" s="2" t="s">
        <v>1080</v>
      </c>
      <c r="B433" s="2" t="s">
        <v>1081</v>
      </c>
      <c r="C433" s="5">
        <v>45549.0</v>
      </c>
      <c r="E433" s="2" t="s">
        <v>1082</v>
      </c>
      <c r="G433" s="2" t="s">
        <v>1083</v>
      </c>
      <c r="H433" s="6" t="s">
        <v>42</v>
      </c>
      <c r="I433" s="6" t="s">
        <v>43</v>
      </c>
      <c r="J433" s="6" t="s">
        <v>452</v>
      </c>
      <c r="K433" s="6" t="s">
        <v>45</v>
      </c>
      <c r="L433" s="6" t="s">
        <v>46</v>
      </c>
      <c r="M433" s="6" t="s">
        <v>48</v>
      </c>
      <c r="N433" s="6" t="s">
        <v>48</v>
      </c>
      <c r="O433" s="6" t="s">
        <v>48</v>
      </c>
      <c r="P433" s="6" t="s">
        <v>1084</v>
      </c>
      <c r="Q433" s="2">
        <v>2.0</v>
      </c>
      <c r="R433" s="2">
        <v>1.0</v>
      </c>
      <c r="S433" s="2">
        <v>0.0</v>
      </c>
    </row>
    <row r="434" ht="14.25" customHeight="1">
      <c r="A434" s="2" t="s">
        <v>1085</v>
      </c>
      <c r="B434" s="2" t="s">
        <v>400</v>
      </c>
      <c r="C434" s="5">
        <v>45548.0</v>
      </c>
      <c r="E434" s="2" t="s">
        <v>1067</v>
      </c>
      <c r="F434" s="2" t="s">
        <v>1086</v>
      </c>
      <c r="H434" s="6" t="s">
        <v>69</v>
      </c>
      <c r="I434" s="6" t="s">
        <v>70</v>
      </c>
      <c r="J434" s="6" t="s">
        <v>57</v>
      </c>
      <c r="K434" s="6" t="s">
        <v>58</v>
      </c>
      <c r="L434" s="6" t="s">
        <v>92</v>
      </c>
      <c r="M434" s="6" t="s">
        <v>48</v>
      </c>
      <c r="N434" s="6" t="s">
        <v>48</v>
      </c>
      <c r="O434" s="6" t="s">
        <v>48</v>
      </c>
      <c r="P434" s="6" t="s">
        <v>48</v>
      </c>
      <c r="Q434" s="2">
        <v>0.0</v>
      </c>
      <c r="R434" s="2">
        <v>0.0</v>
      </c>
      <c r="S434" s="2">
        <v>0.0</v>
      </c>
    </row>
    <row r="435" ht="14.25" customHeight="1">
      <c r="A435" s="2" t="s">
        <v>1087</v>
      </c>
      <c r="B435" s="2" t="s">
        <v>1058</v>
      </c>
      <c r="C435" s="5">
        <v>45542.0</v>
      </c>
      <c r="E435" s="2" t="s">
        <v>1088</v>
      </c>
      <c r="G435" s="2" t="s">
        <v>1089</v>
      </c>
      <c r="H435" s="6" t="s">
        <v>69</v>
      </c>
      <c r="I435" s="6" t="s">
        <v>70</v>
      </c>
      <c r="J435" s="6" t="s">
        <v>57</v>
      </c>
      <c r="K435" s="6" t="s">
        <v>58</v>
      </c>
      <c r="L435" s="6" t="s">
        <v>46</v>
      </c>
      <c r="M435" s="6" t="s">
        <v>48</v>
      </c>
      <c r="N435" s="6" t="s">
        <v>48</v>
      </c>
      <c r="O435" s="6" t="s">
        <v>48</v>
      </c>
      <c r="P435" s="6" t="s">
        <v>1090</v>
      </c>
      <c r="Q435" s="2">
        <v>2.0</v>
      </c>
      <c r="R435" s="2">
        <v>0.0</v>
      </c>
      <c r="S435" s="2">
        <v>0.0</v>
      </c>
    </row>
    <row r="436" ht="14.25" customHeight="1">
      <c r="A436" s="2" t="s">
        <v>1091</v>
      </c>
      <c r="B436" s="2" t="s">
        <v>1092</v>
      </c>
      <c r="C436" s="5">
        <v>45542.0</v>
      </c>
      <c r="E436" s="2" t="s">
        <v>1093</v>
      </c>
      <c r="H436" s="6" t="s">
        <v>55</v>
      </c>
      <c r="I436" s="6" t="s">
        <v>130</v>
      </c>
      <c r="J436" s="6" t="s">
        <v>57</v>
      </c>
      <c r="K436" s="6" t="s">
        <v>58</v>
      </c>
      <c r="L436" s="6" t="s">
        <v>46</v>
      </c>
      <c r="M436" s="6" t="s">
        <v>48</v>
      </c>
      <c r="N436" s="6" t="s">
        <v>48</v>
      </c>
      <c r="O436" s="6" t="s">
        <v>48</v>
      </c>
      <c r="P436" s="6" t="s">
        <v>48</v>
      </c>
      <c r="Q436" s="2">
        <v>1.0</v>
      </c>
      <c r="R436" s="2">
        <v>0.0</v>
      </c>
      <c r="S436" s="2">
        <v>0.0</v>
      </c>
    </row>
    <row r="437" ht="14.25" customHeight="1">
      <c r="A437" s="2" t="s">
        <v>1094</v>
      </c>
      <c r="B437" s="2" t="s">
        <v>1095</v>
      </c>
      <c r="C437" s="5">
        <v>45538.0</v>
      </c>
      <c r="D437" s="2" t="s">
        <v>1096</v>
      </c>
      <c r="E437" s="2" t="s">
        <v>1097</v>
      </c>
      <c r="H437" s="6" t="s">
        <v>69</v>
      </c>
      <c r="I437" s="6" t="s">
        <v>70</v>
      </c>
      <c r="J437" s="6" t="s">
        <v>101</v>
      </c>
      <c r="K437" s="6" t="s">
        <v>45</v>
      </c>
      <c r="L437" s="6" t="s">
        <v>46</v>
      </c>
      <c r="M437" s="6" t="s">
        <v>48</v>
      </c>
      <c r="N437" s="6" t="s">
        <v>48</v>
      </c>
      <c r="O437" s="6" t="s">
        <v>48</v>
      </c>
      <c r="P437" s="6" t="s">
        <v>1098</v>
      </c>
      <c r="Q437" s="2">
        <v>1.0</v>
      </c>
      <c r="R437" s="2">
        <v>0.0</v>
      </c>
      <c r="S437" s="2">
        <v>0.0</v>
      </c>
    </row>
    <row r="438" ht="14.25" customHeight="1">
      <c r="A438" s="2" t="s">
        <v>1099</v>
      </c>
      <c r="B438" s="2" t="s">
        <v>1095</v>
      </c>
      <c r="C438" s="5">
        <v>45538.0</v>
      </c>
      <c r="E438" s="2" t="s">
        <v>1100</v>
      </c>
      <c r="G438" s="2" t="s">
        <v>1101</v>
      </c>
      <c r="H438" s="6" t="s">
        <v>55</v>
      </c>
      <c r="I438" s="6" t="s">
        <v>130</v>
      </c>
      <c r="J438" s="6" t="s">
        <v>57</v>
      </c>
      <c r="K438" s="6" t="s">
        <v>58</v>
      </c>
      <c r="L438" s="6" t="s">
        <v>46</v>
      </c>
      <c r="M438" s="6" t="s">
        <v>1102</v>
      </c>
      <c r="N438" s="6" t="s">
        <v>48</v>
      </c>
      <c r="O438" s="6" t="s">
        <v>48</v>
      </c>
      <c r="P438" s="6" t="s">
        <v>201</v>
      </c>
      <c r="Q438" s="2">
        <v>0.0</v>
      </c>
      <c r="R438" s="2">
        <v>0.0</v>
      </c>
      <c r="S438" s="2">
        <v>0.0</v>
      </c>
    </row>
    <row r="439" ht="14.25" customHeight="1">
      <c r="A439" s="2" t="s">
        <v>1103</v>
      </c>
      <c r="B439" s="2" t="s">
        <v>1104</v>
      </c>
      <c r="C439" s="5">
        <v>45536.0</v>
      </c>
      <c r="E439" s="2" t="s">
        <v>1105</v>
      </c>
      <c r="H439" s="6" t="s">
        <v>55</v>
      </c>
      <c r="I439" s="6" t="s">
        <v>130</v>
      </c>
      <c r="J439" s="6" t="s">
        <v>57</v>
      </c>
      <c r="K439" s="6" t="s">
        <v>58</v>
      </c>
      <c r="L439" s="6" t="s">
        <v>46</v>
      </c>
      <c r="M439" s="6" t="s">
        <v>48</v>
      </c>
      <c r="N439" s="6" t="s">
        <v>48</v>
      </c>
      <c r="O439" s="6" t="s">
        <v>48</v>
      </c>
      <c r="P439" s="6" t="s">
        <v>48</v>
      </c>
      <c r="Q439" s="2">
        <v>3.0</v>
      </c>
      <c r="R439" s="2">
        <v>0.0</v>
      </c>
      <c r="S439" s="2">
        <v>0.0</v>
      </c>
    </row>
    <row r="440" ht="14.25" customHeight="1">
      <c r="A440" s="2" t="s">
        <v>1106</v>
      </c>
      <c r="B440" s="2" t="s">
        <v>1107</v>
      </c>
      <c r="C440" s="5">
        <v>45500.0</v>
      </c>
      <c r="E440" s="2" t="s">
        <v>1108</v>
      </c>
      <c r="G440" s="2" t="s">
        <v>1109</v>
      </c>
      <c r="H440" s="6" t="s">
        <v>69</v>
      </c>
      <c r="I440" s="6" t="s">
        <v>140</v>
      </c>
      <c r="J440" s="6" t="s">
        <v>141</v>
      </c>
      <c r="K440" s="6" t="s">
        <v>142</v>
      </c>
      <c r="L440" s="6" t="s">
        <v>92</v>
      </c>
      <c r="M440" s="6" t="s">
        <v>48</v>
      </c>
      <c r="N440" s="6" t="s">
        <v>48</v>
      </c>
      <c r="O440" s="6" t="s">
        <v>48</v>
      </c>
      <c r="P440" s="6" t="s">
        <v>48</v>
      </c>
      <c r="Q440" s="2">
        <v>1.0</v>
      </c>
      <c r="R440" s="2">
        <v>3.0</v>
      </c>
      <c r="S440" s="2">
        <v>0.0</v>
      </c>
    </row>
    <row r="441" ht="14.25" customHeight="1">
      <c r="A441" s="2" t="s">
        <v>1110</v>
      </c>
      <c r="B441" s="2" t="s">
        <v>1111</v>
      </c>
      <c r="C441" s="5">
        <v>45490.0</v>
      </c>
      <c r="E441" s="2" t="s">
        <v>1112</v>
      </c>
      <c r="H441" s="6" t="s">
        <v>69</v>
      </c>
      <c r="I441" s="6" t="s">
        <v>70</v>
      </c>
      <c r="J441" s="6" t="s">
        <v>57</v>
      </c>
      <c r="K441" s="6" t="s">
        <v>58</v>
      </c>
      <c r="L441" s="6" t="s">
        <v>46</v>
      </c>
      <c r="M441" s="6" t="s">
        <v>48</v>
      </c>
      <c r="N441" s="6" t="s">
        <v>48</v>
      </c>
      <c r="O441" s="6" t="s">
        <v>48</v>
      </c>
      <c r="P441" s="6" t="s">
        <v>1113</v>
      </c>
      <c r="Q441" s="2">
        <v>0.0</v>
      </c>
      <c r="R441" s="2">
        <v>0.0</v>
      </c>
      <c r="S441" s="2">
        <v>0.0</v>
      </c>
    </row>
    <row r="442" ht="14.25" customHeight="1">
      <c r="A442" s="2" t="s">
        <v>1114</v>
      </c>
      <c r="B442" s="2" t="s">
        <v>1115</v>
      </c>
      <c r="C442" s="5">
        <v>45489.0</v>
      </c>
      <c r="E442" s="2" t="s">
        <v>1116</v>
      </c>
      <c r="G442" s="2" t="s">
        <v>1117</v>
      </c>
      <c r="H442" s="6" t="s">
        <v>55</v>
      </c>
      <c r="I442" s="6" t="s">
        <v>70</v>
      </c>
      <c r="J442" s="6" t="s">
        <v>74</v>
      </c>
      <c r="K442" s="6" t="s">
        <v>719</v>
      </c>
      <c r="L442" s="6" t="s">
        <v>71</v>
      </c>
      <c r="M442" s="6" t="s">
        <v>1118</v>
      </c>
      <c r="N442" s="6" t="s">
        <v>48</v>
      </c>
      <c r="O442" s="6" t="s">
        <v>48</v>
      </c>
      <c r="P442" s="6" t="s">
        <v>48</v>
      </c>
      <c r="Q442" s="2">
        <v>0.0</v>
      </c>
      <c r="R442" s="2">
        <v>0.0</v>
      </c>
      <c r="S442" s="2">
        <v>0.0</v>
      </c>
    </row>
    <row r="443" ht="14.25" customHeight="1">
      <c r="A443" s="2" t="s">
        <v>1119</v>
      </c>
      <c r="B443" s="2" t="s">
        <v>1120</v>
      </c>
      <c r="C443" s="5">
        <v>45484.0</v>
      </c>
      <c r="E443" s="2" t="s">
        <v>1121</v>
      </c>
      <c r="H443" s="6" t="s">
        <v>69</v>
      </c>
      <c r="I443" s="6" t="s">
        <v>140</v>
      </c>
      <c r="J443" s="6" t="s">
        <v>91</v>
      </c>
      <c r="K443" s="6" t="s">
        <v>142</v>
      </c>
      <c r="L443" s="6" t="s">
        <v>46</v>
      </c>
      <c r="M443" s="6" t="s">
        <v>1122</v>
      </c>
      <c r="N443" s="6" t="s">
        <v>48</v>
      </c>
      <c r="O443" s="6" t="s">
        <v>48</v>
      </c>
      <c r="P443" s="6" t="s">
        <v>201</v>
      </c>
      <c r="Q443" s="2">
        <v>1.0</v>
      </c>
      <c r="R443" s="2">
        <v>15.0</v>
      </c>
      <c r="S443" s="2">
        <v>0.0</v>
      </c>
    </row>
    <row r="444" ht="14.25" customHeight="1">
      <c r="A444" s="2" t="s">
        <v>1123</v>
      </c>
      <c r="B444" s="2" t="s">
        <v>138</v>
      </c>
      <c r="C444" s="5">
        <v>45483.0</v>
      </c>
      <c r="E444" s="2" t="s">
        <v>1124</v>
      </c>
      <c r="H444" s="6" t="s">
        <v>69</v>
      </c>
      <c r="I444" s="6" t="s">
        <v>70</v>
      </c>
      <c r="J444" s="6" t="s">
        <v>74</v>
      </c>
      <c r="K444" s="6" t="s">
        <v>719</v>
      </c>
      <c r="L444" s="6" t="s">
        <v>71</v>
      </c>
      <c r="M444" s="6" t="s">
        <v>48</v>
      </c>
      <c r="N444" s="6" t="s">
        <v>48</v>
      </c>
      <c r="O444" s="6" t="s">
        <v>48</v>
      </c>
      <c r="P444" s="6" t="s">
        <v>48</v>
      </c>
      <c r="Q444" s="2">
        <v>0.0</v>
      </c>
      <c r="R444" s="2">
        <v>0.0</v>
      </c>
      <c r="S444" s="2">
        <v>0.0</v>
      </c>
    </row>
    <row r="445" ht="14.25" customHeight="1">
      <c r="A445" s="2" t="s">
        <v>1125</v>
      </c>
      <c r="B445" s="2" t="s">
        <v>803</v>
      </c>
      <c r="C445" s="5">
        <v>45483.0</v>
      </c>
      <c r="E445" s="2" t="s">
        <v>804</v>
      </c>
      <c r="H445" s="6" t="s">
        <v>69</v>
      </c>
      <c r="I445" s="6" t="s">
        <v>70</v>
      </c>
      <c r="J445" s="6" t="s">
        <v>57</v>
      </c>
      <c r="K445" s="6" t="s">
        <v>58</v>
      </c>
      <c r="L445" s="6" t="s">
        <v>71</v>
      </c>
      <c r="M445" s="6" t="s">
        <v>48</v>
      </c>
      <c r="N445" s="6" t="s">
        <v>48</v>
      </c>
      <c r="O445" s="6" t="s">
        <v>48</v>
      </c>
      <c r="P445" s="6" t="s">
        <v>48</v>
      </c>
      <c r="Q445" s="2">
        <v>0.0</v>
      </c>
      <c r="R445" s="2">
        <v>0.0</v>
      </c>
      <c r="S445" s="2">
        <v>0.0</v>
      </c>
    </row>
    <row r="446" ht="14.25" customHeight="1">
      <c r="A446" s="2" t="s">
        <v>1126</v>
      </c>
      <c r="B446" s="2" t="s">
        <v>803</v>
      </c>
      <c r="C446" s="5">
        <v>45481.0</v>
      </c>
      <c r="E446" s="2" t="s">
        <v>804</v>
      </c>
      <c r="G446" s="2" t="s">
        <v>1127</v>
      </c>
      <c r="H446" s="6" t="s">
        <v>55</v>
      </c>
      <c r="I446" s="6" t="s">
        <v>130</v>
      </c>
      <c r="J446" s="6" t="s">
        <v>57</v>
      </c>
      <c r="K446" s="6" t="s">
        <v>58</v>
      </c>
      <c r="L446" s="6" t="s">
        <v>71</v>
      </c>
      <c r="M446" s="6" t="s">
        <v>48</v>
      </c>
      <c r="N446" s="6" t="s">
        <v>48</v>
      </c>
      <c r="O446" s="6" t="s">
        <v>48</v>
      </c>
      <c r="P446" s="6" t="s">
        <v>48</v>
      </c>
      <c r="Q446" s="2">
        <v>0.0</v>
      </c>
      <c r="R446" s="2">
        <v>0.0</v>
      </c>
      <c r="S446" s="2">
        <v>0.0</v>
      </c>
    </row>
    <row r="447" ht="14.25" customHeight="1">
      <c r="A447" s="2" t="s">
        <v>1128</v>
      </c>
      <c r="B447" s="2" t="s">
        <v>1129</v>
      </c>
      <c r="C447" s="5">
        <v>45477.0</v>
      </c>
      <c r="E447" s="2" t="s">
        <v>1130</v>
      </c>
      <c r="H447" s="6" t="s">
        <v>69</v>
      </c>
      <c r="I447" s="6" t="s">
        <v>70</v>
      </c>
      <c r="J447" s="6" t="s">
        <v>85</v>
      </c>
      <c r="K447" s="6" t="s">
        <v>45</v>
      </c>
      <c r="L447" s="6" t="s">
        <v>46</v>
      </c>
      <c r="M447" s="6" t="s">
        <v>1131</v>
      </c>
      <c r="N447" s="6" t="s">
        <v>48</v>
      </c>
      <c r="O447" s="6" t="s">
        <v>48</v>
      </c>
      <c r="P447" s="6" t="s">
        <v>1132</v>
      </c>
      <c r="Q447" s="2">
        <v>3.0</v>
      </c>
      <c r="R447" s="2">
        <v>2.0</v>
      </c>
      <c r="S447" s="2">
        <v>0.0</v>
      </c>
    </row>
    <row r="448" ht="14.25" customHeight="1">
      <c r="A448" s="2" t="s">
        <v>1133</v>
      </c>
      <c r="B448" s="2" t="s">
        <v>1134</v>
      </c>
      <c r="C448" s="5">
        <v>45476.0</v>
      </c>
      <c r="E448" s="2" t="s">
        <v>1135</v>
      </c>
      <c r="H448" s="6" t="s">
        <v>69</v>
      </c>
      <c r="I448" s="6" t="s">
        <v>70</v>
      </c>
      <c r="J448" s="6" t="s">
        <v>74</v>
      </c>
      <c r="K448" s="6" t="s">
        <v>45</v>
      </c>
      <c r="L448" s="6" t="s">
        <v>71</v>
      </c>
      <c r="M448" s="6" t="s">
        <v>48</v>
      </c>
      <c r="N448" s="6" t="s">
        <v>48</v>
      </c>
      <c r="O448" s="6" t="s">
        <v>48</v>
      </c>
      <c r="P448" s="6" t="s">
        <v>48</v>
      </c>
      <c r="Q448" s="2">
        <v>1.0</v>
      </c>
      <c r="R448" s="2">
        <v>1.0</v>
      </c>
      <c r="S448" s="2">
        <v>0.0</v>
      </c>
    </row>
    <row r="449" ht="14.25" customHeight="1">
      <c r="A449" s="2" t="s">
        <v>1136</v>
      </c>
      <c r="B449" s="2" t="s">
        <v>923</v>
      </c>
      <c r="C449" s="5">
        <v>45475.0</v>
      </c>
      <c r="D449" s="2" t="s">
        <v>1137</v>
      </c>
      <c r="E449" s="2" t="s">
        <v>1138</v>
      </c>
      <c r="H449" s="6" t="s">
        <v>69</v>
      </c>
      <c r="I449" s="6" t="s">
        <v>70</v>
      </c>
      <c r="J449" s="6" t="s">
        <v>101</v>
      </c>
      <c r="K449" s="6" t="s">
        <v>58</v>
      </c>
      <c r="L449" s="6" t="s">
        <v>46</v>
      </c>
      <c r="M449" s="6" t="s">
        <v>48</v>
      </c>
      <c r="N449" s="6" t="s">
        <v>447</v>
      </c>
      <c r="O449" s="6" t="s">
        <v>48</v>
      </c>
      <c r="P449" s="6" t="s">
        <v>1139</v>
      </c>
      <c r="Q449" s="2">
        <v>0.0</v>
      </c>
      <c r="R449" s="2">
        <v>0.0</v>
      </c>
      <c r="S449" s="2">
        <v>0.0</v>
      </c>
    </row>
    <row r="450" ht="14.25" customHeight="1">
      <c r="A450" s="2" t="s">
        <v>1140</v>
      </c>
      <c r="B450" s="2" t="s">
        <v>138</v>
      </c>
      <c r="C450" s="5">
        <v>45472.0</v>
      </c>
      <c r="E450" s="2" t="s">
        <v>1141</v>
      </c>
      <c r="H450" s="6" t="s">
        <v>42</v>
      </c>
      <c r="I450" s="6" t="s">
        <v>43</v>
      </c>
      <c r="J450" s="6" t="s">
        <v>44</v>
      </c>
      <c r="K450" s="6" t="s">
        <v>45</v>
      </c>
      <c r="L450" s="6" t="s">
        <v>46</v>
      </c>
      <c r="M450" s="6" t="s">
        <v>1142</v>
      </c>
      <c r="N450" s="6" t="s">
        <v>1143</v>
      </c>
      <c r="O450" s="6" t="s">
        <v>48</v>
      </c>
      <c r="P450" s="6" t="s">
        <v>48</v>
      </c>
      <c r="Q450" s="2">
        <v>1.0</v>
      </c>
      <c r="R450" s="2">
        <v>8.0</v>
      </c>
      <c r="S450" s="2">
        <v>0.0</v>
      </c>
    </row>
    <row r="451" ht="14.25" customHeight="1">
      <c r="A451" s="2" t="s">
        <v>1144</v>
      </c>
      <c r="B451" s="2" t="s">
        <v>1145</v>
      </c>
      <c r="C451" s="5">
        <v>45468.0</v>
      </c>
      <c r="E451" s="2" t="s">
        <v>1146</v>
      </c>
      <c r="H451" s="6" t="s">
        <v>69</v>
      </c>
      <c r="I451" s="6" t="s">
        <v>140</v>
      </c>
      <c r="J451" s="6" t="s">
        <v>141</v>
      </c>
      <c r="K451" s="6" t="s">
        <v>142</v>
      </c>
      <c r="L451" s="6" t="s">
        <v>46</v>
      </c>
      <c r="M451" s="6" t="s">
        <v>1147</v>
      </c>
      <c r="N451" s="6" t="s">
        <v>48</v>
      </c>
      <c r="O451" s="6" t="s">
        <v>48</v>
      </c>
      <c r="P451" s="6" t="s">
        <v>48</v>
      </c>
      <c r="Q451" s="2">
        <v>0.0</v>
      </c>
      <c r="R451" s="2">
        <v>1.0</v>
      </c>
      <c r="S451" s="2">
        <v>0.0</v>
      </c>
    </row>
    <row r="452" ht="14.25" customHeight="1">
      <c r="A452" s="2" t="s">
        <v>1148</v>
      </c>
      <c r="B452" s="2" t="s">
        <v>1149</v>
      </c>
      <c r="C452" s="5">
        <v>45467.0</v>
      </c>
      <c r="E452" s="2" t="s">
        <v>1150</v>
      </c>
      <c r="H452" s="6" t="s">
        <v>55</v>
      </c>
      <c r="I452" s="6" t="s">
        <v>130</v>
      </c>
      <c r="J452" s="6" t="s">
        <v>57</v>
      </c>
      <c r="K452" s="6" t="s">
        <v>58</v>
      </c>
      <c r="L452" s="6" t="s">
        <v>46</v>
      </c>
      <c r="M452" s="6" t="s">
        <v>1151</v>
      </c>
      <c r="N452" s="6" t="s">
        <v>48</v>
      </c>
      <c r="O452" s="6" t="s">
        <v>1065</v>
      </c>
      <c r="P452" s="6" t="s">
        <v>1152</v>
      </c>
      <c r="Q452" s="2">
        <v>0.0</v>
      </c>
      <c r="R452" s="2">
        <v>0.0</v>
      </c>
      <c r="S452" s="2">
        <v>0.0</v>
      </c>
    </row>
    <row r="453" ht="14.25" customHeight="1">
      <c r="A453" s="2" t="s">
        <v>1153</v>
      </c>
      <c r="B453" s="2" t="s">
        <v>1149</v>
      </c>
      <c r="C453" s="5">
        <v>45467.0</v>
      </c>
      <c r="E453" s="2" t="s">
        <v>1150</v>
      </c>
      <c r="H453" s="6" t="s">
        <v>69</v>
      </c>
      <c r="I453" s="6" t="s">
        <v>70</v>
      </c>
      <c r="J453" s="6" t="s">
        <v>57</v>
      </c>
      <c r="K453" s="6" t="s">
        <v>58</v>
      </c>
      <c r="L453" s="6" t="s">
        <v>46</v>
      </c>
      <c r="M453" s="6" t="s">
        <v>1154</v>
      </c>
      <c r="N453" s="6" t="s">
        <v>48</v>
      </c>
      <c r="O453" s="6" t="s">
        <v>1065</v>
      </c>
      <c r="P453" s="6" t="s">
        <v>1155</v>
      </c>
      <c r="Q453" s="2">
        <v>1.0</v>
      </c>
      <c r="R453" s="2">
        <v>0.0</v>
      </c>
      <c r="S453" s="2">
        <v>0.0</v>
      </c>
    </row>
    <row r="454" ht="14.25" customHeight="1">
      <c r="A454" s="2" t="s">
        <v>1156</v>
      </c>
      <c r="B454" s="2" t="s">
        <v>145</v>
      </c>
      <c r="C454" s="5">
        <v>45464.0</v>
      </c>
      <c r="E454" s="2" t="s">
        <v>1157</v>
      </c>
      <c r="H454" s="6" t="s">
        <v>69</v>
      </c>
      <c r="I454" s="6" t="s">
        <v>70</v>
      </c>
      <c r="J454" s="6" t="s">
        <v>57</v>
      </c>
      <c r="K454" s="6" t="s">
        <v>58</v>
      </c>
      <c r="L454" s="6" t="s">
        <v>71</v>
      </c>
      <c r="M454" s="6" t="s">
        <v>1158</v>
      </c>
      <c r="N454" s="6" t="s">
        <v>48</v>
      </c>
      <c r="O454" s="6" t="s">
        <v>48</v>
      </c>
      <c r="P454" s="6" t="s">
        <v>48</v>
      </c>
      <c r="Q454" s="2">
        <v>0.0</v>
      </c>
      <c r="R454" s="2">
        <v>0.0</v>
      </c>
      <c r="S454" s="2">
        <v>0.0</v>
      </c>
    </row>
    <row r="455" ht="14.25" customHeight="1">
      <c r="A455" s="2" t="s">
        <v>1159</v>
      </c>
      <c r="B455" s="2" t="s">
        <v>1160</v>
      </c>
      <c r="C455" s="5">
        <v>45460.0</v>
      </c>
      <c r="E455" s="2" t="s">
        <v>1161</v>
      </c>
      <c r="G455" s="2" t="s">
        <v>1162</v>
      </c>
      <c r="H455" s="6" t="s">
        <v>55</v>
      </c>
      <c r="I455" s="6" t="s">
        <v>130</v>
      </c>
      <c r="J455" s="6" t="s">
        <v>57</v>
      </c>
      <c r="K455" s="6" t="s">
        <v>58</v>
      </c>
      <c r="L455" s="6" t="s">
        <v>46</v>
      </c>
      <c r="M455" s="6" t="s">
        <v>48</v>
      </c>
      <c r="N455" s="6" t="s">
        <v>48</v>
      </c>
      <c r="O455" s="6" t="s">
        <v>1163</v>
      </c>
      <c r="P455" s="6" t="s">
        <v>48</v>
      </c>
      <c r="Q455" s="2">
        <v>2.0</v>
      </c>
      <c r="R455" s="2">
        <v>7.0</v>
      </c>
      <c r="S455" s="2">
        <v>0.0</v>
      </c>
    </row>
    <row r="456" ht="14.25" customHeight="1">
      <c r="A456" s="2" t="s">
        <v>1164</v>
      </c>
      <c r="B456" s="2" t="s">
        <v>138</v>
      </c>
      <c r="C456" s="5">
        <v>45455.0</v>
      </c>
      <c r="E456" s="2" t="s">
        <v>1165</v>
      </c>
      <c r="H456" s="6" t="s">
        <v>69</v>
      </c>
      <c r="I456" s="6" t="s">
        <v>140</v>
      </c>
      <c r="J456" s="6" t="s">
        <v>101</v>
      </c>
      <c r="K456" s="6" t="s">
        <v>142</v>
      </c>
      <c r="L456" s="6" t="s">
        <v>46</v>
      </c>
      <c r="M456" s="6" t="s">
        <v>48</v>
      </c>
      <c r="N456" s="6" t="s">
        <v>48</v>
      </c>
      <c r="O456" s="6" t="s">
        <v>48</v>
      </c>
      <c r="P456" s="6" t="s">
        <v>48</v>
      </c>
      <c r="Q456" s="2">
        <v>0.0</v>
      </c>
      <c r="R456" s="2">
        <v>7.0</v>
      </c>
      <c r="S456" s="2">
        <v>0.0</v>
      </c>
    </row>
    <row r="457" ht="14.25" customHeight="1">
      <c r="A457" s="2" t="s">
        <v>1166</v>
      </c>
      <c r="B457" s="2" t="s">
        <v>1167</v>
      </c>
      <c r="C457" s="5">
        <v>45454.0</v>
      </c>
      <c r="E457" s="7" t="s">
        <v>1168</v>
      </c>
      <c r="H457" s="6" t="s">
        <v>69</v>
      </c>
      <c r="I457" s="6" t="s">
        <v>70</v>
      </c>
      <c r="J457" s="6" t="s">
        <v>151</v>
      </c>
      <c r="K457" s="6" t="s">
        <v>45</v>
      </c>
      <c r="L457" s="6" t="s">
        <v>92</v>
      </c>
      <c r="M457" s="6" t="s">
        <v>48</v>
      </c>
      <c r="N457" s="6" t="s">
        <v>48</v>
      </c>
      <c r="O457" s="6" t="s">
        <v>48</v>
      </c>
      <c r="P457" s="6" t="s">
        <v>48</v>
      </c>
      <c r="Q457" s="2">
        <v>0.0</v>
      </c>
      <c r="R457" s="2">
        <v>0.0</v>
      </c>
      <c r="S457" s="2">
        <v>0.0</v>
      </c>
    </row>
    <row r="458" ht="14.25" customHeight="1">
      <c r="A458" s="2" t="s">
        <v>1169</v>
      </c>
      <c r="B458" s="2" t="s">
        <v>138</v>
      </c>
      <c r="C458" s="5">
        <v>45453.0</v>
      </c>
      <c r="D458" s="2" t="s">
        <v>1170</v>
      </c>
      <c r="E458" s="2" t="s">
        <v>1171</v>
      </c>
      <c r="H458" s="6" t="s">
        <v>69</v>
      </c>
      <c r="I458" s="6" t="s">
        <v>70</v>
      </c>
      <c r="J458" s="6" t="s">
        <v>85</v>
      </c>
      <c r="K458" s="6" t="s">
        <v>45</v>
      </c>
      <c r="L458" s="6" t="s">
        <v>46</v>
      </c>
      <c r="M458" s="6" t="s">
        <v>1172</v>
      </c>
      <c r="N458" s="6" t="s">
        <v>48</v>
      </c>
      <c r="O458" s="6" t="s">
        <v>48</v>
      </c>
      <c r="P458" s="6" t="s">
        <v>48</v>
      </c>
      <c r="Q458" s="2">
        <v>0.0</v>
      </c>
      <c r="R458" s="2">
        <v>0.0</v>
      </c>
      <c r="S458" s="2">
        <v>0.0</v>
      </c>
    </row>
    <row r="459" ht="14.25" customHeight="1">
      <c r="A459" s="2" t="s">
        <v>1173</v>
      </c>
      <c r="B459" s="2" t="s">
        <v>1107</v>
      </c>
      <c r="C459" s="5">
        <v>45445.0</v>
      </c>
      <c r="E459" s="2" t="s">
        <v>1174</v>
      </c>
      <c r="G459" s="2" t="s">
        <v>1175</v>
      </c>
      <c r="H459" s="6" t="s">
        <v>69</v>
      </c>
      <c r="I459" s="6" t="s">
        <v>140</v>
      </c>
      <c r="J459" s="6" t="s">
        <v>141</v>
      </c>
      <c r="K459" s="6" t="s">
        <v>142</v>
      </c>
      <c r="L459" s="6" t="s">
        <v>46</v>
      </c>
      <c r="M459" s="6" t="s">
        <v>48</v>
      </c>
      <c r="N459" s="6" t="s">
        <v>48</v>
      </c>
      <c r="O459" s="6" t="s">
        <v>1065</v>
      </c>
      <c r="P459" s="6" t="s">
        <v>1176</v>
      </c>
      <c r="Q459" s="2">
        <v>1.0</v>
      </c>
      <c r="R459" s="2">
        <v>14.0</v>
      </c>
      <c r="S459" s="2">
        <v>0.0</v>
      </c>
    </row>
    <row r="460" ht="14.25" customHeight="1">
      <c r="H460" s="9"/>
      <c r="I460" s="9"/>
      <c r="J460" s="9"/>
      <c r="K460" s="9"/>
      <c r="L460" s="9"/>
      <c r="M460" s="9"/>
      <c r="N460" s="9"/>
      <c r="O460" s="9"/>
      <c r="P460" s="9"/>
    </row>
    <row r="461" ht="14.25" customHeight="1">
      <c r="H461" s="9"/>
      <c r="I461" s="9"/>
      <c r="J461" s="9"/>
      <c r="K461" s="9"/>
      <c r="L461" s="9"/>
      <c r="M461" s="9"/>
      <c r="N461" s="9"/>
      <c r="O461" s="9"/>
      <c r="P461" s="9"/>
    </row>
    <row r="462" ht="14.25" customHeight="1">
      <c r="H462" s="9"/>
      <c r="I462" s="9"/>
      <c r="J462" s="9"/>
      <c r="K462" s="9"/>
      <c r="L462" s="9"/>
      <c r="M462" s="9"/>
      <c r="N462" s="9"/>
      <c r="O462" s="9"/>
      <c r="P462" s="9"/>
    </row>
    <row r="463" ht="14.25" customHeight="1">
      <c r="H463" s="9"/>
      <c r="I463" s="9"/>
      <c r="J463" s="9"/>
      <c r="K463" s="9"/>
      <c r="L463" s="9"/>
      <c r="M463" s="9"/>
      <c r="N463" s="9"/>
      <c r="O463" s="9"/>
      <c r="P463" s="9"/>
    </row>
    <row r="464" ht="14.25" customHeight="1">
      <c r="H464" s="9"/>
      <c r="I464" s="9"/>
      <c r="J464" s="9"/>
      <c r="K464" s="9"/>
      <c r="L464" s="9"/>
      <c r="M464" s="9"/>
      <c r="N464" s="9"/>
      <c r="O464" s="9"/>
      <c r="P464" s="9"/>
    </row>
    <row r="465" ht="14.25" customHeight="1">
      <c r="H465" s="9"/>
      <c r="I465" s="9"/>
      <c r="J465" s="9"/>
      <c r="K465" s="9"/>
      <c r="L465" s="9"/>
      <c r="M465" s="9"/>
      <c r="N465" s="9"/>
      <c r="O465" s="9"/>
      <c r="P465" s="9"/>
    </row>
    <row r="466" ht="14.25" customHeight="1">
      <c r="H466" s="9"/>
      <c r="I466" s="9"/>
      <c r="J466" s="9"/>
      <c r="K466" s="9"/>
      <c r="L466" s="9"/>
      <c r="M466" s="9"/>
      <c r="N466" s="9"/>
      <c r="O466" s="9"/>
      <c r="P466" s="9"/>
    </row>
    <row r="467" ht="14.25" customHeight="1">
      <c r="H467" s="9"/>
      <c r="I467" s="9"/>
      <c r="J467" s="9"/>
      <c r="K467" s="9"/>
      <c r="L467" s="9"/>
      <c r="M467" s="9"/>
      <c r="N467" s="9"/>
      <c r="O467" s="9"/>
      <c r="P467" s="9"/>
    </row>
    <row r="468" ht="14.25" customHeight="1">
      <c r="H468" s="9"/>
      <c r="I468" s="9"/>
      <c r="J468" s="9"/>
      <c r="K468" s="9"/>
      <c r="L468" s="9"/>
      <c r="M468" s="9"/>
      <c r="N468" s="9"/>
      <c r="O468" s="9"/>
      <c r="P468" s="9"/>
    </row>
    <row r="469" ht="14.25" customHeight="1">
      <c r="H469" s="9"/>
      <c r="I469" s="9"/>
      <c r="J469" s="9"/>
      <c r="K469" s="9"/>
      <c r="L469" s="9"/>
      <c r="M469" s="9"/>
      <c r="N469" s="9"/>
      <c r="O469" s="9"/>
      <c r="P469" s="9"/>
    </row>
    <row r="470" ht="14.25" customHeight="1">
      <c r="H470" s="9"/>
      <c r="I470" s="9"/>
      <c r="J470" s="9"/>
      <c r="K470" s="9"/>
      <c r="L470" s="9"/>
      <c r="M470" s="9"/>
      <c r="N470" s="9"/>
      <c r="O470" s="9"/>
      <c r="P470" s="9"/>
    </row>
    <row r="471" ht="14.25" customHeight="1">
      <c r="H471" s="9"/>
      <c r="I471" s="9"/>
      <c r="J471" s="9"/>
      <c r="K471" s="9"/>
      <c r="L471" s="9"/>
      <c r="M471" s="9"/>
      <c r="N471" s="9"/>
      <c r="O471" s="9"/>
      <c r="P471" s="9"/>
    </row>
    <row r="472" ht="14.25" customHeight="1">
      <c r="H472" s="9"/>
      <c r="I472" s="9"/>
      <c r="J472" s="9"/>
      <c r="K472" s="9"/>
      <c r="L472" s="9"/>
      <c r="M472" s="9"/>
      <c r="N472" s="9"/>
      <c r="O472" s="9"/>
      <c r="P472" s="9"/>
    </row>
    <row r="473" ht="14.25" customHeight="1">
      <c r="H473" s="9"/>
      <c r="I473" s="9"/>
      <c r="J473" s="9"/>
      <c r="K473" s="9"/>
      <c r="L473" s="9"/>
      <c r="M473" s="9"/>
      <c r="N473" s="9"/>
      <c r="O473" s="9"/>
      <c r="P473" s="9"/>
    </row>
    <row r="474" ht="14.25" customHeight="1">
      <c r="H474" s="9"/>
      <c r="I474" s="9"/>
      <c r="J474" s="9"/>
      <c r="K474" s="9"/>
      <c r="L474" s="9"/>
      <c r="M474" s="9"/>
      <c r="N474" s="9"/>
      <c r="O474" s="9"/>
      <c r="P474" s="9"/>
    </row>
    <row r="475" ht="14.25" customHeight="1">
      <c r="H475" s="9"/>
      <c r="I475" s="9"/>
      <c r="J475" s="9"/>
      <c r="K475" s="9"/>
      <c r="L475" s="9"/>
      <c r="M475" s="9"/>
      <c r="N475" s="9"/>
      <c r="O475" s="9"/>
      <c r="P475" s="9"/>
    </row>
    <row r="476" ht="14.25" customHeight="1">
      <c r="H476" s="9"/>
      <c r="I476" s="9"/>
      <c r="J476" s="9"/>
      <c r="K476" s="9"/>
      <c r="L476" s="9"/>
      <c r="M476" s="9"/>
      <c r="N476" s="9"/>
      <c r="O476" s="9"/>
      <c r="P476" s="9"/>
    </row>
    <row r="477" ht="14.25" customHeight="1">
      <c r="H477" s="9"/>
      <c r="I477" s="9"/>
      <c r="J477" s="9"/>
      <c r="K477" s="9"/>
      <c r="L477" s="9"/>
      <c r="M477" s="9"/>
      <c r="N477" s="9"/>
      <c r="O477" s="9"/>
      <c r="P477" s="9"/>
    </row>
    <row r="478" ht="14.25" customHeight="1">
      <c r="H478" s="9"/>
      <c r="I478" s="9"/>
      <c r="J478" s="9"/>
      <c r="K478" s="9"/>
      <c r="L478" s="9"/>
      <c r="M478" s="9"/>
      <c r="N478" s="9"/>
      <c r="O478" s="9"/>
      <c r="P478" s="9"/>
    </row>
    <row r="479" ht="14.25" customHeight="1">
      <c r="H479" s="9"/>
      <c r="I479" s="9"/>
      <c r="J479" s="9"/>
      <c r="K479" s="9"/>
      <c r="L479" s="9"/>
      <c r="M479" s="9"/>
      <c r="N479" s="9"/>
      <c r="O479" s="9"/>
      <c r="P479" s="9"/>
    </row>
    <row r="480" ht="14.25" customHeight="1">
      <c r="H480" s="9"/>
      <c r="I480" s="9"/>
      <c r="J480" s="9"/>
      <c r="K480" s="9"/>
      <c r="L480" s="9"/>
      <c r="M480" s="9"/>
      <c r="N480" s="9"/>
      <c r="O480" s="9"/>
      <c r="P480" s="9"/>
    </row>
    <row r="481" ht="14.25" customHeight="1">
      <c r="H481" s="9"/>
      <c r="I481" s="9"/>
      <c r="J481" s="9"/>
      <c r="K481" s="9"/>
      <c r="L481" s="9"/>
      <c r="M481" s="9"/>
      <c r="N481" s="9"/>
      <c r="O481" s="9"/>
      <c r="P481" s="9"/>
    </row>
    <row r="482" ht="14.25" customHeight="1">
      <c r="H482" s="9"/>
      <c r="I482" s="9"/>
      <c r="J482" s="9"/>
      <c r="K482" s="9"/>
      <c r="L482" s="9"/>
      <c r="M482" s="9"/>
      <c r="N482" s="9"/>
      <c r="O482" s="9"/>
      <c r="P482" s="9"/>
    </row>
    <row r="483" ht="14.25" customHeight="1">
      <c r="H483" s="9"/>
      <c r="I483" s="9"/>
      <c r="J483" s="9"/>
      <c r="K483" s="9"/>
      <c r="L483" s="9"/>
      <c r="M483" s="9"/>
      <c r="N483" s="9"/>
      <c r="O483" s="9"/>
      <c r="P483" s="9"/>
    </row>
    <row r="484" ht="14.25" customHeight="1">
      <c r="H484" s="9"/>
      <c r="I484" s="9"/>
      <c r="J484" s="9"/>
      <c r="K484" s="9"/>
      <c r="L484" s="9"/>
      <c r="M484" s="9"/>
      <c r="N484" s="9"/>
      <c r="O484" s="9"/>
      <c r="P484" s="9"/>
    </row>
    <row r="485" ht="14.25" customHeight="1">
      <c r="H485" s="9"/>
      <c r="I485" s="9"/>
      <c r="J485" s="9"/>
      <c r="K485" s="9"/>
      <c r="L485" s="9"/>
      <c r="M485" s="9"/>
      <c r="N485" s="9"/>
      <c r="O485" s="9"/>
      <c r="P485" s="9"/>
    </row>
    <row r="486" ht="14.25" customHeight="1">
      <c r="H486" s="9"/>
      <c r="I486" s="9"/>
      <c r="J486" s="9"/>
      <c r="K486" s="9"/>
      <c r="L486" s="9"/>
      <c r="M486" s="9"/>
      <c r="N486" s="9"/>
      <c r="O486" s="9"/>
      <c r="P486" s="9"/>
    </row>
    <row r="487" ht="14.25" customHeight="1">
      <c r="H487" s="9"/>
      <c r="I487" s="9"/>
      <c r="J487" s="9"/>
      <c r="K487" s="9"/>
      <c r="L487" s="9"/>
      <c r="M487" s="9"/>
      <c r="N487" s="9"/>
      <c r="O487" s="9"/>
      <c r="P487" s="9"/>
    </row>
    <row r="488" ht="14.25" customHeight="1">
      <c r="H488" s="9"/>
      <c r="I488" s="9"/>
      <c r="J488" s="9"/>
      <c r="K488" s="9"/>
      <c r="L488" s="9"/>
      <c r="M488" s="9"/>
      <c r="N488" s="9"/>
      <c r="O488" s="9"/>
      <c r="P488" s="9"/>
    </row>
    <row r="489" ht="14.25" customHeight="1">
      <c r="H489" s="9"/>
      <c r="I489" s="9"/>
      <c r="J489" s="9"/>
      <c r="K489" s="9"/>
      <c r="L489" s="9"/>
      <c r="M489" s="9"/>
      <c r="N489" s="9"/>
      <c r="O489" s="9"/>
      <c r="P489" s="9"/>
    </row>
    <row r="490" ht="14.25" customHeight="1">
      <c r="H490" s="9"/>
      <c r="I490" s="9"/>
      <c r="J490" s="9"/>
      <c r="K490" s="9"/>
      <c r="L490" s="9"/>
      <c r="M490" s="9"/>
      <c r="N490" s="9"/>
      <c r="O490" s="9"/>
      <c r="P490" s="9"/>
    </row>
    <row r="491" ht="14.25" customHeight="1">
      <c r="H491" s="9"/>
      <c r="I491" s="9"/>
      <c r="J491" s="9"/>
      <c r="K491" s="9"/>
      <c r="L491" s="9"/>
      <c r="M491" s="9"/>
      <c r="N491" s="9"/>
      <c r="O491" s="9"/>
      <c r="P491" s="9"/>
    </row>
    <row r="492" ht="14.25" customHeight="1">
      <c r="H492" s="9"/>
      <c r="I492" s="9"/>
      <c r="J492" s="9"/>
      <c r="K492" s="9"/>
      <c r="L492" s="9"/>
      <c r="M492" s="9"/>
      <c r="N492" s="9"/>
      <c r="O492" s="9"/>
      <c r="P492" s="9"/>
    </row>
    <row r="493" ht="14.25" customHeight="1">
      <c r="H493" s="9"/>
      <c r="I493" s="9"/>
      <c r="J493" s="9"/>
      <c r="K493" s="9"/>
      <c r="L493" s="9"/>
      <c r="M493" s="9"/>
      <c r="N493" s="9"/>
      <c r="O493" s="9"/>
      <c r="P493" s="9"/>
    </row>
    <row r="494" ht="14.25" customHeight="1">
      <c r="H494" s="9"/>
      <c r="I494" s="9"/>
      <c r="J494" s="9"/>
      <c r="K494" s="9"/>
      <c r="L494" s="9"/>
      <c r="M494" s="9"/>
      <c r="N494" s="9"/>
      <c r="O494" s="9"/>
      <c r="P494" s="9"/>
    </row>
    <row r="495" ht="14.25" customHeight="1">
      <c r="H495" s="9"/>
      <c r="I495" s="9"/>
      <c r="J495" s="9"/>
      <c r="K495" s="9"/>
      <c r="L495" s="9"/>
      <c r="M495" s="9"/>
      <c r="N495" s="9"/>
      <c r="O495" s="9"/>
      <c r="P495" s="9"/>
    </row>
    <row r="496" ht="14.25" customHeight="1">
      <c r="H496" s="9"/>
      <c r="I496" s="9"/>
      <c r="J496" s="9"/>
      <c r="K496" s="9"/>
      <c r="L496" s="9"/>
      <c r="M496" s="9"/>
      <c r="N496" s="9"/>
      <c r="O496" s="9"/>
      <c r="P496" s="9"/>
    </row>
    <row r="497" ht="14.25" customHeight="1">
      <c r="H497" s="9"/>
      <c r="I497" s="9"/>
      <c r="J497" s="9"/>
      <c r="K497" s="9"/>
      <c r="L497" s="9"/>
      <c r="M497" s="9"/>
      <c r="N497" s="9"/>
      <c r="O497" s="9"/>
      <c r="P497" s="9"/>
    </row>
    <row r="498" ht="14.25" customHeight="1">
      <c r="H498" s="9"/>
      <c r="I498" s="9"/>
      <c r="J498" s="9"/>
      <c r="K498" s="9"/>
      <c r="L498" s="9"/>
      <c r="M498" s="9"/>
      <c r="N498" s="9"/>
      <c r="O498" s="9"/>
      <c r="P498" s="9"/>
    </row>
    <row r="499" ht="14.25" customHeight="1">
      <c r="H499" s="9"/>
      <c r="I499" s="9"/>
      <c r="J499" s="9"/>
      <c r="K499" s="9"/>
      <c r="L499" s="9"/>
      <c r="M499" s="9"/>
      <c r="N499" s="9"/>
      <c r="O499" s="9"/>
      <c r="P499" s="9"/>
    </row>
    <row r="500" ht="14.25" customHeight="1">
      <c r="H500" s="9"/>
      <c r="I500" s="9"/>
      <c r="J500" s="9"/>
      <c r="K500" s="9"/>
      <c r="L500" s="9"/>
      <c r="M500" s="9"/>
      <c r="N500" s="9"/>
      <c r="O500" s="9"/>
      <c r="P500" s="9"/>
    </row>
    <row r="501" ht="14.25" customHeight="1">
      <c r="H501" s="9"/>
      <c r="I501" s="9"/>
      <c r="J501" s="9"/>
      <c r="K501" s="9"/>
      <c r="L501" s="9"/>
      <c r="M501" s="9"/>
      <c r="N501" s="9"/>
      <c r="O501" s="9"/>
      <c r="P501" s="9"/>
    </row>
    <row r="502" ht="14.25" customHeight="1">
      <c r="H502" s="9"/>
      <c r="I502" s="9"/>
      <c r="J502" s="9"/>
      <c r="K502" s="9"/>
      <c r="L502" s="9"/>
      <c r="M502" s="9"/>
      <c r="N502" s="9"/>
      <c r="O502" s="9"/>
      <c r="P502" s="9"/>
    </row>
    <row r="503" ht="14.25" customHeight="1">
      <c r="H503" s="9"/>
      <c r="I503" s="9"/>
      <c r="J503" s="9"/>
      <c r="K503" s="9"/>
      <c r="L503" s="9"/>
      <c r="M503" s="9"/>
      <c r="N503" s="9"/>
      <c r="O503" s="9"/>
      <c r="P503" s="9"/>
    </row>
    <row r="504" ht="14.25" customHeight="1">
      <c r="H504" s="9"/>
      <c r="I504" s="9"/>
      <c r="J504" s="9"/>
      <c r="K504" s="9"/>
      <c r="L504" s="9"/>
      <c r="M504" s="9"/>
      <c r="N504" s="9"/>
      <c r="O504" s="9"/>
      <c r="P504" s="9"/>
    </row>
    <row r="505" ht="14.25" customHeight="1">
      <c r="H505" s="9"/>
      <c r="I505" s="9"/>
      <c r="J505" s="9"/>
      <c r="K505" s="9"/>
      <c r="L505" s="9"/>
      <c r="M505" s="9"/>
      <c r="N505" s="9"/>
      <c r="O505" s="9"/>
      <c r="P505" s="9"/>
    </row>
    <row r="506" ht="14.25" customHeight="1">
      <c r="H506" s="9"/>
      <c r="I506" s="9"/>
      <c r="J506" s="9"/>
      <c r="K506" s="9"/>
      <c r="L506" s="9"/>
      <c r="M506" s="9"/>
      <c r="N506" s="9"/>
      <c r="O506" s="9"/>
      <c r="P506" s="9"/>
    </row>
    <row r="507" ht="14.25" customHeight="1">
      <c r="H507" s="9"/>
      <c r="I507" s="9"/>
      <c r="J507" s="9"/>
      <c r="K507" s="9"/>
      <c r="L507" s="9"/>
      <c r="M507" s="9"/>
      <c r="N507" s="9"/>
      <c r="O507" s="9"/>
      <c r="P507" s="9"/>
    </row>
    <row r="508" ht="14.25" customHeight="1">
      <c r="H508" s="9"/>
      <c r="I508" s="9"/>
      <c r="J508" s="9"/>
      <c r="K508" s="9"/>
      <c r="L508" s="9"/>
      <c r="M508" s="9"/>
      <c r="N508" s="9"/>
      <c r="O508" s="9"/>
      <c r="P508" s="9"/>
    </row>
    <row r="509" ht="14.25" customHeight="1">
      <c r="H509" s="9"/>
      <c r="I509" s="9"/>
      <c r="J509" s="9"/>
      <c r="K509" s="9"/>
      <c r="L509" s="9"/>
      <c r="M509" s="9"/>
      <c r="N509" s="9"/>
      <c r="O509" s="9"/>
      <c r="P509" s="9"/>
    </row>
    <row r="510" ht="14.25" customHeight="1">
      <c r="H510" s="9"/>
      <c r="I510" s="9"/>
      <c r="J510" s="9"/>
      <c r="K510" s="9"/>
      <c r="L510" s="9"/>
      <c r="M510" s="9"/>
      <c r="N510" s="9"/>
      <c r="O510" s="9"/>
      <c r="P510" s="9"/>
    </row>
    <row r="511" ht="14.25" customHeight="1">
      <c r="H511" s="9"/>
      <c r="I511" s="9"/>
      <c r="J511" s="9"/>
      <c r="K511" s="9"/>
      <c r="L511" s="9"/>
      <c r="M511" s="9"/>
      <c r="N511" s="9"/>
      <c r="O511" s="9"/>
      <c r="P511" s="9"/>
    </row>
    <row r="512" ht="14.25" customHeight="1">
      <c r="H512" s="9"/>
      <c r="I512" s="9"/>
      <c r="J512" s="9"/>
      <c r="K512" s="9"/>
      <c r="L512" s="9"/>
      <c r="M512" s="9"/>
      <c r="N512" s="9"/>
      <c r="O512" s="9"/>
      <c r="P512" s="9"/>
    </row>
    <row r="513" ht="14.25" customHeight="1">
      <c r="H513" s="9"/>
      <c r="I513" s="9"/>
      <c r="J513" s="9"/>
      <c r="K513" s="9"/>
      <c r="L513" s="9"/>
      <c r="M513" s="9"/>
      <c r="N513" s="9"/>
      <c r="O513" s="9"/>
      <c r="P513" s="9"/>
    </row>
    <row r="514" ht="14.25" customHeight="1">
      <c r="H514" s="9"/>
      <c r="I514" s="9"/>
      <c r="J514" s="9"/>
      <c r="K514" s="9"/>
      <c r="L514" s="9"/>
      <c r="M514" s="9"/>
      <c r="N514" s="9"/>
      <c r="O514" s="9"/>
      <c r="P514" s="9"/>
    </row>
    <row r="515" ht="14.25" customHeight="1">
      <c r="H515" s="9"/>
      <c r="I515" s="9"/>
      <c r="J515" s="9"/>
      <c r="K515" s="9"/>
      <c r="L515" s="9"/>
      <c r="M515" s="9"/>
      <c r="N515" s="9"/>
      <c r="O515" s="9"/>
      <c r="P515" s="9"/>
    </row>
    <row r="516" ht="14.25" customHeight="1">
      <c r="H516" s="9"/>
      <c r="I516" s="9"/>
      <c r="J516" s="9"/>
      <c r="K516" s="9"/>
      <c r="L516" s="9"/>
      <c r="M516" s="9"/>
      <c r="N516" s="9"/>
      <c r="O516" s="9"/>
      <c r="P516" s="9"/>
    </row>
    <row r="517" ht="14.25" customHeight="1">
      <c r="H517" s="9"/>
      <c r="I517" s="9"/>
      <c r="J517" s="9"/>
      <c r="K517" s="9"/>
      <c r="L517" s="9"/>
      <c r="M517" s="9"/>
      <c r="N517" s="9"/>
      <c r="O517" s="9"/>
      <c r="P517" s="9"/>
    </row>
    <row r="518" ht="14.25" customHeight="1">
      <c r="H518" s="9"/>
      <c r="I518" s="9"/>
      <c r="J518" s="9"/>
      <c r="K518" s="9"/>
      <c r="L518" s="9"/>
      <c r="M518" s="9"/>
      <c r="N518" s="9"/>
      <c r="O518" s="9"/>
      <c r="P518" s="9"/>
    </row>
    <row r="519" ht="14.25" customHeight="1">
      <c r="H519" s="9"/>
      <c r="I519" s="9"/>
      <c r="J519" s="9"/>
      <c r="K519" s="9"/>
      <c r="L519" s="9"/>
      <c r="M519" s="9"/>
      <c r="N519" s="9"/>
      <c r="O519" s="9"/>
      <c r="P519" s="9"/>
    </row>
    <row r="520" ht="14.25" customHeight="1">
      <c r="H520" s="9"/>
      <c r="I520" s="9"/>
      <c r="J520" s="9"/>
      <c r="K520" s="9"/>
      <c r="L520" s="9"/>
      <c r="M520" s="9"/>
      <c r="N520" s="9"/>
      <c r="O520" s="9"/>
      <c r="P520" s="9"/>
    </row>
    <row r="521" ht="14.25" customHeight="1">
      <c r="H521" s="9"/>
      <c r="I521" s="9"/>
      <c r="J521" s="9"/>
      <c r="K521" s="9"/>
      <c r="L521" s="9"/>
      <c r="M521" s="9"/>
      <c r="N521" s="9"/>
      <c r="O521" s="9"/>
      <c r="P521" s="9"/>
    </row>
    <row r="522" ht="14.25" customHeight="1">
      <c r="H522" s="9"/>
      <c r="I522" s="9"/>
      <c r="J522" s="9"/>
      <c r="K522" s="9"/>
      <c r="L522" s="9"/>
      <c r="M522" s="9"/>
      <c r="N522" s="9"/>
      <c r="O522" s="9"/>
      <c r="P522" s="9"/>
    </row>
    <row r="523" ht="14.25" customHeight="1">
      <c r="H523" s="9"/>
      <c r="I523" s="9"/>
      <c r="J523" s="9"/>
      <c r="K523" s="9"/>
      <c r="L523" s="9"/>
      <c r="M523" s="9"/>
      <c r="N523" s="9"/>
      <c r="O523" s="9"/>
      <c r="P523" s="9"/>
    </row>
    <row r="524" ht="14.25" customHeight="1">
      <c r="H524" s="9"/>
      <c r="I524" s="9"/>
      <c r="J524" s="9"/>
      <c r="K524" s="9"/>
      <c r="L524" s="9"/>
      <c r="M524" s="9"/>
      <c r="N524" s="9"/>
      <c r="O524" s="9"/>
      <c r="P524" s="9"/>
    </row>
    <row r="525" ht="14.25" customHeight="1">
      <c r="H525" s="9"/>
      <c r="I525" s="9"/>
      <c r="J525" s="9"/>
      <c r="K525" s="9"/>
      <c r="L525" s="9"/>
      <c r="M525" s="9"/>
      <c r="N525" s="9"/>
      <c r="O525" s="9"/>
      <c r="P525" s="9"/>
    </row>
    <row r="526" ht="14.25" customHeight="1">
      <c r="H526" s="9"/>
      <c r="I526" s="9"/>
      <c r="J526" s="9"/>
      <c r="K526" s="9"/>
      <c r="L526" s="9"/>
      <c r="M526" s="9"/>
      <c r="N526" s="9"/>
      <c r="O526" s="9"/>
      <c r="P526" s="9"/>
    </row>
    <row r="527" ht="14.25" customHeight="1">
      <c r="H527" s="9"/>
      <c r="I527" s="9"/>
      <c r="J527" s="9"/>
      <c r="K527" s="9"/>
      <c r="L527" s="9"/>
      <c r="M527" s="9"/>
      <c r="N527" s="9"/>
      <c r="O527" s="9"/>
      <c r="P527" s="9"/>
    </row>
    <row r="528" ht="14.25" customHeight="1">
      <c r="H528" s="9"/>
      <c r="I528" s="9"/>
      <c r="J528" s="9"/>
      <c r="K528" s="9"/>
      <c r="L528" s="9"/>
      <c r="M528" s="9"/>
      <c r="N528" s="9"/>
      <c r="O528" s="9"/>
      <c r="P528" s="9"/>
    </row>
    <row r="529" ht="14.25" customHeight="1">
      <c r="H529" s="9"/>
      <c r="I529" s="9"/>
      <c r="J529" s="9"/>
      <c r="K529" s="9"/>
      <c r="L529" s="9"/>
      <c r="M529" s="9"/>
      <c r="N529" s="9"/>
      <c r="O529" s="9"/>
      <c r="P529" s="9"/>
    </row>
    <row r="530" ht="14.25" customHeight="1">
      <c r="H530" s="9"/>
      <c r="I530" s="9"/>
      <c r="J530" s="9"/>
      <c r="K530" s="9"/>
      <c r="L530" s="9"/>
      <c r="M530" s="9"/>
      <c r="N530" s="9"/>
      <c r="O530" s="9"/>
      <c r="P530" s="9"/>
    </row>
    <row r="531" ht="14.25" customHeight="1">
      <c r="H531" s="9"/>
      <c r="I531" s="9"/>
      <c r="J531" s="9"/>
      <c r="K531" s="9"/>
      <c r="L531" s="9"/>
      <c r="M531" s="9"/>
      <c r="N531" s="9"/>
      <c r="O531" s="9"/>
      <c r="P531" s="9"/>
    </row>
    <row r="532" ht="14.25" customHeight="1">
      <c r="H532" s="9"/>
      <c r="I532" s="9"/>
      <c r="J532" s="9"/>
      <c r="K532" s="9"/>
      <c r="L532" s="9"/>
      <c r="M532" s="9"/>
      <c r="N532" s="9"/>
      <c r="O532" s="9"/>
      <c r="P532" s="9"/>
    </row>
    <row r="533" ht="14.25" customHeight="1">
      <c r="H533" s="9"/>
      <c r="I533" s="9"/>
      <c r="J533" s="9"/>
      <c r="K533" s="9"/>
      <c r="L533" s="9"/>
      <c r="M533" s="9"/>
      <c r="N533" s="9"/>
      <c r="O533" s="9"/>
      <c r="P533" s="9"/>
    </row>
    <row r="534" ht="14.25" customHeight="1">
      <c r="H534" s="9"/>
      <c r="I534" s="9"/>
      <c r="J534" s="9"/>
      <c r="K534" s="9"/>
      <c r="L534" s="9"/>
      <c r="M534" s="9"/>
      <c r="N534" s="9"/>
      <c r="O534" s="9"/>
      <c r="P534" s="9"/>
    </row>
    <row r="535" ht="14.25" customHeight="1">
      <c r="H535" s="9"/>
      <c r="I535" s="9"/>
      <c r="J535" s="9"/>
      <c r="K535" s="9"/>
      <c r="L535" s="9"/>
      <c r="M535" s="9"/>
      <c r="N535" s="9"/>
      <c r="O535" s="9"/>
      <c r="P535" s="9"/>
    </row>
    <row r="536" ht="14.25" customHeight="1">
      <c r="H536" s="9"/>
      <c r="I536" s="9"/>
      <c r="J536" s="9"/>
      <c r="K536" s="9"/>
      <c r="L536" s="9"/>
      <c r="M536" s="9"/>
      <c r="N536" s="9"/>
      <c r="O536" s="9"/>
      <c r="P536" s="9"/>
    </row>
    <row r="537" ht="14.25" customHeight="1">
      <c r="H537" s="9"/>
      <c r="I537" s="9"/>
      <c r="J537" s="9"/>
      <c r="K537" s="9"/>
      <c r="L537" s="9"/>
      <c r="M537" s="9"/>
      <c r="N537" s="9"/>
      <c r="O537" s="9"/>
      <c r="P537" s="9"/>
    </row>
    <row r="538" ht="14.25" customHeight="1">
      <c r="H538" s="9"/>
      <c r="I538" s="9"/>
      <c r="J538" s="9"/>
      <c r="K538" s="9"/>
      <c r="L538" s="9"/>
      <c r="M538" s="9"/>
      <c r="N538" s="9"/>
      <c r="O538" s="9"/>
      <c r="P538" s="9"/>
    </row>
    <row r="539" ht="14.25" customHeight="1">
      <c r="H539" s="9"/>
      <c r="I539" s="9"/>
      <c r="J539" s="9"/>
      <c r="K539" s="9"/>
      <c r="L539" s="9"/>
      <c r="M539" s="9"/>
      <c r="N539" s="9"/>
      <c r="O539" s="9"/>
      <c r="P539" s="9"/>
    </row>
    <row r="540" ht="14.25" customHeight="1">
      <c r="H540" s="9"/>
      <c r="I540" s="9"/>
      <c r="J540" s="9"/>
      <c r="K540" s="9"/>
      <c r="L540" s="9"/>
      <c r="M540" s="9"/>
      <c r="N540" s="9"/>
      <c r="O540" s="9"/>
      <c r="P540" s="9"/>
    </row>
    <row r="541" ht="14.25" customHeight="1">
      <c r="H541" s="9"/>
      <c r="I541" s="9"/>
      <c r="J541" s="9"/>
      <c r="K541" s="9"/>
      <c r="L541" s="9"/>
      <c r="M541" s="9"/>
      <c r="N541" s="9"/>
      <c r="O541" s="9"/>
      <c r="P541" s="9"/>
    </row>
    <row r="542" ht="14.25" customHeight="1">
      <c r="H542" s="9"/>
      <c r="I542" s="9"/>
      <c r="J542" s="9"/>
      <c r="K542" s="9"/>
      <c r="L542" s="9"/>
      <c r="M542" s="9"/>
      <c r="N542" s="9"/>
      <c r="O542" s="9"/>
      <c r="P542" s="9"/>
    </row>
    <row r="543" ht="14.25" customHeight="1">
      <c r="H543" s="9"/>
      <c r="I543" s="9"/>
      <c r="J543" s="9"/>
      <c r="K543" s="9"/>
      <c r="L543" s="9"/>
      <c r="M543" s="9"/>
      <c r="N543" s="9"/>
      <c r="O543" s="9"/>
      <c r="P543" s="9"/>
    </row>
    <row r="544" ht="14.25" customHeight="1">
      <c r="H544" s="9"/>
      <c r="I544" s="9"/>
      <c r="J544" s="9"/>
      <c r="K544" s="9"/>
      <c r="L544" s="9"/>
      <c r="M544" s="9"/>
      <c r="N544" s="9"/>
      <c r="O544" s="9"/>
      <c r="P544" s="9"/>
    </row>
    <row r="545" ht="14.25" customHeight="1">
      <c r="H545" s="9"/>
      <c r="I545" s="9"/>
      <c r="J545" s="9"/>
      <c r="K545" s="9"/>
      <c r="L545" s="9"/>
      <c r="M545" s="9"/>
      <c r="N545" s="9"/>
      <c r="O545" s="9"/>
      <c r="P545" s="9"/>
    </row>
    <row r="546" ht="14.25" customHeight="1">
      <c r="H546" s="9"/>
      <c r="I546" s="9"/>
      <c r="J546" s="9"/>
      <c r="K546" s="9"/>
      <c r="L546" s="9"/>
      <c r="M546" s="9"/>
      <c r="N546" s="9"/>
      <c r="O546" s="9"/>
      <c r="P546" s="9"/>
    </row>
    <row r="547" ht="14.25" customHeight="1">
      <c r="H547" s="9"/>
      <c r="I547" s="9"/>
      <c r="J547" s="9"/>
      <c r="K547" s="9"/>
      <c r="L547" s="9"/>
      <c r="M547" s="9"/>
      <c r="N547" s="9"/>
      <c r="O547" s="9"/>
      <c r="P547" s="9"/>
    </row>
    <row r="548" ht="14.25" customHeight="1">
      <c r="H548" s="9"/>
      <c r="I548" s="9"/>
      <c r="J548" s="9"/>
      <c r="K548" s="9"/>
      <c r="L548" s="9"/>
      <c r="M548" s="9"/>
      <c r="N548" s="9"/>
      <c r="O548" s="9"/>
      <c r="P548" s="9"/>
    </row>
    <row r="549" ht="14.25" customHeight="1">
      <c r="H549" s="9"/>
      <c r="I549" s="9"/>
      <c r="J549" s="9"/>
      <c r="K549" s="9"/>
      <c r="L549" s="9"/>
      <c r="M549" s="9"/>
      <c r="N549" s="9"/>
      <c r="O549" s="9"/>
      <c r="P549" s="9"/>
    </row>
    <row r="550" ht="14.25" customHeight="1">
      <c r="H550" s="9"/>
      <c r="I550" s="9"/>
      <c r="J550" s="9"/>
      <c r="K550" s="9"/>
      <c r="L550" s="9"/>
      <c r="M550" s="9"/>
      <c r="N550" s="9"/>
      <c r="O550" s="9"/>
      <c r="P550" s="9"/>
    </row>
    <row r="551" ht="14.25" customHeight="1">
      <c r="H551" s="9"/>
      <c r="I551" s="9"/>
      <c r="J551" s="9"/>
      <c r="K551" s="9"/>
      <c r="L551" s="9"/>
      <c r="M551" s="9"/>
      <c r="N551" s="9"/>
      <c r="O551" s="9"/>
      <c r="P551" s="9"/>
    </row>
    <row r="552" ht="14.25" customHeight="1">
      <c r="H552" s="9"/>
      <c r="I552" s="9"/>
      <c r="J552" s="9"/>
      <c r="K552" s="9"/>
      <c r="L552" s="9"/>
      <c r="M552" s="9"/>
      <c r="N552" s="9"/>
      <c r="O552" s="9"/>
      <c r="P552" s="9"/>
    </row>
    <row r="553" ht="14.25" customHeight="1">
      <c r="H553" s="9"/>
      <c r="I553" s="9"/>
      <c r="J553" s="9"/>
      <c r="K553" s="9"/>
      <c r="L553" s="9"/>
      <c r="M553" s="9"/>
      <c r="N553" s="9"/>
      <c r="O553" s="9"/>
      <c r="P553" s="9"/>
    </row>
    <row r="554" ht="14.25" customHeight="1">
      <c r="H554" s="9"/>
      <c r="I554" s="9"/>
      <c r="J554" s="9"/>
      <c r="K554" s="9"/>
      <c r="L554" s="9"/>
      <c r="M554" s="9"/>
      <c r="N554" s="9"/>
      <c r="O554" s="9"/>
      <c r="P554" s="9"/>
    </row>
    <row r="555" ht="14.25" customHeight="1">
      <c r="H555" s="9"/>
      <c r="I555" s="9"/>
      <c r="J555" s="9"/>
      <c r="K555" s="9"/>
      <c r="L555" s="9"/>
      <c r="M555" s="9"/>
      <c r="N555" s="9"/>
      <c r="O555" s="9"/>
      <c r="P555" s="9"/>
    </row>
    <row r="556" ht="14.25" customHeight="1">
      <c r="H556" s="9"/>
      <c r="I556" s="9"/>
      <c r="J556" s="9"/>
      <c r="K556" s="9"/>
      <c r="L556" s="9"/>
      <c r="M556" s="9"/>
      <c r="N556" s="9"/>
      <c r="O556" s="9"/>
      <c r="P556" s="9"/>
    </row>
    <row r="557" ht="14.25" customHeight="1">
      <c r="H557" s="9"/>
      <c r="I557" s="9"/>
      <c r="J557" s="9"/>
      <c r="K557" s="9"/>
      <c r="L557" s="9"/>
      <c r="M557" s="9"/>
      <c r="N557" s="9"/>
      <c r="O557" s="9"/>
      <c r="P557" s="9"/>
    </row>
    <row r="558" ht="14.25" customHeight="1">
      <c r="H558" s="9"/>
      <c r="I558" s="9"/>
      <c r="J558" s="9"/>
      <c r="K558" s="9"/>
      <c r="L558" s="9"/>
      <c r="M558" s="9"/>
      <c r="N558" s="9"/>
      <c r="O558" s="9"/>
      <c r="P558" s="9"/>
    </row>
    <row r="559" ht="14.25" customHeight="1">
      <c r="H559" s="9"/>
      <c r="I559" s="9"/>
      <c r="J559" s="9"/>
      <c r="K559" s="9"/>
      <c r="L559" s="9"/>
      <c r="M559" s="9"/>
      <c r="N559" s="9"/>
      <c r="O559" s="9"/>
      <c r="P559" s="9"/>
    </row>
    <row r="560" ht="14.25" customHeight="1">
      <c r="H560" s="9"/>
      <c r="I560" s="9"/>
      <c r="J560" s="9"/>
      <c r="K560" s="9"/>
      <c r="L560" s="9"/>
      <c r="M560" s="9"/>
      <c r="N560" s="9"/>
      <c r="O560" s="9"/>
      <c r="P560" s="9"/>
    </row>
    <row r="561" ht="14.25" customHeight="1">
      <c r="H561" s="9"/>
      <c r="I561" s="9"/>
      <c r="J561" s="9"/>
      <c r="K561" s="9"/>
      <c r="L561" s="9"/>
      <c r="M561" s="9"/>
      <c r="N561" s="9"/>
      <c r="O561" s="9"/>
      <c r="P561" s="9"/>
    </row>
    <row r="562" ht="14.25" customHeight="1">
      <c r="H562" s="9"/>
      <c r="I562" s="9"/>
      <c r="J562" s="9"/>
      <c r="K562" s="9"/>
      <c r="L562" s="9"/>
      <c r="M562" s="9"/>
      <c r="N562" s="9"/>
      <c r="O562" s="9"/>
      <c r="P562" s="9"/>
    </row>
    <row r="563" ht="14.25" customHeight="1">
      <c r="H563" s="9"/>
      <c r="I563" s="9"/>
      <c r="J563" s="9"/>
      <c r="K563" s="9"/>
      <c r="L563" s="9"/>
      <c r="M563" s="9"/>
      <c r="N563" s="9"/>
      <c r="O563" s="9"/>
      <c r="P563" s="9"/>
    </row>
    <row r="564" ht="14.25" customHeight="1">
      <c r="H564" s="9"/>
      <c r="I564" s="9"/>
      <c r="J564" s="9"/>
      <c r="K564" s="9"/>
      <c r="L564" s="9"/>
      <c r="M564" s="9"/>
      <c r="N564" s="9"/>
      <c r="O564" s="9"/>
      <c r="P564" s="9"/>
    </row>
    <row r="565" ht="14.25" customHeight="1">
      <c r="H565" s="9"/>
      <c r="I565" s="9"/>
      <c r="J565" s="9"/>
      <c r="K565" s="9"/>
      <c r="L565" s="9"/>
      <c r="M565" s="9"/>
      <c r="N565" s="9"/>
      <c r="O565" s="9"/>
      <c r="P565" s="9"/>
    </row>
    <row r="566" ht="14.25" customHeight="1">
      <c r="H566" s="9"/>
      <c r="I566" s="9"/>
      <c r="J566" s="9"/>
      <c r="K566" s="9"/>
      <c r="L566" s="9"/>
      <c r="M566" s="9"/>
      <c r="N566" s="9"/>
      <c r="O566" s="9"/>
      <c r="P566" s="9"/>
    </row>
    <row r="567" ht="14.25" customHeight="1">
      <c r="H567" s="9"/>
      <c r="I567" s="9"/>
      <c r="J567" s="9"/>
      <c r="K567" s="9"/>
      <c r="L567" s="9"/>
      <c r="M567" s="9"/>
      <c r="N567" s="9"/>
      <c r="O567" s="9"/>
      <c r="P567" s="9"/>
    </row>
    <row r="568" ht="14.25" customHeight="1">
      <c r="H568" s="9"/>
      <c r="I568" s="9"/>
      <c r="J568" s="9"/>
      <c r="K568" s="9"/>
      <c r="L568" s="9"/>
      <c r="M568" s="9"/>
      <c r="N568" s="9"/>
      <c r="O568" s="9"/>
      <c r="P568" s="9"/>
    </row>
    <row r="569" ht="14.25" customHeight="1">
      <c r="H569" s="9"/>
      <c r="I569" s="9"/>
      <c r="J569" s="9"/>
      <c r="K569" s="9"/>
      <c r="L569" s="9"/>
      <c r="M569" s="9"/>
      <c r="N569" s="9"/>
      <c r="O569" s="9"/>
      <c r="P569" s="9"/>
    </row>
    <row r="570" ht="14.25" customHeight="1">
      <c r="H570" s="9"/>
      <c r="I570" s="9"/>
      <c r="J570" s="9"/>
      <c r="K570" s="9"/>
      <c r="L570" s="9"/>
      <c r="M570" s="9"/>
      <c r="N570" s="9"/>
      <c r="O570" s="9"/>
      <c r="P570" s="9"/>
    </row>
    <row r="571" ht="14.25" customHeight="1">
      <c r="H571" s="9"/>
      <c r="I571" s="9"/>
      <c r="J571" s="9"/>
      <c r="K571" s="9"/>
      <c r="L571" s="9"/>
      <c r="M571" s="9"/>
      <c r="N571" s="9"/>
      <c r="O571" s="9"/>
      <c r="P571" s="9"/>
    </row>
    <row r="572" ht="14.25" customHeight="1">
      <c r="H572" s="9"/>
      <c r="I572" s="9"/>
      <c r="J572" s="9"/>
      <c r="K572" s="9"/>
      <c r="L572" s="9"/>
      <c r="M572" s="9"/>
      <c r="N572" s="9"/>
      <c r="O572" s="9"/>
      <c r="P572" s="9"/>
    </row>
    <row r="573" ht="14.25" customHeight="1">
      <c r="H573" s="9"/>
      <c r="I573" s="9"/>
      <c r="J573" s="9"/>
      <c r="K573" s="9"/>
      <c r="L573" s="9"/>
      <c r="M573" s="9"/>
      <c r="N573" s="9"/>
      <c r="O573" s="9"/>
      <c r="P573" s="9"/>
    </row>
    <row r="574" ht="14.25" customHeight="1">
      <c r="H574" s="9"/>
      <c r="I574" s="9"/>
      <c r="J574" s="9"/>
      <c r="K574" s="9"/>
      <c r="L574" s="9"/>
      <c r="M574" s="9"/>
      <c r="N574" s="9"/>
      <c r="O574" s="9"/>
      <c r="P574" s="9"/>
    </row>
    <row r="575" ht="14.25" customHeight="1">
      <c r="H575" s="9"/>
      <c r="I575" s="9"/>
      <c r="J575" s="9"/>
      <c r="K575" s="9"/>
      <c r="L575" s="9"/>
      <c r="M575" s="9"/>
      <c r="N575" s="9"/>
      <c r="O575" s="9"/>
      <c r="P575" s="9"/>
    </row>
    <row r="576" ht="14.25" customHeight="1">
      <c r="H576" s="9"/>
      <c r="I576" s="9"/>
      <c r="J576" s="9"/>
      <c r="K576" s="9"/>
      <c r="L576" s="9"/>
      <c r="M576" s="9"/>
      <c r="N576" s="9"/>
      <c r="O576" s="9"/>
      <c r="P576" s="9"/>
    </row>
    <row r="577" ht="14.25" customHeight="1">
      <c r="H577" s="9"/>
      <c r="I577" s="9"/>
      <c r="J577" s="9"/>
      <c r="K577" s="9"/>
      <c r="L577" s="9"/>
      <c r="M577" s="9"/>
      <c r="N577" s="9"/>
      <c r="O577" s="9"/>
      <c r="P577" s="9"/>
    </row>
    <row r="578" ht="14.25" customHeight="1">
      <c r="H578" s="9"/>
      <c r="I578" s="9"/>
      <c r="J578" s="9"/>
      <c r="K578" s="9"/>
      <c r="L578" s="9"/>
      <c r="M578" s="9"/>
      <c r="N578" s="9"/>
      <c r="O578" s="9"/>
      <c r="P578" s="9"/>
    </row>
    <row r="579" ht="14.25" customHeight="1">
      <c r="H579" s="9"/>
      <c r="I579" s="9"/>
      <c r="J579" s="9"/>
      <c r="K579" s="9"/>
      <c r="L579" s="9"/>
      <c r="M579" s="9"/>
      <c r="N579" s="9"/>
      <c r="O579" s="9"/>
      <c r="P579" s="9"/>
    </row>
    <row r="580" ht="14.25" customHeight="1">
      <c r="H580" s="9"/>
      <c r="I580" s="9"/>
      <c r="J580" s="9"/>
      <c r="K580" s="9"/>
      <c r="L580" s="9"/>
      <c r="M580" s="9"/>
      <c r="N580" s="9"/>
      <c r="O580" s="9"/>
      <c r="P580" s="9"/>
    </row>
    <row r="581" ht="14.25" customHeight="1">
      <c r="H581" s="9"/>
      <c r="I581" s="9"/>
      <c r="J581" s="9"/>
      <c r="K581" s="9"/>
      <c r="L581" s="9"/>
      <c r="M581" s="9"/>
      <c r="N581" s="9"/>
      <c r="O581" s="9"/>
      <c r="P581" s="9"/>
    </row>
    <row r="582" ht="14.25" customHeight="1">
      <c r="H582" s="9"/>
      <c r="I582" s="9"/>
      <c r="J582" s="9"/>
      <c r="K582" s="9"/>
      <c r="L582" s="9"/>
      <c r="M582" s="9"/>
      <c r="N582" s="9"/>
      <c r="O582" s="9"/>
      <c r="P582" s="9"/>
    </row>
    <row r="583" ht="14.25" customHeight="1">
      <c r="H583" s="9"/>
      <c r="I583" s="9"/>
      <c r="J583" s="9"/>
      <c r="K583" s="9"/>
      <c r="L583" s="9"/>
      <c r="M583" s="9"/>
      <c r="N583" s="9"/>
      <c r="O583" s="9"/>
      <c r="P583" s="9"/>
    </row>
    <row r="584" ht="14.25" customHeight="1">
      <c r="H584" s="9"/>
      <c r="I584" s="9"/>
      <c r="J584" s="9"/>
      <c r="K584" s="9"/>
      <c r="L584" s="9"/>
      <c r="M584" s="9"/>
      <c r="N584" s="9"/>
      <c r="O584" s="9"/>
      <c r="P584" s="9"/>
    </row>
    <row r="585" ht="14.25" customHeight="1">
      <c r="H585" s="9"/>
      <c r="I585" s="9"/>
      <c r="J585" s="9"/>
      <c r="K585" s="9"/>
      <c r="L585" s="9"/>
      <c r="M585" s="9"/>
      <c r="N585" s="9"/>
      <c r="O585" s="9"/>
      <c r="P585" s="9"/>
    </row>
    <row r="586" ht="14.25" customHeight="1">
      <c r="H586" s="9"/>
      <c r="I586" s="9"/>
      <c r="J586" s="9"/>
      <c r="K586" s="9"/>
      <c r="L586" s="9"/>
      <c r="M586" s="9"/>
      <c r="N586" s="9"/>
      <c r="O586" s="9"/>
      <c r="P586" s="9"/>
    </row>
    <row r="587" ht="14.25" customHeight="1">
      <c r="H587" s="9"/>
      <c r="I587" s="9"/>
      <c r="J587" s="9"/>
      <c r="K587" s="9"/>
      <c r="L587" s="9"/>
      <c r="M587" s="9"/>
      <c r="N587" s="9"/>
      <c r="O587" s="9"/>
      <c r="P587" s="9"/>
    </row>
    <row r="588" ht="14.25" customHeight="1">
      <c r="H588" s="9"/>
      <c r="I588" s="9"/>
      <c r="J588" s="9"/>
      <c r="K588" s="9"/>
      <c r="L588" s="9"/>
      <c r="M588" s="9"/>
      <c r="N588" s="9"/>
      <c r="O588" s="9"/>
      <c r="P588" s="9"/>
    </row>
    <row r="589" ht="14.25" customHeight="1">
      <c r="H589" s="9"/>
      <c r="I589" s="9"/>
      <c r="J589" s="9"/>
      <c r="K589" s="9"/>
      <c r="L589" s="9"/>
      <c r="M589" s="9"/>
      <c r="N589" s="9"/>
      <c r="O589" s="9"/>
      <c r="P589" s="9"/>
    </row>
    <row r="590" ht="14.25" customHeight="1">
      <c r="H590" s="9"/>
      <c r="I590" s="9"/>
      <c r="J590" s="9"/>
      <c r="K590" s="9"/>
      <c r="L590" s="9"/>
      <c r="M590" s="9"/>
      <c r="N590" s="9"/>
      <c r="O590" s="9"/>
      <c r="P590" s="9"/>
    </row>
    <row r="591" ht="14.25" customHeight="1">
      <c r="H591" s="9"/>
      <c r="I591" s="9"/>
      <c r="J591" s="9"/>
      <c r="K591" s="9"/>
      <c r="L591" s="9"/>
      <c r="M591" s="9"/>
      <c r="N591" s="9"/>
      <c r="O591" s="9"/>
      <c r="P591" s="9"/>
    </row>
    <row r="592" ht="14.25" customHeight="1">
      <c r="H592" s="9"/>
      <c r="I592" s="9"/>
      <c r="J592" s="9"/>
      <c r="K592" s="9"/>
      <c r="L592" s="9"/>
      <c r="M592" s="9"/>
      <c r="N592" s="9"/>
      <c r="O592" s="9"/>
      <c r="P592" s="9"/>
    </row>
    <row r="593" ht="14.25" customHeight="1">
      <c r="H593" s="9"/>
      <c r="I593" s="9"/>
      <c r="J593" s="9"/>
      <c r="K593" s="9"/>
      <c r="L593" s="9"/>
      <c r="M593" s="9"/>
      <c r="N593" s="9"/>
      <c r="O593" s="9"/>
      <c r="P593" s="9"/>
    </row>
    <row r="594" ht="14.25" customHeight="1">
      <c r="H594" s="9"/>
      <c r="I594" s="9"/>
      <c r="J594" s="9"/>
      <c r="K594" s="9"/>
      <c r="L594" s="9"/>
      <c r="M594" s="9"/>
      <c r="N594" s="9"/>
      <c r="O594" s="9"/>
      <c r="P594" s="9"/>
    </row>
    <row r="595" ht="14.25" customHeight="1">
      <c r="H595" s="9"/>
      <c r="I595" s="9"/>
      <c r="J595" s="9"/>
      <c r="K595" s="9"/>
      <c r="L595" s="9"/>
      <c r="M595" s="9"/>
      <c r="N595" s="9"/>
      <c r="O595" s="9"/>
      <c r="P595" s="9"/>
    </row>
    <row r="596" ht="14.25" customHeight="1">
      <c r="H596" s="9"/>
      <c r="I596" s="9"/>
      <c r="J596" s="9"/>
      <c r="K596" s="9"/>
      <c r="L596" s="9"/>
      <c r="M596" s="9"/>
      <c r="N596" s="9"/>
      <c r="O596" s="9"/>
      <c r="P596" s="9"/>
    </row>
    <row r="597" ht="14.25" customHeight="1">
      <c r="H597" s="9"/>
      <c r="I597" s="9"/>
      <c r="J597" s="9"/>
      <c r="K597" s="9"/>
      <c r="L597" s="9"/>
      <c r="M597" s="9"/>
      <c r="N597" s="9"/>
      <c r="O597" s="9"/>
      <c r="P597" s="9"/>
    </row>
    <row r="598" ht="14.25" customHeight="1">
      <c r="H598" s="9"/>
      <c r="I598" s="9"/>
      <c r="J598" s="9"/>
      <c r="K598" s="9"/>
      <c r="L598" s="9"/>
      <c r="M598" s="9"/>
      <c r="N598" s="9"/>
      <c r="O598" s="9"/>
      <c r="P598" s="9"/>
    </row>
    <row r="599" ht="14.25" customHeight="1">
      <c r="H599" s="9"/>
      <c r="I599" s="9"/>
      <c r="J599" s="9"/>
      <c r="K599" s="9"/>
      <c r="L599" s="9"/>
      <c r="M599" s="9"/>
      <c r="N599" s="9"/>
      <c r="O599" s="9"/>
      <c r="P599" s="9"/>
    </row>
    <row r="600" ht="14.25" customHeight="1">
      <c r="H600" s="9"/>
      <c r="I600" s="9"/>
      <c r="J600" s="9"/>
      <c r="K600" s="9"/>
      <c r="L600" s="9"/>
      <c r="M600" s="9"/>
      <c r="N600" s="9"/>
      <c r="O600" s="9"/>
      <c r="P600" s="9"/>
    </row>
    <row r="601" ht="14.25" customHeight="1">
      <c r="H601" s="9"/>
      <c r="I601" s="9"/>
      <c r="J601" s="9"/>
      <c r="K601" s="9"/>
      <c r="L601" s="9"/>
      <c r="M601" s="9"/>
      <c r="N601" s="9"/>
      <c r="O601" s="9"/>
      <c r="P601" s="9"/>
    </row>
    <row r="602" ht="14.25" customHeight="1">
      <c r="H602" s="9"/>
      <c r="I602" s="9"/>
      <c r="J602" s="9"/>
      <c r="K602" s="9"/>
      <c r="L602" s="9"/>
      <c r="M602" s="9"/>
      <c r="N602" s="9"/>
      <c r="O602" s="9"/>
      <c r="P602" s="9"/>
    </row>
    <row r="603" ht="14.25" customHeight="1">
      <c r="H603" s="9"/>
      <c r="I603" s="9"/>
      <c r="J603" s="9"/>
      <c r="K603" s="9"/>
      <c r="L603" s="9"/>
      <c r="M603" s="9"/>
      <c r="N603" s="9"/>
      <c r="O603" s="9"/>
      <c r="P603" s="9"/>
    </row>
    <row r="604" ht="14.25" customHeight="1">
      <c r="H604" s="9"/>
      <c r="I604" s="9"/>
      <c r="J604" s="9"/>
      <c r="K604" s="9"/>
      <c r="L604" s="9"/>
      <c r="M604" s="9"/>
      <c r="N604" s="9"/>
      <c r="O604" s="9"/>
      <c r="P604" s="9"/>
    </row>
    <row r="605" ht="14.25" customHeight="1">
      <c r="H605" s="9"/>
      <c r="I605" s="9"/>
      <c r="J605" s="9"/>
      <c r="K605" s="9"/>
      <c r="L605" s="9"/>
      <c r="M605" s="9"/>
      <c r="N605" s="9"/>
      <c r="O605" s="9"/>
      <c r="P605" s="9"/>
    </row>
    <row r="606" ht="14.25" customHeight="1">
      <c r="H606" s="9"/>
      <c r="I606" s="9"/>
      <c r="J606" s="9"/>
      <c r="K606" s="9"/>
      <c r="L606" s="9"/>
      <c r="M606" s="9"/>
      <c r="N606" s="9"/>
      <c r="O606" s="9"/>
      <c r="P606" s="9"/>
    </row>
    <row r="607" ht="14.25" customHeight="1">
      <c r="H607" s="9"/>
      <c r="I607" s="9"/>
      <c r="J607" s="9"/>
      <c r="K607" s="9"/>
      <c r="L607" s="9"/>
      <c r="M607" s="9"/>
      <c r="N607" s="9"/>
      <c r="O607" s="9"/>
      <c r="P607" s="9"/>
    </row>
    <row r="608" ht="14.25" customHeight="1">
      <c r="H608" s="9"/>
      <c r="I608" s="9"/>
      <c r="J608" s="9"/>
      <c r="K608" s="9"/>
      <c r="L608" s="9"/>
      <c r="M608" s="9"/>
      <c r="N608" s="9"/>
      <c r="O608" s="9"/>
      <c r="P608" s="9"/>
    </row>
    <row r="609" ht="14.25" customHeight="1">
      <c r="H609" s="9"/>
      <c r="I609" s="9"/>
      <c r="J609" s="9"/>
      <c r="K609" s="9"/>
      <c r="L609" s="9"/>
      <c r="M609" s="9"/>
      <c r="N609" s="9"/>
      <c r="O609" s="9"/>
      <c r="P609" s="9"/>
    </row>
    <row r="610" ht="14.25" customHeight="1">
      <c r="H610" s="9"/>
      <c r="I610" s="9"/>
      <c r="J610" s="9"/>
      <c r="K610" s="9"/>
      <c r="L610" s="9"/>
      <c r="M610" s="9"/>
      <c r="N610" s="9"/>
      <c r="O610" s="9"/>
      <c r="P610" s="9"/>
    </row>
    <row r="611" ht="14.25" customHeight="1">
      <c r="H611" s="9"/>
      <c r="I611" s="9"/>
      <c r="J611" s="9"/>
      <c r="K611" s="9"/>
      <c r="L611" s="9"/>
      <c r="M611" s="9"/>
      <c r="N611" s="9"/>
      <c r="O611" s="9"/>
      <c r="P611" s="9"/>
    </row>
    <row r="612" ht="14.25" customHeight="1">
      <c r="H612" s="9"/>
      <c r="I612" s="9"/>
      <c r="J612" s="9"/>
      <c r="K612" s="9"/>
      <c r="L612" s="9"/>
      <c r="M612" s="9"/>
      <c r="N612" s="9"/>
      <c r="O612" s="9"/>
      <c r="P612" s="9"/>
    </row>
    <row r="613" ht="14.25" customHeight="1">
      <c r="H613" s="9"/>
      <c r="I613" s="9"/>
      <c r="J613" s="9"/>
      <c r="K613" s="9"/>
      <c r="L613" s="9"/>
      <c r="M613" s="9"/>
      <c r="N613" s="9"/>
      <c r="O613" s="9"/>
      <c r="P613" s="9"/>
    </row>
    <row r="614" ht="14.25" customHeight="1">
      <c r="H614" s="9"/>
      <c r="I614" s="9"/>
      <c r="J614" s="9"/>
      <c r="K614" s="9"/>
      <c r="L614" s="9"/>
      <c r="M614" s="9"/>
      <c r="N614" s="9"/>
      <c r="O614" s="9"/>
      <c r="P614" s="9"/>
    </row>
    <row r="615" ht="14.25" customHeight="1">
      <c r="H615" s="9"/>
      <c r="I615" s="9"/>
      <c r="J615" s="9"/>
      <c r="K615" s="9"/>
      <c r="L615" s="9"/>
      <c r="M615" s="9"/>
      <c r="N615" s="9"/>
      <c r="O615" s="9"/>
      <c r="P615" s="9"/>
    </row>
    <row r="616" ht="14.25" customHeight="1">
      <c r="H616" s="9"/>
      <c r="I616" s="9"/>
      <c r="J616" s="9"/>
      <c r="K616" s="9"/>
      <c r="L616" s="9"/>
      <c r="M616" s="9"/>
      <c r="N616" s="9"/>
      <c r="O616" s="9"/>
      <c r="P616" s="9"/>
    </row>
    <row r="617" ht="14.25" customHeight="1">
      <c r="H617" s="9"/>
      <c r="I617" s="9"/>
      <c r="J617" s="9"/>
      <c r="K617" s="9"/>
      <c r="L617" s="9"/>
      <c r="M617" s="9"/>
      <c r="N617" s="9"/>
      <c r="O617" s="9"/>
      <c r="P617" s="9"/>
    </row>
    <row r="618" ht="14.25" customHeight="1">
      <c r="H618" s="9"/>
      <c r="I618" s="9"/>
      <c r="J618" s="9"/>
      <c r="K618" s="9"/>
      <c r="L618" s="9"/>
      <c r="M618" s="9"/>
      <c r="N618" s="9"/>
      <c r="O618" s="9"/>
      <c r="P618" s="9"/>
    </row>
    <row r="619" ht="14.25" customHeight="1">
      <c r="H619" s="9"/>
      <c r="I619" s="9"/>
      <c r="J619" s="9"/>
      <c r="K619" s="9"/>
      <c r="L619" s="9"/>
      <c r="M619" s="9"/>
      <c r="N619" s="9"/>
      <c r="O619" s="9"/>
      <c r="P619" s="9"/>
    </row>
    <row r="620" ht="14.25" customHeight="1">
      <c r="H620" s="9"/>
      <c r="I620" s="9"/>
      <c r="J620" s="9"/>
      <c r="K620" s="9"/>
      <c r="L620" s="9"/>
      <c r="M620" s="9"/>
      <c r="N620" s="9"/>
      <c r="O620" s="9"/>
      <c r="P620" s="9"/>
    </row>
    <row r="621" ht="14.25" customHeight="1">
      <c r="H621" s="9"/>
      <c r="I621" s="9"/>
      <c r="J621" s="9"/>
      <c r="K621" s="9"/>
      <c r="L621" s="9"/>
      <c r="M621" s="9"/>
      <c r="N621" s="9"/>
      <c r="O621" s="9"/>
      <c r="P621" s="9"/>
    </row>
    <row r="622" ht="14.25" customHeight="1">
      <c r="H622" s="9"/>
      <c r="I622" s="9"/>
      <c r="J622" s="9"/>
      <c r="K622" s="9"/>
      <c r="L622" s="9"/>
      <c r="M622" s="9"/>
      <c r="N622" s="9"/>
      <c r="O622" s="9"/>
      <c r="P622" s="9"/>
    </row>
    <row r="623" ht="14.25" customHeight="1">
      <c r="H623" s="9"/>
      <c r="I623" s="9"/>
      <c r="J623" s="9"/>
      <c r="K623" s="9"/>
      <c r="L623" s="9"/>
      <c r="M623" s="9"/>
      <c r="N623" s="9"/>
      <c r="O623" s="9"/>
      <c r="P623" s="9"/>
    </row>
    <row r="624" ht="14.25" customHeight="1">
      <c r="H624" s="9"/>
      <c r="I624" s="9"/>
      <c r="J624" s="9"/>
      <c r="K624" s="9"/>
      <c r="L624" s="9"/>
      <c r="M624" s="9"/>
      <c r="N624" s="9"/>
      <c r="O624" s="9"/>
      <c r="P624" s="9"/>
    </row>
    <row r="625" ht="14.25" customHeight="1">
      <c r="H625" s="9"/>
      <c r="I625" s="9"/>
      <c r="J625" s="9"/>
      <c r="K625" s="9"/>
      <c r="L625" s="9"/>
      <c r="M625" s="9"/>
      <c r="N625" s="9"/>
      <c r="O625" s="9"/>
      <c r="P625" s="9"/>
    </row>
    <row r="626" ht="14.25" customHeight="1">
      <c r="H626" s="9"/>
      <c r="I626" s="9"/>
      <c r="J626" s="9"/>
      <c r="K626" s="9"/>
      <c r="L626" s="9"/>
      <c r="M626" s="9"/>
      <c r="N626" s="9"/>
      <c r="O626" s="9"/>
      <c r="P626" s="9"/>
    </row>
    <row r="627" ht="14.25" customHeight="1">
      <c r="H627" s="9"/>
      <c r="I627" s="9"/>
      <c r="J627" s="9"/>
      <c r="K627" s="9"/>
      <c r="L627" s="9"/>
      <c r="M627" s="9"/>
      <c r="N627" s="9"/>
      <c r="O627" s="9"/>
      <c r="P627" s="9"/>
    </row>
    <row r="628" ht="14.25" customHeight="1">
      <c r="H628" s="9"/>
      <c r="I628" s="9"/>
      <c r="J628" s="9"/>
      <c r="K628" s="9"/>
      <c r="L628" s="9"/>
      <c r="M628" s="9"/>
      <c r="N628" s="9"/>
      <c r="O628" s="9"/>
      <c r="P628" s="9"/>
    </row>
    <row r="629" ht="14.25" customHeight="1">
      <c r="H629" s="9"/>
      <c r="I629" s="9"/>
      <c r="J629" s="9"/>
      <c r="K629" s="9"/>
      <c r="L629" s="9"/>
      <c r="M629" s="9"/>
      <c r="N629" s="9"/>
      <c r="O629" s="9"/>
      <c r="P629" s="9"/>
    </row>
    <row r="630" ht="14.25" customHeight="1">
      <c r="H630" s="9"/>
      <c r="I630" s="9"/>
      <c r="J630" s="9"/>
      <c r="K630" s="9"/>
      <c r="L630" s="9"/>
      <c r="M630" s="9"/>
      <c r="N630" s="9"/>
      <c r="O630" s="9"/>
      <c r="P630" s="9"/>
    </row>
    <row r="631" ht="14.25" customHeight="1">
      <c r="H631" s="9"/>
      <c r="I631" s="9"/>
      <c r="J631" s="9"/>
      <c r="K631" s="9"/>
      <c r="L631" s="9"/>
      <c r="M631" s="9"/>
      <c r="N631" s="9"/>
      <c r="O631" s="9"/>
      <c r="P631" s="9"/>
    </row>
    <row r="632" ht="14.25" customHeight="1">
      <c r="H632" s="9"/>
      <c r="I632" s="9"/>
      <c r="J632" s="9"/>
      <c r="K632" s="9"/>
      <c r="L632" s="9"/>
      <c r="M632" s="9"/>
      <c r="N632" s="9"/>
      <c r="O632" s="9"/>
      <c r="P632" s="9"/>
    </row>
    <row r="633" ht="14.25" customHeight="1">
      <c r="H633" s="9"/>
      <c r="I633" s="9"/>
      <c r="J633" s="9"/>
      <c r="K633" s="9"/>
      <c r="L633" s="9"/>
      <c r="M633" s="9"/>
      <c r="N633" s="9"/>
      <c r="O633" s="9"/>
      <c r="P633" s="9"/>
    </row>
    <row r="634" ht="14.25" customHeight="1">
      <c r="H634" s="9"/>
      <c r="I634" s="9"/>
      <c r="J634" s="9"/>
      <c r="K634" s="9"/>
      <c r="L634" s="9"/>
      <c r="M634" s="9"/>
      <c r="N634" s="9"/>
      <c r="O634" s="9"/>
      <c r="P634" s="9"/>
    </row>
    <row r="635" ht="14.25" customHeight="1">
      <c r="H635" s="9"/>
      <c r="I635" s="9"/>
      <c r="J635" s="9"/>
      <c r="K635" s="9"/>
      <c r="L635" s="9"/>
      <c r="M635" s="9"/>
      <c r="N635" s="9"/>
      <c r="O635" s="9"/>
      <c r="P635" s="9"/>
    </row>
    <row r="636" ht="14.25" customHeight="1">
      <c r="H636" s="9"/>
      <c r="I636" s="9"/>
      <c r="J636" s="9"/>
      <c r="K636" s="9"/>
      <c r="L636" s="9"/>
      <c r="M636" s="9"/>
      <c r="N636" s="9"/>
      <c r="O636" s="9"/>
      <c r="P636" s="9"/>
    </row>
    <row r="637" ht="14.25" customHeight="1">
      <c r="H637" s="9"/>
      <c r="I637" s="9"/>
      <c r="J637" s="9"/>
      <c r="K637" s="9"/>
      <c r="L637" s="9"/>
      <c r="M637" s="9"/>
      <c r="N637" s="9"/>
      <c r="O637" s="9"/>
      <c r="P637" s="9"/>
    </row>
    <row r="638" ht="14.25" customHeight="1">
      <c r="H638" s="9"/>
      <c r="I638" s="9"/>
      <c r="J638" s="9"/>
      <c r="K638" s="9"/>
      <c r="L638" s="9"/>
      <c r="M638" s="9"/>
      <c r="N638" s="9"/>
      <c r="O638" s="9"/>
      <c r="P638" s="9"/>
    </row>
    <row r="639" ht="14.25" customHeight="1">
      <c r="H639" s="9"/>
      <c r="I639" s="9"/>
      <c r="J639" s="9"/>
      <c r="K639" s="9"/>
      <c r="L639" s="9"/>
      <c r="M639" s="9"/>
      <c r="N639" s="9"/>
      <c r="O639" s="9"/>
      <c r="P639" s="9"/>
    </row>
    <row r="640" ht="14.25" customHeight="1">
      <c r="H640" s="9"/>
      <c r="I640" s="9"/>
      <c r="J640" s="9"/>
      <c r="K640" s="9"/>
      <c r="L640" s="9"/>
      <c r="M640" s="9"/>
      <c r="N640" s="9"/>
      <c r="O640" s="9"/>
      <c r="P640" s="9"/>
    </row>
    <row r="641" ht="14.25" customHeight="1">
      <c r="H641" s="9"/>
      <c r="I641" s="9"/>
      <c r="J641" s="9"/>
      <c r="K641" s="9"/>
      <c r="L641" s="9"/>
      <c r="M641" s="9"/>
      <c r="N641" s="9"/>
      <c r="O641" s="9"/>
      <c r="P641" s="9"/>
    </row>
    <row r="642" ht="14.25" customHeight="1">
      <c r="H642" s="9"/>
      <c r="I642" s="9"/>
      <c r="J642" s="9"/>
      <c r="K642" s="9"/>
      <c r="L642" s="9"/>
      <c r="M642" s="9"/>
      <c r="N642" s="9"/>
      <c r="O642" s="9"/>
      <c r="P642" s="9"/>
    </row>
    <row r="643" ht="14.25" customHeight="1">
      <c r="H643" s="9"/>
      <c r="I643" s="9"/>
      <c r="J643" s="9"/>
      <c r="K643" s="9"/>
      <c r="L643" s="9"/>
      <c r="M643" s="9"/>
      <c r="N643" s="9"/>
      <c r="O643" s="9"/>
      <c r="P643" s="9"/>
    </row>
    <row r="644" ht="14.25" customHeight="1">
      <c r="H644" s="9"/>
      <c r="I644" s="9"/>
      <c r="J644" s="9"/>
      <c r="K644" s="9"/>
      <c r="L644" s="9"/>
      <c r="M644" s="9"/>
      <c r="N644" s="9"/>
      <c r="O644" s="9"/>
      <c r="P644" s="9"/>
    </row>
    <row r="645" ht="14.25" customHeight="1">
      <c r="H645" s="9"/>
      <c r="I645" s="9"/>
      <c r="J645" s="9"/>
      <c r="K645" s="9"/>
      <c r="L645" s="9"/>
      <c r="M645" s="9"/>
      <c r="N645" s="9"/>
      <c r="O645" s="9"/>
      <c r="P645" s="9"/>
    </row>
    <row r="646" ht="14.25" customHeight="1">
      <c r="H646" s="9"/>
      <c r="I646" s="9"/>
      <c r="J646" s="9"/>
      <c r="K646" s="9"/>
      <c r="L646" s="9"/>
      <c r="M646" s="9"/>
      <c r="N646" s="9"/>
      <c r="O646" s="9"/>
      <c r="P646" s="9"/>
    </row>
    <row r="647" ht="14.25" customHeight="1">
      <c r="H647" s="9"/>
      <c r="I647" s="9"/>
      <c r="J647" s="9"/>
      <c r="K647" s="9"/>
      <c r="L647" s="9"/>
      <c r="M647" s="9"/>
      <c r="N647" s="9"/>
      <c r="O647" s="9"/>
      <c r="P647" s="9"/>
    </row>
    <row r="648" ht="14.25" customHeight="1">
      <c r="H648" s="9"/>
      <c r="I648" s="9"/>
      <c r="J648" s="9"/>
      <c r="K648" s="9"/>
      <c r="L648" s="9"/>
      <c r="M648" s="9"/>
      <c r="N648" s="9"/>
      <c r="O648" s="9"/>
      <c r="P648" s="9"/>
    </row>
    <row r="649" ht="14.25" customHeight="1">
      <c r="H649" s="9"/>
      <c r="I649" s="9"/>
      <c r="J649" s="9"/>
      <c r="K649" s="9"/>
      <c r="L649" s="9"/>
      <c r="M649" s="9"/>
      <c r="N649" s="9"/>
      <c r="O649" s="9"/>
      <c r="P649" s="9"/>
    </row>
    <row r="650" ht="14.25" customHeight="1">
      <c r="H650" s="9"/>
      <c r="I650" s="9"/>
      <c r="J650" s="9"/>
      <c r="K650" s="9"/>
      <c r="L650" s="9"/>
      <c r="M650" s="9"/>
      <c r="N650" s="9"/>
      <c r="O650" s="9"/>
      <c r="P650" s="9"/>
    </row>
    <row r="651" ht="14.25" customHeight="1">
      <c r="H651" s="9"/>
      <c r="I651" s="9"/>
      <c r="J651" s="9"/>
      <c r="K651" s="9"/>
      <c r="L651" s="9"/>
      <c r="M651" s="9"/>
      <c r="N651" s="9"/>
      <c r="O651" s="9"/>
      <c r="P651" s="9"/>
    </row>
    <row r="652" ht="14.25" customHeight="1">
      <c r="H652" s="9"/>
      <c r="I652" s="9"/>
      <c r="J652" s="9"/>
      <c r="K652" s="9"/>
      <c r="L652" s="9"/>
      <c r="M652" s="9"/>
      <c r="N652" s="9"/>
      <c r="O652" s="9"/>
      <c r="P652" s="9"/>
    </row>
    <row r="653" ht="14.25" customHeight="1">
      <c r="H653" s="9"/>
      <c r="I653" s="9"/>
      <c r="J653" s="9"/>
      <c r="K653" s="9"/>
      <c r="L653" s="9"/>
      <c r="M653" s="9"/>
      <c r="N653" s="9"/>
      <c r="O653" s="9"/>
      <c r="P653" s="9"/>
    </row>
    <row r="654" ht="14.25" customHeight="1">
      <c r="H654" s="9"/>
      <c r="I654" s="9"/>
      <c r="J654" s="9"/>
      <c r="K654" s="9"/>
      <c r="L654" s="9"/>
      <c r="M654" s="9"/>
      <c r="N654" s="9"/>
      <c r="O654" s="9"/>
      <c r="P654" s="9"/>
    </row>
    <row r="655" ht="14.25" customHeight="1">
      <c r="H655" s="9"/>
      <c r="I655" s="9"/>
      <c r="J655" s="9"/>
      <c r="K655" s="9"/>
      <c r="L655" s="9"/>
      <c r="M655" s="9"/>
      <c r="N655" s="9"/>
      <c r="O655" s="9"/>
      <c r="P655" s="9"/>
    </row>
    <row r="656" ht="14.25" customHeight="1">
      <c r="H656" s="9"/>
      <c r="I656" s="9"/>
      <c r="J656" s="9"/>
      <c r="K656" s="9"/>
      <c r="L656" s="9"/>
      <c r="M656" s="9"/>
      <c r="N656" s="9"/>
      <c r="O656" s="9"/>
      <c r="P656" s="9"/>
    </row>
    <row r="657" ht="14.25" customHeight="1">
      <c r="H657" s="9"/>
      <c r="I657" s="9"/>
      <c r="J657" s="9"/>
      <c r="K657" s="9"/>
      <c r="L657" s="9"/>
      <c r="M657" s="9"/>
      <c r="N657" s="9"/>
      <c r="O657" s="9"/>
      <c r="P657" s="9"/>
    </row>
    <row r="658" ht="14.25" customHeight="1">
      <c r="H658" s="9"/>
      <c r="I658" s="9"/>
      <c r="J658" s="9"/>
      <c r="K658" s="9"/>
      <c r="L658" s="9"/>
      <c r="M658" s="9"/>
      <c r="N658" s="9"/>
      <c r="O658" s="9"/>
      <c r="P658" s="9"/>
    </row>
    <row r="659" ht="14.25" customHeight="1">
      <c r="H659" s="9"/>
      <c r="I659" s="9"/>
      <c r="J659" s="9"/>
      <c r="K659" s="9"/>
      <c r="L659" s="9"/>
      <c r="M659" s="9"/>
      <c r="N659" s="9"/>
      <c r="O659" s="9"/>
      <c r="P659" s="9"/>
    </row>
    <row r="660" ht="14.25" customHeight="1">
      <c r="H660" s="9"/>
      <c r="I660" s="9"/>
      <c r="J660" s="9"/>
      <c r="K660" s="9"/>
      <c r="L660" s="9"/>
      <c r="M660" s="9"/>
      <c r="N660" s="9"/>
      <c r="O660" s="9"/>
      <c r="P660" s="9"/>
    </row>
    <row r="661" ht="14.25" customHeight="1">
      <c r="H661" s="9"/>
      <c r="I661" s="9"/>
      <c r="J661" s="9"/>
      <c r="K661" s="9"/>
      <c r="L661" s="9"/>
      <c r="M661" s="9"/>
      <c r="N661" s="9"/>
      <c r="O661" s="9"/>
      <c r="P661" s="9"/>
    </row>
    <row r="662" ht="14.25" customHeight="1">
      <c r="H662" s="9"/>
      <c r="I662" s="9"/>
      <c r="J662" s="9"/>
      <c r="K662" s="9"/>
      <c r="L662" s="9"/>
      <c r="M662" s="9"/>
      <c r="N662" s="9"/>
      <c r="O662" s="9"/>
      <c r="P662" s="9"/>
    </row>
    <row r="663" ht="14.25" customHeight="1">
      <c r="H663" s="9"/>
      <c r="I663" s="9"/>
      <c r="J663" s="9"/>
      <c r="K663" s="9"/>
      <c r="L663" s="9"/>
      <c r="M663" s="9"/>
      <c r="N663" s="9"/>
      <c r="O663" s="9"/>
      <c r="P663" s="9"/>
    </row>
    <row r="664" ht="14.25" customHeight="1">
      <c r="H664" s="9"/>
      <c r="I664" s="9"/>
      <c r="J664" s="9"/>
      <c r="K664" s="9"/>
      <c r="L664" s="9"/>
      <c r="M664" s="9"/>
      <c r="N664" s="9"/>
      <c r="O664" s="9"/>
      <c r="P664" s="9"/>
    </row>
    <row r="665" ht="14.25" customHeight="1">
      <c r="H665" s="9"/>
      <c r="I665" s="9"/>
      <c r="J665" s="9"/>
      <c r="K665" s="9"/>
      <c r="L665" s="9"/>
      <c r="M665" s="9"/>
      <c r="N665" s="9"/>
      <c r="O665" s="9"/>
      <c r="P665" s="9"/>
    </row>
    <row r="666" ht="14.25" customHeight="1">
      <c r="H666" s="9"/>
      <c r="I666" s="9"/>
      <c r="J666" s="9"/>
      <c r="K666" s="9"/>
      <c r="L666" s="9"/>
      <c r="M666" s="9"/>
      <c r="N666" s="9"/>
      <c r="O666" s="9"/>
      <c r="P666" s="9"/>
    </row>
    <row r="667" ht="14.25" customHeight="1">
      <c r="H667" s="9"/>
      <c r="I667" s="9"/>
      <c r="J667" s="9"/>
      <c r="K667" s="9"/>
      <c r="L667" s="9"/>
      <c r="M667" s="9"/>
      <c r="N667" s="9"/>
      <c r="O667" s="9"/>
      <c r="P667" s="9"/>
    </row>
    <row r="668" ht="14.25" customHeight="1">
      <c r="H668" s="9"/>
      <c r="I668" s="9"/>
      <c r="J668" s="9"/>
      <c r="K668" s="9"/>
      <c r="L668" s="9"/>
      <c r="M668" s="9"/>
      <c r="N668" s="9"/>
      <c r="O668" s="9"/>
      <c r="P668" s="9"/>
    </row>
    <row r="669" ht="14.25" customHeight="1">
      <c r="H669" s="9"/>
      <c r="I669" s="9"/>
      <c r="J669" s="9"/>
      <c r="K669" s="9"/>
      <c r="L669" s="9"/>
      <c r="M669" s="9"/>
      <c r="N669" s="9"/>
      <c r="O669" s="9"/>
      <c r="P669" s="9"/>
    </row>
    <row r="670" ht="14.25" customHeight="1">
      <c r="H670" s="9"/>
      <c r="I670" s="9"/>
      <c r="J670" s="9"/>
      <c r="K670" s="9"/>
      <c r="L670" s="9"/>
      <c r="M670" s="9"/>
      <c r="N670" s="9"/>
      <c r="O670" s="9"/>
      <c r="P670" s="9"/>
    </row>
    <row r="671" ht="14.25" customHeight="1">
      <c r="H671" s="9"/>
      <c r="I671" s="9"/>
      <c r="J671" s="9"/>
      <c r="K671" s="9"/>
      <c r="L671" s="9"/>
      <c r="M671" s="9"/>
      <c r="N671" s="9"/>
      <c r="O671" s="9"/>
      <c r="P671" s="9"/>
    </row>
    <row r="672" ht="14.25" customHeight="1">
      <c r="H672" s="9"/>
      <c r="I672" s="9"/>
      <c r="J672" s="9"/>
      <c r="K672" s="9"/>
      <c r="L672" s="9"/>
      <c r="M672" s="9"/>
      <c r="N672" s="9"/>
      <c r="O672" s="9"/>
      <c r="P672" s="9"/>
    </row>
    <row r="673" ht="14.25" customHeight="1">
      <c r="H673" s="9"/>
      <c r="I673" s="9"/>
      <c r="J673" s="9"/>
      <c r="K673" s="9"/>
      <c r="L673" s="9"/>
      <c r="M673" s="9"/>
      <c r="N673" s="9"/>
      <c r="O673" s="9"/>
      <c r="P673" s="9"/>
    </row>
    <row r="674" ht="14.25" customHeight="1">
      <c r="H674" s="9"/>
      <c r="I674" s="9"/>
      <c r="J674" s="9"/>
      <c r="K674" s="9"/>
      <c r="L674" s="9"/>
      <c r="M674" s="9"/>
      <c r="N674" s="9"/>
      <c r="O674" s="9"/>
      <c r="P674" s="9"/>
    </row>
    <row r="675" ht="14.25" customHeight="1">
      <c r="H675" s="9"/>
      <c r="I675" s="9"/>
      <c r="J675" s="9"/>
      <c r="K675" s="9"/>
      <c r="L675" s="9"/>
      <c r="M675" s="9"/>
      <c r="N675" s="9"/>
      <c r="O675" s="9"/>
      <c r="P675" s="9"/>
    </row>
    <row r="676" ht="14.25" customHeight="1">
      <c r="H676" s="9"/>
      <c r="I676" s="9"/>
      <c r="J676" s="9"/>
      <c r="K676" s="9"/>
      <c r="L676" s="9"/>
      <c r="M676" s="9"/>
      <c r="N676" s="9"/>
      <c r="O676" s="9"/>
      <c r="P676" s="9"/>
    </row>
    <row r="677" ht="14.25" customHeight="1">
      <c r="H677" s="9"/>
      <c r="I677" s="9"/>
      <c r="J677" s="9"/>
      <c r="K677" s="9"/>
      <c r="L677" s="9"/>
      <c r="M677" s="9"/>
      <c r="N677" s="9"/>
      <c r="O677" s="9"/>
      <c r="P677" s="9"/>
    </row>
    <row r="678" ht="14.25" customHeight="1">
      <c r="H678" s="9"/>
      <c r="I678" s="9"/>
      <c r="J678" s="9"/>
      <c r="K678" s="9"/>
      <c r="L678" s="9"/>
      <c r="M678" s="9"/>
      <c r="N678" s="9"/>
      <c r="O678" s="9"/>
      <c r="P678" s="9"/>
    </row>
    <row r="679" ht="14.25" customHeight="1">
      <c r="H679" s="9"/>
      <c r="I679" s="9"/>
      <c r="J679" s="9"/>
      <c r="K679" s="9"/>
      <c r="L679" s="9"/>
      <c r="M679" s="9"/>
      <c r="N679" s="9"/>
      <c r="O679" s="9"/>
      <c r="P679" s="9"/>
    </row>
    <row r="680" ht="14.25" customHeight="1">
      <c r="H680" s="9"/>
      <c r="I680" s="9"/>
      <c r="J680" s="9"/>
      <c r="K680" s="9"/>
      <c r="L680" s="9"/>
      <c r="M680" s="9"/>
      <c r="N680" s="9"/>
      <c r="O680" s="9"/>
      <c r="P680" s="9"/>
    </row>
    <row r="681" ht="14.25" customHeight="1">
      <c r="H681" s="9"/>
      <c r="I681" s="9"/>
      <c r="J681" s="9"/>
      <c r="K681" s="9"/>
      <c r="L681" s="9"/>
      <c r="M681" s="9"/>
      <c r="N681" s="9"/>
      <c r="O681" s="9"/>
      <c r="P681" s="9"/>
    </row>
    <row r="682" ht="14.25" customHeight="1">
      <c r="H682" s="9"/>
      <c r="I682" s="9"/>
      <c r="J682" s="9"/>
      <c r="K682" s="9"/>
      <c r="L682" s="9"/>
      <c r="M682" s="9"/>
      <c r="N682" s="9"/>
      <c r="O682" s="9"/>
      <c r="P682" s="9"/>
    </row>
    <row r="683" ht="14.25" customHeight="1">
      <c r="H683" s="9"/>
      <c r="I683" s="9"/>
      <c r="J683" s="9"/>
      <c r="K683" s="9"/>
      <c r="L683" s="9"/>
      <c r="M683" s="9"/>
      <c r="N683" s="9"/>
      <c r="O683" s="9"/>
      <c r="P683" s="9"/>
    </row>
    <row r="684" ht="14.25" customHeight="1">
      <c r="H684" s="9"/>
      <c r="I684" s="9"/>
      <c r="J684" s="9"/>
      <c r="K684" s="9"/>
      <c r="L684" s="9"/>
      <c r="M684" s="9"/>
      <c r="N684" s="9"/>
      <c r="O684" s="9"/>
      <c r="P684" s="9"/>
    </row>
    <row r="685" ht="14.25" customHeight="1">
      <c r="H685" s="9"/>
      <c r="I685" s="9"/>
      <c r="J685" s="9"/>
      <c r="K685" s="9"/>
      <c r="L685" s="9"/>
      <c r="M685" s="9"/>
      <c r="N685" s="9"/>
      <c r="O685" s="9"/>
      <c r="P685" s="9"/>
    </row>
    <row r="686" ht="14.25" customHeight="1">
      <c r="H686" s="9"/>
      <c r="I686" s="9"/>
      <c r="J686" s="9"/>
      <c r="K686" s="9"/>
      <c r="L686" s="9"/>
      <c r="M686" s="9"/>
      <c r="N686" s="9"/>
      <c r="O686" s="9"/>
      <c r="P686" s="9"/>
    </row>
    <row r="687" ht="14.25" customHeight="1">
      <c r="H687" s="9"/>
      <c r="I687" s="9"/>
      <c r="J687" s="9"/>
      <c r="K687" s="9"/>
      <c r="L687" s="9"/>
      <c r="M687" s="9"/>
      <c r="N687" s="9"/>
      <c r="O687" s="9"/>
      <c r="P687" s="9"/>
    </row>
    <row r="688" ht="14.25" customHeight="1">
      <c r="H688" s="9"/>
      <c r="I688" s="9"/>
      <c r="J688" s="9"/>
      <c r="K688" s="9"/>
      <c r="L688" s="9"/>
      <c r="M688" s="9"/>
      <c r="N688" s="9"/>
      <c r="O688" s="9"/>
      <c r="P688" s="9"/>
    </row>
    <row r="689" ht="14.25" customHeight="1">
      <c r="H689" s="9"/>
      <c r="I689" s="9"/>
      <c r="J689" s="9"/>
      <c r="K689" s="9"/>
      <c r="L689" s="9"/>
      <c r="M689" s="9"/>
      <c r="N689" s="9"/>
      <c r="O689" s="9"/>
      <c r="P689" s="9"/>
    </row>
    <row r="690" ht="14.25" customHeight="1">
      <c r="H690" s="9"/>
      <c r="I690" s="9"/>
      <c r="J690" s="9"/>
      <c r="K690" s="9"/>
      <c r="L690" s="9"/>
      <c r="M690" s="9"/>
      <c r="N690" s="9"/>
      <c r="O690" s="9"/>
      <c r="P690" s="9"/>
    </row>
    <row r="691" ht="14.25" customHeight="1">
      <c r="H691" s="9"/>
      <c r="I691" s="9"/>
      <c r="J691" s="9"/>
      <c r="K691" s="9"/>
      <c r="L691" s="9"/>
      <c r="M691" s="9"/>
      <c r="N691" s="9"/>
      <c r="O691" s="9"/>
      <c r="P691" s="9"/>
    </row>
    <row r="692" ht="14.25" customHeight="1">
      <c r="H692" s="9"/>
      <c r="I692" s="9"/>
      <c r="J692" s="9"/>
      <c r="K692" s="9"/>
      <c r="L692" s="9"/>
      <c r="M692" s="9"/>
      <c r="N692" s="9"/>
      <c r="O692" s="9"/>
      <c r="P692" s="9"/>
    </row>
    <row r="693" ht="14.25" customHeight="1">
      <c r="H693" s="9"/>
      <c r="I693" s="9"/>
      <c r="J693" s="9"/>
      <c r="K693" s="9"/>
      <c r="L693" s="9"/>
      <c r="M693" s="9"/>
      <c r="N693" s="9"/>
      <c r="O693" s="9"/>
      <c r="P693" s="9"/>
    </row>
    <row r="694" ht="14.25" customHeight="1">
      <c r="H694" s="9"/>
      <c r="I694" s="9"/>
      <c r="J694" s="9"/>
      <c r="K694" s="9"/>
      <c r="L694" s="9"/>
      <c r="M694" s="9"/>
      <c r="N694" s="9"/>
      <c r="O694" s="9"/>
      <c r="P694" s="9"/>
    </row>
    <row r="695" ht="14.25" customHeight="1">
      <c r="H695" s="9"/>
      <c r="I695" s="9"/>
      <c r="J695" s="9"/>
      <c r="K695" s="9"/>
      <c r="L695" s="9"/>
      <c r="M695" s="9"/>
      <c r="N695" s="9"/>
      <c r="O695" s="9"/>
      <c r="P695" s="9"/>
    </row>
    <row r="696" ht="14.25" customHeight="1">
      <c r="H696" s="9"/>
      <c r="I696" s="9"/>
      <c r="J696" s="9"/>
      <c r="K696" s="9"/>
      <c r="L696" s="9"/>
      <c r="M696" s="9"/>
      <c r="N696" s="9"/>
      <c r="O696" s="9"/>
      <c r="P696" s="9"/>
    </row>
    <row r="697" ht="14.25" customHeight="1">
      <c r="H697" s="9"/>
      <c r="I697" s="9"/>
      <c r="J697" s="9"/>
      <c r="K697" s="9"/>
      <c r="L697" s="9"/>
      <c r="M697" s="9"/>
      <c r="N697" s="9"/>
      <c r="O697" s="9"/>
      <c r="P697" s="9"/>
    </row>
    <row r="698" ht="14.25" customHeight="1">
      <c r="H698" s="9"/>
      <c r="I698" s="9"/>
      <c r="J698" s="9"/>
      <c r="K698" s="9"/>
      <c r="L698" s="9"/>
      <c r="M698" s="9"/>
      <c r="N698" s="9"/>
      <c r="O698" s="9"/>
      <c r="P698" s="9"/>
    </row>
    <row r="699" ht="14.25" customHeight="1">
      <c r="H699" s="9"/>
      <c r="I699" s="9"/>
      <c r="J699" s="9"/>
      <c r="K699" s="9"/>
      <c r="L699" s="9"/>
      <c r="M699" s="9"/>
      <c r="N699" s="9"/>
      <c r="O699" s="9"/>
      <c r="P699" s="9"/>
    </row>
    <row r="700" ht="14.25" customHeight="1">
      <c r="H700" s="9"/>
      <c r="I700" s="9"/>
      <c r="J700" s="9"/>
      <c r="K700" s="9"/>
      <c r="L700" s="9"/>
      <c r="M700" s="9"/>
      <c r="N700" s="9"/>
      <c r="O700" s="9"/>
      <c r="P700" s="9"/>
    </row>
    <row r="701" ht="14.25" customHeight="1">
      <c r="H701" s="9"/>
      <c r="I701" s="9"/>
      <c r="J701" s="9"/>
      <c r="K701" s="9"/>
      <c r="L701" s="9"/>
      <c r="M701" s="9"/>
      <c r="N701" s="9"/>
      <c r="O701" s="9"/>
      <c r="P701" s="9"/>
    </row>
    <row r="702" ht="14.25" customHeight="1">
      <c r="H702" s="9"/>
      <c r="I702" s="9"/>
      <c r="J702" s="9"/>
      <c r="K702" s="9"/>
      <c r="L702" s="9"/>
      <c r="M702" s="9"/>
      <c r="N702" s="9"/>
      <c r="O702" s="9"/>
      <c r="P702" s="9"/>
    </row>
    <row r="703" ht="14.25" customHeight="1">
      <c r="H703" s="9"/>
      <c r="I703" s="9"/>
      <c r="J703" s="9"/>
      <c r="K703" s="9"/>
      <c r="L703" s="9"/>
      <c r="M703" s="9"/>
      <c r="N703" s="9"/>
      <c r="O703" s="9"/>
      <c r="P703" s="9"/>
    </row>
    <row r="704" ht="14.25" customHeight="1">
      <c r="H704" s="9"/>
      <c r="I704" s="9"/>
      <c r="J704" s="9"/>
      <c r="K704" s="9"/>
      <c r="L704" s="9"/>
      <c r="M704" s="9"/>
      <c r="N704" s="9"/>
      <c r="O704" s="9"/>
      <c r="P704" s="9"/>
    </row>
    <row r="705" ht="14.25" customHeight="1">
      <c r="H705" s="9"/>
      <c r="I705" s="9"/>
      <c r="J705" s="9"/>
      <c r="K705" s="9"/>
      <c r="L705" s="9"/>
      <c r="M705" s="9"/>
      <c r="N705" s="9"/>
      <c r="O705" s="9"/>
      <c r="P705" s="9"/>
    </row>
    <row r="706" ht="14.25" customHeight="1">
      <c r="H706" s="9"/>
      <c r="I706" s="9"/>
      <c r="J706" s="9"/>
      <c r="K706" s="9"/>
      <c r="L706" s="9"/>
      <c r="M706" s="9"/>
      <c r="N706" s="9"/>
      <c r="O706" s="9"/>
      <c r="P706" s="9"/>
    </row>
    <row r="707" ht="14.25" customHeight="1">
      <c r="H707" s="9"/>
      <c r="I707" s="9"/>
      <c r="J707" s="9"/>
      <c r="K707" s="9"/>
      <c r="L707" s="9"/>
      <c r="M707" s="9"/>
      <c r="N707" s="9"/>
      <c r="O707" s="9"/>
      <c r="P707" s="9"/>
    </row>
    <row r="708" ht="14.25" customHeight="1">
      <c r="H708" s="9"/>
      <c r="I708" s="9"/>
      <c r="J708" s="9"/>
      <c r="K708" s="9"/>
      <c r="L708" s="9"/>
      <c r="M708" s="9"/>
      <c r="N708" s="9"/>
      <c r="O708" s="9"/>
      <c r="P708" s="9"/>
    </row>
    <row r="709" ht="14.25" customHeight="1">
      <c r="H709" s="9"/>
      <c r="I709" s="9"/>
      <c r="J709" s="9"/>
      <c r="K709" s="9"/>
      <c r="L709" s="9"/>
      <c r="M709" s="9"/>
      <c r="N709" s="9"/>
      <c r="O709" s="9"/>
      <c r="P709" s="9"/>
    </row>
    <row r="710" ht="14.25" customHeight="1">
      <c r="H710" s="9"/>
      <c r="I710" s="9"/>
      <c r="J710" s="9"/>
      <c r="K710" s="9"/>
      <c r="L710" s="9"/>
      <c r="M710" s="9"/>
      <c r="N710" s="9"/>
      <c r="O710" s="9"/>
      <c r="P710" s="9"/>
    </row>
    <row r="711" ht="14.25" customHeight="1">
      <c r="H711" s="9"/>
      <c r="I711" s="9"/>
      <c r="J711" s="9"/>
      <c r="K711" s="9"/>
      <c r="L711" s="9"/>
      <c r="M711" s="9"/>
      <c r="N711" s="9"/>
      <c r="O711" s="9"/>
      <c r="P711" s="9"/>
    </row>
    <row r="712" ht="14.25" customHeight="1">
      <c r="H712" s="9"/>
      <c r="I712" s="9"/>
      <c r="J712" s="9"/>
      <c r="K712" s="9"/>
      <c r="L712" s="9"/>
      <c r="M712" s="9"/>
      <c r="N712" s="9"/>
      <c r="O712" s="9"/>
      <c r="P712" s="9"/>
    </row>
    <row r="713" ht="14.25" customHeight="1">
      <c r="H713" s="9"/>
      <c r="I713" s="9"/>
      <c r="J713" s="9"/>
      <c r="K713" s="9"/>
      <c r="L713" s="9"/>
      <c r="M713" s="9"/>
      <c r="N713" s="9"/>
      <c r="O713" s="9"/>
      <c r="P713" s="9"/>
    </row>
    <row r="714" ht="14.25" customHeight="1">
      <c r="H714" s="9"/>
      <c r="I714" s="9"/>
      <c r="J714" s="9"/>
      <c r="K714" s="9"/>
      <c r="L714" s="9"/>
      <c r="M714" s="9"/>
      <c r="N714" s="9"/>
      <c r="O714" s="9"/>
      <c r="P714" s="9"/>
    </row>
    <row r="715" ht="14.25" customHeight="1">
      <c r="H715" s="9"/>
      <c r="I715" s="9"/>
      <c r="J715" s="9"/>
      <c r="K715" s="9"/>
      <c r="L715" s="9"/>
      <c r="M715" s="9"/>
      <c r="N715" s="9"/>
      <c r="O715" s="9"/>
      <c r="P715" s="9"/>
    </row>
    <row r="716" ht="14.25" customHeight="1">
      <c r="H716" s="9"/>
      <c r="I716" s="9"/>
      <c r="J716" s="9"/>
      <c r="K716" s="9"/>
      <c r="L716" s="9"/>
      <c r="M716" s="9"/>
      <c r="N716" s="9"/>
      <c r="O716" s="9"/>
      <c r="P716" s="9"/>
    </row>
    <row r="717" ht="14.25" customHeight="1">
      <c r="H717" s="9"/>
      <c r="I717" s="9"/>
      <c r="J717" s="9"/>
      <c r="K717" s="9"/>
      <c r="L717" s="9"/>
      <c r="M717" s="9"/>
      <c r="N717" s="9"/>
      <c r="O717" s="9"/>
      <c r="P717" s="9"/>
    </row>
    <row r="718" ht="14.25" customHeight="1">
      <c r="H718" s="9"/>
      <c r="I718" s="9"/>
      <c r="J718" s="9"/>
      <c r="K718" s="9"/>
      <c r="L718" s="9"/>
      <c r="M718" s="9"/>
      <c r="N718" s="9"/>
      <c r="O718" s="9"/>
      <c r="P718" s="9"/>
    </row>
    <row r="719" ht="14.25" customHeight="1">
      <c r="H719" s="9"/>
      <c r="I719" s="9"/>
      <c r="J719" s="9"/>
      <c r="K719" s="9"/>
      <c r="L719" s="9"/>
      <c r="M719" s="9"/>
      <c r="N719" s="9"/>
      <c r="O719" s="9"/>
      <c r="P719" s="9"/>
    </row>
    <row r="720" ht="14.25" customHeight="1">
      <c r="H720" s="9"/>
      <c r="I720" s="9"/>
      <c r="J720" s="9"/>
      <c r="K720" s="9"/>
      <c r="L720" s="9"/>
      <c r="M720" s="9"/>
      <c r="N720" s="9"/>
      <c r="O720" s="9"/>
      <c r="P720" s="9"/>
    </row>
    <row r="721" ht="14.25" customHeight="1">
      <c r="H721" s="9"/>
      <c r="I721" s="9"/>
      <c r="J721" s="9"/>
      <c r="K721" s="9"/>
      <c r="L721" s="9"/>
      <c r="M721" s="9"/>
      <c r="N721" s="9"/>
      <c r="O721" s="9"/>
      <c r="P721" s="9"/>
    </row>
    <row r="722" ht="14.25" customHeight="1">
      <c r="H722" s="9"/>
      <c r="I722" s="9"/>
      <c r="J722" s="9"/>
      <c r="K722" s="9"/>
      <c r="L722" s="9"/>
      <c r="M722" s="9"/>
      <c r="N722" s="9"/>
      <c r="O722" s="9"/>
      <c r="P722" s="9"/>
    </row>
    <row r="723" ht="14.25" customHeight="1">
      <c r="H723" s="9"/>
      <c r="I723" s="9"/>
      <c r="J723" s="9"/>
      <c r="K723" s="9"/>
      <c r="L723" s="9"/>
      <c r="M723" s="9"/>
      <c r="N723" s="9"/>
      <c r="O723" s="9"/>
      <c r="P723" s="9"/>
    </row>
    <row r="724" ht="14.25" customHeight="1">
      <c r="H724" s="9"/>
      <c r="I724" s="9"/>
      <c r="J724" s="9"/>
      <c r="K724" s="9"/>
      <c r="L724" s="9"/>
      <c r="M724" s="9"/>
      <c r="N724" s="9"/>
      <c r="O724" s="9"/>
      <c r="P724" s="9"/>
    </row>
    <row r="725" ht="14.25" customHeight="1">
      <c r="H725" s="9"/>
      <c r="I725" s="9"/>
      <c r="J725" s="9"/>
      <c r="K725" s="9"/>
      <c r="L725" s="9"/>
      <c r="M725" s="9"/>
      <c r="N725" s="9"/>
      <c r="O725" s="9"/>
      <c r="P725" s="9"/>
    </row>
    <row r="726" ht="14.25" customHeight="1">
      <c r="H726" s="9"/>
      <c r="I726" s="9"/>
      <c r="J726" s="9"/>
      <c r="K726" s="9"/>
      <c r="L726" s="9"/>
      <c r="M726" s="9"/>
      <c r="N726" s="9"/>
      <c r="O726" s="9"/>
      <c r="P726" s="9"/>
    </row>
    <row r="727" ht="14.25" customHeight="1">
      <c r="H727" s="9"/>
      <c r="I727" s="9"/>
      <c r="J727" s="9"/>
      <c r="K727" s="9"/>
      <c r="L727" s="9"/>
      <c r="M727" s="9"/>
      <c r="N727" s="9"/>
      <c r="O727" s="9"/>
      <c r="P727" s="9"/>
    </row>
    <row r="728" ht="14.25" customHeight="1">
      <c r="H728" s="9"/>
      <c r="I728" s="9"/>
      <c r="J728" s="9"/>
      <c r="K728" s="9"/>
      <c r="L728" s="9"/>
      <c r="M728" s="9"/>
      <c r="N728" s="9"/>
      <c r="O728" s="9"/>
      <c r="P728" s="9"/>
    </row>
    <row r="729" ht="14.25" customHeight="1">
      <c r="H729" s="9"/>
      <c r="I729" s="9"/>
      <c r="J729" s="9"/>
      <c r="K729" s="9"/>
      <c r="L729" s="9"/>
      <c r="M729" s="9"/>
      <c r="N729" s="9"/>
      <c r="O729" s="9"/>
      <c r="P729" s="9"/>
    </row>
    <row r="730" ht="14.25" customHeight="1">
      <c r="H730" s="9"/>
      <c r="I730" s="9"/>
      <c r="J730" s="9"/>
      <c r="K730" s="9"/>
      <c r="L730" s="9"/>
      <c r="M730" s="9"/>
      <c r="N730" s="9"/>
      <c r="O730" s="9"/>
      <c r="P730" s="9"/>
    </row>
    <row r="731" ht="14.25" customHeight="1">
      <c r="H731" s="9"/>
      <c r="I731" s="9"/>
      <c r="J731" s="9"/>
      <c r="K731" s="9"/>
      <c r="L731" s="9"/>
      <c r="M731" s="9"/>
      <c r="N731" s="9"/>
      <c r="O731" s="9"/>
      <c r="P731" s="9"/>
    </row>
    <row r="732" ht="14.25" customHeight="1">
      <c r="H732" s="9"/>
      <c r="I732" s="9"/>
      <c r="J732" s="9"/>
      <c r="K732" s="9"/>
      <c r="L732" s="9"/>
      <c r="M732" s="9"/>
      <c r="N732" s="9"/>
      <c r="O732" s="9"/>
      <c r="P732" s="9"/>
    </row>
    <row r="733" ht="14.25" customHeight="1">
      <c r="H733" s="9"/>
      <c r="I733" s="9"/>
      <c r="J733" s="9"/>
      <c r="K733" s="9"/>
      <c r="L733" s="9"/>
      <c r="M733" s="9"/>
      <c r="N733" s="9"/>
      <c r="O733" s="9"/>
      <c r="P733" s="9"/>
    </row>
    <row r="734" ht="14.25" customHeight="1">
      <c r="H734" s="9"/>
      <c r="I734" s="9"/>
      <c r="J734" s="9"/>
      <c r="K734" s="9"/>
      <c r="L734" s="9"/>
      <c r="M734" s="9"/>
      <c r="N734" s="9"/>
      <c r="O734" s="9"/>
      <c r="P734" s="9"/>
    </row>
    <row r="735" ht="14.25" customHeight="1">
      <c r="H735" s="9"/>
      <c r="I735" s="9"/>
      <c r="J735" s="9"/>
      <c r="K735" s="9"/>
      <c r="L735" s="9"/>
      <c r="M735" s="9"/>
      <c r="N735" s="9"/>
      <c r="O735" s="9"/>
      <c r="P735" s="9"/>
    </row>
    <row r="736" ht="14.25" customHeight="1">
      <c r="H736" s="9"/>
      <c r="I736" s="9"/>
      <c r="J736" s="9"/>
      <c r="K736" s="9"/>
      <c r="L736" s="9"/>
      <c r="M736" s="9"/>
      <c r="N736" s="9"/>
      <c r="O736" s="9"/>
      <c r="P736" s="9"/>
    </row>
    <row r="737" ht="14.25" customHeight="1">
      <c r="H737" s="9"/>
      <c r="I737" s="9"/>
      <c r="J737" s="9"/>
      <c r="K737" s="9"/>
      <c r="L737" s="9"/>
      <c r="M737" s="9"/>
      <c r="N737" s="9"/>
      <c r="O737" s="9"/>
      <c r="P737" s="9"/>
    </row>
    <row r="738" ht="14.25" customHeight="1">
      <c r="H738" s="9"/>
      <c r="I738" s="9"/>
      <c r="J738" s="9"/>
      <c r="K738" s="9"/>
      <c r="L738" s="9"/>
      <c r="M738" s="9"/>
      <c r="N738" s="9"/>
      <c r="O738" s="9"/>
      <c r="P738" s="9"/>
    </row>
    <row r="739" ht="14.25" customHeight="1">
      <c r="H739" s="9"/>
      <c r="I739" s="9"/>
      <c r="J739" s="9"/>
      <c r="K739" s="9"/>
      <c r="L739" s="9"/>
      <c r="M739" s="9"/>
      <c r="N739" s="9"/>
      <c r="O739" s="9"/>
      <c r="P739" s="9"/>
    </row>
    <row r="740" ht="14.25" customHeight="1">
      <c r="H740" s="9"/>
      <c r="I740" s="9"/>
      <c r="J740" s="9"/>
      <c r="K740" s="9"/>
      <c r="L740" s="9"/>
      <c r="M740" s="9"/>
      <c r="N740" s="9"/>
      <c r="O740" s="9"/>
      <c r="P740" s="9"/>
    </row>
    <row r="741" ht="14.25" customHeight="1">
      <c r="H741" s="9"/>
      <c r="I741" s="9"/>
      <c r="J741" s="9"/>
      <c r="K741" s="9"/>
      <c r="L741" s="9"/>
      <c r="M741" s="9"/>
      <c r="N741" s="9"/>
      <c r="O741" s="9"/>
      <c r="P741" s="9"/>
    </row>
    <row r="742" ht="14.25" customHeight="1">
      <c r="H742" s="9"/>
      <c r="I742" s="9"/>
      <c r="J742" s="9"/>
      <c r="K742" s="9"/>
      <c r="L742" s="9"/>
      <c r="M742" s="9"/>
      <c r="N742" s="9"/>
      <c r="O742" s="9"/>
      <c r="P742" s="9"/>
    </row>
    <row r="743" ht="14.25" customHeight="1">
      <c r="H743" s="9"/>
      <c r="I743" s="9"/>
      <c r="J743" s="9"/>
      <c r="K743" s="9"/>
      <c r="L743" s="9"/>
      <c r="M743" s="9"/>
      <c r="N743" s="9"/>
      <c r="O743" s="9"/>
      <c r="P743" s="9"/>
    </row>
    <row r="744" ht="14.25" customHeight="1">
      <c r="H744" s="9"/>
      <c r="I744" s="9"/>
      <c r="J744" s="9"/>
      <c r="K744" s="9"/>
      <c r="L744" s="9"/>
      <c r="M744" s="9"/>
      <c r="N744" s="9"/>
      <c r="O744" s="9"/>
      <c r="P744" s="9"/>
    </row>
    <row r="745" ht="14.25" customHeight="1">
      <c r="H745" s="9"/>
      <c r="I745" s="9"/>
      <c r="J745" s="9"/>
      <c r="K745" s="9"/>
      <c r="L745" s="9"/>
      <c r="M745" s="9"/>
      <c r="N745" s="9"/>
      <c r="O745" s="9"/>
      <c r="P745" s="9"/>
    </row>
    <row r="746" ht="14.25" customHeight="1">
      <c r="H746" s="9"/>
      <c r="I746" s="9"/>
      <c r="J746" s="9"/>
      <c r="K746" s="9"/>
      <c r="L746" s="9"/>
      <c r="M746" s="9"/>
      <c r="N746" s="9"/>
      <c r="O746" s="9"/>
      <c r="P746" s="9"/>
    </row>
    <row r="747" ht="14.25" customHeight="1">
      <c r="H747" s="9"/>
      <c r="I747" s="9"/>
      <c r="J747" s="9"/>
      <c r="K747" s="9"/>
      <c r="L747" s="9"/>
      <c r="M747" s="9"/>
      <c r="N747" s="9"/>
      <c r="O747" s="9"/>
      <c r="P747" s="9"/>
    </row>
    <row r="748" ht="14.25" customHeight="1">
      <c r="H748" s="9"/>
      <c r="I748" s="9"/>
      <c r="J748" s="9"/>
      <c r="K748" s="9"/>
      <c r="L748" s="9"/>
      <c r="M748" s="9"/>
      <c r="N748" s="9"/>
      <c r="O748" s="9"/>
      <c r="P748" s="9"/>
    </row>
    <row r="749" ht="14.25" customHeight="1">
      <c r="H749" s="9"/>
      <c r="I749" s="9"/>
      <c r="J749" s="9"/>
      <c r="K749" s="9"/>
      <c r="L749" s="9"/>
      <c r="M749" s="9"/>
      <c r="N749" s="9"/>
      <c r="O749" s="9"/>
      <c r="P749" s="9"/>
    </row>
    <row r="750" ht="14.25" customHeight="1">
      <c r="H750" s="9"/>
      <c r="I750" s="9"/>
      <c r="J750" s="9"/>
      <c r="K750" s="9"/>
      <c r="L750" s="9"/>
      <c r="M750" s="9"/>
      <c r="N750" s="9"/>
      <c r="O750" s="9"/>
      <c r="P750" s="9"/>
    </row>
    <row r="751" ht="14.25" customHeight="1">
      <c r="H751" s="9"/>
      <c r="I751" s="9"/>
      <c r="J751" s="9"/>
      <c r="K751" s="9"/>
      <c r="L751" s="9"/>
      <c r="M751" s="9"/>
      <c r="N751" s="9"/>
      <c r="O751" s="9"/>
      <c r="P751" s="9"/>
    </row>
    <row r="752" ht="14.25" customHeight="1">
      <c r="H752" s="9"/>
      <c r="I752" s="9"/>
      <c r="J752" s="9"/>
      <c r="K752" s="9"/>
      <c r="L752" s="9"/>
      <c r="M752" s="9"/>
      <c r="N752" s="9"/>
      <c r="O752" s="9"/>
      <c r="P752" s="9"/>
    </row>
    <row r="753" ht="14.25" customHeight="1">
      <c r="H753" s="9"/>
      <c r="I753" s="9"/>
      <c r="J753" s="9"/>
      <c r="K753" s="9"/>
      <c r="L753" s="9"/>
      <c r="M753" s="9"/>
      <c r="N753" s="9"/>
      <c r="O753" s="9"/>
      <c r="P753" s="9"/>
    </row>
    <row r="754" ht="14.25" customHeight="1">
      <c r="H754" s="9"/>
      <c r="I754" s="9"/>
      <c r="J754" s="9"/>
      <c r="K754" s="9"/>
      <c r="L754" s="9"/>
      <c r="M754" s="9"/>
      <c r="N754" s="9"/>
      <c r="O754" s="9"/>
      <c r="P754" s="9"/>
    </row>
    <row r="755" ht="14.25" customHeight="1">
      <c r="H755" s="9"/>
      <c r="I755" s="9"/>
      <c r="J755" s="9"/>
      <c r="K755" s="9"/>
      <c r="L755" s="9"/>
      <c r="M755" s="9"/>
      <c r="N755" s="9"/>
      <c r="O755" s="9"/>
      <c r="P755" s="9"/>
    </row>
    <row r="756" ht="14.25" customHeight="1">
      <c r="H756" s="9"/>
      <c r="I756" s="9"/>
      <c r="J756" s="9"/>
      <c r="K756" s="9"/>
      <c r="L756" s="9"/>
      <c r="M756" s="9"/>
      <c r="N756" s="9"/>
      <c r="O756" s="9"/>
      <c r="P756" s="9"/>
    </row>
    <row r="757" ht="14.25" customHeight="1">
      <c r="H757" s="9"/>
      <c r="I757" s="9"/>
      <c r="J757" s="9"/>
      <c r="K757" s="9"/>
      <c r="L757" s="9"/>
      <c r="M757" s="9"/>
      <c r="N757" s="9"/>
      <c r="O757" s="9"/>
      <c r="P757" s="9"/>
    </row>
    <row r="758" ht="14.25" customHeight="1">
      <c r="H758" s="9"/>
      <c r="I758" s="9"/>
      <c r="J758" s="9"/>
      <c r="K758" s="9"/>
      <c r="L758" s="9"/>
      <c r="M758" s="9"/>
      <c r="N758" s="9"/>
      <c r="O758" s="9"/>
      <c r="P758" s="9"/>
    </row>
    <row r="759" ht="14.25" customHeight="1">
      <c r="H759" s="9"/>
      <c r="I759" s="9"/>
      <c r="J759" s="9"/>
      <c r="K759" s="9"/>
      <c r="L759" s="9"/>
      <c r="M759" s="9"/>
      <c r="N759" s="9"/>
      <c r="O759" s="9"/>
      <c r="P759" s="9"/>
    </row>
    <row r="760" ht="14.25" customHeight="1">
      <c r="H760" s="9"/>
      <c r="I760" s="9"/>
      <c r="J760" s="9"/>
      <c r="K760" s="9"/>
      <c r="L760" s="9"/>
      <c r="M760" s="9"/>
      <c r="N760" s="9"/>
      <c r="O760" s="9"/>
      <c r="P760" s="9"/>
    </row>
    <row r="761" ht="14.25" customHeight="1">
      <c r="H761" s="9"/>
      <c r="I761" s="9"/>
      <c r="J761" s="9"/>
      <c r="K761" s="9"/>
      <c r="L761" s="9"/>
      <c r="M761" s="9"/>
      <c r="N761" s="9"/>
      <c r="O761" s="9"/>
      <c r="P761" s="9"/>
    </row>
    <row r="762" ht="14.25" customHeight="1">
      <c r="H762" s="9"/>
      <c r="I762" s="9"/>
      <c r="J762" s="9"/>
      <c r="K762" s="9"/>
      <c r="L762" s="9"/>
      <c r="M762" s="9"/>
      <c r="N762" s="9"/>
      <c r="O762" s="9"/>
      <c r="P762" s="9"/>
    </row>
    <row r="763" ht="14.25" customHeight="1">
      <c r="H763" s="9"/>
      <c r="I763" s="9"/>
      <c r="J763" s="9"/>
      <c r="K763" s="9"/>
      <c r="L763" s="9"/>
      <c r="M763" s="9"/>
      <c r="N763" s="9"/>
      <c r="O763" s="9"/>
      <c r="P763" s="9"/>
    </row>
    <row r="764" ht="14.25" customHeight="1">
      <c r="H764" s="9"/>
      <c r="I764" s="9"/>
      <c r="J764" s="9"/>
      <c r="K764" s="9"/>
      <c r="L764" s="9"/>
      <c r="M764" s="9"/>
      <c r="N764" s="9"/>
      <c r="O764" s="9"/>
      <c r="P764" s="9"/>
    </row>
    <row r="765" ht="14.25" customHeight="1">
      <c r="H765" s="9"/>
      <c r="I765" s="9"/>
      <c r="J765" s="9"/>
      <c r="K765" s="9"/>
      <c r="L765" s="9"/>
      <c r="M765" s="9"/>
      <c r="N765" s="9"/>
      <c r="O765" s="9"/>
      <c r="P765" s="9"/>
    </row>
    <row r="766" ht="14.25" customHeight="1">
      <c r="H766" s="9"/>
      <c r="I766" s="9"/>
      <c r="J766" s="9"/>
      <c r="K766" s="9"/>
      <c r="L766" s="9"/>
      <c r="M766" s="9"/>
      <c r="N766" s="9"/>
      <c r="O766" s="9"/>
      <c r="P766" s="9"/>
    </row>
    <row r="767" ht="14.25" customHeight="1">
      <c r="H767" s="9"/>
      <c r="I767" s="9"/>
      <c r="J767" s="9"/>
      <c r="K767" s="9"/>
      <c r="L767" s="9"/>
      <c r="M767" s="9"/>
      <c r="N767" s="9"/>
      <c r="O767" s="9"/>
      <c r="P767" s="9"/>
    </row>
    <row r="768" ht="14.25" customHeight="1">
      <c r="H768" s="9"/>
      <c r="I768" s="9"/>
      <c r="J768" s="9"/>
      <c r="K768" s="9"/>
      <c r="L768" s="9"/>
      <c r="M768" s="9"/>
      <c r="N768" s="9"/>
      <c r="O768" s="9"/>
      <c r="P768" s="9"/>
    </row>
    <row r="769" ht="14.25" customHeight="1">
      <c r="H769" s="9"/>
      <c r="I769" s="9"/>
      <c r="J769" s="9"/>
      <c r="K769" s="9"/>
      <c r="L769" s="9"/>
      <c r="M769" s="9"/>
      <c r="N769" s="9"/>
      <c r="O769" s="9"/>
      <c r="P769" s="9"/>
    </row>
    <row r="770" ht="14.25" customHeight="1">
      <c r="H770" s="9"/>
      <c r="I770" s="9"/>
      <c r="J770" s="9"/>
      <c r="K770" s="9"/>
      <c r="L770" s="9"/>
      <c r="M770" s="9"/>
      <c r="N770" s="9"/>
      <c r="O770" s="9"/>
      <c r="P770" s="9"/>
    </row>
    <row r="771" ht="14.25" customHeight="1">
      <c r="H771" s="9"/>
      <c r="I771" s="9"/>
      <c r="J771" s="9"/>
      <c r="K771" s="9"/>
      <c r="L771" s="9"/>
      <c r="M771" s="9"/>
      <c r="N771" s="9"/>
      <c r="O771" s="9"/>
      <c r="P771" s="9"/>
    </row>
    <row r="772" ht="14.25" customHeight="1">
      <c r="H772" s="9"/>
      <c r="I772" s="9"/>
      <c r="J772" s="9"/>
      <c r="K772" s="9"/>
      <c r="L772" s="9"/>
      <c r="M772" s="9"/>
      <c r="N772" s="9"/>
      <c r="O772" s="9"/>
      <c r="P772" s="9"/>
    </row>
    <row r="773" ht="14.25" customHeight="1">
      <c r="H773" s="9"/>
      <c r="I773" s="9"/>
      <c r="J773" s="9"/>
      <c r="K773" s="9"/>
      <c r="L773" s="9"/>
      <c r="M773" s="9"/>
      <c r="N773" s="9"/>
      <c r="O773" s="9"/>
      <c r="P773" s="9"/>
    </row>
    <row r="774" ht="14.25" customHeight="1">
      <c r="H774" s="9"/>
      <c r="I774" s="9"/>
      <c r="J774" s="9"/>
      <c r="K774" s="9"/>
      <c r="L774" s="9"/>
      <c r="M774" s="9"/>
      <c r="N774" s="9"/>
      <c r="O774" s="9"/>
      <c r="P774" s="9"/>
    </row>
    <row r="775" ht="14.25" customHeight="1">
      <c r="H775" s="9"/>
      <c r="I775" s="9"/>
      <c r="J775" s="9"/>
      <c r="K775" s="9"/>
      <c r="L775" s="9"/>
      <c r="M775" s="9"/>
      <c r="N775" s="9"/>
      <c r="O775" s="9"/>
      <c r="P775" s="9"/>
    </row>
    <row r="776" ht="14.25" customHeight="1">
      <c r="H776" s="9"/>
      <c r="I776" s="9"/>
      <c r="J776" s="9"/>
      <c r="K776" s="9"/>
      <c r="L776" s="9"/>
      <c r="M776" s="9"/>
      <c r="N776" s="9"/>
      <c r="O776" s="9"/>
      <c r="P776" s="9"/>
    </row>
    <row r="777" ht="14.25" customHeight="1">
      <c r="H777" s="9"/>
      <c r="I777" s="9"/>
      <c r="J777" s="9"/>
      <c r="K777" s="9"/>
      <c r="L777" s="9"/>
      <c r="M777" s="9"/>
      <c r="N777" s="9"/>
      <c r="O777" s="9"/>
      <c r="P777" s="9"/>
    </row>
    <row r="778" ht="14.25" customHeight="1">
      <c r="H778" s="9"/>
      <c r="I778" s="9"/>
      <c r="J778" s="9"/>
      <c r="K778" s="9"/>
      <c r="L778" s="9"/>
      <c r="M778" s="9"/>
      <c r="N778" s="9"/>
      <c r="O778" s="9"/>
      <c r="P778" s="9"/>
    </row>
    <row r="779" ht="14.25" customHeight="1">
      <c r="H779" s="9"/>
      <c r="I779" s="9"/>
      <c r="J779" s="9"/>
      <c r="K779" s="9"/>
      <c r="L779" s="9"/>
      <c r="M779" s="9"/>
      <c r="N779" s="9"/>
      <c r="O779" s="9"/>
      <c r="P779" s="9"/>
    </row>
    <row r="780" ht="14.25" customHeight="1">
      <c r="H780" s="9"/>
      <c r="I780" s="9"/>
      <c r="J780" s="9"/>
      <c r="K780" s="9"/>
      <c r="L780" s="9"/>
      <c r="M780" s="9"/>
      <c r="N780" s="9"/>
      <c r="O780" s="9"/>
      <c r="P780" s="9"/>
    </row>
    <row r="781" ht="14.25" customHeight="1">
      <c r="H781" s="9"/>
      <c r="I781" s="9"/>
      <c r="J781" s="9"/>
      <c r="K781" s="9"/>
      <c r="L781" s="9"/>
      <c r="M781" s="9"/>
      <c r="N781" s="9"/>
      <c r="O781" s="9"/>
      <c r="P781" s="9"/>
    </row>
    <row r="782" ht="14.25" customHeight="1">
      <c r="H782" s="9"/>
      <c r="I782" s="9"/>
      <c r="J782" s="9"/>
      <c r="K782" s="9"/>
      <c r="L782" s="9"/>
      <c r="M782" s="9"/>
      <c r="N782" s="9"/>
      <c r="O782" s="9"/>
      <c r="P782" s="9"/>
    </row>
    <row r="783" ht="14.25" customHeight="1">
      <c r="H783" s="9"/>
      <c r="I783" s="9"/>
      <c r="J783" s="9"/>
      <c r="K783" s="9"/>
      <c r="L783" s="9"/>
      <c r="M783" s="9"/>
      <c r="N783" s="9"/>
      <c r="O783" s="9"/>
      <c r="P783" s="9"/>
    </row>
    <row r="784" ht="14.25" customHeight="1">
      <c r="H784" s="9"/>
      <c r="I784" s="9"/>
      <c r="J784" s="9"/>
      <c r="K784" s="9"/>
      <c r="L784" s="9"/>
      <c r="M784" s="9"/>
      <c r="N784" s="9"/>
      <c r="O784" s="9"/>
      <c r="P784" s="9"/>
    </row>
    <row r="785" ht="14.25" customHeight="1">
      <c r="H785" s="9"/>
      <c r="I785" s="9"/>
      <c r="J785" s="9"/>
      <c r="K785" s="9"/>
      <c r="L785" s="9"/>
      <c r="M785" s="9"/>
      <c r="N785" s="9"/>
      <c r="O785" s="9"/>
      <c r="P785" s="9"/>
    </row>
    <row r="786" ht="14.25" customHeight="1">
      <c r="H786" s="9"/>
      <c r="I786" s="9"/>
      <c r="J786" s="9"/>
      <c r="K786" s="9"/>
      <c r="L786" s="9"/>
      <c r="M786" s="9"/>
      <c r="N786" s="9"/>
      <c r="O786" s="9"/>
      <c r="P786" s="9"/>
    </row>
    <row r="787" ht="14.25" customHeight="1">
      <c r="H787" s="9"/>
      <c r="I787" s="9"/>
      <c r="J787" s="9"/>
      <c r="K787" s="9"/>
      <c r="L787" s="9"/>
      <c r="M787" s="9"/>
      <c r="N787" s="9"/>
      <c r="O787" s="9"/>
      <c r="P787" s="9"/>
    </row>
    <row r="788" ht="14.25" customHeight="1">
      <c r="H788" s="9"/>
      <c r="I788" s="9"/>
      <c r="J788" s="9"/>
      <c r="K788" s="9"/>
      <c r="L788" s="9"/>
      <c r="M788" s="9"/>
      <c r="N788" s="9"/>
      <c r="O788" s="9"/>
      <c r="P788" s="9"/>
    </row>
    <row r="789" ht="14.25" customHeight="1">
      <c r="H789" s="9"/>
      <c r="I789" s="9"/>
      <c r="J789" s="9"/>
      <c r="K789" s="9"/>
      <c r="L789" s="9"/>
      <c r="M789" s="9"/>
      <c r="N789" s="9"/>
      <c r="O789" s="9"/>
      <c r="P789" s="9"/>
    </row>
    <row r="790" ht="14.25" customHeight="1">
      <c r="H790" s="9"/>
      <c r="I790" s="9"/>
      <c r="J790" s="9"/>
      <c r="K790" s="9"/>
      <c r="L790" s="9"/>
      <c r="M790" s="9"/>
      <c r="N790" s="9"/>
      <c r="O790" s="9"/>
      <c r="P790" s="9"/>
    </row>
    <row r="791" ht="14.25" customHeight="1">
      <c r="H791" s="9"/>
      <c r="I791" s="9"/>
      <c r="J791" s="9"/>
      <c r="K791" s="9"/>
      <c r="L791" s="9"/>
      <c r="M791" s="9"/>
      <c r="N791" s="9"/>
      <c r="O791" s="9"/>
      <c r="P791" s="9"/>
    </row>
    <row r="792" ht="14.25" customHeight="1">
      <c r="H792" s="9"/>
      <c r="I792" s="9"/>
      <c r="J792" s="9"/>
      <c r="K792" s="9"/>
      <c r="L792" s="9"/>
      <c r="M792" s="9"/>
      <c r="N792" s="9"/>
      <c r="O792" s="9"/>
      <c r="P792" s="9"/>
    </row>
    <row r="793" ht="14.25" customHeight="1">
      <c r="H793" s="9"/>
      <c r="I793" s="9"/>
      <c r="J793" s="9"/>
      <c r="K793" s="9"/>
      <c r="L793" s="9"/>
      <c r="M793" s="9"/>
      <c r="N793" s="9"/>
      <c r="O793" s="9"/>
      <c r="P793" s="9"/>
    </row>
    <row r="794" ht="14.25" customHeight="1">
      <c r="H794" s="9"/>
      <c r="I794" s="9"/>
      <c r="J794" s="9"/>
      <c r="K794" s="9"/>
      <c r="L794" s="9"/>
      <c r="M794" s="9"/>
      <c r="N794" s="9"/>
      <c r="O794" s="9"/>
      <c r="P794" s="9"/>
    </row>
    <row r="795" ht="14.25" customHeight="1">
      <c r="H795" s="9"/>
      <c r="I795" s="9"/>
      <c r="J795" s="9"/>
      <c r="K795" s="9"/>
      <c r="L795" s="9"/>
      <c r="M795" s="9"/>
      <c r="N795" s="9"/>
      <c r="O795" s="9"/>
      <c r="P795" s="9"/>
    </row>
    <row r="796" ht="14.25" customHeight="1">
      <c r="H796" s="9"/>
      <c r="I796" s="9"/>
      <c r="J796" s="9"/>
      <c r="K796" s="9"/>
      <c r="L796" s="9"/>
      <c r="M796" s="9"/>
      <c r="N796" s="9"/>
      <c r="O796" s="9"/>
      <c r="P796" s="9"/>
    </row>
    <row r="797" ht="14.25" customHeight="1">
      <c r="H797" s="9"/>
      <c r="I797" s="9"/>
      <c r="J797" s="9"/>
      <c r="K797" s="9"/>
      <c r="L797" s="9"/>
      <c r="M797" s="9"/>
      <c r="N797" s="9"/>
      <c r="O797" s="9"/>
      <c r="P797" s="9"/>
    </row>
    <row r="798" ht="14.25" customHeight="1">
      <c r="H798" s="9"/>
      <c r="I798" s="9"/>
      <c r="J798" s="9"/>
      <c r="K798" s="9"/>
      <c r="L798" s="9"/>
      <c r="M798" s="9"/>
      <c r="N798" s="9"/>
      <c r="O798" s="9"/>
      <c r="P798" s="9"/>
    </row>
    <row r="799" ht="14.25" customHeight="1">
      <c r="H799" s="9"/>
      <c r="I799" s="9"/>
      <c r="J799" s="9"/>
      <c r="K799" s="9"/>
      <c r="L799" s="9"/>
      <c r="M799" s="9"/>
      <c r="N799" s="9"/>
      <c r="O799" s="9"/>
      <c r="P799" s="9"/>
    </row>
    <row r="800" ht="14.25" customHeight="1">
      <c r="H800" s="9"/>
      <c r="I800" s="9"/>
      <c r="J800" s="9"/>
      <c r="K800" s="9"/>
      <c r="L800" s="9"/>
      <c r="M800" s="9"/>
      <c r="N800" s="9"/>
      <c r="O800" s="9"/>
      <c r="P800" s="9"/>
    </row>
    <row r="801" ht="14.25" customHeight="1">
      <c r="H801" s="9"/>
      <c r="I801" s="9"/>
      <c r="J801" s="9"/>
      <c r="K801" s="9"/>
      <c r="L801" s="9"/>
      <c r="M801" s="9"/>
      <c r="N801" s="9"/>
      <c r="O801" s="9"/>
      <c r="P801" s="9"/>
    </row>
    <row r="802" ht="14.25" customHeight="1">
      <c r="H802" s="9"/>
      <c r="I802" s="9"/>
      <c r="J802" s="9"/>
      <c r="K802" s="9"/>
      <c r="L802" s="9"/>
      <c r="M802" s="9"/>
      <c r="N802" s="9"/>
      <c r="O802" s="9"/>
      <c r="P802" s="9"/>
    </row>
    <row r="803" ht="14.25" customHeight="1">
      <c r="H803" s="9"/>
      <c r="I803" s="9"/>
      <c r="J803" s="9"/>
      <c r="K803" s="9"/>
      <c r="L803" s="9"/>
      <c r="M803" s="9"/>
      <c r="N803" s="9"/>
      <c r="O803" s="9"/>
      <c r="P803" s="9"/>
    </row>
    <row r="804" ht="14.25" customHeight="1">
      <c r="H804" s="9"/>
      <c r="I804" s="9"/>
      <c r="J804" s="9"/>
      <c r="K804" s="9"/>
      <c r="L804" s="9"/>
      <c r="M804" s="9"/>
      <c r="N804" s="9"/>
      <c r="O804" s="9"/>
      <c r="P804" s="9"/>
    </row>
    <row r="805" ht="14.25" customHeight="1">
      <c r="H805" s="9"/>
      <c r="I805" s="9"/>
      <c r="J805" s="9"/>
      <c r="K805" s="9"/>
      <c r="L805" s="9"/>
      <c r="M805" s="9"/>
      <c r="N805" s="9"/>
      <c r="O805" s="9"/>
      <c r="P805" s="9"/>
    </row>
    <row r="806" ht="14.25" customHeight="1">
      <c r="H806" s="9"/>
      <c r="I806" s="9"/>
      <c r="J806" s="9"/>
      <c r="K806" s="9"/>
      <c r="L806" s="9"/>
      <c r="M806" s="9"/>
      <c r="N806" s="9"/>
      <c r="O806" s="9"/>
      <c r="P806" s="9"/>
    </row>
    <row r="807" ht="14.25" customHeight="1">
      <c r="H807" s="9"/>
      <c r="I807" s="9"/>
      <c r="J807" s="9"/>
      <c r="K807" s="9"/>
      <c r="L807" s="9"/>
      <c r="M807" s="9"/>
      <c r="N807" s="9"/>
      <c r="O807" s="9"/>
      <c r="P807" s="9"/>
    </row>
    <row r="808" ht="14.25" customHeight="1">
      <c r="H808" s="9"/>
      <c r="I808" s="9"/>
      <c r="J808" s="9"/>
      <c r="K808" s="9"/>
      <c r="L808" s="9"/>
      <c r="M808" s="9"/>
      <c r="N808" s="9"/>
      <c r="O808" s="9"/>
      <c r="P808" s="9"/>
    </row>
    <row r="809" ht="14.25" customHeight="1">
      <c r="H809" s="9"/>
      <c r="I809" s="9"/>
      <c r="J809" s="9"/>
      <c r="K809" s="9"/>
      <c r="L809" s="9"/>
      <c r="M809" s="9"/>
      <c r="N809" s="9"/>
      <c r="O809" s="9"/>
      <c r="P809" s="9"/>
    </row>
    <row r="810" ht="14.25" customHeight="1">
      <c r="H810" s="9"/>
      <c r="I810" s="9"/>
      <c r="J810" s="9"/>
      <c r="K810" s="9"/>
      <c r="L810" s="9"/>
      <c r="M810" s="9"/>
      <c r="N810" s="9"/>
      <c r="O810" s="9"/>
      <c r="P810" s="9"/>
    </row>
    <row r="811" ht="14.25" customHeight="1">
      <c r="H811" s="9"/>
      <c r="I811" s="9"/>
      <c r="J811" s="9"/>
      <c r="K811" s="9"/>
      <c r="L811" s="9"/>
      <c r="M811" s="9"/>
      <c r="N811" s="9"/>
      <c r="O811" s="9"/>
      <c r="P811" s="9"/>
    </row>
    <row r="812" ht="14.25" customHeight="1">
      <c r="H812" s="9"/>
      <c r="I812" s="9"/>
      <c r="J812" s="9"/>
      <c r="K812" s="9"/>
      <c r="L812" s="9"/>
      <c r="M812" s="9"/>
      <c r="N812" s="9"/>
      <c r="O812" s="9"/>
      <c r="P812" s="9"/>
    </row>
    <row r="813" ht="14.25" customHeight="1">
      <c r="H813" s="9"/>
      <c r="I813" s="9"/>
      <c r="J813" s="9"/>
      <c r="K813" s="9"/>
      <c r="L813" s="9"/>
      <c r="M813" s="9"/>
      <c r="N813" s="9"/>
      <c r="O813" s="9"/>
      <c r="P813" s="9"/>
    </row>
    <row r="814" ht="14.25" customHeight="1">
      <c r="H814" s="9"/>
      <c r="I814" s="9"/>
      <c r="J814" s="9"/>
      <c r="K814" s="9"/>
      <c r="L814" s="9"/>
      <c r="M814" s="9"/>
      <c r="N814" s="9"/>
      <c r="O814" s="9"/>
      <c r="P814" s="9"/>
    </row>
    <row r="815" ht="14.25" customHeight="1">
      <c r="H815" s="9"/>
      <c r="I815" s="9"/>
      <c r="J815" s="9"/>
      <c r="K815" s="9"/>
      <c r="L815" s="9"/>
      <c r="M815" s="9"/>
      <c r="N815" s="9"/>
      <c r="O815" s="9"/>
      <c r="P815" s="9"/>
    </row>
    <row r="816" ht="14.25" customHeight="1">
      <c r="H816" s="9"/>
      <c r="I816" s="9"/>
      <c r="J816" s="9"/>
      <c r="K816" s="9"/>
      <c r="L816" s="9"/>
      <c r="M816" s="9"/>
      <c r="N816" s="9"/>
      <c r="O816" s="9"/>
      <c r="P816" s="9"/>
    </row>
    <row r="817" ht="14.25" customHeight="1">
      <c r="H817" s="9"/>
      <c r="I817" s="9"/>
      <c r="J817" s="9"/>
      <c r="K817" s="9"/>
      <c r="L817" s="9"/>
      <c r="M817" s="9"/>
      <c r="N817" s="9"/>
      <c r="O817" s="9"/>
      <c r="P817" s="9"/>
    </row>
    <row r="818" ht="14.25" customHeight="1">
      <c r="H818" s="9"/>
      <c r="I818" s="9"/>
      <c r="J818" s="9"/>
      <c r="K818" s="9"/>
      <c r="L818" s="9"/>
      <c r="M818" s="9"/>
      <c r="N818" s="9"/>
      <c r="O818" s="9"/>
      <c r="P818" s="9"/>
    </row>
    <row r="819" ht="14.25" customHeight="1">
      <c r="H819" s="9"/>
      <c r="I819" s="9"/>
      <c r="J819" s="9"/>
      <c r="K819" s="9"/>
      <c r="L819" s="9"/>
      <c r="M819" s="9"/>
      <c r="N819" s="9"/>
      <c r="O819" s="9"/>
      <c r="P819" s="9"/>
    </row>
    <row r="820" ht="14.25" customHeight="1">
      <c r="H820" s="9"/>
      <c r="I820" s="9"/>
      <c r="J820" s="9"/>
      <c r="K820" s="9"/>
      <c r="L820" s="9"/>
      <c r="M820" s="9"/>
      <c r="N820" s="9"/>
      <c r="O820" s="9"/>
      <c r="P820" s="9"/>
    </row>
    <row r="821" ht="14.25" customHeight="1">
      <c r="H821" s="9"/>
      <c r="I821" s="9"/>
      <c r="J821" s="9"/>
      <c r="K821" s="9"/>
      <c r="L821" s="9"/>
      <c r="M821" s="9"/>
      <c r="N821" s="9"/>
      <c r="O821" s="9"/>
      <c r="P821" s="9"/>
    </row>
    <row r="822" ht="14.25" customHeight="1">
      <c r="H822" s="9"/>
      <c r="I822" s="9"/>
      <c r="J822" s="9"/>
      <c r="K822" s="9"/>
      <c r="L822" s="9"/>
      <c r="M822" s="9"/>
      <c r="N822" s="9"/>
      <c r="O822" s="9"/>
      <c r="P822" s="9"/>
    </row>
    <row r="823" ht="14.25" customHeight="1">
      <c r="H823" s="9"/>
      <c r="I823" s="9"/>
      <c r="J823" s="9"/>
      <c r="K823" s="9"/>
      <c r="L823" s="9"/>
      <c r="M823" s="9"/>
      <c r="N823" s="9"/>
      <c r="O823" s="9"/>
      <c r="P823" s="9"/>
    </row>
    <row r="824" ht="14.25" customHeight="1">
      <c r="H824" s="9"/>
      <c r="I824" s="9"/>
      <c r="J824" s="9"/>
      <c r="K824" s="9"/>
      <c r="L824" s="9"/>
      <c r="M824" s="9"/>
      <c r="N824" s="9"/>
      <c r="O824" s="9"/>
      <c r="P824" s="9"/>
    </row>
    <row r="825" ht="14.25" customHeight="1">
      <c r="H825" s="9"/>
      <c r="I825" s="9"/>
      <c r="J825" s="9"/>
      <c r="K825" s="9"/>
      <c r="L825" s="9"/>
      <c r="M825" s="9"/>
      <c r="N825" s="9"/>
      <c r="O825" s="9"/>
      <c r="P825" s="9"/>
    </row>
    <row r="826" ht="14.25" customHeight="1">
      <c r="H826" s="9"/>
      <c r="I826" s="9"/>
      <c r="J826" s="9"/>
      <c r="K826" s="9"/>
      <c r="L826" s="9"/>
      <c r="M826" s="9"/>
      <c r="N826" s="9"/>
      <c r="O826" s="9"/>
      <c r="P826" s="9"/>
    </row>
    <row r="827" ht="14.25" customHeight="1">
      <c r="H827" s="9"/>
      <c r="I827" s="9"/>
      <c r="J827" s="9"/>
      <c r="K827" s="9"/>
      <c r="L827" s="9"/>
      <c r="M827" s="9"/>
      <c r="N827" s="9"/>
      <c r="O827" s="9"/>
      <c r="P827" s="9"/>
    </row>
    <row r="828" ht="14.25" customHeight="1">
      <c r="H828" s="9"/>
      <c r="I828" s="9"/>
      <c r="J828" s="9"/>
      <c r="K828" s="9"/>
      <c r="L828" s="9"/>
      <c r="M828" s="9"/>
      <c r="N828" s="9"/>
      <c r="O828" s="9"/>
      <c r="P828" s="9"/>
    </row>
    <row r="829" ht="14.25" customHeight="1">
      <c r="H829" s="9"/>
      <c r="I829" s="9"/>
      <c r="J829" s="9"/>
      <c r="K829" s="9"/>
      <c r="L829" s="9"/>
      <c r="M829" s="9"/>
      <c r="N829" s="9"/>
      <c r="O829" s="9"/>
      <c r="P829" s="9"/>
    </row>
    <row r="830" ht="14.25" customHeight="1">
      <c r="H830" s="9"/>
      <c r="I830" s="9"/>
      <c r="J830" s="9"/>
      <c r="K830" s="9"/>
      <c r="L830" s="9"/>
      <c r="M830" s="9"/>
      <c r="N830" s="9"/>
      <c r="O830" s="9"/>
      <c r="P830" s="9"/>
    </row>
    <row r="831" ht="14.25" customHeight="1">
      <c r="H831" s="9"/>
      <c r="I831" s="9"/>
      <c r="J831" s="9"/>
      <c r="K831" s="9"/>
      <c r="L831" s="9"/>
      <c r="M831" s="9"/>
      <c r="N831" s="9"/>
      <c r="O831" s="9"/>
      <c r="P831" s="9"/>
    </row>
    <row r="832" ht="14.25" customHeight="1">
      <c r="H832" s="9"/>
      <c r="I832" s="9"/>
      <c r="J832" s="9"/>
      <c r="K832" s="9"/>
      <c r="L832" s="9"/>
      <c r="M832" s="9"/>
      <c r="N832" s="9"/>
      <c r="O832" s="9"/>
      <c r="P832" s="9"/>
    </row>
    <row r="833" ht="14.25" customHeight="1">
      <c r="H833" s="9"/>
      <c r="I833" s="9"/>
      <c r="J833" s="9"/>
      <c r="K833" s="9"/>
      <c r="L833" s="9"/>
      <c r="M833" s="9"/>
      <c r="N833" s="9"/>
      <c r="O833" s="9"/>
      <c r="P833" s="9"/>
    </row>
    <row r="834" ht="14.25" customHeight="1">
      <c r="H834" s="9"/>
      <c r="I834" s="9"/>
      <c r="J834" s="9"/>
      <c r="K834" s="9"/>
      <c r="L834" s="9"/>
      <c r="M834" s="9"/>
      <c r="N834" s="9"/>
      <c r="O834" s="9"/>
      <c r="P834" s="9"/>
    </row>
    <row r="835" ht="14.25" customHeight="1">
      <c r="H835" s="9"/>
      <c r="I835" s="9"/>
      <c r="J835" s="9"/>
      <c r="K835" s="9"/>
      <c r="L835" s="9"/>
      <c r="M835" s="9"/>
      <c r="N835" s="9"/>
      <c r="O835" s="9"/>
      <c r="P835" s="9"/>
    </row>
    <row r="836" ht="14.25" customHeight="1">
      <c r="H836" s="9"/>
      <c r="I836" s="9"/>
      <c r="J836" s="9"/>
      <c r="K836" s="9"/>
      <c r="L836" s="9"/>
      <c r="M836" s="9"/>
      <c r="N836" s="9"/>
      <c r="O836" s="9"/>
      <c r="P836" s="9"/>
    </row>
    <row r="837" ht="14.25" customHeight="1">
      <c r="H837" s="9"/>
      <c r="I837" s="9"/>
      <c r="J837" s="9"/>
      <c r="K837" s="9"/>
      <c r="L837" s="9"/>
      <c r="M837" s="9"/>
      <c r="N837" s="9"/>
      <c r="O837" s="9"/>
      <c r="P837" s="9"/>
    </row>
    <row r="838" ht="14.25" customHeight="1">
      <c r="H838" s="9"/>
      <c r="I838" s="9"/>
      <c r="J838" s="9"/>
      <c r="K838" s="9"/>
      <c r="L838" s="9"/>
      <c r="M838" s="9"/>
      <c r="N838" s="9"/>
      <c r="O838" s="9"/>
      <c r="P838" s="9"/>
    </row>
    <row r="839" ht="14.25" customHeight="1">
      <c r="H839" s="9"/>
      <c r="I839" s="9"/>
      <c r="J839" s="9"/>
      <c r="K839" s="9"/>
      <c r="L839" s="9"/>
      <c r="M839" s="9"/>
      <c r="N839" s="9"/>
      <c r="O839" s="9"/>
      <c r="P839" s="9"/>
    </row>
    <row r="840" ht="14.25" customHeight="1">
      <c r="H840" s="9"/>
      <c r="I840" s="9"/>
      <c r="J840" s="9"/>
      <c r="K840" s="9"/>
      <c r="L840" s="9"/>
      <c r="M840" s="9"/>
      <c r="N840" s="9"/>
      <c r="O840" s="9"/>
      <c r="P840" s="9"/>
    </row>
    <row r="841" ht="14.25" customHeight="1">
      <c r="H841" s="9"/>
      <c r="I841" s="9"/>
      <c r="J841" s="9"/>
      <c r="K841" s="9"/>
      <c r="L841" s="9"/>
      <c r="M841" s="9"/>
      <c r="N841" s="9"/>
      <c r="O841" s="9"/>
      <c r="P841" s="9"/>
    </row>
    <row r="842" ht="14.25" customHeight="1">
      <c r="H842" s="9"/>
      <c r="I842" s="9"/>
      <c r="J842" s="9"/>
      <c r="K842" s="9"/>
      <c r="L842" s="9"/>
      <c r="M842" s="9"/>
      <c r="N842" s="9"/>
      <c r="O842" s="9"/>
      <c r="P842" s="9"/>
    </row>
    <row r="843" ht="14.25" customHeight="1">
      <c r="H843" s="9"/>
      <c r="I843" s="9"/>
      <c r="J843" s="9"/>
      <c r="K843" s="9"/>
      <c r="L843" s="9"/>
      <c r="M843" s="9"/>
      <c r="N843" s="9"/>
      <c r="O843" s="9"/>
      <c r="P843" s="9"/>
    </row>
    <row r="844" ht="14.25" customHeight="1">
      <c r="H844" s="9"/>
      <c r="I844" s="9"/>
      <c r="J844" s="9"/>
      <c r="K844" s="9"/>
      <c r="L844" s="9"/>
      <c r="M844" s="9"/>
      <c r="N844" s="9"/>
      <c r="O844" s="9"/>
      <c r="P844" s="9"/>
    </row>
    <row r="845" ht="14.25" customHeight="1">
      <c r="H845" s="9"/>
      <c r="I845" s="9"/>
      <c r="J845" s="9"/>
      <c r="K845" s="9"/>
      <c r="L845" s="9"/>
      <c r="M845" s="9"/>
      <c r="N845" s="9"/>
      <c r="O845" s="9"/>
      <c r="P845" s="9"/>
    </row>
    <row r="846" ht="14.25" customHeight="1">
      <c r="H846" s="9"/>
      <c r="I846" s="9"/>
      <c r="J846" s="9"/>
      <c r="K846" s="9"/>
      <c r="L846" s="9"/>
      <c r="M846" s="9"/>
      <c r="N846" s="9"/>
      <c r="O846" s="9"/>
      <c r="P846" s="9"/>
    </row>
    <row r="847" ht="14.25" customHeight="1">
      <c r="H847" s="9"/>
      <c r="I847" s="9"/>
      <c r="J847" s="9"/>
      <c r="K847" s="9"/>
      <c r="L847" s="9"/>
      <c r="M847" s="9"/>
      <c r="N847" s="9"/>
      <c r="O847" s="9"/>
      <c r="P847" s="9"/>
    </row>
    <row r="848" ht="14.25" customHeight="1">
      <c r="H848" s="9"/>
      <c r="I848" s="9"/>
      <c r="J848" s="9"/>
      <c r="K848" s="9"/>
      <c r="L848" s="9"/>
      <c r="M848" s="9"/>
      <c r="N848" s="9"/>
      <c r="O848" s="9"/>
      <c r="P848" s="9"/>
    </row>
    <row r="849" ht="14.25" customHeight="1">
      <c r="H849" s="9"/>
      <c r="I849" s="9"/>
      <c r="J849" s="9"/>
      <c r="K849" s="9"/>
      <c r="L849" s="9"/>
      <c r="M849" s="9"/>
      <c r="N849" s="9"/>
      <c r="O849" s="9"/>
      <c r="P849" s="9"/>
    </row>
    <row r="850" ht="14.25" customHeight="1">
      <c r="H850" s="9"/>
      <c r="I850" s="9"/>
      <c r="J850" s="9"/>
      <c r="K850" s="9"/>
      <c r="L850" s="9"/>
      <c r="M850" s="9"/>
      <c r="N850" s="9"/>
      <c r="O850" s="9"/>
      <c r="P850" s="9"/>
    </row>
    <row r="851" ht="14.25" customHeight="1">
      <c r="H851" s="9"/>
      <c r="I851" s="9"/>
      <c r="J851" s="9"/>
      <c r="K851" s="9"/>
      <c r="L851" s="9"/>
      <c r="M851" s="9"/>
      <c r="N851" s="9"/>
      <c r="O851" s="9"/>
      <c r="P851" s="9"/>
    </row>
    <row r="852" ht="14.25" customHeight="1">
      <c r="H852" s="9"/>
      <c r="I852" s="9"/>
      <c r="J852" s="9"/>
      <c r="K852" s="9"/>
      <c r="L852" s="9"/>
      <c r="M852" s="9"/>
      <c r="N852" s="9"/>
      <c r="O852" s="9"/>
      <c r="P852" s="9"/>
    </row>
    <row r="853" ht="14.25" customHeight="1">
      <c r="H853" s="9"/>
      <c r="I853" s="9"/>
      <c r="J853" s="9"/>
      <c r="K853" s="9"/>
      <c r="L853" s="9"/>
      <c r="M853" s="9"/>
      <c r="N853" s="9"/>
      <c r="O853" s="9"/>
      <c r="P853" s="9"/>
    </row>
    <row r="854" ht="14.25" customHeight="1">
      <c r="H854" s="9"/>
      <c r="I854" s="9"/>
      <c r="J854" s="9"/>
      <c r="K854" s="9"/>
      <c r="L854" s="9"/>
      <c r="M854" s="9"/>
      <c r="N854" s="9"/>
      <c r="O854" s="9"/>
      <c r="P854" s="9"/>
    </row>
    <row r="855" ht="14.25" customHeight="1">
      <c r="H855" s="9"/>
      <c r="I855" s="9"/>
      <c r="J855" s="9"/>
      <c r="K855" s="9"/>
      <c r="L855" s="9"/>
      <c r="M855" s="9"/>
      <c r="N855" s="9"/>
      <c r="O855" s="9"/>
      <c r="P855" s="9"/>
    </row>
    <row r="856" ht="14.25" customHeight="1">
      <c r="H856" s="9"/>
      <c r="I856" s="9"/>
      <c r="J856" s="9"/>
      <c r="K856" s="9"/>
      <c r="L856" s="9"/>
      <c r="M856" s="9"/>
      <c r="N856" s="9"/>
      <c r="O856" s="9"/>
      <c r="P856" s="9"/>
    </row>
    <row r="857" ht="14.25" customHeight="1">
      <c r="H857" s="9"/>
      <c r="I857" s="9"/>
      <c r="J857" s="9"/>
      <c r="K857" s="9"/>
      <c r="L857" s="9"/>
      <c r="M857" s="9"/>
      <c r="N857" s="9"/>
      <c r="O857" s="9"/>
      <c r="P857" s="9"/>
    </row>
    <row r="858" ht="14.25" customHeight="1">
      <c r="H858" s="9"/>
      <c r="I858" s="9"/>
      <c r="J858" s="9"/>
      <c r="K858" s="9"/>
      <c r="L858" s="9"/>
      <c r="M858" s="9"/>
      <c r="N858" s="9"/>
      <c r="O858" s="9"/>
      <c r="P858" s="9"/>
    </row>
    <row r="859" ht="14.25" customHeight="1">
      <c r="H859" s="9"/>
      <c r="I859" s="9"/>
      <c r="J859" s="9"/>
      <c r="K859" s="9"/>
      <c r="L859" s="9"/>
      <c r="M859" s="9"/>
      <c r="N859" s="9"/>
      <c r="O859" s="9"/>
      <c r="P859" s="9"/>
    </row>
    <row r="860" ht="14.25" customHeight="1">
      <c r="H860" s="9"/>
      <c r="I860" s="9"/>
      <c r="J860" s="9"/>
      <c r="K860" s="9"/>
      <c r="L860" s="9"/>
      <c r="M860" s="9"/>
      <c r="N860" s="9"/>
      <c r="O860" s="9"/>
      <c r="P860" s="9"/>
    </row>
    <row r="861" ht="14.25" customHeight="1">
      <c r="H861" s="9"/>
      <c r="I861" s="9"/>
      <c r="J861" s="9"/>
      <c r="K861" s="9"/>
      <c r="L861" s="9"/>
      <c r="M861" s="9"/>
      <c r="N861" s="9"/>
      <c r="O861" s="9"/>
      <c r="P861" s="9"/>
    </row>
    <row r="862" ht="14.25" customHeight="1">
      <c r="H862" s="9"/>
      <c r="I862" s="9"/>
      <c r="J862" s="9"/>
      <c r="K862" s="9"/>
      <c r="L862" s="9"/>
      <c r="M862" s="9"/>
      <c r="N862" s="9"/>
      <c r="O862" s="9"/>
      <c r="P862" s="9"/>
    </row>
    <row r="863" ht="14.25" customHeight="1">
      <c r="H863" s="9"/>
      <c r="I863" s="9"/>
      <c r="J863" s="9"/>
      <c r="K863" s="9"/>
      <c r="L863" s="9"/>
      <c r="M863" s="9"/>
      <c r="N863" s="9"/>
      <c r="O863" s="9"/>
      <c r="P863" s="9"/>
    </row>
    <row r="864" ht="14.25" customHeight="1">
      <c r="H864" s="9"/>
      <c r="I864" s="9"/>
      <c r="J864" s="9"/>
      <c r="K864" s="9"/>
      <c r="L864" s="9"/>
      <c r="M864" s="9"/>
      <c r="N864" s="9"/>
      <c r="O864" s="9"/>
      <c r="P864" s="9"/>
    </row>
    <row r="865" ht="14.25" customHeight="1">
      <c r="H865" s="9"/>
      <c r="I865" s="9"/>
      <c r="J865" s="9"/>
      <c r="K865" s="9"/>
      <c r="L865" s="9"/>
      <c r="M865" s="9"/>
      <c r="N865" s="9"/>
      <c r="O865" s="9"/>
      <c r="P865" s="9"/>
    </row>
    <row r="866" ht="14.25" customHeight="1">
      <c r="H866" s="9"/>
      <c r="I866" s="9"/>
      <c r="J866" s="9"/>
      <c r="K866" s="9"/>
      <c r="L866" s="9"/>
      <c r="M866" s="9"/>
      <c r="N866" s="9"/>
      <c r="O866" s="9"/>
      <c r="P866" s="9"/>
    </row>
    <row r="867" ht="14.25" customHeight="1">
      <c r="H867" s="9"/>
      <c r="I867" s="9"/>
      <c r="J867" s="9"/>
      <c r="K867" s="9"/>
      <c r="L867" s="9"/>
      <c r="M867" s="9"/>
      <c r="N867" s="9"/>
      <c r="O867" s="9"/>
      <c r="P867" s="9"/>
    </row>
    <row r="868" ht="14.25" customHeight="1">
      <c r="H868" s="9"/>
      <c r="I868" s="9"/>
      <c r="J868" s="9"/>
      <c r="K868" s="9"/>
      <c r="L868" s="9"/>
      <c r="M868" s="9"/>
      <c r="N868" s="9"/>
      <c r="O868" s="9"/>
      <c r="P868" s="9"/>
    </row>
    <row r="869" ht="14.25" customHeight="1">
      <c r="H869" s="9"/>
      <c r="I869" s="9"/>
      <c r="J869" s="9"/>
      <c r="K869" s="9"/>
      <c r="L869" s="9"/>
      <c r="M869" s="9"/>
      <c r="N869" s="9"/>
      <c r="O869" s="9"/>
      <c r="P869" s="9"/>
    </row>
    <row r="870" ht="14.25" customHeight="1">
      <c r="H870" s="9"/>
      <c r="I870" s="9"/>
      <c r="J870" s="9"/>
      <c r="K870" s="9"/>
      <c r="L870" s="9"/>
      <c r="M870" s="9"/>
      <c r="N870" s="9"/>
      <c r="O870" s="9"/>
      <c r="P870" s="9"/>
    </row>
    <row r="871" ht="14.25" customHeight="1">
      <c r="H871" s="9"/>
      <c r="I871" s="9"/>
      <c r="J871" s="9"/>
      <c r="K871" s="9"/>
      <c r="L871" s="9"/>
      <c r="M871" s="9"/>
      <c r="N871" s="9"/>
      <c r="O871" s="9"/>
      <c r="P871" s="9"/>
    </row>
    <row r="872" ht="14.25" customHeight="1">
      <c r="H872" s="9"/>
      <c r="I872" s="9"/>
      <c r="J872" s="9"/>
      <c r="K872" s="9"/>
      <c r="L872" s="9"/>
      <c r="M872" s="9"/>
      <c r="N872" s="9"/>
      <c r="O872" s="9"/>
      <c r="P872" s="9"/>
    </row>
    <row r="873" ht="14.25" customHeight="1">
      <c r="H873" s="9"/>
      <c r="I873" s="9"/>
      <c r="J873" s="9"/>
      <c r="K873" s="9"/>
      <c r="L873" s="9"/>
      <c r="M873" s="9"/>
      <c r="N873" s="9"/>
      <c r="O873" s="9"/>
      <c r="P873" s="9"/>
    </row>
    <row r="874" ht="14.25" customHeight="1">
      <c r="H874" s="9"/>
      <c r="I874" s="9"/>
      <c r="J874" s="9"/>
      <c r="K874" s="9"/>
      <c r="L874" s="9"/>
      <c r="M874" s="9"/>
      <c r="N874" s="9"/>
      <c r="O874" s="9"/>
      <c r="P874" s="9"/>
    </row>
    <row r="875" ht="14.25" customHeight="1">
      <c r="H875" s="9"/>
      <c r="I875" s="9"/>
      <c r="J875" s="9"/>
      <c r="K875" s="9"/>
      <c r="L875" s="9"/>
      <c r="M875" s="9"/>
      <c r="N875" s="9"/>
      <c r="O875" s="9"/>
      <c r="P875" s="9"/>
    </row>
    <row r="876" ht="14.25" customHeight="1">
      <c r="H876" s="9"/>
      <c r="I876" s="9"/>
      <c r="J876" s="9"/>
      <c r="K876" s="9"/>
      <c r="L876" s="9"/>
      <c r="M876" s="9"/>
      <c r="N876" s="9"/>
      <c r="O876" s="9"/>
      <c r="P876" s="9"/>
    </row>
    <row r="877" ht="14.25" customHeight="1">
      <c r="H877" s="9"/>
      <c r="I877" s="9"/>
      <c r="J877" s="9"/>
      <c r="K877" s="9"/>
      <c r="L877" s="9"/>
      <c r="M877" s="9"/>
      <c r="N877" s="9"/>
      <c r="O877" s="9"/>
      <c r="P877" s="9"/>
    </row>
    <row r="878" ht="14.25" customHeight="1">
      <c r="H878" s="9"/>
      <c r="I878" s="9"/>
      <c r="J878" s="9"/>
      <c r="K878" s="9"/>
      <c r="L878" s="9"/>
      <c r="M878" s="9"/>
      <c r="N878" s="9"/>
      <c r="O878" s="9"/>
      <c r="P878" s="9"/>
    </row>
    <row r="879" ht="14.25" customHeight="1">
      <c r="H879" s="9"/>
      <c r="I879" s="9"/>
      <c r="J879" s="9"/>
      <c r="K879" s="9"/>
      <c r="L879" s="9"/>
      <c r="M879" s="9"/>
      <c r="N879" s="9"/>
      <c r="O879" s="9"/>
      <c r="P879" s="9"/>
    </row>
    <row r="880" ht="14.25" customHeight="1">
      <c r="H880" s="9"/>
      <c r="I880" s="9"/>
      <c r="J880" s="9"/>
      <c r="K880" s="9"/>
      <c r="L880" s="9"/>
      <c r="M880" s="9"/>
      <c r="N880" s="9"/>
      <c r="O880" s="9"/>
      <c r="P880" s="9"/>
    </row>
    <row r="881" ht="14.25" customHeight="1">
      <c r="H881" s="9"/>
      <c r="I881" s="9"/>
      <c r="J881" s="9"/>
      <c r="K881" s="9"/>
      <c r="L881" s="9"/>
      <c r="M881" s="9"/>
      <c r="N881" s="9"/>
      <c r="O881" s="9"/>
      <c r="P881" s="9"/>
    </row>
    <row r="882" ht="14.25" customHeight="1">
      <c r="H882" s="9"/>
      <c r="I882" s="9"/>
      <c r="J882" s="9"/>
      <c r="K882" s="9"/>
      <c r="L882" s="9"/>
      <c r="M882" s="9"/>
      <c r="N882" s="9"/>
      <c r="O882" s="9"/>
      <c r="P882" s="9"/>
    </row>
    <row r="883" ht="14.25" customHeight="1">
      <c r="H883" s="9"/>
      <c r="I883" s="9"/>
      <c r="J883" s="9"/>
      <c r="K883" s="9"/>
      <c r="L883" s="9"/>
      <c r="M883" s="9"/>
      <c r="N883" s="9"/>
      <c r="O883" s="9"/>
      <c r="P883" s="9"/>
    </row>
    <row r="884" ht="14.25" customHeight="1">
      <c r="H884" s="9"/>
      <c r="I884" s="9"/>
      <c r="J884" s="9"/>
      <c r="K884" s="9"/>
      <c r="L884" s="9"/>
      <c r="M884" s="9"/>
      <c r="N884" s="9"/>
      <c r="O884" s="9"/>
      <c r="P884" s="9"/>
    </row>
    <row r="885" ht="14.25" customHeight="1">
      <c r="H885" s="9"/>
      <c r="I885" s="9"/>
      <c r="J885" s="9"/>
      <c r="K885" s="9"/>
      <c r="L885" s="9"/>
      <c r="M885" s="9"/>
      <c r="N885" s="9"/>
      <c r="O885" s="9"/>
      <c r="P885" s="9"/>
    </row>
    <row r="886" ht="14.25" customHeight="1">
      <c r="H886" s="9"/>
      <c r="I886" s="9"/>
      <c r="J886" s="9"/>
      <c r="K886" s="9"/>
      <c r="L886" s="9"/>
      <c r="M886" s="9"/>
      <c r="N886" s="9"/>
      <c r="O886" s="9"/>
      <c r="P886" s="9"/>
    </row>
    <row r="887" ht="14.25" customHeight="1">
      <c r="H887" s="9"/>
      <c r="I887" s="9"/>
      <c r="J887" s="9"/>
      <c r="K887" s="9"/>
      <c r="L887" s="9"/>
      <c r="M887" s="9"/>
      <c r="N887" s="9"/>
      <c r="O887" s="9"/>
      <c r="P887" s="9"/>
    </row>
    <row r="888" ht="14.25" customHeight="1">
      <c r="H888" s="9"/>
      <c r="I888" s="9"/>
      <c r="J888" s="9"/>
      <c r="K888" s="9"/>
      <c r="L888" s="9"/>
      <c r="M888" s="9"/>
      <c r="N888" s="9"/>
      <c r="O888" s="9"/>
      <c r="P888" s="9"/>
    </row>
    <row r="889" ht="14.25" customHeight="1">
      <c r="H889" s="9"/>
      <c r="I889" s="9"/>
      <c r="J889" s="9"/>
      <c r="K889" s="9"/>
      <c r="L889" s="9"/>
      <c r="M889" s="9"/>
      <c r="N889" s="9"/>
      <c r="O889" s="9"/>
      <c r="P889" s="9"/>
    </row>
    <row r="890" ht="14.25" customHeight="1">
      <c r="H890" s="9"/>
      <c r="I890" s="9"/>
      <c r="J890" s="9"/>
      <c r="K890" s="9"/>
      <c r="L890" s="9"/>
      <c r="M890" s="9"/>
      <c r="N890" s="9"/>
      <c r="O890" s="9"/>
      <c r="P890" s="9"/>
    </row>
    <row r="891" ht="14.25" customHeight="1">
      <c r="H891" s="9"/>
      <c r="I891" s="9"/>
      <c r="J891" s="9"/>
      <c r="K891" s="9"/>
      <c r="L891" s="9"/>
      <c r="M891" s="9"/>
      <c r="N891" s="9"/>
      <c r="O891" s="9"/>
      <c r="P891" s="9"/>
    </row>
    <row r="892" ht="14.25" customHeight="1">
      <c r="H892" s="9"/>
      <c r="I892" s="9"/>
      <c r="J892" s="9"/>
      <c r="K892" s="9"/>
      <c r="L892" s="9"/>
      <c r="M892" s="9"/>
      <c r="N892" s="9"/>
      <c r="O892" s="9"/>
      <c r="P892" s="9"/>
    </row>
    <row r="893" ht="14.25" customHeight="1">
      <c r="H893" s="9"/>
      <c r="I893" s="9"/>
      <c r="J893" s="9"/>
      <c r="K893" s="9"/>
      <c r="L893" s="9"/>
      <c r="M893" s="9"/>
      <c r="N893" s="9"/>
      <c r="O893" s="9"/>
      <c r="P893" s="9"/>
    </row>
    <row r="894" ht="14.25" customHeight="1">
      <c r="H894" s="9"/>
      <c r="I894" s="9"/>
      <c r="J894" s="9"/>
      <c r="K894" s="9"/>
      <c r="L894" s="9"/>
      <c r="M894" s="9"/>
      <c r="N894" s="9"/>
      <c r="O894" s="9"/>
      <c r="P894" s="9"/>
    </row>
    <row r="895" ht="14.25" customHeight="1">
      <c r="H895" s="9"/>
      <c r="I895" s="9"/>
      <c r="J895" s="9"/>
      <c r="K895" s="9"/>
      <c r="L895" s="9"/>
      <c r="M895" s="9"/>
      <c r="N895" s="9"/>
      <c r="O895" s="9"/>
      <c r="P895" s="9"/>
    </row>
    <row r="896" ht="14.25" customHeight="1">
      <c r="H896" s="9"/>
      <c r="I896" s="9"/>
      <c r="J896" s="9"/>
      <c r="K896" s="9"/>
      <c r="L896" s="9"/>
      <c r="M896" s="9"/>
      <c r="N896" s="9"/>
      <c r="O896" s="9"/>
      <c r="P896" s="9"/>
    </row>
    <row r="897" ht="14.25" customHeight="1">
      <c r="H897" s="9"/>
      <c r="I897" s="9"/>
      <c r="J897" s="9"/>
      <c r="K897" s="9"/>
      <c r="L897" s="9"/>
      <c r="M897" s="9"/>
      <c r="N897" s="9"/>
      <c r="O897" s="9"/>
      <c r="P897" s="9"/>
    </row>
    <row r="898" ht="14.25" customHeight="1">
      <c r="H898" s="9"/>
      <c r="I898" s="9"/>
      <c r="J898" s="9"/>
      <c r="K898" s="9"/>
      <c r="L898" s="9"/>
      <c r="M898" s="9"/>
      <c r="N898" s="9"/>
      <c r="O898" s="9"/>
      <c r="P898" s="9"/>
    </row>
    <row r="899" ht="14.25" customHeight="1">
      <c r="H899" s="9"/>
      <c r="I899" s="9"/>
      <c r="J899" s="9"/>
      <c r="K899" s="9"/>
      <c r="L899" s="9"/>
      <c r="M899" s="9"/>
      <c r="N899" s="9"/>
      <c r="O899" s="9"/>
      <c r="P899" s="9"/>
    </row>
    <row r="900" ht="14.25" customHeight="1">
      <c r="H900" s="9"/>
      <c r="I900" s="9"/>
      <c r="J900" s="9"/>
      <c r="K900" s="9"/>
      <c r="L900" s="9"/>
      <c r="M900" s="9"/>
      <c r="N900" s="9"/>
      <c r="O900" s="9"/>
      <c r="P900" s="9"/>
    </row>
    <row r="901" ht="14.25" customHeight="1">
      <c r="H901" s="9"/>
      <c r="I901" s="9"/>
      <c r="J901" s="9"/>
      <c r="K901" s="9"/>
      <c r="L901" s="9"/>
      <c r="M901" s="9"/>
      <c r="N901" s="9"/>
      <c r="O901" s="9"/>
      <c r="P901" s="9"/>
    </row>
    <row r="902" ht="14.25" customHeight="1">
      <c r="H902" s="9"/>
      <c r="I902" s="9"/>
      <c r="J902" s="9"/>
      <c r="K902" s="9"/>
      <c r="L902" s="9"/>
      <c r="M902" s="9"/>
      <c r="N902" s="9"/>
      <c r="O902" s="9"/>
      <c r="P902" s="9"/>
    </row>
    <row r="903" ht="14.25" customHeight="1">
      <c r="H903" s="9"/>
      <c r="I903" s="9"/>
      <c r="J903" s="9"/>
      <c r="K903" s="9"/>
      <c r="L903" s="9"/>
      <c r="M903" s="9"/>
      <c r="N903" s="9"/>
      <c r="O903" s="9"/>
      <c r="P903" s="9"/>
    </row>
    <row r="904" ht="14.25" customHeight="1">
      <c r="H904" s="9"/>
      <c r="I904" s="9"/>
      <c r="J904" s="9"/>
      <c r="K904" s="9"/>
      <c r="L904" s="9"/>
      <c r="M904" s="9"/>
      <c r="N904" s="9"/>
      <c r="O904" s="9"/>
      <c r="P904" s="9"/>
    </row>
    <row r="905" ht="14.25" customHeight="1">
      <c r="H905" s="9"/>
      <c r="I905" s="9"/>
      <c r="J905" s="9"/>
      <c r="K905" s="9"/>
      <c r="L905" s="9"/>
      <c r="M905" s="9"/>
      <c r="N905" s="9"/>
      <c r="O905" s="9"/>
      <c r="P905" s="9"/>
    </row>
    <row r="906" ht="14.25" customHeight="1">
      <c r="H906" s="9"/>
      <c r="I906" s="9"/>
      <c r="J906" s="9"/>
      <c r="K906" s="9"/>
      <c r="L906" s="9"/>
      <c r="M906" s="9"/>
      <c r="N906" s="9"/>
      <c r="O906" s="9"/>
      <c r="P906" s="9"/>
    </row>
    <row r="907" ht="14.25" customHeight="1">
      <c r="H907" s="9"/>
      <c r="I907" s="9"/>
      <c r="J907" s="9"/>
      <c r="K907" s="9"/>
      <c r="L907" s="9"/>
      <c r="M907" s="9"/>
      <c r="N907" s="9"/>
      <c r="O907" s="9"/>
      <c r="P907" s="9"/>
    </row>
    <row r="908" ht="14.25" customHeight="1">
      <c r="H908" s="9"/>
      <c r="I908" s="9"/>
      <c r="J908" s="9"/>
      <c r="K908" s="9"/>
      <c r="L908" s="9"/>
      <c r="M908" s="9"/>
      <c r="N908" s="9"/>
      <c r="O908" s="9"/>
      <c r="P908" s="9"/>
    </row>
    <row r="909" ht="14.25" customHeight="1">
      <c r="H909" s="9"/>
      <c r="I909" s="9"/>
      <c r="J909" s="9"/>
      <c r="K909" s="9"/>
      <c r="L909" s="9"/>
      <c r="M909" s="9"/>
      <c r="N909" s="9"/>
      <c r="O909" s="9"/>
      <c r="P909" s="9"/>
    </row>
    <row r="910" ht="14.25" customHeight="1">
      <c r="H910" s="9"/>
      <c r="I910" s="9"/>
      <c r="J910" s="9"/>
      <c r="K910" s="9"/>
      <c r="L910" s="9"/>
      <c r="M910" s="9"/>
      <c r="N910" s="9"/>
      <c r="O910" s="9"/>
      <c r="P910" s="9"/>
    </row>
    <row r="911" ht="14.25" customHeight="1">
      <c r="H911" s="9"/>
      <c r="I911" s="9"/>
      <c r="J911" s="9"/>
      <c r="K911" s="9"/>
      <c r="L911" s="9"/>
      <c r="M911" s="9"/>
      <c r="N911" s="9"/>
      <c r="O911" s="9"/>
      <c r="P911" s="9"/>
    </row>
    <row r="912" ht="14.25" customHeight="1">
      <c r="H912" s="9"/>
      <c r="I912" s="9"/>
      <c r="J912" s="9"/>
      <c r="K912" s="9"/>
      <c r="L912" s="9"/>
      <c r="M912" s="9"/>
      <c r="N912" s="9"/>
      <c r="O912" s="9"/>
      <c r="P912" s="9"/>
    </row>
    <row r="913" ht="14.25" customHeight="1">
      <c r="H913" s="9"/>
      <c r="I913" s="9"/>
      <c r="J913" s="9"/>
      <c r="K913" s="9"/>
      <c r="L913" s="9"/>
      <c r="M913" s="9"/>
      <c r="N913" s="9"/>
      <c r="O913" s="9"/>
      <c r="P913" s="9"/>
    </row>
    <row r="914" ht="14.25" customHeight="1">
      <c r="H914" s="9"/>
      <c r="I914" s="9"/>
      <c r="J914" s="9"/>
      <c r="K914" s="9"/>
      <c r="L914" s="9"/>
      <c r="M914" s="9"/>
      <c r="N914" s="9"/>
      <c r="O914" s="9"/>
      <c r="P914" s="9"/>
    </row>
    <row r="915" ht="14.25" customHeight="1">
      <c r="H915" s="9"/>
      <c r="I915" s="9"/>
      <c r="J915" s="9"/>
      <c r="K915" s="9"/>
      <c r="L915" s="9"/>
      <c r="M915" s="9"/>
      <c r="N915" s="9"/>
      <c r="O915" s="9"/>
      <c r="P915" s="9"/>
    </row>
    <row r="916" ht="14.25" customHeight="1">
      <c r="H916" s="9"/>
      <c r="I916" s="9"/>
      <c r="J916" s="9"/>
      <c r="K916" s="9"/>
      <c r="L916" s="9"/>
      <c r="M916" s="9"/>
      <c r="N916" s="9"/>
      <c r="O916" s="9"/>
      <c r="P916" s="9"/>
    </row>
    <row r="917" ht="14.25" customHeight="1">
      <c r="H917" s="9"/>
      <c r="I917" s="9"/>
      <c r="J917" s="9"/>
      <c r="K917" s="9"/>
      <c r="L917" s="9"/>
      <c r="M917" s="9"/>
      <c r="N917" s="9"/>
      <c r="O917" s="9"/>
      <c r="P917" s="9"/>
    </row>
    <row r="918" ht="14.25" customHeight="1">
      <c r="H918" s="9"/>
      <c r="I918" s="9"/>
      <c r="J918" s="9"/>
      <c r="K918" s="9"/>
      <c r="L918" s="9"/>
      <c r="M918" s="9"/>
      <c r="N918" s="9"/>
      <c r="O918" s="9"/>
      <c r="P918" s="9"/>
    </row>
    <row r="919" ht="14.25" customHeight="1">
      <c r="H919" s="9"/>
      <c r="I919" s="9"/>
      <c r="J919" s="9"/>
      <c r="K919" s="9"/>
      <c r="L919" s="9"/>
      <c r="M919" s="9"/>
      <c r="N919" s="9"/>
      <c r="O919" s="9"/>
      <c r="P919" s="9"/>
    </row>
    <row r="920" ht="14.25" customHeight="1">
      <c r="H920" s="9"/>
      <c r="I920" s="9"/>
      <c r="J920" s="9"/>
      <c r="K920" s="9"/>
      <c r="L920" s="9"/>
      <c r="M920" s="9"/>
      <c r="N920" s="9"/>
      <c r="O920" s="9"/>
      <c r="P920" s="9"/>
    </row>
    <row r="921" ht="14.25" customHeight="1">
      <c r="H921" s="9"/>
      <c r="I921" s="9"/>
      <c r="J921" s="9"/>
      <c r="K921" s="9"/>
      <c r="L921" s="9"/>
      <c r="M921" s="9"/>
      <c r="N921" s="9"/>
      <c r="O921" s="9"/>
      <c r="P921" s="9"/>
    </row>
    <row r="922" ht="14.25" customHeight="1">
      <c r="H922" s="9"/>
      <c r="I922" s="9"/>
      <c r="J922" s="9"/>
      <c r="K922" s="9"/>
      <c r="L922" s="9"/>
      <c r="M922" s="9"/>
      <c r="N922" s="9"/>
      <c r="O922" s="9"/>
      <c r="P922" s="9"/>
    </row>
    <row r="923" ht="14.25" customHeight="1">
      <c r="H923" s="9"/>
      <c r="I923" s="9"/>
      <c r="J923" s="9"/>
      <c r="K923" s="9"/>
      <c r="L923" s="9"/>
      <c r="M923" s="9"/>
      <c r="N923" s="9"/>
      <c r="O923" s="9"/>
      <c r="P923" s="9"/>
    </row>
    <row r="924" ht="14.25" customHeight="1">
      <c r="H924" s="9"/>
      <c r="I924" s="9"/>
      <c r="J924" s="9"/>
      <c r="K924" s="9"/>
      <c r="L924" s="9"/>
      <c r="M924" s="9"/>
      <c r="N924" s="9"/>
      <c r="O924" s="9"/>
      <c r="P924" s="9"/>
    </row>
    <row r="925" ht="14.25" customHeight="1">
      <c r="H925" s="9"/>
      <c r="I925" s="9"/>
      <c r="J925" s="9"/>
      <c r="K925" s="9"/>
      <c r="L925" s="9"/>
      <c r="M925" s="9"/>
      <c r="N925" s="9"/>
      <c r="O925" s="9"/>
      <c r="P925" s="9"/>
    </row>
    <row r="926" ht="14.25" customHeight="1">
      <c r="H926" s="9"/>
      <c r="I926" s="9"/>
      <c r="J926" s="9"/>
      <c r="K926" s="9"/>
      <c r="L926" s="9"/>
      <c r="M926" s="9"/>
      <c r="N926" s="9"/>
      <c r="O926" s="9"/>
      <c r="P926" s="9"/>
    </row>
    <row r="927" ht="14.25" customHeight="1">
      <c r="H927" s="9"/>
      <c r="I927" s="9"/>
      <c r="J927" s="9"/>
      <c r="K927" s="9"/>
      <c r="L927" s="9"/>
      <c r="M927" s="9"/>
      <c r="N927" s="9"/>
      <c r="O927" s="9"/>
      <c r="P927" s="9"/>
    </row>
    <row r="928" ht="14.25" customHeight="1">
      <c r="H928" s="9"/>
      <c r="I928" s="9"/>
      <c r="J928" s="9"/>
      <c r="K928" s="9"/>
      <c r="L928" s="9"/>
      <c r="M928" s="9"/>
      <c r="N928" s="9"/>
      <c r="O928" s="9"/>
      <c r="P928" s="9"/>
    </row>
    <row r="929" ht="14.25" customHeight="1">
      <c r="H929" s="9"/>
      <c r="I929" s="9"/>
      <c r="J929" s="9"/>
      <c r="K929" s="9"/>
      <c r="L929" s="9"/>
      <c r="M929" s="9"/>
      <c r="N929" s="9"/>
      <c r="O929" s="9"/>
      <c r="P929" s="9"/>
    </row>
    <row r="930" ht="14.25" customHeight="1">
      <c r="H930" s="9"/>
      <c r="I930" s="9"/>
      <c r="J930" s="9"/>
      <c r="K930" s="9"/>
      <c r="L930" s="9"/>
      <c r="M930" s="9"/>
      <c r="N930" s="9"/>
      <c r="O930" s="9"/>
      <c r="P930" s="9"/>
    </row>
    <row r="931" ht="14.25" customHeight="1">
      <c r="H931" s="9"/>
      <c r="I931" s="9"/>
      <c r="J931" s="9"/>
      <c r="K931" s="9"/>
      <c r="L931" s="9"/>
      <c r="M931" s="9"/>
      <c r="N931" s="9"/>
      <c r="O931" s="9"/>
      <c r="P931" s="9"/>
    </row>
    <row r="932" ht="14.25" customHeight="1">
      <c r="H932" s="9"/>
      <c r="I932" s="9"/>
      <c r="J932" s="9"/>
      <c r="K932" s="9"/>
      <c r="L932" s="9"/>
      <c r="M932" s="9"/>
      <c r="N932" s="9"/>
      <c r="O932" s="9"/>
      <c r="P932" s="9"/>
    </row>
    <row r="933" ht="14.25" customHeight="1">
      <c r="H933" s="9"/>
      <c r="I933" s="9"/>
      <c r="J933" s="9"/>
      <c r="K933" s="9"/>
      <c r="L933" s="9"/>
      <c r="M933" s="9"/>
      <c r="N933" s="9"/>
      <c r="O933" s="9"/>
      <c r="P933" s="9"/>
    </row>
    <row r="934" ht="14.25" customHeight="1">
      <c r="H934" s="9"/>
      <c r="I934" s="9"/>
      <c r="J934" s="9"/>
      <c r="K934" s="9"/>
      <c r="L934" s="9"/>
      <c r="M934" s="9"/>
      <c r="N934" s="9"/>
      <c r="O934" s="9"/>
      <c r="P934" s="9"/>
    </row>
    <row r="935" ht="14.25" customHeight="1">
      <c r="H935" s="9"/>
      <c r="I935" s="9"/>
      <c r="J935" s="9"/>
      <c r="K935" s="9"/>
      <c r="L935" s="9"/>
      <c r="M935" s="9"/>
      <c r="N935" s="9"/>
      <c r="O935" s="9"/>
      <c r="P935" s="9"/>
    </row>
    <row r="936" ht="14.25" customHeight="1">
      <c r="H936" s="9"/>
      <c r="I936" s="9"/>
      <c r="J936" s="9"/>
      <c r="K936" s="9"/>
      <c r="L936" s="9"/>
      <c r="M936" s="9"/>
      <c r="N936" s="9"/>
      <c r="O936" s="9"/>
      <c r="P936" s="9"/>
    </row>
    <row r="937" ht="14.25" customHeight="1">
      <c r="H937" s="9"/>
      <c r="I937" s="9"/>
      <c r="J937" s="9"/>
      <c r="K937" s="9"/>
      <c r="L937" s="9"/>
      <c r="M937" s="9"/>
      <c r="N937" s="9"/>
      <c r="O937" s="9"/>
      <c r="P937" s="9"/>
    </row>
    <row r="938" ht="14.25" customHeight="1">
      <c r="H938" s="9"/>
      <c r="I938" s="9"/>
      <c r="J938" s="9"/>
      <c r="K938" s="9"/>
      <c r="L938" s="9"/>
      <c r="M938" s="9"/>
      <c r="N938" s="9"/>
      <c r="O938" s="9"/>
      <c r="P938" s="9"/>
    </row>
    <row r="939" ht="14.25" customHeight="1">
      <c r="H939" s="9"/>
      <c r="I939" s="9"/>
      <c r="J939" s="9"/>
      <c r="K939" s="9"/>
      <c r="L939" s="9"/>
      <c r="M939" s="9"/>
      <c r="N939" s="9"/>
      <c r="O939" s="9"/>
      <c r="P939" s="9"/>
    </row>
    <row r="940" ht="14.25" customHeight="1">
      <c r="H940" s="9"/>
      <c r="I940" s="9"/>
      <c r="J940" s="9"/>
      <c r="K940" s="9"/>
      <c r="L940" s="9"/>
      <c r="M940" s="9"/>
      <c r="N940" s="9"/>
      <c r="O940" s="9"/>
      <c r="P940" s="9"/>
    </row>
    <row r="941" ht="14.25" customHeight="1">
      <c r="H941" s="9"/>
      <c r="I941" s="9"/>
      <c r="J941" s="9"/>
      <c r="K941" s="9"/>
      <c r="L941" s="9"/>
      <c r="M941" s="9"/>
      <c r="N941" s="9"/>
      <c r="O941" s="9"/>
      <c r="P941" s="9"/>
    </row>
    <row r="942" ht="14.25" customHeight="1">
      <c r="H942" s="9"/>
      <c r="I942" s="9"/>
      <c r="J942" s="9"/>
      <c r="K942" s="9"/>
      <c r="L942" s="9"/>
      <c r="M942" s="9"/>
      <c r="N942" s="9"/>
      <c r="O942" s="9"/>
      <c r="P942" s="9"/>
    </row>
    <row r="943" ht="14.25" customHeight="1">
      <c r="H943" s="9"/>
      <c r="I943" s="9"/>
      <c r="J943" s="9"/>
      <c r="K943" s="9"/>
      <c r="L943" s="9"/>
      <c r="M943" s="9"/>
      <c r="N943" s="9"/>
      <c r="O943" s="9"/>
      <c r="P943" s="9"/>
    </row>
    <row r="944" ht="14.25" customHeight="1">
      <c r="H944" s="9"/>
      <c r="I944" s="9"/>
      <c r="J944" s="9"/>
      <c r="K944" s="9"/>
      <c r="L944" s="9"/>
      <c r="M944" s="9"/>
      <c r="N944" s="9"/>
      <c r="O944" s="9"/>
      <c r="P944" s="9"/>
    </row>
    <row r="945" ht="14.25" customHeight="1">
      <c r="H945" s="9"/>
      <c r="I945" s="9"/>
      <c r="J945" s="9"/>
      <c r="K945" s="9"/>
      <c r="L945" s="9"/>
      <c r="M945" s="9"/>
      <c r="N945" s="9"/>
      <c r="O945" s="9"/>
      <c r="P945" s="9"/>
    </row>
    <row r="946" ht="14.25" customHeight="1">
      <c r="H946" s="9"/>
      <c r="I946" s="9"/>
      <c r="J946" s="9"/>
      <c r="K946" s="9"/>
      <c r="L946" s="9"/>
      <c r="M946" s="9"/>
      <c r="N946" s="9"/>
      <c r="O946" s="9"/>
      <c r="P946" s="9"/>
    </row>
    <row r="947" ht="14.25" customHeight="1">
      <c r="H947" s="9"/>
      <c r="I947" s="9"/>
      <c r="J947" s="9"/>
      <c r="K947" s="9"/>
      <c r="L947" s="9"/>
      <c r="M947" s="9"/>
      <c r="N947" s="9"/>
      <c r="O947" s="9"/>
      <c r="P947" s="9"/>
    </row>
    <row r="948" ht="14.25" customHeight="1">
      <c r="H948" s="9"/>
      <c r="I948" s="9"/>
      <c r="J948" s="9"/>
      <c r="K948" s="9"/>
      <c r="L948" s="9"/>
      <c r="M948" s="9"/>
      <c r="N948" s="9"/>
      <c r="O948" s="9"/>
      <c r="P948" s="9"/>
    </row>
    <row r="949" ht="14.25" customHeight="1">
      <c r="H949" s="9"/>
      <c r="I949" s="9"/>
      <c r="J949" s="9"/>
      <c r="K949" s="9"/>
      <c r="L949" s="9"/>
      <c r="M949" s="9"/>
      <c r="N949" s="9"/>
      <c r="O949" s="9"/>
      <c r="P949" s="9"/>
    </row>
    <row r="950" ht="14.25" customHeight="1">
      <c r="H950" s="9"/>
      <c r="I950" s="9"/>
      <c r="J950" s="9"/>
      <c r="K950" s="9"/>
      <c r="L950" s="9"/>
      <c r="M950" s="9"/>
      <c r="N950" s="9"/>
      <c r="O950" s="9"/>
      <c r="P950" s="9"/>
    </row>
    <row r="951" ht="14.25" customHeight="1">
      <c r="H951" s="9"/>
      <c r="I951" s="9"/>
      <c r="J951" s="9"/>
      <c r="K951" s="9"/>
      <c r="L951" s="9"/>
      <c r="M951" s="9"/>
      <c r="N951" s="9"/>
      <c r="O951" s="9"/>
      <c r="P951" s="9"/>
    </row>
    <row r="952" ht="14.25" customHeight="1">
      <c r="H952" s="9"/>
      <c r="I952" s="9"/>
      <c r="J952" s="9"/>
      <c r="K952" s="9"/>
      <c r="L952" s="9"/>
      <c r="M952" s="9"/>
      <c r="N952" s="9"/>
      <c r="O952" s="9"/>
      <c r="P952" s="9"/>
    </row>
    <row r="953" ht="14.25" customHeight="1">
      <c r="H953" s="9"/>
      <c r="I953" s="9"/>
      <c r="J953" s="9"/>
      <c r="K953" s="9"/>
      <c r="L953" s="9"/>
      <c r="M953" s="9"/>
      <c r="N953" s="9"/>
      <c r="O953" s="9"/>
      <c r="P953" s="9"/>
    </row>
    <row r="954" ht="14.25" customHeight="1">
      <c r="H954" s="9"/>
      <c r="I954" s="9"/>
      <c r="J954" s="9"/>
      <c r="K954" s="9"/>
      <c r="L954" s="9"/>
      <c r="M954" s="9"/>
      <c r="N954" s="9"/>
      <c r="O954" s="9"/>
      <c r="P954" s="9"/>
    </row>
    <row r="955" ht="14.25" customHeight="1">
      <c r="H955" s="9"/>
      <c r="I955" s="9"/>
      <c r="J955" s="9"/>
      <c r="K955" s="9"/>
      <c r="L955" s="9"/>
      <c r="M955" s="9"/>
      <c r="N955" s="9"/>
      <c r="O955" s="9"/>
      <c r="P955" s="9"/>
    </row>
    <row r="956" ht="14.25" customHeight="1">
      <c r="H956" s="9"/>
      <c r="I956" s="9"/>
      <c r="J956" s="9"/>
      <c r="K956" s="9"/>
      <c r="L956" s="9"/>
      <c r="M956" s="9"/>
      <c r="N956" s="9"/>
      <c r="O956" s="9"/>
      <c r="P956" s="9"/>
    </row>
    <row r="957" ht="14.25" customHeight="1">
      <c r="H957" s="9"/>
      <c r="I957" s="9"/>
      <c r="J957" s="9"/>
      <c r="K957" s="9"/>
      <c r="L957" s="9"/>
      <c r="M957" s="9"/>
      <c r="N957" s="9"/>
      <c r="O957" s="9"/>
      <c r="P957" s="9"/>
    </row>
    <row r="958" ht="14.25" customHeight="1">
      <c r="H958" s="9"/>
      <c r="I958" s="9"/>
      <c r="J958" s="9"/>
      <c r="K958" s="9"/>
      <c r="L958" s="9"/>
      <c r="M958" s="9"/>
      <c r="N958" s="9"/>
      <c r="O958" s="9"/>
      <c r="P958" s="9"/>
    </row>
    <row r="959" ht="14.25" customHeight="1">
      <c r="H959" s="9"/>
      <c r="I959" s="9"/>
      <c r="J959" s="9"/>
      <c r="K959" s="9"/>
      <c r="L959" s="9"/>
      <c r="M959" s="9"/>
      <c r="N959" s="9"/>
      <c r="O959" s="9"/>
      <c r="P959" s="9"/>
    </row>
    <row r="960" ht="14.25" customHeight="1">
      <c r="H960" s="9"/>
      <c r="I960" s="9"/>
      <c r="J960" s="9"/>
      <c r="K960" s="9"/>
      <c r="L960" s="9"/>
      <c r="M960" s="9"/>
      <c r="N960" s="9"/>
      <c r="O960" s="9"/>
      <c r="P960" s="9"/>
    </row>
    <row r="961" ht="14.25" customHeight="1">
      <c r="H961" s="9"/>
      <c r="I961" s="9"/>
      <c r="J961" s="9"/>
      <c r="K961" s="9"/>
      <c r="L961" s="9"/>
      <c r="M961" s="9"/>
      <c r="N961" s="9"/>
      <c r="O961" s="9"/>
      <c r="P961" s="9"/>
    </row>
    <row r="962" ht="14.25" customHeight="1">
      <c r="H962" s="9"/>
      <c r="I962" s="9"/>
      <c r="J962" s="9"/>
      <c r="K962" s="9"/>
      <c r="L962" s="9"/>
      <c r="M962" s="9"/>
      <c r="N962" s="9"/>
      <c r="O962" s="9"/>
      <c r="P962" s="9"/>
    </row>
    <row r="963" ht="14.25" customHeight="1">
      <c r="H963" s="9"/>
      <c r="I963" s="9"/>
      <c r="J963" s="9"/>
      <c r="K963" s="9"/>
      <c r="L963" s="9"/>
      <c r="M963" s="9"/>
      <c r="N963" s="9"/>
      <c r="O963" s="9"/>
      <c r="P963" s="9"/>
    </row>
    <row r="964" ht="14.25" customHeight="1">
      <c r="H964" s="9"/>
      <c r="I964" s="9"/>
      <c r="J964" s="9"/>
      <c r="K964" s="9"/>
      <c r="L964" s="9"/>
      <c r="M964" s="9"/>
      <c r="N964" s="9"/>
      <c r="O964" s="9"/>
      <c r="P964" s="9"/>
    </row>
    <row r="965" ht="14.25" customHeight="1">
      <c r="H965" s="9"/>
      <c r="I965" s="9"/>
      <c r="J965" s="9"/>
      <c r="K965" s="9"/>
      <c r="L965" s="9"/>
      <c r="M965" s="9"/>
      <c r="N965" s="9"/>
      <c r="O965" s="9"/>
      <c r="P965" s="9"/>
    </row>
    <row r="966" ht="14.25" customHeight="1">
      <c r="H966" s="9"/>
      <c r="I966" s="9"/>
      <c r="J966" s="9"/>
      <c r="K966" s="9"/>
      <c r="L966" s="9"/>
      <c r="M966" s="9"/>
      <c r="N966" s="9"/>
      <c r="O966" s="9"/>
      <c r="P966" s="9"/>
    </row>
    <row r="967" ht="14.25" customHeight="1">
      <c r="H967" s="9"/>
      <c r="I967" s="9"/>
      <c r="J967" s="9"/>
      <c r="K967" s="9"/>
      <c r="L967" s="9"/>
      <c r="M967" s="9"/>
      <c r="N967" s="9"/>
      <c r="O967" s="9"/>
      <c r="P967" s="9"/>
    </row>
    <row r="968" ht="14.25" customHeight="1">
      <c r="H968" s="9"/>
      <c r="I968" s="9"/>
      <c r="J968" s="9"/>
      <c r="K968" s="9"/>
      <c r="L968" s="9"/>
      <c r="M968" s="9"/>
      <c r="N968" s="9"/>
      <c r="O968" s="9"/>
      <c r="P968" s="9"/>
    </row>
    <row r="969" ht="14.25" customHeight="1">
      <c r="H969" s="9"/>
      <c r="I969" s="9"/>
      <c r="J969" s="9"/>
      <c r="K969" s="9"/>
      <c r="L969" s="9"/>
      <c r="M969" s="9"/>
      <c r="N969" s="9"/>
      <c r="O969" s="9"/>
      <c r="P969" s="9"/>
    </row>
    <row r="970" ht="14.25" customHeight="1">
      <c r="H970" s="9"/>
      <c r="I970" s="9"/>
      <c r="J970" s="9"/>
      <c r="K970" s="9"/>
      <c r="L970" s="9"/>
      <c r="M970" s="9"/>
      <c r="N970" s="9"/>
      <c r="O970" s="9"/>
      <c r="P970" s="9"/>
    </row>
    <row r="971" ht="14.25" customHeight="1">
      <c r="H971" s="9"/>
      <c r="I971" s="9"/>
      <c r="J971" s="9"/>
      <c r="K971" s="9"/>
      <c r="L971" s="9"/>
      <c r="M971" s="9"/>
      <c r="N971" s="9"/>
      <c r="O971" s="9"/>
      <c r="P971" s="9"/>
    </row>
    <row r="972" ht="14.25" customHeight="1">
      <c r="H972" s="9"/>
      <c r="I972" s="9"/>
      <c r="J972" s="9"/>
      <c r="K972" s="9"/>
      <c r="L972" s="9"/>
      <c r="M972" s="9"/>
      <c r="N972" s="9"/>
      <c r="O972" s="9"/>
      <c r="P972" s="9"/>
    </row>
    <row r="973" ht="14.25" customHeight="1">
      <c r="H973" s="9"/>
      <c r="I973" s="9"/>
      <c r="J973" s="9"/>
      <c r="K973" s="9"/>
      <c r="L973" s="9"/>
      <c r="M973" s="9"/>
      <c r="N973" s="9"/>
      <c r="O973" s="9"/>
      <c r="P973" s="9"/>
    </row>
    <row r="974" ht="14.25" customHeight="1">
      <c r="H974" s="9"/>
      <c r="I974" s="9"/>
      <c r="J974" s="9"/>
      <c r="K974" s="9"/>
      <c r="L974" s="9"/>
      <c r="M974" s="9"/>
      <c r="N974" s="9"/>
      <c r="O974" s="9"/>
      <c r="P974" s="9"/>
    </row>
    <row r="975" ht="14.25" customHeight="1">
      <c r="H975" s="9"/>
      <c r="I975" s="9"/>
      <c r="J975" s="9"/>
      <c r="K975" s="9"/>
      <c r="L975" s="9"/>
      <c r="M975" s="9"/>
      <c r="N975" s="9"/>
      <c r="O975" s="9"/>
      <c r="P975" s="9"/>
    </row>
    <row r="976" ht="14.25" customHeight="1">
      <c r="H976" s="9"/>
      <c r="I976" s="9"/>
      <c r="J976" s="9"/>
      <c r="K976" s="9"/>
      <c r="L976" s="9"/>
      <c r="M976" s="9"/>
      <c r="N976" s="9"/>
      <c r="O976" s="9"/>
      <c r="P976" s="9"/>
    </row>
    <row r="977" ht="14.25" customHeight="1">
      <c r="H977" s="9"/>
      <c r="I977" s="9"/>
      <c r="J977" s="9"/>
      <c r="K977" s="9"/>
      <c r="L977" s="9"/>
      <c r="M977" s="9"/>
      <c r="N977" s="9"/>
      <c r="O977" s="9"/>
      <c r="P977" s="9"/>
    </row>
    <row r="978" ht="14.25" customHeight="1">
      <c r="H978" s="9"/>
      <c r="I978" s="9"/>
      <c r="J978" s="9"/>
      <c r="K978" s="9"/>
      <c r="L978" s="9"/>
      <c r="M978" s="9"/>
      <c r="N978" s="9"/>
      <c r="O978" s="9"/>
      <c r="P978" s="9"/>
    </row>
    <row r="979" ht="14.25" customHeight="1">
      <c r="H979" s="9"/>
      <c r="I979" s="9"/>
      <c r="J979" s="9"/>
      <c r="K979" s="9"/>
      <c r="L979" s="9"/>
      <c r="M979" s="9"/>
      <c r="N979" s="9"/>
      <c r="O979" s="9"/>
      <c r="P979" s="9"/>
    </row>
    <row r="980" ht="14.25" customHeight="1">
      <c r="H980" s="9"/>
      <c r="I980" s="9"/>
      <c r="J980" s="9"/>
      <c r="K980" s="9"/>
      <c r="L980" s="9"/>
      <c r="M980" s="9"/>
      <c r="N980" s="9"/>
      <c r="O980" s="9"/>
      <c r="P980" s="9"/>
    </row>
    <row r="981" ht="14.25" customHeight="1">
      <c r="H981" s="9"/>
      <c r="I981" s="9"/>
      <c r="J981" s="9"/>
      <c r="K981" s="9"/>
      <c r="L981" s="9"/>
      <c r="M981" s="9"/>
      <c r="N981" s="9"/>
      <c r="O981" s="9"/>
      <c r="P981" s="9"/>
    </row>
    <row r="982" ht="14.25" customHeight="1">
      <c r="H982" s="9"/>
      <c r="I982" s="9"/>
      <c r="J982" s="9"/>
      <c r="K982" s="9"/>
      <c r="L982" s="9"/>
      <c r="M982" s="9"/>
      <c r="N982" s="9"/>
      <c r="O982" s="9"/>
      <c r="P982" s="9"/>
    </row>
    <row r="983" ht="14.25" customHeight="1">
      <c r="H983" s="9"/>
      <c r="I983" s="9"/>
      <c r="J983" s="9"/>
      <c r="K983" s="9"/>
      <c r="L983" s="9"/>
      <c r="M983" s="9"/>
      <c r="N983" s="9"/>
      <c r="O983" s="9"/>
      <c r="P983" s="9"/>
    </row>
    <row r="984" ht="14.25" customHeight="1">
      <c r="H984" s="9"/>
      <c r="I984" s="9"/>
      <c r="J984" s="9"/>
      <c r="K984" s="9"/>
      <c r="L984" s="9"/>
      <c r="M984" s="9"/>
      <c r="N984" s="9"/>
      <c r="O984" s="9"/>
      <c r="P984" s="9"/>
    </row>
    <row r="985" ht="14.25" customHeight="1">
      <c r="H985" s="9"/>
      <c r="I985" s="9"/>
      <c r="J985" s="9"/>
      <c r="K985" s="9"/>
      <c r="L985" s="9"/>
      <c r="M985" s="9"/>
      <c r="N985" s="9"/>
      <c r="O985" s="9"/>
      <c r="P985" s="9"/>
    </row>
    <row r="986" ht="14.25" customHeight="1">
      <c r="H986" s="9"/>
      <c r="I986" s="9"/>
      <c r="J986" s="9"/>
      <c r="K986" s="9"/>
      <c r="L986" s="9"/>
      <c r="M986" s="9"/>
      <c r="N986" s="9"/>
      <c r="O986" s="9"/>
      <c r="P986" s="9"/>
    </row>
    <row r="987" ht="14.25" customHeight="1">
      <c r="H987" s="9"/>
      <c r="I987" s="9"/>
      <c r="J987" s="9"/>
      <c r="K987" s="9"/>
      <c r="L987" s="9"/>
      <c r="M987" s="9"/>
      <c r="N987" s="9"/>
      <c r="O987" s="9"/>
      <c r="P987" s="9"/>
    </row>
    <row r="988" ht="14.25" customHeight="1">
      <c r="H988" s="9"/>
      <c r="I988" s="9"/>
      <c r="J988" s="9"/>
      <c r="K988" s="9"/>
      <c r="L988" s="9"/>
      <c r="M988" s="9"/>
      <c r="N988" s="9"/>
      <c r="O988" s="9"/>
      <c r="P988" s="9"/>
    </row>
    <row r="989" ht="14.25" customHeight="1">
      <c r="H989" s="9"/>
      <c r="I989" s="9"/>
      <c r="J989" s="9"/>
      <c r="K989" s="9"/>
      <c r="L989" s="9"/>
      <c r="M989" s="9"/>
      <c r="N989" s="9"/>
      <c r="O989" s="9"/>
      <c r="P989" s="9"/>
    </row>
    <row r="990" ht="14.25" customHeight="1">
      <c r="H990" s="9"/>
      <c r="I990" s="9"/>
      <c r="J990" s="9"/>
      <c r="K990" s="9"/>
      <c r="L990" s="9"/>
      <c r="M990" s="9"/>
      <c r="N990" s="9"/>
      <c r="O990" s="9"/>
      <c r="P990" s="9"/>
    </row>
    <row r="991" ht="14.25" customHeight="1">
      <c r="H991" s="9"/>
      <c r="I991" s="9"/>
      <c r="J991" s="9"/>
      <c r="K991" s="9"/>
      <c r="L991" s="9"/>
      <c r="M991" s="9"/>
      <c r="N991" s="9"/>
      <c r="O991" s="9"/>
      <c r="P991" s="9"/>
    </row>
    <row r="992" ht="14.25" customHeight="1">
      <c r="H992" s="9"/>
      <c r="I992" s="9"/>
      <c r="J992" s="9"/>
      <c r="K992" s="9"/>
      <c r="L992" s="9"/>
      <c r="M992" s="9"/>
      <c r="N992" s="9"/>
      <c r="O992" s="9"/>
      <c r="P992" s="9"/>
    </row>
    <row r="993" ht="14.25" customHeight="1">
      <c r="H993" s="9"/>
      <c r="I993" s="9"/>
      <c r="J993" s="9"/>
      <c r="K993" s="9"/>
      <c r="L993" s="9"/>
      <c r="M993" s="9"/>
      <c r="N993" s="9"/>
      <c r="O993" s="9"/>
      <c r="P993" s="9"/>
    </row>
    <row r="994" ht="14.25" customHeight="1">
      <c r="H994" s="9"/>
      <c r="I994" s="9"/>
      <c r="J994" s="9"/>
      <c r="K994" s="9"/>
      <c r="L994" s="9"/>
      <c r="M994" s="9"/>
      <c r="N994" s="9"/>
      <c r="O994" s="9"/>
      <c r="P994" s="9"/>
    </row>
    <row r="995" ht="14.25" customHeight="1">
      <c r="H995" s="9"/>
      <c r="I995" s="9"/>
      <c r="J995" s="9"/>
      <c r="K995" s="9"/>
      <c r="L995" s="9"/>
      <c r="M995" s="9"/>
      <c r="N995" s="9"/>
      <c r="O995" s="9"/>
      <c r="P995" s="9"/>
    </row>
    <row r="996" ht="14.25" customHeight="1">
      <c r="H996" s="9"/>
      <c r="I996" s="9"/>
      <c r="J996" s="9"/>
      <c r="K996" s="9"/>
      <c r="L996" s="9"/>
      <c r="M996" s="9"/>
      <c r="N996" s="9"/>
      <c r="O996" s="9"/>
      <c r="P996" s="9"/>
    </row>
    <row r="997" ht="14.25" customHeight="1">
      <c r="H997" s="9"/>
      <c r="I997" s="9"/>
      <c r="J997" s="9"/>
      <c r="K997" s="9"/>
      <c r="L997" s="9"/>
      <c r="M997" s="9"/>
      <c r="N997" s="9"/>
      <c r="O997" s="9"/>
      <c r="P997" s="9"/>
    </row>
    <row r="998" ht="14.25" customHeight="1">
      <c r="H998" s="9"/>
      <c r="I998" s="9"/>
      <c r="J998" s="9"/>
      <c r="K998" s="9"/>
      <c r="L998" s="9"/>
      <c r="M998" s="9"/>
      <c r="N998" s="9"/>
      <c r="O998" s="9"/>
      <c r="P998" s="9"/>
    </row>
    <row r="999" ht="14.25" customHeight="1">
      <c r="H999" s="9"/>
      <c r="I999" s="9"/>
      <c r="J999" s="9"/>
      <c r="K999" s="9"/>
      <c r="L999" s="9"/>
      <c r="M999" s="9"/>
      <c r="N999" s="9"/>
      <c r="O999" s="9"/>
      <c r="P999" s="9"/>
    </row>
    <row r="1000" ht="14.25" customHeight="1">
      <c r="H1000" s="9"/>
      <c r="I1000" s="9"/>
      <c r="J1000" s="9"/>
      <c r="K1000" s="9"/>
      <c r="L1000" s="9"/>
      <c r="M1000" s="9"/>
      <c r="N1000" s="9"/>
      <c r="O1000" s="9"/>
      <c r="P1000" s="9"/>
    </row>
  </sheetData>
  <autoFilter ref="$A$1:$S$459"/>
  <hyperlinks>
    <hyperlink r:id="rId1" ref="A4"/>
    <hyperlink r:id="rId2" ref="G5"/>
    <hyperlink r:id="rId3" ref="A12"/>
    <hyperlink r:id="rId4" ref="A30"/>
    <hyperlink r:id="rId5" ref="A38"/>
    <hyperlink r:id="rId6" ref="A50"/>
    <hyperlink r:id="rId7" ref="A52"/>
    <hyperlink r:id="rId8" ref="A54"/>
    <hyperlink r:id="rId9" ref="A56"/>
    <hyperlink r:id="rId10" ref="A57"/>
    <hyperlink r:id="rId11" ref="A59"/>
    <hyperlink r:id="rId12" ref="A60"/>
    <hyperlink r:id="rId13" ref="A63"/>
    <hyperlink r:id="rId14" ref="A64"/>
    <hyperlink r:id="rId15" ref="A65"/>
    <hyperlink r:id="rId16" ref="A70"/>
    <hyperlink r:id="rId17" ref="A76"/>
    <hyperlink r:id="rId18" ref="A78"/>
    <hyperlink r:id="rId19" ref="A80"/>
    <hyperlink r:id="rId20" ref="A93"/>
    <hyperlink r:id="rId21" ref="A113"/>
    <hyperlink r:id="rId22" ref="A116"/>
    <hyperlink r:id="rId23" ref="G128"/>
    <hyperlink r:id="rId24" ref="G175"/>
    <hyperlink r:id="rId25" ref="G187"/>
    <hyperlink r:id="rId26" ref="A329"/>
    <hyperlink r:id="rId27" ref="A334"/>
    <hyperlink r:id="rId28" ref="A406"/>
    <hyperlink r:id="rId29" ref="A418"/>
    <hyperlink r:id="rId30" ref="E457"/>
  </hyperlinks>
  <printOptions/>
  <pageMargins bottom="0.75" footer="0.0" header="0.0" left="0.7" right="0.7" top="0.75"/>
  <pageSetup paperSize="9" orientation="portrait"/>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86"/>
    <col customWidth="1" min="2" max="2" width="23.43"/>
    <col customWidth="1" min="3" max="3" width="20.57"/>
    <col customWidth="1" min="4" max="4" width="188.71"/>
    <col customWidth="1" min="5" max="5" width="19.29"/>
    <col customWidth="1" min="6" max="6" width="26.57"/>
    <col customWidth="1" min="7" max="7" width="35.43"/>
    <col customWidth="1" min="8" max="8" width="8.71"/>
    <col customWidth="1" min="9" max="9" width="23.14"/>
    <col customWidth="1" min="10" max="10" width="18.43"/>
    <col customWidth="1" min="11" max="12" width="8.71"/>
    <col customWidth="1" min="13" max="13" width="21.29"/>
    <col customWidth="1" min="14" max="14" width="28.43"/>
    <col customWidth="1" min="15" max="15" width="25.57"/>
    <col customWidth="1" min="16" max="16" width="28.71"/>
    <col customWidth="1" min="17" max="17" width="13.43"/>
    <col customWidth="1" min="18" max="18" width="18.43"/>
    <col customWidth="1" min="19" max="19" width="12.43"/>
    <col customWidth="1" min="20" max="26" width="8.71"/>
  </cols>
  <sheetData>
    <row r="1" ht="14.25" customHeight="1">
      <c r="A1" s="10" t="s">
        <v>0</v>
      </c>
      <c r="B1" s="1" t="s">
        <v>2</v>
      </c>
      <c r="C1" s="1" t="s">
        <v>4</v>
      </c>
      <c r="D1" s="1" t="s">
        <v>6</v>
      </c>
      <c r="E1" s="1" t="s">
        <v>8</v>
      </c>
      <c r="F1" s="1" t="s">
        <v>10</v>
      </c>
      <c r="G1" s="1" t="s">
        <v>12</v>
      </c>
      <c r="H1" s="4" t="s">
        <v>14</v>
      </c>
      <c r="I1" s="4" t="s">
        <v>16</v>
      </c>
      <c r="J1" s="4" t="s">
        <v>18</v>
      </c>
      <c r="K1" s="4" t="s">
        <v>20</v>
      </c>
      <c r="L1" s="4" t="s">
        <v>22</v>
      </c>
      <c r="M1" s="4" t="s">
        <v>24</v>
      </c>
      <c r="N1" s="3" t="s">
        <v>26</v>
      </c>
      <c r="O1" s="3" t="s">
        <v>28</v>
      </c>
      <c r="P1" s="3" t="s">
        <v>30</v>
      </c>
      <c r="Q1" s="1" t="s">
        <v>32</v>
      </c>
      <c r="R1" s="1" t="s">
        <v>34</v>
      </c>
      <c r="S1" s="1" t="s">
        <v>36</v>
      </c>
    </row>
    <row r="2" ht="14.25" customHeight="1">
      <c r="A2" s="11" t="s">
        <v>1177</v>
      </c>
      <c r="B2" s="2" t="s">
        <v>1178</v>
      </c>
      <c r="D2" s="2" t="s">
        <v>1179</v>
      </c>
      <c r="E2" s="5">
        <v>46159.0</v>
      </c>
      <c r="H2" s="6" t="s">
        <v>69</v>
      </c>
      <c r="I2" s="6" t="s">
        <v>140</v>
      </c>
      <c r="J2" s="6" t="s">
        <v>452</v>
      </c>
      <c r="K2" s="6" t="s">
        <v>142</v>
      </c>
      <c r="L2" s="6" t="s">
        <v>46</v>
      </c>
      <c r="M2" s="6" t="s">
        <v>48</v>
      </c>
      <c r="N2" s="6" t="s">
        <v>1180</v>
      </c>
      <c r="O2" s="6" t="s">
        <v>48</v>
      </c>
      <c r="P2" s="6" t="s">
        <v>1181</v>
      </c>
      <c r="Q2" s="2">
        <v>6.0</v>
      </c>
      <c r="R2" s="2">
        <v>33.0</v>
      </c>
      <c r="S2" s="9">
        <v>0.0</v>
      </c>
    </row>
    <row r="3" ht="14.25" customHeight="1">
      <c r="A3" s="11" t="s">
        <v>1182</v>
      </c>
      <c r="B3" s="2" t="s">
        <v>1183</v>
      </c>
      <c r="D3" s="2" t="s">
        <v>1184</v>
      </c>
      <c r="E3" s="5">
        <v>46159.0</v>
      </c>
      <c r="H3" s="6" t="s">
        <v>69</v>
      </c>
      <c r="I3" s="6" t="s">
        <v>140</v>
      </c>
      <c r="J3" s="6" t="s">
        <v>101</v>
      </c>
      <c r="K3" s="6" t="s">
        <v>142</v>
      </c>
      <c r="L3" s="6" t="s">
        <v>46</v>
      </c>
      <c r="M3" s="6" t="s">
        <v>48</v>
      </c>
      <c r="N3" s="6" t="s">
        <v>48</v>
      </c>
      <c r="O3" s="6" t="s">
        <v>48</v>
      </c>
      <c r="P3" s="6" t="s">
        <v>48</v>
      </c>
      <c r="Q3" s="2">
        <v>0.0</v>
      </c>
      <c r="R3" s="2">
        <v>0.0</v>
      </c>
      <c r="S3" s="9">
        <v>0.0</v>
      </c>
    </row>
    <row r="4" ht="14.25" customHeight="1">
      <c r="A4" s="11" t="s">
        <v>1185</v>
      </c>
      <c r="B4" s="2" t="s">
        <v>1186</v>
      </c>
      <c r="D4" s="2" t="s">
        <v>1187</v>
      </c>
      <c r="E4" s="5">
        <v>46156.0</v>
      </c>
      <c r="H4" s="6" t="s">
        <v>42</v>
      </c>
      <c r="I4" s="6" t="s">
        <v>43</v>
      </c>
      <c r="J4" s="6" t="s">
        <v>959</v>
      </c>
      <c r="K4" s="6" t="s">
        <v>45</v>
      </c>
      <c r="L4" s="6" t="s">
        <v>46</v>
      </c>
      <c r="M4" s="6" t="s">
        <v>1188</v>
      </c>
      <c r="N4" s="6" t="s">
        <v>48</v>
      </c>
      <c r="O4" s="6" t="s">
        <v>1189</v>
      </c>
      <c r="P4" s="6" t="s">
        <v>48</v>
      </c>
      <c r="Q4" s="2">
        <v>15.0</v>
      </c>
      <c r="R4" s="2">
        <v>7.0</v>
      </c>
      <c r="S4" s="9">
        <v>0.0</v>
      </c>
    </row>
    <row r="5" ht="14.25" customHeight="1">
      <c r="A5" s="11" t="s">
        <v>1190</v>
      </c>
      <c r="B5" s="2" t="s">
        <v>1191</v>
      </c>
      <c r="D5" s="2" t="s">
        <v>1192</v>
      </c>
      <c r="E5" s="5">
        <v>46153.0</v>
      </c>
      <c r="H5" s="6" t="s">
        <v>69</v>
      </c>
      <c r="I5" s="6" t="s">
        <v>140</v>
      </c>
      <c r="J5" s="6" t="s">
        <v>141</v>
      </c>
      <c r="K5" s="6" t="s">
        <v>142</v>
      </c>
      <c r="L5" s="6" t="s">
        <v>46</v>
      </c>
      <c r="M5" s="6" t="s">
        <v>48</v>
      </c>
      <c r="N5" s="6" t="s">
        <v>48</v>
      </c>
      <c r="O5" s="6" t="s">
        <v>48</v>
      </c>
      <c r="P5" s="6" t="s">
        <v>1132</v>
      </c>
      <c r="Q5" s="2">
        <v>4.0</v>
      </c>
      <c r="R5" s="2">
        <v>11.0</v>
      </c>
      <c r="S5" s="9">
        <v>0.0</v>
      </c>
    </row>
    <row r="6" ht="14.25" customHeight="1">
      <c r="A6" s="2" t="s">
        <v>1193</v>
      </c>
      <c r="B6" s="2" t="s">
        <v>1194</v>
      </c>
      <c r="D6" s="2" t="s">
        <v>1195</v>
      </c>
      <c r="E6" s="5">
        <v>46153.0</v>
      </c>
      <c r="G6" s="2" t="s">
        <v>1196</v>
      </c>
      <c r="H6" s="6" t="s">
        <v>69</v>
      </c>
      <c r="I6" s="6" t="s">
        <v>140</v>
      </c>
      <c r="J6" s="6" t="s">
        <v>91</v>
      </c>
      <c r="K6" s="6" t="s">
        <v>142</v>
      </c>
      <c r="L6" s="6" t="s">
        <v>46</v>
      </c>
      <c r="M6" s="6" t="s">
        <v>48</v>
      </c>
      <c r="N6" s="6" t="s">
        <v>48</v>
      </c>
      <c r="O6" s="6" t="s">
        <v>48</v>
      </c>
      <c r="P6" s="6" t="s">
        <v>1132</v>
      </c>
      <c r="Q6" s="2">
        <v>26.0</v>
      </c>
      <c r="R6" s="2">
        <v>48.0</v>
      </c>
      <c r="S6" s="9">
        <v>0.0</v>
      </c>
    </row>
    <row r="7" ht="14.25" customHeight="1">
      <c r="A7" s="11" t="s">
        <v>1197</v>
      </c>
      <c r="B7" s="2" t="s">
        <v>82</v>
      </c>
      <c r="D7" s="2" t="s">
        <v>1198</v>
      </c>
      <c r="E7" s="5">
        <v>46150.0</v>
      </c>
      <c r="G7" s="7" t="s">
        <v>1199</v>
      </c>
      <c r="H7" s="6" t="s">
        <v>55</v>
      </c>
      <c r="I7" s="6" t="s">
        <v>84</v>
      </c>
      <c r="J7" s="6" t="s">
        <v>85</v>
      </c>
      <c r="K7" s="6" t="s">
        <v>45</v>
      </c>
      <c r="L7" s="6" t="s">
        <v>46</v>
      </c>
      <c r="M7" s="6" t="s">
        <v>86</v>
      </c>
      <c r="N7" s="6" t="s">
        <v>48</v>
      </c>
      <c r="O7" s="6" t="s">
        <v>87</v>
      </c>
      <c r="P7" s="6" t="s">
        <v>48</v>
      </c>
      <c r="Q7" s="2">
        <v>2.0</v>
      </c>
      <c r="R7" s="2">
        <v>0.0</v>
      </c>
      <c r="S7" s="9">
        <v>0.0</v>
      </c>
    </row>
    <row r="8" ht="14.25" customHeight="1">
      <c r="A8" s="11" t="s">
        <v>1200</v>
      </c>
      <c r="B8" s="2" t="s">
        <v>1201</v>
      </c>
      <c r="D8" s="2" t="s">
        <v>1202</v>
      </c>
      <c r="E8" s="5">
        <v>46149.0</v>
      </c>
      <c r="H8" s="6" t="s">
        <v>69</v>
      </c>
      <c r="I8" s="6" t="s">
        <v>140</v>
      </c>
      <c r="J8" s="6" t="s">
        <v>101</v>
      </c>
      <c r="K8" s="6" t="s">
        <v>142</v>
      </c>
      <c r="L8" s="6" t="s">
        <v>46</v>
      </c>
      <c r="M8" s="6" t="s">
        <v>48</v>
      </c>
      <c r="N8" s="6" t="s">
        <v>48</v>
      </c>
      <c r="O8" s="6" t="s">
        <v>48</v>
      </c>
      <c r="P8" s="6" t="s">
        <v>1203</v>
      </c>
      <c r="Q8" s="2">
        <v>8.0</v>
      </c>
      <c r="R8" s="2">
        <v>32.0</v>
      </c>
      <c r="S8" s="9">
        <v>0.0</v>
      </c>
    </row>
    <row r="9" ht="14.25" customHeight="1">
      <c r="A9" s="11" t="s">
        <v>1204</v>
      </c>
      <c r="B9" s="2" t="s">
        <v>1178</v>
      </c>
      <c r="D9" s="2" t="s">
        <v>1205</v>
      </c>
      <c r="E9" s="5">
        <v>46149.0</v>
      </c>
      <c r="H9" s="6" t="s">
        <v>69</v>
      </c>
      <c r="I9" s="6" t="s">
        <v>140</v>
      </c>
      <c r="J9" s="6" t="s">
        <v>91</v>
      </c>
      <c r="K9" s="6" t="s">
        <v>142</v>
      </c>
      <c r="L9" s="6" t="s">
        <v>46</v>
      </c>
      <c r="M9" s="6" t="s">
        <v>470</v>
      </c>
      <c r="N9" s="6" t="s">
        <v>48</v>
      </c>
      <c r="O9" s="6" t="s">
        <v>48</v>
      </c>
      <c r="P9" s="6" t="s">
        <v>48</v>
      </c>
      <c r="Q9" s="2">
        <v>0.0</v>
      </c>
      <c r="R9" s="2">
        <v>2.0</v>
      </c>
      <c r="S9" s="9">
        <v>0.0</v>
      </c>
    </row>
    <row r="10" ht="14.25" customHeight="1">
      <c r="A10" s="11" t="s">
        <v>1206</v>
      </c>
      <c r="B10" s="2" t="s">
        <v>1207</v>
      </c>
      <c r="D10" s="2" t="s">
        <v>1208</v>
      </c>
      <c r="E10" s="5">
        <v>46146.0</v>
      </c>
      <c r="H10" s="6" t="s">
        <v>69</v>
      </c>
      <c r="I10" s="6" t="s">
        <v>140</v>
      </c>
      <c r="J10" s="6" t="s">
        <v>101</v>
      </c>
      <c r="K10" s="6" t="s">
        <v>142</v>
      </c>
      <c r="L10" s="6" t="s">
        <v>46</v>
      </c>
      <c r="M10" s="6" t="s">
        <v>48</v>
      </c>
      <c r="N10" s="6" t="s">
        <v>48</v>
      </c>
      <c r="O10" s="6" t="s">
        <v>48</v>
      </c>
      <c r="P10" s="6" t="s">
        <v>48</v>
      </c>
      <c r="Q10" s="2">
        <v>1.0</v>
      </c>
      <c r="R10" s="2">
        <v>9.0</v>
      </c>
      <c r="S10" s="9">
        <v>0.0</v>
      </c>
    </row>
    <row r="11" ht="14.25" customHeight="1">
      <c r="A11" s="11" t="s">
        <v>1209</v>
      </c>
      <c r="B11" s="2" t="s">
        <v>1210</v>
      </c>
      <c r="D11" s="2" t="s">
        <v>1211</v>
      </c>
      <c r="E11" s="5">
        <v>46139.0</v>
      </c>
      <c r="H11" s="6" t="s">
        <v>69</v>
      </c>
      <c r="I11" s="6" t="s">
        <v>140</v>
      </c>
      <c r="J11" s="6" t="s">
        <v>101</v>
      </c>
      <c r="K11" s="6" t="s">
        <v>142</v>
      </c>
      <c r="L11" s="6" t="s">
        <v>46</v>
      </c>
      <c r="M11" s="6" t="s">
        <v>48</v>
      </c>
      <c r="N11" s="6" t="s">
        <v>48</v>
      </c>
      <c r="O11" s="6" t="s">
        <v>48</v>
      </c>
      <c r="P11" s="6" t="s">
        <v>48</v>
      </c>
      <c r="Q11" s="2">
        <v>5.0</v>
      </c>
      <c r="R11" s="2">
        <v>14.0</v>
      </c>
      <c r="S11" s="9">
        <v>0.0</v>
      </c>
    </row>
    <row r="12" ht="14.25" customHeight="1">
      <c r="A12" s="11" t="s">
        <v>1212</v>
      </c>
      <c r="B12" s="2" t="s">
        <v>1213</v>
      </c>
      <c r="D12" s="2" t="s">
        <v>1214</v>
      </c>
      <c r="E12" s="5">
        <v>46134.0</v>
      </c>
      <c r="H12" s="6" t="s">
        <v>69</v>
      </c>
      <c r="I12" s="6" t="s">
        <v>140</v>
      </c>
      <c r="J12" s="6" t="s">
        <v>101</v>
      </c>
      <c r="K12" s="6" t="s">
        <v>142</v>
      </c>
      <c r="L12" s="6" t="s">
        <v>46</v>
      </c>
      <c r="M12" s="6" t="s">
        <v>48</v>
      </c>
      <c r="N12" s="6" t="s">
        <v>48</v>
      </c>
      <c r="O12" s="6" t="s">
        <v>48</v>
      </c>
      <c r="P12" s="6" t="s">
        <v>48</v>
      </c>
      <c r="Q12" s="2">
        <v>1.0</v>
      </c>
      <c r="R12" s="2">
        <v>3.0</v>
      </c>
      <c r="S12" s="9">
        <v>0.0</v>
      </c>
    </row>
    <row r="13" ht="14.25" customHeight="1">
      <c r="A13" s="11" t="s">
        <v>1215</v>
      </c>
      <c r="B13" s="2" t="s">
        <v>1216</v>
      </c>
      <c r="D13" s="2" t="s">
        <v>1217</v>
      </c>
      <c r="E13" s="5">
        <v>46128.0</v>
      </c>
      <c r="H13" s="6" t="s">
        <v>69</v>
      </c>
      <c r="I13" s="6" t="s">
        <v>140</v>
      </c>
      <c r="J13" s="6" t="s">
        <v>101</v>
      </c>
      <c r="K13" s="6" t="s">
        <v>142</v>
      </c>
      <c r="L13" s="6" t="s">
        <v>46</v>
      </c>
      <c r="M13" s="6" t="s">
        <v>48</v>
      </c>
      <c r="N13" s="6" t="s">
        <v>48</v>
      </c>
      <c r="O13" s="6" t="s">
        <v>48</v>
      </c>
      <c r="P13" s="6" t="s">
        <v>1203</v>
      </c>
      <c r="Q13" s="2">
        <v>1.0</v>
      </c>
      <c r="R13" s="2">
        <v>9.0</v>
      </c>
      <c r="S13" s="9">
        <v>0.0</v>
      </c>
    </row>
    <row r="14" ht="14.25" customHeight="1">
      <c r="A14" s="11" t="s">
        <v>1218</v>
      </c>
      <c r="B14" s="2" t="s">
        <v>1219</v>
      </c>
      <c r="D14" s="2" t="s">
        <v>1220</v>
      </c>
      <c r="E14" s="5">
        <v>46125.0</v>
      </c>
      <c r="H14" s="6" t="s">
        <v>69</v>
      </c>
      <c r="I14" s="6" t="s">
        <v>140</v>
      </c>
      <c r="J14" s="6" t="s">
        <v>101</v>
      </c>
      <c r="K14" s="6" t="s">
        <v>142</v>
      </c>
      <c r="L14" s="6" t="s">
        <v>46</v>
      </c>
      <c r="M14" s="6" t="s">
        <v>48</v>
      </c>
      <c r="N14" s="6" t="s">
        <v>1221</v>
      </c>
      <c r="O14" s="6" t="s">
        <v>48</v>
      </c>
      <c r="P14" s="6" t="s">
        <v>48</v>
      </c>
      <c r="Q14" s="2">
        <v>2.0</v>
      </c>
      <c r="R14" s="2">
        <v>5.0</v>
      </c>
      <c r="S14" s="9">
        <v>0.0</v>
      </c>
    </row>
    <row r="15" ht="14.25" customHeight="1">
      <c r="A15" s="11" t="s">
        <v>1222</v>
      </c>
      <c r="B15" s="2" t="s">
        <v>1223</v>
      </c>
      <c r="D15" s="2" t="s">
        <v>1224</v>
      </c>
      <c r="E15" s="5">
        <v>46125.0</v>
      </c>
      <c r="H15" s="6" t="s">
        <v>69</v>
      </c>
      <c r="I15" s="6" t="s">
        <v>140</v>
      </c>
      <c r="J15" s="6" t="s">
        <v>141</v>
      </c>
      <c r="K15" s="6" t="s">
        <v>142</v>
      </c>
      <c r="L15" s="6" t="s">
        <v>46</v>
      </c>
      <c r="M15" s="6" t="s">
        <v>48</v>
      </c>
      <c r="N15" s="6" t="s">
        <v>48</v>
      </c>
      <c r="O15" s="6" t="s">
        <v>48</v>
      </c>
      <c r="P15" s="6" t="s">
        <v>201</v>
      </c>
      <c r="Q15" s="2">
        <v>2.0</v>
      </c>
      <c r="R15" s="2">
        <v>17.0</v>
      </c>
      <c r="S15" s="9">
        <v>0.0</v>
      </c>
    </row>
    <row r="16" ht="14.25" customHeight="1">
      <c r="A16" s="11" t="s">
        <v>1225</v>
      </c>
      <c r="B16" s="2" t="s">
        <v>1226</v>
      </c>
      <c r="D16" s="2" t="s">
        <v>1227</v>
      </c>
      <c r="E16" s="5">
        <v>46123.0</v>
      </c>
      <c r="H16" s="6" t="s">
        <v>55</v>
      </c>
      <c r="I16" s="6" t="s">
        <v>56</v>
      </c>
      <c r="J16" s="6" t="s">
        <v>91</v>
      </c>
      <c r="K16" s="6" t="s">
        <v>45</v>
      </c>
      <c r="L16" s="6" t="s">
        <v>46</v>
      </c>
      <c r="M16" s="6" t="s">
        <v>162</v>
      </c>
      <c r="N16" s="6" t="s">
        <v>48</v>
      </c>
      <c r="O16" s="6" t="s">
        <v>48</v>
      </c>
      <c r="P16" s="6" t="s">
        <v>201</v>
      </c>
      <c r="Q16" s="2">
        <v>61.0</v>
      </c>
      <c r="R16" s="2">
        <v>23.0</v>
      </c>
      <c r="S16" s="9">
        <v>4.0</v>
      </c>
    </row>
    <row r="17" ht="14.25" customHeight="1">
      <c r="A17" s="12" t="s">
        <v>1228</v>
      </c>
      <c r="B17" s="2" t="s">
        <v>164</v>
      </c>
      <c r="D17" s="2" t="s">
        <v>165</v>
      </c>
      <c r="E17" s="5">
        <v>46121.0</v>
      </c>
      <c r="H17" s="6" t="s">
        <v>55</v>
      </c>
      <c r="I17" s="6" t="s">
        <v>130</v>
      </c>
      <c r="J17" s="6" t="s">
        <v>57</v>
      </c>
      <c r="K17" s="6" t="s">
        <v>58</v>
      </c>
      <c r="L17" s="13" t="s">
        <v>92</v>
      </c>
      <c r="M17" s="6" t="s">
        <v>48</v>
      </c>
      <c r="N17" s="6" t="s">
        <v>48</v>
      </c>
      <c r="O17" s="6" t="s">
        <v>166</v>
      </c>
      <c r="P17" s="6" t="s">
        <v>48</v>
      </c>
      <c r="Q17" s="2">
        <v>3.0</v>
      </c>
      <c r="R17" s="2">
        <v>2.0</v>
      </c>
      <c r="S17" s="9">
        <v>0.0</v>
      </c>
    </row>
    <row r="18" ht="14.25" customHeight="1">
      <c r="A18" s="11" t="s">
        <v>1229</v>
      </c>
      <c r="B18" s="2" t="s">
        <v>1230</v>
      </c>
      <c r="D18" s="2" t="s">
        <v>1231</v>
      </c>
      <c r="E18" s="5">
        <v>46115.0</v>
      </c>
      <c r="H18" s="6" t="s">
        <v>69</v>
      </c>
      <c r="I18" s="6" t="s">
        <v>70</v>
      </c>
      <c r="J18" s="6" t="s">
        <v>151</v>
      </c>
      <c r="K18" s="6" t="s">
        <v>58</v>
      </c>
      <c r="L18" s="6" t="s">
        <v>46</v>
      </c>
      <c r="M18" s="6" t="s">
        <v>48</v>
      </c>
      <c r="N18" s="6" t="s">
        <v>1232</v>
      </c>
      <c r="O18" s="6" t="s">
        <v>1233</v>
      </c>
      <c r="P18" s="6" t="s">
        <v>48</v>
      </c>
      <c r="Q18" s="2">
        <v>3.0</v>
      </c>
      <c r="R18" s="2">
        <v>0.0</v>
      </c>
      <c r="S18" s="9">
        <v>0.0</v>
      </c>
    </row>
    <row r="19" ht="14.25" customHeight="1">
      <c r="A19" s="11" t="s">
        <v>1234</v>
      </c>
      <c r="B19" s="2" t="s">
        <v>1235</v>
      </c>
      <c r="D19" s="2" t="s">
        <v>1236</v>
      </c>
      <c r="E19" s="5">
        <v>46108.0</v>
      </c>
      <c r="H19" s="6" t="s">
        <v>69</v>
      </c>
      <c r="I19" s="6" t="s">
        <v>140</v>
      </c>
      <c r="J19" s="6" t="s">
        <v>141</v>
      </c>
      <c r="K19" s="6" t="s">
        <v>142</v>
      </c>
      <c r="L19" s="6" t="s">
        <v>46</v>
      </c>
      <c r="M19" s="6" t="s">
        <v>48</v>
      </c>
      <c r="N19" s="6" t="s">
        <v>48</v>
      </c>
      <c r="O19" s="6" t="s">
        <v>48</v>
      </c>
      <c r="P19" s="6" t="s">
        <v>1237</v>
      </c>
      <c r="Q19" s="2">
        <v>14.0</v>
      </c>
      <c r="R19" s="2">
        <v>36.0</v>
      </c>
      <c r="S19" s="9">
        <v>0.0</v>
      </c>
    </row>
    <row r="20" ht="14.25" customHeight="1">
      <c r="A20" s="11" t="s">
        <v>1238</v>
      </c>
      <c r="B20" s="2" t="s">
        <v>1239</v>
      </c>
      <c r="D20" s="2" t="s">
        <v>1240</v>
      </c>
      <c r="E20" s="5">
        <v>46107.0</v>
      </c>
      <c r="G20" s="2" t="s">
        <v>1241</v>
      </c>
      <c r="H20" s="6" t="s">
        <v>42</v>
      </c>
      <c r="I20" s="6" t="s">
        <v>43</v>
      </c>
      <c r="J20" s="6" t="s">
        <v>44</v>
      </c>
      <c r="K20" s="6" t="s">
        <v>45</v>
      </c>
      <c r="L20" s="6" t="s">
        <v>46</v>
      </c>
      <c r="M20" s="6" t="s">
        <v>1242</v>
      </c>
      <c r="N20" s="6" t="s">
        <v>48</v>
      </c>
      <c r="O20" s="6" t="s">
        <v>48</v>
      </c>
      <c r="P20" s="6" t="s">
        <v>48</v>
      </c>
      <c r="Q20" s="2">
        <v>34.0</v>
      </c>
      <c r="R20" s="2">
        <v>41.0</v>
      </c>
      <c r="S20" s="9">
        <v>0.0</v>
      </c>
    </row>
    <row r="21" ht="14.25" customHeight="1">
      <c r="A21" s="11" t="s">
        <v>1243</v>
      </c>
      <c r="B21" s="2" t="s">
        <v>1244</v>
      </c>
      <c r="D21" s="2" t="s">
        <v>1245</v>
      </c>
      <c r="E21" s="5">
        <v>46106.0</v>
      </c>
      <c r="H21" s="6" t="s">
        <v>69</v>
      </c>
      <c r="I21" s="6" t="s">
        <v>140</v>
      </c>
      <c r="J21" s="6" t="s">
        <v>141</v>
      </c>
      <c r="K21" s="6" t="s">
        <v>142</v>
      </c>
      <c r="L21" s="6" t="s">
        <v>71</v>
      </c>
      <c r="M21" s="6" t="s">
        <v>48</v>
      </c>
      <c r="N21" s="6" t="s">
        <v>87</v>
      </c>
      <c r="O21" s="6" t="s">
        <v>48</v>
      </c>
      <c r="P21" s="6" t="s">
        <v>48</v>
      </c>
      <c r="Q21" s="2">
        <v>0.0</v>
      </c>
      <c r="R21" s="2">
        <v>2.0</v>
      </c>
      <c r="S21" s="9">
        <v>0.0</v>
      </c>
    </row>
    <row r="22" ht="14.25" customHeight="1">
      <c r="A22" s="11" t="s">
        <v>1246</v>
      </c>
      <c r="B22" s="2" t="s">
        <v>1247</v>
      </c>
      <c r="D22" s="2" t="s">
        <v>708</v>
      </c>
      <c r="E22" s="5">
        <v>46103.0</v>
      </c>
      <c r="H22" s="9"/>
      <c r="I22" s="9"/>
      <c r="J22" s="9"/>
      <c r="K22" s="9"/>
      <c r="L22" s="9"/>
      <c r="M22" s="9"/>
      <c r="N22" s="9"/>
      <c r="O22" s="9"/>
      <c r="P22" s="9"/>
      <c r="Q22" s="2">
        <v>1.0</v>
      </c>
      <c r="R22" s="2">
        <v>0.0</v>
      </c>
      <c r="S22" s="9">
        <v>0.0</v>
      </c>
    </row>
    <row r="23" ht="14.25" customHeight="1">
      <c r="A23" s="12" t="s">
        <v>1248</v>
      </c>
      <c r="B23" s="2" t="s">
        <v>1249</v>
      </c>
      <c r="D23" s="2" t="s">
        <v>1250</v>
      </c>
      <c r="E23" s="5">
        <v>46100.0</v>
      </c>
      <c r="G23" s="2" t="s">
        <v>1251</v>
      </c>
      <c r="H23" s="6" t="s">
        <v>69</v>
      </c>
      <c r="I23" s="6" t="s">
        <v>70</v>
      </c>
      <c r="J23" s="6" t="s">
        <v>151</v>
      </c>
      <c r="K23" s="6" t="s">
        <v>719</v>
      </c>
      <c r="L23" s="6" t="s">
        <v>46</v>
      </c>
      <c r="M23" s="6" t="s">
        <v>813</v>
      </c>
      <c r="N23" s="6" t="s">
        <v>1252</v>
      </c>
      <c r="O23" s="6" t="s">
        <v>48</v>
      </c>
      <c r="P23" s="6" t="s">
        <v>48</v>
      </c>
      <c r="Q23" s="2">
        <v>63.0</v>
      </c>
      <c r="R23" s="2">
        <v>29.0</v>
      </c>
      <c r="S23" s="9">
        <v>0.0</v>
      </c>
    </row>
    <row r="24" ht="14.25" customHeight="1">
      <c r="A24" s="11" t="s">
        <v>1253</v>
      </c>
      <c r="B24" s="2" t="s">
        <v>1254</v>
      </c>
      <c r="D24" s="2" t="s">
        <v>1255</v>
      </c>
      <c r="E24" s="5">
        <v>46095.0</v>
      </c>
      <c r="G24" s="2" t="s">
        <v>1256</v>
      </c>
      <c r="H24" s="6" t="s">
        <v>55</v>
      </c>
      <c r="I24" s="6" t="s">
        <v>130</v>
      </c>
      <c r="J24" s="6" t="s">
        <v>57</v>
      </c>
      <c r="K24" s="6" t="s">
        <v>58</v>
      </c>
      <c r="L24" s="13" t="s">
        <v>92</v>
      </c>
      <c r="M24" s="6" t="s">
        <v>48</v>
      </c>
      <c r="N24" s="6" t="s">
        <v>1257</v>
      </c>
      <c r="O24" s="6" t="s">
        <v>48</v>
      </c>
      <c r="P24" s="6" t="s">
        <v>48</v>
      </c>
      <c r="Q24" s="2">
        <v>0.0</v>
      </c>
      <c r="R24" s="2">
        <v>0.0</v>
      </c>
      <c r="S24" s="9">
        <v>0.0</v>
      </c>
    </row>
    <row r="25" ht="14.25" customHeight="1">
      <c r="A25" s="11" t="s">
        <v>1258</v>
      </c>
      <c r="B25" s="2" t="s">
        <v>1259</v>
      </c>
      <c r="D25" s="2" t="s">
        <v>1260</v>
      </c>
      <c r="E25" s="5">
        <v>46094.0</v>
      </c>
      <c r="H25" s="6" t="s">
        <v>69</v>
      </c>
      <c r="I25" s="6" t="s">
        <v>140</v>
      </c>
      <c r="J25" s="6" t="s">
        <v>141</v>
      </c>
      <c r="K25" s="6" t="s">
        <v>142</v>
      </c>
      <c r="L25" s="6" t="s">
        <v>46</v>
      </c>
      <c r="M25" s="6" t="s">
        <v>48</v>
      </c>
      <c r="N25" s="6" t="s">
        <v>1261</v>
      </c>
      <c r="O25" s="6" t="s">
        <v>48</v>
      </c>
      <c r="P25" s="6" t="s">
        <v>1203</v>
      </c>
      <c r="Q25" s="2">
        <v>2.0</v>
      </c>
      <c r="R25" s="2">
        <v>17.0</v>
      </c>
      <c r="S25" s="9">
        <v>0.0</v>
      </c>
    </row>
    <row r="26" ht="14.25" customHeight="1">
      <c r="A26" s="11" t="s">
        <v>1262</v>
      </c>
      <c r="B26" s="2" t="s">
        <v>1263</v>
      </c>
      <c r="D26" s="2" t="s">
        <v>1264</v>
      </c>
      <c r="E26" s="5">
        <v>46093.0</v>
      </c>
      <c r="H26" s="6" t="s">
        <v>69</v>
      </c>
      <c r="I26" s="6" t="s">
        <v>140</v>
      </c>
      <c r="J26" s="6" t="s">
        <v>141</v>
      </c>
      <c r="K26" s="6" t="s">
        <v>142</v>
      </c>
      <c r="L26" s="6" t="s">
        <v>46</v>
      </c>
      <c r="M26" s="6" t="s">
        <v>48</v>
      </c>
      <c r="N26" s="6" t="s">
        <v>48</v>
      </c>
      <c r="O26" s="6" t="s">
        <v>48</v>
      </c>
      <c r="P26" s="6" t="s">
        <v>48</v>
      </c>
      <c r="Q26" s="2">
        <v>0.0</v>
      </c>
      <c r="R26" s="2">
        <v>3.0</v>
      </c>
      <c r="S26" s="9">
        <v>0.0</v>
      </c>
    </row>
    <row r="27" ht="14.25" customHeight="1">
      <c r="A27" s="11" t="s">
        <v>1265</v>
      </c>
      <c r="B27" s="2" t="s">
        <v>1249</v>
      </c>
      <c r="D27" s="2" t="s">
        <v>1266</v>
      </c>
      <c r="E27" s="5">
        <v>46086.0</v>
      </c>
      <c r="G27" s="2" t="s">
        <v>1267</v>
      </c>
      <c r="H27" s="6" t="s">
        <v>69</v>
      </c>
      <c r="I27" s="6" t="s">
        <v>70</v>
      </c>
      <c r="J27" s="6" t="s">
        <v>151</v>
      </c>
      <c r="K27" s="6" t="s">
        <v>45</v>
      </c>
      <c r="L27" s="6" t="s">
        <v>92</v>
      </c>
      <c r="M27" s="6" t="s">
        <v>48</v>
      </c>
      <c r="N27" s="6" t="s">
        <v>1268</v>
      </c>
      <c r="O27" s="6" t="s">
        <v>48</v>
      </c>
      <c r="P27" s="6" t="s">
        <v>48</v>
      </c>
      <c r="Q27" s="2">
        <v>155.0</v>
      </c>
      <c r="R27" s="2">
        <v>31.0</v>
      </c>
      <c r="S27" s="9">
        <v>1.0</v>
      </c>
    </row>
    <row r="28" ht="14.25" customHeight="1">
      <c r="A28" s="11" t="s">
        <v>1269</v>
      </c>
      <c r="B28" s="2" t="s">
        <v>1270</v>
      </c>
      <c r="D28" s="2" t="s">
        <v>1271</v>
      </c>
      <c r="E28" s="5">
        <v>46082.0</v>
      </c>
      <c r="H28" s="6" t="s">
        <v>69</v>
      </c>
      <c r="I28" s="6" t="s">
        <v>140</v>
      </c>
      <c r="J28" s="6" t="s">
        <v>141</v>
      </c>
      <c r="K28" s="6" t="s">
        <v>142</v>
      </c>
      <c r="L28" s="6" t="s">
        <v>46</v>
      </c>
      <c r="M28" s="6" t="s">
        <v>48</v>
      </c>
      <c r="N28" s="6" t="s">
        <v>48</v>
      </c>
      <c r="O28" s="6" t="s">
        <v>48</v>
      </c>
      <c r="P28" s="6" t="s">
        <v>48</v>
      </c>
      <c r="Q28" s="2">
        <v>0.0</v>
      </c>
      <c r="R28" s="2">
        <v>2.0</v>
      </c>
      <c r="S28" s="9">
        <v>0.0</v>
      </c>
    </row>
    <row r="29" ht="14.25" customHeight="1">
      <c r="A29" s="11" t="s">
        <v>1272</v>
      </c>
      <c r="B29" s="2" t="s">
        <v>1273</v>
      </c>
      <c r="D29" s="2" t="s">
        <v>1274</v>
      </c>
      <c r="E29" s="5">
        <v>46080.0</v>
      </c>
      <c r="H29" s="6" t="s">
        <v>69</v>
      </c>
      <c r="I29" s="6" t="s">
        <v>140</v>
      </c>
      <c r="J29" s="6" t="s">
        <v>141</v>
      </c>
      <c r="K29" s="6" t="s">
        <v>142</v>
      </c>
      <c r="L29" s="6" t="s">
        <v>46</v>
      </c>
      <c r="M29" s="6" t="s">
        <v>48</v>
      </c>
      <c r="N29" s="6" t="s">
        <v>283</v>
      </c>
      <c r="O29" s="6" t="s">
        <v>48</v>
      </c>
      <c r="P29" s="6" t="s">
        <v>1275</v>
      </c>
      <c r="Q29" s="2">
        <v>2.0</v>
      </c>
      <c r="R29" s="2">
        <v>9.0</v>
      </c>
      <c r="S29" s="9">
        <v>0.0</v>
      </c>
    </row>
    <row r="30" ht="14.25" customHeight="1">
      <c r="A30" s="11" t="s">
        <v>1276</v>
      </c>
      <c r="B30" s="2" t="s">
        <v>1277</v>
      </c>
      <c r="D30" s="2" t="s">
        <v>1278</v>
      </c>
      <c r="E30" s="5">
        <v>46078.0</v>
      </c>
      <c r="G30" s="2" t="s">
        <v>1279</v>
      </c>
      <c r="H30" s="6" t="s">
        <v>69</v>
      </c>
      <c r="I30" s="6" t="s">
        <v>140</v>
      </c>
      <c r="J30" s="6" t="s">
        <v>141</v>
      </c>
      <c r="K30" s="6" t="s">
        <v>142</v>
      </c>
      <c r="L30" s="6" t="s">
        <v>46</v>
      </c>
      <c r="M30" s="6" t="s">
        <v>48</v>
      </c>
      <c r="N30" s="6" t="s">
        <v>48</v>
      </c>
      <c r="O30" s="6" t="s">
        <v>48</v>
      </c>
      <c r="P30" s="6" t="s">
        <v>1280</v>
      </c>
      <c r="Q30" s="2">
        <v>0.0</v>
      </c>
      <c r="R30" s="2">
        <v>0.0</v>
      </c>
      <c r="S30" s="9">
        <v>0.0</v>
      </c>
    </row>
    <row r="31" ht="14.25" customHeight="1">
      <c r="A31" s="11" t="s">
        <v>1281</v>
      </c>
      <c r="B31" s="2" t="s">
        <v>1282</v>
      </c>
      <c r="D31" s="2" t="s">
        <v>1283</v>
      </c>
      <c r="E31" s="5">
        <v>46078.0</v>
      </c>
      <c r="H31" s="6" t="s">
        <v>42</v>
      </c>
      <c r="I31" s="6" t="s">
        <v>157</v>
      </c>
      <c r="J31" s="6" t="s">
        <v>452</v>
      </c>
      <c r="K31" s="6" t="s">
        <v>45</v>
      </c>
      <c r="L31" s="6" t="s">
        <v>46</v>
      </c>
      <c r="M31" s="6" t="s">
        <v>48</v>
      </c>
      <c r="N31" s="6" t="s">
        <v>48</v>
      </c>
      <c r="O31" s="6" t="s">
        <v>48</v>
      </c>
      <c r="P31" s="6" t="s">
        <v>1284</v>
      </c>
      <c r="Q31" s="2">
        <v>9.0</v>
      </c>
      <c r="R31" s="2">
        <v>7.0</v>
      </c>
      <c r="S31" s="9">
        <v>0.0</v>
      </c>
    </row>
    <row r="32" ht="14.25" customHeight="1">
      <c r="A32" s="11" t="s">
        <v>1285</v>
      </c>
      <c r="B32" s="2" t="s">
        <v>229</v>
      </c>
      <c r="D32" s="2" t="s">
        <v>1286</v>
      </c>
      <c r="E32" s="5">
        <v>46078.0</v>
      </c>
      <c r="G32" s="2" t="s">
        <v>1287</v>
      </c>
      <c r="H32" s="6" t="s">
        <v>69</v>
      </c>
      <c r="I32" s="6" t="s">
        <v>140</v>
      </c>
      <c r="J32" s="6" t="s">
        <v>91</v>
      </c>
      <c r="K32" s="6" t="s">
        <v>142</v>
      </c>
      <c r="L32" s="6" t="s">
        <v>46</v>
      </c>
      <c r="M32" s="6" t="s">
        <v>1288</v>
      </c>
      <c r="N32" s="6" t="s">
        <v>48</v>
      </c>
      <c r="O32" s="6" t="s">
        <v>48</v>
      </c>
      <c r="P32" s="6" t="s">
        <v>48</v>
      </c>
      <c r="Q32" s="2">
        <v>29.0</v>
      </c>
      <c r="R32" s="2">
        <v>11.0</v>
      </c>
      <c r="S32" s="9">
        <v>0.0</v>
      </c>
    </row>
    <row r="33" ht="14.25" customHeight="1">
      <c r="A33" s="11" t="s">
        <v>1289</v>
      </c>
      <c r="B33" s="2" t="s">
        <v>1290</v>
      </c>
      <c r="D33" s="2" t="s">
        <v>1291</v>
      </c>
      <c r="E33" s="5">
        <v>46062.0</v>
      </c>
      <c r="H33" s="6" t="s">
        <v>69</v>
      </c>
      <c r="I33" s="6" t="s">
        <v>140</v>
      </c>
      <c r="J33" s="6" t="s">
        <v>85</v>
      </c>
      <c r="K33" s="6" t="s">
        <v>142</v>
      </c>
      <c r="L33" s="6" t="s">
        <v>46</v>
      </c>
      <c r="M33" s="6" t="s">
        <v>1292</v>
      </c>
      <c r="N33" s="6" t="s">
        <v>48</v>
      </c>
      <c r="O33" s="6" t="s">
        <v>48</v>
      </c>
      <c r="P33" s="6" t="s">
        <v>48</v>
      </c>
      <c r="Q33" s="2">
        <v>23.0</v>
      </c>
      <c r="R33" s="2">
        <v>46.0</v>
      </c>
      <c r="S33" s="9">
        <v>0.0</v>
      </c>
    </row>
    <row r="34" ht="14.25" customHeight="1">
      <c r="A34" s="11" t="s">
        <v>1293</v>
      </c>
      <c r="B34" s="2" t="s">
        <v>225</v>
      </c>
      <c r="D34" s="2" t="s">
        <v>1294</v>
      </c>
      <c r="E34" s="5">
        <v>46051.0</v>
      </c>
      <c r="H34" s="6" t="s">
        <v>69</v>
      </c>
      <c r="I34" s="6" t="s">
        <v>70</v>
      </c>
      <c r="J34" s="6" t="s">
        <v>91</v>
      </c>
      <c r="K34" s="6" t="s">
        <v>58</v>
      </c>
      <c r="L34" s="6" t="s">
        <v>46</v>
      </c>
      <c r="M34" s="6" t="s">
        <v>356</v>
      </c>
      <c r="N34" s="6" t="s">
        <v>48</v>
      </c>
      <c r="O34" s="6" t="s">
        <v>48</v>
      </c>
      <c r="P34" s="6" t="s">
        <v>249</v>
      </c>
      <c r="Q34" s="2">
        <v>61.0</v>
      </c>
      <c r="R34" s="2">
        <v>17.0</v>
      </c>
      <c r="S34" s="9">
        <v>0.0</v>
      </c>
    </row>
    <row r="35" ht="14.25" customHeight="1">
      <c r="A35" s="11" t="s">
        <v>1295</v>
      </c>
      <c r="B35" s="2" t="s">
        <v>1296</v>
      </c>
      <c r="D35" s="2" t="s">
        <v>1297</v>
      </c>
      <c r="E35" s="5">
        <v>46051.0</v>
      </c>
      <c r="H35" s="6" t="s">
        <v>69</v>
      </c>
      <c r="I35" s="6" t="s">
        <v>70</v>
      </c>
      <c r="J35" s="6" t="s">
        <v>151</v>
      </c>
      <c r="K35" s="6" t="s">
        <v>45</v>
      </c>
      <c r="L35" s="13" t="s">
        <v>46</v>
      </c>
      <c r="M35" s="6" t="s">
        <v>263</v>
      </c>
      <c r="N35" s="6" t="s">
        <v>48</v>
      </c>
      <c r="O35" s="6" t="s">
        <v>48</v>
      </c>
      <c r="P35" s="6" t="s">
        <v>48</v>
      </c>
      <c r="Q35" s="2">
        <v>3.0</v>
      </c>
      <c r="R35" s="2">
        <v>0.0</v>
      </c>
      <c r="S35" s="9">
        <v>2.0</v>
      </c>
    </row>
    <row r="36" ht="14.25" customHeight="1">
      <c r="A36" s="11" t="s">
        <v>1298</v>
      </c>
      <c r="B36" s="2" t="s">
        <v>1299</v>
      </c>
      <c r="D36" s="2" t="s">
        <v>1300</v>
      </c>
      <c r="E36" s="5">
        <v>46043.0</v>
      </c>
      <c r="H36" s="6" t="s">
        <v>69</v>
      </c>
      <c r="I36" s="6" t="s">
        <v>140</v>
      </c>
      <c r="J36" s="6" t="s">
        <v>141</v>
      </c>
      <c r="K36" s="6" t="s">
        <v>142</v>
      </c>
      <c r="L36" s="6" t="s">
        <v>46</v>
      </c>
      <c r="M36" s="6" t="s">
        <v>1301</v>
      </c>
      <c r="N36" s="6" t="s">
        <v>48</v>
      </c>
      <c r="O36" s="6" t="s">
        <v>48</v>
      </c>
      <c r="P36" s="6" t="s">
        <v>48</v>
      </c>
      <c r="Q36" s="2">
        <v>2.0</v>
      </c>
      <c r="R36" s="2">
        <v>8.0</v>
      </c>
      <c r="S36" s="9">
        <v>1.0</v>
      </c>
    </row>
    <row r="37" ht="14.25" customHeight="1">
      <c r="A37" s="11" t="s">
        <v>1302</v>
      </c>
      <c r="B37" s="2" t="s">
        <v>1303</v>
      </c>
      <c r="D37" s="2" t="s">
        <v>1304</v>
      </c>
      <c r="E37" s="5">
        <v>46036.0</v>
      </c>
      <c r="H37" s="6" t="s">
        <v>69</v>
      </c>
      <c r="I37" s="6" t="s">
        <v>140</v>
      </c>
      <c r="J37" s="6" t="s">
        <v>141</v>
      </c>
      <c r="K37" s="6" t="s">
        <v>142</v>
      </c>
      <c r="L37" s="6" t="s">
        <v>46</v>
      </c>
      <c r="M37" s="6" t="s">
        <v>48</v>
      </c>
      <c r="N37" s="6" t="s">
        <v>48</v>
      </c>
      <c r="O37" s="6" t="s">
        <v>48</v>
      </c>
      <c r="P37" s="6" t="s">
        <v>48</v>
      </c>
      <c r="Q37" s="2">
        <v>1.0</v>
      </c>
      <c r="R37" s="2">
        <v>15.0</v>
      </c>
      <c r="S37" s="9">
        <v>0.0</v>
      </c>
    </row>
    <row r="38" ht="14.25" customHeight="1">
      <c r="A38" s="11" t="s">
        <v>1305</v>
      </c>
      <c r="B38" s="2" t="s">
        <v>1306</v>
      </c>
      <c r="D38" s="2" t="s">
        <v>1307</v>
      </c>
      <c r="E38" s="5">
        <v>46033.0</v>
      </c>
      <c r="H38" s="6" t="s">
        <v>69</v>
      </c>
      <c r="I38" s="6" t="s">
        <v>140</v>
      </c>
      <c r="J38" s="6" t="s">
        <v>91</v>
      </c>
      <c r="K38" s="6" t="s">
        <v>142</v>
      </c>
      <c r="L38" s="6" t="s">
        <v>46</v>
      </c>
      <c r="M38" s="6" t="s">
        <v>48</v>
      </c>
      <c r="N38" s="6" t="s">
        <v>48</v>
      </c>
      <c r="O38" s="6" t="s">
        <v>1308</v>
      </c>
      <c r="P38" s="6" t="s">
        <v>48</v>
      </c>
      <c r="Q38" s="2">
        <v>10.0</v>
      </c>
      <c r="R38" s="2">
        <v>12.0</v>
      </c>
      <c r="S38" s="9">
        <v>0.0</v>
      </c>
    </row>
    <row r="39" ht="14.25" customHeight="1">
      <c r="A39" s="11" t="s">
        <v>1309</v>
      </c>
      <c r="B39" s="2" t="s">
        <v>1310</v>
      </c>
      <c r="D39" s="2" t="s">
        <v>1311</v>
      </c>
      <c r="E39" s="5">
        <v>46024.0</v>
      </c>
      <c r="H39" s="6" t="s">
        <v>69</v>
      </c>
      <c r="I39" s="6" t="s">
        <v>140</v>
      </c>
      <c r="J39" s="6" t="s">
        <v>85</v>
      </c>
      <c r="K39" s="6" t="s">
        <v>142</v>
      </c>
      <c r="L39" s="6" t="s">
        <v>46</v>
      </c>
      <c r="M39" s="6" t="s">
        <v>257</v>
      </c>
      <c r="N39" s="6" t="s">
        <v>48</v>
      </c>
      <c r="O39" s="6" t="s">
        <v>48</v>
      </c>
      <c r="P39" s="6" t="s">
        <v>48</v>
      </c>
      <c r="Q39" s="2">
        <v>9.0</v>
      </c>
      <c r="R39" s="2">
        <v>17.0</v>
      </c>
      <c r="S39" s="9">
        <v>0.0</v>
      </c>
    </row>
    <row r="40" ht="14.25" customHeight="1">
      <c r="A40" s="11" t="s">
        <v>1312</v>
      </c>
      <c r="B40" s="2" t="s">
        <v>149</v>
      </c>
      <c r="D40" s="2" t="s">
        <v>298</v>
      </c>
      <c r="E40" s="5">
        <v>46023.0</v>
      </c>
      <c r="H40" s="6" t="s">
        <v>69</v>
      </c>
      <c r="I40" s="6" t="s">
        <v>140</v>
      </c>
      <c r="J40" s="6" t="s">
        <v>91</v>
      </c>
      <c r="K40" s="6" t="s">
        <v>142</v>
      </c>
      <c r="L40" s="6" t="s">
        <v>46</v>
      </c>
      <c r="M40" s="6" t="s">
        <v>48</v>
      </c>
      <c r="N40" s="6" t="s">
        <v>48</v>
      </c>
      <c r="O40" s="6" t="s">
        <v>48</v>
      </c>
      <c r="P40" s="6" t="s">
        <v>48</v>
      </c>
      <c r="Q40" s="2">
        <v>4.0</v>
      </c>
      <c r="R40" s="2">
        <v>11.0</v>
      </c>
      <c r="S40" s="9">
        <v>0.0</v>
      </c>
    </row>
    <row r="41" ht="14.25" customHeight="1">
      <c r="A41" s="11" t="s">
        <v>1313</v>
      </c>
      <c r="B41" s="2" t="s">
        <v>1314</v>
      </c>
      <c r="D41" s="2" t="s">
        <v>1315</v>
      </c>
      <c r="E41" s="5">
        <v>46022.0</v>
      </c>
      <c r="H41" s="6" t="s">
        <v>55</v>
      </c>
      <c r="I41" s="6" t="s">
        <v>130</v>
      </c>
      <c r="J41" s="6" t="s">
        <v>452</v>
      </c>
      <c r="K41" s="6" t="s">
        <v>58</v>
      </c>
      <c r="L41" s="6" t="s">
        <v>46</v>
      </c>
      <c r="M41" s="6" t="s">
        <v>1316</v>
      </c>
      <c r="N41" s="6" t="s">
        <v>48</v>
      </c>
      <c r="O41" s="6" t="s">
        <v>48</v>
      </c>
      <c r="P41" s="6" t="s">
        <v>1317</v>
      </c>
      <c r="Q41" s="2">
        <v>28.0</v>
      </c>
      <c r="R41" s="2">
        <v>13.0</v>
      </c>
      <c r="S41" s="9">
        <v>2.0</v>
      </c>
    </row>
    <row r="42" ht="14.25" customHeight="1">
      <c r="A42" s="11" t="s">
        <v>1318</v>
      </c>
      <c r="B42" s="2" t="s">
        <v>138</v>
      </c>
      <c r="D42" s="2" t="s">
        <v>1319</v>
      </c>
      <c r="E42" s="5">
        <v>46022.0</v>
      </c>
      <c r="H42" s="6" t="s">
        <v>69</v>
      </c>
      <c r="I42" s="6" t="s">
        <v>140</v>
      </c>
      <c r="J42" s="6" t="s">
        <v>91</v>
      </c>
      <c r="K42" s="6" t="s">
        <v>142</v>
      </c>
      <c r="L42" s="6" t="s">
        <v>46</v>
      </c>
      <c r="M42" s="6" t="s">
        <v>1320</v>
      </c>
      <c r="N42" s="6" t="s">
        <v>48</v>
      </c>
      <c r="O42" s="6" t="s">
        <v>48</v>
      </c>
      <c r="P42" s="6" t="s">
        <v>48</v>
      </c>
      <c r="Q42" s="2">
        <v>5.0</v>
      </c>
      <c r="R42" s="2">
        <v>22.0</v>
      </c>
      <c r="S42" s="9">
        <v>0.0</v>
      </c>
    </row>
    <row r="43" ht="14.25" customHeight="1">
      <c r="A43" s="11" t="s">
        <v>1321</v>
      </c>
      <c r="B43" s="2" t="s">
        <v>1322</v>
      </c>
      <c r="D43" s="2" t="s">
        <v>1323</v>
      </c>
      <c r="E43" s="5">
        <v>46020.0</v>
      </c>
      <c r="H43" s="6" t="s">
        <v>69</v>
      </c>
      <c r="I43" s="6" t="s">
        <v>140</v>
      </c>
      <c r="J43" s="6" t="s">
        <v>85</v>
      </c>
      <c r="K43" s="6" t="s">
        <v>142</v>
      </c>
      <c r="L43" s="6" t="s">
        <v>46</v>
      </c>
      <c r="M43" s="6" t="s">
        <v>1324</v>
      </c>
      <c r="N43" s="6" t="s">
        <v>48</v>
      </c>
      <c r="O43" s="6" t="s">
        <v>48</v>
      </c>
      <c r="P43" s="6" t="s">
        <v>201</v>
      </c>
      <c r="Q43" s="2">
        <v>4.0</v>
      </c>
      <c r="R43" s="2">
        <v>15.0</v>
      </c>
      <c r="S43" s="9">
        <v>0.0</v>
      </c>
    </row>
    <row r="44" ht="14.25" customHeight="1">
      <c r="A44" s="11" t="s">
        <v>1325</v>
      </c>
      <c r="B44" s="2" t="s">
        <v>1326</v>
      </c>
      <c r="D44" s="2" t="s">
        <v>1327</v>
      </c>
      <c r="E44" s="5">
        <v>46016.0</v>
      </c>
      <c r="G44" s="2" t="s">
        <v>1328</v>
      </c>
      <c r="H44" s="6" t="s">
        <v>69</v>
      </c>
      <c r="I44" s="6" t="s">
        <v>70</v>
      </c>
      <c r="J44" s="6" t="s">
        <v>91</v>
      </c>
      <c r="K44" s="6" t="s">
        <v>58</v>
      </c>
      <c r="L44" s="6" t="s">
        <v>46</v>
      </c>
      <c r="M44" s="6" t="s">
        <v>1329</v>
      </c>
      <c r="N44" s="6" t="s">
        <v>48</v>
      </c>
      <c r="O44" s="6" t="s">
        <v>48</v>
      </c>
      <c r="P44" s="6" t="s">
        <v>48</v>
      </c>
      <c r="Q44" s="2">
        <v>10.0</v>
      </c>
      <c r="R44" s="2">
        <v>4.0</v>
      </c>
      <c r="S44" s="9">
        <v>3.0</v>
      </c>
    </row>
    <row r="45" ht="14.25" customHeight="1">
      <c r="A45" s="11" t="s">
        <v>1330</v>
      </c>
      <c r="B45" s="2" t="s">
        <v>1331</v>
      </c>
      <c r="C45" s="2" t="s">
        <v>1332</v>
      </c>
      <c r="D45" s="2" t="s">
        <v>1333</v>
      </c>
      <c r="E45" s="5">
        <v>46014.0</v>
      </c>
      <c r="H45" s="6" t="s">
        <v>42</v>
      </c>
      <c r="I45" s="6" t="s">
        <v>43</v>
      </c>
      <c r="J45" s="6" t="s">
        <v>91</v>
      </c>
      <c r="K45" s="6" t="s">
        <v>45</v>
      </c>
      <c r="L45" s="6" t="s">
        <v>46</v>
      </c>
      <c r="M45" s="6" t="s">
        <v>1334</v>
      </c>
      <c r="N45" s="6" t="s">
        <v>48</v>
      </c>
      <c r="O45" s="6" t="s">
        <v>48</v>
      </c>
      <c r="P45" s="6" t="s">
        <v>48</v>
      </c>
      <c r="Q45" s="2">
        <v>0.0</v>
      </c>
      <c r="R45" s="2">
        <v>4.0</v>
      </c>
      <c r="S45" s="9">
        <v>0.0</v>
      </c>
    </row>
    <row r="46" ht="14.25" customHeight="1">
      <c r="A46" s="11" t="s">
        <v>1335</v>
      </c>
      <c r="B46" s="2" t="s">
        <v>1336</v>
      </c>
      <c r="D46" s="2" t="s">
        <v>1337</v>
      </c>
      <c r="E46" s="5">
        <v>46014.0</v>
      </c>
      <c r="H46" s="6" t="s">
        <v>69</v>
      </c>
      <c r="I46" s="6" t="s">
        <v>140</v>
      </c>
      <c r="J46" s="6" t="s">
        <v>85</v>
      </c>
      <c r="K46" s="6" t="s">
        <v>142</v>
      </c>
      <c r="L46" s="6" t="s">
        <v>46</v>
      </c>
      <c r="M46" s="6" t="s">
        <v>1338</v>
      </c>
      <c r="N46" s="6" t="s">
        <v>48</v>
      </c>
      <c r="O46" s="6" t="s">
        <v>48</v>
      </c>
      <c r="P46" s="6" t="s">
        <v>48</v>
      </c>
      <c r="Q46" s="2">
        <v>8.0</v>
      </c>
      <c r="R46" s="2">
        <v>13.0</v>
      </c>
      <c r="S46" s="9">
        <v>0.0</v>
      </c>
    </row>
    <row r="47" ht="14.25" customHeight="1">
      <c r="A47" s="11" t="s">
        <v>1339</v>
      </c>
      <c r="B47" s="2" t="s">
        <v>1331</v>
      </c>
      <c r="D47" s="2" t="s">
        <v>1340</v>
      </c>
      <c r="E47" s="5">
        <v>46014.0</v>
      </c>
      <c r="H47" s="6" t="s">
        <v>42</v>
      </c>
      <c r="I47" s="6" t="s">
        <v>43</v>
      </c>
      <c r="J47" s="6" t="s">
        <v>101</v>
      </c>
      <c r="K47" s="6" t="s">
        <v>45</v>
      </c>
      <c r="L47" s="6" t="s">
        <v>46</v>
      </c>
      <c r="M47" s="6" t="s">
        <v>1341</v>
      </c>
      <c r="N47" s="6" t="s">
        <v>48</v>
      </c>
      <c r="O47" s="6" t="s">
        <v>48</v>
      </c>
      <c r="P47" s="6" t="s">
        <v>48</v>
      </c>
      <c r="Q47" s="2">
        <v>0.0</v>
      </c>
      <c r="R47" s="2">
        <v>13.0</v>
      </c>
      <c r="S47" s="9">
        <v>0.0</v>
      </c>
    </row>
    <row r="48" ht="14.25" customHeight="1">
      <c r="A48" s="11" t="s">
        <v>1342</v>
      </c>
      <c r="B48" s="2" t="s">
        <v>138</v>
      </c>
      <c r="D48" s="2" t="s">
        <v>1343</v>
      </c>
      <c r="E48" s="5">
        <v>46014.0</v>
      </c>
      <c r="H48" s="6" t="s">
        <v>69</v>
      </c>
      <c r="I48" s="6" t="s">
        <v>140</v>
      </c>
      <c r="J48" s="6" t="s">
        <v>141</v>
      </c>
      <c r="K48" s="6" t="s">
        <v>142</v>
      </c>
      <c r="L48" s="6" t="s">
        <v>46</v>
      </c>
      <c r="M48" s="6" t="s">
        <v>48</v>
      </c>
      <c r="N48" s="6" t="s">
        <v>48</v>
      </c>
      <c r="O48" s="6" t="s">
        <v>48</v>
      </c>
      <c r="P48" s="6" t="s">
        <v>1344</v>
      </c>
      <c r="Q48" s="2">
        <v>4.0</v>
      </c>
      <c r="R48" s="2">
        <v>11.0</v>
      </c>
      <c r="S48" s="9">
        <v>0.0</v>
      </c>
    </row>
    <row r="49" ht="14.25" customHeight="1">
      <c r="A49" s="11" t="s">
        <v>1345</v>
      </c>
      <c r="B49" s="2" t="s">
        <v>138</v>
      </c>
      <c r="D49" s="2" t="s">
        <v>1346</v>
      </c>
      <c r="E49" s="5">
        <v>46011.0</v>
      </c>
      <c r="H49" s="6" t="s">
        <v>69</v>
      </c>
      <c r="I49" s="6" t="s">
        <v>140</v>
      </c>
      <c r="J49" s="6" t="s">
        <v>141</v>
      </c>
      <c r="K49" s="6" t="s">
        <v>142</v>
      </c>
      <c r="L49" s="6" t="s">
        <v>46</v>
      </c>
      <c r="M49" s="6" t="s">
        <v>48</v>
      </c>
      <c r="N49" s="6" t="s">
        <v>1347</v>
      </c>
      <c r="O49" s="6" t="s">
        <v>48</v>
      </c>
      <c r="P49" s="6" t="s">
        <v>48</v>
      </c>
      <c r="Q49" s="2">
        <v>2.0</v>
      </c>
      <c r="R49" s="2">
        <v>10.0</v>
      </c>
      <c r="S49" s="9">
        <v>0.0</v>
      </c>
    </row>
    <row r="50" ht="14.25" customHeight="1">
      <c r="A50" s="11" t="s">
        <v>1348</v>
      </c>
      <c r="B50" s="2" t="s">
        <v>1349</v>
      </c>
      <c r="D50" s="2" t="s">
        <v>1350</v>
      </c>
      <c r="E50" s="5">
        <v>46008.0</v>
      </c>
      <c r="H50" s="6" t="s">
        <v>69</v>
      </c>
      <c r="I50" s="6" t="s">
        <v>140</v>
      </c>
      <c r="J50" s="6" t="s">
        <v>141</v>
      </c>
      <c r="K50" s="6" t="s">
        <v>142</v>
      </c>
      <c r="L50" s="6" t="s">
        <v>46</v>
      </c>
      <c r="M50" s="6" t="s">
        <v>48</v>
      </c>
      <c r="N50" s="6" t="s">
        <v>1351</v>
      </c>
      <c r="O50" s="6" t="s">
        <v>48</v>
      </c>
      <c r="P50" s="6" t="s">
        <v>48</v>
      </c>
      <c r="Q50" s="2">
        <v>13.0</v>
      </c>
      <c r="R50" s="2">
        <v>96.0</v>
      </c>
      <c r="S50" s="9">
        <v>0.0</v>
      </c>
    </row>
    <row r="51" ht="14.25" customHeight="1">
      <c r="A51" s="11" t="s">
        <v>1352</v>
      </c>
      <c r="B51" s="2" t="s">
        <v>138</v>
      </c>
      <c r="D51" s="2" t="s">
        <v>1353</v>
      </c>
      <c r="E51" s="5">
        <v>46008.0</v>
      </c>
      <c r="H51" s="6" t="s">
        <v>69</v>
      </c>
      <c r="I51" s="6" t="s">
        <v>70</v>
      </c>
      <c r="J51" s="6" t="s">
        <v>91</v>
      </c>
      <c r="K51" s="6" t="s">
        <v>45</v>
      </c>
      <c r="L51" s="6" t="s">
        <v>46</v>
      </c>
      <c r="M51" s="6" t="s">
        <v>1320</v>
      </c>
      <c r="N51" s="6" t="s">
        <v>48</v>
      </c>
      <c r="O51" s="6" t="s">
        <v>48</v>
      </c>
      <c r="P51" s="6" t="s">
        <v>48</v>
      </c>
      <c r="Q51" s="2">
        <v>37.0</v>
      </c>
      <c r="R51" s="2">
        <v>18.0</v>
      </c>
      <c r="S51" s="9">
        <v>3.0</v>
      </c>
    </row>
    <row r="52" ht="14.25" customHeight="1">
      <c r="A52" s="11" t="s">
        <v>1354</v>
      </c>
      <c r="B52" s="2" t="s">
        <v>1355</v>
      </c>
      <c r="D52" s="2" t="s">
        <v>1356</v>
      </c>
      <c r="E52" s="5">
        <v>46008.0</v>
      </c>
      <c r="H52" s="6" t="s">
        <v>69</v>
      </c>
      <c r="I52" s="6" t="s">
        <v>140</v>
      </c>
      <c r="J52" s="6" t="s">
        <v>101</v>
      </c>
      <c r="K52" s="6" t="s">
        <v>142</v>
      </c>
      <c r="L52" s="6" t="s">
        <v>46</v>
      </c>
      <c r="M52" s="6" t="s">
        <v>48</v>
      </c>
      <c r="N52" s="6" t="s">
        <v>48</v>
      </c>
      <c r="O52" s="6" t="s">
        <v>48</v>
      </c>
      <c r="P52" s="6" t="s">
        <v>48</v>
      </c>
      <c r="Q52" s="2">
        <v>1.0</v>
      </c>
      <c r="R52" s="2">
        <v>1.0</v>
      </c>
      <c r="S52" s="9">
        <v>0.0</v>
      </c>
    </row>
    <row r="53" ht="14.25" customHeight="1">
      <c r="A53" s="11" t="s">
        <v>1357</v>
      </c>
      <c r="B53" s="2" t="s">
        <v>1358</v>
      </c>
      <c r="D53" s="2" t="s">
        <v>1359</v>
      </c>
      <c r="E53" s="5">
        <v>46003.0</v>
      </c>
      <c r="H53" s="6" t="s">
        <v>69</v>
      </c>
      <c r="I53" s="6" t="s">
        <v>140</v>
      </c>
      <c r="J53" s="6" t="s">
        <v>91</v>
      </c>
      <c r="K53" s="6" t="s">
        <v>142</v>
      </c>
      <c r="L53" s="6" t="s">
        <v>46</v>
      </c>
      <c r="M53" s="6" t="s">
        <v>48</v>
      </c>
      <c r="N53" s="6" t="s">
        <v>48</v>
      </c>
      <c r="O53" s="6" t="s">
        <v>1360</v>
      </c>
      <c r="P53" s="6" t="s">
        <v>48</v>
      </c>
      <c r="Q53" s="2">
        <v>5.0</v>
      </c>
      <c r="R53" s="2">
        <v>18.0</v>
      </c>
      <c r="S53" s="9">
        <v>0.0</v>
      </c>
    </row>
    <row r="54" ht="14.25" customHeight="1">
      <c r="A54" s="11" t="s">
        <v>1361</v>
      </c>
      <c r="B54" s="2" t="s">
        <v>1362</v>
      </c>
      <c r="D54" s="2" t="s">
        <v>1363</v>
      </c>
      <c r="E54" s="5">
        <v>45999.0</v>
      </c>
      <c r="H54" s="6" t="s">
        <v>69</v>
      </c>
      <c r="I54" s="6" t="s">
        <v>140</v>
      </c>
      <c r="J54" s="6" t="s">
        <v>141</v>
      </c>
      <c r="K54" s="6" t="s">
        <v>142</v>
      </c>
      <c r="L54" s="6" t="s">
        <v>46</v>
      </c>
      <c r="M54" s="6" t="s">
        <v>48</v>
      </c>
      <c r="N54" s="6" t="s">
        <v>1364</v>
      </c>
      <c r="O54" s="6" t="s">
        <v>48</v>
      </c>
      <c r="P54" s="6" t="s">
        <v>48</v>
      </c>
      <c r="Q54" s="2">
        <v>1.0</v>
      </c>
      <c r="R54" s="2">
        <v>11.0</v>
      </c>
      <c r="S54" s="9">
        <v>0.0</v>
      </c>
    </row>
    <row r="55" ht="14.25" customHeight="1">
      <c r="A55" s="11" t="s">
        <v>1365</v>
      </c>
      <c r="B55" s="2" t="s">
        <v>1366</v>
      </c>
      <c r="D55" s="2" t="s">
        <v>1367</v>
      </c>
      <c r="E55" s="5">
        <v>45999.0</v>
      </c>
      <c r="H55" s="6" t="s">
        <v>69</v>
      </c>
      <c r="I55" s="6" t="s">
        <v>140</v>
      </c>
      <c r="J55" s="6" t="s">
        <v>141</v>
      </c>
      <c r="K55" s="6" t="s">
        <v>142</v>
      </c>
      <c r="L55" s="6" t="s">
        <v>46</v>
      </c>
      <c r="M55" s="6" t="s">
        <v>48</v>
      </c>
      <c r="N55" s="6" t="s">
        <v>1368</v>
      </c>
      <c r="O55" s="6" t="s">
        <v>48</v>
      </c>
      <c r="P55" s="6" t="s">
        <v>48</v>
      </c>
      <c r="Q55" s="2">
        <v>17.0</v>
      </c>
      <c r="R55" s="2">
        <v>67.0</v>
      </c>
      <c r="S55" s="9">
        <v>0.0</v>
      </c>
    </row>
    <row r="56" ht="14.25" customHeight="1">
      <c r="A56" s="11" t="s">
        <v>1369</v>
      </c>
      <c r="B56" s="2" t="s">
        <v>138</v>
      </c>
      <c r="D56" s="2" t="s">
        <v>1370</v>
      </c>
      <c r="E56" s="5">
        <v>45999.0</v>
      </c>
      <c r="H56" s="6" t="s">
        <v>69</v>
      </c>
      <c r="I56" s="6" t="s">
        <v>140</v>
      </c>
      <c r="J56" s="6" t="s">
        <v>141</v>
      </c>
      <c r="K56" s="6" t="s">
        <v>142</v>
      </c>
      <c r="L56" s="6" t="s">
        <v>46</v>
      </c>
      <c r="M56" s="6" t="s">
        <v>1371</v>
      </c>
      <c r="N56" s="6" t="s">
        <v>283</v>
      </c>
      <c r="O56" s="6" t="s">
        <v>48</v>
      </c>
      <c r="P56" s="6" t="s">
        <v>201</v>
      </c>
      <c r="Q56" s="2">
        <v>1.0</v>
      </c>
      <c r="R56" s="2">
        <v>5.0</v>
      </c>
      <c r="S56" s="9">
        <v>0.0</v>
      </c>
    </row>
    <row r="57" ht="14.25" customHeight="1">
      <c r="A57" s="11" t="s">
        <v>1372</v>
      </c>
      <c r="B57" s="2" t="s">
        <v>138</v>
      </c>
      <c r="D57" s="2" t="s">
        <v>1373</v>
      </c>
      <c r="E57" s="5">
        <v>45999.0</v>
      </c>
      <c r="H57" s="6" t="s">
        <v>69</v>
      </c>
      <c r="I57" s="6" t="s">
        <v>140</v>
      </c>
      <c r="J57" s="6" t="s">
        <v>141</v>
      </c>
      <c r="K57" s="6" t="s">
        <v>142</v>
      </c>
      <c r="L57" s="6" t="s">
        <v>92</v>
      </c>
      <c r="M57" s="6" t="s">
        <v>48</v>
      </c>
      <c r="N57" s="6" t="s">
        <v>48</v>
      </c>
      <c r="O57" s="6" t="s">
        <v>48</v>
      </c>
      <c r="P57" s="6" t="s">
        <v>48</v>
      </c>
      <c r="Q57" s="2">
        <v>10.0</v>
      </c>
      <c r="R57" s="2">
        <v>106.0</v>
      </c>
      <c r="S57" s="9">
        <v>0.0</v>
      </c>
    </row>
    <row r="58" ht="14.25" customHeight="1">
      <c r="A58" s="11" t="s">
        <v>1374</v>
      </c>
      <c r="B58" s="2" t="s">
        <v>1273</v>
      </c>
      <c r="D58" s="2" t="s">
        <v>1375</v>
      </c>
      <c r="E58" s="5">
        <v>45999.0</v>
      </c>
      <c r="H58" s="6" t="s">
        <v>42</v>
      </c>
      <c r="I58" s="6" t="s">
        <v>140</v>
      </c>
      <c r="J58" s="6" t="s">
        <v>141</v>
      </c>
      <c r="K58" s="6" t="s">
        <v>142</v>
      </c>
      <c r="L58" s="6" t="s">
        <v>46</v>
      </c>
      <c r="M58" s="6" t="s">
        <v>48</v>
      </c>
      <c r="N58" s="6" t="s">
        <v>283</v>
      </c>
      <c r="O58" s="6" t="s">
        <v>48</v>
      </c>
      <c r="P58" s="6" t="s">
        <v>48</v>
      </c>
      <c r="Q58" s="2">
        <v>6.0</v>
      </c>
      <c r="R58" s="2">
        <v>31.0</v>
      </c>
      <c r="S58" s="9">
        <v>0.0</v>
      </c>
    </row>
    <row r="59" ht="14.25" customHeight="1">
      <c r="A59" s="11" t="s">
        <v>1376</v>
      </c>
      <c r="B59" s="2" t="s">
        <v>1377</v>
      </c>
      <c r="D59" s="2" t="s">
        <v>1378</v>
      </c>
      <c r="E59" s="5">
        <v>45989.0</v>
      </c>
      <c r="H59" s="6" t="s">
        <v>69</v>
      </c>
      <c r="I59" s="6" t="s">
        <v>140</v>
      </c>
      <c r="J59" s="6" t="s">
        <v>141</v>
      </c>
      <c r="K59" s="6" t="s">
        <v>142</v>
      </c>
      <c r="L59" s="6" t="s">
        <v>46</v>
      </c>
      <c r="M59" s="6" t="s">
        <v>143</v>
      </c>
      <c r="N59" s="6" t="s">
        <v>48</v>
      </c>
      <c r="O59" s="6" t="s">
        <v>48</v>
      </c>
      <c r="P59" s="6" t="s">
        <v>48</v>
      </c>
      <c r="Q59" s="2">
        <v>4.0</v>
      </c>
      <c r="R59" s="2">
        <v>14.0</v>
      </c>
      <c r="S59" s="9">
        <v>0.0</v>
      </c>
    </row>
    <row r="60" ht="14.25" customHeight="1">
      <c r="A60" s="11" t="s">
        <v>1379</v>
      </c>
      <c r="B60" s="2" t="s">
        <v>138</v>
      </c>
      <c r="D60" s="2" t="s">
        <v>1380</v>
      </c>
      <c r="E60" s="5">
        <v>45988.0</v>
      </c>
      <c r="G60" s="2" t="s">
        <v>1381</v>
      </c>
      <c r="H60" s="6" t="s">
        <v>69</v>
      </c>
      <c r="I60" s="6" t="s">
        <v>140</v>
      </c>
      <c r="J60" s="6" t="s">
        <v>141</v>
      </c>
      <c r="K60" s="6" t="s">
        <v>142</v>
      </c>
      <c r="L60" s="6" t="s">
        <v>46</v>
      </c>
      <c r="M60" s="6" t="s">
        <v>48</v>
      </c>
      <c r="N60" s="6" t="s">
        <v>48</v>
      </c>
      <c r="O60" s="6" t="s">
        <v>48</v>
      </c>
      <c r="P60" s="6" t="s">
        <v>48</v>
      </c>
      <c r="Q60" s="2">
        <v>0.0</v>
      </c>
      <c r="R60" s="2">
        <v>3.0</v>
      </c>
      <c r="S60" s="9">
        <v>0.0</v>
      </c>
    </row>
    <row r="61" ht="14.25" customHeight="1">
      <c r="A61" s="11" t="s">
        <v>1382</v>
      </c>
      <c r="B61" s="2" t="s">
        <v>1383</v>
      </c>
      <c r="D61" s="2" t="s">
        <v>1384</v>
      </c>
      <c r="E61" s="5">
        <v>45988.0</v>
      </c>
      <c r="H61" s="6" t="s">
        <v>69</v>
      </c>
      <c r="I61" s="6" t="s">
        <v>140</v>
      </c>
      <c r="J61" s="6" t="s">
        <v>141</v>
      </c>
      <c r="K61" s="6" t="s">
        <v>142</v>
      </c>
      <c r="L61" s="6" t="s">
        <v>46</v>
      </c>
      <c r="M61" s="6" t="s">
        <v>1385</v>
      </c>
      <c r="N61" s="6" t="s">
        <v>48</v>
      </c>
      <c r="O61" s="6" t="s">
        <v>1386</v>
      </c>
      <c r="P61" s="6" t="s">
        <v>48</v>
      </c>
      <c r="Q61" s="2">
        <v>0.0</v>
      </c>
      <c r="R61" s="2">
        <v>5.0</v>
      </c>
      <c r="S61" s="9">
        <v>0.0</v>
      </c>
    </row>
    <row r="62" ht="14.25" customHeight="1">
      <c r="A62" s="11" t="s">
        <v>1387</v>
      </c>
      <c r="B62" s="2" t="s">
        <v>1388</v>
      </c>
      <c r="D62" s="2" t="s">
        <v>1389</v>
      </c>
      <c r="E62" s="5">
        <v>45988.0</v>
      </c>
      <c r="H62" s="6" t="s">
        <v>69</v>
      </c>
      <c r="I62" s="6" t="s">
        <v>140</v>
      </c>
      <c r="J62" s="6" t="s">
        <v>141</v>
      </c>
      <c r="K62" s="6" t="s">
        <v>142</v>
      </c>
      <c r="L62" s="6" t="s">
        <v>46</v>
      </c>
      <c r="M62" s="6" t="s">
        <v>48</v>
      </c>
      <c r="N62" s="6" t="s">
        <v>48</v>
      </c>
      <c r="O62" s="6" t="s">
        <v>48</v>
      </c>
      <c r="P62" s="6" t="s">
        <v>48</v>
      </c>
      <c r="Q62" s="2">
        <v>0.0</v>
      </c>
      <c r="R62" s="2">
        <v>4.0</v>
      </c>
      <c r="S62" s="9">
        <v>0.0</v>
      </c>
    </row>
    <row r="63" ht="14.25" customHeight="1">
      <c r="A63" s="11" t="s">
        <v>1390</v>
      </c>
      <c r="B63" s="2" t="s">
        <v>1391</v>
      </c>
      <c r="D63" s="2" t="s">
        <v>1392</v>
      </c>
      <c r="E63" s="5">
        <v>45988.0</v>
      </c>
      <c r="H63" s="6" t="s">
        <v>69</v>
      </c>
      <c r="I63" s="6" t="s">
        <v>140</v>
      </c>
      <c r="J63" s="6" t="s">
        <v>141</v>
      </c>
      <c r="K63" s="6" t="s">
        <v>142</v>
      </c>
      <c r="L63" s="6" t="s">
        <v>46</v>
      </c>
      <c r="M63" s="6" t="s">
        <v>1385</v>
      </c>
      <c r="N63" s="6" t="s">
        <v>48</v>
      </c>
      <c r="O63" s="6" t="s">
        <v>48</v>
      </c>
      <c r="P63" s="6" t="s">
        <v>48</v>
      </c>
      <c r="Q63" s="2">
        <v>5.0</v>
      </c>
      <c r="R63" s="2">
        <v>17.0</v>
      </c>
      <c r="S63" s="9">
        <v>0.0</v>
      </c>
    </row>
    <row r="64" ht="14.25" customHeight="1">
      <c r="A64" s="11" t="s">
        <v>1393</v>
      </c>
      <c r="B64" s="2" t="s">
        <v>1394</v>
      </c>
      <c r="D64" s="2" t="s">
        <v>1395</v>
      </c>
      <c r="E64" s="5">
        <v>45982.0</v>
      </c>
      <c r="H64" s="6" t="s">
        <v>55</v>
      </c>
      <c r="I64" s="6" t="s">
        <v>84</v>
      </c>
      <c r="J64" s="6" t="s">
        <v>91</v>
      </c>
      <c r="K64" s="6" t="s">
        <v>45</v>
      </c>
      <c r="L64" s="6" t="s">
        <v>46</v>
      </c>
      <c r="M64" s="6" t="s">
        <v>1396</v>
      </c>
      <c r="N64" s="6" t="s">
        <v>48</v>
      </c>
      <c r="O64" s="6" t="s">
        <v>48</v>
      </c>
      <c r="P64" s="6" t="s">
        <v>1397</v>
      </c>
      <c r="Q64" s="2">
        <v>91.0</v>
      </c>
      <c r="R64" s="2">
        <v>17.0</v>
      </c>
      <c r="S64" s="9">
        <v>2.0</v>
      </c>
    </row>
    <row r="65" ht="14.25" customHeight="1">
      <c r="A65" s="11" t="s">
        <v>1398</v>
      </c>
      <c r="B65" s="2" t="s">
        <v>1399</v>
      </c>
      <c r="D65" s="2" t="s">
        <v>1400</v>
      </c>
      <c r="E65" s="5">
        <v>45982.0</v>
      </c>
      <c r="H65" s="6" t="s">
        <v>69</v>
      </c>
      <c r="I65" s="6" t="s">
        <v>140</v>
      </c>
      <c r="J65" s="6" t="s">
        <v>85</v>
      </c>
      <c r="K65" s="6" t="s">
        <v>142</v>
      </c>
      <c r="L65" s="6" t="s">
        <v>46</v>
      </c>
      <c r="M65" s="6" t="s">
        <v>1401</v>
      </c>
      <c r="N65" s="6" t="s">
        <v>48</v>
      </c>
      <c r="O65" s="6" t="s">
        <v>48</v>
      </c>
      <c r="P65" s="6" t="s">
        <v>201</v>
      </c>
      <c r="Q65" s="2">
        <v>1.0</v>
      </c>
      <c r="R65" s="2">
        <v>4.0</v>
      </c>
      <c r="S65" s="9">
        <v>0.0</v>
      </c>
    </row>
    <row r="66" ht="14.25" customHeight="1">
      <c r="A66" s="11" t="s">
        <v>1402</v>
      </c>
      <c r="B66" s="2" t="s">
        <v>1403</v>
      </c>
      <c r="D66" s="2" t="s">
        <v>1404</v>
      </c>
      <c r="E66" s="5">
        <v>45977.0</v>
      </c>
      <c r="H66" s="6" t="s">
        <v>69</v>
      </c>
      <c r="I66" s="6" t="s">
        <v>140</v>
      </c>
      <c r="J66" s="6" t="s">
        <v>141</v>
      </c>
      <c r="K66" s="6" t="s">
        <v>142</v>
      </c>
      <c r="L66" s="6" t="s">
        <v>46</v>
      </c>
      <c r="M66" s="6" t="s">
        <v>48</v>
      </c>
      <c r="N66" s="6" t="s">
        <v>1405</v>
      </c>
      <c r="O66" s="6" t="s">
        <v>48</v>
      </c>
      <c r="P66" s="6" t="s">
        <v>48</v>
      </c>
      <c r="Q66" s="2">
        <v>8.0</v>
      </c>
      <c r="R66" s="2">
        <v>65.0</v>
      </c>
      <c r="S66" s="9">
        <v>1.0</v>
      </c>
    </row>
    <row r="67" ht="14.25" customHeight="1">
      <c r="A67" s="11" t="s">
        <v>1406</v>
      </c>
      <c r="B67" s="2" t="s">
        <v>138</v>
      </c>
      <c r="D67" s="2" t="s">
        <v>1407</v>
      </c>
      <c r="E67" s="5">
        <v>45961.0</v>
      </c>
      <c r="H67" s="6" t="s">
        <v>69</v>
      </c>
      <c r="I67" s="6" t="s">
        <v>140</v>
      </c>
      <c r="J67" s="6" t="s">
        <v>141</v>
      </c>
      <c r="K67" s="6" t="s">
        <v>142</v>
      </c>
      <c r="L67" s="6" t="s">
        <v>46</v>
      </c>
      <c r="M67" s="6" t="s">
        <v>1334</v>
      </c>
      <c r="N67" s="6" t="s">
        <v>48</v>
      </c>
      <c r="O67" s="6" t="s">
        <v>48</v>
      </c>
      <c r="P67" s="6" t="s">
        <v>48</v>
      </c>
      <c r="Q67" s="2">
        <v>2.0</v>
      </c>
      <c r="R67" s="2">
        <v>3.0</v>
      </c>
      <c r="S67" s="9">
        <v>0.0</v>
      </c>
    </row>
    <row r="68" ht="14.25" customHeight="1">
      <c r="A68" s="11" t="s">
        <v>1408</v>
      </c>
      <c r="B68" s="2" t="s">
        <v>1409</v>
      </c>
      <c r="D68" s="2" t="s">
        <v>1410</v>
      </c>
      <c r="E68" s="5">
        <v>45959.0</v>
      </c>
      <c r="H68" s="6" t="s">
        <v>69</v>
      </c>
      <c r="I68" s="6" t="s">
        <v>140</v>
      </c>
      <c r="J68" s="6" t="s">
        <v>141</v>
      </c>
      <c r="K68" s="6" t="s">
        <v>142</v>
      </c>
      <c r="L68" s="6" t="s">
        <v>46</v>
      </c>
      <c r="M68" s="6" t="s">
        <v>1411</v>
      </c>
      <c r="N68" s="6" t="s">
        <v>1412</v>
      </c>
      <c r="O68" s="6" t="s">
        <v>48</v>
      </c>
      <c r="P68" s="6" t="s">
        <v>201</v>
      </c>
      <c r="Q68" s="2">
        <v>0.0</v>
      </c>
      <c r="R68" s="2">
        <v>2.0</v>
      </c>
      <c r="S68" s="9">
        <v>0.0</v>
      </c>
    </row>
    <row r="69" ht="14.25" customHeight="1">
      <c r="A69" s="11" t="s">
        <v>1413</v>
      </c>
      <c r="B69" s="2" t="s">
        <v>1414</v>
      </c>
      <c r="D69" s="2" t="s">
        <v>1415</v>
      </c>
      <c r="E69" s="5">
        <v>45959.0</v>
      </c>
      <c r="G69" s="2" t="s">
        <v>1416</v>
      </c>
      <c r="H69" s="6" t="s">
        <v>55</v>
      </c>
      <c r="I69" s="6" t="s">
        <v>56</v>
      </c>
      <c r="J69" s="6" t="s">
        <v>452</v>
      </c>
      <c r="K69" s="6" t="s">
        <v>45</v>
      </c>
      <c r="L69" s="6" t="s">
        <v>46</v>
      </c>
      <c r="M69" s="6" t="s">
        <v>1417</v>
      </c>
      <c r="N69" s="6" t="s">
        <v>48</v>
      </c>
      <c r="O69" s="6" t="s">
        <v>1418</v>
      </c>
      <c r="P69" s="6" t="s">
        <v>1419</v>
      </c>
      <c r="Q69" s="2">
        <v>39.0</v>
      </c>
      <c r="R69" s="2">
        <v>29.0</v>
      </c>
      <c r="S69" s="9">
        <v>0.0</v>
      </c>
    </row>
    <row r="70" ht="14.25" customHeight="1">
      <c r="A70" s="11" t="s">
        <v>1420</v>
      </c>
      <c r="B70" s="2" t="s">
        <v>138</v>
      </c>
      <c r="D70" s="2" t="s">
        <v>708</v>
      </c>
      <c r="E70" s="5">
        <v>45953.0</v>
      </c>
      <c r="H70" s="9"/>
      <c r="I70" s="9"/>
      <c r="J70" s="9"/>
      <c r="K70" s="9"/>
      <c r="L70" s="9"/>
      <c r="M70" s="9"/>
      <c r="N70" s="9"/>
      <c r="O70" s="9"/>
      <c r="P70" s="9"/>
      <c r="Q70" s="2">
        <v>1.0</v>
      </c>
      <c r="R70" s="2">
        <v>0.0</v>
      </c>
      <c r="S70" s="9">
        <v>0.0</v>
      </c>
    </row>
    <row r="71" ht="14.25" customHeight="1">
      <c r="A71" s="11" t="s">
        <v>1421</v>
      </c>
      <c r="B71" s="2" t="s">
        <v>1422</v>
      </c>
      <c r="D71" s="2" t="s">
        <v>1423</v>
      </c>
      <c r="E71" s="5">
        <v>45953.0</v>
      </c>
      <c r="H71" s="6" t="s">
        <v>69</v>
      </c>
      <c r="I71" s="6" t="s">
        <v>140</v>
      </c>
      <c r="J71" s="6" t="s">
        <v>141</v>
      </c>
      <c r="K71" s="6" t="s">
        <v>142</v>
      </c>
      <c r="L71" s="6" t="s">
        <v>46</v>
      </c>
      <c r="M71" s="6" t="s">
        <v>48</v>
      </c>
      <c r="N71" s="6" t="s">
        <v>48</v>
      </c>
      <c r="O71" s="6" t="s">
        <v>1065</v>
      </c>
      <c r="P71" s="6" t="s">
        <v>48</v>
      </c>
      <c r="Q71" s="2">
        <v>13.0</v>
      </c>
      <c r="R71" s="2">
        <v>27.0</v>
      </c>
      <c r="S71" s="9">
        <v>0.0</v>
      </c>
    </row>
    <row r="72" ht="14.25" customHeight="1">
      <c r="A72" s="11" t="s">
        <v>1424</v>
      </c>
      <c r="B72" s="2" t="s">
        <v>1425</v>
      </c>
      <c r="D72" s="2" t="s">
        <v>1426</v>
      </c>
      <c r="E72" s="5">
        <v>45950.0</v>
      </c>
      <c r="H72" s="6" t="s">
        <v>69</v>
      </c>
      <c r="I72" s="6" t="s">
        <v>140</v>
      </c>
      <c r="J72" s="6" t="s">
        <v>101</v>
      </c>
      <c r="K72" s="6" t="s">
        <v>142</v>
      </c>
      <c r="L72" s="6" t="s">
        <v>46</v>
      </c>
      <c r="M72" s="6" t="s">
        <v>48</v>
      </c>
      <c r="N72" s="6" t="s">
        <v>48</v>
      </c>
      <c r="O72" s="6" t="s">
        <v>48</v>
      </c>
      <c r="P72" s="6" t="s">
        <v>48</v>
      </c>
      <c r="Q72" s="2">
        <v>2.0</v>
      </c>
      <c r="R72" s="2">
        <v>13.0</v>
      </c>
      <c r="S72" s="9">
        <v>3.0</v>
      </c>
    </row>
    <row r="73" ht="14.25" customHeight="1">
      <c r="A73" s="11" t="s">
        <v>1427</v>
      </c>
      <c r="B73" s="2" t="s">
        <v>1428</v>
      </c>
      <c r="C73" s="2" t="s">
        <v>1429</v>
      </c>
      <c r="D73" s="2" t="s">
        <v>1430</v>
      </c>
      <c r="E73" s="5">
        <v>45950.0</v>
      </c>
      <c r="H73" s="6" t="s">
        <v>69</v>
      </c>
      <c r="I73" s="6" t="s">
        <v>140</v>
      </c>
      <c r="J73" s="6" t="s">
        <v>141</v>
      </c>
      <c r="K73" s="6" t="s">
        <v>142</v>
      </c>
      <c r="L73" s="6" t="s">
        <v>46</v>
      </c>
      <c r="M73" s="6" t="s">
        <v>48</v>
      </c>
      <c r="N73" s="6" t="s">
        <v>48</v>
      </c>
      <c r="O73" s="6" t="s">
        <v>48</v>
      </c>
      <c r="P73" s="6" t="s">
        <v>1431</v>
      </c>
      <c r="Q73" s="2">
        <v>33.0</v>
      </c>
      <c r="R73" s="2">
        <v>34.0</v>
      </c>
      <c r="S73" s="9">
        <v>0.0</v>
      </c>
    </row>
    <row r="74" ht="14.25" customHeight="1">
      <c r="A74" s="11" t="s">
        <v>1432</v>
      </c>
      <c r="B74" s="2" t="s">
        <v>1433</v>
      </c>
      <c r="D74" s="2" t="s">
        <v>1434</v>
      </c>
      <c r="E74" s="5">
        <v>45944.0</v>
      </c>
      <c r="H74" s="6" t="s">
        <v>69</v>
      </c>
      <c r="I74" s="6" t="s">
        <v>140</v>
      </c>
      <c r="J74" s="6" t="s">
        <v>101</v>
      </c>
      <c r="K74" s="6" t="s">
        <v>142</v>
      </c>
      <c r="L74" s="6" t="s">
        <v>46</v>
      </c>
      <c r="M74" s="6" t="s">
        <v>48</v>
      </c>
      <c r="N74" s="6" t="s">
        <v>48</v>
      </c>
      <c r="O74" s="6" t="s">
        <v>48</v>
      </c>
      <c r="P74" s="6" t="s">
        <v>48</v>
      </c>
      <c r="Q74" s="2">
        <v>4.0</v>
      </c>
      <c r="R74" s="2">
        <v>22.0</v>
      </c>
      <c r="S74" s="9">
        <v>0.0</v>
      </c>
    </row>
    <row r="75" ht="14.25" customHeight="1">
      <c r="A75" s="11" t="s">
        <v>1435</v>
      </c>
      <c r="B75" s="2" t="s">
        <v>1436</v>
      </c>
      <c r="D75" s="2" t="s">
        <v>1437</v>
      </c>
      <c r="E75" s="5">
        <v>45939.0</v>
      </c>
      <c r="H75" s="6" t="s">
        <v>69</v>
      </c>
      <c r="I75" s="6" t="s">
        <v>140</v>
      </c>
      <c r="J75" s="6" t="s">
        <v>101</v>
      </c>
      <c r="K75" s="6" t="s">
        <v>142</v>
      </c>
      <c r="L75" s="6" t="s">
        <v>46</v>
      </c>
      <c r="M75" s="6" t="s">
        <v>48</v>
      </c>
      <c r="N75" s="6" t="s">
        <v>48</v>
      </c>
      <c r="O75" s="6" t="s">
        <v>48</v>
      </c>
      <c r="P75" s="6" t="s">
        <v>48</v>
      </c>
      <c r="Q75" s="2">
        <v>1.0</v>
      </c>
      <c r="R75" s="2">
        <v>2.0</v>
      </c>
      <c r="S75" s="9">
        <v>0.0</v>
      </c>
    </row>
    <row r="76" ht="14.25" customHeight="1">
      <c r="A76" s="11" t="s">
        <v>1438</v>
      </c>
      <c r="B76" s="2" t="s">
        <v>1439</v>
      </c>
      <c r="D76" s="2" t="s">
        <v>1440</v>
      </c>
      <c r="E76" s="5">
        <v>45938.0</v>
      </c>
      <c r="G76" s="2" t="s">
        <v>1441</v>
      </c>
      <c r="H76" s="6" t="s">
        <v>69</v>
      </c>
      <c r="I76" s="6" t="s">
        <v>70</v>
      </c>
      <c r="J76" s="6" t="s">
        <v>151</v>
      </c>
      <c r="K76" s="6" t="s">
        <v>45</v>
      </c>
      <c r="L76" s="6" t="s">
        <v>46</v>
      </c>
      <c r="M76" s="6" t="s">
        <v>1442</v>
      </c>
      <c r="N76" s="6" t="s">
        <v>48</v>
      </c>
      <c r="O76" s="6" t="s">
        <v>48</v>
      </c>
      <c r="P76" s="6" t="s">
        <v>48</v>
      </c>
      <c r="Q76" s="2">
        <v>15.0</v>
      </c>
      <c r="R76" s="2">
        <v>6.0</v>
      </c>
      <c r="S76" s="9">
        <v>0.0</v>
      </c>
    </row>
    <row r="77" ht="14.25" customHeight="1">
      <c r="A77" s="11" t="s">
        <v>1443</v>
      </c>
      <c r="B77" s="2" t="s">
        <v>138</v>
      </c>
      <c r="D77" s="2" t="s">
        <v>1444</v>
      </c>
      <c r="E77" s="5">
        <v>45922.0</v>
      </c>
      <c r="H77" s="6" t="s">
        <v>69</v>
      </c>
      <c r="I77" s="6" t="s">
        <v>140</v>
      </c>
      <c r="J77" s="6" t="s">
        <v>85</v>
      </c>
      <c r="K77" s="6" t="s">
        <v>142</v>
      </c>
      <c r="L77" s="6" t="s">
        <v>46</v>
      </c>
      <c r="M77" s="6" t="s">
        <v>1445</v>
      </c>
      <c r="N77" s="6" t="s">
        <v>48</v>
      </c>
      <c r="O77" s="6" t="s">
        <v>48</v>
      </c>
      <c r="P77" s="6" t="s">
        <v>48</v>
      </c>
      <c r="Q77" s="2">
        <v>1.0</v>
      </c>
      <c r="R77" s="2">
        <v>3.0</v>
      </c>
      <c r="S77" s="9">
        <v>0.0</v>
      </c>
    </row>
    <row r="78" ht="14.25" customHeight="1">
      <c r="A78" s="11" t="s">
        <v>1446</v>
      </c>
      <c r="B78" s="2" t="s">
        <v>1447</v>
      </c>
      <c r="D78" s="2" t="s">
        <v>1448</v>
      </c>
      <c r="E78" s="5">
        <v>45919.0</v>
      </c>
      <c r="H78" s="9"/>
      <c r="I78" s="9"/>
      <c r="J78" s="9"/>
      <c r="K78" s="9"/>
      <c r="L78" s="9"/>
      <c r="M78" s="9"/>
      <c r="N78" s="9"/>
      <c r="O78" s="9"/>
      <c r="P78" s="9"/>
      <c r="Q78" s="2">
        <v>1.0</v>
      </c>
      <c r="R78" s="2">
        <v>4.0</v>
      </c>
      <c r="S78" s="9">
        <v>0.0</v>
      </c>
    </row>
    <row r="79" ht="14.25" customHeight="1">
      <c r="A79" s="11" t="s">
        <v>1449</v>
      </c>
      <c r="B79" s="2" t="s">
        <v>138</v>
      </c>
      <c r="D79" s="2" t="s">
        <v>1450</v>
      </c>
      <c r="E79" s="5">
        <v>45914.0</v>
      </c>
      <c r="H79" s="6" t="s">
        <v>69</v>
      </c>
      <c r="I79" s="6" t="s">
        <v>140</v>
      </c>
      <c r="J79" s="6" t="s">
        <v>141</v>
      </c>
      <c r="K79" s="6" t="s">
        <v>142</v>
      </c>
      <c r="L79" s="6" t="s">
        <v>46</v>
      </c>
      <c r="M79" s="6" t="s">
        <v>143</v>
      </c>
      <c r="N79" s="6" t="s">
        <v>48</v>
      </c>
      <c r="O79" s="6" t="s">
        <v>48</v>
      </c>
      <c r="P79" s="6" t="s">
        <v>48</v>
      </c>
      <c r="Q79" s="2">
        <v>4.0</v>
      </c>
      <c r="R79" s="2">
        <v>1.0</v>
      </c>
      <c r="S79" s="9">
        <v>0.0</v>
      </c>
    </row>
    <row r="80" ht="14.25" customHeight="1">
      <c r="A80" s="11" t="s">
        <v>1451</v>
      </c>
      <c r="B80" s="2" t="s">
        <v>138</v>
      </c>
      <c r="D80" s="2" t="s">
        <v>1452</v>
      </c>
      <c r="E80" s="5">
        <v>45913.0</v>
      </c>
      <c r="H80" s="6" t="s">
        <v>55</v>
      </c>
      <c r="I80" s="6" t="s">
        <v>84</v>
      </c>
      <c r="J80" s="6" t="s">
        <v>85</v>
      </c>
      <c r="K80" s="6" t="s">
        <v>45</v>
      </c>
      <c r="L80" s="6" t="s">
        <v>46</v>
      </c>
      <c r="M80" s="6" t="s">
        <v>1453</v>
      </c>
      <c r="N80" s="6" t="s">
        <v>48</v>
      </c>
      <c r="O80" s="6" t="s">
        <v>1065</v>
      </c>
      <c r="P80" s="6" t="s">
        <v>1454</v>
      </c>
      <c r="Q80" s="2">
        <v>19.0</v>
      </c>
      <c r="R80" s="2">
        <v>11.0</v>
      </c>
      <c r="S80" s="9">
        <v>1.0</v>
      </c>
    </row>
    <row r="81" ht="14.25" customHeight="1">
      <c r="A81" s="11" t="s">
        <v>1455</v>
      </c>
      <c r="B81" s="2" t="s">
        <v>1456</v>
      </c>
      <c r="D81" s="2" t="s">
        <v>1457</v>
      </c>
      <c r="E81" s="5">
        <v>45909.0</v>
      </c>
      <c r="H81" s="6" t="s">
        <v>69</v>
      </c>
      <c r="I81" s="6" t="s">
        <v>140</v>
      </c>
      <c r="J81" s="6" t="s">
        <v>141</v>
      </c>
      <c r="K81" s="6" t="s">
        <v>142</v>
      </c>
      <c r="L81" s="6" t="s">
        <v>92</v>
      </c>
      <c r="M81" s="6" t="s">
        <v>48</v>
      </c>
      <c r="N81" s="6" t="s">
        <v>48</v>
      </c>
      <c r="O81" s="6" t="s">
        <v>48</v>
      </c>
      <c r="P81" s="6" t="s">
        <v>48</v>
      </c>
      <c r="Q81" s="2">
        <v>1.0</v>
      </c>
      <c r="R81" s="2">
        <v>1.0</v>
      </c>
      <c r="S81" s="9">
        <v>0.0</v>
      </c>
    </row>
    <row r="82" ht="14.25" customHeight="1">
      <c r="A82" s="11" t="s">
        <v>1458</v>
      </c>
      <c r="B82" s="2" t="s">
        <v>1459</v>
      </c>
      <c r="D82" s="2" t="s">
        <v>1460</v>
      </c>
      <c r="E82" s="5">
        <v>45904.0</v>
      </c>
      <c r="H82" s="6" t="s">
        <v>69</v>
      </c>
      <c r="I82" s="6" t="s">
        <v>70</v>
      </c>
      <c r="J82" s="6" t="s">
        <v>91</v>
      </c>
      <c r="K82" s="6" t="s">
        <v>45</v>
      </c>
      <c r="L82" s="6" t="s">
        <v>46</v>
      </c>
      <c r="M82" s="6" t="s">
        <v>48</v>
      </c>
      <c r="N82" s="6" t="s">
        <v>48</v>
      </c>
      <c r="O82" s="6" t="s">
        <v>48</v>
      </c>
      <c r="P82" s="6" t="s">
        <v>48</v>
      </c>
      <c r="Q82" s="2">
        <v>1.0</v>
      </c>
      <c r="R82" s="2">
        <v>2.0</v>
      </c>
      <c r="S82" s="9">
        <v>0.0</v>
      </c>
    </row>
    <row r="83" ht="14.25" customHeight="1">
      <c r="A83" s="11" t="s">
        <v>1461</v>
      </c>
      <c r="B83" s="2" t="s">
        <v>97</v>
      </c>
      <c r="C83" s="2" t="s">
        <v>1462</v>
      </c>
      <c r="D83" s="2" t="s">
        <v>708</v>
      </c>
      <c r="E83" s="5">
        <v>45904.0</v>
      </c>
      <c r="H83" s="6" t="s">
        <v>42</v>
      </c>
      <c r="I83" s="6" t="s">
        <v>979</v>
      </c>
      <c r="J83" s="6" t="s">
        <v>74</v>
      </c>
      <c r="K83" s="6" t="s">
        <v>45</v>
      </c>
      <c r="L83" s="6" t="s">
        <v>92</v>
      </c>
      <c r="M83" s="6" t="s">
        <v>48</v>
      </c>
      <c r="N83" s="6" t="s">
        <v>87</v>
      </c>
      <c r="O83" s="6" t="s">
        <v>48</v>
      </c>
      <c r="P83" s="6" t="s">
        <v>48</v>
      </c>
      <c r="Q83" s="2">
        <v>0.0</v>
      </c>
      <c r="R83" s="2">
        <v>0.0</v>
      </c>
      <c r="S83" s="9">
        <v>0.0</v>
      </c>
    </row>
    <row r="84" ht="14.25" customHeight="1">
      <c r="A84" s="11" t="s">
        <v>1463</v>
      </c>
      <c r="B84" s="2" t="s">
        <v>1464</v>
      </c>
      <c r="D84" s="2" t="s">
        <v>1465</v>
      </c>
      <c r="E84" s="5">
        <v>45903.0</v>
      </c>
      <c r="H84" s="6" t="s">
        <v>69</v>
      </c>
      <c r="I84" s="6" t="s">
        <v>140</v>
      </c>
      <c r="J84" s="6" t="s">
        <v>91</v>
      </c>
      <c r="K84" s="6" t="s">
        <v>142</v>
      </c>
      <c r="L84" s="6" t="s">
        <v>46</v>
      </c>
      <c r="M84" s="6" t="s">
        <v>48</v>
      </c>
      <c r="N84" s="6" t="s">
        <v>48</v>
      </c>
      <c r="O84" s="6" t="s">
        <v>87</v>
      </c>
      <c r="P84" s="6" t="s">
        <v>48</v>
      </c>
      <c r="Q84" s="2">
        <v>3.0</v>
      </c>
      <c r="R84" s="2">
        <v>1.0</v>
      </c>
      <c r="S84" s="9">
        <v>0.0</v>
      </c>
    </row>
    <row r="85" ht="14.25" customHeight="1">
      <c r="A85" s="11" t="s">
        <v>1466</v>
      </c>
      <c r="B85" s="2" t="s">
        <v>138</v>
      </c>
      <c r="D85" s="2" t="s">
        <v>1467</v>
      </c>
      <c r="E85" s="5">
        <v>45901.0</v>
      </c>
      <c r="H85" s="6" t="s">
        <v>69</v>
      </c>
      <c r="I85" s="6" t="s">
        <v>140</v>
      </c>
      <c r="J85" s="6" t="s">
        <v>141</v>
      </c>
      <c r="K85" s="6" t="s">
        <v>142</v>
      </c>
      <c r="L85" s="6" t="s">
        <v>46</v>
      </c>
      <c r="M85" s="6" t="s">
        <v>48</v>
      </c>
      <c r="N85" s="6" t="s">
        <v>278</v>
      </c>
      <c r="O85" s="6" t="s">
        <v>1468</v>
      </c>
      <c r="P85" s="6" t="s">
        <v>1469</v>
      </c>
      <c r="Q85" s="2">
        <v>1.0</v>
      </c>
      <c r="R85" s="2">
        <v>7.0</v>
      </c>
      <c r="S85" s="9">
        <v>0.0</v>
      </c>
    </row>
    <row r="86" ht="14.25" customHeight="1">
      <c r="A86" s="11" t="s">
        <v>1470</v>
      </c>
      <c r="B86" s="2" t="s">
        <v>97</v>
      </c>
      <c r="D86" s="2" t="s">
        <v>708</v>
      </c>
      <c r="E86" s="5">
        <v>45898.0</v>
      </c>
      <c r="H86" s="9"/>
      <c r="I86" s="9"/>
      <c r="J86" s="9"/>
      <c r="K86" s="9"/>
      <c r="L86" s="9"/>
      <c r="M86" s="9"/>
      <c r="N86" s="9"/>
      <c r="O86" s="9"/>
      <c r="P86" s="9"/>
      <c r="Q86" s="2">
        <v>0.0</v>
      </c>
      <c r="R86" s="2">
        <v>0.0</v>
      </c>
      <c r="S86" s="9">
        <v>0.0</v>
      </c>
    </row>
    <row r="87" ht="14.25" customHeight="1">
      <c r="A87" s="11" t="s">
        <v>1471</v>
      </c>
      <c r="B87" s="2" t="s">
        <v>97</v>
      </c>
      <c r="D87" s="2" t="s">
        <v>708</v>
      </c>
      <c r="E87" s="5">
        <v>45888.0</v>
      </c>
      <c r="H87" s="9"/>
      <c r="I87" s="9"/>
      <c r="J87" s="9"/>
      <c r="K87" s="9"/>
      <c r="L87" s="9"/>
      <c r="M87" s="9"/>
      <c r="N87" s="9"/>
      <c r="O87" s="9"/>
      <c r="P87" s="9"/>
      <c r="Q87" s="2">
        <v>1.0</v>
      </c>
      <c r="R87" s="2">
        <v>0.0</v>
      </c>
      <c r="S87" s="9">
        <v>0.0</v>
      </c>
    </row>
    <row r="88" ht="14.25" customHeight="1">
      <c r="A88" s="11" t="s">
        <v>1472</v>
      </c>
      <c r="B88" s="2" t="s">
        <v>1473</v>
      </c>
      <c r="D88" s="2" t="s">
        <v>1474</v>
      </c>
      <c r="E88" s="5">
        <v>45888.0</v>
      </c>
      <c r="H88" s="6" t="s">
        <v>69</v>
      </c>
      <c r="I88" s="6" t="s">
        <v>140</v>
      </c>
      <c r="J88" s="6" t="s">
        <v>141</v>
      </c>
      <c r="K88" s="6" t="s">
        <v>142</v>
      </c>
      <c r="L88" s="6" t="s">
        <v>46</v>
      </c>
      <c r="M88" s="6" t="s">
        <v>48</v>
      </c>
      <c r="N88" s="6" t="s">
        <v>48</v>
      </c>
      <c r="O88" s="6" t="s">
        <v>48</v>
      </c>
      <c r="P88" s="6" t="s">
        <v>1475</v>
      </c>
      <c r="Q88" s="2">
        <v>4.0</v>
      </c>
      <c r="R88" s="2">
        <v>9.0</v>
      </c>
      <c r="S88" s="9">
        <v>0.0</v>
      </c>
    </row>
    <row r="89" ht="14.25" customHeight="1">
      <c r="A89" s="11" t="s">
        <v>1476</v>
      </c>
      <c r="B89" s="2" t="s">
        <v>97</v>
      </c>
      <c r="D89" s="2" t="s">
        <v>1477</v>
      </c>
      <c r="E89" s="5">
        <v>45888.0</v>
      </c>
      <c r="H89" s="6" t="s">
        <v>42</v>
      </c>
      <c r="I89" s="6" t="s">
        <v>43</v>
      </c>
      <c r="J89" s="6" t="s">
        <v>44</v>
      </c>
      <c r="K89" s="6" t="s">
        <v>45</v>
      </c>
      <c r="L89" s="6" t="s">
        <v>46</v>
      </c>
      <c r="M89" s="6" t="s">
        <v>48</v>
      </c>
      <c r="N89" s="6" t="s">
        <v>48</v>
      </c>
      <c r="O89" s="6" t="s">
        <v>48</v>
      </c>
      <c r="P89" s="6" t="s">
        <v>48</v>
      </c>
      <c r="Q89" s="2">
        <v>1.0</v>
      </c>
      <c r="R89" s="2">
        <v>0.0</v>
      </c>
      <c r="S89" s="9">
        <v>1.0</v>
      </c>
    </row>
    <row r="90" ht="14.25" customHeight="1">
      <c r="A90" s="11" t="s">
        <v>1478</v>
      </c>
      <c r="B90" s="2" t="s">
        <v>1479</v>
      </c>
      <c r="D90" s="2" t="s">
        <v>1480</v>
      </c>
      <c r="E90" s="5">
        <v>45885.0</v>
      </c>
      <c r="H90" s="6" t="s">
        <v>69</v>
      </c>
      <c r="I90" s="6" t="s">
        <v>140</v>
      </c>
      <c r="J90" s="6" t="s">
        <v>452</v>
      </c>
      <c r="K90" s="6" t="s">
        <v>45</v>
      </c>
      <c r="L90" s="6" t="s">
        <v>46</v>
      </c>
      <c r="M90" s="6" t="s">
        <v>1481</v>
      </c>
      <c r="N90" s="6" t="s">
        <v>48</v>
      </c>
      <c r="O90" s="6" t="s">
        <v>48</v>
      </c>
      <c r="P90" s="6" t="s">
        <v>48</v>
      </c>
      <c r="Q90" s="2">
        <v>13.0</v>
      </c>
      <c r="R90" s="2">
        <v>24.0</v>
      </c>
      <c r="S90" s="9">
        <v>0.0</v>
      </c>
    </row>
    <row r="91" ht="14.25" customHeight="1">
      <c r="A91" s="11" t="s">
        <v>1482</v>
      </c>
      <c r="B91" s="2" t="s">
        <v>97</v>
      </c>
      <c r="D91" s="2" t="s">
        <v>708</v>
      </c>
      <c r="E91" s="5">
        <v>45878.0</v>
      </c>
      <c r="H91" s="9"/>
      <c r="I91" s="9"/>
      <c r="J91" s="9"/>
      <c r="K91" s="9"/>
      <c r="L91" s="9"/>
      <c r="M91" s="9"/>
      <c r="N91" s="9"/>
      <c r="O91" s="9"/>
      <c r="P91" s="9"/>
      <c r="Q91" s="2">
        <v>1.0</v>
      </c>
      <c r="R91" s="2">
        <v>0.0</v>
      </c>
      <c r="S91" s="9">
        <v>0.0</v>
      </c>
    </row>
    <row r="92" ht="14.25" customHeight="1">
      <c r="A92" s="11" t="s">
        <v>1483</v>
      </c>
      <c r="B92" s="2" t="s">
        <v>138</v>
      </c>
      <c r="D92" s="2" t="s">
        <v>1484</v>
      </c>
      <c r="E92" s="5">
        <v>45878.0</v>
      </c>
      <c r="H92" s="6" t="s">
        <v>69</v>
      </c>
      <c r="I92" s="6" t="s">
        <v>140</v>
      </c>
      <c r="J92" s="6" t="s">
        <v>141</v>
      </c>
      <c r="K92" s="6" t="s">
        <v>142</v>
      </c>
      <c r="L92" s="6" t="s">
        <v>46</v>
      </c>
      <c r="M92" s="6" t="s">
        <v>48</v>
      </c>
      <c r="N92" s="6" t="s">
        <v>48</v>
      </c>
      <c r="O92" s="6" t="s">
        <v>48</v>
      </c>
      <c r="P92" s="6" t="s">
        <v>1485</v>
      </c>
      <c r="Q92" s="2">
        <v>1.0</v>
      </c>
      <c r="R92" s="2">
        <v>1.0</v>
      </c>
      <c r="S92" s="9">
        <v>0.0</v>
      </c>
    </row>
    <row r="93" ht="14.25" customHeight="1">
      <c r="A93" s="11" t="s">
        <v>1486</v>
      </c>
      <c r="B93" s="2" t="s">
        <v>1487</v>
      </c>
      <c r="D93" s="2" t="s">
        <v>1488</v>
      </c>
      <c r="E93" s="5">
        <v>45875.0</v>
      </c>
      <c r="G93" s="2" t="s">
        <v>1489</v>
      </c>
      <c r="H93" s="6" t="s">
        <v>42</v>
      </c>
      <c r="I93" s="6" t="s">
        <v>43</v>
      </c>
      <c r="J93" s="6" t="s">
        <v>44</v>
      </c>
      <c r="K93" s="6" t="s">
        <v>45</v>
      </c>
      <c r="L93" s="6" t="s">
        <v>46</v>
      </c>
      <c r="M93" s="6" t="s">
        <v>1490</v>
      </c>
      <c r="N93" s="6" t="s">
        <v>1143</v>
      </c>
      <c r="O93" s="6" t="s">
        <v>1491</v>
      </c>
      <c r="P93" s="6" t="s">
        <v>48</v>
      </c>
      <c r="Q93" s="2">
        <v>38.0</v>
      </c>
      <c r="R93" s="2">
        <v>56.0</v>
      </c>
      <c r="S93" s="9">
        <v>1.0</v>
      </c>
    </row>
    <row r="94" ht="14.25" customHeight="1">
      <c r="A94" s="11" t="s">
        <v>1492</v>
      </c>
      <c r="B94" s="2" t="s">
        <v>138</v>
      </c>
      <c r="C94" s="2" t="s">
        <v>1493</v>
      </c>
      <c r="D94" s="2" t="s">
        <v>1494</v>
      </c>
      <c r="E94" s="5">
        <v>45874.0</v>
      </c>
      <c r="H94" s="6" t="s">
        <v>69</v>
      </c>
      <c r="I94" s="6" t="s">
        <v>140</v>
      </c>
      <c r="J94" s="6" t="s">
        <v>141</v>
      </c>
      <c r="K94" s="6" t="s">
        <v>142</v>
      </c>
      <c r="L94" s="6" t="s">
        <v>46</v>
      </c>
      <c r="M94" s="6" t="s">
        <v>1495</v>
      </c>
      <c r="N94" s="6" t="s">
        <v>48</v>
      </c>
      <c r="O94" s="6" t="s">
        <v>48</v>
      </c>
      <c r="P94" s="6" t="s">
        <v>48</v>
      </c>
      <c r="Q94" s="2">
        <v>1.0</v>
      </c>
      <c r="R94" s="2">
        <v>10.0</v>
      </c>
      <c r="S94" s="9">
        <v>0.0</v>
      </c>
    </row>
    <row r="95" ht="14.25" customHeight="1">
      <c r="A95" s="11" t="s">
        <v>1496</v>
      </c>
      <c r="B95" s="2" t="s">
        <v>313</v>
      </c>
      <c r="D95" s="2" t="s">
        <v>472</v>
      </c>
      <c r="E95" s="5">
        <v>45873.0</v>
      </c>
      <c r="H95" s="6" t="s">
        <v>69</v>
      </c>
      <c r="I95" s="6" t="s">
        <v>70</v>
      </c>
      <c r="J95" s="6" t="s">
        <v>85</v>
      </c>
      <c r="K95" s="6" t="s">
        <v>45</v>
      </c>
      <c r="L95" s="6" t="s">
        <v>46</v>
      </c>
      <c r="M95" s="6" t="s">
        <v>473</v>
      </c>
      <c r="N95" s="6" t="s">
        <v>48</v>
      </c>
      <c r="O95" s="6" t="s">
        <v>48</v>
      </c>
      <c r="P95" s="6" t="s">
        <v>474</v>
      </c>
      <c r="Q95" s="2">
        <v>19.0</v>
      </c>
      <c r="R95" s="2">
        <v>8.0</v>
      </c>
      <c r="S95" s="9">
        <v>0.0</v>
      </c>
    </row>
    <row r="96" ht="14.25" customHeight="1">
      <c r="A96" s="11" t="s">
        <v>1497</v>
      </c>
      <c r="B96" s="2" t="s">
        <v>138</v>
      </c>
      <c r="D96" s="2" t="s">
        <v>1498</v>
      </c>
      <c r="E96" s="5">
        <v>45870.0</v>
      </c>
      <c r="G96" s="2" t="s">
        <v>1499</v>
      </c>
      <c r="H96" s="6" t="s">
        <v>69</v>
      </c>
      <c r="I96" s="6" t="s">
        <v>70</v>
      </c>
      <c r="J96" s="6" t="s">
        <v>91</v>
      </c>
      <c r="K96" s="6" t="s">
        <v>45</v>
      </c>
      <c r="L96" s="6" t="s">
        <v>46</v>
      </c>
      <c r="M96" s="6" t="s">
        <v>48</v>
      </c>
      <c r="N96" s="6" t="s">
        <v>48</v>
      </c>
      <c r="O96" s="6" t="s">
        <v>87</v>
      </c>
      <c r="P96" s="6" t="s">
        <v>1500</v>
      </c>
      <c r="Q96" s="2">
        <v>14.0</v>
      </c>
      <c r="R96" s="2">
        <v>1.0</v>
      </c>
      <c r="S96" s="9">
        <v>0.0</v>
      </c>
    </row>
    <row r="97" ht="14.25" customHeight="1">
      <c r="A97" s="11" t="s">
        <v>1501</v>
      </c>
      <c r="B97" s="2" t="s">
        <v>1296</v>
      </c>
      <c r="D97" s="2" t="s">
        <v>1502</v>
      </c>
      <c r="E97" s="5">
        <v>45869.0</v>
      </c>
      <c r="G97" s="2" t="s">
        <v>1503</v>
      </c>
      <c r="H97" s="6" t="s">
        <v>69</v>
      </c>
      <c r="I97" s="6" t="s">
        <v>140</v>
      </c>
      <c r="J97" s="6" t="s">
        <v>85</v>
      </c>
      <c r="K97" s="6" t="s">
        <v>142</v>
      </c>
      <c r="L97" s="6" t="s">
        <v>46</v>
      </c>
      <c r="M97" s="6" t="s">
        <v>1504</v>
      </c>
      <c r="N97" s="6" t="s">
        <v>48</v>
      </c>
      <c r="O97" s="6" t="s">
        <v>48</v>
      </c>
      <c r="P97" s="6" t="s">
        <v>48</v>
      </c>
      <c r="Q97" s="2">
        <v>4.0</v>
      </c>
      <c r="R97" s="2">
        <v>5.0</v>
      </c>
      <c r="S97" s="9">
        <v>0.0</v>
      </c>
    </row>
    <row r="98" ht="14.25" customHeight="1">
      <c r="A98" s="11" t="s">
        <v>1505</v>
      </c>
      <c r="B98" s="2" t="s">
        <v>1506</v>
      </c>
      <c r="D98" s="2" t="s">
        <v>1507</v>
      </c>
      <c r="E98" s="5">
        <v>45868.0</v>
      </c>
      <c r="H98" s="6" t="s">
        <v>69</v>
      </c>
      <c r="I98" s="6" t="s">
        <v>140</v>
      </c>
      <c r="J98" s="6" t="s">
        <v>91</v>
      </c>
      <c r="K98" s="6" t="s">
        <v>142</v>
      </c>
      <c r="L98" s="6" t="s">
        <v>46</v>
      </c>
      <c r="M98" s="6" t="s">
        <v>48</v>
      </c>
      <c r="N98" s="6" t="s">
        <v>48</v>
      </c>
      <c r="O98" s="6" t="s">
        <v>48</v>
      </c>
      <c r="P98" s="6" t="s">
        <v>201</v>
      </c>
      <c r="Q98" s="2">
        <v>1.0</v>
      </c>
      <c r="R98" s="2">
        <v>4.0</v>
      </c>
      <c r="S98" s="9">
        <v>0.0</v>
      </c>
    </row>
    <row r="99" ht="14.25" customHeight="1">
      <c r="A99" s="11" t="s">
        <v>1508</v>
      </c>
      <c r="B99" s="2" t="s">
        <v>1509</v>
      </c>
      <c r="D99" s="2" t="s">
        <v>1510</v>
      </c>
      <c r="E99" s="5">
        <v>45868.0</v>
      </c>
      <c r="H99" s="6" t="s">
        <v>69</v>
      </c>
      <c r="I99" s="6" t="s">
        <v>140</v>
      </c>
      <c r="J99" s="6" t="s">
        <v>141</v>
      </c>
      <c r="K99" s="6" t="s">
        <v>142</v>
      </c>
      <c r="L99" s="6" t="s">
        <v>46</v>
      </c>
      <c r="M99" s="6" t="s">
        <v>1511</v>
      </c>
      <c r="N99" s="6" t="s">
        <v>48</v>
      </c>
      <c r="O99" s="6" t="s">
        <v>48</v>
      </c>
      <c r="P99" s="6" t="s">
        <v>48</v>
      </c>
      <c r="Q99" s="2">
        <v>7.0</v>
      </c>
      <c r="R99" s="2">
        <v>3.0</v>
      </c>
      <c r="S99" s="9">
        <v>0.0</v>
      </c>
    </row>
    <row r="100" ht="14.25" customHeight="1">
      <c r="A100" s="14" t="s">
        <v>1512</v>
      </c>
      <c r="B100" s="6" t="s">
        <v>313</v>
      </c>
      <c r="C100" s="6"/>
      <c r="D100" s="6" t="s">
        <v>1513</v>
      </c>
      <c r="E100" s="15">
        <v>45867.0</v>
      </c>
      <c r="F100" s="6"/>
      <c r="G100" s="6" t="s">
        <v>1514</v>
      </c>
      <c r="H100" s="6" t="s">
        <v>69</v>
      </c>
      <c r="I100" s="6" t="s">
        <v>70</v>
      </c>
      <c r="J100" s="6" t="s">
        <v>91</v>
      </c>
      <c r="K100" s="6" t="s">
        <v>45</v>
      </c>
      <c r="L100" s="6" t="s">
        <v>46</v>
      </c>
      <c r="M100" s="6" t="s">
        <v>1515</v>
      </c>
      <c r="N100" s="6" t="s">
        <v>48</v>
      </c>
      <c r="O100" s="6" t="s">
        <v>48</v>
      </c>
      <c r="P100" s="6" t="s">
        <v>1516</v>
      </c>
      <c r="Q100" s="6">
        <v>7.0</v>
      </c>
      <c r="R100" s="6">
        <v>7.0</v>
      </c>
      <c r="S100" s="6">
        <v>1.0</v>
      </c>
      <c r="T100" s="6"/>
      <c r="U100" s="6"/>
      <c r="V100" s="6"/>
      <c r="W100" s="6"/>
      <c r="X100" s="6"/>
      <c r="Y100" s="6"/>
      <c r="Z100" s="6"/>
    </row>
    <row r="101" ht="14.25" customHeight="1">
      <c r="A101" s="11" t="s">
        <v>1517</v>
      </c>
      <c r="B101" s="2" t="s">
        <v>488</v>
      </c>
      <c r="D101" s="2" t="s">
        <v>1518</v>
      </c>
      <c r="E101" s="5">
        <v>45867.0</v>
      </c>
      <c r="H101" s="6" t="s">
        <v>42</v>
      </c>
      <c r="I101" s="6" t="s">
        <v>140</v>
      </c>
      <c r="J101" s="6" t="s">
        <v>452</v>
      </c>
      <c r="K101" s="6" t="s">
        <v>142</v>
      </c>
      <c r="L101" s="6" t="s">
        <v>46</v>
      </c>
      <c r="M101" s="6" t="s">
        <v>48</v>
      </c>
      <c r="N101" s="6" t="s">
        <v>48</v>
      </c>
      <c r="O101" s="6" t="s">
        <v>48</v>
      </c>
      <c r="P101" s="6" t="s">
        <v>1519</v>
      </c>
      <c r="Q101" s="2">
        <v>1.0</v>
      </c>
      <c r="R101" s="2">
        <v>19.0</v>
      </c>
      <c r="S101" s="9">
        <v>0.0</v>
      </c>
    </row>
    <row r="102" ht="14.25" customHeight="1">
      <c r="A102" s="11" t="s">
        <v>1520</v>
      </c>
      <c r="B102" s="2" t="s">
        <v>1521</v>
      </c>
      <c r="D102" s="2" t="s">
        <v>1522</v>
      </c>
      <c r="E102" s="5">
        <v>45867.0</v>
      </c>
      <c r="G102" s="2" t="s">
        <v>1523</v>
      </c>
      <c r="H102" s="6" t="s">
        <v>42</v>
      </c>
      <c r="I102" s="6" t="s">
        <v>43</v>
      </c>
      <c r="J102" s="6" t="s">
        <v>85</v>
      </c>
      <c r="K102" s="6" t="s">
        <v>45</v>
      </c>
      <c r="L102" s="6" t="s">
        <v>46</v>
      </c>
      <c r="M102" s="6" t="s">
        <v>1524</v>
      </c>
      <c r="N102" s="6" t="s">
        <v>48</v>
      </c>
      <c r="O102" s="6" t="s">
        <v>48</v>
      </c>
      <c r="P102" s="6" t="s">
        <v>48</v>
      </c>
      <c r="Q102" s="2">
        <v>197.0</v>
      </c>
      <c r="R102" s="2">
        <v>102.0</v>
      </c>
      <c r="S102" s="9">
        <v>0.0</v>
      </c>
    </row>
    <row r="103" ht="14.25" customHeight="1">
      <c r="A103" s="11" t="s">
        <v>1525</v>
      </c>
      <c r="B103" s="2" t="s">
        <v>1526</v>
      </c>
      <c r="D103" s="2" t="s">
        <v>1527</v>
      </c>
      <c r="E103" s="5">
        <v>45863.0</v>
      </c>
      <c r="H103" s="6" t="s">
        <v>69</v>
      </c>
      <c r="I103" s="6" t="s">
        <v>140</v>
      </c>
      <c r="J103" s="6" t="s">
        <v>141</v>
      </c>
      <c r="K103" s="6" t="s">
        <v>142</v>
      </c>
      <c r="L103" s="6" t="s">
        <v>46</v>
      </c>
      <c r="M103" s="6" t="s">
        <v>48</v>
      </c>
      <c r="N103" s="6" t="s">
        <v>48</v>
      </c>
      <c r="O103" s="6" t="s">
        <v>48</v>
      </c>
      <c r="P103" s="6" t="s">
        <v>48</v>
      </c>
      <c r="Q103" s="2">
        <v>1.0</v>
      </c>
      <c r="R103" s="2">
        <v>24.0</v>
      </c>
      <c r="S103" s="9">
        <v>0.0</v>
      </c>
    </row>
    <row r="104" ht="14.25" customHeight="1">
      <c r="A104" s="11" t="s">
        <v>1528</v>
      </c>
      <c r="B104" s="2" t="s">
        <v>1529</v>
      </c>
      <c r="D104" s="2" t="s">
        <v>1530</v>
      </c>
      <c r="E104" s="5">
        <v>45863.0</v>
      </c>
      <c r="G104" s="2" t="s">
        <v>1531</v>
      </c>
      <c r="H104" s="6" t="s">
        <v>69</v>
      </c>
      <c r="I104" s="6" t="s">
        <v>70</v>
      </c>
      <c r="J104" s="6" t="s">
        <v>91</v>
      </c>
      <c r="K104" s="6" t="s">
        <v>45</v>
      </c>
      <c r="L104" s="6" t="s">
        <v>46</v>
      </c>
      <c r="M104" s="6" t="s">
        <v>232</v>
      </c>
      <c r="N104" s="6" t="s">
        <v>48</v>
      </c>
      <c r="O104" s="6" t="s">
        <v>48</v>
      </c>
      <c r="P104" s="6" t="s">
        <v>911</v>
      </c>
      <c r="Q104" s="2">
        <v>118.0</v>
      </c>
      <c r="R104" s="2">
        <v>33.0</v>
      </c>
      <c r="S104" s="9">
        <v>0.0</v>
      </c>
    </row>
    <row r="105" ht="14.25" customHeight="1">
      <c r="A105" s="11" t="s">
        <v>1532</v>
      </c>
      <c r="B105" s="2" t="s">
        <v>1439</v>
      </c>
      <c r="D105" s="2" t="s">
        <v>1533</v>
      </c>
      <c r="E105" s="5">
        <v>45854.0</v>
      </c>
      <c r="G105" s="2" t="s">
        <v>1534</v>
      </c>
      <c r="H105" s="6" t="s">
        <v>55</v>
      </c>
      <c r="I105" s="6" t="s">
        <v>84</v>
      </c>
      <c r="J105" s="6" t="s">
        <v>91</v>
      </c>
      <c r="K105" s="6" t="s">
        <v>45</v>
      </c>
      <c r="L105" s="6" t="s">
        <v>46</v>
      </c>
      <c r="M105" s="6" t="s">
        <v>1535</v>
      </c>
      <c r="N105" s="6" t="s">
        <v>48</v>
      </c>
      <c r="O105" s="6" t="s">
        <v>48</v>
      </c>
      <c r="P105" s="6" t="s">
        <v>911</v>
      </c>
      <c r="Q105" s="2">
        <v>27.0</v>
      </c>
      <c r="R105" s="2">
        <v>20.0</v>
      </c>
      <c r="S105" s="9">
        <v>3.0</v>
      </c>
    </row>
    <row r="106" ht="14.25" customHeight="1">
      <c r="A106" s="11" t="s">
        <v>1536</v>
      </c>
      <c r="B106" s="2" t="s">
        <v>97</v>
      </c>
      <c r="D106" s="2" t="s">
        <v>708</v>
      </c>
      <c r="E106" s="5">
        <v>45853.0</v>
      </c>
      <c r="H106" s="6" t="s">
        <v>69</v>
      </c>
      <c r="I106" s="6" t="s">
        <v>70</v>
      </c>
      <c r="J106" s="6" t="s">
        <v>74</v>
      </c>
      <c r="K106" s="6" t="s">
        <v>45</v>
      </c>
      <c r="L106" s="6" t="s">
        <v>71</v>
      </c>
      <c r="M106" s="6" t="s">
        <v>48</v>
      </c>
      <c r="N106" s="6" t="s">
        <v>48</v>
      </c>
      <c r="O106" s="6" t="s">
        <v>48</v>
      </c>
      <c r="P106" s="6" t="s">
        <v>48</v>
      </c>
      <c r="Q106" s="2">
        <v>2.0</v>
      </c>
      <c r="R106" s="2">
        <v>9.0</v>
      </c>
      <c r="S106" s="9">
        <v>0.0</v>
      </c>
    </row>
    <row r="107" ht="14.25" customHeight="1">
      <c r="A107" s="11" t="s">
        <v>1537</v>
      </c>
      <c r="B107" s="2" t="s">
        <v>138</v>
      </c>
      <c r="D107" s="2" t="s">
        <v>1538</v>
      </c>
      <c r="E107" s="5">
        <v>45850.0</v>
      </c>
      <c r="H107" s="6" t="s">
        <v>69</v>
      </c>
      <c r="I107" s="6" t="s">
        <v>140</v>
      </c>
      <c r="J107" s="6" t="s">
        <v>141</v>
      </c>
      <c r="K107" s="6" t="s">
        <v>142</v>
      </c>
      <c r="L107" s="6" t="s">
        <v>71</v>
      </c>
      <c r="M107" s="6" t="s">
        <v>48</v>
      </c>
      <c r="N107" s="6" t="s">
        <v>48</v>
      </c>
      <c r="O107" s="6" t="s">
        <v>48</v>
      </c>
      <c r="P107" s="6" t="s">
        <v>48</v>
      </c>
      <c r="Q107" s="2">
        <v>0.0</v>
      </c>
      <c r="R107" s="2">
        <v>1.0</v>
      </c>
      <c r="S107" s="9">
        <v>0.0</v>
      </c>
    </row>
    <row r="108" ht="14.25" customHeight="1">
      <c r="A108" s="11" t="s">
        <v>1539</v>
      </c>
      <c r="B108" s="2" t="s">
        <v>1540</v>
      </c>
      <c r="D108" s="2" t="s">
        <v>1541</v>
      </c>
      <c r="E108" s="5">
        <v>45850.0</v>
      </c>
      <c r="G108" s="2" t="s">
        <v>1542</v>
      </c>
      <c r="H108" s="6" t="s">
        <v>55</v>
      </c>
      <c r="I108" s="6" t="s">
        <v>56</v>
      </c>
      <c r="J108" s="6" t="s">
        <v>44</v>
      </c>
      <c r="K108" s="6" t="s">
        <v>45</v>
      </c>
      <c r="L108" s="6" t="s">
        <v>46</v>
      </c>
      <c r="M108" s="6" t="s">
        <v>48</v>
      </c>
      <c r="N108" s="6" t="s">
        <v>48</v>
      </c>
      <c r="O108" s="6" t="s">
        <v>48</v>
      </c>
      <c r="P108" s="6" t="s">
        <v>48</v>
      </c>
      <c r="Q108" s="2">
        <v>22.0</v>
      </c>
      <c r="R108" s="2">
        <v>22.0</v>
      </c>
      <c r="S108" s="9">
        <v>0.0</v>
      </c>
    </row>
    <row r="109" ht="14.25" customHeight="1">
      <c r="A109" s="11" t="s">
        <v>1543</v>
      </c>
      <c r="B109" s="2" t="s">
        <v>313</v>
      </c>
      <c r="D109" s="2" t="s">
        <v>1544</v>
      </c>
      <c r="E109" s="5">
        <v>45850.0</v>
      </c>
      <c r="H109" s="6" t="s">
        <v>69</v>
      </c>
      <c r="I109" s="6" t="s">
        <v>70</v>
      </c>
      <c r="J109" s="6" t="s">
        <v>151</v>
      </c>
      <c r="K109" s="6" t="s">
        <v>45</v>
      </c>
      <c r="L109" s="6" t="s">
        <v>46</v>
      </c>
      <c r="M109" s="6" t="s">
        <v>48</v>
      </c>
      <c r="N109" s="6" t="s">
        <v>48</v>
      </c>
      <c r="O109" s="6" t="s">
        <v>545</v>
      </c>
      <c r="P109" s="6" t="s">
        <v>48</v>
      </c>
      <c r="Q109" s="2">
        <v>7.0</v>
      </c>
      <c r="R109" s="2">
        <v>15.0</v>
      </c>
      <c r="S109" s="9">
        <v>2.0</v>
      </c>
    </row>
    <row r="110" ht="14.25" customHeight="1">
      <c r="A110" s="11" t="s">
        <v>1545</v>
      </c>
      <c r="B110" s="2" t="s">
        <v>1546</v>
      </c>
      <c r="D110" s="2" t="s">
        <v>1547</v>
      </c>
      <c r="E110" s="5">
        <v>45844.0</v>
      </c>
      <c r="H110" s="6" t="s">
        <v>69</v>
      </c>
      <c r="I110" s="6" t="s">
        <v>140</v>
      </c>
      <c r="J110" s="6" t="s">
        <v>141</v>
      </c>
      <c r="K110" s="6" t="s">
        <v>142</v>
      </c>
      <c r="L110" s="6" t="s">
        <v>46</v>
      </c>
      <c r="M110" s="6" t="s">
        <v>48</v>
      </c>
      <c r="N110" s="6" t="s">
        <v>48</v>
      </c>
      <c r="O110" s="6" t="s">
        <v>48</v>
      </c>
      <c r="P110" s="6" t="s">
        <v>945</v>
      </c>
      <c r="Q110" s="2">
        <v>1.0</v>
      </c>
      <c r="R110" s="2">
        <v>11.0</v>
      </c>
      <c r="S110" s="9">
        <v>0.0</v>
      </c>
    </row>
    <row r="111" ht="14.25" customHeight="1">
      <c r="A111" s="11" t="s">
        <v>1548</v>
      </c>
      <c r="B111" s="2" t="s">
        <v>1549</v>
      </c>
      <c r="D111" s="2" t="s">
        <v>1550</v>
      </c>
      <c r="E111" s="5">
        <v>45842.0</v>
      </c>
      <c r="H111" s="6" t="s">
        <v>69</v>
      </c>
      <c r="I111" s="6" t="s">
        <v>140</v>
      </c>
      <c r="J111" s="6" t="s">
        <v>91</v>
      </c>
      <c r="K111" s="6" t="s">
        <v>142</v>
      </c>
      <c r="L111" s="6" t="s">
        <v>46</v>
      </c>
      <c r="M111" s="6" t="s">
        <v>48</v>
      </c>
      <c r="N111" s="6" t="s">
        <v>48</v>
      </c>
      <c r="O111" s="6" t="s">
        <v>48</v>
      </c>
      <c r="P111" s="6" t="s">
        <v>940</v>
      </c>
      <c r="Q111" s="2">
        <v>18.0</v>
      </c>
      <c r="R111" s="2">
        <v>62.0</v>
      </c>
      <c r="S111" s="9">
        <v>2.0</v>
      </c>
    </row>
    <row r="112" ht="14.25" customHeight="1">
      <c r="A112" s="11" t="s">
        <v>1551</v>
      </c>
      <c r="B112" s="2" t="s">
        <v>1552</v>
      </c>
      <c r="D112" s="2" t="s">
        <v>1553</v>
      </c>
      <c r="E112" s="5">
        <v>45841.0</v>
      </c>
      <c r="H112" s="6" t="s">
        <v>69</v>
      </c>
      <c r="I112" s="6" t="s">
        <v>140</v>
      </c>
      <c r="J112" s="6" t="s">
        <v>452</v>
      </c>
      <c r="K112" s="6" t="s">
        <v>142</v>
      </c>
      <c r="L112" s="6" t="s">
        <v>46</v>
      </c>
      <c r="M112" s="6" t="s">
        <v>973</v>
      </c>
      <c r="N112" s="6" t="s">
        <v>48</v>
      </c>
      <c r="O112" s="6" t="s">
        <v>48</v>
      </c>
      <c r="P112" s="6" t="s">
        <v>1554</v>
      </c>
      <c r="Q112" s="2">
        <v>1.0</v>
      </c>
      <c r="R112" s="2">
        <v>12.0</v>
      </c>
      <c r="S112" s="9">
        <v>0.0</v>
      </c>
    </row>
    <row r="113" ht="14.25" customHeight="1">
      <c r="A113" s="11" t="s">
        <v>1555</v>
      </c>
      <c r="B113" s="2" t="s">
        <v>97</v>
      </c>
      <c r="C113" s="2" t="s">
        <v>1556</v>
      </c>
      <c r="D113" s="2" t="s">
        <v>708</v>
      </c>
      <c r="E113" s="5">
        <v>45841.0</v>
      </c>
      <c r="H113" s="6" t="s">
        <v>69</v>
      </c>
      <c r="I113" s="6" t="s">
        <v>70</v>
      </c>
      <c r="J113" s="6" t="s">
        <v>151</v>
      </c>
      <c r="K113" s="6" t="s">
        <v>45</v>
      </c>
      <c r="L113" s="6" t="s">
        <v>92</v>
      </c>
      <c r="M113" s="6" t="s">
        <v>1557</v>
      </c>
      <c r="N113" s="6" t="s">
        <v>48</v>
      </c>
      <c r="O113" s="6" t="s">
        <v>48</v>
      </c>
      <c r="P113" s="6" t="s">
        <v>48</v>
      </c>
      <c r="Q113" s="2">
        <v>1.0</v>
      </c>
      <c r="R113" s="2">
        <v>1.0</v>
      </c>
      <c r="S113" s="9">
        <v>0.0</v>
      </c>
    </row>
    <row r="114" ht="14.25" customHeight="1">
      <c r="A114" s="11" t="s">
        <v>1558</v>
      </c>
      <c r="B114" s="2" t="s">
        <v>1559</v>
      </c>
      <c r="D114" s="2" t="s">
        <v>1560</v>
      </c>
      <c r="E114" s="5">
        <v>45839.0</v>
      </c>
      <c r="H114" s="6" t="s">
        <v>69</v>
      </c>
      <c r="I114" s="6" t="s">
        <v>140</v>
      </c>
      <c r="J114" s="6" t="s">
        <v>141</v>
      </c>
      <c r="K114" s="6" t="s">
        <v>142</v>
      </c>
      <c r="L114" s="6" t="s">
        <v>46</v>
      </c>
      <c r="M114" s="6" t="s">
        <v>48</v>
      </c>
      <c r="N114" s="6" t="s">
        <v>1561</v>
      </c>
      <c r="O114" s="6" t="s">
        <v>1562</v>
      </c>
      <c r="P114" s="6" t="s">
        <v>48</v>
      </c>
      <c r="Q114" s="2">
        <v>2.0</v>
      </c>
      <c r="R114" s="2">
        <v>17.0</v>
      </c>
      <c r="S114" s="9">
        <v>0.0</v>
      </c>
    </row>
    <row r="115" ht="14.25" customHeight="1">
      <c r="A115" s="11" t="s">
        <v>1563</v>
      </c>
      <c r="B115" s="2" t="s">
        <v>138</v>
      </c>
      <c r="D115" s="2" t="s">
        <v>1564</v>
      </c>
      <c r="E115" s="5">
        <v>45838.0</v>
      </c>
      <c r="H115" s="6" t="s">
        <v>69</v>
      </c>
      <c r="I115" s="6" t="s">
        <v>140</v>
      </c>
      <c r="J115" s="6" t="s">
        <v>141</v>
      </c>
      <c r="K115" s="6" t="s">
        <v>142</v>
      </c>
      <c r="L115" s="6" t="s">
        <v>46</v>
      </c>
      <c r="M115" s="6" t="s">
        <v>48</v>
      </c>
      <c r="N115" s="6" t="s">
        <v>48</v>
      </c>
      <c r="O115" s="6" t="s">
        <v>48</v>
      </c>
      <c r="P115" s="6" t="s">
        <v>48</v>
      </c>
      <c r="Q115" s="2">
        <v>0.0</v>
      </c>
      <c r="R115" s="2">
        <v>1.0</v>
      </c>
      <c r="S115" s="9">
        <v>0.0</v>
      </c>
    </row>
    <row r="116" ht="14.25" customHeight="1">
      <c r="A116" s="11" t="s">
        <v>1565</v>
      </c>
      <c r="B116" s="2" t="s">
        <v>97</v>
      </c>
      <c r="C116" s="2" t="s">
        <v>1566</v>
      </c>
      <c r="D116" s="2" t="s">
        <v>1567</v>
      </c>
      <c r="E116" s="5">
        <v>45836.0</v>
      </c>
      <c r="H116" s="6" t="s">
        <v>55</v>
      </c>
      <c r="I116" s="6" t="s">
        <v>130</v>
      </c>
      <c r="J116" s="6" t="s">
        <v>101</v>
      </c>
      <c r="K116" s="6" t="s">
        <v>45</v>
      </c>
      <c r="L116" s="6" t="s">
        <v>46</v>
      </c>
      <c r="M116" s="6" t="s">
        <v>1568</v>
      </c>
      <c r="N116" s="6" t="s">
        <v>48</v>
      </c>
      <c r="O116" s="6" t="s">
        <v>48</v>
      </c>
      <c r="P116" s="6" t="s">
        <v>48</v>
      </c>
      <c r="Q116" s="2">
        <v>12.0</v>
      </c>
      <c r="R116" s="2">
        <v>2.0</v>
      </c>
      <c r="S116" s="9">
        <v>0.0</v>
      </c>
    </row>
    <row r="117" ht="14.25" customHeight="1">
      <c r="A117" s="11" t="s">
        <v>1569</v>
      </c>
      <c r="B117" s="2" t="s">
        <v>1570</v>
      </c>
      <c r="D117" s="2" t="s">
        <v>1571</v>
      </c>
      <c r="E117" s="5">
        <v>45835.0</v>
      </c>
      <c r="G117" s="2" t="s">
        <v>1572</v>
      </c>
      <c r="H117" s="6" t="s">
        <v>69</v>
      </c>
      <c r="I117" s="6" t="s">
        <v>70</v>
      </c>
      <c r="J117" s="6" t="s">
        <v>91</v>
      </c>
      <c r="K117" s="6" t="s">
        <v>45</v>
      </c>
      <c r="L117" s="6" t="s">
        <v>46</v>
      </c>
      <c r="M117" s="6" t="s">
        <v>48</v>
      </c>
      <c r="N117" s="6" t="s">
        <v>87</v>
      </c>
      <c r="O117" s="6" t="s">
        <v>1562</v>
      </c>
      <c r="P117" s="6" t="s">
        <v>201</v>
      </c>
      <c r="Q117" s="2">
        <v>13.0</v>
      </c>
      <c r="R117" s="2">
        <v>9.0</v>
      </c>
      <c r="S117" s="9">
        <v>0.0</v>
      </c>
    </row>
    <row r="118" ht="14.25" customHeight="1">
      <c r="A118" s="11" t="s">
        <v>1573</v>
      </c>
      <c r="B118" s="2" t="s">
        <v>1230</v>
      </c>
      <c r="D118" s="2" t="s">
        <v>1574</v>
      </c>
      <c r="E118" s="5">
        <v>45834.0</v>
      </c>
      <c r="H118" s="6" t="s">
        <v>55</v>
      </c>
      <c r="I118" s="6" t="s">
        <v>84</v>
      </c>
      <c r="J118" s="6" t="s">
        <v>57</v>
      </c>
      <c r="K118" s="6" t="s">
        <v>58</v>
      </c>
      <c r="L118" s="13" t="s">
        <v>92</v>
      </c>
      <c r="M118" s="6" t="s">
        <v>48</v>
      </c>
      <c r="N118" s="6" t="s">
        <v>48</v>
      </c>
      <c r="O118" s="6" t="s">
        <v>1575</v>
      </c>
      <c r="P118" s="6" t="s">
        <v>1576</v>
      </c>
      <c r="Q118" s="2">
        <v>2.0</v>
      </c>
      <c r="R118" s="2">
        <v>1.0</v>
      </c>
      <c r="S118" s="9">
        <v>0.0</v>
      </c>
    </row>
    <row r="119" ht="14.25" customHeight="1">
      <c r="A119" s="11" t="s">
        <v>1577</v>
      </c>
      <c r="B119" s="2" t="s">
        <v>1578</v>
      </c>
      <c r="C119" s="2" t="s">
        <v>178</v>
      </c>
      <c r="D119" s="2" t="s">
        <v>1579</v>
      </c>
      <c r="E119" s="5">
        <v>45833.0</v>
      </c>
      <c r="H119" s="6" t="s">
        <v>69</v>
      </c>
      <c r="I119" s="6" t="s">
        <v>140</v>
      </c>
      <c r="J119" s="6" t="s">
        <v>141</v>
      </c>
      <c r="K119" s="6" t="s">
        <v>142</v>
      </c>
      <c r="L119" s="6" t="s">
        <v>46</v>
      </c>
      <c r="M119" s="6" t="s">
        <v>48</v>
      </c>
      <c r="N119" s="6" t="s">
        <v>48</v>
      </c>
      <c r="O119" s="6" t="s">
        <v>48</v>
      </c>
      <c r="P119" s="6" t="s">
        <v>48</v>
      </c>
      <c r="Q119" s="2">
        <v>0.0</v>
      </c>
      <c r="R119" s="2">
        <v>0.0</v>
      </c>
      <c r="S119" s="9">
        <v>0.0</v>
      </c>
    </row>
    <row r="120" ht="14.25" customHeight="1">
      <c r="A120" s="11" t="s">
        <v>1580</v>
      </c>
      <c r="B120" s="2" t="s">
        <v>97</v>
      </c>
      <c r="D120" s="2" t="s">
        <v>1581</v>
      </c>
      <c r="E120" s="5">
        <v>45830.0</v>
      </c>
      <c r="G120" s="2" t="s">
        <v>1582</v>
      </c>
      <c r="H120" s="6" t="s">
        <v>55</v>
      </c>
      <c r="I120" s="6" t="s">
        <v>84</v>
      </c>
      <c r="J120" s="6" t="s">
        <v>74</v>
      </c>
      <c r="K120" s="6" t="s">
        <v>45</v>
      </c>
      <c r="L120" s="6" t="s">
        <v>71</v>
      </c>
      <c r="M120" s="6" t="s">
        <v>48</v>
      </c>
      <c r="N120" s="6" t="s">
        <v>48</v>
      </c>
      <c r="O120" s="6" t="s">
        <v>48</v>
      </c>
      <c r="P120" s="6" t="s">
        <v>48</v>
      </c>
      <c r="Q120" s="2">
        <v>8.0</v>
      </c>
      <c r="R120" s="2">
        <v>3.0</v>
      </c>
      <c r="S120" s="9">
        <v>0.0</v>
      </c>
    </row>
    <row r="121" ht="14.25" customHeight="1">
      <c r="A121" s="11" t="s">
        <v>1583</v>
      </c>
      <c r="B121" s="2" t="s">
        <v>1584</v>
      </c>
      <c r="D121" s="2" t="s">
        <v>1585</v>
      </c>
      <c r="E121" s="5">
        <v>45827.0</v>
      </c>
      <c r="H121" s="6" t="s">
        <v>69</v>
      </c>
      <c r="I121" s="6" t="s">
        <v>140</v>
      </c>
      <c r="J121" s="6" t="s">
        <v>141</v>
      </c>
      <c r="K121" s="6" t="s">
        <v>142</v>
      </c>
      <c r="L121" s="6" t="s">
        <v>46</v>
      </c>
      <c r="M121" s="6" t="s">
        <v>1586</v>
      </c>
      <c r="N121" s="6" t="s">
        <v>48</v>
      </c>
      <c r="O121" s="6" t="s">
        <v>48</v>
      </c>
      <c r="P121" s="6" t="s">
        <v>1203</v>
      </c>
      <c r="Q121" s="2">
        <v>0.0</v>
      </c>
      <c r="R121" s="2">
        <v>2.0</v>
      </c>
      <c r="S121" s="9">
        <v>0.0</v>
      </c>
    </row>
    <row r="122" ht="14.25" customHeight="1">
      <c r="A122" s="11" t="s">
        <v>1587</v>
      </c>
      <c r="B122" s="2" t="s">
        <v>1588</v>
      </c>
      <c r="C122" s="2" t="s">
        <v>1589</v>
      </c>
      <c r="D122" s="2" t="s">
        <v>708</v>
      </c>
      <c r="E122" s="5">
        <v>45825.0</v>
      </c>
      <c r="H122" s="6" t="s">
        <v>69</v>
      </c>
      <c r="I122" s="6" t="s">
        <v>70</v>
      </c>
      <c r="J122" s="6" t="s">
        <v>74</v>
      </c>
      <c r="K122" s="6" t="s">
        <v>58</v>
      </c>
      <c r="L122" s="6" t="s">
        <v>46</v>
      </c>
      <c r="M122" s="6" t="s">
        <v>48</v>
      </c>
      <c r="N122" s="6" t="s">
        <v>48</v>
      </c>
      <c r="O122" s="6" t="s">
        <v>1589</v>
      </c>
      <c r="P122" s="6" t="s">
        <v>48</v>
      </c>
      <c r="Q122" s="2">
        <v>1.0</v>
      </c>
      <c r="R122" s="2">
        <v>2.0</v>
      </c>
      <c r="S122" s="9">
        <v>0.0</v>
      </c>
    </row>
    <row r="123" ht="14.25" customHeight="1">
      <c r="A123" s="11" t="s">
        <v>1590</v>
      </c>
      <c r="B123" s="2" t="s">
        <v>168</v>
      </c>
      <c r="D123" s="2" t="s">
        <v>1591</v>
      </c>
      <c r="E123" s="5">
        <v>45825.0</v>
      </c>
      <c r="G123" s="2" t="s">
        <v>1592</v>
      </c>
      <c r="H123" s="6" t="s">
        <v>55</v>
      </c>
      <c r="I123" s="6" t="s">
        <v>84</v>
      </c>
      <c r="J123" s="6" t="s">
        <v>85</v>
      </c>
      <c r="K123" s="6" t="s">
        <v>45</v>
      </c>
      <c r="L123" s="6" t="s">
        <v>46</v>
      </c>
      <c r="M123" s="6" t="s">
        <v>1593</v>
      </c>
      <c r="N123" s="6" t="s">
        <v>48</v>
      </c>
      <c r="O123" s="6" t="s">
        <v>48</v>
      </c>
      <c r="P123" s="6" t="s">
        <v>48</v>
      </c>
      <c r="Q123" s="2">
        <v>16.0</v>
      </c>
      <c r="R123" s="2">
        <v>10.0</v>
      </c>
      <c r="S123" s="9">
        <v>2.0</v>
      </c>
    </row>
    <row r="124" ht="14.25" customHeight="1">
      <c r="A124" s="11" t="s">
        <v>1594</v>
      </c>
      <c r="B124" s="2" t="s">
        <v>1595</v>
      </c>
      <c r="D124" s="2" t="s">
        <v>1596</v>
      </c>
      <c r="E124" s="5">
        <v>45820.0</v>
      </c>
      <c r="H124" s="6" t="s">
        <v>42</v>
      </c>
      <c r="I124" s="6" t="s">
        <v>43</v>
      </c>
      <c r="J124" s="6" t="s">
        <v>44</v>
      </c>
      <c r="K124" s="6" t="s">
        <v>45</v>
      </c>
      <c r="L124" s="6" t="s">
        <v>46</v>
      </c>
      <c r="M124" s="6" t="s">
        <v>1597</v>
      </c>
      <c r="N124" s="6" t="s">
        <v>48</v>
      </c>
      <c r="O124" s="6" t="s">
        <v>48</v>
      </c>
      <c r="P124" s="6" t="s">
        <v>48</v>
      </c>
      <c r="Q124" s="2">
        <v>2.0</v>
      </c>
      <c r="R124" s="2">
        <v>4.0</v>
      </c>
      <c r="S124" s="9">
        <v>0.0</v>
      </c>
    </row>
    <row r="125" ht="14.25" customHeight="1">
      <c r="A125" s="11" t="s">
        <v>1598</v>
      </c>
      <c r="B125" s="2" t="s">
        <v>97</v>
      </c>
      <c r="D125" s="2" t="s">
        <v>1599</v>
      </c>
      <c r="E125" s="5">
        <v>45818.0</v>
      </c>
      <c r="H125" s="6" t="s">
        <v>69</v>
      </c>
      <c r="I125" s="6" t="s">
        <v>140</v>
      </c>
      <c r="J125" s="6" t="s">
        <v>141</v>
      </c>
      <c r="K125" s="6" t="s">
        <v>142</v>
      </c>
      <c r="L125" s="6" t="s">
        <v>92</v>
      </c>
      <c r="M125" s="6" t="s">
        <v>48</v>
      </c>
      <c r="N125" s="6" t="s">
        <v>48</v>
      </c>
      <c r="O125" s="6" t="s">
        <v>48</v>
      </c>
      <c r="P125" s="6" t="s">
        <v>48</v>
      </c>
      <c r="Q125" s="2">
        <v>4.0</v>
      </c>
      <c r="R125" s="2">
        <v>0.0</v>
      </c>
      <c r="S125" s="9">
        <v>0.0</v>
      </c>
    </row>
    <row r="126" ht="14.25" customHeight="1">
      <c r="A126" s="11" t="s">
        <v>1600</v>
      </c>
      <c r="B126" s="2" t="s">
        <v>97</v>
      </c>
      <c r="D126" s="2" t="s">
        <v>708</v>
      </c>
      <c r="E126" s="5">
        <v>45816.0</v>
      </c>
      <c r="H126" s="9"/>
      <c r="I126" s="9"/>
      <c r="J126" s="9"/>
      <c r="K126" s="9"/>
      <c r="L126" s="9"/>
      <c r="M126" s="9"/>
      <c r="N126" s="9"/>
      <c r="O126" s="9"/>
      <c r="P126" s="9"/>
      <c r="Q126" s="2">
        <v>1.0</v>
      </c>
      <c r="R126" s="2">
        <v>0.0</v>
      </c>
      <c r="S126" s="9">
        <v>0.0</v>
      </c>
    </row>
    <row r="127" ht="14.25" customHeight="1">
      <c r="A127" s="11" t="s">
        <v>1601</v>
      </c>
      <c r="B127" s="2" t="s">
        <v>138</v>
      </c>
      <c r="D127" s="2" t="s">
        <v>1602</v>
      </c>
      <c r="E127" s="5">
        <v>45815.0</v>
      </c>
      <c r="H127" s="6" t="s">
        <v>69</v>
      </c>
      <c r="I127" s="6" t="s">
        <v>140</v>
      </c>
      <c r="J127" s="6" t="s">
        <v>91</v>
      </c>
      <c r="K127" s="6" t="s">
        <v>142</v>
      </c>
      <c r="L127" s="6" t="s">
        <v>46</v>
      </c>
      <c r="M127" s="6" t="s">
        <v>48</v>
      </c>
      <c r="N127" s="6" t="s">
        <v>48</v>
      </c>
      <c r="O127" s="6" t="s">
        <v>48</v>
      </c>
      <c r="P127" s="6" t="s">
        <v>48</v>
      </c>
      <c r="Q127" s="2">
        <v>3.0</v>
      </c>
      <c r="R127" s="2">
        <v>23.0</v>
      </c>
      <c r="S127" s="9">
        <v>0.0</v>
      </c>
    </row>
    <row r="128" ht="14.25" customHeight="1">
      <c r="A128" s="11" t="s">
        <v>1603</v>
      </c>
      <c r="B128" s="2" t="s">
        <v>1604</v>
      </c>
      <c r="D128" s="2" t="s">
        <v>1605</v>
      </c>
      <c r="E128" s="5">
        <v>45812.0</v>
      </c>
      <c r="H128" s="6" t="s">
        <v>69</v>
      </c>
      <c r="I128" s="6" t="s">
        <v>140</v>
      </c>
      <c r="J128" s="6" t="s">
        <v>101</v>
      </c>
      <c r="K128" s="6" t="s">
        <v>142</v>
      </c>
      <c r="L128" s="6" t="s">
        <v>46</v>
      </c>
      <c r="M128" s="6" t="s">
        <v>48</v>
      </c>
      <c r="N128" s="6" t="s">
        <v>48</v>
      </c>
      <c r="O128" s="6" t="s">
        <v>48</v>
      </c>
      <c r="P128" s="6" t="s">
        <v>48</v>
      </c>
      <c r="Q128" s="2">
        <v>1.0</v>
      </c>
      <c r="R128" s="2">
        <v>6.0</v>
      </c>
      <c r="S128" s="9">
        <v>0.0</v>
      </c>
    </row>
    <row r="129" ht="14.25" customHeight="1">
      <c r="A129" s="11" t="s">
        <v>1606</v>
      </c>
      <c r="B129" s="2" t="s">
        <v>1607</v>
      </c>
      <c r="D129" s="2" t="s">
        <v>1608</v>
      </c>
      <c r="E129" s="5">
        <v>45812.0</v>
      </c>
      <c r="G129" s="2" t="s">
        <v>1609</v>
      </c>
      <c r="H129" s="6" t="s">
        <v>55</v>
      </c>
      <c r="I129" s="6" t="s">
        <v>56</v>
      </c>
      <c r="J129" s="6" t="s">
        <v>85</v>
      </c>
      <c r="K129" s="6" t="s">
        <v>45</v>
      </c>
      <c r="L129" s="6" t="s">
        <v>46</v>
      </c>
      <c r="M129" s="6" t="s">
        <v>1610</v>
      </c>
      <c r="N129" s="6" t="s">
        <v>48</v>
      </c>
      <c r="O129" s="6" t="s">
        <v>48</v>
      </c>
      <c r="P129" s="6" t="s">
        <v>48</v>
      </c>
      <c r="Q129" s="2">
        <v>10.0</v>
      </c>
      <c r="R129" s="2">
        <v>15.0</v>
      </c>
      <c r="S129" s="9">
        <v>0.0</v>
      </c>
    </row>
    <row r="130" ht="14.25" customHeight="1">
      <c r="A130" s="11" t="s">
        <v>1611</v>
      </c>
      <c r="B130" s="2" t="s">
        <v>97</v>
      </c>
      <c r="D130" s="2" t="s">
        <v>708</v>
      </c>
      <c r="E130" s="5">
        <v>45811.0</v>
      </c>
      <c r="H130" s="9"/>
      <c r="I130" s="9"/>
      <c r="J130" s="9"/>
      <c r="K130" s="9"/>
      <c r="L130" s="9"/>
      <c r="M130" s="9"/>
      <c r="N130" s="9"/>
      <c r="O130" s="9"/>
      <c r="P130" s="9"/>
      <c r="Q130" s="2">
        <v>0.0</v>
      </c>
      <c r="R130" s="2">
        <v>0.0</v>
      </c>
      <c r="S130" s="9">
        <v>0.0</v>
      </c>
    </row>
    <row r="131" ht="14.25" customHeight="1">
      <c r="A131" s="11" t="s">
        <v>1612</v>
      </c>
      <c r="B131" s="2" t="s">
        <v>97</v>
      </c>
      <c r="D131" s="2" t="s">
        <v>1613</v>
      </c>
      <c r="E131" s="5">
        <v>45810.0</v>
      </c>
      <c r="H131" s="6" t="s">
        <v>69</v>
      </c>
      <c r="I131" s="6" t="s">
        <v>140</v>
      </c>
      <c r="J131" s="6" t="s">
        <v>141</v>
      </c>
      <c r="K131" s="6" t="s">
        <v>142</v>
      </c>
      <c r="L131" s="6" t="s">
        <v>46</v>
      </c>
      <c r="M131" s="6" t="s">
        <v>48</v>
      </c>
      <c r="N131" s="6" t="s">
        <v>48</v>
      </c>
      <c r="O131" s="6" t="s">
        <v>48</v>
      </c>
      <c r="P131" s="6" t="s">
        <v>48</v>
      </c>
      <c r="Q131" s="2">
        <v>1.0</v>
      </c>
      <c r="R131" s="2">
        <v>1.0</v>
      </c>
      <c r="S131" s="9">
        <v>0.0</v>
      </c>
    </row>
    <row r="132" ht="14.25" customHeight="1">
      <c r="A132" s="11" t="s">
        <v>1614</v>
      </c>
      <c r="B132" s="2" t="s">
        <v>1201</v>
      </c>
      <c r="D132" s="2" t="s">
        <v>1615</v>
      </c>
      <c r="E132" s="5">
        <v>45810.0</v>
      </c>
      <c r="G132" s="2" t="s">
        <v>1616</v>
      </c>
      <c r="H132" s="6" t="s">
        <v>55</v>
      </c>
      <c r="I132" s="6" t="s">
        <v>130</v>
      </c>
      <c r="J132" s="6" t="s">
        <v>91</v>
      </c>
      <c r="K132" s="6" t="s">
        <v>45</v>
      </c>
      <c r="L132" s="6" t="s">
        <v>46</v>
      </c>
      <c r="M132" s="6" t="s">
        <v>48</v>
      </c>
      <c r="N132" s="6" t="s">
        <v>48</v>
      </c>
      <c r="O132" s="6" t="s">
        <v>1617</v>
      </c>
      <c r="P132" s="6" t="s">
        <v>48</v>
      </c>
      <c r="Q132" s="2">
        <v>30.0</v>
      </c>
      <c r="R132" s="2">
        <v>13.0</v>
      </c>
      <c r="S132" s="9">
        <v>1.0</v>
      </c>
    </row>
    <row r="133" ht="14.25" customHeight="1">
      <c r="A133" s="11" t="s">
        <v>1618</v>
      </c>
      <c r="B133" s="2" t="s">
        <v>1619</v>
      </c>
      <c r="D133" s="2" t="s">
        <v>1620</v>
      </c>
      <c r="E133" s="5">
        <v>45808.0</v>
      </c>
      <c r="H133" s="6" t="s">
        <v>69</v>
      </c>
      <c r="I133" s="6" t="s">
        <v>140</v>
      </c>
      <c r="J133" s="6" t="s">
        <v>141</v>
      </c>
      <c r="K133" s="6" t="s">
        <v>142</v>
      </c>
      <c r="L133" s="6" t="s">
        <v>46</v>
      </c>
      <c r="M133" s="6" t="s">
        <v>1621</v>
      </c>
      <c r="N133" s="6" t="s">
        <v>48</v>
      </c>
      <c r="O133" s="6" t="s">
        <v>48</v>
      </c>
      <c r="P133" s="6" t="s">
        <v>48</v>
      </c>
      <c r="Q133" s="2">
        <v>4.0</v>
      </c>
      <c r="R133" s="2">
        <v>13.0</v>
      </c>
      <c r="S133" s="9">
        <v>0.0</v>
      </c>
    </row>
    <row r="134" ht="14.25" customHeight="1">
      <c r="A134" s="11" t="s">
        <v>1622</v>
      </c>
      <c r="B134" s="2" t="s">
        <v>97</v>
      </c>
      <c r="D134" s="2" t="s">
        <v>810</v>
      </c>
      <c r="E134" s="5">
        <v>45807.0</v>
      </c>
      <c r="H134" s="6" t="s">
        <v>69</v>
      </c>
      <c r="I134" s="6" t="s">
        <v>70</v>
      </c>
      <c r="J134" s="6" t="s">
        <v>74</v>
      </c>
      <c r="K134" s="6" t="s">
        <v>45</v>
      </c>
      <c r="L134" s="6" t="s">
        <v>71</v>
      </c>
      <c r="M134" s="6" t="s">
        <v>48</v>
      </c>
      <c r="N134" s="6" t="s">
        <v>48</v>
      </c>
      <c r="O134" s="6" t="s">
        <v>48</v>
      </c>
      <c r="P134" s="6" t="s">
        <v>48</v>
      </c>
      <c r="Q134" s="2">
        <v>3.0</v>
      </c>
      <c r="R134" s="2">
        <v>0.0</v>
      </c>
      <c r="S134" s="9">
        <v>0.0</v>
      </c>
    </row>
    <row r="135" ht="14.25" customHeight="1">
      <c r="A135" s="11" t="s">
        <v>1623</v>
      </c>
      <c r="B135" s="2" t="s">
        <v>1624</v>
      </c>
      <c r="D135" s="2" t="s">
        <v>1625</v>
      </c>
      <c r="E135" s="5">
        <v>45805.0</v>
      </c>
      <c r="H135" s="6" t="s">
        <v>69</v>
      </c>
      <c r="I135" s="6" t="s">
        <v>140</v>
      </c>
      <c r="J135" s="6" t="s">
        <v>91</v>
      </c>
      <c r="K135" s="6" t="s">
        <v>142</v>
      </c>
      <c r="L135" s="6" t="s">
        <v>46</v>
      </c>
      <c r="M135" s="6" t="s">
        <v>1626</v>
      </c>
      <c r="N135" s="6" t="s">
        <v>48</v>
      </c>
      <c r="O135" s="6" t="s">
        <v>48</v>
      </c>
      <c r="P135" s="6" t="s">
        <v>48</v>
      </c>
      <c r="Q135" s="2">
        <v>2.0</v>
      </c>
      <c r="R135" s="2">
        <v>0.0</v>
      </c>
      <c r="S135" s="9">
        <v>0.0</v>
      </c>
    </row>
    <row r="136" ht="14.25" customHeight="1">
      <c r="A136" s="11" t="s">
        <v>1627</v>
      </c>
      <c r="B136" s="2" t="s">
        <v>1628</v>
      </c>
      <c r="D136" s="2" t="s">
        <v>1629</v>
      </c>
      <c r="E136" s="5">
        <v>45803.0</v>
      </c>
      <c r="H136" s="6" t="s">
        <v>42</v>
      </c>
      <c r="I136" s="6" t="s">
        <v>43</v>
      </c>
      <c r="J136" s="6" t="s">
        <v>44</v>
      </c>
      <c r="K136" s="6" t="s">
        <v>45</v>
      </c>
      <c r="L136" s="6" t="s">
        <v>46</v>
      </c>
      <c r="M136" s="6" t="s">
        <v>1630</v>
      </c>
      <c r="N136" s="6" t="s">
        <v>48</v>
      </c>
      <c r="O136" s="6" t="s">
        <v>48</v>
      </c>
      <c r="P136" s="6" t="s">
        <v>1631</v>
      </c>
      <c r="Q136" s="2">
        <v>1.0</v>
      </c>
      <c r="R136" s="2">
        <v>6.0</v>
      </c>
      <c r="S136" s="9">
        <v>0.0</v>
      </c>
    </row>
    <row r="137" ht="14.25" customHeight="1">
      <c r="A137" s="11" t="s">
        <v>1632</v>
      </c>
      <c r="B137" s="2" t="s">
        <v>138</v>
      </c>
      <c r="D137" s="2" t="s">
        <v>1633</v>
      </c>
      <c r="E137" s="5">
        <v>45801.0</v>
      </c>
      <c r="H137" s="6" t="s">
        <v>69</v>
      </c>
      <c r="I137" s="6" t="s">
        <v>140</v>
      </c>
      <c r="J137" s="6" t="s">
        <v>141</v>
      </c>
      <c r="K137" s="6" t="s">
        <v>142</v>
      </c>
      <c r="L137" s="6" t="s">
        <v>46</v>
      </c>
      <c r="M137" s="6" t="s">
        <v>48</v>
      </c>
      <c r="N137" s="6" t="s">
        <v>48</v>
      </c>
      <c r="O137" s="6" t="s">
        <v>87</v>
      </c>
      <c r="P137" s="6" t="s">
        <v>48</v>
      </c>
      <c r="Q137" s="2">
        <v>1.0</v>
      </c>
      <c r="R137" s="2">
        <v>3.0</v>
      </c>
      <c r="S137" s="9">
        <v>0.0</v>
      </c>
    </row>
    <row r="138" ht="14.25" customHeight="1">
      <c r="A138" s="11" t="s">
        <v>1634</v>
      </c>
      <c r="B138" s="2" t="s">
        <v>1635</v>
      </c>
      <c r="D138" s="2" t="s">
        <v>1636</v>
      </c>
      <c r="E138" s="5">
        <v>45798.0</v>
      </c>
      <c r="H138" s="6" t="s">
        <v>69</v>
      </c>
      <c r="I138" s="6" t="s">
        <v>140</v>
      </c>
      <c r="J138" s="6" t="s">
        <v>141</v>
      </c>
      <c r="K138" s="6" t="s">
        <v>142</v>
      </c>
      <c r="L138" s="6" t="s">
        <v>46</v>
      </c>
      <c r="M138" s="6" t="s">
        <v>48</v>
      </c>
      <c r="N138" s="6" t="s">
        <v>48</v>
      </c>
      <c r="O138" s="6" t="s">
        <v>48</v>
      </c>
      <c r="P138" s="6" t="s">
        <v>201</v>
      </c>
      <c r="Q138" s="2">
        <v>0.0</v>
      </c>
      <c r="R138" s="2">
        <v>0.0</v>
      </c>
      <c r="S138" s="9">
        <v>0.0</v>
      </c>
    </row>
    <row r="139" ht="14.25" customHeight="1">
      <c r="A139" s="11" t="s">
        <v>1637</v>
      </c>
      <c r="B139" s="2" t="s">
        <v>138</v>
      </c>
      <c r="D139" s="2" t="s">
        <v>661</v>
      </c>
      <c r="E139" s="5">
        <v>45792.0</v>
      </c>
      <c r="H139" s="6" t="s">
        <v>69</v>
      </c>
      <c r="I139" s="6" t="s">
        <v>140</v>
      </c>
      <c r="J139" s="6" t="s">
        <v>141</v>
      </c>
      <c r="K139" s="6" t="s">
        <v>142</v>
      </c>
      <c r="L139" s="6" t="s">
        <v>46</v>
      </c>
      <c r="M139" s="6" t="s">
        <v>48</v>
      </c>
      <c r="N139" s="6" t="s">
        <v>662</v>
      </c>
      <c r="O139" s="6" t="s">
        <v>87</v>
      </c>
      <c r="P139" s="6" t="s">
        <v>48</v>
      </c>
      <c r="Q139" s="2">
        <v>0.0</v>
      </c>
      <c r="R139" s="2">
        <v>0.0</v>
      </c>
      <c r="S139" s="9">
        <v>0.0</v>
      </c>
    </row>
    <row r="140" ht="14.25" customHeight="1">
      <c r="A140" s="11" t="s">
        <v>1638</v>
      </c>
      <c r="B140" s="2" t="s">
        <v>138</v>
      </c>
      <c r="D140" s="2" t="s">
        <v>1639</v>
      </c>
      <c r="E140" s="5">
        <v>45790.0</v>
      </c>
      <c r="H140" s="6" t="s">
        <v>69</v>
      </c>
      <c r="I140" s="6" t="s">
        <v>140</v>
      </c>
      <c r="J140" s="6" t="s">
        <v>141</v>
      </c>
      <c r="K140" s="6" t="s">
        <v>142</v>
      </c>
      <c r="L140" s="6" t="s">
        <v>46</v>
      </c>
      <c r="M140" s="6" t="s">
        <v>48</v>
      </c>
      <c r="N140" s="6" t="s">
        <v>48</v>
      </c>
      <c r="O140" s="6" t="s">
        <v>48</v>
      </c>
      <c r="P140" s="6" t="s">
        <v>48</v>
      </c>
      <c r="Q140" s="2">
        <v>2.0</v>
      </c>
      <c r="R140" s="2">
        <v>1.0</v>
      </c>
      <c r="S140" s="9">
        <v>0.0</v>
      </c>
    </row>
    <row r="141" ht="14.25" customHeight="1">
      <c r="A141" s="11" t="s">
        <v>1640</v>
      </c>
      <c r="B141" s="2" t="s">
        <v>1641</v>
      </c>
      <c r="D141" s="2" t="s">
        <v>1642</v>
      </c>
      <c r="E141" s="5">
        <v>45783.0</v>
      </c>
      <c r="H141" s="6" t="s">
        <v>69</v>
      </c>
      <c r="I141" s="6" t="s">
        <v>140</v>
      </c>
      <c r="J141" s="6" t="s">
        <v>141</v>
      </c>
      <c r="K141" s="6" t="s">
        <v>142</v>
      </c>
      <c r="L141" s="6" t="s">
        <v>46</v>
      </c>
      <c r="M141" s="6" t="s">
        <v>48</v>
      </c>
      <c r="N141" s="6" t="s">
        <v>1643</v>
      </c>
      <c r="O141" s="6" t="s">
        <v>48</v>
      </c>
      <c r="P141" s="6" t="s">
        <v>48</v>
      </c>
      <c r="Q141" s="2">
        <v>0.0</v>
      </c>
      <c r="R141" s="2">
        <v>5.0</v>
      </c>
      <c r="S141" s="9">
        <v>1.0</v>
      </c>
    </row>
    <row r="142" ht="14.25" customHeight="1">
      <c r="A142" s="11" t="s">
        <v>1644</v>
      </c>
      <c r="B142" s="2" t="s">
        <v>1645</v>
      </c>
      <c r="D142" s="2" t="s">
        <v>1646</v>
      </c>
      <c r="E142" s="5">
        <v>45774.0</v>
      </c>
      <c r="G142" s="2" t="s">
        <v>1647</v>
      </c>
      <c r="H142" s="6" t="s">
        <v>69</v>
      </c>
      <c r="I142" s="6" t="s">
        <v>70</v>
      </c>
      <c r="J142" s="6" t="s">
        <v>91</v>
      </c>
      <c r="K142" s="6" t="s">
        <v>45</v>
      </c>
      <c r="L142" s="6" t="s">
        <v>46</v>
      </c>
      <c r="M142" s="6" t="s">
        <v>1648</v>
      </c>
      <c r="N142" s="6" t="s">
        <v>48</v>
      </c>
      <c r="O142" s="6" t="s">
        <v>1649</v>
      </c>
      <c r="P142" s="6" t="s">
        <v>1132</v>
      </c>
      <c r="Q142" s="2">
        <v>14.0</v>
      </c>
      <c r="R142" s="2">
        <v>4.0</v>
      </c>
      <c r="S142" s="9">
        <v>0.0</v>
      </c>
    </row>
    <row r="143" ht="14.25" customHeight="1">
      <c r="A143" s="11" t="s">
        <v>1650</v>
      </c>
      <c r="B143" s="2" t="s">
        <v>1651</v>
      </c>
      <c r="D143" s="2" t="s">
        <v>1652</v>
      </c>
      <c r="E143" s="5">
        <v>45773.0</v>
      </c>
      <c r="H143" s="6" t="s">
        <v>69</v>
      </c>
      <c r="I143" s="6" t="s">
        <v>1653</v>
      </c>
      <c r="J143" s="6" t="s">
        <v>141</v>
      </c>
      <c r="K143" s="6" t="s">
        <v>142</v>
      </c>
      <c r="L143" s="6" t="s">
        <v>46</v>
      </c>
      <c r="M143" s="6" t="s">
        <v>617</v>
      </c>
      <c r="N143" s="6" t="s">
        <v>48</v>
      </c>
      <c r="O143" s="6" t="s">
        <v>48</v>
      </c>
      <c r="P143" s="6" t="s">
        <v>48</v>
      </c>
      <c r="Q143" s="2">
        <v>2.0</v>
      </c>
      <c r="R143" s="2">
        <v>0.0</v>
      </c>
      <c r="S143" s="9">
        <v>0.0</v>
      </c>
    </row>
    <row r="144" ht="16.5" customHeight="1">
      <c r="A144" s="12" t="s">
        <v>1654</v>
      </c>
      <c r="B144" s="2" t="s">
        <v>1655</v>
      </c>
      <c r="D144" s="8" t="s">
        <v>1656</v>
      </c>
      <c r="E144" s="5">
        <v>45772.0</v>
      </c>
      <c r="G144" s="2" t="s">
        <v>1657</v>
      </c>
      <c r="H144" s="6" t="s">
        <v>69</v>
      </c>
      <c r="I144" s="6" t="s">
        <v>70</v>
      </c>
      <c r="J144" s="6" t="s">
        <v>91</v>
      </c>
      <c r="K144" s="6" t="s">
        <v>45</v>
      </c>
      <c r="L144" s="6" t="s">
        <v>46</v>
      </c>
      <c r="M144" s="6" t="s">
        <v>1658</v>
      </c>
      <c r="N144" s="6" t="s">
        <v>48</v>
      </c>
      <c r="O144" s="6" t="s">
        <v>48</v>
      </c>
      <c r="P144" s="6" t="s">
        <v>1659</v>
      </c>
      <c r="Q144" s="2">
        <v>19.0</v>
      </c>
      <c r="R144" s="2">
        <v>8.0</v>
      </c>
      <c r="S144" s="9">
        <v>0.0</v>
      </c>
    </row>
    <row r="145" ht="14.25" customHeight="1">
      <c r="A145" s="11" t="s">
        <v>1660</v>
      </c>
      <c r="B145" s="2" t="s">
        <v>881</v>
      </c>
      <c r="D145" s="2" t="s">
        <v>1661</v>
      </c>
      <c r="E145" s="5">
        <v>45771.0</v>
      </c>
      <c r="H145" s="6" t="s">
        <v>69</v>
      </c>
      <c r="I145" s="6" t="s">
        <v>70</v>
      </c>
      <c r="J145" s="6" t="s">
        <v>85</v>
      </c>
      <c r="K145" s="6" t="s">
        <v>45</v>
      </c>
      <c r="L145" s="6" t="s">
        <v>46</v>
      </c>
      <c r="M145" s="6" t="s">
        <v>1662</v>
      </c>
      <c r="N145" s="6" t="s">
        <v>48</v>
      </c>
      <c r="O145" s="6" t="s">
        <v>48</v>
      </c>
      <c r="P145" s="6" t="s">
        <v>48</v>
      </c>
      <c r="Q145" s="2">
        <v>6.0</v>
      </c>
      <c r="R145" s="2">
        <v>7.0</v>
      </c>
      <c r="S145" s="9">
        <v>0.0</v>
      </c>
    </row>
    <row r="146" ht="14.25" customHeight="1">
      <c r="A146" s="11" t="s">
        <v>1663</v>
      </c>
      <c r="B146" s="2" t="s">
        <v>1230</v>
      </c>
      <c r="D146" s="2" t="s">
        <v>1664</v>
      </c>
      <c r="E146" s="5">
        <v>45771.0</v>
      </c>
      <c r="H146" s="6" t="s">
        <v>69</v>
      </c>
      <c r="I146" s="6" t="s">
        <v>70</v>
      </c>
      <c r="J146" s="6" t="s">
        <v>151</v>
      </c>
      <c r="K146" s="6" t="s">
        <v>58</v>
      </c>
      <c r="L146" s="13" t="s">
        <v>46</v>
      </c>
      <c r="M146" s="6" t="s">
        <v>48</v>
      </c>
      <c r="N146" s="6" t="s">
        <v>87</v>
      </c>
      <c r="O146" s="6" t="s">
        <v>1233</v>
      </c>
      <c r="P146" s="6" t="s">
        <v>1665</v>
      </c>
      <c r="Q146" s="2">
        <v>7.0</v>
      </c>
      <c r="R146" s="2">
        <v>2.0</v>
      </c>
      <c r="S146" s="9">
        <v>0.0</v>
      </c>
    </row>
    <row r="147" ht="14.25" customHeight="1">
      <c r="A147" s="11" t="s">
        <v>1666</v>
      </c>
      <c r="B147" s="2" t="s">
        <v>1667</v>
      </c>
      <c r="D147" s="2" t="s">
        <v>1668</v>
      </c>
      <c r="E147" s="5">
        <v>45769.0</v>
      </c>
      <c r="H147" s="6" t="s">
        <v>69</v>
      </c>
      <c r="I147" s="6" t="s">
        <v>70</v>
      </c>
      <c r="J147" s="6" t="s">
        <v>74</v>
      </c>
      <c r="K147" s="6" t="s">
        <v>719</v>
      </c>
      <c r="L147" s="6" t="s">
        <v>92</v>
      </c>
      <c r="M147" s="6" t="s">
        <v>1669</v>
      </c>
      <c r="N147" s="6" t="s">
        <v>48</v>
      </c>
      <c r="O147" s="6" t="s">
        <v>48</v>
      </c>
      <c r="P147" s="6" t="s">
        <v>48</v>
      </c>
      <c r="Q147" s="2">
        <v>1.0</v>
      </c>
      <c r="R147" s="2">
        <v>1.0</v>
      </c>
      <c r="S147" s="9">
        <v>0.0</v>
      </c>
    </row>
    <row r="148" ht="14.25" customHeight="1">
      <c r="A148" s="11" t="s">
        <v>1670</v>
      </c>
      <c r="B148" s="2" t="s">
        <v>729</v>
      </c>
      <c r="D148" s="2" t="s">
        <v>730</v>
      </c>
      <c r="E148" s="5">
        <v>45765.0</v>
      </c>
      <c r="H148" s="6" t="s">
        <v>69</v>
      </c>
      <c r="I148" s="6" t="s">
        <v>140</v>
      </c>
      <c r="J148" s="6" t="s">
        <v>85</v>
      </c>
      <c r="K148" s="6" t="s">
        <v>142</v>
      </c>
      <c r="L148" s="6" t="s">
        <v>46</v>
      </c>
      <c r="M148" s="6" t="s">
        <v>48</v>
      </c>
      <c r="N148" s="6" t="s">
        <v>48</v>
      </c>
      <c r="O148" s="6" t="s">
        <v>48</v>
      </c>
      <c r="P148" s="6" t="s">
        <v>48</v>
      </c>
      <c r="Q148" s="2">
        <v>9.0</v>
      </c>
      <c r="R148" s="2">
        <v>6.0</v>
      </c>
      <c r="S148" s="9">
        <v>0.0</v>
      </c>
    </row>
    <row r="149" ht="14.25" customHeight="1">
      <c r="A149" s="11" t="s">
        <v>1671</v>
      </c>
      <c r="B149" s="2" t="s">
        <v>1672</v>
      </c>
      <c r="D149" s="2" t="s">
        <v>1673</v>
      </c>
      <c r="E149" s="5">
        <v>45765.0</v>
      </c>
      <c r="H149" s="6" t="s">
        <v>69</v>
      </c>
      <c r="I149" s="6" t="s">
        <v>140</v>
      </c>
      <c r="J149" s="6" t="s">
        <v>141</v>
      </c>
      <c r="K149" s="6" t="s">
        <v>142</v>
      </c>
      <c r="L149" s="6" t="s">
        <v>46</v>
      </c>
      <c r="M149" s="6" t="s">
        <v>48</v>
      </c>
      <c r="N149" s="6" t="s">
        <v>48</v>
      </c>
      <c r="O149" s="6" t="s">
        <v>48</v>
      </c>
      <c r="P149" s="6" t="s">
        <v>1674</v>
      </c>
      <c r="Q149" s="2">
        <v>6.0</v>
      </c>
      <c r="R149" s="2">
        <v>12.0</v>
      </c>
      <c r="S149" s="9">
        <v>0.0</v>
      </c>
    </row>
    <row r="150" ht="14.25" customHeight="1">
      <c r="A150" s="11" t="s">
        <v>1675</v>
      </c>
      <c r="B150" s="2" t="s">
        <v>1676</v>
      </c>
      <c r="D150" s="2" t="s">
        <v>1677</v>
      </c>
      <c r="E150" s="5">
        <v>45765.0</v>
      </c>
      <c r="G150" s="2" t="s">
        <v>1678</v>
      </c>
      <c r="H150" s="6" t="s">
        <v>42</v>
      </c>
      <c r="I150" s="6" t="s">
        <v>43</v>
      </c>
      <c r="J150" s="6" t="s">
        <v>91</v>
      </c>
      <c r="K150" s="6" t="s">
        <v>45</v>
      </c>
      <c r="L150" s="6" t="s">
        <v>46</v>
      </c>
      <c r="M150" s="6" t="s">
        <v>48</v>
      </c>
      <c r="N150" s="6" t="s">
        <v>48</v>
      </c>
      <c r="O150" s="6" t="s">
        <v>48</v>
      </c>
      <c r="P150" s="6" t="s">
        <v>48</v>
      </c>
      <c r="Q150" s="2">
        <v>7.0</v>
      </c>
      <c r="R150" s="2">
        <v>17.0</v>
      </c>
      <c r="S150" s="9">
        <v>0.0</v>
      </c>
    </row>
    <row r="151" ht="14.25" customHeight="1">
      <c r="A151" s="11" t="s">
        <v>1679</v>
      </c>
      <c r="B151" s="2" t="s">
        <v>1680</v>
      </c>
      <c r="D151" s="2" t="s">
        <v>1681</v>
      </c>
      <c r="E151" s="5">
        <v>45763.0</v>
      </c>
      <c r="H151" s="6" t="s">
        <v>69</v>
      </c>
      <c r="I151" s="6" t="s">
        <v>140</v>
      </c>
      <c r="J151" s="6" t="s">
        <v>141</v>
      </c>
      <c r="K151" s="6" t="s">
        <v>142</v>
      </c>
      <c r="L151" s="6" t="s">
        <v>46</v>
      </c>
      <c r="M151" s="6" t="s">
        <v>48</v>
      </c>
      <c r="N151" s="6" t="s">
        <v>48</v>
      </c>
      <c r="O151" s="6" t="s">
        <v>166</v>
      </c>
      <c r="P151" s="6" t="s">
        <v>48</v>
      </c>
      <c r="Q151" s="2">
        <v>0.0</v>
      </c>
      <c r="R151" s="2">
        <v>0.0</v>
      </c>
      <c r="S151" s="9">
        <v>0.0</v>
      </c>
    </row>
    <row r="152" ht="14.25" customHeight="1">
      <c r="A152" s="11" t="s">
        <v>1682</v>
      </c>
      <c r="B152" s="2" t="s">
        <v>1230</v>
      </c>
      <c r="D152" s="2" t="s">
        <v>1683</v>
      </c>
      <c r="E152" s="5">
        <v>45758.0</v>
      </c>
      <c r="H152" s="6" t="s">
        <v>55</v>
      </c>
      <c r="I152" s="6" t="s">
        <v>130</v>
      </c>
      <c r="J152" s="6" t="s">
        <v>57</v>
      </c>
      <c r="K152" s="6" t="s">
        <v>58</v>
      </c>
      <c r="L152" s="13" t="s">
        <v>92</v>
      </c>
      <c r="M152" s="6" t="s">
        <v>1684</v>
      </c>
      <c r="N152" s="6" t="s">
        <v>48</v>
      </c>
      <c r="O152" s="6" t="s">
        <v>1233</v>
      </c>
      <c r="P152" s="6" t="s">
        <v>48</v>
      </c>
      <c r="Q152" s="2">
        <v>3.0</v>
      </c>
      <c r="R152" s="2">
        <v>0.0</v>
      </c>
      <c r="S152" s="9">
        <v>0.0</v>
      </c>
    </row>
    <row r="153" ht="14.25" customHeight="1">
      <c r="A153" s="11" t="s">
        <v>1685</v>
      </c>
      <c r="B153" s="2" t="s">
        <v>1686</v>
      </c>
      <c r="D153" s="2" t="s">
        <v>1687</v>
      </c>
      <c r="E153" s="5">
        <v>45758.0</v>
      </c>
      <c r="H153" s="6" t="s">
        <v>69</v>
      </c>
      <c r="I153" s="6" t="s">
        <v>140</v>
      </c>
      <c r="J153" s="6" t="s">
        <v>141</v>
      </c>
      <c r="K153" s="6" t="s">
        <v>142</v>
      </c>
      <c r="L153" s="6" t="s">
        <v>71</v>
      </c>
      <c r="M153" s="6" t="s">
        <v>48</v>
      </c>
      <c r="N153" s="6" t="s">
        <v>48</v>
      </c>
      <c r="O153" s="6" t="s">
        <v>48</v>
      </c>
      <c r="P153" s="6" t="s">
        <v>48</v>
      </c>
      <c r="Q153" s="2">
        <v>3.0</v>
      </c>
      <c r="R153" s="2">
        <v>11.0</v>
      </c>
      <c r="S153" s="9">
        <v>0.0</v>
      </c>
    </row>
    <row r="154" ht="14.25" customHeight="1">
      <c r="A154" s="11" t="s">
        <v>1688</v>
      </c>
      <c r="B154" s="2" t="s">
        <v>1689</v>
      </c>
      <c r="D154" s="2" t="s">
        <v>1690</v>
      </c>
      <c r="E154" s="5">
        <v>45757.0</v>
      </c>
      <c r="H154" s="6" t="s">
        <v>69</v>
      </c>
      <c r="I154" s="6" t="s">
        <v>140</v>
      </c>
      <c r="J154" s="6" t="s">
        <v>85</v>
      </c>
      <c r="K154" s="6" t="s">
        <v>142</v>
      </c>
      <c r="L154" s="6" t="s">
        <v>46</v>
      </c>
      <c r="M154" s="6" t="s">
        <v>1691</v>
      </c>
      <c r="N154" s="6" t="s">
        <v>48</v>
      </c>
      <c r="O154" s="6" t="s">
        <v>48</v>
      </c>
      <c r="P154" s="6" t="s">
        <v>201</v>
      </c>
      <c r="Q154" s="2">
        <v>14.0</v>
      </c>
      <c r="R154" s="2">
        <v>39.0</v>
      </c>
      <c r="S154" s="9">
        <v>0.0</v>
      </c>
    </row>
    <row r="155" ht="14.25" customHeight="1">
      <c r="A155" s="11" t="s">
        <v>1692</v>
      </c>
      <c r="B155" s="2" t="s">
        <v>138</v>
      </c>
      <c r="D155" s="2" t="s">
        <v>757</v>
      </c>
      <c r="E155" s="5">
        <v>45754.0</v>
      </c>
      <c r="H155" s="6" t="s">
        <v>69</v>
      </c>
      <c r="I155" s="6" t="s">
        <v>140</v>
      </c>
      <c r="J155" s="6" t="s">
        <v>141</v>
      </c>
      <c r="K155" s="6" t="s">
        <v>142</v>
      </c>
      <c r="L155" s="6" t="s">
        <v>46</v>
      </c>
      <c r="M155" s="6" t="s">
        <v>48</v>
      </c>
      <c r="N155" s="6" t="s">
        <v>758</v>
      </c>
      <c r="O155" s="6" t="s">
        <v>48</v>
      </c>
      <c r="P155" s="6" t="s">
        <v>48</v>
      </c>
      <c r="Q155" s="2">
        <v>0.0</v>
      </c>
      <c r="R155" s="2">
        <v>16.0</v>
      </c>
      <c r="S155" s="9">
        <v>0.0</v>
      </c>
    </row>
    <row r="156" ht="14.25" customHeight="1">
      <c r="A156" s="11" t="s">
        <v>1693</v>
      </c>
      <c r="B156" s="2" t="s">
        <v>1694</v>
      </c>
      <c r="D156" s="2" t="s">
        <v>1695</v>
      </c>
      <c r="E156" s="5">
        <v>45750.0</v>
      </c>
      <c r="H156" s="6" t="s">
        <v>42</v>
      </c>
      <c r="I156" s="6" t="s">
        <v>70</v>
      </c>
      <c r="J156" s="6" t="s">
        <v>74</v>
      </c>
      <c r="K156" s="6" t="s">
        <v>45</v>
      </c>
      <c r="L156" s="6" t="s">
        <v>92</v>
      </c>
      <c r="M156" s="6" t="s">
        <v>48</v>
      </c>
      <c r="N156" s="6" t="s">
        <v>48</v>
      </c>
      <c r="O156" s="6" t="s">
        <v>48</v>
      </c>
      <c r="P156" s="6" t="s">
        <v>48</v>
      </c>
      <c r="Q156" s="2">
        <v>2.0</v>
      </c>
      <c r="R156" s="2">
        <v>0.0</v>
      </c>
      <c r="S156" s="9">
        <v>0.0</v>
      </c>
    </row>
    <row r="157" ht="14.25" customHeight="1">
      <c r="A157" s="11" t="s">
        <v>1696</v>
      </c>
      <c r="B157" s="2" t="s">
        <v>1694</v>
      </c>
      <c r="D157" s="2" t="s">
        <v>1697</v>
      </c>
      <c r="E157" s="5">
        <v>45748.0</v>
      </c>
      <c r="H157" s="6" t="s">
        <v>42</v>
      </c>
      <c r="I157" s="6" t="s">
        <v>979</v>
      </c>
      <c r="J157" s="6" t="s">
        <v>74</v>
      </c>
      <c r="K157" s="6" t="s">
        <v>45</v>
      </c>
      <c r="L157" s="6" t="s">
        <v>92</v>
      </c>
      <c r="M157" s="6" t="s">
        <v>48</v>
      </c>
      <c r="N157" s="6" t="s">
        <v>1698</v>
      </c>
      <c r="O157" s="6" t="s">
        <v>48</v>
      </c>
      <c r="P157" s="6" t="s">
        <v>48</v>
      </c>
      <c r="Q157" s="2">
        <v>2.0</v>
      </c>
      <c r="R157" s="2">
        <v>0.0</v>
      </c>
      <c r="S157" s="9">
        <v>1.0</v>
      </c>
    </row>
    <row r="158" ht="14.25" customHeight="1">
      <c r="A158" s="11" t="s">
        <v>1699</v>
      </c>
      <c r="B158" s="2" t="s">
        <v>138</v>
      </c>
      <c r="D158" s="2" t="s">
        <v>1700</v>
      </c>
      <c r="E158" s="5">
        <v>45746.0</v>
      </c>
      <c r="H158" s="6" t="s">
        <v>69</v>
      </c>
      <c r="I158" s="6" t="s">
        <v>140</v>
      </c>
      <c r="J158" s="6" t="s">
        <v>141</v>
      </c>
      <c r="K158" s="6" t="s">
        <v>142</v>
      </c>
      <c r="L158" s="6" t="s">
        <v>46</v>
      </c>
      <c r="M158" s="6" t="s">
        <v>48</v>
      </c>
      <c r="N158" s="6" t="s">
        <v>1701</v>
      </c>
      <c r="O158" s="6" t="s">
        <v>1617</v>
      </c>
      <c r="P158" s="6" t="s">
        <v>240</v>
      </c>
      <c r="Q158" s="2">
        <v>2.0</v>
      </c>
      <c r="R158" s="2">
        <v>16.0</v>
      </c>
      <c r="S158" s="9">
        <v>0.0</v>
      </c>
    </row>
    <row r="159" ht="14.25" customHeight="1">
      <c r="A159" s="11" t="s">
        <v>1702</v>
      </c>
      <c r="B159" s="2" t="s">
        <v>1703</v>
      </c>
      <c r="D159" s="2" t="s">
        <v>1704</v>
      </c>
      <c r="E159" s="5">
        <v>45743.0</v>
      </c>
      <c r="H159" s="6" t="s">
        <v>69</v>
      </c>
      <c r="I159" s="6" t="s">
        <v>140</v>
      </c>
      <c r="J159" s="6" t="s">
        <v>141</v>
      </c>
      <c r="K159" s="6" t="s">
        <v>142</v>
      </c>
      <c r="L159" s="6" t="s">
        <v>46</v>
      </c>
      <c r="M159" s="6" t="s">
        <v>48</v>
      </c>
      <c r="N159" s="6" t="s">
        <v>1705</v>
      </c>
      <c r="O159" s="6" t="s">
        <v>48</v>
      </c>
      <c r="P159" s="6" t="s">
        <v>1132</v>
      </c>
      <c r="Q159" s="2">
        <v>1.0</v>
      </c>
      <c r="R159" s="2">
        <v>0.0</v>
      </c>
      <c r="S159" s="9">
        <v>0.0</v>
      </c>
    </row>
    <row r="160" ht="14.25" customHeight="1">
      <c r="A160" s="11" t="s">
        <v>1706</v>
      </c>
      <c r="B160" s="2" t="s">
        <v>97</v>
      </c>
      <c r="C160" s="2" t="s">
        <v>1707</v>
      </c>
      <c r="D160" s="2" t="s">
        <v>708</v>
      </c>
      <c r="E160" s="5">
        <v>45737.0</v>
      </c>
      <c r="H160" s="6" t="s">
        <v>69</v>
      </c>
      <c r="I160" s="6" t="s">
        <v>70</v>
      </c>
      <c r="J160" s="6" t="s">
        <v>452</v>
      </c>
      <c r="K160" s="6" t="s">
        <v>45</v>
      </c>
      <c r="L160" s="6" t="s">
        <v>46</v>
      </c>
      <c r="M160" s="6" t="s">
        <v>48</v>
      </c>
      <c r="N160" s="6" t="s">
        <v>1412</v>
      </c>
      <c r="O160" s="6" t="s">
        <v>48</v>
      </c>
      <c r="P160" s="6" t="s">
        <v>1708</v>
      </c>
      <c r="Q160" s="2">
        <v>5.0</v>
      </c>
      <c r="R160" s="2">
        <v>0.0</v>
      </c>
      <c r="S160" s="9">
        <v>0.0</v>
      </c>
    </row>
    <row r="161" ht="14.25" customHeight="1">
      <c r="A161" s="11" t="s">
        <v>1709</v>
      </c>
      <c r="B161" s="2" t="s">
        <v>1710</v>
      </c>
      <c r="C161" s="2" t="s">
        <v>1711</v>
      </c>
      <c r="D161" s="2" t="s">
        <v>1712</v>
      </c>
      <c r="E161" s="5">
        <v>45737.0</v>
      </c>
      <c r="H161" s="6" t="s">
        <v>55</v>
      </c>
      <c r="I161" s="6" t="s">
        <v>130</v>
      </c>
      <c r="J161" s="6" t="s">
        <v>91</v>
      </c>
      <c r="K161" s="6" t="s">
        <v>45</v>
      </c>
      <c r="L161" s="6" t="s">
        <v>46</v>
      </c>
      <c r="M161" s="6" t="s">
        <v>48</v>
      </c>
      <c r="N161" s="6" t="s">
        <v>48</v>
      </c>
      <c r="O161" s="6" t="s">
        <v>1617</v>
      </c>
      <c r="P161" s="6" t="s">
        <v>48</v>
      </c>
      <c r="Q161" s="2">
        <v>33.0</v>
      </c>
      <c r="R161" s="2">
        <v>14.0</v>
      </c>
      <c r="S161" s="9">
        <v>0.0</v>
      </c>
    </row>
    <row r="162" ht="14.25" customHeight="1">
      <c r="A162" s="11" t="s">
        <v>1713</v>
      </c>
      <c r="B162" s="2" t="s">
        <v>97</v>
      </c>
      <c r="D162" s="2" t="s">
        <v>1714</v>
      </c>
      <c r="E162" s="5">
        <v>45730.0</v>
      </c>
      <c r="H162" s="6" t="s">
        <v>42</v>
      </c>
      <c r="I162" s="6" t="s">
        <v>157</v>
      </c>
      <c r="J162" s="6" t="s">
        <v>74</v>
      </c>
      <c r="K162" s="6" t="s">
        <v>45</v>
      </c>
      <c r="L162" s="6" t="s">
        <v>71</v>
      </c>
      <c r="M162" s="6" t="s">
        <v>48</v>
      </c>
      <c r="N162" s="6" t="s">
        <v>48</v>
      </c>
      <c r="O162" s="6" t="s">
        <v>48</v>
      </c>
      <c r="P162" s="6" t="s">
        <v>48</v>
      </c>
      <c r="Q162" s="2">
        <v>7.0</v>
      </c>
      <c r="R162" s="2">
        <v>0.0</v>
      </c>
      <c r="S162" s="9">
        <v>0.0</v>
      </c>
    </row>
    <row r="163" ht="14.25" customHeight="1">
      <c r="A163" s="11" t="s">
        <v>1715</v>
      </c>
      <c r="B163" s="2" t="s">
        <v>229</v>
      </c>
      <c r="D163" s="2" t="s">
        <v>1716</v>
      </c>
      <c r="E163" s="5">
        <v>45728.0</v>
      </c>
      <c r="G163" s="2" t="s">
        <v>1717</v>
      </c>
      <c r="H163" s="6" t="s">
        <v>69</v>
      </c>
      <c r="I163" s="6" t="s">
        <v>70</v>
      </c>
      <c r="J163" s="6" t="s">
        <v>91</v>
      </c>
      <c r="K163" s="6" t="s">
        <v>45</v>
      </c>
      <c r="L163" s="6" t="s">
        <v>46</v>
      </c>
      <c r="M163" s="6" t="s">
        <v>1718</v>
      </c>
      <c r="N163" s="6" t="s">
        <v>48</v>
      </c>
      <c r="O163" s="6" t="s">
        <v>1719</v>
      </c>
      <c r="P163" s="6" t="s">
        <v>48</v>
      </c>
      <c r="Q163" s="2">
        <v>24.0</v>
      </c>
      <c r="R163" s="2">
        <v>9.0</v>
      </c>
      <c r="S163" s="9">
        <v>0.0</v>
      </c>
    </row>
    <row r="164" ht="14.25" customHeight="1">
      <c r="A164" s="11" t="s">
        <v>1720</v>
      </c>
      <c r="B164" s="2" t="s">
        <v>1721</v>
      </c>
      <c r="C164" s="2" t="s">
        <v>1722</v>
      </c>
      <c r="D164" s="2" t="s">
        <v>1723</v>
      </c>
      <c r="E164" s="5">
        <v>45725.0</v>
      </c>
      <c r="H164" s="6" t="s">
        <v>42</v>
      </c>
      <c r="I164" s="6" t="s">
        <v>43</v>
      </c>
      <c r="J164" s="6" t="s">
        <v>74</v>
      </c>
      <c r="K164" s="6" t="s">
        <v>45</v>
      </c>
      <c r="L164" s="6" t="s">
        <v>46</v>
      </c>
      <c r="M164" s="6" t="s">
        <v>48</v>
      </c>
      <c r="N164" s="6" t="s">
        <v>48</v>
      </c>
      <c r="O164" s="6" t="s">
        <v>166</v>
      </c>
      <c r="P164" s="6" t="s">
        <v>48</v>
      </c>
      <c r="Q164" s="2">
        <v>3.0</v>
      </c>
      <c r="R164" s="2">
        <v>3.0</v>
      </c>
      <c r="S164" s="9">
        <v>0.0</v>
      </c>
    </row>
    <row r="165" ht="14.25" customHeight="1">
      <c r="A165" s="11" t="s">
        <v>1724</v>
      </c>
      <c r="B165" s="2" t="s">
        <v>97</v>
      </c>
      <c r="D165" s="2" t="s">
        <v>708</v>
      </c>
      <c r="E165" s="5">
        <v>45724.0</v>
      </c>
      <c r="H165" s="9"/>
      <c r="I165" s="9"/>
      <c r="J165" s="9"/>
      <c r="K165" s="9"/>
      <c r="L165" s="9"/>
      <c r="M165" s="9"/>
      <c r="N165" s="9"/>
      <c r="O165" s="9"/>
      <c r="P165" s="9"/>
      <c r="Q165" s="2">
        <v>0.0</v>
      </c>
      <c r="R165" s="2">
        <v>0.0</v>
      </c>
      <c r="S165" s="9">
        <v>0.0</v>
      </c>
    </row>
    <row r="166" ht="14.25" customHeight="1">
      <c r="A166" s="11" t="s">
        <v>1725</v>
      </c>
      <c r="B166" s="2" t="s">
        <v>97</v>
      </c>
      <c r="C166" s="2" t="s">
        <v>1726</v>
      </c>
      <c r="D166" s="2" t="s">
        <v>708</v>
      </c>
      <c r="E166" s="5">
        <v>45721.0</v>
      </c>
      <c r="H166" s="6" t="s">
        <v>69</v>
      </c>
      <c r="I166" s="6" t="s">
        <v>70</v>
      </c>
      <c r="J166" s="6" t="s">
        <v>101</v>
      </c>
      <c r="K166" s="6" t="s">
        <v>45</v>
      </c>
      <c r="L166" s="6" t="s">
        <v>46</v>
      </c>
      <c r="M166" s="6" t="s">
        <v>48</v>
      </c>
      <c r="N166" s="6" t="s">
        <v>48</v>
      </c>
      <c r="O166" s="6" t="s">
        <v>48</v>
      </c>
      <c r="P166" s="6" t="s">
        <v>48</v>
      </c>
      <c r="Q166" s="2">
        <v>1.0</v>
      </c>
      <c r="R166" s="2">
        <v>0.0</v>
      </c>
      <c r="S166" s="9">
        <v>0.0</v>
      </c>
    </row>
    <row r="167" ht="14.25" customHeight="1">
      <c r="A167" s="11" t="s">
        <v>1727</v>
      </c>
      <c r="B167" s="2" t="s">
        <v>97</v>
      </c>
      <c r="D167" s="2" t="s">
        <v>1728</v>
      </c>
      <c r="E167" s="5">
        <v>45716.0</v>
      </c>
      <c r="H167" s="6" t="s">
        <v>55</v>
      </c>
      <c r="I167" s="6" t="s">
        <v>70</v>
      </c>
      <c r="J167" s="6" t="s">
        <v>74</v>
      </c>
      <c r="K167" s="6" t="s">
        <v>45</v>
      </c>
      <c r="L167" s="6" t="s">
        <v>92</v>
      </c>
      <c r="M167" s="6" t="s">
        <v>48</v>
      </c>
      <c r="N167" s="6" t="s">
        <v>1729</v>
      </c>
      <c r="O167" s="6" t="s">
        <v>48</v>
      </c>
      <c r="P167" s="6" t="s">
        <v>48</v>
      </c>
      <c r="Q167" s="2">
        <v>2.0</v>
      </c>
      <c r="R167" s="2">
        <v>0.0</v>
      </c>
      <c r="S167" s="9">
        <v>0.0</v>
      </c>
    </row>
    <row r="168" ht="14.25" customHeight="1">
      <c r="A168" s="11" t="s">
        <v>1730</v>
      </c>
      <c r="B168" s="2" t="s">
        <v>97</v>
      </c>
      <c r="D168" s="2" t="s">
        <v>1731</v>
      </c>
      <c r="E168" s="5">
        <v>45715.0</v>
      </c>
      <c r="H168" s="6" t="s">
        <v>69</v>
      </c>
      <c r="I168" s="6" t="s">
        <v>70</v>
      </c>
      <c r="J168" s="6" t="s">
        <v>74</v>
      </c>
      <c r="K168" s="6" t="s">
        <v>45</v>
      </c>
      <c r="L168" s="6" t="s">
        <v>71</v>
      </c>
      <c r="M168" s="6" t="s">
        <v>48</v>
      </c>
      <c r="N168" s="6" t="s">
        <v>48</v>
      </c>
      <c r="O168" s="6" t="s">
        <v>48</v>
      </c>
      <c r="P168" s="6" t="s">
        <v>48</v>
      </c>
      <c r="Q168" s="2">
        <v>0.0</v>
      </c>
      <c r="R168" s="2">
        <v>0.0</v>
      </c>
      <c r="S168" s="9">
        <v>0.0</v>
      </c>
    </row>
    <row r="169" ht="14.25" customHeight="1">
      <c r="A169" s="11" t="s">
        <v>1732</v>
      </c>
      <c r="B169" s="2" t="s">
        <v>1230</v>
      </c>
      <c r="D169" s="2" t="s">
        <v>1733</v>
      </c>
      <c r="E169" s="5">
        <v>45714.0</v>
      </c>
      <c r="G169" s="2" t="s">
        <v>1734</v>
      </c>
      <c r="H169" s="6" t="s">
        <v>69</v>
      </c>
      <c r="I169" s="6" t="s">
        <v>70</v>
      </c>
      <c r="J169" s="6" t="s">
        <v>91</v>
      </c>
      <c r="K169" s="6" t="s">
        <v>45</v>
      </c>
      <c r="L169" s="6" t="s">
        <v>46</v>
      </c>
      <c r="M169" s="6" t="s">
        <v>48</v>
      </c>
      <c r="N169" s="6" t="s">
        <v>48</v>
      </c>
      <c r="O169" s="6" t="s">
        <v>48</v>
      </c>
      <c r="P169" s="6" t="s">
        <v>1735</v>
      </c>
      <c r="Q169" s="2">
        <v>14.0</v>
      </c>
      <c r="R169" s="2">
        <v>2.0</v>
      </c>
      <c r="S169" s="9">
        <v>0.0</v>
      </c>
    </row>
    <row r="170" ht="14.25" customHeight="1">
      <c r="A170" s="11" t="s">
        <v>1736</v>
      </c>
      <c r="B170" s="2" t="s">
        <v>138</v>
      </c>
      <c r="D170" s="2" t="s">
        <v>708</v>
      </c>
      <c r="E170" s="5">
        <v>45714.0</v>
      </c>
      <c r="H170" s="9"/>
      <c r="I170" s="9"/>
      <c r="J170" s="9"/>
      <c r="K170" s="9"/>
      <c r="L170" s="9"/>
      <c r="M170" s="9"/>
      <c r="N170" s="9"/>
      <c r="O170" s="9"/>
      <c r="P170" s="9"/>
      <c r="Q170" s="2">
        <v>0.0</v>
      </c>
      <c r="R170" s="2">
        <v>0.0</v>
      </c>
      <c r="S170" s="9">
        <v>0.0</v>
      </c>
    </row>
    <row r="171" ht="14.25" customHeight="1">
      <c r="A171" s="11" t="s">
        <v>1737</v>
      </c>
      <c r="B171" s="2" t="s">
        <v>138</v>
      </c>
      <c r="C171" s="2" t="s">
        <v>1738</v>
      </c>
      <c r="D171" s="2" t="s">
        <v>1739</v>
      </c>
      <c r="E171" s="5">
        <v>45714.0</v>
      </c>
      <c r="H171" s="6" t="s">
        <v>69</v>
      </c>
      <c r="I171" s="6" t="s">
        <v>140</v>
      </c>
      <c r="J171" s="6" t="s">
        <v>74</v>
      </c>
      <c r="K171" s="6" t="s">
        <v>142</v>
      </c>
      <c r="L171" s="6" t="s">
        <v>71</v>
      </c>
      <c r="M171" s="6" t="s">
        <v>48</v>
      </c>
      <c r="N171" s="6" t="s">
        <v>48</v>
      </c>
      <c r="O171" s="6" t="s">
        <v>48</v>
      </c>
      <c r="P171" s="6" t="s">
        <v>48</v>
      </c>
      <c r="Q171" s="2">
        <v>5.0</v>
      </c>
      <c r="R171" s="2">
        <v>6.0</v>
      </c>
      <c r="S171" s="9">
        <v>0.0</v>
      </c>
    </row>
    <row r="172" ht="14.25" customHeight="1">
      <c r="A172" s="11" t="s">
        <v>1740</v>
      </c>
      <c r="B172" s="2" t="s">
        <v>97</v>
      </c>
      <c r="C172" s="2" t="s">
        <v>178</v>
      </c>
      <c r="D172" s="2" t="s">
        <v>810</v>
      </c>
      <c r="E172" s="5">
        <v>45712.0</v>
      </c>
      <c r="H172" s="6" t="s">
        <v>69</v>
      </c>
      <c r="I172" s="6" t="s">
        <v>70</v>
      </c>
      <c r="J172" s="6" t="s">
        <v>74</v>
      </c>
      <c r="K172" s="6" t="s">
        <v>45</v>
      </c>
      <c r="L172" s="6" t="s">
        <v>71</v>
      </c>
      <c r="M172" s="6" t="s">
        <v>48</v>
      </c>
      <c r="N172" s="6" t="s">
        <v>48</v>
      </c>
      <c r="O172" s="6" t="s">
        <v>48</v>
      </c>
      <c r="P172" s="6" t="s">
        <v>48</v>
      </c>
      <c r="Q172" s="2">
        <v>4.0</v>
      </c>
      <c r="R172" s="2">
        <v>0.0</v>
      </c>
      <c r="S172" s="9">
        <v>0.0</v>
      </c>
    </row>
    <row r="173" ht="14.25" customHeight="1">
      <c r="A173" s="11" t="s">
        <v>1741</v>
      </c>
      <c r="B173" s="2" t="s">
        <v>97</v>
      </c>
      <c r="C173" s="2" t="s">
        <v>1742</v>
      </c>
      <c r="D173" s="2" t="s">
        <v>708</v>
      </c>
      <c r="E173" s="5">
        <v>45709.0</v>
      </c>
      <c r="H173" s="6" t="s">
        <v>69</v>
      </c>
      <c r="I173" s="6" t="s">
        <v>70</v>
      </c>
      <c r="J173" s="6" t="s">
        <v>151</v>
      </c>
      <c r="K173" s="6" t="s">
        <v>142</v>
      </c>
      <c r="L173" s="6" t="s">
        <v>46</v>
      </c>
      <c r="M173" s="6" t="s">
        <v>48</v>
      </c>
      <c r="N173" s="6" t="s">
        <v>48</v>
      </c>
      <c r="O173" s="6" t="s">
        <v>48</v>
      </c>
      <c r="P173" s="6" t="s">
        <v>48</v>
      </c>
      <c r="Q173" s="2">
        <v>0.0</v>
      </c>
      <c r="R173" s="2">
        <v>0.0</v>
      </c>
      <c r="S173" s="9">
        <v>0.0</v>
      </c>
    </row>
    <row r="174" ht="14.25" customHeight="1">
      <c r="A174" s="11" t="s">
        <v>1743</v>
      </c>
      <c r="B174" s="2" t="s">
        <v>701</v>
      </c>
      <c r="C174" s="2" t="s">
        <v>1744</v>
      </c>
      <c r="D174" s="2" t="s">
        <v>1745</v>
      </c>
      <c r="E174" s="5">
        <v>45708.0</v>
      </c>
      <c r="H174" s="6" t="s">
        <v>69</v>
      </c>
      <c r="I174" s="6" t="s">
        <v>70</v>
      </c>
      <c r="J174" s="6" t="s">
        <v>44</v>
      </c>
      <c r="K174" s="6" t="s">
        <v>45</v>
      </c>
      <c r="L174" s="6" t="s">
        <v>46</v>
      </c>
      <c r="M174" s="6" t="s">
        <v>48</v>
      </c>
      <c r="N174" s="6" t="s">
        <v>48</v>
      </c>
      <c r="O174" s="6" t="s">
        <v>1617</v>
      </c>
      <c r="P174" s="6" t="s">
        <v>48</v>
      </c>
      <c r="Q174" s="2">
        <v>1.0</v>
      </c>
      <c r="R174" s="2">
        <v>2.0</v>
      </c>
      <c r="S174" s="9">
        <v>0.0</v>
      </c>
    </row>
    <row r="175" ht="14.25" customHeight="1">
      <c r="A175" s="11" t="s">
        <v>1746</v>
      </c>
      <c r="B175" s="2" t="s">
        <v>1710</v>
      </c>
      <c r="D175" s="2" t="s">
        <v>1747</v>
      </c>
      <c r="E175" s="5">
        <v>45707.0</v>
      </c>
      <c r="H175" s="6" t="s">
        <v>69</v>
      </c>
      <c r="I175" s="6" t="s">
        <v>70</v>
      </c>
      <c r="J175" s="6" t="s">
        <v>91</v>
      </c>
      <c r="K175" s="6" t="s">
        <v>45</v>
      </c>
      <c r="L175" s="6" t="s">
        <v>46</v>
      </c>
      <c r="M175" s="6" t="s">
        <v>883</v>
      </c>
      <c r="N175" s="6" t="s">
        <v>48</v>
      </c>
      <c r="O175" s="6" t="s">
        <v>48</v>
      </c>
      <c r="P175" s="6" t="s">
        <v>48</v>
      </c>
      <c r="Q175" s="2">
        <v>64.0</v>
      </c>
      <c r="R175" s="2">
        <v>54.0</v>
      </c>
      <c r="S175" s="9">
        <v>0.0</v>
      </c>
    </row>
    <row r="176" ht="14.25" customHeight="1">
      <c r="A176" s="11" t="s">
        <v>1748</v>
      </c>
      <c r="B176" s="2" t="s">
        <v>138</v>
      </c>
      <c r="D176" s="2" t="s">
        <v>1749</v>
      </c>
      <c r="E176" s="5">
        <v>45707.0</v>
      </c>
      <c r="H176" s="6" t="s">
        <v>69</v>
      </c>
      <c r="I176" s="6" t="s">
        <v>140</v>
      </c>
      <c r="J176" s="6" t="s">
        <v>85</v>
      </c>
      <c r="K176" s="6" t="s">
        <v>142</v>
      </c>
      <c r="L176" s="6" t="s">
        <v>46</v>
      </c>
      <c r="M176" s="6" t="s">
        <v>1750</v>
      </c>
      <c r="N176" s="6" t="s">
        <v>48</v>
      </c>
      <c r="O176" s="6" t="s">
        <v>48</v>
      </c>
      <c r="P176" s="6" t="s">
        <v>48</v>
      </c>
      <c r="Q176" s="2">
        <v>2.0</v>
      </c>
      <c r="R176" s="2">
        <v>0.0</v>
      </c>
      <c r="S176" s="9">
        <v>0.0</v>
      </c>
    </row>
    <row r="177" ht="14.25" customHeight="1">
      <c r="A177" s="11" t="s">
        <v>1751</v>
      </c>
      <c r="B177" s="2" t="s">
        <v>138</v>
      </c>
      <c r="D177" s="2" t="s">
        <v>1752</v>
      </c>
      <c r="E177" s="5">
        <v>45707.0</v>
      </c>
      <c r="H177" s="6" t="s">
        <v>69</v>
      </c>
      <c r="I177" s="6" t="s">
        <v>70</v>
      </c>
      <c r="J177" s="6" t="s">
        <v>85</v>
      </c>
      <c r="K177" s="6" t="s">
        <v>45</v>
      </c>
      <c r="L177" s="6" t="s">
        <v>46</v>
      </c>
      <c r="M177" s="6" t="s">
        <v>1753</v>
      </c>
      <c r="N177" s="6" t="s">
        <v>48</v>
      </c>
      <c r="O177" s="6" t="s">
        <v>1754</v>
      </c>
      <c r="P177" s="6" t="s">
        <v>1755</v>
      </c>
      <c r="Q177" s="2">
        <v>0.0</v>
      </c>
      <c r="R177" s="2">
        <v>6.0</v>
      </c>
      <c r="S177" s="9">
        <v>0.0</v>
      </c>
    </row>
    <row r="178" ht="14.25" customHeight="1">
      <c r="A178" s="11" t="s">
        <v>1756</v>
      </c>
      <c r="B178" s="2" t="s">
        <v>1757</v>
      </c>
      <c r="D178" s="2" t="s">
        <v>1758</v>
      </c>
      <c r="E178" s="5">
        <v>45703.0</v>
      </c>
      <c r="H178" s="6" t="s">
        <v>69</v>
      </c>
      <c r="I178" s="6" t="s">
        <v>140</v>
      </c>
      <c r="J178" s="6" t="s">
        <v>141</v>
      </c>
      <c r="K178" s="6" t="s">
        <v>142</v>
      </c>
      <c r="L178" s="6" t="s">
        <v>46</v>
      </c>
      <c r="M178" s="6" t="s">
        <v>48</v>
      </c>
      <c r="N178" s="6" t="s">
        <v>48</v>
      </c>
      <c r="O178" s="6" t="s">
        <v>48</v>
      </c>
      <c r="P178" s="6" t="s">
        <v>48</v>
      </c>
      <c r="Q178" s="2">
        <v>0.0</v>
      </c>
      <c r="R178" s="2">
        <v>0.0</v>
      </c>
      <c r="S178" s="9">
        <v>0.0</v>
      </c>
    </row>
    <row r="179" ht="14.25" customHeight="1">
      <c r="A179" s="11" t="s">
        <v>1759</v>
      </c>
      <c r="B179" s="2" t="s">
        <v>1760</v>
      </c>
      <c r="D179" s="2" t="s">
        <v>1761</v>
      </c>
      <c r="E179" s="5">
        <v>45700.0</v>
      </c>
      <c r="G179" s="2" t="s">
        <v>1762</v>
      </c>
      <c r="H179" s="6" t="s">
        <v>69</v>
      </c>
      <c r="I179" s="6" t="s">
        <v>70</v>
      </c>
      <c r="J179" s="6" t="s">
        <v>74</v>
      </c>
      <c r="K179" s="6" t="s">
        <v>45</v>
      </c>
      <c r="L179" s="6" t="s">
        <v>92</v>
      </c>
      <c r="M179" s="6" t="s">
        <v>48</v>
      </c>
      <c r="N179" s="6" t="s">
        <v>48</v>
      </c>
      <c r="O179" s="6" t="s">
        <v>48</v>
      </c>
      <c r="P179" s="6" t="s">
        <v>48</v>
      </c>
      <c r="Q179" s="2">
        <v>0.0</v>
      </c>
      <c r="R179" s="2">
        <v>8.0</v>
      </c>
      <c r="S179" s="9">
        <v>0.0</v>
      </c>
    </row>
    <row r="180" ht="14.25" customHeight="1">
      <c r="A180" s="11" t="s">
        <v>1763</v>
      </c>
      <c r="B180" s="2" t="s">
        <v>97</v>
      </c>
      <c r="C180" s="2" t="s">
        <v>1764</v>
      </c>
      <c r="D180" s="2" t="s">
        <v>1765</v>
      </c>
      <c r="E180" s="5">
        <v>45700.0</v>
      </c>
      <c r="H180" s="6" t="s">
        <v>69</v>
      </c>
      <c r="I180" s="6" t="s">
        <v>70</v>
      </c>
      <c r="J180" s="6" t="s">
        <v>74</v>
      </c>
      <c r="K180" s="6" t="s">
        <v>45</v>
      </c>
      <c r="L180" s="6" t="s">
        <v>71</v>
      </c>
      <c r="M180" s="6" t="s">
        <v>48</v>
      </c>
      <c r="N180" s="6" t="s">
        <v>48</v>
      </c>
      <c r="O180" s="6" t="s">
        <v>48</v>
      </c>
      <c r="P180" s="6" t="s">
        <v>48</v>
      </c>
      <c r="Q180" s="2">
        <v>0.0</v>
      </c>
      <c r="R180" s="2">
        <v>0.0</v>
      </c>
      <c r="S180" s="9">
        <v>0.0</v>
      </c>
    </row>
    <row r="181" ht="14.25" customHeight="1">
      <c r="A181" s="11" t="s">
        <v>1766</v>
      </c>
      <c r="B181" s="2" t="s">
        <v>97</v>
      </c>
      <c r="C181" s="2" t="s">
        <v>178</v>
      </c>
      <c r="D181" s="2" t="s">
        <v>708</v>
      </c>
      <c r="E181" s="5">
        <v>45699.0</v>
      </c>
      <c r="H181" s="6" t="s">
        <v>42</v>
      </c>
      <c r="I181" s="6" t="s">
        <v>43</v>
      </c>
      <c r="J181" s="6" t="s">
        <v>74</v>
      </c>
      <c r="K181" s="6" t="s">
        <v>45</v>
      </c>
      <c r="L181" s="6" t="s">
        <v>71</v>
      </c>
      <c r="M181" s="6" t="s">
        <v>48</v>
      </c>
      <c r="N181" s="6" t="s">
        <v>48</v>
      </c>
      <c r="O181" s="6" t="s">
        <v>48</v>
      </c>
      <c r="P181" s="6" t="s">
        <v>48</v>
      </c>
      <c r="Q181" s="2">
        <v>0.0</v>
      </c>
      <c r="R181" s="2">
        <v>0.0</v>
      </c>
      <c r="S181" s="9">
        <v>1.0</v>
      </c>
    </row>
    <row r="182" ht="14.25" customHeight="1">
      <c r="A182" s="11" t="s">
        <v>1767</v>
      </c>
      <c r="B182" s="2" t="s">
        <v>138</v>
      </c>
      <c r="D182" s="2" t="s">
        <v>1768</v>
      </c>
      <c r="E182" s="5">
        <v>45698.0</v>
      </c>
      <c r="G182" s="2" t="s">
        <v>1769</v>
      </c>
      <c r="H182" s="6" t="s">
        <v>69</v>
      </c>
      <c r="I182" s="6" t="s">
        <v>140</v>
      </c>
      <c r="J182" s="6" t="s">
        <v>141</v>
      </c>
      <c r="K182" s="6" t="s">
        <v>142</v>
      </c>
      <c r="L182" s="6" t="s">
        <v>46</v>
      </c>
      <c r="M182" s="6" t="s">
        <v>1770</v>
      </c>
      <c r="N182" s="6" t="s">
        <v>1771</v>
      </c>
      <c r="O182" s="6" t="s">
        <v>48</v>
      </c>
      <c r="P182" s="6" t="s">
        <v>48</v>
      </c>
      <c r="Q182" s="2">
        <v>2.0</v>
      </c>
      <c r="R182" s="2">
        <v>0.0</v>
      </c>
      <c r="S182" s="9">
        <v>0.0</v>
      </c>
    </row>
    <row r="183" ht="14.25" customHeight="1">
      <c r="A183" s="11" t="s">
        <v>1772</v>
      </c>
      <c r="B183" s="2" t="s">
        <v>1773</v>
      </c>
      <c r="D183" s="2" t="s">
        <v>1774</v>
      </c>
      <c r="E183" s="5">
        <v>45697.0</v>
      </c>
      <c r="H183" s="6" t="s">
        <v>42</v>
      </c>
      <c r="I183" s="6" t="s">
        <v>43</v>
      </c>
      <c r="J183" s="6" t="s">
        <v>44</v>
      </c>
      <c r="K183" s="6" t="s">
        <v>45</v>
      </c>
      <c r="L183" s="6" t="s">
        <v>46</v>
      </c>
      <c r="M183" s="6" t="s">
        <v>48</v>
      </c>
      <c r="N183" s="6" t="s">
        <v>48</v>
      </c>
      <c r="O183" s="6" t="s">
        <v>48</v>
      </c>
      <c r="P183" s="6" t="s">
        <v>48</v>
      </c>
      <c r="Q183" s="2">
        <v>3.0</v>
      </c>
      <c r="R183" s="2">
        <v>8.0</v>
      </c>
      <c r="S183" s="9">
        <v>0.0</v>
      </c>
    </row>
    <row r="184" ht="14.25" customHeight="1">
      <c r="A184" s="11" t="s">
        <v>1775</v>
      </c>
      <c r="B184" s="2" t="s">
        <v>138</v>
      </c>
      <c r="D184" s="2" t="s">
        <v>1776</v>
      </c>
      <c r="E184" s="5">
        <v>45696.0</v>
      </c>
      <c r="G184" s="2" t="s">
        <v>1777</v>
      </c>
      <c r="H184" s="6" t="s">
        <v>69</v>
      </c>
      <c r="I184" s="6" t="s">
        <v>70</v>
      </c>
      <c r="J184" s="6" t="s">
        <v>85</v>
      </c>
      <c r="K184" s="6" t="s">
        <v>45</v>
      </c>
      <c r="L184" s="6" t="s">
        <v>46</v>
      </c>
      <c r="M184" s="6" t="s">
        <v>48</v>
      </c>
      <c r="N184" s="6" t="s">
        <v>48</v>
      </c>
      <c r="O184" s="6" t="s">
        <v>1778</v>
      </c>
      <c r="P184" s="6" t="s">
        <v>48</v>
      </c>
      <c r="Q184" s="2">
        <v>16.0</v>
      </c>
      <c r="R184" s="2">
        <v>15.0</v>
      </c>
      <c r="S184" s="9">
        <v>0.0</v>
      </c>
    </row>
    <row r="185" ht="14.25" customHeight="1">
      <c r="A185" s="11" t="s">
        <v>1779</v>
      </c>
      <c r="B185" s="2" t="s">
        <v>1249</v>
      </c>
      <c r="D185" s="2" t="s">
        <v>1780</v>
      </c>
      <c r="E185" s="5">
        <v>45691.0</v>
      </c>
      <c r="G185" s="2" t="s">
        <v>1781</v>
      </c>
      <c r="H185" s="6" t="s">
        <v>55</v>
      </c>
      <c r="I185" s="6" t="s">
        <v>56</v>
      </c>
      <c r="J185" s="6" t="s">
        <v>91</v>
      </c>
      <c r="K185" s="6" t="s">
        <v>45</v>
      </c>
      <c r="L185" s="6" t="s">
        <v>46</v>
      </c>
      <c r="M185" s="6" t="s">
        <v>48</v>
      </c>
      <c r="N185" s="6" t="s">
        <v>48</v>
      </c>
      <c r="O185" s="6" t="s">
        <v>48</v>
      </c>
      <c r="P185" s="6" t="s">
        <v>48</v>
      </c>
      <c r="Q185" s="2">
        <v>13.0</v>
      </c>
      <c r="R185" s="2">
        <v>7.0</v>
      </c>
      <c r="S185" s="9">
        <v>1.0</v>
      </c>
    </row>
    <row r="186" ht="14.25" customHeight="1">
      <c r="A186" s="11" t="s">
        <v>1782</v>
      </c>
      <c r="B186" s="2" t="s">
        <v>229</v>
      </c>
      <c r="D186" s="2" t="s">
        <v>1783</v>
      </c>
      <c r="E186" s="5">
        <v>45688.0</v>
      </c>
      <c r="G186" s="2" t="s">
        <v>1784</v>
      </c>
      <c r="H186" s="6" t="s">
        <v>55</v>
      </c>
      <c r="I186" s="6" t="s">
        <v>84</v>
      </c>
      <c r="J186" s="6" t="s">
        <v>57</v>
      </c>
      <c r="K186" s="6" t="s">
        <v>58</v>
      </c>
      <c r="L186" s="13" t="s">
        <v>92</v>
      </c>
      <c r="M186" s="6" t="s">
        <v>48</v>
      </c>
      <c r="N186" s="6" t="s">
        <v>1785</v>
      </c>
      <c r="O186" s="6" t="s">
        <v>1233</v>
      </c>
      <c r="P186" s="6" t="s">
        <v>48</v>
      </c>
      <c r="Q186" s="2">
        <v>18.0</v>
      </c>
      <c r="R186" s="2">
        <v>12.0</v>
      </c>
      <c r="S186" s="9">
        <v>2.0</v>
      </c>
    </row>
    <row r="187" ht="14.25" customHeight="1">
      <c r="A187" s="11" t="s">
        <v>1786</v>
      </c>
      <c r="B187" s="2" t="s">
        <v>1230</v>
      </c>
      <c r="D187" s="2" t="s">
        <v>1787</v>
      </c>
      <c r="E187" s="5">
        <v>45688.0</v>
      </c>
      <c r="G187" s="2" t="s">
        <v>1788</v>
      </c>
      <c r="H187" s="6" t="s">
        <v>55</v>
      </c>
      <c r="I187" s="6" t="s">
        <v>130</v>
      </c>
      <c r="J187" s="6" t="s">
        <v>57</v>
      </c>
      <c r="K187" s="6" t="s">
        <v>58</v>
      </c>
      <c r="L187" s="13" t="s">
        <v>92</v>
      </c>
      <c r="M187" s="6" t="s">
        <v>48</v>
      </c>
      <c r="N187" s="6" t="s">
        <v>48</v>
      </c>
      <c r="O187" s="6" t="s">
        <v>1789</v>
      </c>
      <c r="P187" s="6" t="s">
        <v>1790</v>
      </c>
      <c r="Q187" s="2">
        <v>2.0</v>
      </c>
      <c r="R187" s="2">
        <v>0.0</v>
      </c>
      <c r="S187" s="9">
        <v>0.0</v>
      </c>
    </row>
    <row r="188" ht="14.25" customHeight="1">
      <c r="A188" s="11" t="s">
        <v>1791</v>
      </c>
      <c r="B188" s="2" t="s">
        <v>1230</v>
      </c>
      <c r="D188" s="2" t="s">
        <v>1792</v>
      </c>
      <c r="E188" s="5">
        <v>45685.0</v>
      </c>
      <c r="G188" s="2" t="s">
        <v>1793</v>
      </c>
      <c r="H188" s="6" t="s">
        <v>69</v>
      </c>
      <c r="I188" s="6" t="s">
        <v>140</v>
      </c>
      <c r="J188" s="6" t="s">
        <v>141</v>
      </c>
      <c r="K188" s="6" t="s">
        <v>142</v>
      </c>
      <c r="L188" s="6" t="s">
        <v>46</v>
      </c>
      <c r="M188" s="6" t="s">
        <v>48</v>
      </c>
      <c r="N188" s="6" t="s">
        <v>48</v>
      </c>
      <c r="O188" s="6" t="s">
        <v>48</v>
      </c>
      <c r="P188" s="6" t="s">
        <v>48</v>
      </c>
      <c r="Q188" s="2">
        <v>2.0</v>
      </c>
      <c r="R188" s="2">
        <v>0.0</v>
      </c>
      <c r="S188" s="9">
        <v>0.0</v>
      </c>
    </row>
    <row r="189" ht="14.25" customHeight="1">
      <c r="A189" s="11" t="s">
        <v>1794</v>
      </c>
      <c r="B189" s="2" t="s">
        <v>1795</v>
      </c>
      <c r="D189" s="2" t="s">
        <v>1796</v>
      </c>
      <c r="E189" s="5">
        <v>45685.0</v>
      </c>
      <c r="H189" s="6" t="s">
        <v>69</v>
      </c>
      <c r="I189" s="6" t="s">
        <v>70</v>
      </c>
      <c r="J189" s="6" t="s">
        <v>74</v>
      </c>
      <c r="K189" s="6" t="s">
        <v>45</v>
      </c>
      <c r="L189" s="6" t="s">
        <v>92</v>
      </c>
      <c r="M189" s="6" t="s">
        <v>48</v>
      </c>
      <c r="N189" s="6" t="s">
        <v>48</v>
      </c>
      <c r="O189" s="6" t="s">
        <v>48</v>
      </c>
      <c r="P189" s="6" t="s">
        <v>48</v>
      </c>
      <c r="Q189" s="2">
        <v>0.0</v>
      </c>
      <c r="R189" s="2">
        <v>3.0</v>
      </c>
      <c r="S189" s="9">
        <v>0.0</v>
      </c>
    </row>
    <row r="190" ht="14.25" customHeight="1">
      <c r="A190" s="11" t="s">
        <v>1797</v>
      </c>
      <c r="B190" s="2" t="s">
        <v>97</v>
      </c>
      <c r="C190" s="2" t="s">
        <v>894</v>
      </c>
      <c r="D190" s="2" t="s">
        <v>895</v>
      </c>
      <c r="E190" s="5">
        <v>45684.0</v>
      </c>
      <c r="H190" s="6" t="s">
        <v>69</v>
      </c>
      <c r="I190" s="6" t="s">
        <v>70</v>
      </c>
      <c r="J190" s="6" t="s">
        <v>151</v>
      </c>
      <c r="K190" s="6" t="s">
        <v>45</v>
      </c>
      <c r="L190" s="6" t="s">
        <v>46</v>
      </c>
      <c r="M190" s="6" t="s">
        <v>1798</v>
      </c>
      <c r="N190" s="6" t="s">
        <v>48</v>
      </c>
      <c r="O190" s="6" t="s">
        <v>1799</v>
      </c>
      <c r="P190" s="6" t="s">
        <v>767</v>
      </c>
      <c r="Q190" s="2">
        <v>0.0</v>
      </c>
      <c r="R190" s="2">
        <v>0.0</v>
      </c>
      <c r="S190" s="9">
        <v>0.0</v>
      </c>
    </row>
    <row r="191" ht="14.25" customHeight="1">
      <c r="A191" s="11" t="s">
        <v>1800</v>
      </c>
      <c r="B191" s="2" t="s">
        <v>1249</v>
      </c>
      <c r="D191" s="2" t="s">
        <v>1801</v>
      </c>
      <c r="E191" s="5">
        <v>45683.0</v>
      </c>
      <c r="H191" s="6" t="s">
        <v>69</v>
      </c>
      <c r="I191" s="6" t="s">
        <v>140</v>
      </c>
      <c r="J191" s="6" t="s">
        <v>141</v>
      </c>
      <c r="K191" s="6" t="s">
        <v>142</v>
      </c>
      <c r="L191" s="6" t="s">
        <v>92</v>
      </c>
      <c r="M191" s="6" t="s">
        <v>48</v>
      </c>
      <c r="N191" s="6" t="s">
        <v>48</v>
      </c>
      <c r="O191" s="6" t="s">
        <v>48</v>
      </c>
      <c r="P191" s="6" t="s">
        <v>48</v>
      </c>
      <c r="Q191" s="2">
        <v>15.0</v>
      </c>
      <c r="R191" s="2">
        <v>0.0</v>
      </c>
      <c r="S191" s="9">
        <v>0.0</v>
      </c>
    </row>
    <row r="192" ht="14.25" customHeight="1">
      <c r="A192" s="11" t="s">
        <v>1802</v>
      </c>
      <c r="B192" s="2" t="s">
        <v>97</v>
      </c>
      <c r="D192" s="2" t="s">
        <v>1803</v>
      </c>
      <c r="E192" s="5">
        <v>45683.0</v>
      </c>
      <c r="H192" s="6" t="s">
        <v>69</v>
      </c>
      <c r="I192" s="6" t="s">
        <v>140</v>
      </c>
      <c r="J192" s="6" t="s">
        <v>141</v>
      </c>
      <c r="K192" s="6" t="s">
        <v>142</v>
      </c>
      <c r="L192" s="6" t="s">
        <v>46</v>
      </c>
      <c r="M192" s="6" t="s">
        <v>48</v>
      </c>
      <c r="N192" s="6" t="s">
        <v>48</v>
      </c>
      <c r="O192" s="6" t="s">
        <v>48</v>
      </c>
      <c r="P192" s="6" t="s">
        <v>48</v>
      </c>
      <c r="Q192" s="2">
        <v>2.0</v>
      </c>
      <c r="R192" s="2">
        <v>0.0</v>
      </c>
      <c r="S192" s="9">
        <v>0.0</v>
      </c>
    </row>
    <row r="193" ht="14.25" customHeight="1">
      <c r="A193" s="11" t="s">
        <v>1804</v>
      </c>
      <c r="B193" s="2" t="s">
        <v>1805</v>
      </c>
      <c r="D193" s="2" t="s">
        <v>1806</v>
      </c>
      <c r="E193" s="5">
        <v>45682.0</v>
      </c>
      <c r="H193" s="6" t="s">
        <v>69</v>
      </c>
      <c r="I193" s="6" t="s">
        <v>140</v>
      </c>
      <c r="J193" s="6" t="s">
        <v>101</v>
      </c>
      <c r="K193" s="6" t="s">
        <v>45</v>
      </c>
      <c r="L193" s="6" t="s">
        <v>46</v>
      </c>
      <c r="M193" s="6" t="s">
        <v>48</v>
      </c>
      <c r="N193" s="6" t="s">
        <v>48</v>
      </c>
      <c r="O193" s="6" t="s">
        <v>1807</v>
      </c>
      <c r="P193" s="6" t="s">
        <v>48</v>
      </c>
      <c r="Q193" s="2">
        <v>4.0</v>
      </c>
      <c r="R193" s="2">
        <v>12.0</v>
      </c>
      <c r="S193" s="9">
        <v>0.0</v>
      </c>
    </row>
    <row r="194" ht="14.25" customHeight="1">
      <c r="A194" s="11" t="s">
        <v>1808</v>
      </c>
      <c r="B194" s="2" t="s">
        <v>97</v>
      </c>
      <c r="D194" s="2" t="s">
        <v>1809</v>
      </c>
      <c r="E194" s="5">
        <v>45682.0</v>
      </c>
      <c r="H194" s="6" t="s">
        <v>69</v>
      </c>
      <c r="I194" s="6" t="s">
        <v>140</v>
      </c>
      <c r="J194" s="6" t="s">
        <v>141</v>
      </c>
      <c r="K194" s="6" t="s">
        <v>142</v>
      </c>
      <c r="L194" s="6" t="s">
        <v>46</v>
      </c>
      <c r="M194" s="6" t="s">
        <v>48</v>
      </c>
      <c r="N194" s="6" t="s">
        <v>48</v>
      </c>
      <c r="O194" s="6" t="s">
        <v>48</v>
      </c>
      <c r="P194" s="6" t="s">
        <v>48</v>
      </c>
      <c r="Q194" s="2">
        <v>2.0</v>
      </c>
      <c r="R194" s="2">
        <v>0.0</v>
      </c>
      <c r="S194" s="9">
        <v>0.0</v>
      </c>
    </row>
    <row r="195" ht="14.25" customHeight="1">
      <c r="A195" s="11" t="s">
        <v>1810</v>
      </c>
      <c r="B195" s="2" t="s">
        <v>1645</v>
      </c>
      <c r="D195" s="2" t="s">
        <v>1811</v>
      </c>
      <c r="E195" s="5">
        <v>45682.0</v>
      </c>
      <c r="H195" s="6" t="s">
        <v>55</v>
      </c>
      <c r="I195" s="6" t="s">
        <v>130</v>
      </c>
      <c r="J195" s="6" t="s">
        <v>57</v>
      </c>
      <c r="K195" s="6" t="s">
        <v>58</v>
      </c>
      <c r="L195" s="13" t="s">
        <v>92</v>
      </c>
      <c r="M195" s="6" t="s">
        <v>48</v>
      </c>
      <c r="N195" s="6" t="s">
        <v>283</v>
      </c>
      <c r="O195" s="6" t="s">
        <v>48</v>
      </c>
      <c r="P195" s="6" t="s">
        <v>48</v>
      </c>
      <c r="Q195" s="2">
        <v>8.0</v>
      </c>
      <c r="R195" s="2">
        <v>4.0</v>
      </c>
      <c r="S195" s="9">
        <v>0.0</v>
      </c>
    </row>
    <row r="196" ht="14.25" customHeight="1">
      <c r="A196" s="11" t="s">
        <v>1812</v>
      </c>
      <c r="B196" s="2" t="s">
        <v>1249</v>
      </c>
      <c r="D196" s="2" t="s">
        <v>1813</v>
      </c>
      <c r="E196" s="5">
        <v>45681.0</v>
      </c>
      <c r="H196" s="6" t="s">
        <v>69</v>
      </c>
      <c r="I196" s="6" t="s">
        <v>130</v>
      </c>
      <c r="J196" s="6" t="s">
        <v>85</v>
      </c>
      <c r="K196" s="6" t="s">
        <v>45</v>
      </c>
      <c r="L196" s="6" t="s">
        <v>46</v>
      </c>
      <c r="M196" s="6" t="s">
        <v>1718</v>
      </c>
      <c r="N196" s="6" t="s">
        <v>48</v>
      </c>
      <c r="O196" s="6" t="s">
        <v>1814</v>
      </c>
      <c r="P196" s="6" t="s">
        <v>48</v>
      </c>
      <c r="Q196" s="2">
        <v>35.0</v>
      </c>
      <c r="R196" s="2">
        <v>11.0</v>
      </c>
      <c r="S196" s="9">
        <v>0.0</v>
      </c>
    </row>
    <row r="197" ht="14.25" customHeight="1">
      <c r="A197" s="11" t="s">
        <v>1815</v>
      </c>
      <c r="B197" s="2" t="s">
        <v>1816</v>
      </c>
      <c r="D197" s="2" t="s">
        <v>1817</v>
      </c>
      <c r="E197" s="5">
        <v>45674.0</v>
      </c>
      <c r="G197" s="2" t="s">
        <v>1818</v>
      </c>
      <c r="H197" s="6" t="s">
        <v>55</v>
      </c>
      <c r="I197" s="6" t="s">
        <v>130</v>
      </c>
      <c r="J197" s="6" t="s">
        <v>452</v>
      </c>
      <c r="K197" s="6" t="s">
        <v>58</v>
      </c>
      <c r="L197" s="6" t="s">
        <v>46</v>
      </c>
      <c r="M197" s="6" t="s">
        <v>1819</v>
      </c>
      <c r="N197" s="6" t="s">
        <v>48</v>
      </c>
      <c r="O197" s="6" t="s">
        <v>48</v>
      </c>
      <c r="P197" s="6" t="s">
        <v>1820</v>
      </c>
      <c r="Q197" s="2">
        <v>8.0</v>
      </c>
      <c r="R197" s="2">
        <v>5.0</v>
      </c>
      <c r="S197" s="9">
        <v>0.0</v>
      </c>
    </row>
    <row r="198" ht="14.25" customHeight="1">
      <c r="A198" s="11" t="s">
        <v>1821</v>
      </c>
      <c r="B198" s="2" t="s">
        <v>198</v>
      </c>
      <c r="D198" s="2" t="s">
        <v>1822</v>
      </c>
      <c r="E198" s="5">
        <v>45671.0</v>
      </c>
      <c r="H198" s="6" t="s">
        <v>69</v>
      </c>
      <c r="I198" s="6" t="s">
        <v>70</v>
      </c>
      <c r="J198" s="6" t="s">
        <v>91</v>
      </c>
      <c r="K198" s="6" t="s">
        <v>45</v>
      </c>
      <c r="L198" s="6" t="s">
        <v>46</v>
      </c>
      <c r="M198" s="6" t="s">
        <v>1823</v>
      </c>
      <c r="N198" s="6" t="s">
        <v>48</v>
      </c>
      <c r="O198" s="6" t="s">
        <v>48</v>
      </c>
      <c r="P198" s="6" t="s">
        <v>911</v>
      </c>
      <c r="Q198" s="2">
        <v>11.0</v>
      </c>
      <c r="R198" s="2">
        <v>1.0</v>
      </c>
      <c r="S198" s="9">
        <v>0.0</v>
      </c>
    </row>
    <row r="199" ht="14.25" customHeight="1">
      <c r="A199" s="11" t="s">
        <v>1824</v>
      </c>
      <c r="B199" s="2" t="s">
        <v>908</v>
      </c>
      <c r="D199" s="2" t="s">
        <v>1825</v>
      </c>
      <c r="E199" s="5">
        <v>45671.0</v>
      </c>
      <c r="H199" s="9"/>
      <c r="I199" s="9"/>
      <c r="J199" s="9"/>
      <c r="K199" s="9"/>
      <c r="L199" s="9"/>
      <c r="M199" s="9"/>
      <c r="N199" s="9"/>
      <c r="O199" s="9"/>
      <c r="P199" s="9"/>
      <c r="Q199" s="2">
        <v>22.0</v>
      </c>
      <c r="R199" s="2">
        <v>11.0</v>
      </c>
      <c r="S199" s="9">
        <v>1.0</v>
      </c>
    </row>
    <row r="200" ht="14.25" customHeight="1">
      <c r="A200" s="11" t="s">
        <v>1826</v>
      </c>
      <c r="B200" s="2" t="s">
        <v>1827</v>
      </c>
      <c r="D200" s="2" t="s">
        <v>1828</v>
      </c>
      <c r="E200" s="5">
        <v>45666.0</v>
      </c>
      <c r="H200" s="6" t="s">
        <v>69</v>
      </c>
      <c r="I200" s="6" t="s">
        <v>140</v>
      </c>
      <c r="J200" s="6" t="s">
        <v>141</v>
      </c>
      <c r="K200" s="6" t="s">
        <v>142</v>
      </c>
      <c r="L200" s="6" t="s">
        <v>46</v>
      </c>
      <c r="M200" s="6" t="s">
        <v>48</v>
      </c>
      <c r="N200" s="6" t="s">
        <v>48</v>
      </c>
      <c r="O200" s="6" t="s">
        <v>48</v>
      </c>
      <c r="P200" s="6" t="s">
        <v>1829</v>
      </c>
      <c r="Q200" s="2">
        <v>0.0</v>
      </c>
      <c r="R200" s="2">
        <v>0.0</v>
      </c>
      <c r="S200" s="9">
        <v>0.0</v>
      </c>
    </row>
    <row r="201" ht="14.25" customHeight="1">
      <c r="A201" s="11" t="s">
        <v>1830</v>
      </c>
      <c r="B201" s="2" t="s">
        <v>1831</v>
      </c>
      <c r="D201" s="2" t="s">
        <v>1832</v>
      </c>
      <c r="E201" s="5">
        <v>45665.0</v>
      </c>
      <c r="H201" s="6" t="s">
        <v>69</v>
      </c>
      <c r="I201" s="6" t="s">
        <v>70</v>
      </c>
      <c r="J201" s="6" t="s">
        <v>91</v>
      </c>
      <c r="K201" s="6" t="s">
        <v>45</v>
      </c>
      <c r="L201" s="6" t="s">
        <v>46</v>
      </c>
      <c r="M201" s="6" t="s">
        <v>1833</v>
      </c>
      <c r="N201" s="6" t="s">
        <v>48</v>
      </c>
      <c r="O201" s="6" t="s">
        <v>1233</v>
      </c>
      <c r="P201" s="6" t="s">
        <v>48</v>
      </c>
      <c r="Q201" s="2">
        <v>0.0</v>
      </c>
      <c r="R201" s="2">
        <v>4.0</v>
      </c>
      <c r="S201" s="9">
        <v>0.0</v>
      </c>
    </row>
    <row r="202" ht="14.25" customHeight="1">
      <c r="A202" s="11" t="s">
        <v>1834</v>
      </c>
      <c r="B202" s="2" t="s">
        <v>1230</v>
      </c>
      <c r="D202" s="2" t="s">
        <v>1835</v>
      </c>
      <c r="E202" s="5">
        <v>45661.0</v>
      </c>
      <c r="H202" s="6" t="s">
        <v>55</v>
      </c>
      <c r="I202" s="6" t="s">
        <v>56</v>
      </c>
      <c r="J202" s="6" t="s">
        <v>91</v>
      </c>
      <c r="K202" s="6" t="s">
        <v>45</v>
      </c>
      <c r="L202" s="6" t="s">
        <v>46</v>
      </c>
      <c r="M202" s="6" t="s">
        <v>1836</v>
      </c>
      <c r="N202" s="6" t="s">
        <v>48</v>
      </c>
      <c r="O202" s="6" t="s">
        <v>48</v>
      </c>
      <c r="P202" s="6" t="s">
        <v>884</v>
      </c>
      <c r="Q202" s="2">
        <v>8.0</v>
      </c>
      <c r="R202" s="2">
        <v>2.0</v>
      </c>
      <c r="S202" s="9">
        <v>2.0</v>
      </c>
    </row>
    <row r="203" ht="14.25" customHeight="1">
      <c r="A203" s="11" t="s">
        <v>1837</v>
      </c>
      <c r="B203" s="2" t="s">
        <v>908</v>
      </c>
      <c r="D203" s="2" t="s">
        <v>1838</v>
      </c>
      <c r="E203" s="5">
        <v>45659.0</v>
      </c>
      <c r="H203" s="6" t="s">
        <v>42</v>
      </c>
      <c r="I203" s="6" t="s">
        <v>43</v>
      </c>
      <c r="J203" s="6" t="s">
        <v>959</v>
      </c>
      <c r="K203" s="6" t="s">
        <v>45</v>
      </c>
      <c r="L203" s="6" t="s">
        <v>46</v>
      </c>
      <c r="M203" s="6" t="s">
        <v>1839</v>
      </c>
      <c r="N203" s="6" t="s">
        <v>48</v>
      </c>
      <c r="O203" s="6" t="s">
        <v>373</v>
      </c>
      <c r="P203" s="6" t="s">
        <v>1840</v>
      </c>
      <c r="Q203" s="2">
        <v>22.0</v>
      </c>
      <c r="R203" s="2">
        <v>16.0</v>
      </c>
      <c r="S203" s="9">
        <v>2.0</v>
      </c>
    </row>
    <row r="204" ht="14.25" customHeight="1">
      <c r="A204" s="11" t="s">
        <v>1841</v>
      </c>
      <c r="B204" s="2" t="s">
        <v>957</v>
      </c>
      <c r="D204" s="2" t="s">
        <v>1842</v>
      </c>
      <c r="E204" s="5">
        <v>45655.0</v>
      </c>
      <c r="H204" s="6" t="s">
        <v>69</v>
      </c>
      <c r="I204" s="6" t="s">
        <v>140</v>
      </c>
      <c r="J204" s="6" t="s">
        <v>141</v>
      </c>
      <c r="K204" s="6" t="s">
        <v>142</v>
      </c>
      <c r="L204" s="6" t="s">
        <v>46</v>
      </c>
      <c r="M204" s="6" t="s">
        <v>48</v>
      </c>
      <c r="N204" s="6" t="s">
        <v>48</v>
      </c>
      <c r="O204" s="6" t="s">
        <v>48</v>
      </c>
      <c r="P204" s="6" t="s">
        <v>1843</v>
      </c>
      <c r="Q204" s="2">
        <v>2.0</v>
      </c>
      <c r="R204" s="2">
        <v>2.0</v>
      </c>
      <c r="S204" s="9">
        <v>0.0</v>
      </c>
    </row>
    <row r="205" ht="14.25" customHeight="1">
      <c r="A205" s="11" t="s">
        <v>1844</v>
      </c>
      <c r="B205" s="2" t="s">
        <v>1845</v>
      </c>
      <c r="D205" s="2" t="s">
        <v>1846</v>
      </c>
      <c r="E205" s="5">
        <v>45653.0</v>
      </c>
      <c r="H205" s="6" t="s">
        <v>69</v>
      </c>
      <c r="I205" s="6" t="s">
        <v>140</v>
      </c>
      <c r="J205" s="6" t="s">
        <v>141</v>
      </c>
      <c r="K205" s="6" t="s">
        <v>142</v>
      </c>
      <c r="L205" s="6" t="s">
        <v>46</v>
      </c>
      <c r="M205" s="6" t="s">
        <v>48</v>
      </c>
      <c r="N205" s="6" t="s">
        <v>48</v>
      </c>
      <c r="O205" s="6" t="s">
        <v>1847</v>
      </c>
      <c r="P205" s="6" t="s">
        <v>1848</v>
      </c>
      <c r="Q205" s="2">
        <v>5.0</v>
      </c>
      <c r="R205" s="2">
        <v>39.0</v>
      </c>
      <c r="S205" s="9">
        <v>0.0</v>
      </c>
    </row>
    <row r="206" ht="18.75" customHeight="1">
      <c r="A206" s="11" t="s">
        <v>1849</v>
      </c>
      <c r="B206" s="2" t="s">
        <v>138</v>
      </c>
      <c r="D206" s="8" t="s">
        <v>1850</v>
      </c>
      <c r="E206" s="5">
        <v>45651.0</v>
      </c>
      <c r="H206" s="6" t="s">
        <v>69</v>
      </c>
      <c r="I206" s="6" t="s">
        <v>140</v>
      </c>
      <c r="J206" s="6" t="s">
        <v>141</v>
      </c>
      <c r="K206" s="6"/>
      <c r="L206" s="13" t="s">
        <v>92</v>
      </c>
      <c r="M206" s="6" t="s">
        <v>48</v>
      </c>
      <c r="N206" s="6" t="s">
        <v>1851</v>
      </c>
      <c r="O206" s="6" t="s">
        <v>1233</v>
      </c>
      <c r="P206" s="6" t="s">
        <v>48</v>
      </c>
      <c r="Q206" s="2">
        <v>4.0</v>
      </c>
      <c r="R206" s="2">
        <v>3.0</v>
      </c>
      <c r="S206" s="9">
        <v>0.0</v>
      </c>
    </row>
    <row r="207" ht="14.25" customHeight="1">
      <c r="A207" s="11" t="s">
        <v>1852</v>
      </c>
      <c r="B207" s="2" t="s">
        <v>1230</v>
      </c>
      <c r="D207" s="2" t="s">
        <v>1853</v>
      </c>
      <c r="E207" s="5">
        <v>45650.0</v>
      </c>
      <c r="H207" s="6" t="s">
        <v>55</v>
      </c>
      <c r="I207" s="6" t="s">
        <v>130</v>
      </c>
      <c r="J207" s="6" t="s">
        <v>85</v>
      </c>
      <c r="K207" s="6" t="s">
        <v>58</v>
      </c>
      <c r="L207" s="6" t="s">
        <v>46</v>
      </c>
      <c r="M207" s="6" t="s">
        <v>1854</v>
      </c>
      <c r="N207" s="6" t="s">
        <v>48</v>
      </c>
      <c r="O207" s="6" t="s">
        <v>1233</v>
      </c>
      <c r="P207" s="6" t="s">
        <v>968</v>
      </c>
      <c r="Q207" s="2">
        <v>15.0</v>
      </c>
      <c r="R207" s="2">
        <v>2.0</v>
      </c>
      <c r="S207" s="9">
        <v>0.0</v>
      </c>
    </row>
    <row r="208" ht="14.25" customHeight="1">
      <c r="A208" s="11" t="s">
        <v>1855</v>
      </c>
      <c r="B208" s="2" t="s">
        <v>1230</v>
      </c>
      <c r="D208" s="2" t="s">
        <v>1856</v>
      </c>
      <c r="E208" s="5">
        <v>45648.0</v>
      </c>
      <c r="H208" s="6" t="s">
        <v>69</v>
      </c>
      <c r="I208" s="6" t="s">
        <v>140</v>
      </c>
      <c r="J208" s="6" t="s">
        <v>141</v>
      </c>
      <c r="K208" s="6" t="s">
        <v>142</v>
      </c>
      <c r="L208" s="6" t="s">
        <v>46</v>
      </c>
      <c r="M208" s="6" t="s">
        <v>1857</v>
      </c>
      <c r="N208" s="6" t="s">
        <v>48</v>
      </c>
      <c r="O208" s="6" t="s">
        <v>48</v>
      </c>
      <c r="P208" s="6" t="s">
        <v>201</v>
      </c>
      <c r="Q208" s="2">
        <v>7.0</v>
      </c>
      <c r="R208" s="2">
        <v>0.0</v>
      </c>
      <c r="S208" s="9">
        <v>0.0</v>
      </c>
    </row>
    <row r="209" ht="14.25" customHeight="1">
      <c r="A209" s="11" t="s">
        <v>1858</v>
      </c>
      <c r="B209" s="2" t="s">
        <v>138</v>
      </c>
      <c r="D209" s="2" t="s">
        <v>1859</v>
      </c>
      <c r="E209" s="5">
        <v>45646.0</v>
      </c>
      <c r="G209" s="2" t="s">
        <v>1860</v>
      </c>
      <c r="H209" s="6" t="s">
        <v>69</v>
      </c>
      <c r="I209" s="6" t="s">
        <v>140</v>
      </c>
      <c r="J209" s="6" t="s">
        <v>85</v>
      </c>
      <c r="K209" s="6" t="s">
        <v>58</v>
      </c>
      <c r="L209" s="13" t="s">
        <v>46</v>
      </c>
      <c r="M209" s="6" t="s">
        <v>1861</v>
      </c>
      <c r="N209" s="6" t="s">
        <v>48</v>
      </c>
      <c r="O209" s="6" t="s">
        <v>1233</v>
      </c>
      <c r="P209" s="6" t="s">
        <v>48</v>
      </c>
      <c r="Q209" s="2">
        <v>6.0</v>
      </c>
      <c r="R209" s="2">
        <v>2.0</v>
      </c>
      <c r="S209" s="9">
        <v>0.0</v>
      </c>
    </row>
    <row r="210" ht="14.25" customHeight="1">
      <c r="A210" s="11" t="s">
        <v>1862</v>
      </c>
      <c r="B210" s="2" t="s">
        <v>1230</v>
      </c>
      <c r="D210" s="2" t="s">
        <v>1863</v>
      </c>
      <c r="E210" s="5">
        <v>45646.0</v>
      </c>
      <c r="H210" s="6" t="s">
        <v>42</v>
      </c>
      <c r="I210" s="6" t="s">
        <v>43</v>
      </c>
      <c r="J210" s="6" t="s">
        <v>959</v>
      </c>
      <c r="K210" s="6" t="s">
        <v>45</v>
      </c>
      <c r="L210" s="6" t="s">
        <v>46</v>
      </c>
      <c r="M210" s="6" t="s">
        <v>48</v>
      </c>
      <c r="N210" s="6" t="s">
        <v>48</v>
      </c>
      <c r="O210" s="6" t="s">
        <v>343</v>
      </c>
      <c r="P210" s="6" t="s">
        <v>48</v>
      </c>
      <c r="Q210" s="2">
        <v>3.0</v>
      </c>
      <c r="R210" s="2">
        <v>0.0</v>
      </c>
      <c r="S210" s="9">
        <v>0.0</v>
      </c>
    </row>
    <row r="211" ht="14.25" customHeight="1">
      <c r="A211" s="11" t="s">
        <v>1864</v>
      </c>
      <c r="B211" s="2" t="s">
        <v>1816</v>
      </c>
      <c r="D211" s="2" t="s">
        <v>1865</v>
      </c>
      <c r="E211" s="5">
        <v>45646.0</v>
      </c>
      <c r="G211" s="2" t="s">
        <v>1866</v>
      </c>
      <c r="H211" s="6" t="s">
        <v>42</v>
      </c>
      <c r="I211" s="6" t="s">
        <v>157</v>
      </c>
      <c r="J211" s="6" t="s">
        <v>91</v>
      </c>
      <c r="K211" s="6" t="s">
        <v>45</v>
      </c>
      <c r="L211" s="6" t="s">
        <v>46</v>
      </c>
      <c r="M211" s="6" t="s">
        <v>48</v>
      </c>
      <c r="N211" s="6" t="s">
        <v>48</v>
      </c>
      <c r="O211" s="6" t="s">
        <v>48</v>
      </c>
      <c r="P211" s="6" t="s">
        <v>1867</v>
      </c>
      <c r="Q211" s="2">
        <v>6.0</v>
      </c>
      <c r="R211" s="2">
        <v>4.0</v>
      </c>
      <c r="S211" s="9">
        <v>0.0</v>
      </c>
    </row>
    <row r="212" ht="14.25" customHeight="1">
      <c r="A212" s="11" t="s">
        <v>1868</v>
      </c>
      <c r="B212" s="2" t="s">
        <v>1869</v>
      </c>
      <c r="D212" s="2" t="s">
        <v>1870</v>
      </c>
      <c r="E212" s="5">
        <v>45646.0</v>
      </c>
      <c r="H212" s="6" t="s">
        <v>42</v>
      </c>
      <c r="I212" s="6" t="s">
        <v>43</v>
      </c>
      <c r="J212" s="6" t="s">
        <v>44</v>
      </c>
      <c r="K212" s="6" t="s">
        <v>45</v>
      </c>
      <c r="L212" s="6" t="s">
        <v>46</v>
      </c>
      <c r="M212" s="6" t="s">
        <v>1871</v>
      </c>
      <c r="N212" s="6" t="s">
        <v>48</v>
      </c>
      <c r="O212" s="6" t="s">
        <v>48</v>
      </c>
      <c r="P212" s="6" t="s">
        <v>48</v>
      </c>
      <c r="Q212" s="2">
        <v>66.0</v>
      </c>
      <c r="R212" s="2">
        <v>51.0</v>
      </c>
      <c r="S212" s="9">
        <v>0.0</v>
      </c>
    </row>
    <row r="213" ht="14.25" customHeight="1">
      <c r="A213" s="11" t="s">
        <v>1872</v>
      </c>
      <c r="B213" s="2" t="s">
        <v>138</v>
      </c>
      <c r="D213" s="2" t="s">
        <v>1873</v>
      </c>
      <c r="E213" s="5">
        <v>45644.0</v>
      </c>
      <c r="G213" s="2" t="s">
        <v>1874</v>
      </c>
      <c r="H213" s="6" t="s">
        <v>42</v>
      </c>
      <c r="I213" s="6" t="s">
        <v>43</v>
      </c>
      <c r="J213" s="6" t="s">
        <v>91</v>
      </c>
      <c r="K213" s="6" t="s">
        <v>45</v>
      </c>
      <c r="L213" s="6" t="s">
        <v>46</v>
      </c>
      <c r="M213" s="6" t="s">
        <v>1875</v>
      </c>
      <c r="N213" s="6" t="s">
        <v>48</v>
      </c>
      <c r="O213" s="6" t="s">
        <v>1876</v>
      </c>
      <c r="P213" s="6" t="s">
        <v>1132</v>
      </c>
      <c r="Q213" s="2">
        <v>16.0</v>
      </c>
      <c r="R213" s="2">
        <v>6.0</v>
      </c>
      <c r="S213" s="9">
        <v>0.0</v>
      </c>
    </row>
    <row r="214" ht="14.25" customHeight="1">
      <c r="A214" s="11" t="s">
        <v>1877</v>
      </c>
      <c r="B214" s="2" t="s">
        <v>1710</v>
      </c>
      <c r="D214" s="2" t="s">
        <v>1878</v>
      </c>
      <c r="E214" s="5">
        <v>45642.0</v>
      </c>
      <c r="H214" s="6" t="s">
        <v>69</v>
      </c>
      <c r="I214" s="6" t="s">
        <v>70</v>
      </c>
      <c r="J214" s="6" t="s">
        <v>85</v>
      </c>
      <c r="K214" s="6" t="s">
        <v>45</v>
      </c>
      <c r="L214" s="6" t="s">
        <v>46</v>
      </c>
      <c r="M214" s="6" t="s">
        <v>1879</v>
      </c>
      <c r="N214" s="6" t="s">
        <v>48</v>
      </c>
      <c r="O214" s="6" t="s">
        <v>48</v>
      </c>
      <c r="P214" s="6" t="s">
        <v>945</v>
      </c>
      <c r="Q214" s="2">
        <v>22.0</v>
      </c>
      <c r="R214" s="2">
        <v>35.0</v>
      </c>
      <c r="S214" s="9">
        <v>0.0</v>
      </c>
    </row>
    <row r="215" ht="14.25" customHeight="1">
      <c r="A215" s="11" t="s">
        <v>1880</v>
      </c>
      <c r="B215" s="2" t="s">
        <v>1816</v>
      </c>
      <c r="D215" s="2" t="s">
        <v>1881</v>
      </c>
      <c r="E215" s="5">
        <v>45642.0</v>
      </c>
      <c r="H215" s="6" t="s">
        <v>69</v>
      </c>
      <c r="I215" s="6" t="s">
        <v>70</v>
      </c>
      <c r="J215" s="6" t="s">
        <v>101</v>
      </c>
      <c r="K215" s="6" t="s">
        <v>45</v>
      </c>
      <c r="L215" s="6" t="s">
        <v>92</v>
      </c>
      <c r="M215" s="6" t="s">
        <v>48</v>
      </c>
      <c r="N215" s="6" t="s">
        <v>48</v>
      </c>
      <c r="O215" s="6" t="s">
        <v>48</v>
      </c>
      <c r="P215" s="6" t="s">
        <v>48</v>
      </c>
      <c r="Q215" s="2">
        <v>22.0</v>
      </c>
      <c r="R215" s="2">
        <v>3.0</v>
      </c>
      <c r="S215" s="9">
        <v>1.0</v>
      </c>
    </row>
    <row r="216" ht="14.25" customHeight="1">
      <c r="A216" s="11" t="s">
        <v>1882</v>
      </c>
      <c r="B216" s="2" t="s">
        <v>1645</v>
      </c>
      <c r="C216" s="2" t="s">
        <v>1883</v>
      </c>
      <c r="D216" s="2" t="s">
        <v>1884</v>
      </c>
      <c r="E216" s="5">
        <v>45641.0</v>
      </c>
      <c r="H216" s="6" t="s">
        <v>69</v>
      </c>
      <c r="I216" s="6" t="s">
        <v>70</v>
      </c>
      <c r="J216" s="6" t="s">
        <v>151</v>
      </c>
      <c r="K216" s="6" t="s">
        <v>45</v>
      </c>
      <c r="L216" s="6" t="s">
        <v>46</v>
      </c>
      <c r="M216" s="6" t="s">
        <v>1885</v>
      </c>
      <c r="N216" s="6" t="s">
        <v>48</v>
      </c>
      <c r="O216" s="6" t="s">
        <v>87</v>
      </c>
      <c r="P216" s="6" t="s">
        <v>1475</v>
      </c>
      <c r="Q216" s="2">
        <v>1.0</v>
      </c>
      <c r="R216" s="2">
        <v>0.0</v>
      </c>
      <c r="S216" s="9">
        <v>0.0</v>
      </c>
    </row>
    <row r="217" ht="14.25" customHeight="1">
      <c r="A217" s="11" t="s">
        <v>1886</v>
      </c>
      <c r="B217" s="2" t="s">
        <v>1887</v>
      </c>
      <c r="D217" s="2" t="s">
        <v>1888</v>
      </c>
      <c r="E217" s="5">
        <v>45640.0</v>
      </c>
      <c r="H217" s="6" t="s">
        <v>55</v>
      </c>
      <c r="I217" s="6" t="s">
        <v>56</v>
      </c>
      <c r="J217" s="6" t="s">
        <v>452</v>
      </c>
      <c r="K217" s="6" t="s">
        <v>45</v>
      </c>
      <c r="L217" s="6" t="s">
        <v>46</v>
      </c>
      <c r="M217" s="6" t="s">
        <v>1889</v>
      </c>
      <c r="N217" s="6" t="s">
        <v>48</v>
      </c>
      <c r="O217" s="6" t="s">
        <v>48</v>
      </c>
      <c r="P217" s="6" t="s">
        <v>884</v>
      </c>
      <c r="Q217" s="2">
        <v>7.0</v>
      </c>
      <c r="R217" s="2">
        <v>5.0</v>
      </c>
      <c r="S217" s="9">
        <v>0.0</v>
      </c>
    </row>
    <row r="218" ht="14.25" customHeight="1">
      <c r="A218" s="11" t="s">
        <v>1890</v>
      </c>
      <c r="B218" s="2" t="s">
        <v>1326</v>
      </c>
      <c r="D218" s="2" t="s">
        <v>1891</v>
      </c>
      <c r="E218" s="5">
        <v>45639.0</v>
      </c>
      <c r="H218" s="6" t="s">
        <v>42</v>
      </c>
      <c r="I218" s="6" t="s">
        <v>157</v>
      </c>
      <c r="J218" s="6" t="s">
        <v>91</v>
      </c>
      <c r="K218" s="6" t="s">
        <v>45</v>
      </c>
      <c r="L218" s="6" t="s">
        <v>46</v>
      </c>
      <c r="M218" s="6" t="s">
        <v>1892</v>
      </c>
      <c r="N218" s="6" t="s">
        <v>87</v>
      </c>
      <c r="O218" s="6" t="s">
        <v>48</v>
      </c>
      <c r="P218" s="6" t="s">
        <v>1132</v>
      </c>
      <c r="Q218" s="2">
        <v>12.0</v>
      </c>
      <c r="R218" s="2">
        <v>13.0</v>
      </c>
      <c r="S218" s="9">
        <v>0.0</v>
      </c>
    </row>
    <row r="219" ht="14.25" customHeight="1">
      <c r="A219" s="11" t="s">
        <v>1893</v>
      </c>
      <c r="B219" s="2" t="s">
        <v>1894</v>
      </c>
      <c r="D219" s="2" t="s">
        <v>1895</v>
      </c>
      <c r="E219" s="5">
        <v>45637.0</v>
      </c>
      <c r="H219" s="6" t="s">
        <v>55</v>
      </c>
      <c r="I219" s="6" t="s">
        <v>130</v>
      </c>
      <c r="J219" s="6" t="s">
        <v>91</v>
      </c>
      <c r="K219" s="6" t="s">
        <v>58</v>
      </c>
      <c r="L219" s="6" t="s">
        <v>46</v>
      </c>
      <c r="M219" s="6" t="s">
        <v>48</v>
      </c>
      <c r="N219" s="6" t="s">
        <v>48</v>
      </c>
      <c r="O219" s="6" t="s">
        <v>1896</v>
      </c>
      <c r="P219" s="6" t="s">
        <v>1897</v>
      </c>
      <c r="Q219" s="2">
        <v>33.0</v>
      </c>
      <c r="R219" s="2">
        <v>15.0</v>
      </c>
      <c r="S219" s="9">
        <v>0.0</v>
      </c>
    </row>
    <row r="220" ht="14.25" customHeight="1">
      <c r="A220" s="11" t="s">
        <v>1898</v>
      </c>
      <c r="B220" s="2" t="s">
        <v>1230</v>
      </c>
      <c r="D220" s="2" t="s">
        <v>1899</v>
      </c>
      <c r="E220" s="5">
        <v>45637.0</v>
      </c>
      <c r="H220" s="9"/>
      <c r="I220" s="9"/>
      <c r="J220" s="9"/>
      <c r="K220" s="9"/>
      <c r="L220" s="9"/>
      <c r="M220" s="9"/>
      <c r="N220" s="9"/>
      <c r="O220" s="9"/>
      <c r="P220" s="9"/>
      <c r="Q220" s="2">
        <v>15.0</v>
      </c>
      <c r="R220" s="2">
        <v>1.0</v>
      </c>
      <c r="S220" s="9">
        <v>0.0</v>
      </c>
    </row>
    <row r="221" ht="14.25" customHeight="1">
      <c r="A221" s="11" t="s">
        <v>1900</v>
      </c>
      <c r="B221" s="2" t="s">
        <v>97</v>
      </c>
      <c r="C221" s="2" t="s">
        <v>1901</v>
      </c>
      <c r="D221" s="2" t="s">
        <v>708</v>
      </c>
      <c r="E221" s="5">
        <v>45636.0</v>
      </c>
      <c r="H221" s="6" t="s">
        <v>55</v>
      </c>
      <c r="I221" s="6" t="s">
        <v>84</v>
      </c>
      <c r="J221" s="6" t="s">
        <v>57</v>
      </c>
      <c r="K221" s="6" t="s">
        <v>58</v>
      </c>
      <c r="L221" s="13" t="s">
        <v>92</v>
      </c>
      <c r="M221" s="6" t="s">
        <v>48</v>
      </c>
      <c r="N221" s="6" t="s">
        <v>48</v>
      </c>
      <c r="O221" s="6" t="s">
        <v>1233</v>
      </c>
      <c r="P221" s="6" t="s">
        <v>48</v>
      </c>
      <c r="Q221" s="2">
        <v>2.0</v>
      </c>
      <c r="R221" s="2">
        <v>1.0</v>
      </c>
      <c r="S221" s="9">
        <v>2.0</v>
      </c>
    </row>
    <row r="222" ht="14.25" customHeight="1">
      <c r="A222" s="11" t="s">
        <v>1902</v>
      </c>
      <c r="B222" s="2" t="s">
        <v>1230</v>
      </c>
      <c r="D222" s="2" t="s">
        <v>1903</v>
      </c>
      <c r="E222" s="5">
        <v>45636.0</v>
      </c>
      <c r="H222" s="6" t="s">
        <v>69</v>
      </c>
      <c r="I222" s="6" t="s">
        <v>140</v>
      </c>
      <c r="J222" s="6" t="s">
        <v>74</v>
      </c>
      <c r="K222" s="6" t="s">
        <v>45</v>
      </c>
      <c r="L222" s="6" t="s">
        <v>92</v>
      </c>
      <c r="M222" s="6" t="s">
        <v>48</v>
      </c>
      <c r="N222" s="6" t="s">
        <v>48</v>
      </c>
      <c r="O222" s="6" t="s">
        <v>48</v>
      </c>
      <c r="P222" s="6" t="s">
        <v>48</v>
      </c>
      <c r="Q222" s="2">
        <v>0.0</v>
      </c>
      <c r="R222" s="2">
        <v>0.0</v>
      </c>
      <c r="S222" s="9">
        <v>0.0</v>
      </c>
    </row>
    <row r="223" ht="14.25" customHeight="1">
      <c r="A223" s="11" t="s">
        <v>1904</v>
      </c>
      <c r="B223" s="2" t="s">
        <v>97</v>
      </c>
      <c r="C223" s="2" t="s">
        <v>1905</v>
      </c>
      <c r="D223" s="2" t="s">
        <v>1906</v>
      </c>
      <c r="E223" s="5">
        <v>45636.0</v>
      </c>
      <c r="H223" s="6" t="s">
        <v>69</v>
      </c>
      <c r="I223" s="6" t="s">
        <v>70</v>
      </c>
      <c r="J223" s="6" t="s">
        <v>91</v>
      </c>
      <c r="K223" s="6" t="s">
        <v>45</v>
      </c>
      <c r="L223" s="6" t="s">
        <v>46</v>
      </c>
      <c r="M223" s="6" t="s">
        <v>48</v>
      </c>
      <c r="N223" s="6" t="s">
        <v>48</v>
      </c>
      <c r="O223" s="6" t="s">
        <v>1386</v>
      </c>
      <c r="P223" s="6" t="s">
        <v>1907</v>
      </c>
      <c r="Q223" s="2">
        <v>0.0</v>
      </c>
      <c r="R223" s="2">
        <v>0.0</v>
      </c>
      <c r="S223" s="9">
        <v>0.0</v>
      </c>
    </row>
    <row r="224" ht="14.25" customHeight="1">
      <c r="A224" s="11" t="s">
        <v>1908</v>
      </c>
      <c r="B224" s="2" t="s">
        <v>138</v>
      </c>
      <c r="D224" s="2" t="s">
        <v>1909</v>
      </c>
      <c r="E224" s="5">
        <v>45636.0</v>
      </c>
      <c r="H224" s="6" t="s">
        <v>69</v>
      </c>
      <c r="I224" s="6" t="s">
        <v>140</v>
      </c>
      <c r="J224" s="6" t="s">
        <v>85</v>
      </c>
      <c r="K224" s="6" t="s">
        <v>142</v>
      </c>
      <c r="L224" s="6" t="s">
        <v>46</v>
      </c>
      <c r="M224" s="6" t="s">
        <v>1910</v>
      </c>
      <c r="N224" s="6" t="s">
        <v>48</v>
      </c>
      <c r="O224" s="6" t="s">
        <v>48</v>
      </c>
      <c r="P224" s="6" t="s">
        <v>48</v>
      </c>
      <c r="Q224" s="2">
        <v>32.0</v>
      </c>
      <c r="R224" s="2">
        <v>8.0</v>
      </c>
      <c r="S224" s="9">
        <v>0.0</v>
      </c>
    </row>
    <row r="225" ht="14.25" customHeight="1">
      <c r="A225" s="11" t="s">
        <v>1911</v>
      </c>
      <c r="B225" s="2" t="s">
        <v>138</v>
      </c>
      <c r="D225" s="2" t="s">
        <v>1912</v>
      </c>
      <c r="E225" s="5">
        <v>45635.0</v>
      </c>
      <c r="H225" s="6" t="s">
        <v>69</v>
      </c>
      <c r="I225" s="6" t="s">
        <v>140</v>
      </c>
      <c r="J225" s="6" t="s">
        <v>141</v>
      </c>
      <c r="K225" s="6" t="s">
        <v>142</v>
      </c>
      <c r="L225" s="6" t="s">
        <v>46</v>
      </c>
      <c r="M225" s="6" t="s">
        <v>48</v>
      </c>
      <c r="N225" s="6" t="s">
        <v>87</v>
      </c>
      <c r="O225" s="6" t="s">
        <v>48</v>
      </c>
      <c r="P225" s="6" t="s">
        <v>1913</v>
      </c>
      <c r="Q225" s="2">
        <v>1.0</v>
      </c>
      <c r="R225" s="2">
        <v>0.0</v>
      </c>
      <c r="S225" s="9">
        <v>0.0</v>
      </c>
    </row>
    <row r="226" ht="14.25" customHeight="1">
      <c r="A226" s="11" t="s">
        <v>1914</v>
      </c>
      <c r="B226" s="2" t="s">
        <v>1915</v>
      </c>
      <c r="D226" s="2" t="s">
        <v>1916</v>
      </c>
      <c r="E226" s="5">
        <v>45635.0</v>
      </c>
      <c r="H226" s="6" t="s">
        <v>69</v>
      </c>
      <c r="I226" s="6" t="s">
        <v>70</v>
      </c>
      <c r="J226" s="6" t="s">
        <v>57</v>
      </c>
      <c r="K226" s="6" t="s">
        <v>58</v>
      </c>
      <c r="L226" s="13" t="s">
        <v>92</v>
      </c>
      <c r="M226" s="6" t="s">
        <v>1917</v>
      </c>
      <c r="N226" s="6" t="s">
        <v>48</v>
      </c>
      <c r="O226" s="6" t="s">
        <v>48</v>
      </c>
      <c r="P226" s="6" t="s">
        <v>1918</v>
      </c>
      <c r="Q226" s="2">
        <v>1.0</v>
      </c>
      <c r="R226" s="2">
        <v>2.0</v>
      </c>
      <c r="S226" s="9">
        <v>0.0</v>
      </c>
    </row>
    <row r="227" ht="14.25" customHeight="1">
      <c r="A227" s="11" t="s">
        <v>1919</v>
      </c>
      <c r="B227" s="2" t="s">
        <v>1920</v>
      </c>
      <c r="D227" s="2" t="s">
        <v>1921</v>
      </c>
      <c r="E227" s="5">
        <v>45633.0</v>
      </c>
      <c r="G227" s="2" t="s">
        <v>1922</v>
      </c>
      <c r="H227" s="6" t="s">
        <v>69</v>
      </c>
      <c r="I227" s="6" t="s">
        <v>70</v>
      </c>
      <c r="J227" s="6" t="s">
        <v>74</v>
      </c>
      <c r="K227" s="6" t="s">
        <v>45</v>
      </c>
      <c r="L227" s="6" t="s">
        <v>92</v>
      </c>
      <c r="M227" s="6" t="s">
        <v>48</v>
      </c>
      <c r="N227" s="6" t="s">
        <v>48</v>
      </c>
      <c r="O227" s="6" t="s">
        <v>48</v>
      </c>
      <c r="P227" s="6" t="s">
        <v>48</v>
      </c>
      <c r="Q227" s="2">
        <v>12.0</v>
      </c>
      <c r="R227" s="2">
        <v>0.0</v>
      </c>
      <c r="S227" s="9">
        <v>0.0</v>
      </c>
    </row>
    <row r="228" ht="14.25" customHeight="1">
      <c r="A228" s="11" t="s">
        <v>1923</v>
      </c>
      <c r="B228" s="2" t="s">
        <v>1694</v>
      </c>
      <c r="D228" s="2" t="s">
        <v>1924</v>
      </c>
      <c r="E228" s="5">
        <v>45626.0</v>
      </c>
      <c r="H228" s="6" t="s">
        <v>55</v>
      </c>
      <c r="I228" s="6" t="s">
        <v>130</v>
      </c>
      <c r="J228" s="6" t="s">
        <v>57</v>
      </c>
      <c r="K228" s="6" t="s">
        <v>58</v>
      </c>
      <c r="L228" s="13" t="s">
        <v>92</v>
      </c>
      <c r="M228" s="6" t="s">
        <v>1925</v>
      </c>
      <c r="N228" s="6" t="s">
        <v>48</v>
      </c>
      <c r="O228" s="6" t="s">
        <v>48</v>
      </c>
      <c r="P228" s="6" t="s">
        <v>1926</v>
      </c>
      <c r="Q228" s="2">
        <v>7.0</v>
      </c>
      <c r="R228" s="2">
        <v>0.0</v>
      </c>
      <c r="S228" s="9">
        <v>0.0</v>
      </c>
    </row>
    <row r="229" ht="14.25" customHeight="1">
      <c r="A229" s="11" t="s">
        <v>1927</v>
      </c>
      <c r="B229" s="2" t="s">
        <v>1928</v>
      </c>
      <c r="D229" s="2" t="s">
        <v>1929</v>
      </c>
      <c r="E229" s="5">
        <v>45624.0</v>
      </c>
      <c r="H229" s="6" t="s">
        <v>55</v>
      </c>
      <c r="I229" s="6" t="s">
        <v>70</v>
      </c>
      <c r="J229" s="6" t="s">
        <v>85</v>
      </c>
      <c r="K229" s="6" t="s">
        <v>719</v>
      </c>
      <c r="L229" s="6" t="s">
        <v>46</v>
      </c>
      <c r="M229" s="6" t="s">
        <v>910</v>
      </c>
      <c r="N229" s="6" t="s">
        <v>48</v>
      </c>
      <c r="O229" s="6" t="s">
        <v>48</v>
      </c>
      <c r="P229" s="6" t="s">
        <v>1930</v>
      </c>
      <c r="Q229" s="2">
        <v>13.0</v>
      </c>
      <c r="R229" s="2">
        <v>0.0</v>
      </c>
      <c r="S229" s="9">
        <v>1.0</v>
      </c>
    </row>
    <row r="230" ht="14.25" customHeight="1">
      <c r="A230" s="11" t="s">
        <v>1931</v>
      </c>
      <c r="B230" s="2" t="s">
        <v>1326</v>
      </c>
      <c r="D230" s="2" t="s">
        <v>1932</v>
      </c>
      <c r="E230" s="5">
        <v>45624.0</v>
      </c>
      <c r="H230" s="6" t="s">
        <v>69</v>
      </c>
      <c r="I230" s="6" t="s">
        <v>140</v>
      </c>
      <c r="J230" s="6" t="s">
        <v>91</v>
      </c>
      <c r="K230" s="6" t="s">
        <v>142</v>
      </c>
      <c r="L230" s="6" t="s">
        <v>46</v>
      </c>
      <c r="M230" s="6" t="s">
        <v>48</v>
      </c>
      <c r="N230" s="6" t="s">
        <v>1933</v>
      </c>
      <c r="O230" s="6" t="s">
        <v>48</v>
      </c>
      <c r="P230" s="6" t="s">
        <v>48</v>
      </c>
      <c r="Q230" s="2">
        <v>42.0</v>
      </c>
      <c r="R230" s="2">
        <v>18.0</v>
      </c>
      <c r="S230" s="9">
        <v>1.0</v>
      </c>
    </row>
    <row r="231" ht="14.25" customHeight="1">
      <c r="A231" s="11" t="s">
        <v>1934</v>
      </c>
      <c r="B231" s="2" t="s">
        <v>1935</v>
      </c>
      <c r="D231" s="2" t="s">
        <v>1936</v>
      </c>
      <c r="E231" s="5">
        <v>45624.0</v>
      </c>
      <c r="G231" s="2" t="s">
        <v>1937</v>
      </c>
      <c r="H231" s="9"/>
      <c r="I231" s="9"/>
      <c r="J231" s="9"/>
      <c r="K231" s="9"/>
      <c r="L231" s="9"/>
      <c r="M231" s="9"/>
      <c r="N231" s="9"/>
      <c r="O231" s="9"/>
      <c r="P231" s="9"/>
      <c r="Q231" s="2">
        <v>0.0</v>
      </c>
      <c r="R231" s="2">
        <v>6.0</v>
      </c>
      <c r="S231" s="9">
        <v>0.0</v>
      </c>
    </row>
    <row r="232" ht="14.25" customHeight="1">
      <c r="A232" s="11" t="s">
        <v>1938</v>
      </c>
      <c r="B232" s="2" t="s">
        <v>97</v>
      </c>
      <c r="D232" s="2" t="s">
        <v>708</v>
      </c>
      <c r="E232" s="5">
        <v>45621.0</v>
      </c>
      <c r="H232" s="6" t="s">
        <v>42</v>
      </c>
      <c r="I232" s="6" t="s">
        <v>157</v>
      </c>
      <c r="J232" s="6" t="s">
        <v>74</v>
      </c>
      <c r="K232" s="6" t="s">
        <v>45</v>
      </c>
      <c r="L232" s="6" t="s">
        <v>71</v>
      </c>
      <c r="M232" s="6" t="s">
        <v>48</v>
      </c>
      <c r="N232" s="6" t="s">
        <v>48</v>
      </c>
      <c r="O232" s="6" t="s">
        <v>48</v>
      </c>
      <c r="P232" s="6" t="s">
        <v>48</v>
      </c>
      <c r="Q232" s="2">
        <v>0.0</v>
      </c>
      <c r="R232" s="2">
        <v>0.0</v>
      </c>
      <c r="S232" s="9">
        <v>0.0</v>
      </c>
    </row>
    <row r="233" ht="14.25" customHeight="1">
      <c r="A233" s="11" t="s">
        <v>1939</v>
      </c>
      <c r="B233" s="2" t="s">
        <v>1645</v>
      </c>
      <c r="D233" s="2" t="s">
        <v>1940</v>
      </c>
      <c r="E233" s="5">
        <v>45620.0</v>
      </c>
      <c r="G233" s="7" t="s">
        <v>1941</v>
      </c>
      <c r="H233" s="6" t="s">
        <v>69</v>
      </c>
      <c r="I233" s="6" t="s">
        <v>140</v>
      </c>
      <c r="J233" s="6" t="s">
        <v>101</v>
      </c>
      <c r="K233" s="6" t="s">
        <v>142</v>
      </c>
      <c r="L233" s="6" t="s">
        <v>46</v>
      </c>
      <c r="M233" s="6" t="s">
        <v>48</v>
      </c>
      <c r="N233" s="6" t="s">
        <v>48</v>
      </c>
      <c r="O233" s="6" t="s">
        <v>48</v>
      </c>
      <c r="P233" s="6" t="s">
        <v>48</v>
      </c>
      <c r="Q233" s="2">
        <v>40.0</v>
      </c>
      <c r="R233" s="2">
        <v>13.0</v>
      </c>
      <c r="S233" s="9">
        <v>1.0</v>
      </c>
    </row>
    <row r="234" ht="14.25" customHeight="1">
      <c r="A234" s="11" t="s">
        <v>1942</v>
      </c>
      <c r="B234" s="2" t="s">
        <v>138</v>
      </c>
      <c r="D234" s="2" t="s">
        <v>1943</v>
      </c>
      <c r="E234" s="5">
        <v>45620.0</v>
      </c>
      <c r="H234" s="6" t="s">
        <v>55</v>
      </c>
      <c r="I234" s="6" t="s">
        <v>84</v>
      </c>
      <c r="J234" s="6" t="s">
        <v>57</v>
      </c>
      <c r="K234" s="6" t="s">
        <v>58</v>
      </c>
      <c r="L234" s="13" t="s">
        <v>92</v>
      </c>
      <c r="M234" s="6" t="s">
        <v>1944</v>
      </c>
      <c r="N234" s="6" t="s">
        <v>48</v>
      </c>
      <c r="O234" s="6" t="s">
        <v>48</v>
      </c>
      <c r="P234" s="6" t="s">
        <v>48</v>
      </c>
      <c r="Q234" s="2">
        <v>1.0</v>
      </c>
      <c r="R234" s="2">
        <v>22.0</v>
      </c>
      <c r="S234" s="9">
        <v>0.0</v>
      </c>
    </row>
    <row r="235" ht="14.25" customHeight="1">
      <c r="A235" s="11" t="s">
        <v>1945</v>
      </c>
      <c r="B235" s="2" t="s">
        <v>1230</v>
      </c>
      <c r="D235" s="2" t="s">
        <v>1946</v>
      </c>
      <c r="E235" s="5">
        <v>45619.0</v>
      </c>
      <c r="H235" s="6" t="s">
        <v>69</v>
      </c>
      <c r="I235" s="6" t="s">
        <v>70</v>
      </c>
      <c r="J235" s="6" t="s">
        <v>151</v>
      </c>
      <c r="K235" s="6" t="s">
        <v>45</v>
      </c>
      <c r="L235" s="6" t="s">
        <v>46</v>
      </c>
      <c r="M235" s="6" t="s">
        <v>304</v>
      </c>
      <c r="N235" s="6" t="s">
        <v>1947</v>
      </c>
      <c r="O235" s="6" t="s">
        <v>48</v>
      </c>
      <c r="P235" s="6" t="s">
        <v>48</v>
      </c>
      <c r="Q235" s="2">
        <v>1.0</v>
      </c>
      <c r="R235" s="2">
        <v>0.0</v>
      </c>
      <c r="S235" s="9">
        <v>0.0</v>
      </c>
    </row>
    <row r="236" ht="14.25" customHeight="1">
      <c r="A236" s="11" t="s">
        <v>1948</v>
      </c>
      <c r="B236" s="2" t="s">
        <v>97</v>
      </c>
      <c r="C236" s="2" t="s">
        <v>1949</v>
      </c>
      <c r="D236" s="2" t="s">
        <v>1950</v>
      </c>
      <c r="E236" s="5">
        <v>45618.0</v>
      </c>
      <c r="H236" s="6" t="s">
        <v>69</v>
      </c>
      <c r="I236" s="6" t="s">
        <v>140</v>
      </c>
      <c r="J236" s="6" t="s">
        <v>141</v>
      </c>
      <c r="K236" s="6" t="s">
        <v>142</v>
      </c>
      <c r="L236" s="6" t="s">
        <v>46</v>
      </c>
      <c r="M236" s="6" t="s">
        <v>48</v>
      </c>
      <c r="N236" s="6" t="s">
        <v>48</v>
      </c>
      <c r="O236" s="6" t="s">
        <v>48</v>
      </c>
      <c r="P236" s="6" t="s">
        <v>1951</v>
      </c>
      <c r="Q236" s="2">
        <v>2.0</v>
      </c>
      <c r="R236" s="2">
        <v>0.0</v>
      </c>
      <c r="S236" s="9">
        <v>0.0</v>
      </c>
    </row>
    <row r="237" ht="14.25" customHeight="1">
      <c r="A237" s="11" t="s">
        <v>1952</v>
      </c>
      <c r="B237" s="2" t="s">
        <v>1953</v>
      </c>
      <c r="D237" s="2" t="s">
        <v>1954</v>
      </c>
      <c r="E237" s="5">
        <v>45618.0</v>
      </c>
      <c r="H237" s="6" t="s">
        <v>69</v>
      </c>
      <c r="I237" s="6" t="s">
        <v>140</v>
      </c>
      <c r="J237" s="6" t="s">
        <v>91</v>
      </c>
      <c r="K237" s="6" t="s">
        <v>142</v>
      </c>
      <c r="L237" s="6" t="s">
        <v>46</v>
      </c>
      <c r="M237" s="6" t="s">
        <v>1955</v>
      </c>
      <c r="N237" s="6" t="s">
        <v>48</v>
      </c>
      <c r="O237" s="6" t="s">
        <v>48</v>
      </c>
      <c r="P237" s="6" t="s">
        <v>48</v>
      </c>
      <c r="Q237" s="2">
        <v>2.0</v>
      </c>
      <c r="R237" s="2">
        <v>22.0</v>
      </c>
      <c r="S237" s="9">
        <v>0.0</v>
      </c>
    </row>
    <row r="238" ht="14.25" customHeight="1">
      <c r="A238" s="11" t="s">
        <v>1956</v>
      </c>
      <c r="B238" s="2" t="s">
        <v>138</v>
      </c>
      <c r="D238" s="2" t="s">
        <v>1957</v>
      </c>
      <c r="E238" s="5">
        <v>45618.0</v>
      </c>
      <c r="G238" s="7" t="s">
        <v>1958</v>
      </c>
      <c r="H238" s="6" t="s">
        <v>69</v>
      </c>
      <c r="I238" s="6" t="s">
        <v>70</v>
      </c>
      <c r="J238" s="6" t="s">
        <v>85</v>
      </c>
      <c r="K238" s="6" t="s">
        <v>45</v>
      </c>
      <c r="L238" s="6" t="s">
        <v>46</v>
      </c>
      <c r="M238" s="6" t="s">
        <v>48</v>
      </c>
      <c r="N238" s="6" t="s">
        <v>48</v>
      </c>
      <c r="O238" s="6" t="s">
        <v>1959</v>
      </c>
      <c r="P238" s="6" t="s">
        <v>48</v>
      </c>
      <c r="Q238" s="2">
        <v>7.0</v>
      </c>
      <c r="R238" s="2">
        <v>18.0</v>
      </c>
      <c r="S238" s="9">
        <v>0.0</v>
      </c>
    </row>
    <row r="239" ht="14.25" customHeight="1">
      <c r="A239" s="11" t="s">
        <v>1960</v>
      </c>
      <c r="B239" s="2" t="s">
        <v>138</v>
      </c>
      <c r="D239" s="2" t="s">
        <v>1961</v>
      </c>
      <c r="E239" s="5">
        <v>45617.0</v>
      </c>
      <c r="H239" s="6" t="s">
        <v>69</v>
      </c>
      <c r="I239" s="6" t="s">
        <v>140</v>
      </c>
      <c r="J239" s="6" t="s">
        <v>141</v>
      </c>
      <c r="K239" s="6" t="s">
        <v>142</v>
      </c>
      <c r="L239" s="6" t="s">
        <v>46</v>
      </c>
      <c r="M239" s="6" t="s">
        <v>1962</v>
      </c>
      <c r="N239" s="6" t="s">
        <v>48</v>
      </c>
      <c r="O239" s="6" t="s">
        <v>48</v>
      </c>
      <c r="P239" s="6" t="s">
        <v>1963</v>
      </c>
      <c r="Q239" s="2">
        <v>3.0</v>
      </c>
      <c r="R239" s="2">
        <v>1.0</v>
      </c>
      <c r="S239" s="9">
        <v>0.0</v>
      </c>
    </row>
    <row r="240" ht="14.25" customHeight="1">
      <c r="A240" s="11" t="s">
        <v>1964</v>
      </c>
      <c r="B240" s="2" t="s">
        <v>1965</v>
      </c>
      <c r="D240" s="2" t="s">
        <v>1966</v>
      </c>
      <c r="E240" s="5">
        <v>45616.0</v>
      </c>
      <c r="H240" s="6" t="s">
        <v>55</v>
      </c>
      <c r="I240" s="6" t="s">
        <v>130</v>
      </c>
      <c r="J240" s="6" t="s">
        <v>101</v>
      </c>
      <c r="K240" s="6" t="s">
        <v>45</v>
      </c>
      <c r="L240" s="6" t="s">
        <v>46</v>
      </c>
      <c r="M240" s="6" t="s">
        <v>48</v>
      </c>
      <c r="N240" s="6" t="s">
        <v>48</v>
      </c>
      <c r="O240" s="6" t="s">
        <v>48</v>
      </c>
      <c r="P240" s="6" t="s">
        <v>48</v>
      </c>
      <c r="Q240" s="2">
        <v>4.0</v>
      </c>
      <c r="R240" s="2">
        <v>31.0</v>
      </c>
      <c r="S240" s="9">
        <v>0.0</v>
      </c>
    </row>
    <row r="241" ht="14.25" customHeight="1">
      <c r="A241" s="11" t="s">
        <v>1967</v>
      </c>
      <c r="B241" s="2" t="s">
        <v>521</v>
      </c>
      <c r="D241" s="2" t="s">
        <v>1968</v>
      </c>
      <c r="E241" s="5">
        <v>45614.0</v>
      </c>
      <c r="G241" s="2" t="s">
        <v>1969</v>
      </c>
      <c r="H241" s="6" t="s">
        <v>69</v>
      </c>
      <c r="I241" s="6" t="s">
        <v>70</v>
      </c>
      <c r="J241" s="6" t="s">
        <v>74</v>
      </c>
      <c r="K241" s="6" t="s">
        <v>45</v>
      </c>
      <c r="L241" s="6" t="s">
        <v>46</v>
      </c>
      <c r="M241" s="6" t="s">
        <v>48</v>
      </c>
      <c r="N241" s="6" t="s">
        <v>1970</v>
      </c>
      <c r="O241" s="6" t="s">
        <v>48</v>
      </c>
      <c r="P241" s="6" t="s">
        <v>48</v>
      </c>
      <c r="Q241" s="2">
        <v>4.0</v>
      </c>
      <c r="R241" s="2">
        <v>0.0</v>
      </c>
      <c r="S241" s="9">
        <v>0.0</v>
      </c>
    </row>
    <row r="242" ht="14.25" customHeight="1">
      <c r="A242" s="11" t="s">
        <v>1971</v>
      </c>
      <c r="B242" s="2" t="s">
        <v>97</v>
      </c>
      <c r="D242" s="2" t="s">
        <v>1972</v>
      </c>
      <c r="E242" s="5">
        <v>45614.0</v>
      </c>
      <c r="H242" s="6" t="s">
        <v>55</v>
      </c>
      <c r="I242" s="6" t="s">
        <v>84</v>
      </c>
      <c r="J242" s="6" t="s">
        <v>74</v>
      </c>
      <c r="K242" s="6" t="s">
        <v>45</v>
      </c>
      <c r="L242" s="6" t="s">
        <v>92</v>
      </c>
      <c r="M242" s="6" t="s">
        <v>48</v>
      </c>
      <c r="N242" s="6" t="s">
        <v>87</v>
      </c>
      <c r="O242" s="6" t="s">
        <v>48</v>
      </c>
      <c r="P242" s="6" t="s">
        <v>48</v>
      </c>
      <c r="Q242" s="2">
        <v>1.0</v>
      </c>
      <c r="R242" s="2">
        <v>0.0</v>
      </c>
      <c r="S242" s="9">
        <v>0.0</v>
      </c>
    </row>
    <row r="243" ht="14.25" customHeight="1">
      <c r="A243" s="11" t="s">
        <v>1973</v>
      </c>
      <c r="B243" s="2" t="s">
        <v>97</v>
      </c>
      <c r="D243" s="2" t="s">
        <v>1974</v>
      </c>
      <c r="E243" s="5">
        <v>45612.0</v>
      </c>
      <c r="H243" s="6" t="s">
        <v>55</v>
      </c>
      <c r="I243" s="6" t="s">
        <v>130</v>
      </c>
      <c r="J243" s="6" t="s">
        <v>57</v>
      </c>
      <c r="K243" s="6" t="s">
        <v>58</v>
      </c>
      <c r="L243" s="13" t="s">
        <v>92</v>
      </c>
      <c r="M243" s="6" t="s">
        <v>48</v>
      </c>
      <c r="N243" s="6" t="s">
        <v>48</v>
      </c>
      <c r="O243" s="6" t="s">
        <v>1233</v>
      </c>
      <c r="P243" s="6" t="s">
        <v>48</v>
      </c>
      <c r="Q243" s="2">
        <v>7.0</v>
      </c>
      <c r="R243" s="2">
        <v>0.0</v>
      </c>
      <c r="S243" s="9">
        <v>0.0</v>
      </c>
    </row>
    <row r="244" ht="14.25" customHeight="1">
      <c r="A244" s="11" t="s">
        <v>1975</v>
      </c>
      <c r="B244" s="2" t="s">
        <v>1230</v>
      </c>
      <c r="D244" s="2" t="s">
        <v>1976</v>
      </c>
      <c r="E244" s="5">
        <v>45611.0</v>
      </c>
      <c r="H244" s="6" t="s">
        <v>69</v>
      </c>
      <c r="I244" s="6" t="s">
        <v>140</v>
      </c>
      <c r="J244" s="6" t="s">
        <v>101</v>
      </c>
      <c r="K244" s="6" t="s">
        <v>142</v>
      </c>
      <c r="L244" s="6" t="s">
        <v>46</v>
      </c>
      <c r="M244" s="6" t="s">
        <v>48</v>
      </c>
      <c r="N244" s="6" t="s">
        <v>48</v>
      </c>
      <c r="O244" s="6" t="s">
        <v>48</v>
      </c>
      <c r="P244" s="6" t="s">
        <v>48</v>
      </c>
      <c r="Q244" s="2">
        <v>5.0</v>
      </c>
      <c r="R244" s="2">
        <v>0.0</v>
      </c>
      <c r="S244" s="9">
        <v>0.0</v>
      </c>
    </row>
    <row r="245" ht="14.25" customHeight="1">
      <c r="A245" s="11" t="s">
        <v>1977</v>
      </c>
      <c r="B245" s="2" t="s">
        <v>138</v>
      </c>
      <c r="D245" s="2" t="s">
        <v>1978</v>
      </c>
      <c r="E245" s="5">
        <v>45611.0</v>
      </c>
      <c r="H245" s="6" t="s">
        <v>69</v>
      </c>
      <c r="I245" s="6" t="s">
        <v>70</v>
      </c>
      <c r="J245" s="6" t="s">
        <v>44</v>
      </c>
      <c r="K245" s="6" t="s">
        <v>45</v>
      </c>
      <c r="L245" s="6" t="s">
        <v>46</v>
      </c>
      <c r="M245" s="6" t="s">
        <v>1979</v>
      </c>
      <c r="N245" s="6" t="s">
        <v>48</v>
      </c>
      <c r="O245" s="6" t="s">
        <v>48</v>
      </c>
      <c r="P245" s="6" t="s">
        <v>48</v>
      </c>
      <c r="Q245" s="2">
        <v>0.0</v>
      </c>
      <c r="R245" s="2">
        <v>1.0</v>
      </c>
      <c r="S245" s="9">
        <v>0.0</v>
      </c>
    </row>
    <row r="246" ht="14.25" customHeight="1">
      <c r="A246" s="11" t="s">
        <v>1980</v>
      </c>
      <c r="B246" s="2" t="s">
        <v>1981</v>
      </c>
      <c r="D246" s="2" t="s">
        <v>1982</v>
      </c>
      <c r="E246" s="5">
        <v>45611.0</v>
      </c>
      <c r="G246" s="2" t="s">
        <v>1983</v>
      </c>
      <c r="H246" s="6" t="s">
        <v>42</v>
      </c>
      <c r="I246" s="6" t="s">
        <v>979</v>
      </c>
      <c r="J246" s="6" t="s">
        <v>101</v>
      </c>
      <c r="K246" s="6" t="s">
        <v>45</v>
      </c>
      <c r="L246" s="6" t="s">
        <v>46</v>
      </c>
      <c r="M246" s="6" t="s">
        <v>48</v>
      </c>
      <c r="N246" s="6" t="s">
        <v>87</v>
      </c>
      <c r="O246" s="6" t="s">
        <v>48</v>
      </c>
      <c r="P246" s="6" t="s">
        <v>48</v>
      </c>
      <c r="Q246" s="2">
        <v>17.0</v>
      </c>
      <c r="R246" s="2">
        <v>1.0</v>
      </c>
      <c r="S246" s="9">
        <v>0.0</v>
      </c>
    </row>
    <row r="247" ht="14.25" customHeight="1">
      <c r="A247" s="11" t="s">
        <v>1984</v>
      </c>
      <c r="B247" s="2" t="s">
        <v>97</v>
      </c>
      <c r="D247" s="2" t="s">
        <v>1013</v>
      </c>
      <c r="E247" s="5">
        <v>45608.0</v>
      </c>
      <c r="H247" s="6" t="s">
        <v>42</v>
      </c>
      <c r="I247" s="6" t="s">
        <v>43</v>
      </c>
      <c r="J247" s="6" t="s">
        <v>959</v>
      </c>
      <c r="K247" s="6" t="s">
        <v>45</v>
      </c>
      <c r="L247" s="6" t="s">
        <v>46</v>
      </c>
      <c r="M247" s="6" t="s">
        <v>48</v>
      </c>
      <c r="N247" s="6" t="s">
        <v>48</v>
      </c>
      <c r="O247" s="6" t="s">
        <v>48</v>
      </c>
      <c r="P247" s="6" t="s">
        <v>48</v>
      </c>
      <c r="Q247" s="2">
        <v>17.0</v>
      </c>
      <c r="R247" s="2">
        <v>9.0</v>
      </c>
      <c r="S247" s="9">
        <v>1.0</v>
      </c>
    </row>
    <row r="248" ht="14.25" customHeight="1">
      <c r="A248" s="11" t="s">
        <v>1985</v>
      </c>
      <c r="B248" s="2" t="s">
        <v>138</v>
      </c>
      <c r="D248" s="2" t="s">
        <v>1986</v>
      </c>
      <c r="E248" s="5">
        <v>45608.0</v>
      </c>
      <c r="G248" s="2" t="s">
        <v>1987</v>
      </c>
      <c r="H248" s="9"/>
      <c r="I248" s="9"/>
      <c r="J248" s="9"/>
      <c r="K248" s="9"/>
      <c r="L248" s="9"/>
      <c r="M248" s="9"/>
      <c r="N248" s="9"/>
      <c r="O248" s="9"/>
      <c r="P248" s="9"/>
      <c r="Q248" s="2">
        <v>9.0</v>
      </c>
      <c r="R248" s="2">
        <v>11.0</v>
      </c>
      <c r="S248" s="9">
        <v>0.0</v>
      </c>
    </row>
    <row r="249" ht="14.25" customHeight="1">
      <c r="A249" s="11" t="s">
        <v>1988</v>
      </c>
      <c r="B249" s="2" t="s">
        <v>97</v>
      </c>
      <c r="D249" s="2" t="s">
        <v>708</v>
      </c>
      <c r="E249" s="5">
        <v>45607.0</v>
      </c>
      <c r="H249" s="6" t="s">
        <v>69</v>
      </c>
      <c r="I249" s="6" t="s">
        <v>140</v>
      </c>
      <c r="J249" s="6" t="s">
        <v>141</v>
      </c>
      <c r="K249" s="6" t="s">
        <v>142</v>
      </c>
      <c r="L249" s="6" t="s">
        <v>46</v>
      </c>
      <c r="M249" s="6" t="s">
        <v>1989</v>
      </c>
      <c r="N249" s="6" t="s">
        <v>48</v>
      </c>
      <c r="O249" s="6" t="s">
        <v>48</v>
      </c>
      <c r="P249" s="6" t="s">
        <v>48</v>
      </c>
      <c r="Q249" s="2">
        <v>3.0</v>
      </c>
      <c r="R249" s="2">
        <v>0.0</v>
      </c>
      <c r="S249" s="9">
        <v>0.0</v>
      </c>
    </row>
    <row r="250" ht="14.25" customHeight="1">
      <c r="A250" s="11" t="s">
        <v>1990</v>
      </c>
      <c r="B250" s="2" t="s">
        <v>1991</v>
      </c>
      <c r="D250" s="2" t="s">
        <v>1992</v>
      </c>
      <c r="E250" s="5">
        <v>45605.0</v>
      </c>
      <c r="H250" s="6" t="s">
        <v>69</v>
      </c>
      <c r="I250" s="6" t="s">
        <v>140</v>
      </c>
      <c r="J250" s="6" t="s">
        <v>141</v>
      </c>
      <c r="K250" s="6" t="s">
        <v>142</v>
      </c>
      <c r="L250" s="6" t="s">
        <v>46</v>
      </c>
      <c r="M250" s="6" t="s">
        <v>48</v>
      </c>
      <c r="N250" s="6" t="s">
        <v>48</v>
      </c>
      <c r="O250" s="6" t="s">
        <v>48</v>
      </c>
      <c r="P250" s="6" t="s">
        <v>48</v>
      </c>
      <c r="Q250" s="2">
        <v>2.0</v>
      </c>
      <c r="R250" s="2">
        <v>5.0</v>
      </c>
      <c r="S250" s="9">
        <v>0.0</v>
      </c>
    </row>
    <row r="251" ht="14.25" customHeight="1">
      <c r="A251" s="11" t="s">
        <v>1993</v>
      </c>
      <c r="B251" s="2" t="s">
        <v>1994</v>
      </c>
      <c r="D251" s="2" t="s">
        <v>1995</v>
      </c>
      <c r="E251" s="5">
        <v>45603.0</v>
      </c>
      <c r="H251" s="6" t="s">
        <v>69</v>
      </c>
      <c r="I251" s="6" t="s">
        <v>70</v>
      </c>
      <c r="J251" s="6" t="s">
        <v>74</v>
      </c>
      <c r="K251" s="6" t="s">
        <v>45</v>
      </c>
      <c r="L251" s="6" t="s">
        <v>92</v>
      </c>
      <c r="M251" s="6" t="s">
        <v>48</v>
      </c>
      <c r="N251" s="6" t="s">
        <v>48</v>
      </c>
      <c r="O251" s="6" t="s">
        <v>48</v>
      </c>
      <c r="P251" s="6" t="s">
        <v>48</v>
      </c>
      <c r="Q251" s="2">
        <v>1.0</v>
      </c>
      <c r="R251" s="2">
        <v>10.0</v>
      </c>
      <c r="S251" s="9">
        <v>0.0</v>
      </c>
    </row>
    <row r="252" ht="14.25" customHeight="1">
      <c r="A252" s="11" t="s">
        <v>1996</v>
      </c>
      <c r="B252" s="2" t="s">
        <v>1249</v>
      </c>
      <c r="C252" s="2" t="s">
        <v>1997</v>
      </c>
      <c r="D252" s="2" t="s">
        <v>1998</v>
      </c>
      <c r="E252" s="5">
        <v>45600.0</v>
      </c>
      <c r="H252" s="6" t="s">
        <v>42</v>
      </c>
      <c r="I252" s="6" t="s">
        <v>43</v>
      </c>
      <c r="J252" s="6" t="s">
        <v>44</v>
      </c>
      <c r="K252" s="6" t="s">
        <v>45</v>
      </c>
      <c r="L252" s="6" t="s">
        <v>46</v>
      </c>
      <c r="M252" s="6" t="s">
        <v>48</v>
      </c>
      <c r="N252" s="6" t="s">
        <v>48</v>
      </c>
      <c r="O252" s="6" t="s">
        <v>48</v>
      </c>
      <c r="P252" s="6" t="s">
        <v>48</v>
      </c>
      <c r="Q252" s="2">
        <v>5.0</v>
      </c>
      <c r="R252" s="2">
        <v>0.0</v>
      </c>
      <c r="S252" s="9">
        <v>0.0</v>
      </c>
    </row>
    <row r="253" ht="14.25" customHeight="1">
      <c r="A253" s="11" t="s">
        <v>1999</v>
      </c>
      <c r="B253" s="2" t="s">
        <v>1016</v>
      </c>
      <c r="D253" s="2" t="s">
        <v>2000</v>
      </c>
      <c r="E253" s="5">
        <v>45600.0</v>
      </c>
      <c r="H253" s="6" t="s">
        <v>69</v>
      </c>
      <c r="I253" s="6" t="s">
        <v>140</v>
      </c>
      <c r="J253" s="6" t="s">
        <v>141</v>
      </c>
      <c r="K253" s="6" t="s">
        <v>142</v>
      </c>
      <c r="L253" s="6" t="s">
        <v>46</v>
      </c>
      <c r="M253" s="6" t="s">
        <v>48</v>
      </c>
      <c r="N253" s="6" t="s">
        <v>48</v>
      </c>
      <c r="O253" s="6" t="s">
        <v>48</v>
      </c>
      <c r="P253" s="6" t="s">
        <v>201</v>
      </c>
      <c r="Q253" s="2">
        <v>71.0</v>
      </c>
      <c r="R253" s="2">
        <v>124.0</v>
      </c>
      <c r="S253" s="9">
        <v>5.0</v>
      </c>
    </row>
    <row r="254" ht="14.25" customHeight="1">
      <c r="A254" s="11" t="s">
        <v>2001</v>
      </c>
      <c r="B254" s="2" t="s">
        <v>2002</v>
      </c>
      <c r="D254" s="2" t="s">
        <v>2003</v>
      </c>
      <c r="E254" s="5">
        <v>45597.0</v>
      </c>
      <c r="H254" s="6" t="s">
        <v>69</v>
      </c>
      <c r="I254" s="6" t="s">
        <v>70</v>
      </c>
      <c r="J254" s="6" t="s">
        <v>74</v>
      </c>
      <c r="K254" s="6" t="s">
        <v>45</v>
      </c>
      <c r="L254" s="6" t="s">
        <v>92</v>
      </c>
      <c r="M254" s="6" t="s">
        <v>48</v>
      </c>
      <c r="N254" s="6" t="s">
        <v>48</v>
      </c>
      <c r="O254" s="6" t="s">
        <v>48</v>
      </c>
      <c r="P254" s="6" t="s">
        <v>48</v>
      </c>
      <c r="Q254" s="2">
        <v>0.0</v>
      </c>
      <c r="R254" s="2">
        <v>1.0</v>
      </c>
      <c r="S254" s="9">
        <v>1.0</v>
      </c>
    </row>
    <row r="255" ht="14.25" customHeight="1">
      <c r="A255" s="11" t="s">
        <v>2004</v>
      </c>
      <c r="B255" s="2" t="s">
        <v>97</v>
      </c>
      <c r="D255" s="2" t="s">
        <v>2005</v>
      </c>
      <c r="E255" s="5">
        <v>45597.0</v>
      </c>
      <c r="H255" s="6" t="s">
        <v>42</v>
      </c>
      <c r="I255" s="6" t="s">
        <v>43</v>
      </c>
      <c r="J255" s="6" t="s">
        <v>959</v>
      </c>
      <c r="K255" s="6" t="s">
        <v>45</v>
      </c>
      <c r="L255" s="6" t="s">
        <v>71</v>
      </c>
      <c r="M255" s="6" t="s">
        <v>48</v>
      </c>
      <c r="N255" s="6" t="s">
        <v>48</v>
      </c>
      <c r="O255" s="6" t="s">
        <v>48</v>
      </c>
      <c r="P255" s="6" t="s">
        <v>48</v>
      </c>
      <c r="Q255" s="2">
        <v>2.0</v>
      </c>
      <c r="R255" s="2">
        <v>0.0</v>
      </c>
      <c r="S255" s="9">
        <v>0.0</v>
      </c>
    </row>
    <row r="256" ht="14.25" customHeight="1">
      <c r="A256" s="11" t="s">
        <v>2006</v>
      </c>
      <c r="B256" s="2" t="s">
        <v>2007</v>
      </c>
      <c r="D256" s="2" t="s">
        <v>2008</v>
      </c>
      <c r="E256" s="5">
        <v>45595.0</v>
      </c>
      <c r="H256" s="6" t="s">
        <v>42</v>
      </c>
      <c r="I256" s="6" t="s">
        <v>43</v>
      </c>
      <c r="J256" s="6" t="s">
        <v>44</v>
      </c>
      <c r="K256" s="6" t="s">
        <v>45</v>
      </c>
      <c r="L256" s="6" t="s">
        <v>46</v>
      </c>
      <c r="M256" s="6" t="s">
        <v>2009</v>
      </c>
      <c r="N256" s="6" t="s">
        <v>48</v>
      </c>
      <c r="O256" s="6" t="s">
        <v>48</v>
      </c>
      <c r="P256" s="6" t="s">
        <v>48</v>
      </c>
      <c r="Q256" s="2">
        <v>183.0</v>
      </c>
      <c r="R256" s="2">
        <v>27.0</v>
      </c>
      <c r="S256" s="9">
        <v>0.0</v>
      </c>
    </row>
    <row r="257" ht="14.25" customHeight="1">
      <c r="A257" s="11" t="s">
        <v>2010</v>
      </c>
      <c r="B257" s="2" t="s">
        <v>1710</v>
      </c>
      <c r="D257" s="2" t="s">
        <v>2011</v>
      </c>
      <c r="E257" s="5">
        <v>45595.0</v>
      </c>
      <c r="H257" s="6" t="s">
        <v>42</v>
      </c>
      <c r="I257" s="6" t="s">
        <v>157</v>
      </c>
      <c r="J257" s="6" t="s">
        <v>74</v>
      </c>
      <c r="K257" s="6" t="s">
        <v>45</v>
      </c>
      <c r="L257" s="6" t="s">
        <v>71</v>
      </c>
      <c r="M257" s="6" t="s">
        <v>48</v>
      </c>
      <c r="N257" s="6" t="s">
        <v>48</v>
      </c>
      <c r="O257" s="6" t="s">
        <v>48</v>
      </c>
      <c r="P257" s="6" t="s">
        <v>48</v>
      </c>
      <c r="Q257" s="2">
        <v>18.0</v>
      </c>
      <c r="R257" s="2">
        <v>33.0</v>
      </c>
      <c r="S257" s="9">
        <v>0.0</v>
      </c>
    </row>
    <row r="258" ht="14.25" customHeight="1">
      <c r="A258" s="11" t="s">
        <v>2012</v>
      </c>
      <c r="B258" s="2" t="s">
        <v>2013</v>
      </c>
      <c r="D258" s="2" t="s">
        <v>2014</v>
      </c>
      <c r="E258" s="5">
        <v>45593.0</v>
      </c>
      <c r="H258" s="6" t="s">
        <v>69</v>
      </c>
      <c r="I258" s="6" t="s">
        <v>70</v>
      </c>
      <c r="J258" s="6" t="s">
        <v>85</v>
      </c>
      <c r="K258" s="6" t="s">
        <v>45</v>
      </c>
      <c r="L258" s="6" t="s">
        <v>46</v>
      </c>
      <c r="M258" s="6" t="s">
        <v>2015</v>
      </c>
      <c r="N258" s="6" t="s">
        <v>48</v>
      </c>
      <c r="O258" s="6" t="s">
        <v>2016</v>
      </c>
      <c r="P258" s="6" t="s">
        <v>201</v>
      </c>
      <c r="Q258" s="2">
        <v>8.0</v>
      </c>
      <c r="R258" s="2">
        <v>4.0</v>
      </c>
      <c r="S258" s="9">
        <v>3.0</v>
      </c>
    </row>
    <row r="259" ht="14.25" customHeight="1">
      <c r="A259" s="11" t="s">
        <v>2017</v>
      </c>
      <c r="B259" s="2" t="s">
        <v>1645</v>
      </c>
      <c r="D259" s="2" t="s">
        <v>2018</v>
      </c>
      <c r="E259" s="5">
        <v>45591.0</v>
      </c>
      <c r="G259" s="2" t="s">
        <v>2019</v>
      </c>
      <c r="H259" s="6" t="s">
        <v>69</v>
      </c>
      <c r="I259" s="6" t="s">
        <v>70</v>
      </c>
      <c r="J259" s="6" t="s">
        <v>57</v>
      </c>
      <c r="K259" s="6" t="s">
        <v>58</v>
      </c>
      <c r="L259" s="13" t="s">
        <v>92</v>
      </c>
      <c r="M259" s="6" t="s">
        <v>1385</v>
      </c>
      <c r="N259" s="6" t="s">
        <v>48</v>
      </c>
      <c r="O259" s="6" t="s">
        <v>48</v>
      </c>
      <c r="P259" s="6" t="s">
        <v>48</v>
      </c>
      <c r="Q259" s="2">
        <v>50.0</v>
      </c>
      <c r="R259" s="2">
        <v>20.0</v>
      </c>
      <c r="S259" s="9">
        <v>1.0</v>
      </c>
    </row>
    <row r="260" ht="14.25" customHeight="1">
      <c r="A260" s="11" t="s">
        <v>2020</v>
      </c>
      <c r="B260" s="2" t="s">
        <v>97</v>
      </c>
      <c r="C260" s="2" t="s">
        <v>2021</v>
      </c>
      <c r="D260" s="2" t="s">
        <v>2022</v>
      </c>
      <c r="E260" s="5">
        <v>45590.0</v>
      </c>
      <c r="H260" s="6" t="s">
        <v>69</v>
      </c>
      <c r="I260" s="6" t="s">
        <v>140</v>
      </c>
      <c r="J260" s="6" t="s">
        <v>141</v>
      </c>
      <c r="K260" s="6" t="s">
        <v>142</v>
      </c>
      <c r="L260" s="6" t="s">
        <v>46</v>
      </c>
      <c r="M260" s="6" t="s">
        <v>1586</v>
      </c>
      <c r="N260" s="6" t="s">
        <v>48</v>
      </c>
      <c r="O260" s="6" t="s">
        <v>48</v>
      </c>
      <c r="P260" s="6" t="s">
        <v>48</v>
      </c>
      <c r="Q260" s="2">
        <v>0.0</v>
      </c>
      <c r="R260" s="2">
        <v>0.0</v>
      </c>
      <c r="S260" s="9">
        <v>0.0</v>
      </c>
    </row>
    <row r="261" ht="14.25" customHeight="1">
      <c r="A261" s="11" t="s">
        <v>2023</v>
      </c>
      <c r="B261" s="2" t="s">
        <v>138</v>
      </c>
      <c r="D261" s="2" t="s">
        <v>2024</v>
      </c>
      <c r="E261" s="5">
        <v>45588.0</v>
      </c>
      <c r="H261" s="6" t="s">
        <v>69</v>
      </c>
      <c r="I261" s="6" t="s">
        <v>140</v>
      </c>
      <c r="J261" s="6" t="s">
        <v>141</v>
      </c>
      <c r="K261" s="6" t="s">
        <v>142</v>
      </c>
      <c r="L261" s="6" t="s">
        <v>46</v>
      </c>
      <c r="M261" s="6" t="s">
        <v>48</v>
      </c>
      <c r="N261" s="6" t="s">
        <v>48</v>
      </c>
      <c r="O261" s="6" t="s">
        <v>48</v>
      </c>
      <c r="P261" s="6" t="s">
        <v>48</v>
      </c>
      <c r="Q261" s="2">
        <v>0.0</v>
      </c>
      <c r="R261" s="2">
        <v>4.0</v>
      </c>
      <c r="S261" s="9">
        <v>0.0</v>
      </c>
    </row>
    <row r="262" ht="14.25" customHeight="1">
      <c r="A262" s="11" t="s">
        <v>2025</v>
      </c>
      <c r="B262" s="2" t="s">
        <v>1026</v>
      </c>
      <c r="D262" s="2" t="s">
        <v>2026</v>
      </c>
      <c r="E262" s="5">
        <v>45585.0</v>
      </c>
      <c r="H262" s="6" t="s">
        <v>69</v>
      </c>
      <c r="I262" s="6" t="s">
        <v>140</v>
      </c>
      <c r="J262" s="6" t="s">
        <v>141</v>
      </c>
      <c r="K262" s="6" t="s">
        <v>142</v>
      </c>
      <c r="L262" s="6" t="s">
        <v>92</v>
      </c>
      <c r="M262" s="6" t="s">
        <v>304</v>
      </c>
      <c r="N262" s="6" t="s">
        <v>2027</v>
      </c>
      <c r="O262" s="6" t="s">
        <v>48</v>
      </c>
      <c r="P262" s="6" t="s">
        <v>48</v>
      </c>
      <c r="Q262" s="2">
        <v>1.0</v>
      </c>
      <c r="R262" s="2">
        <v>3.0</v>
      </c>
      <c r="S262" s="9">
        <v>0.0</v>
      </c>
    </row>
    <row r="263" ht="14.25" customHeight="1">
      <c r="A263" s="11" t="s">
        <v>2028</v>
      </c>
      <c r="B263" s="2" t="s">
        <v>138</v>
      </c>
      <c r="D263" s="2" t="s">
        <v>2029</v>
      </c>
      <c r="E263" s="5">
        <v>45585.0</v>
      </c>
      <c r="G263" s="2" t="s">
        <v>2030</v>
      </c>
      <c r="H263" s="6" t="s">
        <v>55</v>
      </c>
      <c r="I263" s="6" t="s">
        <v>130</v>
      </c>
      <c r="J263" s="6" t="s">
        <v>151</v>
      </c>
      <c r="K263" s="6" t="s">
        <v>45</v>
      </c>
      <c r="L263" s="6" t="s">
        <v>46</v>
      </c>
      <c r="M263" s="6" t="s">
        <v>48</v>
      </c>
      <c r="N263" s="6" t="s">
        <v>2031</v>
      </c>
      <c r="O263" s="6" t="s">
        <v>48</v>
      </c>
      <c r="P263" s="6" t="s">
        <v>2032</v>
      </c>
      <c r="Q263" s="2">
        <v>4.0</v>
      </c>
      <c r="R263" s="2">
        <v>3.0</v>
      </c>
      <c r="S263" s="9">
        <v>0.0</v>
      </c>
    </row>
    <row r="264" ht="14.25" customHeight="1">
      <c r="A264" s="11" t="s">
        <v>2033</v>
      </c>
      <c r="B264" s="2" t="s">
        <v>1645</v>
      </c>
      <c r="D264" s="2" t="s">
        <v>2034</v>
      </c>
      <c r="E264" s="5">
        <v>45584.0</v>
      </c>
      <c r="H264" s="6" t="s">
        <v>42</v>
      </c>
      <c r="I264" s="6" t="s">
        <v>157</v>
      </c>
      <c r="J264" s="6" t="s">
        <v>85</v>
      </c>
      <c r="K264" s="6" t="s">
        <v>719</v>
      </c>
      <c r="L264" s="6" t="s">
        <v>46</v>
      </c>
      <c r="M264" s="6" t="s">
        <v>617</v>
      </c>
      <c r="N264" s="6" t="s">
        <v>48</v>
      </c>
      <c r="O264" s="6" t="s">
        <v>48</v>
      </c>
      <c r="P264" s="6" t="s">
        <v>48</v>
      </c>
      <c r="Q264" s="2">
        <v>12.0</v>
      </c>
      <c r="R264" s="2">
        <v>1.0</v>
      </c>
      <c r="S264" s="9">
        <v>1.0</v>
      </c>
    </row>
    <row r="265" ht="14.25" customHeight="1">
      <c r="A265" s="11" t="s">
        <v>2035</v>
      </c>
      <c r="B265" s="2" t="s">
        <v>138</v>
      </c>
      <c r="D265" s="2" t="s">
        <v>2036</v>
      </c>
      <c r="E265" s="5">
        <v>45583.0</v>
      </c>
      <c r="H265" s="6" t="s">
        <v>69</v>
      </c>
      <c r="I265" s="6" t="s">
        <v>140</v>
      </c>
      <c r="J265" s="6" t="s">
        <v>141</v>
      </c>
      <c r="K265" s="6" t="s">
        <v>142</v>
      </c>
      <c r="L265" s="6" t="s">
        <v>46</v>
      </c>
      <c r="M265" s="6" t="s">
        <v>48</v>
      </c>
      <c r="N265" s="6" t="s">
        <v>48</v>
      </c>
      <c r="O265" s="6" t="s">
        <v>48</v>
      </c>
      <c r="P265" s="6" t="s">
        <v>2037</v>
      </c>
      <c r="Q265" s="2">
        <v>22.0</v>
      </c>
      <c r="R265" s="2">
        <v>11.0</v>
      </c>
      <c r="S265" s="9">
        <v>0.0</v>
      </c>
    </row>
    <row r="266" ht="14.25" customHeight="1">
      <c r="A266" s="11" t="s">
        <v>2038</v>
      </c>
      <c r="B266" s="2" t="s">
        <v>138</v>
      </c>
      <c r="D266" s="2" t="s">
        <v>2039</v>
      </c>
      <c r="E266" s="5">
        <v>45583.0</v>
      </c>
      <c r="H266" s="6" t="s">
        <v>55</v>
      </c>
      <c r="I266" s="6" t="s">
        <v>84</v>
      </c>
      <c r="J266" s="6" t="s">
        <v>74</v>
      </c>
      <c r="K266" s="6" t="s">
        <v>45</v>
      </c>
      <c r="L266" s="6" t="s">
        <v>46</v>
      </c>
      <c r="M266" s="6" t="s">
        <v>2040</v>
      </c>
      <c r="N266" s="6" t="s">
        <v>48</v>
      </c>
      <c r="O266" s="6" t="s">
        <v>48</v>
      </c>
      <c r="P266" s="6" t="s">
        <v>48</v>
      </c>
      <c r="Q266" s="2">
        <v>1.0</v>
      </c>
      <c r="R266" s="2">
        <v>1.0</v>
      </c>
      <c r="S266" s="9">
        <v>0.0</v>
      </c>
    </row>
    <row r="267" ht="14.25" customHeight="1">
      <c r="A267" s="11" t="s">
        <v>2041</v>
      </c>
      <c r="B267" s="2" t="s">
        <v>2042</v>
      </c>
      <c r="D267" s="2" t="s">
        <v>2043</v>
      </c>
      <c r="E267" s="5">
        <v>45581.0</v>
      </c>
      <c r="G267" s="2" t="s">
        <v>2044</v>
      </c>
      <c r="H267" s="6" t="s">
        <v>55</v>
      </c>
      <c r="I267" s="6" t="s">
        <v>84</v>
      </c>
      <c r="J267" s="6" t="s">
        <v>74</v>
      </c>
      <c r="K267" s="6" t="s">
        <v>45</v>
      </c>
      <c r="L267" s="6" t="s">
        <v>46</v>
      </c>
      <c r="M267" s="6" t="s">
        <v>2045</v>
      </c>
      <c r="N267" s="6" t="s">
        <v>48</v>
      </c>
      <c r="O267" s="6" t="s">
        <v>48</v>
      </c>
      <c r="P267" s="6" t="s">
        <v>48</v>
      </c>
      <c r="Q267" s="2">
        <v>19.0</v>
      </c>
      <c r="R267" s="2">
        <v>0.0</v>
      </c>
      <c r="S267" s="9">
        <v>0.0</v>
      </c>
    </row>
    <row r="268" ht="14.25" customHeight="1">
      <c r="A268" s="11" t="s">
        <v>2046</v>
      </c>
      <c r="B268" s="2" t="s">
        <v>2047</v>
      </c>
      <c r="D268" s="2" t="s">
        <v>2048</v>
      </c>
      <c r="E268" s="5">
        <v>45579.0</v>
      </c>
      <c r="H268" s="6" t="s">
        <v>42</v>
      </c>
      <c r="I268" s="6" t="s">
        <v>43</v>
      </c>
      <c r="J268" s="6" t="s">
        <v>44</v>
      </c>
      <c r="K268" s="6" t="s">
        <v>45</v>
      </c>
      <c r="L268" s="6" t="s">
        <v>46</v>
      </c>
      <c r="M268" s="6" t="s">
        <v>2049</v>
      </c>
      <c r="N268" s="6" t="s">
        <v>48</v>
      </c>
      <c r="O268" s="6" t="s">
        <v>48</v>
      </c>
      <c r="P268" s="6" t="s">
        <v>48</v>
      </c>
      <c r="Q268" s="2">
        <v>25.0</v>
      </c>
      <c r="R268" s="2">
        <v>4.0</v>
      </c>
      <c r="S268" s="9">
        <v>0.0</v>
      </c>
    </row>
    <row r="269" ht="14.25" customHeight="1">
      <c r="A269" s="11" t="s">
        <v>2050</v>
      </c>
      <c r="B269" s="2" t="s">
        <v>2051</v>
      </c>
      <c r="D269" s="2" t="s">
        <v>2052</v>
      </c>
      <c r="E269" s="5">
        <v>45579.0</v>
      </c>
      <c r="G269" s="2" t="s">
        <v>2053</v>
      </c>
      <c r="H269" s="6" t="s">
        <v>69</v>
      </c>
      <c r="I269" s="6" t="s">
        <v>140</v>
      </c>
      <c r="J269" s="6" t="s">
        <v>151</v>
      </c>
      <c r="K269" s="6" t="s">
        <v>45</v>
      </c>
      <c r="L269" s="6" t="s">
        <v>92</v>
      </c>
      <c r="M269" s="6" t="s">
        <v>2054</v>
      </c>
      <c r="N269" s="6" t="s">
        <v>2055</v>
      </c>
      <c r="O269" s="6" t="s">
        <v>48</v>
      </c>
      <c r="P269" s="6" t="s">
        <v>48</v>
      </c>
      <c r="Q269" s="2">
        <v>34.0</v>
      </c>
      <c r="R269" s="2">
        <v>34.0</v>
      </c>
      <c r="S269" s="9">
        <v>1.0</v>
      </c>
    </row>
    <row r="270" ht="14.25" customHeight="1">
      <c r="A270" s="11" t="s">
        <v>2056</v>
      </c>
      <c r="B270" s="2" t="s">
        <v>1247</v>
      </c>
      <c r="D270" s="2" t="s">
        <v>2057</v>
      </c>
      <c r="E270" s="5">
        <v>45578.0</v>
      </c>
      <c r="G270" s="2" t="s">
        <v>2058</v>
      </c>
      <c r="H270" s="9"/>
      <c r="I270" s="9"/>
      <c r="J270" s="9"/>
      <c r="K270" s="9"/>
      <c r="L270" s="9"/>
      <c r="M270" s="9"/>
      <c r="N270" s="9"/>
      <c r="O270" s="9"/>
      <c r="P270" s="9"/>
      <c r="Q270" s="2">
        <v>16.0</v>
      </c>
      <c r="R270" s="2">
        <v>2.0</v>
      </c>
      <c r="S270" s="9">
        <v>0.0</v>
      </c>
    </row>
    <row r="271" ht="14.25" customHeight="1">
      <c r="A271" s="11" t="s">
        <v>2059</v>
      </c>
      <c r="B271" s="2" t="s">
        <v>97</v>
      </c>
      <c r="D271" s="2" t="s">
        <v>708</v>
      </c>
      <c r="E271" s="5">
        <v>45577.0</v>
      </c>
      <c r="H271" s="6" t="s">
        <v>69</v>
      </c>
      <c r="I271" s="6" t="s">
        <v>70</v>
      </c>
      <c r="J271" s="6" t="s">
        <v>74</v>
      </c>
      <c r="K271" s="6" t="s">
        <v>45</v>
      </c>
      <c r="L271" s="6" t="s">
        <v>92</v>
      </c>
      <c r="M271" s="6" t="s">
        <v>48</v>
      </c>
      <c r="N271" s="6" t="s">
        <v>48</v>
      </c>
      <c r="O271" s="6" t="s">
        <v>48</v>
      </c>
      <c r="P271" s="6" t="s">
        <v>48</v>
      </c>
      <c r="Q271" s="2">
        <v>0.0</v>
      </c>
      <c r="R271" s="2">
        <v>0.0</v>
      </c>
      <c r="S271" s="9">
        <v>0.0</v>
      </c>
    </row>
    <row r="272" ht="14.25" customHeight="1">
      <c r="A272" s="11" t="s">
        <v>2060</v>
      </c>
      <c r="B272" s="2" t="s">
        <v>97</v>
      </c>
      <c r="C272" s="2" t="s">
        <v>1037</v>
      </c>
      <c r="D272" s="2" t="s">
        <v>2061</v>
      </c>
      <c r="E272" s="5">
        <v>45577.0</v>
      </c>
      <c r="H272" s="9"/>
      <c r="I272" s="9"/>
      <c r="J272" s="9"/>
      <c r="K272" s="9"/>
      <c r="L272" s="9"/>
      <c r="M272" s="9"/>
      <c r="N272" s="9"/>
      <c r="O272" s="9"/>
      <c r="P272" s="9"/>
      <c r="Q272" s="2">
        <v>6.0</v>
      </c>
      <c r="R272" s="2">
        <v>0.0</v>
      </c>
      <c r="S272" s="9">
        <v>1.0</v>
      </c>
    </row>
    <row r="273" ht="14.25" customHeight="1">
      <c r="A273" s="11" t="s">
        <v>2062</v>
      </c>
      <c r="B273" s="2" t="s">
        <v>2063</v>
      </c>
      <c r="D273" s="2" t="s">
        <v>2064</v>
      </c>
      <c r="E273" s="5">
        <v>45575.0</v>
      </c>
      <c r="G273" s="2" t="s">
        <v>2065</v>
      </c>
      <c r="H273" s="6" t="s">
        <v>69</v>
      </c>
      <c r="I273" s="6" t="s">
        <v>70</v>
      </c>
      <c r="J273" s="6" t="s">
        <v>151</v>
      </c>
      <c r="K273" s="6" t="s">
        <v>45</v>
      </c>
      <c r="L273" s="6" t="s">
        <v>92</v>
      </c>
      <c r="M273" s="6" t="s">
        <v>48</v>
      </c>
      <c r="N273" s="6" t="s">
        <v>48</v>
      </c>
      <c r="O273" s="6" t="s">
        <v>48</v>
      </c>
      <c r="P273" s="6" t="s">
        <v>48</v>
      </c>
      <c r="Q273" s="2">
        <v>3.0</v>
      </c>
      <c r="R273" s="2">
        <v>0.0</v>
      </c>
      <c r="S273" s="9">
        <v>0.0</v>
      </c>
    </row>
    <row r="274" ht="14.25" customHeight="1">
      <c r="A274" s="11" t="s">
        <v>2066</v>
      </c>
      <c r="B274" s="2" t="s">
        <v>138</v>
      </c>
      <c r="D274" s="2" t="s">
        <v>2067</v>
      </c>
      <c r="E274" s="5">
        <v>45574.0</v>
      </c>
      <c r="H274" s="6" t="s">
        <v>69</v>
      </c>
      <c r="I274" s="6" t="s">
        <v>140</v>
      </c>
      <c r="J274" s="6" t="s">
        <v>74</v>
      </c>
      <c r="K274" s="6" t="s">
        <v>142</v>
      </c>
      <c r="L274" s="6" t="s">
        <v>92</v>
      </c>
      <c r="M274" s="6" t="s">
        <v>304</v>
      </c>
      <c r="N274" s="6" t="s">
        <v>1412</v>
      </c>
      <c r="O274" s="6" t="s">
        <v>48</v>
      </c>
      <c r="P274" s="6" t="s">
        <v>48</v>
      </c>
      <c r="Q274" s="2">
        <v>0.0</v>
      </c>
      <c r="R274" s="2">
        <v>0.0</v>
      </c>
      <c r="S274" s="9">
        <v>0.0</v>
      </c>
    </row>
    <row r="275" ht="14.25" customHeight="1">
      <c r="A275" s="11" t="s">
        <v>2068</v>
      </c>
      <c r="B275" s="2" t="s">
        <v>138</v>
      </c>
      <c r="D275" s="2" t="s">
        <v>2069</v>
      </c>
      <c r="E275" s="5">
        <v>45574.0</v>
      </c>
      <c r="G275" s="2" t="s">
        <v>2070</v>
      </c>
      <c r="H275" s="6" t="s">
        <v>42</v>
      </c>
      <c r="I275" s="6" t="s">
        <v>43</v>
      </c>
      <c r="J275" s="6" t="s">
        <v>44</v>
      </c>
      <c r="K275" s="6" t="s">
        <v>45</v>
      </c>
      <c r="L275" s="6" t="s">
        <v>46</v>
      </c>
      <c r="M275" s="6" t="s">
        <v>48</v>
      </c>
      <c r="N275" s="6" t="s">
        <v>48</v>
      </c>
      <c r="O275" s="6" t="s">
        <v>48</v>
      </c>
      <c r="P275" s="6" t="s">
        <v>48</v>
      </c>
      <c r="Q275" s="2">
        <v>24.0</v>
      </c>
      <c r="R275" s="2">
        <v>21.0</v>
      </c>
      <c r="S275" s="9">
        <v>0.0</v>
      </c>
    </row>
    <row r="276" ht="14.25" customHeight="1">
      <c r="A276" s="11" t="s">
        <v>2071</v>
      </c>
      <c r="B276" s="2" t="s">
        <v>2072</v>
      </c>
      <c r="D276" s="2" t="s">
        <v>2073</v>
      </c>
      <c r="E276" s="5">
        <v>45568.0</v>
      </c>
      <c r="G276" s="2" t="s">
        <v>2074</v>
      </c>
      <c r="H276" s="6" t="s">
        <v>42</v>
      </c>
      <c r="I276" s="6" t="s">
        <v>157</v>
      </c>
      <c r="J276" s="6" t="s">
        <v>91</v>
      </c>
      <c r="K276" s="6" t="s">
        <v>45</v>
      </c>
      <c r="L276" s="6" t="s">
        <v>46</v>
      </c>
      <c r="M276" s="6" t="s">
        <v>2075</v>
      </c>
      <c r="N276" s="6" t="s">
        <v>48</v>
      </c>
      <c r="O276" s="6" t="s">
        <v>48</v>
      </c>
      <c r="P276" s="6" t="s">
        <v>48</v>
      </c>
      <c r="Q276" s="2">
        <v>63.0</v>
      </c>
      <c r="R276" s="2">
        <v>35.0</v>
      </c>
      <c r="S276" s="9">
        <v>0.0</v>
      </c>
    </row>
    <row r="277" ht="14.25" customHeight="1">
      <c r="A277" s="11" t="s">
        <v>2076</v>
      </c>
      <c r="B277" s="2" t="s">
        <v>138</v>
      </c>
      <c r="D277" s="2" t="s">
        <v>2077</v>
      </c>
      <c r="E277" s="5">
        <v>45568.0</v>
      </c>
      <c r="G277" s="2" t="s">
        <v>2078</v>
      </c>
      <c r="H277" s="6" t="s">
        <v>69</v>
      </c>
      <c r="I277" s="6" t="s">
        <v>140</v>
      </c>
      <c r="J277" s="6" t="s">
        <v>452</v>
      </c>
      <c r="K277" s="6" t="s">
        <v>142</v>
      </c>
      <c r="L277" s="6" t="s">
        <v>46</v>
      </c>
      <c r="M277" s="6" t="s">
        <v>48</v>
      </c>
      <c r="N277" s="6" t="s">
        <v>48</v>
      </c>
      <c r="O277" s="6" t="s">
        <v>48</v>
      </c>
      <c r="P277" s="6" t="s">
        <v>48</v>
      </c>
      <c r="Q277" s="2">
        <v>10.0</v>
      </c>
      <c r="R277" s="2">
        <v>24.0</v>
      </c>
      <c r="S277" s="9">
        <v>0.0</v>
      </c>
    </row>
    <row r="278" ht="14.25" customHeight="1">
      <c r="A278" s="11" t="s">
        <v>2079</v>
      </c>
      <c r="B278" s="2" t="s">
        <v>1247</v>
      </c>
      <c r="D278" s="2" t="s">
        <v>2080</v>
      </c>
      <c r="E278" s="5">
        <v>45568.0</v>
      </c>
      <c r="G278" s="2" t="s">
        <v>2081</v>
      </c>
      <c r="H278" s="6" t="s">
        <v>69</v>
      </c>
      <c r="I278" s="6" t="s">
        <v>140</v>
      </c>
      <c r="J278" s="6" t="s">
        <v>91</v>
      </c>
      <c r="K278" s="6" t="s">
        <v>45</v>
      </c>
      <c r="L278" s="6" t="s">
        <v>46</v>
      </c>
      <c r="M278" s="6" t="s">
        <v>48</v>
      </c>
      <c r="N278" s="6" t="s">
        <v>48</v>
      </c>
      <c r="O278" s="6" t="s">
        <v>166</v>
      </c>
      <c r="P278" s="6" t="s">
        <v>48</v>
      </c>
      <c r="Q278" s="2">
        <v>12.0</v>
      </c>
      <c r="R278" s="2">
        <v>10.0</v>
      </c>
      <c r="S278" s="9">
        <v>0.0</v>
      </c>
    </row>
    <row r="279" ht="14.25" customHeight="1">
      <c r="A279" s="11" t="s">
        <v>2082</v>
      </c>
      <c r="B279" s="2" t="s">
        <v>198</v>
      </c>
      <c r="D279" s="2" t="s">
        <v>2083</v>
      </c>
      <c r="E279" s="5">
        <v>45566.0</v>
      </c>
      <c r="H279" s="6" t="s">
        <v>55</v>
      </c>
      <c r="I279" s="6" t="s">
        <v>84</v>
      </c>
      <c r="J279" s="6" t="s">
        <v>91</v>
      </c>
      <c r="K279" s="6" t="s">
        <v>58</v>
      </c>
      <c r="L279" s="6" t="s">
        <v>46</v>
      </c>
      <c r="M279" s="6" t="s">
        <v>48</v>
      </c>
      <c r="N279" s="6" t="s">
        <v>48</v>
      </c>
      <c r="O279" s="6" t="s">
        <v>48</v>
      </c>
      <c r="P279" s="6" t="s">
        <v>2084</v>
      </c>
      <c r="Q279" s="2">
        <v>2.0</v>
      </c>
      <c r="R279" s="2">
        <v>0.0</v>
      </c>
      <c r="S279" s="9">
        <v>0.0</v>
      </c>
    </row>
    <row r="280" ht="14.25" customHeight="1">
      <c r="A280" s="11" t="s">
        <v>2085</v>
      </c>
      <c r="B280" s="2" t="s">
        <v>1645</v>
      </c>
      <c r="D280" s="2" t="s">
        <v>2086</v>
      </c>
      <c r="E280" s="5">
        <v>45564.0</v>
      </c>
      <c r="G280" s="2" t="s">
        <v>2087</v>
      </c>
      <c r="H280" s="6" t="s">
        <v>42</v>
      </c>
      <c r="I280" s="6" t="s">
        <v>157</v>
      </c>
      <c r="J280" s="6" t="s">
        <v>44</v>
      </c>
      <c r="K280" s="6" t="s">
        <v>45</v>
      </c>
      <c r="L280" s="6" t="s">
        <v>46</v>
      </c>
      <c r="M280" s="6" t="s">
        <v>1597</v>
      </c>
      <c r="N280" s="6" t="s">
        <v>48</v>
      </c>
      <c r="O280" s="6" t="s">
        <v>1233</v>
      </c>
      <c r="P280" s="6" t="s">
        <v>48</v>
      </c>
      <c r="Q280" s="2">
        <v>30.0</v>
      </c>
      <c r="R280" s="2">
        <v>10.0</v>
      </c>
      <c r="S280" s="9">
        <v>1.0</v>
      </c>
    </row>
    <row r="281" ht="14.25" customHeight="1">
      <c r="A281" s="11" t="s">
        <v>2088</v>
      </c>
      <c r="B281" s="2" t="s">
        <v>138</v>
      </c>
      <c r="D281" s="2" t="s">
        <v>2089</v>
      </c>
      <c r="E281" s="5">
        <v>45563.0</v>
      </c>
      <c r="G281" s="2" t="s">
        <v>2090</v>
      </c>
      <c r="H281" s="6" t="s">
        <v>42</v>
      </c>
      <c r="I281" s="6" t="s">
        <v>43</v>
      </c>
      <c r="J281" s="6" t="s">
        <v>44</v>
      </c>
      <c r="K281" s="6" t="s">
        <v>45</v>
      </c>
      <c r="L281" s="6" t="s">
        <v>46</v>
      </c>
      <c r="M281" s="6" t="s">
        <v>2091</v>
      </c>
      <c r="N281" s="6" t="s">
        <v>48</v>
      </c>
      <c r="O281" s="6" t="s">
        <v>48</v>
      </c>
      <c r="P281" s="6" t="s">
        <v>48</v>
      </c>
      <c r="Q281" s="2">
        <v>20.0</v>
      </c>
      <c r="R281" s="2">
        <v>10.0</v>
      </c>
      <c r="S281" s="9">
        <v>0.0</v>
      </c>
    </row>
    <row r="282" ht="14.25" customHeight="1">
      <c r="A282" s="11" t="s">
        <v>2092</v>
      </c>
      <c r="B282" s="2" t="s">
        <v>97</v>
      </c>
      <c r="C282" s="2" t="s">
        <v>2093</v>
      </c>
      <c r="D282" s="2" t="s">
        <v>708</v>
      </c>
      <c r="E282" s="5">
        <v>45559.0</v>
      </c>
      <c r="H282" s="6" t="s">
        <v>69</v>
      </c>
      <c r="I282" s="6" t="s">
        <v>70</v>
      </c>
      <c r="J282" s="6" t="s">
        <v>74</v>
      </c>
      <c r="K282" s="6" t="s">
        <v>45</v>
      </c>
      <c r="L282" s="6" t="s">
        <v>92</v>
      </c>
      <c r="M282" s="6" t="s">
        <v>48</v>
      </c>
      <c r="N282" s="6" t="s">
        <v>48</v>
      </c>
      <c r="O282" s="6" t="s">
        <v>48</v>
      </c>
      <c r="P282" s="6" t="s">
        <v>48</v>
      </c>
      <c r="Q282" s="2">
        <v>1.0</v>
      </c>
      <c r="R282" s="2">
        <v>0.0</v>
      </c>
      <c r="S282" s="9">
        <v>0.0</v>
      </c>
    </row>
    <row r="283" ht="14.25" customHeight="1">
      <c r="A283" s="11" t="s">
        <v>2094</v>
      </c>
      <c r="B283" s="2" t="s">
        <v>2095</v>
      </c>
      <c r="D283" s="2" t="s">
        <v>2096</v>
      </c>
      <c r="E283" s="5">
        <v>45557.0</v>
      </c>
      <c r="H283" s="6" t="s">
        <v>69</v>
      </c>
      <c r="I283" s="6" t="s">
        <v>140</v>
      </c>
      <c r="J283" s="6" t="s">
        <v>141</v>
      </c>
      <c r="K283" s="6" t="s">
        <v>142</v>
      </c>
      <c r="L283" s="6" t="s">
        <v>46</v>
      </c>
      <c r="M283" s="6" t="s">
        <v>2045</v>
      </c>
      <c r="N283" s="6" t="s">
        <v>48</v>
      </c>
      <c r="O283" s="6" t="s">
        <v>48</v>
      </c>
      <c r="P283" s="6" t="s">
        <v>48</v>
      </c>
      <c r="Q283" s="2">
        <v>0.0</v>
      </c>
      <c r="R283" s="2">
        <v>1.0</v>
      </c>
      <c r="S283" s="9">
        <v>0.0</v>
      </c>
    </row>
    <row r="284" ht="14.25" customHeight="1">
      <c r="A284" s="11" t="s">
        <v>2097</v>
      </c>
      <c r="B284" s="2" t="s">
        <v>138</v>
      </c>
      <c r="D284" s="2" t="s">
        <v>2098</v>
      </c>
      <c r="E284" s="5">
        <v>45555.0</v>
      </c>
      <c r="H284" s="6" t="s">
        <v>69</v>
      </c>
      <c r="I284" s="6" t="s">
        <v>140</v>
      </c>
      <c r="J284" s="6" t="s">
        <v>141</v>
      </c>
      <c r="K284" s="6" t="s">
        <v>142</v>
      </c>
      <c r="L284" s="6" t="s">
        <v>46</v>
      </c>
      <c r="M284" s="6" t="s">
        <v>48</v>
      </c>
      <c r="N284" s="6" t="s">
        <v>48</v>
      </c>
      <c r="O284" s="6" t="s">
        <v>1562</v>
      </c>
      <c r="P284" s="6" t="s">
        <v>1475</v>
      </c>
      <c r="Q284" s="2">
        <v>7.0</v>
      </c>
      <c r="R284" s="2">
        <v>68.0</v>
      </c>
      <c r="S284" s="9">
        <v>0.0</v>
      </c>
    </row>
    <row r="285" ht="14.25" customHeight="1">
      <c r="A285" s="11" t="s">
        <v>2099</v>
      </c>
      <c r="B285" s="2" t="s">
        <v>138</v>
      </c>
      <c r="D285" s="2" t="s">
        <v>2100</v>
      </c>
      <c r="E285" s="5">
        <v>45555.0</v>
      </c>
      <c r="G285" s="2" t="s">
        <v>2101</v>
      </c>
      <c r="H285" s="6" t="s">
        <v>42</v>
      </c>
      <c r="I285" s="6" t="s">
        <v>43</v>
      </c>
      <c r="J285" s="6" t="s">
        <v>44</v>
      </c>
      <c r="K285" s="6" t="s">
        <v>45</v>
      </c>
      <c r="L285" s="6" t="s">
        <v>46</v>
      </c>
      <c r="M285" s="6" t="s">
        <v>48</v>
      </c>
      <c r="N285" s="6" t="s">
        <v>48</v>
      </c>
      <c r="O285" s="6" t="s">
        <v>48</v>
      </c>
      <c r="P285" s="6" t="s">
        <v>48</v>
      </c>
      <c r="Q285" s="2">
        <v>18.0</v>
      </c>
      <c r="R285" s="2">
        <v>14.0</v>
      </c>
      <c r="S285" s="9">
        <v>0.0</v>
      </c>
    </row>
    <row r="286" ht="14.25" customHeight="1">
      <c r="A286" s="11" t="s">
        <v>2102</v>
      </c>
      <c r="B286" s="2" t="s">
        <v>138</v>
      </c>
      <c r="D286" s="2" t="s">
        <v>2103</v>
      </c>
      <c r="E286" s="5">
        <v>45555.0</v>
      </c>
      <c r="G286" s="2" t="s">
        <v>2104</v>
      </c>
      <c r="H286" s="6" t="s">
        <v>42</v>
      </c>
      <c r="I286" s="6" t="s">
        <v>157</v>
      </c>
      <c r="J286" s="6" t="s">
        <v>85</v>
      </c>
      <c r="K286" s="6" t="s">
        <v>45</v>
      </c>
      <c r="L286" s="6" t="s">
        <v>46</v>
      </c>
      <c r="M286" s="6" t="s">
        <v>2105</v>
      </c>
      <c r="N286" s="6" t="s">
        <v>48</v>
      </c>
      <c r="O286" s="6" t="s">
        <v>48</v>
      </c>
      <c r="P286" s="6" t="s">
        <v>48</v>
      </c>
      <c r="Q286" s="2">
        <v>1.0</v>
      </c>
      <c r="R286" s="2">
        <v>1.0</v>
      </c>
      <c r="S286" s="9">
        <v>0.0</v>
      </c>
    </row>
    <row r="287" ht="14.25" customHeight="1">
      <c r="A287" s="11" t="s">
        <v>2106</v>
      </c>
      <c r="B287" s="2" t="s">
        <v>97</v>
      </c>
      <c r="C287" s="2" t="s">
        <v>2107</v>
      </c>
      <c r="D287" s="2" t="s">
        <v>708</v>
      </c>
      <c r="E287" s="5">
        <v>45554.0</v>
      </c>
      <c r="H287" s="6" t="s">
        <v>42</v>
      </c>
      <c r="I287" s="6" t="s">
        <v>43</v>
      </c>
      <c r="J287" s="6" t="s">
        <v>44</v>
      </c>
      <c r="K287" s="6" t="s">
        <v>45</v>
      </c>
      <c r="L287" s="6" t="s">
        <v>46</v>
      </c>
      <c r="M287" s="6" t="s">
        <v>2108</v>
      </c>
      <c r="N287" s="6" t="s">
        <v>48</v>
      </c>
      <c r="O287" s="6" t="s">
        <v>48</v>
      </c>
      <c r="P287" s="6" t="s">
        <v>48</v>
      </c>
      <c r="Q287" s="2">
        <v>2.0</v>
      </c>
      <c r="R287" s="2">
        <v>0.0</v>
      </c>
      <c r="S287" s="9">
        <v>2.0</v>
      </c>
    </row>
    <row r="288" ht="14.25" customHeight="1">
      <c r="A288" s="11" t="s">
        <v>2109</v>
      </c>
      <c r="B288" s="2" t="s">
        <v>2110</v>
      </c>
      <c r="D288" s="2" t="s">
        <v>2111</v>
      </c>
      <c r="E288" s="5">
        <v>45550.0</v>
      </c>
      <c r="H288" s="6" t="s">
        <v>69</v>
      </c>
      <c r="I288" s="6" t="s">
        <v>140</v>
      </c>
      <c r="J288" s="6" t="s">
        <v>141</v>
      </c>
      <c r="K288" s="6" t="s">
        <v>142</v>
      </c>
      <c r="L288" s="6" t="s">
        <v>92</v>
      </c>
      <c r="M288" s="6" t="s">
        <v>48</v>
      </c>
      <c r="N288" s="6" t="s">
        <v>2112</v>
      </c>
      <c r="O288" s="6" t="s">
        <v>48</v>
      </c>
      <c r="P288" s="6" t="s">
        <v>48</v>
      </c>
      <c r="Q288" s="2">
        <v>1.0</v>
      </c>
      <c r="R288" s="2">
        <v>2.0</v>
      </c>
      <c r="S288" s="9">
        <v>0.0</v>
      </c>
    </row>
    <row r="289" ht="14.25" customHeight="1">
      <c r="A289" s="11" t="s">
        <v>2113</v>
      </c>
      <c r="B289" s="2" t="s">
        <v>97</v>
      </c>
      <c r="D289" s="2" t="s">
        <v>2114</v>
      </c>
      <c r="E289" s="5">
        <v>45550.0</v>
      </c>
      <c r="H289" s="6" t="s">
        <v>55</v>
      </c>
      <c r="I289" s="6" t="s">
        <v>56</v>
      </c>
      <c r="J289" s="6" t="s">
        <v>74</v>
      </c>
      <c r="K289" s="6" t="s">
        <v>45</v>
      </c>
      <c r="L289" s="6" t="s">
        <v>71</v>
      </c>
      <c r="M289" s="6" t="s">
        <v>48</v>
      </c>
      <c r="N289" s="6" t="s">
        <v>48</v>
      </c>
      <c r="O289" s="6" t="s">
        <v>48</v>
      </c>
      <c r="P289" s="6" t="s">
        <v>48</v>
      </c>
      <c r="Q289" s="2">
        <v>1.0</v>
      </c>
      <c r="R289" s="2">
        <v>0.0</v>
      </c>
      <c r="S289" s="9">
        <v>0.0</v>
      </c>
    </row>
    <row r="290" ht="14.25" customHeight="1">
      <c r="A290" s="11" t="s">
        <v>2115</v>
      </c>
      <c r="B290" s="2" t="s">
        <v>2116</v>
      </c>
      <c r="D290" s="2" t="s">
        <v>2117</v>
      </c>
      <c r="E290" s="5">
        <v>45548.0</v>
      </c>
      <c r="G290" s="2" t="s">
        <v>2118</v>
      </c>
      <c r="H290" s="6" t="s">
        <v>42</v>
      </c>
      <c r="I290" s="6" t="s">
        <v>157</v>
      </c>
      <c r="J290" s="6" t="s">
        <v>452</v>
      </c>
      <c r="K290" s="6" t="s">
        <v>45</v>
      </c>
      <c r="L290" s="6" t="s">
        <v>46</v>
      </c>
      <c r="M290" s="6" t="s">
        <v>48</v>
      </c>
      <c r="N290" s="6" t="s">
        <v>48</v>
      </c>
      <c r="O290" s="6" t="s">
        <v>48</v>
      </c>
      <c r="P290" s="6" t="s">
        <v>2119</v>
      </c>
      <c r="Q290" s="2">
        <v>61.0</v>
      </c>
      <c r="R290" s="2">
        <v>28.0</v>
      </c>
      <c r="S290" s="9">
        <v>0.0</v>
      </c>
    </row>
    <row r="291" ht="14.25" customHeight="1">
      <c r="A291" s="11" t="s">
        <v>2120</v>
      </c>
      <c r="B291" s="2" t="s">
        <v>2121</v>
      </c>
      <c r="D291" s="2" t="s">
        <v>2122</v>
      </c>
      <c r="E291" s="5">
        <v>45548.0</v>
      </c>
      <c r="G291" s="2" t="s">
        <v>2123</v>
      </c>
      <c r="H291" s="6" t="s">
        <v>42</v>
      </c>
      <c r="I291" s="6" t="s">
        <v>43</v>
      </c>
      <c r="J291" s="6" t="s">
        <v>44</v>
      </c>
      <c r="K291" s="6" t="s">
        <v>45</v>
      </c>
      <c r="L291" s="6" t="s">
        <v>46</v>
      </c>
      <c r="M291" s="6" t="s">
        <v>48</v>
      </c>
      <c r="N291" s="6" t="s">
        <v>48</v>
      </c>
      <c r="O291" s="6" t="s">
        <v>48</v>
      </c>
      <c r="P291" s="6" t="s">
        <v>48</v>
      </c>
      <c r="Q291" s="2">
        <v>9.0</v>
      </c>
      <c r="R291" s="2">
        <v>6.0</v>
      </c>
      <c r="S291" s="9">
        <v>0.0</v>
      </c>
    </row>
    <row r="292" ht="14.25" customHeight="1">
      <c r="A292" s="11" t="s">
        <v>2124</v>
      </c>
      <c r="B292" s="2" t="s">
        <v>2125</v>
      </c>
      <c r="D292" s="2" t="s">
        <v>2126</v>
      </c>
      <c r="E292" s="5">
        <v>45548.0</v>
      </c>
      <c r="H292" s="6" t="s">
        <v>69</v>
      </c>
      <c r="I292" s="6" t="s">
        <v>140</v>
      </c>
      <c r="J292" s="6" t="s">
        <v>44</v>
      </c>
      <c r="K292" s="6" t="s">
        <v>142</v>
      </c>
      <c r="L292" s="6" t="s">
        <v>46</v>
      </c>
      <c r="M292" s="6" t="s">
        <v>2127</v>
      </c>
      <c r="N292" s="6" t="s">
        <v>1933</v>
      </c>
      <c r="O292" s="6" t="s">
        <v>48</v>
      </c>
      <c r="P292" s="6" t="s">
        <v>48</v>
      </c>
      <c r="Q292" s="2">
        <v>15.0</v>
      </c>
      <c r="R292" s="2">
        <v>71.0</v>
      </c>
      <c r="S292" s="9">
        <v>0.0</v>
      </c>
    </row>
    <row r="293" ht="13.5" customHeight="1">
      <c r="A293" s="12" t="s">
        <v>2128</v>
      </c>
      <c r="B293" s="2" t="s">
        <v>2129</v>
      </c>
      <c r="D293" s="8" t="s">
        <v>2130</v>
      </c>
      <c r="E293" s="5">
        <v>45543.0</v>
      </c>
      <c r="H293" s="6" t="s">
        <v>69</v>
      </c>
      <c r="I293" s="6" t="s">
        <v>70</v>
      </c>
      <c r="J293" s="6" t="s">
        <v>85</v>
      </c>
      <c r="K293" s="6" t="s">
        <v>45</v>
      </c>
      <c r="L293" s="6" t="s">
        <v>46</v>
      </c>
      <c r="M293" s="2" t="s">
        <v>2131</v>
      </c>
      <c r="N293" s="2" t="s">
        <v>2132</v>
      </c>
      <c r="O293" s="6" t="s">
        <v>48</v>
      </c>
      <c r="P293" s="6" t="s">
        <v>2133</v>
      </c>
      <c r="Q293" s="2">
        <v>6.0</v>
      </c>
      <c r="R293" s="2">
        <v>0.0</v>
      </c>
      <c r="S293" s="9">
        <v>0.0</v>
      </c>
    </row>
    <row r="294" ht="14.25" customHeight="1">
      <c r="A294" s="11" t="s">
        <v>2134</v>
      </c>
      <c r="B294" s="2" t="s">
        <v>1710</v>
      </c>
      <c r="D294" s="2" t="s">
        <v>2135</v>
      </c>
      <c r="E294" s="5">
        <v>45540.0</v>
      </c>
      <c r="H294" s="6" t="s">
        <v>42</v>
      </c>
      <c r="I294" s="6" t="s">
        <v>43</v>
      </c>
      <c r="J294" s="6" t="s">
        <v>91</v>
      </c>
      <c r="K294" s="6" t="s">
        <v>719</v>
      </c>
      <c r="L294" s="6" t="s">
        <v>46</v>
      </c>
      <c r="M294" s="6" t="s">
        <v>2136</v>
      </c>
      <c r="N294" s="6" t="s">
        <v>48</v>
      </c>
      <c r="O294" s="6" t="s">
        <v>48</v>
      </c>
      <c r="P294" s="6" t="s">
        <v>48</v>
      </c>
      <c r="Q294" s="2">
        <v>29.0</v>
      </c>
      <c r="R294" s="2">
        <v>28.0</v>
      </c>
      <c r="S294" s="9">
        <v>0.0</v>
      </c>
    </row>
    <row r="295" ht="14.25" customHeight="1">
      <c r="A295" s="11" t="s">
        <v>2137</v>
      </c>
      <c r="B295" s="2" t="s">
        <v>2138</v>
      </c>
      <c r="D295" s="2" t="s">
        <v>2139</v>
      </c>
      <c r="E295" s="5">
        <v>45540.0</v>
      </c>
      <c r="H295" s="6" t="s">
        <v>55</v>
      </c>
      <c r="I295" s="6" t="s">
        <v>56</v>
      </c>
      <c r="J295" s="6" t="s">
        <v>85</v>
      </c>
      <c r="K295" s="6" t="s">
        <v>45</v>
      </c>
      <c r="L295" s="6" t="s">
        <v>46</v>
      </c>
      <c r="M295" s="6" t="s">
        <v>48</v>
      </c>
      <c r="N295" s="6" t="s">
        <v>48</v>
      </c>
      <c r="O295" s="6" t="s">
        <v>48</v>
      </c>
      <c r="P295" s="6" t="s">
        <v>48</v>
      </c>
      <c r="Q295" s="2">
        <v>14.0</v>
      </c>
      <c r="R295" s="2">
        <v>10.0</v>
      </c>
      <c r="S295" s="9">
        <v>2.0</v>
      </c>
    </row>
    <row r="296" ht="14.25" customHeight="1">
      <c r="A296" s="11" t="s">
        <v>2140</v>
      </c>
      <c r="B296" s="2" t="s">
        <v>198</v>
      </c>
      <c r="D296" s="2" t="s">
        <v>2141</v>
      </c>
      <c r="E296" s="5">
        <v>45540.0</v>
      </c>
      <c r="H296" s="6" t="s">
        <v>55</v>
      </c>
      <c r="I296" s="6" t="s">
        <v>130</v>
      </c>
      <c r="J296" s="6" t="s">
        <v>85</v>
      </c>
      <c r="K296" s="6" t="s">
        <v>58</v>
      </c>
      <c r="L296" s="6" t="s">
        <v>46</v>
      </c>
      <c r="M296" s="6" t="s">
        <v>2142</v>
      </c>
      <c r="N296" s="6" t="s">
        <v>48</v>
      </c>
      <c r="O296" s="6" t="s">
        <v>48</v>
      </c>
      <c r="P296" s="6" t="s">
        <v>1926</v>
      </c>
      <c r="Q296" s="2">
        <v>15.0</v>
      </c>
      <c r="R296" s="2">
        <v>2.0</v>
      </c>
      <c r="S296" s="9">
        <v>1.0</v>
      </c>
    </row>
    <row r="297" ht="14.25" customHeight="1">
      <c r="A297" s="11" t="s">
        <v>2143</v>
      </c>
      <c r="B297" s="2" t="s">
        <v>1104</v>
      </c>
      <c r="D297" s="2" t="s">
        <v>1105</v>
      </c>
      <c r="E297" s="5">
        <v>45538.0</v>
      </c>
      <c r="H297" s="6" t="s">
        <v>69</v>
      </c>
      <c r="I297" s="6" t="s">
        <v>130</v>
      </c>
      <c r="J297" s="6" t="s">
        <v>57</v>
      </c>
      <c r="K297" s="6" t="s">
        <v>58</v>
      </c>
      <c r="L297" s="13" t="s">
        <v>92</v>
      </c>
      <c r="M297" s="6" t="s">
        <v>48</v>
      </c>
      <c r="N297" s="6" t="s">
        <v>48</v>
      </c>
      <c r="O297" s="6" t="s">
        <v>48</v>
      </c>
      <c r="P297" s="6" t="s">
        <v>48</v>
      </c>
      <c r="Q297" s="2">
        <v>6.0</v>
      </c>
      <c r="R297" s="2">
        <v>0.0</v>
      </c>
      <c r="S297" s="9">
        <v>0.0</v>
      </c>
    </row>
    <row r="298" ht="14.25" customHeight="1">
      <c r="A298" s="11" t="s">
        <v>2144</v>
      </c>
      <c r="B298" s="2" t="s">
        <v>2116</v>
      </c>
      <c r="D298" s="2" t="s">
        <v>2145</v>
      </c>
      <c r="E298" s="5">
        <v>45535.0</v>
      </c>
      <c r="H298" s="6" t="s">
        <v>42</v>
      </c>
      <c r="I298" s="6" t="s">
        <v>157</v>
      </c>
      <c r="J298" s="6" t="s">
        <v>85</v>
      </c>
      <c r="K298" s="6" t="s">
        <v>45</v>
      </c>
      <c r="L298" s="6" t="s">
        <v>46</v>
      </c>
      <c r="M298" s="6" t="s">
        <v>2146</v>
      </c>
      <c r="N298" s="6" t="s">
        <v>48</v>
      </c>
      <c r="O298" s="6" t="s">
        <v>48</v>
      </c>
      <c r="P298" s="6" t="s">
        <v>201</v>
      </c>
      <c r="Q298" s="2">
        <v>1.0</v>
      </c>
      <c r="R298" s="2">
        <v>3.0</v>
      </c>
      <c r="S298" s="9">
        <v>0.0</v>
      </c>
    </row>
    <row r="299" ht="14.25" customHeight="1">
      <c r="A299" s="11" t="s">
        <v>2147</v>
      </c>
      <c r="B299" s="2" t="s">
        <v>1928</v>
      </c>
      <c r="D299" s="2" t="s">
        <v>2148</v>
      </c>
      <c r="E299" s="5">
        <v>45531.0</v>
      </c>
      <c r="H299" s="6" t="s">
        <v>69</v>
      </c>
      <c r="I299" s="6" t="s">
        <v>140</v>
      </c>
      <c r="J299" s="6" t="s">
        <v>74</v>
      </c>
      <c r="K299" s="6" t="s">
        <v>45</v>
      </c>
      <c r="L299" s="6" t="s">
        <v>46</v>
      </c>
      <c r="M299" s="6" t="s">
        <v>48</v>
      </c>
      <c r="N299" s="6" t="s">
        <v>48</v>
      </c>
      <c r="O299" s="6" t="s">
        <v>48</v>
      </c>
      <c r="P299" s="6" t="s">
        <v>48</v>
      </c>
      <c r="Q299" s="2">
        <v>5.0</v>
      </c>
      <c r="R299" s="2">
        <v>3.0</v>
      </c>
      <c r="S299" s="9">
        <v>1.0</v>
      </c>
    </row>
    <row r="300" ht="14.25" customHeight="1">
      <c r="A300" s="11" t="s">
        <v>2149</v>
      </c>
      <c r="B300" s="2" t="s">
        <v>2150</v>
      </c>
      <c r="D300" s="2" t="s">
        <v>2151</v>
      </c>
      <c r="E300" s="5">
        <v>45526.0</v>
      </c>
      <c r="H300" s="6" t="s">
        <v>69</v>
      </c>
      <c r="I300" s="6" t="s">
        <v>140</v>
      </c>
      <c r="J300" s="6" t="s">
        <v>141</v>
      </c>
      <c r="K300" s="6" t="s">
        <v>142</v>
      </c>
      <c r="L300" s="6" t="s">
        <v>46</v>
      </c>
      <c r="M300" s="6" t="s">
        <v>48</v>
      </c>
      <c r="N300" s="6" t="s">
        <v>48</v>
      </c>
      <c r="O300" s="6" t="s">
        <v>48</v>
      </c>
      <c r="P300" s="6" t="s">
        <v>48</v>
      </c>
      <c r="Q300" s="2">
        <v>1.0</v>
      </c>
      <c r="R300" s="2">
        <v>6.0</v>
      </c>
      <c r="S300" s="9">
        <v>0.0</v>
      </c>
    </row>
    <row r="301" ht="14.25" customHeight="1">
      <c r="A301" s="11" t="s">
        <v>2152</v>
      </c>
      <c r="B301" s="2" t="s">
        <v>2153</v>
      </c>
      <c r="D301" s="2" t="s">
        <v>2154</v>
      </c>
      <c r="E301" s="5">
        <v>45526.0</v>
      </c>
      <c r="G301" s="2" t="s">
        <v>2155</v>
      </c>
      <c r="H301" s="6" t="s">
        <v>42</v>
      </c>
      <c r="I301" s="6" t="s">
        <v>979</v>
      </c>
      <c r="J301" s="6" t="s">
        <v>74</v>
      </c>
      <c r="K301" s="6" t="s">
        <v>45</v>
      </c>
      <c r="L301" s="6" t="s">
        <v>92</v>
      </c>
      <c r="M301" s="6" t="s">
        <v>48</v>
      </c>
      <c r="N301" s="6" t="s">
        <v>48</v>
      </c>
      <c r="O301" s="6" t="s">
        <v>48</v>
      </c>
      <c r="P301" s="6" t="s">
        <v>48</v>
      </c>
      <c r="Q301" s="2">
        <v>3.0</v>
      </c>
      <c r="R301" s="2">
        <v>0.0</v>
      </c>
      <c r="S301" s="9">
        <v>0.0</v>
      </c>
    </row>
    <row r="302" ht="14.25" customHeight="1">
      <c r="A302" s="11" t="s">
        <v>2156</v>
      </c>
      <c r="B302" s="2" t="s">
        <v>1273</v>
      </c>
      <c r="D302" s="2" t="s">
        <v>2157</v>
      </c>
      <c r="E302" s="5">
        <v>45524.0</v>
      </c>
      <c r="H302" s="6" t="s">
        <v>69</v>
      </c>
      <c r="I302" s="6" t="s">
        <v>140</v>
      </c>
      <c r="J302" s="6" t="s">
        <v>91</v>
      </c>
      <c r="K302" s="6" t="s">
        <v>142</v>
      </c>
      <c r="L302" s="6" t="s">
        <v>46</v>
      </c>
      <c r="M302" s="6" t="s">
        <v>48</v>
      </c>
      <c r="N302" s="6" t="s">
        <v>48</v>
      </c>
      <c r="O302" s="6" t="s">
        <v>48</v>
      </c>
      <c r="P302" s="6" t="s">
        <v>48</v>
      </c>
      <c r="Q302" s="2">
        <v>9.0</v>
      </c>
      <c r="R302" s="2">
        <v>25.0</v>
      </c>
      <c r="S302" s="9">
        <v>0.0</v>
      </c>
    </row>
    <row r="303" ht="14.25" customHeight="1">
      <c r="A303" s="11" t="s">
        <v>2158</v>
      </c>
      <c r="B303" s="2" t="s">
        <v>2159</v>
      </c>
      <c r="D303" s="2" t="s">
        <v>2160</v>
      </c>
      <c r="E303" s="5">
        <v>45522.0</v>
      </c>
      <c r="H303" s="6" t="s">
        <v>42</v>
      </c>
      <c r="I303" s="6" t="s">
        <v>140</v>
      </c>
      <c r="J303" s="6" t="s">
        <v>452</v>
      </c>
      <c r="K303" s="6" t="s">
        <v>45</v>
      </c>
      <c r="L303" s="6" t="s">
        <v>46</v>
      </c>
      <c r="M303" s="6" t="s">
        <v>2161</v>
      </c>
      <c r="N303" s="6" t="s">
        <v>283</v>
      </c>
      <c r="O303" s="6" t="s">
        <v>1562</v>
      </c>
      <c r="P303" s="6" t="s">
        <v>1475</v>
      </c>
      <c r="Q303" s="2">
        <v>4.0</v>
      </c>
      <c r="R303" s="2">
        <v>8.0</v>
      </c>
      <c r="S303" s="9">
        <v>0.0</v>
      </c>
    </row>
    <row r="304" ht="14.25" customHeight="1">
      <c r="A304" s="11" t="s">
        <v>2162</v>
      </c>
      <c r="B304" s="2" t="s">
        <v>2013</v>
      </c>
      <c r="D304" s="2" t="s">
        <v>2163</v>
      </c>
      <c r="E304" s="5">
        <v>45518.0</v>
      </c>
      <c r="G304" s="2" t="s">
        <v>2164</v>
      </c>
      <c r="H304" s="6" t="s">
        <v>69</v>
      </c>
      <c r="I304" s="6" t="s">
        <v>70</v>
      </c>
      <c r="J304" s="6" t="s">
        <v>85</v>
      </c>
      <c r="K304" s="6" t="s">
        <v>45</v>
      </c>
      <c r="L304" s="6" t="s">
        <v>46</v>
      </c>
      <c r="M304" s="6" t="s">
        <v>2165</v>
      </c>
      <c r="N304" s="6" t="s">
        <v>48</v>
      </c>
      <c r="O304" s="6" t="s">
        <v>1562</v>
      </c>
      <c r="P304" s="6" t="s">
        <v>1475</v>
      </c>
      <c r="Q304" s="2">
        <v>26.0</v>
      </c>
      <c r="R304" s="2">
        <v>9.0</v>
      </c>
      <c r="S304" s="9">
        <v>3.0</v>
      </c>
    </row>
    <row r="305" ht="14.25" customHeight="1">
      <c r="A305" s="11" t="s">
        <v>2166</v>
      </c>
      <c r="B305" s="2" t="s">
        <v>2167</v>
      </c>
      <c r="D305" s="2" t="s">
        <v>2168</v>
      </c>
      <c r="E305" s="5">
        <v>45517.0</v>
      </c>
      <c r="G305" s="2" t="s">
        <v>2169</v>
      </c>
      <c r="H305" s="6" t="s">
        <v>69</v>
      </c>
      <c r="I305" s="6" t="s">
        <v>70</v>
      </c>
      <c r="J305" s="6" t="s">
        <v>85</v>
      </c>
      <c r="K305" s="6" t="s">
        <v>45</v>
      </c>
      <c r="L305" s="6" t="s">
        <v>46</v>
      </c>
      <c r="M305" s="6" t="s">
        <v>1871</v>
      </c>
      <c r="N305" s="6" t="s">
        <v>48</v>
      </c>
      <c r="O305" s="6" t="s">
        <v>48</v>
      </c>
      <c r="P305" s="6" t="s">
        <v>2170</v>
      </c>
      <c r="Q305" s="2">
        <v>50.0</v>
      </c>
      <c r="R305" s="2">
        <v>45.0</v>
      </c>
      <c r="S305" s="9">
        <v>0.0</v>
      </c>
    </row>
    <row r="306" ht="14.25" customHeight="1">
      <c r="A306" s="11" t="s">
        <v>2171</v>
      </c>
      <c r="B306" s="2" t="s">
        <v>1721</v>
      </c>
      <c r="D306" s="2" t="s">
        <v>2172</v>
      </c>
      <c r="E306" s="5">
        <v>45517.0</v>
      </c>
      <c r="H306" s="6" t="s">
        <v>55</v>
      </c>
      <c r="I306" s="6" t="s">
        <v>130</v>
      </c>
      <c r="J306" s="6" t="s">
        <v>452</v>
      </c>
      <c r="K306" s="6" t="s">
        <v>58</v>
      </c>
      <c r="L306" s="6" t="s">
        <v>46</v>
      </c>
      <c r="M306" s="6" t="s">
        <v>48</v>
      </c>
      <c r="N306" s="6" t="s">
        <v>48</v>
      </c>
      <c r="O306" s="6" t="s">
        <v>48</v>
      </c>
      <c r="P306" s="6" t="s">
        <v>48</v>
      </c>
      <c r="Q306" s="2">
        <v>56.0</v>
      </c>
      <c r="R306" s="2">
        <v>28.0</v>
      </c>
      <c r="S306" s="9">
        <v>0.0</v>
      </c>
    </row>
    <row r="307" ht="14.25" customHeight="1">
      <c r="A307" s="11" t="s">
        <v>2173</v>
      </c>
      <c r="B307" s="2" t="s">
        <v>2174</v>
      </c>
      <c r="D307" s="2" t="s">
        <v>2175</v>
      </c>
      <c r="E307" s="5">
        <v>45516.0</v>
      </c>
      <c r="H307" s="6" t="s">
        <v>42</v>
      </c>
      <c r="I307" s="6" t="s">
        <v>157</v>
      </c>
      <c r="J307" s="6" t="s">
        <v>91</v>
      </c>
      <c r="K307" s="6" t="s">
        <v>45</v>
      </c>
      <c r="L307" s="6" t="s">
        <v>46</v>
      </c>
      <c r="M307" s="6" t="s">
        <v>48</v>
      </c>
      <c r="N307" s="6" t="s">
        <v>48</v>
      </c>
      <c r="O307" s="6" t="s">
        <v>48</v>
      </c>
      <c r="P307" s="6" t="s">
        <v>48</v>
      </c>
      <c r="Q307" s="2">
        <v>20.0</v>
      </c>
      <c r="R307" s="2">
        <v>28.0</v>
      </c>
      <c r="S307" s="9">
        <v>0.0</v>
      </c>
    </row>
    <row r="308" ht="14.25" customHeight="1">
      <c r="A308" s="11" t="s">
        <v>2176</v>
      </c>
      <c r="B308" s="2" t="s">
        <v>2177</v>
      </c>
      <c r="D308" s="2" t="s">
        <v>2178</v>
      </c>
      <c r="E308" s="5">
        <v>45514.0</v>
      </c>
      <c r="G308" s="2" t="s">
        <v>2179</v>
      </c>
      <c r="H308" s="6" t="s">
        <v>42</v>
      </c>
      <c r="I308" s="6" t="s">
        <v>43</v>
      </c>
      <c r="J308" s="6" t="s">
        <v>44</v>
      </c>
      <c r="K308" s="6" t="s">
        <v>45</v>
      </c>
      <c r="L308" s="6" t="s">
        <v>46</v>
      </c>
      <c r="M308" s="6" t="s">
        <v>48</v>
      </c>
      <c r="N308" s="6" t="s">
        <v>48</v>
      </c>
      <c r="O308" s="6" t="s">
        <v>48</v>
      </c>
      <c r="P308" s="6" t="s">
        <v>48</v>
      </c>
      <c r="Q308" s="2">
        <v>35.0</v>
      </c>
      <c r="R308" s="2">
        <v>11.0</v>
      </c>
      <c r="S308" s="9">
        <v>0.0</v>
      </c>
    </row>
    <row r="309" ht="14.25" customHeight="1">
      <c r="A309" s="11" t="s">
        <v>2180</v>
      </c>
      <c r="B309" s="2" t="s">
        <v>2181</v>
      </c>
      <c r="D309" s="2" t="s">
        <v>2182</v>
      </c>
      <c r="E309" s="5">
        <v>45510.0</v>
      </c>
      <c r="H309" s="6" t="s">
        <v>69</v>
      </c>
      <c r="I309" s="6" t="s">
        <v>140</v>
      </c>
      <c r="J309" s="6" t="s">
        <v>91</v>
      </c>
      <c r="K309" s="6" t="s">
        <v>142</v>
      </c>
      <c r="L309" s="6" t="s">
        <v>46</v>
      </c>
      <c r="M309" s="6" t="s">
        <v>2183</v>
      </c>
      <c r="N309" s="6" t="s">
        <v>87</v>
      </c>
      <c r="O309" s="6" t="s">
        <v>48</v>
      </c>
      <c r="P309" s="6" t="s">
        <v>2184</v>
      </c>
      <c r="Q309" s="2">
        <v>4.0</v>
      </c>
      <c r="R309" s="2">
        <v>12.0</v>
      </c>
      <c r="S309" s="9">
        <v>0.0</v>
      </c>
    </row>
    <row r="310" ht="14.25" customHeight="1">
      <c r="A310" s="11" t="s">
        <v>2185</v>
      </c>
      <c r="B310" s="2" t="s">
        <v>1965</v>
      </c>
      <c r="D310" s="2" t="s">
        <v>2186</v>
      </c>
      <c r="E310" s="5">
        <v>45507.0</v>
      </c>
      <c r="H310" s="6" t="s">
        <v>69</v>
      </c>
      <c r="I310" s="6" t="s">
        <v>140</v>
      </c>
      <c r="J310" s="6" t="s">
        <v>141</v>
      </c>
      <c r="K310" s="6" t="s">
        <v>142</v>
      </c>
      <c r="L310" s="6" t="s">
        <v>46</v>
      </c>
      <c r="M310" s="6" t="s">
        <v>48</v>
      </c>
      <c r="N310" s="6" t="s">
        <v>48</v>
      </c>
      <c r="O310" s="6" t="s">
        <v>48</v>
      </c>
      <c r="P310" s="6" t="s">
        <v>48</v>
      </c>
      <c r="Q310" s="2">
        <v>1.0</v>
      </c>
      <c r="R310" s="2">
        <v>0.0</v>
      </c>
      <c r="S310" s="9">
        <v>0.0</v>
      </c>
    </row>
    <row r="311" ht="14.25" customHeight="1">
      <c r="A311" s="11" t="s">
        <v>2187</v>
      </c>
      <c r="B311" s="2" t="s">
        <v>1145</v>
      </c>
      <c r="D311" s="2" t="s">
        <v>2188</v>
      </c>
      <c r="E311" s="5">
        <v>45503.0</v>
      </c>
      <c r="G311" s="2" t="s">
        <v>2189</v>
      </c>
      <c r="H311" s="6" t="s">
        <v>69</v>
      </c>
      <c r="I311" s="6" t="s">
        <v>140</v>
      </c>
      <c r="J311" s="6" t="s">
        <v>141</v>
      </c>
      <c r="K311" s="6" t="s">
        <v>142</v>
      </c>
      <c r="L311" s="6" t="s">
        <v>46</v>
      </c>
      <c r="M311" s="6" t="s">
        <v>2190</v>
      </c>
      <c r="N311" s="6" t="s">
        <v>48</v>
      </c>
      <c r="O311" s="6" t="s">
        <v>48</v>
      </c>
      <c r="P311" s="6" t="s">
        <v>48</v>
      </c>
      <c r="Q311" s="2">
        <v>0.0</v>
      </c>
      <c r="R311" s="2">
        <v>4.0</v>
      </c>
      <c r="S311" s="9">
        <v>0.0</v>
      </c>
    </row>
    <row r="312" ht="14.25" customHeight="1">
      <c r="A312" s="11" t="s">
        <v>2191</v>
      </c>
      <c r="B312" s="2" t="s">
        <v>1104</v>
      </c>
      <c r="D312" s="2" t="s">
        <v>2192</v>
      </c>
      <c r="E312" s="5">
        <v>45503.0</v>
      </c>
      <c r="H312" s="6" t="s">
        <v>55</v>
      </c>
      <c r="I312" s="6" t="s">
        <v>84</v>
      </c>
      <c r="J312" s="6" t="s">
        <v>151</v>
      </c>
      <c r="K312" s="6" t="s">
        <v>45</v>
      </c>
      <c r="L312" s="6" t="s">
        <v>46</v>
      </c>
      <c r="M312" s="6" t="s">
        <v>48</v>
      </c>
      <c r="N312" s="6" t="s">
        <v>48</v>
      </c>
      <c r="O312" s="6" t="s">
        <v>48</v>
      </c>
      <c r="P312" s="6" t="s">
        <v>48</v>
      </c>
      <c r="Q312" s="2">
        <v>7.0</v>
      </c>
      <c r="R312" s="2">
        <v>4.0</v>
      </c>
      <c r="S312" s="9">
        <v>0.0</v>
      </c>
    </row>
    <row r="313" ht="14.25" customHeight="1">
      <c r="A313" s="11" t="s">
        <v>2193</v>
      </c>
      <c r="B313" s="2" t="s">
        <v>2194</v>
      </c>
      <c r="D313" s="2" t="s">
        <v>2195</v>
      </c>
      <c r="E313" s="5">
        <v>45502.0</v>
      </c>
      <c r="G313" s="2" t="s">
        <v>2196</v>
      </c>
      <c r="H313" s="6" t="s">
        <v>69</v>
      </c>
      <c r="I313" s="6" t="s">
        <v>70</v>
      </c>
      <c r="J313" s="6" t="s">
        <v>74</v>
      </c>
      <c r="K313" s="6" t="s">
        <v>45</v>
      </c>
      <c r="L313" s="6" t="s">
        <v>92</v>
      </c>
      <c r="M313" s="6" t="s">
        <v>48</v>
      </c>
      <c r="N313" s="6" t="s">
        <v>2197</v>
      </c>
      <c r="O313" s="6" t="s">
        <v>48</v>
      </c>
      <c r="P313" s="6" t="s">
        <v>48</v>
      </c>
      <c r="Q313" s="2">
        <v>1.0</v>
      </c>
      <c r="R313" s="2">
        <v>0.0</v>
      </c>
      <c r="S313" s="9">
        <v>0.0</v>
      </c>
    </row>
    <row r="314" ht="14.25" customHeight="1">
      <c r="A314" s="11" t="s">
        <v>2198</v>
      </c>
      <c r="B314" s="2" t="s">
        <v>2047</v>
      </c>
      <c r="D314" s="2" t="s">
        <v>2199</v>
      </c>
      <c r="E314" s="5">
        <v>45500.0</v>
      </c>
      <c r="G314" s="2" t="s">
        <v>2200</v>
      </c>
      <c r="H314" s="6" t="s">
        <v>69</v>
      </c>
      <c r="I314" s="6" t="s">
        <v>70</v>
      </c>
      <c r="J314" s="6" t="s">
        <v>85</v>
      </c>
      <c r="K314" s="6" t="s">
        <v>45</v>
      </c>
      <c r="L314" s="6" t="s">
        <v>46</v>
      </c>
      <c r="M314" s="6" t="s">
        <v>48</v>
      </c>
      <c r="N314" s="6" t="s">
        <v>48</v>
      </c>
      <c r="O314" s="6" t="s">
        <v>48</v>
      </c>
      <c r="P314" s="6" t="s">
        <v>48</v>
      </c>
      <c r="Q314" s="2">
        <v>62.0</v>
      </c>
      <c r="R314" s="2">
        <v>0.0</v>
      </c>
      <c r="S314" s="9">
        <v>0.0</v>
      </c>
    </row>
    <row r="315" ht="14.25" customHeight="1">
      <c r="A315" s="11" t="s">
        <v>2201</v>
      </c>
      <c r="B315" s="2" t="s">
        <v>2202</v>
      </c>
      <c r="D315" s="2" t="s">
        <v>2203</v>
      </c>
      <c r="E315" s="5">
        <v>45500.0</v>
      </c>
      <c r="G315" s="2" t="s">
        <v>2204</v>
      </c>
      <c r="H315" s="6" t="s">
        <v>42</v>
      </c>
      <c r="I315" s="6" t="s">
        <v>43</v>
      </c>
      <c r="J315" s="6" t="s">
        <v>44</v>
      </c>
      <c r="K315" s="6" t="s">
        <v>45</v>
      </c>
      <c r="L315" s="6" t="s">
        <v>46</v>
      </c>
      <c r="M315" s="6" t="s">
        <v>48</v>
      </c>
      <c r="N315" s="6" t="s">
        <v>48</v>
      </c>
      <c r="O315" s="6" t="s">
        <v>48</v>
      </c>
      <c r="P315" s="6" t="s">
        <v>48</v>
      </c>
      <c r="Q315" s="2">
        <v>21.0</v>
      </c>
      <c r="R315" s="2">
        <v>17.0</v>
      </c>
      <c r="S315" s="9">
        <v>0.0</v>
      </c>
    </row>
    <row r="316" ht="14.25" customHeight="1">
      <c r="A316" s="11" t="s">
        <v>2205</v>
      </c>
      <c r="B316" s="2" t="s">
        <v>2206</v>
      </c>
      <c r="D316" s="2" t="s">
        <v>2207</v>
      </c>
      <c r="E316" s="5">
        <v>45497.0</v>
      </c>
      <c r="G316" s="2" t="s">
        <v>2208</v>
      </c>
      <c r="H316" s="6" t="s">
        <v>69</v>
      </c>
      <c r="I316" s="6" t="s">
        <v>70</v>
      </c>
      <c r="J316" s="6" t="s">
        <v>85</v>
      </c>
      <c r="K316" s="6" t="s">
        <v>45</v>
      </c>
      <c r="L316" s="6" t="s">
        <v>46</v>
      </c>
      <c r="M316" s="6" t="s">
        <v>48</v>
      </c>
      <c r="N316" s="6" t="s">
        <v>48</v>
      </c>
      <c r="O316" s="6" t="s">
        <v>48</v>
      </c>
      <c r="P316" s="6" t="s">
        <v>48</v>
      </c>
      <c r="Q316" s="2">
        <v>35.0</v>
      </c>
      <c r="R316" s="2">
        <v>29.0</v>
      </c>
      <c r="S316" s="9">
        <v>0.0</v>
      </c>
    </row>
    <row r="317" ht="14.25" customHeight="1">
      <c r="A317" s="11" t="s">
        <v>2209</v>
      </c>
      <c r="B317" s="2" t="s">
        <v>2210</v>
      </c>
      <c r="D317" s="2" t="s">
        <v>2211</v>
      </c>
      <c r="E317" s="5">
        <v>45492.0</v>
      </c>
      <c r="H317" s="6" t="s">
        <v>55</v>
      </c>
      <c r="I317" s="6" t="s">
        <v>84</v>
      </c>
      <c r="J317" s="6" t="s">
        <v>91</v>
      </c>
      <c r="K317" s="6" t="s">
        <v>45</v>
      </c>
      <c r="L317" s="6" t="s">
        <v>46</v>
      </c>
      <c r="M317" s="6" t="s">
        <v>48</v>
      </c>
      <c r="N317" s="6" t="s">
        <v>48</v>
      </c>
      <c r="O317" s="6" t="s">
        <v>48</v>
      </c>
      <c r="P317" s="6" t="s">
        <v>48</v>
      </c>
      <c r="Q317" s="2">
        <v>31.0</v>
      </c>
      <c r="R317" s="2">
        <v>41.0</v>
      </c>
      <c r="S317" s="9">
        <v>2.0</v>
      </c>
    </row>
    <row r="318" ht="14.25" customHeight="1">
      <c r="A318" s="11" t="s">
        <v>2212</v>
      </c>
      <c r="B318" s="2" t="s">
        <v>138</v>
      </c>
      <c r="D318" s="2" t="s">
        <v>2213</v>
      </c>
      <c r="E318" s="5">
        <v>45487.0</v>
      </c>
      <c r="H318" s="6" t="s">
        <v>55</v>
      </c>
      <c r="I318" s="6" t="s">
        <v>84</v>
      </c>
      <c r="J318" s="6" t="s">
        <v>959</v>
      </c>
      <c r="K318" s="6" t="s">
        <v>45</v>
      </c>
      <c r="L318" s="6" t="s">
        <v>92</v>
      </c>
      <c r="M318" s="6" t="s">
        <v>257</v>
      </c>
      <c r="N318" s="6" t="s">
        <v>48</v>
      </c>
      <c r="O318" s="6" t="s">
        <v>48</v>
      </c>
      <c r="P318" s="6" t="s">
        <v>48</v>
      </c>
      <c r="Q318" s="2">
        <v>4.0</v>
      </c>
      <c r="R318" s="2">
        <v>0.0</v>
      </c>
      <c r="S318" s="9">
        <v>0.0</v>
      </c>
    </row>
    <row r="319" ht="14.25" customHeight="1">
      <c r="A319" s="11" t="s">
        <v>2214</v>
      </c>
      <c r="B319" s="2" t="s">
        <v>2215</v>
      </c>
      <c r="D319" s="2" t="s">
        <v>2216</v>
      </c>
      <c r="E319" s="5">
        <v>45481.0</v>
      </c>
      <c r="H319" s="6" t="s">
        <v>69</v>
      </c>
      <c r="I319" s="6" t="s">
        <v>140</v>
      </c>
      <c r="J319" s="6" t="s">
        <v>101</v>
      </c>
      <c r="K319" s="6" t="s">
        <v>142</v>
      </c>
      <c r="L319" s="6" t="s">
        <v>92</v>
      </c>
      <c r="M319" s="6" t="s">
        <v>48</v>
      </c>
      <c r="N319" s="6" t="s">
        <v>2217</v>
      </c>
      <c r="O319" s="6" t="s">
        <v>48</v>
      </c>
      <c r="P319" s="6" t="s">
        <v>48</v>
      </c>
      <c r="Q319" s="2">
        <v>1.0</v>
      </c>
      <c r="R319" s="2">
        <v>1.0</v>
      </c>
      <c r="S319" s="9">
        <v>0.0</v>
      </c>
    </row>
    <row r="320" ht="14.25" customHeight="1">
      <c r="A320" s="11" t="s">
        <v>2218</v>
      </c>
      <c r="B320" s="2" t="s">
        <v>2219</v>
      </c>
      <c r="D320" s="2" t="s">
        <v>2220</v>
      </c>
      <c r="E320" s="5">
        <v>45479.0</v>
      </c>
      <c r="H320" s="6" t="s">
        <v>69</v>
      </c>
      <c r="I320" s="6" t="s">
        <v>140</v>
      </c>
      <c r="J320" s="6" t="s">
        <v>141</v>
      </c>
      <c r="K320" s="6" t="s">
        <v>142</v>
      </c>
      <c r="L320" s="6" t="s">
        <v>46</v>
      </c>
      <c r="M320" s="6" t="s">
        <v>48</v>
      </c>
      <c r="N320" s="6" t="s">
        <v>2221</v>
      </c>
      <c r="O320" s="6" t="s">
        <v>48</v>
      </c>
      <c r="P320" s="6" t="s">
        <v>48</v>
      </c>
      <c r="Q320" s="2">
        <v>8.0</v>
      </c>
      <c r="R320" s="2">
        <v>34.0</v>
      </c>
      <c r="S320" s="9">
        <v>0.0</v>
      </c>
    </row>
    <row r="321" ht="14.25" customHeight="1">
      <c r="A321" s="11" t="s">
        <v>2222</v>
      </c>
      <c r="B321" s="2" t="s">
        <v>138</v>
      </c>
      <c r="D321" s="2" t="s">
        <v>2223</v>
      </c>
      <c r="E321" s="5">
        <v>45479.0</v>
      </c>
      <c r="H321" s="6" t="s">
        <v>69</v>
      </c>
      <c r="I321" s="6" t="s">
        <v>140</v>
      </c>
      <c r="J321" s="6" t="s">
        <v>141</v>
      </c>
      <c r="K321" s="6" t="s">
        <v>142</v>
      </c>
      <c r="L321" s="6" t="s">
        <v>46</v>
      </c>
      <c r="M321" s="6" t="s">
        <v>48</v>
      </c>
      <c r="N321" s="6" t="s">
        <v>278</v>
      </c>
      <c r="O321" s="6" t="s">
        <v>48</v>
      </c>
      <c r="P321" s="6" t="s">
        <v>48</v>
      </c>
      <c r="Q321" s="2">
        <v>0.0</v>
      </c>
      <c r="R321" s="2">
        <v>1.0</v>
      </c>
      <c r="S321" s="9">
        <v>0.0</v>
      </c>
    </row>
    <row r="322" ht="14.25" customHeight="1">
      <c r="A322" s="11" t="s">
        <v>2224</v>
      </c>
      <c r="B322" s="2" t="s">
        <v>2225</v>
      </c>
      <c r="D322" s="2" t="s">
        <v>2226</v>
      </c>
      <c r="E322" s="5">
        <v>45478.0</v>
      </c>
      <c r="H322" s="6" t="s">
        <v>42</v>
      </c>
      <c r="I322" s="6" t="s">
        <v>43</v>
      </c>
      <c r="J322" s="6" t="s">
        <v>91</v>
      </c>
      <c r="K322" s="6" t="s">
        <v>45</v>
      </c>
      <c r="L322" s="6" t="s">
        <v>46</v>
      </c>
      <c r="M322" s="6" t="s">
        <v>48</v>
      </c>
      <c r="N322" s="6" t="s">
        <v>48</v>
      </c>
      <c r="O322" s="6" t="s">
        <v>48</v>
      </c>
      <c r="P322" s="6" t="s">
        <v>48</v>
      </c>
      <c r="Q322" s="2">
        <v>5.0</v>
      </c>
      <c r="R322" s="2">
        <v>8.0</v>
      </c>
      <c r="S322" s="9">
        <v>0.0</v>
      </c>
    </row>
    <row r="323" ht="14.25" customHeight="1">
      <c r="A323" s="11" t="s">
        <v>2227</v>
      </c>
      <c r="B323" s="2" t="s">
        <v>2228</v>
      </c>
      <c r="D323" s="2" t="s">
        <v>2229</v>
      </c>
      <c r="E323" s="5">
        <v>45476.0</v>
      </c>
      <c r="H323" s="6" t="s">
        <v>55</v>
      </c>
      <c r="I323" s="6" t="s">
        <v>130</v>
      </c>
      <c r="J323" s="6" t="s">
        <v>151</v>
      </c>
      <c r="K323" s="6" t="s">
        <v>45</v>
      </c>
      <c r="L323" s="6" t="s">
        <v>46</v>
      </c>
      <c r="M323" s="6" t="s">
        <v>48</v>
      </c>
      <c r="N323" s="6" t="s">
        <v>1698</v>
      </c>
      <c r="O323" s="6" t="s">
        <v>48</v>
      </c>
      <c r="P323" s="6" t="s">
        <v>48</v>
      </c>
      <c r="Q323" s="2">
        <v>1.0</v>
      </c>
      <c r="R323" s="2">
        <v>0.0</v>
      </c>
      <c r="S323" s="9">
        <v>0.0</v>
      </c>
    </row>
    <row r="324" ht="14.25" customHeight="1">
      <c r="A324" s="11" t="s">
        <v>2230</v>
      </c>
      <c r="B324" s="2" t="s">
        <v>2225</v>
      </c>
      <c r="D324" s="2" t="s">
        <v>2231</v>
      </c>
      <c r="E324" s="5">
        <v>45475.0</v>
      </c>
      <c r="H324" s="6" t="s">
        <v>69</v>
      </c>
      <c r="I324" s="6" t="s">
        <v>140</v>
      </c>
      <c r="J324" s="6" t="s">
        <v>141</v>
      </c>
      <c r="K324" s="6" t="s">
        <v>142</v>
      </c>
      <c r="L324" s="6" t="s">
        <v>46</v>
      </c>
      <c r="M324" s="6" t="s">
        <v>1597</v>
      </c>
      <c r="N324" s="6" t="s">
        <v>48</v>
      </c>
      <c r="O324" s="6" t="s">
        <v>48</v>
      </c>
      <c r="P324" s="6" t="s">
        <v>48</v>
      </c>
      <c r="Q324" s="2">
        <v>2.0</v>
      </c>
      <c r="R324" s="2">
        <v>6.0</v>
      </c>
      <c r="S324" s="9">
        <v>0.0</v>
      </c>
    </row>
    <row r="325" ht="14.25" customHeight="1">
      <c r="A325" s="11" t="s">
        <v>2232</v>
      </c>
      <c r="B325" s="2" t="s">
        <v>138</v>
      </c>
      <c r="D325" s="2" t="s">
        <v>1141</v>
      </c>
      <c r="E325" s="5">
        <v>45474.0</v>
      </c>
      <c r="H325" s="6" t="s">
        <v>42</v>
      </c>
      <c r="I325" s="6" t="s">
        <v>43</v>
      </c>
      <c r="J325" s="6" t="s">
        <v>44</v>
      </c>
      <c r="K325" s="6" t="s">
        <v>45</v>
      </c>
      <c r="L325" s="6" t="s">
        <v>46</v>
      </c>
      <c r="M325" s="6" t="s">
        <v>1142</v>
      </c>
      <c r="N325" s="6" t="s">
        <v>48</v>
      </c>
      <c r="O325" s="6" t="s">
        <v>48</v>
      </c>
      <c r="P325" s="6" t="s">
        <v>48</v>
      </c>
      <c r="Q325" s="2">
        <v>17.0</v>
      </c>
      <c r="R325" s="2">
        <v>12.0</v>
      </c>
      <c r="S325" s="9">
        <v>0.0</v>
      </c>
    </row>
    <row r="326" ht="14.25" customHeight="1">
      <c r="A326" s="11" t="s">
        <v>2233</v>
      </c>
      <c r="B326" s="2" t="s">
        <v>138</v>
      </c>
      <c r="D326" s="2" t="s">
        <v>2234</v>
      </c>
      <c r="E326" s="5">
        <v>45474.0</v>
      </c>
      <c r="H326" s="6" t="s">
        <v>42</v>
      </c>
      <c r="I326" s="6" t="s">
        <v>979</v>
      </c>
      <c r="J326" s="6" t="s">
        <v>141</v>
      </c>
      <c r="K326" s="6" t="s">
        <v>142</v>
      </c>
      <c r="L326" s="6" t="s">
        <v>46</v>
      </c>
      <c r="M326" s="6" t="s">
        <v>2235</v>
      </c>
      <c r="N326" s="6" t="s">
        <v>48</v>
      </c>
      <c r="O326" s="6" t="s">
        <v>2236</v>
      </c>
      <c r="P326" s="6" t="s">
        <v>48</v>
      </c>
      <c r="Q326" s="2">
        <v>1.0</v>
      </c>
      <c r="R326" s="2">
        <v>2.0</v>
      </c>
      <c r="S326" s="9">
        <v>0.0</v>
      </c>
    </row>
    <row r="327" ht="14.25" customHeight="1">
      <c r="A327" s="11" t="s">
        <v>2237</v>
      </c>
      <c r="B327" s="2" t="s">
        <v>2238</v>
      </c>
      <c r="D327" s="2" t="s">
        <v>2239</v>
      </c>
      <c r="E327" s="5">
        <v>45471.0</v>
      </c>
      <c r="H327" s="6" t="s">
        <v>69</v>
      </c>
      <c r="I327" s="6" t="s">
        <v>140</v>
      </c>
      <c r="J327" s="6" t="s">
        <v>101</v>
      </c>
      <c r="K327" s="6" t="s">
        <v>142</v>
      </c>
      <c r="L327" s="6" t="s">
        <v>46</v>
      </c>
      <c r="M327" s="6" t="s">
        <v>48</v>
      </c>
      <c r="N327" s="6" t="s">
        <v>48</v>
      </c>
      <c r="O327" s="6" t="s">
        <v>48</v>
      </c>
      <c r="P327" s="6" t="s">
        <v>1203</v>
      </c>
      <c r="Q327" s="2">
        <v>1.0</v>
      </c>
      <c r="R327" s="2">
        <v>4.0</v>
      </c>
      <c r="S327" s="9">
        <v>0.0</v>
      </c>
    </row>
    <row r="328" ht="14.25" customHeight="1">
      <c r="A328" s="11" t="s">
        <v>2240</v>
      </c>
      <c r="B328" s="2" t="s">
        <v>1249</v>
      </c>
      <c r="D328" s="2" t="s">
        <v>2241</v>
      </c>
      <c r="E328" s="5">
        <v>45471.0</v>
      </c>
      <c r="H328" s="6" t="s">
        <v>69</v>
      </c>
      <c r="I328" s="6" t="s">
        <v>140</v>
      </c>
      <c r="J328" s="6" t="s">
        <v>91</v>
      </c>
      <c r="K328" s="6" t="s">
        <v>45</v>
      </c>
      <c r="L328" s="6" t="s">
        <v>46</v>
      </c>
      <c r="M328" s="6" t="s">
        <v>48</v>
      </c>
      <c r="N328" s="6" t="s">
        <v>48</v>
      </c>
      <c r="O328" s="6" t="s">
        <v>1562</v>
      </c>
      <c r="P328" s="6" t="s">
        <v>1475</v>
      </c>
      <c r="Q328" s="2">
        <v>10.0</v>
      </c>
      <c r="R328" s="2">
        <v>42.0</v>
      </c>
      <c r="S328" s="9">
        <v>0.0</v>
      </c>
    </row>
    <row r="329" ht="14.25" customHeight="1">
      <c r="A329" s="11" t="s">
        <v>2242</v>
      </c>
      <c r="B329" s="2" t="s">
        <v>1249</v>
      </c>
      <c r="D329" s="2" t="s">
        <v>2243</v>
      </c>
      <c r="E329" s="5">
        <v>45468.0</v>
      </c>
      <c r="H329" s="6" t="s">
        <v>55</v>
      </c>
      <c r="I329" s="6" t="s">
        <v>130</v>
      </c>
      <c r="J329" s="6" t="s">
        <v>74</v>
      </c>
      <c r="K329" s="6" t="s">
        <v>45</v>
      </c>
      <c r="L329" s="6" t="s">
        <v>92</v>
      </c>
      <c r="M329" s="6" t="s">
        <v>48</v>
      </c>
      <c r="N329" s="6" t="s">
        <v>48</v>
      </c>
      <c r="O329" s="6" t="s">
        <v>48</v>
      </c>
      <c r="P329" s="6" t="s">
        <v>48</v>
      </c>
      <c r="Q329" s="2">
        <v>35.0</v>
      </c>
      <c r="R329" s="2">
        <v>13.0</v>
      </c>
      <c r="S329" s="9">
        <v>1.0</v>
      </c>
    </row>
    <row r="330" ht="14.25" customHeight="1">
      <c r="A330" s="11" t="s">
        <v>2244</v>
      </c>
      <c r="B330" s="2" t="s">
        <v>1145</v>
      </c>
      <c r="D330" s="2" t="s">
        <v>1146</v>
      </c>
      <c r="E330" s="5">
        <v>45468.0</v>
      </c>
      <c r="H330" s="6" t="s">
        <v>69</v>
      </c>
      <c r="I330" s="6" t="s">
        <v>140</v>
      </c>
      <c r="J330" s="6" t="s">
        <v>141</v>
      </c>
      <c r="K330" s="6" t="s">
        <v>142</v>
      </c>
      <c r="L330" s="6" t="s">
        <v>46</v>
      </c>
      <c r="M330" s="6" t="s">
        <v>2245</v>
      </c>
      <c r="N330" s="6" t="s">
        <v>48</v>
      </c>
      <c r="O330" s="6" t="s">
        <v>48</v>
      </c>
      <c r="P330" s="6" t="s">
        <v>48</v>
      </c>
      <c r="Q330" s="2">
        <v>1.0</v>
      </c>
      <c r="R330" s="2">
        <v>10.0</v>
      </c>
      <c r="S330" s="9">
        <v>0.0</v>
      </c>
    </row>
    <row r="331" ht="14.25" customHeight="1">
      <c r="A331" s="11" t="s">
        <v>2246</v>
      </c>
      <c r="B331" s="2" t="s">
        <v>2174</v>
      </c>
      <c r="D331" s="2" t="s">
        <v>2247</v>
      </c>
      <c r="E331" s="5">
        <v>45466.0</v>
      </c>
      <c r="H331" s="6" t="s">
        <v>55</v>
      </c>
      <c r="I331" s="6" t="s">
        <v>84</v>
      </c>
      <c r="J331" s="6" t="s">
        <v>151</v>
      </c>
      <c r="K331" s="6" t="s">
        <v>45</v>
      </c>
      <c r="L331" s="6" t="s">
        <v>46</v>
      </c>
      <c r="M331" s="6" t="s">
        <v>2248</v>
      </c>
      <c r="N331" s="6" t="s">
        <v>48</v>
      </c>
      <c r="O331" s="6" t="s">
        <v>48</v>
      </c>
      <c r="P331" s="6" t="s">
        <v>48</v>
      </c>
      <c r="Q331" s="2">
        <v>31.0</v>
      </c>
      <c r="R331" s="2">
        <v>7.0</v>
      </c>
      <c r="S331" s="9">
        <v>2.0</v>
      </c>
    </row>
    <row r="332" ht="14.25" customHeight="1">
      <c r="A332" s="11" t="s">
        <v>2249</v>
      </c>
      <c r="B332" s="2" t="s">
        <v>2250</v>
      </c>
      <c r="D332" s="2" t="s">
        <v>2251</v>
      </c>
      <c r="E332" s="5">
        <v>45466.0</v>
      </c>
      <c r="G332" s="2" t="s">
        <v>2252</v>
      </c>
      <c r="H332" s="6" t="s">
        <v>69</v>
      </c>
      <c r="I332" s="6" t="s">
        <v>140</v>
      </c>
      <c r="J332" s="6" t="s">
        <v>141</v>
      </c>
      <c r="K332" s="6" t="s">
        <v>142</v>
      </c>
      <c r="L332" s="6" t="s">
        <v>46</v>
      </c>
      <c r="M332" s="6" t="s">
        <v>2253</v>
      </c>
      <c r="N332" s="6" t="s">
        <v>48</v>
      </c>
      <c r="O332" s="6" t="s">
        <v>48</v>
      </c>
      <c r="P332" s="6" t="s">
        <v>1475</v>
      </c>
      <c r="Q332" s="2">
        <v>14.0</v>
      </c>
      <c r="R332" s="2">
        <v>6.0</v>
      </c>
      <c r="S332" s="9">
        <v>0.0</v>
      </c>
    </row>
    <row r="333" ht="14.25" customHeight="1">
      <c r="A333" s="11" t="s">
        <v>2254</v>
      </c>
      <c r="B333" s="2" t="s">
        <v>521</v>
      </c>
      <c r="D333" s="2" t="s">
        <v>2255</v>
      </c>
      <c r="E333" s="5">
        <v>45465.0</v>
      </c>
      <c r="G333" s="2" t="s">
        <v>2256</v>
      </c>
      <c r="H333" s="6" t="s">
        <v>69</v>
      </c>
      <c r="I333" s="6" t="s">
        <v>70</v>
      </c>
      <c r="J333" s="6" t="s">
        <v>151</v>
      </c>
      <c r="K333" s="6" t="s">
        <v>45</v>
      </c>
      <c r="L333" s="6" t="s">
        <v>46</v>
      </c>
      <c r="M333" s="6" t="s">
        <v>48</v>
      </c>
      <c r="N333" s="6" t="s">
        <v>2257</v>
      </c>
      <c r="O333" s="6" t="s">
        <v>48</v>
      </c>
      <c r="P333" s="6" t="s">
        <v>48</v>
      </c>
      <c r="Q333" s="2">
        <v>4.0</v>
      </c>
      <c r="R333" s="2">
        <v>0.0</v>
      </c>
      <c r="S333" s="9">
        <v>0.0</v>
      </c>
    </row>
    <row r="334" ht="14.25" customHeight="1">
      <c r="A334" s="11" t="s">
        <v>2258</v>
      </c>
      <c r="B334" s="2" t="s">
        <v>97</v>
      </c>
      <c r="C334" s="2" t="s">
        <v>2259</v>
      </c>
      <c r="D334" s="2" t="s">
        <v>708</v>
      </c>
      <c r="E334" s="5">
        <v>45462.0</v>
      </c>
      <c r="H334" s="6" t="s">
        <v>69</v>
      </c>
      <c r="I334" s="6" t="s">
        <v>70</v>
      </c>
      <c r="J334" s="6" t="s">
        <v>151</v>
      </c>
      <c r="K334" s="6" t="s">
        <v>45</v>
      </c>
      <c r="L334" s="6" t="s">
        <v>46</v>
      </c>
      <c r="M334" s="6" t="s">
        <v>48</v>
      </c>
      <c r="N334" s="6" t="s">
        <v>2260</v>
      </c>
      <c r="O334" s="6" t="s">
        <v>48</v>
      </c>
      <c r="P334" s="6" t="s">
        <v>48</v>
      </c>
      <c r="Q334" s="2">
        <v>9.0</v>
      </c>
      <c r="R334" s="2">
        <v>2.0</v>
      </c>
      <c r="S334" s="9">
        <v>0.0</v>
      </c>
    </row>
    <row r="335" ht="14.25" customHeight="1">
      <c r="A335" s="11" t="s">
        <v>2261</v>
      </c>
      <c r="B335" s="2" t="s">
        <v>1249</v>
      </c>
      <c r="D335" s="2" t="s">
        <v>2262</v>
      </c>
      <c r="E335" s="5">
        <v>45458.0</v>
      </c>
      <c r="H335" s="6" t="s">
        <v>55</v>
      </c>
      <c r="I335" s="6" t="s">
        <v>84</v>
      </c>
      <c r="J335" s="6" t="s">
        <v>74</v>
      </c>
      <c r="K335" s="6" t="s">
        <v>45</v>
      </c>
      <c r="L335" s="6" t="s">
        <v>46</v>
      </c>
      <c r="M335" s="6" t="s">
        <v>48</v>
      </c>
      <c r="N335" s="6" t="s">
        <v>48</v>
      </c>
      <c r="O335" s="6" t="s">
        <v>48</v>
      </c>
      <c r="P335" s="6" t="s">
        <v>48</v>
      </c>
      <c r="Q335" s="2">
        <v>10.0</v>
      </c>
      <c r="R335" s="2">
        <v>3.0</v>
      </c>
      <c r="S335" s="9">
        <v>0.0</v>
      </c>
    </row>
    <row r="336" ht="14.25" customHeight="1">
      <c r="A336" s="11" t="s">
        <v>2263</v>
      </c>
      <c r="B336" s="2" t="s">
        <v>138</v>
      </c>
      <c r="D336" s="2" t="s">
        <v>2264</v>
      </c>
      <c r="E336" s="5">
        <v>45456.0</v>
      </c>
      <c r="H336" s="6" t="s">
        <v>69</v>
      </c>
      <c r="I336" s="6" t="s">
        <v>140</v>
      </c>
      <c r="J336" s="6" t="s">
        <v>141</v>
      </c>
      <c r="K336" s="6" t="s">
        <v>142</v>
      </c>
      <c r="L336" s="6" t="s">
        <v>2265</v>
      </c>
      <c r="M336" s="6" t="s">
        <v>48</v>
      </c>
      <c r="N336" s="6" t="s">
        <v>2266</v>
      </c>
      <c r="O336" s="6" t="s">
        <v>48</v>
      </c>
      <c r="P336" s="6" t="s">
        <v>48</v>
      </c>
      <c r="Q336" s="2">
        <v>1.0</v>
      </c>
      <c r="R336" s="2">
        <v>0.0</v>
      </c>
      <c r="S336" s="9">
        <v>0.0</v>
      </c>
    </row>
    <row r="337" ht="14.25" customHeight="1">
      <c r="A337" s="11" t="s">
        <v>2267</v>
      </c>
      <c r="B337" s="2" t="s">
        <v>2174</v>
      </c>
      <c r="D337" s="2" t="s">
        <v>2268</v>
      </c>
      <c r="E337" s="5">
        <v>45454.0</v>
      </c>
      <c r="H337" s="6" t="s">
        <v>69</v>
      </c>
      <c r="I337" s="6" t="s">
        <v>140</v>
      </c>
      <c r="J337" s="6" t="s">
        <v>141</v>
      </c>
      <c r="K337" s="6" t="s">
        <v>142</v>
      </c>
      <c r="L337" s="6" t="s">
        <v>46</v>
      </c>
      <c r="M337" s="6" t="s">
        <v>2269</v>
      </c>
      <c r="N337" s="6" t="s">
        <v>48</v>
      </c>
      <c r="O337" s="6" t="s">
        <v>48</v>
      </c>
      <c r="P337" s="6" t="s">
        <v>2270</v>
      </c>
      <c r="Q337" s="2">
        <v>7.0</v>
      </c>
      <c r="R337" s="2">
        <v>9.0</v>
      </c>
      <c r="S337" s="9">
        <v>0.0</v>
      </c>
    </row>
    <row r="338" ht="14.25" customHeight="1">
      <c r="A338" s="11" t="s">
        <v>2271</v>
      </c>
      <c r="B338" s="2" t="s">
        <v>2272</v>
      </c>
      <c r="C338" s="2" t="s">
        <v>2273</v>
      </c>
      <c r="D338" s="2" t="s">
        <v>2274</v>
      </c>
      <c r="E338" s="5">
        <v>45454.0</v>
      </c>
      <c r="H338" s="6" t="s">
        <v>55</v>
      </c>
      <c r="I338" s="6" t="s">
        <v>130</v>
      </c>
      <c r="J338" s="6" t="s">
        <v>74</v>
      </c>
      <c r="K338" s="6" t="s">
        <v>142</v>
      </c>
      <c r="L338" s="6" t="s">
        <v>46</v>
      </c>
      <c r="M338" s="6" t="s">
        <v>48</v>
      </c>
      <c r="N338" s="6" t="s">
        <v>48</v>
      </c>
      <c r="O338" s="6" t="s">
        <v>48</v>
      </c>
      <c r="P338" s="6" t="s">
        <v>48</v>
      </c>
      <c r="Q338" s="2">
        <v>3.0</v>
      </c>
      <c r="R338" s="2">
        <v>0.0</v>
      </c>
      <c r="S338" s="9">
        <v>0.0</v>
      </c>
    </row>
    <row r="339" ht="14.25" customHeight="1">
      <c r="A339" s="11" t="s">
        <v>2275</v>
      </c>
      <c r="B339" s="2" t="s">
        <v>2276</v>
      </c>
      <c r="D339" s="2" t="s">
        <v>2277</v>
      </c>
      <c r="E339" s="5">
        <v>45453.0</v>
      </c>
      <c r="H339" s="6" t="s">
        <v>69</v>
      </c>
      <c r="I339" s="6" t="s">
        <v>140</v>
      </c>
      <c r="J339" s="6" t="s">
        <v>141</v>
      </c>
      <c r="K339" s="6" t="s">
        <v>142</v>
      </c>
      <c r="L339" s="6" t="s">
        <v>46</v>
      </c>
      <c r="M339" s="6" t="s">
        <v>48</v>
      </c>
      <c r="N339" s="6" t="s">
        <v>48</v>
      </c>
      <c r="O339" s="6" t="s">
        <v>48</v>
      </c>
      <c r="P339" s="6" t="s">
        <v>48</v>
      </c>
      <c r="Q339" s="2">
        <v>1.0</v>
      </c>
      <c r="R339" s="2">
        <v>4.0</v>
      </c>
      <c r="S339" s="9">
        <v>0.0</v>
      </c>
    </row>
    <row r="340" ht="14.25" customHeight="1">
      <c r="A340" s="11" t="s">
        <v>2278</v>
      </c>
      <c r="B340" s="2" t="s">
        <v>138</v>
      </c>
      <c r="C340" s="2" t="s">
        <v>1170</v>
      </c>
      <c r="D340" s="2" t="s">
        <v>1171</v>
      </c>
      <c r="E340" s="5">
        <v>45453.0</v>
      </c>
      <c r="H340" s="6" t="s">
        <v>69</v>
      </c>
      <c r="I340" s="6" t="s">
        <v>70</v>
      </c>
      <c r="J340" s="6" t="s">
        <v>85</v>
      </c>
      <c r="K340" s="6" t="s">
        <v>45</v>
      </c>
      <c r="L340" s="6" t="s">
        <v>46</v>
      </c>
      <c r="M340" s="6" t="s">
        <v>1172</v>
      </c>
      <c r="N340" s="6" t="s">
        <v>48</v>
      </c>
      <c r="O340" s="6" t="s">
        <v>48</v>
      </c>
      <c r="P340" s="6" t="s">
        <v>48</v>
      </c>
      <c r="Q340" s="2">
        <v>1.0</v>
      </c>
      <c r="R340" s="2">
        <v>1.0</v>
      </c>
      <c r="S340" s="9">
        <v>0.0</v>
      </c>
    </row>
    <row r="341" ht="14.25" customHeight="1">
      <c r="A341" s="11" t="s">
        <v>2279</v>
      </c>
      <c r="B341" s="2" t="s">
        <v>1230</v>
      </c>
      <c r="D341" s="2" t="s">
        <v>2280</v>
      </c>
      <c r="E341" s="5">
        <v>45453.0</v>
      </c>
      <c r="H341" s="6" t="s">
        <v>42</v>
      </c>
      <c r="I341" s="6" t="s">
        <v>157</v>
      </c>
      <c r="J341" s="6" t="s">
        <v>91</v>
      </c>
      <c r="K341" s="6" t="s">
        <v>45</v>
      </c>
      <c r="L341" s="6" t="s">
        <v>46</v>
      </c>
      <c r="M341" s="6" t="s">
        <v>48</v>
      </c>
      <c r="N341" s="6" t="s">
        <v>48</v>
      </c>
      <c r="O341" s="6" t="s">
        <v>48</v>
      </c>
      <c r="P341" s="6" t="s">
        <v>48</v>
      </c>
      <c r="Q341" s="2">
        <v>17.0</v>
      </c>
      <c r="R341" s="2">
        <v>13.0</v>
      </c>
      <c r="S341" s="9">
        <v>3.0</v>
      </c>
    </row>
    <row r="342" ht="14.25" customHeight="1">
      <c r="A342" s="11" t="s">
        <v>2281</v>
      </c>
      <c r="B342" s="2" t="s">
        <v>1249</v>
      </c>
      <c r="C342" s="2" t="s">
        <v>2282</v>
      </c>
      <c r="D342" s="2" t="s">
        <v>2283</v>
      </c>
      <c r="E342" s="5">
        <v>45452.0</v>
      </c>
      <c r="H342" s="6" t="s">
        <v>69</v>
      </c>
      <c r="I342" s="6" t="s">
        <v>140</v>
      </c>
      <c r="J342" s="6" t="s">
        <v>151</v>
      </c>
      <c r="K342" s="6" t="s">
        <v>45</v>
      </c>
      <c r="L342" s="6" t="s">
        <v>46</v>
      </c>
      <c r="M342" s="6" t="s">
        <v>48</v>
      </c>
      <c r="N342" s="6" t="s">
        <v>2284</v>
      </c>
      <c r="O342" s="6" t="s">
        <v>48</v>
      </c>
      <c r="P342" s="6" t="s">
        <v>48</v>
      </c>
      <c r="Q342" s="2">
        <v>2.0</v>
      </c>
      <c r="R342" s="2">
        <v>0.0</v>
      </c>
      <c r="S342" s="9">
        <v>1.0</v>
      </c>
    </row>
    <row r="343" ht="14.25" customHeight="1">
      <c r="A343" s="12" t="s">
        <v>2285</v>
      </c>
      <c r="B343" s="2" t="s">
        <v>2286</v>
      </c>
      <c r="D343" s="2" t="s">
        <v>708</v>
      </c>
      <c r="E343" s="5">
        <v>45450.0</v>
      </c>
      <c r="H343" s="9"/>
      <c r="I343" s="9"/>
      <c r="J343" s="9"/>
      <c r="K343" s="9"/>
      <c r="L343" s="9"/>
      <c r="M343" s="9"/>
      <c r="N343" s="9"/>
      <c r="O343" s="9"/>
      <c r="P343" s="9"/>
      <c r="Q343" s="2">
        <v>3.0</v>
      </c>
      <c r="R343" s="2">
        <v>0.0</v>
      </c>
      <c r="S343" s="9">
        <v>0.0</v>
      </c>
    </row>
    <row r="344" ht="14.25" customHeight="1">
      <c r="A344" s="11" t="s">
        <v>2287</v>
      </c>
      <c r="B344" s="2" t="s">
        <v>2288</v>
      </c>
      <c r="D344" s="2" t="s">
        <v>2289</v>
      </c>
      <c r="E344" s="5">
        <v>45450.0</v>
      </c>
      <c r="H344" s="6" t="s">
        <v>69</v>
      </c>
      <c r="I344" s="6" t="s">
        <v>140</v>
      </c>
      <c r="J344" s="6" t="s">
        <v>141</v>
      </c>
      <c r="K344" s="6" t="s">
        <v>142</v>
      </c>
      <c r="L344" s="6" t="s">
        <v>92</v>
      </c>
      <c r="M344" s="6" t="s">
        <v>2290</v>
      </c>
      <c r="N344" s="6" t="s">
        <v>48</v>
      </c>
      <c r="O344" s="6" t="s">
        <v>48</v>
      </c>
      <c r="P344" s="6" t="s">
        <v>48</v>
      </c>
      <c r="Q344" s="2">
        <v>0.0</v>
      </c>
      <c r="R344" s="2">
        <v>1.0</v>
      </c>
      <c r="S344" s="9">
        <v>0.0</v>
      </c>
    </row>
    <row r="345" ht="14.25" customHeight="1">
      <c r="A345" s="11" t="s">
        <v>2291</v>
      </c>
      <c r="B345" s="2" t="s">
        <v>2047</v>
      </c>
      <c r="D345" s="2" t="s">
        <v>2292</v>
      </c>
      <c r="E345" s="5">
        <v>45450.0</v>
      </c>
      <c r="G345" s="2" t="s">
        <v>2293</v>
      </c>
      <c r="H345" s="6" t="s">
        <v>69</v>
      </c>
      <c r="I345" s="6" t="s">
        <v>70</v>
      </c>
      <c r="J345" s="6" t="s">
        <v>452</v>
      </c>
      <c r="K345" s="6" t="s">
        <v>45</v>
      </c>
      <c r="L345" s="6" t="s">
        <v>46</v>
      </c>
      <c r="M345" s="6" t="s">
        <v>48</v>
      </c>
      <c r="N345" s="6" t="s">
        <v>48</v>
      </c>
      <c r="O345" s="6" t="s">
        <v>48</v>
      </c>
      <c r="P345" s="6" t="s">
        <v>48</v>
      </c>
      <c r="Q345" s="2">
        <v>137.0</v>
      </c>
      <c r="R345" s="2">
        <v>40.0</v>
      </c>
      <c r="S345" s="9">
        <v>0.0</v>
      </c>
    </row>
    <row r="346" ht="14.25" customHeight="1">
      <c r="A346" s="11" t="s">
        <v>2294</v>
      </c>
      <c r="B346" s="2" t="s">
        <v>2295</v>
      </c>
      <c r="D346" s="2" t="s">
        <v>2296</v>
      </c>
      <c r="E346" s="5">
        <v>45448.0</v>
      </c>
      <c r="H346" s="6" t="s">
        <v>69</v>
      </c>
      <c r="I346" s="6" t="s">
        <v>140</v>
      </c>
      <c r="J346" s="6" t="s">
        <v>101</v>
      </c>
      <c r="K346" s="6" t="s">
        <v>142</v>
      </c>
      <c r="L346" s="6" t="s">
        <v>46</v>
      </c>
      <c r="M346" s="6" t="s">
        <v>48</v>
      </c>
      <c r="N346" s="6" t="s">
        <v>278</v>
      </c>
      <c r="O346" s="6" t="s">
        <v>48</v>
      </c>
      <c r="P346" s="6" t="s">
        <v>2297</v>
      </c>
      <c r="Q346" s="2">
        <v>9.0</v>
      </c>
      <c r="R346" s="2">
        <v>19.0</v>
      </c>
      <c r="S346" s="9">
        <v>0.0</v>
      </c>
    </row>
    <row r="347" ht="14.25" customHeight="1">
      <c r="A347" s="11" t="s">
        <v>2298</v>
      </c>
      <c r="B347" s="2" t="s">
        <v>2299</v>
      </c>
      <c r="D347" s="2" t="s">
        <v>2300</v>
      </c>
      <c r="E347" s="5">
        <v>45448.0</v>
      </c>
      <c r="H347" s="6" t="s">
        <v>69</v>
      </c>
      <c r="I347" s="6" t="s">
        <v>70</v>
      </c>
      <c r="J347" s="6" t="s">
        <v>85</v>
      </c>
      <c r="K347" s="6" t="s">
        <v>45</v>
      </c>
      <c r="L347" s="6" t="s">
        <v>46</v>
      </c>
      <c r="M347" s="6" t="s">
        <v>2301</v>
      </c>
      <c r="N347" s="6" t="s">
        <v>48</v>
      </c>
      <c r="O347" s="6" t="s">
        <v>48</v>
      </c>
      <c r="P347" s="6" t="s">
        <v>48</v>
      </c>
      <c r="Q347" s="2">
        <v>10.0</v>
      </c>
      <c r="R347" s="2">
        <v>4.0</v>
      </c>
      <c r="S347" s="9">
        <v>1.0</v>
      </c>
    </row>
    <row r="348" ht="14.25" customHeight="1">
      <c r="A348" s="11" t="s">
        <v>2302</v>
      </c>
      <c r="B348" s="2" t="s">
        <v>2303</v>
      </c>
      <c r="D348" s="2" t="s">
        <v>2304</v>
      </c>
      <c r="E348" s="5">
        <v>45447.0</v>
      </c>
      <c r="H348" s="6" t="s">
        <v>69</v>
      </c>
      <c r="I348" s="6" t="s">
        <v>140</v>
      </c>
      <c r="J348" s="6" t="s">
        <v>101</v>
      </c>
      <c r="K348" s="6" t="s">
        <v>142</v>
      </c>
      <c r="L348" s="6" t="s">
        <v>46</v>
      </c>
      <c r="M348" s="6" t="s">
        <v>48</v>
      </c>
      <c r="N348" s="6" t="s">
        <v>48</v>
      </c>
      <c r="O348" s="6" t="s">
        <v>48</v>
      </c>
      <c r="P348" s="6" t="s">
        <v>1344</v>
      </c>
      <c r="Q348" s="2">
        <v>3.0</v>
      </c>
      <c r="R348" s="2">
        <v>19.0</v>
      </c>
      <c r="S348" s="9">
        <v>0.0</v>
      </c>
    </row>
    <row r="349" ht="14.25" customHeight="1">
      <c r="A349" s="11" t="s">
        <v>2305</v>
      </c>
      <c r="B349" s="2" t="s">
        <v>2228</v>
      </c>
      <c r="D349" s="2" t="s">
        <v>2306</v>
      </c>
      <c r="E349" s="5">
        <v>45447.0</v>
      </c>
      <c r="H349" s="6" t="s">
        <v>55</v>
      </c>
      <c r="I349" s="6" t="s">
        <v>84</v>
      </c>
      <c r="J349" s="6" t="s">
        <v>74</v>
      </c>
      <c r="K349" s="6" t="s">
        <v>45</v>
      </c>
      <c r="L349" s="6" t="s">
        <v>92</v>
      </c>
      <c r="M349" s="6" t="s">
        <v>48</v>
      </c>
      <c r="N349" s="6" t="s">
        <v>48</v>
      </c>
      <c r="O349" s="6" t="s">
        <v>48</v>
      </c>
      <c r="P349" s="6" t="s">
        <v>48</v>
      </c>
      <c r="Q349" s="2">
        <v>3.0</v>
      </c>
      <c r="R349" s="2">
        <v>0.0</v>
      </c>
      <c r="S349" s="9">
        <v>1.0</v>
      </c>
    </row>
    <row r="350" ht="14.25" customHeight="1">
      <c r="A350" s="11" t="s">
        <v>2307</v>
      </c>
      <c r="B350" s="2" t="s">
        <v>2308</v>
      </c>
      <c r="D350" s="2" t="s">
        <v>2309</v>
      </c>
      <c r="E350" s="5">
        <v>45447.0</v>
      </c>
      <c r="H350" s="6" t="s">
        <v>69</v>
      </c>
      <c r="I350" s="6" t="s">
        <v>140</v>
      </c>
      <c r="J350" s="6" t="s">
        <v>452</v>
      </c>
      <c r="K350" s="6" t="s">
        <v>142</v>
      </c>
      <c r="L350" s="6" t="s">
        <v>46</v>
      </c>
      <c r="M350" s="6" t="s">
        <v>48</v>
      </c>
      <c r="N350" s="6" t="s">
        <v>1643</v>
      </c>
      <c r="O350" s="6" t="s">
        <v>166</v>
      </c>
      <c r="P350" s="6" t="s">
        <v>48</v>
      </c>
      <c r="Q350" s="2">
        <v>8.0</v>
      </c>
      <c r="R350" s="2">
        <v>17.0</v>
      </c>
      <c r="S350" s="9">
        <v>0.0</v>
      </c>
    </row>
    <row r="351" ht="14.25" customHeight="1">
      <c r="A351" s="11" t="s">
        <v>2310</v>
      </c>
      <c r="B351" s="2" t="s">
        <v>1710</v>
      </c>
      <c r="D351" s="2" t="s">
        <v>2311</v>
      </c>
      <c r="E351" s="5">
        <v>45444.0</v>
      </c>
      <c r="G351" s="2" t="s">
        <v>2312</v>
      </c>
      <c r="H351" s="6" t="s">
        <v>42</v>
      </c>
      <c r="I351" s="6" t="s">
        <v>43</v>
      </c>
      <c r="J351" s="6" t="s">
        <v>44</v>
      </c>
      <c r="K351" s="6" t="s">
        <v>45</v>
      </c>
      <c r="L351" s="6" t="s">
        <v>46</v>
      </c>
      <c r="M351" s="6" t="s">
        <v>2313</v>
      </c>
      <c r="N351" s="6" t="s">
        <v>48</v>
      </c>
      <c r="O351" s="6" t="s">
        <v>48</v>
      </c>
      <c r="P351" s="6" t="s">
        <v>48</v>
      </c>
      <c r="Q351" s="2">
        <v>54.0</v>
      </c>
      <c r="R351" s="2">
        <v>101.0</v>
      </c>
      <c r="S351" s="9">
        <v>0.0</v>
      </c>
    </row>
    <row r="352" ht="14.25" customHeight="1">
      <c r="A352" s="11" t="s">
        <v>2314</v>
      </c>
      <c r="B352" s="2" t="s">
        <v>2315</v>
      </c>
      <c r="D352" s="2" t="s">
        <v>2316</v>
      </c>
      <c r="E352" s="5">
        <v>45441.0</v>
      </c>
      <c r="H352" s="6" t="s">
        <v>69</v>
      </c>
      <c r="I352" s="6" t="s">
        <v>140</v>
      </c>
      <c r="J352" s="6" t="s">
        <v>141</v>
      </c>
      <c r="K352" s="6" t="s">
        <v>142</v>
      </c>
      <c r="L352" s="6" t="s">
        <v>46</v>
      </c>
      <c r="M352" s="6" t="s">
        <v>48</v>
      </c>
      <c r="N352" s="6" t="s">
        <v>2317</v>
      </c>
      <c r="O352" s="6" t="s">
        <v>48</v>
      </c>
      <c r="P352" s="6" t="s">
        <v>2318</v>
      </c>
      <c r="Q352" s="2">
        <v>24.0</v>
      </c>
      <c r="R352" s="2">
        <v>37.0</v>
      </c>
      <c r="S352" s="9">
        <v>0.0</v>
      </c>
    </row>
    <row r="353" ht="14.25" customHeight="1">
      <c r="A353" s="11" t="s">
        <v>2319</v>
      </c>
      <c r="B353" s="2" t="s">
        <v>1129</v>
      </c>
      <c r="D353" s="2" t="s">
        <v>2320</v>
      </c>
      <c r="E353" s="5">
        <v>45441.0</v>
      </c>
      <c r="G353" s="2" t="s">
        <v>2321</v>
      </c>
      <c r="H353" s="6" t="s">
        <v>69</v>
      </c>
      <c r="I353" s="6" t="s">
        <v>70</v>
      </c>
      <c r="J353" s="6" t="s">
        <v>91</v>
      </c>
      <c r="K353" s="6" t="s">
        <v>45</v>
      </c>
      <c r="L353" s="6" t="s">
        <v>46</v>
      </c>
      <c r="M353" s="6" t="s">
        <v>2322</v>
      </c>
      <c r="N353" s="6" t="s">
        <v>48</v>
      </c>
      <c r="O353" s="6" t="s">
        <v>48</v>
      </c>
      <c r="P353" s="6" t="s">
        <v>48</v>
      </c>
      <c r="Q353" s="2">
        <v>8.0</v>
      </c>
      <c r="R353" s="2">
        <v>9.0</v>
      </c>
      <c r="S353" s="9">
        <v>0.0</v>
      </c>
    </row>
    <row r="354" ht="14.25" customHeight="1">
      <c r="A354" s="11" t="s">
        <v>2323</v>
      </c>
      <c r="B354" s="2" t="s">
        <v>138</v>
      </c>
      <c r="D354" s="2" t="s">
        <v>2324</v>
      </c>
      <c r="E354" s="5">
        <v>45440.0</v>
      </c>
      <c r="H354" s="6" t="s">
        <v>69</v>
      </c>
      <c r="I354" s="6" t="s">
        <v>140</v>
      </c>
      <c r="J354" s="6" t="s">
        <v>141</v>
      </c>
      <c r="K354" s="6" t="s">
        <v>142</v>
      </c>
      <c r="L354" s="6" t="s">
        <v>46</v>
      </c>
      <c r="M354" s="6" t="s">
        <v>48</v>
      </c>
      <c r="N354" s="6" t="s">
        <v>48</v>
      </c>
      <c r="O354" s="6" t="s">
        <v>48</v>
      </c>
      <c r="P354" s="6" t="s">
        <v>2325</v>
      </c>
      <c r="Q354" s="2">
        <v>7.0</v>
      </c>
      <c r="R354" s="2">
        <v>26.0</v>
      </c>
      <c r="S354" s="9">
        <v>0.0</v>
      </c>
    </row>
    <row r="355" ht="14.25" customHeight="1">
      <c r="A355" s="11" t="s">
        <v>2326</v>
      </c>
      <c r="B355" s="2" t="s">
        <v>1694</v>
      </c>
      <c r="D355" s="2" t="s">
        <v>2327</v>
      </c>
      <c r="E355" s="5">
        <v>45440.0</v>
      </c>
      <c r="H355" s="6" t="s">
        <v>69</v>
      </c>
      <c r="I355" s="6" t="s">
        <v>70</v>
      </c>
      <c r="J355" s="6" t="s">
        <v>74</v>
      </c>
      <c r="K355" s="6" t="s">
        <v>45</v>
      </c>
      <c r="L355" s="6" t="s">
        <v>92</v>
      </c>
      <c r="M355" s="6" t="s">
        <v>48</v>
      </c>
      <c r="N355" s="6" t="s">
        <v>48</v>
      </c>
      <c r="O355" s="6" t="s">
        <v>48</v>
      </c>
      <c r="P355" s="6" t="s">
        <v>48</v>
      </c>
      <c r="Q355" s="2">
        <v>4.0</v>
      </c>
      <c r="R355" s="2">
        <v>1.0</v>
      </c>
      <c r="S355" s="9">
        <v>0.0</v>
      </c>
    </row>
    <row r="356" ht="14.25" customHeight="1">
      <c r="A356" s="11" t="s">
        <v>2328</v>
      </c>
      <c r="B356" s="2" t="s">
        <v>2329</v>
      </c>
      <c r="D356" s="2" t="s">
        <v>2330</v>
      </c>
      <c r="E356" s="5">
        <v>45439.0</v>
      </c>
      <c r="H356" s="6" t="s">
        <v>69</v>
      </c>
      <c r="I356" s="6" t="s">
        <v>70</v>
      </c>
      <c r="J356" s="6" t="s">
        <v>74</v>
      </c>
      <c r="K356" s="6" t="s">
        <v>45</v>
      </c>
      <c r="L356" s="6" t="s">
        <v>71</v>
      </c>
      <c r="M356" s="6" t="s">
        <v>48</v>
      </c>
      <c r="N356" s="6" t="s">
        <v>48</v>
      </c>
      <c r="O356" s="6" t="s">
        <v>48</v>
      </c>
      <c r="P356" s="6" t="s">
        <v>48</v>
      </c>
      <c r="Q356" s="2">
        <v>1.0</v>
      </c>
      <c r="R356" s="2">
        <v>0.0</v>
      </c>
      <c r="S356" s="9">
        <v>0.0</v>
      </c>
    </row>
    <row r="357" ht="14.25" customHeight="1">
      <c r="A357" s="11" t="s">
        <v>2331</v>
      </c>
      <c r="B357" s="2" t="s">
        <v>2332</v>
      </c>
      <c r="D357" s="2" t="s">
        <v>2333</v>
      </c>
      <c r="E357" s="5">
        <v>45438.0</v>
      </c>
      <c r="G357" s="2" t="s">
        <v>2334</v>
      </c>
      <c r="H357" s="6" t="s">
        <v>42</v>
      </c>
      <c r="I357" s="6" t="s">
        <v>43</v>
      </c>
      <c r="J357" s="6" t="s">
        <v>91</v>
      </c>
      <c r="K357" s="6" t="s">
        <v>45</v>
      </c>
      <c r="L357" s="6" t="s">
        <v>46</v>
      </c>
      <c r="M357" s="6" t="s">
        <v>48</v>
      </c>
      <c r="N357" s="6" t="s">
        <v>48</v>
      </c>
      <c r="O357" s="6" t="s">
        <v>2335</v>
      </c>
      <c r="P357" s="6" t="s">
        <v>201</v>
      </c>
      <c r="Q357" s="2">
        <v>67.0</v>
      </c>
      <c r="R357" s="2">
        <v>84.0</v>
      </c>
      <c r="S357" s="9">
        <v>0.0</v>
      </c>
    </row>
    <row r="358" ht="14.25" customHeight="1">
      <c r="A358" s="11" t="s">
        <v>2336</v>
      </c>
      <c r="B358" s="2" t="s">
        <v>2337</v>
      </c>
      <c r="D358" s="2" t="s">
        <v>2338</v>
      </c>
      <c r="E358" s="5">
        <v>45438.0</v>
      </c>
      <c r="H358" s="6" t="s">
        <v>55</v>
      </c>
      <c r="I358" s="6" t="s">
        <v>84</v>
      </c>
      <c r="J358" s="6" t="s">
        <v>85</v>
      </c>
      <c r="K358" s="6" t="s">
        <v>45</v>
      </c>
      <c r="L358" s="6" t="s">
        <v>46</v>
      </c>
      <c r="M358" s="6" t="s">
        <v>1511</v>
      </c>
      <c r="N358" s="6" t="s">
        <v>48</v>
      </c>
      <c r="O358" s="6" t="s">
        <v>48</v>
      </c>
      <c r="P358" s="6" t="s">
        <v>48</v>
      </c>
      <c r="Q358" s="2">
        <v>38.0</v>
      </c>
      <c r="R358" s="2">
        <v>11.0</v>
      </c>
      <c r="S358" s="9">
        <v>0.0</v>
      </c>
    </row>
    <row r="359" ht="14.25" customHeight="1">
      <c r="A359" s="11" t="s">
        <v>2339</v>
      </c>
      <c r="B359" s="2" t="s">
        <v>2340</v>
      </c>
      <c r="D359" s="2" t="s">
        <v>2341</v>
      </c>
      <c r="E359" s="5">
        <v>45435.0</v>
      </c>
      <c r="H359" s="6" t="s">
        <v>69</v>
      </c>
      <c r="I359" s="6" t="s">
        <v>140</v>
      </c>
      <c r="J359" s="6" t="s">
        <v>141</v>
      </c>
      <c r="K359" s="6" t="s">
        <v>142</v>
      </c>
      <c r="L359" s="6" t="s">
        <v>46</v>
      </c>
      <c r="M359" s="6" t="s">
        <v>2342</v>
      </c>
      <c r="N359" s="6" t="s">
        <v>48</v>
      </c>
      <c r="O359" s="6" t="s">
        <v>48</v>
      </c>
      <c r="P359" s="6" t="s">
        <v>48</v>
      </c>
      <c r="Q359" s="2">
        <v>0.0</v>
      </c>
      <c r="R359" s="2">
        <v>6.0</v>
      </c>
      <c r="S359" s="9">
        <v>0.0</v>
      </c>
    </row>
    <row r="360" ht="14.25" customHeight="1">
      <c r="A360" s="11" t="s">
        <v>2343</v>
      </c>
      <c r="B360" s="2" t="s">
        <v>2344</v>
      </c>
      <c r="D360" s="2" t="s">
        <v>2345</v>
      </c>
      <c r="E360" s="5">
        <v>45435.0</v>
      </c>
      <c r="F360" s="2" t="s">
        <v>2346</v>
      </c>
      <c r="H360" s="6" t="s">
        <v>55</v>
      </c>
      <c r="I360" s="6" t="s">
        <v>84</v>
      </c>
      <c r="J360" s="6" t="s">
        <v>85</v>
      </c>
      <c r="K360" s="6" t="s">
        <v>45</v>
      </c>
      <c r="L360" s="6" t="s">
        <v>46</v>
      </c>
      <c r="M360" s="6" t="s">
        <v>48</v>
      </c>
      <c r="N360" s="6" t="s">
        <v>48</v>
      </c>
      <c r="O360" s="6" t="s">
        <v>48</v>
      </c>
      <c r="P360" s="6" t="s">
        <v>48</v>
      </c>
      <c r="Q360" s="2">
        <v>3.0</v>
      </c>
      <c r="R360" s="2">
        <v>0.0</v>
      </c>
      <c r="S360" s="9">
        <v>0.0</v>
      </c>
    </row>
    <row r="361" ht="14.25" customHeight="1">
      <c r="A361" s="11" t="s">
        <v>2347</v>
      </c>
      <c r="B361" s="2" t="s">
        <v>1710</v>
      </c>
      <c r="D361" s="2" t="s">
        <v>2348</v>
      </c>
      <c r="E361" s="5">
        <v>45433.0</v>
      </c>
      <c r="G361" s="2" t="s">
        <v>2349</v>
      </c>
      <c r="H361" s="6" t="s">
        <v>42</v>
      </c>
      <c r="I361" s="6" t="s">
        <v>43</v>
      </c>
      <c r="J361" s="6" t="s">
        <v>44</v>
      </c>
      <c r="K361" s="6" t="s">
        <v>45</v>
      </c>
      <c r="L361" s="6" t="s">
        <v>46</v>
      </c>
      <c r="M361" s="6" t="s">
        <v>48</v>
      </c>
      <c r="N361" s="6" t="s">
        <v>48</v>
      </c>
      <c r="O361" s="6" t="s">
        <v>48</v>
      </c>
      <c r="P361" s="6" t="s">
        <v>48</v>
      </c>
      <c r="Q361" s="2">
        <v>45.0</v>
      </c>
      <c r="R361" s="2">
        <v>35.0</v>
      </c>
      <c r="S361" s="9">
        <v>0.0</v>
      </c>
    </row>
    <row r="362" ht="14.25" customHeight="1">
      <c r="A362" s="11" t="s">
        <v>2350</v>
      </c>
      <c r="B362" s="2" t="s">
        <v>1107</v>
      </c>
      <c r="D362" s="2" t="s">
        <v>2351</v>
      </c>
      <c r="E362" s="5">
        <v>45432.0</v>
      </c>
      <c r="G362" s="2" t="s">
        <v>2352</v>
      </c>
      <c r="H362" s="6" t="s">
        <v>69</v>
      </c>
      <c r="I362" s="6" t="s">
        <v>70</v>
      </c>
      <c r="J362" s="6" t="s">
        <v>151</v>
      </c>
      <c r="K362" s="6" t="s">
        <v>45</v>
      </c>
      <c r="L362" s="6" t="s">
        <v>92</v>
      </c>
      <c r="M362" s="6" t="s">
        <v>2353</v>
      </c>
      <c r="N362" s="6" t="s">
        <v>48</v>
      </c>
      <c r="O362" s="6" t="s">
        <v>48</v>
      </c>
      <c r="P362" s="6" t="s">
        <v>48</v>
      </c>
      <c r="Q362" s="2">
        <v>4.0</v>
      </c>
      <c r="R362" s="2">
        <v>6.0</v>
      </c>
      <c r="S362" s="9">
        <v>0.0</v>
      </c>
    </row>
    <row r="363" ht="14.25" customHeight="1">
      <c r="A363" s="11" t="s">
        <v>2354</v>
      </c>
      <c r="B363" s="2" t="s">
        <v>2355</v>
      </c>
      <c r="D363" s="2" t="s">
        <v>2356</v>
      </c>
      <c r="E363" s="5">
        <v>45432.0</v>
      </c>
      <c r="H363" s="6" t="s">
        <v>69</v>
      </c>
      <c r="I363" s="6" t="s">
        <v>70</v>
      </c>
      <c r="J363" s="6" t="s">
        <v>91</v>
      </c>
      <c r="K363" s="6" t="s">
        <v>45</v>
      </c>
      <c r="L363" s="6" t="s">
        <v>46</v>
      </c>
      <c r="M363" s="6" t="s">
        <v>48</v>
      </c>
      <c r="N363" s="6" t="s">
        <v>48</v>
      </c>
      <c r="O363" s="6" t="s">
        <v>48</v>
      </c>
      <c r="P363" s="6" t="s">
        <v>48</v>
      </c>
      <c r="Q363" s="2">
        <v>2.0</v>
      </c>
      <c r="R363" s="2">
        <v>3.0</v>
      </c>
      <c r="S363" s="9">
        <v>0.0</v>
      </c>
    </row>
    <row r="364" ht="14.25" customHeight="1">
      <c r="A364" s="11" t="s">
        <v>2357</v>
      </c>
      <c r="B364" s="2" t="s">
        <v>138</v>
      </c>
      <c r="D364" s="2" t="s">
        <v>2358</v>
      </c>
      <c r="E364" s="5">
        <v>45431.0</v>
      </c>
      <c r="H364" s="6" t="s">
        <v>55</v>
      </c>
      <c r="I364" s="6" t="s">
        <v>84</v>
      </c>
      <c r="J364" s="6" t="s">
        <v>85</v>
      </c>
      <c r="K364" s="6" t="s">
        <v>45</v>
      </c>
      <c r="L364" s="6" t="s">
        <v>46</v>
      </c>
      <c r="M364" s="6" t="s">
        <v>2127</v>
      </c>
      <c r="N364" s="6" t="s">
        <v>48</v>
      </c>
      <c r="O364" s="6" t="s">
        <v>48</v>
      </c>
      <c r="P364" s="6" t="s">
        <v>2359</v>
      </c>
      <c r="Q364" s="2">
        <v>70.0</v>
      </c>
      <c r="R364" s="2">
        <v>40.0</v>
      </c>
      <c r="S364" s="9">
        <v>0.0</v>
      </c>
    </row>
    <row r="365" ht="14.25" customHeight="1">
      <c r="A365" s="11" t="s">
        <v>2360</v>
      </c>
      <c r="B365" s="2" t="s">
        <v>2361</v>
      </c>
      <c r="D365" s="2" t="s">
        <v>2362</v>
      </c>
      <c r="E365" s="5">
        <v>45431.0</v>
      </c>
      <c r="G365" s="2" t="s">
        <v>2363</v>
      </c>
      <c r="H365" s="6" t="s">
        <v>69</v>
      </c>
      <c r="I365" s="6" t="s">
        <v>140</v>
      </c>
      <c r="J365" s="6" t="s">
        <v>141</v>
      </c>
      <c r="K365" s="6" t="s">
        <v>142</v>
      </c>
      <c r="L365" s="6" t="s">
        <v>46</v>
      </c>
      <c r="M365" s="6" t="s">
        <v>48</v>
      </c>
      <c r="N365" s="6" t="s">
        <v>48</v>
      </c>
      <c r="O365" s="6" t="s">
        <v>48</v>
      </c>
      <c r="P365" s="6" t="s">
        <v>48</v>
      </c>
      <c r="Q365" s="2">
        <v>1.0</v>
      </c>
      <c r="R365" s="2">
        <v>0.0</v>
      </c>
      <c r="S365" s="9">
        <v>0.0</v>
      </c>
    </row>
    <row r="366" ht="14.25" customHeight="1">
      <c r="A366" s="11" t="s">
        <v>2364</v>
      </c>
      <c r="B366" s="2" t="s">
        <v>2228</v>
      </c>
      <c r="D366" s="2" t="s">
        <v>2365</v>
      </c>
      <c r="E366" s="5">
        <v>45427.0</v>
      </c>
      <c r="H366" s="6" t="s">
        <v>55</v>
      </c>
      <c r="I366" s="6" t="s">
        <v>84</v>
      </c>
      <c r="J366" s="6" t="s">
        <v>151</v>
      </c>
      <c r="K366" s="6" t="s">
        <v>45</v>
      </c>
      <c r="L366" s="6" t="s">
        <v>92</v>
      </c>
      <c r="M366" s="6" t="s">
        <v>48</v>
      </c>
      <c r="N366" s="6" t="s">
        <v>1698</v>
      </c>
      <c r="O366" s="6" t="s">
        <v>48</v>
      </c>
      <c r="P366" s="6" t="s">
        <v>48</v>
      </c>
      <c r="Q366" s="2">
        <v>7.0</v>
      </c>
      <c r="R366" s="2">
        <v>2.0</v>
      </c>
      <c r="S366" s="9">
        <v>1.0</v>
      </c>
    </row>
    <row r="367" ht="14.25" customHeight="1">
      <c r="A367" s="11" t="s">
        <v>2366</v>
      </c>
      <c r="B367" s="2" t="s">
        <v>2367</v>
      </c>
      <c r="D367" s="2" t="s">
        <v>2368</v>
      </c>
      <c r="E367" s="5">
        <v>45426.0</v>
      </c>
      <c r="G367" s="2" t="s">
        <v>2369</v>
      </c>
      <c r="H367" s="6" t="s">
        <v>69</v>
      </c>
      <c r="I367" s="6" t="s">
        <v>70</v>
      </c>
      <c r="J367" s="6" t="s">
        <v>85</v>
      </c>
      <c r="K367" s="6" t="s">
        <v>45</v>
      </c>
      <c r="L367" s="6" t="s">
        <v>46</v>
      </c>
      <c r="M367" s="6" t="s">
        <v>2301</v>
      </c>
      <c r="N367" s="6" t="s">
        <v>48</v>
      </c>
      <c r="O367" s="6" t="s">
        <v>1143</v>
      </c>
      <c r="P367" s="6" t="s">
        <v>48</v>
      </c>
      <c r="Q367" s="2">
        <v>69.0</v>
      </c>
      <c r="R367" s="2">
        <v>15.0</v>
      </c>
      <c r="S367" s="9">
        <v>2.0</v>
      </c>
    </row>
    <row r="368" ht="14.25" customHeight="1">
      <c r="A368" s="11" t="s">
        <v>2370</v>
      </c>
      <c r="B368" s="2" t="s">
        <v>2371</v>
      </c>
      <c r="D368" s="2" t="s">
        <v>2372</v>
      </c>
      <c r="E368" s="5">
        <v>45426.0</v>
      </c>
      <c r="H368" s="6" t="s">
        <v>69</v>
      </c>
      <c r="I368" s="6" t="s">
        <v>140</v>
      </c>
      <c r="J368" s="6" t="s">
        <v>141</v>
      </c>
      <c r="K368" s="6" t="s">
        <v>142</v>
      </c>
      <c r="L368" s="6" t="s">
        <v>46</v>
      </c>
      <c r="M368" s="6" t="s">
        <v>2373</v>
      </c>
      <c r="N368" s="6" t="s">
        <v>48</v>
      </c>
      <c r="O368" s="6" t="s">
        <v>48</v>
      </c>
      <c r="P368" s="6" t="s">
        <v>1867</v>
      </c>
      <c r="Q368" s="2">
        <v>1.0</v>
      </c>
      <c r="R368" s="2">
        <v>1.0</v>
      </c>
      <c r="S368" s="9">
        <v>0.0</v>
      </c>
    </row>
    <row r="369" ht="14.25" customHeight="1">
      <c r="A369" s="11" t="s">
        <v>2374</v>
      </c>
      <c r="B369" s="2" t="s">
        <v>1694</v>
      </c>
      <c r="D369" s="2" t="s">
        <v>2375</v>
      </c>
      <c r="E369" s="5">
        <v>45424.0</v>
      </c>
      <c r="H369" s="6" t="s">
        <v>42</v>
      </c>
      <c r="I369" s="6" t="s">
        <v>43</v>
      </c>
      <c r="J369" s="6" t="s">
        <v>74</v>
      </c>
      <c r="K369" s="6" t="s">
        <v>45</v>
      </c>
      <c r="L369" s="6" t="s">
        <v>92</v>
      </c>
      <c r="M369" s="6" t="s">
        <v>48</v>
      </c>
      <c r="N369" s="6" t="s">
        <v>48</v>
      </c>
      <c r="O369" s="6" t="s">
        <v>48</v>
      </c>
      <c r="P369" s="6" t="s">
        <v>48</v>
      </c>
      <c r="Q369" s="2">
        <v>2.0</v>
      </c>
      <c r="R369" s="2">
        <v>0.0</v>
      </c>
      <c r="S369" s="9">
        <v>0.0</v>
      </c>
    </row>
    <row r="370" ht="14.25" customHeight="1">
      <c r="A370" s="11" t="s">
        <v>2376</v>
      </c>
      <c r="B370" s="2" t="s">
        <v>2225</v>
      </c>
      <c r="D370" s="2" t="s">
        <v>2377</v>
      </c>
      <c r="E370" s="5">
        <v>45422.0</v>
      </c>
      <c r="H370" s="6" t="s">
        <v>69</v>
      </c>
      <c r="I370" s="6" t="s">
        <v>140</v>
      </c>
      <c r="J370" s="6" t="s">
        <v>141</v>
      </c>
      <c r="K370" s="6" t="s">
        <v>142</v>
      </c>
      <c r="L370" s="6" t="s">
        <v>46</v>
      </c>
      <c r="M370" s="6" t="s">
        <v>48</v>
      </c>
      <c r="N370" s="6" t="s">
        <v>48</v>
      </c>
      <c r="O370" s="6" t="s">
        <v>48</v>
      </c>
      <c r="P370" s="6" t="s">
        <v>48</v>
      </c>
      <c r="Q370" s="2">
        <v>11.0</v>
      </c>
      <c r="R370" s="2">
        <v>26.0</v>
      </c>
      <c r="S370" s="9">
        <v>0.0</v>
      </c>
    </row>
    <row r="371" ht="14.25" customHeight="1">
      <c r="A371" s="11" t="s">
        <v>2378</v>
      </c>
      <c r="B371" s="2" t="s">
        <v>138</v>
      </c>
      <c r="D371" s="2" t="s">
        <v>2379</v>
      </c>
      <c r="E371" s="5">
        <v>45422.0</v>
      </c>
      <c r="H371" s="6" t="s">
        <v>69</v>
      </c>
      <c r="I371" s="6" t="s">
        <v>140</v>
      </c>
      <c r="J371" s="6" t="s">
        <v>141</v>
      </c>
      <c r="K371" s="6" t="s">
        <v>142</v>
      </c>
      <c r="L371" s="6" t="s">
        <v>46</v>
      </c>
      <c r="M371" s="6" t="s">
        <v>2380</v>
      </c>
      <c r="N371" s="6" t="s">
        <v>48</v>
      </c>
      <c r="O371" s="6" t="s">
        <v>48</v>
      </c>
      <c r="P371" s="6" t="s">
        <v>48</v>
      </c>
      <c r="Q371" s="2">
        <v>8.0</v>
      </c>
      <c r="R371" s="2">
        <v>23.0</v>
      </c>
      <c r="S371" s="9">
        <v>0.0</v>
      </c>
    </row>
    <row r="372" ht="14.25" customHeight="1">
      <c r="A372" s="11" t="s">
        <v>2381</v>
      </c>
      <c r="B372" s="2" t="s">
        <v>2382</v>
      </c>
      <c r="D372" s="2" t="s">
        <v>2383</v>
      </c>
      <c r="E372" s="5">
        <v>45422.0</v>
      </c>
      <c r="H372" s="6" t="s">
        <v>69</v>
      </c>
      <c r="I372" s="6" t="s">
        <v>140</v>
      </c>
      <c r="J372" s="6" t="s">
        <v>141</v>
      </c>
      <c r="K372" s="6" t="s">
        <v>142</v>
      </c>
      <c r="L372" s="6" t="s">
        <v>46</v>
      </c>
      <c r="M372" s="6" t="s">
        <v>48</v>
      </c>
      <c r="N372" s="6" t="s">
        <v>48</v>
      </c>
      <c r="O372" s="6" t="s">
        <v>48</v>
      </c>
      <c r="P372" s="6" t="s">
        <v>48</v>
      </c>
      <c r="Q372" s="2">
        <v>10.0</v>
      </c>
      <c r="R372" s="2">
        <v>27.0</v>
      </c>
      <c r="S372" s="9">
        <v>0.0</v>
      </c>
    </row>
    <row r="373" ht="14.25" customHeight="1">
      <c r="A373" s="11" t="s">
        <v>2384</v>
      </c>
      <c r="B373" s="2" t="s">
        <v>2385</v>
      </c>
      <c r="D373" s="2" t="s">
        <v>2386</v>
      </c>
      <c r="E373" s="5">
        <v>45420.0</v>
      </c>
      <c r="G373" s="2" t="s">
        <v>2387</v>
      </c>
      <c r="H373" s="6" t="s">
        <v>42</v>
      </c>
      <c r="I373" s="6" t="s">
        <v>43</v>
      </c>
      <c r="J373" s="6" t="s">
        <v>91</v>
      </c>
      <c r="K373" s="6" t="s">
        <v>45</v>
      </c>
      <c r="L373" s="6" t="s">
        <v>46</v>
      </c>
      <c r="M373" s="6" t="s">
        <v>2388</v>
      </c>
      <c r="N373" s="6" t="s">
        <v>48</v>
      </c>
      <c r="O373" s="6" t="s">
        <v>48</v>
      </c>
      <c r="P373" s="6" t="s">
        <v>48</v>
      </c>
      <c r="Q373" s="2">
        <v>79.0</v>
      </c>
      <c r="R373" s="2">
        <v>57.0</v>
      </c>
      <c r="S373" s="9">
        <v>1.0</v>
      </c>
    </row>
    <row r="374" ht="14.25" customHeight="1">
      <c r="A374" s="11" t="s">
        <v>2389</v>
      </c>
      <c r="B374" s="2" t="s">
        <v>138</v>
      </c>
      <c r="D374" s="2" t="s">
        <v>2390</v>
      </c>
      <c r="E374" s="5">
        <v>45419.0</v>
      </c>
      <c r="H374" s="6" t="s">
        <v>69</v>
      </c>
      <c r="I374" s="6" t="s">
        <v>140</v>
      </c>
      <c r="J374" s="6" t="s">
        <v>141</v>
      </c>
      <c r="K374" s="6" t="s">
        <v>142</v>
      </c>
      <c r="L374" s="6" t="s">
        <v>46</v>
      </c>
      <c r="M374" s="6" t="s">
        <v>2391</v>
      </c>
      <c r="N374" s="6" t="s">
        <v>48</v>
      </c>
      <c r="O374" s="6" t="s">
        <v>48</v>
      </c>
      <c r="P374" s="6" t="s">
        <v>1475</v>
      </c>
      <c r="Q374" s="2">
        <v>1.0</v>
      </c>
      <c r="R374" s="2">
        <v>0.0</v>
      </c>
      <c r="S374" s="9">
        <v>0.0</v>
      </c>
    </row>
    <row r="375" ht="14.25" customHeight="1">
      <c r="A375" s="11" t="s">
        <v>2392</v>
      </c>
      <c r="B375" s="2" t="s">
        <v>2393</v>
      </c>
      <c r="D375" s="2" t="s">
        <v>2394</v>
      </c>
      <c r="E375" s="5">
        <v>45419.0</v>
      </c>
      <c r="H375" s="6" t="s">
        <v>69</v>
      </c>
      <c r="I375" s="6" t="s">
        <v>140</v>
      </c>
      <c r="J375" s="6" t="s">
        <v>141</v>
      </c>
      <c r="K375" s="6" t="s">
        <v>142</v>
      </c>
      <c r="L375" s="6" t="s">
        <v>46</v>
      </c>
      <c r="M375" s="6" t="s">
        <v>48</v>
      </c>
      <c r="N375" s="6" t="s">
        <v>48</v>
      </c>
      <c r="O375" s="6" t="s">
        <v>2395</v>
      </c>
      <c r="P375" s="6" t="s">
        <v>48</v>
      </c>
      <c r="Q375" s="2">
        <v>7.0</v>
      </c>
      <c r="R375" s="2">
        <v>54.0</v>
      </c>
      <c r="S375" s="9">
        <v>0.0</v>
      </c>
    </row>
    <row r="376" ht="14.25" customHeight="1">
      <c r="A376" s="11" t="s">
        <v>2396</v>
      </c>
      <c r="B376" s="2" t="s">
        <v>2397</v>
      </c>
      <c r="C376" s="2" t="s">
        <v>2398</v>
      </c>
      <c r="D376" s="2" t="s">
        <v>2399</v>
      </c>
      <c r="E376" s="5">
        <v>45418.0</v>
      </c>
      <c r="H376" s="6" t="s">
        <v>69</v>
      </c>
      <c r="I376" s="6" t="s">
        <v>70</v>
      </c>
      <c r="J376" s="6" t="s">
        <v>91</v>
      </c>
      <c r="K376" s="6" t="s">
        <v>45</v>
      </c>
      <c r="L376" s="6" t="s">
        <v>92</v>
      </c>
      <c r="M376" s="6" t="s">
        <v>48</v>
      </c>
      <c r="N376" s="6" t="s">
        <v>48</v>
      </c>
      <c r="O376" s="6" t="s">
        <v>48</v>
      </c>
      <c r="P376" s="6" t="s">
        <v>48</v>
      </c>
      <c r="Q376" s="2">
        <v>0.0</v>
      </c>
      <c r="R376" s="2">
        <v>1.0</v>
      </c>
      <c r="S376" s="9">
        <v>0.0</v>
      </c>
    </row>
    <row r="377" ht="14.25" customHeight="1">
      <c r="A377" s="11" t="s">
        <v>2400</v>
      </c>
      <c r="B377" s="2" t="s">
        <v>2401</v>
      </c>
      <c r="D377" s="2" t="s">
        <v>2402</v>
      </c>
      <c r="E377" s="5">
        <v>45417.0</v>
      </c>
      <c r="G377" s="2" t="s">
        <v>2403</v>
      </c>
      <c r="H377" s="6" t="s">
        <v>55</v>
      </c>
      <c r="I377" s="6" t="s">
        <v>56</v>
      </c>
      <c r="J377" s="6" t="s">
        <v>959</v>
      </c>
      <c r="K377" s="6" t="s">
        <v>45</v>
      </c>
      <c r="L377" s="6" t="s">
        <v>46</v>
      </c>
      <c r="M377" s="6" t="s">
        <v>2404</v>
      </c>
      <c r="N377" s="6" t="s">
        <v>48</v>
      </c>
      <c r="O377" s="6" t="s">
        <v>48</v>
      </c>
      <c r="P377" s="6" t="s">
        <v>48</v>
      </c>
      <c r="Q377" s="2">
        <v>50.0</v>
      </c>
      <c r="R377" s="2">
        <v>6.0</v>
      </c>
      <c r="S377" s="9">
        <v>0.0</v>
      </c>
    </row>
    <row r="378" ht="14.25" customHeight="1">
      <c r="A378" s="11" t="s">
        <v>2405</v>
      </c>
      <c r="B378" s="2" t="s">
        <v>2406</v>
      </c>
      <c r="D378" s="2" t="s">
        <v>2407</v>
      </c>
      <c r="E378" s="5">
        <v>45416.0</v>
      </c>
      <c r="H378" s="6" t="s">
        <v>69</v>
      </c>
      <c r="I378" s="6" t="s">
        <v>70</v>
      </c>
      <c r="J378" s="6" t="s">
        <v>85</v>
      </c>
      <c r="K378" s="6" t="s">
        <v>45</v>
      </c>
      <c r="L378" s="6" t="s">
        <v>46</v>
      </c>
      <c r="M378" s="6" t="s">
        <v>48</v>
      </c>
      <c r="N378" s="6" t="s">
        <v>48</v>
      </c>
      <c r="O378" s="6" t="s">
        <v>48</v>
      </c>
      <c r="P378" s="6" t="s">
        <v>48</v>
      </c>
      <c r="Q378" s="2">
        <v>31.0</v>
      </c>
      <c r="R378" s="2">
        <v>35.0</v>
      </c>
      <c r="S378" s="9">
        <v>0.0</v>
      </c>
    </row>
    <row r="379" ht="14.25" customHeight="1">
      <c r="A379" s="11" t="s">
        <v>2408</v>
      </c>
      <c r="B379" s="2" t="s">
        <v>1394</v>
      </c>
      <c r="D379" s="2" t="s">
        <v>2409</v>
      </c>
      <c r="E379" s="5">
        <v>45415.0</v>
      </c>
      <c r="H379" s="6" t="s">
        <v>55</v>
      </c>
      <c r="I379" s="6" t="s">
        <v>56</v>
      </c>
      <c r="J379" s="6" t="s">
        <v>85</v>
      </c>
      <c r="K379" s="6" t="s">
        <v>45</v>
      </c>
      <c r="L379" s="6" t="s">
        <v>46</v>
      </c>
      <c r="M379" s="6" t="s">
        <v>2410</v>
      </c>
      <c r="N379" s="6" t="s">
        <v>48</v>
      </c>
      <c r="O379" s="6" t="s">
        <v>600</v>
      </c>
      <c r="P379" s="6" t="s">
        <v>2411</v>
      </c>
      <c r="Q379" s="2">
        <v>37.0</v>
      </c>
      <c r="R379" s="2">
        <v>25.0</v>
      </c>
      <c r="S379" s="9">
        <v>0.0</v>
      </c>
    </row>
    <row r="380" ht="14.25" customHeight="1">
      <c r="A380" s="11" t="s">
        <v>2412</v>
      </c>
      <c r="B380" s="2" t="s">
        <v>138</v>
      </c>
      <c r="D380" s="2" t="s">
        <v>2413</v>
      </c>
      <c r="E380" s="5">
        <v>45414.0</v>
      </c>
      <c r="H380" s="6" t="s">
        <v>69</v>
      </c>
      <c r="I380" s="6" t="s">
        <v>140</v>
      </c>
      <c r="J380" s="6" t="s">
        <v>141</v>
      </c>
      <c r="K380" s="6" t="s">
        <v>142</v>
      </c>
      <c r="L380" s="6" t="s">
        <v>92</v>
      </c>
      <c r="M380" s="6" t="s">
        <v>48</v>
      </c>
      <c r="N380" s="6" t="s">
        <v>278</v>
      </c>
      <c r="O380" s="6" t="s">
        <v>48</v>
      </c>
      <c r="P380" s="6" t="s">
        <v>48</v>
      </c>
      <c r="Q380" s="2">
        <v>4.0</v>
      </c>
      <c r="R380" s="2">
        <v>11.0</v>
      </c>
      <c r="S380" s="9">
        <v>0.0</v>
      </c>
    </row>
    <row r="381" ht="14.25" customHeight="1">
      <c r="A381" s="11" t="s">
        <v>2414</v>
      </c>
      <c r="B381" s="2" t="s">
        <v>229</v>
      </c>
      <c r="D381" s="2" t="s">
        <v>2415</v>
      </c>
      <c r="E381" s="5">
        <v>45413.0</v>
      </c>
      <c r="H381" s="6" t="s">
        <v>69</v>
      </c>
      <c r="I381" s="6" t="s">
        <v>70</v>
      </c>
      <c r="J381" s="6" t="s">
        <v>85</v>
      </c>
      <c r="K381" s="6" t="s">
        <v>45</v>
      </c>
      <c r="L381" s="6" t="s">
        <v>46</v>
      </c>
      <c r="M381" s="6" t="s">
        <v>2416</v>
      </c>
      <c r="N381" s="6" t="s">
        <v>48</v>
      </c>
      <c r="O381" s="6" t="s">
        <v>48</v>
      </c>
      <c r="P381" s="6" t="s">
        <v>945</v>
      </c>
      <c r="Q381" s="2">
        <v>50.0</v>
      </c>
      <c r="R381" s="2">
        <v>32.0</v>
      </c>
      <c r="S381" s="9">
        <v>2.0</v>
      </c>
    </row>
    <row r="382" ht="14.25" customHeight="1">
      <c r="A382" s="11" t="s">
        <v>2417</v>
      </c>
      <c r="B382" s="2" t="s">
        <v>138</v>
      </c>
      <c r="D382" s="2" t="s">
        <v>2418</v>
      </c>
      <c r="E382" s="5">
        <v>45413.0</v>
      </c>
      <c r="H382" s="6" t="s">
        <v>69</v>
      </c>
      <c r="I382" s="6" t="s">
        <v>140</v>
      </c>
      <c r="J382" s="6" t="s">
        <v>141</v>
      </c>
      <c r="K382" s="6" t="s">
        <v>142</v>
      </c>
      <c r="L382" s="6" t="s">
        <v>71</v>
      </c>
      <c r="M382" s="6" t="s">
        <v>48</v>
      </c>
      <c r="N382" s="6" t="s">
        <v>48</v>
      </c>
      <c r="O382" s="6" t="s">
        <v>48</v>
      </c>
      <c r="P382" s="6" t="s">
        <v>48</v>
      </c>
      <c r="Q382" s="2">
        <v>10.0</v>
      </c>
      <c r="R382" s="2">
        <v>21.0</v>
      </c>
      <c r="S382" s="9">
        <v>0.0</v>
      </c>
    </row>
    <row r="383" ht="14.25" customHeight="1">
      <c r="A383" s="11" t="s">
        <v>2419</v>
      </c>
      <c r="B383" s="2" t="s">
        <v>2420</v>
      </c>
      <c r="D383" s="2" t="s">
        <v>2421</v>
      </c>
      <c r="E383" s="5">
        <v>45413.0</v>
      </c>
      <c r="H383" s="6" t="s">
        <v>69</v>
      </c>
      <c r="I383" s="6" t="s">
        <v>140</v>
      </c>
      <c r="J383" s="6" t="s">
        <v>141</v>
      </c>
      <c r="K383" s="6" t="s">
        <v>142</v>
      </c>
      <c r="L383" s="6" t="s">
        <v>46</v>
      </c>
      <c r="M383" s="6" t="s">
        <v>48</v>
      </c>
      <c r="N383" s="6" t="s">
        <v>48</v>
      </c>
      <c r="O383" s="6" t="s">
        <v>48</v>
      </c>
      <c r="P383" s="6" t="s">
        <v>48</v>
      </c>
      <c r="Q383" s="2">
        <v>6.0</v>
      </c>
      <c r="R383" s="2">
        <v>16.0</v>
      </c>
      <c r="S383" s="9">
        <v>0.0</v>
      </c>
    </row>
    <row r="384" ht="14.25" customHeight="1">
      <c r="A384" s="11" t="s">
        <v>2422</v>
      </c>
      <c r="B384" s="2" t="s">
        <v>2423</v>
      </c>
      <c r="D384" s="2" t="s">
        <v>1053</v>
      </c>
      <c r="E384" s="5">
        <v>45411.0</v>
      </c>
      <c r="H384" s="6" t="s">
        <v>69</v>
      </c>
      <c r="I384" s="6" t="s">
        <v>70</v>
      </c>
      <c r="J384" s="6" t="s">
        <v>74</v>
      </c>
      <c r="K384" s="6" t="s">
        <v>45</v>
      </c>
      <c r="L384" s="6" t="s">
        <v>92</v>
      </c>
      <c r="M384" s="6" t="s">
        <v>48</v>
      </c>
      <c r="N384" s="6" t="s">
        <v>1053</v>
      </c>
      <c r="O384" s="6" t="s">
        <v>48</v>
      </c>
      <c r="P384" s="6" t="s">
        <v>48</v>
      </c>
      <c r="Q384" s="2">
        <v>16.0</v>
      </c>
      <c r="R384" s="2">
        <v>16.0</v>
      </c>
      <c r="S384" s="9">
        <v>1.0</v>
      </c>
    </row>
    <row r="385" ht="14.25" customHeight="1">
      <c r="A385" s="11" t="s">
        <v>2424</v>
      </c>
      <c r="B385" s="2" t="s">
        <v>2425</v>
      </c>
      <c r="D385" s="2" t="s">
        <v>2426</v>
      </c>
      <c r="E385" s="5">
        <v>45409.0</v>
      </c>
      <c r="H385" s="6" t="s">
        <v>69</v>
      </c>
      <c r="I385" s="6" t="s">
        <v>140</v>
      </c>
      <c r="J385" s="6" t="s">
        <v>141</v>
      </c>
      <c r="K385" s="6" t="s">
        <v>142</v>
      </c>
      <c r="L385" s="6" t="s">
        <v>92</v>
      </c>
      <c r="M385" s="6" t="s">
        <v>48</v>
      </c>
      <c r="N385" s="6" t="s">
        <v>2427</v>
      </c>
      <c r="O385" s="6" t="s">
        <v>48</v>
      </c>
      <c r="P385" s="6" t="s">
        <v>48</v>
      </c>
      <c r="Q385" s="2">
        <v>25.0</v>
      </c>
      <c r="R385" s="2">
        <v>67.0</v>
      </c>
      <c r="S385" s="9">
        <v>0.0</v>
      </c>
    </row>
    <row r="386" ht="14.25" customHeight="1">
      <c r="A386" s="11" t="s">
        <v>2428</v>
      </c>
      <c r="B386" s="2" t="s">
        <v>1230</v>
      </c>
      <c r="D386" s="2" t="s">
        <v>2429</v>
      </c>
      <c r="E386" s="5">
        <v>45409.0</v>
      </c>
      <c r="H386" s="6" t="s">
        <v>55</v>
      </c>
      <c r="I386" s="6" t="s">
        <v>130</v>
      </c>
      <c r="J386" s="6" t="s">
        <v>151</v>
      </c>
      <c r="K386" s="6" t="s">
        <v>45</v>
      </c>
      <c r="L386" s="6" t="s">
        <v>46</v>
      </c>
      <c r="M386" s="6" t="s">
        <v>813</v>
      </c>
      <c r="N386" s="6" t="s">
        <v>48</v>
      </c>
      <c r="O386" s="6" t="s">
        <v>48</v>
      </c>
      <c r="P386" s="6" t="s">
        <v>48</v>
      </c>
      <c r="Q386" s="2">
        <v>14.0</v>
      </c>
      <c r="R386" s="2">
        <v>0.0</v>
      </c>
      <c r="S386" s="9">
        <v>0.0</v>
      </c>
    </row>
    <row r="387" ht="14.25" customHeight="1">
      <c r="A387" s="11" t="s">
        <v>2430</v>
      </c>
      <c r="B387" s="2" t="s">
        <v>1230</v>
      </c>
      <c r="D387" s="2" t="s">
        <v>2431</v>
      </c>
      <c r="E387" s="5">
        <v>45406.0</v>
      </c>
      <c r="H387" s="6" t="s">
        <v>55</v>
      </c>
      <c r="I387" s="6" t="s">
        <v>130</v>
      </c>
      <c r="J387" s="6" t="s">
        <v>57</v>
      </c>
      <c r="K387" s="6" t="s">
        <v>58</v>
      </c>
      <c r="L387" s="13" t="s">
        <v>92</v>
      </c>
      <c r="M387" s="6" t="s">
        <v>48</v>
      </c>
      <c r="N387" s="6" t="s">
        <v>278</v>
      </c>
      <c r="O387" s="6" t="s">
        <v>1233</v>
      </c>
      <c r="P387" s="6" t="s">
        <v>48</v>
      </c>
      <c r="Q387" s="2">
        <v>15.0</v>
      </c>
      <c r="R387" s="2">
        <v>8.0</v>
      </c>
      <c r="S387" s="9">
        <v>0.0</v>
      </c>
    </row>
    <row r="388" ht="14.25" customHeight="1">
      <c r="A388" s="11" t="s">
        <v>2432</v>
      </c>
      <c r="B388" s="2" t="s">
        <v>2433</v>
      </c>
      <c r="D388" s="2" t="s">
        <v>2434</v>
      </c>
      <c r="E388" s="5">
        <v>45404.0</v>
      </c>
      <c r="H388" s="6" t="s">
        <v>69</v>
      </c>
      <c r="I388" s="6" t="s">
        <v>140</v>
      </c>
      <c r="J388" s="6" t="s">
        <v>101</v>
      </c>
      <c r="K388" s="6" t="s">
        <v>142</v>
      </c>
      <c r="L388" s="6" t="s">
        <v>46</v>
      </c>
      <c r="M388" s="6" t="s">
        <v>48</v>
      </c>
      <c r="N388" s="6" t="s">
        <v>48</v>
      </c>
      <c r="O388" s="6" t="s">
        <v>48</v>
      </c>
      <c r="P388" s="6" t="s">
        <v>1203</v>
      </c>
      <c r="Q388" s="2">
        <v>11.0</v>
      </c>
      <c r="R388" s="2">
        <v>21.0</v>
      </c>
      <c r="S388" s="9">
        <v>0.0</v>
      </c>
    </row>
    <row r="389" ht="14.25" customHeight="1">
      <c r="A389" s="11" t="s">
        <v>2435</v>
      </c>
      <c r="B389" s="2" t="s">
        <v>2436</v>
      </c>
      <c r="D389" s="2" t="s">
        <v>2437</v>
      </c>
      <c r="E389" s="5">
        <v>45403.0</v>
      </c>
      <c r="H389" s="6" t="s">
        <v>69</v>
      </c>
      <c r="I389" s="6" t="s">
        <v>140</v>
      </c>
      <c r="J389" s="6" t="s">
        <v>141</v>
      </c>
      <c r="K389" s="6" t="s">
        <v>142</v>
      </c>
      <c r="L389" s="6" t="s">
        <v>46</v>
      </c>
      <c r="M389" s="6" t="s">
        <v>48</v>
      </c>
      <c r="N389" s="6" t="s">
        <v>48</v>
      </c>
      <c r="O389" s="6" t="s">
        <v>48</v>
      </c>
      <c r="P389" s="6" t="s">
        <v>48</v>
      </c>
      <c r="Q389" s="2">
        <v>3.0</v>
      </c>
      <c r="R389" s="2">
        <v>2.0</v>
      </c>
      <c r="S389" s="9">
        <v>0.0</v>
      </c>
    </row>
    <row r="390" ht="14.25" customHeight="1">
      <c r="A390" s="11" t="s">
        <v>2438</v>
      </c>
      <c r="B390" s="2" t="s">
        <v>2439</v>
      </c>
      <c r="D390" s="2" t="s">
        <v>2440</v>
      </c>
      <c r="E390" s="5">
        <v>45403.0</v>
      </c>
      <c r="G390" s="2" t="s">
        <v>2441</v>
      </c>
      <c r="H390" s="6" t="s">
        <v>69</v>
      </c>
      <c r="I390" s="6" t="s">
        <v>140</v>
      </c>
      <c r="J390" s="6" t="s">
        <v>91</v>
      </c>
      <c r="K390" s="6" t="s">
        <v>142</v>
      </c>
      <c r="L390" s="6" t="s">
        <v>46</v>
      </c>
      <c r="M390" s="6" t="s">
        <v>48</v>
      </c>
      <c r="N390" s="6" t="s">
        <v>1053</v>
      </c>
      <c r="O390" s="6" t="s">
        <v>87</v>
      </c>
      <c r="P390" s="6" t="s">
        <v>48</v>
      </c>
      <c r="Q390" s="2">
        <v>30.0</v>
      </c>
      <c r="R390" s="2">
        <v>34.0</v>
      </c>
      <c r="S390" s="9">
        <v>0.0</v>
      </c>
    </row>
    <row r="391" ht="14.25" customHeight="1">
      <c r="A391" s="11" t="s">
        <v>2442</v>
      </c>
      <c r="B391" s="2" t="s">
        <v>138</v>
      </c>
      <c r="D391" s="2" t="s">
        <v>2443</v>
      </c>
      <c r="E391" s="5">
        <v>45403.0</v>
      </c>
      <c r="H391" s="6" t="s">
        <v>69</v>
      </c>
      <c r="I391" s="6" t="s">
        <v>140</v>
      </c>
      <c r="J391" s="6" t="s">
        <v>141</v>
      </c>
      <c r="K391" s="6" t="s">
        <v>142</v>
      </c>
      <c r="L391" s="6" t="s">
        <v>71</v>
      </c>
      <c r="M391" s="6" t="s">
        <v>48</v>
      </c>
      <c r="N391" s="6" t="s">
        <v>48</v>
      </c>
      <c r="O391" s="6" t="s">
        <v>48</v>
      </c>
      <c r="P391" s="6" t="s">
        <v>48</v>
      </c>
      <c r="Q391" s="2">
        <v>11.0</v>
      </c>
      <c r="R391" s="2">
        <v>21.0</v>
      </c>
      <c r="S391" s="9">
        <v>0.0</v>
      </c>
    </row>
    <row r="392" ht="14.25" customHeight="1">
      <c r="A392" s="11" t="s">
        <v>2444</v>
      </c>
      <c r="B392" s="2" t="s">
        <v>138</v>
      </c>
      <c r="D392" s="2" t="s">
        <v>2445</v>
      </c>
      <c r="E392" s="5">
        <v>45402.0</v>
      </c>
      <c r="H392" s="6" t="s">
        <v>69</v>
      </c>
      <c r="I392" s="6" t="s">
        <v>140</v>
      </c>
      <c r="J392" s="6" t="s">
        <v>91</v>
      </c>
      <c r="K392" s="6" t="s">
        <v>142</v>
      </c>
      <c r="L392" s="6" t="s">
        <v>46</v>
      </c>
      <c r="M392" s="6" t="s">
        <v>48</v>
      </c>
      <c r="N392" s="6" t="s">
        <v>48</v>
      </c>
      <c r="O392" s="6" t="s">
        <v>48</v>
      </c>
      <c r="P392" s="6" t="s">
        <v>1132</v>
      </c>
      <c r="Q392" s="2">
        <v>36.0</v>
      </c>
      <c r="R392" s="2">
        <v>39.0</v>
      </c>
      <c r="S392" s="9">
        <v>0.0</v>
      </c>
    </row>
    <row r="393" ht="14.25" customHeight="1">
      <c r="A393" s="11" t="s">
        <v>2446</v>
      </c>
      <c r="B393" s="2" t="s">
        <v>1230</v>
      </c>
      <c r="D393" s="2" t="s">
        <v>2447</v>
      </c>
      <c r="E393" s="5">
        <v>45401.0</v>
      </c>
      <c r="H393" s="6" t="s">
        <v>69</v>
      </c>
      <c r="I393" s="6" t="s">
        <v>70</v>
      </c>
      <c r="J393" s="6" t="s">
        <v>452</v>
      </c>
      <c r="K393" s="6" t="s">
        <v>45</v>
      </c>
      <c r="L393" s="6" t="s">
        <v>46</v>
      </c>
      <c r="M393" s="6" t="s">
        <v>2448</v>
      </c>
      <c r="N393" s="6" t="s">
        <v>48</v>
      </c>
      <c r="O393" s="6" t="s">
        <v>87</v>
      </c>
      <c r="P393" s="6" t="s">
        <v>2449</v>
      </c>
      <c r="Q393" s="2">
        <v>11.0</v>
      </c>
      <c r="R393" s="2">
        <v>8.0</v>
      </c>
      <c r="S393" s="9">
        <v>1.0</v>
      </c>
    </row>
    <row r="394" ht="14.25" customHeight="1">
      <c r="A394" s="11" t="s">
        <v>2450</v>
      </c>
      <c r="B394" s="2" t="s">
        <v>2451</v>
      </c>
      <c r="D394" s="2" t="s">
        <v>2452</v>
      </c>
      <c r="E394" s="5">
        <v>45401.0</v>
      </c>
      <c r="H394" s="6" t="s">
        <v>69</v>
      </c>
      <c r="I394" s="6" t="s">
        <v>140</v>
      </c>
      <c r="J394" s="6" t="s">
        <v>141</v>
      </c>
      <c r="K394" s="6" t="s">
        <v>142</v>
      </c>
      <c r="L394" s="6" t="s">
        <v>46</v>
      </c>
      <c r="M394" s="6" t="s">
        <v>48</v>
      </c>
      <c r="N394" s="6" t="s">
        <v>2453</v>
      </c>
      <c r="O394" s="6" t="s">
        <v>48</v>
      </c>
      <c r="P394" s="6" t="s">
        <v>48</v>
      </c>
      <c r="Q394" s="2">
        <v>11.0</v>
      </c>
      <c r="R394" s="2">
        <v>10.0</v>
      </c>
      <c r="S394" s="9">
        <v>0.0</v>
      </c>
    </row>
    <row r="395" ht="14.25" customHeight="1">
      <c r="A395" s="11" t="s">
        <v>2454</v>
      </c>
      <c r="B395" s="2" t="s">
        <v>2455</v>
      </c>
      <c r="D395" s="2" t="s">
        <v>2456</v>
      </c>
      <c r="E395" s="5">
        <v>45401.0</v>
      </c>
      <c r="H395" s="6" t="s">
        <v>55</v>
      </c>
      <c r="I395" s="6" t="s">
        <v>130</v>
      </c>
      <c r="J395" s="6" t="s">
        <v>57</v>
      </c>
      <c r="K395" s="6" t="s">
        <v>58</v>
      </c>
      <c r="L395" s="13" t="s">
        <v>92</v>
      </c>
      <c r="M395" s="6" t="s">
        <v>48</v>
      </c>
      <c r="N395" s="6" t="s">
        <v>2457</v>
      </c>
      <c r="O395" s="6" t="s">
        <v>48</v>
      </c>
      <c r="P395" s="6" t="s">
        <v>48</v>
      </c>
      <c r="Q395" s="2">
        <v>14.0</v>
      </c>
      <c r="R395" s="2">
        <v>0.0</v>
      </c>
      <c r="S395" s="9">
        <v>1.0</v>
      </c>
    </row>
    <row r="396" ht="14.25" customHeight="1">
      <c r="A396" s="11" t="s">
        <v>2458</v>
      </c>
      <c r="B396" s="2" t="s">
        <v>2459</v>
      </c>
      <c r="D396" s="2" t="s">
        <v>2460</v>
      </c>
      <c r="E396" s="5">
        <v>45399.0</v>
      </c>
      <c r="H396" s="6" t="s">
        <v>69</v>
      </c>
      <c r="I396" s="6" t="s">
        <v>140</v>
      </c>
      <c r="J396" s="6" t="s">
        <v>101</v>
      </c>
      <c r="K396" s="6" t="s">
        <v>142</v>
      </c>
      <c r="L396" s="6" t="s">
        <v>46</v>
      </c>
      <c r="M396" s="6" t="s">
        <v>617</v>
      </c>
      <c r="N396" s="6" t="s">
        <v>48</v>
      </c>
      <c r="O396" s="6" t="s">
        <v>48</v>
      </c>
      <c r="P396" s="6" t="s">
        <v>48</v>
      </c>
      <c r="Q396" s="2">
        <v>44.0</v>
      </c>
      <c r="R396" s="2">
        <v>15.0</v>
      </c>
      <c r="S396" s="9">
        <v>0.0</v>
      </c>
    </row>
    <row r="397" ht="14.25" customHeight="1">
      <c r="A397" s="11" t="s">
        <v>2461</v>
      </c>
      <c r="B397" s="2" t="s">
        <v>2462</v>
      </c>
      <c r="C397" s="2" t="s">
        <v>2463</v>
      </c>
      <c r="D397" s="2" t="s">
        <v>2464</v>
      </c>
      <c r="E397" s="5">
        <v>45399.0</v>
      </c>
      <c r="H397" s="6" t="s">
        <v>42</v>
      </c>
      <c r="I397" s="6" t="s">
        <v>43</v>
      </c>
      <c r="J397" s="6" t="s">
        <v>101</v>
      </c>
      <c r="K397" s="6" t="s">
        <v>719</v>
      </c>
      <c r="L397" s="6" t="s">
        <v>46</v>
      </c>
      <c r="M397" s="6" t="s">
        <v>48</v>
      </c>
      <c r="N397" s="6" t="s">
        <v>48</v>
      </c>
      <c r="O397" s="6" t="s">
        <v>2465</v>
      </c>
      <c r="P397" s="6" t="s">
        <v>2466</v>
      </c>
      <c r="Q397" s="2">
        <v>18.0</v>
      </c>
      <c r="R397" s="2">
        <v>9.0</v>
      </c>
      <c r="S397" s="9">
        <v>2.0</v>
      </c>
    </row>
    <row r="398" ht="14.25" customHeight="1">
      <c r="A398" s="11" t="s">
        <v>2467</v>
      </c>
      <c r="B398" s="2" t="s">
        <v>2468</v>
      </c>
      <c r="D398" s="2" t="s">
        <v>2469</v>
      </c>
      <c r="E398" s="5">
        <v>45399.0</v>
      </c>
      <c r="H398" s="6" t="s">
        <v>69</v>
      </c>
      <c r="I398" s="6" t="s">
        <v>140</v>
      </c>
      <c r="J398" s="6" t="s">
        <v>141</v>
      </c>
      <c r="K398" s="6" t="s">
        <v>142</v>
      </c>
      <c r="L398" s="6" t="s">
        <v>46</v>
      </c>
      <c r="M398" s="6" t="s">
        <v>48</v>
      </c>
      <c r="N398" s="6" t="s">
        <v>48</v>
      </c>
      <c r="O398" s="6" t="s">
        <v>48</v>
      </c>
      <c r="P398" s="6" t="s">
        <v>48</v>
      </c>
      <c r="Q398" s="2">
        <v>0.0</v>
      </c>
      <c r="R398" s="2">
        <v>9.0</v>
      </c>
      <c r="S398" s="9">
        <v>0.0</v>
      </c>
    </row>
    <row r="399" ht="14.25" customHeight="1">
      <c r="A399" s="11" t="s">
        <v>2470</v>
      </c>
      <c r="B399" s="2" t="s">
        <v>2471</v>
      </c>
      <c r="D399" s="2" t="s">
        <v>2472</v>
      </c>
      <c r="E399" s="5">
        <v>45398.0</v>
      </c>
      <c r="H399" s="6" t="s">
        <v>69</v>
      </c>
      <c r="I399" s="6" t="s">
        <v>70</v>
      </c>
      <c r="J399" s="6" t="s">
        <v>74</v>
      </c>
      <c r="K399" s="6" t="s">
        <v>45</v>
      </c>
      <c r="L399" s="6" t="s">
        <v>46</v>
      </c>
      <c r="M399" s="6" t="s">
        <v>48</v>
      </c>
      <c r="N399" s="6" t="s">
        <v>48</v>
      </c>
      <c r="O399" s="6" t="s">
        <v>2473</v>
      </c>
      <c r="P399" s="6" t="s">
        <v>48</v>
      </c>
      <c r="Q399" s="2">
        <v>6.0</v>
      </c>
      <c r="R399" s="2">
        <v>3.0</v>
      </c>
      <c r="S399" s="9">
        <v>0.0</v>
      </c>
    </row>
    <row r="400" ht="14.25" customHeight="1">
      <c r="A400" s="11" t="s">
        <v>2474</v>
      </c>
      <c r="B400" s="2" t="s">
        <v>2475</v>
      </c>
      <c r="D400" s="2" t="s">
        <v>2476</v>
      </c>
      <c r="E400" s="5">
        <v>45397.0</v>
      </c>
      <c r="H400" s="6" t="s">
        <v>55</v>
      </c>
      <c r="I400" s="6" t="s">
        <v>84</v>
      </c>
      <c r="J400" s="6" t="s">
        <v>57</v>
      </c>
      <c r="K400" s="6" t="s">
        <v>58</v>
      </c>
      <c r="L400" s="13" t="s">
        <v>92</v>
      </c>
      <c r="M400" s="6" t="s">
        <v>48</v>
      </c>
      <c r="N400" s="6" t="s">
        <v>48</v>
      </c>
      <c r="O400" s="6" t="s">
        <v>166</v>
      </c>
      <c r="P400" s="6" t="s">
        <v>48</v>
      </c>
      <c r="Q400" s="2">
        <v>2.0</v>
      </c>
      <c r="R400" s="2">
        <v>3.0</v>
      </c>
      <c r="S400" s="9">
        <v>0.0</v>
      </c>
    </row>
    <row r="401" ht="14.25" customHeight="1">
      <c r="A401" s="11" t="s">
        <v>2477</v>
      </c>
      <c r="B401" s="2" t="s">
        <v>138</v>
      </c>
      <c r="D401" s="2" t="s">
        <v>2478</v>
      </c>
      <c r="E401" s="5">
        <v>45395.0</v>
      </c>
      <c r="H401" s="6" t="s">
        <v>69</v>
      </c>
      <c r="I401" s="6" t="s">
        <v>140</v>
      </c>
      <c r="J401" s="6" t="s">
        <v>141</v>
      </c>
      <c r="K401" s="6" t="s">
        <v>142</v>
      </c>
      <c r="L401" s="6" t="s">
        <v>46</v>
      </c>
      <c r="M401" s="6" t="s">
        <v>48</v>
      </c>
      <c r="N401" s="6" t="s">
        <v>2479</v>
      </c>
      <c r="O401" s="6" t="s">
        <v>48</v>
      </c>
      <c r="P401" s="6" t="s">
        <v>48</v>
      </c>
      <c r="Q401" s="2">
        <v>11.0</v>
      </c>
      <c r="R401" s="2">
        <v>66.0</v>
      </c>
      <c r="S401" s="9">
        <v>0.0</v>
      </c>
    </row>
    <row r="402" ht="14.25" customHeight="1">
      <c r="A402" s="11" t="s">
        <v>2480</v>
      </c>
      <c r="B402" s="2" t="s">
        <v>2481</v>
      </c>
      <c r="D402" s="2" t="s">
        <v>2482</v>
      </c>
      <c r="E402" s="5">
        <v>45394.0</v>
      </c>
      <c r="G402" s="2" t="s">
        <v>2483</v>
      </c>
      <c r="H402" s="6" t="s">
        <v>42</v>
      </c>
      <c r="I402" s="6" t="s">
        <v>140</v>
      </c>
      <c r="J402" s="6" t="s">
        <v>91</v>
      </c>
      <c r="K402" s="6" t="s">
        <v>45</v>
      </c>
      <c r="L402" s="6" t="s">
        <v>46</v>
      </c>
      <c r="M402" s="6" t="s">
        <v>48</v>
      </c>
      <c r="N402" s="6" t="s">
        <v>48</v>
      </c>
      <c r="O402" s="6" t="s">
        <v>48</v>
      </c>
      <c r="P402" s="6" t="s">
        <v>48</v>
      </c>
      <c r="Q402" s="2">
        <v>20.0</v>
      </c>
      <c r="R402" s="2">
        <v>31.0</v>
      </c>
      <c r="S402" s="9">
        <v>0.0</v>
      </c>
    </row>
    <row r="403" ht="14.25" customHeight="1">
      <c r="A403" s="12" t="s">
        <v>2484</v>
      </c>
      <c r="B403" s="2" t="s">
        <v>2485</v>
      </c>
      <c r="D403" s="2" t="s">
        <v>2486</v>
      </c>
      <c r="E403" s="5">
        <v>45394.0</v>
      </c>
      <c r="G403" s="2" t="s">
        <v>2487</v>
      </c>
      <c r="H403" s="6" t="s">
        <v>55</v>
      </c>
      <c r="I403" s="6" t="s">
        <v>84</v>
      </c>
      <c r="J403" s="6" t="s">
        <v>85</v>
      </c>
      <c r="K403" s="6" t="s">
        <v>45</v>
      </c>
      <c r="L403" s="6" t="s">
        <v>46</v>
      </c>
      <c r="M403" s="6" t="s">
        <v>1320</v>
      </c>
      <c r="N403" s="6" t="s">
        <v>48</v>
      </c>
      <c r="O403" s="6" t="s">
        <v>48</v>
      </c>
      <c r="P403" s="6" t="s">
        <v>2488</v>
      </c>
      <c r="Q403" s="2">
        <v>269.0</v>
      </c>
      <c r="R403" s="2">
        <v>58.0</v>
      </c>
      <c r="S403" s="9">
        <v>7.0</v>
      </c>
    </row>
    <row r="404" ht="14.25" customHeight="1">
      <c r="A404" s="11" t="s">
        <v>2489</v>
      </c>
      <c r="B404" s="2" t="s">
        <v>1254</v>
      </c>
      <c r="C404" s="2" t="s">
        <v>2490</v>
      </c>
      <c r="D404" s="2" t="s">
        <v>2490</v>
      </c>
      <c r="E404" s="5">
        <v>45393.0</v>
      </c>
      <c r="H404" s="6" t="s">
        <v>69</v>
      </c>
      <c r="I404" s="6" t="s">
        <v>70</v>
      </c>
      <c r="J404" s="6" t="s">
        <v>151</v>
      </c>
      <c r="K404" s="6" t="s">
        <v>45</v>
      </c>
      <c r="L404" s="6" t="s">
        <v>46</v>
      </c>
      <c r="M404" s="6" t="s">
        <v>48</v>
      </c>
      <c r="N404" s="6" t="s">
        <v>2491</v>
      </c>
      <c r="O404" s="6" t="s">
        <v>48</v>
      </c>
      <c r="P404" s="6" t="s">
        <v>48</v>
      </c>
      <c r="Q404" s="2">
        <v>1.0</v>
      </c>
      <c r="R404" s="2">
        <v>0.0</v>
      </c>
      <c r="S404" s="9">
        <v>0.0</v>
      </c>
    </row>
    <row r="405" ht="14.25" customHeight="1">
      <c r="A405" s="11" t="s">
        <v>2492</v>
      </c>
      <c r="B405" s="2" t="s">
        <v>2493</v>
      </c>
      <c r="D405" s="2" t="s">
        <v>2494</v>
      </c>
      <c r="E405" s="5">
        <v>45392.0</v>
      </c>
      <c r="G405" s="2" t="s">
        <v>2495</v>
      </c>
      <c r="H405" s="6" t="s">
        <v>55</v>
      </c>
      <c r="I405" s="6" t="s">
        <v>130</v>
      </c>
      <c r="J405" s="6" t="s">
        <v>91</v>
      </c>
      <c r="K405" s="6" t="s">
        <v>45</v>
      </c>
      <c r="L405" s="6" t="s">
        <v>46</v>
      </c>
      <c r="M405" s="6" t="s">
        <v>48</v>
      </c>
      <c r="N405" s="6" t="s">
        <v>278</v>
      </c>
      <c r="O405" s="6" t="s">
        <v>48</v>
      </c>
      <c r="P405" s="6" t="s">
        <v>48</v>
      </c>
      <c r="Q405" s="2">
        <v>16.0</v>
      </c>
      <c r="R405" s="2">
        <v>12.0</v>
      </c>
      <c r="S405" s="9">
        <v>0.0</v>
      </c>
    </row>
    <row r="406" ht="14.25" customHeight="1">
      <c r="A406" s="11" t="s">
        <v>2496</v>
      </c>
      <c r="B406" s="2" t="s">
        <v>2497</v>
      </c>
      <c r="D406" s="2" t="s">
        <v>2498</v>
      </c>
      <c r="E406" s="5">
        <v>45390.0</v>
      </c>
      <c r="H406" s="6" t="s">
        <v>69</v>
      </c>
      <c r="I406" s="6" t="s">
        <v>140</v>
      </c>
      <c r="J406" s="6" t="s">
        <v>141</v>
      </c>
      <c r="K406" s="6" t="s">
        <v>142</v>
      </c>
      <c r="L406" s="6" t="s">
        <v>46</v>
      </c>
      <c r="M406" s="6" t="s">
        <v>48</v>
      </c>
      <c r="N406" s="6" t="s">
        <v>48</v>
      </c>
      <c r="O406" s="6" t="s">
        <v>48</v>
      </c>
      <c r="P406" s="6" t="s">
        <v>48</v>
      </c>
      <c r="Q406" s="2">
        <v>4.0</v>
      </c>
      <c r="R406" s="2">
        <v>7.0</v>
      </c>
      <c r="S406" s="9">
        <v>0.0</v>
      </c>
    </row>
    <row r="407" ht="14.25" customHeight="1">
      <c r="A407" s="11" t="s">
        <v>2499</v>
      </c>
      <c r="B407" s="2" t="s">
        <v>2500</v>
      </c>
      <c r="D407" s="2" t="s">
        <v>2501</v>
      </c>
      <c r="E407" s="5">
        <v>45390.0</v>
      </c>
      <c r="H407" s="6" t="s">
        <v>69</v>
      </c>
      <c r="I407" s="6" t="s">
        <v>70</v>
      </c>
      <c r="J407" s="6" t="s">
        <v>141</v>
      </c>
      <c r="K407" s="6" t="s">
        <v>142</v>
      </c>
      <c r="L407" s="6" t="s">
        <v>46</v>
      </c>
      <c r="M407" s="6" t="s">
        <v>48</v>
      </c>
      <c r="N407" s="6" t="s">
        <v>48</v>
      </c>
      <c r="O407" s="6" t="s">
        <v>2502</v>
      </c>
      <c r="P407" s="6" t="s">
        <v>48</v>
      </c>
      <c r="Q407" s="2">
        <v>4.0</v>
      </c>
      <c r="R407" s="2">
        <v>16.0</v>
      </c>
      <c r="S407" s="9">
        <v>0.0</v>
      </c>
    </row>
    <row r="408" ht="14.25" customHeight="1">
      <c r="A408" s="11" t="s">
        <v>2503</v>
      </c>
      <c r="B408" s="2" t="s">
        <v>2504</v>
      </c>
      <c r="D408" s="2" t="s">
        <v>2505</v>
      </c>
      <c r="E408" s="5">
        <v>45389.0</v>
      </c>
      <c r="H408" s="6" t="s">
        <v>69</v>
      </c>
      <c r="I408" s="6" t="s">
        <v>140</v>
      </c>
      <c r="J408" s="6" t="s">
        <v>141</v>
      </c>
      <c r="K408" s="6" t="s">
        <v>142</v>
      </c>
      <c r="L408" s="6" t="s">
        <v>46</v>
      </c>
      <c r="M408" s="6" t="s">
        <v>48</v>
      </c>
      <c r="N408" s="6" t="s">
        <v>48</v>
      </c>
      <c r="O408" s="6" t="s">
        <v>87</v>
      </c>
      <c r="P408" s="6" t="s">
        <v>1203</v>
      </c>
      <c r="Q408" s="2">
        <v>18.0</v>
      </c>
      <c r="R408" s="2">
        <v>36.0</v>
      </c>
      <c r="S408" s="9">
        <v>0.0</v>
      </c>
    </row>
    <row r="409" ht="14.25" customHeight="1">
      <c r="A409" s="11" t="s">
        <v>2506</v>
      </c>
      <c r="B409" s="2" t="s">
        <v>138</v>
      </c>
      <c r="D409" s="2" t="s">
        <v>2507</v>
      </c>
      <c r="E409" s="5">
        <v>45388.0</v>
      </c>
      <c r="H409" s="6" t="s">
        <v>69</v>
      </c>
      <c r="I409" s="6" t="s">
        <v>140</v>
      </c>
      <c r="J409" s="6" t="s">
        <v>141</v>
      </c>
      <c r="K409" s="6" t="s">
        <v>142</v>
      </c>
      <c r="L409" s="6" t="s">
        <v>46</v>
      </c>
      <c r="M409" s="6" t="s">
        <v>2508</v>
      </c>
      <c r="N409" s="6" t="s">
        <v>48</v>
      </c>
      <c r="O409" s="6" t="s">
        <v>48</v>
      </c>
      <c r="P409" s="6" t="s">
        <v>48</v>
      </c>
      <c r="Q409" s="2">
        <v>0.0</v>
      </c>
      <c r="R409" s="2">
        <v>1.0</v>
      </c>
      <c r="S409" s="9">
        <v>0.0</v>
      </c>
    </row>
    <row r="410" ht="14.25" customHeight="1">
      <c r="A410" s="11" t="s">
        <v>2509</v>
      </c>
      <c r="B410" s="2" t="s">
        <v>138</v>
      </c>
      <c r="D410" s="2" t="s">
        <v>2510</v>
      </c>
      <c r="E410" s="5">
        <v>45387.0</v>
      </c>
      <c r="H410" s="6" t="s">
        <v>55</v>
      </c>
      <c r="I410" s="6" t="s">
        <v>130</v>
      </c>
      <c r="J410" s="6" t="s">
        <v>151</v>
      </c>
      <c r="K410" s="6" t="s">
        <v>45</v>
      </c>
      <c r="L410" s="6" t="s">
        <v>92</v>
      </c>
      <c r="M410" s="6" t="s">
        <v>2511</v>
      </c>
      <c r="N410" s="6" t="s">
        <v>1970</v>
      </c>
      <c r="O410" s="6" t="s">
        <v>48</v>
      </c>
      <c r="P410" s="6" t="s">
        <v>48</v>
      </c>
      <c r="Q410" s="2">
        <v>1.0</v>
      </c>
      <c r="R410" s="2">
        <v>1.0</v>
      </c>
      <c r="S410" s="9">
        <v>0.0</v>
      </c>
    </row>
    <row r="411" ht="14.25" customHeight="1">
      <c r="A411" s="11" t="s">
        <v>2512</v>
      </c>
      <c r="B411" s="2" t="s">
        <v>1249</v>
      </c>
      <c r="D411" s="2" t="s">
        <v>2513</v>
      </c>
      <c r="E411" s="5">
        <v>45386.0</v>
      </c>
      <c r="G411" s="2" t="s">
        <v>2514</v>
      </c>
      <c r="H411" s="6" t="s">
        <v>69</v>
      </c>
      <c r="I411" s="6" t="s">
        <v>140</v>
      </c>
      <c r="J411" s="6" t="s">
        <v>141</v>
      </c>
      <c r="K411" s="6" t="s">
        <v>142</v>
      </c>
      <c r="L411" s="6" t="s">
        <v>46</v>
      </c>
      <c r="M411" s="6" t="s">
        <v>304</v>
      </c>
      <c r="N411" s="6" t="s">
        <v>2515</v>
      </c>
      <c r="O411" s="6" t="s">
        <v>48</v>
      </c>
      <c r="P411" s="6" t="s">
        <v>48</v>
      </c>
      <c r="Q411" s="2">
        <v>33.0</v>
      </c>
      <c r="R411" s="2">
        <v>23.0</v>
      </c>
      <c r="S411" s="9">
        <v>1.0</v>
      </c>
    </row>
    <row r="412" ht="14.25" customHeight="1">
      <c r="A412" s="11" t="s">
        <v>2516</v>
      </c>
      <c r="B412" s="2" t="s">
        <v>138</v>
      </c>
      <c r="D412" s="2" t="s">
        <v>2517</v>
      </c>
      <c r="E412" s="5">
        <v>45386.0</v>
      </c>
      <c r="H412" s="6" t="s">
        <v>42</v>
      </c>
      <c r="I412" s="6" t="s">
        <v>157</v>
      </c>
      <c r="J412" s="6" t="s">
        <v>85</v>
      </c>
      <c r="K412" s="6" t="s">
        <v>45</v>
      </c>
      <c r="L412" s="6" t="s">
        <v>46</v>
      </c>
      <c r="M412" s="6" t="s">
        <v>2518</v>
      </c>
      <c r="N412" s="6" t="s">
        <v>48</v>
      </c>
      <c r="O412" s="6" t="s">
        <v>48</v>
      </c>
      <c r="P412" s="6" t="s">
        <v>48</v>
      </c>
      <c r="Q412" s="2">
        <v>10.0</v>
      </c>
      <c r="R412" s="2">
        <v>7.0</v>
      </c>
      <c r="S412" s="9">
        <v>0.0</v>
      </c>
    </row>
    <row r="413" ht="14.25" customHeight="1">
      <c r="A413" s="11" t="s">
        <v>2519</v>
      </c>
      <c r="B413" s="2" t="s">
        <v>138</v>
      </c>
      <c r="D413" s="2" t="s">
        <v>2520</v>
      </c>
      <c r="E413" s="5">
        <v>45384.0</v>
      </c>
      <c r="H413" s="6" t="s">
        <v>69</v>
      </c>
      <c r="I413" s="6" t="s">
        <v>140</v>
      </c>
      <c r="J413" s="6" t="s">
        <v>141</v>
      </c>
      <c r="K413" s="6" t="s">
        <v>142</v>
      </c>
      <c r="L413" s="6" t="s">
        <v>46</v>
      </c>
      <c r="M413" s="6" t="s">
        <v>304</v>
      </c>
      <c r="N413" s="6" t="s">
        <v>48</v>
      </c>
      <c r="O413" s="6" t="s">
        <v>48</v>
      </c>
      <c r="P413" s="6" t="s">
        <v>48</v>
      </c>
      <c r="Q413" s="2">
        <v>5.0</v>
      </c>
      <c r="R413" s="2">
        <v>11.0</v>
      </c>
      <c r="S413" s="9">
        <v>0.0</v>
      </c>
    </row>
    <row r="414" ht="14.25" customHeight="1">
      <c r="A414" s="11" t="s">
        <v>2521</v>
      </c>
      <c r="B414" s="2" t="s">
        <v>138</v>
      </c>
      <c r="D414" s="2" t="s">
        <v>2522</v>
      </c>
      <c r="E414" s="5">
        <v>45384.0</v>
      </c>
      <c r="H414" s="6" t="s">
        <v>42</v>
      </c>
      <c r="I414" s="6" t="s">
        <v>43</v>
      </c>
      <c r="J414" s="6" t="s">
        <v>91</v>
      </c>
      <c r="K414" s="6" t="s">
        <v>45</v>
      </c>
      <c r="L414" s="6" t="s">
        <v>46</v>
      </c>
      <c r="M414" s="6" t="s">
        <v>48</v>
      </c>
      <c r="N414" s="6" t="s">
        <v>48</v>
      </c>
      <c r="O414" s="6" t="s">
        <v>48</v>
      </c>
      <c r="P414" s="6" t="s">
        <v>48</v>
      </c>
      <c r="Q414" s="2">
        <v>51.0</v>
      </c>
      <c r="R414" s="2">
        <v>31.0</v>
      </c>
      <c r="S414" s="9">
        <v>0.0</v>
      </c>
    </row>
    <row r="415" ht="14.25" customHeight="1">
      <c r="A415" s="11" t="s">
        <v>2523</v>
      </c>
      <c r="B415" s="2" t="s">
        <v>2524</v>
      </c>
      <c r="D415" s="2" t="s">
        <v>2525</v>
      </c>
      <c r="E415" s="5">
        <v>45383.0</v>
      </c>
      <c r="H415" s="6" t="s">
        <v>69</v>
      </c>
      <c r="I415" s="6" t="s">
        <v>140</v>
      </c>
      <c r="J415" s="6" t="s">
        <v>91</v>
      </c>
      <c r="K415" s="6" t="s">
        <v>142</v>
      </c>
      <c r="L415" s="6" t="s">
        <v>46</v>
      </c>
      <c r="M415" s="6" t="s">
        <v>48</v>
      </c>
      <c r="N415" s="6" t="s">
        <v>48</v>
      </c>
      <c r="O415" s="6" t="s">
        <v>48</v>
      </c>
      <c r="P415" s="6" t="s">
        <v>48</v>
      </c>
      <c r="Q415" s="2">
        <v>1.0</v>
      </c>
      <c r="R415" s="2">
        <v>2.0</v>
      </c>
      <c r="S415" s="9">
        <v>0.0</v>
      </c>
    </row>
    <row r="416" ht="14.25" customHeight="1">
      <c r="A416" s="11" t="s">
        <v>2526</v>
      </c>
      <c r="B416" s="2" t="s">
        <v>138</v>
      </c>
      <c r="D416" s="2" t="s">
        <v>2527</v>
      </c>
      <c r="E416" s="5">
        <v>45383.0</v>
      </c>
      <c r="G416" s="2" t="s">
        <v>2528</v>
      </c>
      <c r="H416" s="6" t="s">
        <v>42</v>
      </c>
      <c r="I416" s="6" t="s">
        <v>43</v>
      </c>
      <c r="J416" s="6" t="s">
        <v>91</v>
      </c>
      <c r="K416" s="6" t="s">
        <v>45</v>
      </c>
      <c r="L416" s="6" t="s">
        <v>46</v>
      </c>
      <c r="M416" s="6" t="s">
        <v>48</v>
      </c>
      <c r="N416" s="6" t="s">
        <v>48</v>
      </c>
      <c r="O416" s="6" t="s">
        <v>48</v>
      </c>
      <c r="P416" s="6" t="s">
        <v>929</v>
      </c>
      <c r="Q416" s="2">
        <v>24.0</v>
      </c>
      <c r="R416" s="2">
        <v>26.0</v>
      </c>
      <c r="S416" s="9">
        <v>1.0</v>
      </c>
    </row>
    <row r="417" ht="14.25" customHeight="1">
      <c r="A417" s="11" t="s">
        <v>2529</v>
      </c>
      <c r="B417" s="2" t="s">
        <v>2530</v>
      </c>
      <c r="D417" s="2" t="s">
        <v>2531</v>
      </c>
      <c r="E417" s="5">
        <v>45382.0</v>
      </c>
      <c r="G417" s="2" t="s">
        <v>2532</v>
      </c>
      <c r="H417" s="6" t="s">
        <v>42</v>
      </c>
      <c r="I417" s="6" t="s">
        <v>157</v>
      </c>
      <c r="J417" s="6" t="s">
        <v>91</v>
      </c>
      <c r="K417" s="6" t="s">
        <v>45</v>
      </c>
      <c r="L417" s="6" t="s">
        <v>46</v>
      </c>
      <c r="M417" s="6" t="s">
        <v>200</v>
      </c>
      <c r="N417" s="6" t="s">
        <v>48</v>
      </c>
      <c r="O417" s="6" t="s">
        <v>48</v>
      </c>
      <c r="P417" s="6" t="s">
        <v>48</v>
      </c>
      <c r="Q417" s="2">
        <v>36.0</v>
      </c>
      <c r="R417" s="2">
        <v>58.0</v>
      </c>
      <c r="S417" s="9">
        <v>1.0</v>
      </c>
    </row>
    <row r="418" ht="21.0" customHeight="1">
      <c r="A418" s="12" t="s">
        <v>2533</v>
      </c>
      <c r="B418" s="2" t="s">
        <v>2534</v>
      </c>
      <c r="D418" s="8" t="s">
        <v>2535</v>
      </c>
      <c r="E418" s="5">
        <v>45381.0</v>
      </c>
      <c r="H418" s="6" t="s">
        <v>42</v>
      </c>
      <c r="I418" s="6" t="s">
        <v>157</v>
      </c>
      <c r="J418" s="6" t="s">
        <v>959</v>
      </c>
      <c r="K418" s="6" t="s">
        <v>45</v>
      </c>
      <c r="L418" s="6" t="s">
        <v>46</v>
      </c>
      <c r="M418" s="6" t="s">
        <v>48</v>
      </c>
      <c r="N418" s="6" t="s">
        <v>48</v>
      </c>
      <c r="O418" s="6" t="s">
        <v>2536</v>
      </c>
      <c r="P418" s="6" t="s">
        <v>48</v>
      </c>
      <c r="Q418" s="2">
        <v>26.0</v>
      </c>
      <c r="R418" s="2">
        <v>9.0</v>
      </c>
      <c r="S418" s="9">
        <v>1.0</v>
      </c>
    </row>
    <row r="419" ht="14.25" customHeight="1">
      <c r="A419" s="11" t="s">
        <v>2537</v>
      </c>
      <c r="B419" s="2" t="s">
        <v>2538</v>
      </c>
      <c r="D419" s="2" t="s">
        <v>2539</v>
      </c>
      <c r="E419" s="5">
        <v>45380.0</v>
      </c>
      <c r="H419" s="6" t="s">
        <v>69</v>
      </c>
      <c r="I419" s="6" t="s">
        <v>140</v>
      </c>
      <c r="J419" s="6" t="s">
        <v>101</v>
      </c>
      <c r="K419" s="6" t="s">
        <v>142</v>
      </c>
      <c r="L419" s="6" t="s">
        <v>46</v>
      </c>
      <c r="M419" s="6" t="s">
        <v>48</v>
      </c>
      <c r="N419" s="6" t="s">
        <v>48</v>
      </c>
      <c r="O419" s="6" t="s">
        <v>48</v>
      </c>
      <c r="P419" s="6" t="s">
        <v>48</v>
      </c>
      <c r="Q419" s="2">
        <v>5.0</v>
      </c>
      <c r="R419" s="2">
        <v>9.0</v>
      </c>
      <c r="S419" s="9">
        <v>0.0</v>
      </c>
    </row>
    <row r="420" ht="19.5" customHeight="1">
      <c r="A420" s="12" t="s">
        <v>2540</v>
      </c>
      <c r="B420" s="2" t="s">
        <v>1694</v>
      </c>
      <c r="D420" s="8" t="s">
        <v>2541</v>
      </c>
      <c r="E420" s="5">
        <v>45379.0</v>
      </c>
      <c r="H420" s="6" t="s">
        <v>69</v>
      </c>
      <c r="I420" s="6" t="s">
        <v>70</v>
      </c>
      <c r="J420" s="2" t="s">
        <v>151</v>
      </c>
      <c r="K420" s="6" t="s">
        <v>45</v>
      </c>
      <c r="L420" s="6" t="s">
        <v>71</v>
      </c>
      <c r="M420" s="6" t="s">
        <v>48</v>
      </c>
      <c r="N420" s="6" t="s">
        <v>48</v>
      </c>
      <c r="O420" s="2" t="s">
        <v>1778</v>
      </c>
      <c r="P420" s="6" t="s">
        <v>48</v>
      </c>
      <c r="Q420" s="2">
        <v>18.0</v>
      </c>
      <c r="R420" s="2">
        <v>5.0</v>
      </c>
      <c r="S420" s="9">
        <v>1.0</v>
      </c>
    </row>
    <row r="421" ht="14.25" customHeight="1">
      <c r="A421" s="11" t="s">
        <v>2542</v>
      </c>
      <c r="B421" s="2" t="s">
        <v>2543</v>
      </c>
      <c r="D421" s="2" t="s">
        <v>2544</v>
      </c>
      <c r="E421" s="5">
        <v>45378.0</v>
      </c>
      <c r="H421" s="6" t="s">
        <v>69</v>
      </c>
      <c r="I421" s="6" t="s">
        <v>140</v>
      </c>
      <c r="J421" s="6" t="s">
        <v>141</v>
      </c>
      <c r="K421" s="6" t="s">
        <v>142</v>
      </c>
      <c r="L421" s="6" t="s">
        <v>46</v>
      </c>
      <c r="M421" s="6" t="s">
        <v>48</v>
      </c>
      <c r="N421" s="6" t="s">
        <v>48</v>
      </c>
      <c r="O421" s="6" t="s">
        <v>48</v>
      </c>
      <c r="P421" s="6" t="s">
        <v>48</v>
      </c>
      <c r="Q421" s="2">
        <v>3.0</v>
      </c>
      <c r="R421" s="2">
        <v>4.0</v>
      </c>
      <c r="S421" s="9">
        <v>0.0</v>
      </c>
    </row>
    <row r="422" ht="14.25" customHeight="1">
      <c r="A422" s="11" t="s">
        <v>2545</v>
      </c>
      <c r="B422" s="2" t="s">
        <v>2493</v>
      </c>
      <c r="D422" s="2" t="s">
        <v>2546</v>
      </c>
      <c r="E422" s="5">
        <v>45378.0</v>
      </c>
      <c r="H422" s="6" t="s">
        <v>69</v>
      </c>
      <c r="I422" s="6" t="s">
        <v>140</v>
      </c>
      <c r="J422" s="6" t="s">
        <v>141</v>
      </c>
      <c r="K422" s="6" t="s">
        <v>142</v>
      </c>
      <c r="L422" s="6" t="s">
        <v>46</v>
      </c>
      <c r="M422" s="6" t="s">
        <v>48</v>
      </c>
      <c r="N422" s="6" t="s">
        <v>87</v>
      </c>
      <c r="O422" s="6" t="s">
        <v>48</v>
      </c>
      <c r="P422" s="6" t="s">
        <v>48</v>
      </c>
      <c r="Q422" s="2">
        <v>1.0</v>
      </c>
      <c r="R422" s="2">
        <v>2.0</v>
      </c>
      <c r="S422" s="9">
        <v>0.0</v>
      </c>
    </row>
    <row r="423" ht="14.25" customHeight="1">
      <c r="A423" s="11" t="s">
        <v>2547</v>
      </c>
      <c r="B423" s="2" t="s">
        <v>2548</v>
      </c>
      <c r="D423" s="2" t="s">
        <v>2549</v>
      </c>
      <c r="E423" s="5">
        <v>45378.0</v>
      </c>
      <c r="H423" s="6" t="s">
        <v>42</v>
      </c>
      <c r="I423" s="6" t="s">
        <v>157</v>
      </c>
      <c r="J423" s="6" t="s">
        <v>91</v>
      </c>
      <c r="K423" s="6" t="s">
        <v>142</v>
      </c>
      <c r="L423" s="6" t="s">
        <v>46</v>
      </c>
      <c r="M423" s="6" t="s">
        <v>48</v>
      </c>
      <c r="N423" s="6" t="s">
        <v>48</v>
      </c>
      <c r="O423" s="6" t="s">
        <v>48</v>
      </c>
      <c r="P423" s="6" t="s">
        <v>240</v>
      </c>
      <c r="Q423" s="2">
        <v>28.0</v>
      </c>
      <c r="R423" s="2">
        <v>88.0</v>
      </c>
      <c r="S423" s="9">
        <v>2.0</v>
      </c>
    </row>
    <row r="424" ht="14.25" customHeight="1">
      <c r="A424" s="11" t="s">
        <v>2550</v>
      </c>
      <c r="B424" s="2" t="s">
        <v>138</v>
      </c>
      <c r="D424" s="2" t="s">
        <v>2551</v>
      </c>
      <c r="E424" s="5">
        <v>45377.0</v>
      </c>
      <c r="H424" s="6" t="s">
        <v>69</v>
      </c>
      <c r="I424" s="6" t="s">
        <v>140</v>
      </c>
      <c r="J424" s="6" t="s">
        <v>101</v>
      </c>
      <c r="K424" s="6" t="s">
        <v>142</v>
      </c>
      <c r="L424" s="6" t="s">
        <v>46</v>
      </c>
      <c r="M424" s="6" t="s">
        <v>48</v>
      </c>
      <c r="N424" s="6" t="s">
        <v>87</v>
      </c>
      <c r="O424" s="6" t="s">
        <v>48</v>
      </c>
      <c r="P424" s="6" t="s">
        <v>1132</v>
      </c>
      <c r="Q424" s="2">
        <v>2.0</v>
      </c>
      <c r="R424" s="2">
        <v>2.0</v>
      </c>
      <c r="S424" s="9">
        <v>0.0</v>
      </c>
    </row>
    <row r="425" ht="14.25" customHeight="1">
      <c r="A425" s="11" t="s">
        <v>2552</v>
      </c>
      <c r="B425" s="2" t="s">
        <v>2167</v>
      </c>
      <c r="D425" s="2" t="s">
        <v>2553</v>
      </c>
      <c r="E425" s="5">
        <v>45377.0</v>
      </c>
      <c r="H425" s="6" t="s">
        <v>42</v>
      </c>
      <c r="I425" s="6" t="s">
        <v>157</v>
      </c>
      <c r="J425" s="6" t="s">
        <v>85</v>
      </c>
      <c r="K425" s="6" t="s">
        <v>45</v>
      </c>
      <c r="L425" s="6" t="s">
        <v>46</v>
      </c>
      <c r="M425" s="6" t="s">
        <v>2554</v>
      </c>
      <c r="N425" s="6" t="s">
        <v>48</v>
      </c>
      <c r="O425" s="6" t="s">
        <v>166</v>
      </c>
      <c r="P425" s="6" t="s">
        <v>48</v>
      </c>
      <c r="Q425" s="2">
        <v>11.0</v>
      </c>
      <c r="R425" s="2">
        <v>27.0</v>
      </c>
      <c r="S425" s="9">
        <v>0.0</v>
      </c>
    </row>
    <row r="426" ht="14.25" customHeight="1">
      <c r="A426" s="11" t="s">
        <v>2555</v>
      </c>
      <c r="B426" s="2" t="s">
        <v>1249</v>
      </c>
      <c r="D426" s="2" t="s">
        <v>2556</v>
      </c>
      <c r="E426" s="5">
        <v>45376.0</v>
      </c>
      <c r="H426" s="6" t="s">
        <v>69</v>
      </c>
      <c r="I426" s="6" t="s">
        <v>140</v>
      </c>
      <c r="J426" s="6" t="s">
        <v>141</v>
      </c>
      <c r="K426" s="6" t="s">
        <v>142</v>
      </c>
      <c r="L426" s="6" t="s">
        <v>92</v>
      </c>
      <c r="M426" s="6" t="s">
        <v>48</v>
      </c>
      <c r="N426" s="6" t="s">
        <v>48</v>
      </c>
      <c r="O426" s="6" t="s">
        <v>48</v>
      </c>
      <c r="P426" s="6" t="s">
        <v>48</v>
      </c>
      <c r="Q426" s="2">
        <v>4.0</v>
      </c>
      <c r="R426" s="2">
        <v>4.0</v>
      </c>
      <c r="S426" s="9">
        <v>0.0</v>
      </c>
    </row>
    <row r="427" ht="14.25" customHeight="1">
      <c r="A427" s="11" t="s">
        <v>2557</v>
      </c>
      <c r="B427" s="2" t="s">
        <v>138</v>
      </c>
      <c r="D427" s="2" t="s">
        <v>2558</v>
      </c>
      <c r="E427" s="5">
        <v>45375.0</v>
      </c>
      <c r="G427" s="2" t="s">
        <v>2559</v>
      </c>
      <c r="H427" s="6" t="s">
        <v>42</v>
      </c>
      <c r="I427" s="6" t="s">
        <v>157</v>
      </c>
      <c r="J427" s="6" t="s">
        <v>452</v>
      </c>
      <c r="K427" s="6" t="s">
        <v>45</v>
      </c>
      <c r="L427" s="6" t="s">
        <v>46</v>
      </c>
      <c r="M427" s="6" t="s">
        <v>48</v>
      </c>
      <c r="N427" s="6" t="s">
        <v>48</v>
      </c>
      <c r="O427" s="6" t="s">
        <v>48</v>
      </c>
      <c r="P427" s="6" t="s">
        <v>48</v>
      </c>
      <c r="Q427" s="2">
        <v>25.0</v>
      </c>
      <c r="R427" s="2">
        <v>36.0</v>
      </c>
      <c r="S427" s="9">
        <v>0.0</v>
      </c>
    </row>
    <row r="428" ht="14.25" customHeight="1">
      <c r="A428" s="11" t="s">
        <v>2560</v>
      </c>
      <c r="B428" s="2" t="s">
        <v>1230</v>
      </c>
      <c r="D428" s="2" t="s">
        <v>2561</v>
      </c>
      <c r="E428" s="5">
        <v>45373.0</v>
      </c>
      <c r="H428" s="6" t="s">
        <v>69</v>
      </c>
      <c r="I428" s="6" t="s">
        <v>70</v>
      </c>
      <c r="J428" s="6" t="s">
        <v>91</v>
      </c>
      <c r="K428" s="6" t="s">
        <v>45</v>
      </c>
      <c r="L428" s="6" t="s">
        <v>46</v>
      </c>
      <c r="M428" s="6" t="s">
        <v>2562</v>
      </c>
      <c r="N428" s="6" t="s">
        <v>48</v>
      </c>
      <c r="O428" s="6" t="s">
        <v>2563</v>
      </c>
      <c r="P428" s="6" t="s">
        <v>2564</v>
      </c>
      <c r="Q428" s="2">
        <v>4.0</v>
      </c>
      <c r="R428" s="2">
        <v>1.0</v>
      </c>
      <c r="S428" s="9">
        <v>0.0</v>
      </c>
    </row>
    <row r="429" ht="14.25" customHeight="1">
      <c r="A429" s="11" t="s">
        <v>2565</v>
      </c>
      <c r="B429" s="2" t="s">
        <v>2566</v>
      </c>
      <c r="D429" s="2" t="s">
        <v>2567</v>
      </c>
      <c r="E429" s="5">
        <v>45371.0</v>
      </c>
      <c r="G429" s="2" t="s">
        <v>2568</v>
      </c>
      <c r="H429" s="9"/>
      <c r="I429" s="9"/>
      <c r="J429" s="9"/>
      <c r="K429" s="9"/>
      <c r="L429" s="9"/>
      <c r="M429" s="9"/>
      <c r="N429" s="9"/>
      <c r="O429" s="9"/>
      <c r="P429" s="9"/>
      <c r="Q429" s="2">
        <v>28.0</v>
      </c>
      <c r="R429" s="2">
        <v>13.0</v>
      </c>
      <c r="S429" s="9">
        <v>0.0</v>
      </c>
    </row>
    <row r="430" ht="14.25" customHeight="1">
      <c r="A430" s="11" t="s">
        <v>2569</v>
      </c>
      <c r="B430" s="2" t="s">
        <v>1694</v>
      </c>
      <c r="D430" s="2" t="s">
        <v>2570</v>
      </c>
      <c r="E430" s="5">
        <v>45371.0</v>
      </c>
      <c r="H430" s="6" t="s">
        <v>69</v>
      </c>
      <c r="I430" s="6" t="s">
        <v>70</v>
      </c>
      <c r="J430" s="6" t="s">
        <v>91</v>
      </c>
      <c r="K430" s="6" t="s">
        <v>45</v>
      </c>
      <c r="L430" s="6" t="s">
        <v>46</v>
      </c>
      <c r="M430" s="6" t="s">
        <v>48</v>
      </c>
      <c r="N430" s="6" t="s">
        <v>48</v>
      </c>
      <c r="O430" s="6" t="s">
        <v>48</v>
      </c>
      <c r="P430" s="6" t="s">
        <v>48</v>
      </c>
      <c r="Q430" s="2">
        <v>7.0</v>
      </c>
      <c r="R430" s="2">
        <v>1.0</v>
      </c>
      <c r="S430" s="9">
        <v>1.0</v>
      </c>
    </row>
    <row r="431" ht="14.25" customHeight="1">
      <c r="A431" s="11" t="s">
        <v>2571</v>
      </c>
      <c r="B431" s="2" t="s">
        <v>2572</v>
      </c>
      <c r="C431" s="2" t="s">
        <v>2573</v>
      </c>
      <c r="D431" s="2" t="s">
        <v>2574</v>
      </c>
      <c r="E431" s="5">
        <v>45370.0</v>
      </c>
      <c r="H431" s="6" t="s">
        <v>55</v>
      </c>
      <c r="I431" s="6" t="s">
        <v>84</v>
      </c>
      <c r="J431" s="6" t="s">
        <v>85</v>
      </c>
      <c r="K431" s="6" t="s">
        <v>45</v>
      </c>
      <c r="L431" s="6" t="s">
        <v>46</v>
      </c>
      <c r="M431" s="6" t="s">
        <v>2575</v>
      </c>
      <c r="N431" s="6" t="s">
        <v>48</v>
      </c>
      <c r="O431" s="6" t="s">
        <v>2576</v>
      </c>
      <c r="P431" s="6" t="s">
        <v>48</v>
      </c>
      <c r="Q431" s="2">
        <v>60.0</v>
      </c>
      <c r="R431" s="2">
        <v>28.0</v>
      </c>
      <c r="S431" s="9">
        <v>4.0</v>
      </c>
    </row>
    <row r="432" ht="14.25" customHeight="1">
      <c r="A432" s="11" t="s">
        <v>2577</v>
      </c>
      <c r="B432" s="2" t="s">
        <v>2013</v>
      </c>
      <c r="D432" s="2" t="s">
        <v>2578</v>
      </c>
      <c r="E432" s="5">
        <v>45370.0</v>
      </c>
      <c r="G432" s="2" t="s">
        <v>2579</v>
      </c>
      <c r="H432" s="6" t="s">
        <v>69</v>
      </c>
      <c r="I432" s="6" t="s">
        <v>140</v>
      </c>
      <c r="J432" s="6" t="s">
        <v>85</v>
      </c>
      <c r="K432" s="6" t="s">
        <v>142</v>
      </c>
      <c r="L432" s="6" t="s">
        <v>46</v>
      </c>
      <c r="M432" s="6" t="s">
        <v>2580</v>
      </c>
      <c r="N432" s="6" t="s">
        <v>48</v>
      </c>
      <c r="O432" s="6" t="s">
        <v>48</v>
      </c>
      <c r="P432" s="6" t="s">
        <v>48</v>
      </c>
      <c r="Q432" s="2">
        <v>12.0</v>
      </c>
      <c r="R432" s="2">
        <v>6.0</v>
      </c>
      <c r="S432" s="9">
        <v>0.0</v>
      </c>
    </row>
    <row r="433" ht="14.25" customHeight="1">
      <c r="A433" s="11" t="s">
        <v>2581</v>
      </c>
      <c r="B433" s="2" t="s">
        <v>97</v>
      </c>
      <c r="C433" s="2" t="s">
        <v>2582</v>
      </c>
      <c r="D433" s="2" t="s">
        <v>810</v>
      </c>
      <c r="E433" s="5">
        <v>45368.0</v>
      </c>
      <c r="H433" s="6" t="s">
        <v>69</v>
      </c>
      <c r="I433" s="6" t="s">
        <v>70</v>
      </c>
      <c r="J433" s="6" t="s">
        <v>74</v>
      </c>
      <c r="K433" s="6" t="s">
        <v>45</v>
      </c>
      <c r="L433" s="6" t="s">
        <v>92</v>
      </c>
      <c r="M433" s="6" t="s">
        <v>48</v>
      </c>
      <c r="N433" s="6" t="s">
        <v>48</v>
      </c>
      <c r="O433" s="6" t="s">
        <v>48</v>
      </c>
      <c r="P433" s="6" t="s">
        <v>48</v>
      </c>
      <c r="Q433" s="2">
        <v>3.0</v>
      </c>
      <c r="R433" s="2">
        <v>1.0</v>
      </c>
      <c r="S433" s="9">
        <v>0.0</v>
      </c>
    </row>
    <row r="434" ht="14.25" customHeight="1">
      <c r="A434" s="11" t="s">
        <v>2583</v>
      </c>
      <c r="B434" s="2" t="s">
        <v>2584</v>
      </c>
      <c r="D434" s="2" t="s">
        <v>2585</v>
      </c>
      <c r="E434" s="5">
        <v>45367.0</v>
      </c>
      <c r="H434" s="6" t="s">
        <v>69</v>
      </c>
      <c r="I434" s="6" t="s">
        <v>140</v>
      </c>
      <c r="J434" s="6" t="s">
        <v>141</v>
      </c>
      <c r="K434" s="6" t="s">
        <v>142</v>
      </c>
      <c r="L434" s="6" t="s">
        <v>46</v>
      </c>
      <c r="M434" s="6" t="s">
        <v>48</v>
      </c>
      <c r="N434" s="6" t="s">
        <v>48</v>
      </c>
      <c r="O434" s="6" t="s">
        <v>48</v>
      </c>
      <c r="P434" s="6" t="s">
        <v>48</v>
      </c>
      <c r="Q434" s="2">
        <v>3.0</v>
      </c>
      <c r="R434" s="2">
        <v>8.0</v>
      </c>
      <c r="S434" s="9">
        <v>0.0</v>
      </c>
    </row>
    <row r="435" ht="14.25" customHeight="1">
      <c r="A435" s="11" t="s">
        <v>2586</v>
      </c>
      <c r="B435" s="2" t="s">
        <v>1249</v>
      </c>
      <c r="D435" s="2" t="s">
        <v>2587</v>
      </c>
      <c r="E435" s="5">
        <v>45366.0</v>
      </c>
      <c r="H435" s="6" t="s">
        <v>55</v>
      </c>
      <c r="I435" s="6" t="s">
        <v>56</v>
      </c>
      <c r="J435" s="6" t="s">
        <v>91</v>
      </c>
      <c r="K435" s="6" t="s">
        <v>45</v>
      </c>
      <c r="L435" s="6" t="s">
        <v>46</v>
      </c>
      <c r="M435" s="6" t="s">
        <v>48</v>
      </c>
      <c r="N435" s="6" t="s">
        <v>278</v>
      </c>
      <c r="O435" s="6" t="s">
        <v>48</v>
      </c>
      <c r="P435" s="6" t="s">
        <v>48</v>
      </c>
      <c r="Q435" s="2">
        <v>5.0</v>
      </c>
      <c r="R435" s="2">
        <v>0.0</v>
      </c>
      <c r="S435" s="9">
        <v>0.0</v>
      </c>
    </row>
    <row r="436" ht="14.25" customHeight="1">
      <c r="A436" s="11" t="s">
        <v>2588</v>
      </c>
      <c r="B436" s="2" t="s">
        <v>2589</v>
      </c>
      <c r="D436" s="2" t="s">
        <v>2590</v>
      </c>
      <c r="E436" s="5">
        <v>45364.0</v>
      </c>
      <c r="H436" s="6" t="s">
        <v>69</v>
      </c>
      <c r="I436" s="6" t="s">
        <v>140</v>
      </c>
      <c r="J436" s="6" t="s">
        <v>101</v>
      </c>
      <c r="K436" s="6" t="s">
        <v>142</v>
      </c>
      <c r="L436" s="6" t="s">
        <v>46</v>
      </c>
      <c r="M436" s="6" t="s">
        <v>48</v>
      </c>
      <c r="N436" s="6" t="s">
        <v>48</v>
      </c>
      <c r="O436" s="6" t="s">
        <v>48</v>
      </c>
      <c r="P436" s="6" t="s">
        <v>2591</v>
      </c>
      <c r="Q436" s="2">
        <v>9.0</v>
      </c>
      <c r="R436" s="2">
        <v>13.0</v>
      </c>
      <c r="S436" s="9">
        <v>0.0</v>
      </c>
    </row>
    <row r="437" ht="14.25" customHeight="1">
      <c r="A437" s="11" t="s">
        <v>2592</v>
      </c>
      <c r="B437" s="2" t="s">
        <v>1249</v>
      </c>
      <c r="D437" s="2" t="s">
        <v>2593</v>
      </c>
      <c r="E437" s="5">
        <v>45363.0</v>
      </c>
      <c r="G437" s="2" t="s">
        <v>2594</v>
      </c>
      <c r="H437" s="6" t="s">
        <v>69</v>
      </c>
      <c r="I437" s="6" t="s">
        <v>140</v>
      </c>
      <c r="J437" s="6" t="s">
        <v>141</v>
      </c>
      <c r="K437" s="6" t="s">
        <v>142</v>
      </c>
      <c r="L437" s="6" t="s">
        <v>92</v>
      </c>
      <c r="M437" s="6" t="s">
        <v>48</v>
      </c>
      <c r="N437" s="6" t="s">
        <v>278</v>
      </c>
      <c r="O437" s="6" t="s">
        <v>48</v>
      </c>
      <c r="P437" s="6" t="s">
        <v>48</v>
      </c>
      <c r="Q437" s="2">
        <v>1.0</v>
      </c>
      <c r="R437" s="2">
        <v>5.0</v>
      </c>
      <c r="S437" s="9">
        <v>0.0</v>
      </c>
    </row>
    <row r="438" ht="14.25" customHeight="1">
      <c r="A438" s="11" t="s">
        <v>2595</v>
      </c>
      <c r="B438" s="2" t="s">
        <v>1721</v>
      </c>
      <c r="D438" s="2" t="s">
        <v>2596</v>
      </c>
      <c r="E438" s="5">
        <v>45361.0</v>
      </c>
      <c r="H438" s="6" t="s">
        <v>42</v>
      </c>
      <c r="I438" s="6" t="s">
        <v>43</v>
      </c>
      <c r="J438" s="6" t="s">
        <v>85</v>
      </c>
      <c r="K438" s="6" t="s">
        <v>45</v>
      </c>
      <c r="L438" s="6" t="s">
        <v>46</v>
      </c>
      <c r="M438" s="6" t="s">
        <v>2597</v>
      </c>
      <c r="N438" s="6" t="s">
        <v>48</v>
      </c>
      <c r="O438" s="6" t="s">
        <v>2598</v>
      </c>
      <c r="P438" s="6" t="s">
        <v>201</v>
      </c>
      <c r="Q438" s="2">
        <v>46.0</v>
      </c>
      <c r="R438" s="2">
        <v>40.0</v>
      </c>
      <c r="S438" s="9">
        <v>5.0</v>
      </c>
    </row>
    <row r="439" ht="14.25" customHeight="1">
      <c r="A439" s="11" t="s">
        <v>2599</v>
      </c>
      <c r="B439" s="2" t="s">
        <v>138</v>
      </c>
      <c r="D439" s="2" t="s">
        <v>2600</v>
      </c>
      <c r="E439" s="5">
        <v>45360.0</v>
      </c>
      <c r="H439" s="6" t="s">
        <v>69</v>
      </c>
      <c r="I439" s="6" t="s">
        <v>140</v>
      </c>
      <c r="J439" s="6" t="s">
        <v>141</v>
      </c>
      <c r="K439" s="6" t="s">
        <v>142</v>
      </c>
      <c r="L439" s="6" t="s">
        <v>46</v>
      </c>
      <c r="M439" s="6" t="s">
        <v>48</v>
      </c>
      <c r="N439" s="6" t="s">
        <v>2601</v>
      </c>
      <c r="O439" s="6" t="s">
        <v>48</v>
      </c>
      <c r="P439" s="6" t="s">
        <v>48</v>
      </c>
      <c r="Q439" s="2">
        <v>27.0</v>
      </c>
      <c r="R439" s="2">
        <v>136.0</v>
      </c>
      <c r="S439" s="9">
        <v>0.0</v>
      </c>
    </row>
    <row r="440" ht="14.25" customHeight="1">
      <c r="A440" s="11" t="s">
        <v>2602</v>
      </c>
      <c r="B440" s="2" t="s">
        <v>2603</v>
      </c>
      <c r="D440" s="2" t="s">
        <v>2604</v>
      </c>
      <c r="E440" s="5">
        <v>45359.0</v>
      </c>
      <c r="H440" s="6" t="s">
        <v>69</v>
      </c>
      <c r="I440" s="6" t="s">
        <v>140</v>
      </c>
      <c r="J440" s="6" t="s">
        <v>141</v>
      </c>
      <c r="K440" s="6" t="s">
        <v>142</v>
      </c>
      <c r="L440" s="6" t="s">
        <v>92</v>
      </c>
      <c r="M440" s="6" t="s">
        <v>48</v>
      </c>
      <c r="N440" s="6" t="s">
        <v>48</v>
      </c>
      <c r="O440" s="6" t="s">
        <v>48</v>
      </c>
      <c r="P440" s="6" t="s">
        <v>48</v>
      </c>
      <c r="Q440" s="2">
        <v>11.0</v>
      </c>
      <c r="R440" s="2">
        <v>35.0</v>
      </c>
      <c r="S440" s="9">
        <v>0.0</v>
      </c>
    </row>
    <row r="441" ht="14.25" customHeight="1">
      <c r="A441" s="11" t="s">
        <v>2605</v>
      </c>
      <c r="B441" s="2" t="s">
        <v>2606</v>
      </c>
      <c r="D441" s="2" t="s">
        <v>2607</v>
      </c>
      <c r="E441" s="5">
        <v>45358.0</v>
      </c>
      <c r="H441" s="6" t="s">
        <v>69</v>
      </c>
      <c r="I441" s="6" t="s">
        <v>140</v>
      </c>
      <c r="J441" s="6" t="s">
        <v>141</v>
      </c>
      <c r="K441" s="6" t="s">
        <v>142</v>
      </c>
      <c r="L441" s="6" t="s">
        <v>46</v>
      </c>
      <c r="M441" s="6" t="s">
        <v>2608</v>
      </c>
      <c r="N441" s="6" t="s">
        <v>48</v>
      </c>
      <c r="O441" s="6" t="s">
        <v>2609</v>
      </c>
      <c r="P441" s="6" t="s">
        <v>1897</v>
      </c>
      <c r="Q441" s="2">
        <v>6.0</v>
      </c>
      <c r="R441" s="2">
        <v>39.0</v>
      </c>
      <c r="S441" s="9">
        <v>0.0</v>
      </c>
    </row>
    <row r="442" ht="14.25" customHeight="1">
      <c r="A442" s="11" t="s">
        <v>2610</v>
      </c>
      <c r="B442" s="2" t="s">
        <v>138</v>
      </c>
      <c r="D442" s="2" t="s">
        <v>2611</v>
      </c>
      <c r="E442" s="5">
        <v>45358.0</v>
      </c>
      <c r="H442" s="6" t="s">
        <v>69</v>
      </c>
      <c r="I442" s="6" t="s">
        <v>140</v>
      </c>
      <c r="J442" s="6" t="s">
        <v>141</v>
      </c>
      <c r="K442" s="6" t="s">
        <v>142</v>
      </c>
      <c r="L442" s="6" t="s">
        <v>92</v>
      </c>
      <c r="M442" s="6" t="s">
        <v>48</v>
      </c>
      <c r="N442" s="6" t="s">
        <v>2612</v>
      </c>
      <c r="O442" s="6" t="s">
        <v>48</v>
      </c>
      <c r="P442" s="6" t="s">
        <v>48</v>
      </c>
      <c r="Q442" s="2">
        <v>2.0</v>
      </c>
      <c r="R442" s="2">
        <v>27.0</v>
      </c>
      <c r="S442" s="9">
        <v>0.0</v>
      </c>
    </row>
    <row r="443" ht="14.25" customHeight="1">
      <c r="A443" s="11" t="s">
        <v>2613</v>
      </c>
      <c r="B443" s="2" t="s">
        <v>2614</v>
      </c>
      <c r="D443" s="2" t="s">
        <v>2615</v>
      </c>
      <c r="E443" s="5">
        <v>45358.0</v>
      </c>
      <c r="H443" s="6" t="s">
        <v>69</v>
      </c>
      <c r="I443" s="6" t="s">
        <v>140</v>
      </c>
      <c r="J443" s="6" t="s">
        <v>141</v>
      </c>
      <c r="K443" s="6" t="s">
        <v>142</v>
      </c>
      <c r="L443" s="6" t="s">
        <v>92</v>
      </c>
      <c r="M443" s="6" t="s">
        <v>48</v>
      </c>
      <c r="N443" s="6" t="s">
        <v>2616</v>
      </c>
      <c r="O443" s="6" t="s">
        <v>48</v>
      </c>
      <c r="P443" s="6" t="s">
        <v>48</v>
      </c>
      <c r="Q443" s="2">
        <v>7.0</v>
      </c>
      <c r="R443" s="2">
        <v>30.0</v>
      </c>
      <c r="S443" s="9">
        <v>0.0</v>
      </c>
    </row>
    <row r="444" ht="14.25" customHeight="1">
      <c r="A444" s="11" t="s">
        <v>2617</v>
      </c>
      <c r="B444" s="2" t="s">
        <v>97</v>
      </c>
      <c r="C444" s="2" t="s">
        <v>2618</v>
      </c>
      <c r="D444" s="2" t="s">
        <v>708</v>
      </c>
      <c r="E444" s="5">
        <v>45357.0</v>
      </c>
      <c r="H444" s="6" t="s">
        <v>69</v>
      </c>
      <c r="I444" s="6" t="s">
        <v>70</v>
      </c>
      <c r="J444" s="6" t="s">
        <v>151</v>
      </c>
      <c r="K444" s="6" t="s">
        <v>45</v>
      </c>
      <c r="L444" s="6" t="s">
        <v>46</v>
      </c>
      <c r="M444" s="6" t="s">
        <v>48</v>
      </c>
      <c r="N444" s="6" t="s">
        <v>48</v>
      </c>
      <c r="O444" s="6" t="s">
        <v>48</v>
      </c>
      <c r="P444" s="6" t="s">
        <v>48</v>
      </c>
      <c r="Q444" s="2">
        <v>5.0</v>
      </c>
      <c r="R444" s="2">
        <v>1.0</v>
      </c>
      <c r="S444" s="9">
        <v>1.0</v>
      </c>
    </row>
    <row r="445" ht="14.25" customHeight="1">
      <c r="A445" s="11" t="s">
        <v>2619</v>
      </c>
      <c r="B445" s="2" t="s">
        <v>2620</v>
      </c>
      <c r="D445" s="2" t="s">
        <v>2621</v>
      </c>
      <c r="E445" s="5">
        <v>45353.0</v>
      </c>
      <c r="H445" s="6" t="s">
        <v>69</v>
      </c>
      <c r="I445" s="6" t="s">
        <v>140</v>
      </c>
      <c r="J445" s="6" t="s">
        <v>141</v>
      </c>
      <c r="K445" s="6" t="s">
        <v>142</v>
      </c>
      <c r="L445" s="6" t="s">
        <v>46</v>
      </c>
      <c r="M445" s="6" t="s">
        <v>48</v>
      </c>
      <c r="N445" s="6" t="s">
        <v>48</v>
      </c>
      <c r="O445" s="6" t="s">
        <v>48</v>
      </c>
      <c r="P445" s="6" t="s">
        <v>201</v>
      </c>
      <c r="Q445" s="2">
        <v>13.0</v>
      </c>
      <c r="R445" s="2">
        <v>18.0</v>
      </c>
      <c r="S445" s="9">
        <v>0.0</v>
      </c>
    </row>
    <row r="446" ht="14.25" customHeight="1">
      <c r="A446" s="11" t="s">
        <v>2622</v>
      </c>
      <c r="B446" s="2" t="s">
        <v>2623</v>
      </c>
      <c r="D446" s="2" t="s">
        <v>2624</v>
      </c>
      <c r="E446" s="5">
        <v>45352.0</v>
      </c>
      <c r="H446" s="6" t="s">
        <v>42</v>
      </c>
      <c r="I446" s="6" t="s">
        <v>43</v>
      </c>
      <c r="J446" s="6" t="s">
        <v>74</v>
      </c>
      <c r="K446" s="6" t="s">
        <v>45</v>
      </c>
      <c r="L446" s="6" t="s">
        <v>71</v>
      </c>
      <c r="M446" s="6" t="s">
        <v>48</v>
      </c>
      <c r="N446" s="6" t="s">
        <v>48</v>
      </c>
      <c r="O446" s="6" t="s">
        <v>48</v>
      </c>
      <c r="P446" s="6" t="s">
        <v>48</v>
      </c>
      <c r="Q446" s="2">
        <v>4.0</v>
      </c>
      <c r="R446" s="2">
        <v>3.0</v>
      </c>
      <c r="S446" s="9">
        <v>1.0</v>
      </c>
    </row>
    <row r="447" ht="14.25" customHeight="1">
      <c r="A447" s="11" t="s">
        <v>2625</v>
      </c>
      <c r="B447" s="2" t="s">
        <v>2626</v>
      </c>
      <c r="D447" s="2" t="s">
        <v>2627</v>
      </c>
      <c r="E447" s="5">
        <v>45352.0</v>
      </c>
      <c r="H447" s="6" t="s">
        <v>69</v>
      </c>
      <c r="I447" s="6" t="s">
        <v>140</v>
      </c>
      <c r="J447" s="6" t="s">
        <v>101</v>
      </c>
      <c r="K447" s="6" t="s">
        <v>142</v>
      </c>
      <c r="L447" s="6" t="s">
        <v>46</v>
      </c>
      <c r="M447" s="6" t="s">
        <v>48</v>
      </c>
      <c r="N447" s="6" t="s">
        <v>48</v>
      </c>
      <c r="O447" s="6" t="s">
        <v>48</v>
      </c>
      <c r="P447" s="6" t="s">
        <v>2628</v>
      </c>
      <c r="Q447" s="2">
        <v>4.0</v>
      </c>
      <c r="R447" s="2">
        <v>7.0</v>
      </c>
      <c r="S447" s="9">
        <v>0.0</v>
      </c>
    </row>
    <row r="448" ht="14.25" customHeight="1">
      <c r="A448" s="11" t="s">
        <v>2629</v>
      </c>
      <c r="B448" s="2" t="s">
        <v>2630</v>
      </c>
      <c r="D448" s="2" t="s">
        <v>2631</v>
      </c>
      <c r="E448" s="5">
        <v>45351.0</v>
      </c>
      <c r="H448" s="6" t="s">
        <v>69</v>
      </c>
      <c r="I448" s="6" t="s">
        <v>140</v>
      </c>
      <c r="J448" s="6" t="s">
        <v>141</v>
      </c>
      <c r="K448" s="6" t="s">
        <v>142</v>
      </c>
      <c r="L448" s="6" t="s">
        <v>46</v>
      </c>
      <c r="M448" s="6" t="s">
        <v>48</v>
      </c>
      <c r="N448" s="6" t="s">
        <v>2632</v>
      </c>
      <c r="O448" s="6" t="s">
        <v>48</v>
      </c>
      <c r="P448" s="6" t="s">
        <v>2633</v>
      </c>
      <c r="Q448" s="2">
        <v>25.0</v>
      </c>
      <c r="R448" s="2">
        <v>43.0</v>
      </c>
      <c r="S448" s="9">
        <v>1.0</v>
      </c>
    </row>
    <row r="449" ht="14.25" customHeight="1">
      <c r="A449" s="11" t="s">
        <v>2634</v>
      </c>
      <c r="B449" s="2" t="s">
        <v>2635</v>
      </c>
      <c r="D449" s="2" t="s">
        <v>2636</v>
      </c>
      <c r="E449" s="5">
        <v>45351.0</v>
      </c>
      <c r="H449" s="6" t="s">
        <v>69</v>
      </c>
      <c r="I449" s="6" t="s">
        <v>140</v>
      </c>
      <c r="J449" s="6" t="s">
        <v>91</v>
      </c>
      <c r="K449" s="6" t="s">
        <v>142</v>
      </c>
      <c r="L449" s="6" t="s">
        <v>46</v>
      </c>
      <c r="M449" s="6" t="s">
        <v>2637</v>
      </c>
      <c r="N449" s="6" t="s">
        <v>48</v>
      </c>
      <c r="O449" s="6" t="s">
        <v>48</v>
      </c>
      <c r="P449" s="6" t="s">
        <v>48</v>
      </c>
      <c r="Q449" s="2">
        <v>3.0</v>
      </c>
      <c r="R449" s="2">
        <v>7.0</v>
      </c>
      <c r="S449" s="9">
        <v>0.0</v>
      </c>
    </row>
    <row r="450" ht="14.25" customHeight="1">
      <c r="A450" s="11" t="s">
        <v>2638</v>
      </c>
      <c r="B450" s="2" t="s">
        <v>138</v>
      </c>
      <c r="D450" s="2" t="s">
        <v>2639</v>
      </c>
      <c r="E450" s="5">
        <v>45350.0</v>
      </c>
      <c r="H450" s="6" t="s">
        <v>69</v>
      </c>
      <c r="I450" s="6" t="s">
        <v>140</v>
      </c>
      <c r="J450" s="6" t="s">
        <v>141</v>
      </c>
      <c r="K450" s="6" t="s">
        <v>142</v>
      </c>
      <c r="L450" s="6" t="s">
        <v>46</v>
      </c>
      <c r="M450" s="6" t="s">
        <v>48</v>
      </c>
      <c r="N450" s="6" t="s">
        <v>48</v>
      </c>
      <c r="O450" s="6" t="s">
        <v>48</v>
      </c>
      <c r="P450" s="6" t="s">
        <v>48</v>
      </c>
      <c r="Q450" s="2">
        <v>7.0</v>
      </c>
      <c r="R450" s="2">
        <v>16.0</v>
      </c>
      <c r="S450" s="9">
        <v>0.0</v>
      </c>
    </row>
    <row r="451" ht="15.75" customHeight="1">
      <c r="A451" s="12" t="s">
        <v>2640</v>
      </c>
      <c r="B451" s="2" t="s">
        <v>2129</v>
      </c>
      <c r="D451" s="8" t="s">
        <v>2641</v>
      </c>
      <c r="E451" s="5">
        <v>45350.0</v>
      </c>
      <c r="H451" s="6" t="s">
        <v>69</v>
      </c>
      <c r="I451" s="6" t="s">
        <v>70</v>
      </c>
      <c r="J451" s="6" t="s">
        <v>85</v>
      </c>
      <c r="K451" s="6" t="s">
        <v>58</v>
      </c>
      <c r="L451" s="6" t="s">
        <v>46</v>
      </c>
      <c r="M451" s="6" t="s">
        <v>2642</v>
      </c>
      <c r="N451" s="6" t="s">
        <v>48</v>
      </c>
      <c r="O451" s="6" t="s">
        <v>2643</v>
      </c>
      <c r="P451" s="6" t="s">
        <v>2644</v>
      </c>
      <c r="Q451" s="2">
        <v>7.0</v>
      </c>
      <c r="R451" s="2">
        <v>0.0</v>
      </c>
      <c r="S451" s="9">
        <v>1.0</v>
      </c>
    </row>
    <row r="452" ht="14.25" customHeight="1">
      <c r="A452" s="11" t="s">
        <v>2645</v>
      </c>
      <c r="B452" s="2" t="s">
        <v>1655</v>
      </c>
      <c r="D452" s="2" t="s">
        <v>2646</v>
      </c>
      <c r="E452" s="5">
        <v>45350.0</v>
      </c>
      <c r="G452" s="2" t="s">
        <v>2647</v>
      </c>
      <c r="H452" s="6" t="s">
        <v>69</v>
      </c>
      <c r="I452" s="6" t="s">
        <v>70</v>
      </c>
      <c r="J452" s="6" t="s">
        <v>151</v>
      </c>
      <c r="K452" s="6" t="s">
        <v>45</v>
      </c>
      <c r="L452" s="6" t="s">
        <v>46</v>
      </c>
      <c r="M452" s="6" t="s">
        <v>48</v>
      </c>
      <c r="N452" s="6" t="s">
        <v>48</v>
      </c>
      <c r="O452" s="6" t="s">
        <v>48</v>
      </c>
      <c r="P452" s="6" t="s">
        <v>48</v>
      </c>
      <c r="Q452" s="2">
        <v>7.0</v>
      </c>
      <c r="R452" s="2">
        <v>5.0</v>
      </c>
      <c r="S452" s="9">
        <v>0.0</v>
      </c>
    </row>
    <row r="453" ht="14.25" customHeight="1">
      <c r="A453" s="11" t="s">
        <v>2648</v>
      </c>
      <c r="B453" s="2" t="s">
        <v>97</v>
      </c>
      <c r="D453" s="2" t="s">
        <v>2649</v>
      </c>
      <c r="E453" s="5">
        <v>45348.0</v>
      </c>
      <c r="H453" s="9"/>
      <c r="I453" s="9"/>
      <c r="J453" s="9"/>
      <c r="K453" s="9"/>
      <c r="L453" s="9"/>
      <c r="M453" s="9"/>
      <c r="N453" s="9"/>
      <c r="O453" s="9"/>
      <c r="P453" s="9"/>
      <c r="Q453" s="2">
        <v>8.0</v>
      </c>
      <c r="R453" s="2">
        <v>3.0</v>
      </c>
      <c r="S453" s="9">
        <v>0.0</v>
      </c>
    </row>
    <row r="454" ht="14.25" customHeight="1">
      <c r="A454" s="11" t="s">
        <v>2650</v>
      </c>
      <c r="B454" s="2" t="s">
        <v>97</v>
      </c>
      <c r="C454" s="2" t="s">
        <v>2651</v>
      </c>
      <c r="D454" s="2" t="s">
        <v>2652</v>
      </c>
      <c r="E454" s="5">
        <v>45348.0</v>
      </c>
      <c r="H454" s="6" t="s">
        <v>42</v>
      </c>
      <c r="I454" s="6" t="s">
        <v>979</v>
      </c>
      <c r="J454" s="6" t="s">
        <v>74</v>
      </c>
      <c r="K454" s="6" t="s">
        <v>45</v>
      </c>
      <c r="L454" s="6" t="s">
        <v>92</v>
      </c>
      <c r="M454" s="6" t="s">
        <v>48</v>
      </c>
      <c r="N454" s="6" t="s">
        <v>48</v>
      </c>
      <c r="O454" s="6" t="s">
        <v>48</v>
      </c>
      <c r="P454" s="6" t="s">
        <v>48</v>
      </c>
      <c r="Q454" s="2">
        <v>1.0</v>
      </c>
      <c r="R454" s="2">
        <v>0.0</v>
      </c>
      <c r="S454" s="9">
        <v>0.0</v>
      </c>
    </row>
    <row r="455" ht="14.25" customHeight="1">
      <c r="A455" s="11" t="s">
        <v>2653</v>
      </c>
      <c r="B455" s="2" t="s">
        <v>229</v>
      </c>
      <c r="D455" s="2" t="s">
        <v>2654</v>
      </c>
      <c r="E455" s="5">
        <v>45348.0</v>
      </c>
      <c r="H455" s="6" t="s">
        <v>69</v>
      </c>
      <c r="I455" s="6" t="s">
        <v>70</v>
      </c>
      <c r="J455" s="6" t="s">
        <v>91</v>
      </c>
      <c r="K455" s="6" t="s">
        <v>45</v>
      </c>
      <c r="L455" s="6" t="s">
        <v>46</v>
      </c>
      <c r="M455" s="6" t="s">
        <v>2655</v>
      </c>
      <c r="N455" s="6" t="s">
        <v>48</v>
      </c>
      <c r="O455" s="6" t="s">
        <v>48</v>
      </c>
      <c r="P455" s="6" t="s">
        <v>1132</v>
      </c>
      <c r="Q455" s="2">
        <v>63.0</v>
      </c>
      <c r="R455" s="2">
        <v>33.0</v>
      </c>
      <c r="S455" s="9">
        <v>3.0</v>
      </c>
    </row>
    <row r="456" ht="14.25" customHeight="1">
      <c r="A456" s="11" t="s">
        <v>2656</v>
      </c>
      <c r="B456" s="2" t="s">
        <v>2657</v>
      </c>
      <c r="D456" s="2" t="s">
        <v>2658</v>
      </c>
      <c r="E456" s="5">
        <v>45347.0</v>
      </c>
      <c r="H456" s="6" t="s">
        <v>69</v>
      </c>
      <c r="I456" s="6" t="s">
        <v>140</v>
      </c>
      <c r="J456" s="6" t="s">
        <v>141</v>
      </c>
      <c r="K456" s="6" t="s">
        <v>142</v>
      </c>
      <c r="L456" s="6" t="s">
        <v>46</v>
      </c>
      <c r="M456" s="6" t="s">
        <v>48</v>
      </c>
      <c r="N456" s="6" t="s">
        <v>2659</v>
      </c>
      <c r="O456" s="6" t="s">
        <v>48</v>
      </c>
      <c r="P456" s="6" t="s">
        <v>201</v>
      </c>
      <c r="Q456" s="2">
        <v>5.0</v>
      </c>
      <c r="R456" s="2">
        <v>38.0</v>
      </c>
      <c r="S456" s="9">
        <v>0.0</v>
      </c>
    </row>
    <row r="457" ht="14.25" customHeight="1">
      <c r="A457" s="11" t="s">
        <v>2660</v>
      </c>
      <c r="B457" s="2" t="s">
        <v>2661</v>
      </c>
      <c r="D457" s="2" t="s">
        <v>2662</v>
      </c>
      <c r="E457" s="5">
        <v>45347.0</v>
      </c>
      <c r="H457" s="6" t="s">
        <v>55</v>
      </c>
      <c r="I457" s="6" t="s">
        <v>130</v>
      </c>
      <c r="J457" s="6" t="s">
        <v>85</v>
      </c>
      <c r="K457" s="6" t="s">
        <v>45</v>
      </c>
      <c r="L457" s="6" t="s">
        <v>46</v>
      </c>
      <c r="M457" s="6" t="s">
        <v>2663</v>
      </c>
      <c r="N457" s="6" t="s">
        <v>48</v>
      </c>
      <c r="O457" s="6" t="s">
        <v>48</v>
      </c>
      <c r="P457" s="6" t="s">
        <v>48</v>
      </c>
      <c r="Q457" s="2">
        <v>18.0</v>
      </c>
      <c r="R457" s="2">
        <v>19.0</v>
      </c>
      <c r="S457" s="9">
        <v>0.0</v>
      </c>
    </row>
    <row r="458" ht="14.25" customHeight="1">
      <c r="A458" s="11" t="s">
        <v>2664</v>
      </c>
      <c r="B458" s="2" t="s">
        <v>2665</v>
      </c>
      <c r="D458" s="2" t="s">
        <v>2666</v>
      </c>
      <c r="E458" s="5">
        <v>45346.0</v>
      </c>
      <c r="H458" s="6" t="s">
        <v>69</v>
      </c>
      <c r="I458" s="6" t="s">
        <v>140</v>
      </c>
      <c r="J458" s="6" t="s">
        <v>141</v>
      </c>
      <c r="K458" s="6" t="s">
        <v>142</v>
      </c>
      <c r="L458" s="6" t="s">
        <v>46</v>
      </c>
      <c r="M458" s="6" t="s">
        <v>48</v>
      </c>
      <c r="N458" s="6" t="s">
        <v>2667</v>
      </c>
      <c r="O458" s="6" t="s">
        <v>48</v>
      </c>
      <c r="P458" s="6" t="s">
        <v>48</v>
      </c>
      <c r="Q458" s="2">
        <v>4.0</v>
      </c>
      <c r="R458" s="2">
        <v>15.0</v>
      </c>
      <c r="S458" s="9">
        <v>0.0</v>
      </c>
    </row>
    <row r="459" ht="14.25" customHeight="1">
      <c r="A459" s="11" t="s">
        <v>2668</v>
      </c>
      <c r="B459" s="2" t="s">
        <v>1694</v>
      </c>
      <c r="D459" s="2" t="s">
        <v>2669</v>
      </c>
      <c r="E459" s="5">
        <v>45344.0</v>
      </c>
      <c r="H459" s="6" t="s">
        <v>55</v>
      </c>
      <c r="I459" s="6" t="s">
        <v>130</v>
      </c>
      <c r="J459" s="6" t="s">
        <v>151</v>
      </c>
      <c r="K459" s="6" t="s">
        <v>45</v>
      </c>
      <c r="L459" s="6" t="s">
        <v>92</v>
      </c>
      <c r="M459" s="6" t="s">
        <v>48</v>
      </c>
      <c r="N459" s="6" t="s">
        <v>48</v>
      </c>
      <c r="O459" s="6" t="s">
        <v>48</v>
      </c>
      <c r="P459" s="6" t="s">
        <v>48</v>
      </c>
      <c r="Q459" s="2">
        <v>5.0</v>
      </c>
      <c r="R459" s="2">
        <v>0.0</v>
      </c>
      <c r="S459" s="9">
        <v>0.0</v>
      </c>
    </row>
    <row r="460" ht="14.25" customHeight="1">
      <c r="A460" s="11" t="s">
        <v>2670</v>
      </c>
      <c r="B460" s="2" t="s">
        <v>2671</v>
      </c>
      <c r="D460" s="2" t="s">
        <v>2672</v>
      </c>
      <c r="E460" s="5">
        <v>45344.0</v>
      </c>
      <c r="H460" s="6" t="s">
        <v>69</v>
      </c>
      <c r="I460" s="6" t="s">
        <v>70</v>
      </c>
      <c r="J460" s="6" t="s">
        <v>85</v>
      </c>
      <c r="K460" s="6" t="s">
        <v>45</v>
      </c>
      <c r="L460" s="6" t="s">
        <v>46</v>
      </c>
      <c r="M460" s="6" t="s">
        <v>2673</v>
      </c>
      <c r="N460" s="6" t="s">
        <v>48</v>
      </c>
      <c r="O460" s="6" t="s">
        <v>48</v>
      </c>
      <c r="P460" s="6" t="s">
        <v>48</v>
      </c>
      <c r="Q460" s="2">
        <v>21.0</v>
      </c>
      <c r="R460" s="2">
        <v>12.0</v>
      </c>
      <c r="S460" s="9">
        <v>3.0</v>
      </c>
    </row>
    <row r="461" ht="14.25" customHeight="1">
      <c r="A461" s="11" t="s">
        <v>2674</v>
      </c>
      <c r="B461" s="2" t="s">
        <v>1249</v>
      </c>
      <c r="D461" s="2" t="s">
        <v>2675</v>
      </c>
      <c r="E461" s="5">
        <v>45342.0</v>
      </c>
      <c r="H461" s="6" t="s">
        <v>69</v>
      </c>
      <c r="I461" s="6" t="s">
        <v>140</v>
      </c>
      <c r="J461" s="6" t="s">
        <v>141</v>
      </c>
      <c r="K461" s="6" t="s">
        <v>142</v>
      </c>
      <c r="L461" s="6" t="s">
        <v>46</v>
      </c>
      <c r="M461" s="6" t="s">
        <v>48</v>
      </c>
      <c r="N461" s="6" t="s">
        <v>48</v>
      </c>
      <c r="O461" s="6" t="s">
        <v>48</v>
      </c>
      <c r="P461" s="6" t="s">
        <v>48</v>
      </c>
      <c r="Q461" s="2">
        <v>42.0</v>
      </c>
      <c r="R461" s="2">
        <v>16.0</v>
      </c>
      <c r="S461" s="9">
        <v>0.0</v>
      </c>
    </row>
    <row r="462" ht="14.25" customHeight="1">
      <c r="A462" s="11" t="s">
        <v>2676</v>
      </c>
      <c r="B462" s="2" t="s">
        <v>1721</v>
      </c>
      <c r="D462" s="2" t="s">
        <v>2677</v>
      </c>
      <c r="E462" s="5">
        <v>45338.0</v>
      </c>
      <c r="G462" s="2" t="s">
        <v>2678</v>
      </c>
      <c r="H462" s="6" t="s">
        <v>55</v>
      </c>
      <c r="I462" s="6" t="s">
        <v>84</v>
      </c>
      <c r="J462" s="6" t="s">
        <v>452</v>
      </c>
      <c r="K462" s="6" t="s">
        <v>142</v>
      </c>
      <c r="L462" s="6" t="s">
        <v>46</v>
      </c>
      <c r="M462" s="6" t="s">
        <v>48</v>
      </c>
      <c r="N462" s="6" t="s">
        <v>48</v>
      </c>
      <c r="O462" s="6" t="s">
        <v>48</v>
      </c>
      <c r="P462" s="6" t="s">
        <v>2084</v>
      </c>
      <c r="Q462" s="2">
        <v>32.0</v>
      </c>
      <c r="R462" s="2">
        <v>9.0</v>
      </c>
      <c r="S462" s="9">
        <v>0.0</v>
      </c>
    </row>
    <row r="463" ht="14.25" customHeight="1">
      <c r="A463" s="11" t="s">
        <v>2679</v>
      </c>
      <c r="B463" s="2" t="s">
        <v>2680</v>
      </c>
      <c r="D463" s="2" t="s">
        <v>2681</v>
      </c>
      <c r="E463" s="5">
        <v>45332.0</v>
      </c>
      <c r="G463" s="2" t="s">
        <v>2682</v>
      </c>
      <c r="H463" s="6" t="s">
        <v>69</v>
      </c>
      <c r="I463" s="6" t="s">
        <v>140</v>
      </c>
      <c r="J463" s="6" t="s">
        <v>141</v>
      </c>
      <c r="K463" s="6" t="s">
        <v>142</v>
      </c>
      <c r="L463" s="6" t="s">
        <v>71</v>
      </c>
      <c r="M463" s="6" t="s">
        <v>48</v>
      </c>
      <c r="N463" s="6" t="s">
        <v>48</v>
      </c>
      <c r="O463" s="6" t="s">
        <v>48</v>
      </c>
      <c r="P463" s="6" t="s">
        <v>48</v>
      </c>
      <c r="Q463" s="2">
        <v>9.0</v>
      </c>
      <c r="R463" s="2">
        <v>19.0</v>
      </c>
      <c r="S463" s="9">
        <v>0.0</v>
      </c>
    </row>
    <row r="464" ht="14.25" customHeight="1">
      <c r="A464" s="11" t="s">
        <v>2683</v>
      </c>
      <c r="B464" s="2" t="s">
        <v>1249</v>
      </c>
      <c r="D464" s="2" t="s">
        <v>2684</v>
      </c>
      <c r="E464" s="5">
        <v>45332.0</v>
      </c>
      <c r="G464" s="2" t="s">
        <v>2685</v>
      </c>
      <c r="H464" s="6" t="s">
        <v>55</v>
      </c>
      <c r="I464" s="6" t="s">
        <v>130</v>
      </c>
      <c r="J464" s="6" t="s">
        <v>74</v>
      </c>
      <c r="K464" s="6" t="s">
        <v>45</v>
      </c>
      <c r="L464" s="6" t="s">
        <v>71</v>
      </c>
      <c r="M464" s="6" t="s">
        <v>48</v>
      </c>
      <c r="N464" s="6" t="s">
        <v>48</v>
      </c>
      <c r="O464" s="6" t="s">
        <v>48</v>
      </c>
      <c r="P464" s="6" t="s">
        <v>48</v>
      </c>
      <c r="Q464" s="2">
        <v>0.0</v>
      </c>
      <c r="R464" s="2">
        <v>0.0</v>
      </c>
      <c r="S464" s="9">
        <v>0.0</v>
      </c>
    </row>
    <row r="465" ht="14.25" customHeight="1">
      <c r="A465" s="11" t="s">
        <v>2686</v>
      </c>
      <c r="B465" s="2" t="s">
        <v>138</v>
      </c>
      <c r="D465" s="2" t="s">
        <v>2687</v>
      </c>
      <c r="E465" s="5">
        <v>45331.0</v>
      </c>
      <c r="H465" s="6" t="s">
        <v>42</v>
      </c>
      <c r="I465" s="6" t="s">
        <v>43</v>
      </c>
      <c r="J465" s="6" t="s">
        <v>85</v>
      </c>
      <c r="K465" s="6" t="s">
        <v>45</v>
      </c>
      <c r="L465" s="6" t="s">
        <v>46</v>
      </c>
      <c r="M465" s="6" t="s">
        <v>2688</v>
      </c>
      <c r="N465" s="6" t="s">
        <v>48</v>
      </c>
      <c r="O465" s="6" t="s">
        <v>1617</v>
      </c>
      <c r="P465" s="6" t="s">
        <v>48</v>
      </c>
      <c r="Q465" s="2">
        <v>0.0</v>
      </c>
      <c r="R465" s="2">
        <v>0.0</v>
      </c>
      <c r="S465" s="9">
        <v>0.0</v>
      </c>
    </row>
    <row r="466" ht="14.25" customHeight="1">
      <c r="A466" s="11" t="s">
        <v>2689</v>
      </c>
      <c r="B466" s="2" t="s">
        <v>1230</v>
      </c>
      <c r="D466" s="2" t="s">
        <v>2690</v>
      </c>
      <c r="E466" s="5">
        <v>45331.0</v>
      </c>
      <c r="H466" s="6" t="s">
        <v>55</v>
      </c>
      <c r="I466" s="6" t="s">
        <v>84</v>
      </c>
      <c r="J466" s="6" t="s">
        <v>85</v>
      </c>
      <c r="K466" s="6" t="s">
        <v>58</v>
      </c>
      <c r="L466" s="6" t="s">
        <v>46</v>
      </c>
      <c r="M466" s="6" t="s">
        <v>2691</v>
      </c>
      <c r="N466" s="6" t="s">
        <v>48</v>
      </c>
      <c r="O466" s="6" t="s">
        <v>1799</v>
      </c>
      <c r="P466" s="6" t="s">
        <v>2692</v>
      </c>
      <c r="Q466" s="2">
        <v>6.0</v>
      </c>
      <c r="R466" s="2">
        <v>1.0</v>
      </c>
      <c r="S466" s="9">
        <v>0.0</v>
      </c>
    </row>
    <row r="467" ht="14.25" customHeight="1">
      <c r="A467" s="11" t="s">
        <v>2693</v>
      </c>
      <c r="B467" s="2" t="s">
        <v>1479</v>
      </c>
      <c r="D467" s="2" t="s">
        <v>2694</v>
      </c>
      <c r="E467" s="5">
        <v>45330.0</v>
      </c>
      <c r="H467" s="6" t="s">
        <v>69</v>
      </c>
      <c r="I467" s="6" t="s">
        <v>140</v>
      </c>
      <c r="J467" s="6" t="s">
        <v>85</v>
      </c>
      <c r="K467" s="6" t="s">
        <v>142</v>
      </c>
      <c r="L467" s="6" t="s">
        <v>46</v>
      </c>
      <c r="M467" s="6" t="s">
        <v>134</v>
      </c>
      <c r="N467" s="6" t="s">
        <v>48</v>
      </c>
      <c r="O467" s="6" t="s">
        <v>48</v>
      </c>
      <c r="P467" s="6" t="s">
        <v>48</v>
      </c>
      <c r="Q467" s="2">
        <v>13.0</v>
      </c>
      <c r="R467" s="2">
        <v>17.0</v>
      </c>
      <c r="S467" s="9">
        <v>0.0</v>
      </c>
    </row>
    <row r="468" ht="14.25" customHeight="1">
      <c r="A468" s="11"/>
      <c r="H468" s="9"/>
      <c r="I468" s="9"/>
      <c r="J468" s="9"/>
      <c r="K468" s="9"/>
      <c r="L468" s="9"/>
      <c r="M468" s="9"/>
      <c r="N468" s="9"/>
      <c r="O468" s="9"/>
      <c r="P468" s="9"/>
      <c r="S468" s="9"/>
    </row>
    <row r="469" ht="14.25" customHeight="1">
      <c r="A469" s="11"/>
      <c r="H469" s="9"/>
      <c r="I469" s="9"/>
      <c r="J469" s="9"/>
      <c r="K469" s="9"/>
      <c r="L469" s="9"/>
      <c r="M469" s="9"/>
      <c r="N469" s="9"/>
      <c r="O469" s="9"/>
      <c r="P469" s="9"/>
      <c r="S469" s="9"/>
    </row>
    <row r="470" ht="14.25" customHeight="1">
      <c r="A470" s="11"/>
      <c r="H470" s="9"/>
      <c r="I470" s="9"/>
      <c r="J470" s="9"/>
      <c r="K470" s="9"/>
      <c r="L470" s="9"/>
      <c r="M470" s="9"/>
      <c r="N470" s="9"/>
      <c r="O470" s="9"/>
      <c r="P470" s="9"/>
      <c r="S470" s="9"/>
    </row>
    <row r="471" ht="14.25" customHeight="1">
      <c r="A471" s="11"/>
      <c r="H471" s="9"/>
      <c r="I471" s="9"/>
      <c r="J471" s="9"/>
      <c r="K471" s="9"/>
      <c r="L471" s="9"/>
      <c r="M471" s="9"/>
      <c r="N471" s="9"/>
      <c r="O471" s="9"/>
      <c r="P471" s="9"/>
      <c r="S471" s="9"/>
    </row>
    <row r="472" ht="14.25" customHeight="1">
      <c r="A472" s="11"/>
      <c r="H472" s="9"/>
      <c r="I472" s="9"/>
      <c r="J472" s="9"/>
      <c r="K472" s="9"/>
      <c r="L472" s="9"/>
      <c r="M472" s="9"/>
      <c r="N472" s="9"/>
      <c r="O472" s="9"/>
      <c r="P472" s="9"/>
      <c r="S472" s="9"/>
    </row>
    <row r="473" ht="14.25" customHeight="1">
      <c r="A473" s="11"/>
      <c r="H473" s="9"/>
      <c r="I473" s="9"/>
      <c r="J473" s="9"/>
      <c r="K473" s="9"/>
      <c r="L473" s="9"/>
      <c r="M473" s="9"/>
      <c r="N473" s="9"/>
      <c r="O473" s="9"/>
      <c r="P473" s="9"/>
      <c r="S473" s="9"/>
    </row>
    <row r="474" ht="14.25" customHeight="1">
      <c r="A474" s="11"/>
      <c r="H474" s="9"/>
      <c r="I474" s="9"/>
      <c r="J474" s="9"/>
      <c r="K474" s="9"/>
      <c r="L474" s="9"/>
      <c r="M474" s="9"/>
      <c r="N474" s="9"/>
      <c r="O474" s="9"/>
      <c r="P474" s="9"/>
      <c r="S474" s="9"/>
    </row>
    <row r="475" ht="14.25" customHeight="1">
      <c r="A475" s="11"/>
      <c r="H475" s="9"/>
      <c r="I475" s="9"/>
      <c r="J475" s="9"/>
      <c r="K475" s="9"/>
      <c r="L475" s="9"/>
      <c r="M475" s="9"/>
      <c r="N475" s="9"/>
      <c r="O475" s="9"/>
      <c r="P475" s="9"/>
      <c r="S475" s="9"/>
    </row>
    <row r="476" ht="14.25" customHeight="1">
      <c r="A476" s="11"/>
      <c r="H476" s="9"/>
      <c r="I476" s="9"/>
      <c r="J476" s="9"/>
      <c r="K476" s="9"/>
      <c r="L476" s="9"/>
      <c r="M476" s="9"/>
      <c r="N476" s="9"/>
      <c r="O476" s="9"/>
      <c r="P476" s="9"/>
      <c r="S476" s="9"/>
    </row>
    <row r="477" ht="14.25" customHeight="1">
      <c r="A477" s="11"/>
      <c r="H477" s="9"/>
      <c r="I477" s="9"/>
      <c r="J477" s="9"/>
      <c r="K477" s="9"/>
      <c r="L477" s="9"/>
      <c r="M477" s="9"/>
      <c r="N477" s="9"/>
      <c r="O477" s="9"/>
      <c r="P477" s="9"/>
      <c r="S477" s="9"/>
    </row>
    <row r="478" ht="14.25" customHeight="1">
      <c r="A478" s="11"/>
      <c r="H478" s="9"/>
      <c r="I478" s="9"/>
      <c r="J478" s="9"/>
      <c r="K478" s="9"/>
      <c r="L478" s="9"/>
      <c r="M478" s="9"/>
      <c r="N478" s="9"/>
      <c r="O478" s="9"/>
      <c r="P478" s="9"/>
      <c r="S478" s="9"/>
    </row>
    <row r="479" ht="14.25" customHeight="1">
      <c r="A479" s="11"/>
      <c r="H479" s="9"/>
      <c r="I479" s="9"/>
      <c r="J479" s="9"/>
      <c r="K479" s="9"/>
      <c r="L479" s="9"/>
      <c r="M479" s="9"/>
      <c r="N479" s="9"/>
      <c r="O479" s="9"/>
      <c r="P479" s="9"/>
      <c r="S479" s="9"/>
    </row>
    <row r="480" ht="14.25" customHeight="1">
      <c r="A480" s="11"/>
      <c r="H480" s="9"/>
      <c r="I480" s="9"/>
      <c r="J480" s="9"/>
      <c r="K480" s="9"/>
      <c r="L480" s="9"/>
      <c r="M480" s="9"/>
      <c r="N480" s="9"/>
      <c r="O480" s="9"/>
      <c r="P480" s="9"/>
      <c r="S480" s="9"/>
    </row>
    <row r="481" ht="14.25" customHeight="1">
      <c r="A481" s="11"/>
      <c r="H481" s="9"/>
      <c r="I481" s="9"/>
      <c r="J481" s="9"/>
      <c r="K481" s="9"/>
      <c r="L481" s="9"/>
      <c r="M481" s="9"/>
      <c r="N481" s="9"/>
      <c r="O481" s="9"/>
      <c r="P481" s="9"/>
      <c r="S481" s="9"/>
    </row>
    <row r="482" ht="14.25" customHeight="1">
      <c r="A482" s="11"/>
      <c r="H482" s="9"/>
      <c r="I482" s="9"/>
      <c r="J482" s="9"/>
      <c r="K482" s="9"/>
      <c r="L482" s="9"/>
      <c r="M482" s="9"/>
      <c r="N482" s="9"/>
      <c r="O482" s="9"/>
      <c r="P482" s="9"/>
      <c r="S482" s="9"/>
    </row>
    <row r="483" ht="14.25" customHeight="1">
      <c r="A483" s="11"/>
      <c r="H483" s="9"/>
      <c r="I483" s="9"/>
      <c r="J483" s="9"/>
      <c r="K483" s="9"/>
      <c r="L483" s="9"/>
      <c r="M483" s="9"/>
      <c r="N483" s="9"/>
      <c r="O483" s="9"/>
      <c r="P483" s="9"/>
      <c r="S483" s="9"/>
    </row>
    <row r="484" ht="14.25" customHeight="1">
      <c r="A484" s="11"/>
      <c r="H484" s="9"/>
      <c r="I484" s="9"/>
      <c r="J484" s="9"/>
      <c r="K484" s="9"/>
      <c r="L484" s="9"/>
      <c r="M484" s="9"/>
      <c r="N484" s="9"/>
      <c r="O484" s="9"/>
      <c r="P484" s="9"/>
      <c r="S484" s="9"/>
    </row>
    <row r="485" ht="14.25" customHeight="1">
      <c r="A485" s="11"/>
      <c r="H485" s="9"/>
      <c r="I485" s="9"/>
      <c r="J485" s="9"/>
      <c r="K485" s="9"/>
      <c r="L485" s="9"/>
      <c r="M485" s="9"/>
      <c r="N485" s="9"/>
      <c r="O485" s="9"/>
      <c r="P485" s="9"/>
      <c r="S485" s="9"/>
    </row>
    <row r="486" ht="14.25" customHeight="1">
      <c r="A486" s="11"/>
      <c r="H486" s="9"/>
      <c r="I486" s="9"/>
      <c r="J486" s="9"/>
      <c r="K486" s="9"/>
      <c r="L486" s="9"/>
      <c r="M486" s="9"/>
      <c r="N486" s="9"/>
      <c r="O486" s="9"/>
      <c r="P486" s="9"/>
      <c r="S486" s="9"/>
    </row>
    <row r="487" ht="14.25" customHeight="1">
      <c r="A487" s="11"/>
      <c r="H487" s="9"/>
      <c r="I487" s="9"/>
      <c r="J487" s="9"/>
      <c r="K487" s="9"/>
      <c r="L487" s="9"/>
      <c r="M487" s="9"/>
      <c r="N487" s="9"/>
      <c r="O487" s="9"/>
      <c r="P487" s="9"/>
      <c r="S487" s="9"/>
    </row>
    <row r="488" ht="14.25" customHeight="1">
      <c r="A488" s="11"/>
      <c r="H488" s="9"/>
      <c r="I488" s="9"/>
      <c r="J488" s="9"/>
      <c r="K488" s="9"/>
      <c r="L488" s="9"/>
      <c r="M488" s="9"/>
      <c r="N488" s="9"/>
      <c r="O488" s="9"/>
      <c r="P488" s="9"/>
      <c r="S488" s="9"/>
    </row>
    <row r="489" ht="14.25" customHeight="1">
      <c r="A489" s="11"/>
      <c r="H489" s="9"/>
      <c r="I489" s="9"/>
      <c r="J489" s="9"/>
      <c r="K489" s="9"/>
      <c r="L489" s="9"/>
      <c r="M489" s="9"/>
      <c r="N489" s="9"/>
      <c r="O489" s="9"/>
      <c r="P489" s="9"/>
      <c r="S489" s="9"/>
    </row>
    <row r="490" ht="14.25" customHeight="1">
      <c r="A490" s="11"/>
      <c r="H490" s="9"/>
      <c r="I490" s="9"/>
      <c r="J490" s="9"/>
      <c r="K490" s="9"/>
      <c r="L490" s="9"/>
      <c r="M490" s="9"/>
      <c r="N490" s="9"/>
      <c r="O490" s="9"/>
      <c r="P490" s="9"/>
      <c r="S490" s="9"/>
    </row>
    <row r="491" ht="14.25" customHeight="1">
      <c r="A491" s="11"/>
      <c r="H491" s="9"/>
      <c r="I491" s="9"/>
      <c r="J491" s="9"/>
      <c r="K491" s="9"/>
      <c r="L491" s="9"/>
      <c r="M491" s="9"/>
      <c r="N491" s="9"/>
      <c r="O491" s="9"/>
      <c r="P491" s="9"/>
      <c r="S491" s="9"/>
    </row>
    <row r="492" ht="14.25" customHeight="1">
      <c r="A492" s="11"/>
      <c r="H492" s="9"/>
      <c r="I492" s="9"/>
      <c r="J492" s="9"/>
      <c r="K492" s="9"/>
      <c r="L492" s="9"/>
      <c r="M492" s="9"/>
      <c r="N492" s="9"/>
      <c r="O492" s="9"/>
      <c r="P492" s="9"/>
      <c r="S492" s="9"/>
    </row>
    <row r="493" ht="14.25" customHeight="1">
      <c r="A493" s="11"/>
      <c r="H493" s="9"/>
      <c r="I493" s="9"/>
      <c r="J493" s="9"/>
      <c r="K493" s="9"/>
      <c r="L493" s="9"/>
      <c r="M493" s="9"/>
      <c r="N493" s="9"/>
      <c r="O493" s="9"/>
      <c r="P493" s="9"/>
      <c r="S493" s="9"/>
    </row>
    <row r="494" ht="14.25" customHeight="1">
      <c r="A494" s="11"/>
      <c r="H494" s="9"/>
      <c r="I494" s="9"/>
      <c r="J494" s="9"/>
      <c r="K494" s="9"/>
      <c r="L494" s="9"/>
      <c r="M494" s="9"/>
      <c r="N494" s="9"/>
      <c r="O494" s="9"/>
      <c r="P494" s="9"/>
      <c r="S494" s="9"/>
    </row>
    <row r="495" ht="14.25" customHeight="1">
      <c r="A495" s="11"/>
      <c r="H495" s="9"/>
      <c r="I495" s="9"/>
      <c r="J495" s="9"/>
      <c r="K495" s="9"/>
      <c r="L495" s="9"/>
      <c r="M495" s="9"/>
      <c r="N495" s="9"/>
      <c r="O495" s="9"/>
      <c r="P495" s="9"/>
      <c r="S495" s="9"/>
    </row>
    <row r="496" ht="14.25" customHeight="1">
      <c r="A496" s="11"/>
      <c r="H496" s="9"/>
      <c r="I496" s="9"/>
      <c r="J496" s="9"/>
      <c r="K496" s="9"/>
      <c r="L496" s="9"/>
      <c r="M496" s="9"/>
      <c r="N496" s="9"/>
      <c r="O496" s="9"/>
      <c r="P496" s="9"/>
      <c r="S496" s="9"/>
    </row>
    <row r="497" ht="14.25" customHeight="1">
      <c r="A497" s="11"/>
      <c r="H497" s="9"/>
      <c r="I497" s="9"/>
      <c r="J497" s="9"/>
      <c r="K497" s="9"/>
      <c r="L497" s="9"/>
      <c r="M497" s="9"/>
      <c r="N497" s="9"/>
      <c r="O497" s="9"/>
      <c r="P497" s="9"/>
      <c r="S497" s="9"/>
    </row>
    <row r="498" ht="14.25" customHeight="1">
      <c r="A498" s="11"/>
      <c r="H498" s="9"/>
      <c r="I498" s="9"/>
      <c r="J498" s="9"/>
      <c r="K498" s="9"/>
      <c r="L498" s="9"/>
      <c r="M498" s="9"/>
      <c r="N498" s="9"/>
      <c r="O498" s="9"/>
      <c r="P498" s="9"/>
      <c r="S498" s="9"/>
    </row>
    <row r="499" ht="14.25" customHeight="1">
      <c r="A499" s="11"/>
      <c r="H499" s="9"/>
      <c r="I499" s="9"/>
      <c r="J499" s="9"/>
      <c r="K499" s="9"/>
      <c r="L499" s="9"/>
      <c r="M499" s="9"/>
      <c r="N499" s="9"/>
      <c r="O499" s="9"/>
      <c r="P499" s="9"/>
      <c r="S499" s="9"/>
    </row>
    <row r="500" ht="14.25" customHeight="1">
      <c r="A500" s="11"/>
      <c r="H500" s="9"/>
      <c r="I500" s="9"/>
      <c r="J500" s="9"/>
      <c r="K500" s="9"/>
      <c r="L500" s="9"/>
      <c r="M500" s="9"/>
      <c r="N500" s="9"/>
      <c r="O500" s="9"/>
      <c r="P500" s="9"/>
      <c r="S500" s="9"/>
    </row>
    <row r="501" ht="14.25" customHeight="1">
      <c r="A501" s="11"/>
      <c r="H501" s="9"/>
      <c r="I501" s="9"/>
      <c r="J501" s="9"/>
      <c r="K501" s="9"/>
      <c r="L501" s="9"/>
      <c r="M501" s="9"/>
      <c r="N501" s="9"/>
      <c r="O501" s="9"/>
      <c r="P501" s="9"/>
      <c r="S501" s="9"/>
    </row>
    <row r="502" ht="14.25" customHeight="1">
      <c r="A502" s="11"/>
      <c r="H502" s="9"/>
      <c r="I502" s="9"/>
      <c r="J502" s="9"/>
      <c r="K502" s="9"/>
      <c r="L502" s="9"/>
      <c r="M502" s="9"/>
      <c r="N502" s="9"/>
      <c r="O502" s="9"/>
      <c r="P502" s="9"/>
      <c r="S502" s="9"/>
    </row>
    <row r="503" ht="14.25" customHeight="1">
      <c r="A503" s="11"/>
      <c r="H503" s="9"/>
      <c r="I503" s="9"/>
      <c r="J503" s="9"/>
      <c r="K503" s="9"/>
      <c r="L503" s="9"/>
      <c r="M503" s="9"/>
      <c r="N503" s="9"/>
      <c r="O503" s="9"/>
      <c r="P503" s="9"/>
      <c r="S503" s="9"/>
    </row>
    <row r="504" ht="14.25" customHeight="1">
      <c r="A504" s="11"/>
      <c r="H504" s="9"/>
      <c r="I504" s="9"/>
      <c r="J504" s="9"/>
      <c r="K504" s="9"/>
      <c r="L504" s="9"/>
      <c r="M504" s="9"/>
      <c r="N504" s="9"/>
      <c r="O504" s="9"/>
      <c r="P504" s="9"/>
      <c r="S504" s="9"/>
    </row>
    <row r="505" ht="14.25" customHeight="1">
      <c r="A505" s="11"/>
      <c r="H505" s="9"/>
      <c r="I505" s="9"/>
      <c r="J505" s="9"/>
      <c r="K505" s="9"/>
      <c r="L505" s="9"/>
      <c r="M505" s="9"/>
      <c r="N505" s="9"/>
      <c r="O505" s="9"/>
      <c r="P505" s="9"/>
      <c r="S505" s="9"/>
    </row>
    <row r="506" ht="14.25" customHeight="1">
      <c r="A506" s="11"/>
      <c r="H506" s="9"/>
      <c r="I506" s="9"/>
      <c r="J506" s="9"/>
      <c r="K506" s="9"/>
      <c r="L506" s="9"/>
      <c r="M506" s="9"/>
      <c r="N506" s="9"/>
      <c r="O506" s="9"/>
      <c r="P506" s="9"/>
      <c r="S506" s="9"/>
    </row>
    <row r="507" ht="14.25" customHeight="1">
      <c r="A507" s="11"/>
      <c r="H507" s="9"/>
      <c r="I507" s="9"/>
      <c r="J507" s="9"/>
      <c r="K507" s="9"/>
      <c r="L507" s="9"/>
      <c r="M507" s="9"/>
      <c r="N507" s="9"/>
      <c r="O507" s="9"/>
      <c r="P507" s="9"/>
      <c r="S507" s="9"/>
    </row>
    <row r="508" ht="14.25" customHeight="1">
      <c r="A508" s="11"/>
      <c r="H508" s="9"/>
      <c r="I508" s="9"/>
      <c r="J508" s="9"/>
      <c r="K508" s="9"/>
      <c r="L508" s="9"/>
      <c r="M508" s="9"/>
      <c r="N508" s="9"/>
      <c r="O508" s="9"/>
      <c r="P508" s="9"/>
      <c r="S508" s="9"/>
    </row>
    <row r="509" ht="14.25" customHeight="1">
      <c r="A509" s="11"/>
      <c r="H509" s="9"/>
      <c r="I509" s="9"/>
      <c r="J509" s="9"/>
      <c r="K509" s="9"/>
      <c r="L509" s="9"/>
      <c r="M509" s="9"/>
      <c r="N509" s="9"/>
      <c r="O509" s="9"/>
      <c r="P509" s="9"/>
      <c r="S509" s="9"/>
    </row>
    <row r="510" ht="14.25" customHeight="1">
      <c r="A510" s="11"/>
      <c r="H510" s="9"/>
      <c r="I510" s="9"/>
      <c r="J510" s="9"/>
      <c r="K510" s="9"/>
      <c r="L510" s="9"/>
      <c r="M510" s="9"/>
      <c r="N510" s="9"/>
      <c r="O510" s="9"/>
      <c r="P510" s="9"/>
      <c r="S510" s="9"/>
    </row>
    <row r="511" ht="14.25" customHeight="1">
      <c r="A511" s="11"/>
      <c r="H511" s="9"/>
      <c r="I511" s="9"/>
      <c r="J511" s="9"/>
      <c r="K511" s="9"/>
      <c r="L511" s="9"/>
      <c r="M511" s="9"/>
      <c r="N511" s="9"/>
      <c r="O511" s="9"/>
      <c r="P511" s="9"/>
      <c r="S511" s="9"/>
    </row>
    <row r="512" ht="14.25" customHeight="1">
      <c r="A512" s="11"/>
      <c r="H512" s="9"/>
      <c r="I512" s="9"/>
      <c r="J512" s="9"/>
      <c r="K512" s="9"/>
      <c r="L512" s="9"/>
      <c r="M512" s="9"/>
      <c r="N512" s="9"/>
      <c r="O512" s="9"/>
      <c r="P512" s="9"/>
      <c r="S512" s="9"/>
    </row>
    <row r="513" ht="14.25" customHeight="1">
      <c r="A513" s="11"/>
      <c r="H513" s="9"/>
      <c r="I513" s="9"/>
      <c r="J513" s="9"/>
      <c r="K513" s="9"/>
      <c r="L513" s="9"/>
      <c r="M513" s="9"/>
      <c r="N513" s="9"/>
      <c r="O513" s="9"/>
      <c r="P513" s="9"/>
      <c r="S513" s="9"/>
    </row>
    <row r="514" ht="14.25" customHeight="1">
      <c r="A514" s="11"/>
      <c r="H514" s="9"/>
      <c r="I514" s="9"/>
      <c r="J514" s="9"/>
      <c r="K514" s="9"/>
      <c r="L514" s="9"/>
      <c r="M514" s="9"/>
      <c r="N514" s="9"/>
      <c r="O514" s="9"/>
      <c r="P514" s="9"/>
      <c r="S514" s="9"/>
    </row>
    <row r="515" ht="14.25" customHeight="1">
      <c r="A515" s="11"/>
      <c r="H515" s="9"/>
      <c r="I515" s="9"/>
      <c r="J515" s="9"/>
      <c r="K515" s="9"/>
      <c r="L515" s="9"/>
      <c r="M515" s="9"/>
      <c r="N515" s="9"/>
      <c r="O515" s="9"/>
      <c r="P515" s="9"/>
      <c r="S515" s="9"/>
    </row>
    <row r="516" ht="14.25" customHeight="1">
      <c r="A516" s="11"/>
      <c r="H516" s="9"/>
      <c r="I516" s="9"/>
      <c r="J516" s="9"/>
      <c r="K516" s="9"/>
      <c r="L516" s="9"/>
      <c r="M516" s="9"/>
      <c r="N516" s="9"/>
      <c r="O516" s="9"/>
      <c r="P516" s="9"/>
      <c r="S516" s="9"/>
    </row>
    <row r="517" ht="14.25" customHeight="1">
      <c r="A517" s="11"/>
      <c r="H517" s="9"/>
      <c r="I517" s="9"/>
      <c r="J517" s="9"/>
      <c r="K517" s="9"/>
      <c r="L517" s="9"/>
      <c r="M517" s="9"/>
      <c r="N517" s="9"/>
      <c r="O517" s="9"/>
      <c r="P517" s="9"/>
      <c r="S517" s="9"/>
    </row>
    <row r="518" ht="14.25" customHeight="1">
      <c r="A518" s="11"/>
      <c r="H518" s="9"/>
      <c r="I518" s="9"/>
      <c r="J518" s="9"/>
      <c r="K518" s="9"/>
      <c r="L518" s="9"/>
      <c r="M518" s="9"/>
      <c r="N518" s="9"/>
      <c r="O518" s="9"/>
      <c r="P518" s="9"/>
      <c r="S518" s="9"/>
    </row>
    <row r="519" ht="14.25" customHeight="1">
      <c r="A519" s="11"/>
      <c r="H519" s="9"/>
      <c r="I519" s="9"/>
      <c r="J519" s="9"/>
      <c r="K519" s="9"/>
      <c r="L519" s="9"/>
      <c r="M519" s="9"/>
      <c r="N519" s="9"/>
      <c r="O519" s="9"/>
      <c r="P519" s="9"/>
      <c r="S519" s="9"/>
    </row>
    <row r="520" ht="14.25" customHeight="1">
      <c r="A520" s="11"/>
      <c r="H520" s="9"/>
      <c r="I520" s="9"/>
      <c r="J520" s="9"/>
      <c r="K520" s="9"/>
      <c r="L520" s="9"/>
      <c r="M520" s="9"/>
      <c r="N520" s="9"/>
      <c r="O520" s="9"/>
      <c r="P520" s="9"/>
      <c r="S520" s="9"/>
    </row>
    <row r="521" ht="14.25" customHeight="1">
      <c r="A521" s="11"/>
      <c r="H521" s="9"/>
      <c r="I521" s="9"/>
      <c r="J521" s="9"/>
      <c r="K521" s="9"/>
      <c r="L521" s="9"/>
      <c r="M521" s="9"/>
      <c r="N521" s="9"/>
      <c r="O521" s="9"/>
      <c r="P521" s="9"/>
      <c r="S521" s="9"/>
    </row>
    <row r="522" ht="14.25" customHeight="1">
      <c r="A522" s="11"/>
      <c r="H522" s="9"/>
      <c r="I522" s="9"/>
      <c r="J522" s="9"/>
      <c r="K522" s="9"/>
      <c r="L522" s="9"/>
      <c r="M522" s="9"/>
      <c r="N522" s="9"/>
      <c r="O522" s="9"/>
      <c r="P522" s="9"/>
      <c r="S522" s="9"/>
    </row>
    <row r="523" ht="14.25" customHeight="1">
      <c r="A523" s="11"/>
      <c r="H523" s="9"/>
      <c r="I523" s="9"/>
      <c r="J523" s="9"/>
      <c r="K523" s="9"/>
      <c r="L523" s="9"/>
      <c r="M523" s="9"/>
      <c r="N523" s="9"/>
      <c r="O523" s="9"/>
      <c r="P523" s="9"/>
      <c r="S523" s="9"/>
    </row>
    <row r="524" ht="14.25" customHeight="1">
      <c r="A524" s="11"/>
      <c r="H524" s="9"/>
      <c r="I524" s="9"/>
      <c r="J524" s="9"/>
      <c r="K524" s="9"/>
      <c r="L524" s="9"/>
      <c r="M524" s="9"/>
      <c r="N524" s="9"/>
      <c r="O524" s="9"/>
      <c r="P524" s="9"/>
      <c r="S524" s="9"/>
    </row>
    <row r="525" ht="14.25" customHeight="1">
      <c r="A525" s="11"/>
      <c r="H525" s="9"/>
      <c r="I525" s="9"/>
      <c r="J525" s="9"/>
      <c r="K525" s="9"/>
      <c r="L525" s="9"/>
      <c r="M525" s="9"/>
      <c r="N525" s="9"/>
      <c r="O525" s="9"/>
      <c r="P525" s="9"/>
      <c r="S525" s="9"/>
    </row>
    <row r="526" ht="14.25" customHeight="1">
      <c r="A526" s="11"/>
      <c r="H526" s="9"/>
      <c r="I526" s="9"/>
      <c r="J526" s="9"/>
      <c r="K526" s="9"/>
      <c r="L526" s="9"/>
      <c r="M526" s="9"/>
      <c r="N526" s="9"/>
      <c r="O526" s="9"/>
      <c r="P526" s="9"/>
      <c r="S526" s="9"/>
    </row>
    <row r="527" ht="14.25" customHeight="1">
      <c r="A527" s="11"/>
      <c r="H527" s="9"/>
      <c r="I527" s="9"/>
      <c r="J527" s="9"/>
      <c r="K527" s="9"/>
      <c r="L527" s="9"/>
      <c r="M527" s="9"/>
      <c r="N527" s="9"/>
      <c r="O527" s="9"/>
      <c r="P527" s="9"/>
      <c r="S527" s="9"/>
    </row>
    <row r="528" ht="14.25" customHeight="1">
      <c r="A528" s="11"/>
      <c r="H528" s="9"/>
      <c r="I528" s="9"/>
      <c r="J528" s="9"/>
      <c r="K528" s="9"/>
      <c r="L528" s="9"/>
      <c r="M528" s="9"/>
      <c r="N528" s="9"/>
      <c r="O528" s="9"/>
      <c r="P528" s="9"/>
      <c r="S528" s="9"/>
    </row>
    <row r="529" ht="14.25" customHeight="1">
      <c r="A529" s="11"/>
      <c r="H529" s="9"/>
      <c r="I529" s="9"/>
      <c r="J529" s="9"/>
      <c r="K529" s="9"/>
      <c r="L529" s="9"/>
      <c r="M529" s="9"/>
      <c r="N529" s="9"/>
      <c r="O529" s="9"/>
      <c r="P529" s="9"/>
      <c r="S529" s="9"/>
    </row>
    <row r="530" ht="14.25" customHeight="1">
      <c r="A530" s="11"/>
      <c r="H530" s="9"/>
      <c r="I530" s="9"/>
      <c r="J530" s="9"/>
      <c r="K530" s="9"/>
      <c r="L530" s="9"/>
      <c r="M530" s="9"/>
      <c r="N530" s="9"/>
      <c r="O530" s="9"/>
      <c r="P530" s="9"/>
      <c r="S530" s="9"/>
    </row>
    <row r="531" ht="14.25" customHeight="1">
      <c r="A531" s="11"/>
      <c r="H531" s="9"/>
      <c r="I531" s="9"/>
      <c r="J531" s="9"/>
      <c r="K531" s="9"/>
      <c r="L531" s="9"/>
      <c r="M531" s="9"/>
      <c r="N531" s="9"/>
      <c r="O531" s="9"/>
      <c r="P531" s="9"/>
      <c r="S531" s="9"/>
    </row>
    <row r="532" ht="14.25" customHeight="1">
      <c r="A532" s="11"/>
      <c r="H532" s="9"/>
      <c r="I532" s="9"/>
      <c r="J532" s="9"/>
      <c r="K532" s="9"/>
      <c r="L532" s="9"/>
      <c r="M532" s="9"/>
      <c r="N532" s="9"/>
      <c r="O532" s="9"/>
      <c r="P532" s="9"/>
      <c r="S532" s="9"/>
    </row>
    <row r="533" ht="14.25" customHeight="1">
      <c r="A533" s="11"/>
      <c r="H533" s="9"/>
      <c r="I533" s="9"/>
      <c r="J533" s="9"/>
      <c r="K533" s="9"/>
      <c r="L533" s="9"/>
      <c r="M533" s="9"/>
      <c r="N533" s="9"/>
      <c r="O533" s="9"/>
      <c r="P533" s="9"/>
      <c r="S533" s="9"/>
    </row>
    <row r="534" ht="14.25" customHeight="1">
      <c r="A534" s="11"/>
      <c r="H534" s="9"/>
      <c r="I534" s="9"/>
      <c r="J534" s="9"/>
      <c r="K534" s="9"/>
      <c r="L534" s="9"/>
      <c r="M534" s="9"/>
      <c r="N534" s="9"/>
      <c r="O534" s="9"/>
      <c r="P534" s="9"/>
      <c r="S534" s="9"/>
    </row>
    <row r="535" ht="14.25" customHeight="1">
      <c r="A535" s="11"/>
      <c r="H535" s="9"/>
      <c r="I535" s="9"/>
      <c r="J535" s="9"/>
      <c r="K535" s="9"/>
      <c r="L535" s="9"/>
      <c r="M535" s="9"/>
      <c r="N535" s="9"/>
      <c r="O535" s="9"/>
      <c r="P535" s="9"/>
      <c r="S535" s="9"/>
    </row>
    <row r="536" ht="14.25" customHeight="1">
      <c r="A536" s="11"/>
      <c r="H536" s="9"/>
      <c r="I536" s="9"/>
      <c r="J536" s="9"/>
      <c r="K536" s="9"/>
      <c r="L536" s="9"/>
      <c r="M536" s="9"/>
      <c r="N536" s="9"/>
      <c r="O536" s="9"/>
      <c r="P536" s="9"/>
      <c r="S536" s="9"/>
    </row>
    <row r="537" ht="14.25" customHeight="1">
      <c r="A537" s="11"/>
      <c r="H537" s="9"/>
      <c r="I537" s="9"/>
      <c r="J537" s="9"/>
      <c r="K537" s="9"/>
      <c r="L537" s="9"/>
      <c r="M537" s="9"/>
      <c r="N537" s="9"/>
      <c r="O537" s="9"/>
      <c r="P537" s="9"/>
      <c r="S537" s="9"/>
    </row>
    <row r="538" ht="14.25" customHeight="1">
      <c r="A538" s="11"/>
      <c r="H538" s="9"/>
      <c r="I538" s="9"/>
      <c r="J538" s="9"/>
      <c r="K538" s="9"/>
      <c r="L538" s="9"/>
      <c r="M538" s="9"/>
      <c r="N538" s="9"/>
      <c r="O538" s="9"/>
      <c r="P538" s="9"/>
      <c r="S538" s="9"/>
    </row>
    <row r="539" ht="14.25" customHeight="1">
      <c r="A539" s="11"/>
      <c r="H539" s="9"/>
      <c r="I539" s="9"/>
      <c r="J539" s="9"/>
      <c r="K539" s="9"/>
      <c r="L539" s="9"/>
      <c r="M539" s="9"/>
      <c r="N539" s="9"/>
      <c r="O539" s="9"/>
      <c r="P539" s="9"/>
      <c r="S539" s="9"/>
    </row>
    <row r="540" ht="14.25" customHeight="1">
      <c r="A540" s="11"/>
      <c r="H540" s="9"/>
      <c r="I540" s="9"/>
      <c r="J540" s="9"/>
      <c r="K540" s="9"/>
      <c r="L540" s="9"/>
      <c r="M540" s="9"/>
      <c r="N540" s="9"/>
      <c r="O540" s="9"/>
      <c r="P540" s="9"/>
      <c r="S540" s="9"/>
    </row>
    <row r="541" ht="14.25" customHeight="1">
      <c r="A541" s="11"/>
      <c r="H541" s="9"/>
      <c r="I541" s="9"/>
      <c r="J541" s="9"/>
      <c r="K541" s="9"/>
      <c r="L541" s="9"/>
      <c r="M541" s="9"/>
      <c r="N541" s="9"/>
      <c r="O541" s="9"/>
      <c r="P541" s="9"/>
      <c r="S541" s="9"/>
    </row>
    <row r="542" ht="14.25" customHeight="1">
      <c r="A542" s="11"/>
      <c r="H542" s="9"/>
      <c r="I542" s="9"/>
      <c r="J542" s="9"/>
      <c r="K542" s="9"/>
      <c r="L542" s="9"/>
      <c r="M542" s="9"/>
      <c r="N542" s="9"/>
      <c r="O542" s="9"/>
      <c r="P542" s="9"/>
      <c r="S542" s="9"/>
    </row>
    <row r="543" ht="14.25" customHeight="1">
      <c r="A543" s="11"/>
      <c r="H543" s="9"/>
      <c r="I543" s="9"/>
      <c r="J543" s="9"/>
      <c r="K543" s="9"/>
      <c r="L543" s="9"/>
      <c r="M543" s="9"/>
      <c r="N543" s="9"/>
      <c r="O543" s="9"/>
      <c r="P543" s="9"/>
      <c r="S543" s="9"/>
    </row>
    <row r="544" ht="14.25" customHeight="1">
      <c r="A544" s="11"/>
      <c r="H544" s="9"/>
      <c r="I544" s="9"/>
      <c r="J544" s="9"/>
      <c r="K544" s="9"/>
      <c r="L544" s="9"/>
      <c r="M544" s="9"/>
      <c r="N544" s="9"/>
      <c r="O544" s="9"/>
      <c r="P544" s="9"/>
      <c r="S544" s="9"/>
    </row>
    <row r="545" ht="14.25" customHeight="1">
      <c r="A545" s="11"/>
      <c r="H545" s="9"/>
      <c r="I545" s="9"/>
      <c r="J545" s="9"/>
      <c r="K545" s="9"/>
      <c r="L545" s="9"/>
      <c r="M545" s="9"/>
      <c r="N545" s="9"/>
      <c r="O545" s="9"/>
      <c r="P545" s="9"/>
      <c r="S545" s="9"/>
    </row>
    <row r="546" ht="14.25" customHeight="1">
      <c r="A546" s="11"/>
      <c r="H546" s="9"/>
      <c r="I546" s="9"/>
      <c r="J546" s="9"/>
      <c r="K546" s="9"/>
      <c r="L546" s="9"/>
      <c r="M546" s="9"/>
      <c r="N546" s="9"/>
      <c r="O546" s="9"/>
      <c r="P546" s="9"/>
      <c r="S546" s="9"/>
    </row>
    <row r="547" ht="14.25" customHeight="1">
      <c r="A547" s="11"/>
      <c r="H547" s="9"/>
      <c r="I547" s="9"/>
      <c r="J547" s="9"/>
      <c r="K547" s="9"/>
      <c r="L547" s="9"/>
      <c r="M547" s="9"/>
      <c r="N547" s="9"/>
      <c r="O547" s="9"/>
      <c r="P547" s="9"/>
      <c r="S547" s="9"/>
    </row>
    <row r="548" ht="14.25" customHeight="1">
      <c r="A548" s="11"/>
      <c r="H548" s="9"/>
      <c r="I548" s="9"/>
      <c r="J548" s="9"/>
      <c r="K548" s="9"/>
      <c r="L548" s="9"/>
      <c r="M548" s="9"/>
      <c r="N548" s="9"/>
      <c r="O548" s="9"/>
      <c r="P548" s="9"/>
      <c r="S548" s="9"/>
    </row>
    <row r="549" ht="14.25" customHeight="1">
      <c r="A549" s="11"/>
      <c r="H549" s="9"/>
      <c r="I549" s="9"/>
      <c r="J549" s="9"/>
      <c r="K549" s="9"/>
      <c r="L549" s="9"/>
      <c r="M549" s="9"/>
      <c r="N549" s="9"/>
      <c r="O549" s="9"/>
      <c r="P549" s="9"/>
      <c r="S549" s="9"/>
    </row>
    <row r="550" ht="14.25" customHeight="1">
      <c r="A550" s="11"/>
      <c r="H550" s="9"/>
      <c r="I550" s="9"/>
      <c r="J550" s="9"/>
      <c r="K550" s="9"/>
      <c r="L550" s="9"/>
      <c r="M550" s="9"/>
      <c r="N550" s="9"/>
      <c r="O550" s="9"/>
      <c r="P550" s="9"/>
      <c r="S550" s="9"/>
    </row>
    <row r="551" ht="14.25" customHeight="1">
      <c r="A551" s="11"/>
      <c r="H551" s="9"/>
      <c r="I551" s="9"/>
      <c r="J551" s="9"/>
      <c r="K551" s="9"/>
      <c r="L551" s="9"/>
      <c r="M551" s="9"/>
      <c r="N551" s="9"/>
      <c r="O551" s="9"/>
      <c r="P551" s="9"/>
      <c r="S551" s="9"/>
    </row>
    <row r="552" ht="14.25" customHeight="1">
      <c r="A552" s="11"/>
      <c r="H552" s="9"/>
      <c r="I552" s="9"/>
      <c r="J552" s="9"/>
      <c r="K552" s="9"/>
      <c r="L552" s="9"/>
      <c r="M552" s="9"/>
      <c r="N552" s="9"/>
      <c r="O552" s="9"/>
      <c r="P552" s="9"/>
      <c r="S552" s="9"/>
    </row>
    <row r="553" ht="14.25" customHeight="1">
      <c r="A553" s="11"/>
      <c r="H553" s="9"/>
      <c r="I553" s="9"/>
      <c r="J553" s="9"/>
      <c r="K553" s="9"/>
      <c r="L553" s="9"/>
      <c r="M553" s="9"/>
      <c r="N553" s="9"/>
      <c r="O553" s="9"/>
      <c r="P553" s="9"/>
      <c r="S553" s="9"/>
    </row>
    <row r="554" ht="14.25" customHeight="1">
      <c r="A554" s="11"/>
      <c r="H554" s="9"/>
      <c r="I554" s="9"/>
      <c r="J554" s="9"/>
      <c r="K554" s="9"/>
      <c r="L554" s="9"/>
      <c r="M554" s="9"/>
      <c r="N554" s="9"/>
      <c r="O554" s="9"/>
      <c r="P554" s="9"/>
      <c r="S554" s="9"/>
    </row>
    <row r="555" ht="14.25" customHeight="1">
      <c r="A555" s="11"/>
      <c r="H555" s="9"/>
      <c r="I555" s="9"/>
      <c r="J555" s="9"/>
      <c r="K555" s="9"/>
      <c r="L555" s="9"/>
      <c r="M555" s="9"/>
      <c r="N555" s="9"/>
      <c r="O555" s="9"/>
      <c r="P555" s="9"/>
      <c r="S555" s="9"/>
    </row>
    <row r="556" ht="14.25" customHeight="1">
      <c r="A556" s="11"/>
      <c r="H556" s="9"/>
      <c r="I556" s="9"/>
      <c r="J556" s="9"/>
      <c r="K556" s="9"/>
      <c r="L556" s="9"/>
      <c r="M556" s="9"/>
      <c r="N556" s="9"/>
      <c r="O556" s="9"/>
      <c r="P556" s="9"/>
      <c r="S556" s="9"/>
    </row>
    <row r="557" ht="14.25" customHeight="1">
      <c r="A557" s="11"/>
      <c r="H557" s="9"/>
      <c r="I557" s="9"/>
      <c r="J557" s="9"/>
      <c r="K557" s="9"/>
      <c r="L557" s="9"/>
      <c r="M557" s="9"/>
      <c r="N557" s="9"/>
      <c r="O557" s="9"/>
      <c r="P557" s="9"/>
      <c r="S557" s="9"/>
    </row>
    <row r="558" ht="14.25" customHeight="1">
      <c r="A558" s="11"/>
      <c r="H558" s="9"/>
      <c r="I558" s="9"/>
      <c r="J558" s="9"/>
      <c r="K558" s="9"/>
      <c r="L558" s="9"/>
      <c r="M558" s="9"/>
      <c r="N558" s="9"/>
      <c r="O558" s="9"/>
      <c r="P558" s="9"/>
      <c r="S558" s="9"/>
    </row>
    <row r="559" ht="14.25" customHeight="1">
      <c r="A559" s="11"/>
      <c r="H559" s="9"/>
      <c r="I559" s="9"/>
      <c r="J559" s="9"/>
      <c r="K559" s="9"/>
      <c r="L559" s="9"/>
      <c r="M559" s="9"/>
      <c r="N559" s="9"/>
      <c r="O559" s="9"/>
      <c r="P559" s="9"/>
      <c r="S559" s="9"/>
    </row>
    <row r="560" ht="14.25" customHeight="1">
      <c r="A560" s="11"/>
      <c r="H560" s="9"/>
      <c r="I560" s="9"/>
      <c r="J560" s="9"/>
      <c r="K560" s="9"/>
      <c r="L560" s="9"/>
      <c r="M560" s="9"/>
      <c r="N560" s="9"/>
      <c r="O560" s="9"/>
      <c r="P560" s="9"/>
      <c r="S560" s="9"/>
    </row>
    <row r="561" ht="14.25" customHeight="1">
      <c r="A561" s="11"/>
      <c r="H561" s="9"/>
      <c r="I561" s="9"/>
      <c r="J561" s="9"/>
      <c r="K561" s="9"/>
      <c r="L561" s="9"/>
      <c r="M561" s="9"/>
      <c r="N561" s="9"/>
      <c r="O561" s="9"/>
      <c r="P561" s="9"/>
      <c r="S561" s="9"/>
    </row>
    <row r="562" ht="14.25" customHeight="1">
      <c r="A562" s="11"/>
      <c r="H562" s="9"/>
      <c r="I562" s="9"/>
      <c r="J562" s="9"/>
      <c r="K562" s="9"/>
      <c r="L562" s="9"/>
      <c r="M562" s="9"/>
      <c r="N562" s="9"/>
      <c r="O562" s="9"/>
      <c r="P562" s="9"/>
      <c r="S562" s="9"/>
    </row>
    <row r="563" ht="14.25" customHeight="1">
      <c r="A563" s="11"/>
      <c r="H563" s="9"/>
      <c r="I563" s="9"/>
      <c r="J563" s="9"/>
      <c r="K563" s="9"/>
      <c r="L563" s="9"/>
      <c r="M563" s="9"/>
      <c r="N563" s="9"/>
      <c r="O563" s="9"/>
      <c r="P563" s="9"/>
      <c r="S563" s="9"/>
    </row>
    <row r="564" ht="14.25" customHeight="1">
      <c r="A564" s="11"/>
      <c r="H564" s="9"/>
      <c r="I564" s="9"/>
      <c r="J564" s="9"/>
      <c r="K564" s="9"/>
      <c r="L564" s="9"/>
      <c r="M564" s="9"/>
      <c r="N564" s="9"/>
      <c r="O564" s="9"/>
      <c r="P564" s="9"/>
      <c r="S564" s="9"/>
    </row>
    <row r="565" ht="14.25" customHeight="1">
      <c r="A565" s="11"/>
      <c r="H565" s="9"/>
      <c r="I565" s="9"/>
      <c r="J565" s="9"/>
      <c r="K565" s="9"/>
      <c r="L565" s="9"/>
      <c r="M565" s="9"/>
      <c r="N565" s="9"/>
      <c r="O565" s="9"/>
      <c r="P565" s="9"/>
      <c r="S565" s="9"/>
    </row>
    <row r="566" ht="14.25" customHeight="1">
      <c r="A566" s="11"/>
      <c r="H566" s="9"/>
      <c r="I566" s="9"/>
      <c r="J566" s="9"/>
      <c r="K566" s="9"/>
      <c r="L566" s="9"/>
      <c r="M566" s="9"/>
      <c r="N566" s="9"/>
      <c r="O566" s="9"/>
      <c r="P566" s="9"/>
      <c r="S566" s="9"/>
    </row>
    <row r="567" ht="14.25" customHeight="1">
      <c r="A567" s="11"/>
      <c r="H567" s="9"/>
      <c r="I567" s="9"/>
      <c r="J567" s="9"/>
      <c r="K567" s="9"/>
      <c r="L567" s="9"/>
      <c r="M567" s="9"/>
      <c r="N567" s="9"/>
      <c r="O567" s="9"/>
      <c r="P567" s="9"/>
      <c r="S567" s="9"/>
    </row>
    <row r="568" ht="14.25" customHeight="1">
      <c r="A568" s="11"/>
      <c r="H568" s="9"/>
      <c r="I568" s="9"/>
      <c r="J568" s="9"/>
      <c r="K568" s="9"/>
      <c r="L568" s="9"/>
      <c r="M568" s="9"/>
      <c r="N568" s="9"/>
      <c r="O568" s="9"/>
      <c r="P568" s="9"/>
      <c r="S568" s="9"/>
    </row>
    <row r="569" ht="14.25" customHeight="1">
      <c r="A569" s="11"/>
      <c r="H569" s="9"/>
      <c r="I569" s="9"/>
      <c r="J569" s="9"/>
      <c r="K569" s="9"/>
      <c r="L569" s="9"/>
      <c r="M569" s="9"/>
      <c r="N569" s="9"/>
      <c r="O569" s="9"/>
      <c r="P569" s="9"/>
      <c r="S569" s="9"/>
    </row>
    <row r="570" ht="14.25" customHeight="1">
      <c r="A570" s="11"/>
      <c r="H570" s="9"/>
      <c r="I570" s="9"/>
      <c r="J570" s="9"/>
      <c r="K570" s="9"/>
      <c r="L570" s="9"/>
      <c r="M570" s="9"/>
      <c r="N570" s="9"/>
      <c r="O570" s="9"/>
      <c r="P570" s="9"/>
      <c r="S570" s="9"/>
    </row>
    <row r="571" ht="14.25" customHeight="1">
      <c r="A571" s="11"/>
      <c r="H571" s="9"/>
      <c r="I571" s="9"/>
      <c r="J571" s="9"/>
      <c r="K571" s="9"/>
      <c r="L571" s="9"/>
      <c r="M571" s="9"/>
      <c r="N571" s="9"/>
      <c r="O571" s="9"/>
      <c r="P571" s="9"/>
      <c r="S571" s="9"/>
    </row>
    <row r="572" ht="14.25" customHeight="1">
      <c r="A572" s="11"/>
      <c r="H572" s="9"/>
      <c r="I572" s="9"/>
      <c r="J572" s="9"/>
      <c r="K572" s="9"/>
      <c r="L572" s="9"/>
      <c r="M572" s="9"/>
      <c r="N572" s="9"/>
      <c r="O572" s="9"/>
      <c r="P572" s="9"/>
      <c r="S572" s="9"/>
    </row>
    <row r="573" ht="14.25" customHeight="1">
      <c r="A573" s="11"/>
      <c r="H573" s="9"/>
      <c r="I573" s="9"/>
      <c r="J573" s="9"/>
      <c r="K573" s="9"/>
      <c r="L573" s="9"/>
      <c r="M573" s="9"/>
      <c r="N573" s="9"/>
      <c r="O573" s="9"/>
      <c r="P573" s="9"/>
      <c r="S573" s="9"/>
    </row>
    <row r="574" ht="14.25" customHeight="1">
      <c r="A574" s="11"/>
      <c r="H574" s="9"/>
      <c r="I574" s="9"/>
      <c r="J574" s="9"/>
      <c r="K574" s="9"/>
      <c r="L574" s="9"/>
      <c r="M574" s="9"/>
      <c r="N574" s="9"/>
      <c r="O574" s="9"/>
      <c r="P574" s="9"/>
      <c r="S574" s="9"/>
    </row>
    <row r="575" ht="14.25" customHeight="1">
      <c r="A575" s="11"/>
      <c r="H575" s="9"/>
      <c r="I575" s="9"/>
      <c r="J575" s="9"/>
      <c r="K575" s="9"/>
      <c r="L575" s="9"/>
      <c r="M575" s="9"/>
      <c r="N575" s="9"/>
      <c r="O575" s="9"/>
      <c r="P575" s="9"/>
      <c r="S575" s="9"/>
    </row>
    <row r="576" ht="14.25" customHeight="1">
      <c r="A576" s="11"/>
      <c r="H576" s="9"/>
      <c r="I576" s="9"/>
      <c r="J576" s="9"/>
      <c r="K576" s="9"/>
      <c r="L576" s="9"/>
      <c r="M576" s="9"/>
      <c r="N576" s="9"/>
      <c r="O576" s="9"/>
      <c r="P576" s="9"/>
      <c r="S576" s="9"/>
    </row>
    <row r="577" ht="14.25" customHeight="1">
      <c r="A577" s="11"/>
      <c r="H577" s="9"/>
      <c r="I577" s="9"/>
      <c r="J577" s="9"/>
      <c r="K577" s="9"/>
      <c r="L577" s="9"/>
      <c r="M577" s="9"/>
      <c r="N577" s="9"/>
      <c r="O577" s="9"/>
      <c r="P577" s="9"/>
      <c r="S577" s="9"/>
    </row>
    <row r="578" ht="14.25" customHeight="1">
      <c r="A578" s="11"/>
      <c r="H578" s="9"/>
      <c r="I578" s="9"/>
      <c r="J578" s="9"/>
      <c r="K578" s="9"/>
      <c r="L578" s="9"/>
      <c r="M578" s="9"/>
      <c r="N578" s="9"/>
      <c r="O578" s="9"/>
      <c r="P578" s="9"/>
      <c r="S578" s="9"/>
    </row>
    <row r="579" ht="14.25" customHeight="1">
      <c r="A579" s="11"/>
      <c r="H579" s="9"/>
      <c r="I579" s="9"/>
      <c r="J579" s="9"/>
      <c r="K579" s="9"/>
      <c r="L579" s="9"/>
      <c r="M579" s="9"/>
      <c r="N579" s="9"/>
      <c r="O579" s="9"/>
      <c r="P579" s="9"/>
      <c r="S579" s="9"/>
    </row>
    <row r="580" ht="14.25" customHeight="1">
      <c r="A580" s="11"/>
      <c r="H580" s="9"/>
      <c r="I580" s="9"/>
      <c r="J580" s="9"/>
      <c r="K580" s="9"/>
      <c r="L580" s="9"/>
      <c r="M580" s="9"/>
      <c r="N580" s="9"/>
      <c r="O580" s="9"/>
      <c r="P580" s="9"/>
      <c r="S580" s="9"/>
    </row>
    <row r="581" ht="14.25" customHeight="1">
      <c r="A581" s="11"/>
      <c r="H581" s="9"/>
      <c r="I581" s="9"/>
      <c r="J581" s="9"/>
      <c r="K581" s="9"/>
      <c r="L581" s="9"/>
      <c r="M581" s="9"/>
      <c r="N581" s="9"/>
      <c r="O581" s="9"/>
      <c r="P581" s="9"/>
      <c r="S581" s="9"/>
    </row>
    <row r="582" ht="14.25" customHeight="1">
      <c r="A582" s="11"/>
      <c r="H582" s="9"/>
      <c r="I582" s="9"/>
      <c r="J582" s="9"/>
      <c r="K582" s="9"/>
      <c r="L582" s="9"/>
      <c r="M582" s="9"/>
      <c r="N582" s="9"/>
      <c r="O582" s="9"/>
      <c r="P582" s="9"/>
      <c r="S582" s="9"/>
    </row>
    <row r="583" ht="14.25" customHeight="1">
      <c r="A583" s="11"/>
      <c r="H583" s="9"/>
      <c r="I583" s="9"/>
      <c r="J583" s="9"/>
      <c r="K583" s="9"/>
      <c r="L583" s="9"/>
      <c r="M583" s="9"/>
      <c r="N583" s="9"/>
      <c r="O583" s="9"/>
      <c r="P583" s="9"/>
      <c r="S583" s="9"/>
    </row>
    <row r="584" ht="14.25" customHeight="1">
      <c r="A584" s="11"/>
      <c r="H584" s="9"/>
      <c r="I584" s="9"/>
      <c r="J584" s="9"/>
      <c r="K584" s="9"/>
      <c r="L584" s="9"/>
      <c r="M584" s="9"/>
      <c r="N584" s="9"/>
      <c r="O584" s="9"/>
      <c r="P584" s="9"/>
      <c r="S584" s="9"/>
    </row>
    <row r="585" ht="14.25" customHeight="1">
      <c r="A585" s="11"/>
      <c r="H585" s="9"/>
      <c r="I585" s="9"/>
      <c r="J585" s="9"/>
      <c r="K585" s="9"/>
      <c r="L585" s="9"/>
      <c r="M585" s="9"/>
      <c r="N585" s="9"/>
      <c r="O585" s="9"/>
      <c r="P585" s="9"/>
      <c r="S585" s="9"/>
    </row>
    <row r="586" ht="14.25" customHeight="1">
      <c r="A586" s="11"/>
      <c r="H586" s="9"/>
      <c r="I586" s="9"/>
      <c r="J586" s="9"/>
      <c r="K586" s="9"/>
      <c r="L586" s="9"/>
      <c r="M586" s="9"/>
      <c r="N586" s="9"/>
      <c r="O586" s="9"/>
      <c r="P586" s="9"/>
      <c r="S586" s="9"/>
    </row>
    <row r="587" ht="14.25" customHeight="1">
      <c r="A587" s="11"/>
      <c r="H587" s="9"/>
      <c r="I587" s="9"/>
      <c r="J587" s="9"/>
      <c r="K587" s="9"/>
      <c r="L587" s="9"/>
      <c r="M587" s="9"/>
      <c r="N587" s="9"/>
      <c r="O587" s="9"/>
      <c r="P587" s="9"/>
      <c r="S587" s="9"/>
    </row>
    <row r="588" ht="14.25" customHeight="1">
      <c r="A588" s="11"/>
      <c r="H588" s="9"/>
      <c r="I588" s="9"/>
      <c r="J588" s="9"/>
      <c r="K588" s="9"/>
      <c r="L588" s="9"/>
      <c r="M588" s="9"/>
      <c r="N588" s="9"/>
      <c r="O588" s="9"/>
      <c r="P588" s="9"/>
      <c r="S588" s="9"/>
    </row>
    <row r="589" ht="14.25" customHeight="1">
      <c r="A589" s="11"/>
      <c r="H589" s="9"/>
      <c r="I589" s="9"/>
      <c r="J589" s="9"/>
      <c r="K589" s="9"/>
      <c r="L589" s="9"/>
      <c r="M589" s="9"/>
      <c r="N589" s="9"/>
      <c r="O589" s="9"/>
      <c r="P589" s="9"/>
      <c r="S589" s="9"/>
    </row>
    <row r="590" ht="14.25" customHeight="1">
      <c r="A590" s="11"/>
      <c r="H590" s="9"/>
      <c r="I590" s="9"/>
      <c r="J590" s="9"/>
      <c r="K590" s="9"/>
      <c r="L590" s="9"/>
      <c r="M590" s="9"/>
      <c r="N590" s="9"/>
      <c r="O590" s="9"/>
      <c r="P590" s="9"/>
      <c r="S590" s="9"/>
    </row>
    <row r="591" ht="14.25" customHeight="1">
      <c r="A591" s="11"/>
      <c r="H591" s="9"/>
      <c r="I591" s="9"/>
      <c r="J591" s="9"/>
      <c r="K591" s="9"/>
      <c r="L591" s="9"/>
      <c r="M591" s="9"/>
      <c r="N591" s="9"/>
      <c r="O591" s="9"/>
      <c r="P591" s="9"/>
      <c r="S591" s="9"/>
    </row>
    <row r="592" ht="14.25" customHeight="1">
      <c r="A592" s="11"/>
      <c r="H592" s="9"/>
      <c r="I592" s="9"/>
      <c r="J592" s="9"/>
      <c r="K592" s="9"/>
      <c r="L592" s="9"/>
      <c r="M592" s="9"/>
      <c r="N592" s="9"/>
      <c r="O592" s="9"/>
      <c r="P592" s="9"/>
      <c r="S592" s="9"/>
    </row>
    <row r="593" ht="14.25" customHeight="1">
      <c r="A593" s="11"/>
      <c r="H593" s="9"/>
      <c r="I593" s="9"/>
      <c r="J593" s="9"/>
      <c r="K593" s="9"/>
      <c r="L593" s="9"/>
      <c r="M593" s="9"/>
      <c r="N593" s="9"/>
      <c r="O593" s="9"/>
      <c r="P593" s="9"/>
      <c r="S593" s="9"/>
    </row>
    <row r="594" ht="14.25" customHeight="1">
      <c r="A594" s="11"/>
      <c r="H594" s="9"/>
      <c r="I594" s="9"/>
      <c r="J594" s="9"/>
      <c r="K594" s="9"/>
      <c r="L594" s="9"/>
      <c r="M594" s="9"/>
      <c r="N594" s="9"/>
      <c r="O594" s="9"/>
      <c r="P594" s="9"/>
      <c r="S594" s="9"/>
    </row>
    <row r="595" ht="14.25" customHeight="1">
      <c r="A595" s="11"/>
      <c r="H595" s="9"/>
      <c r="I595" s="9"/>
      <c r="J595" s="9"/>
      <c r="K595" s="9"/>
      <c r="L595" s="9"/>
      <c r="M595" s="9"/>
      <c r="N595" s="9"/>
      <c r="O595" s="9"/>
      <c r="P595" s="9"/>
      <c r="S595" s="9"/>
    </row>
    <row r="596" ht="14.25" customHeight="1">
      <c r="A596" s="11"/>
      <c r="H596" s="9"/>
      <c r="I596" s="9"/>
      <c r="J596" s="9"/>
      <c r="K596" s="9"/>
      <c r="L596" s="9"/>
      <c r="M596" s="9"/>
      <c r="N596" s="9"/>
      <c r="O596" s="9"/>
      <c r="P596" s="9"/>
      <c r="S596" s="9"/>
    </row>
    <row r="597" ht="14.25" customHeight="1">
      <c r="A597" s="11"/>
      <c r="H597" s="9"/>
      <c r="I597" s="9"/>
      <c r="J597" s="9"/>
      <c r="K597" s="9"/>
      <c r="L597" s="9"/>
      <c r="M597" s="9"/>
      <c r="N597" s="9"/>
      <c r="O597" s="9"/>
      <c r="P597" s="9"/>
      <c r="S597" s="9"/>
    </row>
    <row r="598" ht="14.25" customHeight="1">
      <c r="A598" s="11"/>
      <c r="H598" s="9"/>
      <c r="I598" s="9"/>
      <c r="J598" s="9"/>
      <c r="K598" s="9"/>
      <c r="L598" s="9"/>
      <c r="M598" s="9"/>
      <c r="N598" s="9"/>
      <c r="O598" s="9"/>
      <c r="P598" s="9"/>
      <c r="S598" s="9"/>
    </row>
    <row r="599" ht="14.25" customHeight="1">
      <c r="A599" s="11"/>
      <c r="H599" s="9"/>
      <c r="I599" s="9"/>
      <c r="J599" s="9"/>
      <c r="K599" s="9"/>
      <c r="L599" s="9"/>
      <c r="M599" s="9"/>
      <c r="N599" s="9"/>
      <c r="O599" s="9"/>
      <c r="P599" s="9"/>
      <c r="S599" s="9"/>
    </row>
    <row r="600" ht="14.25" customHeight="1">
      <c r="A600" s="11"/>
      <c r="H600" s="9"/>
      <c r="I600" s="9"/>
      <c r="J600" s="9"/>
      <c r="K600" s="9"/>
      <c r="L600" s="9"/>
      <c r="M600" s="9"/>
      <c r="N600" s="9"/>
      <c r="O600" s="9"/>
      <c r="P600" s="9"/>
      <c r="S600" s="9"/>
    </row>
    <row r="601" ht="14.25" customHeight="1">
      <c r="A601" s="11"/>
      <c r="H601" s="9"/>
      <c r="I601" s="9"/>
      <c r="J601" s="9"/>
      <c r="K601" s="9"/>
      <c r="L601" s="9"/>
      <c r="M601" s="9"/>
      <c r="N601" s="9"/>
      <c r="O601" s="9"/>
      <c r="P601" s="9"/>
      <c r="S601" s="9"/>
    </row>
    <row r="602" ht="14.25" customHeight="1">
      <c r="A602" s="11"/>
      <c r="H602" s="9"/>
      <c r="I602" s="9"/>
      <c r="J602" s="9"/>
      <c r="K602" s="9"/>
      <c r="L602" s="9"/>
      <c r="M602" s="9"/>
      <c r="N602" s="9"/>
      <c r="O602" s="9"/>
      <c r="P602" s="9"/>
      <c r="S602" s="9"/>
    </row>
    <row r="603" ht="14.25" customHeight="1">
      <c r="A603" s="11"/>
      <c r="H603" s="9"/>
      <c r="I603" s="9"/>
      <c r="J603" s="9"/>
      <c r="K603" s="9"/>
      <c r="L603" s="9"/>
      <c r="M603" s="9"/>
      <c r="N603" s="9"/>
      <c r="O603" s="9"/>
      <c r="P603" s="9"/>
      <c r="S603" s="9"/>
    </row>
    <row r="604" ht="14.25" customHeight="1">
      <c r="A604" s="11"/>
      <c r="H604" s="9"/>
      <c r="I604" s="9"/>
      <c r="J604" s="9"/>
      <c r="K604" s="9"/>
      <c r="L604" s="9"/>
      <c r="M604" s="9"/>
      <c r="N604" s="9"/>
      <c r="O604" s="9"/>
      <c r="P604" s="9"/>
      <c r="S604" s="9"/>
    </row>
    <row r="605" ht="14.25" customHeight="1">
      <c r="A605" s="11"/>
      <c r="H605" s="9"/>
      <c r="I605" s="9"/>
      <c r="J605" s="9"/>
      <c r="K605" s="9"/>
      <c r="L605" s="9"/>
      <c r="M605" s="9"/>
      <c r="N605" s="9"/>
      <c r="O605" s="9"/>
      <c r="P605" s="9"/>
      <c r="S605" s="9"/>
    </row>
    <row r="606" ht="14.25" customHeight="1">
      <c r="A606" s="11"/>
      <c r="H606" s="9"/>
      <c r="I606" s="9"/>
      <c r="J606" s="9"/>
      <c r="K606" s="9"/>
      <c r="L606" s="9"/>
      <c r="M606" s="9"/>
      <c r="N606" s="9"/>
      <c r="O606" s="9"/>
      <c r="P606" s="9"/>
      <c r="S606" s="9"/>
    </row>
    <row r="607" ht="14.25" customHeight="1">
      <c r="A607" s="11"/>
      <c r="H607" s="9"/>
      <c r="I607" s="9"/>
      <c r="J607" s="9"/>
      <c r="K607" s="9"/>
      <c r="L607" s="9"/>
      <c r="M607" s="9"/>
      <c r="N607" s="9"/>
      <c r="O607" s="9"/>
      <c r="P607" s="9"/>
      <c r="S607" s="9"/>
    </row>
    <row r="608" ht="14.25" customHeight="1">
      <c r="A608" s="11"/>
      <c r="H608" s="9"/>
      <c r="I608" s="9"/>
      <c r="J608" s="9"/>
      <c r="K608" s="9"/>
      <c r="L608" s="9"/>
      <c r="M608" s="9"/>
      <c r="N608" s="9"/>
      <c r="O608" s="9"/>
      <c r="P608" s="9"/>
      <c r="S608" s="9"/>
    </row>
    <row r="609" ht="14.25" customHeight="1">
      <c r="A609" s="11"/>
      <c r="H609" s="9"/>
      <c r="I609" s="9"/>
      <c r="J609" s="9"/>
      <c r="K609" s="9"/>
      <c r="L609" s="9"/>
      <c r="M609" s="9"/>
      <c r="N609" s="9"/>
      <c r="O609" s="9"/>
      <c r="P609" s="9"/>
      <c r="S609" s="9"/>
    </row>
    <row r="610" ht="14.25" customHeight="1">
      <c r="A610" s="11"/>
      <c r="H610" s="9"/>
      <c r="I610" s="9"/>
      <c r="J610" s="9"/>
      <c r="K610" s="9"/>
      <c r="L610" s="9"/>
      <c r="M610" s="9"/>
      <c r="N610" s="9"/>
      <c r="O610" s="9"/>
      <c r="P610" s="9"/>
      <c r="S610" s="9"/>
    </row>
    <row r="611" ht="14.25" customHeight="1">
      <c r="A611" s="11"/>
      <c r="H611" s="9"/>
      <c r="I611" s="9"/>
      <c r="J611" s="9"/>
      <c r="K611" s="9"/>
      <c r="L611" s="9"/>
      <c r="M611" s="9"/>
      <c r="N611" s="9"/>
      <c r="O611" s="9"/>
      <c r="P611" s="9"/>
      <c r="S611" s="9"/>
    </row>
    <row r="612" ht="14.25" customHeight="1">
      <c r="A612" s="11"/>
      <c r="H612" s="9"/>
      <c r="I612" s="9"/>
      <c r="J612" s="9"/>
      <c r="K612" s="9"/>
      <c r="L612" s="9"/>
      <c r="M612" s="9"/>
      <c r="N612" s="9"/>
      <c r="O612" s="9"/>
      <c r="P612" s="9"/>
      <c r="S612" s="9"/>
    </row>
    <row r="613" ht="14.25" customHeight="1">
      <c r="A613" s="11"/>
      <c r="H613" s="9"/>
      <c r="I613" s="9"/>
      <c r="J613" s="9"/>
      <c r="K613" s="9"/>
      <c r="L613" s="9"/>
      <c r="M613" s="9"/>
      <c r="N613" s="9"/>
      <c r="O613" s="9"/>
      <c r="P613" s="9"/>
      <c r="S613" s="9"/>
    </row>
    <row r="614" ht="14.25" customHeight="1">
      <c r="A614" s="11"/>
      <c r="H614" s="9"/>
      <c r="I614" s="9"/>
      <c r="J614" s="9"/>
      <c r="K614" s="9"/>
      <c r="L614" s="9"/>
      <c r="M614" s="9"/>
      <c r="N614" s="9"/>
      <c r="O614" s="9"/>
      <c r="P614" s="9"/>
      <c r="S614" s="9"/>
    </row>
    <row r="615" ht="14.25" customHeight="1">
      <c r="A615" s="11"/>
      <c r="H615" s="9"/>
      <c r="I615" s="9"/>
      <c r="J615" s="9"/>
      <c r="K615" s="9"/>
      <c r="L615" s="9"/>
      <c r="M615" s="9"/>
      <c r="N615" s="9"/>
      <c r="O615" s="9"/>
      <c r="P615" s="9"/>
      <c r="S615" s="9"/>
    </row>
    <row r="616" ht="14.25" customHeight="1">
      <c r="A616" s="11"/>
      <c r="H616" s="9"/>
      <c r="I616" s="9"/>
      <c r="J616" s="9"/>
      <c r="K616" s="9"/>
      <c r="L616" s="9"/>
      <c r="M616" s="9"/>
      <c r="N616" s="9"/>
      <c r="O616" s="9"/>
      <c r="P616" s="9"/>
      <c r="S616" s="9"/>
    </row>
    <row r="617" ht="14.25" customHeight="1">
      <c r="A617" s="11"/>
      <c r="H617" s="9"/>
      <c r="I617" s="9"/>
      <c r="J617" s="9"/>
      <c r="K617" s="9"/>
      <c r="L617" s="9"/>
      <c r="M617" s="9"/>
      <c r="N617" s="9"/>
      <c r="O617" s="9"/>
      <c r="P617" s="9"/>
      <c r="S617" s="9"/>
    </row>
    <row r="618" ht="14.25" customHeight="1">
      <c r="A618" s="11"/>
      <c r="H618" s="9"/>
      <c r="I618" s="9"/>
      <c r="J618" s="9"/>
      <c r="K618" s="9"/>
      <c r="L618" s="9"/>
      <c r="M618" s="9"/>
      <c r="N618" s="9"/>
      <c r="O618" s="9"/>
      <c r="P618" s="9"/>
      <c r="S618" s="9"/>
    </row>
    <row r="619" ht="14.25" customHeight="1">
      <c r="A619" s="11"/>
      <c r="H619" s="9"/>
      <c r="I619" s="9"/>
      <c r="J619" s="9"/>
      <c r="K619" s="9"/>
      <c r="L619" s="9"/>
      <c r="M619" s="9"/>
      <c r="N619" s="9"/>
      <c r="O619" s="9"/>
      <c r="P619" s="9"/>
      <c r="S619" s="9"/>
    </row>
    <row r="620" ht="14.25" customHeight="1">
      <c r="A620" s="11"/>
      <c r="H620" s="9"/>
      <c r="I620" s="9"/>
      <c r="J620" s="9"/>
      <c r="K620" s="9"/>
      <c r="L620" s="9"/>
      <c r="M620" s="9"/>
      <c r="N620" s="9"/>
      <c r="O620" s="9"/>
      <c r="P620" s="9"/>
      <c r="S620" s="9"/>
    </row>
    <row r="621" ht="14.25" customHeight="1">
      <c r="A621" s="11"/>
      <c r="H621" s="9"/>
      <c r="I621" s="9"/>
      <c r="J621" s="9"/>
      <c r="K621" s="9"/>
      <c r="L621" s="9"/>
      <c r="M621" s="9"/>
      <c r="N621" s="9"/>
      <c r="O621" s="9"/>
      <c r="P621" s="9"/>
      <c r="S621" s="9"/>
    </row>
    <row r="622" ht="14.25" customHeight="1">
      <c r="A622" s="11"/>
      <c r="H622" s="9"/>
      <c r="I622" s="9"/>
      <c r="J622" s="9"/>
      <c r="K622" s="9"/>
      <c r="L622" s="9"/>
      <c r="M622" s="9"/>
      <c r="N622" s="9"/>
      <c r="O622" s="9"/>
      <c r="P622" s="9"/>
      <c r="S622" s="9"/>
    </row>
    <row r="623" ht="14.25" customHeight="1">
      <c r="A623" s="11"/>
      <c r="H623" s="9"/>
      <c r="I623" s="9"/>
      <c r="J623" s="9"/>
      <c r="K623" s="9"/>
      <c r="L623" s="9"/>
      <c r="M623" s="9"/>
      <c r="N623" s="9"/>
      <c r="O623" s="9"/>
      <c r="P623" s="9"/>
      <c r="S623" s="9"/>
    </row>
    <row r="624" ht="14.25" customHeight="1">
      <c r="A624" s="11"/>
      <c r="H624" s="9"/>
      <c r="I624" s="9"/>
      <c r="J624" s="9"/>
      <c r="K624" s="9"/>
      <c r="L624" s="9"/>
      <c r="M624" s="9"/>
      <c r="N624" s="9"/>
      <c r="O624" s="9"/>
      <c r="P624" s="9"/>
      <c r="S624" s="9"/>
    </row>
    <row r="625" ht="14.25" customHeight="1">
      <c r="A625" s="11"/>
      <c r="H625" s="9"/>
      <c r="I625" s="9"/>
      <c r="J625" s="9"/>
      <c r="K625" s="9"/>
      <c r="L625" s="9"/>
      <c r="M625" s="9"/>
      <c r="N625" s="9"/>
      <c r="O625" s="9"/>
      <c r="P625" s="9"/>
      <c r="S625" s="9"/>
    </row>
    <row r="626" ht="14.25" customHeight="1">
      <c r="A626" s="11"/>
      <c r="H626" s="9"/>
      <c r="I626" s="9"/>
      <c r="J626" s="9"/>
      <c r="K626" s="9"/>
      <c r="L626" s="9"/>
      <c r="M626" s="9"/>
      <c r="N626" s="9"/>
      <c r="O626" s="9"/>
      <c r="P626" s="9"/>
      <c r="S626" s="9"/>
    </row>
    <row r="627" ht="14.25" customHeight="1">
      <c r="A627" s="11"/>
      <c r="H627" s="9"/>
      <c r="I627" s="9"/>
      <c r="J627" s="9"/>
      <c r="K627" s="9"/>
      <c r="L627" s="9"/>
      <c r="M627" s="9"/>
      <c r="N627" s="9"/>
      <c r="O627" s="9"/>
      <c r="P627" s="9"/>
      <c r="S627" s="9"/>
    </row>
    <row r="628" ht="14.25" customHeight="1">
      <c r="A628" s="11"/>
      <c r="H628" s="9"/>
      <c r="I628" s="9"/>
      <c r="J628" s="9"/>
      <c r="K628" s="9"/>
      <c r="L628" s="9"/>
      <c r="M628" s="9"/>
      <c r="N628" s="9"/>
      <c r="O628" s="9"/>
      <c r="P628" s="9"/>
      <c r="S628" s="9"/>
    </row>
    <row r="629" ht="14.25" customHeight="1">
      <c r="A629" s="11"/>
      <c r="H629" s="9"/>
      <c r="I629" s="9"/>
      <c r="J629" s="9"/>
      <c r="K629" s="9"/>
      <c r="L629" s="9"/>
      <c r="M629" s="9"/>
      <c r="N629" s="9"/>
      <c r="O629" s="9"/>
      <c r="P629" s="9"/>
      <c r="S629" s="9"/>
    </row>
    <row r="630" ht="14.25" customHeight="1">
      <c r="A630" s="11"/>
      <c r="H630" s="9"/>
      <c r="I630" s="9"/>
      <c r="J630" s="9"/>
      <c r="K630" s="9"/>
      <c r="L630" s="9"/>
      <c r="M630" s="9"/>
      <c r="N630" s="9"/>
      <c r="O630" s="9"/>
      <c r="P630" s="9"/>
      <c r="S630" s="9"/>
    </row>
    <row r="631" ht="14.25" customHeight="1">
      <c r="A631" s="11"/>
      <c r="H631" s="9"/>
      <c r="I631" s="9"/>
      <c r="J631" s="9"/>
      <c r="K631" s="9"/>
      <c r="L631" s="9"/>
      <c r="M631" s="9"/>
      <c r="N631" s="9"/>
      <c r="O631" s="9"/>
      <c r="P631" s="9"/>
      <c r="S631" s="9"/>
    </row>
    <row r="632" ht="14.25" customHeight="1">
      <c r="A632" s="11"/>
      <c r="H632" s="9"/>
      <c r="I632" s="9"/>
      <c r="J632" s="9"/>
      <c r="K632" s="9"/>
      <c r="L632" s="9"/>
      <c r="M632" s="9"/>
      <c r="N632" s="9"/>
      <c r="O632" s="9"/>
      <c r="P632" s="9"/>
      <c r="S632" s="9"/>
    </row>
    <row r="633" ht="14.25" customHeight="1">
      <c r="A633" s="11"/>
      <c r="H633" s="9"/>
      <c r="I633" s="9"/>
      <c r="J633" s="9"/>
      <c r="K633" s="9"/>
      <c r="L633" s="9"/>
      <c r="M633" s="9"/>
      <c r="N633" s="9"/>
      <c r="O633" s="9"/>
      <c r="P633" s="9"/>
      <c r="S633" s="9"/>
    </row>
    <row r="634" ht="14.25" customHeight="1">
      <c r="A634" s="11"/>
      <c r="H634" s="9"/>
      <c r="I634" s="9"/>
      <c r="J634" s="9"/>
      <c r="K634" s="9"/>
      <c r="L634" s="9"/>
      <c r="M634" s="9"/>
      <c r="N634" s="9"/>
      <c r="O634" s="9"/>
      <c r="P634" s="9"/>
      <c r="S634" s="9"/>
    </row>
    <row r="635" ht="14.25" customHeight="1">
      <c r="A635" s="11"/>
      <c r="H635" s="9"/>
      <c r="I635" s="9"/>
      <c r="J635" s="9"/>
      <c r="K635" s="9"/>
      <c r="L635" s="9"/>
      <c r="M635" s="9"/>
      <c r="N635" s="9"/>
      <c r="O635" s="9"/>
      <c r="P635" s="9"/>
      <c r="S635" s="9"/>
    </row>
    <row r="636" ht="14.25" customHeight="1">
      <c r="A636" s="11"/>
      <c r="H636" s="9"/>
      <c r="I636" s="9"/>
      <c r="J636" s="9"/>
      <c r="K636" s="9"/>
      <c r="L636" s="9"/>
      <c r="M636" s="9"/>
      <c r="N636" s="9"/>
      <c r="O636" s="9"/>
      <c r="P636" s="9"/>
      <c r="S636" s="9"/>
    </row>
    <row r="637" ht="14.25" customHeight="1">
      <c r="A637" s="11"/>
      <c r="H637" s="9"/>
      <c r="I637" s="9"/>
      <c r="J637" s="9"/>
      <c r="K637" s="9"/>
      <c r="L637" s="9"/>
      <c r="M637" s="9"/>
      <c r="N637" s="9"/>
      <c r="O637" s="9"/>
      <c r="P637" s="9"/>
      <c r="S637" s="9"/>
    </row>
    <row r="638" ht="14.25" customHeight="1">
      <c r="A638" s="11"/>
      <c r="H638" s="9"/>
      <c r="I638" s="9"/>
      <c r="J638" s="9"/>
      <c r="K638" s="9"/>
      <c r="L638" s="9"/>
      <c r="M638" s="9"/>
      <c r="N638" s="9"/>
      <c r="O638" s="9"/>
      <c r="P638" s="9"/>
      <c r="S638" s="9"/>
    </row>
    <row r="639" ht="14.25" customHeight="1">
      <c r="A639" s="11"/>
      <c r="H639" s="9"/>
      <c r="I639" s="9"/>
      <c r="J639" s="9"/>
      <c r="K639" s="9"/>
      <c r="L639" s="9"/>
      <c r="M639" s="9"/>
      <c r="N639" s="9"/>
      <c r="O639" s="9"/>
      <c r="P639" s="9"/>
      <c r="S639" s="9"/>
    </row>
    <row r="640" ht="14.25" customHeight="1">
      <c r="A640" s="11"/>
      <c r="H640" s="9"/>
      <c r="I640" s="9"/>
      <c r="J640" s="9"/>
      <c r="K640" s="9"/>
      <c r="L640" s="9"/>
      <c r="M640" s="9"/>
      <c r="N640" s="9"/>
      <c r="O640" s="9"/>
      <c r="P640" s="9"/>
      <c r="S640" s="9"/>
    </row>
    <row r="641" ht="14.25" customHeight="1">
      <c r="A641" s="11"/>
      <c r="H641" s="9"/>
      <c r="I641" s="9"/>
      <c r="J641" s="9"/>
      <c r="K641" s="9"/>
      <c r="L641" s="9"/>
      <c r="M641" s="9"/>
      <c r="N641" s="9"/>
      <c r="O641" s="9"/>
      <c r="P641" s="9"/>
      <c r="S641" s="9"/>
    </row>
    <row r="642" ht="14.25" customHeight="1">
      <c r="A642" s="11"/>
      <c r="H642" s="9"/>
      <c r="I642" s="9"/>
      <c r="J642" s="9"/>
      <c r="K642" s="9"/>
      <c r="L642" s="9"/>
      <c r="M642" s="9"/>
      <c r="N642" s="9"/>
      <c r="O642" s="9"/>
      <c r="P642" s="9"/>
      <c r="S642" s="9"/>
    </row>
    <row r="643" ht="14.25" customHeight="1">
      <c r="A643" s="11"/>
      <c r="H643" s="9"/>
      <c r="I643" s="9"/>
      <c r="J643" s="9"/>
      <c r="K643" s="9"/>
      <c r="L643" s="9"/>
      <c r="M643" s="9"/>
      <c r="N643" s="9"/>
      <c r="O643" s="9"/>
      <c r="P643" s="9"/>
      <c r="S643" s="9"/>
    </row>
    <row r="644" ht="14.25" customHeight="1">
      <c r="A644" s="11"/>
      <c r="H644" s="9"/>
      <c r="I644" s="9"/>
      <c r="J644" s="9"/>
      <c r="K644" s="9"/>
      <c r="L644" s="9"/>
      <c r="M644" s="9"/>
      <c r="N644" s="9"/>
      <c r="O644" s="9"/>
      <c r="P644" s="9"/>
      <c r="S644" s="9"/>
    </row>
    <row r="645" ht="14.25" customHeight="1">
      <c r="A645" s="11"/>
      <c r="H645" s="9"/>
      <c r="I645" s="9"/>
      <c r="J645" s="9"/>
      <c r="K645" s="9"/>
      <c r="L645" s="9"/>
      <c r="M645" s="9"/>
      <c r="N645" s="9"/>
      <c r="O645" s="9"/>
      <c r="P645" s="9"/>
      <c r="S645" s="9"/>
    </row>
    <row r="646" ht="14.25" customHeight="1">
      <c r="A646" s="11"/>
      <c r="H646" s="9"/>
      <c r="I646" s="9"/>
      <c r="J646" s="9"/>
      <c r="K646" s="9"/>
      <c r="L646" s="9"/>
      <c r="M646" s="9"/>
      <c r="N646" s="9"/>
      <c r="O646" s="9"/>
      <c r="P646" s="9"/>
      <c r="S646" s="9"/>
    </row>
    <row r="647" ht="14.25" customHeight="1">
      <c r="A647" s="11"/>
      <c r="H647" s="9"/>
      <c r="I647" s="9"/>
      <c r="J647" s="9"/>
      <c r="K647" s="9"/>
      <c r="L647" s="9"/>
      <c r="M647" s="9"/>
      <c r="N647" s="9"/>
      <c r="O647" s="9"/>
      <c r="P647" s="9"/>
      <c r="S647" s="9"/>
    </row>
    <row r="648" ht="14.25" customHeight="1">
      <c r="A648" s="11"/>
      <c r="H648" s="9"/>
      <c r="I648" s="9"/>
      <c r="J648" s="9"/>
      <c r="K648" s="9"/>
      <c r="L648" s="9"/>
      <c r="M648" s="9"/>
      <c r="N648" s="9"/>
      <c r="O648" s="9"/>
      <c r="P648" s="9"/>
      <c r="S648" s="9"/>
    </row>
    <row r="649" ht="14.25" customHeight="1">
      <c r="A649" s="11"/>
      <c r="H649" s="9"/>
      <c r="I649" s="9"/>
      <c r="J649" s="9"/>
      <c r="K649" s="9"/>
      <c r="L649" s="9"/>
      <c r="M649" s="9"/>
      <c r="N649" s="9"/>
      <c r="O649" s="9"/>
      <c r="P649" s="9"/>
      <c r="S649" s="9"/>
    </row>
    <row r="650" ht="14.25" customHeight="1">
      <c r="A650" s="11"/>
      <c r="H650" s="9"/>
      <c r="I650" s="9"/>
      <c r="J650" s="9"/>
      <c r="K650" s="9"/>
      <c r="L650" s="9"/>
      <c r="M650" s="9"/>
      <c r="N650" s="9"/>
      <c r="O650" s="9"/>
      <c r="P650" s="9"/>
      <c r="S650" s="9"/>
    </row>
    <row r="651" ht="14.25" customHeight="1">
      <c r="A651" s="11"/>
      <c r="H651" s="9"/>
      <c r="I651" s="9"/>
      <c r="J651" s="9"/>
      <c r="K651" s="9"/>
      <c r="L651" s="9"/>
      <c r="M651" s="9"/>
      <c r="N651" s="9"/>
      <c r="O651" s="9"/>
      <c r="P651" s="9"/>
      <c r="S651" s="9"/>
    </row>
    <row r="652" ht="14.25" customHeight="1">
      <c r="A652" s="11"/>
      <c r="H652" s="9"/>
      <c r="I652" s="9"/>
      <c r="J652" s="9"/>
      <c r="K652" s="9"/>
      <c r="L652" s="9"/>
      <c r="M652" s="9"/>
      <c r="N652" s="9"/>
      <c r="O652" s="9"/>
      <c r="P652" s="9"/>
      <c r="S652" s="9"/>
    </row>
    <row r="653" ht="14.25" customHeight="1">
      <c r="A653" s="11"/>
      <c r="H653" s="9"/>
      <c r="I653" s="9"/>
      <c r="J653" s="9"/>
      <c r="K653" s="9"/>
      <c r="L653" s="9"/>
      <c r="M653" s="9"/>
      <c r="N653" s="9"/>
      <c r="O653" s="9"/>
      <c r="P653" s="9"/>
      <c r="S653" s="9"/>
    </row>
    <row r="654" ht="14.25" customHeight="1">
      <c r="A654" s="11"/>
      <c r="H654" s="9"/>
      <c r="I654" s="9"/>
      <c r="J654" s="9"/>
      <c r="K654" s="9"/>
      <c r="L654" s="9"/>
      <c r="M654" s="9"/>
      <c r="N654" s="9"/>
      <c r="O654" s="9"/>
      <c r="P654" s="9"/>
      <c r="S654" s="9"/>
    </row>
    <row r="655" ht="14.25" customHeight="1">
      <c r="A655" s="11"/>
      <c r="H655" s="9"/>
      <c r="I655" s="9"/>
      <c r="J655" s="9"/>
      <c r="K655" s="9"/>
      <c r="L655" s="9"/>
      <c r="M655" s="9"/>
      <c r="N655" s="9"/>
      <c r="O655" s="9"/>
      <c r="P655" s="9"/>
      <c r="S655" s="9"/>
    </row>
    <row r="656" ht="14.25" customHeight="1">
      <c r="A656" s="11"/>
      <c r="H656" s="9"/>
      <c r="I656" s="9"/>
      <c r="J656" s="9"/>
      <c r="K656" s="9"/>
      <c r="L656" s="9"/>
      <c r="M656" s="9"/>
      <c r="N656" s="9"/>
      <c r="O656" s="9"/>
      <c r="P656" s="9"/>
      <c r="S656" s="9"/>
    </row>
    <row r="657" ht="14.25" customHeight="1">
      <c r="A657" s="11"/>
      <c r="H657" s="9"/>
      <c r="I657" s="9"/>
      <c r="J657" s="9"/>
      <c r="K657" s="9"/>
      <c r="L657" s="9"/>
      <c r="M657" s="9"/>
      <c r="N657" s="9"/>
      <c r="O657" s="9"/>
      <c r="P657" s="9"/>
      <c r="S657" s="9"/>
    </row>
    <row r="658" ht="14.25" customHeight="1">
      <c r="A658" s="11"/>
      <c r="H658" s="9"/>
      <c r="I658" s="9"/>
      <c r="J658" s="9"/>
      <c r="K658" s="9"/>
      <c r="L658" s="9"/>
      <c r="M658" s="9"/>
      <c r="N658" s="9"/>
      <c r="O658" s="9"/>
      <c r="P658" s="9"/>
      <c r="S658" s="9"/>
    </row>
    <row r="659" ht="14.25" customHeight="1">
      <c r="A659" s="11"/>
      <c r="H659" s="9"/>
      <c r="I659" s="9"/>
      <c r="J659" s="9"/>
      <c r="K659" s="9"/>
      <c r="L659" s="9"/>
      <c r="M659" s="9"/>
      <c r="N659" s="9"/>
      <c r="O659" s="9"/>
      <c r="P659" s="9"/>
      <c r="S659" s="9"/>
    </row>
    <row r="660" ht="14.25" customHeight="1">
      <c r="A660" s="11"/>
      <c r="H660" s="9"/>
      <c r="I660" s="9"/>
      <c r="J660" s="9"/>
      <c r="K660" s="9"/>
      <c r="L660" s="9"/>
      <c r="M660" s="9"/>
      <c r="N660" s="9"/>
      <c r="O660" s="9"/>
      <c r="P660" s="9"/>
      <c r="S660" s="9"/>
    </row>
    <row r="661" ht="14.25" customHeight="1">
      <c r="A661" s="11"/>
      <c r="H661" s="9"/>
      <c r="I661" s="9"/>
      <c r="J661" s="9"/>
      <c r="K661" s="9"/>
      <c r="L661" s="9"/>
      <c r="M661" s="9"/>
      <c r="N661" s="9"/>
      <c r="O661" s="9"/>
      <c r="P661" s="9"/>
      <c r="S661" s="9"/>
    </row>
    <row r="662" ht="14.25" customHeight="1">
      <c r="A662" s="11"/>
      <c r="H662" s="9"/>
      <c r="I662" s="9"/>
      <c r="J662" s="9"/>
      <c r="K662" s="9"/>
      <c r="L662" s="9"/>
      <c r="M662" s="9"/>
      <c r="N662" s="9"/>
      <c r="O662" s="9"/>
      <c r="P662" s="9"/>
      <c r="S662" s="9"/>
    </row>
    <row r="663" ht="14.25" customHeight="1">
      <c r="A663" s="11"/>
      <c r="H663" s="9"/>
      <c r="I663" s="9"/>
      <c r="J663" s="9"/>
      <c r="K663" s="9"/>
      <c r="L663" s="9"/>
      <c r="M663" s="9"/>
      <c r="N663" s="9"/>
      <c r="O663" s="9"/>
      <c r="P663" s="9"/>
      <c r="S663" s="9"/>
    </row>
    <row r="664" ht="14.25" customHeight="1">
      <c r="A664" s="11"/>
      <c r="H664" s="9"/>
      <c r="I664" s="9"/>
      <c r="J664" s="9"/>
      <c r="K664" s="9"/>
      <c r="L664" s="9"/>
      <c r="M664" s="9"/>
      <c r="N664" s="9"/>
      <c r="O664" s="9"/>
      <c r="P664" s="9"/>
      <c r="S664" s="9"/>
    </row>
    <row r="665" ht="14.25" customHeight="1">
      <c r="A665" s="11"/>
      <c r="H665" s="9"/>
      <c r="I665" s="9"/>
      <c r="J665" s="9"/>
      <c r="K665" s="9"/>
      <c r="L665" s="9"/>
      <c r="M665" s="9"/>
      <c r="N665" s="9"/>
      <c r="O665" s="9"/>
      <c r="P665" s="9"/>
      <c r="S665" s="9"/>
    </row>
    <row r="666" ht="14.25" customHeight="1">
      <c r="A666" s="11"/>
      <c r="H666" s="9"/>
      <c r="I666" s="9"/>
      <c r="J666" s="9"/>
      <c r="K666" s="9"/>
      <c r="L666" s="9"/>
      <c r="M666" s="9"/>
      <c r="N666" s="9"/>
      <c r="O666" s="9"/>
      <c r="P666" s="9"/>
      <c r="S666" s="9"/>
    </row>
    <row r="667" ht="14.25" customHeight="1">
      <c r="A667" s="11"/>
      <c r="H667" s="9"/>
      <c r="I667" s="9"/>
      <c r="J667" s="9"/>
      <c r="K667" s="9"/>
      <c r="L667" s="9"/>
      <c r="M667" s="9"/>
      <c r="N667" s="9"/>
      <c r="O667" s="9"/>
      <c r="P667" s="9"/>
      <c r="S667" s="9"/>
    </row>
    <row r="668" ht="14.25" customHeight="1">
      <c r="A668" s="11"/>
      <c r="H668" s="9"/>
      <c r="I668" s="9"/>
      <c r="J668" s="9"/>
      <c r="K668" s="9"/>
      <c r="L668" s="9"/>
      <c r="M668" s="9"/>
      <c r="N668" s="9"/>
      <c r="O668" s="9"/>
      <c r="P668" s="9"/>
      <c r="S668" s="9"/>
    </row>
    <row r="669" ht="14.25" customHeight="1">
      <c r="A669" s="11"/>
      <c r="H669" s="9"/>
      <c r="I669" s="9"/>
      <c r="J669" s="9"/>
      <c r="K669" s="9"/>
      <c r="L669" s="9"/>
      <c r="M669" s="9"/>
      <c r="N669" s="9"/>
      <c r="O669" s="9"/>
      <c r="P669" s="9"/>
      <c r="S669" s="9"/>
    </row>
    <row r="670" ht="14.25" customHeight="1">
      <c r="A670" s="11"/>
      <c r="H670" s="9"/>
      <c r="I670" s="9"/>
      <c r="J670" s="9"/>
      <c r="K670" s="9"/>
      <c r="L670" s="9"/>
      <c r="M670" s="9"/>
      <c r="N670" s="9"/>
      <c r="O670" s="9"/>
      <c r="P670" s="9"/>
      <c r="S670" s="9"/>
    </row>
    <row r="671" ht="14.25" customHeight="1">
      <c r="A671" s="11"/>
      <c r="H671" s="9"/>
      <c r="I671" s="9"/>
      <c r="J671" s="9"/>
      <c r="K671" s="9"/>
      <c r="L671" s="9"/>
      <c r="M671" s="9"/>
      <c r="N671" s="9"/>
      <c r="O671" s="9"/>
      <c r="P671" s="9"/>
      <c r="S671" s="9"/>
    </row>
    <row r="672" ht="14.25" customHeight="1">
      <c r="A672" s="11"/>
      <c r="H672" s="9"/>
      <c r="I672" s="9"/>
      <c r="J672" s="9"/>
      <c r="K672" s="9"/>
      <c r="L672" s="9"/>
      <c r="M672" s="9"/>
      <c r="N672" s="9"/>
      <c r="O672" s="9"/>
      <c r="P672" s="9"/>
      <c r="S672" s="9"/>
    </row>
    <row r="673" ht="14.25" customHeight="1">
      <c r="A673" s="11"/>
      <c r="H673" s="9"/>
      <c r="I673" s="9"/>
      <c r="J673" s="9"/>
      <c r="K673" s="9"/>
      <c r="L673" s="9"/>
      <c r="M673" s="9"/>
      <c r="N673" s="9"/>
      <c r="O673" s="9"/>
      <c r="P673" s="9"/>
      <c r="S673" s="9"/>
    </row>
    <row r="674" ht="14.25" customHeight="1">
      <c r="A674" s="11"/>
      <c r="H674" s="9"/>
      <c r="I674" s="9"/>
      <c r="J674" s="9"/>
      <c r="K674" s="9"/>
      <c r="L674" s="9"/>
      <c r="M674" s="9"/>
      <c r="N674" s="9"/>
      <c r="O674" s="9"/>
      <c r="P674" s="9"/>
      <c r="S674" s="9"/>
    </row>
    <row r="675" ht="14.25" customHeight="1">
      <c r="A675" s="11"/>
      <c r="H675" s="9"/>
      <c r="I675" s="9"/>
      <c r="J675" s="9"/>
      <c r="K675" s="9"/>
      <c r="L675" s="9"/>
      <c r="M675" s="9"/>
      <c r="N675" s="9"/>
      <c r="O675" s="9"/>
      <c r="P675" s="9"/>
      <c r="S675" s="9"/>
    </row>
    <row r="676" ht="14.25" customHeight="1">
      <c r="A676" s="11"/>
      <c r="H676" s="9"/>
      <c r="I676" s="9"/>
      <c r="J676" s="9"/>
      <c r="K676" s="9"/>
      <c r="L676" s="9"/>
      <c r="M676" s="9"/>
      <c r="N676" s="9"/>
      <c r="O676" s="9"/>
      <c r="P676" s="9"/>
      <c r="S676" s="9"/>
    </row>
    <row r="677" ht="14.25" customHeight="1">
      <c r="A677" s="11"/>
      <c r="H677" s="9"/>
      <c r="I677" s="9"/>
      <c r="J677" s="9"/>
      <c r="K677" s="9"/>
      <c r="L677" s="9"/>
      <c r="M677" s="9"/>
      <c r="N677" s="9"/>
      <c r="O677" s="9"/>
      <c r="P677" s="9"/>
      <c r="S677" s="9"/>
    </row>
    <row r="678" ht="14.25" customHeight="1">
      <c r="A678" s="11"/>
      <c r="H678" s="9"/>
      <c r="I678" s="9"/>
      <c r="J678" s="9"/>
      <c r="K678" s="9"/>
      <c r="L678" s="9"/>
      <c r="M678" s="9"/>
      <c r="N678" s="9"/>
      <c r="O678" s="9"/>
      <c r="P678" s="9"/>
      <c r="S678" s="9"/>
    </row>
    <row r="679" ht="14.25" customHeight="1">
      <c r="A679" s="11"/>
      <c r="H679" s="9"/>
      <c r="I679" s="9"/>
      <c r="J679" s="9"/>
      <c r="K679" s="9"/>
      <c r="L679" s="9"/>
      <c r="M679" s="9"/>
      <c r="N679" s="9"/>
      <c r="O679" s="9"/>
      <c r="P679" s="9"/>
      <c r="S679" s="9"/>
    </row>
    <row r="680" ht="14.25" customHeight="1">
      <c r="A680" s="11"/>
      <c r="H680" s="9"/>
      <c r="I680" s="9"/>
      <c r="J680" s="9"/>
      <c r="K680" s="9"/>
      <c r="L680" s="9"/>
      <c r="M680" s="9"/>
      <c r="N680" s="9"/>
      <c r="O680" s="9"/>
      <c r="P680" s="9"/>
      <c r="S680" s="9"/>
    </row>
    <row r="681" ht="14.25" customHeight="1">
      <c r="A681" s="11"/>
      <c r="H681" s="9"/>
      <c r="I681" s="9"/>
      <c r="J681" s="9"/>
      <c r="K681" s="9"/>
      <c r="L681" s="9"/>
      <c r="M681" s="9"/>
      <c r="N681" s="9"/>
      <c r="O681" s="9"/>
      <c r="P681" s="9"/>
      <c r="S681" s="9"/>
    </row>
    <row r="682" ht="14.25" customHeight="1">
      <c r="A682" s="11"/>
      <c r="H682" s="9"/>
      <c r="I682" s="9"/>
      <c r="J682" s="9"/>
      <c r="K682" s="9"/>
      <c r="L682" s="9"/>
      <c r="M682" s="9"/>
      <c r="N682" s="9"/>
      <c r="O682" s="9"/>
      <c r="P682" s="9"/>
      <c r="S682" s="9"/>
    </row>
    <row r="683" ht="14.25" customHeight="1">
      <c r="A683" s="11"/>
      <c r="H683" s="9"/>
      <c r="I683" s="9"/>
      <c r="J683" s="9"/>
      <c r="K683" s="9"/>
      <c r="L683" s="9"/>
      <c r="M683" s="9"/>
      <c r="N683" s="9"/>
      <c r="O683" s="9"/>
      <c r="P683" s="9"/>
      <c r="S683" s="9"/>
    </row>
    <row r="684" ht="14.25" customHeight="1">
      <c r="A684" s="11"/>
      <c r="H684" s="9"/>
      <c r="I684" s="9"/>
      <c r="J684" s="9"/>
      <c r="K684" s="9"/>
      <c r="L684" s="9"/>
      <c r="M684" s="9"/>
      <c r="N684" s="9"/>
      <c r="O684" s="9"/>
      <c r="P684" s="9"/>
      <c r="S684" s="9"/>
    </row>
    <row r="685" ht="14.25" customHeight="1">
      <c r="A685" s="11"/>
      <c r="H685" s="9"/>
      <c r="I685" s="9"/>
      <c r="J685" s="9"/>
      <c r="K685" s="9"/>
      <c r="L685" s="9"/>
      <c r="M685" s="9"/>
      <c r="N685" s="9"/>
      <c r="O685" s="9"/>
      <c r="P685" s="9"/>
      <c r="S685" s="9"/>
    </row>
    <row r="686" ht="14.25" customHeight="1">
      <c r="A686" s="11"/>
      <c r="H686" s="9"/>
      <c r="I686" s="9"/>
      <c r="J686" s="9"/>
      <c r="K686" s="9"/>
      <c r="L686" s="9"/>
      <c r="M686" s="9"/>
      <c r="N686" s="9"/>
      <c r="O686" s="9"/>
      <c r="P686" s="9"/>
      <c r="S686" s="9"/>
    </row>
    <row r="687" ht="14.25" customHeight="1">
      <c r="A687" s="11"/>
      <c r="H687" s="9"/>
      <c r="I687" s="9"/>
      <c r="J687" s="9"/>
      <c r="K687" s="9"/>
      <c r="L687" s="9"/>
      <c r="M687" s="9"/>
      <c r="N687" s="9"/>
      <c r="O687" s="9"/>
      <c r="P687" s="9"/>
      <c r="S687" s="9"/>
    </row>
    <row r="688" ht="14.25" customHeight="1">
      <c r="A688" s="11"/>
      <c r="H688" s="9"/>
      <c r="I688" s="9"/>
      <c r="J688" s="9"/>
      <c r="K688" s="9"/>
      <c r="L688" s="9"/>
      <c r="M688" s="9"/>
      <c r="N688" s="9"/>
      <c r="O688" s="9"/>
      <c r="P688" s="9"/>
      <c r="S688" s="9"/>
    </row>
    <row r="689" ht="14.25" customHeight="1">
      <c r="A689" s="11"/>
      <c r="H689" s="9"/>
      <c r="I689" s="9"/>
      <c r="J689" s="9"/>
      <c r="K689" s="9"/>
      <c r="L689" s="9"/>
      <c r="M689" s="9"/>
      <c r="N689" s="9"/>
      <c r="O689" s="9"/>
      <c r="P689" s="9"/>
      <c r="S689" s="9"/>
    </row>
    <row r="690" ht="14.25" customHeight="1">
      <c r="A690" s="11"/>
      <c r="H690" s="9"/>
      <c r="I690" s="9"/>
      <c r="J690" s="9"/>
      <c r="K690" s="9"/>
      <c r="L690" s="9"/>
      <c r="M690" s="9"/>
      <c r="N690" s="9"/>
      <c r="O690" s="9"/>
      <c r="P690" s="9"/>
      <c r="S690" s="9"/>
    </row>
    <row r="691" ht="14.25" customHeight="1">
      <c r="A691" s="11"/>
      <c r="H691" s="9"/>
      <c r="I691" s="9"/>
      <c r="J691" s="9"/>
      <c r="K691" s="9"/>
      <c r="L691" s="9"/>
      <c r="M691" s="9"/>
      <c r="N691" s="9"/>
      <c r="O691" s="9"/>
      <c r="P691" s="9"/>
      <c r="S691" s="9"/>
    </row>
    <row r="692" ht="14.25" customHeight="1">
      <c r="A692" s="11"/>
      <c r="H692" s="9"/>
      <c r="I692" s="9"/>
      <c r="J692" s="9"/>
      <c r="K692" s="9"/>
      <c r="L692" s="9"/>
      <c r="M692" s="9"/>
      <c r="N692" s="9"/>
      <c r="O692" s="9"/>
      <c r="P692" s="9"/>
      <c r="S692" s="9"/>
    </row>
    <row r="693" ht="14.25" customHeight="1">
      <c r="A693" s="11"/>
      <c r="H693" s="9"/>
      <c r="I693" s="9"/>
      <c r="J693" s="9"/>
      <c r="K693" s="9"/>
      <c r="L693" s="9"/>
      <c r="M693" s="9"/>
      <c r="N693" s="9"/>
      <c r="O693" s="9"/>
      <c r="P693" s="9"/>
      <c r="S693" s="9"/>
    </row>
    <row r="694" ht="14.25" customHeight="1">
      <c r="A694" s="11"/>
      <c r="H694" s="9"/>
      <c r="I694" s="9"/>
      <c r="J694" s="9"/>
      <c r="K694" s="9"/>
      <c r="L694" s="9"/>
      <c r="M694" s="9"/>
      <c r="N694" s="9"/>
      <c r="O694" s="9"/>
      <c r="P694" s="9"/>
      <c r="S694" s="9"/>
    </row>
    <row r="695" ht="14.25" customHeight="1">
      <c r="A695" s="11"/>
      <c r="H695" s="9"/>
      <c r="I695" s="9"/>
      <c r="J695" s="9"/>
      <c r="K695" s="9"/>
      <c r="L695" s="9"/>
      <c r="M695" s="9"/>
      <c r="N695" s="9"/>
      <c r="O695" s="9"/>
      <c r="P695" s="9"/>
      <c r="S695" s="9"/>
    </row>
    <row r="696" ht="14.25" customHeight="1">
      <c r="A696" s="11"/>
      <c r="H696" s="9"/>
      <c r="I696" s="9"/>
      <c r="J696" s="9"/>
      <c r="K696" s="9"/>
      <c r="L696" s="9"/>
      <c r="M696" s="9"/>
      <c r="N696" s="9"/>
      <c r="O696" s="9"/>
      <c r="P696" s="9"/>
      <c r="S696" s="9"/>
    </row>
    <row r="697" ht="14.25" customHeight="1">
      <c r="A697" s="11"/>
      <c r="H697" s="9"/>
      <c r="I697" s="9"/>
      <c r="J697" s="9"/>
      <c r="K697" s="9"/>
      <c r="L697" s="9"/>
      <c r="M697" s="9"/>
      <c r="N697" s="9"/>
      <c r="O697" s="9"/>
      <c r="P697" s="9"/>
      <c r="S697" s="9"/>
    </row>
    <row r="698" ht="14.25" customHeight="1">
      <c r="A698" s="11"/>
      <c r="H698" s="9"/>
      <c r="I698" s="9"/>
      <c r="J698" s="9"/>
      <c r="K698" s="9"/>
      <c r="L698" s="9"/>
      <c r="M698" s="9"/>
      <c r="N698" s="9"/>
      <c r="O698" s="9"/>
      <c r="P698" s="9"/>
      <c r="S698" s="9"/>
    </row>
    <row r="699" ht="14.25" customHeight="1">
      <c r="A699" s="11"/>
      <c r="H699" s="9"/>
      <c r="I699" s="9"/>
      <c r="J699" s="9"/>
      <c r="K699" s="9"/>
      <c r="L699" s="9"/>
      <c r="M699" s="9"/>
      <c r="N699" s="9"/>
      <c r="O699" s="9"/>
      <c r="P699" s="9"/>
      <c r="S699" s="9"/>
    </row>
    <row r="700" ht="14.25" customHeight="1">
      <c r="A700" s="11"/>
      <c r="H700" s="9"/>
      <c r="I700" s="9"/>
      <c r="J700" s="9"/>
      <c r="K700" s="9"/>
      <c r="L700" s="9"/>
      <c r="M700" s="9"/>
      <c r="N700" s="9"/>
      <c r="O700" s="9"/>
      <c r="P700" s="9"/>
      <c r="S700" s="9"/>
    </row>
    <row r="701" ht="14.25" customHeight="1">
      <c r="A701" s="11"/>
      <c r="H701" s="9"/>
      <c r="I701" s="9"/>
      <c r="J701" s="9"/>
      <c r="K701" s="9"/>
      <c r="L701" s="9"/>
      <c r="M701" s="9"/>
      <c r="N701" s="9"/>
      <c r="O701" s="9"/>
      <c r="P701" s="9"/>
      <c r="S701" s="9"/>
    </row>
    <row r="702" ht="14.25" customHeight="1">
      <c r="A702" s="11"/>
      <c r="H702" s="9"/>
      <c r="I702" s="9"/>
      <c r="J702" s="9"/>
      <c r="K702" s="9"/>
      <c r="L702" s="9"/>
      <c r="M702" s="9"/>
      <c r="N702" s="9"/>
      <c r="O702" s="9"/>
      <c r="P702" s="9"/>
      <c r="S702" s="9"/>
    </row>
    <row r="703" ht="14.25" customHeight="1">
      <c r="A703" s="11"/>
      <c r="H703" s="9"/>
      <c r="I703" s="9"/>
      <c r="J703" s="9"/>
      <c r="K703" s="9"/>
      <c r="L703" s="9"/>
      <c r="M703" s="9"/>
      <c r="N703" s="9"/>
      <c r="O703" s="9"/>
      <c r="P703" s="9"/>
      <c r="S703" s="9"/>
    </row>
    <row r="704" ht="14.25" customHeight="1">
      <c r="A704" s="11"/>
      <c r="H704" s="9"/>
      <c r="I704" s="9"/>
      <c r="J704" s="9"/>
      <c r="K704" s="9"/>
      <c r="L704" s="9"/>
      <c r="M704" s="9"/>
      <c r="N704" s="9"/>
      <c r="O704" s="9"/>
      <c r="P704" s="9"/>
      <c r="S704" s="9"/>
    </row>
    <row r="705" ht="14.25" customHeight="1">
      <c r="A705" s="11"/>
      <c r="H705" s="9"/>
      <c r="I705" s="9"/>
      <c r="J705" s="9"/>
      <c r="K705" s="9"/>
      <c r="L705" s="9"/>
      <c r="M705" s="9"/>
      <c r="N705" s="9"/>
      <c r="O705" s="9"/>
      <c r="P705" s="9"/>
      <c r="S705" s="9"/>
    </row>
    <row r="706" ht="14.25" customHeight="1">
      <c r="A706" s="11"/>
      <c r="H706" s="9"/>
      <c r="I706" s="9"/>
      <c r="J706" s="9"/>
      <c r="K706" s="9"/>
      <c r="L706" s="9"/>
      <c r="M706" s="9"/>
      <c r="N706" s="9"/>
      <c r="O706" s="9"/>
      <c r="P706" s="9"/>
      <c r="S706" s="9"/>
    </row>
    <row r="707" ht="14.25" customHeight="1">
      <c r="A707" s="11"/>
      <c r="H707" s="9"/>
      <c r="I707" s="9"/>
      <c r="J707" s="9"/>
      <c r="K707" s="9"/>
      <c r="L707" s="9"/>
      <c r="M707" s="9"/>
      <c r="N707" s="9"/>
      <c r="O707" s="9"/>
      <c r="P707" s="9"/>
      <c r="S707" s="9"/>
    </row>
    <row r="708" ht="14.25" customHeight="1">
      <c r="A708" s="11"/>
      <c r="H708" s="9"/>
      <c r="I708" s="9"/>
      <c r="J708" s="9"/>
      <c r="K708" s="9"/>
      <c r="L708" s="9"/>
      <c r="M708" s="9"/>
      <c r="N708" s="9"/>
      <c r="O708" s="9"/>
      <c r="P708" s="9"/>
      <c r="S708" s="9"/>
    </row>
    <row r="709" ht="14.25" customHeight="1">
      <c r="A709" s="11"/>
      <c r="H709" s="9"/>
      <c r="I709" s="9"/>
      <c r="J709" s="9"/>
      <c r="K709" s="9"/>
      <c r="L709" s="9"/>
      <c r="M709" s="9"/>
      <c r="N709" s="9"/>
      <c r="O709" s="9"/>
      <c r="P709" s="9"/>
      <c r="S709" s="9"/>
    </row>
    <row r="710" ht="14.25" customHeight="1">
      <c r="A710" s="11"/>
      <c r="H710" s="9"/>
      <c r="I710" s="9"/>
      <c r="J710" s="9"/>
      <c r="K710" s="9"/>
      <c r="L710" s="9"/>
      <c r="M710" s="9"/>
      <c r="N710" s="9"/>
      <c r="O710" s="9"/>
      <c r="P710" s="9"/>
      <c r="S710" s="9"/>
    </row>
    <row r="711" ht="14.25" customHeight="1">
      <c r="A711" s="11"/>
      <c r="H711" s="9"/>
      <c r="I711" s="9"/>
      <c r="J711" s="9"/>
      <c r="K711" s="9"/>
      <c r="L711" s="9"/>
      <c r="M711" s="9"/>
      <c r="N711" s="9"/>
      <c r="O711" s="9"/>
      <c r="P711" s="9"/>
      <c r="S711" s="9"/>
    </row>
    <row r="712" ht="14.25" customHeight="1">
      <c r="A712" s="11"/>
      <c r="H712" s="9"/>
      <c r="I712" s="9"/>
      <c r="J712" s="9"/>
      <c r="K712" s="9"/>
      <c r="L712" s="9"/>
      <c r="M712" s="9"/>
      <c r="N712" s="9"/>
      <c r="O712" s="9"/>
      <c r="P712" s="9"/>
      <c r="S712" s="9"/>
    </row>
    <row r="713" ht="14.25" customHeight="1">
      <c r="A713" s="11"/>
      <c r="H713" s="9"/>
      <c r="I713" s="9"/>
      <c r="J713" s="9"/>
      <c r="K713" s="9"/>
      <c r="L713" s="9"/>
      <c r="M713" s="9"/>
      <c r="N713" s="9"/>
      <c r="O713" s="9"/>
      <c r="P713" s="9"/>
      <c r="S713" s="9"/>
    </row>
    <row r="714" ht="14.25" customHeight="1">
      <c r="A714" s="11"/>
      <c r="H714" s="9"/>
      <c r="I714" s="9"/>
      <c r="J714" s="9"/>
      <c r="K714" s="9"/>
      <c r="L714" s="9"/>
      <c r="M714" s="9"/>
      <c r="N714" s="9"/>
      <c r="O714" s="9"/>
      <c r="P714" s="9"/>
      <c r="S714" s="9"/>
    </row>
    <row r="715" ht="14.25" customHeight="1">
      <c r="A715" s="11"/>
      <c r="H715" s="9"/>
      <c r="I715" s="9"/>
      <c r="J715" s="9"/>
      <c r="K715" s="9"/>
      <c r="L715" s="9"/>
      <c r="M715" s="9"/>
      <c r="N715" s="9"/>
      <c r="O715" s="9"/>
      <c r="P715" s="9"/>
      <c r="S715" s="9"/>
    </row>
    <row r="716" ht="14.25" customHeight="1">
      <c r="A716" s="11"/>
      <c r="H716" s="9"/>
      <c r="I716" s="9"/>
      <c r="J716" s="9"/>
      <c r="K716" s="9"/>
      <c r="L716" s="9"/>
      <c r="M716" s="9"/>
      <c r="N716" s="9"/>
      <c r="O716" s="9"/>
      <c r="P716" s="9"/>
      <c r="S716" s="9"/>
    </row>
    <row r="717" ht="14.25" customHeight="1">
      <c r="A717" s="11"/>
      <c r="H717" s="9"/>
      <c r="I717" s="9"/>
      <c r="J717" s="9"/>
      <c r="K717" s="9"/>
      <c r="L717" s="9"/>
      <c r="M717" s="9"/>
      <c r="N717" s="9"/>
      <c r="O717" s="9"/>
      <c r="P717" s="9"/>
      <c r="S717" s="9"/>
    </row>
    <row r="718" ht="14.25" customHeight="1">
      <c r="A718" s="11"/>
      <c r="H718" s="9"/>
      <c r="I718" s="9"/>
      <c r="J718" s="9"/>
      <c r="K718" s="9"/>
      <c r="L718" s="9"/>
      <c r="M718" s="9"/>
      <c r="N718" s="9"/>
      <c r="O718" s="9"/>
      <c r="P718" s="9"/>
      <c r="S718" s="9"/>
    </row>
    <row r="719" ht="14.25" customHeight="1">
      <c r="A719" s="11"/>
      <c r="H719" s="9"/>
      <c r="I719" s="9"/>
      <c r="J719" s="9"/>
      <c r="K719" s="9"/>
      <c r="L719" s="9"/>
      <c r="M719" s="9"/>
      <c r="N719" s="9"/>
      <c r="O719" s="9"/>
      <c r="P719" s="9"/>
      <c r="S719" s="9"/>
    </row>
    <row r="720" ht="14.25" customHeight="1">
      <c r="A720" s="11"/>
      <c r="H720" s="9"/>
      <c r="I720" s="9"/>
      <c r="J720" s="9"/>
      <c r="K720" s="9"/>
      <c r="L720" s="9"/>
      <c r="M720" s="9"/>
      <c r="N720" s="9"/>
      <c r="O720" s="9"/>
      <c r="P720" s="9"/>
      <c r="S720" s="9"/>
    </row>
    <row r="721" ht="14.25" customHeight="1">
      <c r="A721" s="11"/>
      <c r="H721" s="9"/>
      <c r="I721" s="9"/>
      <c r="J721" s="9"/>
      <c r="K721" s="9"/>
      <c r="L721" s="9"/>
      <c r="M721" s="9"/>
      <c r="N721" s="9"/>
      <c r="O721" s="9"/>
      <c r="P721" s="9"/>
      <c r="S721" s="9"/>
    </row>
    <row r="722" ht="14.25" customHeight="1">
      <c r="A722" s="11"/>
      <c r="H722" s="9"/>
      <c r="I722" s="9"/>
      <c r="J722" s="9"/>
      <c r="K722" s="9"/>
      <c r="L722" s="9"/>
      <c r="M722" s="9"/>
      <c r="N722" s="9"/>
      <c r="O722" s="9"/>
      <c r="P722" s="9"/>
      <c r="S722" s="9"/>
    </row>
    <row r="723" ht="14.25" customHeight="1">
      <c r="A723" s="11"/>
      <c r="H723" s="9"/>
      <c r="I723" s="9"/>
      <c r="J723" s="9"/>
      <c r="K723" s="9"/>
      <c r="L723" s="9"/>
      <c r="M723" s="9"/>
      <c r="N723" s="9"/>
      <c r="O723" s="9"/>
      <c r="P723" s="9"/>
      <c r="S723" s="9"/>
    </row>
    <row r="724" ht="14.25" customHeight="1">
      <c r="A724" s="11"/>
      <c r="H724" s="9"/>
      <c r="I724" s="9"/>
      <c r="J724" s="9"/>
      <c r="K724" s="9"/>
      <c r="L724" s="9"/>
      <c r="M724" s="9"/>
      <c r="N724" s="9"/>
      <c r="O724" s="9"/>
      <c r="P724" s="9"/>
      <c r="S724" s="9"/>
    </row>
    <row r="725" ht="14.25" customHeight="1">
      <c r="A725" s="11"/>
      <c r="H725" s="9"/>
      <c r="I725" s="9"/>
      <c r="J725" s="9"/>
      <c r="K725" s="9"/>
      <c r="L725" s="9"/>
      <c r="M725" s="9"/>
      <c r="N725" s="9"/>
      <c r="O725" s="9"/>
      <c r="P725" s="9"/>
      <c r="S725" s="9"/>
    </row>
    <row r="726" ht="14.25" customHeight="1">
      <c r="A726" s="11"/>
      <c r="H726" s="9"/>
      <c r="I726" s="9"/>
      <c r="J726" s="9"/>
      <c r="K726" s="9"/>
      <c r="L726" s="9"/>
      <c r="M726" s="9"/>
      <c r="N726" s="9"/>
      <c r="O726" s="9"/>
      <c r="P726" s="9"/>
      <c r="S726" s="9"/>
    </row>
    <row r="727" ht="14.25" customHeight="1">
      <c r="A727" s="11"/>
      <c r="H727" s="9"/>
      <c r="I727" s="9"/>
      <c r="J727" s="9"/>
      <c r="K727" s="9"/>
      <c r="L727" s="9"/>
      <c r="M727" s="9"/>
      <c r="N727" s="9"/>
      <c r="O727" s="9"/>
      <c r="P727" s="9"/>
      <c r="S727" s="9"/>
    </row>
    <row r="728" ht="14.25" customHeight="1">
      <c r="A728" s="11"/>
      <c r="H728" s="9"/>
      <c r="I728" s="9"/>
      <c r="J728" s="9"/>
      <c r="K728" s="9"/>
      <c r="L728" s="9"/>
      <c r="M728" s="9"/>
      <c r="N728" s="9"/>
      <c r="O728" s="9"/>
      <c r="P728" s="9"/>
      <c r="S728" s="9"/>
    </row>
    <row r="729" ht="14.25" customHeight="1">
      <c r="A729" s="11"/>
      <c r="H729" s="9"/>
      <c r="I729" s="9"/>
      <c r="J729" s="9"/>
      <c r="K729" s="9"/>
      <c r="L729" s="9"/>
      <c r="M729" s="9"/>
      <c r="N729" s="9"/>
      <c r="O729" s="9"/>
      <c r="P729" s="9"/>
      <c r="S729" s="9"/>
    </row>
    <row r="730" ht="14.25" customHeight="1">
      <c r="A730" s="11"/>
      <c r="H730" s="9"/>
      <c r="I730" s="9"/>
      <c r="J730" s="9"/>
      <c r="K730" s="9"/>
      <c r="L730" s="9"/>
      <c r="M730" s="9"/>
      <c r="N730" s="9"/>
      <c r="O730" s="9"/>
      <c r="P730" s="9"/>
      <c r="S730" s="9"/>
    </row>
    <row r="731" ht="14.25" customHeight="1">
      <c r="A731" s="11"/>
      <c r="H731" s="9"/>
      <c r="I731" s="9"/>
      <c r="J731" s="9"/>
      <c r="K731" s="9"/>
      <c r="L731" s="9"/>
      <c r="M731" s="9"/>
      <c r="N731" s="9"/>
      <c r="O731" s="9"/>
      <c r="P731" s="9"/>
      <c r="S731" s="9"/>
    </row>
    <row r="732" ht="14.25" customHeight="1">
      <c r="A732" s="11"/>
      <c r="H732" s="9"/>
      <c r="I732" s="9"/>
      <c r="J732" s="9"/>
      <c r="K732" s="9"/>
      <c r="L732" s="9"/>
      <c r="M732" s="9"/>
      <c r="N732" s="9"/>
      <c r="O732" s="9"/>
      <c r="P732" s="9"/>
      <c r="S732" s="9"/>
    </row>
    <row r="733" ht="14.25" customHeight="1">
      <c r="A733" s="11"/>
      <c r="H733" s="9"/>
      <c r="I733" s="9"/>
      <c r="J733" s="9"/>
      <c r="K733" s="9"/>
      <c r="L733" s="9"/>
      <c r="M733" s="9"/>
      <c r="N733" s="9"/>
      <c r="O733" s="9"/>
      <c r="P733" s="9"/>
      <c r="S733" s="9"/>
    </row>
    <row r="734" ht="14.25" customHeight="1">
      <c r="A734" s="11"/>
      <c r="H734" s="9"/>
      <c r="I734" s="9"/>
      <c r="J734" s="9"/>
      <c r="K734" s="9"/>
      <c r="L734" s="9"/>
      <c r="M734" s="9"/>
      <c r="N734" s="9"/>
      <c r="O734" s="9"/>
      <c r="P734" s="9"/>
      <c r="S734" s="9"/>
    </row>
    <row r="735" ht="14.25" customHeight="1">
      <c r="A735" s="11"/>
      <c r="H735" s="9"/>
      <c r="I735" s="9"/>
      <c r="J735" s="9"/>
      <c r="K735" s="9"/>
      <c r="L735" s="9"/>
      <c r="M735" s="9"/>
      <c r="N735" s="9"/>
      <c r="O735" s="9"/>
      <c r="P735" s="9"/>
      <c r="S735" s="9"/>
    </row>
    <row r="736" ht="14.25" customHeight="1">
      <c r="A736" s="11"/>
      <c r="H736" s="9"/>
      <c r="I736" s="9"/>
      <c r="J736" s="9"/>
      <c r="K736" s="9"/>
      <c r="L736" s="9"/>
      <c r="M736" s="9"/>
      <c r="N736" s="9"/>
      <c r="O736" s="9"/>
      <c r="P736" s="9"/>
      <c r="S736" s="9"/>
    </row>
    <row r="737" ht="14.25" customHeight="1">
      <c r="A737" s="11"/>
      <c r="H737" s="9"/>
      <c r="I737" s="9"/>
      <c r="J737" s="9"/>
      <c r="K737" s="9"/>
      <c r="L737" s="9"/>
      <c r="M737" s="9"/>
      <c r="N737" s="9"/>
      <c r="O737" s="9"/>
      <c r="P737" s="9"/>
      <c r="S737" s="9"/>
    </row>
    <row r="738" ht="14.25" customHeight="1">
      <c r="A738" s="11"/>
      <c r="H738" s="9"/>
      <c r="I738" s="9"/>
      <c r="J738" s="9"/>
      <c r="K738" s="9"/>
      <c r="L738" s="9"/>
      <c r="M738" s="9"/>
      <c r="N738" s="9"/>
      <c r="O738" s="9"/>
      <c r="P738" s="9"/>
      <c r="S738" s="9"/>
    </row>
    <row r="739" ht="14.25" customHeight="1">
      <c r="A739" s="11"/>
      <c r="H739" s="9"/>
      <c r="I739" s="9"/>
      <c r="J739" s="9"/>
      <c r="K739" s="9"/>
      <c r="L739" s="9"/>
      <c r="M739" s="9"/>
      <c r="N739" s="9"/>
      <c r="O739" s="9"/>
      <c r="P739" s="9"/>
      <c r="S739" s="9"/>
    </row>
    <row r="740" ht="14.25" customHeight="1">
      <c r="A740" s="11"/>
      <c r="H740" s="9"/>
      <c r="I740" s="9"/>
      <c r="J740" s="9"/>
      <c r="K740" s="9"/>
      <c r="L740" s="9"/>
      <c r="M740" s="9"/>
      <c r="N740" s="9"/>
      <c r="O740" s="9"/>
      <c r="P740" s="9"/>
      <c r="S740" s="9"/>
    </row>
    <row r="741" ht="14.25" customHeight="1">
      <c r="A741" s="11"/>
      <c r="H741" s="9"/>
      <c r="I741" s="9"/>
      <c r="J741" s="9"/>
      <c r="K741" s="9"/>
      <c r="L741" s="9"/>
      <c r="M741" s="9"/>
      <c r="N741" s="9"/>
      <c r="O741" s="9"/>
      <c r="P741" s="9"/>
      <c r="S741" s="9"/>
    </row>
    <row r="742" ht="14.25" customHeight="1">
      <c r="A742" s="11"/>
      <c r="H742" s="9"/>
      <c r="I742" s="9"/>
      <c r="J742" s="9"/>
      <c r="K742" s="9"/>
      <c r="L742" s="9"/>
      <c r="M742" s="9"/>
      <c r="N742" s="9"/>
      <c r="O742" s="9"/>
      <c r="P742" s="9"/>
      <c r="S742" s="9"/>
    </row>
    <row r="743" ht="14.25" customHeight="1">
      <c r="A743" s="11"/>
      <c r="H743" s="9"/>
      <c r="I743" s="9"/>
      <c r="J743" s="9"/>
      <c r="K743" s="9"/>
      <c r="L743" s="9"/>
      <c r="M743" s="9"/>
      <c r="N743" s="9"/>
      <c r="O743" s="9"/>
      <c r="P743" s="9"/>
      <c r="S743" s="9"/>
    </row>
    <row r="744" ht="14.25" customHeight="1">
      <c r="A744" s="11"/>
      <c r="H744" s="9"/>
      <c r="I744" s="9"/>
      <c r="J744" s="9"/>
      <c r="K744" s="9"/>
      <c r="L744" s="9"/>
      <c r="M744" s="9"/>
      <c r="N744" s="9"/>
      <c r="O744" s="9"/>
      <c r="P744" s="9"/>
      <c r="S744" s="9"/>
    </row>
    <row r="745" ht="14.25" customHeight="1">
      <c r="A745" s="11"/>
      <c r="H745" s="9"/>
      <c r="I745" s="9"/>
      <c r="J745" s="9"/>
      <c r="K745" s="9"/>
      <c r="L745" s="9"/>
      <c r="M745" s="9"/>
      <c r="N745" s="9"/>
      <c r="O745" s="9"/>
      <c r="P745" s="9"/>
      <c r="S745" s="9"/>
    </row>
    <row r="746" ht="14.25" customHeight="1">
      <c r="A746" s="11"/>
      <c r="H746" s="9"/>
      <c r="I746" s="9"/>
      <c r="J746" s="9"/>
      <c r="K746" s="9"/>
      <c r="L746" s="9"/>
      <c r="M746" s="9"/>
      <c r="N746" s="9"/>
      <c r="O746" s="9"/>
      <c r="P746" s="9"/>
      <c r="S746" s="9"/>
    </row>
    <row r="747" ht="14.25" customHeight="1">
      <c r="A747" s="11"/>
      <c r="H747" s="9"/>
      <c r="I747" s="9"/>
      <c r="J747" s="9"/>
      <c r="K747" s="9"/>
      <c r="L747" s="9"/>
      <c r="M747" s="9"/>
      <c r="N747" s="9"/>
      <c r="O747" s="9"/>
      <c r="P747" s="9"/>
      <c r="S747" s="9"/>
    </row>
    <row r="748" ht="14.25" customHeight="1">
      <c r="A748" s="11"/>
      <c r="H748" s="9"/>
      <c r="I748" s="9"/>
      <c r="J748" s="9"/>
      <c r="K748" s="9"/>
      <c r="L748" s="9"/>
      <c r="M748" s="9"/>
      <c r="N748" s="9"/>
      <c r="O748" s="9"/>
      <c r="P748" s="9"/>
      <c r="S748" s="9"/>
    </row>
    <row r="749" ht="14.25" customHeight="1">
      <c r="A749" s="11"/>
      <c r="H749" s="9"/>
      <c r="I749" s="9"/>
      <c r="J749" s="9"/>
      <c r="K749" s="9"/>
      <c r="L749" s="9"/>
      <c r="M749" s="9"/>
      <c r="N749" s="9"/>
      <c r="O749" s="9"/>
      <c r="P749" s="9"/>
      <c r="S749" s="9"/>
    </row>
    <row r="750" ht="14.25" customHeight="1">
      <c r="A750" s="11"/>
      <c r="H750" s="9"/>
      <c r="I750" s="9"/>
      <c r="J750" s="9"/>
      <c r="K750" s="9"/>
      <c r="L750" s="9"/>
      <c r="M750" s="9"/>
      <c r="N750" s="9"/>
      <c r="O750" s="9"/>
      <c r="P750" s="9"/>
      <c r="S750" s="9"/>
    </row>
    <row r="751" ht="14.25" customHeight="1">
      <c r="A751" s="11"/>
      <c r="H751" s="9"/>
      <c r="I751" s="9"/>
      <c r="J751" s="9"/>
      <c r="K751" s="9"/>
      <c r="L751" s="9"/>
      <c r="M751" s="9"/>
      <c r="N751" s="9"/>
      <c r="O751" s="9"/>
      <c r="P751" s="9"/>
      <c r="S751" s="9"/>
    </row>
    <row r="752" ht="14.25" customHeight="1">
      <c r="A752" s="11"/>
      <c r="H752" s="9"/>
      <c r="I752" s="9"/>
      <c r="J752" s="9"/>
      <c r="K752" s="9"/>
      <c r="L752" s="9"/>
      <c r="M752" s="9"/>
      <c r="N752" s="9"/>
      <c r="O752" s="9"/>
      <c r="P752" s="9"/>
      <c r="S752" s="9"/>
    </row>
    <row r="753" ht="14.25" customHeight="1">
      <c r="A753" s="11"/>
      <c r="H753" s="9"/>
      <c r="I753" s="9"/>
      <c r="J753" s="9"/>
      <c r="K753" s="9"/>
      <c r="L753" s="9"/>
      <c r="M753" s="9"/>
      <c r="N753" s="9"/>
      <c r="O753" s="9"/>
      <c r="P753" s="9"/>
      <c r="S753" s="9"/>
    </row>
    <row r="754" ht="14.25" customHeight="1">
      <c r="A754" s="11"/>
      <c r="H754" s="9"/>
      <c r="I754" s="9"/>
      <c r="J754" s="9"/>
      <c r="K754" s="9"/>
      <c r="L754" s="9"/>
      <c r="M754" s="9"/>
      <c r="N754" s="9"/>
      <c r="O754" s="9"/>
      <c r="P754" s="9"/>
      <c r="S754" s="9"/>
    </row>
    <row r="755" ht="14.25" customHeight="1">
      <c r="A755" s="11"/>
      <c r="H755" s="9"/>
      <c r="I755" s="9"/>
      <c r="J755" s="9"/>
      <c r="K755" s="9"/>
      <c r="L755" s="9"/>
      <c r="M755" s="9"/>
      <c r="N755" s="9"/>
      <c r="O755" s="9"/>
      <c r="P755" s="9"/>
      <c r="S755" s="9"/>
    </row>
    <row r="756" ht="14.25" customHeight="1">
      <c r="A756" s="11"/>
      <c r="H756" s="9"/>
      <c r="I756" s="9"/>
      <c r="J756" s="9"/>
      <c r="K756" s="9"/>
      <c r="L756" s="9"/>
      <c r="M756" s="9"/>
      <c r="N756" s="9"/>
      <c r="O756" s="9"/>
      <c r="P756" s="9"/>
      <c r="S756" s="9"/>
    </row>
    <row r="757" ht="14.25" customHeight="1">
      <c r="A757" s="11"/>
      <c r="H757" s="9"/>
      <c r="I757" s="9"/>
      <c r="J757" s="9"/>
      <c r="K757" s="9"/>
      <c r="L757" s="9"/>
      <c r="M757" s="9"/>
      <c r="N757" s="9"/>
      <c r="O757" s="9"/>
      <c r="P757" s="9"/>
      <c r="S757" s="9"/>
    </row>
    <row r="758" ht="14.25" customHeight="1">
      <c r="A758" s="11"/>
      <c r="H758" s="9"/>
      <c r="I758" s="9"/>
      <c r="J758" s="9"/>
      <c r="K758" s="9"/>
      <c r="L758" s="9"/>
      <c r="M758" s="9"/>
      <c r="N758" s="9"/>
      <c r="O758" s="9"/>
      <c r="P758" s="9"/>
      <c r="S758" s="9"/>
    </row>
    <row r="759" ht="14.25" customHeight="1">
      <c r="A759" s="11"/>
      <c r="H759" s="9"/>
      <c r="I759" s="9"/>
      <c r="J759" s="9"/>
      <c r="K759" s="9"/>
      <c r="L759" s="9"/>
      <c r="M759" s="9"/>
      <c r="N759" s="9"/>
      <c r="O759" s="9"/>
      <c r="P759" s="9"/>
      <c r="S759" s="9"/>
    </row>
    <row r="760" ht="14.25" customHeight="1">
      <c r="A760" s="11"/>
      <c r="H760" s="9"/>
      <c r="I760" s="9"/>
      <c r="J760" s="9"/>
      <c r="K760" s="9"/>
      <c r="L760" s="9"/>
      <c r="M760" s="9"/>
      <c r="N760" s="9"/>
      <c r="O760" s="9"/>
      <c r="P760" s="9"/>
      <c r="S760" s="9"/>
    </row>
    <row r="761" ht="14.25" customHeight="1">
      <c r="A761" s="11"/>
      <c r="H761" s="9"/>
      <c r="I761" s="9"/>
      <c r="J761" s="9"/>
      <c r="K761" s="9"/>
      <c r="L761" s="9"/>
      <c r="M761" s="9"/>
      <c r="N761" s="9"/>
      <c r="O761" s="9"/>
      <c r="P761" s="9"/>
      <c r="S761" s="9"/>
    </row>
    <row r="762" ht="14.25" customHeight="1">
      <c r="A762" s="11"/>
      <c r="H762" s="9"/>
      <c r="I762" s="9"/>
      <c r="J762" s="9"/>
      <c r="K762" s="9"/>
      <c r="L762" s="9"/>
      <c r="M762" s="9"/>
      <c r="N762" s="9"/>
      <c r="O762" s="9"/>
      <c r="P762" s="9"/>
      <c r="S762" s="9"/>
    </row>
    <row r="763" ht="14.25" customHeight="1">
      <c r="A763" s="11"/>
      <c r="H763" s="9"/>
      <c r="I763" s="9"/>
      <c r="J763" s="9"/>
      <c r="K763" s="9"/>
      <c r="L763" s="9"/>
      <c r="M763" s="9"/>
      <c r="N763" s="9"/>
      <c r="O763" s="9"/>
      <c r="P763" s="9"/>
      <c r="S763" s="9"/>
    </row>
    <row r="764" ht="14.25" customHeight="1">
      <c r="A764" s="11"/>
      <c r="H764" s="9"/>
      <c r="I764" s="9"/>
      <c r="J764" s="9"/>
      <c r="K764" s="9"/>
      <c r="L764" s="9"/>
      <c r="M764" s="9"/>
      <c r="N764" s="9"/>
      <c r="O764" s="9"/>
      <c r="P764" s="9"/>
      <c r="S764" s="9"/>
    </row>
    <row r="765" ht="14.25" customHeight="1">
      <c r="A765" s="11"/>
      <c r="H765" s="9"/>
      <c r="I765" s="9"/>
      <c r="J765" s="9"/>
      <c r="K765" s="9"/>
      <c r="L765" s="9"/>
      <c r="M765" s="9"/>
      <c r="N765" s="9"/>
      <c r="O765" s="9"/>
      <c r="P765" s="9"/>
      <c r="S765" s="9"/>
    </row>
    <row r="766" ht="14.25" customHeight="1">
      <c r="A766" s="11"/>
      <c r="H766" s="9"/>
      <c r="I766" s="9"/>
      <c r="J766" s="9"/>
      <c r="K766" s="9"/>
      <c r="L766" s="9"/>
      <c r="M766" s="9"/>
      <c r="N766" s="9"/>
      <c r="O766" s="9"/>
      <c r="P766" s="9"/>
      <c r="S766" s="9"/>
    </row>
    <row r="767" ht="14.25" customHeight="1">
      <c r="A767" s="11"/>
      <c r="H767" s="9"/>
      <c r="I767" s="9"/>
      <c r="J767" s="9"/>
      <c r="K767" s="9"/>
      <c r="L767" s="9"/>
      <c r="M767" s="9"/>
      <c r="N767" s="9"/>
      <c r="O767" s="9"/>
      <c r="P767" s="9"/>
      <c r="S767" s="9"/>
    </row>
    <row r="768" ht="14.25" customHeight="1">
      <c r="A768" s="11"/>
      <c r="H768" s="9"/>
      <c r="I768" s="9"/>
      <c r="J768" s="9"/>
      <c r="K768" s="9"/>
      <c r="L768" s="9"/>
      <c r="M768" s="9"/>
      <c r="N768" s="9"/>
      <c r="O768" s="9"/>
      <c r="P768" s="9"/>
      <c r="S768" s="9"/>
    </row>
    <row r="769" ht="14.25" customHeight="1">
      <c r="A769" s="11"/>
      <c r="H769" s="9"/>
      <c r="I769" s="9"/>
      <c r="J769" s="9"/>
      <c r="K769" s="9"/>
      <c r="L769" s="9"/>
      <c r="M769" s="9"/>
      <c r="N769" s="9"/>
      <c r="O769" s="9"/>
      <c r="P769" s="9"/>
      <c r="S769" s="9"/>
    </row>
    <row r="770" ht="14.25" customHeight="1">
      <c r="A770" s="11"/>
      <c r="H770" s="9"/>
      <c r="I770" s="9"/>
      <c r="J770" s="9"/>
      <c r="K770" s="9"/>
      <c r="L770" s="9"/>
      <c r="M770" s="9"/>
      <c r="N770" s="9"/>
      <c r="O770" s="9"/>
      <c r="P770" s="9"/>
      <c r="S770" s="9"/>
    </row>
    <row r="771" ht="14.25" customHeight="1">
      <c r="A771" s="11"/>
      <c r="H771" s="9"/>
      <c r="I771" s="9"/>
      <c r="J771" s="9"/>
      <c r="K771" s="9"/>
      <c r="L771" s="9"/>
      <c r="M771" s="9"/>
      <c r="N771" s="9"/>
      <c r="O771" s="9"/>
      <c r="P771" s="9"/>
      <c r="S771" s="9"/>
    </row>
    <row r="772" ht="14.25" customHeight="1">
      <c r="A772" s="11"/>
      <c r="H772" s="9"/>
      <c r="I772" s="9"/>
      <c r="J772" s="9"/>
      <c r="K772" s="9"/>
      <c r="L772" s="9"/>
      <c r="M772" s="9"/>
      <c r="N772" s="9"/>
      <c r="O772" s="9"/>
      <c r="P772" s="9"/>
      <c r="S772" s="9"/>
    </row>
    <row r="773" ht="14.25" customHeight="1">
      <c r="A773" s="11"/>
      <c r="H773" s="9"/>
      <c r="I773" s="9"/>
      <c r="J773" s="9"/>
      <c r="K773" s="9"/>
      <c r="L773" s="9"/>
      <c r="M773" s="9"/>
      <c r="N773" s="9"/>
      <c r="O773" s="9"/>
      <c r="P773" s="9"/>
      <c r="S773" s="9"/>
    </row>
    <row r="774" ht="14.25" customHeight="1">
      <c r="A774" s="11"/>
      <c r="H774" s="9"/>
      <c r="I774" s="9"/>
      <c r="J774" s="9"/>
      <c r="K774" s="9"/>
      <c r="L774" s="9"/>
      <c r="M774" s="9"/>
      <c r="N774" s="9"/>
      <c r="O774" s="9"/>
      <c r="P774" s="9"/>
      <c r="S774" s="9"/>
    </row>
    <row r="775" ht="14.25" customHeight="1">
      <c r="A775" s="11"/>
      <c r="H775" s="9"/>
      <c r="I775" s="9"/>
      <c r="J775" s="9"/>
      <c r="K775" s="9"/>
      <c r="L775" s="9"/>
      <c r="M775" s="9"/>
      <c r="N775" s="9"/>
      <c r="O775" s="9"/>
      <c r="P775" s="9"/>
      <c r="S775" s="9"/>
    </row>
    <row r="776" ht="14.25" customHeight="1">
      <c r="A776" s="11"/>
      <c r="H776" s="9"/>
      <c r="I776" s="9"/>
      <c r="J776" s="9"/>
      <c r="K776" s="9"/>
      <c r="L776" s="9"/>
      <c r="M776" s="9"/>
      <c r="N776" s="9"/>
      <c r="O776" s="9"/>
      <c r="P776" s="9"/>
      <c r="S776" s="9"/>
    </row>
    <row r="777" ht="14.25" customHeight="1">
      <c r="A777" s="11"/>
      <c r="H777" s="9"/>
      <c r="I777" s="9"/>
      <c r="J777" s="9"/>
      <c r="K777" s="9"/>
      <c r="L777" s="9"/>
      <c r="M777" s="9"/>
      <c r="N777" s="9"/>
      <c r="O777" s="9"/>
      <c r="P777" s="9"/>
      <c r="S777" s="9"/>
    </row>
    <row r="778" ht="14.25" customHeight="1">
      <c r="A778" s="11"/>
      <c r="H778" s="9"/>
      <c r="I778" s="9"/>
      <c r="J778" s="9"/>
      <c r="K778" s="9"/>
      <c r="L778" s="9"/>
      <c r="M778" s="9"/>
      <c r="N778" s="9"/>
      <c r="O778" s="9"/>
      <c r="P778" s="9"/>
      <c r="S778" s="9"/>
    </row>
    <row r="779" ht="14.25" customHeight="1">
      <c r="A779" s="11"/>
      <c r="H779" s="9"/>
      <c r="I779" s="9"/>
      <c r="J779" s="9"/>
      <c r="K779" s="9"/>
      <c r="L779" s="9"/>
      <c r="M779" s="9"/>
      <c r="N779" s="9"/>
      <c r="O779" s="9"/>
      <c r="P779" s="9"/>
      <c r="S779" s="9"/>
    </row>
    <row r="780" ht="14.25" customHeight="1">
      <c r="A780" s="11"/>
      <c r="H780" s="9"/>
      <c r="I780" s="9"/>
      <c r="J780" s="9"/>
      <c r="K780" s="9"/>
      <c r="L780" s="9"/>
      <c r="M780" s="9"/>
      <c r="N780" s="9"/>
      <c r="O780" s="9"/>
      <c r="P780" s="9"/>
      <c r="S780" s="9"/>
    </row>
    <row r="781" ht="14.25" customHeight="1">
      <c r="A781" s="11"/>
      <c r="H781" s="9"/>
      <c r="I781" s="9"/>
      <c r="J781" s="9"/>
      <c r="K781" s="9"/>
      <c r="L781" s="9"/>
      <c r="M781" s="9"/>
      <c r="N781" s="9"/>
      <c r="O781" s="9"/>
      <c r="P781" s="9"/>
      <c r="S781" s="9"/>
    </row>
    <row r="782" ht="14.25" customHeight="1">
      <c r="A782" s="11"/>
      <c r="H782" s="9"/>
      <c r="I782" s="9"/>
      <c r="J782" s="9"/>
      <c r="K782" s="9"/>
      <c r="L782" s="9"/>
      <c r="M782" s="9"/>
      <c r="N782" s="9"/>
      <c r="O782" s="9"/>
      <c r="P782" s="9"/>
      <c r="S782" s="9"/>
    </row>
    <row r="783" ht="14.25" customHeight="1">
      <c r="A783" s="11"/>
      <c r="H783" s="9"/>
      <c r="I783" s="9"/>
      <c r="J783" s="9"/>
      <c r="K783" s="9"/>
      <c r="L783" s="9"/>
      <c r="M783" s="9"/>
      <c r="N783" s="9"/>
      <c r="O783" s="9"/>
      <c r="P783" s="9"/>
      <c r="S783" s="9"/>
    </row>
    <row r="784" ht="14.25" customHeight="1">
      <c r="A784" s="11"/>
      <c r="H784" s="9"/>
      <c r="I784" s="9"/>
      <c r="J784" s="9"/>
      <c r="K784" s="9"/>
      <c r="L784" s="9"/>
      <c r="M784" s="9"/>
      <c r="N784" s="9"/>
      <c r="O784" s="9"/>
      <c r="P784" s="9"/>
      <c r="S784" s="9"/>
    </row>
    <row r="785" ht="14.25" customHeight="1">
      <c r="A785" s="11"/>
      <c r="H785" s="9"/>
      <c r="I785" s="9"/>
      <c r="J785" s="9"/>
      <c r="K785" s="9"/>
      <c r="L785" s="9"/>
      <c r="M785" s="9"/>
      <c r="N785" s="9"/>
      <c r="O785" s="9"/>
      <c r="P785" s="9"/>
      <c r="S785" s="9"/>
    </row>
    <row r="786" ht="14.25" customHeight="1">
      <c r="A786" s="11"/>
      <c r="H786" s="9"/>
      <c r="I786" s="9"/>
      <c r="J786" s="9"/>
      <c r="K786" s="9"/>
      <c r="L786" s="9"/>
      <c r="M786" s="9"/>
      <c r="N786" s="9"/>
      <c r="O786" s="9"/>
      <c r="P786" s="9"/>
      <c r="S786" s="9"/>
    </row>
    <row r="787" ht="14.25" customHeight="1">
      <c r="A787" s="11"/>
      <c r="H787" s="9"/>
      <c r="I787" s="9"/>
      <c r="J787" s="9"/>
      <c r="K787" s="9"/>
      <c r="L787" s="9"/>
      <c r="M787" s="9"/>
      <c r="N787" s="9"/>
      <c r="O787" s="9"/>
      <c r="P787" s="9"/>
      <c r="S787" s="9"/>
    </row>
    <row r="788" ht="14.25" customHeight="1">
      <c r="A788" s="11"/>
      <c r="H788" s="9"/>
      <c r="I788" s="9"/>
      <c r="J788" s="9"/>
      <c r="K788" s="9"/>
      <c r="L788" s="9"/>
      <c r="M788" s="9"/>
      <c r="N788" s="9"/>
      <c r="O788" s="9"/>
      <c r="P788" s="9"/>
      <c r="S788" s="9"/>
    </row>
    <row r="789" ht="14.25" customHeight="1">
      <c r="A789" s="11"/>
      <c r="H789" s="9"/>
      <c r="I789" s="9"/>
      <c r="J789" s="9"/>
      <c r="K789" s="9"/>
      <c r="L789" s="9"/>
      <c r="M789" s="9"/>
      <c r="N789" s="9"/>
      <c r="O789" s="9"/>
      <c r="P789" s="9"/>
      <c r="S789" s="9"/>
    </row>
    <row r="790" ht="14.25" customHeight="1">
      <c r="A790" s="11"/>
      <c r="H790" s="9"/>
      <c r="I790" s="9"/>
      <c r="J790" s="9"/>
      <c r="K790" s="9"/>
      <c r="L790" s="9"/>
      <c r="M790" s="9"/>
      <c r="N790" s="9"/>
      <c r="O790" s="9"/>
      <c r="P790" s="9"/>
      <c r="S790" s="9"/>
    </row>
    <row r="791" ht="14.25" customHeight="1">
      <c r="A791" s="11"/>
      <c r="H791" s="9"/>
      <c r="I791" s="9"/>
      <c r="J791" s="9"/>
      <c r="K791" s="9"/>
      <c r="L791" s="9"/>
      <c r="M791" s="9"/>
      <c r="N791" s="9"/>
      <c r="O791" s="9"/>
      <c r="P791" s="9"/>
      <c r="S791" s="9"/>
    </row>
    <row r="792" ht="14.25" customHeight="1">
      <c r="A792" s="11"/>
      <c r="H792" s="9"/>
      <c r="I792" s="9"/>
      <c r="J792" s="9"/>
      <c r="K792" s="9"/>
      <c r="L792" s="9"/>
      <c r="M792" s="9"/>
      <c r="N792" s="9"/>
      <c r="O792" s="9"/>
      <c r="P792" s="9"/>
      <c r="S792" s="9"/>
    </row>
    <row r="793" ht="14.25" customHeight="1">
      <c r="A793" s="11"/>
      <c r="H793" s="9"/>
      <c r="I793" s="9"/>
      <c r="J793" s="9"/>
      <c r="K793" s="9"/>
      <c r="L793" s="9"/>
      <c r="M793" s="9"/>
      <c r="N793" s="9"/>
      <c r="O793" s="9"/>
      <c r="P793" s="9"/>
      <c r="S793" s="9"/>
    </row>
    <row r="794" ht="14.25" customHeight="1">
      <c r="A794" s="11"/>
      <c r="H794" s="9"/>
      <c r="I794" s="9"/>
      <c r="J794" s="9"/>
      <c r="K794" s="9"/>
      <c r="L794" s="9"/>
      <c r="M794" s="9"/>
      <c r="N794" s="9"/>
      <c r="O794" s="9"/>
      <c r="P794" s="9"/>
      <c r="S794" s="9"/>
    </row>
    <row r="795" ht="14.25" customHeight="1">
      <c r="A795" s="11"/>
      <c r="H795" s="9"/>
      <c r="I795" s="9"/>
      <c r="J795" s="9"/>
      <c r="K795" s="9"/>
      <c r="L795" s="9"/>
      <c r="M795" s="9"/>
      <c r="N795" s="9"/>
      <c r="O795" s="9"/>
      <c r="P795" s="9"/>
      <c r="S795" s="9"/>
    </row>
    <row r="796" ht="14.25" customHeight="1">
      <c r="A796" s="11"/>
      <c r="H796" s="9"/>
      <c r="I796" s="9"/>
      <c r="J796" s="9"/>
      <c r="K796" s="9"/>
      <c r="L796" s="9"/>
      <c r="M796" s="9"/>
      <c r="N796" s="9"/>
      <c r="O796" s="9"/>
      <c r="P796" s="9"/>
      <c r="S796" s="9"/>
    </row>
    <row r="797" ht="14.25" customHeight="1">
      <c r="A797" s="11"/>
      <c r="H797" s="9"/>
      <c r="I797" s="9"/>
      <c r="J797" s="9"/>
      <c r="K797" s="9"/>
      <c r="L797" s="9"/>
      <c r="M797" s="9"/>
      <c r="N797" s="9"/>
      <c r="O797" s="9"/>
      <c r="P797" s="9"/>
      <c r="S797" s="9"/>
    </row>
    <row r="798" ht="14.25" customHeight="1">
      <c r="A798" s="11"/>
      <c r="H798" s="9"/>
      <c r="I798" s="9"/>
      <c r="J798" s="9"/>
      <c r="K798" s="9"/>
      <c r="L798" s="9"/>
      <c r="M798" s="9"/>
      <c r="N798" s="9"/>
      <c r="O798" s="9"/>
      <c r="P798" s="9"/>
      <c r="S798" s="9"/>
    </row>
    <row r="799" ht="14.25" customHeight="1">
      <c r="A799" s="11"/>
      <c r="H799" s="9"/>
      <c r="I799" s="9"/>
      <c r="J799" s="9"/>
      <c r="K799" s="9"/>
      <c r="L799" s="9"/>
      <c r="M799" s="9"/>
      <c r="N799" s="9"/>
      <c r="O799" s="9"/>
      <c r="P799" s="9"/>
      <c r="S799" s="9"/>
    </row>
    <row r="800" ht="14.25" customHeight="1">
      <c r="A800" s="11"/>
      <c r="H800" s="9"/>
      <c r="I800" s="9"/>
      <c r="J800" s="9"/>
      <c r="K800" s="9"/>
      <c r="L800" s="9"/>
      <c r="M800" s="9"/>
      <c r="N800" s="9"/>
      <c r="O800" s="9"/>
      <c r="P800" s="9"/>
      <c r="S800" s="9"/>
    </row>
    <row r="801" ht="14.25" customHeight="1">
      <c r="A801" s="11"/>
      <c r="H801" s="9"/>
      <c r="I801" s="9"/>
      <c r="J801" s="9"/>
      <c r="K801" s="9"/>
      <c r="L801" s="9"/>
      <c r="M801" s="9"/>
      <c r="N801" s="9"/>
      <c r="O801" s="9"/>
      <c r="P801" s="9"/>
      <c r="S801" s="9"/>
    </row>
    <row r="802" ht="14.25" customHeight="1">
      <c r="A802" s="11"/>
      <c r="H802" s="9"/>
      <c r="I802" s="9"/>
      <c r="J802" s="9"/>
      <c r="K802" s="9"/>
      <c r="L802" s="9"/>
      <c r="M802" s="9"/>
      <c r="N802" s="9"/>
      <c r="O802" s="9"/>
      <c r="P802" s="9"/>
      <c r="S802" s="9"/>
    </row>
    <row r="803" ht="14.25" customHeight="1">
      <c r="A803" s="11"/>
      <c r="H803" s="9"/>
      <c r="I803" s="9"/>
      <c r="J803" s="9"/>
      <c r="K803" s="9"/>
      <c r="L803" s="9"/>
      <c r="M803" s="9"/>
      <c r="N803" s="9"/>
      <c r="O803" s="9"/>
      <c r="P803" s="9"/>
      <c r="S803" s="9"/>
    </row>
    <row r="804" ht="14.25" customHeight="1">
      <c r="A804" s="11"/>
      <c r="H804" s="9"/>
      <c r="I804" s="9"/>
      <c r="J804" s="9"/>
      <c r="K804" s="9"/>
      <c r="L804" s="9"/>
      <c r="M804" s="9"/>
      <c r="N804" s="9"/>
      <c r="O804" s="9"/>
      <c r="P804" s="9"/>
      <c r="S804" s="9"/>
    </row>
    <row r="805" ht="14.25" customHeight="1">
      <c r="A805" s="11"/>
      <c r="H805" s="9"/>
      <c r="I805" s="9"/>
      <c r="J805" s="9"/>
      <c r="K805" s="9"/>
      <c r="L805" s="9"/>
      <c r="M805" s="9"/>
      <c r="N805" s="9"/>
      <c r="O805" s="9"/>
      <c r="P805" s="9"/>
      <c r="S805" s="9"/>
    </row>
    <row r="806" ht="14.25" customHeight="1">
      <c r="A806" s="11"/>
      <c r="H806" s="9"/>
      <c r="I806" s="9"/>
      <c r="J806" s="9"/>
      <c r="K806" s="9"/>
      <c r="L806" s="9"/>
      <c r="M806" s="9"/>
      <c r="N806" s="9"/>
      <c r="O806" s="9"/>
      <c r="P806" s="9"/>
      <c r="S806" s="9"/>
    </row>
    <row r="807" ht="14.25" customHeight="1">
      <c r="A807" s="11"/>
      <c r="H807" s="9"/>
      <c r="I807" s="9"/>
      <c r="J807" s="9"/>
      <c r="K807" s="9"/>
      <c r="L807" s="9"/>
      <c r="M807" s="9"/>
      <c r="N807" s="9"/>
      <c r="O807" s="9"/>
      <c r="P807" s="9"/>
      <c r="S807" s="9"/>
    </row>
    <row r="808" ht="14.25" customHeight="1">
      <c r="A808" s="11"/>
      <c r="H808" s="9"/>
      <c r="I808" s="9"/>
      <c r="J808" s="9"/>
      <c r="K808" s="9"/>
      <c r="L808" s="9"/>
      <c r="M808" s="9"/>
      <c r="N808" s="9"/>
      <c r="O808" s="9"/>
      <c r="P808" s="9"/>
      <c r="S808" s="9"/>
    </row>
    <row r="809" ht="14.25" customHeight="1">
      <c r="A809" s="11"/>
      <c r="H809" s="9"/>
      <c r="I809" s="9"/>
      <c r="J809" s="9"/>
      <c r="K809" s="9"/>
      <c r="L809" s="9"/>
      <c r="M809" s="9"/>
      <c r="N809" s="9"/>
      <c r="O809" s="9"/>
      <c r="P809" s="9"/>
      <c r="S809" s="9"/>
    </row>
    <row r="810" ht="14.25" customHeight="1">
      <c r="A810" s="11"/>
      <c r="H810" s="9"/>
      <c r="I810" s="9"/>
      <c r="J810" s="9"/>
      <c r="K810" s="9"/>
      <c r="L810" s="9"/>
      <c r="M810" s="9"/>
      <c r="N810" s="9"/>
      <c r="O810" s="9"/>
      <c r="P810" s="9"/>
      <c r="S810" s="9"/>
    </row>
    <row r="811" ht="14.25" customHeight="1">
      <c r="A811" s="11"/>
      <c r="H811" s="9"/>
      <c r="I811" s="9"/>
      <c r="J811" s="9"/>
      <c r="K811" s="9"/>
      <c r="L811" s="9"/>
      <c r="M811" s="9"/>
      <c r="N811" s="9"/>
      <c r="O811" s="9"/>
      <c r="P811" s="9"/>
      <c r="S811" s="9"/>
    </row>
    <row r="812" ht="14.25" customHeight="1">
      <c r="A812" s="11"/>
      <c r="H812" s="9"/>
      <c r="I812" s="9"/>
      <c r="J812" s="9"/>
      <c r="K812" s="9"/>
      <c r="L812" s="9"/>
      <c r="M812" s="9"/>
      <c r="N812" s="9"/>
      <c r="O812" s="9"/>
      <c r="P812" s="9"/>
      <c r="S812" s="9"/>
    </row>
    <row r="813" ht="14.25" customHeight="1">
      <c r="A813" s="11"/>
      <c r="H813" s="9"/>
      <c r="I813" s="9"/>
      <c r="J813" s="9"/>
      <c r="K813" s="9"/>
      <c r="L813" s="9"/>
      <c r="M813" s="9"/>
      <c r="N813" s="9"/>
      <c r="O813" s="9"/>
      <c r="P813" s="9"/>
      <c r="S813" s="9"/>
    </row>
    <row r="814" ht="14.25" customHeight="1">
      <c r="A814" s="11"/>
      <c r="H814" s="9"/>
      <c r="I814" s="9"/>
      <c r="J814" s="9"/>
      <c r="K814" s="9"/>
      <c r="L814" s="9"/>
      <c r="M814" s="9"/>
      <c r="N814" s="9"/>
      <c r="O814" s="9"/>
      <c r="P814" s="9"/>
      <c r="S814" s="9"/>
    </row>
    <row r="815" ht="14.25" customHeight="1">
      <c r="A815" s="11"/>
      <c r="H815" s="9"/>
      <c r="I815" s="9"/>
      <c r="J815" s="9"/>
      <c r="K815" s="9"/>
      <c r="L815" s="9"/>
      <c r="M815" s="9"/>
      <c r="N815" s="9"/>
      <c r="O815" s="9"/>
      <c r="P815" s="9"/>
      <c r="S815" s="9"/>
    </row>
    <row r="816" ht="14.25" customHeight="1">
      <c r="A816" s="11"/>
      <c r="H816" s="9"/>
      <c r="I816" s="9"/>
      <c r="J816" s="9"/>
      <c r="K816" s="9"/>
      <c r="L816" s="9"/>
      <c r="M816" s="9"/>
      <c r="N816" s="9"/>
      <c r="O816" s="9"/>
      <c r="P816" s="9"/>
      <c r="S816" s="9"/>
    </row>
    <row r="817" ht="14.25" customHeight="1">
      <c r="A817" s="11"/>
      <c r="H817" s="9"/>
      <c r="I817" s="9"/>
      <c r="J817" s="9"/>
      <c r="K817" s="9"/>
      <c r="L817" s="9"/>
      <c r="M817" s="9"/>
      <c r="N817" s="9"/>
      <c r="O817" s="9"/>
      <c r="P817" s="9"/>
      <c r="S817" s="9"/>
    </row>
    <row r="818" ht="14.25" customHeight="1">
      <c r="A818" s="11"/>
      <c r="H818" s="9"/>
      <c r="I818" s="9"/>
      <c r="J818" s="9"/>
      <c r="K818" s="9"/>
      <c r="L818" s="9"/>
      <c r="M818" s="9"/>
      <c r="N818" s="9"/>
      <c r="O818" s="9"/>
      <c r="P818" s="9"/>
      <c r="S818" s="9"/>
    </row>
    <row r="819" ht="14.25" customHeight="1">
      <c r="A819" s="11"/>
      <c r="H819" s="9"/>
      <c r="I819" s="9"/>
      <c r="J819" s="9"/>
      <c r="K819" s="9"/>
      <c r="L819" s="9"/>
      <c r="M819" s="9"/>
      <c r="N819" s="9"/>
      <c r="O819" s="9"/>
      <c r="P819" s="9"/>
      <c r="S819" s="9"/>
    </row>
    <row r="820" ht="14.25" customHeight="1">
      <c r="A820" s="11"/>
      <c r="H820" s="9"/>
      <c r="I820" s="9"/>
      <c r="J820" s="9"/>
      <c r="K820" s="9"/>
      <c r="L820" s="9"/>
      <c r="M820" s="9"/>
      <c r="N820" s="9"/>
      <c r="O820" s="9"/>
      <c r="P820" s="9"/>
      <c r="S820" s="9"/>
    </row>
    <row r="821" ht="14.25" customHeight="1">
      <c r="A821" s="11"/>
      <c r="H821" s="9"/>
      <c r="I821" s="9"/>
      <c r="J821" s="9"/>
      <c r="K821" s="9"/>
      <c r="L821" s="9"/>
      <c r="M821" s="9"/>
      <c r="N821" s="9"/>
      <c r="O821" s="9"/>
      <c r="P821" s="9"/>
      <c r="S821" s="9"/>
    </row>
    <row r="822" ht="14.25" customHeight="1">
      <c r="A822" s="11"/>
      <c r="H822" s="9"/>
      <c r="I822" s="9"/>
      <c r="J822" s="9"/>
      <c r="K822" s="9"/>
      <c r="L822" s="9"/>
      <c r="M822" s="9"/>
      <c r="N822" s="9"/>
      <c r="O822" s="9"/>
      <c r="P822" s="9"/>
      <c r="S822" s="9"/>
    </row>
    <row r="823" ht="14.25" customHeight="1">
      <c r="A823" s="11"/>
      <c r="H823" s="9"/>
      <c r="I823" s="9"/>
      <c r="J823" s="9"/>
      <c r="K823" s="9"/>
      <c r="L823" s="9"/>
      <c r="M823" s="9"/>
      <c r="N823" s="9"/>
      <c r="O823" s="9"/>
      <c r="P823" s="9"/>
      <c r="S823" s="9"/>
    </row>
    <row r="824" ht="14.25" customHeight="1">
      <c r="A824" s="11"/>
      <c r="H824" s="9"/>
      <c r="I824" s="9"/>
      <c r="J824" s="9"/>
      <c r="K824" s="9"/>
      <c r="L824" s="9"/>
      <c r="M824" s="9"/>
      <c r="N824" s="9"/>
      <c r="O824" s="9"/>
      <c r="P824" s="9"/>
      <c r="S824" s="9"/>
    </row>
    <row r="825" ht="14.25" customHeight="1">
      <c r="A825" s="11"/>
      <c r="H825" s="9"/>
      <c r="I825" s="9"/>
      <c r="J825" s="9"/>
      <c r="K825" s="9"/>
      <c r="L825" s="9"/>
      <c r="M825" s="9"/>
      <c r="N825" s="9"/>
      <c r="O825" s="9"/>
      <c r="P825" s="9"/>
      <c r="S825" s="9"/>
    </row>
    <row r="826" ht="14.25" customHeight="1">
      <c r="A826" s="11"/>
      <c r="H826" s="9"/>
      <c r="I826" s="9"/>
      <c r="J826" s="9"/>
      <c r="K826" s="9"/>
      <c r="L826" s="9"/>
      <c r="M826" s="9"/>
      <c r="N826" s="9"/>
      <c r="O826" s="9"/>
      <c r="P826" s="9"/>
      <c r="S826" s="9"/>
    </row>
    <row r="827" ht="14.25" customHeight="1">
      <c r="A827" s="11"/>
      <c r="H827" s="9"/>
      <c r="I827" s="9"/>
      <c r="J827" s="9"/>
      <c r="K827" s="9"/>
      <c r="L827" s="9"/>
      <c r="M827" s="9"/>
      <c r="N827" s="9"/>
      <c r="O827" s="9"/>
      <c r="P827" s="9"/>
      <c r="S827" s="9"/>
    </row>
    <row r="828" ht="14.25" customHeight="1">
      <c r="A828" s="11"/>
      <c r="H828" s="9"/>
      <c r="I828" s="9"/>
      <c r="J828" s="9"/>
      <c r="K828" s="9"/>
      <c r="L828" s="9"/>
      <c r="M828" s="9"/>
      <c r="N828" s="9"/>
      <c r="O828" s="9"/>
      <c r="P828" s="9"/>
      <c r="S828" s="9"/>
    </row>
    <row r="829" ht="14.25" customHeight="1">
      <c r="A829" s="11"/>
      <c r="H829" s="9"/>
      <c r="I829" s="9"/>
      <c r="J829" s="9"/>
      <c r="K829" s="9"/>
      <c r="L829" s="9"/>
      <c r="M829" s="9"/>
      <c r="N829" s="9"/>
      <c r="O829" s="9"/>
      <c r="P829" s="9"/>
      <c r="S829" s="9"/>
    </row>
    <row r="830" ht="14.25" customHeight="1">
      <c r="A830" s="11"/>
      <c r="H830" s="9"/>
      <c r="I830" s="9"/>
      <c r="J830" s="9"/>
      <c r="K830" s="9"/>
      <c r="L830" s="9"/>
      <c r="M830" s="9"/>
      <c r="N830" s="9"/>
      <c r="O830" s="9"/>
      <c r="P830" s="9"/>
      <c r="S830" s="9"/>
    </row>
    <row r="831" ht="14.25" customHeight="1">
      <c r="A831" s="11"/>
      <c r="H831" s="9"/>
      <c r="I831" s="9"/>
      <c r="J831" s="9"/>
      <c r="K831" s="9"/>
      <c r="L831" s="9"/>
      <c r="M831" s="9"/>
      <c r="N831" s="9"/>
      <c r="O831" s="9"/>
      <c r="P831" s="9"/>
      <c r="S831" s="9"/>
    </row>
    <row r="832" ht="14.25" customHeight="1">
      <c r="A832" s="11"/>
      <c r="H832" s="9"/>
      <c r="I832" s="9"/>
      <c r="J832" s="9"/>
      <c r="K832" s="9"/>
      <c r="L832" s="9"/>
      <c r="M832" s="9"/>
      <c r="N832" s="9"/>
      <c r="O832" s="9"/>
      <c r="P832" s="9"/>
      <c r="S832" s="9"/>
    </row>
    <row r="833" ht="14.25" customHeight="1">
      <c r="A833" s="11"/>
      <c r="H833" s="9"/>
      <c r="I833" s="9"/>
      <c r="J833" s="9"/>
      <c r="K833" s="9"/>
      <c r="L833" s="9"/>
      <c r="M833" s="9"/>
      <c r="N833" s="9"/>
      <c r="O833" s="9"/>
      <c r="P833" s="9"/>
      <c r="S833" s="9"/>
    </row>
    <row r="834" ht="14.25" customHeight="1">
      <c r="A834" s="11"/>
      <c r="H834" s="9"/>
      <c r="I834" s="9"/>
      <c r="J834" s="9"/>
      <c r="K834" s="9"/>
      <c r="L834" s="9"/>
      <c r="M834" s="9"/>
      <c r="N834" s="9"/>
      <c r="O834" s="9"/>
      <c r="P834" s="9"/>
      <c r="S834" s="9"/>
    </row>
    <row r="835" ht="14.25" customHeight="1">
      <c r="A835" s="11"/>
      <c r="H835" s="9"/>
      <c r="I835" s="9"/>
      <c r="J835" s="9"/>
      <c r="K835" s="9"/>
      <c r="L835" s="9"/>
      <c r="M835" s="9"/>
      <c r="N835" s="9"/>
      <c r="O835" s="9"/>
      <c r="P835" s="9"/>
      <c r="S835" s="9"/>
    </row>
    <row r="836" ht="14.25" customHeight="1">
      <c r="A836" s="11"/>
      <c r="H836" s="9"/>
      <c r="I836" s="9"/>
      <c r="J836" s="9"/>
      <c r="K836" s="9"/>
      <c r="L836" s="9"/>
      <c r="M836" s="9"/>
      <c r="N836" s="9"/>
      <c r="O836" s="9"/>
      <c r="P836" s="9"/>
      <c r="S836" s="9"/>
    </row>
    <row r="837" ht="14.25" customHeight="1">
      <c r="A837" s="11"/>
      <c r="H837" s="9"/>
      <c r="I837" s="9"/>
      <c r="J837" s="9"/>
      <c r="K837" s="9"/>
      <c r="L837" s="9"/>
      <c r="M837" s="9"/>
      <c r="N837" s="9"/>
      <c r="O837" s="9"/>
      <c r="P837" s="9"/>
      <c r="S837" s="9"/>
    </row>
    <row r="838" ht="14.25" customHeight="1">
      <c r="A838" s="11"/>
      <c r="H838" s="9"/>
      <c r="I838" s="9"/>
      <c r="J838" s="9"/>
      <c r="K838" s="9"/>
      <c r="L838" s="9"/>
      <c r="M838" s="9"/>
      <c r="N838" s="9"/>
      <c r="O838" s="9"/>
      <c r="P838" s="9"/>
      <c r="S838" s="9"/>
    </row>
    <row r="839" ht="14.25" customHeight="1">
      <c r="A839" s="11"/>
      <c r="H839" s="9"/>
      <c r="I839" s="9"/>
      <c r="J839" s="9"/>
      <c r="K839" s="9"/>
      <c r="L839" s="9"/>
      <c r="M839" s="9"/>
      <c r="N839" s="9"/>
      <c r="O839" s="9"/>
      <c r="P839" s="9"/>
      <c r="S839" s="9"/>
    </row>
    <row r="840" ht="14.25" customHeight="1">
      <c r="A840" s="11"/>
      <c r="H840" s="9"/>
      <c r="I840" s="9"/>
      <c r="J840" s="9"/>
      <c r="K840" s="9"/>
      <c r="L840" s="9"/>
      <c r="M840" s="9"/>
      <c r="N840" s="9"/>
      <c r="O840" s="9"/>
      <c r="P840" s="9"/>
      <c r="S840" s="9"/>
    </row>
    <row r="841" ht="14.25" customHeight="1">
      <c r="A841" s="11"/>
      <c r="H841" s="9"/>
      <c r="I841" s="9"/>
      <c r="J841" s="9"/>
      <c r="K841" s="9"/>
      <c r="L841" s="9"/>
      <c r="M841" s="9"/>
      <c r="N841" s="9"/>
      <c r="O841" s="9"/>
      <c r="P841" s="9"/>
      <c r="S841" s="9"/>
    </row>
    <row r="842" ht="14.25" customHeight="1">
      <c r="A842" s="11"/>
      <c r="H842" s="9"/>
      <c r="I842" s="9"/>
      <c r="J842" s="9"/>
      <c r="K842" s="9"/>
      <c r="L842" s="9"/>
      <c r="M842" s="9"/>
      <c r="N842" s="9"/>
      <c r="O842" s="9"/>
      <c r="P842" s="9"/>
      <c r="S842" s="9"/>
    </row>
    <row r="843" ht="14.25" customHeight="1">
      <c r="A843" s="11"/>
      <c r="H843" s="9"/>
      <c r="I843" s="9"/>
      <c r="J843" s="9"/>
      <c r="K843" s="9"/>
      <c r="L843" s="9"/>
      <c r="M843" s="9"/>
      <c r="N843" s="9"/>
      <c r="O843" s="9"/>
      <c r="P843" s="9"/>
      <c r="S843" s="9"/>
    </row>
    <row r="844" ht="14.25" customHeight="1">
      <c r="A844" s="11"/>
      <c r="H844" s="9"/>
      <c r="I844" s="9"/>
      <c r="J844" s="9"/>
      <c r="K844" s="9"/>
      <c r="L844" s="9"/>
      <c r="M844" s="9"/>
      <c r="N844" s="9"/>
      <c r="O844" s="9"/>
      <c r="P844" s="9"/>
      <c r="S844" s="9"/>
    </row>
    <row r="845" ht="14.25" customHeight="1">
      <c r="A845" s="11"/>
      <c r="H845" s="9"/>
      <c r="I845" s="9"/>
      <c r="J845" s="9"/>
      <c r="K845" s="9"/>
      <c r="L845" s="9"/>
      <c r="M845" s="9"/>
      <c r="N845" s="9"/>
      <c r="O845" s="9"/>
      <c r="P845" s="9"/>
      <c r="S845" s="9"/>
    </row>
    <row r="846" ht="14.25" customHeight="1">
      <c r="A846" s="11"/>
      <c r="H846" s="9"/>
      <c r="I846" s="9"/>
      <c r="J846" s="9"/>
      <c r="K846" s="9"/>
      <c r="L846" s="9"/>
      <c r="M846" s="9"/>
      <c r="N846" s="9"/>
      <c r="O846" s="9"/>
      <c r="P846" s="9"/>
      <c r="S846" s="9"/>
    </row>
    <row r="847" ht="14.25" customHeight="1">
      <c r="A847" s="11"/>
      <c r="H847" s="9"/>
      <c r="I847" s="9"/>
      <c r="J847" s="9"/>
      <c r="K847" s="9"/>
      <c r="L847" s="9"/>
      <c r="M847" s="9"/>
      <c r="N847" s="9"/>
      <c r="O847" s="9"/>
      <c r="P847" s="9"/>
      <c r="S847" s="9"/>
    </row>
    <row r="848" ht="14.25" customHeight="1">
      <c r="A848" s="11"/>
      <c r="H848" s="9"/>
      <c r="I848" s="9"/>
      <c r="J848" s="9"/>
      <c r="K848" s="9"/>
      <c r="L848" s="9"/>
      <c r="M848" s="9"/>
      <c r="N848" s="9"/>
      <c r="O848" s="9"/>
      <c r="P848" s="9"/>
      <c r="S848" s="9"/>
    </row>
    <row r="849" ht="14.25" customHeight="1">
      <c r="A849" s="11"/>
      <c r="H849" s="9"/>
      <c r="I849" s="9"/>
      <c r="J849" s="9"/>
      <c r="K849" s="9"/>
      <c r="L849" s="9"/>
      <c r="M849" s="9"/>
      <c r="N849" s="9"/>
      <c r="O849" s="9"/>
      <c r="P849" s="9"/>
      <c r="S849" s="9"/>
    </row>
    <row r="850" ht="14.25" customHeight="1">
      <c r="A850" s="11"/>
      <c r="H850" s="9"/>
      <c r="I850" s="9"/>
      <c r="J850" s="9"/>
      <c r="K850" s="9"/>
      <c r="L850" s="9"/>
      <c r="M850" s="9"/>
      <c r="N850" s="9"/>
      <c r="O850" s="9"/>
      <c r="P850" s="9"/>
      <c r="S850" s="9"/>
    </row>
    <row r="851" ht="14.25" customHeight="1">
      <c r="A851" s="11"/>
      <c r="H851" s="9"/>
      <c r="I851" s="9"/>
      <c r="J851" s="9"/>
      <c r="K851" s="9"/>
      <c r="L851" s="9"/>
      <c r="M851" s="9"/>
      <c r="N851" s="9"/>
      <c r="O851" s="9"/>
      <c r="P851" s="9"/>
      <c r="S851" s="9"/>
    </row>
    <row r="852" ht="14.25" customHeight="1">
      <c r="A852" s="11"/>
      <c r="H852" s="9"/>
      <c r="I852" s="9"/>
      <c r="J852" s="9"/>
      <c r="K852" s="9"/>
      <c r="L852" s="9"/>
      <c r="M852" s="9"/>
      <c r="N852" s="9"/>
      <c r="O852" s="9"/>
      <c r="P852" s="9"/>
      <c r="S852" s="9"/>
    </row>
    <row r="853" ht="14.25" customHeight="1">
      <c r="A853" s="11"/>
      <c r="H853" s="9"/>
      <c r="I853" s="9"/>
      <c r="J853" s="9"/>
      <c r="K853" s="9"/>
      <c r="L853" s="9"/>
      <c r="M853" s="9"/>
      <c r="N853" s="9"/>
      <c r="O853" s="9"/>
      <c r="P853" s="9"/>
      <c r="S853" s="9"/>
    </row>
    <row r="854" ht="14.25" customHeight="1">
      <c r="A854" s="11"/>
      <c r="H854" s="9"/>
      <c r="I854" s="9"/>
      <c r="J854" s="9"/>
      <c r="K854" s="9"/>
      <c r="L854" s="9"/>
      <c r="M854" s="9"/>
      <c r="N854" s="9"/>
      <c r="O854" s="9"/>
      <c r="P854" s="9"/>
      <c r="S854" s="9"/>
    </row>
    <row r="855" ht="14.25" customHeight="1">
      <c r="A855" s="11"/>
      <c r="H855" s="9"/>
      <c r="I855" s="9"/>
      <c r="J855" s="9"/>
      <c r="K855" s="9"/>
      <c r="L855" s="9"/>
      <c r="M855" s="9"/>
      <c r="N855" s="9"/>
      <c r="O855" s="9"/>
      <c r="P855" s="9"/>
      <c r="S855" s="9"/>
    </row>
    <row r="856" ht="14.25" customHeight="1">
      <c r="A856" s="11"/>
      <c r="H856" s="9"/>
      <c r="I856" s="9"/>
      <c r="J856" s="9"/>
      <c r="K856" s="9"/>
      <c r="L856" s="9"/>
      <c r="M856" s="9"/>
      <c r="N856" s="9"/>
      <c r="O856" s="9"/>
      <c r="P856" s="9"/>
      <c r="S856" s="9"/>
    </row>
    <row r="857" ht="14.25" customHeight="1">
      <c r="A857" s="11"/>
      <c r="H857" s="9"/>
      <c r="I857" s="9"/>
      <c r="J857" s="9"/>
      <c r="K857" s="9"/>
      <c r="L857" s="9"/>
      <c r="M857" s="9"/>
      <c r="N857" s="9"/>
      <c r="O857" s="9"/>
      <c r="P857" s="9"/>
      <c r="S857" s="9"/>
    </row>
    <row r="858" ht="14.25" customHeight="1">
      <c r="A858" s="11"/>
      <c r="H858" s="9"/>
      <c r="I858" s="9"/>
      <c r="J858" s="9"/>
      <c r="K858" s="9"/>
      <c r="L858" s="9"/>
      <c r="M858" s="9"/>
      <c r="N858" s="9"/>
      <c r="O858" s="9"/>
      <c r="P858" s="9"/>
      <c r="S858" s="9"/>
    </row>
    <row r="859" ht="14.25" customHeight="1">
      <c r="A859" s="11"/>
      <c r="H859" s="9"/>
      <c r="I859" s="9"/>
      <c r="J859" s="9"/>
      <c r="K859" s="9"/>
      <c r="L859" s="9"/>
      <c r="M859" s="9"/>
      <c r="N859" s="9"/>
      <c r="O859" s="9"/>
      <c r="P859" s="9"/>
      <c r="S859" s="9"/>
    </row>
    <row r="860" ht="14.25" customHeight="1">
      <c r="A860" s="11"/>
      <c r="H860" s="9"/>
      <c r="I860" s="9"/>
      <c r="J860" s="9"/>
      <c r="K860" s="9"/>
      <c r="L860" s="9"/>
      <c r="M860" s="9"/>
      <c r="N860" s="9"/>
      <c r="O860" s="9"/>
      <c r="P860" s="9"/>
      <c r="S860" s="9"/>
    </row>
    <row r="861" ht="14.25" customHeight="1">
      <c r="A861" s="11"/>
      <c r="H861" s="9"/>
      <c r="I861" s="9"/>
      <c r="J861" s="9"/>
      <c r="K861" s="9"/>
      <c r="L861" s="9"/>
      <c r="M861" s="9"/>
      <c r="N861" s="9"/>
      <c r="O861" s="9"/>
      <c r="P861" s="9"/>
      <c r="S861" s="9"/>
    </row>
    <row r="862" ht="14.25" customHeight="1">
      <c r="A862" s="11"/>
      <c r="H862" s="9"/>
      <c r="I862" s="9"/>
      <c r="J862" s="9"/>
      <c r="K862" s="9"/>
      <c r="L862" s="9"/>
      <c r="M862" s="9"/>
      <c r="N862" s="9"/>
      <c r="O862" s="9"/>
      <c r="P862" s="9"/>
      <c r="S862" s="9"/>
    </row>
    <row r="863" ht="14.25" customHeight="1">
      <c r="A863" s="11"/>
      <c r="H863" s="9"/>
      <c r="I863" s="9"/>
      <c r="J863" s="9"/>
      <c r="K863" s="9"/>
      <c r="L863" s="9"/>
      <c r="M863" s="9"/>
      <c r="N863" s="9"/>
      <c r="O863" s="9"/>
      <c r="P863" s="9"/>
      <c r="S863" s="9"/>
    </row>
    <row r="864" ht="14.25" customHeight="1">
      <c r="A864" s="11"/>
      <c r="H864" s="9"/>
      <c r="I864" s="9"/>
      <c r="J864" s="9"/>
      <c r="K864" s="9"/>
      <c r="L864" s="9"/>
      <c r="M864" s="9"/>
      <c r="N864" s="9"/>
      <c r="O864" s="9"/>
      <c r="P864" s="9"/>
      <c r="S864" s="9"/>
    </row>
    <row r="865" ht="14.25" customHeight="1">
      <c r="A865" s="11"/>
      <c r="H865" s="9"/>
      <c r="I865" s="9"/>
      <c r="J865" s="9"/>
      <c r="K865" s="9"/>
      <c r="L865" s="9"/>
      <c r="M865" s="9"/>
      <c r="N865" s="9"/>
      <c r="O865" s="9"/>
      <c r="P865" s="9"/>
      <c r="S865" s="9"/>
    </row>
    <row r="866" ht="14.25" customHeight="1">
      <c r="A866" s="11"/>
      <c r="H866" s="9"/>
      <c r="I866" s="9"/>
      <c r="J866" s="9"/>
      <c r="K866" s="9"/>
      <c r="L866" s="9"/>
      <c r="M866" s="9"/>
      <c r="N866" s="9"/>
      <c r="O866" s="9"/>
      <c r="P866" s="9"/>
      <c r="S866" s="9"/>
    </row>
    <row r="867" ht="14.25" customHeight="1">
      <c r="A867" s="11"/>
      <c r="H867" s="9"/>
      <c r="I867" s="9"/>
      <c r="J867" s="9"/>
      <c r="K867" s="9"/>
      <c r="L867" s="9"/>
      <c r="M867" s="9"/>
      <c r="N867" s="9"/>
      <c r="O867" s="9"/>
      <c r="P867" s="9"/>
      <c r="S867" s="9"/>
    </row>
    <row r="868" ht="14.25" customHeight="1">
      <c r="A868" s="11"/>
      <c r="H868" s="9"/>
      <c r="I868" s="9"/>
      <c r="J868" s="9"/>
      <c r="K868" s="9"/>
      <c r="L868" s="9"/>
      <c r="M868" s="9"/>
      <c r="N868" s="9"/>
      <c r="O868" s="9"/>
      <c r="P868" s="9"/>
      <c r="S868" s="9"/>
    </row>
    <row r="869" ht="14.25" customHeight="1">
      <c r="A869" s="11"/>
      <c r="H869" s="9"/>
      <c r="I869" s="9"/>
      <c r="J869" s="9"/>
      <c r="K869" s="9"/>
      <c r="L869" s="9"/>
      <c r="M869" s="9"/>
      <c r="N869" s="9"/>
      <c r="O869" s="9"/>
      <c r="P869" s="9"/>
      <c r="S869" s="9"/>
    </row>
    <row r="870" ht="14.25" customHeight="1">
      <c r="A870" s="11"/>
      <c r="H870" s="9"/>
      <c r="I870" s="9"/>
      <c r="J870" s="9"/>
      <c r="K870" s="9"/>
      <c r="L870" s="9"/>
      <c r="M870" s="9"/>
      <c r="N870" s="9"/>
      <c r="O870" s="9"/>
      <c r="P870" s="9"/>
      <c r="S870" s="9"/>
    </row>
    <row r="871" ht="14.25" customHeight="1">
      <c r="A871" s="11"/>
      <c r="H871" s="9"/>
      <c r="I871" s="9"/>
      <c r="J871" s="9"/>
      <c r="K871" s="9"/>
      <c r="L871" s="9"/>
      <c r="M871" s="9"/>
      <c r="N871" s="9"/>
      <c r="O871" s="9"/>
      <c r="P871" s="9"/>
      <c r="S871" s="9"/>
    </row>
    <row r="872" ht="14.25" customHeight="1">
      <c r="A872" s="11"/>
      <c r="H872" s="9"/>
      <c r="I872" s="9"/>
      <c r="J872" s="9"/>
      <c r="K872" s="9"/>
      <c r="L872" s="9"/>
      <c r="M872" s="9"/>
      <c r="N872" s="9"/>
      <c r="O872" s="9"/>
      <c r="P872" s="9"/>
      <c r="S872" s="9"/>
    </row>
    <row r="873" ht="14.25" customHeight="1">
      <c r="A873" s="11"/>
      <c r="H873" s="9"/>
      <c r="I873" s="9"/>
      <c r="J873" s="9"/>
      <c r="K873" s="9"/>
      <c r="L873" s="9"/>
      <c r="M873" s="9"/>
      <c r="N873" s="9"/>
      <c r="O873" s="9"/>
      <c r="P873" s="9"/>
      <c r="S873" s="9"/>
    </row>
    <row r="874" ht="14.25" customHeight="1">
      <c r="A874" s="11"/>
      <c r="H874" s="9"/>
      <c r="I874" s="9"/>
      <c r="J874" s="9"/>
      <c r="K874" s="9"/>
      <c r="L874" s="9"/>
      <c r="M874" s="9"/>
      <c r="N874" s="9"/>
      <c r="O874" s="9"/>
      <c r="P874" s="9"/>
      <c r="S874" s="9"/>
    </row>
    <row r="875" ht="14.25" customHeight="1">
      <c r="A875" s="11"/>
      <c r="H875" s="9"/>
      <c r="I875" s="9"/>
      <c r="J875" s="9"/>
      <c r="K875" s="9"/>
      <c r="L875" s="9"/>
      <c r="M875" s="9"/>
      <c r="N875" s="9"/>
      <c r="O875" s="9"/>
      <c r="P875" s="9"/>
      <c r="S875" s="9"/>
    </row>
    <row r="876" ht="14.25" customHeight="1">
      <c r="A876" s="11"/>
      <c r="H876" s="9"/>
      <c r="I876" s="9"/>
      <c r="J876" s="9"/>
      <c r="K876" s="9"/>
      <c r="L876" s="9"/>
      <c r="M876" s="9"/>
      <c r="N876" s="9"/>
      <c r="O876" s="9"/>
      <c r="P876" s="9"/>
      <c r="S876" s="9"/>
    </row>
    <row r="877" ht="14.25" customHeight="1">
      <c r="A877" s="11"/>
      <c r="H877" s="9"/>
      <c r="I877" s="9"/>
      <c r="J877" s="9"/>
      <c r="K877" s="9"/>
      <c r="L877" s="9"/>
      <c r="M877" s="9"/>
      <c r="N877" s="9"/>
      <c r="O877" s="9"/>
      <c r="P877" s="9"/>
      <c r="S877" s="9"/>
    </row>
    <row r="878" ht="14.25" customHeight="1">
      <c r="A878" s="11"/>
      <c r="H878" s="9"/>
      <c r="I878" s="9"/>
      <c r="J878" s="9"/>
      <c r="K878" s="9"/>
      <c r="L878" s="9"/>
      <c r="M878" s="9"/>
      <c r="N878" s="9"/>
      <c r="O878" s="9"/>
      <c r="P878" s="9"/>
      <c r="S878" s="9"/>
    </row>
    <row r="879" ht="14.25" customHeight="1">
      <c r="A879" s="11"/>
      <c r="H879" s="9"/>
      <c r="I879" s="9"/>
      <c r="J879" s="9"/>
      <c r="K879" s="9"/>
      <c r="L879" s="9"/>
      <c r="M879" s="9"/>
      <c r="N879" s="9"/>
      <c r="O879" s="9"/>
      <c r="P879" s="9"/>
      <c r="S879" s="9"/>
    </row>
    <row r="880" ht="14.25" customHeight="1">
      <c r="A880" s="11"/>
      <c r="H880" s="9"/>
      <c r="I880" s="9"/>
      <c r="J880" s="9"/>
      <c r="K880" s="9"/>
      <c r="L880" s="9"/>
      <c r="M880" s="9"/>
      <c r="N880" s="9"/>
      <c r="O880" s="9"/>
      <c r="P880" s="9"/>
      <c r="S880" s="9"/>
    </row>
    <row r="881" ht="14.25" customHeight="1">
      <c r="A881" s="11"/>
      <c r="H881" s="9"/>
      <c r="I881" s="9"/>
      <c r="J881" s="9"/>
      <c r="K881" s="9"/>
      <c r="L881" s="9"/>
      <c r="M881" s="9"/>
      <c r="N881" s="9"/>
      <c r="O881" s="9"/>
      <c r="P881" s="9"/>
      <c r="S881" s="9"/>
    </row>
    <row r="882" ht="14.25" customHeight="1">
      <c r="A882" s="11"/>
      <c r="H882" s="9"/>
      <c r="I882" s="9"/>
      <c r="J882" s="9"/>
      <c r="K882" s="9"/>
      <c r="L882" s="9"/>
      <c r="M882" s="9"/>
      <c r="N882" s="9"/>
      <c r="O882" s="9"/>
      <c r="P882" s="9"/>
      <c r="S882" s="9"/>
    </row>
    <row r="883" ht="14.25" customHeight="1">
      <c r="A883" s="11"/>
      <c r="H883" s="9"/>
      <c r="I883" s="9"/>
      <c r="J883" s="9"/>
      <c r="K883" s="9"/>
      <c r="L883" s="9"/>
      <c r="M883" s="9"/>
      <c r="N883" s="9"/>
      <c r="O883" s="9"/>
      <c r="P883" s="9"/>
      <c r="S883" s="9"/>
    </row>
    <row r="884" ht="14.25" customHeight="1">
      <c r="A884" s="11"/>
      <c r="H884" s="9"/>
      <c r="I884" s="9"/>
      <c r="J884" s="9"/>
      <c r="K884" s="9"/>
      <c r="L884" s="9"/>
      <c r="M884" s="9"/>
      <c r="N884" s="9"/>
      <c r="O884" s="9"/>
      <c r="P884" s="9"/>
      <c r="S884" s="9"/>
    </row>
    <row r="885" ht="14.25" customHeight="1">
      <c r="A885" s="11"/>
      <c r="H885" s="9"/>
      <c r="I885" s="9"/>
      <c r="J885" s="9"/>
      <c r="K885" s="9"/>
      <c r="L885" s="9"/>
      <c r="M885" s="9"/>
      <c r="N885" s="9"/>
      <c r="O885" s="9"/>
      <c r="P885" s="9"/>
      <c r="S885" s="9"/>
    </row>
    <row r="886" ht="14.25" customHeight="1">
      <c r="A886" s="11"/>
      <c r="H886" s="9"/>
      <c r="I886" s="9"/>
      <c r="J886" s="9"/>
      <c r="K886" s="9"/>
      <c r="L886" s="9"/>
      <c r="M886" s="9"/>
      <c r="N886" s="9"/>
      <c r="O886" s="9"/>
      <c r="P886" s="9"/>
      <c r="S886" s="9"/>
    </row>
    <row r="887" ht="14.25" customHeight="1">
      <c r="A887" s="11"/>
      <c r="H887" s="9"/>
      <c r="I887" s="9"/>
      <c r="J887" s="9"/>
      <c r="K887" s="9"/>
      <c r="L887" s="9"/>
      <c r="M887" s="9"/>
      <c r="N887" s="9"/>
      <c r="O887" s="9"/>
      <c r="P887" s="9"/>
      <c r="S887" s="9"/>
    </row>
    <row r="888" ht="14.25" customHeight="1">
      <c r="A888" s="11"/>
      <c r="H888" s="9"/>
      <c r="I888" s="9"/>
      <c r="J888" s="9"/>
      <c r="K888" s="9"/>
      <c r="L888" s="9"/>
      <c r="M888" s="9"/>
      <c r="N888" s="9"/>
      <c r="O888" s="9"/>
      <c r="P888" s="9"/>
      <c r="S888" s="9"/>
    </row>
    <row r="889" ht="14.25" customHeight="1">
      <c r="A889" s="11"/>
      <c r="H889" s="9"/>
      <c r="I889" s="9"/>
      <c r="J889" s="9"/>
      <c r="K889" s="9"/>
      <c r="L889" s="9"/>
      <c r="M889" s="9"/>
      <c r="N889" s="9"/>
      <c r="O889" s="9"/>
      <c r="P889" s="9"/>
      <c r="S889" s="9"/>
    </row>
    <row r="890" ht="14.25" customHeight="1">
      <c r="A890" s="11"/>
      <c r="H890" s="9"/>
      <c r="I890" s="9"/>
      <c r="J890" s="9"/>
      <c r="K890" s="9"/>
      <c r="L890" s="9"/>
      <c r="M890" s="9"/>
      <c r="N890" s="9"/>
      <c r="O890" s="9"/>
      <c r="P890" s="9"/>
      <c r="S890" s="9"/>
    </row>
    <row r="891" ht="14.25" customHeight="1">
      <c r="A891" s="11"/>
      <c r="H891" s="9"/>
      <c r="I891" s="9"/>
      <c r="J891" s="9"/>
      <c r="K891" s="9"/>
      <c r="L891" s="9"/>
      <c r="M891" s="9"/>
      <c r="N891" s="9"/>
      <c r="O891" s="9"/>
      <c r="P891" s="9"/>
      <c r="S891" s="9"/>
    </row>
    <row r="892" ht="14.25" customHeight="1">
      <c r="A892" s="11"/>
      <c r="H892" s="9"/>
      <c r="I892" s="9"/>
      <c r="J892" s="9"/>
      <c r="K892" s="9"/>
      <c r="L892" s="9"/>
      <c r="M892" s="9"/>
      <c r="N892" s="9"/>
      <c r="O892" s="9"/>
      <c r="P892" s="9"/>
      <c r="S892" s="9"/>
    </row>
    <row r="893" ht="14.25" customHeight="1">
      <c r="A893" s="11"/>
      <c r="H893" s="9"/>
      <c r="I893" s="9"/>
      <c r="J893" s="9"/>
      <c r="K893" s="9"/>
      <c r="L893" s="9"/>
      <c r="M893" s="9"/>
      <c r="N893" s="9"/>
      <c r="O893" s="9"/>
      <c r="P893" s="9"/>
      <c r="S893" s="9"/>
    </row>
    <row r="894" ht="14.25" customHeight="1">
      <c r="A894" s="11"/>
      <c r="H894" s="9"/>
      <c r="I894" s="9"/>
      <c r="J894" s="9"/>
      <c r="K894" s="9"/>
      <c r="L894" s="9"/>
      <c r="M894" s="9"/>
      <c r="N894" s="9"/>
      <c r="O894" s="9"/>
      <c r="P894" s="9"/>
      <c r="S894" s="9"/>
    </row>
    <row r="895" ht="14.25" customHeight="1">
      <c r="A895" s="11"/>
      <c r="H895" s="9"/>
      <c r="I895" s="9"/>
      <c r="J895" s="9"/>
      <c r="K895" s="9"/>
      <c r="L895" s="9"/>
      <c r="M895" s="9"/>
      <c r="N895" s="9"/>
      <c r="O895" s="9"/>
      <c r="P895" s="9"/>
      <c r="S895" s="9"/>
    </row>
    <row r="896" ht="14.25" customHeight="1">
      <c r="A896" s="11"/>
      <c r="H896" s="9"/>
      <c r="I896" s="9"/>
      <c r="J896" s="9"/>
      <c r="K896" s="9"/>
      <c r="L896" s="9"/>
      <c r="M896" s="9"/>
      <c r="N896" s="9"/>
      <c r="O896" s="9"/>
      <c r="P896" s="9"/>
      <c r="S896" s="9"/>
    </row>
    <row r="897" ht="14.25" customHeight="1">
      <c r="A897" s="11"/>
      <c r="H897" s="9"/>
      <c r="I897" s="9"/>
      <c r="J897" s="9"/>
      <c r="K897" s="9"/>
      <c r="L897" s="9"/>
      <c r="M897" s="9"/>
      <c r="N897" s="9"/>
      <c r="O897" s="9"/>
      <c r="P897" s="9"/>
      <c r="S897" s="9"/>
    </row>
    <row r="898" ht="14.25" customHeight="1">
      <c r="A898" s="11"/>
      <c r="H898" s="9"/>
      <c r="I898" s="9"/>
      <c r="J898" s="9"/>
      <c r="K898" s="9"/>
      <c r="L898" s="9"/>
      <c r="M898" s="9"/>
      <c r="N898" s="9"/>
      <c r="O898" s="9"/>
      <c r="P898" s="9"/>
      <c r="S898" s="9"/>
    </row>
    <row r="899" ht="14.25" customHeight="1">
      <c r="A899" s="11"/>
      <c r="H899" s="9"/>
      <c r="I899" s="9"/>
      <c r="J899" s="9"/>
      <c r="K899" s="9"/>
      <c r="L899" s="9"/>
      <c r="M899" s="9"/>
      <c r="N899" s="9"/>
      <c r="O899" s="9"/>
      <c r="P899" s="9"/>
      <c r="S899" s="9"/>
    </row>
    <row r="900" ht="14.25" customHeight="1">
      <c r="A900" s="11"/>
      <c r="H900" s="9"/>
      <c r="I900" s="9"/>
      <c r="J900" s="9"/>
      <c r="K900" s="9"/>
      <c r="L900" s="9"/>
      <c r="M900" s="9"/>
      <c r="N900" s="9"/>
      <c r="O900" s="9"/>
      <c r="P900" s="9"/>
      <c r="S900" s="9"/>
    </row>
    <row r="901" ht="14.25" customHeight="1">
      <c r="A901" s="11"/>
      <c r="H901" s="9"/>
      <c r="I901" s="9"/>
      <c r="J901" s="9"/>
      <c r="K901" s="9"/>
      <c r="L901" s="9"/>
      <c r="M901" s="9"/>
      <c r="N901" s="9"/>
      <c r="O901" s="9"/>
      <c r="P901" s="9"/>
      <c r="S901" s="9"/>
    </row>
    <row r="902" ht="14.25" customHeight="1">
      <c r="A902" s="11"/>
      <c r="H902" s="9"/>
      <c r="I902" s="9"/>
      <c r="J902" s="9"/>
      <c r="K902" s="9"/>
      <c r="L902" s="9"/>
      <c r="M902" s="9"/>
      <c r="N902" s="9"/>
      <c r="O902" s="9"/>
      <c r="P902" s="9"/>
      <c r="S902" s="9"/>
    </row>
    <row r="903" ht="14.25" customHeight="1">
      <c r="A903" s="11"/>
      <c r="H903" s="9"/>
      <c r="I903" s="9"/>
      <c r="J903" s="9"/>
      <c r="K903" s="9"/>
      <c r="L903" s="9"/>
      <c r="M903" s="9"/>
      <c r="N903" s="9"/>
      <c r="O903" s="9"/>
      <c r="P903" s="9"/>
      <c r="S903" s="9"/>
    </row>
    <row r="904" ht="14.25" customHeight="1">
      <c r="A904" s="11"/>
      <c r="H904" s="9"/>
      <c r="I904" s="9"/>
      <c r="J904" s="9"/>
      <c r="K904" s="9"/>
      <c r="L904" s="9"/>
      <c r="M904" s="9"/>
      <c r="N904" s="9"/>
      <c r="O904" s="9"/>
      <c r="P904" s="9"/>
      <c r="S904" s="9"/>
    </row>
    <row r="905" ht="14.25" customHeight="1">
      <c r="A905" s="11"/>
      <c r="H905" s="9"/>
      <c r="I905" s="9"/>
      <c r="J905" s="9"/>
      <c r="K905" s="9"/>
      <c r="L905" s="9"/>
      <c r="M905" s="9"/>
      <c r="N905" s="9"/>
      <c r="O905" s="9"/>
      <c r="P905" s="9"/>
      <c r="S905" s="9"/>
    </row>
    <row r="906" ht="14.25" customHeight="1">
      <c r="A906" s="11"/>
      <c r="H906" s="9"/>
      <c r="I906" s="9"/>
      <c r="J906" s="9"/>
      <c r="K906" s="9"/>
      <c r="L906" s="9"/>
      <c r="M906" s="9"/>
      <c r="N906" s="9"/>
      <c r="O906" s="9"/>
      <c r="P906" s="9"/>
      <c r="S906" s="9"/>
    </row>
    <row r="907" ht="14.25" customHeight="1">
      <c r="A907" s="11"/>
      <c r="H907" s="9"/>
      <c r="I907" s="9"/>
      <c r="J907" s="9"/>
      <c r="K907" s="9"/>
      <c r="L907" s="9"/>
      <c r="M907" s="9"/>
      <c r="N907" s="9"/>
      <c r="O907" s="9"/>
      <c r="P907" s="9"/>
      <c r="S907" s="9"/>
    </row>
    <row r="908" ht="14.25" customHeight="1">
      <c r="A908" s="11"/>
      <c r="H908" s="9"/>
      <c r="I908" s="9"/>
      <c r="J908" s="9"/>
      <c r="K908" s="9"/>
      <c r="L908" s="9"/>
      <c r="M908" s="9"/>
      <c r="N908" s="9"/>
      <c r="O908" s="9"/>
      <c r="P908" s="9"/>
      <c r="S908" s="9"/>
    </row>
    <row r="909" ht="14.25" customHeight="1">
      <c r="A909" s="11"/>
      <c r="H909" s="9"/>
      <c r="I909" s="9"/>
      <c r="J909" s="9"/>
      <c r="K909" s="9"/>
      <c r="L909" s="9"/>
      <c r="M909" s="9"/>
      <c r="N909" s="9"/>
      <c r="O909" s="9"/>
      <c r="P909" s="9"/>
      <c r="S909" s="9"/>
    </row>
    <row r="910" ht="14.25" customHeight="1">
      <c r="A910" s="11"/>
      <c r="H910" s="9"/>
      <c r="I910" s="9"/>
      <c r="J910" s="9"/>
      <c r="K910" s="9"/>
      <c r="L910" s="9"/>
      <c r="M910" s="9"/>
      <c r="N910" s="9"/>
      <c r="O910" s="9"/>
      <c r="P910" s="9"/>
      <c r="S910" s="9"/>
    </row>
    <row r="911" ht="14.25" customHeight="1">
      <c r="A911" s="11"/>
      <c r="H911" s="9"/>
      <c r="I911" s="9"/>
      <c r="J911" s="9"/>
      <c r="K911" s="9"/>
      <c r="L911" s="9"/>
      <c r="M911" s="9"/>
      <c r="N911" s="9"/>
      <c r="O911" s="9"/>
      <c r="P911" s="9"/>
      <c r="S911" s="9"/>
    </row>
    <row r="912" ht="14.25" customHeight="1">
      <c r="A912" s="11"/>
      <c r="H912" s="9"/>
      <c r="I912" s="9"/>
      <c r="J912" s="9"/>
      <c r="K912" s="9"/>
      <c r="L912" s="9"/>
      <c r="M912" s="9"/>
      <c r="N912" s="9"/>
      <c r="O912" s="9"/>
      <c r="P912" s="9"/>
      <c r="S912" s="9"/>
    </row>
    <row r="913" ht="14.25" customHeight="1">
      <c r="A913" s="11"/>
      <c r="H913" s="9"/>
      <c r="I913" s="9"/>
      <c r="J913" s="9"/>
      <c r="K913" s="9"/>
      <c r="L913" s="9"/>
      <c r="M913" s="9"/>
      <c r="N913" s="9"/>
      <c r="O913" s="9"/>
      <c r="P913" s="9"/>
      <c r="S913" s="9"/>
    </row>
    <row r="914" ht="14.25" customHeight="1">
      <c r="A914" s="11"/>
      <c r="H914" s="9"/>
      <c r="I914" s="9"/>
      <c r="J914" s="9"/>
      <c r="K914" s="9"/>
      <c r="L914" s="9"/>
      <c r="M914" s="9"/>
      <c r="N914" s="9"/>
      <c r="O914" s="9"/>
      <c r="P914" s="9"/>
      <c r="S914" s="9"/>
    </row>
    <row r="915" ht="14.25" customHeight="1">
      <c r="A915" s="11"/>
      <c r="H915" s="9"/>
      <c r="I915" s="9"/>
      <c r="J915" s="9"/>
      <c r="K915" s="9"/>
      <c r="L915" s="9"/>
      <c r="M915" s="9"/>
      <c r="N915" s="9"/>
      <c r="O915" s="9"/>
      <c r="P915" s="9"/>
      <c r="S915" s="9"/>
    </row>
    <row r="916" ht="14.25" customHeight="1">
      <c r="A916" s="11"/>
      <c r="H916" s="9"/>
      <c r="I916" s="9"/>
      <c r="J916" s="9"/>
      <c r="K916" s="9"/>
      <c r="L916" s="9"/>
      <c r="M916" s="9"/>
      <c r="N916" s="9"/>
      <c r="O916" s="9"/>
      <c r="P916" s="9"/>
      <c r="S916" s="9"/>
    </row>
    <row r="917" ht="14.25" customHeight="1">
      <c r="A917" s="11"/>
      <c r="H917" s="9"/>
      <c r="I917" s="9"/>
      <c r="J917" s="9"/>
      <c r="K917" s="9"/>
      <c r="L917" s="9"/>
      <c r="M917" s="9"/>
      <c r="N917" s="9"/>
      <c r="O917" s="9"/>
      <c r="P917" s="9"/>
      <c r="S917" s="9"/>
    </row>
    <row r="918" ht="14.25" customHeight="1">
      <c r="A918" s="11"/>
      <c r="H918" s="9"/>
      <c r="I918" s="9"/>
      <c r="J918" s="9"/>
      <c r="K918" s="9"/>
      <c r="L918" s="9"/>
      <c r="M918" s="9"/>
      <c r="N918" s="9"/>
      <c r="O918" s="9"/>
      <c r="P918" s="9"/>
      <c r="S918" s="9"/>
    </row>
    <row r="919" ht="14.25" customHeight="1">
      <c r="A919" s="11"/>
      <c r="H919" s="9"/>
      <c r="I919" s="9"/>
      <c r="J919" s="9"/>
      <c r="K919" s="9"/>
      <c r="L919" s="9"/>
      <c r="M919" s="9"/>
      <c r="N919" s="9"/>
      <c r="O919" s="9"/>
      <c r="P919" s="9"/>
      <c r="S919" s="9"/>
    </row>
    <row r="920" ht="14.25" customHeight="1">
      <c r="A920" s="11"/>
      <c r="H920" s="9"/>
      <c r="I920" s="9"/>
      <c r="J920" s="9"/>
      <c r="K920" s="9"/>
      <c r="L920" s="9"/>
      <c r="M920" s="9"/>
      <c r="N920" s="9"/>
      <c r="O920" s="9"/>
      <c r="P920" s="9"/>
      <c r="S920" s="9"/>
    </row>
    <row r="921" ht="14.25" customHeight="1">
      <c r="A921" s="11"/>
      <c r="H921" s="9"/>
      <c r="I921" s="9"/>
      <c r="J921" s="9"/>
      <c r="K921" s="9"/>
      <c r="L921" s="9"/>
      <c r="M921" s="9"/>
      <c r="N921" s="9"/>
      <c r="O921" s="9"/>
      <c r="P921" s="9"/>
      <c r="S921" s="9"/>
    </row>
    <row r="922" ht="14.25" customHeight="1">
      <c r="A922" s="11"/>
      <c r="H922" s="9"/>
      <c r="I922" s="9"/>
      <c r="J922" s="9"/>
      <c r="K922" s="9"/>
      <c r="L922" s="9"/>
      <c r="M922" s="9"/>
      <c r="N922" s="9"/>
      <c r="O922" s="9"/>
      <c r="P922" s="9"/>
      <c r="S922" s="9"/>
    </row>
    <row r="923" ht="14.25" customHeight="1">
      <c r="A923" s="11"/>
      <c r="H923" s="9"/>
      <c r="I923" s="9"/>
      <c r="J923" s="9"/>
      <c r="K923" s="9"/>
      <c r="L923" s="9"/>
      <c r="M923" s="9"/>
      <c r="N923" s="9"/>
      <c r="O923" s="9"/>
      <c r="P923" s="9"/>
      <c r="S923" s="9"/>
    </row>
    <row r="924" ht="14.25" customHeight="1">
      <c r="A924" s="11"/>
      <c r="H924" s="9"/>
      <c r="I924" s="9"/>
      <c r="J924" s="9"/>
      <c r="K924" s="9"/>
      <c r="L924" s="9"/>
      <c r="M924" s="9"/>
      <c r="N924" s="9"/>
      <c r="O924" s="9"/>
      <c r="P924" s="9"/>
      <c r="S924" s="9"/>
    </row>
    <row r="925" ht="14.25" customHeight="1">
      <c r="A925" s="11"/>
      <c r="H925" s="9"/>
      <c r="I925" s="9"/>
      <c r="J925" s="9"/>
      <c r="K925" s="9"/>
      <c r="L925" s="9"/>
      <c r="M925" s="9"/>
      <c r="N925" s="9"/>
      <c r="O925" s="9"/>
      <c r="P925" s="9"/>
      <c r="S925" s="9"/>
    </row>
    <row r="926" ht="14.25" customHeight="1">
      <c r="A926" s="11"/>
      <c r="H926" s="9"/>
      <c r="I926" s="9"/>
      <c r="J926" s="9"/>
      <c r="K926" s="9"/>
      <c r="L926" s="9"/>
      <c r="M926" s="9"/>
      <c r="N926" s="9"/>
      <c r="O926" s="9"/>
      <c r="P926" s="9"/>
      <c r="S926" s="9"/>
    </row>
    <row r="927" ht="14.25" customHeight="1">
      <c r="A927" s="11"/>
      <c r="H927" s="9"/>
      <c r="I927" s="9"/>
      <c r="J927" s="9"/>
      <c r="K927" s="9"/>
      <c r="L927" s="9"/>
      <c r="M927" s="9"/>
      <c r="N927" s="9"/>
      <c r="O927" s="9"/>
      <c r="P927" s="9"/>
      <c r="S927" s="9"/>
    </row>
    <row r="928" ht="14.25" customHeight="1">
      <c r="A928" s="11"/>
      <c r="H928" s="9"/>
      <c r="I928" s="9"/>
      <c r="J928" s="9"/>
      <c r="K928" s="9"/>
      <c r="L928" s="9"/>
      <c r="M928" s="9"/>
      <c r="N928" s="9"/>
      <c r="O928" s="9"/>
      <c r="P928" s="9"/>
      <c r="S928" s="9"/>
    </row>
    <row r="929" ht="14.25" customHeight="1">
      <c r="A929" s="11"/>
      <c r="H929" s="9"/>
      <c r="I929" s="9"/>
      <c r="J929" s="9"/>
      <c r="K929" s="9"/>
      <c r="L929" s="9"/>
      <c r="M929" s="9"/>
      <c r="N929" s="9"/>
      <c r="O929" s="9"/>
      <c r="P929" s="9"/>
      <c r="S929" s="9"/>
    </row>
    <row r="930" ht="14.25" customHeight="1">
      <c r="A930" s="11"/>
      <c r="H930" s="9"/>
      <c r="I930" s="9"/>
      <c r="J930" s="9"/>
      <c r="K930" s="9"/>
      <c r="L930" s="9"/>
      <c r="M930" s="9"/>
      <c r="N930" s="9"/>
      <c r="O930" s="9"/>
      <c r="P930" s="9"/>
      <c r="S930" s="9"/>
    </row>
    <row r="931" ht="14.25" customHeight="1">
      <c r="A931" s="11"/>
      <c r="H931" s="9"/>
      <c r="I931" s="9"/>
      <c r="J931" s="9"/>
      <c r="K931" s="9"/>
      <c r="L931" s="9"/>
      <c r="M931" s="9"/>
      <c r="N931" s="9"/>
      <c r="O931" s="9"/>
      <c r="P931" s="9"/>
      <c r="S931" s="9"/>
    </row>
    <row r="932" ht="14.25" customHeight="1">
      <c r="A932" s="11"/>
      <c r="H932" s="9"/>
      <c r="I932" s="9"/>
      <c r="J932" s="9"/>
      <c r="K932" s="9"/>
      <c r="L932" s="9"/>
      <c r="M932" s="9"/>
      <c r="N932" s="9"/>
      <c r="O932" s="9"/>
      <c r="P932" s="9"/>
      <c r="S932" s="9"/>
    </row>
    <row r="933" ht="14.25" customHeight="1">
      <c r="A933" s="11"/>
      <c r="H933" s="9"/>
      <c r="I933" s="9"/>
      <c r="J933" s="9"/>
      <c r="K933" s="9"/>
      <c r="L933" s="9"/>
      <c r="M933" s="9"/>
      <c r="N933" s="9"/>
      <c r="O933" s="9"/>
      <c r="P933" s="9"/>
      <c r="S933" s="9"/>
    </row>
    <row r="934" ht="14.25" customHeight="1">
      <c r="A934" s="11"/>
      <c r="H934" s="9"/>
      <c r="I934" s="9"/>
      <c r="J934" s="9"/>
      <c r="K934" s="9"/>
      <c r="L934" s="9"/>
      <c r="M934" s="9"/>
      <c r="N934" s="9"/>
      <c r="O934" s="9"/>
      <c r="P934" s="9"/>
      <c r="S934" s="9"/>
    </row>
    <row r="935" ht="14.25" customHeight="1">
      <c r="A935" s="11"/>
      <c r="H935" s="9"/>
      <c r="I935" s="9"/>
      <c r="J935" s="9"/>
      <c r="K935" s="9"/>
      <c r="L935" s="9"/>
      <c r="M935" s="9"/>
      <c r="N935" s="9"/>
      <c r="O935" s="9"/>
      <c r="P935" s="9"/>
      <c r="S935" s="9"/>
    </row>
    <row r="936" ht="14.25" customHeight="1">
      <c r="A936" s="11"/>
      <c r="H936" s="9"/>
      <c r="I936" s="9"/>
      <c r="J936" s="9"/>
      <c r="K936" s="9"/>
      <c r="L936" s="9"/>
      <c r="M936" s="9"/>
      <c r="N936" s="9"/>
      <c r="O936" s="9"/>
      <c r="P936" s="9"/>
      <c r="S936" s="9"/>
    </row>
    <row r="937" ht="14.25" customHeight="1">
      <c r="A937" s="11"/>
      <c r="H937" s="9"/>
      <c r="I937" s="9"/>
      <c r="J937" s="9"/>
      <c r="K937" s="9"/>
      <c r="L937" s="9"/>
      <c r="M937" s="9"/>
      <c r="N937" s="9"/>
      <c r="O937" s="9"/>
      <c r="P937" s="9"/>
      <c r="S937" s="9"/>
    </row>
    <row r="938" ht="14.25" customHeight="1">
      <c r="A938" s="11"/>
      <c r="H938" s="9"/>
      <c r="I938" s="9"/>
      <c r="J938" s="9"/>
      <c r="K938" s="9"/>
      <c r="L938" s="9"/>
      <c r="M938" s="9"/>
      <c r="N938" s="9"/>
      <c r="O938" s="9"/>
      <c r="P938" s="9"/>
      <c r="S938" s="9"/>
    </row>
    <row r="939" ht="14.25" customHeight="1">
      <c r="A939" s="11"/>
      <c r="H939" s="9"/>
      <c r="I939" s="9"/>
      <c r="J939" s="9"/>
      <c r="K939" s="9"/>
      <c r="L939" s="9"/>
      <c r="M939" s="9"/>
      <c r="N939" s="9"/>
      <c r="O939" s="9"/>
      <c r="P939" s="9"/>
      <c r="S939" s="9"/>
    </row>
    <row r="940" ht="14.25" customHeight="1">
      <c r="A940" s="11"/>
      <c r="H940" s="9"/>
      <c r="I940" s="9"/>
      <c r="J940" s="9"/>
      <c r="K940" s="9"/>
      <c r="L940" s="9"/>
      <c r="M940" s="9"/>
      <c r="N940" s="9"/>
      <c r="O940" s="9"/>
      <c r="P940" s="9"/>
      <c r="S940" s="9"/>
    </row>
    <row r="941" ht="14.25" customHeight="1">
      <c r="A941" s="11"/>
      <c r="H941" s="9"/>
      <c r="I941" s="9"/>
      <c r="J941" s="9"/>
      <c r="K941" s="9"/>
      <c r="L941" s="9"/>
      <c r="M941" s="9"/>
      <c r="N941" s="9"/>
      <c r="O941" s="9"/>
      <c r="P941" s="9"/>
      <c r="S941" s="9"/>
    </row>
    <row r="942" ht="14.25" customHeight="1">
      <c r="A942" s="11"/>
      <c r="H942" s="9"/>
      <c r="I942" s="9"/>
      <c r="J942" s="9"/>
      <c r="K942" s="9"/>
      <c r="L942" s="9"/>
      <c r="M942" s="9"/>
      <c r="N942" s="9"/>
      <c r="O942" s="9"/>
      <c r="P942" s="9"/>
      <c r="S942" s="9"/>
    </row>
    <row r="943" ht="14.25" customHeight="1">
      <c r="A943" s="11"/>
      <c r="H943" s="9"/>
      <c r="I943" s="9"/>
      <c r="J943" s="9"/>
      <c r="K943" s="9"/>
      <c r="L943" s="9"/>
      <c r="M943" s="9"/>
      <c r="N943" s="9"/>
      <c r="O943" s="9"/>
      <c r="P943" s="9"/>
      <c r="S943" s="9"/>
    </row>
    <row r="944" ht="14.25" customHeight="1">
      <c r="A944" s="11"/>
      <c r="H944" s="9"/>
      <c r="I944" s="9"/>
      <c r="J944" s="9"/>
      <c r="K944" s="9"/>
      <c r="L944" s="9"/>
      <c r="M944" s="9"/>
      <c r="N944" s="9"/>
      <c r="O944" s="9"/>
      <c r="P944" s="9"/>
      <c r="S944" s="9"/>
    </row>
    <row r="945" ht="14.25" customHeight="1">
      <c r="A945" s="11"/>
      <c r="H945" s="9"/>
      <c r="I945" s="9"/>
      <c r="J945" s="9"/>
      <c r="K945" s="9"/>
      <c r="L945" s="9"/>
      <c r="M945" s="9"/>
      <c r="N945" s="9"/>
      <c r="O945" s="9"/>
      <c r="P945" s="9"/>
      <c r="S945" s="9"/>
    </row>
    <row r="946" ht="14.25" customHeight="1">
      <c r="A946" s="11"/>
      <c r="H946" s="9"/>
      <c r="I946" s="9"/>
      <c r="J946" s="9"/>
      <c r="K946" s="9"/>
      <c r="L946" s="9"/>
      <c r="M946" s="9"/>
      <c r="N946" s="9"/>
      <c r="O946" s="9"/>
      <c r="P946" s="9"/>
      <c r="S946" s="9"/>
    </row>
    <row r="947" ht="14.25" customHeight="1">
      <c r="A947" s="11"/>
      <c r="H947" s="9"/>
      <c r="I947" s="9"/>
      <c r="J947" s="9"/>
      <c r="K947" s="9"/>
      <c r="L947" s="9"/>
      <c r="M947" s="9"/>
      <c r="N947" s="9"/>
      <c r="O947" s="9"/>
      <c r="P947" s="9"/>
      <c r="S947" s="9"/>
    </row>
    <row r="948" ht="14.25" customHeight="1">
      <c r="A948" s="11"/>
      <c r="H948" s="9"/>
      <c r="I948" s="9"/>
      <c r="J948" s="9"/>
      <c r="K948" s="9"/>
      <c r="L948" s="9"/>
      <c r="M948" s="9"/>
      <c r="N948" s="9"/>
      <c r="O948" s="9"/>
      <c r="P948" s="9"/>
      <c r="S948" s="9"/>
    </row>
    <row r="949" ht="14.25" customHeight="1">
      <c r="A949" s="11"/>
      <c r="H949" s="9"/>
      <c r="I949" s="9"/>
      <c r="J949" s="9"/>
      <c r="K949" s="9"/>
      <c r="L949" s="9"/>
      <c r="M949" s="9"/>
      <c r="N949" s="9"/>
      <c r="O949" s="9"/>
      <c r="P949" s="9"/>
      <c r="S949" s="9"/>
    </row>
    <row r="950" ht="14.25" customHeight="1">
      <c r="A950" s="11"/>
      <c r="H950" s="9"/>
      <c r="I950" s="9"/>
      <c r="J950" s="9"/>
      <c r="K950" s="9"/>
      <c r="L950" s="9"/>
      <c r="M950" s="9"/>
      <c r="N950" s="9"/>
      <c r="O950" s="9"/>
      <c r="P950" s="9"/>
      <c r="S950" s="9"/>
    </row>
    <row r="951" ht="14.25" customHeight="1">
      <c r="A951" s="11"/>
      <c r="H951" s="9"/>
      <c r="I951" s="9"/>
      <c r="J951" s="9"/>
      <c r="K951" s="9"/>
      <c r="L951" s="9"/>
      <c r="M951" s="9"/>
      <c r="N951" s="9"/>
      <c r="O951" s="9"/>
      <c r="P951" s="9"/>
      <c r="S951" s="9"/>
    </row>
    <row r="952" ht="14.25" customHeight="1">
      <c r="A952" s="11"/>
      <c r="H952" s="9"/>
      <c r="I952" s="9"/>
      <c r="J952" s="9"/>
      <c r="K952" s="9"/>
      <c r="L952" s="9"/>
      <c r="M952" s="9"/>
      <c r="N952" s="9"/>
      <c r="O952" s="9"/>
      <c r="P952" s="9"/>
      <c r="S952" s="9"/>
    </row>
    <row r="953" ht="14.25" customHeight="1">
      <c r="A953" s="11"/>
      <c r="H953" s="9"/>
      <c r="I953" s="9"/>
      <c r="J953" s="9"/>
      <c r="K953" s="9"/>
      <c r="L953" s="9"/>
      <c r="M953" s="9"/>
      <c r="N953" s="9"/>
      <c r="O953" s="9"/>
      <c r="P953" s="9"/>
      <c r="S953" s="9"/>
    </row>
    <row r="954" ht="14.25" customHeight="1">
      <c r="A954" s="11"/>
      <c r="H954" s="9"/>
      <c r="I954" s="9"/>
      <c r="J954" s="9"/>
      <c r="K954" s="9"/>
      <c r="L954" s="9"/>
      <c r="M954" s="9"/>
      <c r="N954" s="9"/>
      <c r="O954" s="9"/>
      <c r="P954" s="9"/>
      <c r="S954" s="9"/>
    </row>
    <row r="955" ht="14.25" customHeight="1">
      <c r="A955" s="11"/>
      <c r="H955" s="9"/>
      <c r="I955" s="9"/>
      <c r="J955" s="9"/>
      <c r="K955" s="9"/>
      <c r="L955" s="9"/>
      <c r="M955" s="9"/>
      <c r="N955" s="9"/>
      <c r="O955" s="9"/>
      <c r="P955" s="9"/>
      <c r="S955" s="9"/>
    </row>
    <row r="956" ht="14.25" customHeight="1">
      <c r="A956" s="11"/>
      <c r="H956" s="9"/>
      <c r="I956" s="9"/>
      <c r="J956" s="9"/>
      <c r="K956" s="9"/>
      <c r="L956" s="9"/>
      <c r="M956" s="9"/>
      <c r="N956" s="9"/>
      <c r="O956" s="9"/>
      <c r="P956" s="9"/>
      <c r="S956" s="9"/>
    </row>
    <row r="957" ht="14.25" customHeight="1">
      <c r="A957" s="11"/>
      <c r="H957" s="9"/>
      <c r="I957" s="9"/>
      <c r="J957" s="9"/>
      <c r="K957" s="9"/>
      <c r="L957" s="9"/>
      <c r="M957" s="9"/>
      <c r="N957" s="9"/>
      <c r="O957" s="9"/>
      <c r="P957" s="9"/>
      <c r="S957" s="9"/>
    </row>
    <row r="958" ht="14.25" customHeight="1">
      <c r="A958" s="11"/>
      <c r="H958" s="9"/>
      <c r="I958" s="9"/>
      <c r="J958" s="9"/>
      <c r="K958" s="9"/>
      <c r="L958" s="9"/>
      <c r="M958" s="9"/>
      <c r="N958" s="9"/>
      <c r="O958" s="9"/>
      <c r="P958" s="9"/>
      <c r="S958" s="9"/>
    </row>
    <row r="959" ht="14.25" customHeight="1">
      <c r="A959" s="11"/>
      <c r="H959" s="9"/>
      <c r="I959" s="9"/>
      <c r="J959" s="9"/>
      <c r="K959" s="9"/>
      <c r="L959" s="9"/>
      <c r="M959" s="9"/>
      <c r="N959" s="9"/>
      <c r="O959" s="9"/>
      <c r="P959" s="9"/>
      <c r="S959" s="9"/>
    </row>
    <row r="960" ht="14.25" customHeight="1">
      <c r="A960" s="11"/>
      <c r="H960" s="9"/>
      <c r="I960" s="9"/>
      <c r="J960" s="9"/>
      <c r="K960" s="9"/>
      <c r="L960" s="9"/>
      <c r="M960" s="9"/>
      <c r="N960" s="9"/>
      <c r="O960" s="9"/>
      <c r="P960" s="9"/>
      <c r="S960" s="9"/>
    </row>
    <row r="961" ht="14.25" customHeight="1">
      <c r="A961" s="11"/>
      <c r="H961" s="9"/>
      <c r="I961" s="9"/>
      <c r="J961" s="9"/>
      <c r="K961" s="9"/>
      <c r="L961" s="9"/>
      <c r="M961" s="9"/>
      <c r="N961" s="9"/>
      <c r="O961" s="9"/>
      <c r="P961" s="9"/>
      <c r="S961" s="9"/>
    </row>
    <row r="962" ht="14.25" customHeight="1">
      <c r="A962" s="11"/>
      <c r="H962" s="9"/>
      <c r="I962" s="9"/>
      <c r="J962" s="9"/>
      <c r="K962" s="9"/>
      <c r="L962" s="9"/>
      <c r="M962" s="9"/>
      <c r="N962" s="9"/>
      <c r="O962" s="9"/>
      <c r="P962" s="9"/>
      <c r="S962" s="9"/>
    </row>
    <row r="963" ht="14.25" customHeight="1">
      <c r="A963" s="11"/>
      <c r="H963" s="9"/>
      <c r="I963" s="9"/>
      <c r="J963" s="9"/>
      <c r="K963" s="9"/>
      <c r="L963" s="9"/>
      <c r="M963" s="9"/>
      <c r="N963" s="9"/>
      <c r="O963" s="9"/>
      <c r="P963" s="9"/>
      <c r="S963" s="9"/>
    </row>
    <row r="964" ht="14.25" customHeight="1">
      <c r="A964" s="11"/>
      <c r="H964" s="9"/>
      <c r="I964" s="9"/>
      <c r="J964" s="9"/>
      <c r="K964" s="9"/>
      <c r="L964" s="9"/>
      <c r="M964" s="9"/>
      <c r="N964" s="9"/>
      <c r="O964" s="9"/>
      <c r="P964" s="9"/>
      <c r="S964" s="9"/>
    </row>
    <row r="965" ht="14.25" customHeight="1">
      <c r="A965" s="11"/>
      <c r="H965" s="9"/>
      <c r="I965" s="9"/>
      <c r="J965" s="9"/>
      <c r="K965" s="9"/>
      <c r="L965" s="9"/>
      <c r="M965" s="9"/>
      <c r="N965" s="9"/>
      <c r="O965" s="9"/>
      <c r="P965" s="9"/>
      <c r="S965" s="9"/>
    </row>
    <row r="966" ht="14.25" customHeight="1">
      <c r="A966" s="11"/>
      <c r="H966" s="9"/>
      <c r="I966" s="9"/>
      <c r="J966" s="9"/>
      <c r="K966" s="9"/>
      <c r="L966" s="9"/>
      <c r="M966" s="9"/>
      <c r="N966" s="9"/>
      <c r="O966" s="9"/>
      <c r="P966" s="9"/>
      <c r="S966" s="9"/>
    </row>
    <row r="967" ht="14.25" customHeight="1">
      <c r="A967" s="11"/>
      <c r="H967" s="9"/>
      <c r="I967" s="9"/>
      <c r="J967" s="9"/>
      <c r="K967" s="9"/>
      <c r="L967" s="9"/>
      <c r="M967" s="9"/>
      <c r="N967" s="9"/>
      <c r="O967" s="9"/>
      <c r="P967" s="9"/>
      <c r="S967" s="9"/>
    </row>
    <row r="968" ht="14.25" customHeight="1">
      <c r="A968" s="11"/>
      <c r="H968" s="9"/>
      <c r="I968" s="9"/>
      <c r="J968" s="9"/>
      <c r="K968" s="9"/>
      <c r="L968" s="9"/>
      <c r="M968" s="9"/>
      <c r="N968" s="9"/>
      <c r="O968" s="9"/>
      <c r="P968" s="9"/>
      <c r="S968" s="9"/>
    </row>
    <row r="969" ht="14.25" customHeight="1">
      <c r="A969" s="11"/>
      <c r="H969" s="9"/>
      <c r="I969" s="9"/>
      <c r="J969" s="9"/>
      <c r="K969" s="9"/>
      <c r="L969" s="9"/>
      <c r="M969" s="9"/>
      <c r="N969" s="9"/>
      <c r="O969" s="9"/>
      <c r="P969" s="9"/>
      <c r="S969" s="9"/>
    </row>
    <row r="970" ht="14.25" customHeight="1">
      <c r="A970" s="11"/>
      <c r="H970" s="9"/>
      <c r="I970" s="9"/>
      <c r="J970" s="9"/>
      <c r="K970" s="9"/>
      <c r="L970" s="9"/>
      <c r="M970" s="9"/>
      <c r="N970" s="9"/>
      <c r="O970" s="9"/>
      <c r="P970" s="9"/>
      <c r="S970" s="9"/>
    </row>
    <row r="971" ht="14.25" customHeight="1">
      <c r="A971" s="11"/>
      <c r="H971" s="9"/>
      <c r="I971" s="9"/>
      <c r="J971" s="9"/>
      <c r="K971" s="9"/>
      <c r="L971" s="9"/>
      <c r="M971" s="9"/>
      <c r="N971" s="9"/>
      <c r="O971" s="9"/>
      <c r="P971" s="9"/>
      <c r="S971" s="9"/>
    </row>
    <row r="972" ht="14.25" customHeight="1">
      <c r="A972" s="11"/>
      <c r="H972" s="9"/>
      <c r="I972" s="9"/>
      <c r="J972" s="9"/>
      <c r="K972" s="9"/>
      <c r="L972" s="9"/>
      <c r="M972" s="9"/>
      <c r="N972" s="9"/>
      <c r="O972" s="9"/>
      <c r="P972" s="9"/>
      <c r="S972" s="9"/>
    </row>
    <row r="973" ht="14.25" customHeight="1">
      <c r="A973" s="11"/>
      <c r="H973" s="9"/>
      <c r="I973" s="9"/>
      <c r="J973" s="9"/>
      <c r="K973" s="9"/>
      <c r="L973" s="9"/>
      <c r="M973" s="9"/>
      <c r="N973" s="9"/>
      <c r="O973" s="9"/>
      <c r="P973" s="9"/>
      <c r="S973" s="9"/>
    </row>
    <row r="974" ht="14.25" customHeight="1">
      <c r="A974" s="11"/>
      <c r="H974" s="9"/>
      <c r="I974" s="9"/>
      <c r="J974" s="9"/>
      <c r="K974" s="9"/>
      <c r="L974" s="9"/>
      <c r="M974" s="9"/>
      <c r="N974" s="9"/>
      <c r="O974" s="9"/>
      <c r="P974" s="9"/>
      <c r="S974" s="9"/>
    </row>
    <row r="975" ht="14.25" customHeight="1">
      <c r="A975" s="11"/>
      <c r="H975" s="9"/>
      <c r="I975" s="9"/>
      <c r="J975" s="9"/>
      <c r="K975" s="9"/>
      <c r="L975" s="9"/>
      <c r="M975" s="9"/>
      <c r="N975" s="9"/>
      <c r="O975" s="9"/>
      <c r="P975" s="9"/>
      <c r="S975" s="9"/>
    </row>
    <row r="976" ht="14.25" customHeight="1">
      <c r="A976" s="11"/>
      <c r="H976" s="9"/>
      <c r="I976" s="9"/>
      <c r="J976" s="9"/>
      <c r="K976" s="9"/>
      <c r="L976" s="9"/>
      <c r="M976" s="9"/>
      <c r="N976" s="9"/>
      <c r="O976" s="9"/>
      <c r="P976" s="9"/>
      <c r="S976" s="9"/>
    </row>
    <row r="977" ht="14.25" customHeight="1">
      <c r="A977" s="11"/>
      <c r="H977" s="9"/>
      <c r="I977" s="9"/>
      <c r="J977" s="9"/>
      <c r="K977" s="9"/>
      <c r="L977" s="9"/>
      <c r="M977" s="9"/>
      <c r="N977" s="9"/>
      <c r="O977" s="9"/>
      <c r="P977" s="9"/>
      <c r="S977" s="9"/>
    </row>
    <row r="978" ht="14.25" customHeight="1">
      <c r="A978" s="11"/>
      <c r="H978" s="9"/>
      <c r="I978" s="9"/>
      <c r="J978" s="9"/>
      <c r="K978" s="9"/>
      <c r="L978" s="9"/>
      <c r="M978" s="9"/>
      <c r="N978" s="9"/>
      <c r="O978" s="9"/>
      <c r="P978" s="9"/>
      <c r="S978" s="9"/>
    </row>
    <row r="979" ht="14.25" customHeight="1">
      <c r="A979" s="11"/>
      <c r="H979" s="9"/>
      <c r="I979" s="9"/>
      <c r="J979" s="9"/>
      <c r="K979" s="9"/>
      <c r="L979" s="9"/>
      <c r="M979" s="9"/>
      <c r="N979" s="9"/>
      <c r="O979" s="9"/>
      <c r="P979" s="9"/>
      <c r="S979" s="9"/>
    </row>
    <row r="980" ht="14.25" customHeight="1">
      <c r="A980" s="11"/>
      <c r="H980" s="9"/>
      <c r="I980" s="9"/>
      <c r="J980" s="9"/>
      <c r="K980" s="9"/>
      <c r="L980" s="9"/>
      <c r="M980" s="9"/>
      <c r="N980" s="9"/>
      <c r="O980" s="9"/>
      <c r="P980" s="9"/>
      <c r="S980" s="9"/>
    </row>
    <row r="981" ht="14.25" customHeight="1">
      <c r="A981" s="11"/>
      <c r="H981" s="9"/>
      <c r="I981" s="9"/>
      <c r="J981" s="9"/>
      <c r="K981" s="9"/>
      <c r="L981" s="9"/>
      <c r="M981" s="9"/>
      <c r="N981" s="9"/>
      <c r="O981" s="9"/>
      <c r="P981" s="9"/>
      <c r="S981" s="9"/>
    </row>
    <row r="982" ht="14.25" customHeight="1">
      <c r="A982" s="11"/>
      <c r="H982" s="9"/>
      <c r="I982" s="9"/>
      <c r="J982" s="9"/>
      <c r="K982" s="9"/>
      <c r="L982" s="9"/>
      <c r="M982" s="9"/>
      <c r="N982" s="9"/>
      <c r="O982" s="9"/>
      <c r="P982" s="9"/>
      <c r="S982" s="9"/>
    </row>
    <row r="983" ht="14.25" customHeight="1">
      <c r="A983" s="11"/>
      <c r="H983" s="9"/>
      <c r="I983" s="9"/>
      <c r="J983" s="9"/>
      <c r="K983" s="9"/>
      <c r="L983" s="9"/>
      <c r="M983" s="9"/>
      <c r="N983" s="9"/>
      <c r="O983" s="9"/>
      <c r="P983" s="9"/>
      <c r="S983" s="9"/>
    </row>
    <row r="984" ht="14.25" customHeight="1">
      <c r="A984" s="11"/>
      <c r="H984" s="9"/>
      <c r="I984" s="9"/>
      <c r="J984" s="9"/>
      <c r="K984" s="9"/>
      <c r="L984" s="9"/>
      <c r="M984" s="9"/>
      <c r="N984" s="9"/>
      <c r="O984" s="9"/>
      <c r="P984" s="9"/>
      <c r="S984" s="9"/>
    </row>
    <row r="985" ht="14.25" customHeight="1">
      <c r="A985" s="11"/>
      <c r="H985" s="9"/>
      <c r="I985" s="9"/>
      <c r="J985" s="9"/>
      <c r="K985" s="9"/>
      <c r="L985" s="9"/>
      <c r="M985" s="9"/>
      <c r="N985" s="9"/>
      <c r="O985" s="9"/>
      <c r="P985" s="9"/>
      <c r="S985" s="9"/>
    </row>
    <row r="986" ht="14.25" customHeight="1">
      <c r="A986" s="11"/>
      <c r="H986" s="9"/>
      <c r="I986" s="9"/>
      <c r="J986" s="9"/>
      <c r="K986" s="9"/>
      <c r="L986" s="9"/>
      <c r="M986" s="9"/>
      <c r="N986" s="9"/>
      <c r="O986" s="9"/>
      <c r="P986" s="9"/>
      <c r="S986" s="9"/>
    </row>
    <row r="987" ht="14.25" customHeight="1">
      <c r="A987" s="11"/>
      <c r="H987" s="9"/>
      <c r="I987" s="9"/>
      <c r="J987" s="9"/>
      <c r="K987" s="9"/>
      <c r="L987" s="9"/>
      <c r="M987" s="9"/>
      <c r="N987" s="9"/>
      <c r="O987" s="9"/>
      <c r="P987" s="9"/>
      <c r="S987" s="9"/>
    </row>
    <row r="988" ht="14.25" customHeight="1">
      <c r="A988" s="11"/>
      <c r="H988" s="9"/>
      <c r="I988" s="9"/>
      <c r="J988" s="9"/>
      <c r="K988" s="9"/>
      <c r="L988" s="9"/>
      <c r="M988" s="9"/>
      <c r="N988" s="9"/>
      <c r="O988" s="9"/>
      <c r="P988" s="9"/>
      <c r="S988" s="9"/>
    </row>
    <row r="989" ht="14.25" customHeight="1">
      <c r="A989" s="11"/>
      <c r="H989" s="9"/>
      <c r="I989" s="9"/>
      <c r="J989" s="9"/>
      <c r="K989" s="9"/>
      <c r="L989" s="9"/>
      <c r="M989" s="9"/>
      <c r="N989" s="9"/>
      <c r="O989" s="9"/>
      <c r="P989" s="9"/>
      <c r="S989" s="9"/>
    </row>
    <row r="990" ht="14.25" customHeight="1">
      <c r="A990" s="11"/>
      <c r="H990" s="9"/>
      <c r="I990" s="9"/>
      <c r="J990" s="9"/>
      <c r="K990" s="9"/>
      <c r="L990" s="9"/>
      <c r="M990" s="9"/>
      <c r="N990" s="9"/>
      <c r="O990" s="9"/>
      <c r="P990" s="9"/>
      <c r="S990" s="9"/>
    </row>
    <row r="991" ht="14.25" customHeight="1">
      <c r="A991" s="11"/>
      <c r="H991" s="9"/>
      <c r="I991" s="9"/>
      <c r="J991" s="9"/>
      <c r="K991" s="9"/>
      <c r="L991" s="9"/>
      <c r="M991" s="9"/>
      <c r="N991" s="9"/>
      <c r="O991" s="9"/>
      <c r="P991" s="9"/>
      <c r="S991" s="9"/>
    </row>
    <row r="992" ht="14.25" customHeight="1">
      <c r="A992" s="11"/>
      <c r="H992" s="9"/>
      <c r="I992" s="9"/>
      <c r="J992" s="9"/>
      <c r="K992" s="9"/>
      <c r="L992" s="9"/>
      <c r="M992" s="9"/>
      <c r="N992" s="9"/>
      <c r="O992" s="9"/>
      <c r="P992" s="9"/>
      <c r="S992" s="9"/>
    </row>
    <row r="993" ht="14.25" customHeight="1">
      <c r="A993" s="11"/>
      <c r="H993" s="9"/>
      <c r="I993" s="9"/>
      <c r="J993" s="9"/>
      <c r="K993" s="9"/>
      <c r="L993" s="9"/>
      <c r="M993" s="9"/>
      <c r="N993" s="9"/>
      <c r="O993" s="9"/>
      <c r="P993" s="9"/>
      <c r="S993" s="9"/>
    </row>
    <row r="994" ht="14.25" customHeight="1">
      <c r="A994" s="11"/>
      <c r="H994" s="9"/>
      <c r="I994" s="9"/>
      <c r="J994" s="9"/>
      <c r="K994" s="9"/>
      <c r="L994" s="9"/>
      <c r="M994" s="9"/>
      <c r="N994" s="9"/>
      <c r="O994" s="9"/>
      <c r="P994" s="9"/>
      <c r="S994" s="9"/>
    </row>
    <row r="995" ht="14.25" customHeight="1">
      <c r="A995" s="11"/>
      <c r="H995" s="9"/>
      <c r="I995" s="9"/>
      <c r="J995" s="9"/>
      <c r="K995" s="9"/>
      <c r="L995" s="9"/>
      <c r="M995" s="9"/>
      <c r="N995" s="9"/>
      <c r="O995" s="9"/>
      <c r="P995" s="9"/>
      <c r="S995" s="9"/>
    </row>
    <row r="996" ht="14.25" customHeight="1">
      <c r="A996" s="11"/>
      <c r="H996" s="9"/>
      <c r="I996" s="9"/>
      <c r="J996" s="9"/>
      <c r="K996" s="9"/>
      <c r="L996" s="9"/>
      <c r="M996" s="9"/>
      <c r="N996" s="9"/>
      <c r="O996" s="9"/>
      <c r="P996" s="9"/>
      <c r="S996" s="9"/>
    </row>
    <row r="997" ht="14.25" customHeight="1">
      <c r="A997" s="11"/>
      <c r="H997" s="9"/>
      <c r="I997" s="9"/>
      <c r="J997" s="9"/>
      <c r="K997" s="9"/>
      <c r="L997" s="9"/>
      <c r="M997" s="9"/>
      <c r="N997" s="9"/>
      <c r="O997" s="9"/>
      <c r="P997" s="9"/>
      <c r="S997" s="9"/>
    </row>
    <row r="998" ht="14.25" customHeight="1">
      <c r="A998" s="11"/>
      <c r="H998" s="9"/>
      <c r="I998" s="9"/>
      <c r="J998" s="9"/>
      <c r="K998" s="9"/>
      <c r="L998" s="9"/>
      <c r="M998" s="9"/>
      <c r="N998" s="9"/>
      <c r="O998" s="9"/>
      <c r="P998" s="9"/>
      <c r="S998" s="9"/>
    </row>
    <row r="999" ht="14.25" customHeight="1">
      <c r="A999" s="11"/>
      <c r="H999" s="9"/>
      <c r="I999" s="9"/>
      <c r="J999" s="9"/>
      <c r="K999" s="9"/>
      <c r="L999" s="9"/>
      <c r="M999" s="9"/>
      <c r="N999" s="9"/>
      <c r="O999" s="9"/>
      <c r="P999" s="9"/>
      <c r="S999" s="9"/>
    </row>
    <row r="1000" ht="14.25" customHeight="1">
      <c r="A1000" s="11"/>
      <c r="H1000" s="9"/>
      <c r="I1000" s="9"/>
      <c r="J1000" s="9"/>
      <c r="K1000" s="9"/>
      <c r="L1000" s="9"/>
      <c r="M1000" s="9"/>
      <c r="N1000" s="9"/>
      <c r="O1000" s="9"/>
      <c r="P1000" s="9"/>
      <c r="S1000" s="9"/>
    </row>
  </sheetData>
  <autoFilter ref="$A$1:$S$467"/>
  <hyperlinks>
    <hyperlink r:id="rId1" ref="G7"/>
    <hyperlink r:id="rId2" ref="A17"/>
    <hyperlink r:id="rId3" ref="A23"/>
    <hyperlink r:id="rId4" ref="A100"/>
    <hyperlink r:id="rId5" ref="A144"/>
    <hyperlink r:id="rId6" ref="G233"/>
    <hyperlink r:id="rId7" ref="G238"/>
    <hyperlink r:id="rId8" ref="A293"/>
    <hyperlink r:id="rId9" ref="A343"/>
    <hyperlink r:id="rId10" ref="A403"/>
    <hyperlink r:id="rId11" ref="A418"/>
    <hyperlink r:id="rId12" ref="A420"/>
    <hyperlink r:id="rId13" ref="A451"/>
  </hyperlinks>
  <printOptions/>
  <pageMargins bottom="0.75" footer="0.0" header="0.0" left="0.7" right="0.7" top="0.75"/>
  <pageSetup paperSize="9" orientation="portrait"/>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43"/>
    <col customWidth="1" min="2" max="2" width="25.57"/>
    <col customWidth="1" min="3" max="3" width="84.14"/>
    <col customWidth="1" min="4" max="4" width="17.14"/>
    <col customWidth="1" min="5" max="5" width="16.71"/>
    <col customWidth="1" min="6" max="6" width="37.43"/>
    <col customWidth="1" min="7" max="8" width="8.71"/>
    <col customWidth="1" min="9" max="9" width="22.86"/>
    <col customWidth="1" min="10" max="11" width="8.71"/>
    <col customWidth="1" min="12" max="12" width="55.86"/>
    <col customWidth="1" min="13" max="13" width="22.57"/>
    <col customWidth="1" min="14" max="14" width="8.71"/>
    <col customWidth="1" min="15" max="15" width="18.0"/>
    <col customWidth="1" min="16" max="16" width="21.43"/>
    <col customWidth="1" min="17" max="17" width="25.71"/>
    <col customWidth="1" min="18" max="18" width="8.57"/>
    <col customWidth="1" min="19" max="26" width="8.71"/>
  </cols>
  <sheetData>
    <row r="1" ht="14.25" customHeight="1">
      <c r="A1" s="1" t="s">
        <v>0</v>
      </c>
      <c r="B1" s="1" t="s">
        <v>2</v>
      </c>
      <c r="C1" s="1" t="s">
        <v>6</v>
      </c>
      <c r="D1" s="1" t="s">
        <v>8</v>
      </c>
      <c r="E1" s="1" t="s">
        <v>10</v>
      </c>
      <c r="F1" s="1" t="s">
        <v>12</v>
      </c>
      <c r="G1" s="4" t="s">
        <v>14</v>
      </c>
      <c r="H1" s="4" t="s">
        <v>16</v>
      </c>
      <c r="I1" s="4" t="s">
        <v>18</v>
      </c>
      <c r="J1" s="4" t="s">
        <v>20</v>
      </c>
      <c r="K1" s="4" t="s">
        <v>22</v>
      </c>
      <c r="L1" s="4" t="s">
        <v>24</v>
      </c>
      <c r="M1" s="3" t="s">
        <v>26</v>
      </c>
      <c r="N1" s="3" t="s">
        <v>28</v>
      </c>
      <c r="O1" s="3" t="s">
        <v>30</v>
      </c>
      <c r="P1" s="1" t="s">
        <v>32</v>
      </c>
      <c r="Q1" s="1" t="s">
        <v>34</v>
      </c>
      <c r="R1" s="1" t="s">
        <v>36</v>
      </c>
      <c r="S1" s="9"/>
      <c r="T1" s="9"/>
      <c r="U1" s="9"/>
      <c r="V1" s="9"/>
      <c r="W1" s="9"/>
      <c r="X1" s="9"/>
      <c r="Y1" s="9"/>
      <c r="Z1" s="9"/>
    </row>
    <row r="2" ht="15.0" customHeight="1">
      <c r="A2" s="7" t="s">
        <v>2695</v>
      </c>
      <c r="B2" s="9" t="s">
        <v>2696</v>
      </c>
      <c r="C2" s="8" t="s">
        <v>2697</v>
      </c>
      <c r="D2" s="11" t="s">
        <v>2698</v>
      </c>
      <c r="F2" s="9"/>
      <c r="G2" s="6" t="s">
        <v>69</v>
      </c>
      <c r="H2" s="6" t="s">
        <v>70</v>
      </c>
      <c r="I2" s="6" t="s">
        <v>151</v>
      </c>
      <c r="J2" s="6" t="s">
        <v>45</v>
      </c>
      <c r="K2" s="6" t="s">
        <v>92</v>
      </c>
      <c r="L2" s="6" t="s">
        <v>48</v>
      </c>
      <c r="M2" s="6" t="s">
        <v>48</v>
      </c>
      <c r="N2" s="6" t="s">
        <v>48</v>
      </c>
      <c r="O2" s="6" t="s">
        <v>48</v>
      </c>
      <c r="P2" s="9">
        <v>9.0</v>
      </c>
      <c r="Q2" s="9">
        <v>0.0</v>
      </c>
      <c r="R2" s="9">
        <v>0.0</v>
      </c>
    </row>
    <row r="3" ht="14.25" customHeight="1">
      <c r="A3" s="7" t="s">
        <v>2699</v>
      </c>
      <c r="B3" s="9" t="s">
        <v>2696</v>
      </c>
      <c r="C3" s="9" t="s">
        <v>2700</v>
      </c>
      <c r="D3" s="11" t="s">
        <v>2701</v>
      </c>
      <c r="F3" s="9"/>
      <c r="G3" s="6" t="s">
        <v>69</v>
      </c>
      <c r="H3" s="6" t="s">
        <v>70</v>
      </c>
      <c r="I3" s="6" t="s">
        <v>151</v>
      </c>
      <c r="J3" s="6" t="s">
        <v>45</v>
      </c>
      <c r="K3" s="6" t="s">
        <v>46</v>
      </c>
      <c r="L3" s="6" t="s">
        <v>48</v>
      </c>
      <c r="M3" s="6" t="s">
        <v>2702</v>
      </c>
      <c r="N3" s="6" t="s">
        <v>48</v>
      </c>
      <c r="O3" s="6" t="s">
        <v>48</v>
      </c>
      <c r="P3" s="9">
        <v>17.0</v>
      </c>
      <c r="Q3" s="9">
        <v>9.0</v>
      </c>
      <c r="R3" s="9">
        <v>0.0</v>
      </c>
    </row>
    <row r="4" ht="14.25" customHeight="1">
      <c r="A4" s="7" t="s">
        <v>2703</v>
      </c>
      <c r="B4" s="9" t="s">
        <v>2704</v>
      </c>
      <c r="C4" s="8" t="s">
        <v>2705</v>
      </c>
      <c r="D4" s="11" t="s">
        <v>2706</v>
      </c>
      <c r="F4" s="9"/>
      <c r="G4" s="6" t="s">
        <v>69</v>
      </c>
      <c r="H4" s="6" t="s">
        <v>70</v>
      </c>
      <c r="I4" s="6" t="s">
        <v>151</v>
      </c>
      <c r="J4" s="6" t="s">
        <v>45</v>
      </c>
      <c r="K4" s="6" t="s">
        <v>92</v>
      </c>
      <c r="L4" s="6" t="s">
        <v>48</v>
      </c>
      <c r="M4" s="6" t="s">
        <v>2707</v>
      </c>
      <c r="N4" s="6" t="s">
        <v>48</v>
      </c>
      <c r="O4" s="6" t="s">
        <v>48</v>
      </c>
      <c r="P4" s="9">
        <v>10.0</v>
      </c>
      <c r="Q4" s="9">
        <v>0.0</v>
      </c>
      <c r="R4" s="9">
        <v>0.0</v>
      </c>
    </row>
    <row r="5" ht="14.25" customHeight="1">
      <c r="A5" s="9" t="s">
        <v>2708</v>
      </c>
      <c r="B5" s="9" t="s">
        <v>2696</v>
      </c>
      <c r="C5" s="9" t="s">
        <v>2709</v>
      </c>
      <c r="D5" s="11" t="s">
        <v>2710</v>
      </c>
      <c r="F5" s="7" t="s">
        <v>2711</v>
      </c>
      <c r="G5" s="6" t="s">
        <v>69</v>
      </c>
      <c r="H5" s="6" t="s">
        <v>70</v>
      </c>
      <c r="I5" s="6" t="s">
        <v>74</v>
      </c>
      <c r="J5" s="6" t="s">
        <v>45</v>
      </c>
      <c r="K5" s="6" t="s">
        <v>71</v>
      </c>
      <c r="L5" s="6" t="s">
        <v>48</v>
      </c>
      <c r="M5" s="6" t="s">
        <v>48</v>
      </c>
      <c r="N5" s="6" t="s">
        <v>48</v>
      </c>
      <c r="O5" s="6" t="s">
        <v>48</v>
      </c>
      <c r="P5" s="9">
        <v>42.0</v>
      </c>
      <c r="Q5" s="9">
        <v>9.0</v>
      </c>
      <c r="R5" s="9">
        <v>1.0</v>
      </c>
    </row>
    <row r="6" ht="14.25" customHeight="1">
      <c r="A6" s="9" t="s">
        <v>2712</v>
      </c>
      <c r="B6" s="9" t="s">
        <v>138</v>
      </c>
      <c r="C6" s="9" t="s">
        <v>2713</v>
      </c>
      <c r="D6" s="11" t="s">
        <v>2714</v>
      </c>
      <c r="F6" s="9"/>
      <c r="G6" s="6" t="s">
        <v>69</v>
      </c>
      <c r="H6" s="6" t="s">
        <v>70</v>
      </c>
      <c r="I6" s="6" t="s">
        <v>74</v>
      </c>
      <c r="J6" s="6" t="s">
        <v>45</v>
      </c>
      <c r="K6" s="6" t="s">
        <v>92</v>
      </c>
      <c r="L6" s="6" t="s">
        <v>48</v>
      </c>
      <c r="M6" s="6" t="s">
        <v>48</v>
      </c>
      <c r="N6" s="6" t="s">
        <v>48</v>
      </c>
      <c r="O6" s="6" t="s">
        <v>48</v>
      </c>
      <c r="P6" s="9">
        <v>46.0</v>
      </c>
      <c r="Q6" s="9">
        <v>59.0</v>
      </c>
      <c r="R6" s="9">
        <v>0.0</v>
      </c>
    </row>
    <row r="7" ht="14.25" customHeight="1">
      <c r="A7" s="9" t="s">
        <v>2715</v>
      </c>
      <c r="B7" s="9" t="s">
        <v>2696</v>
      </c>
      <c r="C7" s="9" t="s">
        <v>2716</v>
      </c>
      <c r="D7" s="11" t="s">
        <v>2714</v>
      </c>
      <c r="F7" s="9"/>
      <c r="G7" s="6" t="s">
        <v>69</v>
      </c>
      <c r="H7" s="6" t="s">
        <v>70</v>
      </c>
      <c r="I7" s="6" t="s">
        <v>101</v>
      </c>
      <c r="J7" s="6" t="s">
        <v>45</v>
      </c>
      <c r="K7" s="6" t="s">
        <v>46</v>
      </c>
      <c r="L7" s="6" t="s">
        <v>48</v>
      </c>
      <c r="M7" s="6" t="s">
        <v>2717</v>
      </c>
      <c r="N7" s="6" t="s">
        <v>48</v>
      </c>
      <c r="O7" s="6" t="s">
        <v>2718</v>
      </c>
      <c r="P7" s="9">
        <v>49.0</v>
      </c>
      <c r="Q7" s="9">
        <v>16.0</v>
      </c>
      <c r="R7" s="9">
        <v>4.0</v>
      </c>
    </row>
    <row r="8" ht="14.25" customHeight="1">
      <c r="A8" s="9" t="s">
        <v>2719</v>
      </c>
      <c r="B8" s="9" t="s">
        <v>138</v>
      </c>
      <c r="C8" s="9" t="s">
        <v>2720</v>
      </c>
      <c r="D8" s="11" t="s">
        <v>2721</v>
      </c>
      <c r="F8" s="9" t="s">
        <v>2722</v>
      </c>
      <c r="G8" s="6" t="s">
        <v>69</v>
      </c>
      <c r="H8" s="6" t="s">
        <v>130</v>
      </c>
      <c r="I8" s="6" t="s">
        <v>57</v>
      </c>
      <c r="J8" s="6" t="s">
        <v>58</v>
      </c>
      <c r="K8" s="6" t="s">
        <v>92</v>
      </c>
      <c r="L8" s="6" t="s">
        <v>48</v>
      </c>
      <c r="M8" s="6" t="s">
        <v>283</v>
      </c>
      <c r="N8" s="6" t="s">
        <v>48</v>
      </c>
      <c r="O8" s="6" t="s">
        <v>1475</v>
      </c>
      <c r="P8" s="9">
        <v>115.0</v>
      </c>
      <c r="Q8" s="9">
        <v>92.0</v>
      </c>
      <c r="R8" s="9">
        <v>0.0</v>
      </c>
    </row>
    <row r="9" ht="15.0" customHeight="1">
      <c r="A9" s="7" t="s">
        <v>2723</v>
      </c>
      <c r="B9" s="9" t="s">
        <v>2724</v>
      </c>
      <c r="C9" s="8" t="s">
        <v>2725</v>
      </c>
      <c r="D9" s="11" t="s">
        <v>2726</v>
      </c>
      <c r="F9" s="9"/>
      <c r="G9" s="6" t="s">
        <v>69</v>
      </c>
      <c r="H9" s="6" t="s">
        <v>140</v>
      </c>
      <c r="I9" s="6" t="s">
        <v>85</v>
      </c>
      <c r="J9" s="6" t="s">
        <v>45</v>
      </c>
      <c r="K9" s="6" t="s">
        <v>46</v>
      </c>
      <c r="L9" s="6" t="s">
        <v>48</v>
      </c>
      <c r="M9" s="6" t="s">
        <v>48</v>
      </c>
      <c r="N9" s="6" t="s">
        <v>48</v>
      </c>
      <c r="O9" s="6" t="s">
        <v>1132</v>
      </c>
      <c r="P9" s="9">
        <v>2.0</v>
      </c>
      <c r="Q9" s="9">
        <v>10.0</v>
      </c>
      <c r="R9" s="9">
        <v>0.0</v>
      </c>
    </row>
    <row r="10" ht="14.25" customHeight="1">
      <c r="A10" s="9" t="s">
        <v>2727</v>
      </c>
      <c r="B10" s="9" t="s">
        <v>2728</v>
      </c>
      <c r="C10" s="9" t="s">
        <v>2729</v>
      </c>
      <c r="D10" s="11" t="s">
        <v>2730</v>
      </c>
      <c r="F10" s="9"/>
      <c r="G10" s="6" t="s">
        <v>69</v>
      </c>
      <c r="H10" s="6" t="s">
        <v>140</v>
      </c>
      <c r="I10" s="6" t="s">
        <v>141</v>
      </c>
      <c r="J10" s="6" t="s">
        <v>142</v>
      </c>
      <c r="K10" s="6" t="s">
        <v>46</v>
      </c>
      <c r="L10" s="6" t="s">
        <v>48</v>
      </c>
      <c r="M10" s="6" t="s">
        <v>48</v>
      </c>
      <c r="N10" s="6" t="s">
        <v>48</v>
      </c>
      <c r="O10" s="6" t="s">
        <v>48</v>
      </c>
      <c r="P10" s="9">
        <v>5.0</v>
      </c>
      <c r="Q10" s="9">
        <v>20.0</v>
      </c>
      <c r="R10" s="9">
        <v>0.0</v>
      </c>
    </row>
    <row r="11" ht="14.25" customHeight="1">
      <c r="A11" s="9" t="s">
        <v>2731</v>
      </c>
      <c r="B11" s="9" t="s">
        <v>2732</v>
      </c>
      <c r="C11" s="9" t="s">
        <v>2733</v>
      </c>
      <c r="D11" s="11" t="s">
        <v>2734</v>
      </c>
      <c r="F11" s="9"/>
      <c r="G11" s="6" t="s">
        <v>42</v>
      </c>
      <c r="H11" s="6" t="s">
        <v>157</v>
      </c>
      <c r="I11" s="6" t="s">
        <v>74</v>
      </c>
      <c r="J11" s="6" t="s">
        <v>45</v>
      </c>
      <c r="K11" s="6" t="s">
        <v>71</v>
      </c>
      <c r="L11" s="6" t="s">
        <v>48</v>
      </c>
      <c r="M11" s="6" t="s">
        <v>48</v>
      </c>
      <c r="N11" s="6" t="s">
        <v>48</v>
      </c>
      <c r="O11" s="6" t="s">
        <v>48</v>
      </c>
      <c r="P11" s="9">
        <v>37.0</v>
      </c>
      <c r="Q11" s="9">
        <v>54.0</v>
      </c>
      <c r="R11" s="9">
        <v>0.0</v>
      </c>
    </row>
    <row r="12" ht="14.25" customHeight="1">
      <c r="A12" s="9" t="s">
        <v>2735</v>
      </c>
      <c r="B12" s="9" t="s">
        <v>2736</v>
      </c>
      <c r="C12" s="9" t="s">
        <v>2737</v>
      </c>
      <c r="D12" s="11" t="s">
        <v>2738</v>
      </c>
      <c r="F12" s="9"/>
      <c r="G12" s="6" t="s">
        <v>69</v>
      </c>
      <c r="H12" s="6" t="s">
        <v>70</v>
      </c>
      <c r="I12" s="6" t="s">
        <v>74</v>
      </c>
      <c r="J12" s="6" t="s">
        <v>45</v>
      </c>
      <c r="K12" s="6" t="s">
        <v>92</v>
      </c>
      <c r="L12" s="6" t="s">
        <v>48</v>
      </c>
      <c r="M12" s="6" t="s">
        <v>283</v>
      </c>
      <c r="N12" s="6" t="s">
        <v>48</v>
      </c>
      <c r="O12" s="6" t="s">
        <v>48</v>
      </c>
      <c r="P12" s="9">
        <v>19.0</v>
      </c>
      <c r="Q12" s="9">
        <v>2.0</v>
      </c>
      <c r="R12" s="9">
        <v>0.0</v>
      </c>
    </row>
    <row r="13" ht="14.25" customHeight="1">
      <c r="A13" s="7" t="s">
        <v>2739</v>
      </c>
      <c r="B13" s="9" t="s">
        <v>138</v>
      </c>
      <c r="C13" s="9" t="s">
        <v>2740</v>
      </c>
      <c r="D13" s="11" t="s">
        <v>2741</v>
      </c>
      <c r="F13" s="9" t="s">
        <v>2742</v>
      </c>
      <c r="G13" s="6" t="s">
        <v>69</v>
      </c>
      <c r="H13" s="6" t="s">
        <v>70</v>
      </c>
      <c r="I13" s="6" t="s">
        <v>74</v>
      </c>
      <c r="J13" s="6" t="s">
        <v>45</v>
      </c>
      <c r="K13" s="6" t="s">
        <v>46</v>
      </c>
      <c r="L13" s="6" t="s">
        <v>48</v>
      </c>
      <c r="M13" s="6" t="s">
        <v>48</v>
      </c>
      <c r="N13" s="6" t="s">
        <v>48</v>
      </c>
      <c r="O13" s="6" t="s">
        <v>48</v>
      </c>
      <c r="P13" s="9">
        <v>176.0</v>
      </c>
      <c r="Q13" s="9">
        <v>27.0</v>
      </c>
      <c r="R13" s="9">
        <v>1.0</v>
      </c>
    </row>
    <row r="14" ht="15.0" customHeight="1">
      <c r="A14" s="7" t="s">
        <v>2743</v>
      </c>
      <c r="B14" s="9" t="s">
        <v>2704</v>
      </c>
      <c r="C14" s="8" t="s">
        <v>2744</v>
      </c>
      <c r="D14" s="11" t="s">
        <v>2745</v>
      </c>
      <c r="F14" s="9"/>
      <c r="G14" s="6" t="s">
        <v>69</v>
      </c>
      <c r="H14" s="6" t="s">
        <v>70</v>
      </c>
      <c r="I14" s="6" t="s">
        <v>151</v>
      </c>
      <c r="J14" s="6" t="s">
        <v>45</v>
      </c>
      <c r="K14" s="6" t="s">
        <v>92</v>
      </c>
      <c r="L14" s="6" t="s">
        <v>48</v>
      </c>
      <c r="M14" s="6" t="s">
        <v>2707</v>
      </c>
      <c r="N14" s="6" t="s">
        <v>48</v>
      </c>
      <c r="O14" s="6" t="s">
        <v>48</v>
      </c>
      <c r="P14" s="9">
        <v>18.0</v>
      </c>
      <c r="Q14" s="9">
        <v>13.0</v>
      </c>
      <c r="R14" s="9">
        <v>0.0</v>
      </c>
    </row>
    <row r="15" ht="14.25" customHeight="1">
      <c r="A15" s="7" t="s">
        <v>2746</v>
      </c>
      <c r="B15" s="9" t="s">
        <v>2724</v>
      </c>
      <c r="C15" s="9" t="s">
        <v>2747</v>
      </c>
      <c r="D15" s="11" t="s">
        <v>2745</v>
      </c>
      <c r="F15" s="9"/>
      <c r="G15" s="6" t="s">
        <v>42</v>
      </c>
      <c r="H15" s="6" t="s">
        <v>157</v>
      </c>
      <c r="I15" s="6" t="s">
        <v>85</v>
      </c>
      <c r="J15" s="6" t="s">
        <v>45</v>
      </c>
      <c r="K15" s="6" t="s">
        <v>46</v>
      </c>
      <c r="L15" s="6" t="s">
        <v>48</v>
      </c>
      <c r="M15" s="6" t="s">
        <v>48</v>
      </c>
      <c r="N15" s="6" t="s">
        <v>2748</v>
      </c>
      <c r="O15" s="6" t="s">
        <v>48</v>
      </c>
      <c r="P15" s="9">
        <v>1.0</v>
      </c>
      <c r="Q15" s="9">
        <v>1.0</v>
      </c>
      <c r="R15" s="9">
        <v>0.0</v>
      </c>
    </row>
    <row r="16" ht="14.25" customHeight="1">
      <c r="A16" s="9" t="s">
        <v>2749</v>
      </c>
      <c r="B16" s="9" t="s">
        <v>138</v>
      </c>
      <c r="C16" s="9" t="s">
        <v>2750</v>
      </c>
      <c r="D16" s="11" t="s">
        <v>2745</v>
      </c>
      <c r="F16" s="9"/>
      <c r="G16" s="6" t="s">
        <v>69</v>
      </c>
      <c r="H16" s="6" t="s">
        <v>140</v>
      </c>
      <c r="I16" s="6" t="s">
        <v>141</v>
      </c>
      <c r="J16" s="6" t="s">
        <v>142</v>
      </c>
      <c r="K16" s="6" t="s">
        <v>92</v>
      </c>
      <c r="L16" s="6" t="s">
        <v>48</v>
      </c>
      <c r="M16" s="6" t="s">
        <v>283</v>
      </c>
      <c r="N16" s="6" t="s">
        <v>48</v>
      </c>
      <c r="O16" s="6" t="s">
        <v>48</v>
      </c>
      <c r="P16" s="9">
        <v>66.0</v>
      </c>
      <c r="Q16" s="9">
        <v>67.0</v>
      </c>
      <c r="R16" s="9">
        <v>1.0</v>
      </c>
    </row>
    <row r="17" ht="14.25" customHeight="1">
      <c r="A17" s="9" t="s">
        <v>2751</v>
      </c>
      <c r="B17" s="9" t="s">
        <v>1655</v>
      </c>
      <c r="C17" s="9" t="s">
        <v>2752</v>
      </c>
      <c r="D17" s="11" t="s">
        <v>2745</v>
      </c>
      <c r="F17" s="9"/>
      <c r="G17" s="6" t="s">
        <v>69</v>
      </c>
      <c r="H17" s="6" t="s">
        <v>70</v>
      </c>
      <c r="I17" s="6" t="s">
        <v>91</v>
      </c>
      <c r="J17" s="6" t="s">
        <v>45</v>
      </c>
      <c r="K17" s="6" t="s">
        <v>46</v>
      </c>
      <c r="L17" s="6" t="s">
        <v>48</v>
      </c>
      <c r="M17" s="6" t="s">
        <v>48</v>
      </c>
      <c r="N17" s="6" t="s">
        <v>48</v>
      </c>
      <c r="O17" s="6" t="s">
        <v>48</v>
      </c>
      <c r="P17" s="9">
        <v>12.0</v>
      </c>
      <c r="Q17" s="9">
        <v>11.0</v>
      </c>
      <c r="R17" s="9">
        <v>0.0</v>
      </c>
    </row>
    <row r="18" ht="14.25" customHeight="1">
      <c r="A18" s="9" t="s">
        <v>2753</v>
      </c>
      <c r="B18" s="9" t="s">
        <v>138</v>
      </c>
      <c r="C18" s="9" t="s">
        <v>2754</v>
      </c>
      <c r="D18" s="11" t="s">
        <v>2755</v>
      </c>
      <c r="F18" s="9"/>
      <c r="G18" s="6" t="s">
        <v>69</v>
      </c>
      <c r="H18" s="6" t="s">
        <v>70</v>
      </c>
      <c r="I18" s="6" t="s">
        <v>91</v>
      </c>
      <c r="J18" s="6" t="s">
        <v>45</v>
      </c>
      <c r="K18" s="6" t="s">
        <v>46</v>
      </c>
      <c r="L18" s="6" t="s">
        <v>48</v>
      </c>
      <c r="M18" s="6" t="s">
        <v>48</v>
      </c>
      <c r="N18" s="6" t="s">
        <v>48</v>
      </c>
      <c r="O18" s="6" t="s">
        <v>48</v>
      </c>
      <c r="P18" s="9">
        <v>58.0</v>
      </c>
      <c r="Q18" s="9">
        <v>67.0</v>
      </c>
      <c r="R18" s="9">
        <v>0.0</v>
      </c>
    </row>
    <row r="19" ht="14.25" customHeight="1">
      <c r="A19" s="9" t="s">
        <v>2756</v>
      </c>
      <c r="B19" s="9" t="s">
        <v>2696</v>
      </c>
      <c r="C19" s="9" t="s">
        <v>2757</v>
      </c>
      <c r="D19" s="11" t="s">
        <v>2755</v>
      </c>
      <c r="F19" s="9"/>
      <c r="G19" s="6" t="s">
        <v>42</v>
      </c>
      <c r="H19" s="6" t="s">
        <v>157</v>
      </c>
      <c r="I19" s="6" t="s">
        <v>151</v>
      </c>
      <c r="J19" s="6" t="s">
        <v>45</v>
      </c>
      <c r="K19" s="6" t="s">
        <v>46</v>
      </c>
      <c r="L19" s="6" t="s">
        <v>304</v>
      </c>
      <c r="M19" s="6" t="s">
        <v>283</v>
      </c>
      <c r="N19" s="6" t="s">
        <v>48</v>
      </c>
      <c r="O19" s="6" t="s">
        <v>48</v>
      </c>
      <c r="P19" s="9">
        <v>35.0</v>
      </c>
      <c r="Q19" s="9">
        <v>9.0</v>
      </c>
      <c r="R19" s="9">
        <v>0.0</v>
      </c>
    </row>
    <row r="20" ht="14.25" customHeight="1">
      <c r="A20" s="9" t="s">
        <v>2758</v>
      </c>
      <c r="B20" s="9" t="s">
        <v>2759</v>
      </c>
      <c r="C20" s="9" t="s">
        <v>2760</v>
      </c>
      <c r="D20" s="11" t="s">
        <v>2755</v>
      </c>
      <c r="F20" s="9"/>
      <c r="G20" s="6" t="s">
        <v>55</v>
      </c>
      <c r="H20" s="6" t="s">
        <v>130</v>
      </c>
      <c r="I20" s="6" t="s">
        <v>74</v>
      </c>
      <c r="J20" s="6" t="s">
        <v>45</v>
      </c>
      <c r="K20" s="6" t="s">
        <v>92</v>
      </c>
      <c r="L20" s="6" t="s">
        <v>2761</v>
      </c>
      <c r="M20" s="6" t="s">
        <v>48</v>
      </c>
      <c r="N20" s="6" t="s">
        <v>48</v>
      </c>
      <c r="O20" s="6" t="s">
        <v>48</v>
      </c>
      <c r="P20" s="9">
        <v>193.0</v>
      </c>
      <c r="Q20" s="9">
        <v>95.0</v>
      </c>
      <c r="R20" s="9">
        <v>0.0</v>
      </c>
    </row>
    <row r="21" ht="14.25" customHeight="1">
      <c r="A21" s="7" t="s">
        <v>2762</v>
      </c>
      <c r="B21" s="9" t="s">
        <v>138</v>
      </c>
      <c r="C21" s="9" t="s">
        <v>2763</v>
      </c>
      <c r="D21" s="11" t="s">
        <v>2764</v>
      </c>
      <c r="F21" s="9" t="s">
        <v>2765</v>
      </c>
      <c r="G21" s="6" t="s">
        <v>69</v>
      </c>
      <c r="H21" s="6" t="s">
        <v>70</v>
      </c>
      <c r="I21" s="6" t="s">
        <v>74</v>
      </c>
      <c r="J21" s="6" t="s">
        <v>45</v>
      </c>
      <c r="K21" s="6" t="s">
        <v>92</v>
      </c>
      <c r="L21" s="6" t="s">
        <v>48</v>
      </c>
      <c r="M21" s="6" t="s">
        <v>283</v>
      </c>
      <c r="N21" s="6" t="s">
        <v>48</v>
      </c>
      <c r="O21" s="6" t="s">
        <v>48</v>
      </c>
      <c r="P21" s="9">
        <v>47.0</v>
      </c>
      <c r="Q21" s="9">
        <v>5.0</v>
      </c>
      <c r="R21" s="9">
        <v>0.0</v>
      </c>
    </row>
    <row r="22" ht="14.25" customHeight="1">
      <c r="A22" s="9" t="s">
        <v>2766</v>
      </c>
      <c r="B22" s="9" t="s">
        <v>2696</v>
      </c>
      <c r="C22" s="9" t="s">
        <v>2767</v>
      </c>
      <c r="D22" s="11" t="s">
        <v>2768</v>
      </c>
      <c r="F22" s="9"/>
      <c r="G22" s="6" t="s">
        <v>69</v>
      </c>
      <c r="H22" s="6" t="s">
        <v>70</v>
      </c>
      <c r="I22" s="6" t="s">
        <v>91</v>
      </c>
      <c r="J22" s="6" t="s">
        <v>45</v>
      </c>
      <c r="K22" s="6" t="s">
        <v>92</v>
      </c>
      <c r="L22" s="6" t="s">
        <v>48</v>
      </c>
      <c r="M22" s="6" t="s">
        <v>502</v>
      </c>
      <c r="N22" s="6" t="s">
        <v>48</v>
      </c>
      <c r="O22" s="6" t="s">
        <v>48</v>
      </c>
      <c r="P22" s="9">
        <v>24.0</v>
      </c>
      <c r="Q22" s="9">
        <v>11.0</v>
      </c>
      <c r="R22" s="9">
        <v>0.0</v>
      </c>
    </row>
    <row r="23" ht="14.25" customHeight="1">
      <c r="A23" s="9" t="s">
        <v>2769</v>
      </c>
      <c r="B23" s="9" t="s">
        <v>2770</v>
      </c>
      <c r="C23" s="9" t="s">
        <v>2771</v>
      </c>
      <c r="D23" s="11" t="s">
        <v>2768</v>
      </c>
      <c r="F23" s="9" t="s">
        <v>2772</v>
      </c>
      <c r="G23" s="6" t="s">
        <v>69</v>
      </c>
      <c r="H23" s="6" t="s">
        <v>140</v>
      </c>
      <c r="I23" s="6" t="s">
        <v>141</v>
      </c>
      <c r="J23" s="6" t="s">
        <v>142</v>
      </c>
      <c r="K23" s="6" t="s">
        <v>46</v>
      </c>
      <c r="L23" s="6" t="s">
        <v>48</v>
      </c>
      <c r="M23" s="6" t="s">
        <v>48</v>
      </c>
      <c r="N23" s="6" t="s">
        <v>48</v>
      </c>
      <c r="O23" s="6" t="s">
        <v>48</v>
      </c>
      <c r="P23" s="9">
        <v>8.0</v>
      </c>
      <c r="Q23" s="9">
        <v>4.0</v>
      </c>
      <c r="R23" s="9">
        <v>0.0</v>
      </c>
    </row>
    <row r="24" ht="14.25" customHeight="1">
      <c r="A24" s="9" t="s">
        <v>2773</v>
      </c>
      <c r="B24" s="9" t="s">
        <v>2774</v>
      </c>
      <c r="C24" s="9" t="s">
        <v>2775</v>
      </c>
      <c r="D24" s="11" t="s">
        <v>2776</v>
      </c>
      <c r="F24" s="9"/>
      <c r="G24" s="6" t="s">
        <v>69</v>
      </c>
      <c r="H24" s="6" t="s">
        <v>140</v>
      </c>
      <c r="I24" s="6" t="s">
        <v>141</v>
      </c>
      <c r="J24" s="6" t="s">
        <v>142</v>
      </c>
      <c r="K24" s="6" t="s">
        <v>92</v>
      </c>
      <c r="L24" s="6" t="s">
        <v>48</v>
      </c>
      <c r="M24" s="6" t="s">
        <v>48</v>
      </c>
      <c r="N24" s="6" t="s">
        <v>48</v>
      </c>
      <c r="O24" s="6" t="s">
        <v>48</v>
      </c>
      <c r="P24" s="9">
        <v>5.0</v>
      </c>
      <c r="Q24" s="9">
        <v>1.0</v>
      </c>
      <c r="R24" s="9">
        <v>0.0</v>
      </c>
    </row>
    <row r="25" ht="14.25" customHeight="1">
      <c r="A25" s="9" t="s">
        <v>2777</v>
      </c>
      <c r="B25" s="9" t="s">
        <v>138</v>
      </c>
      <c r="C25" s="9" t="s">
        <v>2778</v>
      </c>
      <c r="D25" s="11" t="s">
        <v>2776</v>
      </c>
      <c r="F25" s="9"/>
      <c r="G25" s="6" t="s">
        <v>69</v>
      </c>
      <c r="H25" s="6" t="s">
        <v>140</v>
      </c>
      <c r="I25" s="6" t="s">
        <v>141</v>
      </c>
      <c r="J25" s="6" t="s">
        <v>142</v>
      </c>
      <c r="K25" s="6" t="s">
        <v>46</v>
      </c>
      <c r="L25" s="6" t="s">
        <v>48</v>
      </c>
      <c r="M25" s="6" t="s">
        <v>48</v>
      </c>
      <c r="N25" s="6" t="s">
        <v>48</v>
      </c>
      <c r="O25" s="6" t="s">
        <v>48</v>
      </c>
      <c r="P25" s="9">
        <v>10.0</v>
      </c>
      <c r="Q25" s="9">
        <v>30.0</v>
      </c>
      <c r="R25" s="9">
        <v>1.0</v>
      </c>
    </row>
    <row r="26" ht="14.25" customHeight="1">
      <c r="A26" s="7" t="s">
        <v>2779</v>
      </c>
      <c r="B26" s="9" t="s">
        <v>138</v>
      </c>
      <c r="C26" s="9" t="s">
        <v>2780</v>
      </c>
      <c r="D26" s="11" t="s">
        <v>2776</v>
      </c>
      <c r="F26" s="9" t="s">
        <v>2781</v>
      </c>
      <c r="G26" s="6" t="s">
        <v>69</v>
      </c>
      <c r="H26" s="6" t="s">
        <v>70</v>
      </c>
      <c r="I26" s="6" t="s">
        <v>74</v>
      </c>
      <c r="J26" s="6" t="s">
        <v>45</v>
      </c>
      <c r="K26" s="6" t="s">
        <v>71</v>
      </c>
      <c r="L26" s="6" t="s">
        <v>48</v>
      </c>
      <c r="M26" s="6" t="s">
        <v>48</v>
      </c>
      <c r="N26" s="6" t="s">
        <v>48</v>
      </c>
      <c r="O26" s="6" t="s">
        <v>48</v>
      </c>
      <c r="P26" s="9">
        <v>31.0</v>
      </c>
      <c r="Q26" s="9">
        <v>15.0</v>
      </c>
      <c r="R26" s="9">
        <v>1.0</v>
      </c>
    </row>
    <row r="27" ht="14.25" customHeight="1">
      <c r="A27" s="9" t="s">
        <v>2782</v>
      </c>
      <c r="B27" s="9" t="s">
        <v>138</v>
      </c>
      <c r="C27" s="9" t="s">
        <v>2783</v>
      </c>
      <c r="D27" s="11" t="s">
        <v>2784</v>
      </c>
      <c r="F27" s="9"/>
      <c r="G27" s="6" t="s">
        <v>69</v>
      </c>
      <c r="H27" s="6" t="s">
        <v>70</v>
      </c>
      <c r="I27" s="6" t="s">
        <v>151</v>
      </c>
      <c r="J27" s="6" t="s">
        <v>58</v>
      </c>
      <c r="K27" s="6" t="s">
        <v>46</v>
      </c>
      <c r="L27" s="6" t="s">
        <v>48</v>
      </c>
      <c r="M27" s="6" t="s">
        <v>283</v>
      </c>
      <c r="N27" s="6" t="s">
        <v>48</v>
      </c>
      <c r="O27" s="6" t="s">
        <v>201</v>
      </c>
      <c r="P27" s="9">
        <v>23.0</v>
      </c>
      <c r="Q27" s="9">
        <v>22.0</v>
      </c>
      <c r="R27" s="9">
        <v>0.0</v>
      </c>
    </row>
    <row r="28" ht="14.25" customHeight="1">
      <c r="A28" s="7" t="s">
        <v>2785</v>
      </c>
      <c r="B28" s="9" t="s">
        <v>138</v>
      </c>
      <c r="C28" s="9" t="s">
        <v>2780</v>
      </c>
      <c r="D28" s="11" t="s">
        <v>2786</v>
      </c>
      <c r="F28" s="9" t="s">
        <v>2787</v>
      </c>
      <c r="G28" s="6" t="s">
        <v>69</v>
      </c>
      <c r="H28" s="6" t="s">
        <v>70</v>
      </c>
      <c r="I28" s="6" t="s">
        <v>74</v>
      </c>
      <c r="J28" s="6" t="s">
        <v>45</v>
      </c>
      <c r="K28" s="6" t="s">
        <v>92</v>
      </c>
      <c r="L28" s="6" t="s">
        <v>48</v>
      </c>
      <c r="M28" s="6" t="s">
        <v>48</v>
      </c>
      <c r="N28" s="6" t="s">
        <v>48</v>
      </c>
      <c r="O28" s="6" t="s">
        <v>48</v>
      </c>
      <c r="P28" s="9">
        <v>306.0</v>
      </c>
      <c r="Q28" s="9">
        <v>77.0</v>
      </c>
      <c r="R28" s="9">
        <v>5.0</v>
      </c>
    </row>
    <row r="29" ht="14.25" customHeight="1">
      <c r="A29" s="9" t="s">
        <v>2788</v>
      </c>
      <c r="B29" s="9" t="s">
        <v>138</v>
      </c>
      <c r="C29" s="9" t="s">
        <v>2789</v>
      </c>
      <c r="D29" s="11" t="s">
        <v>2790</v>
      </c>
      <c r="F29" s="9" t="s">
        <v>2791</v>
      </c>
      <c r="G29" s="6" t="s">
        <v>42</v>
      </c>
      <c r="H29" s="6" t="s">
        <v>157</v>
      </c>
      <c r="I29" s="6" t="s">
        <v>74</v>
      </c>
      <c r="J29" s="6" t="s">
        <v>45</v>
      </c>
      <c r="K29" s="6" t="s">
        <v>46</v>
      </c>
      <c r="L29" s="6" t="s">
        <v>48</v>
      </c>
      <c r="M29" s="6" t="s">
        <v>48</v>
      </c>
      <c r="N29" s="6" t="s">
        <v>48</v>
      </c>
      <c r="O29" s="6" t="s">
        <v>48</v>
      </c>
      <c r="P29" s="9">
        <v>84.0</v>
      </c>
      <c r="Q29" s="9">
        <v>37.0</v>
      </c>
      <c r="R29" s="9">
        <v>1.0</v>
      </c>
    </row>
    <row r="30" ht="14.25" customHeight="1">
      <c r="A30" s="9" t="s">
        <v>2792</v>
      </c>
      <c r="B30" s="9" t="s">
        <v>2696</v>
      </c>
      <c r="C30" s="9" t="s">
        <v>2793</v>
      </c>
      <c r="D30" s="11" t="s">
        <v>2794</v>
      </c>
      <c r="F30" s="9"/>
      <c r="G30" s="6" t="s">
        <v>55</v>
      </c>
      <c r="H30" s="6" t="s">
        <v>130</v>
      </c>
      <c r="I30" s="6" t="s">
        <v>151</v>
      </c>
      <c r="J30" s="6" t="s">
        <v>45</v>
      </c>
      <c r="K30" s="6" t="s">
        <v>46</v>
      </c>
      <c r="L30" s="6" t="s">
        <v>48</v>
      </c>
      <c r="M30" s="6" t="s">
        <v>2795</v>
      </c>
      <c r="N30" s="6" t="s">
        <v>48</v>
      </c>
      <c r="O30" s="6" t="s">
        <v>48</v>
      </c>
      <c r="P30" s="9">
        <v>12.0</v>
      </c>
      <c r="Q30" s="9">
        <v>2.0</v>
      </c>
      <c r="R30" s="9">
        <v>0.0</v>
      </c>
    </row>
    <row r="31" ht="16.5" customHeight="1">
      <c r="A31" s="7" t="s">
        <v>2796</v>
      </c>
      <c r="B31" s="9" t="s">
        <v>2724</v>
      </c>
      <c r="C31" s="8" t="s">
        <v>2797</v>
      </c>
      <c r="D31" s="11" t="s">
        <v>2798</v>
      </c>
      <c r="F31" s="9"/>
      <c r="G31" s="6" t="s">
        <v>69</v>
      </c>
      <c r="H31" s="6" t="s">
        <v>70</v>
      </c>
      <c r="I31" s="6" t="s">
        <v>85</v>
      </c>
      <c r="J31" s="6" t="s">
        <v>45</v>
      </c>
      <c r="K31" s="6" t="s">
        <v>46</v>
      </c>
      <c r="L31" s="6" t="s">
        <v>2799</v>
      </c>
      <c r="M31" s="6" t="s">
        <v>48</v>
      </c>
      <c r="N31" s="6" t="s">
        <v>48</v>
      </c>
      <c r="O31" s="9" t="s">
        <v>968</v>
      </c>
      <c r="P31" s="9">
        <v>1.0</v>
      </c>
      <c r="Q31" s="9">
        <v>0.0</v>
      </c>
      <c r="R31" s="9">
        <v>0.0</v>
      </c>
    </row>
    <row r="32" ht="14.25" customHeight="1">
      <c r="A32" s="9" t="s">
        <v>2800</v>
      </c>
      <c r="B32" s="9" t="s">
        <v>2696</v>
      </c>
      <c r="C32" s="9" t="s">
        <v>2801</v>
      </c>
      <c r="D32" s="11" t="s">
        <v>2802</v>
      </c>
      <c r="F32" s="9"/>
      <c r="G32" s="6" t="s">
        <v>69</v>
      </c>
      <c r="H32" s="6" t="s">
        <v>70</v>
      </c>
      <c r="I32" s="6" t="s">
        <v>91</v>
      </c>
      <c r="J32" s="6" t="s">
        <v>45</v>
      </c>
      <c r="K32" s="6" t="s">
        <v>46</v>
      </c>
      <c r="L32" s="6" t="s">
        <v>48</v>
      </c>
      <c r="M32" s="6" t="s">
        <v>48</v>
      </c>
      <c r="N32" s="6" t="s">
        <v>48</v>
      </c>
      <c r="O32" s="6" t="s">
        <v>48</v>
      </c>
      <c r="P32" s="9">
        <v>36.0</v>
      </c>
      <c r="Q32" s="9">
        <v>22.0</v>
      </c>
      <c r="R32" s="9">
        <v>0.0</v>
      </c>
    </row>
    <row r="33" ht="14.25" customHeight="1">
      <c r="A33" s="9" t="s">
        <v>2803</v>
      </c>
      <c r="B33" s="9" t="s">
        <v>138</v>
      </c>
      <c r="C33" s="9" t="s">
        <v>2804</v>
      </c>
      <c r="D33" s="11" t="s">
        <v>2805</v>
      </c>
      <c r="F33" s="9" t="s">
        <v>2806</v>
      </c>
      <c r="G33" s="6" t="s">
        <v>42</v>
      </c>
      <c r="H33" s="6" t="s">
        <v>140</v>
      </c>
      <c r="I33" s="6" t="s">
        <v>44</v>
      </c>
      <c r="J33" s="6" t="s">
        <v>45</v>
      </c>
      <c r="K33" s="6" t="s">
        <v>46</v>
      </c>
      <c r="L33" s="6" t="s">
        <v>48</v>
      </c>
      <c r="M33" s="6" t="s">
        <v>48</v>
      </c>
      <c r="N33" s="6" t="s">
        <v>48</v>
      </c>
      <c r="O33" s="6" t="s">
        <v>48</v>
      </c>
      <c r="P33" s="9">
        <v>49.0</v>
      </c>
      <c r="Q33" s="9">
        <v>28.0</v>
      </c>
      <c r="R33" s="9">
        <v>0.0</v>
      </c>
    </row>
    <row r="34" ht="21.0" customHeight="1">
      <c r="A34" s="7" t="s">
        <v>2807</v>
      </c>
      <c r="B34" s="9" t="s">
        <v>2704</v>
      </c>
      <c r="C34" s="8" t="s">
        <v>2808</v>
      </c>
      <c r="D34" s="11" t="s">
        <v>2809</v>
      </c>
      <c r="F34" s="9"/>
      <c r="G34" s="6" t="s">
        <v>69</v>
      </c>
      <c r="H34" s="6" t="s">
        <v>70</v>
      </c>
      <c r="I34" s="6" t="s">
        <v>151</v>
      </c>
      <c r="J34" s="6" t="s">
        <v>45</v>
      </c>
      <c r="K34" s="6" t="s">
        <v>92</v>
      </c>
      <c r="L34" s="6" t="s">
        <v>48</v>
      </c>
      <c r="M34" s="6" t="s">
        <v>2707</v>
      </c>
      <c r="N34" s="6" t="s">
        <v>48</v>
      </c>
      <c r="O34" s="6" t="s">
        <v>48</v>
      </c>
      <c r="P34" s="9">
        <v>3.0</v>
      </c>
      <c r="Q34" s="9">
        <v>0.0</v>
      </c>
      <c r="R34" s="9">
        <v>0.0</v>
      </c>
    </row>
    <row r="35" ht="14.25" customHeight="1">
      <c r="A35" s="9" t="s">
        <v>2810</v>
      </c>
      <c r="B35" s="9" t="s">
        <v>138</v>
      </c>
      <c r="C35" s="9" t="s">
        <v>2811</v>
      </c>
      <c r="D35" s="11" t="s">
        <v>2812</v>
      </c>
      <c r="F35" s="9" t="s">
        <v>2813</v>
      </c>
      <c r="G35" s="6" t="s">
        <v>69</v>
      </c>
      <c r="H35" s="6" t="s">
        <v>140</v>
      </c>
      <c r="I35" s="6" t="s">
        <v>141</v>
      </c>
      <c r="J35" s="6" t="s">
        <v>142</v>
      </c>
      <c r="K35" s="6" t="s">
        <v>71</v>
      </c>
      <c r="L35" s="6" t="s">
        <v>48</v>
      </c>
      <c r="M35" s="6" t="s">
        <v>48</v>
      </c>
      <c r="N35" s="6" t="s">
        <v>48</v>
      </c>
      <c r="O35" s="6" t="s">
        <v>48</v>
      </c>
      <c r="P35" s="9">
        <v>12.0</v>
      </c>
      <c r="Q35" s="9">
        <v>4.0</v>
      </c>
      <c r="R35" s="9">
        <v>0.0</v>
      </c>
    </row>
    <row r="36" ht="14.25" customHeight="1">
      <c r="A36" s="9" t="s">
        <v>2814</v>
      </c>
      <c r="B36" s="9" t="s">
        <v>2815</v>
      </c>
      <c r="C36" s="9" t="s">
        <v>2816</v>
      </c>
      <c r="D36" s="11" t="s">
        <v>2817</v>
      </c>
      <c r="F36" s="9" t="s">
        <v>2818</v>
      </c>
      <c r="G36" s="6" t="s">
        <v>55</v>
      </c>
      <c r="H36" s="6" t="s">
        <v>84</v>
      </c>
      <c r="I36" s="6" t="s">
        <v>452</v>
      </c>
      <c r="J36" s="6" t="s">
        <v>45</v>
      </c>
      <c r="K36" s="6" t="s">
        <v>46</v>
      </c>
      <c r="L36" s="6" t="s">
        <v>48</v>
      </c>
      <c r="M36" s="6" t="s">
        <v>48</v>
      </c>
      <c r="N36" s="6" t="s">
        <v>48</v>
      </c>
      <c r="O36" s="6" t="s">
        <v>48</v>
      </c>
      <c r="P36" s="9">
        <v>41.0</v>
      </c>
      <c r="Q36" s="9">
        <v>11.0</v>
      </c>
      <c r="R36" s="9">
        <v>1.0</v>
      </c>
    </row>
    <row r="37" ht="14.25" customHeight="1">
      <c r="A37" s="9" t="s">
        <v>2819</v>
      </c>
      <c r="B37" s="9" t="s">
        <v>2820</v>
      </c>
      <c r="C37" s="9" t="s">
        <v>2821</v>
      </c>
      <c r="D37" s="11" t="s">
        <v>2822</v>
      </c>
      <c r="F37" s="9"/>
      <c r="G37" s="6" t="s">
        <v>69</v>
      </c>
      <c r="H37" s="6" t="s">
        <v>70</v>
      </c>
      <c r="I37" s="6" t="s">
        <v>74</v>
      </c>
      <c r="J37" s="6" t="s">
        <v>45</v>
      </c>
      <c r="K37" s="6" t="s">
        <v>92</v>
      </c>
      <c r="L37" s="6" t="s">
        <v>48</v>
      </c>
      <c r="M37" s="6" t="s">
        <v>2823</v>
      </c>
      <c r="N37" s="6" t="s">
        <v>48</v>
      </c>
      <c r="O37" s="6" t="s">
        <v>48</v>
      </c>
      <c r="P37" s="9">
        <v>1.0</v>
      </c>
      <c r="Q37" s="9">
        <v>4.0</v>
      </c>
      <c r="R37" s="9">
        <v>1.0</v>
      </c>
    </row>
    <row r="38" ht="14.25" customHeight="1">
      <c r="A38" s="9" t="s">
        <v>2824</v>
      </c>
      <c r="B38" s="9" t="s">
        <v>2696</v>
      </c>
      <c r="C38" s="9" t="s">
        <v>2825</v>
      </c>
      <c r="D38" s="11" t="s">
        <v>2822</v>
      </c>
      <c r="F38" s="9"/>
      <c r="G38" s="6" t="s">
        <v>69</v>
      </c>
      <c r="H38" s="6" t="s">
        <v>140</v>
      </c>
      <c r="I38" s="6" t="s">
        <v>141</v>
      </c>
      <c r="J38" s="6" t="s">
        <v>142</v>
      </c>
      <c r="K38" s="6" t="s">
        <v>92</v>
      </c>
      <c r="L38" s="6" t="s">
        <v>48</v>
      </c>
      <c r="M38" s="6" t="s">
        <v>48</v>
      </c>
      <c r="N38" s="6" t="s">
        <v>48</v>
      </c>
      <c r="O38" s="6" t="s">
        <v>48</v>
      </c>
      <c r="P38" s="9">
        <v>7.0</v>
      </c>
      <c r="Q38" s="9">
        <v>13.0</v>
      </c>
      <c r="R38" s="9">
        <v>0.0</v>
      </c>
    </row>
    <row r="39" ht="14.25" customHeight="1">
      <c r="A39" s="7" t="s">
        <v>2826</v>
      </c>
      <c r="B39" s="9" t="s">
        <v>2696</v>
      </c>
      <c r="C39" s="9" t="s">
        <v>2827</v>
      </c>
      <c r="D39" s="11" t="s">
        <v>2822</v>
      </c>
      <c r="F39" s="9"/>
      <c r="G39" s="6" t="s">
        <v>69</v>
      </c>
      <c r="H39" s="6" t="s">
        <v>70</v>
      </c>
      <c r="I39" s="6" t="s">
        <v>74</v>
      </c>
      <c r="J39" s="6" t="s">
        <v>48</v>
      </c>
      <c r="K39" s="6" t="s">
        <v>71</v>
      </c>
      <c r="L39" s="6" t="s">
        <v>48</v>
      </c>
      <c r="M39" s="6" t="s">
        <v>48</v>
      </c>
      <c r="N39" s="6" t="s">
        <v>48</v>
      </c>
      <c r="O39" s="6" t="s">
        <v>48</v>
      </c>
      <c r="P39" s="9">
        <v>25.0</v>
      </c>
      <c r="Q39" s="9">
        <v>4.0</v>
      </c>
      <c r="R39" s="9">
        <v>0.0</v>
      </c>
    </row>
    <row r="40" ht="14.25" customHeight="1">
      <c r="A40" s="9" t="s">
        <v>2828</v>
      </c>
      <c r="B40" s="9" t="s">
        <v>138</v>
      </c>
      <c r="C40" s="9" t="s">
        <v>2829</v>
      </c>
      <c r="D40" s="11" t="s">
        <v>2830</v>
      </c>
      <c r="F40" s="9"/>
      <c r="G40" s="6" t="s">
        <v>55</v>
      </c>
      <c r="H40" s="6" t="s">
        <v>56</v>
      </c>
      <c r="I40" s="6" t="s">
        <v>74</v>
      </c>
      <c r="J40" s="6" t="s">
        <v>45</v>
      </c>
      <c r="K40" s="6" t="s">
        <v>46</v>
      </c>
      <c r="L40" s="6" t="s">
        <v>48</v>
      </c>
      <c r="M40" s="6" t="s">
        <v>48</v>
      </c>
      <c r="N40" s="6" t="s">
        <v>48</v>
      </c>
      <c r="O40" s="6" t="s">
        <v>48</v>
      </c>
      <c r="P40" s="9">
        <v>2.0</v>
      </c>
      <c r="Q40" s="9">
        <v>0.0</v>
      </c>
      <c r="R40" s="9">
        <v>0.0</v>
      </c>
    </row>
    <row r="41" ht="14.25" customHeight="1">
      <c r="A41" s="9" t="s">
        <v>2831</v>
      </c>
      <c r="B41" s="9" t="s">
        <v>2832</v>
      </c>
      <c r="C41" s="9" t="s">
        <v>2833</v>
      </c>
      <c r="D41" s="11" t="s">
        <v>2830</v>
      </c>
      <c r="F41" s="9" t="s">
        <v>2834</v>
      </c>
      <c r="G41" s="6" t="s">
        <v>55</v>
      </c>
      <c r="H41" s="6" t="s">
        <v>130</v>
      </c>
      <c r="I41" s="6" t="s">
        <v>151</v>
      </c>
      <c r="J41" s="6" t="s">
        <v>45</v>
      </c>
      <c r="K41" s="6" t="s">
        <v>92</v>
      </c>
      <c r="L41" s="6" t="s">
        <v>48</v>
      </c>
      <c r="M41" s="6" t="s">
        <v>283</v>
      </c>
      <c r="N41" s="6" t="s">
        <v>48</v>
      </c>
      <c r="O41" s="6" t="s">
        <v>48</v>
      </c>
      <c r="P41" s="9">
        <v>101.0</v>
      </c>
      <c r="Q41" s="9">
        <v>35.0</v>
      </c>
      <c r="R41" s="9">
        <v>0.0</v>
      </c>
    </row>
    <row r="42" ht="14.25" customHeight="1">
      <c r="A42" s="9" t="s">
        <v>2835</v>
      </c>
      <c r="B42" s="9" t="s">
        <v>2696</v>
      </c>
      <c r="C42" s="9" t="s">
        <v>2836</v>
      </c>
      <c r="D42" s="11" t="s">
        <v>2837</v>
      </c>
      <c r="F42" s="9" t="s">
        <v>2838</v>
      </c>
      <c r="G42" s="6" t="s">
        <v>69</v>
      </c>
      <c r="H42" s="6" t="s">
        <v>70</v>
      </c>
      <c r="I42" s="6" t="s">
        <v>151</v>
      </c>
      <c r="J42" s="6" t="s">
        <v>45</v>
      </c>
      <c r="K42" s="6" t="s">
        <v>46</v>
      </c>
      <c r="L42" s="6" t="s">
        <v>48</v>
      </c>
      <c r="M42" s="6" t="s">
        <v>502</v>
      </c>
      <c r="N42" s="6" t="s">
        <v>48</v>
      </c>
      <c r="O42" s="6" t="s">
        <v>48</v>
      </c>
      <c r="P42" s="9">
        <v>66.0</v>
      </c>
      <c r="Q42" s="9">
        <v>32.0</v>
      </c>
      <c r="R42" s="9">
        <v>0.0</v>
      </c>
    </row>
    <row r="43" ht="14.25" customHeight="1">
      <c r="A43" s="7" t="s">
        <v>2839</v>
      </c>
      <c r="B43" s="9" t="s">
        <v>2724</v>
      </c>
      <c r="C43" s="7" t="s">
        <v>2840</v>
      </c>
      <c r="D43" s="11" t="s">
        <v>2841</v>
      </c>
      <c r="F43" s="9"/>
      <c r="G43" s="6" t="s">
        <v>69</v>
      </c>
      <c r="H43" s="6" t="s">
        <v>70</v>
      </c>
      <c r="I43" s="6" t="s">
        <v>85</v>
      </c>
      <c r="J43" s="6" t="s">
        <v>45</v>
      </c>
      <c r="K43" s="6" t="s">
        <v>46</v>
      </c>
      <c r="L43" s="6" t="s">
        <v>304</v>
      </c>
      <c r="M43" s="6" t="s">
        <v>48</v>
      </c>
      <c r="N43" s="6" t="s">
        <v>48</v>
      </c>
      <c r="O43" s="6" t="s">
        <v>48</v>
      </c>
      <c r="P43" s="9">
        <v>2.0</v>
      </c>
      <c r="Q43" s="9">
        <v>3.0</v>
      </c>
      <c r="R43" s="9">
        <v>0.0</v>
      </c>
    </row>
    <row r="44" ht="14.25" customHeight="1">
      <c r="A44" s="9" t="s">
        <v>2842</v>
      </c>
      <c r="B44" s="9" t="s">
        <v>138</v>
      </c>
      <c r="C44" s="9" t="s">
        <v>2843</v>
      </c>
      <c r="D44" s="11" t="s">
        <v>2841</v>
      </c>
      <c r="F44" s="9"/>
      <c r="G44" s="6" t="s">
        <v>69</v>
      </c>
      <c r="H44" s="6" t="s">
        <v>140</v>
      </c>
      <c r="I44" s="6" t="s">
        <v>141</v>
      </c>
      <c r="J44" s="6" t="s">
        <v>142</v>
      </c>
      <c r="K44" s="6" t="s">
        <v>92</v>
      </c>
      <c r="L44" s="6" t="s">
        <v>48</v>
      </c>
      <c r="M44" s="6" t="s">
        <v>48</v>
      </c>
      <c r="N44" s="6" t="s">
        <v>48</v>
      </c>
      <c r="O44" s="6" t="s">
        <v>48</v>
      </c>
      <c r="P44" s="9">
        <v>3.0</v>
      </c>
      <c r="Q44" s="9">
        <v>0.0</v>
      </c>
      <c r="R44" s="9">
        <v>0.0</v>
      </c>
    </row>
    <row r="45" ht="14.25" customHeight="1">
      <c r="A45" s="9" t="s">
        <v>2844</v>
      </c>
      <c r="B45" s="9" t="s">
        <v>2845</v>
      </c>
      <c r="C45" s="9" t="s">
        <v>2846</v>
      </c>
      <c r="D45" s="11" t="s">
        <v>2847</v>
      </c>
      <c r="F45" s="9"/>
      <c r="G45" s="6" t="s">
        <v>55</v>
      </c>
      <c r="H45" s="6" t="s">
        <v>130</v>
      </c>
      <c r="I45" s="6" t="s">
        <v>151</v>
      </c>
      <c r="J45" s="6" t="s">
        <v>45</v>
      </c>
      <c r="K45" s="6" t="s">
        <v>46</v>
      </c>
      <c r="L45" s="6" t="s">
        <v>48</v>
      </c>
      <c r="M45" s="6" t="s">
        <v>48</v>
      </c>
      <c r="N45" s="6" t="s">
        <v>48</v>
      </c>
      <c r="O45" s="6" t="s">
        <v>48</v>
      </c>
      <c r="P45" s="9">
        <v>5.0</v>
      </c>
      <c r="Q45" s="9">
        <v>1.0</v>
      </c>
      <c r="R45" s="9">
        <v>0.0</v>
      </c>
    </row>
    <row r="46" ht="14.25" customHeight="1">
      <c r="A46" s="7" t="s">
        <v>2848</v>
      </c>
      <c r="B46" s="9" t="s">
        <v>2724</v>
      </c>
      <c r="C46" s="9" t="s">
        <v>2849</v>
      </c>
      <c r="D46" s="11" t="s">
        <v>2850</v>
      </c>
      <c r="F46" s="9"/>
      <c r="G46" s="6" t="s">
        <v>69</v>
      </c>
      <c r="H46" s="6" t="s">
        <v>70</v>
      </c>
      <c r="I46" s="6" t="s">
        <v>85</v>
      </c>
      <c r="J46" s="6" t="s">
        <v>45</v>
      </c>
      <c r="K46" s="6" t="s">
        <v>71</v>
      </c>
      <c r="L46" s="6" t="s">
        <v>2851</v>
      </c>
      <c r="M46" s="6" t="s">
        <v>48</v>
      </c>
      <c r="N46" s="6" t="s">
        <v>48</v>
      </c>
      <c r="O46" s="6" t="s">
        <v>48</v>
      </c>
      <c r="P46" s="9">
        <v>5.0</v>
      </c>
      <c r="Q46" s="9">
        <v>0.0</v>
      </c>
      <c r="R46" s="9">
        <v>0.0</v>
      </c>
    </row>
    <row r="47" ht="14.25" customHeight="1">
      <c r="A47" s="9" t="s">
        <v>2852</v>
      </c>
      <c r="B47" s="9" t="s">
        <v>2853</v>
      </c>
      <c r="C47" s="9" t="s">
        <v>2854</v>
      </c>
      <c r="D47" s="11" t="s">
        <v>2855</v>
      </c>
      <c r="F47" s="9"/>
      <c r="G47" s="6" t="s">
        <v>69</v>
      </c>
      <c r="H47" s="6" t="s">
        <v>140</v>
      </c>
      <c r="I47" s="6" t="s">
        <v>141</v>
      </c>
      <c r="J47" s="6" t="s">
        <v>142</v>
      </c>
      <c r="K47" s="6" t="s">
        <v>46</v>
      </c>
      <c r="L47" s="6" t="s">
        <v>48</v>
      </c>
      <c r="M47" s="6" t="s">
        <v>48</v>
      </c>
      <c r="N47" s="6" t="s">
        <v>48</v>
      </c>
      <c r="O47" s="6" t="s">
        <v>48</v>
      </c>
      <c r="P47" s="9">
        <v>1.0</v>
      </c>
      <c r="Q47" s="9">
        <v>1.0</v>
      </c>
      <c r="R47" s="9">
        <v>0.0</v>
      </c>
    </row>
    <row r="48" ht="14.25" customHeight="1">
      <c r="A48" s="9" t="s">
        <v>2856</v>
      </c>
      <c r="B48" s="9" t="s">
        <v>2857</v>
      </c>
      <c r="C48" s="9" t="s">
        <v>2858</v>
      </c>
      <c r="D48" s="11" t="s">
        <v>2859</v>
      </c>
      <c r="F48" s="9"/>
      <c r="G48" s="6" t="s">
        <v>69</v>
      </c>
      <c r="H48" s="6" t="s">
        <v>140</v>
      </c>
      <c r="I48" s="6" t="s">
        <v>91</v>
      </c>
      <c r="J48" s="6" t="s">
        <v>142</v>
      </c>
      <c r="K48" s="6" t="s">
        <v>46</v>
      </c>
      <c r="L48" s="6" t="s">
        <v>356</v>
      </c>
      <c r="M48" s="6" t="s">
        <v>48</v>
      </c>
      <c r="N48" s="6" t="s">
        <v>48</v>
      </c>
      <c r="O48" s="6" t="s">
        <v>1475</v>
      </c>
      <c r="P48" s="9">
        <v>18.0</v>
      </c>
      <c r="Q48" s="9">
        <v>11.0</v>
      </c>
      <c r="R48" s="9">
        <v>0.0</v>
      </c>
    </row>
    <row r="49" ht="14.25" customHeight="1">
      <c r="A49" s="7" t="s">
        <v>2860</v>
      </c>
      <c r="B49" s="9" t="s">
        <v>2861</v>
      </c>
      <c r="C49" s="9" t="s">
        <v>2862</v>
      </c>
      <c r="D49" s="11" t="s">
        <v>2863</v>
      </c>
      <c r="F49" s="9"/>
      <c r="G49" s="6" t="s">
        <v>69</v>
      </c>
      <c r="H49" s="6" t="s">
        <v>140</v>
      </c>
      <c r="I49" s="6" t="s">
        <v>141</v>
      </c>
      <c r="J49" s="6" t="s">
        <v>142</v>
      </c>
      <c r="K49" s="6" t="s">
        <v>46</v>
      </c>
      <c r="L49" s="6" t="s">
        <v>48</v>
      </c>
      <c r="M49" s="6" t="s">
        <v>48</v>
      </c>
      <c r="N49" s="6" t="s">
        <v>2864</v>
      </c>
      <c r="O49" s="6" t="s">
        <v>48</v>
      </c>
      <c r="P49" s="9">
        <v>10.0</v>
      </c>
      <c r="Q49" s="9">
        <v>11.0</v>
      </c>
      <c r="R49" s="9">
        <v>0.0</v>
      </c>
    </row>
    <row r="50" ht="14.25" customHeight="1">
      <c r="A50" s="7" t="s">
        <v>2865</v>
      </c>
      <c r="B50" s="9" t="s">
        <v>2704</v>
      </c>
      <c r="C50" s="9" t="s">
        <v>708</v>
      </c>
      <c r="D50" s="11" t="s">
        <v>2866</v>
      </c>
      <c r="F50" s="9"/>
      <c r="G50" s="6" t="s">
        <v>69</v>
      </c>
      <c r="H50" s="6" t="s">
        <v>70</v>
      </c>
      <c r="I50" s="6" t="s">
        <v>151</v>
      </c>
      <c r="J50" s="6" t="s">
        <v>45</v>
      </c>
      <c r="K50" s="6" t="s">
        <v>92</v>
      </c>
      <c r="L50" s="6" t="s">
        <v>48</v>
      </c>
      <c r="M50" s="6" t="s">
        <v>2707</v>
      </c>
      <c r="N50" s="6" t="s">
        <v>48</v>
      </c>
      <c r="O50" s="6" t="s">
        <v>48</v>
      </c>
      <c r="P50" s="9">
        <v>16.0</v>
      </c>
      <c r="Q50" s="9">
        <v>8.0</v>
      </c>
      <c r="R50" s="9">
        <v>0.0</v>
      </c>
    </row>
    <row r="51" ht="14.25" customHeight="1">
      <c r="A51" s="9" t="s">
        <v>2867</v>
      </c>
      <c r="B51" s="9" t="s">
        <v>1436</v>
      </c>
      <c r="C51" s="9" t="s">
        <v>2868</v>
      </c>
      <c r="D51" s="11" t="s">
        <v>2869</v>
      </c>
      <c r="F51" s="9"/>
      <c r="G51" s="6" t="s">
        <v>69</v>
      </c>
      <c r="H51" s="6" t="s">
        <v>140</v>
      </c>
      <c r="I51" s="6" t="s">
        <v>141</v>
      </c>
      <c r="J51" s="6" t="s">
        <v>142</v>
      </c>
      <c r="K51" s="6" t="s">
        <v>71</v>
      </c>
      <c r="L51" s="6" t="s">
        <v>48</v>
      </c>
      <c r="M51" s="6" t="s">
        <v>48</v>
      </c>
      <c r="N51" s="6" t="s">
        <v>48</v>
      </c>
      <c r="O51" s="6" t="s">
        <v>48</v>
      </c>
      <c r="P51" s="9">
        <v>3.0</v>
      </c>
      <c r="Q51" s="9">
        <v>8.0</v>
      </c>
      <c r="R51" s="9">
        <v>0.0</v>
      </c>
    </row>
    <row r="52" ht="14.25" customHeight="1">
      <c r="A52" s="9" t="s">
        <v>2870</v>
      </c>
      <c r="B52" s="9" t="s">
        <v>138</v>
      </c>
      <c r="C52" s="9" t="s">
        <v>2871</v>
      </c>
      <c r="D52" s="11" t="s">
        <v>2872</v>
      </c>
      <c r="F52" s="9" t="s">
        <v>2873</v>
      </c>
      <c r="G52" s="6" t="s">
        <v>42</v>
      </c>
      <c r="H52" s="6" t="s">
        <v>140</v>
      </c>
      <c r="I52" s="6" t="s">
        <v>91</v>
      </c>
      <c r="J52" s="6" t="s">
        <v>142</v>
      </c>
      <c r="K52" s="6" t="s">
        <v>46</v>
      </c>
      <c r="L52" s="6" t="s">
        <v>48</v>
      </c>
      <c r="M52" s="6" t="s">
        <v>48</v>
      </c>
      <c r="N52" s="6" t="s">
        <v>48</v>
      </c>
      <c r="O52" s="6" t="s">
        <v>48</v>
      </c>
      <c r="P52" s="9">
        <v>12.0</v>
      </c>
      <c r="Q52" s="9">
        <v>31.0</v>
      </c>
      <c r="R52" s="9">
        <v>0.0</v>
      </c>
    </row>
    <row r="53" ht="14.25" customHeight="1">
      <c r="A53" s="9" t="s">
        <v>2874</v>
      </c>
      <c r="B53" s="9" t="s">
        <v>2875</v>
      </c>
      <c r="C53" s="9" t="s">
        <v>2876</v>
      </c>
      <c r="D53" s="11" t="s">
        <v>2872</v>
      </c>
      <c r="F53" s="9"/>
      <c r="G53" s="6" t="s">
        <v>42</v>
      </c>
      <c r="H53" s="6" t="s">
        <v>43</v>
      </c>
      <c r="I53" s="6" t="s">
        <v>91</v>
      </c>
      <c r="J53" s="6" t="s">
        <v>45</v>
      </c>
      <c r="K53" s="6" t="s">
        <v>46</v>
      </c>
      <c r="L53" s="6" t="s">
        <v>48</v>
      </c>
      <c r="M53" s="6" t="s">
        <v>48</v>
      </c>
      <c r="N53" s="6" t="s">
        <v>2877</v>
      </c>
      <c r="O53" s="6" t="s">
        <v>48</v>
      </c>
      <c r="P53" s="9">
        <v>39.0</v>
      </c>
      <c r="Q53" s="9">
        <v>55.0</v>
      </c>
      <c r="R53" s="9">
        <v>0.0</v>
      </c>
    </row>
    <row r="54" ht="14.25" customHeight="1">
      <c r="A54" s="9" t="s">
        <v>2878</v>
      </c>
      <c r="B54" s="9" t="s">
        <v>2879</v>
      </c>
      <c r="C54" s="9" t="s">
        <v>2880</v>
      </c>
      <c r="D54" s="11" t="s">
        <v>2881</v>
      </c>
      <c r="F54" s="9"/>
      <c r="G54" s="6" t="s">
        <v>69</v>
      </c>
      <c r="H54" s="6" t="s">
        <v>140</v>
      </c>
      <c r="I54" s="6" t="s">
        <v>141</v>
      </c>
      <c r="J54" s="6" t="s">
        <v>142</v>
      </c>
      <c r="K54" s="6" t="s">
        <v>46</v>
      </c>
      <c r="L54" s="6" t="s">
        <v>48</v>
      </c>
      <c r="M54" s="6" t="s">
        <v>48</v>
      </c>
      <c r="N54" s="6" t="s">
        <v>48</v>
      </c>
      <c r="O54" s="6" t="s">
        <v>48</v>
      </c>
      <c r="P54" s="9">
        <v>1.0</v>
      </c>
      <c r="Q54" s="9">
        <v>7.0</v>
      </c>
      <c r="R54" s="9">
        <v>0.0</v>
      </c>
    </row>
    <row r="55" ht="14.25" customHeight="1">
      <c r="A55" s="9" t="s">
        <v>2882</v>
      </c>
      <c r="B55" s="9" t="s">
        <v>2696</v>
      </c>
      <c r="C55" s="9" t="s">
        <v>2883</v>
      </c>
      <c r="D55" s="11" t="s">
        <v>2884</v>
      </c>
      <c r="F55" s="9"/>
      <c r="G55" s="6" t="s">
        <v>69</v>
      </c>
      <c r="H55" s="6" t="s">
        <v>70</v>
      </c>
      <c r="I55" s="6" t="s">
        <v>74</v>
      </c>
      <c r="J55" s="6" t="s">
        <v>45</v>
      </c>
      <c r="K55" s="6" t="s">
        <v>92</v>
      </c>
      <c r="L55" s="6" t="s">
        <v>48</v>
      </c>
      <c r="M55" s="6" t="s">
        <v>283</v>
      </c>
      <c r="N55" s="6" t="s">
        <v>48</v>
      </c>
      <c r="O55" s="6" t="s">
        <v>48</v>
      </c>
      <c r="P55" s="9">
        <v>70.0</v>
      </c>
      <c r="Q55" s="9">
        <v>11.0</v>
      </c>
      <c r="R55" s="9">
        <v>0.0</v>
      </c>
    </row>
    <row r="56" ht="14.25" customHeight="1">
      <c r="A56" s="9" t="s">
        <v>2885</v>
      </c>
      <c r="B56" s="9" t="s">
        <v>2886</v>
      </c>
      <c r="C56" s="9" t="s">
        <v>2887</v>
      </c>
      <c r="D56" s="11" t="s">
        <v>2888</v>
      </c>
      <c r="F56" s="9" t="s">
        <v>2889</v>
      </c>
      <c r="G56" s="6" t="s">
        <v>69</v>
      </c>
      <c r="H56" s="6" t="s">
        <v>140</v>
      </c>
      <c r="I56" s="6" t="s">
        <v>141</v>
      </c>
      <c r="J56" s="6" t="s">
        <v>142</v>
      </c>
      <c r="K56" s="6" t="s">
        <v>46</v>
      </c>
      <c r="L56" s="6" t="s">
        <v>48</v>
      </c>
      <c r="M56" s="6" t="s">
        <v>2890</v>
      </c>
      <c r="N56" s="6" t="s">
        <v>48</v>
      </c>
      <c r="O56" s="6" t="s">
        <v>48</v>
      </c>
      <c r="P56" s="9">
        <v>3.0</v>
      </c>
      <c r="Q56" s="9">
        <v>0.0</v>
      </c>
      <c r="R56" s="9">
        <v>0.0</v>
      </c>
    </row>
    <row r="57" ht="14.25" customHeight="1">
      <c r="A57" s="9" t="s">
        <v>2891</v>
      </c>
      <c r="B57" s="9" t="s">
        <v>2879</v>
      </c>
      <c r="C57" s="9" t="s">
        <v>2892</v>
      </c>
      <c r="D57" s="11" t="s">
        <v>2893</v>
      </c>
      <c r="F57" s="9"/>
      <c r="G57" s="6" t="s">
        <v>69</v>
      </c>
      <c r="H57" s="6" t="s">
        <v>140</v>
      </c>
      <c r="I57" s="6" t="s">
        <v>141</v>
      </c>
      <c r="J57" s="6" t="s">
        <v>142</v>
      </c>
      <c r="K57" s="6" t="s">
        <v>92</v>
      </c>
      <c r="L57" s="6" t="s">
        <v>48</v>
      </c>
      <c r="M57" s="6" t="s">
        <v>2894</v>
      </c>
      <c r="N57" s="6" t="s">
        <v>48</v>
      </c>
      <c r="O57" s="6" t="s">
        <v>48</v>
      </c>
      <c r="P57" s="9">
        <v>0.0</v>
      </c>
      <c r="Q57" s="9">
        <v>9.0</v>
      </c>
      <c r="R57" s="9">
        <v>0.0</v>
      </c>
    </row>
    <row r="58" ht="14.25" customHeight="1">
      <c r="A58" s="9" t="s">
        <v>2895</v>
      </c>
      <c r="B58" s="9" t="s">
        <v>2896</v>
      </c>
      <c r="C58" s="9" t="s">
        <v>2897</v>
      </c>
      <c r="D58" s="11" t="s">
        <v>2898</v>
      </c>
      <c r="F58" s="9"/>
      <c r="G58" s="6" t="s">
        <v>69</v>
      </c>
      <c r="H58" s="6" t="s">
        <v>140</v>
      </c>
      <c r="I58" s="6" t="s">
        <v>141</v>
      </c>
      <c r="J58" s="6" t="s">
        <v>142</v>
      </c>
      <c r="K58" s="6" t="s">
        <v>46</v>
      </c>
      <c r="L58" s="6" t="s">
        <v>48</v>
      </c>
      <c r="M58" s="6" t="s">
        <v>2899</v>
      </c>
      <c r="N58" s="6" t="s">
        <v>48</v>
      </c>
      <c r="O58" s="6" t="s">
        <v>48</v>
      </c>
      <c r="P58" s="9">
        <v>5.0</v>
      </c>
      <c r="Q58" s="9">
        <v>24.0</v>
      </c>
      <c r="R58" s="9">
        <v>0.0</v>
      </c>
    </row>
    <row r="59" ht="14.25" customHeight="1">
      <c r="A59" s="9" t="s">
        <v>2900</v>
      </c>
      <c r="B59" s="9" t="s">
        <v>2704</v>
      </c>
      <c r="C59" s="9" t="s">
        <v>708</v>
      </c>
      <c r="D59" s="11" t="s">
        <v>2901</v>
      </c>
      <c r="F59" s="9"/>
      <c r="G59" s="6" t="s">
        <v>69</v>
      </c>
      <c r="H59" s="6" t="s">
        <v>70</v>
      </c>
      <c r="I59" s="6" t="s">
        <v>151</v>
      </c>
      <c r="J59" s="6" t="s">
        <v>45</v>
      </c>
      <c r="K59" s="6" t="s">
        <v>92</v>
      </c>
      <c r="L59" s="6" t="s">
        <v>48</v>
      </c>
      <c r="M59" s="6" t="s">
        <v>2707</v>
      </c>
      <c r="N59" s="6" t="s">
        <v>48</v>
      </c>
      <c r="O59" s="6" t="s">
        <v>48</v>
      </c>
      <c r="P59" s="9">
        <v>4.0</v>
      </c>
      <c r="Q59" s="9">
        <v>7.0</v>
      </c>
      <c r="R59" s="9">
        <v>0.0</v>
      </c>
    </row>
    <row r="60" ht="14.25" customHeight="1">
      <c r="A60" s="9" t="s">
        <v>2902</v>
      </c>
      <c r="B60" s="9" t="s">
        <v>149</v>
      </c>
      <c r="C60" s="9" t="s">
        <v>298</v>
      </c>
      <c r="D60" s="11" t="s">
        <v>2903</v>
      </c>
      <c r="F60" s="9"/>
      <c r="G60" s="6" t="s">
        <v>69</v>
      </c>
      <c r="H60" s="6" t="s">
        <v>140</v>
      </c>
      <c r="I60" s="6" t="s">
        <v>91</v>
      </c>
      <c r="J60" s="6" t="s">
        <v>142</v>
      </c>
      <c r="K60" s="6" t="s">
        <v>46</v>
      </c>
      <c r="L60" s="6" t="s">
        <v>48</v>
      </c>
      <c r="M60" s="6" t="s">
        <v>48</v>
      </c>
      <c r="N60" s="6" t="s">
        <v>48</v>
      </c>
      <c r="O60" s="6" t="s">
        <v>48</v>
      </c>
      <c r="P60" s="9">
        <v>3.0</v>
      </c>
      <c r="Q60" s="9">
        <v>4.0</v>
      </c>
      <c r="R60" s="9">
        <v>0.0</v>
      </c>
    </row>
    <row r="61" ht="14.25" customHeight="1">
      <c r="A61" s="7" t="s">
        <v>2904</v>
      </c>
      <c r="B61" s="9" t="s">
        <v>2905</v>
      </c>
      <c r="C61" s="9" t="s">
        <v>2906</v>
      </c>
      <c r="D61" s="11" t="s">
        <v>2907</v>
      </c>
      <c r="F61" s="9"/>
      <c r="G61" s="6" t="s">
        <v>69</v>
      </c>
      <c r="H61" s="6" t="s">
        <v>70</v>
      </c>
      <c r="I61" s="6" t="s">
        <v>151</v>
      </c>
      <c r="J61" s="6" t="s">
        <v>45</v>
      </c>
      <c r="K61" s="6" t="s">
        <v>46</v>
      </c>
      <c r="L61" s="6" t="s">
        <v>48</v>
      </c>
      <c r="M61" s="6" t="s">
        <v>48</v>
      </c>
      <c r="N61" s="6" t="s">
        <v>1562</v>
      </c>
      <c r="O61" s="6" t="s">
        <v>2908</v>
      </c>
      <c r="P61" s="9">
        <v>3.0</v>
      </c>
      <c r="Q61" s="9">
        <v>0.0</v>
      </c>
      <c r="R61" s="9">
        <v>1.0</v>
      </c>
    </row>
    <row r="62" ht="14.25" customHeight="1">
      <c r="A62" s="9" t="s">
        <v>2909</v>
      </c>
      <c r="B62" s="9" t="s">
        <v>302</v>
      </c>
      <c r="C62" s="9" t="s">
        <v>2910</v>
      </c>
      <c r="D62" s="11" t="s">
        <v>2911</v>
      </c>
      <c r="F62" s="9"/>
      <c r="G62" s="6" t="s">
        <v>69</v>
      </c>
      <c r="H62" s="6" t="s">
        <v>140</v>
      </c>
      <c r="I62" s="6" t="s">
        <v>101</v>
      </c>
      <c r="J62" s="6" t="s">
        <v>142</v>
      </c>
      <c r="K62" s="6" t="s">
        <v>46</v>
      </c>
      <c r="L62" s="6" t="s">
        <v>48</v>
      </c>
      <c r="M62" s="6" t="s">
        <v>48</v>
      </c>
      <c r="N62" s="6" t="s">
        <v>48</v>
      </c>
      <c r="O62" s="6" t="s">
        <v>48</v>
      </c>
      <c r="P62" s="9">
        <v>0.0</v>
      </c>
      <c r="Q62" s="9">
        <v>2.0</v>
      </c>
      <c r="R62" s="9">
        <v>0.0</v>
      </c>
    </row>
    <row r="63" ht="14.25" customHeight="1">
      <c r="A63" s="9" t="s">
        <v>2912</v>
      </c>
      <c r="B63" s="9" t="s">
        <v>2913</v>
      </c>
      <c r="C63" s="9" t="s">
        <v>2914</v>
      </c>
      <c r="D63" s="11" t="s">
        <v>2915</v>
      </c>
      <c r="F63" s="9"/>
      <c r="G63" s="6" t="s">
        <v>69</v>
      </c>
      <c r="H63" s="6" t="s">
        <v>140</v>
      </c>
      <c r="I63" s="6" t="s">
        <v>141</v>
      </c>
      <c r="J63" s="6" t="s">
        <v>142</v>
      </c>
      <c r="K63" s="6" t="s">
        <v>46</v>
      </c>
      <c r="L63" s="6" t="s">
        <v>48</v>
      </c>
      <c r="M63" s="6" t="s">
        <v>48</v>
      </c>
      <c r="N63" s="6" t="s">
        <v>48</v>
      </c>
      <c r="O63" s="6" t="s">
        <v>48</v>
      </c>
      <c r="P63" s="9">
        <v>0.0</v>
      </c>
      <c r="Q63" s="9">
        <v>6.0</v>
      </c>
      <c r="R63" s="9">
        <v>0.0</v>
      </c>
    </row>
    <row r="64" ht="14.25" customHeight="1">
      <c r="A64" s="9" t="s">
        <v>2916</v>
      </c>
      <c r="B64" s="9" t="s">
        <v>2917</v>
      </c>
      <c r="C64" s="9" t="s">
        <v>2918</v>
      </c>
      <c r="D64" s="11" t="s">
        <v>2919</v>
      </c>
      <c r="F64" s="9"/>
      <c r="G64" s="6" t="s">
        <v>69</v>
      </c>
      <c r="H64" s="6" t="s">
        <v>140</v>
      </c>
      <c r="I64" s="6" t="s">
        <v>85</v>
      </c>
      <c r="J64" s="6" t="s">
        <v>142</v>
      </c>
      <c r="K64" s="6" t="s">
        <v>46</v>
      </c>
      <c r="L64" s="6" t="s">
        <v>2920</v>
      </c>
      <c r="M64" s="6" t="s">
        <v>48</v>
      </c>
      <c r="N64" s="6" t="s">
        <v>48</v>
      </c>
      <c r="O64" s="6" t="s">
        <v>48</v>
      </c>
      <c r="P64" s="9">
        <v>0.0</v>
      </c>
      <c r="Q64" s="9">
        <v>3.0</v>
      </c>
      <c r="R64" s="9">
        <v>0.0</v>
      </c>
    </row>
    <row r="65" ht="14.25" customHeight="1">
      <c r="A65" s="9" t="s">
        <v>2921</v>
      </c>
      <c r="B65" s="9" t="s">
        <v>2696</v>
      </c>
      <c r="C65" s="9" t="s">
        <v>2922</v>
      </c>
      <c r="D65" s="11" t="s">
        <v>2923</v>
      </c>
      <c r="F65" s="9"/>
      <c r="G65" s="6" t="s">
        <v>55</v>
      </c>
      <c r="H65" s="6" t="s">
        <v>84</v>
      </c>
      <c r="I65" s="6" t="s">
        <v>74</v>
      </c>
      <c r="J65" s="6" t="s">
        <v>45</v>
      </c>
      <c r="K65" s="6" t="s">
        <v>71</v>
      </c>
      <c r="L65" s="6" t="s">
        <v>48</v>
      </c>
      <c r="M65" s="6" t="s">
        <v>48</v>
      </c>
      <c r="N65" s="6" t="s">
        <v>48</v>
      </c>
      <c r="O65" s="6" t="s">
        <v>48</v>
      </c>
      <c r="P65" s="9">
        <v>64.0</v>
      </c>
      <c r="Q65" s="9">
        <v>9.0</v>
      </c>
      <c r="R65" s="9">
        <v>1.0</v>
      </c>
    </row>
    <row r="66" ht="14.25" customHeight="1">
      <c r="A66" s="9" t="s">
        <v>2924</v>
      </c>
      <c r="B66" s="9" t="s">
        <v>1464</v>
      </c>
      <c r="C66" s="9" t="s">
        <v>2925</v>
      </c>
      <c r="D66" s="11" t="s">
        <v>2926</v>
      </c>
      <c r="F66" s="9" t="s">
        <v>2927</v>
      </c>
      <c r="G66" s="6" t="s">
        <v>69</v>
      </c>
      <c r="H66" s="6" t="s">
        <v>70</v>
      </c>
      <c r="I66" s="6" t="s">
        <v>91</v>
      </c>
      <c r="J66" s="6" t="s">
        <v>45</v>
      </c>
      <c r="K66" s="6" t="s">
        <v>46</v>
      </c>
      <c r="L66" s="6" t="s">
        <v>48</v>
      </c>
      <c r="M66" s="6" t="s">
        <v>48</v>
      </c>
      <c r="N66" s="6" t="s">
        <v>48</v>
      </c>
      <c r="O66" s="6" t="s">
        <v>48</v>
      </c>
      <c r="P66" s="9">
        <v>11.0</v>
      </c>
      <c r="Q66" s="9">
        <v>0.0</v>
      </c>
      <c r="R66" s="9">
        <v>0.0</v>
      </c>
    </row>
    <row r="67" ht="14.25" customHeight="1">
      <c r="A67" s="9" t="s">
        <v>2928</v>
      </c>
      <c r="B67" s="9" t="s">
        <v>2929</v>
      </c>
      <c r="C67" s="9" t="s">
        <v>2930</v>
      </c>
      <c r="D67" s="11" t="s">
        <v>2931</v>
      </c>
      <c r="F67" s="9" t="s">
        <v>2932</v>
      </c>
      <c r="G67" s="6" t="s">
        <v>42</v>
      </c>
      <c r="H67" s="6" t="s">
        <v>157</v>
      </c>
      <c r="I67" s="6" t="s">
        <v>101</v>
      </c>
      <c r="J67" s="6" t="s">
        <v>45</v>
      </c>
      <c r="K67" s="6" t="s">
        <v>92</v>
      </c>
      <c r="L67" s="6" t="s">
        <v>48</v>
      </c>
      <c r="M67" s="6" t="s">
        <v>48</v>
      </c>
      <c r="N67" s="6" t="s">
        <v>48</v>
      </c>
      <c r="O67" s="6" t="s">
        <v>48</v>
      </c>
      <c r="P67" s="9">
        <v>111.0</v>
      </c>
      <c r="Q67" s="9">
        <v>34.0</v>
      </c>
      <c r="R67" s="9">
        <v>0.0</v>
      </c>
    </row>
    <row r="68" ht="14.25" customHeight="1">
      <c r="A68" s="9" t="s">
        <v>2933</v>
      </c>
      <c r="B68" s="9" t="s">
        <v>2696</v>
      </c>
      <c r="C68" s="9" t="s">
        <v>2934</v>
      </c>
      <c r="D68" s="11" t="s">
        <v>2935</v>
      </c>
      <c r="F68" s="9"/>
      <c r="G68" s="6" t="s">
        <v>69</v>
      </c>
      <c r="H68" s="6" t="s">
        <v>70</v>
      </c>
      <c r="I68" s="6" t="s">
        <v>74</v>
      </c>
      <c r="J68" s="6" t="s">
        <v>45</v>
      </c>
      <c r="K68" s="6" t="s">
        <v>92</v>
      </c>
      <c r="L68" s="6" t="s">
        <v>48</v>
      </c>
      <c r="M68" s="6" t="s">
        <v>48</v>
      </c>
      <c r="N68" s="6" t="s">
        <v>48</v>
      </c>
      <c r="O68" s="6" t="s">
        <v>48</v>
      </c>
      <c r="P68" s="9">
        <v>17.0</v>
      </c>
      <c r="Q68" s="9">
        <v>1.0</v>
      </c>
      <c r="R68" s="9">
        <v>2.0</v>
      </c>
    </row>
    <row r="69" ht="14.25" customHeight="1">
      <c r="A69" s="9" t="s">
        <v>2936</v>
      </c>
      <c r="B69" s="9" t="s">
        <v>138</v>
      </c>
      <c r="C69" s="9" t="s">
        <v>2937</v>
      </c>
      <c r="D69" s="11" t="s">
        <v>2938</v>
      </c>
      <c r="F69" s="9"/>
      <c r="G69" s="6" t="s">
        <v>69</v>
      </c>
      <c r="H69" s="6" t="s">
        <v>140</v>
      </c>
      <c r="I69" s="6" t="s">
        <v>74</v>
      </c>
      <c r="J69" s="6" t="s">
        <v>142</v>
      </c>
      <c r="K69" s="6" t="s">
        <v>92</v>
      </c>
      <c r="L69" s="6" t="s">
        <v>48</v>
      </c>
      <c r="M69" s="6" t="s">
        <v>2939</v>
      </c>
      <c r="N69" s="6" t="s">
        <v>48</v>
      </c>
      <c r="O69" s="6" t="s">
        <v>48</v>
      </c>
      <c r="P69" s="9">
        <v>6.0</v>
      </c>
      <c r="Q69" s="9">
        <v>4.0</v>
      </c>
      <c r="R69" s="9">
        <v>0.0</v>
      </c>
    </row>
    <row r="70" ht="14.25" customHeight="1">
      <c r="A70" s="9" t="s">
        <v>2940</v>
      </c>
      <c r="B70" s="9" t="s">
        <v>2696</v>
      </c>
      <c r="C70" s="9" t="s">
        <v>2941</v>
      </c>
      <c r="D70" s="11" t="s">
        <v>2942</v>
      </c>
      <c r="F70" s="9" t="s">
        <v>2943</v>
      </c>
      <c r="G70" s="6" t="s">
        <v>69</v>
      </c>
      <c r="H70" s="6" t="s">
        <v>140</v>
      </c>
      <c r="I70" s="6" t="s">
        <v>74</v>
      </c>
      <c r="J70" s="6" t="s">
        <v>142</v>
      </c>
      <c r="K70" s="6" t="s">
        <v>92</v>
      </c>
      <c r="L70" s="6" t="s">
        <v>48</v>
      </c>
      <c r="M70" s="6" t="s">
        <v>2944</v>
      </c>
      <c r="N70" s="6" t="s">
        <v>48</v>
      </c>
      <c r="O70" s="6" t="s">
        <v>48</v>
      </c>
      <c r="P70" s="9">
        <v>29.0</v>
      </c>
      <c r="Q70" s="9">
        <v>4.0</v>
      </c>
      <c r="R70" s="9">
        <v>0.0</v>
      </c>
    </row>
    <row r="71" ht="14.25" customHeight="1">
      <c r="A71" s="7" t="s">
        <v>2945</v>
      </c>
      <c r="B71" s="9" t="s">
        <v>2724</v>
      </c>
      <c r="C71" s="9" t="s">
        <v>2946</v>
      </c>
      <c r="D71" s="11" t="s">
        <v>2942</v>
      </c>
      <c r="F71" s="9"/>
      <c r="G71" s="6" t="s">
        <v>42</v>
      </c>
      <c r="H71" s="6" t="s">
        <v>157</v>
      </c>
      <c r="I71" s="6" t="s">
        <v>85</v>
      </c>
      <c r="J71" s="6" t="s">
        <v>45</v>
      </c>
      <c r="K71" s="6" t="s">
        <v>46</v>
      </c>
      <c r="L71" s="6" t="s">
        <v>48</v>
      </c>
      <c r="M71" s="6" t="s">
        <v>48</v>
      </c>
      <c r="N71" s="6" t="s">
        <v>1617</v>
      </c>
      <c r="O71" s="6" t="s">
        <v>48</v>
      </c>
      <c r="P71" s="9">
        <v>4.0</v>
      </c>
      <c r="Q71" s="9">
        <v>1.0</v>
      </c>
      <c r="R71" s="9">
        <v>0.0</v>
      </c>
    </row>
    <row r="72" ht="14.25" customHeight="1">
      <c r="A72" s="9" t="s">
        <v>2947</v>
      </c>
      <c r="B72" s="9" t="s">
        <v>138</v>
      </c>
      <c r="C72" s="9" t="s">
        <v>2948</v>
      </c>
      <c r="D72" s="11" t="s">
        <v>2949</v>
      </c>
      <c r="F72" s="9" t="s">
        <v>2950</v>
      </c>
      <c r="G72" s="6" t="s">
        <v>42</v>
      </c>
      <c r="H72" s="6" t="s">
        <v>157</v>
      </c>
      <c r="I72" s="6" t="s">
        <v>74</v>
      </c>
      <c r="J72" s="6" t="s">
        <v>45</v>
      </c>
      <c r="K72" s="6" t="s">
        <v>71</v>
      </c>
      <c r="L72" s="6" t="s">
        <v>48</v>
      </c>
      <c r="M72" s="6" t="s">
        <v>48</v>
      </c>
      <c r="N72" s="6" t="s">
        <v>48</v>
      </c>
      <c r="O72" s="6" t="s">
        <v>48</v>
      </c>
      <c r="P72" s="9">
        <v>2.0</v>
      </c>
      <c r="Q72" s="9">
        <v>1.0</v>
      </c>
      <c r="R72" s="9">
        <v>0.0</v>
      </c>
    </row>
    <row r="73" ht="14.25" customHeight="1">
      <c r="A73" s="9" t="s">
        <v>2951</v>
      </c>
      <c r="B73" s="9" t="s">
        <v>138</v>
      </c>
      <c r="C73" s="9" t="s">
        <v>2952</v>
      </c>
      <c r="D73" s="11" t="s">
        <v>2953</v>
      </c>
      <c r="F73" s="9"/>
      <c r="G73" s="6" t="s">
        <v>69</v>
      </c>
      <c r="H73" s="6" t="s">
        <v>140</v>
      </c>
      <c r="I73" s="6" t="s">
        <v>141</v>
      </c>
      <c r="J73" s="6" t="s">
        <v>142</v>
      </c>
      <c r="K73" s="6" t="s">
        <v>46</v>
      </c>
      <c r="L73" s="6" t="s">
        <v>48</v>
      </c>
      <c r="M73" s="6" t="s">
        <v>48</v>
      </c>
      <c r="N73" s="6" t="s">
        <v>48</v>
      </c>
      <c r="O73" s="6" t="s">
        <v>48</v>
      </c>
      <c r="P73" s="9">
        <v>2.0</v>
      </c>
      <c r="Q73" s="9">
        <v>49.0</v>
      </c>
      <c r="R73" s="9">
        <v>0.0</v>
      </c>
    </row>
    <row r="74" ht="14.25" customHeight="1">
      <c r="A74" s="9" t="s">
        <v>2954</v>
      </c>
      <c r="B74" s="9" t="s">
        <v>2696</v>
      </c>
      <c r="C74" s="9" t="s">
        <v>2955</v>
      </c>
      <c r="D74" s="11" t="s">
        <v>2953</v>
      </c>
      <c r="F74" s="9"/>
      <c r="G74" s="6" t="s">
        <v>69</v>
      </c>
      <c r="H74" s="6" t="s">
        <v>140</v>
      </c>
      <c r="I74" s="6" t="s">
        <v>151</v>
      </c>
      <c r="J74" s="6" t="s">
        <v>45</v>
      </c>
      <c r="K74" s="6" t="s">
        <v>46</v>
      </c>
      <c r="L74" s="6" t="s">
        <v>48</v>
      </c>
      <c r="M74" s="6" t="s">
        <v>2956</v>
      </c>
      <c r="N74" s="6" t="s">
        <v>48</v>
      </c>
      <c r="O74" s="6" t="s">
        <v>48</v>
      </c>
      <c r="P74" s="9">
        <v>49.0</v>
      </c>
      <c r="Q74" s="9">
        <v>16.0</v>
      </c>
      <c r="R74" s="9">
        <v>0.0</v>
      </c>
    </row>
    <row r="75" ht="14.25" customHeight="1">
      <c r="A75" s="9" t="s">
        <v>2957</v>
      </c>
      <c r="B75" s="9" t="s">
        <v>138</v>
      </c>
      <c r="C75" s="9" t="s">
        <v>2958</v>
      </c>
      <c r="D75" s="11" t="s">
        <v>2959</v>
      </c>
      <c r="F75" s="9"/>
      <c r="G75" s="6" t="s">
        <v>69</v>
      </c>
      <c r="H75" s="6" t="s">
        <v>140</v>
      </c>
      <c r="I75" s="6" t="s">
        <v>141</v>
      </c>
      <c r="J75" s="6" t="s">
        <v>142</v>
      </c>
      <c r="K75" s="6" t="s">
        <v>46</v>
      </c>
      <c r="L75" s="6" t="s">
        <v>48</v>
      </c>
      <c r="M75" s="6" t="s">
        <v>48</v>
      </c>
      <c r="N75" s="6" t="s">
        <v>48</v>
      </c>
      <c r="O75" s="6" t="s">
        <v>48</v>
      </c>
      <c r="P75" s="9">
        <v>4.0</v>
      </c>
      <c r="Q75" s="9">
        <v>8.0</v>
      </c>
      <c r="R75" s="9">
        <v>0.0</v>
      </c>
    </row>
    <row r="76" ht="14.25" customHeight="1">
      <c r="A76" s="9" t="s">
        <v>2960</v>
      </c>
      <c r="B76" s="9" t="s">
        <v>138</v>
      </c>
      <c r="C76" s="9" t="s">
        <v>2961</v>
      </c>
      <c r="D76" s="11" t="s">
        <v>2962</v>
      </c>
      <c r="F76" s="9" t="s">
        <v>2963</v>
      </c>
      <c r="G76" s="6" t="s">
        <v>55</v>
      </c>
      <c r="H76" s="6" t="s">
        <v>84</v>
      </c>
      <c r="I76" s="6" t="s">
        <v>101</v>
      </c>
      <c r="J76" s="6" t="s">
        <v>45</v>
      </c>
      <c r="K76" s="6" t="s">
        <v>92</v>
      </c>
      <c r="L76" s="6" t="s">
        <v>48</v>
      </c>
      <c r="M76" s="6" t="s">
        <v>48</v>
      </c>
      <c r="N76" s="6" t="s">
        <v>48</v>
      </c>
      <c r="O76" s="6" t="s">
        <v>48</v>
      </c>
      <c r="P76" s="9">
        <v>35.0</v>
      </c>
      <c r="Q76" s="9">
        <v>19.0</v>
      </c>
      <c r="R76" s="9">
        <v>0.0</v>
      </c>
    </row>
    <row r="77" ht="17.25" customHeight="1">
      <c r="A77" s="9" t="s">
        <v>2964</v>
      </c>
      <c r="B77" s="9" t="s">
        <v>2965</v>
      </c>
      <c r="C77" s="8" t="s">
        <v>2966</v>
      </c>
      <c r="D77" s="11" t="s">
        <v>2962</v>
      </c>
      <c r="F77" s="9"/>
      <c r="G77" s="6" t="s">
        <v>69</v>
      </c>
      <c r="H77" s="6" t="s">
        <v>140</v>
      </c>
      <c r="I77" s="6" t="s">
        <v>141</v>
      </c>
      <c r="J77" s="6" t="s">
        <v>142</v>
      </c>
      <c r="K77" s="6" t="s">
        <v>71</v>
      </c>
      <c r="L77" s="6" t="s">
        <v>48</v>
      </c>
      <c r="M77" s="6" t="s">
        <v>48</v>
      </c>
      <c r="N77" s="6" t="s">
        <v>48</v>
      </c>
      <c r="O77" s="6" t="s">
        <v>48</v>
      </c>
      <c r="P77" s="9">
        <v>1.0</v>
      </c>
      <c r="Q77" s="9">
        <v>1.0</v>
      </c>
      <c r="R77" s="9">
        <v>0.0</v>
      </c>
    </row>
    <row r="78" ht="14.25" customHeight="1">
      <c r="A78" s="9" t="s">
        <v>2967</v>
      </c>
      <c r="B78" s="9" t="s">
        <v>2704</v>
      </c>
      <c r="C78" s="9" t="s">
        <v>708</v>
      </c>
      <c r="D78" s="11" t="s">
        <v>2968</v>
      </c>
      <c r="F78" s="9"/>
      <c r="G78" s="6" t="s">
        <v>69</v>
      </c>
      <c r="H78" s="6" t="s">
        <v>70</v>
      </c>
      <c r="I78" s="6" t="s">
        <v>151</v>
      </c>
      <c r="J78" s="6" t="s">
        <v>45</v>
      </c>
      <c r="K78" s="6" t="s">
        <v>92</v>
      </c>
      <c r="L78" s="6" t="s">
        <v>48</v>
      </c>
      <c r="M78" s="6" t="s">
        <v>2707</v>
      </c>
      <c r="N78" s="6" t="s">
        <v>48</v>
      </c>
      <c r="O78" s="6" t="s">
        <v>48</v>
      </c>
      <c r="P78" s="9">
        <v>15.0</v>
      </c>
      <c r="Q78" s="9">
        <v>6.0</v>
      </c>
      <c r="R78" s="9">
        <v>1.0</v>
      </c>
    </row>
    <row r="79" ht="14.25" customHeight="1">
      <c r="A79" s="9" t="s">
        <v>2969</v>
      </c>
      <c r="B79" s="9" t="s">
        <v>2970</v>
      </c>
      <c r="C79" s="9" t="s">
        <v>2971</v>
      </c>
      <c r="D79" s="11" t="s">
        <v>2972</v>
      </c>
      <c r="F79" s="9" t="s">
        <v>2973</v>
      </c>
      <c r="G79" s="6" t="s">
        <v>69</v>
      </c>
      <c r="H79" s="6" t="s">
        <v>70</v>
      </c>
      <c r="I79" s="6" t="s">
        <v>74</v>
      </c>
      <c r="J79" s="6" t="s">
        <v>45</v>
      </c>
      <c r="K79" s="6" t="s">
        <v>92</v>
      </c>
      <c r="L79" s="6" t="s">
        <v>2974</v>
      </c>
      <c r="M79" s="6" t="s">
        <v>87</v>
      </c>
      <c r="N79" s="6" t="s">
        <v>48</v>
      </c>
      <c r="O79" s="6" t="s">
        <v>48</v>
      </c>
      <c r="P79" s="9">
        <v>87.0</v>
      </c>
      <c r="Q79" s="9">
        <v>43.0</v>
      </c>
      <c r="R79" s="9">
        <v>6.0</v>
      </c>
    </row>
    <row r="80" ht="14.25" customHeight="1">
      <c r="A80" s="9" t="s">
        <v>2975</v>
      </c>
      <c r="B80" s="9" t="s">
        <v>2929</v>
      </c>
      <c r="C80" s="9" t="s">
        <v>2976</v>
      </c>
      <c r="D80" s="11" t="s">
        <v>2972</v>
      </c>
      <c r="F80" s="9" t="s">
        <v>2977</v>
      </c>
      <c r="G80" s="6" t="s">
        <v>69</v>
      </c>
      <c r="H80" s="6" t="s">
        <v>70</v>
      </c>
      <c r="I80" s="6" t="s">
        <v>101</v>
      </c>
      <c r="J80" s="6" t="s">
        <v>45</v>
      </c>
      <c r="K80" s="6" t="s">
        <v>46</v>
      </c>
      <c r="L80" s="6" t="s">
        <v>48</v>
      </c>
      <c r="M80" s="6" t="s">
        <v>2978</v>
      </c>
      <c r="N80" s="6" t="s">
        <v>48</v>
      </c>
      <c r="O80" s="6" t="s">
        <v>48</v>
      </c>
      <c r="P80" s="9">
        <v>14.0</v>
      </c>
      <c r="Q80" s="9">
        <v>8.0</v>
      </c>
      <c r="R80" s="9">
        <v>0.0</v>
      </c>
    </row>
    <row r="81" ht="14.25" customHeight="1">
      <c r="A81" s="9" t="s">
        <v>2979</v>
      </c>
      <c r="B81" s="9" t="s">
        <v>2696</v>
      </c>
      <c r="C81" s="9" t="s">
        <v>2980</v>
      </c>
      <c r="D81" s="11" t="s">
        <v>2981</v>
      </c>
      <c r="F81" s="9"/>
      <c r="G81" s="6" t="s">
        <v>69</v>
      </c>
      <c r="H81" s="6" t="s">
        <v>70</v>
      </c>
      <c r="I81" s="6" t="s">
        <v>151</v>
      </c>
      <c r="J81" s="6" t="s">
        <v>45</v>
      </c>
      <c r="K81" s="6" t="s">
        <v>46</v>
      </c>
      <c r="L81" s="6" t="s">
        <v>48</v>
      </c>
      <c r="M81" s="6" t="s">
        <v>447</v>
      </c>
      <c r="N81" s="6" t="s">
        <v>48</v>
      </c>
      <c r="O81" s="6" t="s">
        <v>48</v>
      </c>
      <c r="P81" s="9">
        <v>49.0</v>
      </c>
      <c r="Q81" s="9">
        <v>5.0</v>
      </c>
      <c r="R81" s="9">
        <v>2.0</v>
      </c>
    </row>
    <row r="82" ht="14.25" customHeight="1">
      <c r="A82" s="9" t="s">
        <v>2982</v>
      </c>
      <c r="B82" s="9" t="s">
        <v>2696</v>
      </c>
      <c r="C82" s="9" t="s">
        <v>2983</v>
      </c>
      <c r="D82" s="11" t="s">
        <v>2984</v>
      </c>
      <c r="F82" s="9" t="s">
        <v>2985</v>
      </c>
      <c r="G82" s="6" t="s">
        <v>55</v>
      </c>
      <c r="H82" s="6" t="s">
        <v>56</v>
      </c>
      <c r="I82" s="6" t="s">
        <v>151</v>
      </c>
      <c r="J82" s="6" t="s">
        <v>45</v>
      </c>
      <c r="K82" s="6" t="s">
        <v>46</v>
      </c>
      <c r="L82" s="6" t="s">
        <v>48</v>
      </c>
      <c r="M82" s="6" t="s">
        <v>502</v>
      </c>
      <c r="N82" s="6" t="s">
        <v>48</v>
      </c>
      <c r="O82" s="6" t="s">
        <v>48</v>
      </c>
      <c r="P82" s="9">
        <v>80.0</v>
      </c>
      <c r="Q82" s="9">
        <v>21.0</v>
      </c>
      <c r="R82" s="9">
        <v>1.0</v>
      </c>
    </row>
    <row r="83" ht="14.25" customHeight="1">
      <c r="A83" s="9" t="s">
        <v>2986</v>
      </c>
      <c r="B83" s="9" t="s">
        <v>2987</v>
      </c>
      <c r="C83" s="9" t="s">
        <v>2988</v>
      </c>
      <c r="D83" s="11" t="s">
        <v>2989</v>
      </c>
      <c r="F83" s="9"/>
      <c r="G83" s="6" t="s">
        <v>69</v>
      </c>
      <c r="H83" s="6" t="s">
        <v>140</v>
      </c>
      <c r="I83" s="6" t="s">
        <v>141</v>
      </c>
      <c r="J83" s="6" t="s">
        <v>142</v>
      </c>
      <c r="K83" s="6" t="s">
        <v>46</v>
      </c>
      <c r="L83" s="6" t="s">
        <v>2990</v>
      </c>
      <c r="M83" s="6" t="s">
        <v>48</v>
      </c>
      <c r="N83" s="6" t="s">
        <v>48</v>
      </c>
      <c r="O83" s="6" t="s">
        <v>48</v>
      </c>
      <c r="P83" s="9">
        <v>10.0</v>
      </c>
      <c r="Q83" s="9">
        <v>11.0</v>
      </c>
      <c r="R83" s="9">
        <v>0.0</v>
      </c>
    </row>
    <row r="84" ht="14.25" customHeight="1">
      <c r="A84" s="9" t="s">
        <v>2991</v>
      </c>
      <c r="B84" s="9" t="s">
        <v>1383</v>
      </c>
      <c r="C84" s="9" t="s">
        <v>1384</v>
      </c>
      <c r="D84" s="11" t="s">
        <v>2992</v>
      </c>
      <c r="F84" s="9"/>
      <c r="G84" s="6" t="s">
        <v>69</v>
      </c>
      <c r="H84" s="6" t="s">
        <v>140</v>
      </c>
      <c r="I84" s="6" t="s">
        <v>141</v>
      </c>
      <c r="J84" s="6" t="s">
        <v>142</v>
      </c>
      <c r="K84" s="6" t="s">
        <v>46</v>
      </c>
      <c r="L84" s="6" t="s">
        <v>1142</v>
      </c>
      <c r="M84" s="6" t="s">
        <v>48</v>
      </c>
      <c r="N84" s="6" t="s">
        <v>48</v>
      </c>
      <c r="O84" s="6" t="s">
        <v>48</v>
      </c>
      <c r="P84" s="9">
        <v>6.0</v>
      </c>
      <c r="Q84" s="9">
        <v>4.0</v>
      </c>
      <c r="R84" s="9">
        <v>1.0</v>
      </c>
    </row>
    <row r="85" ht="14.25" customHeight="1">
      <c r="A85" s="9" t="s">
        <v>2993</v>
      </c>
      <c r="B85" s="9" t="s">
        <v>2696</v>
      </c>
      <c r="C85" s="9" t="s">
        <v>2994</v>
      </c>
      <c r="D85" s="11" t="s">
        <v>2995</v>
      </c>
      <c r="F85" s="9"/>
      <c r="G85" s="6" t="s">
        <v>69</v>
      </c>
      <c r="H85" s="6" t="s">
        <v>70</v>
      </c>
      <c r="I85" s="6" t="s">
        <v>151</v>
      </c>
      <c r="J85" s="6" t="s">
        <v>45</v>
      </c>
      <c r="K85" s="6" t="s">
        <v>46</v>
      </c>
      <c r="L85" s="6" t="s">
        <v>48</v>
      </c>
      <c r="M85" s="6" t="s">
        <v>2996</v>
      </c>
      <c r="N85" s="6" t="s">
        <v>48</v>
      </c>
      <c r="O85" s="6" t="s">
        <v>2997</v>
      </c>
      <c r="P85" s="9">
        <v>41.0</v>
      </c>
      <c r="Q85" s="9">
        <v>1.0</v>
      </c>
      <c r="R85" s="9">
        <v>0.0</v>
      </c>
    </row>
    <row r="86" ht="14.25" customHeight="1">
      <c r="A86" s="9" t="s">
        <v>2998</v>
      </c>
      <c r="B86" s="9" t="s">
        <v>138</v>
      </c>
      <c r="C86" s="9" t="s">
        <v>2999</v>
      </c>
      <c r="D86" s="11" t="s">
        <v>3000</v>
      </c>
      <c r="F86" s="9"/>
      <c r="G86" s="6" t="s">
        <v>42</v>
      </c>
      <c r="H86" s="6" t="s">
        <v>43</v>
      </c>
      <c r="I86" s="6" t="s">
        <v>959</v>
      </c>
      <c r="J86" s="6" t="s">
        <v>719</v>
      </c>
      <c r="K86" s="6" t="s">
        <v>92</v>
      </c>
      <c r="L86" s="6" t="s">
        <v>48</v>
      </c>
      <c r="M86" s="6" t="s">
        <v>48</v>
      </c>
      <c r="N86" s="6" t="s">
        <v>48</v>
      </c>
      <c r="O86" s="6" t="s">
        <v>48</v>
      </c>
      <c r="P86" s="9">
        <v>77.0</v>
      </c>
      <c r="Q86" s="9">
        <v>41.0</v>
      </c>
      <c r="R86" s="9">
        <v>0.0</v>
      </c>
    </row>
    <row r="87" ht="14.25" customHeight="1">
      <c r="A87" s="9" t="s">
        <v>3001</v>
      </c>
      <c r="B87" s="9" t="s">
        <v>2736</v>
      </c>
      <c r="C87" s="9" t="s">
        <v>3002</v>
      </c>
      <c r="D87" s="11" t="s">
        <v>3000</v>
      </c>
      <c r="F87" s="9" t="s">
        <v>3003</v>
      </c>
      <c r="G87" s="6" t="s">
        <v>69</v>
      </c>
      <c r="H87" s="6" t="s">
        <v>70</v>
      </c>
      <c r="I87" s="6" t="s">
        <v>74</v>
      </c>
      <c r="J87" s="6" t="s">
        <v>45</v>
      </c>
      <c r="K87" s="6" t="s">
        <v>46</v>
      </c>
      <c r="L87" s="6" t="s">
        <v>48</v>
      </c>
      <c r="M87" s="6" t="s">
        <v>48</v>
      </c>
      <c r="N87" s="6" t="s">
        <v>48</v>
      </c>
      <c r="O87" s="6" t="s">
        <v>48</v>
      </c>
      <c r="P87" s="9">
        <v>129.0</v>
      </c>
      <c r="Q87" s="9">
        <v>93.0</v>
      </c>
      <c r="R87" s="9">
        <v>4.0</v>
      </c>
    </row>
    <row r="88" ht="14.25" customHeight="1">
      <c r="A88" s="9" t="s">
        <v>3004</v>
      </c>
      <c r="B88" s="9" t="s">
        <v>1464</v>
      </c>
      <c r="C88" s="9" t="s">
        <v>3005</v>
      </c>
      <c r="D88" s="11" t="s">
        <v>3006</v>
      </c>
      <c r="F88" s="9" t="s">
        <v>3007</v>
      </c>
      <c r="G88" s="6" t="s">
        <v>69</v>
      </c>
      <c r="H88" s="6" t="s">
        <v>70</v>
      </c>
      <c r="I88" s="6" t="s">
        <v>91</v>
      </c>
      <c r="J88" s="6" t="s">
        <v>45</v>
      </c>
      <c r="K88" s="6" t="s">
        <v>46</v>
      </c>
      <c r="L88" s="6" t="s">
        <v>48</v>
      </c>
      <c r="M88" s="6" t="s">
        <v>48</v>
      </c>
      <c r="N88" s="6" t="s">
        <v>48</v>
      </c>
      <c r="O88" s="6" t="s">
        <v>48</v>
      </c>
      <c r="P88" s="9">
        <v>34.0</v>
      </c>
      <c r="Q88" s="9">
        <v>7.0</v>
      </c>
      <c r="R88" s="9">
        <v>0.0</v>
      </c>
    </row>
    <row r="89" ht="14.25" customHeight="1">
      <c r="A89" s="9" t="s">
        <v>3008</v>
      </c>
      <c r="B89" s="9" t="s">
        <v>2696</v>
      </c>
      <c r="C89" s="9" t="s">
        <v>3009</v>
      </c>
      <c r="D89" s="11" t="s">
        <v>3010</v>
      </c>
      <c r="F89" s="9"/>
      <c r="G89" s="6" t="s">
        <v>69</v>
      </c>
      <c r="H89" s="6" t="s">
        <v>140</v>
      </c>
      <c r="I89" s="6" t="s">
        <v>141</v>
      </c>
      <c r="J89" s="6" t="s">
        <v>142</v>
      </c>
      <c r="K89" s="6" t="s">
        <v>46</v>
      </c>
      <c r="L89" s="6" t="s">
        <v>48</v>
      </c>
      <c r="M89" s="6" t="s">
        <v>48</v>
      </c>
      <c r="N89" s="6" t="s">
        <v>48</v>
      </c>
      <c r="O89" s="6" t="s">
        <v>48</v>
      </c>
      <c r="P89" s="9">
        <v>20.0</v>
      </c>
      <c r="Q89" s="9">
        <v>34.0</v>
      </c>
      <c r="R89" s="9">
        <v>1.0</v>
      </c>
    </row>
    <row r="90" ht="14.25" customHeight="1">
      <c r="A90" s="9" t="s">
        <v>3011</v>
      </c>
      <c r="B90" s="9" t="s">
        <v>2696</v>
      </c>
      <c r="C90" s="9" t="s">
        <v>3012</v>
      </c>
      <c r="D90" s="11" t="s">
        <v>3013</v>
      </c>
      <c r="F90" s="9"/>
      <c r="G90" s="6" t="s">
        <v>55</v>
      </c>
      <c r="H90" s="6" t="s">
        <v>130</v>
      </c>
      <c r="I90" s="6" t="s">
        <v>57</v>
      </c>
      <c r="J90" s="6" t="s">
        <v>58</v>
      </c>
      <c r="K90" s="6" t="s">
        <v>92</v>
      </c>
      <c r="L90" s="6" t="s">
        <v>48</v>
      </c>
      <c r="M90" s="6" t="s">
        <v>502</v>
      </c>
      <c r="N90" s="6" t="s">
        <v>48</v>
      </c>
      <c r="O90" s="6" t="s">
        <v>48</v>
      </c>
      <c r="P90" s="9">
        <v>47.0</v>
      </c>
      <c r="Q90" s="9">
        <v>36.0</v>
      </c>
      <c r="R90" s="9">
        <v>1.0</v>
      </c>
    </row>
    <row r="91" ht="14.25" customHeight="1">
      <c r="A91" s="9" t="s">
        <v>3014</v>
      </c>
      <c r="B91" s="9" t="s">
        <v>138</v>
      </c>
      <c r="C91" s="9" t="s">
        <v>3015</v>
      </c>
      <c r="D91" s="11" t="s">
        <v>3016</v>
      </c>
      <c r="F91" s="9"/>
      <c r="G91" s="6" t="s">
        <v>69</v>
      </c>
      <c r="H91" s="6" t="s">
        <v>70</v>
      </c>
      <c r="I91" s="6" t="s">
        <v>452</v>
      </c>
      <c r="J91" s="6" t="s">
        <v>45</v>
      </c>
      <c r="K91" s="6" t="s">
        <v>46</v>
      </c>
      <c r="L91" s="6" t="s">
        <v>48</v>
      </c>
      <c r="M91" s="6" t="s">
        <v>3017</v>
      </c>
      <c r="N91" s="6" t="s">
        <v>48</v>
      </c>
      <c r="O91" s="6" t="s">
        <v>201</v>
      </c>
      <c r="P91" s="9">
        <v>12.0</v>
      </c>
      <c r="Q91" s="9">
        <v>22.0</v>
      </c>
      <c r="R91" s="9">
        <v>0.0</v>
      </c>
    </row>
    <row r="92" ht="14.25" customHeight="1">
      <c r="A92" s="9" t="s">
        <v>3018</v>
      </c>
      <c r="B92" s="9" t="s">
        <v>2696</v>
      </c>
      <c r="C92" s="9" t="s">
        <v>3019</v>
      </c>
      <c r="D92" s="11" t="s">
        <v>3016</v>
      </c>
      <c r="F92" s="9"/>
      <c r="G92" s="6" t="s">
        <v>55</v>
      </c>
      <c r="H92" s="6" t="s">
        <v>130</v>
      </c>
      <c r="I92" s="6" t="s">
        <v>151</v>
      </c>
      <c r="J92" s="6" t="s">
        <v>45</v>
      </c>
      <c r="K92" s="6" t="s">
        <v>92</v>
      </c>
      <c r="L92" s="6" t="s">
        <v>48</v>
      </c>
      <c r="M92" s="6" t="s">
        <v>87</v>
      </c>
      <c r="N92" s="6" t="s">
        <v>48</v>
      </c>
      <c r="O92" s="6" t="s">
        <v>48</v>
      </c>
      <c r="P92" s="9">
        <v>54.0</v>
      </c>
      <c r="Q92" s="9">
        <v>12.0</v>
      </c>
      <c r="R92" s="9">
        <v>1.0</v>
      </c>
    </row>
    <row r="93" ht="14.25" customHeight="1">
      <c r="A93" s="9" t="s">
        <v>3020</v>
      </c>
      <c r="B93" s="9" t="s">
        <v>138</v>
      </c>
      <c r="C93" s="9" t="s">
        <v>3021</v>
      </c>
      <c r="D93" s="11" t="s">
        <v>3022</v>
      </c>
      <c r="F93" s="9" t="s">
        <v>3023</v>
      </c>
      <c r="G93" s="6" t="s">
        <v>69</v>
      </c>
      <c r="H93" s="6" t="s">
        <v>140</v>
      </c>
      <c r="I93" s="6" t="s">
        <v>141</v>
      </c>
      <c r="J93" s="6" t="s">
        <v>142</v>
      </c>
      <c r="K93" s="6" t="s">
        <v>46</v>
      </c>
      <c r="L93" s="6" t="s">
        <v>48</v>
      </c>
      <c r="M93" s="6" t="s">
        <v>48</v>
      </c>
      <c r="N93" s="6" t="s">
        <v>48</v>
      </c>
      <c r="O93" s="6" t="s">
        <v>48</v>
      </c>
      <c r="P93" s="9">
        <v>20.0</v>
      </c>
      <c r="Q93" s="9">
        <v>29.0</v>
      </c>
      <c r="R93" s="9">
        <v>0.0</v>
      </c>
    </row>
    <row r="94" ht="14.25" customHeight="1">
      <c r="A94" s="9" t="s">
        <v>3024</v>
      </c>
      <c r="B94" s="9" t="s">
        <v>2696</v>
      </c>
      <c r="C94" s="9" t="s">
        <v>3025</v>
      </c>
      <c r="D94" s="11" t="s">
        <v>3022</v>
      </c>
      <c r="F94" s="9"/>
      <c r="G94" s="6" t="s">
        <v>69</v>
      </c>
      <c r="H94" s="6" t="s">
        <v>140</v>
      </c>
      <c r="I94" s="6" t="s">
        <v>141</v>
      </c>
      <c r="J94" s="6" t="s">
        <v>142</v>
      </c>
      <c r="K94" s="6" t="s">
        <v>46</v>
      </c>
      <c r="L94" s="6" t="s">
        <v>48</v>
      </c>
      <c r="M94" s="6" t="s">
        <v>48</v>
      </c>
      <c r="N94" s="6" t="s">
        <v>48</v>
      </c>
      <c r="O94" s="6" t="s">
        <v>48</v>
      </c>
      <c r="P94" s="9">
        <v>14.0</v>
      </c>
      <c r="Q94" s="9">
        <v>0.0</v>
      </c>
      <c r="R94" s="9">
        <v>0.0</v>
      </c>
    </row>
    <row r="95" ht="14.25" customHeight="1">
      <c r="A95" s="9" t="s">
        <v>3026</v>
      </c>
      <c r="B95" s="9" t="s">
        <v>2696</v>
      </c>
      <c r="C95" s="9" t="s">
        <v>3027</v>
      </c>
      <c r="D95" s="11" t="s">
        <v>3028</v>
      </c>
      <c r="F95" s="9"/>
      <c r="G95" s="6" t="s">
        <v>69</v>
      </c>
      <c r="H95" s="6" t="s">
        <v>70</v>
      </c>
      <c r="I95" s="6" t="s">
        <v>101</v>
      </c>
      <c r="J95" s="6" t="s">
        <v>45</v>
      </c>
      <c r="K95" s="6" t="s">
        <v>46</v>
      </c>
      <c r="L95" s="6" t="s">
        <v>48</v>
      </c>
      <c r="M95" s="6" t="s">
        <v>283</v>
      </c>
      <c r="N95" s="6" t="s">
        <v>48</v>
      </c>
      <c r="O95" s="6" t="s">
        <v>3029</v>
      </c>
      <c r="P95" s="9">
        <v>18.0</v>
      </c>
      <c r="Q95" s="9">
        <v>1.0</v>
      </c>
      <c r="R95" s="9">
        <v>0.0</v>
      </c>
    </row>
    <row r="96" ht="14.25" customHeight="1">
      <c r="A96" s="9" t="s">
        <v>3030</v>
      </c>
      <c r="B96" s="9" t="s">
        <v>138</v>
      </c>
      <c r="C96" s="9" t="s">
        <v>3031</v>
      </c>
      <c r="D96" s="11" t="s">
        <v>3032</v>
      </c>
      <c r="F96" s="9"/>
      <c r="G96" s="6" t="s">
        <v>69</v>
      </c>
      <c r="H96" s="6" t="s">
        <v>140</v>
      </c>
      <c r="I96" s="6" t="s">
        <v>141</v>
      </c>
      <c r="J96" s="6" t="s">
        <v>142</v>
      </c>
      <c r="K96" s="6" t="s">
        <v>46</v>
      </c>
      <c r="L96" s="6" t="s">
        <v>48</v>
      </c>
      <c r="M96" s="6" t="s">
        <v>48</v>
      </c>
      <c r="N96" s="6" t="s">
        <v>48</v>
      </c>
      <c r="O96" s="6" t="s">
        <v>48</v>
      </c>
      <c r="P96" s="9">
        <v>1.0</v>
      </c>
      <c r="Q96" s="9">
        <v>8.0</v>
      </c>
      <c r="R96" s="9">
        <v>0.0</v>
      </c>
    </row>
    <row r="97" ht="14.25" customHeight="1">
      <c r="A97" s="9" t="s">
        <v>3033</v>
      </c>
      <c r="B97" s="9" t="s">
        <v>3034</v>
      </c>
      <c r="C97" s="9" t="s">
        <v>3035</v>
      </c>
      <c r="D97" s="11" t="s">
        <v>3036</v>
      </c>
      <c r="F97" s="9"/>
      <c r="G97" s="6" t="s">
        <v>69</v>
      </c>
      <c r="H97" s="6" t="s">
        <v>140</v>
      </c>
      <c r="I97" s="6" t="s">
        <v>141</v>
      </c>
      <c r="J97" s="6" t="s">
        <v>142</v>
      </c>
      <c r="K97" s="6" t="s">
        <v>46</v>
      </c>
      <c r="L97" s="6" t="s">
        <v>48</v>
      </c>
      <c r="M97" s="6" t="s">
        <v>48</v>
      </c>
      <c r="N97" s="6" t="s">
        <v>48</v>
      </c>
      <c r="O97" s="6" t="s">
        <v>3037</v>
      </c>
      <c r="P97" s="9">
        <v>3.0</v>
      </c>
      <c r="Q97" s="9">
        <v>22.0</v>
      </c>
      <c r="R97" s="9">
        <v>0.0</v>
      </c>
    </row>
    <row r="98" ht="14.25" customHeight="1">
      <c r="A98" s="9" t="s">
        <v>3038</v>
      </c>
      <c r="B98" s="9" t="s">
        <v>138</v>
      </c>
      <c r="C98" s="9" t="s">
        <v>3039</v>
      </c>
      <c r="D98" s="11" t="s">
        <v>3036</v>
      </c>
      <c r="F98" s="9" t="s">
        <v>3040</v>
      </c>
      <c r="G98" s="6" t="s">
        <v>69</v>
      </c>
      <c r="H98" s="6" t="s">
        <v>140</v>
      </c>
      <c r="I98" s="6" t="s">
        <v>141</v>
      </c>
      <c r="J98" s="6" t="s">
        <v>142</v>
      </c>
      <c r="K98" s="6" t="s">
        <v>92</v>
      </c>
      <c r="L98" s="6" t="s">
        <v>48</v>
      </c>
      <c r="M98" s="6" t="s">
        <v>1053</v>
      </c>
      <c r="N98" s="6" t="s">
        <v>48</v>
      </c>
      <c r="O98" s="6" t="s">
        <v>48</v>
      </c>
      <c r="P98" s="9">
        <v>108.0</v>
      </c>
      <c r="Q98" s="9">
        <v>68.0</v>
      </c>
      <c r="R98" s="9">
        <v>2.0</v>
      </c>
    </row>
    <row r="99" ht="14.25" customHeight="1">
      <c r="A99" s="9" t="s">
        <v>3041</v>
      </c>
      <c r="B99" s="9" t="s">
        <v>138</v>
      </c>
      <c r="C99" s="9" t="s">
        <v>3042</v>
      </c>
      <c r="D99" s="11" t="s">
        <v>3036</v>
      </c>
      <c r="F99" s="9"/>
      <c r="G99" s="6" t="s">
        <v>69</v>
      </c>
      <c r="H99" s="6" t="s">
        <v>140</v>
      </c>
      <c r="I99" s="6" t="s">
        <v>141</v>
      </c>
      <c r="J99" s="6" t="s">
        <v>142</v>
      </c>
      <c r="K99" s="6" t="s">
        <v>92</v>
      </c>
      <c r="L99" s="6" t="s">
        <v>48</v>
      </c>
      <c r="M99" s="6" t="s">
        <v>3043</v>
      </c>
      <c r="N99" s="6" t="s">
        <v>48</v>
      </c>
      <c r="O99" s="6" t="s">
        <v>48</v>
      </c>
      <c r="P99" s="9">
        <v>5.0</v>
      </c>
      <c r="Q99" s="9">
        <v>11.0</v>
      </c>
      <c r="R99" s="9">
        <v>0.0</v>
      </c>
    </row>
    <row r="100" ht="14.25" customHeight="1">
      <c r="A100" s="9" t="s">
        <v>3044</v>
      </c>
      <c r="B100" s="9" t="s">
        <v>3045</v>
      </c>
      <c r="C100" s="9" t="s">
        <v>3046</v>
      </c>
      <c r="D100" s="11" t="s">
        <v>3047</v>
      </c>
      <c r="F100" s="9"/>
      <c r="G100" s="6" t="s">
        <v>69</v>
      </c>
      <c r="H100" s="6" t="s">
        <v>140</v>
      </c>
      <c r="I100" s="6" t="s">
        <v>141</v>
      </c>
      <c r="J100" s="6" t="s">
        <v>142</v>
      </c>
      <c r="K100" s="6" t="s">
        <v>46</v>
      </c>
      <c r="L100" s="6" t="s">
        <v>3048</v>
      </c>
      <c r="M100" s="6" t="s">
        <v>87</v>
      </c>
      <c r="N100" s="6" t="s">
        <v>48</v>
      </c>
      <c r="O100" s="6" t="s">
        <v>48</v>
      </c>
      <c r="P100" s="9">
        <v>0.0</v>
      </c>
      <c r="Q100" s="9">
        <v>3.0</v>
      </c>
      <c r="R100" s="9">
        <v>0.0</v>
      </c>
    </row>
    <row r="101" ht="14.25" customHeight="1">
      <c r="A101" s="9" t="s">
        <v>3049</v>
      </c>
      <c r="B101" s="9" t="s">
        <v>138</v>
      </c>
      <c r="C101" s="9" t="s">
        <v>3050</v>
      </c>
      <c r="D101" s="11" t="s">
        <v>3047</v>
      </c>
      <c r="F101" s="9" t="s">
        <v>3051</v>
      </c>
      <c r="G101" s="6" t="s">
        <v>69</v>
      </c>
      <c r="H101" s="6" t="s">
        <v>140</v>
      </c>
      <c r="I101" s="6" t="s">
        <v>85</v>
      </c>
      <c r="J101" s="6" t="s">
        <v>142</v>
      </c>
      <c r="K101" s="6" t="s">
        <v>46</v>
      </c>
      <c r="L101" s="6" t="s">
        <v>48</v>
      </c>
      <c r="M101" s="6" t="s">
        <v>48</v>
      </c>
      <c r="N101" s="6" t="s">
        <v>48</v>
      </c>
      <c r="O101" s="6" t="s">
        <v>48</v>
      </c>
      <c r="P101" s="9">
        <v>10.0</v>
      </c>
      <c r="Q101" s="9">
        <v>16.0</v>
      </c>
      <c r="R101" s="9">
        <v>0.0</v>
      </c>
    </row>
    <row r="102" ht="14.25" customHeight="1">
      <c r="A102" s="9" t="s">
        <v>3052</v>
      </c>
      <c r="B102" s="9" t="s">
        <v>3053</v>
      </c>
      <c r="C102" s="9" t="s">
        <v>3054</v>
      </c>
      <c r="D102" s="11" t="s">
        <v>3055</v>
      </c>
      <c r="F102" s="9"/>
      <c r="G102" s="6" t="s">
        <v>69</v>
      </c>
      <c r="H102" s="6" t="s">
        <v>140</v>
      </c>
      <c r="I102" s="6" t="s">
        <v>141</v>
      </c>
      <c r="J102" s="6" t="s">
        <v>142</v>
      </c>
      <c r="K102" s="6" t="s">
        <v>46</v>
      </c>
      <c r="L102" s="6" t="s">
        <v>48</v>
      </c>
      <c r="M102" s="6" t="s">
        <v>48</v>
      </c>
      <c r="N102" s="6" t="s">
        <v>48</v>
      </c>
      <c r="O102" s="6" t="s">
        <v>48</v>
      </c>
      <c r="P102" s="9">
        <v>0.0</v>
      </c>
      <c r="Q102" s="9">
        <v>1.0</v>
      </c>
      <c r="R102" s="9">
        <v>0.0</v>
      </c>
    </row>
    <row r="103" ht="14.25" customHeight="1">
      <c r="A103" s="9" t="s">
        <v>3056</v>
      </c>
      <c r="B103" s="9" t="s">
        <v>2696</v>
      </c>
      <c r="C103" s="9" t="s">
        <v>3057</v>
      </c>
      <c r="D103" s="11" t="s">
        <v>3058</v>
      </c>
      <c r="F103" s="9"/>
      <c r="G103" s="6" t="s">
        <v>55</v>
      </c>
      <c r="H103" s="6" t="s">
        <v>130</v>
      </c>
      <c r="I103" s="6" t="s">
        <v>57</v>
      </c>
      <c r="J103" s="6" t="s">
        <v>58</v>
      </c>
      <c r="K103" s="6" t="s">
        <v>92</v>
      </c>
      <c r="L103" s="6" t="s">
        <v>48</v>
      </c>
      <c r="M103" s="6" t="s">
        <v>3059</v>
      </c>
      <c r="N103" s="6" t="s">
        <v>48</v>
      </c>
      <c r="O103" s="6" t="s">
        <v>3060</v>
      </c>
      <c r="P103" s="9">
        <v>7.0</v>
      </c>
      <c r="Q103" s="9">
        <v>0.0</v>
      </c>
      <c r="R103" s="9">
        <v>0.0</v>
      </c>
    </row>
    <row r="104" ht="14.25" customHeight="1">
      <c r="A104" s="9" t="s">
        <v>3061</v>
      </c>
      <c r="B104" s="9" t="s">
        <v>2905</v>
      </c>
      <c r="C104" s="9" t="s">
        <v>3062</v>
      </c>
      <c r="D104" s="11" t="s">
        <v>3058</v>
      </c>
      <c r="F104" s="9"/>
      <c r="G104" s="6" t="s">
        <v>69</v>
      </c>
      <c r="H104" s="6" t="s">
        <v>70</v>
      </c>
      <c r="I104" s="6" t="s">
        <v>91</v>
      </c>
      <c r="J104" s="6" t="s">
        <v>45</v>
      </c>
      <c r="K104" s="6" t="s">
        <v>92</v>
      </c>
      <c r="L104" s="6" t="s">
        <v>48</v>
      </c>
      <c r="M104" s="6" t="s">
        <v>48</v>
      </c>
      <c r="N104" s="6" t="s">
        <v>48</v>
      </c>
      <c r="O104" s="6" t="s">
        <v>48</v>
      </c>
      <c r="P104" s="9">
        <v>2.0</v>
      </c>
      <c r="Q104" s="9">
        <v>0.0</v>
      </c>
      <c r="R104" s="9">
        <v>0.0</v>
      </c>
    </row>
    <row r="105" ht="14.25" customHeight="1">
      <c r="A105" s="9" t="s">
        <v>3063</v>
      </c>
      <c r="B105" s="9" t="s">
        <v>3064</v>
      </c>
      <c r="C105" s="9" t="s">
        <v>3065</v>
      </c>
      <c r="D105" s="11" t="s">
        <v>3066</v>
      </c>
      <c r="F105" s="9"/>
      <c r="G105" s="6" t="s">
        <v>42</v>
      </c>
      <c r="H105" s="6" t="s">
        <v>140</v>
      </c>
      <c r="I105" s="6" t="s">
        <v>101</v>
      </c>
      <c r="J105" s="6" t="s">
        <v>142</v>
      </c>
      <c r="K105" s="6" t="s">
        <v>46</v>
      </c>
      <c r="L105" s="6" t="s">
        <v>48</v>
      </c>
      <c r="M105" s="6" t="s">
        <v>278</v>
      </c>
      <c r="N105" s="6" t="s">
        <v>48</v>
      </c>
      <c r="O105" s="6" t="s">
        <v>48</v>
      </c>
      <c r="P105" s="9">
        <v>1.0</v>
      </c>
      <c r="Q105" s="9">
        <v>1.0</v>
      </c>
      <c r="R105" s="9">
        <v>0.0</v>
      </c>
    </row>
    <row r="106" ht="14.25" customHeight="1">
      <c r="A106" s="9" t="s">
        <v>3067</v>
      </c>
      <c r="B106" s="9" t="s">
        <v>2696</v>
      </c>
      <c r="C106" s="9" t="s">
        <v>3068</v>
      </c>
      <c r="D106" s="11" t="s">
        <v>3066</v>
      </c>
      <c r="F106" s="9" t="s">
        <v>3069</v>
      </c>
      <c r="G106" s="6" t="s">
        <v>69</v>
      </c>
      <c r="H106" s="6" t="s">
        <v>70</v>
      </c>
      <c r="I106" s="6" t="s">
        <v>91</v>
      </c>
      <c r="J106" s="6" t="s">
        <v>45</v>
      </c>
      <c r="K106" s="6" t="s">
        <v>46</v>
      </c>
      <c r="L106" s="6" t="s">
        <v>48</v>
      </c>
      <c r="M106" s="6" t="s">
        <v>48</v>
      </c>
      <c r="N106" s="6" t="s">
        <v>48</v>
      </c>
      <c r="O106" s="6" t="s">
        <v>48</v>
      </c>
      <c r="P106" s="9">
        <v>45.0</v>
      </c>
      <c r="Q106" s="9">
        <v>4.0</v>
      </c>
      <c r="R106" s="9">
        <v>0.0</v>
      </c>
    </row>
    <row r="107" ht="14.25" customHeight="1">
      <c r="A107" s="9" t="s">
        <v>3070</v>
      </c>
      <c r="B107" s="9" t="s">
        <v>1816</v>
      </c>
      <c r="C107" s="9" t="s">
        <v>3071</v>
      </c>
      <c r="D107" s="11" t="s">
        <v>3072</v>
      </c>
      <c r="F107" s="9"/>
      <c r="G107" s="6" t="s">
        <v>69</v>
      </c>
      <c r="H107" s="6" t="s">
        <v>140</v>
      </c>
      <c r="I107" s="6" t="s">
        <v>141</v>
      </c>
      <c r="J107" s="6" t="s">
        <v>142</v>
      </c>
      <c r="K107" s="6" t="s">
        <v>46</v>
      </c>
      <c r="L107" s="6" t="s">
        <v>48</v>
      </c>
      <c r="M107" s="6" t="s">
        <v>48</v>
      </c>
      <c r="N107" s="6" t="s">
        <v>48</v>
      </c>
      <c r="O107" s="6" t="s">
        <v>48</v>
      </c>
      <c r="P107" s="9">
        <v>1.0</v>
      </c>
      <c r="Q107" s="9">
        <v>0.0</v>
      </c>
      <c r="R107" s="9">
        <v>0.0</v>
      </c>
    </row>
    <row r="108" ht="14.25" customHeight="1">
      <c r="A108" s="9" t="s">
        <v>3073</v>
      </c>
      <c r="B108" s="9" t="s">
        <v>2696</v>
      </c>
      <c r="C108" s="9" t="s">
        <v>3074</v>
      </c>
      <c r="D108" s="11" t="s">
        <v>3072</v>
      </c>
      <c r="F108" s="9"/>
      <c r="G108" s="6" t="s">
        <v>69</v>
      </c>
      <c r="H108" s="6" t="s">
        <v>70</v>
      </c>
      <c r="I108" s="6" t="s">
        <v>101</v>
      </c>
      <c r="J108" s="6" t="s">
        <v>45</v>
      </c>
      <c r="K108" s="6" t="s">
        <v>46</v>
      </c>
      <c r="L108" s="6" t="s">
        <v>48</v>
      </c>
      <c r="M108" s="6" t="s">
        <v>447</v>
      </c>
      <c r="N108" s="6" t="s">
        <v>48</v>
      </c>
      <c r="O108" s="6" t="s">
        <v>48</v>
      </c>
      <c r="P108" s="9">
        <v>42.0</v>
      </c>
      <c r="Q108" s="9">
        <v>4.0</v>
      </c>
      <c r="R108" s="9">
        <v>2.0</v>
      </c>
    </row>
    <row r="109" ht="14.25" customHeight="1">
      <c r="A109" s="9" t="s">
        <v>3075</v>
      </c>
      <c r="B109" s="9" t="s">
        <v>2696</v>
      </c>
      <c r="C109" s="9" t="s">
        <v>3076</v>
      </c>
      <c r="D109" s="11" t="s">
        <v>3072</v>
      </c>
      <c r="F109" s="9"/>
      <c r="G109" s="6" t="s">
        <v>69</v>
      </c>
      <c r="H109" s="6" t="s">
        <v>140</v>
      </c>
      <c r="I109" s="6" t="s">
        <v>141</v>
      </c>
      <c r="J109" s="6" t="s">
        <v>142</v>
      </c>
      <c r="K109" s="6" t="s">
        <v>46</v>
      </c>
      <c r="L109" s="6" t="s">
        <v>304</v>
      </c>
      <c r="M109" s="6" t="s">
        <v>3077</v>
      </c>
      <c r="N109" s="6" t="s">
        <v>48</v>
      </c>
      <c r="O109" s="6" t="s">
        <v>3078</v>
      </c>
      <c r="P109" s="9">
        <v>13.0</v>
      </c>
      <c r="Q109" s="9">
        <v>0.0</v>
      </c>
      <c r="R109" s="9">
        <v>0.0</v>
      </c>
    </row>
    <row r="110" ht="14.25" customHeight="1">
      <c r="A110" s="9" t="s">
        <v>3079</v>
      </c>
      <c r="B110" s="9" t="s">
        <v>2970</v>
      </c>
      <c r="C110" s="9" t="s">
        <v>3080</v>
      </c>
      <c r="D110" s="11" t="s">
        <v>3081</v>
      </c>
      <c r="F110" s="9"/>
      <c r="G110" s="6" t="s">
        <v>69</v>
      </c>
      <c r="H110" s="6" t="s">
        <v>140</v>
      </c>
      <c r="I110" s="6" t="s">
        <v>141</v>
      </c>
      <c r="J110" s="6" t="s">
        <v>142</v>
      </c>
      <c r="K110" s="6" t="s">
        <v>46</v>
      </c>
      <c r="L110" s="6" t="s">
        <v>48</v>
      </c>
      <c r="M110" s="6" t="s">
        <v>87</v>
      </c>
      <c r="N110" s="6" t="s">
        <v>48</v>
      </c>
      <c r="O110" s="6" t="s">
        <v>3082</v>
      </c>
      <c r="P110" s="9">
        <v>1.0</v>
      </c>
      <c r="Q110" s="9">
        <v>4.0</v>
      </c>
      <c r="R110" s="9">
        <v>0.0</v>
      </c>
    </row>
    <row r="111" ht="14.25" customHeight="1">
      <c r="A111" s="9" t="s">
        <v>3083</v>
      </c>
      <c r="B111" s="9" t="s">
        <v>3084</v>
      </c>
      <c r="C111" s="9" t="s">
        <v>3085</v>
      </c>
      <c r="D111" s="11" t="s">
        <v>3086</v>
      </c>
      <c r="F111" s="9"/>
      <c r="G111" s="6" t="s">
        <v>69</v>
      </c>
      <c r="H111" s="6" t="s">
        <v>70</v>
      </c>
      <c r="I111" s="6" t="s">
        <v>91</v>
      </c>
      <c r="J111" s="6" t="s">
        <v>45</v>
      </c>
      <c r="K111" s="6" t="s">
        <v>92</v>
      </c>
      <c r="L111" s="6" t="s">
        <v>48</v>
      </c>
      <c r="M111" s="6" t="s">
        <v>48</v>
      </c>
      <c r="N111" s="6" t="s">
        <v>48</v>
      </c>
      <c r="O111" s="6" t="s">
        <v>48</v>
      </c>
      <c r="P111" s="9">
        <v>3.0</v>
      </c>
      <c r="Q111" s="9">
        <v>0.0</v>
      </c>
      <c r="R111" s="9">
        <v>1.0</v>
      </c>
    </row>
    <row r="112" ht="14.25" customHeight="1">
      <c r="A112" s="9" t="s">
        <v>3087</v>
      </c>
      <c r="B112" s="9" t="s">
        <v>2696</v>
      </c>
      <c r="C112" s="9" t="s">
        <v>3088</v>
      </c>
      <c r="D112" s="11" t="s">
        <v>3089</v>
      </c>
      <c r="F112" s="9" t="s">
        <v>3090</v>
      </c>
      <c r="G112" s="6" t="s">
        <v>69</v>
      </c>
      <c r="H112" s="6" t="s">
        <v>70</v>
      </c>
      <c r="I112" s="6" t="s">
        <v>91</v>
      </c>
      <c r="J112" s="6" t="s">
        <v>45</v>
      </c>
      <c r="K112" s="6" t="s">
        <v>92</v>
      </c>
      <c r="L112" s="6" t="s">
        <v>48</v>
      </c>
      <c r="M112" s="6" t="s">
        <v>502</v>
      </c>
      <c r="N112" s="6" t="s">
        <v>48</v>
      </c>
      <c r="O112" s="6" t="s">
        <v>48</v>
      </c>
      <c r="P112" s="9">
        <v>102.0</v>
      </c>
      <c r="Q112" s="9">
        <v>43.0</v>
      </c>
      <c r="R112" s="9">
        <v>10.0</v>
      </c>
    </row>
    <row r="113" ht="14.25" customHeight="1">
      <c r="A113" s="9" t="s">
        <v>3091</v>
      </c>
      <c r="B113" s="9" t="s">
        <v>138</v>
      </c>
      <c r="C113" s="9" t="s">
        <v>3092</v>
      </c>
      <c r="D113" s="11" t="s">
        <v>3093</v>
      </c>
      <c r="F113" s="9"/>
      <c r="G113" s="6" t="s">
        <v>55</v>
      </c>
      <c r="H113" s="6" t="s">
        <v>56</v>
      </c>
      <c r="I113" s="6" t="s">
        <v>74</v>
      </c>
      <c r="J113" s="6" t="s">
        <v>45</v>
      </c>
      <c r="K113" s="6" t="s">
        <v>46</v>
      </c>
      <c r="L113" s="6" t="s">
        <v>48</v>
      </c>
      <c r="M113" s="6" t="s">
        <v>502</v>
      </c>
      <c r="N113" s="6" t="s">
        <v>48</v>
      </c>
      <c r="O113" s="6" t="s">
        <v>48</v>
      </c>
      <c r="P113" s="9">
        <v>15.0</v>
      </c>
      <c r="Q113" s="9">
        <v>37.0</v>
      </c>
      <c r="R113" s="9">
        <v>2.0</v>
      </c>
    </row>
    <row r="114" ht="14.25" customHeight="1">
      <c r="A114" s="9" t="s">
        <v>3094</v>
      </c>
      <c r="B114" s="9" t="s">
        <v>1464</v>
      </c>
      <c r="C114" s="9" t="s">
        <v>3095</v>
      </c>
      <c r="D114" s="11" t="s">
        <v>3096</v>
      </c>
      <c r="F114" s="9" t="s">
        <v>3097</v>
      </c>
      <c r="G114" s="6" t="s">
        <v>69</v>
      </c>
      <c r="H114" s="6" t="s">
        <v>70</v>
      </c>
      <c r="I114" s="6" t="s">
        <v>151</v>
      </c>
      <c r="J114" s="6" t="s">
        <v>45</v>
      </c>
      <c r="K114" s="6" t="s">
        <v>92</v>
      </c>
      <c r="L114" s="6" t="s">
        <v>48</v>
      </c>
      <c r="M114" s="6" t="s">
        <v>3098</v>
      </c>
      <c r="N114" s="6" t="s">
        <v>48</v>
      </c>
      <c r="O114" s="6" t="s">
        <v>48</v>
      </c>
      <c r="P114" s="9">
        <v>64.0</v>
      </c>
      <c r="Q114" s="9">
        <v>53.0</v>
      </c>
      <c r="R114" s="9">
        <v>1.0</v>
      </c>
    </row>
    <row r="115" ht="14.25" customHeight="1">
      <c r="A115" s="9" t="s">
        <v>3099</v>
      </c>
      <c r="B115" s="9" t="s">
        <v>138</v>
      </c>
      <c r="C115" s="9" t="s">
        <v>3100</v>
      </c>
      <c r="D115" s="11" t="s">
        <v>3096</v>
      </c>
      <c r="F115" s="9" t="s">
        <v>3101</v>
      </c>
      <c r="G115" s="6" t="s">
        <v>69</v>
      </c>
      <c r="H115" s="6" t="s">
        <v>70</v>
      </c>
      <c r="I115" s="6" t="s">
        <v>91</v>
      </c>
      <c r="J115" s="6" t="s">
        <v>45</v>
      </c>
      <c r="K115" s="6" t="s">
        <v>46</v>
      </c>
      <c r="L115" s="6" t="s">
        <v>48</v>
      </c>
      <c r="M115" s="6" t="s">
        <v>3102</v>
      </c>
      <c r="N115" s="6" t="s">
        <v>48</v>
      </c>
      <c r="O115" s="6" t="s">
        <v>1867</v>
      </c>
      <c r="P115" s="9">
        <v>13.0</v>
      </c>
      <c r="Q115" s="9">
        <v>6.0</v>
      </c>
      <c r="R115" s="9">
        <v>0.0</v>
      </c>
    </row>
    <row r="116" ht="14.25" customHeight="1">
      <c r="A116" s="9" t="s">
        <v>3103</v>
      </c>
      <c r="B116" s="9" t="s">
        <v>2696</v>
      </c>
      <c r="C116" s="9" t="s">
        <v>3104</v>
      </c>
      <c r="D116" s="11" t="s">
        <v>3105</v>
      </c>
      <c r="F116" s="9" t="s">
        <v>3106</v>
      </c>
      <c r="G116" s="6" t="s">
        <v>55</v>
      </c>
      <c r="H116" s="6" t="s">
        <v>130</v>
      </c>
      <c r="I116" s="6" t="s">
        <v>151</v>
      </c>
      <c r="J116" s="6" t="s">
        <v>45</v>
      </c>
      <c r="K116" s="6" t="s">
        <v>46</v>
      </c>
      <c r="L116" s="6" t="s">
        <v>48</v>
      </c>
      <c r="M116" s="6" t="s">
        <v>3107</v>
      </c>
      <c r="N116" s="6" t="s">
        <v>48</v>
      </c>
      <c r="O116" s="6" t="s">
        <v>48</v>
      </c>
      <c r="P116" s="9">
        <v>56.0</v>
      </c>
      <c r="Q116" s="9">
        <v>35.0</v>
      </c>
      <c r="R116" s="9">
        <v>1.0</v>
      </c>
    </row>
    <row r="117" ht="15.75" customHeight="1">
      <c r="A117" s="7" t="s">
        <v>3108</v>
      </c>
      <c r="B117" s="9" t="s">
        <v>2724</v>
      </c>
      <c r="C117" s="8" t="s">
        <v>3109</v>
      </c>
      <c r="D117" s="11" t="s">
        <v>3110</v>
      </c>
      <c r="F117" s="9"/>
      <c r="G117" s="6" t="s">
        <v>69</v>
      </c>
      <c r="H117" s="6" t="s">
        <v>70</v>
      </c>
      <c r="I117" s="6" t="s">
        <v>151</v>
      </c>
      <c r="J117" s="6" t="s">
        <v>45</v>
      </c>
      <c r="K117" s="6" t="s">
        <v>46</v>
      </c>
      <c r="L117" s="6" t="s">
        <v>48</v>
      </c>
      <c r="M117" s="6" t="s">
        <v>2257</v>
      </c>
      <c r="N117" s="6" t="s">
        <v>1562</v>
      </c>
      <c r="O117" s="6" t="s">
        <v>1475</v>
      </c>
      <c r="P117" s="9">
        <v>5.0</v>
      </c>
      <c r="Q117" s="9">
        <v>1.0</v>
      </c>
      <c r="R117" s="9">
        <v>0.0</v>
      </c>
    </row>
    <row r="118" ht="14.25" customHeight="1">
      <c r="A118" s="7" t="s">
        <v>3111</v>
      </c>
      <c r="B118" s="9" t="s">
        <v>2724</v>
      </c>
      <c r="C118" s="9" t="s">
        <v>3112</v>
      </c>
      <c r="D118" s="11" t="s">
        <v>3110</v>
      </c>
      <c r="F118" s="9"/>
      <c r="G118" s="6" t="s">
        <v>69</v>
      </c>
      <c r="H118" s="6" t="s">
        <v>70</v>
      </c>
      <c r="I118" s="6" t="s">
        <v>91</v>
      </c>
      <c r="J118" s="6" t="s">
        <v>58</v>
      </c>
      <c r="K118" s="6" t="s">
        <v>92</v>
      </c>
      <c r="L118" s="6" t="s">
        <v>48</v>
      </c>
      <c r="M118" s="6" t="s">
        <v>3113</v>
      </c>
      <c r="N118" s="6" t="s">
        <v>3114</v>
      </c>
      <c r="O118" s="6" t="s">
        <v>48</v>
      </c>
      <c r="P118" s="9">
        <v>5.0</v>
      </c>
      <c r="Q118" s="9">
        <v>0.0</v>
      </c>
      <c r="R118" s="9">
        <v>0.0</v>
      </c>
    </row>
    <row r="119" ht="14.25" customHeight="1">
      <c r="A119" s="9" t="s">
        <v>3115</v>
      </c>
      <c r="B119" s="9" t="s">
        <v>1433</v>
      </c>
      <c r="C119" s="9" t="s">
        <v>1434</v>
      </c>
      <c r="D119" s="11" t="s">
        <v>3116</v>
      </c>
      <c r="F119" s="9"/>
      <c r="G119" s="6" t="s">
        <v>69</v>
      </c>
      <c r="H119" s="6" t="s">
        <v>140</v>
      </c>
      <c r="I119" s="6" t="s">
        <v>101</v>
      </c>
      <c r="J119" s="6" t="s">
        <v>142</v>
      </c>
      <c r="K119" s="6" t="s">
        <v>46</v>
      </c>
      <c r="L119" s="6" t="s">
        <v>48</v>
      </c>
      <c r="M119" s="6" t="s">
        <v>48</v>
      </c>
      <c r="N119" s="6" t="s">
        <v>48</v>
      </c>
      <c r="O119" s="6" t="s">
        <v>48</v>
      </c>
      <c r="P119" s="9">
        <v>1.0</v>
      </c>
      <c r="Q119" s="9">
        <v>0.0</v>
      </c>
      <c r="R119" s="9">
        <v>0.0</v>
      </c>
    </row>
    <row r="120" ht="14.25" customHeight="1">
      <c r="A120" s="9" t="s">
        <v>3117</v>
      </c>
      <c r="B120" s="9" t="s">
        <v>2696</v>
      </c>
      <c r="C120" s="9" t="s">
        <v>3118</v>
      </c>
      <c r="D120" s="11" t="s">
        <v>3119</v>
      </c>
      <c r="F120" s="9"/>
      <c r="G120" s="6" t="s">
        <v>69</v>
      </c>
      <c r="H120" s="6" t="s">
        <v>70</v>
      </c>
      <c r="I120" s="6" t="s">
        <v>151</v>
      </c>
      <c r="J120" s="6" t="s">
        <v>45</v>
      </c>
      <c r="K120" s="6" t="s">
        <v>46</v>
      </c>
      <c r="L120" s="6" t="s">
        <v>48</v>
      </c>
      <c r="M120" s="6" t="s">
        <v>3120</v>
      </c>
      <c r="N120" s="6" t="s">
        <v>48</v>
      </c>
      <c r="O120" s="6" t="s">
        <v>48</v>
      </c>
      <c r="P120" s="9">
        <v>26.0</v>
      </c>
      <c r="Q120" s="9">
        <v>3.0</v>
      </c>
      <c r="R120" s="9">
        <v>0.0</v>
      </c>
    </row>
    <row r="121" ht="14.25" customHeight="1">
      <c r="A121" s="9" t="s">
        <v>3121</v>
      </c>
      <c r="B121" s="9" t="s">
        <v>2696</v>
      </c>
      <c r="C121" s="9" t="s">
        <v>3122</v>
      </c>
      <c r="D121" s="11" t="s">
        <v>3123</v>
      </c>
      <c r="F121" s="9"/>
      <c r="G121" s="6" t="s">
        <v>69</v>
      </c>
      <c r="H121" s="6" t="s">
        <v>70</v>
      </c>
      <c r="I121" s="6" t="s">
        <v>151</v>
      </c>
      <c r="J121" s="6" t="s">
        <v>45</v>
      </c>
      <c r="K121" s="6" t="s">
        <v>92</v>
      </c>
      <c r="L121" s="6" t="s">
        <v>48</v>
      </c>
      <c r="M121" s="6" t="s">
        <v>293</v>
      </c>
      <c r="N121" s="6" t="s">
        <v>48</v>
      </c>
      <c r="O121" s="6" t="s">
        <v>48</v>
      </c>
      <c r="P121" s="9">
        <v>58.0</v>
      </c>
      <c r="Q121" s="9">
        <v>12.0</v>
      </c>
      <c r="R121" s="9">
        <v>0.0</v>
      </c>
    </row>
    <row r="122" ht="14.25" customHeight="1">
      <c r="A122" s="7" t="s">
        <v>3124</v>
      </c>
      <c r="B122" s="9" t="s">
        <v>2704</v>
      </c>
      <c r="C122" s="9" t="s">
        <v>708</v>
      </c>
      <c r="D122" s="11" t="s">
        <v>3125</v>
      </c>
      <c r="F122" s="9"/>
      <c r="G122" s="6" t="s">
        <v>69</v>
      </c>
      <c r="H122" s="6" t="s">
        <v>70</v>
      </c>
      <c r="I122" s="6" t="s">
        <v>151</v>
      </c>
      <c r="J122" s="6" t="s">
        <v>45</v>
      </c>
      <c r="K122" s="6" t="s">
        <v>92</v>
      </c>
      <c r="L122" s="6" t="s">
        <v>48</v>
      </c>
      <c r="M122" s="6" t="s">
        <v>2707</v>
      </c>
      <c r="N122" s="6" t="s">
        <v>48</v>
      </c>
      <c r="O122" s="6" t="s">
        <v>48</v>
      </c>
      <c r="P122" s="9">
        <v>12.0</v>
      </c>
      <c r="Q122" s="9">
        <v>0.0</v>
      </c>
      <c r="R122" s="9">
        <v>0.0</v>
      </c>
    </row>
    <row r="123" ht="14.25" customHeight="1">
      <c r="A123" s="7" t="s">
        <v>3126</v>
      </c>
      <c r="B123" s="9" t="s">
        <v>2724</v>
      </c>
      <c r="C123" s="9" t="s">
        <v>3127</v>
      </c>
      <c r="D123" s="11" t="s">
        <v>3128</v>
      </c>
      <c r="F123" s="9"/>
      <c r="G123" s="6" t="s">
        <v>69</v>
      </c>
      <c r="H123" s="6" t="s">
        <v>70</v>
      </c>
      <c r="I123" s="6" t="s">
        <v>91</v>
      </c>
      <c r="J123" s="6" t="s">
        <v>45</v>
      </c>
      <c r="K123" s="6" t="s">
        <v>92</v>
      </c>
      <c r="L123" s="6" t="s">
        <v>48</v>
      </c>
      <c r="M123" s="6" t="s">
        <v>48</v>
      </c>
      <c r="N123" s="6" t="s">
        <v>48</v>
      </c>
      <c r="O123" s="6" t="s">
        <v>48</v>
      </c>
      <c r="P123" s="9">
        <v>7.0</v>
      </c>
      <c r="Q123" s="9">
        <v>9.0</v>
      </c>
      <c r="R123" s="9">
        <v>0.0</v>
      </c>
    </row>
    <row r="124" ht="14.25" customHeight="1">
      <c r="A124" s="9" t="s">
        <v>3129</v>
      </c>
      <c r="B124" s="9" t="s">
        <v>2696</v>
      </c>
      <c r="C124" s="9" t="s">
        <v>3130</v>
      </c>
      <c r="D124" s="11" t="s">
        <v>3131</v>
      </c>
      <c r="F124" s="9"/>
      <c r="G124" s="6" t="s">
        <v>69</v>
      </c>
      <c r="H124" s="6" t="s">
        <v>70</v>
      </c>
      <c r="I124" s="6" t="s">
        <v>74</v>
      </c>
      <c r="J124" s="6" t="s">
        <v>45</v>
      </c>
      <c r="K124" s="6" t="s">
        <v>92</v>
      </c>
      <c r="L124" s="6" t="s">
        <v>48</v>
      </c>
      <c r="M124" s="6" t="s">
        <v>283</v>
      </c>
      <c r="N124" s="6" t="s">
        <v>48</v>
      </c>
      <c r="O124" s="6" t="s">
        <v>48</v>
      </c>
      <c r="P124" s="9">
        <v>31.0</v>
      </c>
      <c r="Q124" s="9">
        <v>8.0</v>
      </c>
      <c r="R124" s="9">
        <v>2.0</v>
      </c>
    </row>
    <row r="125" ht="14.25" customHeight="1">
      <c r="A125" s="9" t="s">
        <v>3132</v>
      </c>
      <c r="B125" s="9" t="s">
        <v>2696</v>
      </c>
      <c r="C125" s="9" t="s">
        <v>3133</v>
      </c>
      <c r="D125" s="11" t="s">
        <v>3131</v>
      </c>
      <c r="F125" s="9"/>
      <c r="G125" s="6" t="s">
        <v>69</v>
      </c>
      <c r="H125" s="6" t="s">
        <v>70</v>
      </c>
      <c r="I125" s="6" t="s">
        <v>74</v>
      </c>
      <c r="J125" s="6" t="s">
        <v>45</v>
      </c>
      <c r="K125" s="6" t="s">
        <v>46</v>
      </c>
      <c r="L125" s="6" t="s">
        <v>48</v>
      </c>
      <c r="M125" s="6" t="s">
        <v>3134</v>
      </c>
      <c r="N125" s="6" t="s">
        <v>48</v>
      </c>
      <c r="O125" s="6" t="s">
        <v>48</v>
      </c>
      <c r="P125" s="9">
        <v>39.0</v>
      </c>
      <c r="Q125" s="9">
        <v>7.0</v>
      </c>
      <c r="R125" s="9">
        <v>1.0</v>
      </c>
    </row>
    <row r="126" ht="14.25" customHeight="1">
      <c r="A126" s="9" t="s">
        <v>3135</v>
      </c>
      <c r="B126" s="9" t="s">
        <v>138</v>
      </c>
      <c r="C126" s="9" t="s">
        <v>3136</v>
      </c>
      <c r="D126" s="11" t="s">
        <v>3137</v>
      </c>
      <c r="F126" s="9"/>
      <c r="G126" s="6" t="s">
        <v>69</v>
      </c>
      <c r="H126" s="6" t="s">
        <v>140</v>
      </c>
      <c r="I126" s="6" t="s">
        <v>141</v>
      </c>
      <c r="J126" s="6" t="s">
        <v>142</v>
      </c>
      <c r="K126" s="6" t="s">
        <v>46</v>
      </c>
      <c r="L126" s="6" t="s">
        <v>3138</v>
      </c>
      <c r="M126" s="6" t="s">
        <v>3139</v>
      </c>
      <c r="N126" s="6" t="s">
        <v>1562</v>
      </c>
      <c r="O126" s="6" t="s">
        <v>201</v>
      </c>
      <c r="P126" s="9">
        <v>2.0</v>
      </c>
      <c r="Q126" s="9">
        <v>8.0</v>
      </c>
      <c r="R126" s="9">
        <v>0.0</v>
      </c>
    </row>
    <row r="127" ht="14.25" customHeight="1">
      <c r="A127" s="9" t="s">
        <v>3140</v>
      </c>
      <c r="B127" s="9" t="s">
        <v>2696</v>
      </c>
      <c r="C127" s="9" t="s">
        <v>3141</v>
      </c>
      <c r="D127" s="11" t="s">
        <v>3142</v>
      </c>
      <c r="F127" s="9"/>
      <c r="G127" s="6" t="s">
        <v>55</v>
      </c>
      <c r="H127" s="6" t="s">
        <v>84</v>
      </c>
      <c r="I127" s="6" t="s">
        <v>74</v>
      </c>
      <c r="J127" s="6" t="s">
        <v>45</v>
      </c>
      <c r="K127" s="6" t="s">
        <v>92</v>
      </c>
      <c r="L127" s="6" t="s">
        <v>48</v>
      </c>
      <c r="M127" s="6" t="s">
        <v>283</v>
      </c>
      <c r="N127" s="6" t="s">
        <v>48</v>
      </c>
      <c r="O127" s="6" t="s">
        <v>48</v>
      </c>
      <c r="P127" s="9">
        <v>60.0</v>
      </c>
      <c r="Q127" s="9">
        <v>8.0</v>
      </c>
      <c r="R127" s="9">
        <v>1.0</v>
      </c>
    </row>
    <row r="128" ht="14.25" customHeight="1">
      <c r="A128" s="9" t="s">
        <v>3143</v>
      </c>
      <c r="B128" s="9" t="s">
        <v>138</v>
      </c>
      <c r="C128" s="9" t="s">
        <v>3144</v>
      </c>
      <c r="D128" s="11" t="s">
        <v>3145</v>
      </c>
      <c r="F128" s="9"/>
      <c r="G128" s="6" t="s">
        <v>69</v>
      </c>
      <c r="H128" s="6" t="s">
        <v>140</v>
      </c>
      <c r="I128" s="6" t="s">
        <v>141</v>
      </c>
      <c r="J128" s="6" t="s">
        <v>142</v>
      </c>
      <c r="K128" s="6" t="s">
        <v>92</v>
      </c>
      <c r="L128" s="6" t="s">
        <v>48</v>
      </c>
      <c r="M128" s="6" t="s">
        <v>283</v>
      </c>
      <c r="N128" s="6" t="s">
        <v>48</v>
      </c>
      <c r="O128" s="6" t="s">
        <v>48</v>
      </c>
      <c r="P128" s="9">
        <v>1.0</v>
      </c>
      <c r="Q128" s="9">
        <v>1.0</v>
      </c>
      <c r="R128" s="9">
        <v>0.0</v>
      </c>
    </row>
    <row r="129" ht="14.25" customHeight="1">
      <c r="A129" s="9" t="s">
        <v>3146</v>
      </c>
      <c r="B129" s="9" t="s">
        <v>3147</v>
      </c>
      <c r="C129" s="9" t="s">
        <v>3148</v>
      </c>
      <c r="D129" s="11" t="s">
        <v>3149</v>
      </c>
      <c r="F129" s="9"/>
      <c r="G129" s="6" t="s">
        <v>69</v>
      </c>
      <c r="H129" s="6" t="s">
        <v>140</v>
      </c>
      <c r="I129" s="6" t="s">
        <v>101</v>
      </c>
      <c r="J129" s="6" t="s">
        <v>142</v>
      </c>
      <c r="K129" s="6" t="s">
        <v>46</v>
      </c>
      <c r="L129" s="6" t="s">
        <v>48</v>
      </c>
      <c r="M129" s="6" t="s">
        <v>48</v>
      </c>
      <c r="N129" s="6" t="s">
        <v>48</v>
      </c>
      <c r="O129" s="6" t="s">
        <v>48</v>
      </c>
      <c r="P129" s="9">
        <v>1.0</v>
      </c>
      <c r="Q129" s="9">
        <v>26.0</v>
      </c>
      <c r="R129" s="9">
        <v>0.0</v>
      </c>
    </row>
    <row r="130" ht="14.25" customHeight="1">
      <c r="A130" s="9" t="s">
        <v>3150</v>
      </c>
      <c r="B130" s="9" t="s">
        <v>3151</v>
      </c>
      <c r="C130" s="9" t="s">
        <v>3152</v>
      </c>
      <c r="D130" s="11" t="s">
        <v>3153</v>
      </c>
      <c r="F130" s="9"/>
      <c r="G130" s="6" t="s">
        <v>69</v>
      </c>
      <c r="H130" s="6" t="s">
        <v>140</v>
      </c>
      <c r="I130" s="6" t="s">
        <v>141</v>
      </c>
      <c r="J130" s="6" t="s">
        <v>142</v>
      </c>
      <c r="K130" s="6" t="s">
        <v>92</v>
      </c>
      <c r="L130" s="6" t="s">
        <v>48</v>
      </c>
      <c r="M130" s="6" t="s">
        <v>3154</v>
      </c>
      <c r="N130" s="6" t="s">
        <v>48</v>
      </c>
      <c r="O130" s="6" t="s">
        <v>48</v>
      </c>
      <c r="P130" s="9">
        <v>5.0</v>
      </c>
      <c r="Q130" s="9">
        <v>28.0</v>
      </c>
      <c r="R130" s="9">
        <v>0.0</v>
      </c>
    </row>
    <row r="131" ht="14.25" customHeight="1">
      <c r="A131" s="9" t="s">
        <v>3155</v>
      </c>
      <c r="B131" s="9" t="s">
        <v>3156</v>
      </c>
      <c r="C131" s="9" t="s">
        <v>3157</v>
      </c>
      <c r="D131" s="11" t="s">
        <v>3153</v>
      </c>
      <c r="F131" s="9"/>
      <c r="G131" s="6" t="s">
        <v>69</v>
      </c>
      <c r="H131" s="6" t="s">
        <v>140</v>
      </c>
      <c r="I131" s="6" t="s">
        <v>141</v>
      </c>
      <c r="J131" s="6" t="s">
        <v>142</v>
      </c>
      <c r="K131" s="6" t="s">
        <v>46</v>
      </c>
      <c r="L131" s="6" t="s">
        <v>48</v>
      </c>
      <c r="M131" s="6" t="s">
        <v>48</v>
      </c>
      <c r="N131" s="6" t="s">
        <v>48</v>
      </c>
      <c r="O131" s="6" t="s">
        <v>48</v>
      </c>
      <c r="P131" s="9">
        <v>1.0</v>
      </c>
      <c r="Q131" s="9">
        <v>0.0</v>
      </c>
      <c r="R131" s="9">
        <v>0.0</v>
      </c>
    </row>
    <row r="132" ht="14.25" customHeight="1">
      <c r="A132" s="9" t="s">
        <v>3158</v>
      </c>
      <c r="B132" s="9" t="s">
        <v>2696</v>
      </c>
      <c r="C132" s="9" t="s">
        <v>3159</v>
      </c>
      <c r="D132" s="11" t="s">
        <v>3160</v>
      </c>
      <c r="F132" s="9" t="s">
        <v>3161</v>
      </c>
      <c r="G132" s="6" t="s">
        <v>69</v>
      </c>
      <c r="H132" s="6" t="s">
        <v>70</v>
      </c>
      <c r="I132" s="6" t="s">
        <v>151</v>
      </c>
      <c r="J132" s="6" t="s">
        <v>45</v>
      </c>
      <c r="K132" s="6" t="s">
        <v>46</v>
      </c>
      <c r="L132" s="6" t="s">
        <v>48</v>
      </c>
      <c r="M132" s="6" t="s">
        <v>283</v>
      </c>
      <c r="N132" s="6" t="s">
        <v>48</v>
      </c>
      <c r="O132" s="6" t="s">
        <v>48</v>
      </c>
      <c r="P132" s="9">
        <v>37.0</v>
      </c>
      <c r="Q132" s="9">
        <v>9.0</v>
      </c>
      <c r="R132" s="9">
        <v>0.0</v>
      </c>
    </row>
    <row r="133" ht="14.25" customHeight="1">
      <c r="A133" s="9" t="s">
        <v>3162</v>
      </c>
      <c r="B133" s="9" t="s">
        <v>3163</v>
      </c>
      <c r="C133" s="9" t="s">
        <v>3164</v>
      </c>
      <c r="D133" s="11" t="s">
        <v>3165</v>
      </c>
      <c r="F133" s="9"/>
      <c r="G133" s="6" t="s">
        <v>42</v>
      </c>
      <c r="H133" s="6" t="s">
        <v>979</v>
      </c>
      <c r="I133" s="6" t="s">
        <v>141</v>
      </c>
      <c r="J133" s="6" t="s">
        <v>45</v>
      </c>
      <c r="K133" s="6" t="s">
        <v>46</v>
      </c>
      <c r="L133" s="6" t="s">
        <v>48</v>
      </c>
      <c r="M133" s="6" t="s">
        <v>3166</v>
      </c>
      <c r="N133" s="6" t="s">
        <v>48</v>
      </c>
      <c r="O133" s="6" t="s">
        <v>48</v>
      </c>
      <c r="P133" s="9">
        <v>5.0</v>
      </c>
      <c r="Q133" s="9">
        <v>13.0</v>
      </c>
      <c r="R133" s="9">
        <v>0.0</v>
      </c>
    </row>
    <row r="134" ht="18.0" customHeight="1">
      <c r="A134" s="7" t="s">
        <v>3167</v>
      </c>
      <c r="B134" s="9" t="s">
        <v>2724</v>
      </c>
      <c r="C134" s="8" t="s">
        <v>3168</v>
      </c>
      <c r="D134" s="11" t="s">
        <v>3169</v>
      </c>
      <c r="F134" s="9"/>
      <c r="G134" s="6" t="s">
        <v>55</v>
      </c>
      <c r="H134" s="6" t="s">
        <v>56</v>
      </c>
      <c r="I134" s="6" t="s">
        <v>85</v>
      </c>
      <c r="J134" s="6" t="s">
        <v>45</v>
      </c>
      <c r="K134" s="6" t="s">
        <v>46</v>
      </c>
      <c r="L134" s="6" t="s">
        <v>3170</v>
      </c>
      <c r="M134" s="6" t="s">
        <v>87</v>
      </c>
      <c r="N134" s="6" t="s">
        <v>48</v>
      </c>
      <c r="O134" s="6" t="s">
        <v>3171</v>
      </c>
      <c r="P134" s="9">
        <v>6.0</v>
      </c>
      <c r="Q134" s="9">
        <v>1.0</v>
      </c>
      <c r="R134" s="9">
        <v>0.0</v>
      </c>
    </row>
    <row r="135" ht="14.25" customHeight="1">
      <c r="A135" s="9" t="s">
        <v>3172</v>
      </c>
      <c r="B135" s="9" t="s">
        <v>138</v>
      </c>
      <c r="C135" s="9" t="s">
        <v>3173</v>
      </c>
      <c r="D135" s="11" t="s">
        <v>3174</v>
      </c>
      <c r="F135" s="9"/>
      <c r="G135" s="6" t="s">
        <v>42</v>
      </c>
      <c r="H135" s="6" t="s">
        <v>43</v>
      </c>
      <c r="I135" s="6" t="s">
        <v>101</v>
      </c>
      <c r="J135" s="6" t="s">
        <v>45</v>
      </c>
      <c r="K135" s="6" t="s">
        <v>46</v>
      </c>
      <c r="L135" s="6" t="s">
        <v>48</v>
      </c>
      <c r="M135" s="6" t="s">
        <v>3175</v>
      </c>
      <c r="N135" s="6" t="s">
        <v>48</v>
      </c>
      <c r="O135" s="6" t="s">
        <v>48</v>
      </c>
      <c r="P135" s="9">
        <v>56.0</v>
      </c>
      <c r="Q135" s="9">
        <v>20.0</v>
      </c>
      <c r="R135" s="9">
        <v>1.0</v>
      </c>
    </row>
    <row r="136" ht="0.75" customHeight="1">
      <c r="A136" s="9" t="s">
        <v>3176</v>
      </c>
      <c r="B136" s="9" t="s">
        <v>138</v>
      </c>
      <c r="C136" s="9" t="s">
        <v>3177</v>
      </c>
      <c r="D136" s="11" t="s">
        <v>3178</v>
      </c>
      <c r="F136" s="9" t="s">
        <v>3179</v>
      </c>
      <c r="G136" s="6" t="s">
        <v>69</v>
      </c>
      <c r="H136" s="6" t="s">
        <v>140</v>
      </c>
      <c r="I136" s="6" t="s">
        <v>141</v>
      </c>
      <c r="J136" s="6" t="s">
        <v>142</v>
      </c>
      <c r="K136" s="6" t="s">
        <v>46</v>
      </c>
      <c r="L136" s="6" t="s">
        <v>48</v>
      </c>
      <c r="M136" s="6" t="s">
        <v>3180</v>
      </c>
      <c r="N136" s="6" t="s">
        <v>48</v>
      </c>
      <c r="O136" s="6" t="s">
        <v>48</v>
      </c>
      <c r="P136" s="9">
        <v>36.0</v>
      </c>
      <c r="Q136" s="9">
        <v>26.0</v>
      </c>
      <c r="R136" s="9">
        <v>3.0</v>
      </c>
    </row>
    <row r="137" ht="14.25" customHeight="1">
      <c r="A137" s="7" t="s">
        <v>3181</v>
      </c>
      <c r="B137" s="9" t="s">
        <v>2724</v>
      </c>
      <c r="C137" s="9" t="s">
        <v>3182</v>
      </c>
      <c r="D137" s="11" t="s">
        <v>3183</v>
      </c>
      <c r="F137" s="9"/>
      <c r="G137" s="6" t="s">
        <v>69</v>
      </c>
      <c r="H137" s="6" t="s">
        <v>70</v>
      </c>
      <c r="I137" s="6" t="s">
        <v>85</v>
      </c>
      <c r="J137" s="6" t="s">
        <v>45</v>
      </c>
      <c r="K137" s="6" t="s">
        <v>46</v>
      </c>
      <c r="L137" s="6" t="s">
        <v>48</v>
      </c>
      <c r="M137" s="6" t="s">
        <v>48</v>
      </c>
      <c r="N137" s="6" t="s">
        <v>3184</v>
      </c>
      <c r="O137" s="6" t="s">
        <v>968</v>
      </c>
      <c r="P137" s="9">
        <v>7.0</v>
      </c>
      <c r="Q137" s="9">
        <v>0.0</v>
      </c>
      <c r="R137" s="9">
        <v>2.0</v>
      </c>
    </row>
    <row r="138" ht="14.25" customHeight="1">
      <c r="A138" s="9" t="s">
        <v>3185</v>
      </c>
      <c r="B138" s="9" t="s">
        <v>2696</v>
      </c>
      <c r="C138" s="9" t="s">
        <v>3186</v>
      </c>
      <c r="D138" s="11" t="s">
        <v>3187</v>
      </c>
      <c r="F138" s="9"/>
      <c r="G138" s="6" t="s">
        <v>69</v>
      </c>
      <c r="H138" s="6" t="s">
        <v>70</v>
      </c>
      <c r="I138" s="6" t="s">
        <v>74</v>
      </c>
      <c r="J138" s="6" t="s">
        <v>45</v>
      </c>
      <c r="K138" s="6" t="s">
        <v>71</v>
      </c>
      <c r="L138" s="6" t="s">
        <v>48</v>
      </c>
      <c r="M138" s="6" t="s">
        <v>48</v>
      </c>
      <c r="N138" s="6" t="s">
        <v>48</v>
      </c>
      <c r="O138" s="6" t="s">
        <v>48</v>
      </c>
      <c r="P138" s="9">
        <v>41.0</v>
      </c>
      <c r="Q138" s="9">
        <v>8.0</v>
      </c>
      <c r="R138" s="9">
        <v>0.0</v>
      </c>
    </row>
    <row r="139" ht="14.25" customHeight="1">
      <c r="A139" s="9" t="s">
        <v>3188</v>
      </c>
      <c r="B139" s="9" t="s">
        <v>138</v>
      </c>
      <c r="C139" s="9" t="s">
        <v>3189</v>
      </c>
      <c r="D139" s="11" t="s">
        <v>3187</v>
      </c>
      <c r="F139" s="9"/>
      <c r="G139" s="6" t="s">
        <v>69</v>
      </c>
      <c r="H139" s="6" t="s">
        <v>70</v>
      </c>
      <c r="I139" s="6" t="s">
        <v>74</v>
      </c>
      <c r="J139" s="6" t="s">
        <v>45</v>
      </c>
      <c r="K139" s="6" t="s">
        <v>92</v>
      </c>
      <c r="L139" s="6" t="s">
        <v>48</v>
      </c>
      <c r="M139" s="6" t="s">
        <v>3190</v>
      </c>
      <c r="N139" s="6" t="s">
        <v>48</v>
      </c>
      <c r="O139" s="6" t="s">
        <v>48</v>
      </c>
      <c r="P139" s="9">
        <v>6.0</v>
      </c>
      <c r="Q139" s="9">
        <v>0.0</v>
      </c>
      <c r="R139" s="9">
        <v>0.0</v>
      </c>
    </row>
    <row r="140" ht="14.25" customHeight="1">
      <c r="A140" s="7" t="s">
        <v>3191</v>
      </c>
      <c r="B140" s="9" t="s">
        <v>2724</v>
      </c>
      <c r="C140" s="9" t="s">
        <v>3192</v>
      </c>
      <c r="D140" s="11" t="s">
        <v>3193</v>
      </c>
      <c r="F140" s="9"/>
      <c r="G140" s="6" t="s">
        <v>69</v>
      </c>
      <c r="H140" s="6" t="s">
        <v>70</v>
      </c>
      <c r="I140" s="6" t="s">
        <v>151</v>
      </c>
      <c r="J140" s="6" t="s">
        <v>45</v>
      </c>
      <c r="K140" s="6" t="s">
        <v>92</v>
      </c>
      <c r="L140" s="6" t="s">
        <v>48</v>
      </c>
      <c r="M140" s="6" t="s">
        <v>48</v>
      </c>
      <c r="N140" s="6" t="s">
        <v>48</v>
      </c>
      <c r="O140" s="6" t="s">
        <v>48</v>
      </c>
      <c r="P140" s="9">
        <v>7.0</v>
      </c>
      <c r="Q140" s="9">
        <v>0.0</v>
      </c>
      <c r="R140" s="9">
        <v>0.0</v>
      </c>
    </row>
    <row r="141" ht="14.25" customHeight="1">
      <c r="A141" s="9" t="s">
        <v>3194</v>
      </c>
      <c r="B141" s="9" t="s">
        <v>3195</v>
      </c>
      <c r="C141" s="9" t="s">
        <v>3196</v>
      </c>
      <c r="D141" s="11" t="s">
        <v>3197</v>
      </c>
      <c r="F141" s="9"/>
      <c r="G141" s="6" t="s">
        <v>69</v>
      </c>
      <c r="H141" s="6" t="s">
        <v>140</v>
      </c>
      <c r="I141" s="6" t="s">
        <v>141</v>
      </c>
      <c r="J141" s="6" t="s">
        <v>142</v>
      </c>
      <c r="K141" s="6" t="s">
        <v>46</v>
      </c>
      <c r="L141" s="6" t="s">
        <v>48</v>
      </c>
      <c r="M141" s="6" t="s">
        <v>3198</v>
      </c>
      <c r="N141" s="6" t="s">
        <v>48</v>
      </c>
      <c r="O141" s="6" t="s">
        <v>48</v>
      </c>
      <c r="P141" s="9">
        <v>6.0</v>
      </c>
      <c r="Q141" s="9">
        <v>35.0</v>
      </c>
      <c r="R141" s="9">
        <v>0.0</v>
      </c>
    </row>
    <row r="142" ht="14.25" customHeight="1">
      <c r="A142" s="9" t="s">
        <v>3199</v>
      </c>
      <c r="B142" s="9" t="s">
        <v>2696</v>
      </c>
      <c r="C142" s="9" t="s">
        <v>3200</v>
      </c>
      <c r="D142" s="11" t="s">
        <v>3197</v>
      </c>
      <c r="F142" s="9"/>
      <c r="G142" s="6" t="s">
        <v>69</v>
      </c>
      <c r="H142" s="6" t="s">
        <v>70</v>
      </c>
      <c r="I142" s="6" t="s">
        <v>151</v>
      </c>
      <c r="J142" s="6" t="s">
        <v>45</v>
      </c>
      <c r="K142" s="6" t="s">
        <v>46</v>
      </c>
      <c r="L142" s="6" t="s">
        <v>48</v>
      </c>
      <c r="M142" s="6" t="s">
        <v>3201</v>
      </c>
      <c r="N142" s="6" t="s">
        <v>48</v>
      </c>
      <c r="O142" s="6" t="s">
        <v>3202</v>
      </c>
      <c r="P142" s="9">
        <v>59.0</v>
      </c>
      <c r="Q142" s="9">
        <v>29.0</v>
      </c>
      <c r="R142" s="9">
        <v>3.0</v>
      </c>
    </row>
    <row r="143" ht="14.25" customHeight="1">
      <c r="A143" s="9" t="s">
        <v>3203</v>
      </c>
      <c r="B143" s="9" t="s">
        <v>2696</v>
      </c>
      <c r="C143" s="9" t="s">
        <v>3204</v>
      </c>
      <c r="D143" s="11" t="s">
        <v>3205</v>
      </c>
      <c r="F143" s="9"/>
      <c r="G143" s="6" t="s">
        <v>69</v>
      </c>
      <c r="H143" s="6" t="s">
        <v>70</v>
      </c>
      <c r="I143" s="6" t="s">
        <v>151</v>
      </c>
      <c r="J143" s="6" t="s">
        <v>45</v>
      </c>
      <c r="K143" s="6" t="s">
        <v>46</v>
      </c>
      <c r="L143" s="6" t="s">
        <v>48</v>
      </c>
      <c r="M143" s="6" t="s">
        <v>3206</v>
      </c>
      <c r="N143" s="6" t="s">
        <v>48</v>
      </c>
      <c r="O143" s="6" t="s">
        <v>48</v>
      </c>
      <c r="P143" s="9">
        <v>44.0</v>
      </c>
      <c r="Q143" s="9">
        <v>15.0</v>
      </c>
      <c r="R143" s="9">
        <v>0.0</v>
      </c>
    </row>
    <row r="144" ht="14.25" customHeight="1">
      <c r="A144" s="9" t="s">
        <v>3207</v>
      </c>
      <c r="B144" s="9" t="s">
        <v>2704</v>
      </c>
      <c r="C144" s="9" t="s">
        <v>3208</v>
      </c>
      <c r="D144" s="11" t="s">
        <v>3209</v>
      </c>
      <c r="F144" s="9"/>
      <c r="G144" s="6" t="s">
        <v>69</v>
      </c>
      <c r="H144" s="6" t="s">
        <v>70</v>
      </c>
      <c r="I144" s="6" t="s">
        <v>151</v>
      </c>
      <c r="J144" s="6" t="s">
        <v>45</v>
      </c>
      <c r="K144" s="6" t="s">
        <v>46</v>
      </c>
      <c r="L144" s="6" t="s">
        <v>48</v>
      </c>
      <c r="M144" s="6" t="s">
        <v>3210</v>
      </c>
      <c r="N144" s="6" t="s">
        <v>48</v>
      </c>
      <c r="O144" s="6" t="s">
        <v>48</v>
      </c>
      <c r="P144" s="9">
        <v>8.0</v>
      </c>
      <c r="Q144" s="9">
        <v>0.0</v>
      </c>
      <c r="R144" s="9">
        <v>1.0</v>
      </c>
    </row>
    <row r="145" ht="14.25" customHeight="1">
      <c r="A145" s="9" t="s">
        <v>3211</v>
      </c>
      <c r="B145" s="9" t="s">
        <v>2696</v>
      </c>
      <c r="C145" s="9" t="s">
        <v>3212</v>
      </c>
      <c r="D145" s="11" t="s">
        <v>3213</v>
      </c>
      <c r="F145" s="9"/>
      <c r="G145" s="6" t="s">
        <v>55</v>
      </c>
      <c r="H145" s="6" t="s">
        <v>130</v>
      </c>
      <c r="I145" s="6" t="s">
        <v>57</v>
      </c>
      <c r="J145" s="6" t="s">
        <v>58</v>
      </c>
      <c r="K145" s="6" t="s">
        <v>92</v>
      </c>
      <c r="L145" s="6" t="s">
        <v>48</v>
      </c>
      <c r="M145" s="6" t="s">
        <v>447</v>
      </c>
      <c r="N145" s="6" t="s">
        <v>48</v>
      </c>
      <c r="O145" s="6" t="s">
        <v>48</v>
      </c>
      <c r="P145" s="9">
        <v>12.0</v>
      </c>
      <c r="Q145" s="9">
        <v>8.0</v>
      </c>
      <c r="R145" s="9">
        <v>0.0</v>
      </c>
    </row>
    <row r="146" ht="14.25" customHeight="1">
      <c r="A146" s="9" t="s">
        <v>3214</v>
      </c>
      <c r="B146" s="9" t="s">
        <v>2696</v>
      </c>
      <c r="C146" s="9" t="s">
        <v>3215</v>
      </c>
      <c r="D146" s="11" t="s">
        <v>3216</v>
      </c>
      <c r="F146" s="9"/>
      <c r="G146" s="6" t="s">
        <v>69</v>
      </c>
      <c r="H146" s="6" t="s">
        <v>70</v>
      </c>
      <c r="I146" s="6" t="s">
        <v>151</v>
      </c>
      <c r="J146" s="6" t="s">
        <v>45</v>
      </c>
      <c r="K146" s="6" t="s">
        <v>92</v>
      </c>
      <c r="L146" s="6" t="s">
        <v>48</v>
      </c>
      <c r="M146" s="6" t="s">
        <v>48</v>
      </c>
      <c r="N146" s="6" t="s">
        <v>48</v>
      </c>
      <c r="O146" s="6" t="s">
        <v>48</v>
      </c>
      <c r="P146" s="9">
        <v>34.0</v>
      </c>
      <c r="Q146" s="9">
        <v>20.0</v>
      </c>
      <c r="R146" s="9">
        <v>1.0</v>
      </c>
    </row>
    <row r="147" ht="14.25" customHeight="1">
      <c r="A147" s="9" t="s">
        <v>3217</v>
      </c>
      <c r="B147" s="9" t="s">
        <v>2696</v>
      </c>
      <c r="C147" s="9" t="s">
        <v>3218</v>
      </c>
      <c r="D147" s="11" t="s">
        <v>3219</v>
      </c>
      <c r="F147" s="9" t="s">
        <v>3220</v>
      </c>
      <c r="G147" s="6" t="s">
        <v>69</v>
      </c>
      <c r="H147" s="6" t="s">
        <v>70</v>
      </c>
      <c r="I147" s="6" t="s">
        <v>151</v>
      </c>
      <c r="J147" s="6" t="s">
        <v>45</v>
      </c>
      <c r="K147" s="6" t="s">
        <v>46</v>
      </c>
      <c r="L147" s="6" t="s">
        <v>48</v>
      </c>
      <c r="M147" s="6" t="s">
        <v>3221</v>
      </c>
      <c r="N147" s="6" t="s">
        <v>48</v>
      </c>
      <c r="O147" s="6" t="s">
        <v>48</v>
      </c>
      <c r="P147" s="9">
        <v>48.0</v>
      </c>
      <c r="Q147" s="9">
        <v>18.0</v>
      </c>
      <c r="R147" s="9">
        <v>0.0</v>
      </c>
    </row>
    <row r="148" ht="14.25" customHeight="1">
      <c r="A148" s="9" t="s">
        <v>3222</v>
      </c>
      <c r="B148" s="9" t="s">
        <v>2696</v>
      </c>
      <c r="C148" s="9" t="s">
        <v>3223</v>
      </c>
      <c r="D148" s="11" t="s">
        <v>3224</v>
      </c>
      <c r="F148" s="9"/>
      <c r="G148" s="6" t="s">
        <v>69</v>
      </c>
      <c r="H148" s="6" t="s">
        <v>140</v>
      </c>
      <c r="I148" s="6" t="s">
        <v>141</v>
      </c>
      <c r="J148" s="6" t="s">
        <v>142</v>
      </c>
      <c r="K148" s="6" t="s">
        <v>92</v>
      </c>
      <c r="L148" s="6" t="s">
        <v>48</v>
      </c>
      <c r="M148" s="6" t="s">
        <v>3225</v>
      </c>
      <c r="N148" s="6" t="s">
        <v>48</v>
      </c>
      <c r="O148" s="6" t="s">
        <v>48</v>
      </c>
      <c r="P148" s="9">
        <v>44.0</v>
      </c>
      <c r="Q148" s="9">
        <v>0.0</v>
      </c>
      <c r="R148" s="9">
        <v>0.0</v>
      </c>
    </row>
    <row r="149" ht="14.25" customHeight="1">
      <c r="A149" s="9" t="s">
        <v>3226</v>
      </c>
      <c r="B149" s="9" t="s">
        <v>138</v>
      </c>
      <c r="C149" s="9" t="s">
        <v>3227</v>
      </c>
      <c r="D149" s="11" t="s">
        <v>3228</v>
      </c>
      <c r="F149" s="9"/>
      <c r="G149" s="6" t="s">
        <v>69</v>
      </c>
      <c r="H149" s="6" t="s">
        <v>70</v>
      </c>
      <c r="I149" s="6" t="s">
        <v>74</v>
      </c>
      <c r="J149" s="6" t="s">
        <v>45</v>
      </c>
      <c r="K149" s="6" t="s">
        <v>92</v>
      </c>
      <c r="L149" s="6" t="s">
        <v>48</v>
      </c>
      <c r="M149" s="6" t="s">
        <v>3229</v>
      </c>
      <c r="N149" s="6" t="s">
        <v>48</v>
      </c>
      <c r="O149" s="6" t="s">
        <v>48</v>
      </c>
      <c r="P149" s="9">
        <v>45.0</v>
      </c>
      <c r="Q149" s="9">
        <v>19.0</v>
      </c>
      <c r="R149" s="9">
        <v>0.0</v>
      </c>
    </row>
    <row r="150" ht="14.25" customHeight="1">
      <c r="A150" s="9" t="s">
        <v>3230</v>
      </c>
      <c r="B150" s="9" t="s">
        <v>2696</v>
      </c>
      <c r="C150" s="9" t="s">
        <v>3231</v>
      </c>
      <c r="D150" s="11" t="s">
        <v>3228</v>
      </c>
      <c r="F150" s="9"/>
      <c r="G150" s="6" t="s">
        <v>69</v>
      </c>
      <c r="H150" s="6" t="s">
        <v>70</v>
      </c>
      <c r="I150" s="6" t="s">
        <v>74</v>
      </c>
      <c r="J150" s="6" t="s">
        <v>45</v>
      </c>
      <c r="K150" s="6" t="s">
        <v>92</v>
      </c>
      <c r="L150" s="6" t="s">
        <v>48</v>
      </c>
      <c r="M150" s="6" t="s">
        <v>283</v>
      </c>
      <c r="N150" s="6" t="s">
        <v>48</v>
      </c>
      <c r="O150" s="6" t="s">
        <v>48</v>
      </c>
      <c r="P150" s="9">
        <v>115.0</v>
      </c>
      <c r="Q150" s="9">
        <v>36.0</v>
      </c>
      <c r="R150" s="9">
        <v>2.0</v>
      </c>
    </row>
    <row r="151" ht="14.25" customHeight="1">
      <c r="A151" s="9" t="s">
        <v>3232</v>
      </c>
      <c r="B151" s="9" t="s">
        <v>138</v>
      </c>
      <c r="C151" s="9" t="s">
        <v>3233</v>
      </c>
      <c r="D151" s="11" t="s">
        <v>3234</v>
      </c>
      <c r="F151" s="9"/>
      <c r="G151" s="6" t="s">
        <v>69</v>
      </c>
      <c r="H151" s="6" t="s">
        <v>70</v>
      </c>
      <c r="I151" s="6" t="s">
        <v>74</v>
      </c>
      <c r="J151" s="6" t="s">
        <v>45</v>
      </c>
      <c r="K151" s="6" t="s">
        <v>92</v>
      </c>
      <c r="L151" s="6" t="s">
        <v>48</v>
      </c>
      <c r="M151" s="6" t="s">
        <v>3235</v>
      </c>
      <c r="N151" s="6" t="s">
        <v>48</v>
      </c>
      <c r="O151" s="6" t="s">
        <v>48</v>
      </c>
      <c r="P151" s="9">
        <v>40.0</v>
      </c>
      <c r="Q151" s="9">
        <v>55.0</v>
      </c>
      <c r="R151" s="9">
        <v>0.0</v>
      </c>
    </row>
    <row r="152" ht="14.25" customHeight="1">
      <c r="A152" s="9" t="s">
        <v>3236</v>
      </c>
      <c r="B152" s="9" t="s">
        <v>138</v>
      </c>
      <c r="C152" s="9" t="s">
        <v>3237</v>
      </c>
      <c r="D152" s="11" t="s">
        <v>3238</v>
      </c>
      <c r="F152" s="9" t="s">
        <v>3239</v>
      </c>
      <c r="G152" s="6" t="s">
        <v>69</v>
      </c>
      <c r="H152" s="6" t="s">
        <v>140</v>
      </c>
      <c r="I152" s="6" t="s">
        <v>141</v>
      </c>
      <c r="J152" s="6" t="s">
        <v>142</v>
      </c>
      <c r="K152" s="6" t="s">
        <v>92</v>
      </c>
      <c r="L152" s="6" t="s">
        <v>48</v>
      </c>
      <c r="M152" s="6" t="s">
        <v>3240</v>
      </c>
      <c r="N152" s="6" t="s">
        <v>48</v>
      </c>
      <c r="O152" s="6" t="s">
        <v>48</v>
      </c>
      <c r="P152" s="9">
        <v>4.0</v>
      </c>
      <c r="Q152" s="9">
        <v>11.0</v>
      </c>
      <c r="R152" s="9">
        <v>0.0</v>
      </c>
    </row>
    <row r="153" ht="14.25" customHeight="1">
      <c r="A153" s="9" t="s">
        <v>3241</v>
      </c>
      <c r="B153" s="9" t="s">
        <v>2371</v>
      </c>
      <c r="C153" s="9" t="s">
        <v>3242</v>
      </c>
      <c r="D153" s="11" t="s">
        <v>3243</v>
      </c>
      <c r="F153" s="9" t="s">
        <v>3244</v>
      </c>
      <c r="G153" s="6" t="s">
        <v>69</v>
      </c>
      <c r="H153" s="6" t="s">
        <v>140</v>
      </c>
      <c r="I153" s="6" t="s">
        <v>141</v>
      </c>
      <c r="J153" s="6" t="s">
        <v>142</v>
      </c>
      <c r="K153" s="6" t="s">
        <v>92</v>
      </c>
      <c r="L153" s="6" t="s">
        <v>48</v>
      </c>
      <c r="M153" s="6" t="s">
        <v>48</v>
      </c>
      <c r="N153" s="6" t="s">
        <v>48</v>
      </c>
      <c r="O153" s="6" t="s">
        <v>48</v>
      </c>
      <c r="P153" s="9">
        <v>4.0</v>
      </c>
      <c r="Q153" s="9">
        <v>1.0</v>
      </c>
      <c r="R153" s="9">
        <v>0.0</v>
      </c>
    </row>
    <row r="154" ht="14.25" customHeight="1">
      <c r="A154" s="9" t="s">
        <v>3245</v>
      </c>
      <c r="B154" s="9" t="s">
        <v>2704</v>
      </c>
      <c r="C154" s="9" t="s">
        <v>3246</v>
      </c>
      <c r="D154" s="11" t="s">
        <v>3243</v>
      </c>
      <c r="F154" s="9"/>
      <c r="G154" s="6" t="s">
        <v>69</v>
      </c>
      <c r="H154" s="6" t="s">
        <v>70</v>
      </c>
      <c r="I154" s="6" t="s">
        <v>151</v>
      </c>
      <c r="J154" s="6" t="s">
        <v>45</v>
      </c>
      <c r="K154" s="6" t="s">
        <v>46</v>
      </c>
      <c r="L154" s="6" t="s">
        <v>48</v>
      </c>
      <c r="M154" s="6" t="s">
        <v>3247</v>
      </c>
      <c r="N154" s="6" t="s">
        <v>48</v>
      </c>
      <c r="O154" s="6" t="s">
        <v>48</v>
      </c>
      <c r="P154" s="9">
        <v>11.0</v>
      </c>
      <c r="Q154" s="9">
        <v>1.0</v>
      </c>
      <c r="R154" s="9">
        <v>1.0</v>
      </c>
    </row>
    <row r="155" ht="14.25" customHeight="1">
      <c r="A155" s="9" t="s">
        <v>3248</v>
      </c>
      <c r="B155" s="9" t="s">
        <v>138</v>
      </c>
      <c r="C155" s="9" t="s">
        <v>3249</v>
      </c>
      <c r="D155" s="11" t="s">
        <v>3250</v>
      </c>
      <c r="F155" s="9"/>
      <c r="G155" s="6" t="s">
        <v>69</v>
      </c>
      <c r="H155" s="6" t="s">
        <v>140</v>
      </c>
      <c r="I155" s="6" t="s">
        <v>141</v>
      </c>
      <c r="J155" s="6" t="s">
        <v>142</v>
      </c>
      <c r="K155" s="6" t="s">
        <v>46</v>
      </c>
      <c r="L155" s="6" t="s">
        <v>48</v>
      </c>
      <c r="M155" s="6" t="s">
        <v>3251</v>
      </c>
      <c r="N155" s="6" t="s">
        <v>48</v>
      </c>
      <c r="O155" s="6" t="s">
        <v>48</v>
      </c>
      <c r="P155" s="9">
        <v>3.0</v>
      </c>
      <c r="Q155" s="9">
        <v>13.0</v>
      </c>
      <c r="R155" s="9">
        <v>0.0</v>
      </c>
    </row>
    <row r="156" ht="14.25" customHeight="1">
      <c r="A156" s="9" t="s">
        <v>3252</v>
      </c>
      <c r="B156" s="9" t="s">
        <v>3253</v>
      </c>
      <c r="C156" s="9" t="s">
        <v>3254</v>
      </c>
      <c r="D156" s="11" t="s">
        <v>3255</v>
      </c>
      <c r="F156" s="9"/>
      <c r="G156" s="6" t="s">
        <v>55</v>
      </c>
      <c r="H156" s="6" t="s">
        <v>130</v>
      </c>
      <c r="I156" s="6" t="s">
        <v>151</v>
      </c>
      <c r="J156" s="6" t="s">
        <v>45</v>
      </c>
      <c r="K156" s="6" t="s">
        <v>92</v>
      </c>
      <c r="L156" s="6" t="s">
        <v>48</v>
      </c>
      <c r="M156" s="6" t="s">
        <v>3256</v>
      </c>
      <c r="N156" s="6" t="s">
        <v>48</v>
      </c>
      <c r="O156" s="6" t="s">
        <v>48</v>
      </c>
      <c r="P156" s="9">
        <v>1.0</v>
      </c>
      <c r="Q156" s="9">
        <v>0.0</v>
      </c>
      <c r="R156" s="9">
        <v>0.0</v>
      </c>
    </row>
    <row r="157" ht="14.25" customHeight="1">
      <c r="A157" s="9" t="s">
        <v>3257</v>
      </c>
      <c r="B157" s="9" t="s">
        <v>138</v>
      </c>
      <c r="C157" s="9" t="s">
        <v>3258</v>
      </c>
      <c r="D157" s="11" t="s">
        <v>3259</v>
      </c>
      <c r="F157" s="9"/>
      <c r="G157" s="6" t="s">
        <v>69</v>
      </c>
      <c r="H157" s="6" t="s">
        <v>140</v>
      </c>
      <c r="I157" s="6" t="s">
        <v>141</v>
      </c>
      <c r="J157" s="6" t="s">
        <v>142</v>
      </c>
      <c r="K157" s="6" t="s">
        <v>92</v>
      </c>
      <c r="L157" s="6" t="s">
        <v>48</v>
      </c>
      <c r="M157" s="6" t="s">
        <v>3260</v>
      </c>
      <c r="N157" s="6" t="s">
        <v>48</v>
      </c>
      <c r="O157" s="6" t="s">
        <v>48</v>
      </c>
      <c r="P157" s="9">
        <v>4.0</v>
      </c>
      <c r="Q157" s="9">
        <v>15.0</v>
      </c>
      <c r="R157" s="9">
        <v>0.0</v>
      </c>
    </row>
    <row r="158" ht="14.25" customHeight="1">
      <c r="A158" s="9" t="s">
        <v>3261</v>
      </c>
      <c r="B158" s="9" t="s">
        <v>138</v>
      </c>
      <c r="C158" s="9" t="s">
        <v>3262</v>
      </c>
      <c r="D158" s="11" t="s">
        <v>3263</v>
      </c>
      <c r="F158" s="9" t="s">
        <v>3264</v>
      </c>
      <c r="G158" s="6" t="s">
        <v>69</v>
      </c>
      <c r="H158" s="6" t="s">
        <v>70</v>
      </c>
      <c r="I158" s="6" t="s">
        <v>151</v>
      </c>
      <c r="J158" s="6" t="s">
        <v>45</v>
      </c>
      <c r="K158" s="6" t="s">
        <v>71</v>
      </c>
      <c r="L158" s="6" t="s">
        <v>48</v>
      </c>
      <c r="M158" s="6" t="s">
        <v>48</v>
      </c>
      <c r="N158" s="6" t="s">
        <v>48</v>
      </c>
      <c r="O158" s="6" t="s">
        <v>48</v>
      </c>
      <c r="P158" s="9">
        <v>16.0</v>
      </c>
      <c r="Q158" s="9">
        <v>13.0</v>
      </c>
      <c r="R158" s="9">
        <v>1.0</v>
      </c>
    </row>
    <row r="159" ht="14.25" customHeight="1">
      <c r="A159" s="9" t="s">
        <v>3265</v>
      </c>
      <c r="B159" s="9" t="s">
        <v>2696</v>
      </c>
      <c r="C159" s="9" t="s">
        <v>3266</v>
      </c>
      <c r="D159" s="11" t="s">
        <v>3267</v>
      </c>
      <c r="F159" s="9"/>
      <c r="G159" s="6" t="s">
        <v>69</v>
      </c>
      <c r="H159" s="6" t="s">
        <v>70</v>
      </c>
      <c r="I159" s="6" t="s">
        <v>151</v>
      </c>
      <c r="J159" s="6" t="s">
        <v>45</v>
      </c>
      <c r="K159" s="6" t="s">
        <v>92</v>
      </c>
      <c r="L159" s="6" t="s">
        <v>304</v>
      </c>
      <c r="M159" s="6" t="s">
        <v>3268</v>
      </c>
      <c r="N159" s="6" t="s">
        <v>48</v>
      </c>
      <c r="O159" s="6" t="s">
        <v>48</v>
      </c>
      <c r="P159" s="9">
        <v>12.0</v>
      </c>
      <c r="Q159" s="9">
        <v>0.0</v>
      </c>
      <c r="R159" s="9">
        <v>1.0</v>
      </c>
    </row>
    <row r="160" ht="14.25" customHeight="1">
      <c r="A160" s="9" t="s">
        <v>3269</v>
      </c>
      <c r="B160" s="9" t="s">
        <v>2696</v>
      </c>
      <c r="C160" s="9" t="s">
        <v>3270</v>
      </c>
      <c r="D160" s="11" t="s">
        <v>3267</v>
      </c>
      <c r="F160" s="9" t="s">
        <v>3271</v>
      </c>
      <c r="G160" s="6" t="s">
        <v>55</v>
      </c>
      <c r="H160" s="6" t="s">
        <v>130</v>
      </c>
      <c r="I160" s="6" t="s">
        <v>101</v>
      </c>
      <c r="J160" s="6" t="s">
        <v>45</v>
      </c>
      <c r="K160" s="6" t="s">
        <v>92</v>
      </c>
      <c r="L160" s="6" t="s">
        <v>48</v>
      </c>
      <c r="M160" s="6" t="s">
        <v>3272</v>
      </c>
      <c r="N160" s="6" t="s">
        <v>48</v>
      </c>
      <c r="O160" s="6" t="s">
        <v>48</v>
      </c>
      <c r="P160" s="9">
        <v>34.0</v>
      </c>
      <c r="Q160" s="9">
        <v>9.0</v>
      </c>
      <c r="R160" s="9">
        <v>0.0</v>
      </c>
    </row>
    <row r="161" ht="14.25" customHeight="1">
      <c r="A161" s="7" t="s">
        <v>3273</v>
      </c>
      <c r="B161" s="9" t="s">
        <v>2724</v>
      </c>
      <c r="C161" s="9" t="s">
        <v>3274</v>
      </c>
      <c r="D161" s="11" t="s">
        <v>3275</v>
      </c>
      <c r="F161" s="9"/>
      <c r="G161" s="6" t="s">
        <v>55</v>
      </c>
      <c r="H161" s="6" t="s">
        <v>84</v>
      </c>
      <c r="I161" s="6" t="s">
        <v>85</v>
      </c>
      <c r="J161" s="6" t="s">
        <v>45</v>
      </c>
      <c r="K161" s="6" t="s">
        <v>46</v>
      </c>
      <c r="L161" s="6" t="s">
        <v>3276</v>
      </c>
      <c r="M161" s="6" t="s">
        <v>48</v>
      </c>
      <c r="N161" s="6" t="s">
        <v>48</v>
      </c>
      <c r="O161" s="6" t="s">
        <v>3277</v>
      </c>
      <c r="P161" s="9">
        <v>3.0</v>
      </c>
      <c r="Q161" s="9">
        <v>0.0</v>
      </c>
      <c r="R161" s="9">
        <v>0.0</v>
      </c>
    </row>
    <row r="162" ht="14.25" customHeight="1">
      <c r="A162" s="9" t="s">
        <v>3278</v>
      </c>
      <c r="B162" s="9" t="s">
        <v>2696</v>
      </c>
      <c r="C162" s="9" t="s">
        <v>3279</v>
      </c>
      <c r="D162" s="11" t="s">
        <v>3280</v>
      </c>
      <c r="F162" s="9" t="s">
        <v>3281</v>
      </c>
      <c r="G162" s="6" t="s">
        <v>69</v>
      </c>
      <c r="H162" s="6" t="s">
        <v>70</v>
      </c>
      <c r="I162" s="6" t="s">
        <v>151</v>
      </c>
      <c r="J162" s="6" t="s">
        <v>45</v>
      </c>
      <c r="K162" s="6" t="s">
        <v>92</v>
      </c>
      <c r="L162" s="6" t="s">
        <v>48</v>
      </c>
      <c r="M162" s="6" t="s">
        <v>3282</v>
      </c>
      <c r="N162" s="6" t="s">
        <v>48</v>
      </c>
      <c r="O162" s="6" t="s">
        <v>48</v>
      </c>
      <c r="P162" s="9">
        <v>124.0</v>
      </c>
      <c r="Q162" s="9">
        <v>24.0</v>
      </c>
      <c r="R162" s="9">
        <v>4.0</v>
      </c>
    </row>
    <row r="163" ht="14.25" customHeight="1">
      <c r="A163" s="9" t="s">
        <v>3283</v>
      </c>
      <c r="B163" s="9" t="s">
        <v>2696</v>
      </c>
      <c r="C163" s="9" t="s">
        <v>3284</v>
      </c>
      <c r="D163" s="11" t="s">
        <v>3285</v>
      </c>
      <c r="F163" s="9"/>
      <c r="G163" s="6" t="s">
        <v>69</v>
      </c>
      <c r="H163" s="6" t="s">
        <v>70</v>
      </c>
      <c r="I163" s="6" t="s">
        <v>74</v>
      </c>
      <c r="J163" s="6" t="s">
        <v>45</v>
      </c>
      <c r="K163" s="6" t="s">
        <v>92</v>
      </c>
      <c r="L163" s="6" t="s">
        <v>48</v>
      </c>
      <c r="M163" s="6" t="s">
        <v>48</v>
      </c>
      <c r="N163" s="6" t="s">
        <v>48</v>
      </c>
      <c r="O163" s="6" t="s">
        <v>48</v>
      </c>
      <c r="P163" s="9">
        <v>14.0</v>
      </c>
      <c r="Q163" s="9">
        <v>7.0</v>
      </c>
      <c r="R163" s="9">
        <v>0.0</v>
      </c>
    </row>
    <row r="164" ht="14.25" customHeight="1">
      <c r="A164" s="9" t="s">
        <v>3286</v>
      </c>
      <c r="B164" s="9" t="s">
        <v>2696</v>
      </c>
      <c r="C164" s="9" t="s">
        <v>3287</v>
      </c>
      <c r="D164" s="11" t="s">
        <v>3288</v>
      </c>
      <c r="F164" s="9" t="s">
        <v>3289</v>
      </c>
      <c r="G164" s="6" t="s">
        <v>69</v>
      </c>
      <c r="H164" s="6" t="s">
        <v>70</v>
      </c>
      <c r="I164" s="6" t="s">
        <v>101</v>
      </c>
      <c r="J164" s="6" t="s">
        <v>45</v>
      </c>
      <c r="K164" s="6" t="s">
        <v>92</v>
      </c>
      <c r="L164" s="6" t="s">
        <v>48</v>
      </c>
      <c r="M164" s="6" t="s">
        <v>502</v>
      </c>
      <c r="N164" s="6" t="s">
        <v>48</v>
      </c>
      <c r="O164" s="6" t="s">
        <v>48</v>
      </c>
      <c r="P164" s="9">
        <v>57.0</v>
      </c>
      <c r="Q164" s="9">
        <v>21.0</v>
      </c>
      <c r="R164" s="9">
        <v>7.0</v>
      </c>
    </row>
    <row r="165" ht="14.25" customHeight="1">
      <c r="A165" s="9" t="s">
        <v>3290</v>
      </c>
      <c r="B165" s="9" t="s">
        <v>2696</v>
      </c>
      <c r="C165" s="9" t="s">
        <v>3291</v>
      </c>
      <c r="D165" s="11" t="s">
        <v>3292</v>
      </c>
      <c r="F165" s="9" t="s">
        <v>3293</v>
      </c>
      <c r="G165" s="6" t="s">
        <v>69</v>
      </c>
      <c r="H165" s="6" t="s">
        <v>70</v>
      </c>
      <c r="I165" s="6" t="s">
        <v>91</v>
      </c>
      <c r="J165" s="6" t="s">
        <v>45</v>
      </c>
      <c r="K165" s="6" t="s">
        <v>46</v>
      </c>
      <c r="L165" s="6" t="s">
        <v>48</v>
      </c>
      <c r="M165" s="6" t="s">
        <v>48</v>
      </c>
      <c r="N165" s="6" t="s">
        <v>48</v>
      </c>
      <c r="O165" s="6" t="s">
        <v>48</v>
      </c>
      <c r="P165" s="9">
        <v>25.0</v>
      </c>
      <c r="Q165" s="9">
        <v>1.0</v>
      </c>
      <c r="R165" s="9">
        <v>1.0</v>
      </c>
    </row>
    <row r="166" ht="14.25" customHeight="1">
      <c r="A166" s="9" t="s">
        <v>3294</v>
      </c>
      <c r="B166" s="9" t="s">
        <v>2704</v>
      </c>
      <c r="C166" s="9" t="s">
        <v>3295</v>
      </c>
      <c r="D166" s="11" t="s">
        <v>3296</v>
      </c>
      <c r="F166" s="9"/>
      <c r="G166" s="6" t="s">
        <v>69</v>
      </c>
      <c r="H166" s="6" t="s">
        <v>70</v>
      </c>
      <c r="I166" s="6" t="s">
        <v>74</v>
      </c>
      <c r="J166" s="6" t="s">
        <v>45</v>
      </c>
      <c r="K166" s="6" t="s">
        <v>92</v>
      </c>
      <c r="L166" s="6" t="s">
        <v>48</v>
      </c>
      <c r="M166" s="6" t="s">
        <v>48</v>
      </c>
      <c r="N166" s="6" t="s">
        <v>48</v>
      </c>
      <c r="O166" s="6" t="s">
        <v>48</v>
      </c>
      <c r="P166" s="9">
        <v>9.0</v>
      </c>
      <c r="Q166" s="9">
        <v>0.0</v>
      </c>
      <c r="R166" s="9">
        <v>0.0</v>
      </c>
    </row>
    <row r="167" ht="14.25" customHeight="1">
      <c r="A167" s="9" t="s">
        <v>3297</v>
      </c>
      <c r="B167" s="9" t="s">
        <v>138</v>
      </c>
      <c r="C167" s="9" t="s">
        <v>3298</v>
      </c>
      <c r="D167" s="11" t="s">
        <v>3299</v>
      </c>
      <c r="F167" s="9" t="s">
        <v>3300</v>
      </c>
      <c r="G167" s="6" t="s">
        <v>69</v>
      </c>
      <c r="H167" s="6" t="s">
        <v>70</v>
      </c>
      <c r="I167" s="6" t="s">
        <v>74</v>
      </c>
      <c r="J167" s="6" t="s">
        <v>45</v>
      </c>
      <c r="K167" s="6" t="s">
        <v>46</v>
      </c>
      <c r="L167" s="6" t="s">
        <v>48</v>
      </c>
      <c r="M167" s="6" t="s">
        <v>3301</v>
      </c>
      <c r="N167" s="6" t="s">
        <v>48</v>
      </c>
      <c r="O167" s="6" t="s">
        <v>48</v>
      </c>
      <c r="P167" s="9">
        <v>6.0</v>
      </c>
      <c r="Q167" s="9">
        <v>7.0</v>
      </c>
      <c r="R167" s="9">
        <v>0.0</v>
      </c>
    </row>
    <row r="168" ht="14.25" customHeight="1">
      <c r="A168" s="9" t="s">
        <v>3302</v>
      </c>
      <c r="B168" s="9" t="s">
        <v>2724</v>
      </c>
      <c r="C168" s="9" t="s">
        <v>3303</v>
      </c>
      <c r="D168" s="11" t="s">
        <v>3304</v>
      </c>
      <c r="F168" s="9"/>
      <c r="G168" s="6" t="s">
        <v>69</v>
      </c>
      <c r="H168" s="6" t="s">
        <v>70</v>
      </c>
      <c r="I168" s="6" t="s">
        <v>74</v>
      </c>
      <c r="J168" s="6" t="s">
        <v>45</v>
      </c>
      <c r="K168" s="6" t="s">
        <v>92</v>
      </c>
      <c r="L168" s="6" t="s">
        <v>48</v>
      </c>
      <c r="M168" s="6" t="s">
        <v>48</v>
      </c>
      <c r="N168" s="6" t="s">
        <v>48</v>
      </c>
      <c r="O168" s="6" t="s">
        <v>48</v>
      </c>
      <c r="P168" s="9">
        <v>2.0</v>
      </c>
      <c r="Q168" s="9">
        <v>0.0</v>
      </c>
      <c r="R168" s="9">
        <v>0.0</v>
      </c>
    </row>
    <row r="169" ht="14.25" customHeight="1">
      <c r="A169" s="9" t="s">
        <v>3305</v>
      </c>
      <c r="B169" s="9" t="s">
        <v>2696</v>
      </c>
      <c r="C169" s="9" t="s">
        <v>3306</v>
      </c>
      <c r="D169" s="11" t="s">
        <v>3304</v>
      </c>
      <c r="F169" s="9" t="s">
        <v>3307</v>
      </c>
      <c r="G169" s="6" t="s">
        <v>69</v>
      </c>
      <c r="H169" s="6" t="s">
        <v>70</v>
      </c>
      <c r="I169" s="6" t="s">
        <v>91</v>
      </c>
      <c r="J169" s="6" t="s">
        <v>45</v>
      </c>
      <c r="K169" s="6" t="s">
        <v>46</v>
      </c>
      <c r="L169" s="6" t="s">
        <v>48</v>
      </c>
      <c r="M169" s="6" t="s">
        <v>48</v>
      </c>
      <c r="N169" s="6" t="s">
        <v>48</v>
      </c>
      <c r="O169" s="6" t="s">
        <v>48</v>
      </c>
      <c r="P169" s="9">
        <v>32.0</v>
      </c>
      <c r="Q169" s="9">
        <v>18.0</v>
      </c>
      <c r="R169" s="9">
        <v>1.0</v>
      </c>
    </row>
    <row r="170" ht="14.25" customHeight="1">
      <c r="A170" s="9" t="s">
        <v>3308</v>
      </c>
      <c r="B170" s="9" t="s">
        <v>2704</v>
      </c>
      <c r="C170" s="9" t="s">
        <v>3309</v>
      </c>
      <c r="D170" s="11" t="s">
        <v>3310</v>
      </c>
      <c r="F170" s="9"/>
      <c r="G170" s="6" t="s">
        <v>55</v>
      </c>
      <c r="H170" s="6" t="s">
        <v>56</v>
      </c>
      <c r="I170" s="6" t="s">
        <v>151</v>
      </c>
      <c r="J170" s="6" t="s">
        <v>45</v>
      </c>
      <c r="K170" s="6" t="s">
        <v>46</v>
      </c>
      <c r="L170" s="6" t="s">
        <v>48</v>
      </c>
      <c r="M170" s="6" t="s">
        <v>48</v>
      </c>
      <c r="N170" s="6" t="s">
        <v>48</v>
      </c>
      <c r="O170" s="6" t="s">
        <v>48</v>
      </c>
      <c r="P170" s="9">
        <v>27.0</v>
      </c>
      <c r="Q170" s="9">
        <v>9.0</v>
      </c>
      <c r="R170" s="9">
        <v>1.0</v>
      </c>
    </row>
    <row r="171" ht="14.25" customHeight="1">
      <c r="A171" s="9" t="s">
        <v>3311</v>
      </c>
      <c r="B171" s="9" t="s">
        <v>2724</v>
      </c>
      <c r="C171" s="9" t="s">
        <v>3312</v>
      </c>
      <c r="D171" s="11" t="s">
        <v>3313</v>
      </c>
      <c r="F171" s="9"/>
      <c r="G171" s="6" t="s">
        <v>69</v>
      </c>
      <c r="H171" s="6" t="s">
        <v>70</v>
      </c>
      <c r="I171" s="6" t="s">
        <v>74</v>
      </c>
      <c r="J171" s="6" t="s">
        <v>45</v>
      </c>
      <c r="K171" s="6" t="s">
        <v>92</v>
      </c>
      <c r="L171" s="6" t="s">
        <v>48</v>
      </c>
      <c r="M171" s="6" t="s">
        <v>278</v>
      </c>
      <c r="N171" s="6" t="s">
        <v>48</v>
      </c>
      <c r="O171" s="6" t="s">
        <v>48</v>
      </c>
      <c r="P171" s="9">
        <v>5.0</v>
      </c>
      <c r="Q171" s="9">
        <v>3.0</v>
      </c>
      <c r="R171" s="9">
        <v>2.0</v>
      </c>
    </row>
    <row r="172" ht="14.25" customHeight="1">
      <c r="A172" s="9" t="s">
        <v>3314</v>
      </c>
      <c r="B172" s="9" t="s">
        <v>2696</v>
      </c>
      <c r="C172" s="9" t="s">
        <v>3315</v>
      </c>
      <c r="D172" s="11" t="s">
        <v>3316</v>
      </c>
      <c r="F172" s="9"/>
      <c r="G172" s="6" t="s">
        <v>69</v>
      </c>
      <c r="H172" s="6" t="s">
        <v>140</v>
      </c>
      <c r="I172" s="6" t="s">
        <v>151</v>
      </c>
      <c r="J172" s="6" t="s">
        <v>45</v>
      </c>
      <c r="K172" s="6" t="s">
        <v>46</v>
      </c>
      <c r="L172" s="6" t="s">
        <v>48</v>
      </c>
      <c r="M172" s="6" t="s">
        <v>293</v>
      </c>
      <c r="N172" s="6" t="s">
        <v>48</v>
      </c>
      <c r="O172" s="6" t="s">
        <v>48</v>
      </c>
      <c r="P172" s="9">
        <v>55.0</v>
      </c>
      <c r="Q172" s="9">
        <v>16.0</v>
      </c>
      <c r="R172" s="9">
        <v>0.0</v>
      </c>
    </row>
    <row r="173" ht="14.25" customHeight="1">
      <c r="A173" s="9" t="s">
        <v>3317</v>
      </c>
      <c r="B173" s="9" t="s">
        <v>3318</v>
      </c>
      <c r="C173" s="9" t="s">
        <v>3319</v>
      </c>
      <c r="D173" s="11" t="s">
        <v>3316</v>
      </c>
      <c r="F173" s="9"/>
      <c r="G173" s="6" t="s">
        <v>69</v>
      </c>
      <c r="H173" s="6" t="s">
        <v>140</v>
      </c>
      <c r="I173" s="6" t="s">
        <v>141</v>
      </c>
      <c r="J173" s="6" t="s">
        <v>142</v>
      </c>
      <c r="K173" s="6" t="s">
        <v>46</v>
      </c>
      <c r="L173" s="6" t="s">
        <v>3320</v>
      </c>
      <c r="M173" s="6" t="s">
        <v>48</v>
      </c>
      <c r="N173" s="6" t="s">
        <v>48</v>
      </c>
      <c r="O173" s="6" t="s">
        <v>201</v>
      </c>
      <c r="P173" s="9">
        <v>1.0</v>
      </c>
      <c r="Q173" s="9">
        <v>8.0</v>
      </c>
      <c r="R173" s="9">
        <v>0.0</v>
      </c>
    </row>
    <row r="174" ht="14.25" customHeight="1">
      <c r="A174" s="9" t="s">
        <v>3321</v>
      </c>
      <c r="B174" s="9" t="s">
        <v>2696</v>
      </c>
      <c r="C174" s="9" t="s">
        <v>3322</v>
      </c>
      <c r="D174" s="11" t="s">
        <v>3316</v>
      </c>
      <c r="F174" s="9"/>
      <c r="G174" s="6" t="s">
        <v>69</v>
      </c>
      <c r="H174" s="6" t="s">
        <v>140</v>
      </c>
      <c r="I174" s="6" t="s">
        <v>151</v>
      </c>
      <c r="J174" s="6" t="s">
        <v>142</v>
      </c>
      <c r="K174" s="6" t="s">
        <v>92</v>
      </c>
      <c r="L174" s="6" t="s">
        <v>48</v>
      </c>
      <c r="M174" s="6" t="s">
        <v>283</v>
      </c>
      <c r="N174" s="6" t="s">
        <v>48</v>
      </c>
      <c r="O174" s="6" t="s">
        <v>48</v>
      </c>
      <c r="P174" s="9">
        <v>13.0</v>
      </c>
      <c r="Q174" s="9">
        <v>3.0</v>
      </c>
      <c r="R174" s="9">
        <v>0.0</v>
      </c>
    </row>
    <row r="175" ht="14.25" customHeight="1">
      <c r="A175" s="9" t="s">
        <v>3323</v>
      </c>
      <c r="B175" s="9" t="s">
        <v>2696</v>
      </c>
      <c r="C175" s="9" t="s">
        <v>3324</v>
      </c>
      <c r="D175" s="11" t="s">
        <v>3325</v>
      </c>
      <c r="F175" s="9"/>
      <c r="G175" s="6" t="s">
        <v>69</v>
      </c>
      <c r="H175" s="6" t="s">
        <v>70</v>
      </c>
      <c r="I175" s="6" t="s">
        <v>91</v>
      </c>
      <c r="J175" s="6" t="s">
        <v>45</v>
      </c>
      <c r="K175" s="6" t="s">
        <v>92</v>
      </c>
      <c r="L175" s="6" t="s">
        <v>48</v>
      </c>
      <c r="M175" s="6" t="s">
        <v>48</v>
      </c>
      <c r="N175" s="6" t="s">
        <v>48</v>
      </c>
      <c r="O175" s="6" t="s">
        <v>48</v>
      </c>
      <c r="P175" s="9">
        <v>76.0</v>
      </c>
      <c r="Q175" s="9">
        <v>22.0</v>
      </c>
      <c r="R175" s="9">
        <v>2.0</v>
      </c>
    </row>
    <row r="176" ht="14.25" customHeight="1">
      <c r="A176" s="9" t="s">
        <v>3326</v>
      </c>
      <c r="B176" s="9" t="s">
        <v>3327</v>
      </c>
      <c r="C176" s="9" t="s">
        <v>3328</v>
      </c>
      <c r="D176" s="11" t="s">
        <v>3325</v>
      </c>
      <c r="F176" s="9" t="s">
        <v>3329</v>
      </c>
      <c r="G176" s="6" t="s">
        <v>42</v>
      </c>
      <c r="H176" s="6" t="s">
        <v>157</v>
      </c>
      <c r="I176" s="6" t="s">
        <v>44</v>
      </c>
      <c r="J176" s="6" t="s">
        <v>45</v>
      </c>
      <c r="K176" s="6" t="s">
        <v>46</v>
      </c>
      <c r="L176" s="6" t="s">
        <v>48</v>
      </c>
      <c r="M176" s="6" t="s">
        <v>48</v>
      </c>
      <c r="N176" s="6" t="s">
        <v>48</v>
      </c>
      <c r="O176" s="6" t="s">
        <v>48</v>
      </c>
      <c r="P176" s="9">
        <v>29.0</v>
      </c>
      <c r="Q176" s="9">
        <v>9.0</v>
      </c>
      <c r="R176" s="9">
        <v>0.0</v>
      </c>
    </row>
    <row r="177" ht="14.25" customHeight="1">
      <c r="A177" s="9" t="s">
        <v>3330</v>
      </c>
      <c r="B177" s="9" t="s">
        <v>138</v>
      </c>
      <c r="C177" s="9" t="s">
        <v>3331</v>
      </c>
      <c r="D177" s="11" t="s">
        <v>3325</v>
      </c>
      <c r="F177" s="9" t="s">
        <v>3332</v>
      </c>
      <c r="G177" s="6" t="s">
        <v>55</v>
      </c>
      <c r="H177" s="6" t="s">
        <v>84</v>
      </c>
      <c r="I177" s="6" t="s">
        <v>91</v>
      </c>
      <c r="J177" s="6" t="s">
        <v>45</v>
      </c>
      <c r="K177" s="6" t="s">
        <v>46</v>
      </c>
      <c r="L177" s="6" t="s">
        <v>3333</v>
      </c>
      <c r="M177" s="6" t="s">
        <v>48</v>
      </c>
      <c r="N177" s="6" t="s">
        <v>48</v>
      </c>
      <c r="O177" s="6" t="s">
        <v>3334</v>
      </c>
      <c r="P177" s="9">
        <v>40.0</v>
      </c>
      <c r="Q177" s="9">
        <v>10.0</v>
      </c>
      <c r="R177" s="9">
        <v>0.0</v>
      </c>
    </row>
    <row r="178" ht="14.25" customHeight="1">
      <c r="A178" s="7" t="s">
        <v>3335</v>
      </c>
      <c r="B178" s="9" t="s">
        <v>2724</v>
      </c>
      <c r="C178" s="9" t="s">
        <v>3336</v>
      </c>
      <c r="D178" s="11" t="s">
        <v>3337</v>
      </c>
      <c r="F178" s="9"/>
      <c r="G178" s="6" t="s">
        <v>55</v>
      </c>
      <c r="H178" s="6" t="s">
        <v>130</v>
      </c>
      <c r="I178" s="6" t="s">
        <v>151</v>
      </c>
      <c r="J178" s="6" t="s">
        <v>45</v>
      </c>
      <c r="K178" s="6" t="s">
        <v>46</v>
      </c>
      <c r="L178" s="6" t="s">
        <v>48</v>
      </c>
      <c r="M178" s="6" t="s">
        <v>48</v>
      </c>
      <c r="N178" s="6" t="s">
        <v>48</v>
      </c>
      <c r="O178" s="6" t="s">
        <v>48</v>
      </c>
      <c r="P178" s="9">
        <v>4.0</v>
      </c>
      <c r="Q178" s="9">
        <v>0.0</v>
      </c>
      <c r="R178" s="9">
        <v>0.0</v>
      </c>
    </row>
    <row r="179" ht="14.25" customHeight="1">
      <c r="A179" s="9" t="s">
        <v>3338</v>
      </c>
      <c r="B179" s="9" t="s">
        <v>2696</v>
      </c>
      <c r="C179" s="9" t="s">
        <v>3339</v>
      </c>
      <c r="D179" s="11" t="s">
        <v>3340</v>
      </c>
      <c r="F179" s="9"/>
      <c r="G179" s="6" t="s">
        <v>69</v>
      </c>
      <c r="H179" s="6" t="s">
        <v>70</v>
      </c>
      <c r="I179" s="6" t="s">
        <v>74</v>
      </c>
      <c r="J179" s="6" t="s">
        <v>45</v>
      </c>
      <c r="K179" s="6" t="s">
        <v>92</v>
      </c>
      <c r="L179" s="6" t="s">
        <v>48</v>
      </c>
      <c r="M179" s="6" t="s">
        <v>3341</v>
      </c>
      <c r="N179" s="6" t="s">
        <v>48</v>
      </c>
      <c r="O179" s="6" t="s">
        <v>48</v>
      </c>
      <c r="P179" s="9">
        <v>24.0</v>
      </c>
      <c r="Q179" s="9">
        <v>16.0</v>
      </c>
      <c r="R179" s="9">
        <v>0.0</v>
      </c>
    </row>
    <row r="180" ht="14.25" customHeight="1">
      <c r="A180" s="9" t="s">
        <v>3342</v>
      </c>
      <c r="B180" s="9" t="s">
        <v>2696</v>
      </c>
      <c r="C180" s="9" t="s">
        <v>3343</v>
      </c>
      <c r="D180" s="11" t="s">
        <v>3340</v>
      </c>
      <c r="F180" s="9"/>
      <c r="G180" s="6" t="s">
        <v>69</v>
      </c>
      <c r="H180" s="6" t="s">
        <v>70</v>
      </c>
      <c r="I180" s="6" t="s">
        <v>57</v>
      </c>
      <c r="J180" s="6" t="s">
        <v>58</v>
      </c>
      <c r="K180" s="6" t="s">
        <v>92</v>
      </c>
      <c r="L180" s="6" t="s">
        <v>48</v>
      </c>
      <c r="M180" s="6" t="s">
        <v>3344</v>
      </c>
      <c r="N180" s="6" t="s">
        <v>48</v>
      </c>
      <c r="O180" s="6" t="s">
        <v>48</v>
      </c>
      <c r="P180" s="9">
        <v>15.0</v>
      </c>
      <c r="Q180" s="9">
        <v>7.0</v>
      </c>
      <c r="R180" s="9">
        <v>0.0</v>
      </c>
    </row>
    <row r="181" ht="14.25" customHeight="1">
      <c r="A181" s="9" t="s">
        <v>3345</v>
      </c>
      <c r="B181" s="9" t="s">
        <v>3346</v>
      </c>
      <c r="C181" s="9" t="s">
        <v>3347</v>
      </c>
      <c r="D181" s="11" t="s">
        <v>3348</v>
      </c>
      <c r="F181" s="9"/>
      <c r="G181" s="6" t="s">
        <v>69</v>
      </c>
      <c r="H181" s="6" t="s">
        <v>70</v>
      </c>
      <c r="I181" s="6" t="s">
        <v>74</v>
      </c>
      <c r="J181" s="6" t="s">
        <v>45</v>
      </c>
      <c r="K181" s="6" t="s">
        <v>92</v>
      </c>
      <c r="L181" s="6" t="s">
        <v>48</v>
      </c>
      <c r="M181" s="6" t="s">
        <v>48</v>
      </c>
      <c r="N181" s="6" t="s">
        <v>48</v>
      </c>
      <c r="O181" s="6" t="s">
        <v>48</v>
      </c>
      <c r="P181" s="9">
        <v>12.0</v>
      </c>
      <c r="Q181" s="9">
        <v>11.0</v>
      </c>
      <c r="R181" s="9">
        <v>0.0</v>
      </c>
    </row>
    <row r="182" ht="14.25" customHeight="1">
      <c r="A182" s="9" t="s">
        <v>3349</v>
      </c>
      <c r="B182" s="9" t="s">
        <v>3350</v>
      </c>
      <c r="C182" s="9" t="s">
        <v>3351</v>
      </c>
      <c r="D182" s="11" t="s">
        <v>3352</v>
      </c>
      <c r="F182" s="9"/>
      <c r="G182" s="6" t="s">
        <v>69</v>
      </c>
      <c r="H182" s="6" t="s">
        <v>140</v>
      </c>
      <c r="I182" s="6" t="s">
        <v>141</v>
      </c>
      <c r="J182" s="6" t="s">
        <v>142</v>
      </c>
      <c r="K182" s="6" t="s">
        <v>92</v>
      </c>
      <c r="L182" s="6" t="s">
        <v>48</v>
      </c>
      <c r="M182" s="6" t="s">
        <v>48</v>
      </c>
      <c r="N182" s="6" t="s">
        <v>48</v>
      </c>
      <c r="O182" s="6" t="s">
        <v>48</v>
      </c>
      <c r="P182" s="9">
        <v>2.0</v>
      </c>
      <c r="Q182" s="9">
        <v>25.0</v>
      </c>
      <c r="R182" s="9">
        <v>0.0</v>
      </c>
    </row>
    <row r="183" ht="14.25" customHeight="1">
      <c r="A183" s="7" t="s">
        <v>3353</v>
      </c>
      <c r="B183" s="9" t="s">
        <v>2724</v>
      </c>
      <c r="C183" s="9" t="s">
        <v>3354</v>
      </c>
      <c r="D183" s="11" t="s">
        <v>3355</v>
      </c>
      <c r="F183" s="9"/>
      <c r="G183" s="6" t="s">
        <v>69</v>
      </c>
      <c r="H183" s="6" t="s">
        <v>70</v>
      </c>
      <c r="I183" s="6" t="s">
        <v>91</v>
      </c>
      <c r="J183" s="6" t="s">
        <v>45</v>
      </c>
      <c r="K183" s="6" t="s">
        <v>46</v>
      </c>
      <c r="L183" s="6" t="s">
        <v>3356</v>
      </c>
      <c r="M183" s="6" t="s">
        <v>48</v>
      </c>
      <c r="N183" s="6" t="s">
        <v>1617</v>
      </c>
      <c r="O183" s="6" t="s">
        <v>48</v>
      </c>
      <c r="P183" s="9">
        <v>7.0</v>
      </c>
      <c r="Q183" s="9">
        <v>1.0</v>
      </c>
      <c r="R183" s="9">
        <v>0.0</v>
      </c>
    </row>
    <row r="184" ht="14.25" customHeight="1">
      <c r="A184" s="9" t="s">
        <v>3357</v>
      </c>
      <c r="B184" s="9" t="s">
        <v>3358</v>
      </c>
      <c r="C184" s="9" t="s">
        <v>3359</v>
      </c>
      <c r="D184" s="11" t="s">
        <v>3360</v>
      </c>
      <c r="F184" s="9"/>
      <c r="G184" s="6" t="s">
        <v>69</v>
      </c>
      <c r="H184" s="6" t="s">
        <v>140</v>
      </c>
      <c r="I184" s="6" t="s">
        <v>141</v>
      </c>
      <c r="J184" s="6" t="s">
        <v>142</v>
      </c>
      <c r="K184" s="6" t="s">
        <v>92</v>
      </c>
      <c r="L184" s="6" t="s">
        <v>48</v>
      </c>
      <c r="M184" s="6" t="s">
        <v>3361</v>
      </c>
      <c r="N184" s="6" t="s">
        <v>48</v>
      </c>
      <c r="O184" s="6" t="s">
        <v>48</v>
      </c>
      <c r="P184" s="9">
        <v>22.0</v>
      </c>
      <c r="Q184" s="9">
        <v>54.0</v>
      </c>
      <c r="R184" s="9">
        <v>0.0</v>
      </c>
    </row>
    <row r="185" ht="14.25" customHeight="1">
      <c r="A185" s="9" t="s">
        <v>3362</v>
      </c>
      <c r="B185" s="9" t="s">
        <v>2696</v>
      </c>
      <c r="C185" s="9" t="s">
        <v>3363</v>
      </c>
      <c r="D185" s="11" t="s">
        <v>3360</v>
      </c>
      <c r="F185" s="9"/>
      <c r="G185" s="6" t="s">
        <v>69</v>
      </c>
      <c r="H185" s="6" t="s">
        <v>140</v>
      </c>
      <c r="I185" s="6" t="s">
        <v>74</v>
      </c>
      <c r="J185" s="6" t="s">
        <v>45</v>
      </c>
      <c r="K185" s="6" t="s">
        <v>92</v>
      </c>
      <c r="L185" s="6" t="s">
        <v>48</v>
      </c>
      <c r="M185" s="6" t="s">
        <v>48</v>
      </c>
      <c r="N185" s="6" t="s">
        <v>3364</v>
      </c>
      <c r="O185" s="6" t="s">
        <v>48</v>
      </c>
      <c r="P185" s="9">
        <v>34.0</v>
      </c>
      <c r="Q185" s="9">
        <v>15.0</v>
      </c>
      <c r="R185" s="9">
        <v>0.0</v>
      </c>
    </row>
    <row r="186" ht="14.25" customHeight="1">
      <c r="A186" s="9" t="s">
        <v>3365</v>
      </c>
      <c r="B186" s="9" t="s">
        <v>3366</v>
      </c>
      <c r="C186" s="9" t="s">
        <v>3367</v>
      </c>
      <c r="D186" s="11" t="s">
        <v>3368</v>
      </c>
      <c r="F186" s="9"/>
      <c r="G186" s="6" t="s">
        <v>69</v>
      </c>
      <c r="H186" s="6" t="s">
        <v>140</v>
      </c>
      <c r="I186" s="6" t="s">
        <v>141</v>
      </c>
      <c r="J186" s="6" t="s">
        <v>142</v>
      </c>
      <c r="K186" s="6" t="s">
        <v>46</v>
      </c>
      <c r="L186" s="6" t="s">
        <v>3369</v>
      </c>
      <c r="M186" s="6" t="s">
        <v>87</v>
      </c>
      <c r="N186" s="6" t="s">
        <v>1562</v>
      </c>
      <c r="O186" s="6" t="s">
        <v>3370</v>
      </c>
      <c r="P186" s="9">
        <v>3.0</v>
      </c>
      <c r="Q186" s="9">
        <v>1.0</v>
      </c>
      <c r="R186" s="9">
        <v>0.0</v>
      </c>
    </row>
    <row r="187" ht="14.25" customHeight="1">
      <c r="A187" s="9" t="s">
        <v>3371</v>
      </c>
      <c r="B187" s="9" t="s">
        <v>2696</v>
      </c>
      <c r="C187" s="9" t="s">
        <v>3372</v>
      </c>
      <c r="D187" s="11" t="s">
        <v>3373</v>
      </c>
      <c r="F187" s="9"/>
      <c r="G187" s="6" t="s">
        <v>69</v>
      </c>
      <c r="H187" s="6" t="s">
        <v>70</v>
      </c>
      <c r="I187" s="6" t="s">
        <v>74</v>
      </c>
      <c r="J187" s="6" t="s">
        <v>45</v>
      </c>
      <c r="K187" s="6" t="s">
        <v>92</v>
      </c>
      <c r="L187" s="6" t="s">
        <v>3374</v>
      </c>
      <c r="M187" s="6" t="s">
        <v>48</v>
      </c>
      <c r="N187" s="6" t="s">
        <v>48</v>
      </c>
      <c r="O187" s="6" t="s">
        <v>48</v>
      </c>
      <c r="P187" s="9">
        <v>29.0</v>
      </c>
      <c r="Q187" s="9">
        <v>5.0</v>
      </c>
      <c r="R187" s="9">
        <v>0.0</v>
      </c>
    </row>
    <row r="188" ht="14.25" customHeight="1">
      <c r="A188" s="9" t="s">
        <v>3375</v>
      </c>
      <c r="B188" s="9" t="s">
        <v>2696</v>
      </c>
      <c r="C188" s="9" t="s">
        <v>3376</v>
      </c>
      <c r="D188" s="11" t="s">
        <v>3377</v>
      </c>
      <c r="F188" s="9" t="s">
        <v>3378</v>
      </c>
      <c r="G188" s="6" t="s">
        <v>69</v>
      </c>
      <c r="H188" s="6" t="s">
        <v>70</v>
      </c>
      <c r="I188" s="6" t="s">
        <v>57</v>
      </c>
      <c r="J188" s="6" t="s">
        <v>58</v>
      </c>
      <c r="K188" s="6" t="s">
        <v>92</v>
      </c>
      <c r="L188" s="6" t="s">
        <v>48</v>
      </c>
      <c r="M188" s="6" t="s">
        <v>3379</v>
      </c>
      <c r="N188" s="6" t="s">
        <v>48</v>
      </c>
      <c r="O188" s="6" t="s">
        <v>48</v>
      </c>
      <c r="P188" s="9">
        <v>74.0</v>
      </c>
      <c r="Q188" s="9">
        <v>25.0</v>
      </c>
      <c r="R188" s="9">
        <v>0.0</v>
      </c>
    </row>
    <row r="189" ht="14.25" customHeight="1">
      <c r="A189" s="9" t="s">
        <v>3380</v>
      </c>
      <c r="B189" s="9" t="s">
        <v>2696</v>
      </c>
      <c r="C189" s="9" t="s">
        <v>3381</v>
      </c>
      <c r="D189" s="11" t="s">
        <v>3377</v>
      </c>
      <c r="F189" s="9" t="s">
        <v>3382</v>
      </c>
      <c r="G189" s="6" t="s">
        <v>55</v>
      </c>
      <c r="H189" s="6" t="s">
        <v>130</v>
      </c>
      <c r="I189" s="6" t="s">
        <v>57</v>
      </c>
      <c r="J189" s="6" t="s">
        <v>58</v>
      </c>
      <c r="K189" s="6" t="s">
        <v>92</v>
      </c>
      <c r="L189" s="6" t="s">
        <v>48</v>
      </c>
      <c r="M189" s="6" t="s">
        <v>3383</v>
      </c>
      <c r="N189" s="6" t="s">
        <v>48</v>
      </c>
      <c r="O189" s="6" t="s">
        <v>3384</v>
      </c>
      <c r="P189" s="9">
        <v>50.0</v>
      </c>
      <c r="Q189" s="9">
        <v>13.0</v>
      </c>
      <c r="R189" s="9">
        <v>0.0</v>
      </c>
    </row>
    <row r="190" ht="14.25" customHeight="1">
      <c r="A190" s="9" t="s">
        <v>3385</v>
      </c>
      <c r="B190" s="9" t="s">
        <v>2696</v>
      </c>
      <c r="C190" s="9" t="s">
        <v>3386</v>
      </c>
      <c r="D190" s="11" t="s">
        <v>3377</v>
      </c>
      <c r="F190" s="9" t="s">
        <v>3387</v>
      </c>
      <c r="G190" s="6" t="s">
        <v>69</v>
      </c>
      <c r="H190" s="6" t="s">
        <v>70</v>
      </c>
      <c r="I190" s="6" t="s">
        <v>151</v>
      </c>
      <c r="J190" s="6" t="s">
        <v>45</v>
      </c>
      <c r="K190" s="6" t="s">
        <v>46</v>
      </c>
      <c r="L190" s="6" t="s">
        <v>48</v>
      </c>
      <c r="M190" s="6" t="s">
        <v>3388</v>
      </c>
      <c r="N190" s="6" t="s">
        <v>48</v>
      </c>
      <c r="O190" s="6" t="s">
        <v>48</v>
      </c>
      <c r="P190" s="9">
        <v>30.0</v>
      </c>
      <c r="Q190" s="9">
        <v>10.0</v>
      </c>
      <c r="R190" s="9">
        <v>0.0</v>
      </c>
    </row>
    <row r="191" ht="14.25" customHeight="1">
      <c r="A191" s="9" t="s">
        <v>3389</v>
      </c>
      <c r="B191" s="9" t="s">
        <v>138</v>
      </c>
      <c r="C191" s="9" t="s">
        <v>3390</v>
      </c>
      <c r="D191" s="11" t="s">
        <v>3391</v>
      </c>
      <c r="F191" s="9"/>
      <c r="G191" s="6" t="s">
        <v>69</v>
      </c>
      <c r="H191" s="6" t="s">
        <v>140</v>
      </c>
      <c r="I191" s="6" t="s">
        <v>141</v>
      </c>
      <c r="J191" s="6" t="s">
        <v>142</v>
      </c>
      <c r="K191" s="6" t="s">
        <v>46</v>
      </c>
      <c r="L191" s="6" t="s">
        <v>48</v>
      </c>
      <c r="M191" s="6" t="s">
        <v>3392</v>
      </c>
      <c r="N191" s="6" t="s">
        <v>48</v>
      </c>
      <c r="O191" s="6" t="s">
        <v>48</v>
      </c>
      <c r="P191" s="9">
        <v>10.0</v>
      </c>
      <c r="Q191" s="9">
        <v>37.0</v>
      </c>
      <c r="R191" s="9">
        <v>0.0</v>
      </c>
    </row>
    <row r="192" ht="14.25" customHeight="1">
      <c r="A192" s="7" t="s">
        <v>3393</v>
      </c>
      <c r="B192" s="9" t="s">
        <v>2724</v>
      </c>
      <c r="C192" s="9" t="s">
        <v>3394</v>
      </c>
      <c r="D192" s="11" t="s">
        <v>3395</v>
      </c>
      <c r="F192" s="9"/>
      <c r="G192" s="6" t="s">
        <v>69</v>
      </c>
      <c r="H192" s="6" t="s">
        <v>70</v>
      </c>
      <c r="I192" s="6" t="s">
        <v>91</v>
      </c>
      <c r="J192" s="6" t="s">
        <v>45</v>
      </c>
      <c r="K192" s="6" t="s">
        <v>92</v>
      </c>
      <c r="L192" s="6" t="s">
        <v>48</v>
      </c>
      <c r="M192" s="6" t="s">
        <v>48</v>
      </c>
      <c r="N192" s="6" t="s">
        <v>48</v>
      </c>
      <c r="O192" s="6" t="s">
        <v>48</v>
      </c>
      <c r="P192" s="9">
        <v>21.0</v>
      </c>
      <c r="Q192" s="9">
        <v>0.0</v>
      </c>
      <c r="R192" s="9">
        <v>1.0</v>
      </c>
    </row>
    <row r="193" ht="14.25" customHeight="1">
      <c r="A193" s="9" t="s">
        <v>3396</v>
      </c>
      <c r="B193" s="9" t="s">
        <v>138</v>
      </c>
      <c r="C193" s="9" t="s">
        <v>3397</v>
      </c>
      <c r="D193" s="11" t="s">
        <v>3395</v>
      </c>
      <c r="F193" s="9"/>
      <c r="G193" s="6" t="s">
        <v>69</v>
      </c>
      <c r="H193" s="6" t="s">
        <v>140</v>
      </c>
      <c r="I193" s="6" t="s">
        <v>141</v>
      </c>
      <c r="J193" s="6" t="s">
        <v>142</v>
      </c>
      <c r="K193" s="6" t="s">
        <v>46</v>
      </c>
      <c r="L193" s="6" t="s">
        <v>48</v>
      </c>
      <c r="M193" s="6" t="s">
        <v>3398</v>
      </c>
      <c r="N193" s="6" t="s">
        <v>48</v>
      </c>
      <c r="O193" s="6" t="s">
        <v>48</v>
      </c>
      <c r="P193" s="9">
        <v>15.0</v>
      </c>
      <c r="Q193" s="9">
        <v>18.0</v>
      </c>
      <c r="R193" s="9">
        <v>0.0</v>
      </c>
    </row>
    <row r="194" ht="18.0" customHeight="1">
      <c r="A194" s="9" t="s">
        <v>3399</v>
      </c>
      <c r="B194" s="9" t="s">
        <v>2704</v>
      </c>
      <c r="C194" s="9" t="s">
        <v>3400</v>
      </c>
      <c r="D194" s="11" t="s">
        <v>3401</v>
      </c>
      <c r="F194" s="9"/>
      <c r="G194" s="6" t="s">
        <v>55</v>
      </c>
      <c r="H194" s="6" t="s">
        <v>130</v>
      </c>
      <c r="I194" s="6" t="s">
        <v>151</v>
      </c>
      <c r="J194" s="6" t="s">
        <v>45</v>
      </c>
      <c r="K194" s="6" t="s">
        <v>46</v>
      </c>
      <c r="L194" s="6" t="s">
        <v>48</v>
      </c>
      <c r="M194" s="6" t="s">
        <v>3402</v>
      </c>
      <c r="N194" s="6" t="s">
        <v>48</v>
      </c>
      <c r="O194" s="6" t="s">
        <v>48</v>
      </c>
      <c r="P194" s="9">
        <v>10.0</v>
      </c>
      <c r="Q194" s="9">
        <v>12.0</v>
      </c>
      <c r="R194" s="9">
        <v>0.0</v>
      </c>
    </row>
    <row r="195" ht="18.0" customHeight="1">
      <c r="A195" s="7" t="s">
        <v>3403</v>
      </c>
      <c r="B195" s="9" t="s">
        <v>2724</v>
      </c>
      <c r="C195" s="8" t="s">
        <v>3404</v>
      </c>
      <c r="D195" s="11" t="s">
        <v>3405</v>
      </c>
      <c r="F195" s="9"/>
      <c r="G195" s="6" t="s">
        <v>69</v>
      </c>
      <c r="H195" s="6" t="s">
        <v>140</v>
      </c>
      <c r="I195" s="6" t="s">
        <v>91</v>
      </c>
      <c r="J195" s="6" t="s">
        <v>142</v>
      </c>
      <c r="K195" s="6" t="s">
        <v>46</v>
      </c>
      <c r="L195" s="6" t="s">
        <v>3406</v>
      </c>
      <c r="M195" s="6" t="s">
        <v>48</v>
      </c>
      <c r="N195" s="6" t="s">
        <v>3407</v>
      </c>
      <c r="O195" s="6" t="s">
        <v>3408</v>
      </c>
      <c r="P195" s="9">
        <v>8.0</v>
      </c>
      <c r="Q195" s="9">
        <v>4.0</v>
      </c>
      <c r="R195" s="9">
        <v>0.0</v>
      </c>
    </row>
    <row r="196" ht="14.25" customHeight="1">
      <c r="A196" s="9" t="s">
        <v>3409</v>
      </c>
      <c r="B196" s="9" t="s">
        <v>2696</v>
      </c>
      <c r="C196" s="9" t="s">
        <v>3410</v>
      </c>
      <c r="D196" s="11" t="s">
        <v>3411</v>
      </c>
      <c r="F196" s="9" t="s">
        <v>3412</v>
      </c>
      <c r="G196" s="6" t="s">
        <v>69</v>
      </c>
      <c r="H196" s="6" t="s">
        <v>70</v>
      </c>
      <c r="I196" s="6" t="s">
        <v>57</v>
      </c>
      <c r="J196" s="6" t="s">
        <v>58</v>
      </c>
      <c r="K196" s="6" t="s">
        <v>92</v>
      </c>
      <c r="L196" s="6" t="s">
        <v>304</v>
      </c>
      <c r="M196" s="6" t="s">
        <v>3413</v>
      </c>
      <c r="N196" s="6" t="s">
        <v>48</v>
      </c>
      <c r="O196" s="6" t="s">
        <v>48</v>
      </c>
      <c r="P196" s="9">
        <v>78.0</v>
      </c>
      <c r="Q196" s="9">
        <v>45.0</v>
      </c>
      <c r="R196" s="9">
        <v>1.0</v>
      </c>
    </row>
    <row r="197" ht="14.25" customHeight="1">
      <c r="A197" s="9" t="s">
        <v>3414</v>
      </c>
      <c r="B197" s="9" t="s">
        <v>2696</v>
      </c>
      <c r="C197" s="9" t="s">
        <v>3415</v>
      </c>
      <c r="D197" s="11" t="s">
        <v>3416</v>
      </c>
      <c r="F197" s="9" t="s">
        <v>3417</v>
      </c>
      <c r="G197" s="6" t="s">
        <v>55</v>
      </c>
      <c r="H197" s="6" t="s">
        <v>130</v>
      </c>
      <c r="I197" s="6" t="s">
        <v>57</v>
      </c>
      <c r="J197" s="6" t="s">
        <v>58</v>
      </c>
      <c r="K197" s="6" t="s">
        <v>92</v>
      </c>
      <c r="L197" s="6" t="s">
        <v>48</v>
      </c>
      <c r="M197" s="6" t="s">
        <v>3418</v>
      </c>
      <c r="N197" s="6" t="s">
        <v>48</v>
      </c>
      <c r="O197" s="6" t="s">
        <v>3384</v>
      </c>
      <c r="P197" s="9">
        <v>26.0</v>
      </c>
      <c r="Q197" s="9">
        <v>7.0</v>
      </c>
      <c r="R197" s="9">
        <v>0.0</v>
      </c>
    </row>
    <row r="198" ht="14.25" customHeight="1">
      <c r="A198" s="9" t="s">
        <v>3419</v>
      </c>
      <c r="B198" s="9" t="s">
        <v>3420</v>
      </c>
      <c r="C198" s="9" t="s">
        <v>3421</v>
      </c>
      <c r="D198" s="11" t="s">
        <v>3422</v>
      </c>
      <c r="F198" s="9"/>
      <c r="G198" s="6" t="s">
        <v>69</v>
      </c>
      <c r="H198" s="6" t="s">
        <v>140</v>
      </c>
      <c r="I198" s="6" t="s">
        <v>141</v>
      </c>
      <c r="J198" s="6" t="s">
        <v>142</v>
      </c>
      <c r="K198" s="6" t="s">
        <v>46</v>
      </c>
      <c r="L198" s="6" t="s">
        <v>48</v>
      </c>
      <c r="M198" s="6" t="s">
        <v>3423</v>
      </c>
      <c r="N198" s="6" t="s">
        <v>48</v>
      </c>
      <c r="O198" s="6" t="s">
        <v>48</v>
      </c>
      <c r="P198" s="9">
        <v>4.0</v>
      </c>
      <c r="Q198" s="9">
        <v>4.0</v>
      </c>
      <c r="R198" s="9">
        <v>0.0</v>
      </c>
    </row>
    <row r="199" ht="14.25" customHeight="1">
      <c r="A199" s="9" t="s">
        <v>3424</v>
      </c>
      <c r="B199" s="9" t="s">
        <v>3425</v>
      </c>
      <c r="C199" s="9" t="s">
        <v>3426</v>
      </c>
      <c r="D199" s="11" t="s">
        <v>3422</v>
      </c>
      <c r="F199" s="9"/>
      <c r="G199" s="6" t="s">
        <v>69</v>
      </c>
      <c r="H199" s="6" t="s">
        <v>140</v>
      </c>
      <c r="I199" s="6" t="s">
        <v>141</v>
      </c>
      <c r="J199" s="6" t="s">
        <v>142</v>
      </c>
      <c r="K199" s="6" t="s">
        <v>46</v>
      </c>
      <c r="L199" s="6" t="s">
        <v>48</v>
      </c>
      <c r="M199" s="6" t="s">
        <v>3427</v>
      </c>
      <c r="N199" s="6" t="s">
        <v>48</v>
      </c>
      <c r="O199" s="6" t="s">
        <v>48</v>
      </c>
      <c r="P199" s="9">
        <v>6.0</v>
      </c>
      <c r="Q199" s="9">
        <v>24.0</v>
      </c>
      <c r="R199" s="9">
        <v>0.0</v>
      </c>
    </row>
    <row r="200" ht="14.25" customHeight="1">
      <c r="A200" s="9" t="s">
        <v>3428</v>
      </c>
      <c r="B200" s="9" t="s">
        <v>2696</v>
      </c>
      <c r="C200" s="9" t="s">
        <v>3429</v>
      </c>
      <c r="D200" s="11" t="s">
        <v>3430</v>
      </c>
      <c r="F200" s="9"/>
      <c r="G200" s="6" t="s">
        <v>69</v>
      </c>
      <c r="H200" s="6" t="s">
        <v>70</v>
      </c>
      <c r="I200" s="6" t="s">
        <v>151</v>
      </c>
      <c r="J200" s="6" t="s">
        <v>45</v>
      </c>
      <c r="K200" s="6" t="s">
        <v>92</v>
      </c>
      <c r="L200" s="6" t="s">
        <v>48</v>
      </c>
      <c r="M200" s="6" t="s">
        <v>502</v>
      </c>
      <c r="N200" s="6" t="s">
        <v>48</v>
      </c>
      <c r="O200" s="6" t="s">
        <v>48</v>
      </c>
      <c r="P200" s="9">
        <v>26.0</v>
      </c>
      <c r="Q200" s="9">
        <v>8.0</v>
      </c>
      <c r="R200" s="9">
        <v>2.0</v>
      </c>
    </row>
    <row r="201" ht="14.25" customHeight="1">
      <c r="A201" s="9" t="s">
        <v>3431</v>
      </c>
      <c r="B201" s="9" t="s">
        <v>138</v>
      </c>
      <c r="C201" s="9" t="s">
        <v>3432</v>
      </c>
      <c r="D201" s="11" t="s">
        <v>3430</v>
      </c>
      <c r="F201" s="9"/>
      <c r="G201" s="6" t="s">
        <v>69</v>
      </c>
      <c r="H201" s="6" t="s">
        <v>140</v>
      </c>
      <c r="I201" s="6" t="s">
        <v>141</v>
      </c>
      <c r="J201" s="6" t="s">
        <v>142</v>
      </c>
      <c r="K201" s="6" t="s">
        <v>46</v>
      </c>
      <c r="L201" s="6" t="s">
        <v>48</v>
      </c>
      <c r="M201" s="6" t="s">
        <v>48</v>
      </c>
      <c r="N201" s="6" t="s">
        <v>48</v>
      </c>
      <c r="O201" s="6" t="s">
        <v>48</v>
      </c>
      <c r="P201" s="9">
        <v>2.0</v>
      </c>
      <c r="Q201" s="9">
        <v>4.0</v>
      </c>
      <c r="R201" s="9">
        <v>0.0</v>
      </c>
    </row>
    <row r="202" ht="14.25" customHeight="1">
      <c r="A202" s="9" t="s">
        <v>3433</v>
      </c>
      <c r="B202" s="9" t="s">
        <v>138</v>
      </c>
      <c r="C202" s="9" t="s">
        <v>3434</v>
      </c>
      <c r="D202" s="11" t="s">
        <v>3435</v>
      </c>
      <c r="F202" s="9"/>
      <c r="G202" s="6" t="s">
        <v>69</v>
      </c>
      <c r="H202" s="6" t="s">
        <v>140</v>
      </c>
      <c r="I202" s="6" t="s">
        <v>101</v>
      </c>
      <c r="J202" s="6" t="s">
        <v>142</v>
      </c>
      <c r="K202" s="6" t="s">
        <v>46</v>
      </c>
      <c r="L202" s="6" t="s">
        <v>48</v>
      </c>
      <c r="M202" s="6" t="s">
        <v>48</v>
      </c>
      <c r="N202" s="6" t="s">
        <v>48</v>
      </c>
      <c r="O202" s="6" t="s">
        <v>48</v>
      </c>
      <c r="P202" s="9">
        <v>0.0</v>
      </c>
      <c r="Q202" s="9">
        <v>0.0</v>
      </c>
      <c r="R202" s="9">
        <v>0.0</v>
      </c>
    </row>
    <row r="203" ht="14.25" customHeight="1">
      <c r="A203" s="9" t="s">
        <v>3436</v>
      </c>
      <c r="B203" s="9" t="s">
        <v>2724</v>
      </c>
      <c r="C203" s="9" t="s">
        <v>3437</v>
      </c>
      <c r="D203" s="11" t="s">
        <v>3438</v>
      </c>
      <c r="F203" s="9"/>
      <c r="G203" s="6" t="s">
        <v>69</v>
      </c>
      <c r="H203" s="6" t="s">
        <v>70</v>
      </c>
      <c r="I203" s="6" t="s">
        <v>91</v>
      </c>
      <c r="J203" s="6" t="s">
        <v>45</v>
      </c>
      <c r="K203" s="6" t="s">
        <v>46</v>
      </c>
      <c r="L203" s="6" t="s">
        <v>48</v>
      </c>
      <c r="M203" s="6" t="s">
        <v>48</v>
      </c>
      <c r="N203" s="6" t="s">
        <v>1562</v>
      </c>
      <c r="O203" s="6" t="s">
        <v>1475</v>
      </c>
      <c r="P203" s="9">
        <v>8.0</v>
      </c>
      <c r="Q203" s="9">
        <v>0.0</v>
      </c>
      <c r="R203" s="9">
        <v>0.0</v>
      </c>
    </row>
    <row r="204" ht="14.25" customHeight="1">
      <c r="A204" s="9" t="s">
        <v>3439</v>
      </c>
      <c r="B204" s="9" t="s">
        <v>138</v>
      </c>
      <c r="C204" s="9" t="s">
        <v>3440</v>
      </c>
      <c r="D204" s="11" t="s">
        <v>3441</v>
      </c>
      <c r="F204" s="9"/>
      <c r="G204" s="6" t="s">
        <v>69</v>
      </c>
      <c r="H204" s="6" t="s">
        <v>140</v>
      </c>
      <c r="I204" s="6" t="s">
        <v>141</v>
      </c>
      <c r="J204" s="6" t="s">
        <v>142</v>
      </c>
      <c r="K204" s="6" t="s">
        <v>46</v>
      </c>
      <c r="L204" s="6" t="s">
        <v>48</v>
      </c>
      <c r="M204" s="6" t="s">
        <v>3442</v>
      </c>
      <c r="N204" s="6" t="s">
        <v>48</v>
      </c>
      <c r="O204" s="6" t="s">
        <v>48</v>
      </c>
      <c r="P204" s="9">
        <v>24.0</v>
      </c>
      <c r="Q204" s="9">
        <v>103.0</v>
      </c>
      <c r="R204" s="9">
        <v>0.0</v>
      </c>
    </row>
    <row r="205" ht="14.25" customHeight="1">
      <c r="A205" s="9" t="s">
        <v>3443</v>
      </c>
      <c r="B205" s="9" t="s">
        <v>3444</v>
      </c>
      <c r="C205" s="9" t="s">
        <v>3445</v>
      </c>
      <c r="D205" s="11" t="s">
        <v>3441</v>
      </c>
      <c r="F205" s="9" t="s">
        <v>3446</v>
      </c>
      <c r="G205" s="6" t="s">
        <v>55</v>
      </c>
      <c r="H205" s="6" t="s">
        <v>56</v>
      </c>
      <c r="I205" s="6" t="s">
        <v>91</v>
      </c>
      <c r="J205" s="6" t="s">
        <v>45</v>
      </c>
      <c r="K205" s="6" t="s">
        <v>46</v>
      </c>
      <c r="L205" s="6" t="s">
        <v>3447</v>
      </c>
      <c r="M205" s="6" t="s">
        <v>48</v>
      </c>
      <c r="N205" s="6" t="s">
        <v>490</v>
      </c>
      <c r="O205" s="6" t="s">
        <v>201</v>
      </c>
      <c r="P205" s="9">
        <v>38.0</v>
      </c>
      <c r="Q205" s="9">
        <v>12.0</v>
      </c>
      <c r="R205" s="9">
        <v>0.0</v>
      </c>
    </row>
    <row r="206" ht="14.25" customHeight="1">
      <c r="A206" s="9" t="s">
        <v>3448</v>
      </c>
      <c r="B206" s="9" t="s">
        <v>138</v>
      </c>
      <c r="C206" s="9" t="s">
        <v>3449</v>
      </c>
      <c r="D206" s="11" t="s">
        <v>3441</v>
      </c>
      <c r="F206" s="9"/>
      <c r="G206" s="6" t="s">
        <v>69</v>
      </c>
      <c r="H206" s="6" t="s">
        <v>70</v>
      </c>
      <c r="I206" s="6" t="s">
        <v>74</v>
      </c>
      <c r="J206" s="6" t="s">
        <v>45</v>
      </c>
      <c r="K206" s="6" t="s">
        <v>92</v>
      </c>
      <c r="L206" s="6" t="s">
        <v>48</v>
      </c>
      <c r="M206" s="6" t="s">
        <v>3221</v>
      </c>
      <c r="N206" s="6" t="s">
        <v>48</v>
      </c>
      <c r="O206" s="6" t="s">
        <v>48</v>
      </c>
      <c r="P206" s="9">
        <v>19.0</v>
      </c>
      <c r="Q206" s="9">
        <v>0.0</v>
      </c>
      <c r="R206" s="9">
        <v>0.0</v>
      </c>
    </row>
    <row r="207" ht="14.25" customHeight="1">
      <c r="A207" s="9" t="s">
        <v>3450</v>
      </c>
      <c r="B207" s="9" t="s">
        <v>2724</v>
      </c>
      <c r="C207" s="9" t="s">
        <v>3182</v>
      </c>
      <c r="D207" s="11" t="s">
        <v>3451</v>
      </c>
      <c r="F207" s="9"/>
      <c r="G207" s="6" t="s">
        <v>69</v>
      </c>
      <c r="H207" s="6" t="s">
        <v>70</v>
      </c>
      <c r="I207" s="6" t="s">
        <v>85</v>
      </c>
      <c r="J207" s="6" t="s">
        <v>45</v>
      </c>
      <c r="K207" s="6" t="s">
        <v>46</v>
      </c>
      <c r="L207" s="6" t="s">
        <v>48</v>
      </c>
      <c r="M207" s="6" t="s">
        <v>48</v>
      </c>
      <c r="N207" s="6" t="s">
        <v>48</v>
      </c>
      <c r="O207" s="6" t="s">
        <v>48</v>
      </c>
      <c r="P207" s="9">
        <v>2.0</v>
      </c>
      <c r="Q207" s="9">
        <v>0.0</v>
      </c>
      <c r="R207" s="9">
        <v>1.0</v>
      </c>
    </row>
    <row r="208" ht="14.25" customHeight="1">
      <c r="A208" s="9" t="s">
        <v>3452</v>
      </c>
      <c r="B208" s="9" t="s">
        <v>138</v>
      </c>
      <c r="C208" s="9" t="s">
        <v>3453</v>
      </c>
      <c r="D208" s="11" t="s">
        <v>3454</v>
      </c>
      <c r="F208" s="9" t="s">
        <v>3455</v>
      </c>
      <c r="G208" s="6" t="s">
        <v>69</v>
      </c>
      <c r="H208" s="6" t="s">
        <v>140</v>
      </c>
      <c r="I208" s="6" t="s">
        <v>151</v>
      </c>
      <c r="J208" s="6" t="s">
        <v>142</v>
      </c>
      <c r="K208" s="6" t="s">
        <v>46</v>
      </c>
      <c r="L208" s="6" t="s">
        <v>48</v>
      </c>
      <c r="M208" s="6" t="s">
        <v>48</v>
      </c>
      <c r="N208" s="6" t="s">
        <v>48</v>
      </c>
      <c r="O208" s="6" t="s">
        <v>48</v>
      </c>
      <c r="P208" s="9">
        <v>27.0</v>
      </c>
      <c r="Q208" s="9">
        <v>25.0</v>
      </c>
      <c r="R208" s="9">
        <v>0.0</v>
      </c>
    </row>
    <row r="209" ht="14.25" customHeight="1">
      <c r="A209" s="9" t="s">
        <v>3456</v>
      </c>
      <c r="B209" s="9" t="s">
        <v>2696</v>
      </c>
      <c r="C209" s="9" t="s">
        <v>3457</v>
      </c>
      <c r="D209" s="11" t="s">
        <v>3458</v>
      </c>
      <c r="F209" s="9" t="s">
        <v>3459</v>
      </c>
      <c r="G209" s="6" t="s">
        <v>69</v>
      </c>
      <c r="H209" s="6" t="s">
        <v>70</v>
      </c>
      <c r="I209" s="6" t="s">
        <v>91</v>
      </c>
      <c r="J209" s="6" t="s">
        <v>45</v>
      </c>
      <c r="K209" s="6" t="s">
        <v>46</v>
      </c>
      <c r="L209" s="6" t="s">
        <v>48</v>
      </c>
      <c r="M209" s="6" t="s">
        <v>48</v>
      </c>
      <c r="N209" s="6" t="s">
        <v>48</v>
      </c>
      <c r="O209" s="6" t="s">
        <v>48</v>
      </c>
      <c r="P209" s="9">
        <v>63.0</v>
      </c>
      <c r="Q209" s="9">
        <v>12.0</v>
      </c>
      <c r="R209" s="9">
        <v>3.0</v>
      </c>
    </row>
    <row r="210" ht="14.25" customHeight="1">
      <c r="A210" s="9" t="s">
        <v>3460</v>
      </c>
      <c r="B210" s="9" t="s">
        <v>3461</v>
      </c>
      <c r="C210" s="9" t="s">
        <v>3462</v>
      </c>
      <c r="D210" s="11" t="s">
        <v>3463</v>
      </c>
      <c r="F210" s="9"/>
      <c r="G210" s="6" t="s">
        <v>69</v>
      </c>
      <c r="H210" s="6" t="s">
        <v>140</v>
      </c>
      <c r="I210" s="6" t="s">
        <v>141</v>
      </c>
      <c r="J210" s="6" t="s">
        <v>142</v>
      </c>
      <c r="K210" s="6" t="s">
        <v>46</v>
      </c>
      <c r="L210" s="6" t="s">
        <v>48</v>
      </c>
      <c r="M210" s="6" t="s">
        <v>48</v>
      </c>
      <c r="N210" s="6" t="s">
        <v>48</v>
      </c>
      <c r="O210" s="6" t="s">
        <v>48</v>
      </c>
      <c r="P210" s="9">
        <v>6.0</v>
      </c>
      <c r="Q210" s="9">
        <v>16.0</v>
      </c>
      <c r="R210" s="9">
        <v>0.0</v>
      </c>
    </row>
    <row r="211" ht="14.25" customHeight="1">
      <c r="A211" s="9" t="s">
        <v>3464</v>
      </c>
      <c r="B211" s="9" t="s">
        <v>138</v>
      </c>
      <c r="C211" s="9" t="s">
        <v>661</v>
      </c>
      <c r="D211" s="11" t="s">
        <v>3463</v>
      </c>
      <c r="F211" s="9"/>
      <c r="G211" s="6" t="s">
        <v>69</v>
      </c>
      <c r="H211" s="6" t="s">
        <v>140</v>
      </c>
      <c r="I211" s="6" t="s">
        <v>141</v>
      </c>
      <c r="J211" s="6" t="s">
        <v>142</v>
      </c>
      <c r="K211" s="6" t="s">
        <v>46</v>
      </c>
      <c r="L211" s="6" t="s">
        <v>48</v>
      </c>
      <c r="M211" s="6" t="s">
        <v>662</v>
      </c>
      <c r="N211" s="6" t="s">
        <v>48</v>
      </c>
      <c r="O211" s="6" t="s">
        <v>48</v>
      </c>
      <c r="P211" s="9">
        <v>3.0</v>
      </c>
      <c r="Q211" s="9">
        <v>2.0</v>
      </c>
      <c r="R211" s="9">
        <v>0.0</v>
      </c>
    </row>
    <row r="212" ht="14.25" customHeight="1">
      <c r="A212" s="9" t="s">
        <v>3465</v>
      </c>
      <c r="B212" s="9" t="s">
        <v>2696</v>
      </c>
      <c r="C212" s="9" t="s">
        <v>3466</v>
      </c>
      <c r="D212" s="11" t="s">
        <v>3467</v>
      </c>
      <c r="F212" s="9"/>
      <c r="G212" s="6" t="s">
        <v>69</v>
      </c>
      <c r="H212" s="6" t="s">
        <v>140</v>
      </c>
      <c r="I212" s="6" t="s">
        <v>74</v>
      </c>
      <c r="J212" s="6" t="s">
        <v>142</v>
      </c>
      <c r="K212" s="6" t="s">
        <v>71</v>
      </c>
      <c r="L212" s="6" t="s">
        <v>48</v>
      </c>
      <c r="M212" s="6" t="s">
        <v>48</v>
      </c>
      <c r="N212" s="6" t="s">
        <v>48</v>
      </c>
      <c r="O212" s="6" t="s">
        <v>48</v>
      </c>
      <c r="P212" s="9">
        <v>51.0</v>
      </c>
      <c r="Q212" s="9">
        <v>7.0</v>
      </c>
      <c r="R212" s="9">
        <v>0.0</v>
      </c>
    </row>
    <row r="213" ht="14.25" customHeight="1">
      <c r="A213" s="9" t="s">
        <v>3468</v>
      </c>
      <c r="B213" s="9" t="s">
        <v>3469</v>
      </c>
      <c r="C213" s="9" t="s">
        <v>3470</v>
      </c>
      <c r="D213" s="11" t="s">
        <v>3471</v>
      </c>
      <c r="F213" s="9" t="s">
        <v>3472</v>
      </c>
      <c r="G213" s="6" t="s">
        <v>69</v>
      </c>
      <c r="H213" s="6" t="s">
        <v>140</v>
      </c>
      <c r="I213" s="6" t="s">
        <v>141</v>
      </c>
      <c r="J213" s="6" t="s">
        <v>142</v>
      </c>
      <c r="K213" s="6" t="s">
        <v>46</v>
      </c>
      <c r="L213" s="6" t="s">
        <v>48</v>
      </c>
      <c r="M213" s="6" t="s">
        <v>48</v>
      </c>
      <c r="N213" s="6" t="s">
        <v>48</v>
      </c>
      <c r="O213" s="6" t="s">
        <v>48</v>
      </c>
      <c r="P213" s="9">
        <v>1.0</v>
      </c>
      <c r="Q213" s="9">
        <v>19.0</v>
      </c>
      <c r="R213" s="9">
        <v>0.0</v>
      </c>
    </row>
    <row r="214" ht="14.25" customHeight="1">
      <c r="A214" s="9" t="s">
        <v>3473</v>
      </c>
      <c r="B214" s="9" t="s">
        <v>3474</v>
      </c>
      <c r="C214" s="9" t="s">
        <v>3475</v>
      </c>
      <c r="D214" s="11" t="s">
        <v>3476</v>
      </c>
      <c r="F214" s="9"/>
      <c r="G214" s="6" t="s">
        <v>69</v>
      </c>
      <c r="H214" s="6" t="s">
        <v>140</v>
      </c>
      <c r="I214" s="6" t="s">
        <v>74</v>
      </c>
      <c r="J214" s="6" t="s">
        <v>142</v>
      </c>
      <c r="K214" s="6" t="s">
        <v>92</v>
      </c>
      <c r="L214" s="6" t="s">
        <v>48</v>
      </c>
      <c r="M214" s="6" t="s">
        <v>3477</v>
      </c>
      <c r="N214" s="6" t="s">
        <v>48</v>
      </c>
      <c r="O214" s="6" t="s">
        <v>48</v>
      </c>
      <c r="P214" s="9">
        <v>0.0</v>
      </c>
      <c r="Q214" s="9">
        <v>2.0</v>
      </c>
      <c r="R214" s="9">
        <v>0.0</v>
      </c>
    </row>
    <row r="215" ht="14.25" customHeight="1">
      <c r="A215" s="9" t="s">
        <v>3478</v>
      </c>
      <c r="B215" s="9" t="s">
        <v>138</v>
      </c>
      <c r="C215" s="9" t="s">
        <v>3479</v>
      </c>
      <c r="D215" s="11" t="s">
        <v>3480</v>
      </c>
      <c r="F215" s="9"/>
      <c r="G215" s="6" t="s">
        <v>69</v>
      </c>
      <c r="H215" s="6" t="s">
        <v>140</v>
      </c>
      <c r="I215" s="6" t="s">
        <v>141</v>
      </c>
      <c r="J215" s="6" t="s">
        <v>142</v>
      </c>
      <c r="K215" s="6" t="s">
        <v>46</v>
      </c>
      <c r="L215" s="6" t="s">
        <v>48</v>
      </c>
      <c r="M215" s="6" t="s">
        <v>3481</v>
      </c>
      <c r="N215" s="6" t="s">
        <v>48</v>
      </c>
      <c r="O215" s="6" t="s">
        <v>48</v>
      </c>
      <c r="P215" s="9">
        <v>3.0</v>
      </c>
      <c r="Q215" s="9">
        <v>35.0</v>
      </c>
      <c r="R215" s="9">
        <v>0.0</v>
      </c>
    </row>
    <row r="216" ht="14.25" customHeight="1">
      <c r="A216" s="9" t="s">
        <v>3482</v>
      </c>
      <c r="B216" s="9" t="s">
        <v>3483</v>
      </c>
      <c r="C216" s="9" t="s">
        <v>3484</v>
      </c>
      <c r="D216" s="11" t="s">
        <v>3471</v>
      </c>
      <c r="F216" s="9"/>
      <c r="G216" s="6" t="s">
        <v>69</v>
      </c>
      <c r="H216" s="6" t="s">
        <v>140</v>
      </c>
      <c r="I216" s="6" t="s">
        <v>141</v>
      </c>
      <c r="J216" s="6" t="s">
        <v>142</v>
      </c>
      <c r="K216" s="6" t="s">
        <v>92</v>
      </c>
      <c r="L216" s="6" t="s">
        <v>48</v>
      </c>
      <c r="M216" s="6" t="s">
        <v>48</v>
      </c>
      <c r="N216" s="6" t="s">
        <v>48</v>
      </c>
      <c r="O216" s="6" t="s">
        <v>48</v>
      </c>
      <c r="P216" s="9">
        <v>5.0</v>
      </c>
      <c r="Q216" s="9">
        <v>8.0</v>
      </c>
      <c r="R216" s="9">
        <v>0.0</v>
      </c>
    </row>
    <row r="217" ht="14.25" customHeight="1">
      <c r="A217" s="9" t="s">
        <v>3485</v>
      </c>
      <c r="B217" s="9" t="s">
        <v>3486</v>
      </c>
      <c r="C217" s="9" t="s">
        <v>3487</v>
      </c>
      <c r="D217" s="11" t="s">
        <v>3488</v>
      </c>
      <c r="F217" s="9" t="s">
        <v>3489</v>
      </c>
      <c r="G217" s="6" t="s">
        <v>55</v>
      </c>
      <c r="H217" s="6" t="s">
        <v>84</v>
      </c>
      <c r="I217" s="6" t="s">
        <v>151</v>
      </c>
      <c r="J217" s="6" t="s">
        <v>45</v>
      </c>
      <c r="K217" s="6" t="s">
        <v>92</v>
      </c>
      <c r="L217" s="6" t="s">
        <v>3490</v>
      </c>
      <c r="M217" s="6" t="s">
        <v>278</v>
      </c>
      <c r="N217" s="6" t="s">
        <v>48</v>
      </c>
      <c r="O217" s="6" t="s">
        <v>48</v>
      </c>
      <c r="P217" s="9">
        <v>114.0</v>
      </c>
      <c r="Q217" s="9">
        <v>28.0</v>
      </c>
      <c r="R217" s="9">
        <v>0.0</v>
      </c>
    </row>
    <row r="218" ht="14.25" customHeight="1">
      <c r="A218" s="9" t="s">
        <v>3491</v>
      </c>
      <c r="B218" s="9" t="s">
        <v>3492</v>
      </c>
      <c r="C218" s="9" t="s">
        <v>3493</v>
      </c>
      <c r="D218" s="11" t="s">
        <v>3494</v>
      </c>
      <c r="F218" s="9"/>
      <c r="G218" s="6" t="s">
        <v>69</v>
      </c>
      <c r="H218" s="6" t="s">
        <v>140</v>
      </c>
      <c r="I218" s="6" t="s">
        <v>91</v>
      </c>
      <c r="J218" s="6" t="s">
        <v>142</v>
      </c>
      <c r="K218" s="6" t="s">
        <v>46</v>
      </c>
      <c r="L218" s="6" t="s">
        <v>3495</v>
      </c>
      <c r="M218" s="6" t="s">
        <v>48</v>
      </c>
      <c r="N218" s="6" t="s">
        <v>48</v>
      </c>
      <c r="O218" s="6" t="s">
        <v>911</v>
      </c>
      <c r="P218" s="9">
        <v>1.0</v>
      </c>
      <c r="Q218" s="9">
        <v>0.0</v>
      </c>
      <c r="R218" s="9">
        <v>0.0</v>
      </c>
    </row>
    <row r="219" ht="14.25" customHeight="1">
      <c r="A219" s="9" t="s">
        <v>3496</v>
      </c>
      <c r="B219" s="9" t="s">
        <v>2696</v>
      </c>
      <c r="C219" s="9" t="s">
        <v>3497</v>
      </c>
      <c r="D219" s="11" t="s">
        <v>3494</v>
      </c>
      <c r="F219" s="9"/>
      <c r="G219" s="6" t="s">
        <v>69</v>
      </c>
      <c r="H219" s="6" t="s">
        <v>70</v>
      </c>
      <c r="I219" s="6" t="s">
        <v>74</v>
      </c>
      <c r="J219" s="6" t="s">
        <v>45</v>
      </c>
      <c r="K219" s="6" t="s">
        <v>92</v>
      </c>
      <c r="L219" s="6" t="s">
        <v>48</v>
      </c>
      <c r="M219" s="6" t="s">
        <v>3498</v>
      </c>
      <c r="N219" s="6" t="s">
        <v>48</v>
      </c>
      <c r="O219" s="6" t="s">
        <v>48</v>
      </c>
      <c r="P219" s="9">
        <v>27.0</v>
      </c>
      <c r="Q219" s="9">
        <v>6.0</v>
      </c>
      <c r="R219" s="9">
        <v>0.0</v>
      </c>
    </row>
    <row r="220" ht="14.25" customHeight="1">
      <c r="A220" s="9" t="s">
        <v>3499</v>
      </c>
      <c r="B220" s="9" t="s">
        <v>3486</v>
      </c>
      <c r="C220" s="9" t="s">
        <v>3500</v>
      </c>
      <c r="D220" s="11" t="s">
        <v>3501</v>
      </c>
      <c r="F220" s="9"/>
      <c r="G220" s="6" t="s">
        <v>55</v>
      </c>
      <c r="H220" s="6" t="s">
        <v>130</v>
      </c>
      <c r="I220" s="6" t="s">
        <v>151</v>
      </c>
      <c r="J220" s="6" t="s">
        <v>45</v>
      </c>
      <c r="K220" s="6" t="s">
        <v>46</v>
      </c>
      <c r="L220" s="6" t="s">
        <v>48</v>
      </c>
      <c r="M220" s="6" t="s">
        <v>283</v>
      </c>
      <c r="N220" s="6" t="s">
        <v>48</v>
      </c>
      <c r="O220" s="6" t="s">
        <v>48</v>
      </c>
      <c r="P220" s="9">
        <v>115.0</v>
      </c>
      <c r="Q220" s="9">
        <v>15.0</v>
      </c>
      <c r="R220" s="9">
        <v>1.0</v>
      </c>
    </row>
    <row r="221" ht="14.25" customHeight="1">
      <c r="A221" s="9" t="s">
        <v>3502</v>
      </c>
      <c r="B221" s="9" t="s">
        <v>2696</v>
      </c>
      <c r="C221" s="9" t="s">
        <v>3503</v>
      </c>
      <c r="D221" s="11" t="s">
        <v>3504</v>
      </c>
      <c r="F221" s="9" t="s">
        <v>3505</v>
      </c>
      <c r="G221" s="6" t="s">
        <v>69</v>
      </c>
      <c r="H221" s="6" t="s">
        <v>70</v>
      </c>
      <c r="I221" s="6" t="s">
        <v>57</v>
      </c>
      <c r="J221" s="6" t="s">
        <v>58</v>
      </c>
      <c r="K221" s="6" t="s">
        <v>92</v>
      </c>
      <c r="L221" s="6" t="s">
        <v>48</v>
      </c>
      <c r="M221" s="6" t="s">
        <v>3506</v>
      </c>
      <c r="N221" s="6" t="s">
        <v>48</v>
      </c>
      <c r="O221" s="6" t="s">
        <v>48</v>
      </c>
      <c r="P221" s="9">
        <v>28.0</v>
      </c>
      <c r="Q221" s="9">
        <v>3.0</v>
      </c>
      <c r="R221" s="9">
        <v>0.0</v>
      </c>
    </row>
    <row r="222" ht="14.25" customHeight="1">
      <c r="A222" s="9" t="s">
        <v>3507</v>
      </c>
      <c r="B222" s="9" t="s">
        <v>2696</v>
      </c>
      <c r="C222" s="9" t="s">
        <v>3508</v>
      </c>
      <c r="D222" s="11" t="s">
        <v>3509</v>
      </c>
      <c r="F222" s="9"/>
      <c r="G222" s="6" t="s">
        <v>69</v>
      </c>
      <c r="H222" s="6" t="s">
        <v>70</v>
      </c>
      <c r="I222" s="6" t="s">
        <v>151</v>
      </c>
      <c r="J222" s="6" t="s">
        <v>45</v>
      </c>
      <c r="K222" s="6" t="s">
        <v>92</v>
      </c>
      <c r="L222" s="6" t="s">
        <v>304</v>
      </c>
      <c r="M222" s="6" t="s">
        <v>3510</v>
      </c>
      <c r="N222" s="6" t="s">
        <v>48</v>
      </c>
      <c r="O222" s="6" t="s">
        <v>48</v>
      </c>
      <c r="P222" s="9">
        <v>92.0</v>
      </c>
      <c r="Q222" s="9">
        <v>38.0</v>
      </c>
      <c r="R222" s="9">
        <v>0.0</v>
      </c>
    </row>
    <row r="223" ht="14.25" customHeight="1">
      <c r="A223" s="9" t="s">
        <v>3511</v>
      </c>
      <c r="B223" s="9" t="s">
        <v>3366</v>
      </c>
      <c r="C223" s="9" t="s">
        <v>3512</v>
      </c>
      <c r="D223" s="11" t="s">
        <v>3513</v>
      </c>
      <c r="F223" s="9"/>
      <c r="G223" s="6" t="s">
        <v>69</v>
      </c>
      <c r="H223" s="6" t="s">
        <v>140</v>
      </c>
      <c r="I223" s="6" t="s">
        <v>141</v>
      </c>
      <c r="J223" s="6" t="s">
        <v>142</v>
      </c>
      <c r="K223" s="6" t="s">
        <v>46</v>
      </c>
      <c r="L223" s="6" t="s">
        <v>3514</v>
      </c>
      <c r="M223" s="6" t="s">
        <v>48</v>
      </c>
      <c r="N223" s="6" t="s">
        <v>48</v>
      </c>
      <c r="O223" s="6" t="s">
        <v>3515</v>
      </c>
      <c r="P223" s="9">
        <v>0.0</v>
      </c>
      <c r="Q223" s="9">
        <v>13.0</v>
      </c>
      <c r="R223" s="9">
        <v>0.0</v>
      </c>
    </row>
    <row r="224" ht="14.25" customHeight="1">
      <c r="A224" s="9" t="s">
        <v>3516</v>
      </c>
      <c r="B224" s="9" t="s">
        <v>3517</v>
      </c>
      <c r="C224" s="9" t="s">
        <v>3518</v>
      </c>
      <c r="D224" s="11" t="s">
        <v>3519</v>
      </c>
      <c r="F224" s="9"/>
      <c r="G224" s="6" t="s">
        <v>69</v>
      </c>
      <c r="H224" s="6" t="s">
        <v>140</v>
      </c>
      <c r="I224" s="6" t="s">
        <v>74</v>
      </c>
      <c r="J224" s="6" t="s">
        <v>142</v>
      </c>
      <c r="K224" s="6" t="s">
        <v>92</v>
      </c>
      <c r="L224" s="6" t="s">
        <v>48</v>
      </c>
      <c r="M224" s="6" t="s">
        <v>87</v>
      </c>
      <c r="N224" s="6" t="s">
        <v>48</v>
      </c>
      <c r="O224" s="6" t="s">
        <v>48</v>
      </c>
      <c r="P224" s="9">
        <v>3.0</v>
      </c>
      <c r="Q224" s="9">
        <v>4.0</v>
      </c>
      <c r="R224" s="9">
        <v>0.0</v>
      </c>
    </row>
    <row r="225" ht="14.25" customHeight="1">
      <c r="A225" s="9" t="s">
        <v>3520</v>
      </c>
      <c r="B225" s="9" t="s">
        <v>3521</v>
      </c>
      <c r="C225" s="9" t="s">
        <v>3522</v>
      </c>
      <c r="D225" s="11" t="s">
        <v>3519</v>
      </c>
      <c r="F225" s="9" t="s">
        <v>3523</v>
      </c>
      <c r="G225" s="6" t="s">
        <v>55</v>
      </c>
      <c r="H225" s="6" t="s">
        <v>130</v>
      </c>
      <c r="I225" s="6" t="s">
        <v>85</v>
      </c>
      <c r="J225" s="6" t="s">
        <v>45</v>
      </c>
      <c r="K225" s="6" t="s">
        <v>46</v>
      </c>
      <c r="L225" s="6" t="s">
        <v>3524</v>
      </c>
      <c r="M225" s="6" t="s">
        <v>48</v>
      </c>
      <c r="N225" s="6" t="s">
        <v>48</v>
      </c>
      <c r="O225" s="6" t="s">
        <v>911</v>
      </c>
      <c r="P225" s="9">
        <v>21.0</v>
      </c>
      <c r="Q225" s="9">
        <v>35.0</v>
      </c>
      <c r="R225" s="9">
        <v>0.0</v>
      </c>
    </row>
    <row r="226" ht="14.25" customHeight="1">
      <c r="A226" s="9" t="s">
        <v>3525</v>
      </c>
      <c r="B226" s="9" t="s">
        <v>3526</v>
      </c>
      <c r="C226" s="9" t="s">
        <v>3527</v>
      </c>
      <c r="D226" s="11" t="s">
        <v>3528</v>
      </c>
      <c r="F226" s="9"/>
      <c r="G226" s="6" t="s">
        <v>69</v>
      </c>
      <c r="H226" s="6" t="s">
        <v>140</v>
      </c>
      <c r="I226" s="6" t="s">
        <v>141</v>
      </c>
      <c r="J226" s="6" t="s">
        <v>142</v>
      </c>
      <c r="K226" s="6" t="s">
        <v>92</v>
      </c>
      <c r="L226" s="6" t="s">
        <v>48</v>
      </c>
      <c r="M226" s="6" t="s">
        <v>283</v>
      </c>
      <c r="N226" s="6" t="s">
        <v>48</v>
      </c>
      <c r="O226" s="6" t="s">
        <v>48</v>
      </c>
      <c r="P226" s="9">
        <v>7.0</v>
      </c>
      <c r="Q226" s="9">
        <v>38.0</v>
      </c>
      <c r="R226" s="9">
        <v>0.0</v>
      </c>
    </row>
    <row r="227" ht="14.25" customHeight="1">
      <c r="A227" s="9" t="s">
        <v>3529</v>
      </c>
      <c r="B227" s="9" t="s">
        <v>138</v>
      </c>
      <c r="C227" s="9" t="s">
        <v>3530</v>
      </c>
      <c r="D227" s="11" t="s">
        <v>3528</v>
      </c>
      <c r="F227" s="9" t="s">
        <v>3531</v>
      </c>
      <c r="G227" s="6" t="s">
        <v>69</v>
      </c>
      <c r="H227" s="6" t="s">
        <v>140</v>
      </c>
      <c r="I227" s="6" t="s">
        <v>44</v>
      </c>
      <c r="J227" s="6" t="s">
        <v>45</v>
      </c>
      <c r="K227" s="6" t="s">
        <v>46</v>
      </c>
      <c r="L227" s="6" t="s">
        <v>3532</v>
      </c>
      <c r="M227" s="6" t="s">
        <v>48</v>
      </c>
      <c r="N227" s="6" t="s">
        <v>48</v>
      </c>
      <c r="O227" s="6" t="s">
        <v>48</v>
      </c>
      <c r="P227" s="9">
        <v>16.0</v>
      </c>
      <c r="Q227" s="9">
        <v>6.0</v>
      </c>
      <c r="R227" s="9">
        <v>0.0</v>
      </c>
    </row>
    <row r="228" ht="14.25" customHeight="1">
      <c r="A228" s="9" t="s">
        <v>3533</v>
      </c>
      <c r="B228" s="9" t="s">
        <v>138</v>
      </c>
      <c r="C228" s="9" t="s">
        <v>3534</v>
      </c>
      <c r="D228" s="11" t="s">
        <v>3528</v>
      </c>
      <c r="F228" s="9"/>
      <c r="G228" s="6" t="s">
        <v>69</v>
      </c>
      <c r="H228" s="6" t="s">
        <v>140</v>
      </c>
      <c r="I228" s="6" t="s">
        <v>141</v>
      </c>
      <c r="J228" s="6" t="s">
        <v>142</v>
      </c>
      <c r="K228" s="6" t="s">
        <v>46</v>
      </c>
      <c r="L228" s="6" t="s">
        <v>48</v>
      </c>
      <c r="M228" s="6" t="s">
        <v>278</v>
      </c>
      <c r="N228" s="6" t="s">
        <v>48</v>
      </c>
      <c r="O228" s="6" t="s">
        <v>48</v>
      </c>
      <c r="P228" s="9">
        <v>5.0</v>
      </c>
      <c r="Q228" s="9">
        <v>5.0</v>
      </c>
      <c r="R228" s="9">
        <v>0.0</v>
      </c>
    </row>
    <row r="229" ht="14.25" customHeight="1">
      <c r="A229" s="9" t="s">
        <v>3535</v>
      </c>
      <c r="B229" s="9" t="s">
        <v>138</v>
      </c>
      <c r="C229" s="9" t="s">
        <v>3536</v>
      </c>
      <c r="D229" s="11" t="s">
        <v>3537</v>
      </c>
      <c r="F229" s="9" t="s">
        <v>3538</v>
      </c>
      <c r="G229" s="6" t="s">
        <v>42</v>
      </c>
      <c r="H229" s="6" t="s">
        <v>157</v>
      </c>
      <c r="I229" s="6" t="s">
        <v>85</v>
      </c>
      <c r="J229" s="6" t="s">
        <v>45</v>
      </c>
      <c r="K229" s="6" t="s">
        <v>46</v>
      </c>
      <c r="L229" s="6" t="s">
        <v>3539</v>
      </c>
      <c r="M229" s="6" t="s">
        <v>48</v>
      </c>
      <c r="N229" s="6" t="s">
        <v>48</v>
      </c>
      <c r="O229" s="6" t="s">
        <v>48</v>
      </c>
      <c r="P229" s="9">
        <v>62.0</v>
      </c>
      <c r="Q229" s="9">
        <v>13.0</v>
      </c>
      <c r="R229" s="9">
        <v>0.0</v>
      </c>
    </row>
    <row r="230" ht="14.25" customHeight="1">
      <c r="A230" s="9" t="s">
        <v>3540</v>
      </c>
      <c r="B230" s="9" t="s">
        <v>3541</v>
      </c>
      <c r="C230" s="9" t="s">
        <v>3542</v>
      </c>
      <c r="D230" s="11" t="s">
        <v>3537</v>
      </c>
      <c r="F230" s="9"/>
      <c r="G230" s="6" t="s">
        <v>69</v>
      </c>
      <c r="H230" s="6" t="s">
        <v>140</v>
      </c>
      <c r="I230" s="6" t="s">
        <v>141</v>
      </c>
      <c r="J230" s="6" t="s">
        <v>142</v>
      </c>
      <c r="K230" s="6" t="s">
        <v>46</v>
      </c>
      <c r="L230" s="6" t="s">
        <v>48</v>
      </c>
      <c r="M230" s="6" t="s">
        <v>48</v>
      </c>
      <c r="N230" s="6" t="s">
        <v>48</v>
      </c>
      <c r="O230" s="6" t="s">
        <v>48</v>
      </c>
      <c r="P230" s="9">
        <v>30.0</v>
      </c>
      <c r="Q230" s="9">
        <v>84.0</v>
      </c>
      <c r="R230" s="9">
        <v>0.0</v>
      </c>
    </row>
    <row r="231" ht="14.25" customHeight="1">
      <c r="A231" s="9" t="s">
        <v>3543</v>
      </c>
      <c r="B231" s="9" t="s">
        <v>138</v>
      </c>
      <c r="C231" s="9" t="s">
        <v>3544</v>
      </c>
      <c r="D231" s="11" t="s">
        <v>3545</v>
      </c>
      <c r="F231" s="9"/>
      <c r="G231" s="6" t="s">
        <v>42</v>
      </c>
      <c r="H231" s="6" t="s">
        <v>157</v>
      </c>
      <c r="I231" s="6" t="s">
        <v>91</v>
      </c>
      <c r="J231" s="6" t="s">
        <v>45</v>
      </c>
      <c r="K231" s="6" t="s">
        <v>46</v>
      </c>
      <c r="L231" s="6" t="s">
        <v>48</v>
      </c>
      <c r="M231" s="6" t="s">
        <v>48</v>
      </c>
      <c r="N231" s="6" t="s">
        <v>48</v>
      </c>
      <c r="O231" s="6" t="s">
        <v>48</v>
      </c>
      <c r="P231" s="9">
        <v>19.0</v>
      </c>
      <c r="Q231" s="9">
        <v>48.0</v>
      </c>
      <c r="R231" s="9">
        <v>0.0</v>
      </c>
    </row>
    <row r="232" ht="14.25" customHeight="1">
      <c r="A232" s="9" t="s">
        <v>3546</v>
      </c>
      <c r="B232" s="9" t="s">
        <v>3547</v>
      </c>
      <c r="C232" s="9" t="s">
        <v>3548</v>
      </c>
      <c r="D232" s="11" t="s">
        <v>3545</v>
      </c>
      <c r="F232" s="9" t="s">
        <v>3549</v>
      </c>
      <c r="G232" s="6" t="s">
        <v>69</v>
      </c>
      <c r="H232" s="6" t="s">
        <v>70</v>
      </c>
      <c r="I232" s="6" t="s">
        <v>91</v>
      </c>
      <c r="J232" s="6" t="s">
        <v>45</v>
      </c>
      <c r="K232" s="6" t="s">
        <v>46</v>
      </c>
      <c r="L232" s="6" t="s">
        <v>48</v>
      </c>
      <c r="M232" s="6" t="s">
        <v>48</v>
      </c>
      <c r="N232" s="6" t="s">
        <v>48</v>
      </c>
      <c r="O232" s="6" t="s">
        <v>48</v>
      </c>
      <c r="P232" s="9">
        <v>11.0</v>
      </c>
      <c r="Q232" s="9">
        <v>11.0</v>
      </c>
      <c r="R232" s="9">
        <v>0.0</v>
      </c>
    </row>
    <row r="233" ht="15.0" customHeight="1">
      <c r="A233" s="7" t="s">
        <v>3550</v>
      </c>
      <c r="B233" s="9" t="s">
        <v>2724</v>
      </c>
      <c r="C233" s="8" t="s">
        <v>3551</v>
      </c>
      <c r="D233" s="11" t="s">
        <v>3545</v>
      </c>
      <c r="F233" s="9"/>
      <c r="G233" s="6" t="s">
        <v>69</v>
      </c>
      <c r="H233" s="6" t="s">
        <v>70</v>
      </c>
      <c r="I233" s="6" t="s">
        <v>91</v>
      </c>
      <c r="J233" s="6" t="s">
        <v>45</v>
      </c>
      <c r="K233" s="6" t="s">
        <v>71</v>
      </c>
      <c r="L233" s="6" t="s">
        <v>48</v>
      </c>
      <c r="M233" s="6" t="s">
        <v>48</v>
      </c>
      <c r="N233" s="6" t="s">
        <v>87</v>
      </c>
      <c r="O233" s="6" t="s">
        <v>1132</v>
      </c>
      <c r="P233" s="9">
        <v>12.0</v>
      </c>
      <c r="Q233" s="9">
        <v>8.0</v>
      </c>
      <c r="R233" s="9">
        <v>0.0</v>
      </c>
    </row>
    <row r="234" ht="14.25" customHeight="1">
      <c r="A234" s="9" t="s">
        <v>3552</v>
      </c>
      <c r="B234" s="9" t="s">
        <v>2696</v>
      </c>
      <c r="C234" s="9" t="s">
        <v>3553</v>
      </c>
      <c r="D234" s="11" t="s">
        <v>3545</v>
      </c>
      <c r="F234" s="9" t="s">
        <v>3554</v>
      </c>
      <c r="G234" s="6" t="s">
        <v>55</v>
      </c>
      <c r="H234" s="6" t="s">
        <v>130</v>
      </c>
      <c r="I234" s="6" t="s">
        <v>151</v>
      </c>
      <c r="J234" s="6" t="s">
        <v>45</v>
      </c>
      <c r="K234" s="6" t="s">
        <v>46</v>
      </c>
      <c r="L234" s="6" t="s">
        <v>48</v>
      </c>
      <c r="M234" s="6" t="s">
        <v>48</v>
      </c>
      <c r="N234" s="6" t="s">
        <v>48</v>
      </c>
      <c r="O234" s="6" t="s">
        <v>48</v>
      </c>
      <c r="P234" s="9">
        <v>131.0</v>
      </c>
      <c r="Q234" s="9">
        <v>55.0</v>
      </c>
      <c r="R234" s="9">
        <v>3.0</v>
      </c>
    </row>
    <row r="235" ht="16.5" customHeight="1">
      <c r="A235" s="9" t="s">
        <v>3555</v>
      </c>
      <c r="B235" s="9" t="s">
        <v>3556</v>
      </c>
      <c r="C235" s="9" t="s">
        <v>3557</v>
      </c>
      <c r="D235" s="11" t="s">
        <v>3558</v>
      </c>
      <c r="F235" s="9"/>
      <c r="G235" s="6" t="s">
        <v>69</v>
      </c>
      <c r="H235" s="6" t="s">
        <v>140</v>
      </c>
      <c r="I235" s="6" t="s">
        <v>141</v>
      </c>
      <c r="J235" s="6" t="s">
        <v>142</v>
      </c>
      <c r="K235" s="6" t="s">
        <v>46</v>
      </c>
      <c r="L235" s="6" t="s">
        <v>48</v>
      </c>
      <c r="M235" s="6" t="s">
        <v>3559</v>
      </c>
      <c r="N235" s="6" t="s">
        <v>48</v>
      </c>
      <c r="O235" s="6" t="s">
        <v>48</v>
      </c>
      <c r="P235" s="9">
        <v>12.0</v>
      </c>
      <c r="Q235" s="9">
        <v>80.0</v>
      </c>
      <c r="R235" s="9">
        <v>0.0</v>
      </c>
    </row>
    <row r="236" ht="14.25" customHeight="1">
      <c r="A236" s="9" t="s">
        <v>3560</v>
      </c>
      <c r="B236" s="9" t="s">
        <v>2724</v>
      </c>
      <c r="C236" s="9" t="s">
        <v>3561</v>
      </c>
      <c r="D236" s="11" t="s">
        <v>3562</v>
      </c>
      <c r="F236" s="9"/>
      <c r="G236" s="6" t="s">
        <v>69</v>
      </c>
      <c r="H236" s="6" t="s">
        <v>70</v>
      </c>
      <c r="I236" s="6" t="s">
        <v>151</v>
      </c>
      <c r="J236" s="6" t="s">
        <v>45</v>
      </c>
      <c r="K236" s="6" t="s">
        <v>92</v>
      </c>
      <c r="L236" s="6" t="s">
        <v>48</v>
      </c>
      <c r="M236" s="6" t="s">
        <v>48</v>
      </c>
      <c r="N236" s="6" t="s">
        <v>48</v>
      </c>
      <c r="O236" s="6" t="s">
        <v>48</v>
      </c>
      <c r="P236" s="9">
        <v>7.0</v>
      </c>
      <c r="Q236" s="9">
        <v>0.0</v>
      </c>
      <c r="R236" s="9">
        <v>0.0</v>
      </c>
    </row>
    <row r="237" ht="14.25" customHeight="1">
      <c r="A237" s="9" t="s">
        <v>3563</v>
      </c>
      <c r="B237" s="9" t="s">
        <v>2696</v>
      </c>
      <c r="C237" s="9" t="s">
        <v>3564</v>
      </c>
      <c r="D237" s="11" t="s">
        <v>3562</v>
      </c>
      <c r="F237" s="9"/>
      <c r="G237" s="6" t="s">
        <v>69</v>
      </c>
      <c r="H237" s="6" t="s">
        <v>70</v>
      </c>
      <c r="I237" s="6" t="s">
        <v>151</v>
      </c>
      <c r="J237" s="6" t="s">
        <v>45</v>
      </c>
      <c r="K237" s="6" t="s">
        <v>46</v>
      </c>
      <c r="L237" s="6" t="s">
        <v>48</v>
      </c>
      <c r="M237" s="6" t="s">
        <v>48</v>
      </c>
      <c r="N237" s="6" t="s">
        <v>48</v>
      </c>
      <c r="O237" s="6" t="s">
        <v>48</v>
      </c>
      <c r="P237" s="9">
        <v>40.0</v>
      </c>
      <c r="Q237" s="9">
        <v>11.0</v>
      </c>
      <c r="R237" s="9">
        <v>4.0</v>
      </c>
    </row>
    <row r="238" ht="14.25" customHeight="1">
      <c r="A238" s="9" t="s">
        <v>3565</v>
      </c>
      <c r="B238" s="9" t="s">
        <v>1680</v>
      </c>
      <c r="C238" s="9" t="s">
        <v>1681</v>
      </c>
      <c r="D238" s="11" t="s">
        <v>3562</v>
      </c>
      <c r="F238" s="9"/>
      <c r="G238" s="6" t="s">
        <v>69</v>
      </c>
      <c r="H238" s="6" t="s">
        <v>140</v>
      </c>
      <c r="I238" s="6" t="s">
        <v>141</v>
      </c>
      <c r="J238" s="6" t="s">
        <v>142</v>
      </c>
      <c r="K238" s="6" t="s">
        <v>46</v>
      </c>
      <c r="L238" s="6" t="s">
        <v>48</v>
      </c>
      <c r="M238" s="6" t="s">
        <v>48</v>
      </c>
      <c r="N238" s="6" t="s">
        <v>166</v>
      </c>
      <c r="O238" s="6" t="s">
        <v>48</v>
      </c>
      <c r="P238" s="9">
        <v>0.0</v>
      </c>
      <c r="Q238" s="9">
        <v>1.0</v>
      </c>
      <c r="R238" s="9">
        <v>0.0</v>
      </c>
    </row>
    <row r="239" ht="14.25" customHeight="1">
      <c r="A239" s="9" t="s">
        <v>3566</v>
      </c>
      <c r="B239" s="9" t="s">
        <v>2696</v>
      </c>
      <c r="C239" s="9" t="s">
        <v>3567</v>
      </c>
      <c r="D239" s="11" t="s">
        <v>3568</v>
      </c>
      <c r="F239" s="9" t="s">
        <v>3569</v>
      </c>
      <c r="G239" s="6" t="s">
        <v>69</v>
      </c>
      <c r="H239" s="6" t="s">
        <v>70</v>
      </c>
      <c r="I239" s="6" t="s">
        <v>151</v>
      </c>
      <c r="J239" s="6" t="s">
        <v>45</v>
      </c>
      <c r="K239" s="6" t="s">
        <v>46</v>
      </c>
      <c r="L239" s="6" t="s">
        <v>48</v>
      </c>
      <c r="M239" s="6" t="s">
        <v>3570</v>
      </c>
      <c r="N239" s="6" t="s">
        <v>48</v>
      </c>
      <c r="O239" s="6" t="s">
        <v>48</v>
      </c>
      <c r="P239" s="9">
        <v>45.0</v>
      </c>
      <c r="Q239" s="9">
        <v>8.0</v>
      </c>
      <c r="R239" s="9">
        <v>0.0</v>
      </c>
    </row>
    <row r="240" ht="14.25" customHeight="1">
      <c r="A240" s="9" t="s">
        <v>3571</v>
      </c>
      <c r="B240" s="9" t="s">
        <v>2696</v>
      </c>
      <c r="C240" s="9" t="s">
        <v>3572</v>
      </c>
      <c r="D240" s="11" t="s">
        <v>3568</v>
      </c>
      <c r="F240" s="9" t="s">
        <v>3573</v>
      </c>
      <c r="G240" s="6" t="s">
        <v>69</v>
      </c>
      <c r="H240" s="6" t="s">
        <v>70</v>
      </c>
      <c r="I240" s="6" t="s">
        <v>151</v>
      </c>
      <c r="J240" s="6" t="s">
        <v>45</v>
      </c>
      <c r="K240" s="6" t="s">
        <v>46</v>
      </c>
      <c r="L240" s="6" t="s">
        <v>48</v>
      </c>
      <c r="M240" s="6" t="s">
        <v>48</v>
      </c>
      <c r="N240" s="6" t="s">
        <v>48</v>
      </c>
      <c r="O240" s="6" t="s">
        <v>48</v>
      </c>
      <c r="P240" s="9">
        <v>209.0</v>
      </c>
      <c r="Q240" s="9">
        <v>168.0</v>
      </c>
      <c r="R240" s="9">
        <v>14.0</v>
      </c>
    </row>
    <row r="241" ht="14.25" customHeight="1">
      <c r="A241" s="9" t="s">
        <v>3574</v>
      </c>
      <c r="B241" s="9" t="s">
        <v>2696</v>
      </c>
      <c r="C241" s="9" t="s">
        <v>3575</v>
      </c>
      <c r="D241" s="11" t="s">
        <v>3576</v>
      </c>
      <c r="F241" s="9"/>
      <c r="G241" s="6" t="s">
        <v>69</v>
      </c>
      <c r="H241" s="6" t="s">
        <v>140</v>
      </c>
      <c r="I241" s="6" t="s">
        <v>141</v>
      </c>
      <c r="J241" s="6" t="s">
        <v>142</v>
      </c>
      <c r="K241" s="6" t="s">
        <v>46</v>
      </c>
      <c r="L241" s="6" t="s">
        <v>48</v>
      </c>
      <c r="M241" s="6" t="s">
        <v>48</v>
      </c>
      <c r="N241" s="6" t="s">
        <v>48</v>
      </c>
      <c r="O241" s="6" t="s">
        <v>48</v>
      </c>
      <c r="P241" s="9">
        <v>39.0</v>
      </c>
      <c r="Q241" s="9">
        <v>83.0</v>
      </c>
      <c r="R241" s="9">
        <v>1.0</v>
      </c>
    </row>
    <row r="242" ht="14.25" customHeight="1">
      <c r="A242" s="7" t="s">
        <v>3577</v>
      </c>
      <c r="B242" s="9" t="s">
        <v>2696</v>
      </c>
      <c r="C242" s="9" t="s">
        <v>3578</v>
      </c>
      <c r="D242" s="11" t="s">
        <v>3576</v>
      </c>
      <c r="F242" s="9"/>
      <c r="G242" s="6" t="s">
        <v>69</v>
      </c>
      <c r="H242" s="6" t="s">
        <v>70</v>
      </c>
      <c r="I242" s="6" t="s">
        <v>74</v>
      </c>
      <c r="J242" s="6" t="s">
        <v>45</v>
      </c>
      <c r="K242" s="6" t="s">
        <v>71</v>
      </c>
      <c r="L242" s="6" t="s">
        <v>48</v>
      </c>
      <c r="M242" s="6" t="s">
        <v>48</v>
      </c>
      <c r="N242" s="6" t="s">
        <v>48</v>
      </c>
      <c r="O242" s="6" t="s">
        <v>48</v>
      </c>
      <c r="P242" s="9">
        <v>96.0</v>
      </c>
      <c r="Q242" s="9">
        <v>67.0</v>
      </c>
      <c r="R242" s="9">
        <v>2.0</v>
      </c>
    </row>
    <row r="243" ht="14.25" customHeight="1">
      <c r="A243" s="9" t="s">
        <v>3579</v>
      </c>
      <c r="B243" s="9" t="s">
        <v>2696</v>
      </c>
      <c r="C243" s="9" t="s">
        <v>3580</v>
      </c>
      <c r="D243" s="11" t="s">
        <v>3581</v>
      </c>
      <c r="F243" s="9"/>
      <c r="G243" s="6" t="s">
        <v>69</v>
      </c>
      <c r="H243" s="6" t="s">
        <v>70</v>
      </c>
      <c r="I243" s="6" t="s">
        <v>74</v>
      </c>
      <c r="J243" s="6" t="s">
        <v>45</v>
      </c>
      <c r="K243" s="6" t="s">
        <v>92</v>
      </c>
      <c r="L243" s="6" t="s">
        <v>48</v>
      </c>
      <c r="M243" s="6" t="s">
        <v>3498</v>
      </c>
      <c r="N243" s="6" t="s">
        <v>48</v>
      </c>
      <c r="O243" s="6" t="s">
        <v>48</v>
      </c>
      <c r="P243" s="9">
        <v>63.0</v>
      </c>
      <c r="Q243" s="9">
        <v>5.0</v>
      </c>
      <c r="R243" s="9">
        <v>3.0</v>
      </c>
    </row>
    <row r="244" ht="14.25" customHeight="1">
      <c r="A244" s="9" t="s">
        <v>3582</v>
      </c>
      <c r="B244" s="9" t="s">
        <v>3583</v>
      </c>
      <c r="C244" s="9" t="s">
        <v>3584</v>
      </c>
      <c r="D244" s="11" t="s">
        <v>3581</v>
      </c>
      <c r="F244" s="9"/>
      <c r="G244" s="6" t="s">
        <v>69</v>
      </c>
      <c r="H244" s="6" t="s">
        <v>140</v>
      </c>
      <c r="I244" s="6" t="s">
        <v>141</v>
      </c>
      <c r="J244" s="6" t="s">
        <v>142</v>
      </c>
      <c r="K244" s="6" t="s">
        <v>46</v>
      </c>
      <c r="L244" s="6" t="s">
        <v>48</v>
      </c>
      <c r="M244" s="6" t="s">
        <v>3585</v>
      </c>
      <c r="N244" s="6" t="s">
        <v>48</v>
      </c>
      <c r="O244" s="6" t="s">
        <v>48</v>
      </c>
      <c r="P244" s="9">
        <v>8.0</v>
      </c>
      <c r="Q244" s="9">
        <v>45.0</v>
      </c>
      <c r="R244" s="9">
        <v>0.0</v>
      </c>
    </row>
    <row r="245" ht="14.25" customHeight="1">
      <c r="A245" s="9" t="s">
        <v>3586</v>
      </c>
      <c r="B245" s="9" t="s">
        <v>138</v>
      </c>
      <c r="C245" s="9" t="s">
        <v>3587</v>
      </c>
      <c r="D245" s="11" t="s">
        <v>3588</v>
      </c>
      <c r="F245" s="9" t="s">
        <v>3589</v>
      </c>
      <c r="G245" s="6" t="s">
        <v>69</v>
      </c>
      <c r="H245" s="6" t="s">
        <v>140</v>
      </c>
      <c r="I245" s="6" t="s">
        <v>141</v>
      </c>
      <c r="J245" s="6" t="s">
        <v>142</v>
      </c>
      <c r="K245" s="6" t="s">
        <v>46</v>
      </c>
      <c r="L245" s="6" t="s">
        <v>48</v>
      </c>
      <c r="M245" s="6" t="s">
        <v>283</v>
      </c>
      <c r="N245" s="6" t="s">
        <v>48</v>
      </c>
      <c r="O245" s="6" t="s">
        <v>48</v>
      </c>
      <c r="P245" s="9">
        <v>24.0</v>
      </c>
      <c r="Q245" s="9">
        <v>3.0</v>
      </c>
      <c r="R245" s="9">
        <v>0.0</v>
      </c>
    </row>
    <row r="246" ht="14.25" customHeight="1">
      <c r="A246" s="7" t="s">
        <v>3590</v>
      </c>
      <c r="B246" s="9" t="s">
        <v>138</v>
      </c>
      <c r="C246" s="9" t="s">
        <v>3591</v>
      </c>
      <c r="D246" s="11" t="s">
        <v>3588</v>
      </c>
      <c r="F246" s="9" t="s">
        <v>3592</v>
      </c>
      <c r="G246" s="6" t="s">
        <v>55</v>
      </c>
      <c r="H246" s="6" t="s">
        <v>56</v>
      </c>
      <c r="I246" s="6" t="s">
        <v>74</v>
      </c>
      <c r="J246" s="6" t="s">
        <v>45</v>
      </c>
      <c r="K246" s="6" t="s">
        <v>46</v>
      </c>
      <c r="L246" s="6" t="s">
        <v>48</v>
      </c>
      <c r="M246" s="6" t="s">
        <v>48</v>
      </c>
      <c r="N246" s="6" t="s">
        <v>48</v>
      </c>
      <c r="O246" s="6" t="s">
        <v>48</v>
      </c>
      <c r="P246" s="9">
        <v>12.0</v>
      </c>
      <c r="Q246" s="9">
        <v>0.0</v>
      </c>
      <c r="R246" s="9">
        <v>0.0</v>
      </c>
    </row>
    <row r="247" ht="14.25" customHeight="1">
      <c r="A247" s="9" t="s">
        <v>3593</v>
      </c>
      <c r="B247" s="9" t="s">
        <v>1686</v>
      </c>
      <c r="C247" s="9" t="s">
        <v>3594</v>
      </c>
      <c r="D247" s="11" t="s">
        <v>3595</v>
      </c>
      <c r="F247" s="9"/>
      <c r="G247" s="6" t="s">
        <v>69</v>
      </c>
      <c r="H247" s="6" t="s">
        <v>140</v>
      </c>
      <c r="I247" s="6" t="s">
        <v>141</v>
      </c>
      <c r="J247" s="6" t="s">
        <v>142</v>
      </c>
      <c r="K247" s="6" t="s">
        <v>71</v>
      </c>
      <c r="L247" s="6" t="s">
        <v>48</v>
      </c>
      <c r="M247" s="6" t="s">
        <v>48</v>
      </c>
      <c r="N247" s="6" t="s">
        <v>48</v>
      </c>
      <c r="O247" s="6" t="s">
        <v>48</v>
      </c>
      <c r="P247" s="9">
        <v>10.0</v>
      </c>
      <c r="Q247" s="9">
        <v>3.0</v>
      </c>
      <c r="R247" s="9">
        <v>0.0</v>
      </c>
    </row>
    <row r="248" ht="14.25" customHeight="1">
      <c r="A248" s="9" t="s">
        <v>3596</v>
      </c>
      <c r="B248" s="9" t="s">
        <v>2696</v>
      </c>
      <c r="C248" s="9" t="s">
        <v>3597</v>
      </c>
      <c r="D248" s="11" t="s">
        <v>3598</v>
      </c>
      <c r="F248" s="9" t="s">
        <v>3599</v>
      </c>
      <c r="G248" s="6" t="s">
        <v>69</v>
      </c>
      <c r="H248" s="6" t="s">
        <v>70</v>
      </c>
      <c r="I248" s="6" t="s">
        <v>101</v>
      </c>
      <c r="J248" s="6" t="s">
        <v>45</v>
      </c>
      <c r="K248" s="6" t="s">
        <v>46</v>
      </c>
      <c r="L248" s="6" t="s">
        <v>48</v>
      </c>
      <c r="M248" s="6" t="s">
        <v>48</v>
      </c>
      <c r="N248" s="6" t="s">
        <v>48</v>
      </c>
      <c r="O248" s="6" t="s">
        <v>48</v>
      </c>
      <c r="P248" s="9">
        <v>34.0</v>
      </c>
      <c r="Q248" s="9">
        <v>6.0</v>
      </c>
      <c r="R248" s="9">
        <v>0.0</v>
      </c>
    </row>
    <row r="249" ht="14.25" customHeight="1">
      <c r="A249" s="9" t="s">
        <v>3600</v>
      </c>
      <c r="B249" s="9" t="s">
        <v>138</v>
      </c>
      <c r="C249" s="9" t="s">
        <v>3601</v>
      </c>
      <c r="D249" s="11" t="s">
        <v>3602</v>
      </c>
      <c r="F249" s="9"/>
      <c r="G249" s="6" t="s">
        <v>69</v>
      </c>
      <c r="H249" s="6" t="s">
        <v>140</v>
      </c>
      <c r="I249" s="6" t="s">
        <v>141</v>
      </c>
      <c r="J249" s="6" t="s">
        <v>142</v>
      </c>
      <c r="K249" s="6" t="s">
        <v>92</v>
      </c>
      <c r="L249" s="6" t="s">
        <v>304</v>
      </c>
      <c r="M249" s="6" t="s">
        <v>48</v>
      </c>
      <c r="N249" s="6" t="s">
        <v>48</v>
      </c>
      <c r="O249" s="6" t="s">
        <v>48</v>
      </c>
      <c r="P249" s="9">
        <v>4.0</v>
      </c>
      <c r="Q249" s="9">
        <v>3.0</v>
      </c>
      <c r="R249" s="9">
        <v>0.0</v>
      </c>
    </row>
    <row r="250" ht="14.25" customHeight="1">
      <c r="A250" s="9" t="s">
        <v>3603</v>
      </c>
      <c r="B250" s="9" t="s">
        <v>2696</v>
      </c>
      <c r="C250" s="9" t="s">
        <v>3604</v>
      </c>
      <c r="D250" s="11" t="s">
        <v>3602</v>
      </c>
      <c r="F250" s="9"/>
      <c r="G250" s="6" t="s">
        <v>69</v>
      </c>
      <c r="H250" s="6" t="s">
        <v>70</v>
      </c>
      <c r="I250" s="6" t="s">
        <v>91</v>
      </c>
      <c r="J250" s="6" t="s">
        <v>45</v>
      </c>
      <c r="K250" s="6" t="s">
        <v>46</v>
      </c>
      <c r="L250" s="6" t="s">
        <v>48</v>
      </c>
      <c r="M250" s="6" t="s">
        <v>48</v>
      </c>
      <c r="N250" s="6" t="s">
        <v>48</v>
      </c>
      <c r="O250" s="6" t="s">
        <v>48</v>
      </c>
      <c r="P250" s="9">
        <v>65.0</v>
      </c>
      <c r="Q250" s="9">
        <v>40.0</v>
      </c>
      <c r="R250" s="9">
        <v>1.0</v>
      </c>
    </row>
    <row r="251" ht="14.25" customHeight="1">
      <c r="A251" s="9" t="s">
        <v>3605</v>
      </c>
      <c r="B251" s="9" t="s">
        <v>3366</v>
      </c>
      <c r="C251" s="9" t="s">
        <v>3606</v>
      </c>
      <c r="D251" s="11" t="s">
        <v>3607</v>
      </c>
      <c r="F251" s="9"/>
      <c r="G251" s="6" t="s">
        <v>69</v>
      </c>
      <c r="H251" s="6" t="s">
        <v>140</v>
      </c>
      <c r="I251" s="6" t="s">
        <v>141</v>
      </c>
      <c r="J251" s="6" t="s">
        <v>142</v>
      </c>
      <c r="K251" s="6" t="s">
        <v>46</v>
      </c>
      <c r="L251" s="6" t="s">
        <v>48</v>
      </c>
      <c r="M251" s="6" t="s">
        <v>48</v>
      </c>
      <c r="N251" s="6" t="s">
        <v>48</v>
      </c>
      <c r="O251" s="6" t="s">
        <v>1867</v>
      </c>
      <c r="P251" s="9">
        <v>3.0</v>
      </c>
      <c r="Q251" s="9">
        <v>12.0</v>
      </c>
      <c r="R251" s="9">
        <v>0.0</v>
      </c>
    </row>
    <row r="252" ht="14.25" customHeight="1">
      <c r="A252" s="9" t="s">
        <v>3608</v>
      </c>
      <c r="B252" s="9" t="s">
        <v>138</v>
      </c>
      <c r="C252" s="9" t="s">
        <v>3609</v>
      </c>
      <c r="D252" s="11" t="s">
        <v>3607</v>
      </c>
      <c r="F252" s="9" t="s">
        <v>3610</v>
      </c>
      <c r="G252" s="6" t="s">
        <v>69</v>
      </c>
      <c r="H252" s="6" t="s">
        <v>140</v>
      </c>
      <c r="I252" s="6" t="s">
        <v>91</v>
      </c>
      <c r="J252" s="6" t="s">
        <v>45</v>
      </c>
      <c r="K252" s="6" t="s">
        <v>46</v>
      </c>
      <c r="L252" s="6" t="s">
        <v>48</v>
      </c>
      <c r="M252" s="6" t="s">
        <v>3611</v>
      </c>
      <c r="N252" s="6" t="s">
        <v>48</v>
      </c>
      <c r="O252" s="6" t="s">
        <v>48</v>
      </c>
      <c r="P252" s="9">
        <v>21.0</v>
      </c>
      <c r="Q252" s="9">
        <v>19.0</v>
      </c>
      <c r="R252" s="9">
        <v>0.0</v>
      </c>
    </row>
    <row r="253" ht="14.25" customHeight="1">
      <c r="A253" s="9" t="s">
        <v>3612</v>
      </c>
      <c r="B253" s="9" t="s">
        <v>2704</v>
      </c>
      <c r="C253" s="9" t="s">
        <v>3613</v>
      </c>
      <c r="D253" s="11" t="s">
        <v>3614</v>
      </c>
      <c r="F253" s="9"/>
      <c r="G253" s="6" t="s">
        <v>55</v>
      </c>
      <c r="H253" s="6" t="s">
        <v>84</v>
      </c>
      <c r="I253" s="6" t="s">
        <v>151</v>
      </c>
      <c r="J253" s="6" t="s">
        <v>45</v>
      </c>
      <c r="K253" s="6" t="s">
        <v>46</v>
      </c>
      <c r="L253" s="6" t="s">
        <v>48</v>
      </c>
      <c r="M253" s="6" t="s">
        <v>48</v>
      </c>
      <c r="N253" s="6" t="s">
        <v>48</v>
      </c>
      <c r="O253" s="6" t="s">
        <v>48</v>
      </c>
      <c r="P253" s="9">
        <v>18.0</v>
      </c>
      <c r="Q253" s="9">
        <v>15.0</v>
      </c>
      <c r="R253" s="9">
        <v>2.0</v>
      </c>
    </row>
    <row r="254" ht="14.25" customHeight="1">
      <c r="A254" s="7" t="s">
        <v>3615</v>
      </c>
      <c r="B254" s="9" t="s">
        <v>3616</v>
      </c>
      <c r="C254" s="9" t="s">
        <v>3617</v>
      </c>
      <c r="D254" s="11" t="s">
        <v>3618</v>
      </c>
      <c r="F254" s="9"/>
      <c r="G254" s="6" t="s">
        <v>69</v>
      </c>
      <c r="H254" s="6" t="s">
        <v>140</v>
      </c>
      <c r="I254" s="6" t="s">
        <v>141</v>
      </c>
      <c r="J254" s="6" t="s">
        <v>142</v>
      </c>
      <c r="K254" s="6" t="s">
        <v>92</v>
      </c>
      <c r="L254" s="6" t="s">
        <v>48</v>
      </c>
      <c r="M254" s="6" t="s">
        <v>48</v>
      </c>
      <c r="N254" s="6" t="s">
        <v>48</v>
      </c>
      <c r="O254" s="6" t="s">
        <v>48</v>
      </c>
      <c r="P254" s="9">
        <v>9.0</v>
      </c>
      <c r="Q254" s="9">
        <v>14.0</v>
      </c>
      <c r="R254" s="9">
        <v>0.0</v>
      </c>
    </row>
    <row r="255" ht="14.25" customHeight="1">
      <c r="A255" s="9" t="s">
        <v>3619</v>
      </c>
      <c r="B255" s="9" t="s">
        <v>138</v>
      </c>
      <c r="C255" s="9" t="s">
        <v>757</v>
      </c>
      <c r="D255" s="11" t="s">
        <v>3620</v>
      </c>
      <c r="F255" s="9"/>
      <c r="G255" s="6" t="s">
        <v>69</v>
      </c>
      <c r="H255" s="6" t="s">
        <v>140</v>
      </c>
      <c r="I255" s="6" t="s">
        <v>141</v>
      </c>
      <c r="J255" s="6" t="s">
        <v>142</v>
      </c>
      <c r="K255" s="6" t="s">
        <v>92</v>
      </c>
      <c r="L255" s="6" t="s">
        <v>48</v>
      </c>
      <c r="M255" s="6" t="s">
        <v>758</v>
      </c>
      <c r="N255" s="6" t="s">
        <v>48</v>
      </c>
      <c r="O255" s="6" t="s">
        <v>48</v>
      </c>
      <c r="P255" s="9">
        <v>2.0</v>
      </c>
      <c r="Q255" s="9">
        <v>21.0</v>
      </c>
      <c r="R255" s="9">
        <v>0.0</v>
      </c>
    </row>
    <row r="256" ht="14.25" customHeight="1">
      <c r="A256" s="9" t="s">
        <v>3621</v>
      </c>
      <c r="B256" s="9" t="s">
        <v>138</v>
      </c>
      <c r="C256" s="9" t="s">
        <v>3622</v>
      </c>
      <c r="D256" s="11" t="s">
        <v>3623</v>
      </c>
      <c r="F256" s="9"/>
      <c r="G256" s="6" t="s">
        <v>42</v>
      </c>
      <c r="H256" s="6" t="s">
        <v>157</v>
      </c>
      <c r="I256" s="6" t="s">
        <v>101</v>
      </c>
      <c r="J256" s="6" t="s">
        <v>45</v>
      </c>
      <c r="K256" s="6" t="s">
        <v>46</v>
      </c>
      <c r="L256" s="6" t="s">
        <v>48</v>
      </c>
      <c r="M256" s="6" t="s">
        <v>1698</v>
      </c>
      <c r="N256" s="6" t="s">
        <v>48</v>
      </c>
      <c r="O256" s="6" t="s">
        <v>48</v>
      </c>
      <c r="P256" s="9">
        <v>7.0</v>
      </c>
      <c r="Q256" s="9">
        <v>4.0</v>
      </c>
      <c r="R256" s="9">
        <v>0.0</v>
      </c>
    </row>
    <row r="257" ht="14.25" customHeight="1">
      <c r="A257" s="9" t="s">
        <v>3624</v>
      </c>
      <c r="B257" s="9" t="s">
        <v>138</v>
      </c>
      <c r="C257" s="9" t="s">
        <v>3625</v>
      </c>
      <c r="D257" s="11" t="s">
        <v>3626</v>
      </c>
      <c r="F257" s="9"/>
      <c r="G257" s="6" t="s">
        <v>55</v>
      </c>
      <c r="H257" s="6" t="s">
        <v>130</v>
      </c>
      <c r="I257" s="6" t="s">
        <v>57</v>
      </c>
      <c r="J257" s="6" t="s">
        <v>58</v>
      </c>
      <c r="K257" s="6" t="s">
        <v>92</v>
      </c>
      <c r="L257" s="6" t="s">
        <v>48</v>
      </c>
      <c r="M257" s="6" t="s">
        <v>283</v>
      </c>
      <c r="N257" s="6" t="s">
        <v>48</v>
      </c>
      <c r="O257" s="6" t="s">
        <v>48</v>
      </c>
      <c r="P257" s="9">
        <v>24.0</v>
      </c>
      <c r="Q257" s="9">
        <v>5.0</v>
      </c>
      <c r="R257" s="9">
        <v>0.0</v>
      </c>
    </row>
    <row r="258" ht="14.25" customHeight="1">
      <c r="A258" s="9" t="s">
        <v>3627</v>
      </c>
      <c r="B258" s="9" t="s">
        <v>138</v>
      </c>
      <c r="C258" s="9" t="s">
        <v>3628</v>
      </c>
      <c r="D258" s="11" t="s">
        <v>3626</v>
      </c>
      <c r="F258" s="9"/>
      <c r="G258" s="6" t="s">
        <v>42</v>
      </c>
      <c r="H258" s="6" t="s">
        <v>157</v>
      </c>
      <c r="I258" s="6" t="s">
        <v>74</v>
      </c>
      <c r="J258" s="6" t="s">
        <v>142</v>
      </c>
      <c r="K258" s="6" t="s">
        <v>71</v>
      </c>
      <c r="L258" s="6" t="s">
        <v>48</v>
      </c>
      <c r="M258" s="6" t="s">
        <v>3629</v>
      </c>
      <c r="N258" s="6" t="s">
        <v>48</v>
      </c>
      <c r="O258" s="6" t="s">
        <v>48</v>
      </c>
      <c r="P258" s="9">
        <v>37.0</v>
      </c>
      <c r="Q258" s="9">
        <v>60.0</v>
      </c>
      <c r="R258" s="9">
        <v>0.0</v>
      </c>
    </row>
    <row r="259" ht="14.25" customHeight="1">
      <c r="A259" s="9" t="s">
        <v>3630</v>
      </c>
      <c r="B259" s="9" t="s">
        <v>2696</v>
      </c>
      <c r="C259" s="9" t="s">
        <v>3631</v>
      </c>
      <c r="D259" s="11" t="s">
        <v>3626</v>
      </c>
      <c r="F259" s="9"/>
      <c r="G259" s="6" t="s">
        <v>69</v>
      </c>
      <c r="H259" s="6" t="s">
        <v>140</v>
      </c>
      <c r="I259" s="6" t="s">
        <v>151</v>
      </c>
      <c r="J259" s="6" t="s">
        <v>45</v>
      </c>
      <c r="K259" s="6" t="s">
        <v>92</v>
      </c>
      <c r="L259" s="6" t="s">
        <v>48</v>
      </c>
      <c r="M259" s="6" t="s">
        <v>283</v>
      </c>
      <c r="N259" s="6" t="s">
        <v>48</v>
      </c>
      <c r="O259" s="6" t="s">
        <v>48</v>
      </c>
      <c r="P259" s="9">
        <v>62.0</v>
      </c>
      <c r="Q259" s="9">
        <v>34.0</v>
      </c>
      <c r="R259" s="9">
        <v>0.0</v>
      </c>
    </row>
    <row r="260" ht="14.25" customHeight="1">
      <c r="A260" s="9" t="s">
        <v>3632</v>
      </c>
      <c r="B260" s="9" t="s">
        <v>2696</v>
      </c>
      <c r="C260" s="9" t="s">
        <v>3633</v>
      </c>
      <c r="D260" s="11" t="s">
        <v>3634</v>
      </c>
      <c r="F260" s="9" t="s">
        <v>3635</v>
      </c>
      <c r="G260" s="6" t="s">
        <v>55</v>
      </c>
      <c r="H260" s="6" t="s">
        <v>130</v>
      </c>
      <c r="I260" s="6" t="s">
        <v>151</v>
      </c>
      <c r="J260" s="6" t="s">
        <v>45</v>
      </c>
      <c r="K260" s="6" t="s">
        <v>46</v>
      </c>
      <c r="L260" s="6" t="s">
        <v>48</v>
      </c>
      <c r="M260" s="6" t="s">
        <v>48</v>
      </c>
      <c r="N260" s="6" t="s">
        <v>48</v>
      </c>
      <c r="O260" s="6" t="s">
        <v>3636</v>
      </c>
      <c r="P260" s="9">
        <v>33.0</v>
      </c>
      <c r="Q260" s="9">
        <v>3.0</v>
      </c>
      <c r="R260" s="9">
        <v>2.0</v>
      </c>
    </row>
    <row r="261" ht="14.25" customHeight="1">
      <c r="A261" s="9" t="s">
        <v>3637</v>
      </c>
      <c r="B261" s="9" t="s">
        <v>3366</v>
      </c>
      <c r="C261" s="9" t="s">
        <v>3638</v>
      </c>
      <c r="D261" s="11" t="s">
        <v>3634</v>
      </c>
      <c r="F261" s="9"/>
      <c r="G261" s="6" t="s">
        <v>69</v>
      </c>
      <c r="H261" s="6" t="s">
        <v>140</v>
      </c>
      <c r="I261" s="6" t="s">
        <v>141</v>
      </c>
      <c r="J261" s="6" t="s">
        <v>142</v>
      </c>
      <c r="K261" s="6" t="s">
        <v>46</v>
      </c>
      <c r="L261" s="6" t="s">
        <v>48</v>
      </c>
      <c r="M261" s="6" t="s">
        <v>48</v>
      </c>
      <c r="N261" s="6" t="s">
        <v>1562</v>
      </c>
      <c r="O261" s="6" t="s">
        <v>3639</v>
      </c>
      <c r="P261" s="9">
        <v>5.0</v>
      </c>
      <c r="Q261" s="9">
        <v>3.0</v>
      </c>
      <c r="R261" s="9">
        <v>0.0</v>
      </c>
    </row>
    <row r="262" ht="14.25" customHeight="1">
      <c r="A262" s="9" t="s">
        <v>3640</v>
      </c>
      <c r="B262" s="9" t="s">
        <v>2696</v>
      </c>
      <c r="C262" s="9" t="s">
        <v>3641</v>
      </c>
      <c r="D262" s="11" t="s">
        <v>3634</v>
      </c>
      <c r="F262" s="9" t="s">
        <v>3642</v>
      </c>
      <c r="G262" s="6" t="s">
        <v>69</v>
      </c>
      <c r="H262" s="6" t="s">
        <v>70</v>
      </c>
      <c r="I262" s="6" t="s">
        <v>57</v>
      </c>
      <c r="J262" s="6" t="s">
        <v>58</v>
      </c>
      <c r="K262" s="6" t="s">
        <v>92</v>
      </c>
      <c r="L262" s="6" t="s">
        <v>48</v>
      </c>
      <c r="M262" s="6" t="s">
        <v>3643</v>
      </c>
      <c r="N262" s="6" t="s">
        <v>48</v>
      </c>
      <c r="O262" s="6" t="s">
        <v>3644</v>
      </c>
      <c r="P262" s="9">
        <v>21.0</v>
      </c>
      <c r="Q262" s="9">
        <v>9.0</v>
      </c>
      <c r="R262" s="9">
        <v>0.0</v>
      </c>
    </row>
    <row r="263" ht="14.25" customHeight="1">
      <c r="A263" s="9" t="s">
        <v>3615</v>
      </c>
      <c r="B263" s="9" t="s">
        <v>3444</v>
      </c>
      <c r="C263" s="9" t="s">
        <v>3645</v>
      </c>
      <c r="D263" s="11" t="s">
        <v>3646</v>
      </c>
      <c r="F263" s="9" t="s">
        <v>3647</v>
      </c>
      <c r="G263" s="6" t="s">
        <v>55</v>
      </c>
      <c r="H263" s="6" t="s">
        <v>130</v>
      </c>
      <c r="I263" s="6" t="s">
        <v>85</v>
      </c>
      <c r="J263" s="6" t="s">
        <v>45</v>
      </c>
      <c r="K263" s="6" t="s">
        <v>46</v>
      </c>
      <c r="L263" s="6" t="s">
        <v>3648</v>
      </c>
      <c r="M263" s="6" t="s">
        <v>48</v>
      </c>
      <c r="N263" s="6" t="s">
        <v>3649</v>
      </c>
      <c r="O263" s="6" t="s">
        <v>3650</v>
      </c>
      <c r="P263" s="9">
        <v>11.0</v>
      </c>
      <c r="Q263" s="9">
        <v>0.0</v>
      </c>
      <c r="R263" s="9">
        <v>1.0</v>
      </c>
    </row>
    <row r="264" ht="14.25" customHeight="1">
      <c r="A264" s="9" t="s">
        <v>3651</v>
      </c>
      <c r="B264" s="9" t="s">
        <v>138</v>
      </c>
      <c r="C264" s="9" t="s">
        <v>3652</v>
      </c>
      <c r="D264" s="11" t="s">
        <v>3646</v>
      </c>
      <c r="F264" s="9"/>
      <c r="G264" s="6" t="s">
        <v>69</v>
      </c>
      <c r="H264" s="6" t="s">
        <v>140</v>
      </c>
      <c r="I264" s="6" t="s">
        <v>141</v>
      </c>
      <c r="J264" s="6" t="s">
        <v>142</v>
      </c>
      <c r="K264" s="6" t="s">
        <v>92</v>
      </c>
      <c r="L264" s="6" t="s">
        <v>48</v>
      </c>
      <c r="M264" s="6" t="s">
        <v>3653</v>
      </c>
      <c r="N264" s="6" t="s">
        <v>48</v>
      </c>
      <c r="O264" s="6" t="s">
        <v>48</v>
      </c>
      <c r="P264" s="9">
        <v>1.0</v>
      </c>
      <c r="Q264" s="9">
        <v>29.0</v>
      </c>
      <c r="R264" s="9">
        <v>0.0</v>
      </c>
    </row>
    <row r="265" ht="18.0" customHeight="1">
      <c r="A265" s="7" t="s">
        <v>3654</v>
      </c>
      <c r="B265" s="9" t="s">
        <v>2724</v>
      </c>
      <c r="C265" s="8" t="s">
        <v>3655</v>
      </c>
      <c r="D265" s="11" t="s">
        <v>3656</v>
      </c>
      <c r="F265" s="9"/>
      <c r="G265" s="6" t="s">
        <v>42</v>
      </c>
      <c r="H265" s="6" t="s">
        <v>157</v>
      </c>
      <c r="I265" s="6" t="s">
        <v>91</v>
      </c>
      <c r="J265" s="6" t="s">
        <v>45</v>
      </c>
      <c r="K265" s="6" t="s">
        <v>46</v>
      </c>
      <c r="L265" s="6" t="s">
        <v>48</v>
      </c>
      <c r="M265" s="6" t="s">
        <v>48</v>
      </c>
      <c r="N265" s="6" t="s">
        <v>3657</v>
      </c>
      <c r="O265" s="6" t="s">
        <v>48</v>
      </c>
      <c r="P265" s="9">
        <v>42.0</v>
      </c>
      <c r="Q265" s="9">
        <v>8.0</v>
      </c>
      <c r="R265" s="9">
        <v>0.0</v>
      </c>
    </row>
    <row r="266" ht="14.25" customHeight="1">
      <c r="A266" s="9" t="s">
        <v>3658</v>
      </c>
      <c r="B266" s="9" t="s">
        <v>2696</v>
      </c>
      <c r="C266" s="9" t="s">
        <v>3659</v>
      </c>
      <c r="D266" s="11" t="s">
        <v>3660</v>
      </c>
      <c r="F266" s="9"/>
      <c r="G266" s="6" t="s">
        <v>55</v>
      </c>
      <c r="H266" s="6" t="s">
        <v>130</v>
      </c>
      <c r="I266" s="6" t="s">
        <v>57</v>
      </c>
      <c r="J266" s="6" t="s">
        <v>58</v>
      </c>
      <c r="K266" s="6" t="s">
        <v>92</v>
      </c>
      <c r="L266" s="6" t="s">
        <v>48</v>
      </c>
      <c r="M266" s="6" t="s">
        <v>3661</v>
      </c>
      <c r="N266" s="6" t="s">
        <v>48</v>
      </c>
      <c r="O266" s="6" t="s">
        <v>3662</v>
      </c>
      <c r="P266" s="9">
        <v>53.0</v>
      </c>
      <c r="Q266" s="9">
        <v>17.0</v>
      </c>
      <c r="R266" s="9">
        <v>2.0</v>
      </c>
    </row>
    <row r="267" ht="14.25" customHeight="1">
      <c r="A267" s="9" t="s">
        <v>3615</v>
      </c>
      <c r="B267" s="9" t="s">
        <v>2696</v>
      </c>
      <c r="C267" s="9" t="s">
        <v>3663</v>
      </c>
      <c r="D267" s="11" t="s">
        <v>3664</v>
      </c>
      <c r="F267" s="9"/>
      <c r="G267" s="6" t="s">
        <v>55</v>
      </c>
      <c r="H267" s="6" t="s">
        <v>56</v>
      </c>
      <c r="I267" s="6" t="s">
        <v>151</v>
      </c>
      <c r="J267" s="6" t="s">
        <v>45</v>
      </c>
      <c r="K267" s="6" t="s">
        <v>92</v>
      </c>
      <c r="L267" s="6" t="s">
        <v>813</v>
      </c>
      <c r="M267" s="6" t="s">
        <v>278</v>
      </c>
      <c r="N267" s="6" t="s">
        <v>48</v>
      </c>
      <c r="O267" s="6" t="s">
        <v>48</v>
      </c>
      <c r="P267" s="9">
        <v>48.0</v>
      </c>
      <c r="Q267" s="9">
        <v>23.0</v>
      </c>
      <c r="R267" s="9">
        <v>0.0</v>
      </c>
    </row>
    <row r="268" ht="14.25" customHeight="1">
      <c r="A268" s="9" t="s">
        <v>3665</v>
      </c>
      <c r="B268" s="9" t="s">
        <v>3666</v>
      </c>
      <c r="C268" s="9" t="s">
        <v>3667</v>
      </c>
      <c r="D268" s="11" t="s">
        <v>3668</v>
      </c>
      <c r="F268" s="9"/>
      <c r="G268" s="6" t="s">
        <v>55</v>
      </c>
      <c r="H268" s="6" t="s">
        <v>84</v>
      </c>
      <c r="I268" s="6" t="s">
        <v>74</v>
      </c>
      <c r="J268" s="6" t="s">
        <v>45</v>
      </c>
      <c r="K268" s="6" t="s">
        <v>92</v>
      </c>
      <c r="L268" s="6" t="s">
        <v>48</v>
      </c>
      <c r="M268" s="6" t="s">
        <v>283</v>
      </c>
      <c r="N268" s="6" t="s">
        <v>48</v>
      </c>
      <c r="O268" s="6" t="s">
        <v>48</v>
      </c>
      <c r="P268" s="9">
        <v>44.0</v>
      </c>
      <c r="Q268" s="9">
        <v>25.0</v>
      </c>
      <c r="R268" s="9">
        <v>0.0</v>
      </c>
    </row>
    <row r="269" ht="14.25" customHeight="1">
      <c r="A269" s="9" t="s">
        <v>3669</v>
      </c>
      <c r="B269" s="9" t="s">
        <v>138</v>
      </c>
      <c r="C269" s="9" t="s">
        <v>3670</v>
      </c>
      <c r="D269" s="11" t="s">
        <v>3671</v>
      </c>
      <c r="F269" s="9" t="s">
        <v>3672</v>
      </c>
      <c r="G269" s="6" t="s">
        <v>42</v>
      </c>
      <c r="H269" s="6" t="s">
        <v>43</v>
      </c>
      <c r="I269" s="6" t="s">
        <v>74</v>
      </c>
      <c r="J269" s="6" t="s">
        <v>45</v>
      </c>
      <c r="K269" s="6" t="s">
        <v>46</v>
      </c>
      <c r="L269" s="6" t="s">
        <v>48</v>
      </c>
      <c r="M269" s="6" t="s">
        <v>3673</v>
      </c>
      <c r="N269" s="6" t="s">
        <v>48</v>
      </c>
      <c r="O269" s="6" t="s">
        <v>48</v>
      </c>
      <c r="P269" s="9">
        <v>53.0</v>
      </c>
      <c r="Q269" s="9">
        <v>91.0</v>
      </c>
      <c r="R269" s="9">
        <v>0.0</v>
      </c>
    </row>
    <row r="270" ht="14.25" customHeight="1">
      <c r="A270" s="9" t="s">
        <v>3615</v>
      </c>
      <c r="B270" s="9" t="s">
        <v>3674</v>
      </c>
      <c r="C270" s="9" t="s">
        <v>3675</v>
      </c>
      <c r="D270" s="11" t="s">
        <v>3676</v>
      </c>
      <c r="F270" s="9"/>
      <c r="G270" s="6" t="s">
        <v>55</v>
      </c>
      <c r="H270" s="6" t="s">
        <v>56</v>
      </c>
      <c r="I270" s="6" t="s">
        <v>91</v>
      </c>
      <c r="J270" s="6" t="s">
        <v>45</v>
      </c>
      <c r="K270" s="6" t="s">
        <v>46</v>
      </c>
      <c r="L270" s="6" t="s">
        <v>3677</v>
      </c>
      <c r="M270" s="6" t="s">
        <v>48</v>
      </c>
      <c r="N270" s="6" t="s">
        <v>48</v>
      </c>
      <c r="O270" s="6" t="s">
        <v>3678</v>
      </c>
      <c r="P270" s="9">
        <v>36.0</v>
      </c>
      <c r="Q270" s="9">
        <v>2.0</v>
      </c>
      <c r="R270" s="9">
        <v>0.0</v>
      </c>
    </row>
    <row r="271" ht="14.25" customHeight="1">
      <c r="A271" s="7" t="s">
        <v>3679</v>
      </c>
      <c r="B271" s="9" t="s">
        <v>3195</v>
      </c>
      <c r="C271" s="9" t="s">
        <v>3680</v>
      </c>
      <c r="D271" s="11" t="s">
        <v>3681</v>
      </c>
      <c r="F271" s="9"/>
      <c r="G271" s="6" t="s">
        <v>69</v>
      </c>
      <c r="H271" s="6" t="s">
        <v>140</v>
      </c>
      <c r="I271" s="6" t="s">
        <v>57</v>
      </c>
      <c r="J271" s="6" t="s">
        <v>58</v>
      </c>
      <c r="K271" s="6" t="s">
        <v>92</v>
      </c>
      <c r="L271" s="6" t="s">
        <v>48</v>
      </c>
      <c r="M271" s="6" t="s">
        <v>3682</v>
      </c>
      <c r="N271" s="6" t="s">
        <v>48</v>
      </c>
      <c r="O271" s="6" t="s">
        <v>48</v>
      </c>
      <c r="P271" s="9">
        <v>2.0</v>
      </c>
      <c r="Q271" s="9">
        <v>7.0</v>
      </c>
      <c r="R271" s="9">
        <v>0.0</v>
      </c>
    </row>
    <row r="272" ht="14.25" customHeight="1">
      <c r="A272" s="7" t="s">
        <v>3683</v>
      </c>
      <c r="B272" s="9" t="s">
        <v>2724</v>
      </c>
      <c r="C272" s="9" t="s">
        <v>3684</v>
      </c>
      <c r="D272" s="11" t="s">
        <v>3681</v>
      </c>
      <c r="F272" s="9"/>
      <c r="G272" s="6" t="s">
        <v>69</v>
      </c>
      <c r="H272" s="6" t="s">
        <v>70</v>
      </c>
      <c r="I272" s="6" t="s">
        <v>151</v>
      </c>
      <c r="J272" s="6" t="s">
        <v>45</v>
      </c>
      <c r="K272" s="6" t="s">
        <v>46</v>
      </c>
      <c r="L272" s="6" t="s">
        <v>48</v>
      </c>
      <c r="M272" s="6" t="s">
        <v>48</v>
      </c>
      <c r="N272" s="6" t="s">
        <v>87</v>
      </c>
      <c r="O272" s="6" t="s">
        <v>945</v>
      </c>
      <c r="P272" s="9">
        <v>6.0</v>
      </c>
      <c r="Q272" s="9">
        <v>1.0</v>
      </c>
      <c r="R272" s="9">
        <v>0.0</v>
      </c>
    </row>
    <row r="273" ht="14.25" customHeight="1">
      <c r="A273" s="9" t="s">
        <v>3685</v>
      </c>
      <c r="B273" s="9" t="s">
        <v>2704</v>
      </c>
      <c r="C273" s="9" t="s">
        <v>3686</v>
      </c>
      <c r="D273" s="11" t="s">
        <v>3687</v>
      </c>
      <c r="F273" s="9"/>
      <c r="G273" s="6" t="s">
        <v>69</v>
      </c>
      <c r="H273" s="6" t="s">
        <v>70</v>
      </c>
      <c r="I273" s="6" t="s">
        <v>151</v>
      </c>
      <c r="J273" s="6" t="s">
        <v>45</v>
      </c>
      <c r="K273" s="6" t="s">
        <v>46</v>
      </c>
      <c r="L273" s="6" t="s">
        <v>48</v>
      </c>
      <c r="M273" s="6" t="s">
        <v>48</v>
      </c>
      <c r="N273" s="6" t="s">
        <v>48</v>
      </c>
      <c r="O273" s="6" t="s">
        <v>48</v>
      </c>
      <c r="P273" s="9">
        <v>19.0</v>
      </c>
      <c r="Q273" s="9">
        <v>2.0</v>
      </c>
      <c r="R273" s="9">
        <v>0.0</v>
      </c>
    </row>
    <row r="274" ht="14.25" customHeight="1">
      <c r="A274" s="9" t="s">
        <v>3688</v>
      </c>
      <c r="B274" s="9" t="s">
        <v>2696</v>
      </c>
      <c r="C274" s="9" t="s">
        <v>3689</v>
      </c>
      <c r="D274" s="11" t="s">
        <v>3690</v>
      </c>
      <c r="F274" s="9"/>
      <c r="G274" s="6" t="s">
        <v>69</v>
      </c>
      <c r="H274" s="6" t="s">
        <v>140</v>
      </c>
      <c r="I274" s="6" t="s">
        <v>141</v>
      </c>
      <c r="J274" s="6" t="s">
        <v>142</v>
      </c>
      <c r="K274" s="6" t="s">
        <v>71</v>
      </c>
      <c r="L274" s="6" t="s">
        <v>48</v>
      </c>
      <c r="M274" s="6" t="s">
        <v>48</v>
      </c>
      <c r="N274" s="6" t="s">
        <v>48</v>
      </c>
      <c r="O274" s="6" t="s">
        <v>48</v>
      </c>
      <c r="P274" s="9">
        <v>58.0</v>
      </c>
      <c r="Q274" s="9">
        <v>24.0</v>
      </c>
      <c r="R274" s="9">
        <v>0.0</v>
      </c>
    </row>
    <row r="275" ht="14.25" customHeight="1">
      <c r="A275" s="9" t="s">
        <v>3691</v>
      </c>
      <c r="B275" s="9" t="s">
        <v>138</v>
      </c>
      <c r="C275" s="9" t="s">
        <v>3692</v>
      </c>
      <c r="D275" s="11" t="s">
        <v>3693</v>
      </c>
      <c r="F275" s="9"/>
      <c r="G275" s="6" t="s">
        <v>69</v>
      </c>
      <c r="H275" s="6" t="s">
        <v>70</v>
      </c>
      <c r="I275" s="6" t="s">
        <v>151</v>
      </c>
      <c r="J275" s="6" t="s">
        <v>45</v>
      </c>
      <c r="K275" s="6" t="s">
        <v>46</v>
      </c>
      <c r="L275" s="6" t="s">
        <v>48</v>
      </c>
      <c r="M275" s="6" t="s">
        <v>48</v>
      </c>
      <c r="N275" s="6" t="s">
        <v>87</v>
      </c>
      <c r="O275" s="6" t="s">
        <v>48</v>
      </c>
      <c r="P275" s="9">
        <v>23.0</v>
      </c>
      <c r="Q275" s="9">
        <v>8.0</v>
      </c>
      <c r="R275" s="9">
        <v>0.0</v>
      </c>
    </row>
    <row r="276" ht="14.25" customHeight="1">
      <c r="A276" s="9" t="s">
        <v>3694</v>
      </c>
      <c r="B276" s="9" t="s">
        <v>3695</v>
      </c>
      <c r="C276" s="9" t="s">
        <v>3696</v>
      </c>
      <c r="D276" s="11" t="s">
        <v>3693</v>
      </c>
      <c r="F276" s="9"/>
      <c r="G276" s="6" t="s">
        <v>69</v>
      </c>
      <c r="H276" s="6" t="s">
        <v>140</v>
      </c>
      <c r="I276" s="6" t="s">
        <v>141</v>
      </c>
      <c r="J276" s="6" t="s">
        <v>142</v>
      </c>
      <c r="K276" s="6" t="s">
        <v>46</v>
      </c>
      <c r="L276" s="6" t="s">
        <v>48</v>
      </c>
      <c r="M276" s="6" t="s">
        <v>48</v>
      </c>
      <c r="N276" s="6" t="s">
        <v>48</v>
      </c>
      <c r="O276" s="6" t="s">
        <v>48</v>
      </c>
      <c r="P276" s="9">
        <v>5.0</v>
      </c>
      <c r="Q276" s="9">
        <v>8.0</v>
      </c>
      <c r="R276" s="9">
        <v>0.0</v>
      </c>
    </row>
    <row r="277" ht="14.25" customHeight="1">
      <c r="A277" s="9" t="s">
        <v>3615</v>
      </c>
      <c r="B277" s="9" t="s">
        <v>2696</v>
      </c>
      <c r="C277" s="9" t="s">
        <v>3697</v>
      </c>
      <c r="D277" s="11" t="s">
        <v>3693</v>
      </c>
      <c r="F277" s="9" t="s">
        <v>3698</v>
      </c>
      <c r="G277" s="6" t="s">
        <v>69</v>
      </c>
      <c r="H277" s="6" t="s">
        <v>70</v>
      </c>
      <c r="I277" s="6" t="s">
        <v>91</v>
      </c>
      <c r="J277" s="6" t="s">
        <v>45</v>
      </c>
      <c r="K277" s="6" t="s">
        <v>46</v>
      </c>
      <c r="L277" s="6" t="s">
        <v>3699</v>
      </c>
      <c r="M277" s="6" t="s">
        <v>87</v>
      </c>
      <c r="N277" s="6" t="s">
        <v>48</v>
      </c>
      <c r="O277" s="6" t="s">
        <v>1475</v>
      </c>
      <c r="P277" s="9">
        <v>66.0</v>
      </c>
      <c r="Q277" s="9">
        <v>41.0</v>
      </c>
      <c r="R277" s="9">
        <v>1.0</v>
      </c>
    </row>
    <row r="278" ht="14.25" customHeight="1">
      <c r="A278" s="9" t="s">
        <v>3700</v>
      </c>
      <c r="B278" s="9" t="s">
        <v>2696</v>
      </c>
      <c r="C278" s="9" t="s">
        <v>3701</v>
      </c>
      <c r="D278" s="11" t="s">
        <v>3702</v>
      </c>
      <c r="F278" s="9"/>
      <c r="G278" s="6" t="s">
        <v>55</v>
      </c>
      <c r="H278" s="6" t="s">
        <v>84</v>
      </c>
      <c r="I278" s="6" t="s">
        <v>151</v>
      </c>
      <c r="J278" s="6" t="s">
        <v>45</v>
      </c>
      <c r="K278" s="6" t="s">
        <v>46</v>
      </c>
      <c r="L278" s="6" t="s">
        <v>48</v>
      </c>
      <c r="M278" s="6" t="s">
        <v>3703</v>
      </c>
      <c r="N278" s="6" t="s">
        <v>48</v>
      </c>
      <c r="O278" s="6" t="s">
        <v>48</v>
      </c>
      <c r="P278" s="9">
        <v>86.0</v>
      </c>
      <c r="Q278" s="9">
        <v>14.0</v>
      </c>
      <c r="R278" s="9">
        <v>3.0</v>
      </c>
    </row>
    <row r="279" ht="14.25" customHeight="1">
      <c r="A279" s="9" t="s">
        <v>3704</v>
      </c>
      <c r="B279" s="9" t="s">
        <v>3705</v>
      </c>
      <c r="C279" s="9" t="s">
        <v>3706</v>
      </c>
      <c r="D279" s="11" t="s">
        <v>3702</v>
      </c>
      <c r="F279" s="9"/>
      <c r="G279" s="6" t="s">
        <v>69</v>
      </c>
      <c r="H279" s="6" t="s">
        <v>140</v>
      </c>
      <c r="I279" s="6" t="s">
        <v>141</v>
      </c>
      <c r="J279" s="6" t="s">
        <v>142</v>
      </c>
      <c r="K279" s="6" t="s">
        <v>46</v>
      </c>
      <c r="L279" s="6" t="s">
        <v>48</v>
      </c>
      <c r="M279" s="6" t="s">
        <v>1143</v>
      </c>
      <c r="N279" s="6" t="s">
        <v>48</v>
      </c>
      <c r="O279" s="6" t="s">
        <v>48</v>
      </c>
      <c r="P279" s="9">
        <v>3.0</v>
      </c>
      <c r="Q279" s="9">
        <v>5.0</v>
      </c>
      <c r="R279" s="9">
        <v>0.0</v>
      </c>
    </row>
    <row r="280" ht="14.25" customHeight="1">
      <c r="A280" s="9" t="s">
        <v>3707</v>
      </c>
      <c r="B280" s="9" t="s">
        <v>2696</v>
      </c>
      <c r="C280" s="9" t="s">
        <v>3708</v>
      </c>
      <c r="D280" s="11" t="s">
        <v>3709</v>
      </c>
      <c r="F280" s="9"/>
      <c r="G280" s="6" t="s">
        <v>69</v>
      </c>
      <c r="H280" s="6" t="s">
        <v>70</v>
      </c>
      <c r="I280" s="6" t="s">
        <v>91</v>
      </c>
      <c r="J280" s="6" t="s">
        <v>45</v>
      </c>
      <c r="K280" s="6" t="s">
        <v>46</v>
      </c>
      <c r="L280" s="6" t="s">
        <v>48</v>
      </c>
      <c r="M280" s="6" t="s">
        <v>48</v>
      </c>
      <c r="N280" s="6" t="s">
        <v>48</v>
      </c>
      <c r="O280" s="6" t="s">
        <v>48</v>
      </c>
      <c r="P280" s="9">
        <v>70.0</v>
      </c>
      <c r="Q280" s="9">
        <v>33.0</v>
      </c>
      <c r="R280" s="9">
        <v>1.0</v>
      </c>
    </row>
    <row r="281" ht="14.25" customHeight="1">
      <c r="A281" s="9" t="s">
        <v>3710</v>
      </c>
      <c r="B281" s="9" t="s">
        <v>2696</v>
      </c>
      <c r="C281" s="9" t="s">
        <v>3711</v>
      </c>
      <c r="D281" s="11" t="s">
        <v>3709</v>
      </c>
      <c r="F281" s="9"/>
      <c r="G281" s="6" t="s">
        <v>69</v>
      </c>
      <c r="H281" s="6" t="s">
        <v>70</v>
      </c>
      <c r="I281" s="6" t="s">
        <v>151</v>
      </c>
      <c r="J281" s="6" t="s">
        <v>45</v>
      </c>
      <c r="K281" s="6" t="s">
        <v>46</v>
      </c>
      <c r="L281" s="6" t="s">
        <v>48</v>
      </c>
      <c r="M281" s="6" t="s">
        <v>48</v>
      </c>
      <c r="N281" s="6" t="s">
        <v>48</v>
      </c>
      <c r="O281" s="6" t="s">
        <v>1735</v>
      </c>
      <c r="P281" s="9">
        <v>36.0</v>
      </c>
      <c r="Q281" s="9">
        <v>2.0</v>
      </c>
      <c r="R281" s="9">
        <v>0.0</v>
      </c>
    </row>
    <row r="282" ht="14.25" customHeight="1">
      <c r="A282" s="9" t="s">
        <v>3712</v>
      </c>
      <c r="B282" s="9" t="s">
        <v>2696</v>
      </c>
      <c r="C282" s="9" t="s">
        <v>3713</v>
      </c>
      <c r="D282" s="11" t="s">
        <v>3714</v>
      </c>
      <c r="F282" s="9"/>
      <c r="G282" s="6" t="s">
        <v>69</v>
      </c>
      <c r="H282" s="6" t="s">
        <v>70</v>
      </c>
      <c r="I282" s="6" t="s">
        <v>74</v>
      </c>
      <c r="J282" s="6" t="s">
        <v>45</v>
      </c>
      <c r="K282" s="6" t="s">
        <v>92</v>
      </c>
      <c r="L282" s="6" t="s">
        <v>48</v>
      </c>
      <c r="M282" s="6" t="s">
        <v>48</v>
      </c>
      <c r="N282" s="6" t="s">
        <v>48</v>
      </c>
      <c r="O282" s="6" t="s">
        <v>48</v>
      </c>
      <c r="P282" s="9">
        <v>21.0</v>
      </c>
      <c r="Q282" s="9">
        <v>7.0</v>
      </c>
      <c r="R282" s="9">
        <v>0.0</v>
      </c>
    </row>
    <row r="283" ht="14.25" customHeight="1">
      <c r="A283" s="9" t="s">
        <v>3715</v>
      </c>
      <c r="B283" s="9" t="s">
        <v>2696</v>
      </c>
      <c r="C283" s="9" t="s">
        <v>3716</v>
      </c>
      <c r="D283" s="11" t="s">
        <v>3717</v>
      </c>
      <c r="F283" s="9"/>
      <c r="G283" s="6" t="s">
        <v>69</v>
      </c>
      <c r="H283" s="6" t="s">
        <v>70</v>
      </c>
      <c r="I283" s="6" t="s">
        <v>151</v>
      </c>
      <c r="J283" s="6" t="s">
        <v>45</v>
      </c>
      <c r="K283" s="6" t="s">
        <v>71</v>
      </c>
      <c r="L283" s="6" t="s">
        <v>48</v>
      </c>
      <c r="M283" s="6" t="s">
        <v>48</v>
      </c>
      <c r="N283" s="6" t="s">
        <v>48</v>
      </c>
      <c r="O283" s="6" t="s">
        <v>48</v>
      </c>
      <c r="P283" s="9">
        <v>95.0</v>
      </c>
      <c r="Q283" s="9">
        <v>22.0</v>
      </c>
      <c r="R283" s="9">
        <v>0.0</v>
      </c>
    </row>
    <row r="284" ht="14.25" customHeight="1">
      <c r="A284" s="9" t="s">
        <v>3718</v>
      </c>
      <c r="B284" s="9" t="s">
        <v>2696</v>
      </c>
      <c r="C284" s="9" t="s">
        <v>3719</v>
      </c>
      <c r="D284" s="11" t="s">
        <v>3717</v>
      </c>
      <c r="F284" s="9"/>
      <c r="G284" s="6" t="s">
        <v>69</v>
      </c>
      <c r="H284" s="6" t="s">
        <v>70</v>
      </c>
      <c r="I284" s="6" t="s">
        <v>151</v>
      </c>
      <c r="J284" s="6" t="s">
        <v>45</v>
      </c>
      <c r="K284" s="6" t="s">
        <v>92</v>
      </c>
      <c r="L284" s="6" t="s">
        <v>48</v>
      </c>
      <c r="M284" s="6" t="s">
        <v>87</v>
      </c>
      <c r="N284" s="6" t="s">
        <v>48</v>
      </c>
      <c r="O284" s="6" t="s">
        <v>48</v>
      </c>
      <c r="P284" s="9">
        <v>28.0</v>
      </c>
      <c r="Q284" s="9">
        <v>5.0</v>
      </c>
      <c r="R284" s="9">
        <v>2.0</v>
      </c>
    </row>
    <row r="285" ht="14.25" customHeight="1">
      <c r="A285" s="9" t="s">
        <v>3720</v>
      </c>
      <c r="B285" s="9" t="s">
        <v>3721</v>
      </c>
      <c r="C285" s="9" t="s">
        <v>3722</v>
      </c>
      <c r="D285" s="11" t="s">
        <v>3717</v>
      </c>
      <c r="F285" s="9" t="s">
        <v>3723</v>
      </c>
      <c r="G285" s="6" t="s">
        <v>69</v>
      </c>
      <c r="H285" s="6" t="s">
        <v>140</v>
      </c>
      <c r="I285" s="6" t="s">
        <v>141</v>
      </c>
      <c r="J285" s="6" t="s">
        <v>142</v>
      </c>
      <c r="K285" s="6" t="s">
        <v>92</v>
      </c>
      <c r="L285" s="6" t="s">
        <v>48</v>
      </c>
      <c r="M285" s="6" t="s">
        <v>48</v>
      </c>
      <c r="N285" s="6" t="s">
        <v>48</v>
      </c>
      <c r="O285" s="6" t="s">
        <v>48</v>
      </c>
      <c r="P285" s="9">
        <v>17.0</v>
      </c>
      <c r="Q285" s="9">
        <v>13.0</v>
      </c>
      <c r="R285" s="9">
        <v>0.0</v>
      </c>
    </row>
    <row r="286" ht="14.25" customHeight="1">
      <c r="A286" s="9" t="s">
        <v>3724</v>
      </c>
      <c r="B286" s="9" t="s">
        <v>3725</v>
      </c>
      <c r="C286" s="9" t="s">
        <v>3726</v>
      </c>
      <c r="D286" s="11" t="s">
        <v>3727</v>
      </c>
      <c r="F286" s="9"/>
      <c r="G286" s="6" t="s">
        <v>69</v>
      </c>
      <c r="H286" s="6" t="s">
        <v>140</v>
      </c>
      <c r="I286" s="6" t="s">
        <v>141</v>
      </c>
      <c r="J286" s="6" t="s">
        <v>142</v>
      </c>
      <c r="K286" s="6" t="s">
        <v>46</v>
      </c>
      <c r="L286" s="6" t="s">
        <v>48</v>
      </c>
      <c r="M286" s="6" t="s">
        <v>3728</v>
      </c>
      <c r="N286" s="6" t="s">
        <v>48</v>
      </c>
      <c r="O286" s="6" t="s">
        <v>48</v>
      </c>
      <c r="P286" s="9">
        <v>13.0</v>
      </c>
      <c r="Q286" s="9">
        <v>65.0</v>
      </c>
      <c r="R286" s="9">
        <v>0.0</v>
      </c>
    </row>
    <row r="287" ht="14.25" customHeight="1">
      <c r="A287" s="9" t="s">
        <v>3729</v>
      </c>
      <c r="B287" s="9" t="s">
        <v>2696</v>
      </c>
      <c r="C287" s="9" t="s">
        <v>3730</v>
      </c>
      <c r="D287" s="11" t="s">
        <v>3731</v>
      </c>
      <c r="F287" s="9" t="s">
        <v>3732</v>
      </c>
      <c r="G287" s="6" t="s">
        <v>69</v>
      </c>
      <c r="H287" s="6" t="s">
        <v>70</v>
      </c>
      <c r="I287" s="6" t="s">
        <v>101</v>
      </c>
      <c r="J287" s="6" t="s">
        <v>45</v>
      </c>
      <c r="K287" s="6" t="s">
        <v>46</v>
      </c>
      <c r="L287" s="6" t="s">
        <v>48</v>
      </c>
      <c r="M287" s="6" t="s">
        <v>278</v>
      </c>
      <c r="N287" s="6" t="s">
        <v>48</v>
      </c>
      <c r="O287" s="6" t="s">
        <v>48</v>
      </c>
      <c r="P287" s="9">
        <v>40.0</v>
      </c>
      <c r="Q287" s="9">
        <v>12.0</v>
      </c>
      <c r="R287" s="9">
        <v>1.0</v>
      </c>
    </row>
    <row r="288" ht="14.25" customHeight="1">
      <c r="A288" s="9" t="s">
        <v>3733</v>
      </c>
      <c r="B288" s="9" t="s">
        <v>138</v>
      </c>
      <c r="C288" s="9" t="s">
        <v>3734</v>
      </c>
      <c r="D288" s="11" t="s">
        <v>3735</v>
      </c>
      <c r="F288" s="9"/>
      <c r="G288" s="6" t="s">
        <v>69</v>
      </c>
      <c r="H288" s="6" t="s">
        <v>70</v>
      </c>
      <c r="I288" s="6" t="s">
        <v>151</v>
      </c>
      <c r="J288" s="6" t="s">
        <v>45</v>
      </c>
      <c r="K288" s="6" t="s">
        <v>92</v>
      </c>
      <c r="L288" s="6" t="s">
        <v>48</v>
      </c>
      <c r="M288" s="6" t="s">
        <v>3736</v>
      </c>
      <c r="N288" s="6" t="s">
        <v>48</v>
      </c>
      <c r="O288" s="6" t="s">
        <v>48</v>
      </c>
      <c r="P288" s="9">
        <v>33.0</v>
      </c>
      <c r="Q288" s="9">
        <v>10.0</v>
      </c>
      <c r="R288" s="9">
        <v>3.0</v>
      </c>
    </row>
    <row r="289" ht="14.25" customHeight="1">
      <c r="A289" s="9" t="s">
        <v>3737</v>
      </c>
      <c r="B289" s="9" t="s">
        <v>3738</v>
      </c>
      <c r="C289" s="9" t="s">
        <v>3739</v>
      </c>
      <c r="D289" s="11" t="s">
        <v>3740</v>
      </c>
      <c r="F289" s="9"/>
      <c r="G289" s="6" t="s">
        <v>69</v>
      </c>
      <c r="H289" s="6" t="s">
        <v>140</v>
      </c>
      <c r="I289" s="6" t="s">
        <v>141</v>
      </c>
      <c r="J289" s="6" t="s">
        <v>142</v>
      </c>
      <c r="K289" s="6" t="s">
        <v>92</v>
      </c>
      <c r="L289" s="6" t="s">
        <v>48</v>
      </c>
      <c r="M289" s="6" t="s">
        <v>278</v>
      </c>
      <c r="N289" s="6" t="s">
        <v>48</v>
      </c>
      <c r="O289" s="6" t="s">
        <v>48</v>
      </c>
      <c r="P289" s="9">
        <v>2.0</v>
      </c>
      <c r="Q289" s="9">
        <v>1.0</v>
      </c>
      <c r="R289" s="9">
        <v>0.0</v>
      </c>
    </row>
    <row r="290" ht="14.25" customHeight="1">
      <c r="A290" s="9" t="s">
        <v>3741</v>
      </c>
      <c r="B290" s="9" t="s">
        <v>138</v>
      </c>
      <c r="C290" s="9" t="s">
        <v>3742</v>
      </c>
      <c r="D290" s="11" t="s">
        <v>3743</v>
      </c>
      <c r="F290" s="9" t="s">
        <v>3744</v>
      </c>
      <c r="G290" s="6" t="s">
        <v>69</v>
      </c>
      <c r="H290" s="6" t="s">
        <v>70</v>
      </c>
      <c r="I290" s="6" t="s">
        <v>74</v>
      </c>
      <c r="J290" s="6" t="s">
        <v>45</v>
      </c>
      <c r="K290" s="6" t="s">
        <v>92</v>
      </c>
      <c r="L290" s="6" t="s">
        <v>48</v>
      </c>
      <c r="M290" s="6" t="s">
        <v>87</v>
      </c>
      <c r="N290" s="6" t="s">
        <v>48</v>
      </c>
      <c r="O290" s="6" t="s">
        <v>48</v>
      </c>
      <c r="P290" s="9">
        <v>26.0</v>
      </c>
      <c r="Q290" s="9">
        <v>31.0</v>
      </c>
      <c r="R290" s="9">
        <v>0.0</v>
      </c>
    </row>
    <row r="291" ht="14.25" customHeight="1">
      <c r="A291" s="9" t="s">
        <v>3745</v>
      </c>
      <c r="B291" s="9" t="s">
        <v>138</v>
      </c>
      <c r="C291" s="9" t="s">
        <v>3746</v>
      </c>
      <c r="D291" s="11" t="s">
        <v>3743</v>
      </c>
      <c r="F291" s="9" t="s">
        <v>3747</v>
      </c>
      <c r="G291" s="6" t="s">
        <v>69</v>
      </c>
      <c r="H291" s="6" t="s">
        <v>70</v>
      </c>
      <c r="I291" s="6" t="s">
        <v>91</v>
      </c>
      <c r="J291" s="6" t="s">
        <v>45</v>
      </c>
      <c r="K291" s="6" t="s">
        <v>46</v>
      </c>
      <c r="L291" s="6" t="s">
        <v>48</v>
      </c>
      <c r="M291" s="6" t="s">
        <v>3748</v>
      </c>
      <c r="N291" s="6" t="s">
        <v>48</v>
      </c>
      <c r="O291" s="6" t="s">
        <v>48</v>
      </c>
      <c r="P291" s="9">
        <v>10.0</v>
      </c>
      <c r="Q291" s="9">
        <v>5.0</v>
      </c>
      <c r="R291" s="9">
        <v>0.0</v>
      </c>
    </row>
    <row r="292" ht="14.25" customHeight="1">
      <c r="A292" s="9" t="s">
        <v>3749</v>
      </c>
      <c r="B292" s="9" t="s">
        <v>138</v>
      </c>
      <c r="C292" s="9" t="s">
        <v>3750</v>
      </c>
      <c r="D292" s="11" t="s">
        <v>3751</v>
      </c>
      <c r="F292" s="9" t="s">
        <v>3752</v>
      </c>
      <c r="G292" s="6" t="s">
        <v>69</v>
      </c>
      <c r="H292" s="6" t="s">
        <v>140</v>
      </c>
      <c r="I292" s="6" t="s">
        <v>141</v>
      </c>
      <c r="J292" s="6" t="s">
        <v>142</v>
      </c>
      <c r="K292" s="6" t="s">
        <v>46</v>
      </c>
      <c r="L292" s="6" t="s">
        <v>48</v>
      </c>
      <c r="M292" s="6" t="s">
        <v>283</v>
      </c>
      <c r="N292" s="6" t="s">
        <v>48</v>
      </c>
      <c r="O292" s="6" t="s">
        <v>48</v>
      </c>
      <c r="P292" s="9">
        <v>2.0</v>
      </c>
      <c r="Q292" s="9">
        <v>3.0</v>
      </c>
      <c r="R292" s="9">
        <v>0.0</v>
      </c>
    </row>
    <row r="293" ht="14.25" customHeight="1">
      <c r="A293" s="7" t="s">
        <v>3753</v>
      </c>
      <c r="B293" s="9" t="s">
        <v>138</v>
      </c>
      <c r="C293" s="9" t="s">
        <v>3754</v>
      </c>
      <c r="D293" s="11" t="s">
        <v>3751</v>
      </c>
      <c r="F293" s="9" t="s">
        <v>3755</v>
      </c>
      <c r="G293" s="6" t="s">
        <v>42</v>
      </c>
      <c r="H293" s="6" t="s">
        <v>43</v>
      </c>
      <c r="I293" s="6" t="s">
        <v>74</v>
      </c>
      <c r="J293" s="6" t="s">
        <v>45</v>
      </c>
      <c r="K293" s="6" t="s">
        <v>71</v>
      </c>
      <c r="L293" s="6" t="s">
        <v>48</v>
      </c>
      <c r="M293" s="6" t="s">
        <v>48</v>
      </c>
      <c r="N293" s="6" t="s">
        <v>48</v>
      </c>
      <c r="O293" s="6" t="s">
        <v>48</v>
      </c>
      <c r="P293" s="9">
        <v>46.0</v>
      </c>
      <c r="Q293" s="9">
        <v>3.0</v>
      </c>
      <c r="R293" s="9">
        <v>0.0</v>
      </c>
    </row>
    <row r="294" ht="14.25" customHeight="1">
      <c r="A294" s="9" t="s">
        <v>3756</v>
      </c>
      <c r="B294" s="9" t="s">
        <v>2696</v>
      </c>
      <c r="C294" s="9" t="s">
        <v>3757</v>
      </c>
      <c r="D294" s="11" t="s">
        <v>3758</v>
      </c>
      <c r="F294" s="9" t="s">
        <v>3759</v>
      </c>
      <c r="G294" s="6" t="s">
        <v>69</v>
      </c>
      <c r="H294" s="6" t="s">
        <v>70</v>
      </c>
      <c r="I294" s="6" t="s">
        <v>151</v>
      </c>
      <c r="J294" s="6" t="s">
        <v>45</v>
      </c>
      <c r="K294" s="6" t="s">
        <v>92</v>
      </c>
      <c r="L294" s="6" t="s">
        <v>48</v>
      </c>
      <c r="M294" s="6" t="s">
        <v>87</v>
      </c>
      <c r="N294" s="6" t="s">
        <v>48</v>
      </c>
      <c r="O294" s="6" t="s">
        <v>48</v>
      </c>
      <c r="P294" s="9">
        <v>44.0</v>
      </c>
      <c r="Q294" s="9">
        <v>5.0</v>
      </c>
      <c r="R294" s="9">
        <v>0.0</v>
      </c>
    </row>
    <row r="295" ht="14.25" customHeight="1">
      <c r="A295" s="9" t="s">
        <v>3760</v>
      </c>
      <c r="B295" s="9" t="s">
        <v>138</v>
      </c>
      <c r="C295" s="9" t="s">
        <v>3761</v>
      </c>
      <c r="D295" s="11" t="s">
        <v>3758</v>
      </c>
      <c r="F295" s="9"/>
      <c r="G295" s="6" t="s">
        <v>42</v>
      </c>
      <c r="H295" s="6" t="s">
        <v>157</v>
      </c>
      <c r="I295" s="6" t="s">
        <v>101</v>
      </c>
      <c r="J295" s="6" t="s">
        <v>142</v>
      </c>
      <c r="K295" s="6" t="s">
        <v>46</v>
      </c>
      <c r="L295" s="6" t="s">
        <v>48</v>
      </c>
      <c r="M295" s="6" t="s">
        <v>1143</v>
      </c>
      <c r="N295" s="6" t="s">
        <v>48</v>
      </c>
      <c r="O295" s="6" t="s">
        <v>48</v>
      </c>
      <c r="P295" s="9">
        <v>32.0</v>
      </c>
      <c r="Q295" s="9">
        <v>20.0</v>
      </c>
      <c r="R295" s="9">
        <v>0.0</v>
      </c>
    </row>
    <row r="296" ht="14.25" customHeight="1">
      <c r="A296" s="7" t="s">
        <v>3615</v>
      </c>
      <c r="B296" s="9" t="s">
        <v>2704</v>
      </c>
      <c r="C296" s="9" t="s">
        <v>3762</v>
      </c>
      <c r="D296" s="11" t="s">
        <v>3763</v>
      </c>
      <c r="F296" s="9"/>
      <c r="G296" s="6" t="s">
        <v>55</v>
      </c>
      <c r="H296" s="6" t="s">
        <v>70</v>
      </c>
      <c r="I296" s="6" t="s">
        <v>57</v>
      </c>
      <c r="J296" s="6" t="s">
        <v>58</v>
      </c>
      <c r="K296" s="6" t="s">
        <v>92</v>
      </c>
      <c r="L296" s="6" t="s">
        <v>304</v>
      </c>
      <c r="M296" s="6" t="s">
        <v>1412</v>
      </c>
      <c r="N296" s="6" t="s">
        <v>48</v>
      </c>
      <c r="O296" s="6" t="s">
        <v>48</v>
      </c>
      <c r="P296" s="9">
        <v>42.0</v>
      </c>
      <c r="Q296" s="9">
        <v>28.0</v>
      </c>
      <c r="R296" s="9">
        <v>0.0</v>
      </c>
    </row>
    <row r="297" ht="14.25" customHeight="1">
      <c r="A297" s="9" t="s">
        <v>3764</v>
      </c>
      <c r="B297" s="9" t="s">
        <v>3765</v>
      </c>
      <c r="C297" s="9" t="s">
        <v>3766</v>
      </c>
      <c r="D297" s="11" t="s">
        <v>3763</v>
      </c>
      <c r="F297" s="9"/>
      <c r="G297" s="6" t="s">
        <v>69</v>
      </c>
      <c r="H297" s="6" t="s">
        <v>140</v>
      </c>
      <c r="I297" s="6" t="s">
        <v>141</v>
      </c>
      <c r="J297" s="6" t="s">
        <v>142</v>
      </c>
      <c r="K297" s="6" t="s">
        <v>92</v>
      </c>
      <c r="L297" s="6" t="s">
        <v>48</v>
      </c>
      <c r="M297" s="6" t="s">
        <v>48</v>
      </c>
      <c r="N297" s="6" t="s">
        <v>48</v>
      </c>
      <c r="O297" s="6" t="s">
        <v>48</v>
      </c>
      <c r="P297" s="9">
        <v>19.0</v>
      </c>
      <c r="Q297" s="9">
        <v>33.0</v>
      </c>
      <c r="R297" s="9">
        <v>3.0</v>
      </c>
    </row>
    <row r="298" ht="14.25" customHeight="1">
      <c r="A298" s="9" t="s">
        <v>3615</v>
      </c>
      <c r="B298" s="9" t="s">
        <v>2696</v>
      </c>
      <c r="C298" s="9" t="s">
        <v>3767</v>
      </c>
      <c r="D298" s="11" t="s">
        <v>3768</v>
      </c>
      <c r="F298" s="9"/>
      <c r="G298" s="6" t="s">
        <v>55</v>
      </c>
      <c r="H298" s="6" t="s">
        <v>130</v>
      </c>
      <c r="I298" s="6" t="s">
        <v>151</v>
      </c>
      <c r="J298" s="6" t="s">
        <v>45</v>
      </c>
      <c r="K298" s="6" t="s">
        <v>46</v>
      </c>
      <c r="L298" s="6" t="s">
        <v>304</v>
      </c>
      <c r="M298" s="6" t="s">
        <v>283</v>
      </c>
      <c r="N298" s="6" t="s">
        <v>48</v>
      </c>
      <c r="O298" s="6" t="s">
        <v>48</v>
      </c>
      <c r="P298" s="9">
        <v>72.0</v>
      </c>
      <c r="Q298" s="9">
        <v>4.0</v>
      </c>
      <c r="R298" s="9">
        <v>1.0</v>
      </c>
    </row>
    <row r="299" ht="14.25" customHeight="1">
      <c r="A299" s="9" t="s">
        <v>3769</v>
      </c>
      <c r="B299" s="9" t="s">
        <v>3770</v>
      </c>
      <c r="C299" s="9" t="s">
        <v>3771</v>
      </c>
      <c r="D299" s="11" t="s">
        <v>3772</v>
      </c>
      <c r="F299" s="9"/>
      <c r="G299" s="6" t="s">
        <v>69</v>
      </c>
      <c r="H299" s="6" t="s">
        <v>140</v>
      </c>
      <c r="I299" s="6" t="s">
        <v>141</v>
      </c>
      <c r="J299" s="6" t="s">
        <v>142</v>
      </c>
      <c r="K299" s="6" t="s">
        <v>92</v>
      </c>
      <c r="L299" s="6" t="s">
        <v>48</v>
      </c>
      <c r="M299" s="6" t="s">
        <v>283</v>
      </c>
      <c r="N299" s="6" t="s">
        <v>48</v>
      </c>
      <c r="O299" s="6" t="s">
        <v>48</v>
      </c>
      <c r="P299" s="9">
        <v>5.0</v>
      </c>
      <c r="Q299" s="9">
        <v>11.0</v>
      </c>
      <c r="R299" s="9">
        <v>0.0</v>
      </c>
    </row>
    <row r="300" ht="14.25" customHeight="1">
      <c r="A300" s="9" t="s">
        <v>3773</v>
      </c>
      <c r="B300" s="9" t="s">
        <v>2696</v>
      </c>
      <c r="C300" s="9" t="s">
        <v>3774</v>
      </c>
      <c r="D300" s="11" t="s">
        <v>3772</v>
      </c>
      <c r="F300" s="9"/>
      <c r="G300" s="6" t="s">
        <v>69</v>
      </c>
      <c r="H300" s="6" t="s">
        <v>70</v>
      </c>
      <c r="I300" s="6" t="s">
        <v>151</v>
      </c>
      <c r="J300" s="6" t="s">
        <v>45</v>
      </c>
      <c r="K300" s="6" t="s">
        <v>46</v>
      </c>
      <c r="L300" s="6" t="s">
        <v>48</v>
      </c>
      <c r="M300" s="6" t="s">
        <v>48</v>
      </c>
      <c r="N300" s="6" t="s">
        <v>48</v>
      </c>
      <c r="O300" s="6" t="s">
        <v>48</v>
      </c>
      <c r="P300" s="9">
        <v>195.0</v>
      </c>
      <c r="Q300" s="9">
        <v>31.0</v>
      </c>
      <c r="R300" s="9">
        <v>3.0</v>
      </c>
    </row>
    <row r="301" ht="14.25" customHeight="1">
      <c r="A301" s="9" t="s">
        <v>3615</v>
      </c>
      <c r="B301" s="9" t="s">
        <v>3775</v>
      </c>
      <c r="C301" s="9" t="s">
        <v>3776</v>
      </c>
      <c r="D301" s="11" t="s">
        <v>3777</v>
      </c>
      <c r="F301" s="9"/>
      <c r="G301" s="6" t="s">
        <v>69</v>
      </c>
      <c r="H301" s="6" t="s">
        <v>140</v>
      </c>
      <c r="I301" s="6" t="s">
        <v>141</v>
      </c>
      <c r="J301" s="6" t="s">
        <v>142</v>
      </c>
      <c r="K301" s="6" t="s">
        <v>46</v>
      </c>
      <c r="L301" s="6" t="s">
        <v>304</v>
      </c>
      <c r="M301" s="6" t="s">
        <v>48</v>
      </c>
      <c r="N301" s="6" t="s">
        <v>48</v>
      </c>
      <c r="O301" s="6" t="s">
        <v>48</v>
      </c>
      <c r="P301" s="9">
        <v>1.0</v>
      </c>
      <c r="Q301" s="9">
        <v>1.0</v>
      </c>
      <c r="R301" s="9">
        <v>0.0</v>
      </c>
    </row>
    <row r="302" ht="14.25" customHeight="1">
      <c r="A302" s="9" t="s">
        <v>3778</v>
      </c>
      <c r="B302" s="9" t="s">
        <v>2696</v>
      </c>
      <c r="C302" s="9" t="s">
        <v>3779</v>
      </c>
      <c r="D302" s="11" t="s">
        <v>3777</v>
      </c>
      <c r="F302" s="9" t="s">
        <v>3780</v>
      </c>
      <c r="G302" s="6" t="s">
        <v>69</v>
      </c>
      <c r="H302" s="6" t="s">
        <v>140</v>
      </c>
      <c r="I302" s="6" t="s">
        <v>74</v>
      </c>
      <c r="J302" s="6" t="s">
        <v>142</v>
      </c>
      <c r="K302" s="6" t="s">
        <v>71</v>
      </c>
      <c r="L302" s="6" t="s">
        <v>48</v>
      </c>
      <c r="M302" s="6" t="s">
        <v>48</v>
      </c>
      <c r="N302" s="6" t="s">
        <v>48</v>
      </c>
      <c r="O302" s="6" t="s">
        <v>48</v>
      </c>
      <c r="P302" s="9">
        <v>70.0</v>
      </c>
      <c r="Q302" s="9">
        <v>15.0</v>
      </c>
      <c r="R302" s="9">
        <v>7.0</v>
      </c>
    </row>
    <row r="303" ht="14.25" customHeight="1">
      <c r="A303" s="7" t="s">
        <v>3781</v>
      </c>
      <c r="B303" s="9" t="s">
        <v>138</v>
      </c>
      <c r="C303" s="9" t="s">
        <v>3782</v>
      </c>
      <c r="D303" s="11" t="s">
        <v>3783</v>
      </c>
      <c r="F303" s="9"/>
      <c r="G303" s="6" t="s">
        <v>42</v>
      </c>
      <c r="H303" s="6" t="s">
        <v>43</v>
      </c>
      <c r="I303" s="6" t="s">
        <v>44</v>
      </c>
      <c r="J303" s="6" t="s">
        <v>45</v>
      </c>
      <c r="K303" s="6" t="s">
        <v>46</v>
      </c>
      <c r="L303" s="6" t="s">
        <v>48</v>
      </c>
      <c r="M303" s="6" t="s">
        <v>87</v>
      </c>
      <c r="N303" s="6" t="s">
        <v>48</v>
      </c>
      <c r="O303" s="6" t="s">
        <v>48</v>
      </c>
      <c r="P303" s="9">
        <v>10.0</v>
      </c>
      <c r="Q303" s="9">
        <v>0.0</v>
      </c>
      <c r="R303" s="9">
        <v>0.0</v>
      </c>
    </row>
    <row r="304" ht="14.25" customHeight="1">
      <c r="A304" s="9" t="s">
        <v>3784</v>
      </c>
      <c r="B304" s="9" t="s">
        <v>2845</v>
      </c>
      <c r="C304" s="9" t="s">
        <v>3785</v>
      </c>
      <c r="D304" s="11" t="s">
        <v>3786</v>
      </c>
      <c r="F304" s="9"/>
      <c r="G304" s="6" t="s">
        <v>69</v>
      </c>
      <c r="H304" s="6" t="s">
        <v>70</v>
      </c>
      <c r="I304" s="6" t="s">
        <v>151</v>
      </c>
      <c r="J304" s="6" t="s">
        <v>45</v>
      </c>
      <c r="K304" s="6" t="s">
        <v>46</v>
      </c>
      <c r="L304" s="6" t="s">
        <v>48</v>
      </c>
      <c r="M304" s="6" t="s">
        <v>3787</v>
      </c>
      <c r="N304" s="6" t="s">
        <v>48</v>
      </c>
      <c r="O304" s="6" t="s">
        <v>48</v>
      </c>
      <c r="P304" s="9">
        <v>12.0</v>
      </c>
      <c r="Q304" s="9">
        <v>0.0</v>
      </c>
      <c r="R304" s="9">
        <v>1.0</v>
      </c>
    </row>
    <row r="305" ht="14.25" customHeight="1">
      <c r="A305" s="9" t="s">
        <v>3788</v>
      </c>
      <c r="B305" s="9" t="s">
        <v>3789</v>
      </c>
      <c r="C305" s="9" t="s">
        <v>3790</v>
      </c>
      <c r="D305" s="11" t="s">
        <v>3791</v>
      </c>
      <c r="F305" s="9"/>
      <c r="G305" s="6" t="s">
        <v>69</v>
      </c>
      <c r="H305" s="6" t="s">
        <v>140</v>
      </c>
      <c r="I305" s="6" t="s">
        <v>141</v>
      </c>
      <c r="J305" s="6" t="s">
        <v>142</v>
      </c>
      <c r="K305" s="6" t="s">
        <v>46</v>
      </c>
      <c r="L305" s="6" t="s">
        <v>48</v>
      </c>
      <c r="M305" s="6" t="s">
        <v>3792</v>
      </c>
      <c r="N305" s="6" t="s">
        <v>48</v>
      </c>
      <c r="O305" s="6" t="s">
        <v>48</v>
      </c>
      <c r="P305" s="9">
        <v>1.0</v>
      </c>
      <c r="Q305" s="9">
        <v>3.0</v>
      </c>
      <c r="R305" s="9">
        <v>0.0</v>
      </c>
    </row>
    <row r="306" ht="14.25" customHeight="1">
      <c r="A306" s="9" t="s">
        <v>3793</v>
      </c>
      <c r="B306" s="9" t="s">
        <v>2696</v>
      </c>
      <c r="C306" s="9" t="s">
        <v>3794</v>
      </c>
      <c r="D306" s="11" t="s">
        <v>3795</v>
      </c>
      <c r="F306" s="9"/>
      <c r="G306" s="6" t="s">
        <v>69</v>
      </c>
      <c r="H306" s="6" t="s">
        <v>70</v>
      </c>
      <c r="I306" s="6" t="s">
        <v>151</v>
      </c>
      <c r="J306" s="6" t="s">
        <v>45</v>
      </c>
      <c r="K306" s="6" t="s">
        <v>46</v>
      </c>
      <c r="L306" s="6" t="s">
        <v>48</v>
      </c>
      <c r="M306" s="6" t="s">
        <v>87</v>
      </c>
      <c r="N306" s="6" t="s">
        <v>48</v>
      </c>
      <c r="O306" s="6" t="s">
        <v>48</v>
      </c>
      <c r="P306" s="9">
        <v>175.0</v>
      </c>
      <c r="Q306" s="9">
        <v>56.0</v>
      </c>
      <c r="R306" s="9">
        <v>14.0</v>
      </c>
    </row>
    <row r="307" ht="14.25" customHeight="1">
      <c r="A307" s="9" t="s">
        <v>3796</v>
      </c>
      <c r="B307" s="9" t="s">
        <v>2929</v>
      </c>
      <c r="C307" s="9" t="s">
        <v>3797</v>
      </c>
      <c r="D307" s="11" t="s">
        <v>3795</v>
      </c>
      <c r="F307" s="9" t="s">
        <v>3798</v>
      </c>
      <c r="G307" s="6" t="s">
        <v>69</v>
      </c>
      <c r="H307" s="6" t="s">
        <v>140</v>
      </c>
      <c r="I307" s="6" t="s">
        <v>141</v>
      </c>
      <c r="J307" s="6" t="s">
        <v>142</v>
      </c>
      <c r="K307" s="6" t="s">
        <v>46</v>
      </c>
      <c r="L307" s="6" t="s">
        <v>48</v>
      </c>
      <c r="M307" s="6" t="s">
        <v>87</v>
      </c>
      <c r="N307" s="6" t="s">
        <v>48</v>
      </c>
      <c r="O307" s="6" t="s">
        <v>48</v>
      </c>
      <c r="P307" s="9">
        <v>8.0</v>
      </c>
      <c r="Q307" s="9">
        <v>7.0</v>
      </c>
      <c r="R307" s="9">
        <v>0.0</v>
      </c>
    </row>
    <row r="308" ht="14.25" customHeight="1">
      <c r="A308" s="9" t="s">
        <v>3799</v>
      </c>
      <c r="B308" s="9" t="s">
        <v>138</v>
      </c>
      <c r="C308" s="9" t="s">
        <v>3800</v>
      </c>
      <c r="D308" s="11" t="s">
        <v>3801</v>
      </c>
      <c r="F308" s="9" t="s">
        <v>3802</v>
      </c>
      <c r="G308" s="6" t="s">
        <v>69</v>
      </c>
      <c r="H308" s="6" t="s">
        <v>70</v>
      </c>
      <c r="I308" s="6" t="s">
        <v>74</v>
      </c>
      <c r="J308" s="6" t="s">
        <v>45</v>
      </c>
      <c r="K308" s="6" t="s">
        <v>46</v>
      </c>
      <c r="L308" s="6" t="s">
        <v>48</v>
      </c>
      <c r="M308" s="6" t="s">
        <v>87</v>
      </c>
      <c r="N308" s="6" t="s">
        <v>48</v>
      </c>
      <c r="O308" s="6" t="s">
        <v>48</v>
      </c>
      <c r="P308" s="9">
        <v>4.0</v>
      </c>
      <c r="Q308" s="9">
        <v>1.0</v>
      </c>
      <c r="R308" s="9">
        <v>0.0</v>
      </c>
    </row>
    <row r="309" ht="14.25" customHeight="1">
      <c r="A309" s="9" t="s">
        <v>3803</v>
      </c>
      <c r="B309" s="9" t="s">
        <v>2704</v>
      </c>
      <c r="C309" s="9" t="s">
        <v>3804</v>
      </c>
      <c r="D309" s="11" t="s">
        <v>3805</v>
      </c>
      <c r="F309" s="9"/>
      <c r="G309" s="6" t="s">
        <v>69</v>
      </c>
      <c r="H309" s="6" t="s">
        <v>70</v>
      </c>
      <c r="I309" s="6" t="s">
        <v>151</v>
      </c>
      <c r="J309" s="6" t="s">
        <v>45</v>
      </c>
      <c r="K309" s="6" t="s">
        <v>92</v>
      </c>
      <c r="L309" s="6" t="s">
        <v>48</v>
      </c>
      <c r="M309" s="6" t="s">
        <v>283</v>
      </c>
      <c r="N309" s="6" t="s">
        <v>48</v>
      </c>
      <c r="O309" s="6" t="s">
        <v>48</v>
      </c>
      <c r="P309" s="9">
        <v>22.0</v>
      </c>
      <c r="Q309" s="9">
        <v>6.0</v>
      </c>
      <c r="R309" s="9">
        <v>2.0</v>
      </c>
    </row>
    <row r="310" ht="14.25" customHeight="1">
      <c r="A310" s="9" t="s">
        <v>3806</v>
      </c>
      <c r="B310" s="9" t="s">
        <v>3807</v>
      </c>
      <c r="C310" s="9" t="s">
        <v>3808</v>
      </c>
      <c r="D310" s="11" t="s">
        <v>3809</v>
      </c>
      <c r="F310" s="9"/>
      <c r="G310" s="6" t="s">
        <v>55</v>
      </c>
      <c r="H310" s="6" t="s">
        <v>84</v>
      </c>
      <c r="I310" s="6" t="s">
        <v>74</v>
      </c>
      <c r="J310" s="6" t="s">
        <v>45</v>
      </c>
      <c r="K310" s="6" t="s">
        <v>92</v>
      </c>
      <c r="L310" s="6" t="s">
        <v>48</v>
      </c>
      <c r="M310" s="6" t="s">
        <v>3810</v>
      </c>
      <c r="N310" s="6" t="s">
        <v>48</v>
      </c>
      <c r="O310" s="6" t="s">
        <v>48</v>
      </c>
      <c r="P310" s="9">
        <v>21.0</v>
      </c>
      <c r="Q310" s="9">
        <v>2.0</v>
      </c>
      <c r="R310" s="9">
        <v>2.0</v>
      </c>
    </row>
    <row r="311" ht="14.25" customHeight="1">
      <c r="A311" s="9" t="s">
        <v>3811</v>
      </c>
      <c r="B311" s="9" t="s">
        <v>3812</v>
      </c>
      <c r="C311" s="9" t="s">
        <v>3813</v>
      </c>
      <c r="D311" s="11" t="s">
        <v>3814</v>
      </c>
      <c r="F311" s="9"/>
      <c r="G311" s="6" t="s">
        <v>69</v>
      </c>
      <c r="H311" s="6" t="s">
        <v>140</v>
      </c>
      <c r="I311" s="6" t="s">
        <v>74</v>
      </c>
      <c r="J311" s="6" t="s">
        <v>142</v>
      </c>
      <c r="K311" s="6" t="s">
        <v>92</v>
      </c>
      <c r="L311" s="6" t="s">
        <v>48</v>
      </c>
      <c r="M311" s="6" t="s">
        <v>3815</v>
      </c>
      <c r="N311" s="6" t="s">
        <v>1053</v>
      </c>
      <c r="O311" s="6" t="s">
        <v>48</v>
      </c>
      <c r="P311" s="9">
        <v>6.0</v>
      </c>
      <c r="Q311" s="9">
        <v>7.0</v>
      </c>
      <c r="R311" s="9">
        <v>0.0</v>
      </c>
    </row>
    <row r="312" ht="14.25" customHeight="1">
      <c r="A312" s="9" t="s">
        <v>3615</v>
      </c>
      <c r="B312" s="9" t="s">
        <v>449</v>
      </c>
      <c r="C312" s="9" t="s">
        <v>3816</v>
      </c>
      <c r="D312" s="11" t="s">
        <v>3814</v>
      </c>
      <c r="F312" s="9"/>
      <c r="G312" s="6" t="s">
        <v>55</v>
      </c>
      <c r="H312" s="6" t="s">
        <v>130</v>
      </c>
      <c r="I312" s="6" t="s">
        <v>151</v>
      </c>
      <c r="J312" s="6" t="s">
        <v>45</v>
      </c>
      <c r="K312" s="6" t="s">
        <v>92</v>
      </c>
      <c r="L312" s="6" t="s">
        <v>304</v>
      </c>
      <c r="M312" s="6" t="s">
        <v>3817</v>
      </c>
      <c r="N312" s="6" t="s">
        <v>48</v>
      </c>
      <c r="O312" s="6" t="s">
        <v>48</v>
      </c>
      <c r="P312" s="9">
        <v>31.0</v>
      </c>
      <c r="Q312" s="9">
        <v>6.0</v>
      </c>
      <c r="R312" s="9">
        <v>0.0</v>
      </c>
    </row>
    <row r="313" ht="14.25" customHeight="1">
      <c r="A313" s="9" t="s">
        <v>3818</v>
      </c>
      <c r="B313" s="9" t="s">
        <v>138</v>
      </c>
      <c r="C313" s="9" t="s">
        <v>3819</v>
      </c>
      <c r="D313" s="11" t="s">
        <v>3820</v>
      </c>
      <c r="F313" s="9" t="s">
        <v>3821</v>
      </c>
      <c r="G313" s="6" t="s">
        <v>42</v>
      </c>
      <c r="H313" s="6" t="s">
        <v>43</v>
      </c>
      <c r="I313" s="6" t="s">
        <v>91</v>
      </c>
      <c r="J313" s="6" t="s">
        <v>45</v>
      </c>
      <c r="K313" s="6" t="s">
        <v>46</v>
      </c>
      <c r="L313" s="6" t="s">
        <v>48</v>
      </c>
      <c r="M313" s="6" t="s">
        <v>48</v>
      </c>
      <c r="N313" s="6" t="s">
        <v>48</v>
      </c>
      <c r="O313" s="6" t="s">
        <v>48</v>
      </c>
      <c r="P313" s="9">
        <v>38.0</v>
      </c>
      <c r="Q313" s="9">
        <v>13.0</v>
      </c>
      <c r="R313" s="9">
        <v>1.0</v>
      </c>
    </row>
    <row r="314" ht="14.25" customHeight="1">
      <c r="A314" s="9" t="s">
        <v>3822</v>
      </c>
      <c r="B314" s="9" t="s">
        <v>138</v>
      </c>
      <c r="C314" s="9" t="s">
        <v>3823</v>
      </c>
      <c r="D314" s="11" t="s">
        <v>3820</v>
      </c>
      <c r="F314" s="9"/>
      <c r="G314" s="6" t="s">
        <v>69</v>
      </c>
      <c r="H314" s="6" t="s">
        <v>70</v>
      </c>
      <c r="I314" s="6" t="s">
        <v>151</v>
      </c>
      <c r="J314" s="6" t="s">
        <v>45</v>
      </c>
      <c r="K314" s="6" t="s">
        <v>46</v>
      </c>
      <c r="L314" s="6" t="s">
        <v>48</v>
      </c>
      <c r="M314" s="6" t="s">
        <v>3824</v>
      </c>
      <c r="N314" s="6" t="s">
        <v>48</v>
      </c>
      <c r="O314" s="6" t="s">
        <v>48</v>
      </c>
      <c r="P314" s="9">
        <v>16.0</v>
      </c>
      <c r="Q314" s="9">
        <v>2.0</v>
      </c>
      <c r="R314" s="9">
        <v>2.0</v>
      </c>
    </row>
    <row r="315" ht="14.25" customHeight="1">
      <c r="A315" s="9" t="s">
        <v>3825</v>
      </c>
      <c r="B315" s="9" t="s">
        <v>2566</v>
      </c>
      <c r="C315" s="9" t="s">
        <v>3826</v>
      </c>
      <c r="D315" s="11" t="s">
        <v>3820</v>
      </c>
      <c r="F315" s="9"/>
      <c r="G315" s="6" t="s">
        <v>69</v>
      </c>
      <c r="H315" s="6" t="s">
        <v>70</v>
      </c>
      <c r="I315" s="6" t="s">
        <v>151</v>
      </c>
      <c r="J315" s="6" t="s">
        <v>45</v>
      </c>
      <c r="K315" s="6" t="s">
        <v>46</v>
      </c>
      <c r="L315" s="6" t="s">
        <v>48</v>
      </c>
      <c r="M315" s="6" t="s">
        <v>87</v>
      </c>
      <c r="N315" s="6" t="s">
        <v>48</v>
      </c>
      <c r="O315" s="6" t="s">
        <v>48</v>
      </c>
      <c r="P315" s="9">
        <v>3.0</v>
      </c>
      <c r="Q315" s="9">
        <v>0.0</v>
      </c>
      <c r="R315" s="9">
        <v>0.0</v>
      </c>
    </row>
    <row r="316" ht="14.25" customHeight="1">
      <c r="A316" s="9" t="s">
        <v>3827</v>
      </c>
      <c r="B316" s="9" t="s">
        <v>138</v>
      </c>
      <c r="C316" s="9" t="s">
        <v>3828</v>
      </c>
      <c r="D316" s="11" t="s">
        <v>3829</v>
      </c>
      <c r="F316" s="9"/>
      <c r="G316" s="6" t="s">
        <v>69</v>
      </c>
      <c r="H316" s="6" t="s">
        <v>140</v>
      </c>
      <c r="I316" s="6" t="s">
        <v>141</v>
      </c>
      <c r="J316" s="6" t="s">
        <v>142</v>
      </c>
      <c r="K316" s="6" t="s">
        <v>92</v>
      </c>
      <c r="L316" s="6" t="s">
        <v>48</v>
      </c>
      <c r="M316" s="6" t="s">
        <v>283</v>
      </c>
      <c r="N316" s="6" t="s">
        <v>48</v>
      </c>
      <c r="O316" s="6" t="s">
        <v>48</v>
      </c>
      <c r="P316" s="9">
        <v>4.0</v>
      </c>
      <c r="Q316" s="9">
        <v>3.0</v>
      </c>
      <c r="R316" s="9">
        <v>0.0</v>
      </c>
    </row>
    <row r="317" ht="14.25" customHeight="1">
      <c r="A317" s="9" t="s">
        <v>3830</v>
      </c>
      <c r="B317" s="9" t="s">
        <v>2704</v>
      </c>
      <c r="C317" s="9" t="s">
        <v>3831</v>
      </c>
      <c r="D317" s="11" t="s">
        <v>3832</v>
      </c>
      <c r="F317" s="9"/>
      <c r="G317" s="6" t="s">
        <v>42</v>
      </c>
      <c r="H317" s="6" t="s">
        <v>157</v>
      </c>
      <c r="I317" s="6" t="s">
        <v>74</v>
      </c>
      <c r="J317" s="6" t="s">
        <v>45</v>
      </c>
      <c r="K317" s="6" t="s">
        <v>92</v>
      </c>
      <c r="L317" s="6" t="s">
        <v>48</v>
      </c>
      <c r="M317" s="6" t="s">
        <v>283</v>
      </c>
      <c r="N317" s="6" t="s">
        <v>48</v>
      </c>
      <c r="O317" s="6" t="s">
        <v>48</v>
      </c>
      <c r="P317" s="9">
        <v>14.0</v>
      </c>
      <c r="Q317" s="9">
        <v>26.0</v>
      </c>
      <c r="R317" s="9">
        <v>1.0</v>
      </c>
    </row>
    <row r="318" ht="14.25" customHeight="1">
      <c r="A318" s="9" t="s">
        <v>3615</v>
      </c>
      <c r="B318" s="9" t="s">
        <v>138</v>
      </c>
      <c r="C318" s="9" t="s">
        <v>3833</v>
      </c>
      <c r="D318" s="11" t="s">
        <v>3832</v>
      </c>
      <c r="F318" s="9"/>
      <c r="G318" s="6" t="s">
        <v>69</v>
      </c>
      <c r="H318" s="6" t="s">
        <v>70</v>
      </c>
      <c r="I318" s="6" t="s">
        <v>452</v>
      </c>
      <c r="J318" s="6" t="s">
        <v>45</v>
      </c>
      <c r="K318" s="6" t="s">
        <v>46</v>
      </c>
      <c r="L318" s="6" t="s">
        <v>3834</v>
      </c>
      <c r="M318" s="6" t="s">
        <v>48</v>
      </c>
      <c r="N318" s="6" t="s">
        <v>1719</v>
      </c>
      <c r="O318" s="6" t="s">
        <v>201</v>
      </c>
      <c r="P318" s="9">
        <v>18.0</v>
      </c>
      <c r="Q318" s="9">
        <v>19.0</v>
      </c>
      <c r="R318" s="9">
        <v>0.0</v>
      </c>
    </row>
    <row r="319" ht="14.25" customHeight="1">
      <c r="A319" s="9" t="s">
        <v>3835</v>
      </c>
      <c r="B319" s="9" t="s">
        <v>3836</v>
      </c>
      <c r="C319" s="9" t="s">
        <v>3837</v>
      </c>
      <c r="D319" s="11" t="s">
        <v>3838</v>
      </c>
      <c r="F319" s="9"/>
      <c r="G319" s="6" t="s">
        <v>69</v>
      </c>
      <c r="H319" s="6" t="s">
        <v>140</v>
      </c>
      <c r="I319" s="6" t="s">
        <v>141</v>
      </c>
      <c r="J319" s="6" t="s">
        <v>142</v>
      </c>
      <c r="K319" s="6" t="s">
        <v>92</v>
      </c>
      <c r="L319" s="6" t="s">
        <v>48</v>
      </c>
      <c r="M319" s="6" t="s">
        <v>278</v>
      </c>
      <c r="N319" s="6" t="s">
        <v>3839</v>
      </c>
      <c r="O319" s="6" t="s">
        <v>48</v>
      </c>
      <c r="P319" s="9">
        <v>5.0</v>
      </c>
      <c r="Q319" s="9">
        <v>24.0</v>
      </c>
      <c r="R319" s="9">
        <v>0.0</v>
      </c>
    </row>
    <row r="320" ht="14.25" customHeight="1">
      <c r="A320" s="9" t="s">
        <v>3840</v>
      </c>
      <c r="B320" s="9" t="s">
        <v>2696</v>
      </c>
      <c r="C320" s="9" t="s">
        <v>3841</v>
      </c>
      <c r="D320" s="11" t="s">
        <v>3838</v>
      </c>
      <c r="F320" s="9"/>
      <c r="G320" s="6" t="s">
        <v>69</v>
      </c>
      <c r="H320" s="6" t="s">
        <v>70</v>
      </c>
      <c r="I320" s="6" t="s">
        <v>151</v>
      </c>
      <c r="J320" s="6" t="s">
        <v>58</v>
      </c>
      <c r="K320" s="6" t="s">
        <v>92</v>
      </c>
      <c r="L320" s="6" t="s">
        <v>48</v>
      </c>
      <c r="M320" s="6" t="s">
        <v>283</v>
      </c>
      <c r="N320" s="6" t="s">
        <v>48</v>
      </c>
      <c r="O320" s="6" t="s">
        <v>48</v>
      </c>
      <c r="P320" s="9">
        <v>106.0</v>
      </c>
      <c r="Q320" s="9">
        <v>18.0</v>
      </c>
      <c r="R320" s="9">
        <v>8.0</v>
      </c>
    </row>
    <row r="321" ht="14.25" customHeight="1">
      <c r="A321" s="9" t="s">
        <v>3842</v>
      </c>
      <c r="B321" s="9" t="s">
        <v>2696</v>
      </c>
      <c r="C321" s="9" t="s">
        <v>3843</v>
      </c>
      <c r="D321" s="11" t="s">
        <v>3838</v>
      </c>
      <c r="F321" s="9" t="s">
        <v>3844</v>
      </c>
      <c r="G321" s="6" t="s">
        <v>69</v>
      </c>
      <c r="H321" s="6" t="s">
        <v>140</v>
      </c>
      <c r="I321" s="6" t="s">
        <v>74</v>
      </c>
      <c r="J321" s="6" t="s">
        <v>142</v>
      </c>
      <c r="K321" s="6" t="s">
        <v>92</v>
      </c>
      <c r="L321" s="6" t="s">
        <v>48</v>
      </c>
      <c r="M321" s="6" t="s">
        <v>283</v>
      </c>
      <c r="N321" s="6" t="s">
        <v>48</v>
      </c>
      <c r="O321" s="6" t="s">
        <v>48</v>
      </c>
      <c r="P321" s="9">
        <v>72.0</v>
      </c>
      <c r="Q321" s="9">
        <v>28.0</v>
      </c>
      <c r="R321" s="9">
        <v>0.0</v>
      </c>
    </row>
    <row r="322" ht="14.25" customHeight="1">
      <c r="A322" s="9" t="s">
        <v>3845</v>
      </c>
      <c r="B322" s="9" t="s">
        <v>3846</v>
      </c>
      <c r="C322" s="9" t="s">
        <v>3847</v>
      </c>
      <c r="D322" s="11" t="s">
        <v>3838</v>
      </c>
      <c r="F322" s="9"/>
      <c r="G322" s="6" t="s">
        <v>69</v>
      </c>
      <c r="H322" s="6" t="s">
        <v>70</v>
      </c>
      <c r="I322" s="6" t="s">
        <v>74</v>
      </c>
      <c r="J322" s="6" t="s">
        <v>45</v>
      </c>
      <c r="K322" s="6" t="s">
        <v>92</v>
      </c>
      <c r="L322" s="6" t="s">
        <v>48</v>
      </c>
      <c r="M322" s="6" t="s">
        <v>48</v>
      </c>
      <c r="N322" s="6" t="s">
        <v>48</v>
      </c>
      <c r="O322" s="6" t="s">
        <v>48</v>
      </c>
      <c r="P322" s="9">
        <v>25.0</v>
      </c>
      <c r="Q322" s="9">
        <v>0.0</v>
      </c>
      <c r="R322" s="9">
        <v>0.0</v>
      </c>
    </row>
    <row r="323" ht="14.25" customHeight="1">
      <c r="A323" s="9" t="s">
        <v>3848</v>
      </c>
      <c r="B323" s="9" t="s">
        <v>2696</v>
      </c>
      <c r="C323" s="9" t="s">
        <v>3849</v>
      </c>
      <c r="D323" s="11" t="s">
        <v>3838</v>
      </c>
      <c r="F323" s="9" t="s">
        <v>3850</v>
      </c>
      <c r="G323" s="6" t="s">
        <v>55</v>
      </c>
      <c r="H323" s="6" t="s">
        <v>130</v>
      </c>
      <c r="I323" s="6" t="s">
        <v>57</v>
      </c>
      <c r="J323" s="6" t="s">
        <v>58</v>
      </c>
      <c r="K323" s="6" t="s">
        <v>92</v>
      </c>
      <c r="L323" s="6" t="s">
        <v>48</v>
      </c>
      <c r="M323" s="6" t="s">
        <v>283</v>
      </c>
      <c r="N323" s="6" t="s">
        <v>48</v>
      </c>
      <c r="O323" s="6" t="s">
        <v>48</v>
      </c>
      <c r="P323" s="9">
        <v>130.0</v>
      </c>
      <c r="Q323" s="9">
        <v>35.0</v>
      </c>
      <c r="R323" s="9">
        <v>2.0</v>
      </c>
    </row>
    <row r="324" ht="14.25" customHeight="1">
      <c r="A324" s="9" t="s">
        <v>3851</v>
      </c>
      <c r="B324" s="9" t="s">
        <v>2696</v>
      </c>
      <c r="C324" s="9" t="s">
        <v>3852</v>
      </c>
      <c r="D324" s="11" t="s">
        <v>3853</v>
      </c>
      <c r="F324" s="9"/>
      <c r="G324" s="6" t="s">
        <v>69</v>
      </c>
      <c r="H324" s="6" t="s">
        <v>70</v>
      </c>
      <c r="I324" s="6" t="s">
        <v>151</v>
      </c>
      <c r="J324" s="6" t="s">
        <v>45</v>
      </c>
      <c r="K324" s="6" t="s">
        <v>92</v>
      </c>
      <c r="L324" s="6" t="s">
        <v>48</v>
      </c>
      <c r="M324" s="6" t="s">
        <v>293</v>
      </c>
      <c r="N324" s="6" t="s">
        <v>48</v>
      </c>
      <c r="O324" s="6" t="s">
        <v>48</v>
      </c>
      <c r="P324" s="9">
        <v>63.0</v>
      </c>
      <c r="Q324" s="9">
        <v>15.0</v>
      </c>
      <c r="R324" s="9">
        <v>0.0</v>
      </c>
    </row>
    <row r="325" ht="14.25" customHeight="1">
      <c r="A325" s="9" t="s">
        <v>3854</v>
      </c>
      <c r="B325" s="9" t="s">
        <v>2696</v>
      </c>
      <c r="C325" s="9" t="s">
        <v>3855</v>
      </c>
      <c r="D325" s="11" t="s">
        <v>3853</v>
      </c>
      <c r="F325" s="9"/>
      <c r="G325" s="6" t="s">
        <v>69</v>
      </c>
      <c r="H325" s="6" t="s">
        <v>70</v>
      </c>
      <c r="I325" s="6" t="s">
        <v>151</v>
      </c>
      <c r="J325" s="6" t="s">
        <v>45</v>
      </c>
      <c r="K325" s="6" t="s">
        <v>46</v>
      </c>
      <c r="L325" s="6" t="s">
        <v>48</v>
      </c>
      <c r="M325" s="6" t="s">
        <v>283</v>
      </c>
      <c r="N325" s="6" t="s">
        <v>48</v>
      </c>
      <c r="O325" s="6" t="s">
        <v>48</v>
      </c>
      <c r="P325" s="9">
        <v>49.0</v>
      </c>
      <c r="Q325" s="9">
        <v>5.0</v>
      </c>
      <c r="R325" s="9">
        <v>0.0</v>
      </c>
    </row>
    <row r="326" ht="14.25" customHeight="1">
      <c r="A326" s="9" t="s">
        <v>3615</v>
      </c>
      <c r="B326" s="9" t="s">
        <v>2704</v>
      </c>
      <c r="C326" s="9" t="s">
        <v>3856</v>
      </c>
      <c r="D326" s="11" t="s">
        <v>3853</v>
      </c>
      <c r="F326" s="9"/>
      <c r="G326" s="6" t="s">
        <v>69</v>
      </c>
      <c r="H326" s="6" t="s">
        <v>70</v>
      </c>
      <c r="I326" s="6" t="s">
        <v>151</v>
      </c>
      <c r="J326" s="6" t="s">
        <v>45</v>
      </c>
      <c r="K326" s="6" t="s">
        <v>46</v>
      </c>
      <c r="L326" s="6" t="s">
        <v>304</v>
      </c>
      <c r="M326" s="6" t="s">
        <v>87</v>
      </c>
      <c r="N326" s="6" t="s">
        <v>48</v>
      </c>
      <c r="O326" s="6" t="s">
        <v>48</v>
      </c>
      <c r="P326" s="9">
        <v>11.0</v>
      </c>
      <c r="Q326" s="9">
        <v>2.0</v>
      </c>
      <c r="R326" s="9">
        <v>1.0</v>
      </c>
    </row>
    <row r="327" ht="14.25" customHeight="1">
      <c r="A327" s="9" t="s">
        <v>3857</v>
      </c>
      <c r="B327" s="9" t="s">
        <v>138</v>
      </c>
      <c r="C327" s="9" t="s">
        <v>3858</v>
      </c>
      <c r="D327" s="11" t="s">
        <v>3853</v>
      </c>
      <c r="F327" s="9" t="s">
        <v>3859</v>
      </c>
      <c r="G327" s="6" t="s">
        <v>55</v>
      </c>
      <c r="H327" s="6" t="s">
        <v>56</v>
      </c>
      <c r="I327" s="6" t="s">
        <v>85</v>
      </c>
      <c r="J327" s="6" t="s">
        <v>45</v>
      </c>
      <c r="K327" s="6" t="s">
        <v>46</v>
      </c>
      <c r="L327" s="6" t="s">
        <v>48</v>
      </c>
      <c r="M327" s="6" t="s">
        <v>48</v>
      </c>
      <c r="N327" s="6" t="s">
        <v>48</v>
      </c>
      <c r="O327" s="6" t="s">
        <v>48</v>
      </c>
      <c r="P327" s="9">
        <v>16.0</v>
      </c>
      <c r="Q327" s="9">
        <v>9.0</v>
      </c>
      <c r="R327" s="9">
        <v>0.0</v>
      </c>
    </row>
    <row r="328" ht="14.25" customHeight="1">
      <c r="A328" s="9" t="s">
        <v>3860</v>
      </c>
      <c r="B328" s="9" t="s">
        <v>3836</v>
      </c>
      <c r="C328" s="9" t="s">
        <v>3861</v>
      </c>
      <c r="D328" s="11" t="s">
        <v>3862</v>
      </c>
      <c r="F328" s="9"/>
      <c r="G328" s="6" t="s">
        <v>69</v>
      </c>
      <c r="H328" s="6" t="s">
        <v>140</v>
      </c>
      <c r="I328" s="6" t="s">
        <v>141</v>
      </c>
      <c r="J328" s="6" t="s">
        <v>142</v>
      </c>
      <c r="K328" s="6" t="s">
        <v>92</v>
      </c>
      <c r="L328" s="6" t="s">
        <v>48</v>
      </c>
      <c r="M328" s="6" t="s">
        <v>48</v>
      </c>
      <c r="N328" s="6" t="s">
        <v>48</v>
      </c>
      <c r="O328" s="6" t="s">
        <v>48</v>
      </c>
      <c r="P328" s="9">
        <v>1.0</v>
      </c>
      <c r="Q328" s="9">
        <v>3.0</v>
      </c>
      <c r="R328" s="9">
        <v>0.0</v>
      </c>
    </row>
    <row r="329" ht="14.25" customHeight="1">
      <c r="A329" s="9" t="s">
        <v>3615</v>
      </c>
      <c r="B329" s="9" t="s">
        <v>229</v>
      </c>
      <c r="C329" s="9" t="s">
        <v>3863</v>
      </c>
      <c r="D329" s="11" t="s">
        <v>3864</v>
      </c>
      <c r="F329" s="9"/>
      <c r="G329" s="6" t="s">
        <v>69</v>
      </c>
      <c r="H329" s="6" t="s">
        <v>70</v>
      </c>
      <c r="I329" s="6" t="s">
        <v>85</v>
      </c>
      <c r="J329" s="6" t="s">
        <v>45</v>
      </c>
      <c r="K329" s="6" t="s">
        <v>46</v>
      </c>
      <c r="L329" s="6" t="s">
        <v>3865</v>
      </c>
      <c r="M329" s="6" t="s">
        <v>48</v>
      </c>
      <c r="N329" s="6" t="s">
        <v>1814</v>
      </c>
      <c r="O329" s="6" t="s">
        <v>3866</v>
      </c>
      <c r="P329" s="9">
        <v>66.0</v>
      </c>
      <c r="Q329" s="9">
        <v>29.0</v>
      </c>
      <c r="R329" s="9">
        <v>0.0</v>
      </c>
    </row>
    <row r="330" ht="14.25" customHeight="1">
      <c r="A330" s="7" t="s">
        <v>3867</v>
      </c>
      <c r="B330" s="9" t="s">
        <v>2724</v>
      </c>
      <c r="C330" s="9" t="s">
        <v>3868</v>
      </c>
      <c r="D330" s="11" t="s">
        <v>3869</v>
      </c>
      <c r="F330" s="9"/>
      <c r="G330" s="6" t="s">
        <v>55</v>
      </c>
      <c r="H330" s="6" t="s">
        <v>130</v>
      </c>
      <c r="I330" s="6" t="s">
        <v>151</v>
      </c>
      <c r="J330" s="6" t="s">
        <v>45</v>
      </c>
      <c r="K330" s="6" t="s">
        <v>46</v>
      </c>
      <c r="L330" s="6" t="s">
        <v>48</v>
      </c>
      <c r="M330" s="6" t="s">
        <v>48</v>
      </c>
      <c r="N330" s="6" t="s">
        <v>2748</v>
      </c>
      <c r="O330" s="6" t="s">
        <v>48</v>
      </c>
      <c r="P330" s="9">
        <v>23.0</v>
      </c>
      <c r="Q330" s="9">
        <v>0.0</v>
      </c>
      <c r="R330" s="9">
        <v>1.0</v>
      </c>
    </row>
    <row r="331" ht="14.25" customHeight="1">
      <c r="A331" s="9" t="s">
        <v>3870</v>
      </c>
      <c r="B331" s="9" t="s">
        <v>2696</v>
      </c>
      <c r="C331" s="9" t="s">
        <v>3871</v>
      </c>
      <c r="D331" s="11" t="s">
        <v>3872</v>
      </c>
      <c r="F331" s="9"/>
      <c r="G331" s="6" t="s">
        <v>69</v>
      </c>
      <c r="H331" s="6" t="s">
        <v>70</v>
      </c>
      <c r="I331" s="6" t="s">
        <v>151</v>
      </c>
      <c r="J331" s="6" t="s">
        <v>45</v>
      </c>
      <c r="K331" s="6" t="s">
        <v>92</v>
      </c>
      <c r="L331" s="6" t="s">
        <v>48</v>
      </c>
      <c r="M331" s="6" t="s">
        <v>3873</v>
      </c>
      <c r="N331" s="6" t="s">
        <v>48</v>
      </c>
      <c r="O331" s="6" t="s">
        <v>48</v>
      </c>
      <c r="P331" s="9">
        <v>20.0</v>
      </c>
      <c r="Q331" s="9">
        <v>10.0</v>
      </c>
      <c r="R331" s="9">
        <v>1.0</v>
      </c>
    </row>
    <row r="332" ht="14.25" customHeight="1">
      <c r="A332" s="9" t="s">
        <v>3874</v>
      </c>
      <c r="B332" s="9" t="s">
        <v>2724</v>
      </c>
      <c r="C332" s="9" t="s">
        <v>3875</v>
      </c>
      <c r="D332" s="11" t="s">
        <v>3876</v>
      </c>
      <c r="F332" s="9"/>
      <c r="G332" s="6" t="s">
        <v>69</v>
      </c>
      <c r="H332" s="6" t="s">
        <v>70</v>
      </c>
      <c r="I332" s="6" t="s">
        <v>91</v>
      </c>
      <c r="J332" s="6" t="s">
        <v>45</v>
      </c>
      <c r="K332" s="6" t="s">
        <v>46</v>
      </c>
      <c r="L332" s="6" t="s">
        <v>48</v>
      </c>
      <c r="M332" s="6" t="s">
        <v>48</v>
      </c>
      <c r="N332" s="6" t="s">
        <v>87</v>
      </c>
      <c r="O332" s="6" t="s">
        <v>1132</v>
      </c>
      <c r="P332" s="9">
        <v>15.0</v>
      </c>
      <c r="Q332" s="9">
        <v>1.0</v>
      </c>
      <c r="R332" s="9">
        <v>0.0</v>
      </c>
    </row>
    <row r="333" ht="14.25" customHeight="1">
      <c r="A333" s="9" t="s">
        <v>3877</v>
      </c>
      <c r="B333" s="9" t="s">
        <v>138</v>
      </c>
      <c r="C333" s="9" t="s">
        <v>3878</v>
      </c>
      <c r="D333" s="11" t="s">
        <v>3876</v>
      </c>
      <c r="F333" s="9" t="s">
        <v>3879</v>
      </c>
      <c r="G333" s="6" t="s">
        <v>42</v>
      </c>
      <c r="H333" s="6" t="s">
        <v>979</v>
      </c>
      <c r="I333" s="6" t="s">
        <v>91</v>
      </c>
      <c r="J333" s="6" t="s">
        <v>45</v>
      </c>
      <c r="K333" s="6" t="s">
        <v>46</v>
      </c>
      <c r="L333" s="6" t="s">
        <v>48</v>
      </c>
      <c r="M333" s="6" t="s">
        <v>48</v>
      </c>
      <c r="N333" s="6" t="s">
        <v>48</v>
      </c>
      <c r="O333" s="6" t="s">
        <v>48</v>
      </c>
      <c r="P333" s="9">
        <v>97.0</v>
      </c>
      <c r="Q333" s="9">
        <v>50.0</v>
      </c>
      <c r="R333" s="9">
        <v>2.0</v>
      </c>
    </row>
    <row r="334" ht="14.25" customHeight="1">
      <c r="A334" s="9" t="s">
        <v>3880</v>
      </c>
      <c r="B334" s="9" t="s">
        <v>2696</v>
      </c>
      <c r="C334" s="9" t="s">
        <v>3881</v>
      </c>
      <c r="D334" s="11" t="s">
        <v>3882</v>
      </c>
      <c r="F334" s="9"/>
      <c r="G334" s="6" t="s">
        <v>69</v>
      </c>
      <c r="H334" s="6" t="s">
        <v>70</v>
      </c>
      <c r="I334" s="6" t="s">
        <v>151</v>
      </c>
      <c r="J334" s="6" t="s">
        <v>45</v>
      </c>
      <c r="K334" s="6" t="s">
        <v>92</v>
      </c>
      <c r="L334" s="6" t="s">
        <v>48</v>
      </c>
      <c r="M334" s="6" t="s">
        <v>48</v>
      </c>
      <c r="N334" s="6" t="s">
        <v>48</v>
      </c>
      <c r="O334" s="6" t="s">
        <v>48</v>
      </c>
      <c r="P334" s="9">
        <v>75.0</v>
      </c>
      <c r="Q334" s="9">
        <v>22.0</v>
      </c>
      <c r="R334" s="9">
        <v>0.0</v>
      </c>
    </row>
    <row r="335" ht="14.25" customHeight="1">
      <c r="A335" s="9" t="s">
        <v>3883</v>
      </c>
      <c r="B335" s="9" t="s">
        <v>3695</v>
      </c>
      <c r="C335" s="9" t="s">
        <v>3884</v>
      </c>
      <c r="D335" s="11" t="s">
        <v>3882</v>
      </c>
      <c r="F335" s="9" t="s">
        <v>3885</v>
      </c>
      <c r="G335" s="6" t="s">
        <v>69</v>
      </c>
      <c r="H335" s="6" t="s">
        <v>140</v>
      </c>
      <c r="I335" s="6" t="s">
        <v>141</v>
      </c>
      <c r="J335" s="6" t="s">
        <v>142</v>
      </c>
      <c r="K335" s="6" t="s">
        <v>92</v>
      </c>
      <c r="L335" s="6" t="s">
        <v>48</v>
      </c>
      <c r="M335" s="6" t="s">
        <v>48</v>
      </c>
      <c r="N335" s="6" t="s">
        <v>48</v>
      </c>
      <c r="O335" s="6" t="s">
        <v>48</v>
      </c>
      <c r="P335" s="9">
        <v>19.0</v>
      </c>
      <c r="Q335" s="9">
        <v>26.0</v>
      </c>
      <c r="R335" s="9">
        <v>0.0</v>
      </c>
    </row>
    <row r="336" ht="14.25" customHeight="1">
      <c r="A336" s="9" t="s">
        <v>3886</v>
      </c>
      <c r="B336" s="9" t="s">
        <v>138</v>
      </c>
      <c r="C336" s="9" t="s">
        <v>3887</v>
      </c>
      <c r="D336" s="11" t="s">
        <v>3882</v>
      </c>
      <c r="F336" s="9"/>
      <c r="G336" s="6" t="s">
        <v>42</v>
      </c>
      <c r="H336" s="6" t="s">
        <v>43</v>
      </c>
      <c r="I336" s="6" t="s">
        <v>74</v>
      </c>
      <c r="J336" s="6" t="s">
        <v>45</v>
      </c>
      <c r="K336" s="6" t="s">
        <v>92</v>
      </c>
      <c r="L336" s="6" t="s">
        <v>48</v>
      </c>
      <c r="M336" s="6" t="s">
        <v>48</v>
      </c>
      <c r="N336" s="6" t="s">
        <v>3888</v>
      </c>
      <c r="O336" s="6" t="s">
        <v>48</v>
      </c>
      <c r="P336" s="9">
        <v>3.0</v>
      </c>
      <c r="Q336" s="9">
        <v>0.0</v>
      </c>
      <c r="R336" s="9">
        <v>0.0</v>
      </c>
    </row>
    <row r="337" ht="14.25" customHeight="1">
      <c r="A337" s="9" t="s">
        <v>3889</v>
      </c>
      <c r="B337" s="9" t="s">
        <v>2696</v>
      </c>
      <c r="C337" s="9" t="s">
        <v>3890</v>
      </c>
      <c r="D337" s="11" t="s">
        <v>3882</v>
      </c>
      <c r="F337" s="9"/>
      <c r="G337" s="6" t="s">
        <v>69</v>
      </c>
      <c r="H337" s="6" t="s">
        <v>70</v>
      </c>
      <c r="I337" s="6" t="s">
        <v>151</v>
      </c>
      <c r="J337" s="6" t="s">
        <v>45</v>
      </c>
      <c r="K337" s="6" t="s">
        <v>92</v>
      </c>
      <c r="L337" s="6" t="s">
        <v>48</v>
      </c>
      <c r="M337" s="6" t="s">
        <v>283</v>
      </c>
      <c r="N337" s="6" t="s">
        <v>48</v>
      </c>
      <c r="O337" s="6" t="s">
        <v>48</v>
      </c>
      <c r="P337" s="9">
        <v>50.0</v>
      </c>
      <c r="Q337" s="9">
        <v>9.0</v>
      </c>
      <c r="R337" s="9">
        <v>0.0</v>
      </c>
    </row>
    <row r="338" ht="14.25" customHeight="1">
      <c r="A338" s="9" t="s">
        <v>3891</v>
      </c>
      <c r="B338" s="9" t="s">
        <v>2696</v>
      </c>
      <c r="C338" s="9" t="s">
        <v>3892</v>
      </c>
      <c r="D338" s="11" t="s">
        <v>3893</v>
      </c>
      <c r="F338" s="9"/>
      <c r="G338" s="6" t="s">
        <v>69</v>
      </c>
      <c r="H338" s="6" t="s">
        <v>70</v>
      </c>
      <c r="I338" s="6" t="s">
        <v>151</v>
      </c>
      <c r="J338" s="6" t="s">
        <v>45</v>
      </c>
      <c r="K338" s="6" t="s">
        <v>92</v>
      </c>
      <c r="L338" s="6" t="s">
        <v>48</v>
      </c>
      <c r="M338" s="6" t="s">
        <v>48</v>
      </c>
      <c r="N338" s="6" t="s">
        <v>48</v>
      </c>
      <c r="O338" s="6" t="s">
        <v>48</v>
      </c>
      <c r="P338" s="9">
        <v>31.0</v>
      </c>
      <c r="Q338" s="9">
        <v>7.0</v>
      </c>
      <c r="R338" s="9">
        <v>0.0</v>
      </c>
    </row>
    <row r="339" ht="14.25" customHeight="1">
      <c r="A339" s="9" t="s">
        <v>3615</v>
      </c>
      <c r="B339" s="9" t="s">
        <v>995</v>
      </c>
      <c r="C339" s="9" t="s">
        <v>3894</v>
      </c>
      <c r="D339" s="11" t="s">
        <v>3895</v>
      </c>
      <c r="F339" s="9"/>
      <c r="G339" s="6" t="s">
        <v>69</v>
      </c>
      <c r="H339" s="6" t="s">
        <v>140</v>
      </c>
      <c r="I339" s="6" t="s">
        <v>141</v>
      </c>
      <c r="J339" s="6" t="s">
        <v>142</v>
      </c>
      <c r="K339" s="6" t="s">
        <v>46</v>
      </c>
      <c r="L339" s="6" t="s">
        <v>813</v>
      </c>
      <c r="M339" s="6" t="s">
        <v>48</v>
      </c>
      <c r="N339" s="6" t="s">
        <v>48</v>
      </c>
      <c r="O339" s="6" t="s">
        <v>968</v>
      </c>
      <c r="P339" s="9">
        <v>0.0</v>
      </c>
      <c r="Q339" s="9">
        <v>1.0</v>
      </c>
      <c r="R339" s="9">
        <v>0.0</v>
      </c>
    </row>
    <row r="340" ht="14.25" customHeight="1">
      <c r="A340" s="9" t="s">
        <v>3615</v>
      </c>
      <c r="B340" s="9" t="s">
        <v>229</v>
      </c>
      <c r="C340" s="9" t="s">
        <v>3896</v>
      </c>
      <c r="D340" s="11" t="s">
        <v>3897</v>
      </c>
      <c r="F340" s="9"/>
      <c r="G340" s="6" t="s">
        <v>69</v>
      </c>
      <c r="H340" s="6" t="s">
        <v>70</v>
      </c>
      <c r="I340" s="6" t="s">
        <v>85</v>
      </c>
      <c r="J340" s="6" t="s">
        <v>45</v>
      </c>
      <c r="K340" s="6" t="s">
        <v>46</v>
      </c>
      <c r="L340" s="6" t="s">
        <v>3898</v>
      </c>
      <c r="M340" s="6" t="s">
        <v>48</v>
      </c>
      <c r="N340" s="6" t="s">
        <v>48</v>
      </c>
      <c r="O340" s="6" t="s">
        <v>48</v>
      </c>
      <c r="P340" s="9">
        <v>20.0</v>
      </c>
      <c r="Q340" s="9">
        <v>2.0</v>
      </c>
      <c r="R340" s="9">
        <v>0.0</v>
      </c>
    </row>
    <row r="341" ht="14.25" customHeight="1">
      <c r="A341" s="7" t="s">
        <v>3899</v>
      </c>
      <c r="B341" s="9" t="s">
        <v>2696</v>
      </c>
      <c r="C341" s="9" t="s">
        <v>3900</v>
      </c>
      <c r="D341" s="11" t="s">
        <v>3901</v>
      </c>
      <c r="F341" s="9" t="s">
        <v>3902</v>
      </c>
      <c r="G341" s="6" t="s">
        <v>55</v>
      </c>
      <c r="H341" s="6" t="s">
        <v>84</v>
      </c>
      <c r="I341" s="6" t="s">
        <v>151</v>
      </c>
      <c r="J341" s="6" t="s">
        <v>45</v>
      </c>
      <c r="K341" s="6" t="s">
        <v>46</v>
      </c>
      <c r="L341" s="6" t="s">
        <v>48</v>
      </c>
      <c r="M341" s="6" t="s">
        <v>1933</v>
      </c>
      <c r="N341" s="6" t="s">
        <v>87</v>
      </c>
      <c r="O341" s="6" t="s">
        <v>1475</v>
      </c>
      <c r="P341" s="9">
        <v>36.0</v>
      </c>
      <c r="Q341" s="9">
        <v>1.0</v>
      </c>
      <c r="R341" s="9">
        <v>0.0</v>
      </c>
    </row>
    <row r="342" ht="14.25" customHeight="1">
      <c r="A342" s="9" t="s">
        <v>3903</v>
      </c>
      <c r="B342" s="9" t="s">
        <v>3904</v>
      </c>
      <c r="C342" s="9" t="s">
        <v>3905</v>
      </c>
      <c r="D342" s="11" t="s">
        <v>3901</v>
      </c>
      <c r="F342" s="9"/>
      <c r="G342" s="6" t="s">
        <v>69</v>
      </c>
      <c r="H342" s="6" t="s">
        <v>140</v>
      </c>
      <c r="I342" s="6" t="s">
        <v>141</v>
      </c>
      <c r="J342" s="6" t="s">
        <v>142</v>
      </c>
      <c r="K342" s="6" t="s">
        <v>46</v>
      </c>
      <c r="L342" s="6" t="s">
        <v>48</v>
      </c>
      <c r="M342" s="6" t="s">
        <v>48</v>
      </c>
      <c r="N342" s="6" t="s">
        <v>48</v>
      </c>
      <c r="O342" s="6" t="s">
        <v>48</v>
      </c>
      <c r="P342" s="9">
        <v>8.0</v>
      </c>
      <c r="Q342" s="9">
        <v>7.0</v>
      </c>
      <c r="R342" s="9">
        <v>0.0</v>
      </c>
    </row>
    <row r="343" ht="14.25" customHeight="1">
      <c r="A343" s="9" t="s">
        <v>3906</v>
      </c>
      <c r="B343" s="9" t="s">
        <v>2696</v>
      </c>
      <c r="C343" s="9" t="s">
        <v>3907</v>
      </c>
      <c r="D343" s="11" t="s">
        <v>3908</v>
      </c>
      <c r="F343" s="9"/>
      <c r="G343" s="6" t="s">
        <v>69</v>
      </c>
      <c r="H343" s="6" t="s">
        <v>140</v>
      </c>
      <c r="I343" s="6" t="s">
        <v>151</v>
      </c>
      <c r="J343" s="6" t="s">
        <v>45</v>
      </c>
      <c r="K343" s="6" t="s">
        <v>92</v>
      </c>
      <c r="L343" s="6" t="s">
        <v>48</v>
      </c>
      <c r="M343" s="6" t="s">
        <v>48</v>
      </c>
      <c r="N343" s="6" t="s">
        <v>48</v>
      </c>
      <c r="O343" s="6" t="s">
        <v>48</v>
      </c>
      <c r="P343" s="9">
        <v>149.0</v>
      </c>
      <c r="Q343" s="9">
        <v>30.0</v>
      </c>
      <c r="R343" s="9">
        <v>5.0</v>
      </c>
    </row>
    <row r="344" ht="14.25" customHeight="1">
      <c r="A344" s="9" t="s">
        <v>3615</v>
      </c>
      <c r="B344" s="9" t="s">
        <v>2696</v>
      </c>
      <c r="C344" s="9" t="s">
        <v>3909</v>
      </c>
      <c r="D344" s="11" t="s">
        <v>3910</v>
      </c>
      <c r="F344" s="9"/>
      <c r="G344" s="6" t="s">
        <v>69</v>
      </c>
      <c r="H344" s="6" t="s">
        <v>70</v>
      </c>
      <c r="I344" s="6" t="s">
        <v>85</v>
      </c>
      <c r="J344" s="6" t="s">
        <v>45</v>
      </c>
      <c r="K344" s="6" t="s">
        <v>46</v>
      </c>
      <c r="L344" s="6" t="s">
        <v>304</v>
      </c>
      <c r="M344" s="6" t="s">
        <v>2702</v>
      </c>
      <c r="N344" s="6" t="s">
        <v>1562</v>
      </c>
      <c r="O344" s="6" t="s">
        <v>3911</v>
      </c>
      <c r="P344" s="9">
        <v>52.0</v>
      </c>
      <c r="Q344" s="9">
        <v>12.0</v>
      </c>
      <c r="R344" s="9">
        <v>0.0</v>
      </c>
    </row>
    <row r="345" ht="14.25" customHeight="1">
      <c r="A345" s="7" t="s">
        <v>3912</v>
      </c>
      <c r="B345" s="9" t="s">
        <v>2724</v>
      </c>
      <c r="C345" s="9" t="s">
        <v>3913</v>
      </c>
      <c r="D345" s="11" t="s">
        <v>3910</v>
      </c>
      <c r="F345" s="9"/>
      <c r="G345" s="6" t="s">
        <v>69</v>
      </c>
      <c r="H345" s="6" t="s">
        <v>70</v>
      </c>
      <c r="I345" s="6" t="s">
        <v>91</v>
      </c>
      <c r="J345" s="6" t="s">
        <v>58</v>
      </c>
      <c r="K345" s="6" t="s">
        <v>46</v>
      </c>
      <c r="L345" s="6" t="s">
        <v>48</v>
      </c>
      <c r="M345" s="6" t="s">
        <v>48</v>
      </c>
      <c r="N345" s="6" t="s">
        <v>48</v>
      </c>
      <c r="O345" s="6" t="s">
        <v>1475</v>
      </c>
      <c r="P345" s="9">
        <v>22.0</v>
      </c>
      <c r="Q345" s="9">
        <v>0.0</v>
      </c>
      <c r="R345" s="9">
        <v>1.0</v>
      </c>
    </row>
    <row r="346" ht="14.25" customHeight="1">
      <c r="A346" s="9" t="s">
        <v>3914</v>
      </c>
      <c r="B346" s="9" t="s">
        <v>2013</v>
      </c>
      <c r="C346" s="9" t="s">
        <v>3915</v>
      </c>
      <c r="D346" s="11" t="s">
        <v>3910</v>
      </c>
      <c r="F346" s="9"/>
      <c r="G346" s="6" t="s">
        <v>69</v>
      </c>
      <c r="H346" s="6" t="s">
        <v>70</v>
      </c>
      <c r="I346" s="6" t="s">
        <v>91</v>
      </c>
      <c r="J346" s="6" t="s">
        <v>45</v>
      </c>
      <c r="K346" s="6" t="s">
        <v>46</v>
      </c>
      <c r="L346" s="6" t="s">
        <v>48</v>
      </c>
      <c r="M346" s="6" t="s">
        <v>48</v>
      </c>
      <c r="N346" s="6" t="s">
        <v>48</v>
      </c>
      <c r="O346" s="6" t="s">
        <v>48</v>
      </c>
      <c r="P346" s="9">
        <v>20.0</v>
      </c>
      <c r="Q346" s="9">
        <v>8.0</v>
      </c>
      <c r="R346" s="9">
        <v>0.0</v>
      </c>
    </row>
    <row r="347" ht="14.25" customHeight="1">
      <c r="A347" s="9" t="s">
        <v>3916</v>
      </c>
      <c r="B347" s="9" t="s">
        <v>2696</v>
      </c>
      <c r="C347" s="9" t="s">
        <v>3917</v>
      </c>
      <c r="D347" s="11" t="s">
        <v>3910</v>
      </c>
      <c r="F347" s="9" t="s">
        <v>3918</v>
      </c>
      <c r="G347" s="6" t="s">
        <v>69</v>
      </c>
      <c r="H347" s="6" t="s">
        <v>70</v>
      </c>
      <c r="I347" s="6" t="s">
        <v>151</v>
      </c>
      <c r="J347" s="6" t="s">
        <v>45</v>
      </c>
      <c r="K347" s="6" t="s">
        <v>46</v>
      </c>
      <c r="L347" s="6" t="s">
        <v>48</v>
      </c>
      <c r="M347" s="6" t="s">
        <v>48</v>
      </c>
      <c r="N347" s="6" t="s">
        <v>1562</v>
      </c>
      <c r="O347" s="6" t="s">
        <v>48</v>
      </c>
      <c r="P347" s="9">
        <v>88.0</v>
      </c>
      <c r="Q347" s="9">
        <v>31.0</v>
      </c>
      <c r="R347" s="9">
        <v>3.0</v>
      </c>
    </row>
    <row r="348" ht="14.25" customHeight="1">
      <c r="A348" s="9" t="s">
        <v>3919</v>
      </c>
      <c r="B348" s="9" t="s">
        <v>2696</v>
      </c>
      <c r="C348" s="9" t="s">
        <v>3920</v>
      </c>
      <c r="D348" s="11" t="s">
        <v>3921</v>
      </c>
      <c r="F348" s="9" t="s">
        <v>3922</v>
      </c>
      <c r="G348" s="6" t="s">
        <v>69</v>
      </c>
      <c r="H348" s="6" t="s">
        <v>70</v>
      </c>
      <c r="I348" s="6" t="s">
        <v>151</v>
      </c>
      <c r="J348" s="6" t="s">
        <v>45</v>
      </c>
      <c r="K348" s="6" t="s">
        <v>46</v>
      </c>
      <c r="L348" s="6" t="s">
        <v>48</v>
      </c>
      <c r="M348" s="6" t="s">
        <v>3923</v>
      </c>
      <c r="N348" s="6" t="s">
        <v>48</v>
      </c>
      <c r="O348" s="6" t="s">
        <v>48</v>
      </c>
      <c r="P348" s="9">
        <v>114.0</v>
      </c>
      <c r="Q348" s="9">
        <v>28.0</v>
      </c>
      <c r="R348" s="9">
        <v>1.0</v>
      </c>
    </row>
    <row r="349" ht="14.25" customHeight="1">
      <c r="A349" s="9" t="s">
        <v>3924</v>
      </c>
      <c r="B349" s="9" t="s">
        <v>2696</v>
      </c>
      <c r="C349" s="9" t="s">
        <v>3925</v>
      </c>
      <c r="D349" s="11" t="s">
        <v>3926</v>
      </c>
      <c r="F349" s="9" t="s">
        <v>3927</v>
      </c>
      <c r="G349" s="6" t="s">
        <v>69</v>
      </c>
      <c r="H349" s="6" t="s">
        <v>70</v>
      </c>
      <c r="I349" s="6" t="s">
        <v>151</v>
      </c>
      <c r="J349" s="6" t="s">
        <v>45</v>
      </c>
      <c r="K349" s="6" t="s">
        <v>46</v>
      </c>
      <c r="L349" s="6" t="s">
        <v>48</v>
      </c>
      <c r="M349" s="6" t="s">
        <v>3256</v>
      </c>
      <c r="N349" s="6" t="s">
        <v>48</v>
      </c>
      <c r="O349" s="6" t="s">
        <v>48</v>
      </c>
      <c r="P349" s="9">
        <v>65.0</v>
      </c>
      <c r="Q349" s="9">
        <v>20.0</v>
      </c>
      <c r="R349" s="9">
        <v>0.0</v>
      </c>
    </row>
    <row r="350" ht="14.25" customHeight="1">
      <c r="A350" s="7" t="s">
        <v>3615</v>
      </c>
      <c r="B350" s="9" t="s">
        <v>3928</v>
      </c>
      <c r="C350" s="9" t="s">
        <v>3929</v>
      </c>
      <c r="D350" s="11" t="s">
        <v>3930</v>
      </c>
      <c r="F350" s="9"/>
      <c r="G350" s="6" t="s">
        <v>55</v>
      </c>
      <c r="H350" s="6" t="s">
        <v>130</v>
      </c>
      <c r="I350" s="6" t="s">
        <v>57</v>
      </c>
      <c r="J350" s="6" t="s">
        <v>58</v>
      </c>
      <c r="K350" s="6" t="s">
        <v>46</v>
      </c>
      <c r="L350" s="6" t="s">
        <v>3931</v>
      </c>
      <c r="M350" s="6" t="s">
        <v>48</v>
      </c>
      <c r="N350" s="6" t="s">
        <v>48</v>
      </c>
      <c r="O350" s="6" t="s">
        <v>201</v>
      </c>
      <c r="P350" s="9">
        <v>31.0</v>
      </c>
      <c r="Q350" s="9">
        <v>0.0</v>
      </c>
      <c r="R350" s="9">
        <v>1.0</v>
      </c>
    </row>
    <row r="351" ht="14.25" customHeight="1">
      <c r="A351" s="9"/>
      <c r="C351" s="9"/>
      <c r="D351" s="9"/>
      <c r="F351" s="9"/>
      <c r="G351" s="9"/>
      <c r="H351" s="9"/>
      <c r="I351" s="9"/>
      <c r="J351" s="9"/>
      <c r="K351" s="9"/>
      <c r="L351" s="9"/>
      <c r="M351" s="9"/>
      <c r="N351" s="9"/>
      <c r="O351" s="9"/>
      <c r="P351" s="9"/>
      <c r="Q351" s="9"/>
      <c r="R351" s="9"/>
    </row>
    <row r="352" ht="14.25" customHeight="1">
      <c r="A352" s="9"/>
      <c r="C352" s="9"/>
      <c r="D352" s="9"/>
      <c r="F352" s="9"/>
      <c r="G352" s="9"/>
      <c r="H352" s="9"/>
      <c r="I352" s="9"/>
      <c r="J352" s="9"/>
      <c r="K352" s="9"/>
      <c r="L352" s="9"/>
      <c r="M352" s="9"/>
      <c r="N352" s="9"/>
      <c r="O352" s="9"/>
      <c r="P352" s="9"/>
      <c r="Q352" s="9"/>
      <c r="R352" s="9"/>
    </row>
    <row r="353" ht="14.25" customHeight="1">
      <c r="A353" s="9"/>
      <c r="C353" s="9"/>
      <c r="D353" s="9"/>
      <c r="F353" s="9"/>
      <c r="G353" s="9"/>
      <c r="H353" s="9"/>
      <c r="I353" s="9"/>
      <c r="J353" s="9"/>
      <c r="K353" s="9"/>
      <c r="L353" s="9"/>
      <c r="M353" s="9"/>
      <c r="N353" s="9"/>
      <c r="O353" s="9"/>
      <c r="P353" s="9"/>
      <c r="Q353" s="9"/>
      <c r="R353" s="9"/>
    </row>
    <row r="354" ht="14.25" customHeight="1">
      <c r="A354" s="9"/>
      <c r="C354" s="9"/>
      <c r="D354" s="9"/>
      <c r="F354" s="9"/>
      <c r="G354" s="9"/>
      <c r="H354" s="9"/>
      <c r="I354" s="9"/>
      <c r="J354" s="9"/>
      <c r="K354" s="9"/>
      <c r="L354" s="9"/>
      <c r="M354" s="9"/>
      <c r="N354" s="9"/>
      <c r="O354" s="9"/>
      <c r="P354" s="9"/>
      <c r="Q354" s="9"/>
      <c r="R354" s="9"/>
    </row>
    <row r="355" ht="14.25" customHeight="1">
      <c r="A355" s="9"/>
      <c r="C355" s="9"/>
      <c r="D355" s="9"/>
      <c r="F355" s="9"/>
      <c r="G355" s="9"/>
      <c r="H355" s="9"/>
      <c r="I355" s="9"/>
      <c r="J355" s="9"/>
      <c r="K355" s="9"/>
      <c r="L355" s="9"/>
      <c r="M355" s="9"/>
      <c r="N355" s="9"/>
      <c r="O355" s="9"/>
      <c r="P355" s="9"/>
      <c r="Q355" s="9"/>
      <c r="R355" s="9"/>
    </row>
    <row r="356" ht="14.25" customHeight="1">
      <c r="A356" s="9"/>
      <c r="C356" s="9"/>
      <c r="D356" s="9"/>
      <c r="F356" s="9"/>
      <c r="G356" s="9"/>
      <c r="H356" s="9"/>
      <c r="I356" s="9"/>
      <c r="J356" s="9"/>
      <c r="K356" s="9"/>
      <c r="L356" s="9"/>
      <c r="M356" s="9"/>
      <c r="N356" s="9"/>
      <c r="O356" s="9"/>
      <c r="P356" s="9"/>
      <c r="Q356" s="9"/>
      <c r="R356" s="9"/>
    </row>
    <row r="357" ht="14.25" customHeight="1">
      <c r="A357" s="9"/>
      <c r="C357" s="9"/>
      <c r="D357" s="9"/>
      <c r="F357" s="9"/>
      <c r="G357" s="9"/>
      <c r="H357" s="9"/>
      <c r="I357" s="9"/>
      <c r="J357" s="9"/>
      <c r="K357" s="9"/>
      <c r="L357" s="9"/>
      <c r="M357" s="9"/>
      <c r="N357" s="9"/>
      <c r="O357" s="9"/>
      <c r="P357" s="9"/>
      <c r="Q357" s="9"/>
      <c r="R357" s="9"/>
    </row>
    <row r="358" ht="14.25" customHeight="1">
      <c r="A358" s="9"/>
      <c r="C358" s="9"/>
      <c r="D358" s="9"/>
      <c r="F358" s="9"/>
      <c r="G358" s="9"/>
      <c r="H358" s="9"/>
      <c r="I358" s="9"/>
      <c r="J358" s="9"/>
      <c r="K358" s="9"/>
      <c r="L358" s="9"/>
      <c r="M358" s="9"/>
      <c r="N358" s="9"/>
      <c r="O358" s="9"/>
      <c r="P358" s="9"/>
      <c r="Q358" s="9"/>
      <c r="R358" s="9"/>
    </row>
    <row r="359" ht="14.25" customHeight="1">
      <c r="A359" s="9"/>
      <c r="C359" s="9"/>
      <c r="D359" s="9"/>
      <c r="F359" s="9"/>
      <c r="G359" s="9"/>
      <c r="H359" s="9"/>
      <c r="I359" s="9"/>
      <c r="J359" s="9"/>
      <c r="K359" s="9"/>
      <c r="L359" s="9"/>
      <c r="M359" s="9"/>
      <c r="N359" s="9"/>
      <c r="O359" s="9"/>
      <c r="P359" s="9"/>
      <c r="Q359" s="9"/>
      <c r="R359" s="9"/>
    </row>
    <row r="360" ht="14.25" customHeight="1">
      <c r="A360" s="9"/>
      <c r="C360" s="9"/>
      <c r="D360" s="9"/>
      <c r="F360" s="9"/>
      <c r="G360" s="9"/>
      <c r="H360" s="9"/>
      <c r="I360" s="9"/>
      <c r="J360" s="9"/>
      <c r="K360" s="9"/>
      <c r="L360" s="9"/>
      <c r="M360" s="9"/>
      <c r="N360" s="9"/>
      <c r="O360" s="9"/>
      <c r="P360" s="9"/>
      <c r="Q360" s="9"/>
      <c r="R360" s="9"/>
    </row>
    <row r="361" ht="14.25" customHeight="1">
      <c r="A361" s="9"/>
      <c r="C361" s="9"/>
      <c r="D361" s="9"/>
      <c r="F361" s="9"/>
      <c r="G361" s="9"/>
      <c r="H361" s="9"/>
      <c r="I361" s="9"/>
      <c r="J361" s="9"/>
      <c r="K361" s="9"/>
      <c r="L361" s="9"/>
      <c r="M361" s="9"/>
      <c r="N361" s="9"/>
      <c r="O361" s="9"/>
      <c r="P361" s="9"/>
      <c r="Q361" s="9"/>
      <c r="R361" s="9"/>
    </row>
    <row r="362" ht="14.25" customHeight="1">
      <c r="A362" s="9"/>
      <c r="C362" s="9"/>
      <c r="D362" s="9"/>
      <c r="F362" s="9"/>
      <c r="G362" s="9"/>
      <c r="H362" s="9"/>
      <c r="I362" s="9"/>
      <c r="J362" s="9"/>
      <c r="K362" s="9"/>
      <c r="L362" s="9"/>
      <c r="M362" s="9"/>
      <c r="N362" s="9"/>
      <c r="O362" s="9"/>
      <c r="P362" s="9"/>
      <c r="Q362" s="9"/>
      <c r="R362" s="9"/>
    </row>
    <row r="363" ht="14.25" customHeight="1">
      <c r="A363" s="9"/>
      <c r="C363" s="9"/>
      <c r="D363" s="9"/>
      <c r="F363" s="9"/>
      <c r="G363" s="9"/>
      <c r="H363" s="9"/>
      <c r="I363" s="9"/>
      <c r="J363" s="9"/>
      <c r="K363" s="9"/>
      <c r="L363" s="9"/>
      <c r="M363" s="9"/>
      <c r="N363" s="9"/>
      <c r="O363" s="9"/>
      <c r="P363" s="9"/>
      <c r="Q363" s="9"/>
      <c r="R363" s="9"/>
    </row>
    <row r="364" ht="14.25" customHeight="1">
      <c r="A364" s="9"/>
      <c r="C364" s="9"/>
      <c r="D364" s="9"/>
      <c r="F364" s="9"/>
      <c r="G364" s="9"/>
      <c r="H364" s="9"/>
      <c r="I364" s="9"/>
      <c r="J364" s="9"/>
      <c r="K364" s="9"/>
      <c r="L364" s="9"/>
      <c r="M364" s="9"/>
      <c r="N364" s="9"/>
      <c r="O364" s="9"/>
      <c r="P364" s="9"/>
      <c r="Q364" s="9"/>
      <c r="R364" s="9"/>
    </row>
    <row r="365" ht="14.25" customHeight="1">
      <c r="A365" s="9"/>
      <c r="C365" s="9"/>
      <c r="D365" s="9"/>
      <c r="F365" s="9"/>
      <c r="G365" s="9"/>
      <c r="H365" s="9"/>
      <c r="I365" s="9"/>
      <c r="J365" s="9"/>
      <c r="K365" s="9"/>
      <c r="L365" s="9"/>
      <c r="M365" s="9"/>
      <c r="N365" s="9"/>
      <c r="O365" s="9"/>
      <c r="P365" s="9"/>
      <c r="Q365" s="9"/>
      <c r="R365" s="9"/>
    </row>
    <row r="366" ht="14.25" customHeight="1">
      <c r="A366" s="9"/>
      <c r="C366" s="9"/>
      <c r="D366" s="9"/>
      <c r="F366" s="9"/>
      <c r="G366" s="9"/>
      <c r="H366" s="9"/>
      <c r="I366" s="9"/>
      <c r="J366" s="9"/>
      <c r="K366" s="9"/>
      <c r="L366" s="9"/>
      <c r="M366" s="9"/>
      <c r="N366" s="9"/>
      <c r="O366" s="9"/>
      <c r="P366" s="9"/>
      <c r="Q366" s="9"/>
      <c r="R366" s="9"/>
    </row>
    <row r="367" ht="14.25" customHeight="1">
      <c r="A367" s="9"/>
      <c r="C367" s="9"/>
      <c r="D367" s="9"/>
      <c r="F367" s="9"/>
      <c r="G367" s="9"/>
      <c r="H367" s="9"/>
      <c r="I367" s="9"/>
      <c r="J367" s="9"/>
      <c r="K367" s="9"/>
      <c r="L367" s="9"/>
      <c r="M367" s="9"/>
      <c r="N367" s="9"/>
      <c r="O367" s="9"/>
      <c r="P367" s="9"/>
      <c r="Q367" s="9"/>
      <c r="R367" s="9"/>
    </row>
    <row r="368" ht="14.25" customHeight="1">
      <c r="A368" s="9"/>
      <c r="C368" s="9"/>
      <c r="D368" s="9"/>
      <c r="F368" s="9"/>
      <c r="G368" s="9"/>
      <c r="H368" s="9"/>
      <c r="I368" s="9"/>
      <c r="J368" s="9"/>
      <c r="K368" s="9"/>
      <c r="L368" s="9"/>
      <c r="M368" s="9"/>
      <c r="N368" s="9"/>
      <c r="O368" s="9"/>
      <c r="P368" s="9"/>
      <c r="Q368" s="9"/>
      <c r="R368" s="9"/>
    </row>
    <row r="369" ht="14.25" customHeight="1">
      <c r="A369" s="9"/>
      <c r="C369" s="9"/>
      <c r="D369" s="9"/>
      <c r="F369" s="9"/>
      <c r="G369" s="9"/>
      <c r="H369" s="9"/>
      <c r="I369" s="9"/>
      <c r="J369" s="9"/>
      <c r="K369" s="9"/>
      <c r="L369" s="9"/>
      <c r="M369" s="9"/>
      <c r="N369" s="9"/>
      <c r="O369" s="9"/>
      <c r="P369" s="9"/>
      <c r="Q369" s="9"/>
      <c r="R369" s="9"/>
    </row>
    <row r="370" ht="14.25" customHeight="1">
      <c r="A370" s="9"/>
      <c r="C370" s="9"/>
      <c r="D370" s="9"/>
      <c r="F370" s="9"/>
      <c r="G370" s="9"/>
      <c r="H370" s="9"/>
      <c r="I370" s="9"/>
      <c r="J370" s="9"/>
      <c r="K370" s="9"/>
      <c r="L370" s="9"/>
      <c r="M370" s="9"/>
      <c r="N370" s="9"/>
      <c r="O370" s="9"/>
      <c r="P370" s="9"/>
      <c r="Q370" s="9"/>
      <c r="R370" s="9"/>
    </row>
    <row r="371" ht="14.25" customHeight="1">
      <c r="A371" s="9"/>
      <c r="C371" s="9"/>
      <c r="D371" s="9"/>
      <c r="F371" s="9"/>
      <c r="G371" s="9"/>
      <c r="H371" s="9"/>
      <c r="I371" s="9"/>
      <c r="J371" s="9"/>
      <c r="K371" s="9"/>
      <c r="L371" s="9"/>
      <c r="M371" s="9"/>
      <c r="N371" s="9"/>
      <c r="O371" s="9"/>
      <c r="P371" s="9"/>
      <c r="Q371" s="9"/>
      <c r="R371" s="9"/>
    </row>
    <row r="372" ht="14.25" customHeight="1">
      <c r="A372" s="9"/>
      <c r="C372" s="9"/>
      <c r="D372" s="9"/>
      <c r="F372" s="9"/>
      <c r="G372" s="9"/>
      <c r="H372" s="9"/>
      <c r="I372" s="9"/>
      <c r="J372" s="9"/>
      <c r="K372" s="9"/>
      <c r="L372" s="9"/>
      <c r="M372" s="9"/>
      <c r="N372" s="9"/>
      <c r="O372" s="9"/>
      <c r="P372" s="9"/>
      <c r="Q372" s="9"/>
      <c r="R372" s="9"/>
    </row>
    <row r="373" ht="14.25" customHeight="1">
      <c r="A373" s="9"/>
      <c r="C373" s="9"/>
      <c r="D373" s="9"/>
      <c r="F373" s="9"/>
      <c r="G373" s="9"/>
      <c r="H373" s="9"/>
      <c r="I373" s="9"/>
      <c r="J373" s="9"/>
      <c r="K373" s="9"/>
      <c r="L373" s="9"/>
      <c r="M373" s="9"/>
      <c r="N373" s="9"/>
      <c r="O373" s="9"/>
      <c r="P373" s="9"/>
      <c r="Q373" s="9"/>
      <c r="R373" s="9"/>
    </row>
    <row r="374" ht="14.25" customHeight="1">
      <c r="A374" s="9"/>
      <c r="C374" s="9"/>
      <c r="D374" s="9"/>
      <c r="F374" s="9"/>
      <c r="G374" s="9"/>
      <c r="H374" s="9"/>
      <c r="I374" s="9"/>
      <c r="J374" s="9"/>
      <c r="K374" s="9"/>
      <c r="L374" s="9"/>
      <c r="M374" s="9"/>
      <c r="N374" s="9"/>
      <c r="O374" s="9"/>
      <c r="P374" s="9"/>
      <c r="Q374" s="9"/>
      <c r="R374" s="9"/>
    </row>
    <row r="375" ht="14.25" customHeight="1">
      <c r="A375" s="9"/>
      <c r="C375" s="9"/>
      <c r="D375" s="9"/>
      <c r="F375" s="9"/>
      <c r="G375" s="9"/>
      <c r="H375" s="9"/>
      <c r="I375" s="9"/>
      <c r="J375" s="9"/>
      <c r="K375" s="9"/>
      <c r="L375" s="9"/>
      <c r="M375" s="9"/>
      <c r="N375" s="9"/>
      <c r="O375" s="9"/>
      <c r="P375" s="9"/>
      <c r="Q375" s="9"/>
      <c r="R375" s="9"/>
    </row>
    <row r="376" ht="14.25" customHeight="1">
      <c r="A376" s="9"/>
      <c r="C376" s="9"/>
      <c r="D376" s="9"/>
      <c r="F376" s="9"/>
      <c r="G376" s="9"/>
      <c r="H376" s="9"/>
      <c r="I376" s="9"/>
      <c r="J376" s="9"/>
      <c r="K376" s="9"/>
      <c r="L376" s="9"/>
      <c r="M376" s="9"/>
      <c r="N376" s="9"/>
      <c r="O376" s="9"/>
      <c r="P376" s="9"/>
      <c r="Q376" s="9"/>
      <c r="R376" s="9"/>
    </row>
    <row r="377" ht="14.25" customHeight="1">
      <c r="A377" s="9"/>
      <c r="C377" s="9"/>
      <c r="D377" s="9"/>
      <c r="F377" s="9"/>
      <c r="G377" s="9"/>
      <c r="H377" s="9"/>
      <c r="I377" s="9"/>
      <c r="J377" s="9"/>
      <c r="K377" s="9"/>
      <c r="L377" s="9"/>
      <c r="M377" s="9"/>
      <c r="N377" s="9"/>
      <c r="O377" s="9"/>
      <c r="P377" s="9"/>
      <c r="Q377" s="9"/>
      <c r="R377" s="9"/>
    </row>
    <row r="378" ht="14.25" customHeight="1">
      <c r="A378" s="9"/>
      <c r="C378" s="9"/>
      <c r="D378" s="9"/>
      <c r="F378" s="9"/>
      <c r="G378" s="9"/>
      <c r="H378" s="9"/>
      <c r="I378" s="9"/>
      <c r="J378" s="9"/>
      <c r="K378" s="9"/>
      <c r="L378" s="9"/>
      <c r="M378" s="9"/>
      <c r="N378" s="9"/>
      <c r="O378" s="9"/>
      <c r="P378" s="9"/>
      <c r="Q378" s="9"/>
      <c r="R378" s="9"/>
    </row>
    <row r="379" ht="14.25" customHeight="1">
      <c r="A379" s="9"/>
      <c r="C379" s="9"/>
      <c r="D379" s="9"/>
      <c r="F379" s="9"/>
      <c r="G379" s="9"/>
      <c r="H379" s="9"/>
      <c r="I379" s="9"/>
      <c r="J379" s="9"/>
      <c r="K379" s="9"/>
      <c r="L379" s="9"/>
      <c r="M379" s="9"/>
      <c r="N379" s="9"/>
      <c r="O379" s="9"/>
      <c r="P379" s="9"/>
      <c r="Q379" s="9"/>
      <c r="R379" s="9"/>
    </row>
    <row r="380" ht="14.25" customHeight="1">
      <c r="A380" s="9"/>
      <c r="C380" s="9"/>
      <c r="D380" s="9"/>
      <c r="F380" s="9"/>
      <c r="G380" s="9"/>
      <c r="H380" s="9"/>
      <c r="I380" s="9"/>
      <c r="J380" s="9"/>
      <c r="K380" s="9"/>
      <c r="L380" s="9"/>
      <c r="M380" s="9"/>
      <c r="N380" s="9"/>
      <c r="O380" s="9"/>
      <c r="P380" s="9"/>
      <c r="Q380" s="9"/>
      <c r="R380" s="9"/>
    </row>
    <row r="381" ht="14.25" customHeight="1">
      <c r="A381" s="9"/>
      <c r="C381" s="9"/>
      <c r="D381" s="9"/>
      <c r="F381" s="9"/>
      <c r="G381" s="9"/>
      <c r="H381" s="9"/>
      <c r="I381" s="9"/>
      <c r="J381" s="9"/>
      <c r="K381" s="9"/>
      <c r="L381" s="9"/>
      <c r="M381" s="9"/>
      <c r="N381" s="9"/>
      <c r="O381" s="9"/>
      <c r="P381" s="9"/>
      <c r="Q381" s="9"/>
      <c r="R381" s="9"/>
    </row>
    <row r="382" ht="14.25" customHeight="1">
      <c r="A382" s="9"/>
      <c r="C382" s="9"/>
      <c r="D382" s="9"/>
      <c r="F382" s="9"/>
      <c r="G382" s="9"/>
      <c r="H382" s="9"/>
      <c r="I382" s="9"/>
      <c r="J382" s="9"/>
      <c r="K382" s="9"/>
      <c r="L382" s="9"/>
      <c r="M382" s="9"/>
      <c r="N382" s="9"/>
      <c r="O382" s="9"/>
      <c r="P382" s="9"/>
      <c r="Q382" s="9"/>
      <c r="R382" s="9"/>
    </row>
    <row r="383" ht="14.25" customHeight="1">
      <c r="A383" s="9"/>
      <c r="C383" s="9"/>
      <c r="D383" s="9"/>
      <c r="F383" s="9"/>
      <c r="G383" s="9"/>
      <c r="H383" s="9"/>
      <c r="I383" s="9"/>
      <c r="J383" s="9"/>
      <c r="K383" s="9"/>
      <c r="L383" s="9"/>
      <c r="M383" s="9"/>
      <c r="N383" s="9"/>
      <c r="O383" s="9"/>
      <c r="P383" s="9"/>
      <c r="Q383" s="9"/>
      <c r="R383" s="9"/>
    </row>
    <row r="384" ht="14.25" customHeight="1">
      <c r="A384" s="9"/>
      <c r="C384" s="9"/>
      <c r="D384" s="9"/>
      <c r="F384" s="9"/>
      <c r="G384" s="9"/>
      <c r="H384" s="9"/>
      <c r="I384" s="9"/>
      <c r="J384" s="9"/>
      <c r="K384" s="9"/>
      <c r="L384" s="9"/>
      <c r="M384" s="9"/>
      <c r="N384" s="9"/>
      <c r="O384" s="9"/>
      <c r="P384" s="9"/>
      <c r="Q384" s="9"/>
      <c r="R384" s="9"/>
    </row>
    <row r="385" ht="14.25" customHeight="1">
      <c r="A385" s="9"/>
      <c r="C385" s="9"/>
      <c r="D385" s="9"/>
      <c r="F385" s="9"/>
      <c r="G385" s="9"/>
      <c r="H385" s="9"/>
      <c r="I385" s="9"/>
      <c r="J385" s="9"/>
      <c r="K385" s="9"/>
      <c r="L385" s="9"/>
      <c r="M385" s="9"/>
      <c r="N385" s="9"/>
      <c r="O385" s="9"/>
      <c r="P385" s="9"/>
      <c r="Q385" s="9"/>
      <c r="R385" s="9"/>
    </row>
    <row r="386" ht="14.25" customHeight="1">
      <c r="A386" s="9"/>
      <c r="C386" s="9"/>
      <c r="D386" s="9"/>
      <c r="F386" s="9"/>
      <c r="G386" s="9"/>
      <c r="H386" s="9"/>
      <c r="I386" s="9"/>
      <c r="J386" s="9"/>
      <c r="K386" s="9"/>
      <c r="L386" s="9"/>
      <c r="M386" s="9"/>
      <c r="N386" s="9"/>
      <c r="O386" s="9"/>
      <c r="P386" s="9"/>
      <c r="Q386" s="9"/>
      <c r="R386" s="9"/>
    </row>
    <row r="387" ht="14.25" customHeight="1">
      <c r="A387" s="9"/>
      <c r="C387" s="9"/>
      <c r="D387" s="9"/>
      <c r="F387" s="9"/>
      <c r="G387" s="9"/>
      <c r="H387" s="9"/>
      <c r="I387" s="9"/>
      <c r="J387" s="9"/>
      <c r="K387" s="9"/>
      <c r="L387" s="9"/>
      <c r="M387" s="9"/>
      <c r="N387" s="9"/>
      <c r="O387" s="9"/>
      <c r="P387" s="9"/>
      <c r="Q387" s="9"/>
      <c r="R387" s="9"/>
    </row>
    <row r="388" ht="14.25" customHeight="1">
      <c r="A388" s="9"/>
      <c r="C388" s="9"/>
      <c r="D388" s="9"/>
      <c r="F388" s="9"/>
      <c r="G388" s="9"/>
      <c r="H388" s="9"/>
      <c r="I388" s="9"/>
      <c r="J388" s="9"/>
      <c r="K388" s="9"/>
      <c r="L388" s="9"/>
      <c r="M388" s="9"/>
      <c r="N388" s="9"/>
      <c r="O388" s="9"/>
      <c r="P388" s="9"/>
      <c r="Q388" s="9"/>
      <c r="R388" s="9"/>
    </row>
    <row r="389" ht="14.25" customHeight="1">
      <c r="A389" s="9"/>
      <c r="C389" s="9"/>
      <c r="D389" s="9"/>
      <c r="F389" s="9"/>
      <c r="G389" s="9"/>
      <c r="H389" s="9"/>
      <c r="I389" s="9"/>
      <c r="J389" s="9"/>
      <c r="K389" s="9"/>
      <c r="L389" s="9"/>
      <c r="M389" s="9"/>
      <c r="N389" s="9"/>
      <c r="O389" s="9"/>
      <c r="P389" s="9"/>
      <c r="Q389" s="9"/>
      <c r="R389" s="9"/>
    </row>
    <row r="390" ht="14.25" customHeight="1">
      <c r="A390" s="9"/>
      <c r="C390" s="9"/>
      <c r="D390" s="9"/>
      <c r="F390" s="9"/>
      <c r="G390" s="9"/>
      <c r="H390" s="9"/>
      <c r="I390" s="9"/>
      <c r="J390" s="9"/>
      <c r="K390" s="9"/>
      <c r="L390" s="9"/>
      <c r="M390" s="9"/>
      <c r="N390" s="9"/>
      <c r="O390" s="9"/>
      <c r="P390" s="9"/>
      <c r="Q390" s="9"/>
      <c r="R390" s="9"/>
    </row>
    <row r="391" ht="14.25" customHeight="1">
      <c r="A391" s="9"/>
      <c r="C391" s="9"/>
      <c r="D391" s="9"/>
      <c r="F391" s="9"/>
      <c r="G391" s="9"/>
      <c r="H391" s="9"/>
      <c r="I391" s="9"/>
      <c r="J391" s="9"/>
      <c r="K391" s="9"/>
      <c r="L391" s="9"/>
      <c r="M391" s="9"/>
      <c r="N391" s="9"/>
      <c r="O391" s="9"/>
      <c r="P391" s="9"/>
      <c r="Q391" s="9"/>
      <c r="R391" s="9"/>
    </row>
    <row r="392" ht="14.25" customHeight="1">
      <c r="A392" s="9"/>
      <c r="C392" s="9"/>
      <c r="D392" s="9"/>
      <c r="F392" s="9"/>
      <c r="G392" s="9"/>
      <c r="H392" s="9"/>
      <c r="I392" s="9"/>
      <c r="J392" s="9"/>
      <c r="K392" s="9"/>
      <c r="L392" s="9"/>
      <c r="M392" s="9"/>
      <c r="N392" s="9"/>
      <c r="O392" s="9"/>
      <c r="P392" s="9"/>
      <c r="Q392" s="9"/>
      <c r="R392" s="9"/>
    </row>
    <row r="393" ht="14.25" customHeight="1">
      <c r="A393" s="9"/>
      <c r="C393" s="9"/>
      <c r="D393" s="9"/>
      <c r="F393" s="9"/>
      <c r="G393" s="9"/>
      <c r="H393" s="9"/>
      <c r="I393" s="9"/>
      <c r="J393" s="9"/>
      <c r="K393" s="9"/>
      <c r="L393" s="9"/>
      <c r="M393" s="9"/>
      <c r="N393" s="9"/>
      <c r="O393" s="9"/>
      <c r="P393" s="9"/>
      <c r="Q393" s="9"/>
      <c r="R393" s="9"/>
    </row>
    <row r="394" ht="14.25" customHeight="1">
      <c r="A394" s="9"/>
      <c r="C394" s="9"/>
      <c r="D394" s="9"/>
      <c r="F394" s="9"/>
      <c r="G394" s="9"/>
      <c r="H394" s="9"/>
      <c r="I394" s="9"/>
      <c r="J394" s="9"/>
      <c r="K394" s="9"/>
      <c r="L394" s="9"/>
      <c r="M394" s="9"/>
      <c r="N394" s="9"/>
      <c r="O394" s="9"/>
      <c r="P394" s="9"/>
      <c r="Q394" s="9"/>
      <c r="R394" s="9"/>
    </row>
    <row r="395" ht="14.25" customHeight="1">
      <c r="A395" s="9"/>
      <c r="C395" s="9"/>
      <c r="D395" s="9"/>
      <c r="F395" s="9"/>
      <c r="G395" s="9"/>
      <c r="H395" s="9"/>
      <c r="I395" s="9"/>
      <c r="J395" s="9"/>
      <c r="K395" s="9"/>
      <c r="L395" s="9"/>
      <c r="M395" s="9"/>
      <c r="N395" s="9"/>
      <c r="O395" s="9"/>
      <c r="P395" s="9"/>
      <c r="Q395" s="9"/>
      <c r="R395" s="9"/>
    </row>
    <row r="396" ht="14.25" customHeight="1">
      <c r="A396" s="9"/>
      <c r="C396" s="9"/>
      <c r="D396" s="9"/>
      <c r="F396" s="9"/>
      <c r="G396" s="9"/>
      <c r="H396" s="9"/>
      <c r="I396" s="9"/>
      <c r="J396" s="9"/>
      <c r="K396" s="9"/>
      <c r="L396" s="9"/>
      <c r="M396" s="9"/>
      <c r="N396" s="9"/>
      <c r="O396" s="9"/>
      <c r="P396" s="9"/>
      <c r="Q396" s="9"/>
      <c r="R396" s="9"/>
    </row>
    <row r="397" ht="14.25" customHeight="1">
      <c r="A397" s="9"/>
      <c r="C397" s="9"/>
      <c r="D397" s="9"/>
      <c r="F397" s="9"/>
      <c r="G397" s="9"/>
      <c r="H397" s="9"/>
      <c r="I397" s="9"/>
      <c r="J397" s="9"/>
      <c r="K397" s="9"/>
      <c r="L397" s="9"/>
      <c r="M397" s="9"/>
      <c r="N397" s="9"/>
      <c r="O397" s="9"/>
      <c r="P397" s="9"/>
      <c r="Q397" s="9"/>
      <c r="R397" s="9"/>
    </row>
    <row r="398" ht="14.25" customHeight="1">
      <c r="A398" s="9"/>
      <c r="C398" s="9"/>
      <c r="D398" s="9"/>
      <c r="F398" s="9"/>
      <c r="G398" s="9"/>
      <c r="H398" s="9"/>
      <c r="I398" s="9"/>
      <c r="J398" s="9"/>
      <c r="K398" s="9"/>
      <c r="L398" s="9"/>
      <c r="M398" s="9"/>
      <c r="N398" s="9"/>
      <c r="O398" s="9"/>
      <c r="P398" s="9"/>
      <c r="Q398" s="9"/>
      <c r="R398" s="9"/>
    </row>
    <row r="399" ht="14.25" customHeight="1">
      <c r="A399" s="9"/>
      <c r="C399" s="9"/>
      <c r="D399" s="9"/>
      <c r="F399" s="9"/>
      <c r="G399" s="9"/>
      <c r="H399" s="9"/>
      <c r="I399" s="9"/>
      <c r="J399" s="9"/>
      <c r="K399" s="9"/>
      <c r="L399" s="9"/>
      <c r="M399" s="9"/>
      <c r="N399" s="9"/>
      <c r="O399" s="9"/>
      <c r="P399" s="9"/>
      <c r="Q399" s="9"/>
      <c r="R399" s="9"/>
    </row>
    <row r="400" ht="14.25" customHeight="1">
      <c r="A400" s="9"/>
      <c r="C400" s="9"/>
      <c r="D400" s="9"/>
      <c r="F400" s="9"/>
      <c r="G400" s="9"/>
      <c r="H400" s="9"/>
      <c r="I400" s="9"/>
      <c r="J400" s="9"/>
      <c r="K400" s="9"/>
      <c r="L400" s="9"/>
      <c r="M400" s="9"/>
      <c r="N400" s="9"/>
      <c r="O400" s="9"/>
      <c r="P400" s="9"/>
      <c r="Q400" s="9"/>
      <c r="R400" s="9"/>
    </row>
    <row r="401" ht="14.25" customHeight="1">
      <c r="A401" s="9"/>
      <c r="C401" s="9"/>
      <c r="D401" s="9"/>
      <c r="F401" s="9"/>
      <c r="G401" s="9"/>
      <c r="H401" s="9"/>
      <c r="I401" s="9"/>
      <c r="J401" s="9"/>
      <c r="K401" s="9"/>
      <c r="L401" s="9"/>
      <c r="M401" s="9"/>
      <c r="N401" s="9"/>
      <c r="O401" s="9"/>
      <c r="P401" s="9"/>
      <c r="Q401" s="9"/>
      <c r="R401" s="9"/>
    </row>
    <row r="402" ht="14.25" customHeight="1">
      <c r="A402" s="9"/>
      <c r="C402" s="9"/>
      <c r="D402" s="9"/>
      <c r="F402" s="9"/>
      <c r="G402" s="9"/>
      <c r="H402" s="9"/>
      <c r="I402" s="9"/>
      <c r="J402" s="9"/>
      <c r="K402" s="9"/>
      <c r="L402" s="9"/>
      <c r="M402" s="9"/>
      <c r="N402" s="9"/>
      <c r="O402" s="9"/>
      <c r="P402" s="9"/>
      <c r="Q402" s="9"/>
      <c r="R402" s="9"/>
    </row>
    <row r="403" ht="14.25" customHeight="1">
      <c r="A403" s="9"/>
      <c r="C403" s="9"/>
      <c r="D403" s="9"/>
      <c r="F403" s="9"/>
      <c r="G403" s="9"/>
      <c r="H403" s="9"/>
      <c r="I403" s="9"/>
      <c r="J403" s="9"/>
      <c r="K403" s="9"/>
      <c r="L403" s="9"/>
      <c r="M403" s="9"/>
      <c r="N403" s="9"/>
      <c r="O403" s="9"/>
      <c r="P403" s="9"/>
      <c r="Q403" s="9"/>
      <c r="R403" s="9"/>
    </row>
    <row r="404" ht="14.25" customHeight="1">
      <c r="A404" s="9"/>
      <c r="C404" s="9"/>
      <c r="D404" s="9"/>
      <c r="F404" s="9"/>
      <c r="G404" s="9"/>
      <c r="H404" s="9"/>
      <c r="I404" s="9"/>
      <c r="J404" s="9"/>
      <c r="K404" s="9"/>
      <c r="L404" s="9"/>
      <c r="M404" s="9"/>
      <c r="N404" s="9"/>
      <c r="O404" s="9"/>
      <c r="P404" s="9"/>
      <c r="Q404" s="9"/>
      <c r="R404" s="9"/>
    </row>
    <row r="405" ht="14.25" customHeight="1">
      <c r="A405" s="9"/>
      <c r="C405" s="9"/>
      <c r="D405" s="9"/>
      <c r="F405" s="9"/>
      <c r="G405" s="9"/>
      <c r="H405" s="9"/>
      <c r="I405" s="9"/>
      <c r="J405" s="9"/>
      <c r="K405" s="9"/>
      <c r="L405" s="9"/>
      <c r="M405" s="9"/>
      <c r="N405" s="9"/>
      <c r="O405" s="9"/>
      <c r="P405" s="9"/>
      <c r="Q405" s="9"/>
      <c r="R405" s="9"/>
    </row>
    <row r="406" ht="14.25" customHeight="1">
      <c r="A406" s="9"/>
      <c r="C406" s="9"/>
      <c r="D406" s="9"/>
      <c r="F406" s="9"/>
      <c r="G406" s="9"/>
      <c r="H406" s="9"/>
      <c r="I406" s="9"/>
      <c r="J406" s="9"/>
      <c r="K406" s="9"/>
      <c r="L406" s="9"/>
      <c r="M406" s="9"/>
      <c r="N406" s="9"/>
      <c r="O406" s="9"/>
      <c r="P406" s="9"/>
      <c r="Q406" s="9"/>
      <c r="R406" s="9"/>
    </row>
    <row r="407" ht="14.25" customHeight="1">
      <c r="A407" s="9"/>
      <c r="C407" s="9"/>
      <c r="D407" s="9"/>
      <c r="F407" s="9"/>
      <c r="G407" s="9"/>
      <c r="H407" s="9"/>
      <c r="I407" s="9"/>
      <c r="J407" s="9"/>
      <c r="K407" s="9"/>
      <c r="L407" s="9"/>
      <c r="M407" s="9"/>
      <c r="N407" s="9"/>
      <c r="O407" s="9"/>
      <c r="P407" s="9"/>
      <c r="Q407" s="9"/>
      <c r="R407" s="9"/>
    </row>
    <row r="408" ht="14.25" customHeight="1">
      <c r="A408" s="9"/>
      <c r="C408" s="9"/>
      <c r="D408" s="9"/>
      <c r="F408" s="9"/>
      <c r="G408" s="9"/>
      <c r="H408" s="9"/>
      <c r="I408" s="9"/>
      <c r="J408" s="9"/>
      <c r="K408" s="9"/>
      <c r="L408" s="9"/>
      <c r="M408" s="9"/>
      <c r="N408" s="9"/>
      <c r="O408" s="9"/>
      <c r="P408" s="9"/>
      <c r="Q408" s="9"/>
      <c r="R408" s="9"/>
    </row>
    <row r="409" ht="14.25" customHeight="1">
      <c r="A409" s="9"/>
      <c r="C409" s="9"/>
      <c r="D409" s="9"/>
      <c r="F409" s="9"/>
      <c r="G409" s="9"/>
      <c r="H409" s="9"/>
      <c r="I409" s="9"/>
      <c r="J409" s="9"/>
      <c r="K409" s="9"/>
      <c r="L409" s="9"/>
      <c r="M409" s="9"/>
      <c r="N409" s="9"/>
      <c r="O409" s="9"/>
      <c r="P409" s="9"/>
      <c r="Q409" s="9"/>
      <c r="R409" s="9"/>
    </row>
    <row r="410" ht="14.25" customHeight="1">
      <c r="A410" s="9"/>
      <c r="C410" s="9"/>
      <c r="D410" s="9"/>
      <c r="F410" s="9"/>
      <c r="G410" s="9"/>
      <c r="H410" s="9"/>
      <c r="I410" s="9"/>
      <c r="J410" s="9"/>
      <c r="K410" s="9"/>
      <c r="L410" s="9"/>
      <c r="M410" s="9"/>
      <c r="N410" s="9"/>
      <c r="O410" s="9"/>
      <c r="P410" s="9"/>
      <c r="Q410" s="9"/>
      <c r="R410" s="9"/>
    </row>
    <row r="411" ht="14.25" customHeight="1">
      <c r="A411" s="9"/>
      <c r="C411" s="9"/>
      <c r="D411" s="9"/>
      <c r="F411" s="9"/>
      <c r="G411" s="9"/>
      <c r="H411" s="9"/>
      <c r="I411" s="9"/>
      <c r="J411" s="9"/>
      <c r="K411" s="9"/>
      <c r="L411" s="9"/>
      <c r="M411" s="9"/>
      <c r="N411" s="9"/>
      <c r="O411" s="9"/>
      <c r="P411" s="9"/>
      <c r="Q411" s="9"/>
      <c r="R411" s="9"/>
    </row>
    <row r="412" ht="14.25" customHeight="1">
      <c r="A412" s="9"/>
      <c r="C412" s="9"/>
      <c r="D412" s="9"/>
      <c r="F412" s="9"/>
      <c r="G412" s="9"/>
      <c r="H412" s="9"/>
      <c r="I412" s="9"/>
      <c r="J412" s="9"/>
      <c r="K412" s="9"/>
      <c r="L412" s="9"/>
      <c r="M412" s="9"/>
      <c r="N412" s="9"/>
      <c r="O412" s="9"/>
      <c r="P412" s="9"/>
      <c r="Q412" s="9"/>
      <c r="R412" s="9"/>
    </row>
    <row r="413" ht="14.25" customHeight="1">
      <c r="A413" s="9"/>
      <c r="C413" s="9"/>
      <c r="D413" s="9"/>
      <c r="F413" s="9"/>
      <c r="G413" s="9"/>
      <c r="H413" s="9"/>
      <c r="I413" s="9"/>
      <c r="J413" s="9"/>
      <c r="K413" s="9"/>
      <c r="L413" s="9"/>
      <c r="M413" s="9"/>
      <c r="N413" s="9"/>
      <c r="O413" s="9"/>
      <c r="P413" s="9"/>
      <c r="Q413" s="9"/>
      <c r="R413" s="9"/>
    </row>
    <row r="414" ht="14.25" customHeight="1">
      <c r="A414" s="9"/>
      <c r="C414" s="9"/>
      <c r="D414" s="9"/>
      <c r="F414" s="9"/>
      <c r="G414" s="9"/>
      <c r="H414" s="9"/>
      <c r="I414" s="9"/>
      <c r="J414" s="9"/>
      <c r="K414" s="9"/>
      <c r="L414" s="9"/>
      <c r="M414" s="9"/>
      <c r="N414" s="9"/>
      <c r="O414" s="9"/>
      <c r="P414" s="9"/>
      <c r="Q414" s="9"/>
      <c r="R414" s="9"/>
    </row>
    <row r="415" ht="14.25" customHeight="1">
      <c r="A415" s="9"/>
      <c r="C415" s="9"/>
      <c r="D415" s="9"/>
      <c r="F415" s="9"/>
      <c r="G415" s="9"/>
      <c r="H415" s="9"/>
      <c r="I415" s="9"/>
      <c r="J415" s="9"/>
      <c r="K415" s="9"/>
      <c r="L415" s="9"/>
      <c r="M415" s="9"/>
      <c r="N415" s="9"/>
      <c r="O415" s="9"/>
      <c r="P415" s="9"/>
      <c r="Q415" s="9"/>
      <c r="R415" s="9"/>
    </row>
    <row r="416" ht="14.25" customHeight="1">
      <c r="A416" s="9"/>
      <c r="C416" s="9"/>
      <c r="D416" s="9"/>
      <c r="F416" s="9"/>
      <c r="G416" s="9"/>
      <c r="H416" s="9"/>
      <c r="I416" s="9"/>
      <c r="J416" s="9"/>
      <c r="K416" s="9"/>
      <c r="L416" s="9"/>
      <c r="M416" s="9"/>
      <c r="N416" s="9"/>
      <c r="O416" s="9"/>
      <c r="P416" s="9"/>
      <c r="Q416" s="9"/>
      <c r="R416" s="9"/>
    </row>
    <row r="417" ht="14.25" customHeight="1">
      <c r="A417" s="9"/>
      <c r="C417" s="9"/>
      <c r="D417" s="9"/>
      <c r="F417" s="9"/>
      <c r="G417" s="9"/>
      <c r="H417" s="9"/>
      <c r="I417" s="9"/>
      <c r="J417" s="9"/>
      <c r="K417" s="9"/>
      <c r="L417" s="9"/>
      <c r="M417" s="9"/>
      <c r="N417" s="9"/>
      <c r="O417" s="9"/>
      <c r="P417" s="9"/>
      <c r="Q417" s="9"/>
      <c r="R417" s="9"/>
    </row>
    <row r="418" ht="14.25" customHeight="1">
      <c r="A418" s="9"/>
      <c r="C418" s="9"/>
      <c r="D418" s="9"/>
      <c r="F418" s="9"/>
      <c r="G418" s="9"/>
      <c r="H418" s="9"/>
      <c r="I418" s="9"/>
      <c r="J418" s="9"/>
      <c r="K418" s="9"/>
      <c r="L418" s="9"/>
      <c r="M418" s="9"/>
      <c r="N418" s="9"/>
      <c r="O418" s="9"/>
      <c r="P418" s="9"/>
      <c r="Q418" s="9"/>
      <c r="R418" s="9"/>
    </row>
    <row r="419" ht="14.25" customHeight="1">
      <c r="A419" s="9"/>
      <c r="C419" s="9"/>
      <c r="D419" s="9"/>
      <c r="F419" s="9"/>
      <c r="G419" s="9"/>
      <c r="H419" s="9"/>
      <c r="I419" s="9"/>
      <c r="J419" s="9"/>
      <c r="K419" s="9"/>
      <c r="L419" s="9"/>
      <c r="M419" s="9"/>
      <c r="N419" s="9"/>
      <c r="O419" s="9"/>
      <c r="P419" s="9"/>
      <c r="Q419" s="9"/>
      <c r="R419" s="9"/>
    </row>
    <row r="420" ht="14.25" customHeight="1">
      <c r="A420" s="9"/>
      <c r="C420" s="9"/>
      <c r="D420" s="9"/>
      <c r="F420" s="9"/>
      <c r="G420" s="9"/>
      <c r="H420" s="9"/>
      <c r="I420" s="9"/>
      <c r="J420" s="9"/>
      <c r="K420" s="9"/>
      <c r="L420" s="9"/>
      <c r="M420" s="9"/>
      <c r="N420" s="9"/>
      <c r="O420" s="9"/>
      <c r="P420" s="9"/>
      <c r="Q420" s="9"/>
      <c r="R420" s="9"/>
    </row>
    <row r="421" ht="14.25" customHeight="1">
      <c r="A421" s="9"/>
      <c r="C421" s="9"/>
      <c r="D421" s="9"/>
      <c r="F421" s="9"/>
      <c r="G421" s="9"/>
      <c r="H421" s="9"/>
      <c r="I421" s="9"/>
      <c r="J421" s="9"/>
      <c r="K421" s="9"/>
      <c r="L421" s="9"/>
      <c r="M421" s="9"/>
      <c r="N421" s="9"/>
      <c r="O421" s="9"/>
      <c r="P421" s="9"/>
      <c r="Q421" s="9"/>
      <c r="R421" s="9"/>
    </row>
    <row r="422" ht="14.25" customHeight="1">
      <c r="A422" s="9"/>
      <c r="C422" s="9"/>
      <c r="D422" s="9"/>
      <c r="F422" s="9"/>
      <c r="G422" s="9"/>
      <c r="H422" s="9"/>
      <c r="I422" s="9"/>
      <c r="J422" s="9"/>
      <c r="K422" s="9"/>
      <c r="L422" s="9"/>
      <c r="M422" s="9"/>
      <c r="N422" s="9"/>
      <c r="O422" s="9"/>
      <c r="P422" s="9"/>
      <c r="Q422" s="9"/>
      <c r="R422" s="9"/>
    </row>
    <row r="423" ht="14.25" customHeight="1">
      <c r="A423" s="9"/>
      <c r="C423" s="9"/>
      <c r="D423" s="9"/>
      <c r="F423" s="9"/>
      <c r="G423" s="9"/>
      <c r="H423" s="9"/>
      <c r="I423" s="9"/>
      <c r="J423" s="9"/>
      <c r="K423" s="9"/>
      <c r="L423" s="9"/>
      <c r="M423" s="9"/>
      <c r="N423" s="9"/>
      <c r="O423" s="9"/>
      <c r="P423" s="9"/>
      <c r="Q423" s="9"/>
      <c r="R423" s="9"/>
    </row>
    <row r="424" ht="14.25" customHeight="1">
      <c r="A424" s="9"/>
      <c r="C424" s="9"/>
      <c r="D424" s="9"/>
      <c r="F424" s="9"/>
      <c r="G424" s="9"/>
      <c r="H424" s="9"/>
      <c r="I424" s="9"/>
      <c r="J424" s="9"/>
      <c r="K424" s="9"/>
      <c r="L424" s="9"/>
      <c r="M424" s="9"/>
      <c r="N424" s="9"/>
      <c r="O424" s="9"/>
      <c r="P424" s="9"/>
      <c r="Q424" s="9"/>
      <c r="R424" s="9"/>
    </row>
    <row r="425" ht="14.25" customHeight="1">
      <c r="A425" s="9"/>
      <c r="C425" s="9"/>
      <c r="D425" s="9"/>
      <c r="F425" s="9"/>
      <c r="G425" s="9"/>
      <c r="H425" s="9"/>
      <c r="I425" s="9"/>
      <c r="J425" s="9"/>
      <c r="K425" s="9"/>
      <c r="L425" s="9"/>
      <c r="M425" s="9"/>
      <c r="N425" s="9"/>
      <c r="O425" s="9"/>
      <c r="P425" s="9"/>
      <c r="Q425" s="9"/>
      <c r="R425" s="9"/>
    </row>
    <row r="426" ht="14.25" customHeight="1">
      <c r="A426" s="9"/>
      <c r="C426" s="9"/>
      <c r="D426" s="9"/>
      <c r="F426" s="9"/>
      <c r="G426" s="9"/>
      <c r="H426" s="9"/>
      <c r="I426" s="9"/>
      <c r="J426" s="9"/>
      <c r="K426" s="9"/>
      <c r="L426" s="9"/>
      <c r="M426" s="9"/>
      <c r="N426" s="9"/>
      <c r="O426" s="9"/>
      <c r="P426" s="9"/>
      <c r="Q426" s="9"/>
      <c r="R426" s="9"/>
    </row>
    <row r="427" ht="14.25" customHeight="1">
      <c r="A427" s="9"/>
      <c r="C427" s="9"/>
      <c r="D427" s="9"/>
      <c r="F427" s="9"/>
      <c r="G427" s="9"/>
      <c r="H427" s="9"/>
      <c r="I427" s="9"/>
      <c r="J427" s="9"/>
      <c r="K427" s="9"/>
      <c r="L427" s="9"/>
      <c r="M427" s="9"/>
      <c r="N427" s="9"/>
      <c r="O427" s="9"/>
      <c r="P427" s="9"/>
      <c r="Q427" s="9"/>
      <c r="R427" s="9"/>
    </row>
    <row r="428" ht="14.25" customHeight="1">
      <c r="A428" s="9"/>
      <c r="C428" s="9"/>
      <c r="D428" s="9"/>
      <c r="F428" s="9"/>
      <c r="G428" s="9"/>
      <c r="H428" s="9"/>
      <c r="I428" s="9"/>
      <c r="J428" s="9"/>
      <c r="K428" s="9"/>
      <c r="L428" s="9"/>
      <c r="M428" s="9"/>
      <c r="N428" s="9"/>
      <c r="O428" s="9"/>
      <c r="P428" s="9"/>
      <c r="Q428" s="9"/>
      <c r="R428" s="9"/>
    </row>
    <row r="429" ht="14.25" customHeight="1">
      <c r="A429" s="9"/>
      <c r="C429" s="9"/>
      <c r="D429" s="9"/>
      <c r="F429" s="9"/>
      <c r="G429" s="9"/>
      <c r="H429" s="9"/>
      <c r="I429" s="9"/>
      <c r="J429" s="9"/>
      <c r="K429" s="9"/>
      <c r="L429" s="9"/>
      <c r="M429" s="9"/>
      <c r="N429" s="9"/>
      <c r="O429" s="9"/>
      <c r="P429" s="9"/>
      <c r="Q429" s="9"/>
      <c r="R429" s="9"/>
    </row>
    <row r="430" ht="14.25" customHeight="1">
      <c r="A430" s="9"/>
      <c r="C430" s="9"/>
      <c r="D430" s="9"/>
      <c r="F430" s="9"/>
      <c r="G430" s="9"/>
      <c r="H430" s="9"/>
      <c r="I430" s="9"/>
      <c r="J430" s="9"/>
      <c r="K430" s="9"/>
      <c r="L430" s="9"/>
      <c r="M430" s="9"/>
      <c r="N430" s="9"/>
      <c r="O430" s="9"/>
      <c r="P430" s="9"/>
      <c r="Q430" s="9"/>
      <c r="R430" s="9"/>
    </row>
    <row r="431" ht="14.25" customHeight="1">
      <c r="A431" s="9"/>
      <c r="C431" s="9"/>
      <c r="D431" s="9"/>
      <c r="F431" s="9"/>
      <c r="G431" s="9"/>
      <c r="H431" s="9"/>
      <c r="I431" s="9"/>
      <c r="J431" s="9"/>
      <c r="K431" s="9"/>
      <c r="L431" s="9"/>
      <c r="M431" s="9"/>
      <c r="N431" s="9"/>
      <c r="O431" s="9"/>
      <c r="P431" s="9"/>
      <c r="Q431" s="9"/>
      <c r="R431" s="9"/>
    </row>
    <row r="432" ht="14.25" customHeight="1">
      <c r="A432" s="9"/>
      <c r="C432" s="9"/>
      <c r="D432" s="9"/>
      <c r="F432" s="9"/>
      <c r="G432" s="9"/>
      <c r="H432" s="9"/>
      <c r="I432" s="9"/>
      <c r="J432" s="9"/>
      <c r="K432" s="9"/>
      <c r="L432" s="9"/>
      <c r="M432" s="9"/>
      <c r="N432" s="9"/>
      <c r="O432" s="9"/>
      <c r="P432" s="9"/>
      <c r="Q432" s="9"/>
      <c r="R432" s="9"/>
    </row>
    <row r="433" ht="14.25" customHeight="1">
      <c r="A433" s="9"/>
      <c r="C433" s="9"/>
      <c r="D433" s="9"/>
      <c r="F433" s="9"/>
      <c r="G433" s="9"/>
      <c r="H433" s="9"/>
      <c r="I433" s="9"/>
      <c r="J433" s="9"/>
      <c r="K433" s="9"/>
      <c r="L433" s="9"/>
      <c r="M433" s="9"/>
      <c r="N433" s="9"/>
      <c r="O433" s="9"/>
      <c r="P433" s="9"/>
      <c r="Q433" s="9"/>
      <c r="R433" s="9"/>
    </row>
    <row r="434" ht="14.25" customHeight="1">
      <c r="A434" s="9"/>
      <c r="C434" s="9"/>
      <c r="D434" s="9"/>
      <c r="F434" s="9"/>
      <c r="G434" s="9"/>
      <c r="H434" s="9"/>
      <c r="I434" s="9"/>
      <c r="J434" s="9"/>
      <c r="K434" s="9"/>
      <c r="L434" s="9"/>
      <c r="M434" s="9"/>
      <c r="N434" s="9"/>
      <c r="O434" s="9"/>
      <c r="P434" s="9"/>
      <c r="Q434" s="9"/>
      <c r="R434" s="9"/>
    </row>
    <row r="435" ht="14.25" customHeight="1">
      <c r="A435" s="9"/>
      <c r="C435" s="9"/>
      <c r="D435" s="9"/>
      <c r="F435" s="9"/>
      <c r="G435" s="9"/>
      <c r="H435" s="9"/>
      <c r="I435" s="9"/>
      <c r="J435" s="9"/>
      <c r="K435" s="9"/>
      <c r="L435" s="9"/>
      <c r="M435" s="9"/>
      <c r="N435" s="9"/>
      <c r="O435" s="9"/>
      <c r="P435" s="9"/>
      <c r="Q435" s="9"/>
      <c r="R435" s="9"/>
    </row>
    <row r="436" ht="14.25" customHeight="1">
      <c r="A436" s="9"/>
      <c r="C436" s="9"/>
      <c r="D436" s="9"/>
      <c r="F436" s="9"/>
      <c r="G436" s="9"/>
      <c r="H436" s="9"/>
      <c r="I436" s="9"/>
      <c r="J436" s="9"/>
      <c r="K436" s="9"/>
      <c r="L436" s="9"/>
      <c r="M436" s="9"/>
      <c r="N436" s="9"/>
      <c r="O436" s="9"/>
      <c r="P436" s="9"/>
      <c r="Q436" s="9"/>
      <c r="R436" s="9"/>
    </row>
    <row r="437" ht="14.25" customHeight="1">
      <c r="A437" s="9"/>
      <c r="C437" s="9"/>
      <c r="D437" s="9"/>
      <c r="F437" s="9"/>
      <c r="G437" s="9"/>
      <c r="H437" s="9"/>
      <c r="I437" s="9"/>
      <c r="J437" s="9"/>
      <c r="K437" s="9"/>
      <c r="L437" s="9"/>
      <c r="M437" s="9"/>
      <c r="N437" s="9"/>
      <c r="O437" s="9"/>
      <c r="P437" s="9"/>
      <c r="Q437" s="9"/>
      <c r="R437" s="9"/>
    </row>
    <row r="438" ht="14.25" customHeight="1">
      <c r="A438" s="9"/>
      <c r="C438" s="9"/>
      <c r="D438" s="9"/>
      <c r="F438" s="9"/>
      <c r="G438" s="9"/>
      <c r="H438" s="9"/>
      <c r="I438" s="9"/>
      <c r="J438" s="9"/>
      <c r="K438" s="9"/>
      <c r="L438" s="9"/>
      <c r="M438" s="9"/>
      <c r="N438" s="9"/>
      <c r="O438" s="9"/>
      <c r="P438" s="9"/>
      <c r="Q438" s="9"/>
      <c r="R438" s="9"/>
    </row>
    <row r="439" ht="14.25" customHeight="1">
      <c r="A439" s="9"/>
      <c r="C439" s="9"/>
      <c r="D439" s="9"/>
      <c r="F439" s="9"/>
      <c r="G439" s="9"/>
      <c r="H439" s="9"/>
      <c r="I439" s="9"/>
      <c r="J439" s="9"/>
      <c r="K439" s="9"/>
      <c r="L439" s="9"/>
      <c r="M439" s="9"/>
      <c r="N439" s="9"/>
      <c r="O439" s="9"/>
      <c r="P439" s="9"/>
      <c r="Q439" s="9"/>
      <c r="R439" s="9"/>
    </row>
    <row r="440" ht="14.25" customHeight="1">
      <c r="A440" s="9"/>
      <c r="C440" s="9"/>
      <c r="D440" s="9"/>
      <c r="F440" s="9"/>
      <c r="G440" s="9"/>
      <c r="H440" s="9"/>
      <c r="I440" s="9"/>
      <c r="J440" s="9"/>
      <c r="K440" s="9"/>
      <c r="L440" s="9"/>
      <c r="M440" s="9"/>
      <c r="N440" s="9"/>
      <c r="O440" s="9"/>
      <c r="P440" s="9"/>
      <c r="Q440" s="9"/>
      <c r="R440" s="9"/>
    </row>
    <row r="441" ht="14.25" customHeight="1">
      <c r="A441" s="9"/>
      <c r="C441" s="9"/>
      <c r="D441" s="9"/>
      <c r="F441" s="9"/>
      <c r="G441" s="9"/>
      <c r="H441" s="9"/>
      <c r="I441" s="9"/>
      <c r="J441" s="9"/>
      <c r="K441" s="9"/>
      <c r="L441" s="9"/>
      <c r="M441" s="9"/>
      <c r="N441" s="9"/>
      <c r="O441" s="9"/>
      <c r="P441" s="9"/>
      <c r="Q441" s="9"/>
      <c r="R441" s="9"/>
    </row>
    <row r="442" ht="14.25" customHeight="1">
      <c r="A442" s="9"/>
      <c r="C442" s="9"/>
      <c r="D442" s="9"/>
      <c r="F442" s="9"/>
      <c r="G442" s="9"/>
      <c r="H442" s="9"/>
      <c r="I442" s="9"/>
      <c r="J442" s="9"/>
      <c r="K442" s="9"/>
      <c r="L442" s="9"/>
      <c r="M442" s="9"/>
      <c r="N442" s="9"/>
      <c r="O442" s="9"/>
      <c r="P442" s="9"/>
      <c r="Q442" s="9"/>
      <c r="R442" s="9"/>
    </row>
    <row r="443" ht="14.25" customHeight="1">
      <c r="A443" s="9"/>
      <c r="C443" s="9"/>
      <c r="D443" s="9"/>
      <c r="F443" s="9"/>
      <c r="G443" s="9"/>
      <c r="H443" s="9"/>
      <c r="I443" s="9"/>
      <c r="J443" s="9"/>
      <c r="K443" s="9"/>
      <c r="L443" s="9"/>
      <c r="M443" s="9"/>
      <c r="N443" s="9"/>
      <c r="O443" s="9"/>
      <c r="P443" s="9"/>
      <c r="Q443" s="9"/>
      <c r="R443" s="9"/>
    </row>
    <row r="444" ht="14.25" customHeight="1">
      <c r="A444" s="9"/>
      <c r="C444" s="9"/>
      <c r="D444" s="9"/>
      <c r="F444" s="9"/>
      <c r="G444" s="9"/>
      <c r="H444" s="9"/>
      <c r="I444" s="9"/>
      <c r="J444" s="9"/>
      <c r="K444" s="9"/>
      <c r="L444" s="9"/>
      <c r="M444" s="9"/>
      <c r="N444" s="9"/>
      <c r="O444" s="9"/>
      <c r="P444" s="9"/>
      <c r="Q444" s="9"/>
      <c r="R444" s="9"/>
    </row>
    <row r="445" ht="14.25" customHeight="1">
      <c r="A445" s="9"/>
      <c r="C445" s="9"/>
      <c r="D445" s="9"/>
      <c r="F445" s="9"/>
      <c r="G445" s="9"/>
      <c r="H445" s="9"/>
      <c r="I445" s="9"/>
      <c r="J445" s="9"/>
      <c r="K445" s="9"/>
      <c r="L445" s="9"/>
      <c r="M445" s="9"/>
      <c r="N445" s="9"/>
      <c r="O445" s="9"/>
      <c r="P445" s="9"/>
      <c r="Q445" s="9"/>
      <c r="R445" s="9"/>
    </row>
    <row r="446" ht="14.25" customHeight="1">
      <c r="A446" s="9"/>
      <c r="C446" s="9"/>
      <c r="D446" s="9"/>
      <c r="F446" s="9"/>
      <c r="G446" s="9"/>
      <c r="H446" s="9"/>
      <c r="I446" s="9"/>
      <c r="J446" s="9"/>
      <c r="K446" s="9"/>
      <c r="L446" s="9"/>
      <c r="M446" s="9"/>
      <c r="N446" s="9"/>
      <c r="O446" s="9"/>
      <c r="P446" s="9"/>
      <c r="Q446" s="9"/>
      <c r="R446" s="9"/>
    </row>
    <row r="447" ht="14.25" customHeight="1">
      <c r="A447" s="9"/>
      <c r="C447" s="9"/>
      <c r="D447" s="9"/>
      <c r="F447" s="9"/>
      <c r="G447" s="9"/>
      <c r="H447" s="9"/>
      <c r="I447" s="9"/>
      <c r="J447" s="9"/>
      <c r="K447" s="9"/>
      <c r="L447" s="9"/>
      <c r="M447" s="9"/>
      <c r="N447" s="9"/>
      <c r="O447" s="9"/>
      <c r="P447" s="9"/>
      <c r="Q447" s="9"/>
      <c r="R447" s="9"/>
    </row>
    <row r="448" ht="14.25" customHeight="1">
      <c r="A448" s="9"/>
      <c r="C448" s="9"/>
      <c r="D448" s="9"/>
      <c r="F448" s="9"/>
      <c r="G448" s="9"/>
      <c r="H448" s="9"/>
      <c r="I448" s="9"/>
      <c r="J448" s="9"/>
      <c r="K448" s="9"/>
      <c r="L448" s="9"/>
      <c r="M448" s="9"/>
      <c r="N448" s="9"/>
      <c r="O448" s="9"/>
      <c r="P448" s="9"/>
      <c r="Q448" s="9"/>
      <c r="R448" s="9"/>
    </row>
    <row r="449" ht="14.25" customHeight="1">
      <c r="A449" s="9"/>
      <c r="C449" s="9"/>
      <c r="D449" s="9"/>
      <c r="F449" s="9"/>
      <c r="G449" s="9"/>
      <c r="H449" s="9"/>
      <c r="I449" s="9"/>
      <c r="J449" s="9"/>
      <c r="K449" s="9"/>
      <c r="L449" s="9"/>
      <c r="M449" s="9"/>
      <c r="N449" s="9"/>
      <c r="O449" s="9"/>
      <c r="P449" s="9"/>
      <c r="Q449" s="9"/>
      <c r="R449" s="9"/>
    </row>
    <row r="450" ht="14.25" customHeight="1">
      <c r="A450" s="9"/>
      <c r="C450" s="9"/>
      <c r="D450" s="9"/>
      <c r="F450" s="9"/>
      <c r="G450" s="9"/>
      <c r="H450" s="9"/>
      <c r="I450" s="9"/>
      <c r="J450" s="9"/>
      <c r="K450" s="9"/>
      <c r="L450" s="9"/>
      <c r="M450" s="9"/>
      <c r="N450" s="9"/>
      <c r="O450" s="9"/>
      <c r="P450" s="9"/>
      <c r="Q450" s="9"/>
      <c r="R450" s="9"/>
    </row>
    <row r="451" ht="14.25" customHeight="1">
      <c r="A451" s="9"/>
      <c r="C451" s="9"/>
      <c r="D451" s="9"/>
      <c r="F451" s="9"/>
      <c r="G451" s="9"/>
      <c r="H451" s="9"/>
      <c r="I451" s="9"/>
      <c r="J451" s="9"/>
      <c r="K451" s="9"/>
      <c r="L451" s="9"/>
      <c r="M451" s="9"/>
      <c r="N451" s="9"/>
      <c r="O451" s="9"/>
      <c r="P451" s="9"/>
      <c r="Q451" s="9"/>
      <c r="R451" s="9"/>
    </row>
    <row r="452" ht="14.25" customHeight="1">
      <c r="A452" s="9"/>
      <c r="C452" s="9"/>
      <c r="D452" s="9"/>
      <c r="F452" s="9"/>
      <c r="G452" s="9"/>
      <c r="H452" s="9"/>
      <c r="I452" s="9"/>
      <c r="J452" s="9"/>
      <c r="K452" s="9"/>
      <c r="L452" s="9"/>
      <c r="M452" s="9"/>
      <c r="N452" s="9"/>
      <c r="O452" s="9"/>
      <c r="P452" s="9"/>
      <c r="Q452" s="9"/>
      <c r="R452" s="9"/>
    </row>
    <row r="453" ht="14.25" customHeight="1">
      <c r="A453" s="9"/>
      <c r="C453" s="9"/>
      <c r="D453" s="9"/>
      <c r="F453" s="9"/>
      <c r="G453" s="9"/>
      <c r="H453" s="9"/>
      <c r="I453" s="9"/>
      <c r="J453" s="9"/>
      <c r="K453" s="9"/>
      <c r="L453" s="9"/>
      <c r="M453" s="9"/>
      <c r="N453" s="9"/>
      <c r="O453" s="9"/>
      <c r="P453" s="9"/>
      <c r="Q453" s="9"/>
      <c r="R453" s="9"/>
    </row>
    <row r="454" ht="14.25" customHeight="1">
      <c r="A454" s="9"/>
      <c r="C454" s="9"/>
      <c r="D454" s="9"/>
      <c r="F454" s="9"/>
      <c r="G454" s="9"/>
      <c r="H454" s="9"/>
      <c r="I454" s="9"/>
      <c r="J454" s="9"/>
      <c r="K454" s="9"/>
      <c r="L454" s="9"/>
      <c r="M454" s="9"/>
      <c r="N454" s="9"/>
      <c r="O454" s="9"/>
      <c r="P454" s="9"/>
      <c r="Q454" s="9"/>
      <c r="R454" s="9"/>
    </row>
    <row r="455" ht="14.25" customHeight="1">
      <c r="A455" s="9"/>
      <c r="C455" s="9"/>
      <c r="D455" s="9"/>
      <c r="F455" s="9"/>
      <c r="G455" s="9"/>
      <c r="H455" s="9"/>
      <c r="I455" s="9"/>
      <c r="J455" s="9"/>
      <c r="K455" s="9"/>
      <c r="L455" s="9"/>
      <c r="M455" s="9"/>
      <c r="N455" s="9"/>
      <c r="O455" s="9"/>
      <c r="P455" s="9"/>
      <c r="Q455" s="9"/>
      <c r="R455" s="9"/>
    </row>
    <row r="456" ht="14.25" customHeight="1">
      <c r="A456" s="9"/>
      <c r="C456" s="9"/>
      <c r="D456" s="9"/>
      <c r="F456" s="9"/>
      <c r="G456" s="9"/>
      <c r="H456" s="9"/>
      <c r="I456" s="9"/>
      <c r="J456" s="9"/>
      <c r="K456" s="9"/>
      <c r="L456" s="9"/>
      <c r="M456" s="9"/>
      <c r="N456" s="9"/>
      <c r="O456" s="9"/>
      <c r="P456" s="9"/>
      <c r="Q456" s="9"/>
      <c r="R456" s="9"/>
    </row>
    <row r="457" ht="14.25" customHeight="1">
      <c r="A457" s="9"/>
      <c r="C457" s="9"/>
      <c r="D457" s="9"/>
      <c r="F457" s="9"/>
      <c r="G457" s="9"/>
      <c r="H457" s="9"/>
      <c r="I457" s="9"/>
      <c r="J457" s="9"/>
      <c r="K457" s="9"/>
      <c r="L457" s="9"/>
      <c r="M457" s="9"/>
      <c r="N457" s="9"/>
      <c r="O457" s="9"/>
      <c r="P457" s="9"/>
      <c r="Q457" s="9"/>
      <c r="R457" s="9"/>
    </row>
    <row r="458" ht="14.25" customHeight="1">
      <c r="A458" s="9"/>
      <c r="C458" s="9"/>
      <c r="D458" s="9"/>
      <c r="F458" s="9"/>
      <c r="G458" s="9"/>
      <c r="H458" s="9"/>
      <c r="I458" s="9"/>
      <c r="J458" s="9"/>
      <c r="K458" s="9"/>
      <c r="L458" s="9"/>
      <c r="M458" s="9"/>
      <c r="N458" s="9"/>
      <c r="O458" s="9"/>
      <c r="P458" s="9"/>
      <c r="Q458" s="9"/>
      <c r="R458" s="9"/>
    </row>
    <row r="459" ht="14.25" customHeight="1">
      <c r="A459" s="9"/>
      <c r="C459" s="9"/>
      <c r="D459" s="9"/>
      <c r="F459" s="9"/>
      <c r="G459" s="9"/>
      <c r="H459" s="9"/>
      <c r="I459" s="9"/>
      <c r="J459" s="9"/>
      <c r="K459" s="9"/>
      <c r="L459" s="9"/>
      <c r="M459" s="9"/>
      <c r="N459" s="9"/>
      <c r="O459" s="9"/>
      <c r="P459" s="9"/>
      <c r="Q459" s="9"/>
      <c r="R459" s="9"/>
    </row>
    <row r="460" ht="14.25" customHeight="1">
      <c r="A460" s="9"/>
      <c r="C460" s="9"/>
      <c r="D460" s="9"/>
      <c r="F460" s="9"/>
      <c r="G460" s="9"/>
      <c r="H460" s="9"/>
      <c r="I460" s="9"/>
      <c r="J460" s="9"/>
      <c r="K460" s="9"/>
      <c r="L460" s="9"/>
      <c r="M460" s="9"/>
      <c r="N460" s="9"/>
      <c r="O460" s="9"/>
      <c r="P460" s="9"/>
      <c r="Q460" s="9"/>
      <c r="R460" s="9"/>
    </row>
    <row r="461" ht="14.25" customHeight="1">
      <c r="A461" s="9"/>
      <c r="C461" s="9"/>
      <c r="D461" s="9"/>
      <c r="F461" s="9"/>
      <c r="G461" s="9"/>
      <c r="H461" s="9"/>
      <c r="I461" s="9"/>
      <c r="J461" s="9"/>
      <c r="K461" s="9"/>
      <c r="L461" s="9"/>
      <c r="M461" s="9"/>
      <c r="N461" s="9"/>
      <c r="O461" s="9"/>
      <c r="P461" s="9"/>
      <c r="Q461" s="9"/>
      <c r="R461" s="9"/>
    </row>
    <row r="462" ht="14.25" customHeight="1">
      <c r="A462" s="9"/>
      <c r="C462" s="9"/>
      <c r="D462" s="9"/>
      <c r="F462" s="9"/>
      <c r="G462" s="9"/>
      <c r="H462" s="9"/>
      <c r="I462" s="9"/>
      <c r="J462" s="9"/>
      <c r="K462" s="9"/>
      <c r="L462" s="9"/>
      <c r="M462" s="9"/>
      <c r="N462" s="9"/>
      <c r="O462" s="9"/>
      <c r="P462" s="9"/>
      <c r="Q462" s="9"/>
      <c r="R462" s="9"/>
    </row>
    <row r="463" ht="14.25" customHeight="1">
      <c r="A463" s="9"/>
      <c r="C463" s="9"/>
      <c r="D463" s="9"/>
      <c r="F463" s="9"/>
      <c r="G463" s="9"/>
      <c r="H463" s="9"/>
      <c r="I463" s="9"/>
      <c r="J463" s="9"/>
      <c r="K463" s="9"/>
      <c r="L463" s="9"/>
      <c r="M463" s="9"/>
      <c r="N463" s="9"/>
      <c r="O463" s="9"/>
      <c r="P463" s="9"/>
      <c r="Q463" s="9"/>
      <c r="R463" s="9"/>
    </row>
    <row r="464" ht="14.25" customHeight="1">
      <c r="A464" s="9"/>
      <c r="C464" s="9"/>
      <c r="D464" s="9"/>
      <c r="F464" s="9"/>
      <c r="G464" s="9"/>
      <c r="H464" s="9"/>
      <c r="I464" s="9"/>
      <c r="J464" s="9"/>
      <c r="K464" s="9"/>
      <c r="L464" s="9"/>
      <c r="M464" s="9"/>
      <c r="N464" s="9"/>
      <c r="O464" s="9"/>
      <c r="P464" s="9"/>
      <c r="Q464" s="9"/>
      <c r="R464" s="9"/>
    </row>
    <row r="465" ht="14.25" customHeight="1">
      <c r="A465" s="9"/>
      <c r="C465" s="9"/>
      <c r="D465" s="9"/>
      <c r="F465" s="9"/>
      <c r="G465" s="9"/>
      <c r="H465" s="9"/>
      <c r="I465" s="9"/>
      <c r="J465" s="9"/>
      <c r="K465" s="9"/>
      <c r="L465" s="9"/>
      <c r="M465" s="9"/>
      <c r="N465" s="9"/>
      <c r="O465" s="9"/>
      <c r="P465" s="9"/>
      <c r="Q465" s="9"/>
      <c r="R465" s="9"/>
    </row>
    <row r="466" ht="14.25" customHeight="1">
      <c r="A466" s="9"/>
      <c r="C466" s="9"/>
      <c r="D466" s="9"/>
      <c r="F466" s="9"/>
      <c r="G466" s="9"/>
      <c r="H466" s="9"/>
      <c r="I466" s="9"/>
      <c r="J466" s="9"/>
      <c r="K466" s="9"/>
      <c r="L466" s="9"/>
      <c r="M466" s="9"/>
      <c r="N466" s="9"/>
      <c r="O466" s="9"/>
      <c r="P466" s="9"/>
      <c r="Q466" s="9"/>
      <c r="R466" s="9"/>
    </row>
    <row r="467" ht="14.25" customHeight="1">
      <c r="A467" s="9"/>
      <c r="C467" s="9"/>
      <c r="D467" s="9"/>
      <c r="F467" s="9"/>
      <c r="G467" s="9"/>
      <c r="H467" s="9"/>
      <c r="I467" s="9"/>
      <c r="J467" s="9"/>
      <c r="K467" s="9"/>
      <c r="L467" s="9"/>
      <c r="M467" s="9"/>
      <c r="N467" s="9"/>
      <c r="O467" s="9"/>
      <c r="P467" s="9"/>
      <c r="Q467" s="9"/>
      <c r="R467" s="9"/>
    </row>
    <row r="468" ht="14.25" customHeight="1">
      <c r="A468" s="9"/>
      <c r="C468" s="9"/>
      <c r="D468" s="9"/>
      <c r="F468" s="9"/>
      <c r="G468" s="9"/>
      <c r="H468" s="9"/>
      <c r="I468" s="9"/>
      <c r="J468" s="9"/>
      <c r="K468" s="9"/>
      <c r="L468" s="9"/>
      <c r="M468" s="9"/>
      <c r="N468" s="9"/>
      <c r="O468" s="9"/>
      <c r="P468" s="9"/>
      <c r="Q468" s="9"/>
      <c r="R468" s="9"/>
    </row>
    <row r="469" ht="14.25" customHeight="1">
      <c r="A469" s="9"/>
      <c r="C469" s="9"/>
      <c r="D469" s="9"/>
      <c r="F469" s="9"/>
      <c r="G469" s="9"/>
      <c r="H469" s="9"/>
      <c r="I469" s="9"/>
      <c r="J469" s="9"/>
      <c r="K469" s="9"/>
      <c r="L469" s="9"/>
      <c r="M469" s="9"/>
      <c r="N469" s="9"/>
      <c r="O469" s="9"/>
      <c r="P469" s="9"/>
      <c r="Q469" s="9"/>
      <c r="R469" s="9"/>
    </row>
    <row r="470" ht="14.25" customHeight="1">
      <c r="A470" s="9"/>
      <c r="C470" s="9"/>
      <c r="D470" s="9"/>
      <c r="F470" s="9"/>
      <c r="G470" s="9"/>
      <c r="H470" s="9"/>
      <c r="I470" s="9"/>
      <c r="J470" s="9"/>
      <c r="K470" s="9"/>
      <c r="L470" s="9"/>
      <c r="M470" s="9"/>
      <c r="N470" s="9"/>
      <c r="O470" s="9"/>
      <c r="P470" s="9"/>
      <c r="Q470" s="9"/>
      <c r="R470" s="9"/>
    </row>
    <row r="471" ht="14.25" customHeight="1">
      <c r="A471" s="9"/>
      <c r="C471" s="9"/>
      <c r="D471" s="9"/>
      <c r="F471" s="9"/>
      <c r="G471" s="9"/>
      <c r="H471" s="9"/>
      <c r="I471" s="9"/>
      <c r="J471" s="9"/>
      <c r="K471" s="9"/>
      <c r="L471" s="9"/>
      <c r="M471" s="9"/>
      <c r="N471" s="9"/>
      <c r="O471" s="9"/>
      <c r="P471" s="9"/>
      <c r="Q471" s="9"/>
      <c r="R471" s="9"/>
    </row>
    <row r="472" ht="14.25" customHeight="1">
      <c r="A472" s="9"/>
      <c r="C472" s="9"/>
      <c r="D472" s="9"/>
      <c r="F472" s="9"/>
      <c r="G472" s="9"/>
      <c r="H472" s="9"/>
      <c r="I472" s="9"/>
      <c r="J472" s="9"/>
      <c r="K472" s="9"/>
      <c r="L472" s="9"/>
      <c r="M472" s="9"/>
      <c r="N472" s="9"/>
      <c r="O472" s="9"/>
      <c r="P472" s="9"/>
      <c r="Q472" s="9"/>
      <c r="R472" s="9"/>
    </row>
    <row r="473" ht="14.25" customHeight="1">
      <c r="A473" s="9"/>
      <c r="C473" s="9"/>
      <c r="D473" s="9"/>
      <c r="F473" s="9"/>
      <c r="G473" s="9"/>
      <c r="H473" s="9"/>
      <c r="I473" s="9"/>
      <c r="J473" s="9"/>
      <c r="K473" s="9"/>
      <c r="L473" s="9"/>
      <c r="M473" s="9"/>
      <c r="N473" s="9"/>
      <c r="O473" s="9"/>
      <c r="P473" s="9"/>
      <c r="Q473" s="9"/>
      <c r="R473" s="9"/>
    </row>
    <row r="474" ht="14.25" customHeight="1">
      <c r="A474" s="9"/>
      <c r="C474" s="9"/>
      <c r="D474" s="9"/>
      <c r="F474" s="9"/>
      <c r="G474" s="9"/>
      <c r="H474" s="9"/>
      <c r="I474" s="9"/>
      <c r="J474" s="9"/>
      <c r="K474" s="9"/>
      <c r="L474" s="9"/>
      <c r="M474" s="9"/>
      <c r="N474" s="9"/>
      <c r="O474" s="9"/>
      <c r="P474" s="9"/>
      <c r="Q474" s="9"/>
      <c r="R474" s="9"/>
    </row>
    <row r="475" ht="14.25" customHeight="1">
      <c r="A475" s="9"/>
      <c r="C475" s="9"/>
      <c r="D475" s="9"/>
      <c r="F475" s="9"/>
      <c r="G475" s="9"/>
      <c r="H475" s="9"/>
      <c r="I475" s="9"/>
      <c r="J475" s="9"/>
      <c r="K475" s="9"/>
      <c r="L475" s="9"/>
      <c r="M475" s="9"/>
      <c r="N475" s="9"/>
      <c r="O475" s="9"/>
      <c r="P475" s="9"/>
      <c r="Q475" s="9"/>
      <c r="R475" s="9"/>
    </row>
    <row r="476" ht="14.25" customHeight="1">
      <c r="A476" s="9"/>
      <c r="C476" s="9"/>
      <c r="D476" s="9"/>
      <c r="F476" s="9"/>
      <c r="G476" s="9"/>
      <c r="H476" s="9"/>
      <c r="I476" s="9"/>
      <c r="J476" s="9"/>
      <c r="K476" s="9"/>
      <c r="L476" s="9"/>
      <c r="M476" s="9"/>
      <c r="N476" s="9"/>
      <c r="O476" s="9"/>
      <c r="P476" s="9"/>
      <c r="Q476" s="9"/>
      <c r="R476" s="9"/>
    </row>
    <row r="477" ht="14.25" customHeight="1">
      <c r="A477" s="9"/>
      <c r="C477" s="9"/>
      <c r="D477" s="9"/>
      <c r="F477" s="9"/>
      <c r="G477" s="9"/>
      <c r="H477" s="9"/>
      <c r="I477" s="9"/>
      <c r="J477" s="9"/>
      <c r="K477" s="9"/>
      <c r="L477" s="9"/>
      <c r="M477" s="9"/>
      <c r="N477" s="9"/>
      <c r="O477" s="9"/>
      <c r="P477" s="9"/>
      <c r="Q477" s="9"/>
      <c r="R477" s="9"/>
    </row>
    <row r="478" ht="14.25" customHeight="1">
      <c r="A478" s="9"/>
      <c r="C478" s="9"/>
      <c r="D478" s="9"/>
      <c r="F478" s="9"/>
      <c r="G478" s="9"/>
      <c r="H478" s="9"/>
      <c r="I478" s="9"/>
      <c r="J478" s="9"/>
      <c r="K478" s="9"/>
      <c r="L478" s="9"/>
      <c r="M478" s="9"/>
      <c r="N478" s="9"/>
      <c r="O478" s="9"/>
      <c r="P478" s="9"/>
      <c r="Q478" s="9"/>
      <c r="R478" s="9"/>
    </row>
    <row r="479" ht="14.25" customHeight="1">
      <c r="A479" s="9"/>
      <c r="C479" s="9"/>
      <c r="D479" s="9"/>
      <c r="F479" s="9"/>
      <c r="G479" s="9"/>
      <c r="H479" s="9"/>
      <c r="I479" s="9"/>
      <c r="J479" s="9"/>
      <c r="K479" s="9"/>
      <c r="L479" s="9"/>
      <c r="M479" s="9"/>
      <c r="N479" s="9"/>
      <c r="O479" s="9"/>
      <c r="P479" s="9"/>
      <c r="Q479" s="9"/>
      <c r="R479" s="9"/>
    </row>
    <row r="480" ht="14.25" customHeight="1">
      <c r="A480" s="9"/>
      <c r="C480" s="9"/>
      <c r="D480" s="9"/>
      <c r="F480" s="9"/>
      <c r="G480" s="9"/>
      <c r="H480" s="9"/>
      <c r="I480" s="9"/>
      <c r="J480" s="9"/>
      <c r="K480" s="9"/>
      <c r="L480" s="9"/>
      <c r="M480" s="9"/>
      <c r="N480" s="9"/>
      <c r="O480" s="9"/>
      <c r="P480" s="9"/>
      <c r="Q480" s="9"/>
      <c r="R480" s="9"/>
    </row>
    <row r="481" ht="14.25" customHeight="1">
      <c r="A481" s="9"/>
      <c r="C481" s="9"/>
      <c r="D481" s="9"/>
      <c r="F481" s="9"/>
      <c r="G481" s="9"/>
      <c r="H481" s="9"/>
      <c r="I481" s="9"/>
      <c r="J481" s="9"/>
      <c r="K481" s="9"/>
      <c r="L481" s="9"/>
      <c r="M481" s="9"/>
      <c r="N481" s="9"/>
      <c r="O481" s="9"/>
      <c r="P481" s="9"/>
      <c r="Q481" s="9"/>
      <c r="R481" s="9"/>
    </row>
    <row r="482" ht="14.25" customHeight="1">
      <c r="A482" s="9"/>
      <c r="C482" s="9"/>
      <c r="D482" s="9"/>
      <c r="F482" s="9"/>
      <c r="G482" s="9"/>
      <c r="H482" s="9"/>
      <c r="I482" s="9"/>
      <c r="J482" s="9"/>
      <c r="K482" s="9"/>
      <c r="L482" s="9"/>
      <c r="M482" s="9"/>
      <c r="N482" s="9"/>
      <c r="O482" s="9"/>
      <c r="P482" s="9"/>
      <c r="Q482" s="9"/>
      <c r="R482" s="9"/>
    </row>
    <row r="483" ht="14.25" customHeight="1">
      <c r="A483" s="9"/>
      <c r="C483" s="9"/>
      <c r="D483" s="9"/>
      <c r="F483" s="9"/>
      <c r="G483" s="9"/>
      <c r="H483" s="9"/>
      <c r="I483" s="9"/>
      <c r="J483" s="9"/>
      <c r="K483" s="9"/>
      <c r="L483" s="9"/>
      <c r="M483" s="9"/>
      <c r="N483" s="9"/>
      <c r="O483" s="9"/>
      <c r="P483" s="9"/>
      <c r="Q483" s="9"/>
      <c r="R483" s="9"/>
    </row>
    <row r="484" ht="14.25" customHeight="1">
      <c r="A484" s="9"/>
      <c r="C484" s="9"/>
      <c r="D484" s="9"/>
      <c r="F484" s="9"/>
      <c r="G484" s="9"/>
      <c r="H484" s="9"/>
      <c r="I484" s="9"/>
      <c r="J484" s="9"/>
      <c r="K484" s="9"/>
      <c r="L484" s="9"/>
      <c r="M484" s="9"/>
      <c r="N484" s="9"/>
      <c r="O484" s="9"/>
      <c r="P484" s="9"/>
      <c r="Q484" s="9"/>
      <c r="R484" s="9"/>
    </row>
    <row r="485" ht="14.25" customHeight="1">
      <c r="A485" s="9"/>
      <c r="C485" s="9"/>
      <c r="D485" s="9"/>
      <c r="F485" s="9"/>
      <c r="G485" s="9"/>
      <c r="H485" s="9"/>
      <c r="I485" s="9"/>
      <c r="J485" s="9"/>
      <c r="K485" s="9"/>
      <c r="L485" s="9"/>
      <c r="M485" s="9"/>
      <c r="N485" s="9"/>
      <c r="O485" s="9"/>
      <c r="P485" s="9"/>
      <c r="Q485" s="9"/>
      <c r="R485" s="9"/>
    </row>
    <row r="486" ht="14.25" customHeight="1">
      <c r="A486" s="9"/>
      <c r="C486" s="9"/>
      <c r="D486" s="9"/>
      <c r="F486" s="9"/>
      <c r="G486" s="9"/>
      <c r="H486" s="9"/>
      <c r="I486" s="9"/>
      <c r="J486" s="9"/>
      <c r="K486" s="9"/>
      <c r="L486" s="9"/>
      <c r="M486" s="9"/>
      <c r="N486" s="9"/>
      <c r="O486" s="9"/>
      <c r="P486" s="9"/>
      <c r="Q486" s="9"/>
      <c r="R486" s="9"/>
    </row>
    <row r="487" ht="14.25" customHeight="1">
      <c r="A487" s="9"/>
      <c r="C487" s="9"/>
      <c r="D487" s="9"/>
      <c r="F487" s="9"/>
      <c r="G487" s="9"/>
      <c r="H487" s="9"/>
      <c r="I487" s="9"/>
      <c r="J487" s="9"/>
      <c r="K487" s="9"/>
      <c r="L487" s="9"/>
      <c r="M487" s="9"/>
      <c r="N487" s="9"/>
      <c r="O487" s="9"/>
      <c r="P487" s="9"/>
      <c r="Q487" s="9"/>
      <c r="R487" s="9"/>
    </row>
    <row r="488" ht="14.25" customHeight="1">
      <c r="A488" s="9"/>
      <c r="C488" s="9"/>
      <c r="D488" s="9"/>
      <c r="F488" s="9"/>
      <c r="G488" s="9"/>
      <c r="H488" s="9"/>
      <c r="I488" s="9"/>
      <c r="J488" s="9"/>
      <c r="K488" s="9"/>
      <c r="L488" s="9"/>
      <c r="M488" s="9"/>
      <c r="N488" s="9"/>
      <c r="O488" s="9"/>
      <c r="P488" s="9"/>
      <c r="Q488" s="9"/>
      <c r="R488" s="9"/>
    </row>
    <row r="489" ht="14.25" customHeight="1">
      <c r="A489" s="9"/>
      <c r="C489" s="9"/>
      <c r="D489" s="9"/>
      <c r="F489" s="9"/>
      <c r="G489" s="9"/>
      <c r="H489" s="9"/>
      <c r="I489" s="9"/>
      <c r="J489" s="9"/>
      <c r="K489" s="9"/>
      <c r="L489" s="9"/>
      <c r="M489" s="9"/>
      <c r="N489" s="9"/>
      <c r="O489" s="9"/>
      <c r="P489" s="9"/>
      <c r="Q489" s="9"/>
      <c r="R489" s="9"/>
    </row>
    <row r="490" ht="14.25" customHeight="1">
      <c r="A490" s="9"/>
      <c r="C490" s="9"/>
      <c r="D490" s="9"/>
      <c r="F490" s="9"/>
      <c r="G490" s="9"/>
      <c r="H490" s="9"/>
      <c r="I490" s="9"/>
      <c r="J490" s="9"/>
      <c r="K490" s="9"/>
      <c r="L490" s="9"/>
      <c r="M490" s="9"/>
      <c r="N490" s="9"/>
      <c r="O490" s="9"/>
      <c r="P490" s="9"/>
      <c r="Q490" s="9"/>
      <c r="R490" s="9"/>
    </row>
    <row r="491" ht="14.25" customHeight="1">
      <c r="A491" s="9"/>
      <c r="C491" s="9"/>
      <c r="D491" s="9"/>
      <c r="F491" s="9"/>
      <c r="G491" s="9"/>
      <c r="H491" s="9"/>
      <c r="I491" s="9"/>
      <c r="J491" s="9"/>
      <c r="K491" s="9"/>
      <c r="L491" s="9"/>
      <c r="M491" s="9"/>
      <c r="N491" s="9"/>
      <c r="O491" s="9"/>
      <c r="P491" s="9"/>
      <c r="Q491" s="9"/>
      <c r="R491" s="9"/>
    </row>
    <row r="492" ht="14.25" customHeight="1">
      <c r="A492" s="9"/>
      <c r="C492" s="9"/>
      <c r="D492" s="9"/>
      <c r="F492" s="9"/>
      <c r="G492" s="9"/>
      <c r="H492" s="9"/>
      <c r="I492" s="9"/>
      <c r="J492" s="9"/>
      <c r="K492" s="9"/>
      <c r="L492" s="9"/>
      <c r="M492" s="9"/>
      <c r="N492" s="9"/>
      <c r="O492" s="9"/>
      <c r="P492" s="9"/>
      <c r="Q492" s="9"/>
      <c r="R492" s="9"/>
    </row>
    <row r="493" ht="14.25" customHeight="1">
      <c r="A493" s="9"/>
      <c r="C493" s="9"/>
      <c r="D493" s="9"/>
      <c r="F493" s="9"/>
      <c r="G493" s="9"/>
      <c r="H493" s="9"/>
      <c r="I493" s="9"/>
      <c r="J493" s="9"/>
      <c r="K493" s="9"/>
      <c r="L493" s="9"/>
      <c r="M493" s="9"/>
      <c r="N493" s="9"/>
      <c r="O493" s="9"/>
      <c r="P493" s="9"/>
      <c r="Q493" s="9"/>
      <c r="R493" s="9"/>
    </row>
    <row r="494" ht="14.25" customHeight="1">
      <c r="A494" s="9"/>
      <c r="C494" s="9"/>
      <c r="D494" s="9"/>
      <c r="F494" s="9"/>
      <c r="G494" s="9"/>
      <c r="H494" s="9"/>
      <c r="I494" s="9"/>
      <c r="J494" s="9"/>
      <c r="K494" s="9"/>
      <c r="L494" s="9"/>
      <c r="M494" s="9"/>
      <c r="N494" s="9"/>
      <c r="O494" s="9"/>
      <c r="P494" s="9"/>
      <c r="Q494" s="9"/>
      <c r="R494" s="9"/>
    </row>
    <row r="495" ht="14.25" customHeight="1">
      <c r="A495" s="9"/>
      <c r="C495" s="9"/>
      <c r="D495" s="9"/>
      <c r="F495" s="9"/>
      <c r="G495" s="9"/>
      <c r="H495" s="9"/>
      <c r="I495" s="9"/>
      <c r="J495" s="9"/>
      <c r="K495" s="9"/>
      <c r="L495" s="9"/>
      <c r="M495" s="9"/>
      <c r="N495" s="9"/>
      <c r="O495" s="9"/>
      <c r="P495" s="9"/>
      <c r="Q495" s="9"/>
      <c r="R495" s="9"/>
    </row>
    <row r="496" ht="14.25" customHeight="1">
      <c r="A496" s="9"/>
      <c r="C496" s="9"/>
      <c r="D496" s="9"/>
      <c r="F496" s="9"/>
      <c r="G496" s="9"/>
      <c r="H496" s="9"/>
      <c r="I496" s="9"/>
      <c r="J496" s="9"/>
      <c r="K496" s="9"/>
      <c r="L496" s="9"/>
      <c r="M496" s="9"/>
      <c r="N496" s="9"/>
      <c r="O496" s="9"/>
      <c r="P496" s="9"/>
      <c r="Q496" s="9"/>
      <c r="R496" s="9"/>
    </row>
    <row r="497" ht="14.25" customHeight="1">
      <c r="A497" s="9"/>
      <c r="C497" s="9"/>
      <c r="D497" s="9"/>
      <c r="F497" s="9"/>
      <c r="G497" s="9"/>
      <c r="H497" s="9"/>
      <c r="I497" s="9"/>
      <c r="J497" s="9"/>
      <c r="K497" s="9"/>
      <c r="L497" s="9"/>
      <c r="M497" s="9"/>
      <c r="N497" s="9"/>
      <c r="O497" s="9"/>
      <c r="P497" s="9"/>
      <c r="Q497" s="9"/>
      <c r="R497" s="9"/>
    </row>
    <row r="498" ht="14.25" customHeight="1">
      <c r="A498" s="9"/>
      <c r="C498" s="9"/>
      <c r="D498" s="9"/>
      <c r="F498" s="9"/>
      <c r="G498" s="9"/>
      <c r="H498" s="9"/>
      <c r="I498" s="9"/>
      <c r="J498" s="9"/>
      <c r="K498" s="9"/>
      <c r="L498" s="9"/>
      <c r="M498" s="9"/>
      <c r="N498" s="9"/>
      <c r="O498" s="9"/>
      <c r="P498" s="9"/>
      <c r="Q498" s="9"/>
      <c r="R498" s="9"/>
    </row>
    <row r="499" ht="14.25" customHeight="1">
      <c r="A499" s="9"/>
      <c r="C499" s="9"/>
      <c r="D499" s="9"/>
      <c r="F499" s="9"/>
      <c r="G499" s="9"/>
      <c r="H499" s="9"/>
      <c r="I499" s="9"/>
      <c r="J499" s="9"/>
      <c r="K499" s="9"/>
      <c r="L499" s="9"/>
      <c r="M499" s="9"/>
      <c r="N499" s="9"/>
      <c r="O499" s="9"/>
      <c r="P499" s="9"/>
      <c r="Q499" s="9"/>
      <c r="R499" s="9"/>
    </row>
    <row r="500" ht="14.25" customHeight="1">
      <c r="A500" s="9"/>
      <c r="C500" s="9"/>
      <c r="D500" s="9"/>
      <c r="F500" s="9"/>
      <c r="G500" s="9"/>
      <c r="H500" s="9"/>
      <c r="I500" s="9"/>
      <c r="J500" s="9"/>
      <c r="K500" s="9"/>
      <c r="L500" s="9"/>
      <c r="M500" s="9"/>
      <c r="N500" s="9"/>
      <c r="O500" s="9"/>
      <c r="P500" s="9"/>
      <c r="Q500" s="9"/>
      <c r="R500" s="9"/>
    </row>
    <row r="501" ht="14.25" customHeight="1">
      <c r="A501" s="9"/>
      <c r="C501" s="9"/>
      <c r="D501" s="9"/>
      <c r="F501" s="9"/>
      <c r="G501" s="9"/>
      <c r="H501" s="9"/>
      <c r="I501" s="9"/>
      <c r="J501" s="9"/>
      <c r="K501" s="9"/>
      <c r="L501" s="9"/>
      <c r="M501" s="9"/>
      <c r="N501" s="9"/>
      <c r="O501" s="9"/>
      <c r="P501" s="9"/>
      <c r="Q501" s="9"/>
      <c r="R501" s="9"/>
    </row>
    <row r="502" ht="14.25" customHeight="1">
      <c r="A502" s="9"/>
      <c r="C502" s="9"/>
      <c r="D502" s="9"/>
      <c r="F502" s="9"/>
      <c r="G502" s="9"/>
      <c r="H502" s="9"/>
      <c r="I502" s="9"/>
      <c r="J502" s="9"/>
      <c r="K502" s="9"/>
      <c r="L502" s="9"/>
      <c r="M502" s="9"/>
      <c r="N502" s="9"/>
      <c r="O502" s="9"/>
      <c r="P502" s="9"/>
      <c r="Q502" s="9"/>
      <c r="R502" s="9"/>
    </row>
    <row r="503" ht="14.25" customHeight="1">
      <c r="A503" s="9"/>
      <c r="C503" s="9"/>
      <c r="D503" s="9"/>
      <c r="F503" s="9"/>
      <c r="G503" s="9"/>
      <c r="H503" s="9"/>
      <c r="I503" s="9"/>
      <c r="J503" s="9"/>
      <c r="K503" s="9"/>
      <c r="L503" s="9"/>
      <c r="M503" s="9"/>
      <c r="N503" s="9"/>
      <c r="O503" s="9"/>
      <c r="P503" s="9"/>
      <c r="Q503" s="9"/>
      <c r="R503" s="9"/>
    </row>
    <row r="504" ht="14.25" customHeight="1">
      <c r="A504" s="9"/>
      <c r="C504" s="9"/>
      <c r="D504" s="9"/>
      <c r="F504" s="9"/>
      <c r="G504" s="9"/>
      <c r="H504" s="9"/>
      <c r="I504" s="9"/>
      <c r="J504" s="9"/>
      <c r="K504" s="9"/>
      <c r="L504" s="9"/>
      <c r="M504" s="9"/>
      <c r="N504" s="9"/>
      <c r="O504" s="9"/>
      <c r="P504" s="9"/>
      <c r="Q504" s="9"/>
      <c r="R504" s="9"/>
    </row>
    <row r="505" ht="14.25" customHeight="1">
      <c r="A505" s="9"/>
      <c r="C505" s="9"/>
      <c r="D505" s="9"/>
      <c r="F505" s="9"/>
      <c r="G505" s="9"/>
      <c r="H505" s="9"/>
      <c r="I505" s="9"/>
      <c r="J505" s="9"/>
      <c r="K505" s="9"/>
      <c r="L505" s="9"/>
      <c r="M505" s="9"/>
      <c r="N505" s="9"/>
      <c r="O505" s="9"/>
      <c r="P505" s="9"/>
      <c r="Q505" s="9"/>
      <c r="R505" s="9"/>
    </row>
    <row r="506" ht="14.25" customHeight="1">
      <c r="A506" s="9"/>
      <c r="C506" s="9"/>
      <c r="D506" s="9"/>
      <c r="F506" s="9"/>
      <c r="G506" s="9"/>
      <c r="H506" s="9"/>
      <c r="I506" s="9"/>
      <c r="J506" s="9"/>
      <c r="K506" s="9"/>
      <c r="L506" s="9"/>
      <c r="M506" s="9"/>
      <c r="N506" s="9"/>
      <c r="O506" s="9"/>
      <c r="P506" s="9"/>
      <c r="Q506" s="9"/>
      <c r="R506" s="9"/>
    </row>
    <row r="507" ht="14.25" customHeight="1">
      <c r="A507" s="9"/>
      <c r="C507" s="9"/>
      <c r="D507" s="9"/>
      <c r="F507" s="9"/>
      <c r="G507" s="9"/>
      <c r="H507" s="9"/>
      <c r="I507" s="9"/>
      <c r="J507" s="9"/>
      <c r="K507" s="9"/>
      <c r="L507" s="9"/>
      <c r="M507" s="9"/>
      <c r="N507" s="9"/>
      <c r="O507" s="9"/>
      <c r="P507" s="9"/>
      <c r="Q507" s="9"/>
      <c r="R507" s="9"/>
    </row>
    <row r="508" ht="14.25" customHeight="1">
      <c r="A508" s="9"/>
      <c r="C508" s="9"/>
      <c r="D508" s="9"/>
      <c r="F508" s="9"/>
      <c r="G508" s="9"/>
      <c r="H508" s="9"/>
      <c r="I508" s="9"/>
      <c r="J508" s="9"/>
      <c r="K508" s="9"/>
      <c r="L508" s="9"/>
      <c r="M508" s="9"/>
      <c r="N508" s="9"/>
      <c r="O508" s="9"/>
      <c r="P508" s="9"/>
      <c r="Q508" s="9"/>
      <c r="R508" s="9"/>
    </row>
    <row r="509" ht="14.25" customHeight="1">
      <c r="A509" s="9"/>
      <c r="C509" s="9"/>
      <c r="D509" s="9"/>
      <c r="F509" s="9"/>
      <c r="G509" s="9"/>
      <c r="H509" s="9"/>
      <c r="I509" s="9"/>
      <c r="J509" s="9"/>
      <c r="K509" s="9"/>
      <c r="L509" s="9"/>
      <c r="M509" s="9"/>
      <c r="N509" s="9"/>
      <c r="O509" s="9"/>
      <c r="P509" s="9"/>
      <c r="Q509" s="9"/>
      <c r="R509" s="9"/>
    </row>
    <row r="510" ht="14.25" customHeight="1">
      <c r="A510" s="9"/>
      <c r="C510" s="9"/>
      <c r="D510" s="9"/>
      <c r="F510" s="9"/>
      <c r="G510" s="9"/>
      <c r="H510" s="9"/>
      <c r="I510" s="9"/>
      <c r="J510" s="9"/>
      <c r="K510" s="9"/>
      <c r="L510" s="9"/>
      <c r="M510" s="9"/>
      <c r="N510" s="9"/>
      <c r="O510" s="9"/>
      <c r="P510" s="9"/>
      <c r="Q510" s="9"/>
      <c r="R510" s="9"/>
    </row>
    <row r="511" ht="14.25" customHeight="1">
      <c r="A511" s="9"/>
      <c r="C511" s="9"/>
      <c r="D511" s="9"/>
      <c r="F511" s="9"/>
      <c r="G511" s="9"/>
      <c r="H511" s="9"/>
      <c r="I511" s="9"/>
      <c r="J511" s="9"/>
      <c r="K511" s="9"/>
      <c r="L511" s="9"/>
      <c r="M511" s="9"/>
      <c r="N511" s="9"/>
      <c r="O511" s="9"/>
      <c r="P511" s="9"/>
      <c r="Q511" s="9"/>
      <c r="R511" s="9"/>
    </row>
    <row r="512" ht="14.25" customHeight="1">
      <c r="A512" s="9"/>
      <c r="C512" s="9"/>
      <c r="D512" s="9"/>
      <c r="F512" s="9"/>
      <c r="G512" s="9"/>
      <c r="H512" s="9"/>
      <c r="I512" s="9"/>
      <c r="J512" s="9"/>
      <c r="K512" s="9"/>
      <c r="L512" s="9"/>
      <c r="M512" s="9"/>
      <c r="N512" s="9"/>
      <c r="O512" s="9"/>
      <c r="P512" s="9"/>
      <c r="Q512" s="9"/>
      <c r="R512" s="9"/>
    </row>
    <row r="513" ht="14.25" customHeight="1">
      <c r="A513" s="9"/>
      <c r="C513" s="9"/>
      <c r="D513" s="9"/>
      <c r="F513" s="9"/>
      <c r="G513" s="9"/>
      <c r="H513" s="9"/>
      <c r="I513" s="9"/>
      <c r="J513" s="9"/>
      <c r="K513" s="9"/>
      <c r="L513" s="9"/>
      <c r="M513" s="9"/>
      <c r="N513" s="9"/>
      <c r="O513" s="9"/>
      <c r="P513" s="9"/>
      <c r="Q513" s="9"/>
      <c r="R513" s="9"/>
    </row>
    <row r="514" ht="14.25" customHeight="1">
      <c r="A514" s="9"/>
      <c r="C514" s="9"/>
      <c r="D514" s="9"/>
      <c r="F514" s="9"/>
      <c r="G514" s="9"/>
      <c r="H514" s="9"/>
      <c r="I514" s="9"/>
      <c r="J514" s="9"/>
      <c r="K514" s="9"/>
      <c r="L514" s="9"/>
      <c r="M514" s="9"/>
      <c r="N514" s="9"/>
      <c r="O514" s="9"/>
      <c r="P514" s="9"/>
      <c r="Q514" s="9"/>
      <c r="R514" s="9"/>
    </row>
    <row r="515" ht="14.25" customHeight="1">
      <c r="A515" s="9"/>
      <c r="C515" s="9"/>
      <c r="D515" s="9"/>
      <c r="F515" s="9"/>
      <c r="G515" s="9"/>
      <c r="H515" s="9"/>
      <c r="I515" s="9"/>
      <c r="J515" s="9"/>
      <c r="K515" s="9"/>
      <c r="L515" s="9"/>
      <c r="M515" s="9"/>
      <c r="N515" s="9"/>
      <c r="O515" s="9"/>
      <c r="P515" s="9"/>
      <c r="Q515" s="9"/>
      <c r="R515" s="9"/>
    </row>
    <row r="516" ht="14.25" customHeight="1">
      <c r="A516" s="9"/>
      <c r="C516" s="9"/>
      <c r="D516" s="9"/>
      <c r="F516" s="9"/>
      <c r="G516" s="9"/>
      <c r="H516" s="9"/>
      <c r="I516" s="9"/>
      <c r="J516" s="9"/>
      <c r="K516" s="9"/>
      <c r="L516" s="9"/>
      <c r="M516" s="9"/>
      <c r="N516" s="9"/>
      <c r="O516" s="9"/>
      <c r="P516" s="9"/>
      <c r="Q516" s="9"/>
      <c r="R516" s="9"/>
    </row>
    <row r="517" ht="14.25" customHeight="1">
      <c r="A517" s="9"/>
      <c r="C517" s="9"/>
      <c r="D517" s="9"/>
      <c r="F517" s="9"/>
      <c r="G517" s="9"/>
      <c r="H517" s="9"/>
      <c r="I517" s="9"/>
      <c r="J517" s="9"/>
      <c r="K517" s="9"/>
      <c r="L517" s="9"/>
      <c r="M517" s="9"/>
      <c r="N517" s="9"/>
      <c r="O517" s="9"/>
      <c r="P517" s="9"/>
      <c r="Q517" s="9"/>
      <c r="R517" s="9"/>
    </row>
    <row r="518" ht="14.25" customHeight="1">
      <c r="A518" s="9"/>
      <c r="C518" s="9"/>
      <c r="D518" s="9"/>
      <c r="F518" s="9"/>
      <c r="G518" s="9"/>
      <c r="H518" s="9"/>
      <c r="I518" s="9"/>
      <c r="J518" s="9"/>
      <c r="K518" s="9"/>
      <c r="L518" s="9"/>
      <c r="M518" s="9"/>
      <c r="N518" s="9"/>
      <c r="O518" s="9"/>
      <c r="P518" s="9"/>
      <c r="Q518" s="9"/>
      <c r="R518" s="9"/>
    </row>
    <row r="519" ht="14.25" customHeight="1">
      <c r="A519" s="9"/>
      <c r="C519" s="9"/>
      <c r="D519" s="9"/>
      <c r="F519" s="9"/>
      <c r="G519" s="9"/>
      <c r="H519" s="9"/>
      <c r="I519" s="9"/>
      <c r="J519" s="9"/>
      <c r="K519" s="9"/>
      <c r="L519" s="9"/>
      <c r="M519" s="9"/>
      <c r="N519" s="9"/>
      <c r="O519" s="9"/>
      <c r="P519" s="9"/>
      <c r="Q519" s="9"/>
      <c r="R519" s="9"/>
    </row>
    <row r="520" ht="14.25" customHeight="1">
      <c r="A520" s="9"/>
      <c r="C520" s="9"/>
      <c r="D520" s="9"/>
      <c r="F520" s="9"/>
      <c r="G520" s="9"/>
      <c r="H520" s="9"/>
      <c r="I520" s="9"/>
      <c r="J520" s="9"/>
      <c r="K520" s="9"/>
      <c r="L520" s="9"/>
      <c r="M520" s="9"/>
      <c r="N520" s="9"/>
      <c r="O520" s="9"/>
      <c r="P520" s="9"/>
      <c r="Q520" s="9"/>
      <c r="R520" s="9"/>
    </row>
    <row r="521" ht="14.25" customHeight="1">
      <c r="A521" s="9"/>
      <c r="C521" s="9"/>
      <c r="D521" s="9"/>
      <c r="F521" s="9"/>
      <c r="G521" s="9"/>
      <c r="H521" s="9"/>
      <c r="I521" s="9"/>
      <c r="J521" s="9"/>
      <c r="K521" s="9"/>
      <c r="L521" s="9"/>
      <c r="M521" s="9"/>
      <c r="N521" s="9"/>
      <c r="O521" s="9"/>
      <c r="P521" s="9"/>
      <c r="Q521" s="9"/>
      <c r="R521" s="9"/>
    </row>
    <row r="522" ht="14.25" customHeight="1">
      <c r="A522" s="9"/>
      <c r="C522" s="9"/>
      <c r="D522" s="9"/>
      <c r="F522" s="9"/>
      <c r="G522" s="9"/>
      <c r="H522" s="9"/>
      <c r="I522" s="9"/>
      <c r="J522" s="9"/>
      <c r="K522" s="9"/>
      <c r="L522" s="9"/>
      <c r="M522" s="9"/>
      <c r="N522" s="9"/>
      <c r="O522" s="9"/>
      <c r="P522" s="9"/>
      <c r="Q522" s="9"/>
      <c r="R522" s="9"/>
    </row>
    <row r="523" ht="14.25" customHeight="1">
      <c r="A523" s="9"/>
      <c r="C523" s="9"/>
      <c r="D523" s="9"/>
      <c r="F523" s="9"/>
      <c r="G523" s="9"/>
      <c r="H523" s="9"/>
      <c r="I523" s="9"/>
      <c r="J523" s="9"/>
      <c r="K523" s="9"/>
      <c r="L523" s="9"/>
      <c r="M523" s="9"/>
      <c r="N523" s="9"/>
      <c r="O523" s="9"/>
      <c r="P523" s="9"/>
      <c r="Q523" s="9"/>
      <c r="R523" s="9"/>
    </row>
    <row r="524" ht="14.25" customHeight="1">
      <c r="A524" s="9"/>
      <c r="C524" s="9"/>
      <c r="D524" s="9"/>
      <c r="F524" s="9"/>
      <c r="G524" s="9"/>
      <c r="H524" s="9"/>
      <c r="I524" s="9"/>
      <c r="J524" s="9"/>
      <c r="K524" s="9"/>
      <c r="L524" s="9"/>
      <c r="M524" s="9"/>
      <c r="N524" s="9"/>
      <c r="O524" s="9"/>
      <c r="P524" s="9"/>
      <c r="Q524" s="9"/>
      <c r="R524" s="9"/>
    </row>
    <row r="525" ht="14.25" customHeight="1">
      <c r="A525" s="9"/>
      <c r="C525" s="9"/>
      <c r="D525" s="9"/>
      <c r="F525" s="9"/>
      <c r="G525" s="9"/>
      <c r="H525" s="9"/>
      <c r="I525" s="9"/>
      <c r="J525" s="9"/>
      <c r="K525" s="9"/>
      <c r="L525" s="9"/>
      <c r="M525" s="9"/>
      <c r="N525" s="9"/>
      <c r="O525" s="9"/>
      <c r="P525" s="9"/>
      <c r="Q525" s="9"/>
      <c r="R525" s="9"/>
    </row>
    <row r="526" ht="14.25" customHeight="1">
      <c r="A526" s="9"/>
      <c r="C526" s="9"/>
      <c r="D526" s="9"/>
      <c r="F526" s="9"/>
      <c r="G526" s="9"/>
      <c r="H526" s="9"/>
      <c r="I526" s="9"/>
      <c r="J526" s="9"/>
      <c r="K526" s="9"/>
      <c r="L526" s="9"/>
      <c r="M526" s="9"/>
      <c r="N526" s="9"/>
      <c r="O526" s="9"/>
      <c r="P526" s="9"/>
      <c r="Q526" s="9"/>
      <c r="R526" s="9"/>
    </row>
    <row r="527" ht="14.25" customHeight="1">
      <c r="A527" s="9"/>
      <c r="C527" s="9"/>
      <c r="D527" s="9"/>
      <c r="F527" s="9"/>
      <c r="G527" s="9"/>
      <c r="H527" s="9"/>
      <c r="I527" s="9"/>
      <c r="J527" s="9"/>
      <c r="K527" s="9"/>
      <c r="L527" s="9"/>
      <c r="M527" s="9"/>
      <c r="N527" s="9"/>
      <c r="O527" s="9"/>
      <c r="P527" s="9"/>
      <c r="Q527" s="9"/>
      <c r="R527" s="9"/>
    </row>
    <row r="528" ht="14.25" customHeight="1">
      <c r="A528" s="9"/>
      <c r="C528" s="9"/>
      <c r="D528" s="9"/>
      <c r="F528" s="9"/>
      <c r="G528" s="9"/>
      <c r="H528" s="9"/>
      <c r="I528" s="9"/>
      <c r="J528" s="9"/>
      <c r="K528" s="9"/>
      <c r="L528" s="9"/>
      <c r="M528" s="9"/>
      <c r="N528" s="9"/>
      <c r="O528" s="9"/>
      <c r="P528" s="9"/>
      <c r="Q528" s="9"/>
      <c r="R528" s="9"/>
    </row>
    <row r="529" ht="14.25" customHeight="1">
      <c r="A529" s="9"/>
      <c r="C529" s="9"/>
      <c r="D529" s="9"/>
      <c r="F529" s="9"/>
      <c r="G529" s="9"/>
      <c r="H529" s="9"/>
      <c r="I529" s="9"/>
      <c r="J529" s="9"/>
      <c r="K529" s="9"/>
      <c r="L529" s="9"/>
      <c r="M529" s="9"/>
      <c r="N529" s="9"/>
      <c r="O529" s="9"/>
      <c r="P529" s="9"/>
      <c r="Q529" s="9"/>
      <c r="R529" s="9"/>
    </row>
    <row r="530" ht="14.25" customHeight="1">
      <c r="A530" s="9"/>
      <c r="C530" s="9"/>
      <c r="D530" s="9"/>
      <c r="F530" s="9"/>
      <c r="G530" s="9"/>
      <c r="H530" s="9"/>
      <c r="I530" s="9"/>
      <c r="J530" s="9"/>
      <c r="K530" s="9"/>
      <c r="L530" s="9"/>
      <c r="M530" s="9"/>
      <c r="N530" s="9"/>
      <c r="O530" s="9"/>
      <c r="P530" s="9"/>
      <c r="Q530" s="9"/>
      <c r="R530" s="9"/>
    </row>
    <row r="531" ht="14.25" customHeight="1">
      <c r="A531" s="9"/>
      <c r="C531" s="9"/>
      <c r="D531" s="9"/>
      <c r="F531" s="9"/>
      <c r="G531" s="9"/>
      <c r="H531" s="9"/>
      <c r="I531" s="9"/>
      <c r="J531" s="9"/>
      <c r="K531" s="9"/>
      <c r="L531" s="9"/>
      <c r="M531" s="9"/>
      <c r="N531" s="9"/>
      <c r="O531" s="9"/>
      <c r="P531" s="9"/>
      <c r="Q531" s="9"/>
      <c r="R531" s="9"/>
    </row>
    <row r="532" ht="14.25" customHeight="1">
      <c r="A532" s="9"/>
      <c r="C532" s="9"/>
      <c r="D532" s="9"/>
      <c r="F532" s="9"/>
      <c r="G532" s="9"/>
      <c r="H532" s="9"/>
      <c r="I532" s="9"/>
      <c r="J532" s="9"/>
      <c r="K532" s="9"/>
      <c r="L532" s="9"/>
      <c r="M532" s="9"/>
      <c r="N532" s="9"/>
      <c r="O532" s="9"/>
      <c r="P532" s="9"/>
      <c r="Q532" s="9"/>
      <c r="R532" s="9"/>
    </row>
    <row r="533" ht="14.25" customHeight="1">
      <c r="A533" s="9"/>
      <c r="C533" s="9"/>
      <c r="D533" s="9"/>
      <c r="F533" s="9"/>
      <c r="G533" s="9"/>
      <c r="H533" s="9"/>
      <c r="I533" s="9"/>
      <c r="J533" s="9"/>
      <c r="K533" s="9"/>
      <c r="L533" s="9"/>
      <c r="M533" s="9"/>
      <c r="N533" s="9"/>
      <c r="O533" s="9"/>
      <c r="P533" s="9"/>
      <c r="Q533" s="9"/>
      <c r="R533" s="9"/>
    </row>
    <row r="534" ht="14.25" customHeight="1">
      <c r="A534" s="9"/>
      <c r="C534" s="9"/>
      <c r="D534" s="9"/>
      <c r="F534" s="9"/>
      <c r="G534" s="9"/>
      <c r="H534" s="9"/>
      <c r="I534" s="9"/>
      <c r="J534" s="9"/>
      <c r="K534" s="9"/>
      <c r="L534" s="9"/>
      <c r="M534" s="9"/>
      <c r="N534" s="9"/>
      <c r="O534" s="9"/>
      <c r="P534" s="9"/>
      <c r="Q534" s="9"/>
      <c r="R534" s="9"/>
    </row>
    <row r="535" ht="14.25" customHeight="1">
      <c r="A535" s="9"/>
      <c r="C535" s="9"/>
      <c r="D535" s="9"/>
      <c r="F535" s="9"/>
      <c r="G535" s="9"/>
      <c r="H535" s="9"/>
      <c r="I535" s="9"/>
      <c r="J535" s="9"/>
      <c r="K535" s="9"/>
      <c r="L535" s="9"/>
      <c r="M535" s="9"/>
      <c r="N535" s="9"/>
      <c r="O535" s="9"/>
      <c r="P535" s="9"/>
      <c r="Q535" s="9"/>
      <c r="R535" s="9"/>
    </row>
    <row r="536" ht="14.25" customHeight="1">
      <c r="A536" s="9"/>
      <c r="C536" s="9"/>
      <c r="D536" s="9"/>
      <c r="F536" s="9"/>
      <c r="G536" s="9"/>
      <c r="H536" s="9"/>
      <c r="I536" s="9"/>
      <c r="J536" s="9"/>
      <c r="K536" s="9"/>
      <c r="L536" s="9"/>
      <c r="M536" s="9"/>
      <c r="N536" s="9"/>
      <c r="O536" s="9"/>
      <c r="P536" s="9"/>
      <c r="Q536" s="9"/>
      <c r="R536" s="9"/>
    </row>
    <row r="537" ht="14.25" customHeight="1">
      <c r="A537" s="9"/>
      <c r="C537" s="9"/>
      <c r="D537" s="9"/>
      <c r="F537" s="9"/>
      <c r="G537" s="9"/>
      <c r="H537" s="9"/>
      <c r="I537" s="9"/>
      <c r="J537" s="9"/>
      <c r="K537" s="9"/>
      <c r="L537" s="9"/>
      <c r="M537" s="9"/>
      <c r="N537" s="9"/>
      <c r="O537" s="9"/>
      <c r="P537" s="9"/>
      <c r="Q537" s="9"/>
      <c r="R537" s="9"/>
    </row>
    <row r="538" ht="14.25" customHeight="1">
      <c r="A538" s="9"/>
      <c r="C538" s="9"/>
      <c r="D538" s="9"/>
      <c r="F538" s="9"/>
      <c r="G538" s="9"/>
      <c r="H538" s="9"/>
      <c r="I538" s="9"/>
      <c r="J538" s="9"/>
      <c r="K538" s="9"/>
      <c r="L538" s="9"/>
      <c r="M538" s="9"/>
      <c r="N538" s="9"/>
      <c r="O538" s="9"/>
      <c r="P538" s="9"/>
      <c r="Q538" s="9"/>
      <c r="R538" s="9"/>
    </row>
    <row r="539" ht="14.25" customHeight="1">
      <c r="A539" s="9"/>
      <c r="C539" s="9"/>
      <c r="D539" s="9"/>
      <c r="F539" s="9"/>
      <c r="G539" s="9"/>
      <c r="H539" s="9"/>
      <c r="I539" s="9"/>
      <c r="J539" s="9"/>
      <c r="K539" s="9"/>
      <c r="L539" s="9"/>
      <c r="M539" s="9"/>
      <c r="N539" s="9"/>
      <c r="O539" s="9"/>
      <c r="P539" s="9"/>
      <c r="Q539" s="9"/>
      <c r="R539" s="9"/>
    </row>
    <row r="540" ht="14.25" customHeight="1">
      <c r="A540" s="9"/>
      <c r="C540" s="9"/>
      <c r="D540" s="9"/>
      <c r="F540" s="9"/>
      <c r="G540" s="9"/>
      <c r="H540" s="9"/>
      <c r="I540" s="9"/>
      <c r="J540" s="9"/>
      <c r="K540" s="9"/>
      <c r="L540" s="9"/>
      <c r="M540" s="9"/>
      <c r="N540" s="9"/>
      <c r="O540" s="9"/>
      <c r="P540" s="9"/>
      <c r="Q540" s="9"/>
      <c r="R540" s="9"/>
    </row>
    <row r="541" ht="14.25" customHeight="1">
      <c r="A541" s="9"/>
      <c r="C541" s="9"/>
      <c r="D541" s="9"/>
      <c r="F541" s="9"/>
      <c r="G541" s="9"/>
      <c r="H541" s="9"/>
      <c r="I541" s="9"/>
      <c r="J541" s="9"/>
      <c r="K541" s="9"/>
      <c r="L541" s="9"/>
      <c r="M541" s="9"/>
      <c r="N541" s="9"/>
      <c r="O541" s="9"/>
      <c r="P541" s="9"/>
      <c r="Q541" s="9"/>
      <c r="R541" s="9"/>
    </row>
    <row r="542" ht="14.25" customHeight="1">
      <c r="A542" s="9"/>
      <c r="C542" s="9"/>
      <c r="D542" s="9"/>
      <c r="F542" s="9"/>
      <c r="G542" s="9"/>
      <c r="H542" s="9"/>
      <c r="I542" s="9"/>
      <c r="J542" s="9"/>
      <c r="K542" s="9"/>
      <c r="L542" s="9"/>
      <c r="M542" s="9"/>
      <c r="N542" s="9"/>
      <c r="O542" s="9"/>
      <c r="P542" s="9"/>
      <c r="Q542" s="9"/>
      <c r="R542" s="9"/>
    </row>
    <row r="543" ht="14.25" customHeight="1">
      <c r="A543" s="9"/>
      <c r="C543" s="9"/>
      <c r="D543" s="9"/>
      <c r="F543" s="9"/>
      <c r="G543" s="9"/>
      <c r="H543" s="9"/>
      <c r="I543" s="9"/>
      <c r="J543" s="9"/>
      <c r="K543" s="9"/>
      <c r="L543" s="9"/>
      <c r="M543" s="9"/>
      <c r="N543" s="9"/>
      <c r="O543" s="9"/>
      <c r="P543" s="9"/>
      <c r="Q543" s="9"/>
      <c r="R543" s="9"/>
    </row>
    <row r="544" ht="14.25" customHeight="1">
      <c r="A544" s="9"/>
      <c r="C544" s="9"/>
      <c r="D544" s="9"/>
      <c r="F544" s="9"/>
      <c r="G544" s="9"/>
      <c r="H544" s="9"/>
      <c r="I544" s="9"/>
      <c r="J544" s="9"/>
      <c r="K544" s="9"/>
      <c r="L544" s="9"/>
      <c r="M544" s="9"/>
      <c r="N544" s="9"/>
      <c r="O544" s="9"/>
      <c r="P544" s="9"/>
      <c r="Q544" s="9"/>
      <c r="R544" s="9"/>
    </row>
    <row r="545" ht="14.25" customHeight="1">
      <c r="A545" s="9"/>
      <c r="C545" s="9"/>
      <c r="D545" s="9"/>
      <c r="F545" s="9"/>
      <c r="G545" s="9"/>
      <c r="H545" s="9"/>
      <c r="I545" s="9"/>
      <c r="J545" s="9"/>
      <c r="K545" s="9"/>
      <c r="L545" s="9"/>
      <c r="M545" s="9"/>
      <c r="N545" s="9"/>
      <c r="O545" s="9"/>
      <c r="P545" s="9"/>
      <c r="Q545" s="9"/>
      <c r="R545" s="9"/>
    </row>
    <row r="546" ht="14.25" customHeight="1">
      <c r="A546" s="9"/>
      <c r="C546" s="9"/>
      <c r="D546" s="9"/>
      <c r="F546" s="9"/>
      <c r="G546" s="9"/>
      <c r="H546" s="9"/>
      <c r="I546" s="9"/>
      <c r="J546" s="9"/>
      <c r="K546" s="9"/>
      <c r="L546" s="9"/>
      <c r="M546" s="9"/>
      <c r="N546" s="9"/>
      <c r="O546" s="9"/>
      <c r="P546" s="9"/>
      <c r="Q546" s="9"/>
      <c r="R546" s="9"/>
    </row>
    <row r="547" ht="14.25" customHeight="1">
      <c r="A547" s="9"/>
      <c r="C547" s="9"/>
      <c r="D547" s="9"/>
      <c r="F547" s="9"/>
      <c r="G547" s="9"/>
      <c r="H547" s="9"/>
      <c r="I547" s="9"/>
      <c r="J547" s="9"/>
      <c r="K547" s="9"/>
      <c r="L547" s="9"/>
      <c r="M547" s="9"/>
      <c r="N547" s="9"/>
      <c r="O547" s="9"/>
      <c r="P547" s="9"/>
      <c r="Q547" s="9"/>
      <c r="R547" s="9"/>
    </row>
    <row r="548" ht="14.25" customHeight="1">
      <c r="A548" s="9"/>
      <c r="C548" s="9"/>
      <c r="D548" s="9"/>
      <c r="F548" s="9"/>
      <c r="G548" s="9"/>
      <c r="H548" s="9"/>
      <c r="I548" s="9"/>
      <c r="J548" s="9"/>
      <c r="K548" s="9"/>
      <c r="L548" s="9"/>
      <c r="M548" s="9"/>
      <c r="N548" s="9"/>
      <c r="O548" s="9"/>
      <c r="P548" s="9"/>
      <c r="Q548" s="9"/>
      <c r="R548" s="9"/>
    </row>
    <row r="549" ht="14.25" customHeight="1">
      <c r="A549" s="9"/>
      <c r="C549" s="9"/>
      <c r="D549" s="9"/>
      <c r="F549" s="9"/>
      <c r="G549" s="9"/>
      <c r="H549" s="9"/>
      <c r="I549" s="9"/>
      <c r="J549" s="9"/>
      <c r="K549" s="9"/>
      <c r="L549" s="9"/>
      <c r="M549" s="9"/>
      <c r="N549" s="9"/>
      <c r="O549" s="9"/>
      <c r="P549" s="9"/>
      <c r="Q549" s="9"/>
      <c r="R549" s="9"/>
    </row>
    <row r="550" ht="14.25" customHeight="1">
      <c r="A550" s="9"/>
      <c r="C550" s="9"/>
      <c r="D550" s="9"/>
      <c r="F550" s="9"/>
      <c r="G550" s="9"/>
      <c r="H550" s="9"/>
      <c r="I550" s="9"/>
      <c r="J550" s="9"/>
      <c r="K550" s="9"/>
      <c r="L550" s="9"/>
      <c r="M550" s="9"/>
      <c r="N550" s="9"/>
      <c r="O550" s="9"/>
      <c r="P550" s="9"/>
      <c r="Q550" s="9"/>
      <c r="R550" s="9"/>
    </row>
    <row r="551" ht="14.25" customHeight="1">
      <c r="A551" s="9"/>
      <c r="C551" s="9"/>
      <c r="D551" s="9"/>
      <c r="F551" s="9"/>
      <c r="G551" s="9"/>
      <c r="H551" s="9"/>
      <c r="I551" s="9"/>
      <c r="J551" s="9"/>
      <c r="K551" s="9"/>
      <c r="L551" s="9"/>
      <c r="M551" s="9"/>
      <c r="N551" s="9"/>
      <c r="O551" s="9"/>
      <c r="P551" s="9"/>
      <c r="Q551" s="9"/>
      <c r="R551" s="9"/>
    </row>
    <row r="552" ht="14.25" customHeight="1">
      <c r="A552" s="9"/>
      <c r="C552" s="9"/>
      <c r="D552" s="9"/>
      <c r="F552" s="9"/>
      <c r="G552" s="9"/>
      <c r="H552" s="9"/>
      <c r="I552" s="9"/>
      <c r="J552" s="9"/>
      <c r="K552" s="9"/>
      <c r="L552" s="9"/>
      <c r="M552" s="9"/>
      <c r="N552" s="9"/>
      <c r="O552" s="9"/>
      <c r="P552" s="9"/>
      <c r="Q552" s="9"/>
      <c r="R552" s="9"/>
    </row>
    <row r="553" ht="14.25" customHeight="1">
      <c r="A553" s="9"/>
      <c r="C553" s="9"/>
      <c r="D553" s="9"/>
      <c r="F553" s="9"/>
      <c r="G553" s="9"/>
      <c r="H553" s="9"/>
      <c r="I553" s="9"/>
      <c r="J553" s="9"/>
      <c r="K553" s="9"/>
      <c r="L553" s="9"/>
      <c r="M553" s="9"/>
      <c r="N553" s="9"/>
      <c r="O553" s="9"/>
      <c r="P553" s="9"/>
      <c r="Q553" s="9"/>
      <c r="R553" s="9"/>
    </row>
    <row r="554" ht="14.25" customHeight="1">
      <c r="A554" s="9"/>
      <c r="C554" s="9"/>
      <c r="D554" s="9"/>
      <c r="F554" s="9"/>
      <c r="G554" s="9"/>
      <c r="H554" s="9"/>
      <c r="I554" s="9"/>
      <c r="J554" s="9"/>
      <c r="K554" s="9"/>
      <c r="L554" s="9"/>
      <c r="M554" s="9"/>
      <c r="N554" s="9"/>
      <c r="O554" s="9"/>
      <c r="P554" s="9"/>
      <c r="Q554" s="9"/>
      <c r="R554" s="9"/>
    </row>
    <row r="555" ht="14.25" customHeight="1">
      <c r="A555" s="9"/>
      <c r="C555" s="9"/>
      <c r="D555" s="9"/>
      <c r="F555" s="9"/>
      <c r="G555" s="9"/>
      <c r="H555" s="9"/>
      <c r="I555" s="9"/>
      <c r="J555" s="9"/>
      <c r="K555" s="9"/>
      <c r="L555" s="9"/>
      <c r="M555" s="9"/>
      <c r="N555" s="9"/>
      <c r="O555" s="9"/>
      <c r="P555" s="9"/>
      <c r="Q555" s="9"/>
      <c r="R555" s="9"/>
    </row>
    <row r="556" ht="14.25" customHeight="1">
      <c r="A556" s="9"/>
      <c r="C556" s="9"/>
      <c r="D556" s="9"/>
      <c r="F556" s="9"/>
      <c r="G556" s="9"/>
      <c r="H556" s="9"/>
      <c r="I556" s="9"/>
      <c r="J556" s="9"/>
      <c r="K556" s="9"/>
      <c r="L556" s="9"/>
      <c r="M556" s="9"/>
      <c r="N556" s="9"/>
      <c r="O556" s="9"/>
      <c r="P556" s="9"/>
      <c r="Q556" s="9"/>
      <c r="R556" s="9"/>
    </row>
    <row r="557" ht="14.25" customHeight="1">
      <c r="A557" s="9"/>
      <c r="C557" s="9"/>
      <c r="D557" s="9"/>
      <c r="F557" s="9"/>
      <c r="G557" s="9"/>
      <c r="H557" s="9"/>
      <c r="I557" s="9"/>
      <c r="J557" s="9"/>
      <c r="K557" s="9"/>
      <c r="L557" s="9"/>
      <c r="M557" s="9"/>
      <c r="N557" s="9"/>
      <c r="O557" s="9"/>
      <c r="P557" s="9"/>
      <c r="Q557" s="9"/>
      <c r="R557" s="9"/>
    </row>
    <row r="558" ht="14.25" customHeight="1">
      <c r="A558" s="9"/>
      <c r="C558" s="9"/>
      <c r="D558" s="9"/>
      <c r="F558" s="9"/>
      <c r="G558" s="9"/>
      <c r="H558" s="9"/>
      <c r="I558" s="9"/>
      <c r="J558" s="9"/>
      <c r="K558" s="9"/>
      <c r="L558" s="9"/>
      <c r="M558" s="9"/>
      <c r="N558" s="9"/>
      <c r="O558" s="9"/>
      <c r="P558" s="9"/>
      <c r="Q558" s="9"/>
      <c r="R558" s="9"/>
    </row>
    <row r="559" ht="14.25" customHeight="1">
      <c r="A559" s="9"/>
      <c r="C559" s="9"/>
      <c r="D559" s="9"/>
      <c r="F559" s="9"/>
      <c r="G559" s="9"/>
      <c r="H559" s="9"/>
      <c r="I559" s="9"/>
      <c r="J559" s="9"/>
      <c r="K559" s="9"/>
      <c r="L559" s="9"/>
      <c r="M559" s="9"/>
      <c r="N559" s="9"/>
      <c r="O559" s="9"/>
      <c r="P559" s="9"/>
      <c r="Q559" s="9"/>
      <c r="R559" s="9"/>
    </row>
    <row r="560" ht="14.25" customHeight="1">
      <c r="A560" s="9"/>
      <c r="C560" s="9"/>
      <c r="D560" s="9"/>
      <c r="F560" s="9"/>
      <c r="G560" s="9"/>
      <c r="H560" s="9"/>
      <c r="I560" s="9"/>
      <c r="J560" s="9"/>
      <c r="K560" s="9"/>
      <c r="L560" s="9"/>
      <c r="M560" s="9"/>
      <c r="N560" s="9"/>
      <c r="O560" s="9"/>
      <c r="P560" s="9"/>
      <c r="Q560" s="9"/>
      <c r="R560" s="9"/>
    </row>
    <row r="561" ht="14.25" customHeight="1">
      <c r="A561" s="9"/>
      <c r="C561" s="9"/>
      <c r="D561" s="9"/>
      <c r="F561" s="9"/>
      <c r="G561" s="9"/>
      <c r="H561" s="9"/>
      <c r="I561" s="9"/>
      <c r="J561" s="9"/>
      <c r="K561" s="9"/>
      <c r="L561" s="9"/>
      <c r="M561" s="9"/>
      <c r="N561" s="9"/>
      <c r="O561" s="9"/>
      <c r="P561" s="9"/>
      <c r="Q561" s="9"/>
      <c r="R561" s="9"/>
    </row>
    <row r="562" ht="14.25" customHeight="1">
      <c r="A562" s="9"/>
      <c r="C562" s="9"/>
      <c r="D562" s="9"/>
      <c r="F562" s="9"/>
      <c r="G562" s="9"/>
      <c r="H562" s="9"/>
      <c r="I562" s="9"/>
      <c r="J562" s="9"/>
      <c r="K562" s="9"/>
      <c r="L562" s="9"/>
      <c r="M562" s="9"/>
      <c r="N562" s="9"/>
      <c r="O562" s="9"/>
      <c r="P562" s="9"/>
      <c r="Q562" s="9"/>
      <c r="R562" s="9"/>
    </row>
    <row r="563" ht="14.25" customHeight="1">
      <c r="A563" s="9"/>
      <c r="C563" s="9"/>
      <c r="D563" s="9"/>
      <c r="F563" s="9"/>
      <c r="G563" s="9"/>
      <c r="H563" s="9"/>
      <c r="I563" s="9"/>
      <c r="J563" s="9"/>
      <c r="K563" s="9"/>
      <c r="L563" s="9"/>
      <c r="M563" s="9"/>
      <c r="N563" s="9"/>
      <c r="O563" s="9"/>
      <c r="P563" s="9"/>
      <c r="Q563" s="9"/>
      <c r="R563" s="9"/>
    </row>
    <row r="564" ht="14.25" customHeight="1">
      <c r="A564" s="9"/>
      <c r="C564" s="9"/>
      <c r="D564" s="9"/>
      <c r="F564" s="9"/>
      <c r="G564" s="9"/>
      <c r="H564" s="9"/>
      <c r="I564" s="9"/>
      <c r="J564" s="9"/>
      <c r="K564" s="9"/>
      <c r="L564" s="9"/>
      <c r="M564" s="9"/>
      <c r="N564" s="9"/>
      <c r="O564" s="9"/>
      <c r="P564" s="9"/>
      <c r="Q564" s="9"/>
      <c r="R564" s="9"/>
    </row>
    <row r="565" ht="14.25" customHeight="1">
      <c r="A565" s="9"/>
      <c r="C565" s="9"/>
      <c r="D565" s="9"/>
      <c r="F565" s="9"/>
      <c r="G565" s="9"/>
      <c r="H565" s="9"/>
      <c r="I565" s="9"/>
      <c r="J565" s="9"/>
      <c r="K565" s="9"/>
      <c r="L565" s="9"/>
      <c r="M565" s="9"/>
      <c r="N565" s="9"/>
      <c r="O565" s="9"/>
      <c r="P565" s="9"/>
      <c r="Q565" s="9"/>
      <c r="R565" s="9"/>
    </row>
    <row r="566" ht="14.25" customHeight="1">
      <c r="A566" s="9"/>
      <c r="C566" s="9"/>
      <c r="D566" s="9"/>
      <c r="F566" s="9"/>
      <c r="G566" s="9"/>
      <c r="H566" s="9"/>
      <c r="I566" s="9"/>
      <c r="J566" s="9"/>
      <c r="K566" s="9"/>
      <c r="L566" s="9"/>
      <c r="M566" s="9"/>
      <c r="N566" s="9"/>
      <c r="O566" s="9"/>
      <c r="P566" s="9"/>
      <c r="Q566" s="9"/>
      <c r="R566" s="9"/>
    </row>
    <row r="567" ht="14.25" customHeight="1">
      <c r="A567" s="9"/>
      <c r="C567" s="9"/>
      <c r="D567" s="9"/>
      <c r="F567" s="9"/>
      <c r="G567" s="9"/>
      <c r="H567" s="9"/>
      <c r="I567" s="9"/>
      <c r="J567" s="9"/>
      <c r="K567" s="9"/>
      <c r="L567" s="9"/>
      <c r="M567" s="9"/>
      <c r="N567" s="9"/>
      <c r="O567" s="9"/>
      <c r="P567" s="9"/>
      <c r="Q567" s="9"/>
      <c r="R567" s="9"/>
    </row>
    <row r="568" ht="14.25" customHeight="1">
      <c r="A568" s="9"/>
      <c r="C568" s="9"/>
      <c r="D568" s="9"/>
      <c r="F568" s="9"/>
      <c r="G568" s="9"/>
      <c r="H568" s="9"/>
      <c r="I568" s="9"/>
      <c r="J568" s="9"/>
      <c r="K568" s="9"/>
      <c r="L568" s="9"/>
      <c r="M568" s="9"/>
      <c r="N568" s="9"/>
      <c r="O568" s="9"/>
      <c r="P568" s="9"/>
      <c r="Q568" s="9"/>
      <c r="R568" s="9"/>
    </row>
    <row r="569" ht="14.25" customHeight="1">
      <c r="A569" s="9"/>
      <c r="C569" s="9"/>
      <c r="D569" s="9"/>
      <c r="F569" s="9"/>
      <c r="G569" s="9"/>
      <c r="H569" s="9"/>
      <c r="I569" s="9"/>
      <c r="J569" s="9"/>
      <c r="K569" s="9"/>
      <c r="L569" s="9"/>
      <c r="M569" s="9"/>
      <c r="N569" s="9"/>
      <c r="O569" s="9"/>
      <c r="P569" s="9"/>
      <c r="Q569" s="9"/>
      <c r="R569" s="9"/>
    </row>
    <row r="570" ht="14.25" customHeight="1">
      <c r="A570" s="9"/>
      <c r="C570" s="9"/>
      <c r="D570" s="9"/>
      <c r="F570" s="9"/>
      <c r="G570" s="9"/>
      <c r="H570" s="9"/>
      <c r="I570" s="9"/>
      <c r="J570" s="9"/>
      <c r="K570" s="9"/>
      <c r="L570" s="9"/>
      <c r="M570" s="9"/>
      <c r="N570" s="9"/>
      <c r="O570" s="9"/>
      <c r="P570" s="9"/>
      <c r="Q570" s="9"/>
      <c r="R570" s="9"/>
    </row>
    <row r="571" ht="14.25" customHeight="1">
      <c r="A571" s="9"/>
      <c r="C571" s="9"/>
      <c r="D571" s="9"/>
      <c r="F571" s="9"/>
      <c r="G571" s="9"/>
      <c r="H571" s="9"/>
      <c r="I571" s="9"/>
      <c r="J571" s="9"/>
      <c r="K571" s="9"/>
      <c r="L571" s="9"/>
      <c r="M571" s="9"/>
      <c r="N571" s="9"/>
      <c r="O571" s="9"/>
      <c r="P571" s="9"/>
      <c r="Q571" s="9"/>
      <c r="R571" s="9"/>
    </row>
    <row r="572" ht="14.25" customHeight="1">
      <c r="A572" s="9"/>
      <c r="C572" s="9"/>
      <c r="D572" s="9"/>
      <c r="F572" s="9"/>
      <c r="G572" s="9"/>
      <c r="H572" s="9"/>
      <c r="I572" s="9"/>
      <c r="J572" s="9"/>
      <c r="K572" s="9"/>
      <c r="L572" s="9"/>
      <c r="M572" s="9"/>
      <c r="N572" s="9"/>
      <c r="O572" s="9"/>
      <c r="P572" s="9"/>
      <c r="Q572" s="9"/>
      <c r="R572" s="9"/>
    </row>
    <row r="573" ht="14.25" customHeight="1">
      <c r="A573" s="9"/>
      <c r="C573" s="9"/>
      <c r="D573" s="9"/>
      <c r="F573" s="9"/>
      <c r="G573" s="9"/>
      <c r="H573" s="9"/>
      <c r="I573" s="9"/>
      <c r="J573" s="9"/>
      <c r="K573" s="9"/>
      <c r="L573" s="9"/>
      <c r="M573" s="9"/>
      <c r="N573" s="9"/>
      <c r="O573" s="9"/>
      <c r="P573" s="9"/>
      <c r="Q573" s="9"/>
      <c r="R573" s="9"/>
    </row>
    <row r="574" ht="14.25" customHeight="1">
      <c r="A574" s="9"/>
      <c r="C574" s="9"/>
      <c r="D574" s="9"/>
      <c r="F574" s="9"/>
      <c r="G574" s="9"/>
      <c r="H574" s="9"/>
      <c r="I574" s="9"/>
      <c r="J574" s="9"/>
      <c r="K574" s="9"/>
      <c r="L574" s="9"/>
      <c r="M574" s="9"/>
      <c r="N574" s="9"/>
      <c r="O574" s="9"/>
      <c r="P574" s="9"/>
      <c r="Q574" s="9"/>
      <c r="R574" s="9"/>
    </row>
    <row r="575" ht="14.25" customHeight="1">
      <c r="A575" s="9"/>
      <c r="C575" s="9"/>
      <c r="D575" s="9"/>
      <c r="F575" s="9"/>
      <c r="G575" s="9"/>
      <c r="H575" s="9"/>
      <c r="I575" s="9"/>
      <c r="J575" s="9"/>
      <c r="K575" s="9"/>
      <c r="L575" s="9"/>
      <c r="M575" s="9"/>
      <c r="N575" s="9"/>
      <c r="O575" s="9"/>
      <c r="P575" s="9"/>
      <c r="Q575" s="9"/>
      <c r="R575" s="9"/>
    </row>
    <row r="576" ht="14.25" customHeight="1">
      <c r="A576" s="9"/>
      <c r="C576" s="9"/>
      <c r="D576" s="9"/>
      <c r="F576" s="9"/>
      <c r="G576" s="9"/>
      <c r="H576" s="9"/>
      <c r="I576" s="9"/>
      <c r="J576" s="9"/>
      <c r="K576" s="9"/>
      <c r="L576" s="9"/>
      <c r="M576" s="9"/>
      <c r="N576" s="9"/>
      <c r="O576" s="9"/>
      <c r="P576" s="9"/>
      <c r="Q576" s="9"/>
      <c r="R576" s="9"/>
    </row>
    <row r="577" ht="14.25" customHeight="1">
      <c r="A577" s="9"/>
      <c r="C577" s="9"/>
      <c r="D577" s="9"/>
      <c r="F577" s="9"/>
      <c r="G577" s="9"/>
      <c r="H577" s="9"/>
      <c r="I577" s="9"/>
      <c r="J577" s="9"/>
      <c r="K577" s="9"/>
      <c r="L577" s="9"/>
      <c r="M577" s="9"/>
      <c r="N577" s="9"/>
      <c r="O577" s="9"/>
      <c r="P577" s="9"/>
      <c r="Q577" s="9"/>
      <c r="R577" s="9"/>
    </row>
    <row r="578" ht="14.25" customHeight="1">
      <c r="A578" s="9"/>
      <c r="C578" s="9"/>
      <c r="D578" s="9"/>
      <c r="F578" s="9"/>
      <c r="G578" s="9"/>
      <c r="H578" s="9"/>
      <c r="I578" s="9"/>
      <c r="J578" s="9"/>
      <c r="K578" s="9"/>
      <c r="L578" s="9"/>
      <c r="M578" s="9"/>
      <c r="N578" s="9"/>
      <c r="O578" s="9"/>
      <c r="P578" s="9"/>
      <c r="Q578" s="9"/>
      <c r="R578" s="9"/>
    </row>
    <row r="579" ht="14.25" customHeight="1">
      <c r="A579" s="9"/>
      <c r="C579" s="9"/>
      <c r="D579" s="9"/>
      <c r="F579" s="9"/>
      <c r="G579" s="9"/>
      <c r="H579" s="9"/>
      <c r="I579" s="9"/>
      <c r="J579" s="9"/>
      <c r="K579" s="9"/>
      <c r="L579" s="9"/>
      <c r="M579" s="9"/>
      <c r="N579" s="9"/>
      <c r="O579" s="9"/>
      <c r="P579" s="9"/>
      <c r="Q579" s="9"/>
      <c r="R579" s="9"/>
    </row>
    <row r="580" ht="14.25" customHeight="1">
      <c r="A580" s="9"/>
      <c r="C580" s="9"/>
      <c r="D580" s="9"/>
      <c r="F580" s="9"/>
      <c r="G580" s="9"/>
      <c r="H580" s="9"/>
      <c r="I580" s="9"/>
      <c r="J580" s="9"/>
      <c r="K580" s="9"/>
      <c r="L580" s="9"/>
      <c r="M580" s="9"/>
      <c r="N580" s="9"/>
      <c r="O580" s="9"/>
      <c r="P580" s="9"/>
      <c r="Q580" s="9"/>
      <c r="R580" s="9"/>
    </row>
    <row r="581" ht="14.25" customHeight="1">
      <c r="A581" s="9"/>
      <c r="C581" s="9"/>
      <c r="D581" s="9"/>
      <c r="F581" s="9"/>
      <c r="G581" s="9"/>
      <c r="H581" s="9"/>
      <c r="I581" s="9"/>
      <c r="J581" s="9"/>
      <c r="K581" s="9"/>
      <c r="L581" s="9"/>
      <c r="M581" s="9"/>
      <c r="N581" s="9"/>
      <c r="O581" s="9"/>
      <c r="P581" s="9"/>
      <c r="Q581" s="9"/>
      <c r="R581" s="9"/>
    </row>
    <row r="582" ht="14.25" customHeight="1">
      <c r="A582" s="9"/>
      <c r="C582" s="9"/>
      <c r="D582" s="9"/>
      <c r="F582" s="9"/>
      <c r="G582" s="9"/>
      <c r="H582" s="9"/>
      <c r="I582" s="9"/>
      <c r="J582" s="9"/>
      <c r="K582" s="9"/>
      <c r="L582" s="9"/>
      <c r="M582" s="9"/>
      <c r="N582" s="9"/>
      <c r="O582" s="9"/>
      <c r="P582" s="9"/>
      <c r="Q582" s="9"/>
      <c r="R582" s="9"/>
    </row>
    <row r="583" ht="14.25" customHeight="1">
      <c r="A583" s="9"/>
      <c r="C583" s="9"/>
      <c r="D583" s="9"/>
      <c r="F583" s="9"/>
      <c r="G583" s="9"/>
      <c r="H583" s="9"/>
      <c r="I583" s="9"/>
      <c r="J583" s="9"/>
      <c r="K583" s="9"/>
      <c r="L583" s="9"/>
      <c r="M583" s="9"/>
      <c r="N583" s="9"/>
      <c r="O583" s="9"/>
      <c r="P583" s="9"/>
      <c r="Q583" s="9"/>
      <c r="R583" s="9"/>
    </row>
    <row r="584" ht="14.25" customHeight="1">
      <c r="A584" s="9"/>
      <c r="C584" s="9"/>
      <c r="D584" s="9"/>
      <c r="F584" s="9"/>
      <c r="G584" s="9"/>
      <c r="H584" s="9"/>
      <c r="I584" s="9"/>
      <c r="J584" s="9"/>
      <c r="K584" s="9"/>
      <c r="L584" s="9"/>
      <c r="M584" s="9"/>
      <c r="N584" s="9"/>
      <c r="O584" s="9"/>
      <c r="P584" s="9"/>
      <c r="Q584" s="9"/>
      <c r="R584" s="9"/>
    </row>
    <row r="585" ht="14.25" customHeight="1">
      <c r="A585" s="9"/>
      <c r="C585" s="9"/>
      <c r="D585" s="9"/>
      <c r="F585" s="9"/>
      <c r="G585" s="9"/>
      <c r="H585" s="9"/>
      <c r="I585" s="9"/>
      <c r="J585" s="9"/>
      <c r="K585" s="9"/>
      <c r="L585" s="9"/>
      <c r="M585" s="9"/>
      <c r="N585" s="9"/>
      <c r="O585" s="9"/>
      <c r="P585" s="9"/>
      <c r="Q585" s="9"/>
      <c r="R585" s="9"/>
    </row>
    <row r="586" ht="14.25" customHeight="1">
      <c r="A586" s="9"/>
      <c r="C586" s="9"/>
      <c r="D586" s="9"/>
      <c r="F586" s="9"/>
      <c r="G586" s="9"/>
      <c r="H586" s="9"/>
      <c r="I586" s="9"/>
      <c r="J586" s="9"/>
      <c r="K586" s="9"/>
      <c r="L586" s="9"/>
      <c r="M586" s="9"/>
      <c r="N586" s="9"/>
      <c r="O586" s="9"/>
      <c r="P586" s="9"/>
      <c r="Q586" s="9"/>
      <c r="R586" s="9"/>
    </row>
    <row r="587" ht="14.25" customHeight="1">
      <c r="A587" s="9"/>
      <c r="C587" s="9"/>
      <c r="D587" s="9"/>
      <c r="F587" s="9"/>
      <c r="G587" s="9"/>
      <c r="H587" s="9"/>
      <c r="I587" s="9"/>
      <c r="J587" s="9"/>
      <c r="K587" s="9"/>
      <c r="L587" s="9"/>
      <c r="M587" s="9"/>
      <c r="N587" s="9"/>
      <c r="O587" s="9"/>
      <c r="P587" s="9"/>
      <c r="Q587" s="9"/>
      <c r="R587" s="9"/>
    </row>
    <row r="588" ht="14.25" customHeight="1">
      <c r="A588" s="9"/>
      <c r="C588" s="9"/>
      <c r="D588" s="9"/>
      <c r="F588" s="9"/>
      <c r="G588" s="9"/>
      <c r="H588" s="9"/>
      <c r="I588" s="9"/>
      <c r="J588" s="9"/>
      <c r="K588" s="9"/>
      <c r="L588" s="9"/>
      <c r="M588" s="9"/>
      <c r="N588" s="9"/>
      <c r="O588" s="9"/>
      <c r="P588" s="9"/>
      <c r="Q588" s="9"/>
      <c r="R588" s="9"/>
    </row>
    <row r="589" ht="14.25" customHeight="1">
      <c r="A589" s="9"/>
      <c r="C589" s="9"/>
      <c r="D589" s="9"/>
      <c r="F589" s="9"/>
      <c r="G589" s="9"/>
      <c r="H589" s="9"/>
      <c r="I589" s="9"/>
      <c r="J589" s="9"/>
      <c r="K589" s="9"/>
      <c r="L589" s="9"/>
      <c r="M589" s="9"/>
      <c r="N589" s="9"/>
      <c r="O589" s="9"/>
      <c r="P589" s="9"/>
      <c r="Q589" s="9"/>
      <c r="R589" s="9"/>
    </row>
    <row r="590" ht="14.25" customHeight="1">
      <c r="A590" s="9"/>
      <c r="C590" s="9"/>
      <c r="D590" s="9"/>
      <c r="F590" s="9"/>
      <c r="G590" s="9"/>
      <c r="H590" s="9"/>
      <c r="I590" s="9"/>
      <c r="J590" s="9"/>
      <c r="K590" s="9"/>
      <c r="L590" s="9"/>
      <c r="M590" s="9"/>
      <c r="N590" s="9"/>
      <c r="O590" s="9"/>
      <c r="P590" s="9"/>
      <c r="Q590" s="9"/>
      <c r="R590" s="9"/>
    </row>
    <row r="591" ht="14.25" customHeight="1">
      <c r="A591" s="9"/>
      <c r="C591" s="9"/>
      <c r="D591" s="9"/>
      <c r="F591" s="9"/>
      <c r="G591" s="9"/>
      <c r="H591" s="9"/>
      <c r="I591" s="9"/>
      <c r="J591" s="9"/>
      <c r="K591" s="9"/>
      <c r="L591" s="9"/>
      <c r="M591" s="9"/>
      <c r="N591" s="9"/>
      <c r="O591" s="9"/>
      <c r="P591" s="9"/>
      <c r="Q591" s="9"/>
      <c r="R591" s="9"/>
    </row>
    <row r="592" ht="14.25" customHeight="1">
      <c r="A592" s="9"/>
      <c r="C592" s="9"/>
      <c r="D592" s="9"/>
      <c r="F592" s="9"/>
      <c r="G592" s="9"/>
      <c r="H592" s="9"/>
      <c r="I592" s="9"/>
      <c r="J592" s="9"/>
      <c r="K592" s="9"/>
      <c r="L592" s="9"/>
      <c r="M592" s="9"/>
      <c r="N592" s="9"/>
      <c r="O592" s="9"/>
      <c r="P592" s="9"/>
      <c r="Q592" s="9"/>
      <c r="R592" s="9"/>
    </row>
    <row r="593" ht="14.25" customHeight="1">
      <c r="A593" s="9"/>
      <c r="C593" s="9"/>
      <c r="D593" s="9"/>
      <c r="F593" s="9"/>
      <c r="G593" s="9"/>
      <c r="H593" s="9"/>
      <c r="I593" s="9"/>
      <c r="J593" s="9"/>
      <c r="K593" s="9"/>
      <c r="L593" s="9"/>
      <c r="M593" s="9"/>
      <c r="N593" s="9"/>
      <c r="O593" s="9"/>
      <c r="P593" s="9"/>
      <c r="Q593" s="9"/>
      <c r="R593" s="9"/>
    </row>
    <row r="594" ht="14.25" customHeight="1">
      <c r="A594" s="9"/>
      <c r="C594" s="9"/>
      <c r="D594" s="9"/>
      <c r="F594" s="9"/>
      <c r="G594" s="9"/>
      <c r="H594" s="9"/>
      <c r="I594" s="9"/>
      <c r="J594" s="9"/>
      <c r="K594" s="9"/>
      <c r="L594" s="9"/>
      <c r="M594" s="9"/>
      <c r="N594" s="9"/>
      <c r="O594" s="9"/>
      <c r="P594" s="9"/>
      <c r="Q594" s="9"/>
      <c r="R594" s="9"/>
    </row>
    <row r="595" ht="14.25" customHeight="1">
      <c r="A595" s="9"/>
      <c r="C595" s="9"/>
      <c r="D595" s="9"/>
      <c r="F595" s="9"/>
      <c r="G595" s="9"/>
      <c r="H595" s="9"/>
      <c r="I595" s="9"/>
      <c r="J595" s="9"/>
      <c r="K595" s="9"/>
      <c r="L595" s="9"/>
      <c r="M595" s="9"/>
      <c r="N595" s="9"/>
      <c r="O595" s="9"/>
      <c r="P595" s="9"/>
      <c r="Q595" s="9"/>
      <c r="R595" s="9"/>
    </row>
    <row r="596" ht="14.25" customHeight="1">
      <c r="A596" s="9"/>
      <c r="C596" s="9"/>
      <c r="D596" s="9"/>
      <c r="F596" s="9"/>
      <c r="G596" s="9"/>
      <c r="H596" s="9"/>
      <c r="I596" s="9"/>
      <c r="J596" s="9"/>
      <c r="K596" s="9"/>
      <c r="L596" s="9"/>
      <c r="M596" s="9"/>
      <c r="N596" s="9"/>
      <c r="O596" s="9"/>
      <c r="P596" s="9"/>
      <c r="Q596" s="9"/>
      <c r="R596" s="9"/>
    </row>
    <row r="597" ht="14.25" customHeight="1">
      <c r="A597" s="9"/>
      <c r="C597" s="9"/>
      <c r="D597" s="9"/>
      <c r="F597" s="9"/>
      <c r="G597" s="9"/>
      <c r="H597" s="9"/>
      <c r="I597" s="9"/>
      <c r="J597" s="9"/>
      <c r="K597" s="9"/>
      <c r="L597" s="9"/>
      <c r="M597" s="9"/>
      <c r="N597" s="9"/>
      <c r="O597" s="9"/>
      <c r="P597" s="9"/>
      <c r="Q597" s="9"/>
      <c r="R597" s="9"/>
    </row>
    <row r="598" ht="14.25" customHeight="1">
      <c r="A598" s="9"/>
      <c r="C598" s="9"/>
      <c r="D598" s="9"/>
      <c r="F598" s="9"/>
      <c r="G598" s="9"/>
      <c r="H598" s="9"/>
      <c r="I598" s="9"/>
      <c r="J598" s="9"/>
      <c r="K598" s="9"/>
      <c r="L598" s="9"/>
      <c r="M598" s="9"/>
      <c r="N598" s="9"/>
      <c r="O598" s="9"/>
      <c r="P598" s="9"/>
      <c r="Q598" s="9"/>
      <c r="R598" s="9"/>
    </row>
    <row r="599" ht="14.25" customHeight="1">
      <c r="A599" s="9"/>
      <c r="C599" s="9"/>
      <c r="D599" s="9"/>
      <c r="F599" s="9"/>
      <c r="G599" s="9"/>
      <c r="H599" s="9"/>
      <c r="I599" s="9"/>
      <c r="J599" s="9"/>
      <c r="K599" s="9"/>
      <c r="L599" s="9"/>
      <c r="M599" s="9"/>
      <c r="N599" s="9"/>
      <c r="O599" s="9"/>
      <c r="P599" s="9"/>
      <c r="Q599" s="9"/>
      <c r="R599" s="9"/>
    </row>
    <row r="600" ht="14.25" customHeight="1">
      <c r="A600" s="9"/>
      <c r="C600" s="9"/>
      <c r="D600" s="9"/>
      <c r="F600" s="9"/>
      <c r="G600" s="9"/>
      <c r="H600" s="9"/>
      <c r="I600" s="9"/>
      <c r="J600" s="9"/>
      <c r="K600" s="9"/>
      <c r="L600" s="9"/>
      <c r="M600" s="9"/>
      <c r="N600" s="9"/>
      <c r="O600" s="9"/>
      <c r="P600" s="9"/>
      <c r="Q600" s="9"/>
      <c r="R600" s="9"/>
    </row>
    <row r="601" ht="14.25" customHeight="1">
      <c r="A601" s="9"/>
      <c r="C601" s="9"/>
      <c r="D601" s="9"/>
      <c r="F601" s="9"/>
      <c r="G601" s="9"/>
      <c r="H601" s="9"/>
      <c r="I601" s="9"/>
      <c r="J601" s="9"/>
      <c r="K601" s="9"/>
      <c r="L601" s="9"/>
      <c r="M601" s="9"/>
      <c r="N601" s="9"/>
      <c r="O601" s="9"/>
      <c r="P601" s="9"/>
      <c r="Q601" s="9"/>
      <c r="R601" s="9"/>
    </row>
    <row r="602" ht="14.25" customHeight="1">
      <c r="A602" s="9"/>
      <c r="C602" s="9"/>
      <c r="D602" s="9"/>
      <c r="F602" s="9"/>
      <c r="G602" s="9"/>
      <c r="H602" s="9"/>
      <c r="I602" s="9"/>
      <c r="J602" s="9"/>
      <c r="K602" s="9"/>
      <c r="L602" s="9"/>
      <c r="M602" s="9"/>
      <c r="N602" s="9"/>
      <c r="O602" s="9"/>
      <c r="P602" s="9"/>
      <c r="Q602" s="9"/>
      <c r="R602" s="9"/>
    </row>
    <row r="603" ht="14.25" customHeight="1">
      <c r="A603" s="9"/>
      <c r="C603" s="9"/>
      <c r="D603" s="9"/>
      <c r="F603" s="9"/>
      <c r="G603" s="9"/>
      <c r="H603" s="9"/>
      <c r="I603" s="9"/>
      <c r="J603" s="9"/>
      <c r="K603" s="9"/>
      <c r="L603" s="9"/>
      <c r="M603" s="9"/>
      <c r="N603" s="9"/>
      <c r="O603" s="9"/>
      <c r="P603" s="9"/>
      <c r="Q603" s="9"/>
      <c r="R603" s="9"/>
    </row>
    <row r="604" ht="14.25" customHeight="1">
      <c r="A604" s="9"/>
      <c r="C604" s="9"/>
      <c r="D604" s="9"/>
      <c r="F604" s="9"/>
      <c r="G604" s="9"/>
      <c r="H604" s="9"/>
      <c r="I604" s="9"/>
      <c r="J604" s="9"/>
      <c r="K604" s="9"/>
      <c r="L604" s="9"/>
      <c r="M604" s="9"/>
      <c r="N604" s="9"/>
      <c r="O604" s="9"/>
      <c r="P604" s="9"/>
      <c r="Q604" s="9"/>
      <c r="R604" s="9"/>
    </row>
    <row r="605" ht="14.25" customHeight="1">
      <c r="A605" s="9"/>
      <c r="C605" s="9"/>
      <c r="D605" s="9"/>
      <c r="F605" s="9"/>
      <c r="G605" s="9"/>
      <c r="H605" s="9"/>
      <c r="I605" s="9"/>
      <c r="J605" s="9"/>
      <c r="K605" s="9"/>
      <c r="L605" s="9"/>
      <c r="M605" s="9"/>
      <c r="N605" s="9"/>
      <c r="O605" s="9"/>
      <c r="P605" s="9"/>
      <c r="Q605" s="9"/>
      <c r="R605" s="9"/>
    </row>
    <row r="606" ht="14.25" customHeight="1">
      <c r="A606" s="9"/>
      <c r="C606" s="9"/>
      <c r="D606" s="9"/>
      <c r="F606" s="9"/>
      <c r="G606" s="9"/>
      <c r="H606" s="9"/>
      <c r="I606" s="9"/>
      <c r="J606" s="9"/>
      <c r="K606" s="9"/>
      <c r="L606" s="9"/>
      <c r="M606" s="9"/>
      <c r="N606" s="9"/>
      <c r="O606" s="9"/>
      <c r="P606" s="9"/>
      <c r="Q606" s="9"/>
      <c r="R606" s="9"/>
    </row>
    <row r="607" ht="14.25" customHeight="1">
      <c r="A607" s="9"/>
      <c r="C607" s="9"/>
      <c r="D607" s="9"/>
      <c r="F607" s="9"/>
      <c r="G607" s="9"/>
      <c r="H607" s="9"/>
      <c r="I607" s="9"/>
      <c r="J607" s="9"/>
      <c r="K607" s="9"/>
      <c r="L607" s="9"/>
      <c r="M607" s="9"/>
      <c r="N607" s="9"/>
      <c r="O607" s="9"/>
      <c r="P607" s="9"/>
      <c r="Q607" s="9"/>
      <c r="R607" s="9"/>
    </row>
    <row r="608" ht="14.25" customHeight="1">
      <c r="A608" s="9"/>
      <c r="C608" s="9"/>
      <c r="D608" s="9"/>
      <c r="F608" s="9"/>
      <c r="G608" s="9"/>
      <c r="H608" s="9"/>
      <c r="I608" s="9"/>
      <c r="J608" s="9"/>
      <c r="K608" s="9"/>
      <c r="L608" s="9"/>
      <c r="M608" s="9"/>
      <c r="N608" s="9"/>
      <c r="O608" s="9"/>
      <c r="P608" s="9"/>
      <c r="Q608" s="9"/>
      <c r="R608" s="9"/>
    </row>
    <row r="609" ht="14.25" customHeight="1">
      <c r="A609" s="9"/>
      <c r="C609" s="9"/>
      <c r="D609" s="9"/>
      <c r="F609" s="9"/>
      <c r="G609" s="9"/>
      <c r="H609" s="9"/>
      <c r="I609" s="9"/>
      <c r="J609" s="9"/>
      <c r="K609" s="9"/>
      <c r="L609" s="9"/>
      <c r="M609" s="9"/>
      <c r="N609" s="9"/>
      <c r="O609" s="9"/>
      <c r="P609" s="9"/>
      <c r="Q609" s="9"/>
      <c r="R609" s="9"/>
    </row>
    <row r="610" ht="14.25" customHeight="1">
      <c r="A610" s="9"/>
      <c r="C610" s="9"/>
      <c r="D610" s="9"/>
      <c r="F610" s="9"/>
      <c r="G610" s="9"/>
      <c r="H610" s="9"/>
      <c r="I610" s="9"/>
      <c r="J610" s="9"/>
      <c r="K610" s="9"/>
      <c r="L610" s="9"/>
      <c r="M610" s="9"/>
      <c r="N610" s="9"/>
      <c r="O610" s="9"/>
      <c r="P610" s="9"/>
      <c r="Q610" s="9"/>
      <c r="R610" s="9"/>
    </row>
    <row r="611" ht="14.25" customHeight="1">
      <c r="A611" s="9"/>
      <c r="C611" s="9"/>
      <c r="D611" s="9"/>
      <c r="F611" s="9"/>
      <c r="G611" s="9"/>
      <c r="H611" s="9"/>
      <c r="I611" s="9"/>
      <c r="J611" s="9"/>
      <c r="K611" s="9"/>
      <c r="L611" s="9"/>
      <c r="M611" s="9"/>
      <c r="N611" s="9"/>
      <c r="O611" s="9"/>
      <c r="P611" s="9"/>
      <c r="Q611" s="9"/>
      <c r="R611" s="9"/>
    </row>
    <row r="612" ht="14.25" customHeight="1">
      <c r="A612" s="9"/>
      <c r="C612" s="9"/>
      <c r="D612" s="9"/>
      <c r="F612" s="9"/>
      <c r="G612" s="9"/>
      <c r="H612" s="9"/>
      <c r="I612" s="9"/>
      <c r="J612" s="9"/>
      <c r="K612" s="9"/>
      <c r="L612" s="9"/>
      <c r="M612" s="9"/>
      <c r="N612" s="9"/>
      <c r="O612" s="9"/>
      <c r="P612" s="9"/>
      <c r="Q612" s="9"/>
      <c r="R612" s="9"/>
    </row>
    <row r="613" ht="14.25" customHeight="1">
      <c r="A613" s="9"/>
      <c r="C613" s="9"/>
      <c r="D613" s="9"/>
      <c r="F613" s="9"/>
      <c r="G613" s="9"/>
      <c r="H613" s="9"/>
      <c r="I613" s="9"/>
      <c r="J613" s="9"/>
      <c r="K613" s="9"/>
      <c r="L613" s="9"/>
      <c r="M613" s="9"/>
      <c r="N613" s="9"/>
      <c r="O613" s="9"/>
      <c r="P613" s="9"/>
      <c r="Q613" s="9"/>
      <c r="R613" s="9"/>
    </row>
    <row r="614" ht="14.25" customHeight="1">
      <c r="A614" s="9"/>
      <c r="C614" s="9"/>
      <c r="D614" s="9"/>
      <c r="F614" s="9"/>
      <c r="G614" s="9"/>
      <c r="H614" s="9"/>
      <c r="I614" s="9"/>
      <c r="J614" s="9"/>
      <c r="K614" s="9"/>
      <c r="L614" s="9"/>
      <c r="M614" s="9"/>
      <c r="N614" s="9"/>
      <c r="O614" s="9"/>
      <c r="P614" s="9"/>
      <c r="Q614" s="9"/>
      <c r="R614" s="9"/>
    </row>
    <row r="615" ht="14.25" customHeight="1">
      <c r="A615" s="9"/>
      <c r="C615" s="9"/>
      <c r="D615" s="9"/>
      <c r="F615" s="9"/>
      <c r="G615" s="9"/>
      <c r="H615" s="9"/>
      <c r="I615" s="9"/>
      <c r="J615" s="9"/>
      <c r="K615" s="9"/>
      <c r="L615" s="9"/>
      <c r="M615" s="9"/>
      <c r="N615" s="9"/>
      <c r="O615" s="9"/>
      <c r="P615" s="9"/>
      <c r="Q615" s="9"/>
      <c r="R615" s="9"/>
    </row>
    <row r="616" ht="14.25" customHeight="1">
      <c r="A616" s="9"/>
      <c r="C616" s="9"/>
      <c r="D616" s="9"/>
      <c r="F616" s="9"/>
      <c r="G616" s="9"/>
      <c r="H616" s="9"/>
      <c r="I616" s="9"/>
      <c r="J616" s="9"/>
      <c r="K616" s="9"/>
      <c r="L616" s="9"/>
      <c r="M616" s="9"/>
      <c r="N616" s="9"/>
      <c r="O616" s="9"/>
      <c r="P616" s="9"/>
      <c r="Q616" s="9"/>
      <c r="R616" s="9"/>
    </row>
    <row r="617" ht="14.25" customHeight="1">
      <c r="A617" s="9"/>
      <c r="C617" s="9"/>
      <c r="D617" s="9"/>
      <c r="F617" s="9"/>
      <c r="G617" s="9"/>
      <c r="H617" s="9"/>
      <c r="I617" s="9"/>
      <c r="J617" s="9"/>
      <c r="K617" s="9"/>
      <c r="L617" s="9"/>
      <c r="M617" s="9"/>
      <c r="N617" s="9"/>
      <c r="O617" s="9"/>
      <c r="P617" s="9"/>
      <c r="Q617" s="9"/>
      <c r="R617" s="9"/>
    </row>
    <row r="618" ht="14.25" customHeight="1">
      <c r="A618" s="9"/>
      <c r="C618" s="9"/>
      <c r="D618" s="9"/>
      <c r="F618" s="9"/>
      <c r="G618" s="9"/>
      <c r="H618" s="9"/>
      <c r="I618" s="9"/>
      <c r="J618" s="9"/>
      <c r="K618" s="9"/>
      <c r="L618" s="9"/>
      <c r="M618" s="9"/>
      <c r="N618" s="9"/>
      <c r="O618" s="9"/>
      <c r="P618" s="9"/>
      <c r="Q618" s="9"/>
      <c r="R618" s="9"/>
    </row>
    <row r="619" ht="14.25" customHeight="1">
      <c r="A619" s="9"/>
      <c r="C619" s="9"/>
      <c r="D619" s="9"/>
      <c r="F619" s="9"/>
      <c r="G619" s="9"/>
      <c r="H619" s="9"/>
      <c r="I619" s="9"/>
      <c r="J619" s="9"/>
      <c r="K619" s="9"/>
      <c r="L619" s="9"/>
      <c r="M619" s="9"/>
      <c r="N619" s="9"/>
      <c r="O619" s="9"/>
      <c r="P619" s="9"/>
      <c r="Q619" s="9"/>
      <c r="R619" s="9"/>
    </row>
    <row r="620" ht="14.25" customHeight="1">
      <c r="A620" s="9"/>
      <c r="C620" s="9"/>
      <c r="D620" s="9"/>
      <c r="F620" s="9"/>
      <c r="G620" s="9"/>
      <c r="H620" s="9"/>
      <c r="I620" s="9"/>
      <c r="J620" s="9"/>
      <c r="K620" s="9"/>
      <c r="L620" s="9"/>
      <c r="M620" s="9"/>
      <c r="N620" s="9"/>
      <c r="O620" s="9"/>
      <c r="P620" s="9"/>
      <c r="Q620" s="9"/>
      <c r="R620" s="9"/>
    </row>
    <row r="621" ht="14.25" customHeight="1">
      <c r="A621" s="9"/>
      <c r="C621" s="9"/>
      <c r="D621" s="9"/>
      <c r="F621" s="9"/>
      <c r="G621" s="9"/>
      <c r="H621" s="9"/>
      <c r="I621" s="9"/>
      <c r="J621" s="9"/>
      <c r="K621" s="9"/>
      <c r="L621" s="9"/>
      <c r="M621" s="9"/>
      <c r="N621" s="9"/>
      <c r="O621" s="9"/>
      <c r="P621" s="9"/>
      <c r="Q621" s="9"/>
      <c r="R621" s="9"/>
    </row>
    <row r="622" ht="14.25" customHeight="1">
      <c r="A622" s="9"/>
      <c r="C622" s="9"/>
      <c r="D622" s="9"/>
      <c r="F622" s="9"/>
      <c r="G622" s="9"/>
      <c r="H622" s="9"/>
      <c r="I622" s="9"/>
      <c r="J622" s="9"/>
      <c r="K622" s="9"/>
      <c r="L622" s="9"/>
      <c r="M622" s="9"/>
      <c r="N622" s="9"/>
      <c r="O622" s="9"/>
      <c r="P622" s="9"/>
      <c r="Q622" s="9"/>
      <c r="R622" s="9"/>
    </row>
    <row r="623" ht="14.25" customHeight="1">
      <c r="A623" s="9"/>
      <c r="C623" s="9"/>
      <c r="D623" s="9"/>
      <c r="F623" s="9"/>
      <c r="G623" s="9"/>
      <c r="H623" s="9"/>
      <c r="I623" s="9"/>
      <c r="J623" s="9"/>
      <c r="K623" s="9"/>
      <c r="L623" s="9"/>
      <c r="M623" s="9"/>
      <c r="N623" s="9"/>
      <c r="O623" s="9"/>
      <c r="P623" s="9"/>
      <c r="Q623" s="9"/>
      <c r="R623" s="9"/>
    </row>
    <row r="624" ht="14.25" customHeight="1">
      <c r="A624" s="9"/>
      <c r="C624" s="9"/>
      <c r="D624" s="9"/>
      <c r="F624" s="9"/>
      <c r="G624" s="9"/>
      <c r="H624" s="9"/>
      <c r="I624" s="9"/>
      <c r="J624" s="9"/>
      <c r="K624" s="9"/>
      <c r="L624" s="9"/>
      <c r="M624" s="9"/>
      <c r="N624" s="9"/>
      <c r="O624" s="9"/>
      <c r="P624" s="9"/>
      <c r="Q624" s="9"/>
      <c r="R624" s="9"/>
    </row>
    <row r="625" ht="14.25" customHeight="1">
      <c r="A625" s="9"/>
      <c r="C625" s="9"/>
      <c r="D625" s="9"/>
      <c r="F625" s="9"/>
      <c r="G625" s="9"/>
      <c r="H625" s="9"/>
      <c r="I625" s="9"/>
      <c r="J625" s="9"/>
      <c r="K625" s="9"/>
      <c r="L625" s="9"/>
      <c r="M625" s="9"/>
      <c r="N625" s="9"/>
      <c r="O625" s="9"/>
      <c r="P625" s="9"/>
      <c r="Q625" s="9"/>
      <c r="R625" s="9"/>
    </row>
    <row r="626" ht="14.25" customHeight="1">
      <c r="A626" s="9"/>
      <c r="C626" s="9"/>
      <c r="D626" s="9"/>
      <c r="F626" s="9"/>
      <c r="G626" s="9"/>
      <c r="H626" s="9"/>
      <c r="I626" s="9"/>
      <c r="J626" s="9"/>
      <c r="K626" s="9"/>
      <c r="L626" s="9"/>
      <c r="M626" s="9"/>
      <c r="N626" s="9"/>
      <c r="O626" s="9"/>
      <c r="P626" s="9"/>
      <c r="Q626" s="9"/>
      <c r="R626" s="9"/>
    </row>
    <row r="627" ht="14.25" customHeight="1">
      <c r="A627" s="9"/>
      <c r="C627" s="9"/>
      <c r="D627" s="9"/>
      <c r="F627" s="9"/>
      <c r="G627" s="9"/>
      <c r="H627" s="9"/>
      <c r="I627" s="9"/>
      <c r="J627" s="9"/>
      <c r="K627" s="9"/>
      <c r="L627" s="9"/>
      <c r="M627" s="9"/>
      <c r="N627" s="9"/>
      <c r="O627" s="9"/>
      <c r="P627" s="9"/>
      <c r="Q627" s="9"/>
      <c r="R627" s="9"/>
    </row>
    <row r="628" ht="14.25" customHeight="1">
      <c r="A628" s="9"/>
      <c r="C628" s="9"/>
      <c r="D628" s="9"/>
      <c r="F628" s="9"/>
      <c r="G628" s="9"/>
      <c r="H628" s="9"/>
      <c r="I628" s="9"/>
      <c r="J628" s="9"/>
      <c r="K628" s="9"/>
      <c r="L628" s="9"/>
      <c r="M628" s="9"/>
      <c r="N628" s="9"/>
      <c r="O628" s="9"/>
      <c r="P628" s="9"/>
      <c r="Q628" s="9"/>
      <c r="R628" s="9"/>
    </row>
    <row r="629" ht="14.25" customHeight="1">
      <c r="A629" s="9"/>
      <c r="C629" s="9"/>
      <c r="D629" s="9"/>
      <c r="F629" s="9"/>
      <c r="G629" s="9"/>
      <c r="H629" s="9"/>
      <c r="I629" s="9"/>
      <c r="J629" s="9"/>
      <c r="K629" s="9"/>
      <c r="L629" s="9"/>
      <c r="M629" s="9"/>
      <c r="N629" s="9"/>
      <c r="O629" s="9"/>
      <c r="P629" s="9"/>
      <c r="Q629" s="9"/>
      <c r="R629" s="9"/>
    </row>
    <row r="630" ht="14.25" customHeight="1">
      <c r="A630" s="9"/>
      <c r="C630" s="9"/>
      <c r="D630" s="9"/>
      <c r="F630" s="9"/>
      <c r="G630" s="9"/>
      <c r="H630" s="9"/>
      <c r="I630" s="9"/>
      <c r="J630" s="9"/>
      <c r="K630" s="9"/>
      <c r="L630" s="9"/>
      <c r="M630" s="9"/>
      <c r="N630" s="9"/>
      <c r="O630" s="9"/>
      <c r="P630" s="9"/>
      <c r="Q630" s="9"/>
      <c r="R630" s="9"/>
    </row>
    <row r="631" ht="14.25" customHeight="1">
      <c r="A631" s="9"/>
      <c r="C631" s="9"/>
      <c r="D631" s="9"/>
      <c r="F631" s="9"/>
      <c r="G631" s="9"/>
      <c r="H631" s="9"/>
      <c r="I631" s="9"/>
      <c r="J631" s="9"/>
      <c r="K631" s="9"/>
      <c r="L631" s="9"/>
      <c r="M631" s="9"/>
      <c r="N631" s="9"/>
      <c r="O631" s="9"/>
      <c r="P631" s="9"/>
      <c r="Q631" s="9"/>
      <c r="R631" s="9"/>
    </row>
    <row r="632" ht="14.25" customHeight="1">
      <c r="A632" s="9"/>
      <c r="C632" s="9"/>
      <c r="D632" s="9"/>
      <c r="F632" s="9"/>
      <c r="G632" s="9"/>
      <c r="H632" s="9"/>
      <c r="I632" s="9"/>
      <c r="J632" s="9"/>
      <c r="K632" s="9"/>
      <c r="L632" s="9"/>
      <c r="M632" s="9"/>
      <c r="N632" s="9"/>
      <c r="O632" s="9"/>
      <c r="P632" s="9"/>
      <c r="Q632" s="9"/>
      <c r="R632" s="9"/>
    </row>
    <row r="633" ht="14.25" customHeight="1">
      <c r="A633" s="9"/>
      <c r="C633" s="9"/>
      <c r="D633" s="9"/>
      <c r="F633" s="9"/>
      <c r="G633" s="9"/>
      <c r="H633" s="9"/>
      <c r="I633" s="9"/>
      <c r="J633" s="9"/>
      <c r="K633" s="9"/>
      <c r="L633" s="9"/>
      <c r="M633" s="9"/>
      <c r="N633" s="9"/>
      <c r="O633" s="9"/>
      <c r="P633" s="9"/>
      <c r="Q633" s="9"/>
      <c r="R633" s="9"/>
    </row>
    <row r="634" ht="14.25" customHeight="1">
      <c r="A634" s="9"/>
      <c r="C634" s="9"/>
      <c r="D634" s="9"/>
      <c r="F634" s="9"/>
      <c r="G634" s="9"/>
      <c r="H634" s="9"/>
      <c r="I634" s="9"/>
      <c r="J634" s="9"/>
      <c r="K634" s="9"/>
      <c r="L634" s="9"/>
      <c r="M634" s="9"/>
      <c r="N634" s="9"/>
      <c r="O634" s="9"/>
      <c r="P634" s="9"/>
      <c r="Q634" s="9"/>
      <c r="R634" s="9"/>
    </row>
    <row r="635" ht="14.25" customHeight="1">
      <c r="A635" s="9"/>
      <c r="C635" s="9"/>
      <c r="D635" s="9"/>
      <c r="F635" s="9"/>
      <c r="G635" s="9"/>
      <c r="H635" s="9"/>
      <c r="I635" s="9"/>
      <c r="J635" s="9"/>
      <c r="K635" s="9"/>
      <c r="L635" s="9"/>
      <c r="M635" s="9"/>
      <c r="N635" s="9"/>
      <c r="O635" s="9"/>
      <c r="P635" s="9"/>
      <c r="Q635" s="9"/>
      <c r="R635" s="9"/>
    </row>
    <row r="636" ht="14.25" customHeight="1">
      <c r="A636" s="9"/>
      <c r="C636" s="9"/>
      <c r="D636" s="9"/>
      <c r="F636" s="9"/>
      <c r="G636" s="9"/>
      <c r="H636" s="9"/>
      <c r="I636" s="9"/>
      <c r="J636" s="9"/>
      <c r="K636" s="9"/>
      <c r="L636" s="9"/>
      <c r="M636" s="9"/>
      <c r="N636" s="9"/>
      <c r="O636" s="9"/>
      <c r="P636" s="9"/>
      <c r="Q636" s="9"/>
      <c r="R636" s="9"/>
    </row>
    <row r="637" ht="14.25" customHeight="1">
      <c r="A637" s="9"/>
      <c r="C637" s="9"/>
      <c r="D637" s="9"/>
      <c r="F637" s="9"/>
      <c r="G637" s="9"/>
      <c r="H637" s="9"/>
      <c r="I637" s="9"/>
      <c r="J637" s="9"/>
      <c r="K637" s="9"/>
      <c r="L637" s="9"/>
      <c r="M637" s="9"/>
      <c r="N637" s="9"/>
      <c r="O637" s="9"/>
      <c r="P637" s="9"/>
      <c r="Q637" s="9"/>
      <c r="R637" s="9"/>
    </row>
    <row r="638" ht="14.25" customHeight="1">
      <c r="A638" s="9"/>
      <c r="C638" s="9"/>
      <c r="D638" s="9"/>
      <c r="F638" s="9"/>
      <c r="G638" s="9"/>
      <c r="H638" s="9"/>
      <c r="I638" s="9"/>
      <c r="J638" s="9"/>
      <c r="K638" s="9"/>
      <c r="L638" s="9"/>
      <c r="M638" s="9"/>
      <c r="N638" s="9"/>
      <c r="O638" s="9"/>
      <c r="P638" s="9"/>
      <c r="Q638" s="9"/>
      <c r="R638" s="9"/>
    </row>
    <row r="639" ht="14.25" customHeight="1">
      <c r="A639" s="9"/>
      <c r="C639" s="9"/>
      <c r="D639" s="9"/>
      <c r="F639" s="9"/>
      <c r="G639" s="9"/>
      <c r="H639" s="9"/>
      <c r="I639" s="9"/>
      <c r="J639" s="9"/>
      <c r="K639" s="9"/>
      <c r="L639" s="9"/>
      <c r="M639" s="9"/>
      <c r="N639" s="9"/>
      <c r="O639" s="9"/>
      <c r="P639" s="9"/>
      <c r="Q639" s="9"/>
      <c r="R639" s="9"/>
    </row>
    <row r="640" ht="14.25" customHeight="1">
      <c r="A640" s="9"/>
      <c r="C640" s="9"/>
      <c r="D640" s="9"/>
      <c r="F640" s="9"/>
      <c r="G640" s="9"/>
      <c r="H640" s="9"/>
      <c r="I640" s="9"/>
      <c r="J640" s="9"/>
      <c r="K640" s="9"/>
      <c r="L640" s="9"/>
      <c r="M640" s="9"/>
      <c r="N640" s="9"/>
      <c r="O640" s="9"/>
      <c r="P640" s="9"/>
      <c r="Q640" s="9"/>
      <c r="R640" s="9"/>
    </row>
    <row r="641" ht="14.25" customHeight="1">
      <c r="A641" s="9"/>
      <c r="C641" s="9"/>
      <c r="D641" s="9"/>
      <c r="F641" s="9"/>
      <c r="G641" s="9"/>
      <c r="H641" s="9"/>
      <c r="I641" s="9"/>
      <c r="J641" s="9"/>
      <c r="K641" s="9"/>
      <c r="L641" s="9"/>
      <c r="M641" s="9"/>
      <c r="N641" s="9"/>
      <c r="O641" s="9"/>
      <c r="P641" s="9"/>
      <c r="Q641" s="9"/>
      <c r="R641" s="9"/>
    </row>
    <row r="642" ht="14.25" customHeight="1">
      <c r="A642" s="9"/>
      <c r="C642" s="9"/>
      <c r="D642" s="9"/>
      <c r="F642" s="9"/>
      <c r="G642" s="9"/>
      <c r="H642" s="9"/>
      <c r="I642" s="9"/>
      <c r="J642" s="9"/>
      <c r="K642" s="9"/>
      <c r="L642" s="9"/>
      <c r="M642" s="9"/>
      <c r="N642" s="9"/>
      <c r="O642" s="9"/>
      <c r="P642" s="9"/>
      <c r="Q642" s="9"/>
      <c r="R642" s="9"/>
    </row>
    <row r="643" ht="14.25" customHeight="1">
      <c r="A643" s="9"/>
      <c r="C643" s="9"/>
      <c r="D643" s="9"/>
      <c r="F643" s="9"/>
      <c r="G643" s="9"/>
      <c r="H643" s="9"/>
      <c r="I643" s="9"/>
      <c r="J643" s="9"/>
      <c r="K643" s="9"/>
      <c r="L643" s="9"/>
      <c r="M643" s="9"/>
      <c r="N643" s="9"/>
      <c r="O643" s="9"/>
      <c r="P643" s="9"/>
      <c r="Q643" s="9"/>
      <c r="R643" s="9"/>
    </row>
    <row r="644" ht="14.25" customHeight="1">
      <c r="A644" s="9"/>
      <c r="C644" s="9"/>
      <c r="D644" s="9"/>
      <c r="F644" s="9"/>
      <c r="G644" s="9"/>
      <c r="H644" s="9"/>
      <c r="I644" s="9"/>
      <c r="J644" s="9"/>
      <c r="K644" s="9"/>
      <c r="L644" s="9"/>
      <c r="M644" s="9"/>
      <c r="N644" s="9"/>
      <c r="O644" s="9"/>
      <c r="P644" s="9"/>
      <c r="Q644" s="9"/>
      <c r="R644" s="9"/>
    </row>
    <row r="645" ht="14.25" customHeight="1">
      <c r="A645" s="9"/>
      <c r="C645" s="9"/>
      <c r="D645" s="9"/>
      <c r="F645" s="9"/>
      <c r="G645" s="9"/>
      <c r="H645" s="9"/>
      <c r="I645" s="9"/>
      <c r="J645" s="9"/>
      <c r="K645" s="9"/>
      <c r="L645" s="9"/>
      <c r="M645" s="9"/>
      <c r="N645" s="9"/>
      <c r="O645" s="9"/>
      <c r="P645" s="9"/>
      <c r="Q645" s="9"/>
      <c r="R645" s="9"/>
    </row>
    <row r="646" ht="14.25" customHeight="1">
      <c r="A646" s="9"/>
      <c r="C646" s="9"/>
      <c r="D646" s="9"/>
      <c r="F646" s="9"/>
      <c r="G646" s="9"/>
      <c r="H646" s="9"/>
      <c r="I646" s="9"/>
      <c r="J646" s="9"/>
      <c r="K646" s="9"/>
      <c r="L646" s="9"/>
      <c r="M646" s="9"/>
      <c r="N646" s="9"/>
      <c r="O646" s="9"/>
      <c r="P646" s="9"/>
      <c r="Q646" s="9"/>
      <c r="R646" s="9"/>
    </row>
    <row r="647" ht="14.25" customHeight="1">
      <c r="A647" s="9"/>
      <c r="C647" s="9"/>
      <c r="D647" s="9"/>
      <c r="F647" s="9"/>
      <c r="G647" s="9"/>
      <c r="H647" s="9"/>
      <c r="I647" s="9"/>
      <c r="J647" s="9"/>
      <c r="K647" s="9"/>
      <c r="L647" s="9"/>
      <c r="M647" s="9"/>
      <c r="N647" s="9"/>
      <c r="O647" s="9"/>
      <c r="P647" s="9"/>
      <c r="Q647" s="9"/>
      <c r="R647" s="9"/>
    </row>
    <row r="648" ht="14.25" customHeight="1">
      <c r="A648" s="9"/>
      <c r="C648" s="9"/>
      <c r="D648" s="9"/>
      <c r="F648" s="9"/>
      <c r="G648" s="9"/>
      <c r="H648" s="9"/>
      <c r="I648" s="9"/>
      <c r="J648" s="9"/>
      <c r="K648" s="9"/>
      <c r="L648" s="9"/>
      <c r="M648" s="9"/>
      <c r="N648" s="9"/>
      <c r="O648" s="9"/>
      <c r="P648" s="9"/>
      <c r="Q648" s="9"/>
      <c r="R648" s="9"/>
    </row>
    <row r="649" ht="14.25" customHeight="1">
      <c r="A649" s="9"/>
      <c r="C649" s="9"/>
      <c r="D649" s="9"/>
      <c r="F649" s="9"/>
      <c r="G649" s="9"/>
      <c r="H649" s="9"/>
      <c r="I649" s="9"/>
      <c r="J649" s="9"/>
      <c r="K649" s="9"/>
      <c r="L649" s="9"/>
      <c r="M649" s="9"/>
      <c r="N649" s="9"/>
      <c r="O649" s="9"/>
      <c r="P649" s="9"/>
      <c r="Q649" s="9"/>
      <c r="R649" s="9"/>
    </row>
    <row r="650" ht="14.25" customHeight="1">
      <c r="A650" s="9"/>
      <c r="C650" s="9"/>
      <c r="D650" s="9"/>
      <c r="F650" s="9"/>
      <c r="G650" s="9"/>
      <c r="H650" s="9"/>
      <c r="I650" s="9"/>
      <c r="J650" s="9"/>
      <c r="K650" s="9"/>
      <c r="L650" s="9"/>
      <c r="M650" s="9"/>
      <c r="N650" s="9"/>
      <c r="O650" s="9"/>
      <c r="P650" s="9"/>
      <c r="Q650" s="9"/>
      <c r="R650" s="9"/>
    </row>
    <row r="651" ht="14.25" customHeight="1">
      <c r="A651" s="9"/>
      <c r="C651" s="9"/>
      <c r="D651" s="9"/>
      <c r="F651" s="9"/>
      <c r="G651" s="9"/>
      <c r="H651" s="9"/>
      <c r="I651" s="9"/>
      <c r="J651" s="9"/>
      <c r="K651" s="9"/>
      <c r="L651" s="9"/>
      <c r="M651" s="9"/>
      <c r="N651" s="9"/>
      <c r="O651" s="9"/>
      <c r="P651" s="9"/>
      <c r="Q651" s="9"/>
      <c r="R651" s="9"/>
    </row>
    <row r="652" ht="14.25" customHeight="1">
      <c r="A652" s="9"/>
      <c r="C652" s="9"/>
      <c r="D652" s="9"/>
      <c r="F652" s="9"/>
      <c r="G652" s="9"/>
      <c r="H652" s="9"/>
      <c r="I652" s="9"/>
      <c r="J652" s="9"/>
      <c r="K652" s="9"/>
      <c r="L652" s="9"/>
      <c r="M652" s="9"/>
      <c r="N652" s="9"/>
      <c r="O652" s="9"/>
      <c r="P652" s="9"/>
      <c r="Q652" s="9"/>
      <c r="R652" s="9"/>
    </row>
    <row r="653" ht="14.25" customHeight="1">
      <c r="A653" s="9"/>
      <c r="C653" s="9"/>
      <c r="D653" s="9"/>
      <c r="F653" s="9"/>
      <c r="G653" s="9"/>
      <c r="H653" s="9"/>
      <c r="I653" s="9"/>
      <c r="J653" s="9"/>
      <c r="K653" s="9"/>
      <c r="L653" s="9"/>
      <c r="M653" s="9"/>
      <c r="N653" s="9"/>
      <c r="O653" s="9"/>
      <c r="P653" s="9"/>
      <c r="Q653" s="9"/>
      <c r="R653" s="9"/>
    </row>
    <row r="654" ht="14.25" customHeight="1">
      <c r="A654" s="9"/>
      <c r="C654" s="9"/>
      <c r="D654" s="9"/>
      <c r="F654" s="9"/>
      <c r="G654" s="9"/>
      <c r="H654" s="9"/>
      <c r="I654" s="9"/>
      <c r="J654" s="9"/>
      <c r="K654" s="9"/>
      <c r="L654" s="9"/>
      <c r="M654" s="9"/>
      <c r="N654" s="9"/>
      <c r="O654" s="9"/>
      <c r="P654" s="9"/>
      <c r="Q654" s="9"/>
      <c r="R654" s="9"/>
    </row>
    <row r="655" ht="14.25" customHeight="1">
      <c r="A655" s="9"/>
      <c r="C655" s="9"/>
      <c r="D655" s="9"/>
      <c r="F655" s="9"/>
      <c r="G655" s="9"/>
      <c r="H655" s="9"/>
      <c r="I655" s="9"/>
      <c r="J655" s="9"/>
      <c r="K655" s="9"/>
      <c r="L655" s="9"/>
      <c r="M655" s="9"/>
      <c r="N655" s="9"/>
      <c r="O655" s="9"/>
      <c r="P655" s="9"/>
      <c r="Q655" s="9"/>
      <c r="R655" s="9"/>
    </row>
    <row r="656" ht="14.25" customHeight="1">
      <c r="A656" s="9"/>
      <c r="C656" s="9"/>
      <c r="D656" s="9"/>
      <c r="F656" s="9"/>
      <c r="G656" s="9"/>
      <c r="H656" s="9"/>
      <c r="I656" s="9"/>
      <c r="J656" s="9"/>
      <c r="K656" s="9"/>
      <c r="L656" s="9"/>
      <c r="M656" s="9"/>
      <c r="N656" s="9"/>
      <c r="O656" s="9"/>
      <c r="P656" s="9"/>
      <c r="Q656" s="9"/>
      <c r="R656" s="9"/>
    </row>
    <row r="657" ht="14.25" customHeight="1">
      <c r="A657" s="9"/>
      <c r="C657" s="9"/>
      <c r="D657" s="9"/>
      <c r="F657" s="9"/>
      <c r="G657" s="9"/>
      <c r="H657" s="9"/>
      <c r="I657" s="9"/>
      <c r="J657" s="9"/>
      <c r="K657" s="9"/>
      <c r="L657" s="9"/>
      <c r="M657" s="9"/>
      <c r="N657" s="9"/>
      <c r="O657" s="9"/>
      <c r="P657" s="9"/>
      <c r="Q657" s="9"/>
      <c r="R657" s="9"/>
    </row>
    <row r="658" ht="14.25" customHeight="1">
      <c r="A658" s="9"/>
      <c r="C658" s="9"/>
      <c r="D658" s="9"/>
      <c r="F658" s="9"/>
      <c r="G658" s="9"/>
      <c r="H658" s="9"/>
      <c r="I658" s="9"/>
      <c r="J658" s="9"/>
      <c r="K658" s="9"/>
      <c r="L658" s="9"/>
      <c r="M658" s="9"/>
      <c r="N658" s="9"/>
      <c r="O658" s="9"/>
      <c r="P658" s="9"/>
      <c r="Q658" s="9"/>
      <c r="R658" s="9"/>
    </row>
    <row r="659" ht="14.25" customHeight="1">
      <c r="A659" s="9"/>
      <c r="C659" s="9"/>
      <c r="D659" s="9"/>
      <c r="F659" s="9"/>
      <c r="G659" s="9"/>
      <c r="H659" s="9"/>
      <c r="I659" s="9"/>
      <c r="J659" s="9"/>
      <c r="K659" s="9"/>
      <c r="L659" s="9"/>
      <c r="M659" s="9"/>
      <c r="N659" s="9"/>
      <c r="O659" s="9"/>
      <c r="P659" s="9"/>
      <c r="Q659" s="9"/>
      <c r="R659" s="9"/>
    </row>
    <row r="660" ht="14.25" customHeight="1">
      <c r="A660" s="9"/>
      <c r="C660" s="9"/>
      <c r="D660" s="9"/>
      <c r="F660" s="9"/>
      <c r="G660" s="9"/>
      <c r="H660" s="9"/>
      <c r="I660" s="9"/>
      <c r="J660" s="9"/>
      <c r="K660" s="9"/>
      <c r="L660" s="9"/>
      <c r="M660" s="9"/>
      <c r="N660" s="9"/>
      <c r="O660" s="9"/>
      <c r="P660" s="9"/>
      <c r="Q660" s="9"/>
      <c r="R660" s="9"/>
    </row>
    <row r="661" ht="14.25" customHeight="1">
      <c r="A661" s="9"/>
      <c r="C661" s="9"/>
      <c r="D661" s="9"/>
      <c r="F661" s="9"/>
      <c r="G661" s="9"/>
      <c r="H661" s="9"/>
      <c r="I661" s="9"/>
      <c r="J661" s="9"/>
      <c r="K661" s="9"/>
      <c r="L661" s="9"/>
      <c r="M661" s="9"/>
      <c r="N661" s="9"/>
      <c r="O661" s="9"/>
      <c r="P661" s="9"/>
      <c r="Q661" s="9"/>
      <c r="R661" s="9"/>
    </row>
    <row r="662" ht="14.25" customHeight="1">
      <c r="A662" s="9"/>
      <c r="C662" s="9"/>
      <c r="D662" s="9"/>
      <c r="F662" s="9"/>
      <c r="G662" s="9"/>
      <c r="H662" s="9"/>
      <c r="I662" s="9"/>
      <c r="J662" s="9"/>
      <c r="K662" s="9"/>
      <c r="L662" s="9"/>
      <c r="M662" s="9"/>
      <c r="N662" s="9"/>
      <c r="O662" s="9"/>
      <c r="P662" s="9"/>
      <c r="Q662" s="9"/>
      <c r="R662" s="9"/>
    </row>
    <row r="663" ht="14.25" customHeight="1">
      <c r="A663" s="9"/>
      <c r="C663" s="9"/>
      <c r="D663" s="9"/>
      <c r="F663" s="9"/>
      <c r="G663" s="9"/>
      <c r="H663" s="9"/>
      <c r="I663" s="9"/>
      <c r="J663" s="9"/>
      <c r="K663" s="9"/>
      <c r="L663" s="9"/>
      <c r="M663" s="9"/>
      <c r="N663" s="9"/>
      <c r="O663" s="9"/>
      <c r="P663" s="9"/>
      <c r="Q663" s="9"/>
      <c r="R663" s="9"/>
    </row>
    <row r="664" ht="14.25" customHeight="1">
      <c r="A664" s="9"/>
      <c r="C664" s="9"/>
      <c r="D664" s="9"/>
      <c r="F664" s="9"/>
      <c r="G664" s="9"/>
      <c r="H664" s="9"/>
      <c r="I664" s="9"/>
      <c r="J664" s="9"/>
      <c r="K664" s="9"/>
      <c r="L664" s="9"/>
      <c r="M664" s="9"/>
      <c r="N664" s="9"/>
      <c r="O664" s="9"/>
      <c r="P664" s="9"/>
      <c r="Q664" s="9"/>
      <c r="R664" s="9"/>
    </row>
    <row r="665" ht="14.25" customHeight="1">
      <c r="A665" s="9"/>
      <c r="C665" s="9"/>
      <c r="D665" s="9"/>
      <c r="F665" s="9"/>
      <c r="G665" s="9"/>
      <c r="H665" s="9"/>
      <c r="I665" s="9"/>
      <c r="J665" s="9"/>
      <c r="K665" s="9"/>
      <c r="L665" s="9"/>
      <c r="M665" s="9"/>
      <c r="N665" s="9"/>
      <c r="O665" s="9"/>
      <c r="P665" s="9"/>
      <c r="Q665" s="9"/>
      <c r="R665" s="9"/>
    </row>
    <row r="666" ht="14.25" customHeight="1">
      <c r="A666" s="9"/>
      <c r="C666" s="9"/>
      <c r="D666" s="9"/>
      <c r="F666" s="9"/>
      <c r="G666" s="9"/>
      <c r="H666" s="9"/>
      <c r="I666" s="9"/>
      <c r="J666" s="9"/>
      <c r="K666" s="9"/>
      <c r="L666" s="9"/>
      <c r="M666" s="9"/>
      <c r="N666" s="9"/>
      <c r="O666" s="9"/>
      <c r="P666" s="9"/>
      <c r="Q666" s="9"/>
      <c r="R666" s="9"/>
    </row>
    <row r="667" ht="14.25" customHeight="1">
      <c r="A667" s="9"/>
      <c r="C667" s="9"/>
      <c r="D667" s="9"/>
      <c r="F667" s="9"/>
      <c r="G667" s="9"/>
      <c r="H667" s="9"/>
      <c r="I667" s="9"/>
      <c r="J667" s="9"/>
      <c r="K667" s="9"/>
      <c r="L667" s="9"/>
      <c r="M667" s="9"/>
      <c r="N667" s="9"/>
      <c r="O667" s="9"/>
      <c r="P667" s="9"/>
      <c r="Q667" s="9"/>
      <c r="R667" s="9"/>
    </row>
    <row r="668" ht="14.25" customHeight="1">
      <c r="A668" s="9"/>
      <c r="C668" s="9"/>
      <c r="D668" s="9"/>
      <c r="F668" s="9"/>
      <c r="G668" s="9"/>
      <c r="H668" s="9"/>
      <c r="I668" s="9"/>
      <c r="J668" s="9"/>
      <c r="K668" s="9"/>
      <c r="L668" s="9"/>
      <c r="M668" s="9"/>
      <c r="N668" s="9"/>
      <c r="O668" s="9"/>
      <c r="P668" s="9"/>
      <c r="Q668" s="9"/>
      <c r="R668" s="9"/>
    </row>
    <row r="669" ht="14.25" customHeight="1">
      <c r="A669" s="9"/>
      <c r="C669" s="9"/>
      <c r="D669" s="9"/>
      <c r="F669" s="9"/>
      <c r="G669" s="9"/>
      <c r="H669" s="9"/>
      <c r="I669" s="9"/>
      <c r="J669" s="9"/>
      <c r="K669" s="9"/>
      <c r="L669" s="9"/>
      <c r="M669" s="9"/>
      <c r="N669" s="9"/>
      <c r="O669" s="9"/>
      <c r="P669" s="9"/>
      <c r="Q669" s="9"/>
      <c r="R669" s="9"/>
    </row>
    <row r="670" ht="14.25" customHeight="1">
      <c r="A670" s="9"/>
      <c r="C670" s="9"/>
      <c r="D670" s="9"/>
      <c r="F670" s="9"/>
      <c r="G670" s="9"/>
      <c r="H670" s="9"/>
      <c r="I670" s="9"/>
      <c r="J670" s="9"/>
      <c r="K670" s="9"/>
      <c r="L670" s="9"/>
      <c r="M670" s="9"/>
      <c r="N670" s="9"/>
      <c r="O670" s="9"/>
      <c r="P670" s="9"/>
      <c r="Q670" s="9"/>
      <c r="R670" s="9"/>
    </row>
    <row r="671" ht="14.25" customHeight="1">
      <c r="A671" s="9"/>
      <c r="C671" s="9"/>
      <c r="D671" s="9"/>
      <c r="F671" s="9"/>
      <c r="G671" s="9"/>
      <c r="H671" s="9"/>
      <c r="I671" s="9"/>
      <c r="J671" s="9"/>
      <c r="K671" s="9"/>
      <c r="L671" s="9"/>
      <c r="M671" s="9"/>
      <c r="N671" s="9"/>
      <c r="O671" s="9"/>
      <c r="P671" s="9"/>
      <c r="Q671" s="9"/>
      <c r="R671" s="9"/>
    </row>
    <row r="672" ht="14.25" customHeight="1">
      <c r="A672" s="9"/>
      <c r="C672" s="9"/>
      <c r="D672" s="9"/>
      <c r="F672" s="9"/>
      <c r="G672" s="9"/>
      <c r="H672" s="9"/>
      <c r="I672" s="9"/>
      <c r="J672" s="9"/>
      <c r="K672" s="9"/>
      <c r="L672" s="9"/>
      <c r="M672" s="9"/>
      <c r="N672" s="9"/>
      <c r="O672" s="9"/>
      <c r="P672" s="9"/>
      <c r="Q672" s="9"/>
      <c r="R672" s="9"/>
    </row>
    <row r="673" ht="14.25" customHeight="1">
      <c r="A673" s="9"/>
      <c r="C673" s="9"/>
      <c r="D673" s="9"/>
      <c r="F673" s="9"/>
      <c r="G673" s="9"/>
      <c r="H673" s="9"/>
      <c r="I673" s="9"/>
      <c r="J673" s="9"/>
      <c r="K673" s="9"/>
      <c r="L673" s="9"/>
      <c r="M673" s="9"/>
      <c r="N673" s="9"/>
      <c r="O673" s="9"/>
      <c r="P673" s="9"/>
      <c r="Q673" s="9"/>
      <c r="R673" s="9"/>
    </row>
    <row r="674" ht="14.25" customHeight="1">
      <c r="A674" s="9"/>
      <c r="C674" s="9"/>
      <c r="D674" s="9"/>
      <c r="F674" s="9"/>
      <c r="G674" s="9"/>
      <c r="H674" s="9"/>
      <c r="I674" s="9"/>
      <c r="J674" s="9"/>
      <c r="K674" s="9"/>
      <c r="L674" s="9"/>
      <c r="M674" s="9"/>
      <c r="N674" s="9"/>
      <c r="O674" s="9"/>
      <c r="P674" s="9"/>
      <c r="Q674" s="9"/>
      <c r="R674" s="9"/>
    </row>
    <row r="675" ht="14.25" customHeight="1">
      <c r="A675" s="9"/>
      <c r="C675" s="9"/>
      <c r="D675" s="9"/>
      <c r="F675" s="9"/>
      <c r="G675" s="9"/>
      <c r="H675" s="9"/>
      <c r="I675" s="9"/>
      <c r="J675" s="9"/>
      <c r="K675" s="9"/>
      <c r="L675" s="9"/>
      <c r="M675" s="9"/>
      <c r="N675" s="9"/>
      <c r="O675" s="9"/>
      <c r="P675" s="9"/>
      <c r="Q675" s="9"/>
      <c r="R675" s="9"/>
    </row>
    <row r="676" ht="14.25" customHeight="1">
      <c r="A676" s="9"/>
      <c r="C676" s="9"/>
      <c r="D676" s="9"/>
      <c r="F676" s="9"/>
      <c r="G676" s="9"/>
      <c r="H676" s="9"/>
      <c r="I676" s="9"/>
      <c r="J676" s="9"/>
      <c r="K676" s="9"/>
      <c r="L676" s="9"/>
      <c r="M676" s="9"/>
      <c r="N676" s="9"/>
      <c r="O676" s="9"/>
      <c r="P676" s="9"/>
      <c r="Q676" s="9"/>
      <c r="R676" s="9"/>
    </row>
    <row r="677" ht="14.25" customHeight="1">
      <c r="A677" s="9"/>
      <c r="C677" s="9"/>
      <c r="D677" s="9"/>
      <c r="F677" s="9"/>
      <c r="G677" s="9"/>
      <c r="H677" s="9"/>
      <c r="I677" s="9"/>
      <c r="J677" s="9"/>
      <c r="K677" s="9"/>
      <c r="L677" s="9"/>
      <c r="M677" s="9"/>
      <c r="N677" s="9"/>
      <c r="O677" s="9"/>
      <c r="P677" s="9"/>
      <c r="Q677" s="9"/>
      <c r="R677" s="9"/>
    </row>
    <row r="678" ht="14.25" customHeight="1">
      <c r="A678" s="9"/>
      <c r="C678" s="9"/>
      <c r="D678" s="9"/>
      <c r="F678" s="9"/>
      <c r="G678" s="9"/>
      <c r="H678" s="9"/>
      <c r="I678" s="9"/>
      <c r="J678" s="9"/>
      <c r="K678" s="9"/>
      <c r="L678" s="9"/>
      <c r="M678" s="9"/>
      <c r="N678" s="9"/>
      <c r="O678" s="9"/>
      <c r="P678" s="9"/>
      <c r="Q678" s="9"/>
      <c r="R678" s="9"/>
    </row>
    <row r="679" ht="14.25" customHeight="1">
      <c r="A679" s="9"/>
      <c r="C679" s="9"/>
      <c r="D679" s="9"/>
      <c r="F679" s="9"/>
      <c r="G679" s="9"/>
      <c r="H679" s="9"/>
      <c r="I679" s="9"/>
      <c r="J679" s="9"/>
      <c r="K679" s="9"/>
      <c r="L679" s="9"/>
      <c r="M679" s="9"/>
      <c r="N679" s="9"/>
      <c r="O679" s="9"/>
      <c r="P679" s="9"/>
      <c r="Q679" s="9"/>
      <c r="R679" s="9"/>
    </row>
    <row r="680" ht="14.25" customHeight="1">
      <c r="A680" s="9"/>
      <c r="C680" s="9"/>
      <c r="D680" s="9"/>
      <c r="F680" s="9"/>
      <c r="G680" s="9"/>
      <c r="H680" s="9"/>
      <c r="I680" s="9"/>
      <c r="J680" s="9"/>
      <c r="K680" s="9"/>
      <c r="L680" s="9"/>
      <c r="M680" s="9"/>
      <c r="N680" s="9"/>
      <c r="O680" s="9"/>
      <c r="P680" s="9"/>
      <c r="Q680" s="9"/>
      <c r="R680" s="9"/>
    </row>
    <row r="681" ht="14.25" customHeight="1">
      <c r="A681" s="9"/>
      <c r="C681" s="9"/>
      <c r="D681" s="9"/>
      <c r="F681" s="9"/>
      <c r="G681" s="9"/>
      <c r="H681" s="9"/>
      <c r="I681" s="9"/>
      <c r="J681" s="9"/>
      <c r="K681" s="9"/>
      <c r="L681" s="9"/>
      <c r="M681" s="9"/>
      <c r="N681" s="9"/>
      <c r="O681" s="9"/>
      <c r="P681" s="9"/>
      <c r="Q681" s="9"/>
      <c r="R681" s="9"/>
    </row>
    <row r="682" ht="14.25" customHeight="1">
      <c r="A682" s="9"/>
      <c r="C682" s="9"/>
      <c r="D682" s="9"/>
      <c r="F682" s="9"/>
      <c r="G682" s="9"/>
      <c r="H682" s="9"/>
      <c r="I682" s="9"/>
      <c r="J682" s="9"/>
      <c r="K682" s="9"/>
      <c r="L682" s="9"/>
      <c r="M682" s="9"/>
      <c r="N682" s="9"/>
      <c r="O682" s="9"/>
      <c r="P682" s="9"/>
      <c r="Q682" s="9"/>
      <c r="R682" s="9"/>
    </row>
    <row r="683" ht="14.25" customHeight="1">
      <c r="A683" s="9"/>
      <c r="C683" s="9"/>
      <c r="D683" s="9"/>
      <c r="F683" s="9"/>
      <c r="G683" s="9"/>
      <c r="H683" s="9"/>
      <c r="I683" s="9"/>
      <c r="J683" s="9"/>
      <c r="K683" s="9"/>
      <c r="L683" s="9"/>
      <c r="M683" s="9"/>
      <c r="N683" s="9"/>
      <c r="O683" s="9"/>
      <c r="P683" s="9"/>
      <c r="Q683" s="9"/>
      <c r="R683" s="9"/>
    </row>
    <row r="684" ht="14.25" customHeight="1">
      <c r="A684" s="9"/>
      <c r="C684" s="9"/>
      <c r="D684" s="9"/>
      <c r="F684" s="9"/>
      <c r="G684" s="9"/>
      <c r="H684" s="9"/>
      <c r="I684" s="9"/>
      <c r="J684" s="9"/>
      <c r="K684" s="9"/>
      <c r="L684" s="9"/>
      <c r="M684" s="9"/>
      <c r="N684" s="9"/>
      <c r="O684" s="9"/>
      <c r="P684" s="9"/>
      <c r="Q684" s="9"/>
      <c r="R684" s="9"/>
    </row>
    <row r="685" ht="14.25" customHeight="1">
      <c r="A685" s="9"/>
      <c r="C685" s="9"/>
      <c r="D685" s="9"/>
      <c r="F685" s="9"/>
      <c r="G685" s="9"/>
      <c r="H685" s="9"/>
      <c r="I685" s="9"/>
      <c r="J685" s="9"/>
      <c r="K685" s="9"/>
      <c r="L685" s="9"/>
      <c r="M685" s="9"/>
      <c r="N685" s="9"/>
      <c r="O685" s="9"/>
      <c r="P685" s="9"/>
      <c r="Q685" s="9"/>
      <c r="R685" s="9"/>
    </row>
    <row r="686" ht="14.25" customHeight="1">
      <c r="A686" s="9"/>
      <c r="C686" s="9"/>
      <c r="D686" s="9"/>
      <c r="F686" s="9"/>
      <c r="G686" s="9"/>
      <c r="H686" s="9"/>
      <c r="I686" s="9"/>
      <c r="J686" s="9"/>
      <c r="K686" s="9"/>
      <c r="L686" s="9"/>
      <c r="M686" s="9"/>
      <c r="N686" s="9"/>
      <c r="O686" s="9"/>
      <c r="P686" s="9"/>
      <c r="Q686" s="9"/>
      <c r="R686" s="9"/>
    </row>
    <row r="687" ht="14.25" customHeight="1">
      <c r="A687" s="9"/>
      <c r="C687" s="9"/>
      <c r="D687" s="9"/>
      <c r="F687" s="9"/>
      <c r="G687" s="9"/>
      <c r="H687" s="9"/>
      <c r="I687" s="9"/>
      <c r="J687" s="9"/>
      <c r="K687" s="9"/>
      <c r="L687" s="9"/>
      <c r="M687" s="9"/>
      <c r="N687" s="9"/>
      <c r="O687" s="9"/>
      <c r="P687" s="9"/>
      <c r="Q687" s="9"/>
      <c r="R687" s="9"/>
    </row>
    <row r="688" ht="14.25" customHeight="1">
      <c r="A688" s="9"/>
      <c r="C688" s="9"/>
      <c r="D688" s="9"/>
      <c r="F688" s="9"/>
      <c r="G688" s="9"/>
      <c r="H688" s="9"/>
      <c r="I688" s="9"/>
      <c r="J688" s="9"/>
      <c r="K688" s="9"/>
      <c r="L688" s="9"/>
      <c r="M688" s="9"/>
      <c r="N688" s="9"/>
      <c r="O688" s="9"/>
      <c r="P688" s="9"/>
      <c r="Q688" s="9"/>
      <c r="R688" s="9"/>
    </row>
    <row r="689" ht="14.25" customHeight="1">
      <c r="A689" s="9"/>
      <c r="C689" s="9"/>
      <c r="D689" s="9"/>
      <c r="F689" s="9"/>
      <c r="G689" s="9"/>
      <c r="H689" s="9"/>
      <c r="I689" s="9"/>
      <c r="J689" s="9"/>
      <c r="K689" s="9"/>
      <c r="L689" s="9"/>
      <c r="M689" s="9"/>
      <c r="N689" s="9"/>
      <c r="O689" s="9"/>
      <c r="P689" s="9"/>
      <c r="Q689" s="9"/>
      <c r="R689" s="9"/>
    </row>
    <row r="690" ht="14.25" customHeight="1">
      <c r="A690" s="9"/>
      <c r="C690" s="9"/>
      <c r="D690" s="9"/>
      <c r="F690" s="9"/>
      <c r="G690" s="9"/>
      <c r="H690" s="9"/>
      <c r="I690" s="9"/>
      <c r="J690" s="9"/>
      <c r="K690" s="9"/>
      <c r="L690" s="9"/>
      <c r="M690" s="9"/>
      <c r="N690" s="9"/>
      <c r="O690" s="9"/>
      <c r="P690" s="9"/>
      <c r="Q690" s="9"/>
      <c r="R690" s="9"/>
    </row>
    <row r="691" ht="14.25" customHeight="1">
      <c r="A691" s="9"/>
      <c r="C691" s="9"/>
      <c r="D691" s="9"/>
      <c r="F691" s="9"/>
      <c r="G691" s="9"/>
      <c r="H691" s="9"/>
      <c r="I691" s="9"/>
      <c r="J691" s="9"/>
      <c r="K691" s="9"/>
      <c r="L691" s="9"/>
      <c r="M691" s="9"/>
      <c r="N691" s="9"/>
      <c r="O691" s="9"/>
      <c r="P691" s="9"/>
      <c r="Q691" s="9"/>
      <c r="R691" s="9"/>
    </row>
    <row r="692" ht="14.25" customHeight="1">
      <c r="A692" s="9"/>
      <c r="C692" s="9"/>
      <c r="D692" s="9"/>
      <c r="F692" s="9"/>
      <c r="G692" s="9"/>
      <c r="H692" s="9"/>
      <c r="I692" s="9"/>
      <c r="J692" s="9"/>
      <c r="K692" s="9"/>
      <c r="L692" s="9"/>
      <c r="M692" s="9"/>
      <c r="N692" s="9"/>
      <c r="O692" s="9"/>
      <c r="P692" s="9"/>
      <c r="Q692" s="9"/>
      <c r="R692" s="9"/>
    </row>
    <row r="693" ht="14.25" customHeight="1">
      <c r="A693" s="9"/>
      <c r="C693" s="9"/>
      <c r="D693" s="9"/>
      <c r="F693" s="9"/>
      <c r="G693" s="9"/>
      <c r="H693" s="9"/>
      <c r="I693" s="9"/>
      <c r="J693" s="9"/>
      <c r="K693" s="9"/>
      <c r="L693" s="9"/>
      <c r="M693" s="9"/>
      <c r="N693" s="9"/>
      <c r="O693" s="9"/>
      <c r="P693" s="9"/>
      <c r="Q693" s="9"/>
      <c r="R693" s="9"/>
    </row>
    <row r="694" ht="14.25" customHeight="1">
      <c r="A694" s="9"/>
      <c r="C694" s="9"/>
      <c r="D694" s="9"/>
      <c r="F694" s="9"/>
      <c r="G694" s="9"/>
      <c r="H694" s="9"/>
      <c r="I694" s="9"/>
      <c r="J694" s="9"/>
      <c r="K694" s="9"/>
      <c r="L694" s="9"/>
      <c r="M694" s="9"/>
      <c r="N694" s="9"/>
      <c r="O694" s="9"/>
      <c r="P694" s="9"/>
      <c r="Q694" s="9"/>
      <c r="R694" s="9"/>
    </row>
    <row r="695" ht="14.25" customHeight="1">
      <c r="A695" s="9"/>
      <c r="C695" s="9"/>
      <c r="D695" s="9"/>
      <c r="F695" s="9"/>
      <c r="G695" s="9"/>
      <c r="H695" s="9"/>
      <c r="I695" s="9"/>
      <c r="J695" s="9"/>
      <c r="K695" s="9"/>
      <c r="L695" s="9"/>
      <c r="M695" s="9"/>
      <c r="N695" s="9"/>
      <c r="O695" s="9"/>
      <c r="P695" s="9"/>
      <c r="Q695" s="9"/>
      <c r="R695" s="9"/>
    </row>
    <row r="696" ht="14.25" customHeight="1">
      <c r="A696" s="9"/>
      <c r="C696" s="9"/>
      <c r="D696" s="9"/>
      <c r="F696" s="9"/>
      <c r="G696" s="9"/>
      <c r="H696" s="9"/>
      <c r="I696" s="9"/>
      <c r="J696" s="9"/>
      <c r="K696" s="9"/>
      <c r="L696" s="9"/>
      <c r="M696" s="9"/>
      <c r="N696" s="9"/>
      <c r="O696" s="9"/>
      <c r="P696" s="9"/>
      <c r="Q696" s="9"/>
      <c r="R696" s="9"/>
    </row>
    <row r="697" ht="14.25" customHeight="1">
      <c r="A697" s="9"/>
      <c r="C697" s="9"/>
      <c r="D697" s="9"/>
      <c r="F697" s="9"/>
      <c r="G697" s="9"/>
      <c r="H697" s="9"/>
      <c r="I697" s="9"/>
      <c r="J697" s="9"/>
      <c r="K697" s="9"/>
      <c r="L697" s="9"/>
      <c r="M697" s="9"/>
      <c r="N697" s="9"/>
      <c r="O697" s="9"/>
      <c r="P697" s="9"/>
      <c r="Q697" s="9"/>
      <c r="R697" s="9"/>
    </row>
    <row r="698" ht="14.25" customHeight="1">
      <c r="A698" s="9"/>
      <c r="C698" s="9"/>
      <c r="D698" s="9"/>
      <c r="F698" s="9"/>
      <c r="G698" s="9"/>
      <c r="H698" s="9"/>
      <c r="I698" s="9"/>
      <c r="J698" s="9"/>
      <c r="K698" s="9"/>
      <c r="L698" s="9"/>
      <c r="M698" s="9"/>
      <c r="N698" s="9"/>
      <c r="O698" s="9"/>
      <c r="P698" s="9"/>
      <c r="Q698" s="9"/>
      <c r="R698" s="9"/>
    </row>
    <row r="699" ht="14.25" customHeight="1">
      <c r="A699" s="9"/>
      <c r="C699" s="9"/>
      <c r="D699" s="9"/>
      <c r="F699" s="9"/>
      <c r="G699" s="9"/>
      <c r="H699" s="9"/>
      <c r="I699" s="9"/>
      <c r="J699" s="9"/>
      <c r="K699" s="9"/>
      <c r="L699" s="9"/>
      <c r="M699" s="9"/>
      <c r="N699" s="9"/>
      <c r="O699" s="9"/>
      <c r="P699" s="9"/>
      <c r="Q699" s="9"/>
      <c r="R699" s="9"/>
    </row>
    <row r="700" ht="14.25" customHeight="1">
      <c r="A700" s="9"/>
      <c r="C700" s="9"/>
      <c r="D700" s="9"/>
      <c r="F700" s="9"/>
      <c r="G700" s="9"/>
      <c r="H700" s="9"/>
      <c r="I700" s="9"/>
      <c r="J700" s="9"/>
      <c r="K700" s="9"/>
      <c r="L700" s="9"/>
      <c r="M700" s="9"/>
      <c r="N700" s="9"/>
      <c r="O700" s="9"/>
      <c r="P700" s="9"/>
      <c r="Q700" s="9"/>
      <c r="R700" s="9"/>
    </row>
    <row r="701" ht="14.25" customHeight="1">
      <c r="A701" s="9"/>
      <c r="C701" s="9"/>
      <c r="D701" s="9"/>
      <c r="F701" s="9"/>
      <c r="G701" s="9"/>
      <c r="H701" s="9"/>
      <c r="I701" s="9"/>
      <c r="J701" s="9"/>
      <c r="K701" s="9"/>
      <c r="L701" s="9"/>
      <c r="M701" s="9"/>
      <c r="N701" s="9"/>
      <c r="O701" s="9"/>
      <c r="P701" s="9"/>
      <c r="Q701" s="9"/>
      <c r="R701" s="9"/>
    </row>
    <row r="702" ht="14.25" customHeight="1">
      <c r="A702" s="9"/>
      <c r="C702" s="9"/>
      <c r="D702" s="9"/>
      <c r="F702" s="9"/>
      <c r="G702" s="9"/>
      <c r="H702" s="9"/>
      <c r="I702" s="9"/>
      <c r="J702" s="9"/>
      <c r="K702" s="9"/>
      <c r="L702" s="9"/>
      <c r="M702" s="9"/>
      <c r="N702" s="9"/>
      <c r="O702" s="9"/>
      <c r="P702" s="9"/>
      <c r="Q702" s="9"/>
      <c r="R702" s="9"/>
    </row>
    <row r="703" ht="14.25" customHeight="1">
      <c r="A703" s="9"/>
      <c r="C703" s="9"/>
      <c r="D703" s="9"/>
      <c r="F703" s="9"/>
      <c r="G703" s="9"/>
      <c r="H703" s="9"/>
      <c r="I703" s="9"/>
      <c r="J703" s="9"/>
      <c r="K703" s="9"/>
      <c r="L703" s="9"/>
      <c r="M703" s="9"/>
      <c r="N703" s="9"/>
      <c r="O703" s="9"/>
      <c r="P703" s="9"/>
      <c r="Q703" s="9"/>
      <c r="R703" s="9"/>
    </row>
    <row r="704" ht="14.25" customHeight="1">
      <c r="A704" s="9"/>
      <c r="C704" s="9"/>
      <c r="D704" s="9"/>
      <c r="F704" s="9"/>
      <c r="G704" s="9"/>
      <c r="H704" s="9"/>
      <c r="I704" s="9"/>
      <c r="J704" s="9"/>
      <c r="K704" s="9"/>
      <c r="L704" s="9"/>
      <c r="M704" s="9"/>
      <c r="N704" s="9"/>
      <c r="O704" s="9"/>
      <c r="P704" s="9"/>
      <c r="Q704" s="9"/>
      <c r="R704" s="9"/>
    </row>
    <row r="705" ht="14.25" customHeight="1">
      <c r="A705" s="9"/>
      <c r="C705" s="9"/>
      <c r="D705" s="9"/>
      <c r="F705" s="9"/>
      <c r="G705" s="9"/>
      <c r="H705" s="9"/>
      <c r="I705" s="9"/>
      <c r="J705" s="9"/>
      <c r="K705" s="9"/>
      <c r="L705" s="9"/>
      <c r="M705" s="9"/>
      <c r="N705" s="9"/>
      <c r="O705" s="9"/>
      <c r="P705" s="9"/>
      <c r="Q705" s="9"/>
      <c r="R705" s="9"/>
    </row>
    <row r="706" ht="14.25" customHeight="1">
      <c r="A706" s="9"/>
      <c r="C706" s="9"/>
      <c r="D706" s="9"/>
      <c r="F706" s="9"/>
      <c r="G706" s="9"/>
      <c r="H706" s="9"/>
      <c r="I706" s="9"/>
      <c r="J706" s="9"/>
      <c r="K706" s="9"/>
      <c r="L706" s="9"/>
      <c r="M706" s="9"/>
      <c r="N706" s="9"/>
      <c r="O706" s="9"/>
      <c r="P706" s="9"/>
      <c r="Q706" s="9"/>
      <c r="R706" s="9"/>
    </row>
    <row r="707" ht="14.25" customHeight="1">
      <c r="A707" s="9"/>
      <c r="C707" s="9"/>
      <c r="D707" s="9"/>
      <c r="F707" s="9"/>
      <c r="G707" s="9"/>
      <c r="H707" s="9"/>
      <c r="I707" s="9"/>
      <c r="J707" s="9"/>
      <c r="K707" s="9"/>
      <c r="L707" s="9"/>
      <c r="M707" s="9"/>
      <c r="N707" s="9"/>
      <c r="O707" s="9"/>
      <c r="P707" s="9"/>
      <c r="Q707" s="9"/>
      <c r="R707" s="9"/>
    </row>
    <row r="708" ht="14.25" customHeight="1">
      <c r="A708" s="9"/>
      <c r="C708" s="9"/>
      <c r="D708" s="9"/>
      <c r="F708" s="9"/>
      <c r="G708" s="9"/>
      <c r="H708" s="9"/>
      <c r="I708" s="9"/>
      <c r="J708" s="9"/>
      <c r="K708" s="9"/>
      <c r="L708" s="9"/>
      <c r="M708" s="9"/>
      <c r="N708" s="9"/>
      <c r="O708" s="9"/>
      <c r="P708" s="9"/>
      <c r="Q708" s="9"/>
      <c r="R708" s="9"/>
    </row>
    <row r="709" ht="14.25" customHeight="1">
      <c r="A709" s="9"/>
      <c r="C709" s="9"/>
      <c r="D709" s="9"/>
      <c r="F709" s="9"/>
      <c r="G709" s="9"/>
      <c r="H709" s="9"/>
      <c r="I709" s="9"/>
      <c r="J709" s="9"/>
      <c r="K709" s="9"/>
      <c r="L709" s="9"/>
      <c r="M709" s="9"/>
      <c r="N709" s="9"/>
      <c r="O709" s="9"/>
      <c r="P709" s="9"/>
      <c r="Q709" s="9"/>
      <c r="R709" s="9"/>
    </row>
    <row r="710" ht="14.25" customHeight="1">
      <c r="A710" s="9"/>
      <c r="C710" s="9"/>
      <c r="D710" s="9"/>
      <c r="F710" s="9"/>
      <c r="G710" s="9"/>
      <c r="H710" s="9"/>
      <c r="I710" s="9"/>
      <c r="J710" s="9"/>
      <c r="K710" s="9"/>
      <c r="L710" s="9"/>
      <c r="M710" s="9"/>
      <c r="N710" s="9"/>
      <c r="O710" s="9"/>
      <c r="P710" s="9"/>
      <c r="Q710" s="9"/>
      <c r="R710" s="9"/>
    </row>
    <row r="711" ht="14.25" customHeight="1">
      <c r="A711" s="9"/>
      <c r="C711" s="9"/>
      <c r="D711" s="9"/>
      <c r="F711" s="9"/>
      <c r="G711" s="9"/>
      <c r="H711" s="9"/>
      <c r="I711" s="9"/>
      <c r="J711" s="9"/>
      <c r="K711" s="9"/>
      <c r="L711" s="9"/>
      <c r="M711" s="9"/>
      <c r="N711" s="9"/>
      <c r="O711" s="9"/>
      <c r="P711" s="9"/>
      <c r="Q711" s="9"/>
      <c r="R711" s="9"/>
    </row>
    <row r="712" ht="14.25" customHeight="1">
      <c r="A712" s="9"/>
      <c r="C712" s="9"/>
      <c r="D712" s="9"/>
      <c r="F712" s="9"/>
      <c r="G712" s="9"/>
      <c r="H712" s="9"/>
      <c r="I712" s="9"/>
      <c r="J712" s="9"/>
      <c r="K712" s="9"/>
      <c r="L712" s="9"/>
      <c r="M712" s="9"/>
      <c r="N712" s="9"/>
      <c r="O712" s="9"/>
      <c r="P712" s="9"/>
      <c r="Q712" s="9"/>
      <c r="R712" s="9"/>
    </row>
    <row r="713" ht="14.25" customHeight="1">
      <c r="A713" s="9"/>
      <c r="C713" s="9"/>
      <c r="D713" s="9"/>
      <c r="F713" s="9"/>
      <c r="G713" s="9"/>
      <c r="H713" s="9"/>
      <c r="I713" s="9"/>
      <c r="J713" s="9"/>
      <c r="K713" s="9"/>
      <c r="L713" s="9"/>
      <c r="M713" s="9"/>
      <c r="N713" s="9"/>
      <c r="O713" s="9"/>
      <c r="P713" s="9"/>
      <c r="Q713" s="9"/>
      <c r="R713" s="9"/>
    </row>
    <row r="714" ht="14.25" customHeight="1">
      <c r="A714" s="9"/>
      <c r="C714" s="9"/>
      <c r="D714" s="9"/>
      <c r="F714" s="9"/>
      <c r="G714" s="9"/>
      <c r="H714" s="9"/>
      <c r="I714" s="9"/>
      <c r="J714" s="9"/>
      <c r="K714" s="9"/>
      <c r="L714" s="9"/>
      <c r="M714" s="9"/>
      <c r="N714" s="9"/>
      <c r="O714" s="9"/>
      <c r="P714" s="9"/>
      <c r="Q714" s="9"/>
      <c r="R714" s="9"/>
    </row>
    <row r="715" ht="14.25" customHeight="1">
      <c r="A715" s="9"/>
      <c r="C715" s="9"/>
      <c r="D715" s="9"/>
      <c r="F715" s="9"/>
      <c r="G715" s="9"/>
      <c r="H715" s="9"/>
      <c r="I715" s="9"/>
      <c r="J715" s="9"/>
      <c r="K715" s="9"/>
      <c r="L715" s="9"/>
      <c r="M715" s="9"/>
      <c r="N715" s="9"/>
      <c r="O715" s="9"/>
      <c r="P715" s="9"/>
      <c r="Q715" s="9"/>
      <c r="R715" s="9"/>
    </row>
    <row r="716" ht="14.25" customHeight="1">
      <c r="A716" s="9"/>
      <c r="C716" s="9"/>
      <c r="D716" s="9"/>
      <c r="F716" s="9"/>
      <c r="G716" s="9"/>
      <c r="H716" s="9"/>
      <c r="I716" s="9"/>
      <c r="J716" s="9"/>
      <c r="K716" s="9"/>
      <c r="L716" s="9"/>
      <c r="M716" s="9"/>
      <c r="N716" s="9"/>
      <c r="O716" s="9"/>
      <c r="P716" s="9"/>
      <c r="Q716" s="9"/>
      <c r="R716" s="9"/>
    </row>
    <row r="717" ht="14.25" customHeight="1">
      <c r="A717" s="9"/>
      <c r="C717" s="9"/>
      <c r="D717" s="9"/>
      <c r="F717" s="9"/>
      <c r="G717" s="9"/>
      <c r="H717" s="9"/>
      <c r="I717" s="9"/>
      <c r="J717" s="9"/>
      <c r="K717" s="9"/>
      <c r="L717" s="9"/>
      <c r="M717" s="9"/>
      <c r="N717" s="9"/>
      <c r="O717" s="9"/>
      <c r="P717" s="9"/>
      <c r="Q717" s="9"/>
      <c r="R717" s="9"/>
    </row>
    <row r="718" ht="14.25" customHeight="1">
      <c r="A718" s="9"/>
      <c r="C718" s="9"/>
      <c r="D718" s="9"/>
      <c r="F718" s="9"/>
      <c r="G718" s="9"/>
      <c r="H718" s="9"/>
      <c r="I718" s="9"/>
      <c r="J718" s="9"/>
      <c r="K718" s="9"/>
      <c r="L718" s="9"/>
      <c r="M718" s="9"/>
      <c r="N718" s="9"/>
      <c r="O718" s="9"/>
      <c r="P718" s="9"/>
      <c r="Q718" s="9"/>
      <c r="R718" s="9"/>
    </row>
    <row r="719" ht="14.25" customHeight="1">
      <c r="A719" s="9"/>
      <c r="C719" s="9"/>
      <c r="D719" s="9"/>
      <c r="F719" s="9"/>
      <c r="G719" s="9"/>
      <c r="H719" s="9"/>
      <c r="I719" s="9"/>
      <c r="J719" s="9"/>
      <c r="K719" s="9"/>
      <c r="L719" s="9"/>
      <c r="M719" s="9"/>
      <c r="N719" s="9"/>
      <c r="O719" s="9"/>
      <c r="P719" s="9"/>
      <c r="Q719" s="9"/>
      <c r="R719" s="9"/>
    </row>
    <row r="720" ht="14.25" customHeight="1">
      <c r="A720" s="9"/>
      <c r="C720" s="9"/>
      <c r="D720" s="9"/>
      <c r="F720" s="9"/>
      <c r="G720" s="9"/>
      <c r="H720" s="9"/>
      <c r="I720" s="9"/>
      <c r="J720" s="9"/>
      <c r="K720" s="9"/>
      <c r="L720" s="9"/>
      <c r="M720" s="9"/>
      <c r="N720" s="9"/>
      <c r="O720" s="9"/>
      <c r="P720" s="9"/>
      <c r="Q720" s="9"/>
      <c r="R720" s="9"/>
    </row>
    <row r="721" ht="14.25" customHeight="1">
      <c r="A721" s="9"/>
      <c r="C721" s="9"/>
      <c r="D721" s="9"/>
      <c r="F721" s="9"/>
      <c r="G721" s="9"/>
      <c r="H721" s="9"/>
      <c r="I721" s="9"/>
      <c r="J721" s="9"/>
      <c r="K721" s="9"/>
      <c r="L721" s="9"/>
      <c r="M721" s="9"/>
      <c r="N721" s="9"/>
      <c r="O721" s="9"/>
      <c r="P721" s="9"/>
      <c r="Q721" s="9"/>
      <c r="R721" s="9"/>
    </row>
    <row r="722" ht="14.25" customHeight="1">
      <c r="A722" s="9"/>
      <c r="C722" s="9"/>
      <c r="D722" s="9"/>
      <c r="F722" s="9"/>
      <c r="G722" s="9"/>
      <c r="H722" s="9"/>
      <c r="I722" s="9"/>
      <c r="J722" s="9"/>
      <c r="K722" s="9"/>
      <c r="L722" s="9"/>
      <c r="M722" s="9"/>
      <c r="N722" s="9"/>
      <c r="O722" s="9"/>
      <c r="P722" s="9"/>
      <c r="Q722" s="9"/>
      <c r="R722" s="9"/>
    </row>
    <row r="723" ht="14.25" customHeight="1">
      <c r="A723" s="9"/>
      <c r="C723" s="9"/>
      <c r="D723" s="9"/>
      <c r="F723" s="9"/>
      <c r="G723" s="9"/>
      <c r="H723" s="9"/>
      <c r="I723" s="9"/>
      <c r="J723" s="9"/>
      <c r="K723" s="9"/>
      <c r="L723" s="9"/>
      <c r="M723" s="9"/>
      <c r="N723" s="9"/>
      <c r="O723" s="9"/>
      <c r="P723" s="9"/>
      <c r="Q723" s="9"/>
      <c r="R723" s="9"/>
    </row>
    <row r="724" ht="14.25" customHeight="1">
      <c r="A724" s="9"/>
      <c r="C724" s="9"/>
      <c r="D724" s="9"/>
      <c r="F724" s="9"/>
      <c r="G724" s="9"/>
      <c r="H724" s="9"/>
      <c r="I724" s="9"/>
      <c r="J724" s="9"/>
      <c r="K724" s="9"/>
      <c r="L724" s="9"/>
      <c r="M724" s="9"/>
      <c r="N724" s="9"/>
      <c r="O724" s="9"/>
      <c r="P724" s="9"/>
      <c r="Q724" s="9"/>
      <c r="R724" s="9"/>
    </row>
    <row r="725" ht="14.25" customHeight="1">
      <c r="A725" s="9"/>
      <c r="C725" s="9"/>
      <c r="D725" s="9"/>
      <c r="F725" s="9"/>
      <c r="G725" s="9"/>
      <c r="H725" s="9"/>
      <c r="I725" s="9"/>
      <c r="J725" s="9"/>
      <c r="K725" s="9"/>
      <c r="L725" s="9"/>
      <c r="M725" s="9"/>
      <c r="N725" s="9"/>
      <c r="O725" s="9"/>
      <c r="P725" s="9"/>
      <c r="Q725" s="9"/>
      <c r="R725" s="9"/>
    </row>
    <row r="726" ht="14.25" customHeight="1">
      <c r="A726" s="9"/>
      <c r="C726" s="9"/>
      <c r="D726" s="9"/>
      <c r="F726" s="9"/>
      <c r="G726" s="9"/>
      <c r="H726" s="9"/>
      <c r="I726" s="9"/>
      <c r="J726" s="9"/>
      <c r="K726" s="9"/>
      <c r="L726" s="9"/>
      <c r="M726" s="9"/>
      <c r="N726" s="9"/>
      <c r="O726" s="9"/>
      <c r="P726" s="9"/>
      <c r="Q726" s="9"/>
      <c r="R726" s="9"/>
    </row>
    <row r="727" ht="14.25" customHeight="1">
      <c r="A727" s="9"/>
      <c r="C727" s="9"/>
      <c r="D727" s="9"/>
      <c r="F727" s="9"/>
      <c r="G727" s="9"/>
      <c r="H727" s="9"/>
      <c r="I727" s="9"/>
      <c r="J727" s="9"/>
      <c r="K727" s="9"/>
      <c r="L727" s="9"/>
      <c r="M727" s="9"/>
      <c r="N727" s="9"/>
      <c r="O727" s="9"/>
      <c r="P727" s="9"/>
      <c r="Q727" s="9"/>
      <c r="R727" s="9"/>
    </row>
    <row r="728" ht="14.25" customHeight="1">
      <c r="A728" s="9"/>
      <c r="C728" s="9"/>
      <c r="D728" s="9"/>
      <c r="F728" s="9"/>
      <c r="G728" s="9"/>
      <c r="H728" s="9"/>
      <c r="I728" s="9"/>
      <c r="J728" s="9"/>
      <c r="K728" s="9"/>
      <c r="L728" s="9"/>
      <c r="M728" s="9"/>
      <c r="N728" s="9"/>
      <c r="O728" s="9"/>
      <c r="P728" s="9"/>
      <c r="Q728" s="9"/>
      <c r="R728" s="9"/>
    </row>
    <row r="729" ht="14.25" customHeight="1">
      <c r="A729" s="9"/>
      <c r="C729" s="9"/>
      <c r="D729" s="9"/>
      <c r="F729" s="9"/>
      <c r="G729" s="9"/>
      <c r="H729" s="9"/>
      <c r="I729" s="9"/>
      <c r="J729" s="9"/>
      <c r="K729" s="9"/>
      <c r="L729" s="9"/>
      <c r="M729" s="9"/>
      <c r="N729" s="9"/>
      <c r="O729" s="9"/>
      <c r="P729" s="9"/>
      <c r="Q729" s="9"/>
      <c r="R729" s="9"/>
    </row>
    <row r="730" ht="14.25" customHeight="1">
      <c r="A730" s="9"/>
      <c r="C730" s="9"/>
      <c r="D730" s="9"/>
      <c r="F730" s="9"/>
      <c r="G730" s="9"/>
      <c r="H730" s="9"/>
      <c r="I730" s="9"/>
      <c r="J730" s="9"/>
      <c r="K730" s="9"/>
      <c r="L730" s="9"/>
      <c r="M730" s="9"/>
      <c r="N730" s="9"/>
      <c r="O730" s="9"/>
      <c r="P730" s="9"/>
      <c r="Q730" s="9"/>
      <c r="R730" s="9"/>
    </row>
    <row r="731" ht="14.25" customHeight="1">
      <c r="A731" s="9"/>
      <c r="C731" s="9"/>
      <c r="D731" s="9"/>
      <c r="F731" s="9"/>
      <c r="G731" s="9"/>
      <c r="H731" s="9"/>
      <c r="I731" s="9"/>
      <c r="J731" s="9"/>
      <c r="K731" s="9"/>
      <c r="L731" s="9"/>
      <c r="M731" s="9"/>
      <c r="N731" s="9"/>
      <c r="O731" s="9"/>
      <c r="P731" s="9"/>
      <c r="Q731" s="9"/>
      <c r="R731" s="9"/>
    </row>
    <row r="732" ht="14.25" customHeight="1">
      <c r="A732" s="9"/>
      <c r="C732" s="9"/>
      <c r="D732" s="9"/>
      <c r="F732" s="9"/>
      <c r="G732" s="9"/>
      <c r="H732" s="9"/>
      <c r="I732" s="9"/>
      <c r="J732" s="9"/>
      <c r="K732" s="9"/>
      <c r="L732" s="9"/>
      <c r="M732" s="9"/>
      <c r="N732" s="9"/>
      <c r="O732" s="9"/>
      <c r="P732" s="9"/>
      <c r="Q732" s="9"/>
      <c r="R732" s="9"/>
    </row>
    <row r="733" ht="14.25" customHeight="1">
      <c r="A733" s="9"/>
      <c r="C733" s="9"/>
      <c r="D733" s="9"/>
      <c r="F733" s="9"/>
      <c r="G733" s="9"/>
      <c r="H733" s="9"/>
      <c r="I733" s="9"/>
      <c r="J733" s="9"/>
      <c r="K733" s="9"/>
      <c r="L733" s="9"/>
      <c r="M733" s="9"/>
      <c r="N733" s="9"/>
      <c r="O733" s="9"/>
      <c r="P733" s="9"/>
      <c r="Q733" s="9"/>
      <c r="R733" s="9"/>
    </row>
    <row r="734" ht="14.25" customHeight="1">
      <c r="A734" s="9"/>
      <c r="C734" s="9"/>
      <c r="D734" s="9"/>
      <c r="F734" s="9"/>
      <c r="G734" s="9"/>
      <c r="H734" s="9"/>
      <c r="I734" s="9"/>
      <c r="J734" s="9"/>
      <c r="K734" s="9"/>
      <c r="L734" s="9"/>
      <c r="M734" s="9"/>
      <c r="N734" s="9"/>
      <c r="O734" s="9"/>
      <c r="P734" s="9"/>
      <c r="Q734" s="9"/>
      <c r="R734" s="9"/>
    </row>
    <row r="735" ht="14.25" customHeight="1">
      <c r="A735" s="9"/>
      <c r="C735" s="9"/>
      <c r="D735" s="9"/>
      <c r="F735" s="9"/>
      <c r="G735" s="9"/>
      <c r="H735" s="9"/>
      <c r="I735" s="9"/>
      <c r="J735" s="9"/>
      <c r="K735" s="9"/>
      <c r="L735" s="9"/>
      <c r="M735" s="9"/>
      <c r="N735" s="9"/>
      <c r="O735" s="9"/>
      <c r="P735" s="9"/>
      <c r="Q735" s="9"/>
      <c r="R735" s="9"/>
    </row>
    <row r="736" ht="14.25" customHeight="1">
      <c r="A736" s="9"/>
      <c r="C736" s="9"/>
      <c r="D736" s="9"/>
      <c r="F736" s="9"/>
      <c r="G736" s="9"/>
      <c r="H736" s="9"/>
      <c r="I736" s="9"/>
      <c r="J736" s="9"/>
      <c r="K736" s="9"/>
      <c r="L736" s="9"/>
      <c r="M736" s="9"/>
      <c r="N736" s="9"/>
      <c r="O736" s="9"/>
      <c r="P736" s="9"/>
      <c r="Q736" s="9"/>
      <c r="R736" s="9"/>
    </row>
    <row r="737" ht="14.25" customHeight="1">
      <c r="A737" s="9"/>
      <c r="C737" s="9"/>
      <c r="D737" s="9"/>
      <c r="F737" s="9"/>
      <c r="G737" s="9"/>
      <c r="H737" s="9"/>
      <c r="I737" s="9"/>
      <c r="J737" s="9"/>
      <c r="K737" s="9"/>
      <c r="L737" s="9"/>
      <c r="M737" s="9"/>
      <c r="N737" s="9"/>
      <c r="O737" s="9"/>
      <c r="P737" s="9"/>
      <c r="Q737" s="9"/>
      <c r="R737" s="9"/>
    </row>
    <row r="738" ht="14.25" customHeight="1">
      <c r="A738" s="9"/>
      <c r="C738" s="9"/>
      <c r="D738" s="9"/>
      <c r="F738" s="9"/>
      <c r="G738" s="9"/>
      <c r="H738" s="9"/>
      <c r="I738" s="9"/>
      <c r="J738" s="9"/>
      <c r="K738" s="9"/>
      <c r="L738" s="9"/>
      <c r="M738" s="9"/>
      <c r="N738" s="9"/>
      <c r="O738" s="9"/>
      <c r="P738" s="9"/>
      <c r="Q738" s="9"/>
      <c r="R738" s="9"/>
    </row>
    <row r="739" ht="14.25" customHeight="1">
      <c r="A739" s="9"/>
      <c r="C739" s="9"/>
      <c r="D739" s="9"/>
      <c r="F739" s="9"/>
      <c r="G739" s="9"/>
      <c r="H739" s="9"/>
      <c r="I739" s="9"/>
      <c r="J739" s="9"/>
      <c r="K739" s="9"/>
      <c r="L739" s="9"/>
      <c r="M739" s="9"/>
      <c r="N739" s="9"/>
      <c r="O739" s="9"/>
      <c r="P739" s="9"/>
      <c r="Q739" s="9"/>
      <c r="R739" s="9"/>
    </row>
    <row r="740" ht="14.25" customHeight="1">
      <c r="A740" s="9"/>
      <c r="C740" s="9"/>
      <c r="D740" s="9"/>
      <c r="F740" s="9"/>
      <c r="G740" s="9"/>
      <c r="H740" s="9"/>
      <c r="I740" s="9"/>
      <c r="J740" s="9"/>
      <c r="K740" s="9"/>
      <c r="L740" s="9"/>
      <c r="M740" s="9"/>
      <c r="N740" s="9"/>
      <c r="O740" s="9"/>
      <c r="P740" s="9"/>
      <c r="Q740" s="9"/>
      <c r="R740" s="9"/>
    </row>
    <row r="741" ht="14.25" customHeight="1">
      <c r="A741" s="9"/>
      <c r="C741" s="9"/>
      <c r="D741" s="9"/>
      <c r="F741" s="9"/>
      <c r="G741" s="9"/>
      <c r="H741" s="9"/>
      <c r="I741" s="9"/>
      <c r="J741" s="9"/>
      <c r="K741" s="9"/>
      <c r="L741" s="9"/>
      <c r="M741" s="9"/>
      <c r="N741" s="9"/>
      <c r="O741" s="9"/>
      <c r="P741" s="9"/>
      <c r="Q741" s="9"/>
      <c r="R741" s="9"/>
    </row>
    <row r="742" ht="14.25" customHeight="1">
      <c r="A742" s="9"/>
      <c r="C742" s="9"/>
      <c r="D742" s="9"/>
      <c r="F742" s="9"/>
      <c r="G742" s="9"/>
      <c r="H742" s="9"/>
      <c r="I742" s="9"/>
      <c r="J742" s="9"/>
      <c r="K742" s="9"/>
      <c r="L742" s="9"/>
      <c r="M742" s="9"/>
      <c r="N742" s="9"/>
      <c r="O742" s="9"/>
      <c r="P742" s="9"/>
      <c r="Q742" s="9"/>
      <c r="R742" s="9"/>
    </row>
    <row r="743" ht="14.25" customHeight="1">
      <c r="A743" s="9"/>
      <c r="C743" s="9"/>
      <c r="D743" s="9"/>
      <c r="F743" s="9"/>
      <c r="G743" s="9"/>
      <c r="H743" s="9"/>
      <c r="I743" s="9"/>
      <c r="J743" s="9"/>
      <c r="K743" s="9"/>
      <c r="L743" s="9"/>
      <c r="M743" s="9"/>
      <c r="N743" s="9"/>
      <c r="O743" s="9"/>
      <c r="P743" s="9"/>
      <c r="Q743" s="9"/>
      <c r="R743" s="9"/>
    </row>
    <row r="744" ht="14.25" customHeight="1">
      <c r="A744" s="9"/>
      <c r="C744" s="9"/>
      <c r="D744" s="9"/>
      <c r="F744" s="9"/>
      <c r="G744" s="9"/>
      <c r="H744" s="9"/>
      <c r="I744" s="9"/>
      <c r="J744" s="9"/>
      <c r="K744" s="9"/>
      <c r="L744" s="9"/>
      <c r="M744" s="9"/>
      <c r="N744" s="9"/>
      <c r="O744" s="9"/>
      <c r="P744" s="9"/>
      <c r="Q744" s="9"/>
      <c r="R744" s="9"/>
    </row>
    <row r="745" ht="14.25" customHeight="1">
      <c r="A745" s="9"/>
      <c r="C745" s="9"/>
      <c r="D745" s="9"/>
      <c r="F745" s="9"/>
      <c r="G745" s="9"/>
      <c r="H745" s="9"/>
      <c r="I745" s="9"/>
      <c r="J745" s="9"/>
      <c r="K745" s="9"/>
      <c r="L745" s="9"/>
      <c r="M745" s="9"/>
      <c r="N745" s="9"/>
      <c r="O745" s="9"/>
      <c r="P745" s="9"/>
      <c r="Q745" s="9"/>
      <c r="R745" s="9"/>
    </row>
    <row r="746" ht="14.25" customHeight="1">
      <c r="A746" s="9"/>
      <c r="C746" s="9"/>
      <c r="D746" s="9"/>
      <c r="F746" s="9"/>
      <c r="G746" s="9"/>
      <c r="H746" s="9"/>
      <c r="I746" s="9"/>
      <c r="J746" s="9"/>
      <c r="K746" s="9"/>
      <c r="L746" s="9"/>
      <c r="M746" s="9"/>
      <c r="N746" s="9"/>
      <c r="O746" s="9"/>
      <c r="P746" s="9"/>
      <c r="Q746" s="9"/>
      <c r="R746" s="9"/>
    </row>
    <row r="747" ht="14.25" customHeight="1">
      <c r="A747" s="9"/>
      <c r="C747" s="9"/>
      <c r="D747" s="9"/>
      <c r="F747" s="9"/>
      <c r="G747" s="9"/>
      <c r="H747" s="9"/>
      <c r="I747" s="9"/>
      <c r="J747" s="9"/>
      <c r="K747" s="9"/>
      <c r="L747" s="9"/>
      <c r="M747" s="9"/>
      <c r="N747" s="9"/>
      <c r="O747" s="9"/>
      <c r="P747" s="9"/>
      <c r="Q747" s="9"/>
      <c r="R747" s="9"/>
    </row>
    <row r="748" ht="14.25" customHeight="1">
      <c r="A748" s="9"/>
      <c r="C748" s="9"/>
      <c r="D748" s="9"/>
      <c r="F748" s="9"/>
      <c r="G748" s="9"/>
      <c r="H748" s="9"/>
      <c r="I748" s="9"/>
      <c r="J748" s="9"/>
      <c r="K748" s="9"/>
      <c r="L748" s="9"/>
      <c r="M748" s="9"/>
      <c r="N748" s="9"/>
      <c r="O748" s="9"/>
      <c r="P748" s="9"/>
      <c r="Q748" s="9"/>
      <c r="R748" s="9"/>
    </row>
    <row r="749" ht="14.25" customHeight="1">
      <c r="A749" s="9"/>
      <c r="C749" s="9"/>
      <c r="D749" s="9"/>
      <c r="F749" s="9"/>
      <c r="G749" s="9"/>
      <c r="H749" s="9"/>
      <c r="I749" s="9"/>
      <c r="J749" s="9"/>
      <c r="K749" s="9"/>
      <c r="L749" s="9"/>
      <c r="M749" s="9"/>
      <c r="N749" s="9"/>
      <c r="O749" s="9"/>
      <c r="P749" s="9"/>
      <c r="Q749" s="9"/>
      <c r="R749" s="9"/>
    </row>
    <row r="750" ht="14.25" customHeight="1">
      <c r="A750" s="9"/>
      <c r="C750" s="9"/>
      <c r="D750" s="9"/>
      <c r="F750" s="9"/>
      <c r="G750" s="9"/>
      <c r="H750" s="9"/>
      <c r="I750" s="9"/>
      <c r="J750" s="9"/>
      <c r="K750" s="9"/>
      <c r="L750" s="9"/>
      <c r="M750" s="9"/>
      <c r="N750" s="9"/>
      <c r="O750" s="9"/>
      <c r="P750" s="9"/>
      <c r="Q750" s="9"/>
      <c r="R750" s="9"/>
    </row>
    <row r="751" ht="14.25" customHeight="1">
      <c r="A751" s="9"/>
      <c r="C751" s="9"/>
      <c r="D751" s="9"/>
      <c r="F751" s="9"/>
      <c r="G751" s="9"/>
      <c r="H751" s="9"/>
      <c r="I751" s="9"/>
      <c r="J751" s="9"/>
      <c r="K751" s="9"/>
      <c r="L751" s="9"/>
      <c r="M751" s="9"/>
      <c r="N751" s="9"/>
      <c r="O751" s="9"/>
      <c r="P751" s="9"/>
      <c r="Q751" s="9"/>
      <c r="R751" s="9"/>
    </row>
    <row r="752" ht="14.25" customHeight="1">
      <c r="A752" s="9"/>
      <c r="C752" s="9"/>
      <c r="D752" s="9"/>
      <c r="F752" s="9"/>
      <c r="G752" s="9"/>
      <c r="H752" s="9"/>
      <c r="I752" s="9"/>
      <c r="J752" s="9"/>
      <c r="K752" s="9"/>
      <c r="L752" s="9"/>
      <c r="M752" s="9"/>
      <c r="N752" s="9"/>
      <c r="O752" s="9"/>
      <c r="P752" s="9"/>
      <c r="Q752" s="9"/>
      <c r="R752" s="9"/>
    </row>
    <row r="753" ht="14.25" customHeight="1">
      <c r="A753" s="9"/>
      <c r="C753" s="9"/>
      <c r="D753" s="9"/>
      <c r="F753" s="9"/>
      <c r="G753" s="9"/>
      <c r="H753" s="9"/>
      <c r="I753" s="9"/>
      <c r="J753" s="9"/>
      <c r="K753" s="9"/>
      <c r="L753" s="9"/>
      <c r="M753" s="9"/>
      <c r="N753" s="9"/>
      <c r="O753" s="9"/>
      <c r="P753" s="9"/>
      <c r="Q753" s="9"/>
      <c r="R753" s="9"/>
    </row>
    <row r="754" ht="14.25" customHeight="1">
      <c r="A754" s="9"/>
      <c r="C754" s="9"/>
      <c r="D754" s="9"/>
      <c r="F754" s="9"/>
      <c r="G754" s="9"/>
      <c r="H754" s="9"/>
      <c r="I754" s="9"/>
      <c r="J754" s="9"/>
      <c r="K754" s="9"/>
      <c r="L754" s="9"/>
      <c r="M754" s="9"/>
      <c r="N754" s="9"/>
      <c r="O754" s="9"/>
      <c r="P754" s="9"/>
      <c r="Q754" s="9"/>
      <c r="R754" s="9"/>
    </row>
    <row r="755" ht="14.25" customHeight="1">
      <c r="A755" s="9"/>
      <c r="C755" s="9"/>
      <c r="D755" s="9"/>
      <c r="F755" s="9"/>
      <c r="G755" s="9"/>
      <c r="H755" s="9"/>
      <c r="I755" s="9"/>
      <c r="J755" s="9"/>
      <c r="K755" s="9"/>
      <c r="L755" s="9"/>
      <c r="M755" s="9"/>
      <c r="N755" s="9"/>
      <c r="O755" s="9"/>
      <c r="P755" s="9"/>
      <c r="Q755" s="9"/>
      <c r="R755" s="9"/>
    </row>
    <row r="756" ht="14.25" customHeight="1">
      <c r="A756" s="9"/>
      <c r="C756" s="9"/>
      <c r="D756" s="9"/>
      <c r="F756" s="9"/>
      <c r="G756" s="9"/>
      <c r="H756" s="9"/>
      <c r="I756" s="9"/>
      <c r="J756" s="9"/>
      <c r="K756" s="9"/>
      <c r="L756" s="9"/>
      <c r="M756" s="9"/>
      <c r="N756" s="9"/>
      <c r="O756" s="9"/>
      <c r="P756" s="9"/>
      <c r="Q756" s="9"/>
      <c r="R756" s="9"/>
    </row>
    <row r="757" ht="14.25" customHeight="1">
      <c r="A757" s="9"/>
      <c r="C757" s="9"/>
      <c r="D757" s="9"/>
      <c r="F757" s="9"/>
      <c r="G757" s="9"/>
      <c r="H757" s="9"/>
      <c r="I757" s="9"/>
      <c r="J757" s="9"/>
      <c r="K757" s="9"/>
      <c r="L757" s="9"/>
      <c r="M757" s="9"/>
      <c r="N757" s="9"/>
      <c r="O757" s="9"/>
      <c r="P757" s="9"/>
      <c r="Q757" s="9"/>
      <c r="R757" s="9"/>
    </row>
    <row r="758" ht="14.25" customHeight="1">
      <c r="A758" s="9"/>
      <c r="C758" s="9"/>
      <c r="D758" s="9"/>
      <c r="F758" s="9"/>
      <c r="G758" s="9"/>
      <c r="H758" s="9"/>
      <c r="I758" s="9"/>
      <c r="J758" s="9"/>
      <c r="K758" s="9"/>
      <c r="L758" s="9"/>
      <c r="M758" s="9"/>
      <c r="N758" s="9"/>
      <c r="O758" s="9"/>
      <c r="P758" s="9"/>
      <c r="Q758" s="9"/>
      <c r="R758" s="9"/>
    </row>
    <row r="759" ht="14.25" customHeight="1">
      <c r="A759" s="9"/>
      <c r="C759" s="9"/>
      <c r="D759" s="9"/>
      <c r="F759" s="9"/>
      <c r="G759" s="9"/>
      <c r="H759" s="9"/>
      <c r="I759" s="9"/>
      <c r="J759" s="9"/>
      <c r="K759" s="9"/>
      <c r="L759" s="9"/>
      <c r="M759" s="9"/>
      <c r="N759" s="9"/>
      <c r="O759" s="9"/>
      <c r="P759" s="9"/>
      <c r="Q759" s="9"/>
      <c r="R759" s="9"/>
    </row>
    <row r="760" ht="14.25" customHeight="1">
      <c r="A760" s="9"/>
      <c r="C760" s="9"/>
      <c r="D760" s="9"/>
      <c r="F760" s="9"/>
      <c r="G760" s="9"/>
      <c r="H760" s="9"/>
      <c r="I760" s="9"/>
      <c r="J760" s="9"/>
      <c r="K760" s="9"/>
      <c r="L760" s="9"/>
      <c r="M760" s="9"/>
      <c r="N760" s="9"/>
      <c r="O760" s="9"/>
      <c r="P760" s="9"/>
      <c r="Q760" s="9"/>
      <c r="R760" s="9"/>
    </row>
    <row r="761" ht="14.25" customHeight="1">
      <c r="A761" s="9"/>
      <c r="C761" s="9"/>
      <c r="D761" s="9"/>
      <c r="F761" s="9"/>
      <c r="G761" s="9"/>
      <c r="H761" s="9"/>
      <c r="I761" s="9"/>
      <c r="J761" s="9"/>
      <c r="K761" s="9"/>
      <c r="L761" s="9"/>
      <c r="M761" s="9"/>
      <c r="N761" s="9"/>
      <c r="O761" s="9"/>
      <c r="P761" s="9"/>
      <c r="Q761" s="9"/>
      <c r="R761" s="9"/>
    </row>
    <row r="762" ht="14.25" customHeight="1">
      <c r="A762" s="9"/>
      <c r="C762" s="9"/>
      <c r="D762" s="9"/>
      <c r="F762" s="9"/>
      <c r="G762" s="9"/>
      <c r="H762" s="9"/>
      <c r="I762" s="9"/>
      <c r="J762" s="9"/>
      <c r="K762" s="9"/>
      <c r="L762" s="9"/>
      <c r="M762" s="9"/>
      <c r="N762" s="9"/>
      <c r="O762" s="9"/>
      <c r="P762" s="9"/>
      <c r="Q762" s="9"/>
      <c r="R762" s="9"/>
    </row>
    <row r="763" ht="14.25" customHeight="1">
      <c r="A763" s="9"/>
      <c r="C763" s="9"/>
      <c r="D763" s="9"/>
      <c r="F763" s="9"/>
      <c r="G763" s="9"/>
      <c r="H763" s="9"/>
      <c r="I763" s="9"/>
      <c r="J763" s="9"/>
      <c r="K763" s="9"/>
      <c r="L763" s="9"/>
      <c r="M763" s="9"/>
      <c r="N763" s="9"/>
      <c r="O763" s="9"/>
      <c r="P763" s="9"/>
      <c r="Q763" s="9"/>
      <c r="R763" s="9"/>
    </row>
    <row r="764" ht="14.25" customHeight="1">
      <c r="A764" s="9"/>
      <c r="C764" s="9"/>
      <c r="D764" s="9"/>
      <c r="F764" s="9"/>
      <c r="G764" s="9"/>
      <c r="H764" s="9"/>
      <c r="I764" s="9"/>
      <c r="J764" s="9"/>
      <c r="K764" s="9"/>
      <c r="L764" s="9"/>
      <c r="M764" s="9"/>
      <c r="N764" s="9"/>
      <c r="O764" s="9"/>
      <c r="P764" s="9"/>
      <c r="Q764" s="9"/>
      <c r="R764" s="9"/>
    </row>
    <row r="765" ht="14.25" customHeight="1">
      <c r="A765" s="9"/>
      <c r="C765" s="9"/>
      <c r="D765" s="9"/>
      <c r="F765" s="9"/>
      <c r="G765" s="9"/>
      <c r="H765" s="9"/>
      <c r="I765" s="9"/>
      <c r="J765" s="9"/>
      <c r="K765" s="9"/>
      <c r="L765" s="9"/>
      <c r="M765" s="9"/>
      <c r="N765" s="9"/>
      <c r="O765" s="9"/>
      <c r="P765" s="9"/>
      <c r="Q765" s="9"/>
      <c r="R765" s="9"/>
    </row>
    <row r="766" ht="14.25" customHeight="1">
      <c r="A766" s="9"/>
      <c r="C766" s="9"/>
      <c r="D766" s="9"/>
      <c r="F766" s="9"/>
      <c r="G766" s="9"/>
      <c r="H766" s="9"/>
      <c r="I766" s="9"/>
      <c r="J766" s="9"/>
      <c r="K766" s="9"/>
      <c r="L766" s="9"/>
      <c r="M766" s="9"/>
      <c r="N766" s="9"/>
      <c r="O766" s="9"/>
      <c r="P766" s="9"/>
      <c r="Q766" s="9"/>
      <c r="R766" s="9"/>
    </row>
    <row r="767" ht="14.25" customHeight="1">
      <c r="A767" s="9"/>
      <c r="C767" s="9"/>
      <c r="D767" s="9"/>
      <c r="F767" s="9"/>
      <c r="G767" s="9"/>
      <c r="H767" s="9"/>
      <c r="I767" s="9"/>
      <c r="J767" s="9"/>
      <c r="K767" s="9"/>
      <c r="L767" s="9"/>
      <c r="M767" s="9"/>
      <c r="N767" s="9"/>
      <c r="O767" s="9"/>
      <c r="P767" s="9"/>
      <c r="Q767" s="9"/>
      <c r="R767" s="9"/>
    </row>
    <row r="768" ht="14.25" customHeight="1">
      <c r="A768" s="9"/>
      <c r="C768" s="9"/>
      <c r="D768" s="9"/>
      <c r="F768" s="9"/>
      <c r="G768" s="9"/>
      <c r="H768" s="9"/>
      <c r="I768" s="9"/>
      <c r="J768" s="9"/>
      <c r="K768" s="9"/>
      <c r="L768" s="9"/>
      <c r="M768" s="9"/>
      <c r="N768" s="9"/>
      <c r="O768" s="9"/>
      <c r="P768" s="9"/>
      <c r="Q768" s="9"/>
      <c r="R768" s="9"/>
    </row>
    <row r="769" ht="14.25" customHeight="1">
      <c r="A769" s="9"/>
      <c r="C769" s="9"/>
      <c r="D769" s="9"/>
      <c r="F769" s="9"/>
      <c r="G769" s="9"/>
      <c r="H769" s="9"/>
      <c r="I769" s="9"/>
      <c r="J769" s="9"/>
      <c r="K769" s="9"/>
      <c r="L769" s="9"/>
      <c r="M769" s="9"/>
      <c r="N769" s="9"/>
      <c r="O769" s="9"/>
      <c r="P769" s="9"/>
      <c r="Q769" s="9"/>
      <c r="R769" s="9"/>
    </row>
    <row r="770" ht="14.25" customHeight="1">
      <c r="A770" s="9"/>
      <c r="C770" s="9"/>
      <c r="D770" s="9"/>
      <c r="F770" s="9"/>
      <c r="G770" s="9"/>
      <c r="H770" s="9"/>
      <c r="I770" s="9"/>
      <c r="J770" s="9"/>
      <c r="K770" s="9"/>
      <c r="L770" s="9"/>
      <c r="M770" s="9"/>
      <c r="N770" s="9"/>
      <c r="O770" s="9"/>
      <c r="P770" s="9"/>
      <c r="Q770" s="9"/>
      <c r="R770" s="9"/>
    </row>
    <row r="771" ht="14.25" customHeight="1">
      <c r="A771" s="9"/>
      <c r="C771" s="9"/>
      <c r="D771" s="9"/>
      <c r="F771" s="9"/>
      <c r="G771" s="9"/>
      <c r="H771" s="9"/>
      <c r="I771" s="9"/>
      <c r="J771" s="9"/>
      <c r="K771" s="9"/>
      <c r="L771" s="9"/>
      <c r="M771" s="9"/>
      <c r="N771" s="9"/>
      <c r="O771" s="9"/>
      <c r="P771" s="9"/>
      <c r="Q771" s="9"/>
      <c r="R771" s="9"/>
    </row>
    <row r="772" ht="14.25" customHeight="1">
      <c r="A772" s="9"/>
      <c r="C772" s="9"/>
      <c r="D772" s="9"/>
      <c r="F772" s="9"/>
      <c r="G772" s="9"/>
      <c r="H772" s="9"/>
      <c r="I772" s="9"/>
      <c r="J772" s="9"/>
      <c r="K772" s="9"/>
      <c r="L772" s="9"/>
      <c r="M772" s="9"/>
      <c r="N772" s="9"/>
      <c r="O772" s="9"/>
      <c r="P772" s="9"/>
      <c r="Q772" s="9"/>
      <c r="R772" s="9"/>
    </row>
    <row r="773" ht="14.25" customHeight="1">
      <c r="A773" s="9"/>
      <c r="C773" s="9"/>
      <c r="D773" s="9"/>
      <c r="F773" s="9"/>
      <c r="G773" s="9"/>
      <c r="H773" s="9"/>
      <c r="I773" s="9"/>
      <c r="J773" s="9"/>
      <c r="K773" s="9"/>
      <c r="L773" s="9"/>
      <c r="M773" s="9"/>
      <c r="N773" s="9"/>
      <c r="O773" s="9"/>
      <c r="P773" s="9"/>
      <c r="Q773" s="9"/>
      <c r="R773" s="9"/>
    </row>
    <row r="774" ht="14.25" customHeight="1">
      <c r="A774" s="9"/>
      <c r="C774" s="9"/>
      <c r="D774" s="9"/>
      <c r="F774" s="9"/>
      <c r="G774" s="9"/>
      <c r="H774" s="9"/>
      <c r="I774" s="9"/>
      <c r="J774" s="9"/>
      <c r="K774" s="9"/>
      <c r="L774" s="9"/>
      <c r="M774" s="9"/>
      <c r="N774" s="9"/>
      <c r="O774" s="9"/>
      <c r="P774" s="9"/>
      <c r="Q774" s="9"/>
      <c r="R774" s="9"/>
    </row>
    <row r="775" ht="14.25" customHeight="1">
      <c r="A775" s="9"/>
      <c r="C775" s="9"/>
      <c r="D775" s="9"/>
      <c r="F775" s="9"/>
      <c r="G775" s="9"/>
      <c r="H775" s="9"/>
      <c r="I775" s="9"/>
      <c r="J775" s="9"/>
      <c r="K775" s="9"/>
      <c r="L775" s="9"/>
      <c r="M775" s="9"/>
      <c r="N775" s="9"/>
      <c r="O775" s="9"/>
      <c r="P775" s="9"/>
      <c r="Q775" s="9"/>
      <c r="R775" s="9"/>
    </row>
    <row r="776" ht="14.25" customHeight="1">
      <c r="A776" s="9"/>
      <c r="C776" s="9"/>
      <c r="D776" s="9"/>
      <c r="F776" s="9"/>
      <c r="G776" s="9"/>
      <c r="H776" s="9"/>
      <c r="I776" s="9"/>
      <c r="J776" s="9"/>
      <c r="K776" s="9"/>
      <c r="L776" s="9"/>
      <c r="M776" s="9"/>
      <c r="N776" s="9"/>
      <c r="O776" s="9"/>
      <c r="P776" s="9"/>
      <c r="Q776" s="9"/>
      <c r="R776" s="9"/>
    </row>
    <row r="777" ht="14.25" customHeight="1">
      <c r="A777" s="9"/>
      <c r="C777" s="9"/>
      <c r="D777" s="9"/>
      <c r="F777" s="9"/>
      <c r="G777" s="9"/>
      <c r="H777" s="9"/>
      <c r="I777" s="9"/>
      <c r="J777" s="9"/>
      <c r="K777" s="9"/>
      <c r="L777" s="9"/>
      <c r="M777" s="9"/>
      <c r="N777" s="9"/>
      <c r="O777" s="9"/>
      <c r="P777" s="9"/>
      <c r="Q777" s="9"/>
      <c r="R777" s="9"/>
    </row>
    <row r="778" ht="14.25" customHeight="1">
      <c r="A778" s="9"/>
      <c r="C778" s="9"/>
      <c r="D778" s="9"/>
      <c r="F778" s="9"/>
      <c r="G778" s="9"/>
      <c r="H778" s="9"/>
      <c r="I778" s="9"/>
      <c r="J778" s="9"/>
      <c r="K778" s="9"/>
      <c r="L778" s="9"/>
      <c r="M778" s="9"/>
      <c r="N778" s="9"/>
      <c r="O778" s="9"/>
      <c r="P778" s="9"/>
      <c r="Q778" s="9"/>
      <c r="R778" s="9"/>
    </row>
    <row r="779" ht="14.25" customHeight="1">
      <c r="A779" s="9"/>
      <c r="C779" s="9"/>
      <c r="D779" s="9"/>
      <c r="F779" s="9"/>
      <c r="G779" s="9"/>
      <c r="H779" s="9"/>
      <c r="I779" s="9"/>
      <c r="J779" s="9"/>
      <c r="K779" s="9"/>
      <c r="L779" s="9"/>
      <c r="M779" s="9"/>
      <c r="N779" s="9"/>
      <c r="O779" s="9"/>
      <c r="P779" s="9"/>
      <c r="Q779" s="9"/>
      <c r="R779" s="9"/>
    </row>
    <row r="780" ht="14.25" customHeight="1">
      <c r="A780" s="9"/>
      <c r="C780" s="9"/>
      <c r="D780" s="9"/>
      <c r="F780" s="9"/>
      <c r="G780" s="9"/>
      <c r="H780" s="9"/>
      <c r="I780" s="9"/>
      <c r="J780" s="9"/>
      <c r="K780" s="9"/>
      <c r="L780" s="9"/>
      <c r="M780" s="9"/>
      <c r="N780" s="9"/>
      <c r="O780" s="9"/>
      <c r="P780" s="9"/>
      <c r="Q780" s="9"/>
      <c r="R780" s="9"/>
    </row>
    <row r="781" ht="14.25" customHeight="1">
      <c r="A781" s="9"/>
      <c r="C781" s="9"/>
      <c r="D781" s="9"/>
      <c r="F781" s="9"/>
      <c r="G781" s="9"/>
      <c r="H781" s="9"/>
      <c r="I781" s="9"/>
      <c r="J781" s="9"/>
      <c r="K781" s="9"/>
      <c r="L781" s="9"/>
      <c r="M781" s="9"/>
      <c r="N781" s="9"/>
      <c r="O781" s="9"/>
      <c r="P781" s="9"/>
      <c r="Q781" s="9"/>
      <c r="R781" s="9"/>
    </row>
    <row r="782" ht="14.25" customHeight="1">
      <c r="A782" s="9"/>
      <c r="C782" s="9"/>
      <c r="D782" s="9"/>
      <c r="F782" s="9"/>
      <c r="G782" s="9"/>
      <c r="H782" s="9"/>
      <c r="I782" s="9"/>
      <c r="J782" s="9"/>
      <c r="K782" s="9"/>
      <c r="L782" s="9"/>
      <c r="M782" s="9"/>
      <c r="N782" s="9"/>
      <c r="O782" s="9"/>
      <c r="P782" s="9"/>
      <c r="Q782" s="9"/>
      <c r="R782" s="9"/>
    </row>
    <row r="783" ht="14.25" customHeight="1">
      <c r="A783" s="9"/>
      <c r="C783" s="9"/>
      <c r="D783" s="9"/>
      <c r="F783" s="9"/>
      <c r="G783" s="9"/>
      <c r="H783" s="9"/>
      <c r="I783" s="9"/>
      <c r="J783" s="9"/>
      <c r="K783" s="9"/>
      <c r="L783" s="9"/>
      <c r="M783" s="9"/>
      <c r="N783" s="9"/>
      <c r="O783" s="9"/>
      <c r="P783" s="9"/>
      <c r="Q783" s="9"/>
      <c r="R783" s="9"/>
    </row>
    <row r="784" ht="14.25" customHeight="1">
      <c r="A784" s="9"/>
      <c r="C784" s="9"/>
      <c r="D784" s="9"/>
      <c r="F784" s="9"/>
      <c r="G784" s="9"/>
      <c r="H784" s="9"/>
      <c r="I784" s="9"/>
      <c r="J784" s="9"/>
      <c r="K784" s="9"/>
      <c r="L784" s="9"/>
      <c r="M784" s="9"/>
      <c r="N784" s="9"/>
      <c r="O784" s="9"/>
      <c r="P784" s="9"/>
      <c r="Q784" s="9"/>
      <c r="R784" s="9"/>
    </row>
    <row r="785" ht="14.25" customHeight="1">
      <c r="A785" s="9"/>
      <c r="C785" s="9"/>
      <c r="D785" s="9"/>
      <c r="F785" s="9"/>
      <c r="G785" s="9"/>
      <c r="H785" s="9"/>
      <c r="I785" s="9"/>
      <c r="J785" s="9"/>
      <c r="K785" s="9"/>
      <c r="L785" s="9"/>
      <c r="M785" s="9"/>
      <c r="N785" s="9"/>
      <c r="O785" s="9"/>
      <c r="P785" s="9"/>
      <c r="Q785" s="9"/>
      <c r="R785" s="9"/>
    </row>
    <row r="786" ht="14.25" customHeight="1">
      <c r="A786" s="9"/>
      <c r="C786" s="9"/>
      <c r="D786" s="9"/>
      <c r="F786" s="9"/>
      <c r="G786" s="9"/>
      <c r="H786" s="9"/>
      <c r="I786" s="9"/>
      <c r="J786" s="9"/>
      <c r="K786" s="9"/>
      <c r="L786" s="9"/>
      <c r="M786" s="9"/>
      <c r="N786" s="9"/>
      <c r="O786" s="9"/>
      <c r="P786" s="9"/>
      <c r="Q786" s="9"/>
      <c r="R786" s="9"/>
    </row>
    <row r="787" ht="14.25" customHeight="1">
      <c r="A787" s="9"/>
      <c r="C787" s="9"/>
      <c r="D787" s="9"/>
      <c r="F787" s="9"/>
      <c r="G787" s="9"/>
      <c r="H787" s="9"/>
      <c r="I787" s="9"/>
      <c r="J787" s="9"/>
      <c r="K787" s="9"/>
      <c r="L787" s="9"/>
      <c r="M787" s="9"/>
      <c r="N787" s="9"/>
      <c r="O787" s="9"/>
      <c r="P787" s="9"/>
      <c r="Q787" s="9"/>
      <c r="R787" s="9"/>
    </row>
    <row r="788" ht="14.25" customHeight="1">
      <c r="A788" s="9"/>
      <c r="C788" s="9"/>
      <c r="D788" s="9"/>
      <c r="F788" s="9"/>
      <c r="G788" s="9"/>
      <c r="H788" s="9"/>
      <c r="I788" s="9"/>
      <c r="J788" s="9"/>
      <c r="K788" s="9"/>
      <c r="L788" s="9"/>
      <c r="M788" s="9"/>
      <c r="N788" s="9"/>
      <c r="O788" s="9"/>
      <c r="P788" s="9"/>
      <c r="Q788" s="9"/>
      <c r="R788" s="9"/>
    </row>
    <row r="789" ht="14.25" customHeight="1">
      <c r="A789" s="9"/>
      <c r="C789" s="9"/>
      <c r="D789" s="9"/>
      <c r="F789" s="9"/>
      <c r="G789" s="9"/>
      <c r="H789" s="9"/>
      <c r="I789" s="9"/>
      <c r="J789" s="9"/>
      <c r="K789" s="9"/>
      <c r="L789" s="9"/>
      <c r="M789" s="9"/>
      <c r="N789" s="9"/>
      <c r="O789" s="9"/>
      <c r="P789" s="9"/>
      <c r="Q789" s="9"/>
      <c r="R789" s="9"/>
    </row>
    <row r="790" ht="14.25" customHeight="1">
      <c r="A790" s="9"/>
      <c r="C790" s="9"/>
      <c r="D790" s="9"/>
      <c r="F790" s="9"/>
      <c r="G790" s="9"/>
      <c r="H790" s="9"/>
      <c r="I790" s="9"/>
      <c r="J790" s="9"/>
      <c r="K790" s="9"/>
      <c r="L790" s="9"/>
      <c r="M790" s="9"/>
      <c r="N790" s="9"/>
      <c r="O790" s="9"/>
      <c r="P790" s="9"/>
      <c r="Q790" s="9"/>
      <c r="R790" s="9"/>
    </row>
    <row r="791" ht="14.25" customHeight="1">
      <c r="A791" s="9"/>
      <c r="C791" s="9"/>
      <c r="D791" s="9"/>
      <c r="F791" s="9"/>
      <c r="G791" s="9"/>
      <c r="H791" s="9"/>
      <c r="I791" s="9"/>
      <c r="J791" s="9"/>
      <c r="K791" s="9"/>
      <c r="L791" s="9"/>
      <c r="M791" s="9"/>
      <c r="N791" s="9"/>
      <c r="O791" s="9"/>
      <c r="P791" s="9"/>
      <c r="Q791" s="9"/>
      <c r="R791" s="9"/>
    </row>
    <row r="792" ht="14.25" customHeight="1">
      <c r="A792" s="9"/>
      <c r="C792" s="9"/>
      <c r="D792" s="9"/>
      <c r="F792" s="9"/>
      <c r="G792" s="9"/>
      <c r="H792" s="9"/>
      <c r="I792" s="9"/>
      <c r="J792" s="9"/>
      <c r="K792" s="9"/>
      <c r="L792" s="9"/>
      <c r="M792" s="9"/>
      <c r="N792" s="9"/>
      <c r="O792" s="9"/>
      <c r="P792" s="9"/>
      <c r="Q792" s="9"/>
      <c r="R792" s="9"/>
    </row>
    <row r="793" ht="14.25" customHeight="1">
      <c r="A793" s="9"/>
      <c r="C793" s="9"/>
      <c r="D793" s="9"/>
      <c r="F793" s="9"/>
      <c r="G793" s="9"/>
      <c r="H793" s="9"/>
      <c r="I793" s="9"/>
      <c r="J793" s="9"/>
      <c r="K793" s="9"/>
      <c r="L793" s="9"/>
      <c r="M793" s="9"/>
      <c r="N793" s="9"/>
      <c r="O793" s="9"/>
      <c r="P793" s="9"/>
      <c r="Q793" s="9"/>
      <c r="R793" s="9"/>
    </row>
    <row r="794" ht="14.25" customHeight="1">
      <c r="A794" s="9"/>
      <c r="C794" s="9"/>
      <c r="D794" s="9"/>
      <c r="F794" s="9"/>
      <c r="G794" s="9"/>
      <c r="H794" s="9"/>
      <c r="I794" s="9"/>
      <c r="J794" s="9"/>
      <c r="K794" s="9"/>
      <c r="L794" s="9"/>
      <c r="M794" s="9"/>
      <c r="N794" s="9"/>
      <c r="O794" s="9"/>
      <c r="P794" s="9"/>
      <c r="Q794" s="9"/>
      <c r="R794" s="9"/>
    </row>
    <row r="795" ht="14.25" customHeight="1">
      <c r="A795" s="9"/>
      <c r="C795" s="9"/>
      <c r="D795" s="9"/>
      <c r="F795" s="9"/>
      <c r="G795" s="9"/>
      <c r="H795" s="9"/>
      <c r="I795" s="9"/>
      <c r="J795" s="9"/>
      <c r="K795" s="9"/>
      <c r="L795" s="9"/>
      <c r="M795" s="9"/>
      <c r="N795" s="9"/>
      <c r="O795" s="9"/>
      <c r="P795" s="9"/>
      <c r="Q795" s="9"/>
      <c r="R795" s="9"/>
    </row>
    <row r="796" ht="14.25" customHeight="1">
      <c r="A796" s="9"/>
      <c r="C796" s="9"/>
      <c r="D796" s="9"/>
      <c r="F796" s="9"/>
      <c r="G796" s="9"/>
      <c r="H796" s="9"/>
      <c r="I796" s="9"/>
      <c r="J796" s="9"/>
      <c r="K796" s="9"/>
      <c r="L796" s="9"/>
      <c r="M796" s="9"/>
      <c r="N796" s="9"/>
      <c r="O796" s="9"/>
      <c r="P796" s="9"/>
      <c r="Q796" s="9"/>
      <c r="R796" s="9"/>
    </row>
    <row r="797" ht="14.25" customHeight="1">
      <c r="A797" s="9"/>
      <c r="C797" s="9"/>
      <c r="D797" s="9"/>
      <c r="F797" s="9"/>
      <c r="G797" s="9"/>
      <c r="H797" s="9"/>
      <c r="I797" s="9"/>
      <c r="J797" s="9"/>
      <c r="K797" s="9"/>
      <c r="L797" s="9"/>
      <c r="M797" s="9"/>
      <c r="N797" s="9"/>
      <c r="O797" s="9"/>
      <c r="P797" s="9"/>
      <c r="Q797" s="9"/>
      <c r="R797" s="9"/>
    </row>
    <row r="798" ht="14.25" customHeight="1">
      <c r="A798" s="9"/>
      <c r="C798" s="9"/>
      <c r="D798" s="9"/>
      <c r="F798" s="9"/>
      <c r="G798" s="9"/>
      <c r="H798" s="9"/>
      <c r="I798" s="9"/>
      <c r="J798" s="9"/>
      <c r="K798" s="9"/>
      <c r="L798" s="9"/>
      <c r="M798" s="9"/>
      <c r="N798" s="9"/>
      <c r="O798" s="9"/>
      <c r="P798" s="9"/>
      <c r="Q798" s="9"/>
      <c r="R798" s="9"/>
    </row>
    <row r="799" ht="14.25" customHeight="1">
      <c r="A799" s="9"/>
      <c r="C799" s="9"/>
      <c r="D799" s="9"/>
      <c r="F799" s="9"/>
      <c r="G799" s="9"/>
      <c r="H799" s="9"/>
      <c r="I799" s="9"/>
      <c r="J799" s="9"/>
      <c r="K799" s="9"/>
      <c r="L799" s="9"/>
      <c r="M799" s="9"/>
      <c r="N799" s="9"/>
      <c r="O799" s="9"/>
      <c r="P799" s="9"/>
      <c r="Q799" s="9"/>
      <c r="R799" s="9"/>
    </row>
    <row r="800" ht="14.25" customHeight="1">
      <c r="A800" s="9"/>
      <c r="C800" s="9"/>
      <c r="D800" s="9"/>
      <c r="F800" s="9"/>
      <c r="G800" s="9"/>
      <c r="H800" s="9"/>
      <c r="I800" s="9"/>
      <c r="J800" s="9"/>
      <c r="K800" s="9"/>
      <c r="L800" s="9"/>
      <c r="M800" s="9"/>
      <c r="N800" s="9"/>
      <c r="O800" s="9"/>
      <c r="P800" s="9"/>
      <c r="Q800" s="9"/>
      <c r="R800" s="9"/>
    </row>
    <row r="801" ht="14.25" customHeight="1">
      <c r="A801" s="9"/>
      <c r="C801" s="9"/>
      <c r="D801" s="9"/>
      <c r="F801" s="9"/>
      <c r="G801" s="9"/>
      <c r="H801" s="9"/>
      <c r="I801" s="9"/>
      <c r="J801" s="9"/>
      <c r="K801" s="9"/>
      <c r="L801" s="9"/>
      <c r="M801" s="9"/>
      <c r="N801" s="9"/>
      <c r="O801" s="9"/>
      <c r="P801" s="9"/>
      <c r="Q801" s="9"/>
      <c r="R801" s="9"/>
    </row>
    <row r="802" ht="14.25" customHeight="1">
      <c r="A802" s="9"/>
      <c r="C802" s="9"/>
      <c r="D802" s="9"/>
      <c r="F802" s="9"/>
      <c r="G802" s="9"/>
      <c r="H802" s="9"/>
      <c r="I802" s="9"/>
      <c r="J802" s="9"/>
      <c r="K802" s="9"/>
      <c r="L802" s="9"/>
      <c r="M802" s="9"/>
      <c r="N802" s="9"/>
      <c r="O802" s="9"/>
      <c r="P802" s="9"/>
      <c r="Q802" s="9"/>
      <c r="R802" s="9"/>
    </row>
    <row r="803" ht="14.25" customHeight="1">
      <c r="A803" s="9"/>
      <c r="C803" s="9"/>
      <c r="D803" s="9"/>
      <c r="F803" s="9"/>
      <c r="G803" s="9"/>
      <c r="H803" s="9"/>
      <c r="I803" s="9"/>
      <c r="J803" s="9"/>
      <c r="K803" s="9"/>
      <c r="L803" s="9"/>
      <c r="M803" s="9"/>
      <c r="N803" s="9"/>
      <c r="O803" s="9"/>
      <c r="P803" s="9"/>
      <c r="Q803" s="9"/>
      <c r="R803" s="9"/>
    </row>
    <row r="804" ht="14.25" customHeight="1">
      <c r="A804" s="9"/>
      <c r="C804" s="9"/>
      <c r="D804" s="9"/>
      <c r="F804" s="9"/>
      <c r="G804" s="9"/>
      <c r="H804" s="9"/>
      <c r="I804" s="9"/>
      <c r="J804" s="9"/>
      <c r="K804" s="9"/>
      <c r="L804" s="9"/>
      <c r="M804" s="9"/>
      <c r="N804" s="9"/>
      <c r="O804" s="9"/>
      <c r="P804" s="9"/>
      <c r="Q804" s="9"/>
      <c r="R804" s="9"/>
    </row>
    <row r="805" ht="14.25" customHeight="1">
      <c r="A805" s="9"/>
      <c r="C805" s="9"/>
      <c r="D805" s="9"/>
      <c r="F805" s="9"/>
      <c r="G805" s="9"/>
      <c r="H805" s="9"/>
      <c r="I805" s="9"/>
      <c r="J805" s="9"/>
      <c r="K805" s="9"/>
      <c r="L805" s="9"/>
      <c r="M805" s="9"/>
      <c r="N805" s="9"/>
      <c r="O805" s="9"/>
      <c r="P805" s="9"/>
      <c r="Q805" s="9"/>
      <c r="R805" s="9"/>
    </row>
    <row r="806" ht="14.25" customHeight="1">
      <c r="A806" s="9"/>
      <c r="C806" s="9"/>
      <c r="D806" s="9"/>
      <c r="F806" s="9"/>
      <c r="G806" s="9"/>
      <c r="H806" s="9"/>
      <c r="I806" s="9"/>
      <c r="J806" s="9"/>
      <c r="K806" s="9"/>
      <c r="L806" s="9"/>
      <c r="M806" s="9"/>
      <c r="N806" s="9"/>
      <c r="O806" s="9"/>
      <c r="P806" s="9"/>
      <c r="Q806" s="9"/>
      <c r="R806" s="9"/>
    </row>
    <row r="807" ht="14.25" customHeight="1">
      <c r="A807" s="9"/>
      <c r="C807" s="9"/>
      <c r="D807" s="9"/>
      <c r="F807" s="9"/>
      <c r="G807" s="9"/>
      <c r="H807" s="9"/>
      <c r="I807" s="9"/>
      <c r="J807" s="9"/>
      <c r="K807" s="9"/>
      <c r="L807" s="9"/>
      <c r="M807" s="9"/>
      <c r="N807" s="9"/>
      <c r="O807" s="9"/>
      <c r="P807" s="9"/>
      <c r="Q807" s="9"/>
      <c r="R807" s="9"/>
    </row>
    <row r="808" ht="14.25" customHeight="1">
      <c r="A808" s="9"/>
      <c r="C808" s="9"/>
      <c r="D808" s="9"/>
      <c r="F808" s="9"/>
      <c r="G808" s="9"/>
      <c r="H808" s="9"/>
      <c r="I808" s="9"/>
      <c r="J808" s="9"/>
      <c r="K808" s="9"/>
      <c r="L808" s="9"/>
      <c r="M808" s="9"/>
      <c r="N808" s="9"/>
      <c r="O808" s="9"/>
      <c r="P808" s="9"/>
      <c r="Q808" s="9"/>
      <c r="R808" s="9"/>
    </row>
    <row r="809" ht="14.25" customHeight="1">
      <c r="A809" s="9"/>
      <c r="C809" s="9"/>
      <c r="D809" s="9"/>
      <c r="F809" s="9"/>
      <c r="G809" s="9"/>
      <c r="H809" s="9"/>
      <c r="I809" s="9"/>
      <c r="J809" s="9"/>
      <c r="K809" s="9"/>
      <c r="L809" s="9"/>
      <c r="M809" s="9"/>
      <c r="N809" s="9"/>
      <c r="O809" s="9"/>
      <c r="P809" s="9"/>
      <c r="Q809" s="9"/>
      <c r="R809" s="9"/>
    </row>
    <row r="810" ht="14.25" customHeight="1">
      <c r="A810" s="9"/>
      <c r="C810" s="9"/>
      <c r="D810" s="9"/>
      <c r="F810" s="9"/>
      <c r="G810" s="9"/>
      <c r="H810" s="9"/>
      <c r="I810" s="9"/>
      <c r="J810" s="9"/>
      <c r="K810" s="9"/>
      <c r="L810" s="9"/>
      <c r="M810" s="9"/>
      <c r="N810" s="9"/>
      <c r="O810" s="9"/>
      <c r="P810" s="9"/>
      <c r="Q810" s="9"/>
      <c r="R810" s="9"/>
    </row>
    <row r="811" ht="14.25" customHeight="1">
      <c r="A811" s="9"/>
      <c r="C811" s="9"/>
      <c r="D811" s="9"/>
      <c r="F811" s="9"/>
      <c r="G811" s="9"/>
      <c r="H811" s="9"/>
      <c r="I811" s="9"/>
      <c r="J811" s="9"/>
      <c r="K811" s="9"/>
      <c r="L811" s="9"/>
      <c r="M811" s="9"/>
      <c r="N811" s="9"/>
      <c r="O811" s="9"/>
      <c r="P811" s="9"/>
      <c r="Q811" s="9"/>
      <c r="R811" s="9"/>
    </row>
    <row r="812" ht="14.25" customHeight="1">
      <c r="A812" s="9"/>
      <c r="C812" s="9"/>
      <c r="D812" s="9"/>
      <c r="F812" s="9"/>
      <c r="G812" s="9"/>
      <c r="H812" s="9"/>
      <c r="I812" s="9"/>
      <c r="J812" s="9"/>
      <c r="K812" s="9"/>
      <c r="L812" s="9"/>
      <c r="M812" s="9"/>
      <c r="N812" s="9"/>
      <c r="O812" s="9"/>
      <c r="P812" s="9"/>
      <c r="Q812" s="9"/>
      <c r="R812" s="9"/>
    </row>
    <row r="813" ht="14.25" customHeight="1">
      <c r="A813" s="9"/>
      <c r="C813" s="9"/>
      <c r="D813" s="9"/>
      <c r="F813" s="9"/>
      <c r="G813" s="9"/>
      <c r="H813" s="9"/>
      <c r="I813" s="9"/>
      <c r="J813" s="9"/>
      <c r="K813" s="9"/>
      <c r="L813" s="9"/>
      <c r="M813" s="9"/>
      <c r="N813" s="9"/>
      <c r="O813" s="9"/>
      <c r="P813" s="9"/>
      <c r="Q813" s="9"/>
      <c r="R813" s="9"/>
    </row>
    <row r="814" ht="14.25" customHeight="1">
      <c r="A814" s="9"/>
      <c r="C814" s="9"/>
      <c r="D814" s="9"/>
      <c r="F814" s="9"/>
      <c r="G814" s="9"/>
      <c r="H814" s="9"/>
      <c r="I814" s="9"/>
      <c r="J814" s="9"/>
      <c r="K814" s="9"/>
      <c r="L814" s="9"/>
      <c r="M814" s="9"/>
      <c r="N814" s="9"/>
      <c r="O814" s="9"/>
      <c r="P814" s="9"/>
      <c r="Q814" s="9"/>
      <c r="R814" s="9"/>
    </row>
    <row r="815" ht="14.25" customHeight="1">
      <c r="A815" s="9"/>
      <c r="C815" s="9"/>
      <c r="D815" s="9"/>
      <c r="F815" s="9"/>
      <c r="G815" s="9"/>
      <c r="H815" s="9"/>
      <c r="I815" s="9"/>
      <c r="J815" s="9"/>
      <c r="K815" s="9"/>
      <c r="L815" s="9"/>
      <c r="M815" s="9"/>
      <c r="N815" s="9"/>
      <c r="O815" s="9"/>
      <c r="P815" s="9"/>
      <c r="Q815" s="9"/>
      <c r="R815" s="9"/>
    </row>
    <row r="816" ht="14.25" customHeight="1">
      <c r="A816" s="9"/>
      <c r="C816" s="9"/>
      <c r="D816" s="9"/>
      <c r="F816" s="9"/>
      <c r="G816" s="9"/>
      <c r="H816" s="9"/>
      <c r="I816" s="9"/>
      <c r="J816" s="9"/>
      <c r="K816" s="9"/>
      <c r="L816" s="9"/>
      <c r="M816" s="9"/>
      <c r="N816" s="9"/>
      <c r="O816" s="9"/>
      <c r="P816" s="9"/>
      <c r="Q816" s="9"/>
      <c r="R816" s="9"/>
    </row>
    <row r="817" ht="14.25" customHeight="1">
      <c r="A817" s="9"/>
      <c r="C817" s="9"/>
      <c r="D817" s="9"/>
      <c r="F817" s="9"/>
      <c r="G817" s="9"/>
      <c r="H817" s="9"/>
      <c r="I817" s="9"/>
      <c r="J817" s="9"/>
      <c r="K817" s="9"/>
      <c r="L817" s="9"/>
      <c r="M817" s="9"/>
      <c r="N817" s="9"/>
      <c r="O817" s="9"/>
      <c r="P817" s="9"/>
      <c r="Q817" s="9"/>
      <c r="R817" s="9"/>
    </row>
    <row r="818" ht="14.25" customHeight="1">
      <c r="A818" s="9"/>
      <c r="C818" s="9"/>
      <c r="D818" s="9"/>
      <c r="F818" s="9"/>
      <c r="G818" s="9"/>
      <c r="H818" s="9"/>
      <c r="I818" s="9"/>
      <c r="J818" s="9"/>
      <c r="K818" s="9"/>
      <c r="L818" s="9"/>
      <c r="M818" s="9"/>
      <c r="N818" s="9"/>
      <c r="O818" s="9"/>
      <c r="P818" s="9"/>
      <c r="Q818" s="9"/>
      <c r="R818" s="9"/>
    </row>
    <row r="819" ht="14.25" customHeight="1">
      <c r="A819" s="9"/>
      <c r="C819" s="9"/>
      <c r="D819" s="9"/>
      <c r="F819" s="9"/>
      <c r="G819" s="9"/>
      <c r="H819" s="9"/>
      <c r="I819" s="9"/>
      <c r="J819" s="9"/>
      <c r="K819" s="9"/>
      <c r="L819" s="9"/>
      <c r="M819" s="9"/>
      <c r="N819" s="9"/>
      <c r="O819" s="9"/>
      <c r="P819" s="9"/>
      <c r="Q819" s="9"/>
      <c r="R819" s="9"/>
    </row>
    <row r="820" ht="14.25" customHeight="1">
      <c r="A820" s="9"/>
      <c r="C820" s="9"/>
      <c r="D820" s="9"/>
      <c r="F820" s="9"/>
      <c r="G820" s="9"/>
      <c r="H820" s="9"/>
      <c r="I820" s="9"/>
      <c r="J820" s="9"/>
      <c r="K820" s="9"/>
      <c r="L820" s="9"/>
      <c r="M820" s="9"/>
      <c r="N820" s="9"/>
      <c r="O820" s="9"/>
      <c r="P820" s="9"/>
      <c r="Q820" s="9"/>
      <c r="R820" s="9"/>
    </row>
    <row r="821" ht="14.25" customHeight="1">
      <c r="A821" s="9"/>
      <c r="C821" s="9"/>
      <c r="D821" s="9"/>
      <c r="F821" s="9"/>
      <c r="G821" s="9"/>
      <c r="H821" s="9"/>
      <c r="I821" s="9"/>
      <c r="J821" s="9"/>
      <c r="K821" s="9"/>
      <c r="L821" s="9"/>
      <c r="M821" s="9"/>
      <c r="N821" s="9"/>
      <c r="O821" s="9"/>
      <c r="P821" s="9"/>
      <c r="Q821" s="9"/>
      <c r="R821" s="9"/>
    </row>
    <row r="822" ht="14.25" customHeight="1">
      <c r="A822" s="9"/>
      <c r="C822" s="9"/>
      <c r="D822" s="9"/>
      <c r="F822" s="9"/>
      <c r="G822" s="9"/>
      <c r="H822" s="9"/>
      <c r="I822" s="9"/>
      <c r="J822" s="9"/>
      <c r="K822" s="9"/>
      <c r="L822" s="9"/>
      <c r="M822" s="9"/>
      <c r="N822" s="9"/>
      <c r="O822" s="9"/>
      <c r="P822" s="9"/>
      <c r="Q822" s="9"/>
      <c r="R822" s="9"/>
    </row>
    <row r="823" ht="14.25" customHeight="1">
      <c r="A823" s="9"/>
      <c r="C823" s="9"/>
      <c r="D823" s="9"/>
      <c r="F823" s="9"/>
      <c r="G823" s="9"/>
      <c r="H823" s="9"/>
      <c r="I823" s="9"/>
      <c r="J823" s="9"/>
      <c r="K823" s="9"/>
      <c r="L823" s="9"/>
      <c r="M823" s="9"/>
      <c r="N823" s="9"/>
      <c r="O823" s="9"/>
      <c r="P823" s="9"/>
      <c r="Q823" s="9"/>
      <c r="R823" s="9"/>
    </row>
    <row r="824" ht="14.25" customHeight="1">
      <c r="A824" s="9"/>
      <c r="C824" s="9"/>
      <c r="D824" s="9"/>
      <c r="F824" s="9"/>
      <c r="G824" s="9"/>
      <c r="H824" s="9"/>
      <c r="I824" s="9"/>
      <c r="J824" s="9"/>
      <c r="K824" s="9"/>
      <c r="L824" s="9"/>
      <c r="M824" s="9"/>
      <c r="N824" s="9"/>
      <c r="O824" s="9"/>
      <c r="P824" s="9"/>
      <c r="Q824" s="9"/>
      <c r="R824" s="9"/>
    </row>
    <row r="825" ht="14.25" customHeight="1">
      <c r="A825" s="9"/>
      <c r="C825" s="9"/>
      <c r="D825" s="9"/>
      <c r="F825" s="9"/>
      <c r="G825" s="9"/>
      <c r="H825" s="9"/>
      <c r="I825" s="9"/>
      <c r="J825" s="9"/>
      <c r="K825" s="9"/>
      <c r="L825" s="9"/>
      <c r="M825" s="9"/>
      <c r="N825" s="9"/>
      <c r="O825" s="9"/>
      <c r="P825" s="9"/>
      <c r="Q825" s="9"/>
      <c r="R825" s="9"/>
    </row>
    <row r="826" ht="14.25" customHeight="1">
      <c r="A826" s="9"/>
      <c r="C826" s="9"/>
      <c r="D826" s="9"/>
      <c r="F826" s="9"/>
      <c r="G826" s="9"/>
      <c r="H826" s="9"/>
      <c r="I826" s="9"/>
      <c r="J826" s="9"/>
      <c r="K826" s="9"/>
      <c r="L826" s="9"/>
      <c r="M826" s="9"/>
      <c r="N826" s="9"/>
      <c r="O826" s="9"/>
      <c r="P826" s="9"/>
      <c r="Q826" s="9"/>
      <c r="R826" s="9"/>
    </row>
    <row r="827" ht="14.25" customHeight="1">
      <c r="A827" s="9"/>
      <c r="C827" s="9"/>
      <c r="D827" s="9"/>
      <c r="F827" s="9"/>
      <c r="G827" s="9"/>
      <c r="H827" s="9"/>
      <c r="I827" s="9"/>
      <c r="J827" s="9"/>
      <c r="K827" s="9"/>
      <c r="L827" s="9"/>
      <c r="M827" s="9"/>
      <c r="N827" s="9"/>
      <c r="O827" s="9"/>
      <c r="P827" s="9"/>
      <c r="Q827" s="9"/>
      <c r="R827" s="9"/>
    </row>
    <row r="828" ht="14.25" customHeight="1">
      <c r="A828" s="9"/>
      <c r="C828" s="9"/>
      <c r="D828" s="9"/>
      <c r="F828" s="9"/>
      <c r="G828" s="9"/>
      <c r="H828" s="9"/>
      <c r="I828" s="9"/>
      <c r="J828" s="9"/>
      <c r="K828" s="9"/>
      <c r="L828" s="9"/>
      <c r="M828" s="9"/>
      <c r="N828" s="9"/>
      <c r="O828" s="9"/>
      <c r="P828" s="9"/>
      <c r="Q828" s="9"/>
      <c r="R828" s="9"/>
    </row>
    <row r="829" ht="14.25" customHeight="1">
      <c r="A829" s="9"/>
      <c r="C829" s="9"/>
      <c r="D829" s="9"/>
      <c r="F829" s="9"/>
      <c r="G829" s="9"/>
      <c r="H829" s="9"/>
      <c r="I829" s="9"/>
      <c r="J829" s="9"/>
      <c r="K829" s="9"/>
      <c r="L829" s="9"/>
      <c r="M829" s="9"/>
      <c r="N829" s="9"/>
      <c r="O829" s="9"/>
      <c r="P829" s="9"/>
      <c r="Q829" s="9"/>
      <c r="R829" s="9"/>
    </row>
    <row r="830" ht="14.25" customHeight="1">
      <c r="A830" s="9"/>
      <c r="C830" s="9"/>
      <c r="D830" s="9"/>
      <c r="F830" s="9"/>
      <c r="G830" s="9"/>
      <c r="H830" s="9"/>
      <c r="I830" s="9"/>
      <c r="J830" s="9"/>
      <c r="K830" s="9"/>
      <c r="L830" s="9"/>
      <c r="M830" s="9"/>
      <c r="N830" s="9"/>
      <c r="O830" s="9"/>
      <c r="P830" s="9"/>
      <c r="Q830" s="9"/>
      <c r="R830" s="9"/>
    </row>
    <row r="831" ht="14.25" customHeight="1">
      <c r="A831" s="9"/>
      <c r="C831" s="9"/>
      <c r="D831" s="9"/>
      <c r="F831" s="9"/>
      <c r="G831" s="9"/>
      <c r="H831" s="9"/>
      <c r="I831" s="9"/>
      <c r="J831" s="9"/>
      <c r="K831" s="9"/>
      <c r="L831" s="9"/>
      <c r="M831" s="9"/>
      <c r="N831" s="9"/>
      <c r="O831" s="9"/>
      <c r="P831" s="9"/>
      <c r="Q831" s="9"/>
      <c r="R831" s="9"/>
    </row>
    <row r="832" ht="14.25" customHeight="1">
      <c r="A832" s="9"/>
      <c r="C832" s="9"/>
      <c r="D832" s="9"/>
      <c r="F832" s="9"/>
      <c r="G832" s="9"/>
      <c r="H832" s="9"/>
      <c r="I832" s="9"/>
      <c r="J832" s="9"/>
      <c r="K832" s="9"/>
      <c r="L832" s="9"/>
      <c r="M832" s="9"/>
      <c r="N832" s="9"/>
      <c r="O832" s="9"/>
      <c r="P832" s="9"/>
      <c r="Q832" s="9"/>
      <c r="R832" s="9"/>
    </row>
    <row r="833" ht="14.25" customHeight="1">
      <c r="A833" s="9"/>
      <c r="C833" s="9"/>
      <c r="D833" s="9"/>
      <c r="F833" s="9"/>
      <c r="G833" s="9"/>
      <c r="H833" s="9"/>
      <c r="I833" s="9"/>
      <c r="J833" s="9"/>
      <c r="K833" s="9"/>
      <c r="L833" s="9"/>
      <c r="M833" s="9"/>
      <c r="N833" s="9"/>
      <c r="O833" s="9"/>
      <c r="P833" s="9"/>
      <c r="Q833" s="9"/>
      <c r="R833" s="9"/>
    </row>
    <row r="834" ht="14.25" customHeight="1">
      <c r="A834" s="9"/>
      <c r="C834" s="9"/>
      <c r="D834" s="9"/>
      <c r="F834" s="9"/>
      <c r="G834" s="9"/>
      <c r="H834" s="9"/>
      <c r="I834" s="9"/>
      <c r="J834" s="9"/>
      <c r="K834" s="9"/>
      <c r="L834" s="9"/>
      <c r="M834" s="9"/>
      <c r="N834" s="9"/>
      <c r="O834" s="9"/>
      <c r="P834" s="9"/>
      <c r="Q834" s="9"/>
      <c r="R834" s="9"/>
    </row>
    <row r="835" ht="14.25" customHeight="1">
      <c r="A835" s="9"/>
      <c r="C835" s="9"/>
      <c r="D835" s="9"/>
      <c r="F835" s="9"/>
      <c r="G835" s="9"/>
      <c r="H835" s="9"/>
      <c r="I835" s="9"/>
      <c r="J835" s="9"/>
      <c r="K835" s="9"/>
      <c r="L835" s="9"/>
      <c r="M835" s="9"/>
      <c r="N835" s="9"/>
      <c r="O835" s="9"/>
      <c r="P835" s="9"/>
      <c r="Q835" s="9"/>
      <c r="R835" s="9"/>
    </row>
    <row r="836" ht="14.25" customHeight="1">
      <c r="A836" s="9"/>
      <c r="C836" s="9"/>
      <c r="D836" s="9"/>
      <c r="F836" s="9"/>
      <c r="G836" s="9"/>
      <c r="H836" s="9"/>
      <c r="I836" s="9"/>
      <c r="J836" s="9"/>
      <c r="K836" s="9"/>
      <c r="L836" s="9"/>
      <c r="M836" s="9"/>
      <c r="N836" s="9"/>
      <c r="O836" s="9"/>
      <c r="P836" s="9"/>
      <c r="Q836" s="9"/>
      <c r="R836" s="9"/>
    </row>
    <row r="837" ht="14.25" customHeight="1">
      <c r="A837" s="9"/>
      <c r="C837" s="9"/>
      <c r="D837" s="9"/>
      <c r="F837" s="9"/>
      <c r="G837" s="9"/>
      <c r="H837" s="9"/>
      <c r="I837" s="9"/>
      <c r="J837" s="9"/>
      <c r="K837" s="9"/>
      <c r="L837" s="9"/>
      <c r="M837" s="9"/>
      <c r="N837" s="9"/>
      <c r="O837" s="9"/>
      <c r="P837" s="9"/>
      <c r="Q837" s="9"/>
      <c r="R837" s="9"/>
    </row>
    <row r="838" ht="14.25" customHeight="1">
      <c r="A838" s="9"/>
      <c r="C838" s="9"/>
      <c r="D838" s="9"/>
      <c r="F838" s="9"/>
      <c r="G838" s="9"/>
      <c r="H838" s="9"/>
      <c r="I838" s="9"/>
      <c r="J838" s="9"/>
      <c r="K838" s="9"/>
      <c r="L838" s="9"/>
      <c r="M838" s="9"/>
      <c r="N838" s="9"/>
      <c r="O838" s="9"/>
      <c r="P838" s="9"/>
      <c r="Q838" s="9"/>
      <c r="R838" s="9"/>
    </row>
    <row r="839" ht="14.25" customHeight="1">
      <c r="A839" s="9"/>
      <c r="C839" s="9"/>
      <c r="D839" s="9"/>
      <c r="F839" s="9"/>
      <c r="G839" s="9"/>
      <c r="H839" s="9"/>
      <c r="I839" s="9"/>
      <c r="J839" s="9"/>
      <c r="K839" s="9"/>
      <c r="L839" s="9"/>
      <c r="M839" s="9"/>
      <c r="N839" s="9"/>
      <c r="O839" s="9"/>
      <c r="P839" s="9"/>
      <c r="Q839" s="9"/>
      <c r="R839" s="9"/>
    </row>
    <row r="840" ht="14.25" customHeight="1">
      <c r="A840" s="9"/>
      <c r="C840" s="9"/>
      <c r="D840" s="9"/>
      <c r="F840" s="9"/>
      <c r="G840" s="9"/>
      <c r="H840" s="9"/>
      <c r="I840" s="9"/>
      <c r="J840" s="9"/>
      <c r="K840" s="9"/>
      <c r="L840" s="9"/>
      <c r="M840" s="9"/>
      <c r="N840" s="9"/>
      <c r="O840" s="9"/>
      <c r="P840" s="9"/>
      <c r="Q840" s="9"/>
      <c r="R840" s="9"/>
    </row>
    <row r="841" ht="14.25" customHeight="1">
      <c r="A841" s="9"/>
      <c r="C841" s="9"/>
      <c r="D841" s="9"/>
      <c r="F841" s="9"/>
      <c r="G841" s="9"/>
      <c r="H841" s="9"/>
      <c r="I841" s="9"/>
      <c r="J841" s="9"/>
      <c r="K841" s="9"/>
      <c r="L841" s="9"/>
      <c r="M841" s="9"/>
      <c r="N841" s="9"/>
      <c r="O841" s="9"/>
      <c r="P841" s="9"/>
      <c r="Q841" s="9"/>
      <c r="R841" s="9"/>
    </row>
    <row r="842" ht="14.25" customHeight="1">
      <c r="A842" s="9"/>
      <c r="C842" s="9"/>
      <c r="D842" s="9"/>
      <c r="F842" s="9"/>
      <c r="G842" s="9"/>
      <c r="H842" s="9"/>
      <c r="I842" s="9"/>
      <c r="J842" s="9"/>
      <c r="K842" s="9"/>
      <c r="L842" s="9"/>
      <c r="M842" s="9"/>
      <c r="N842" s="9"/>
      <c r="O842" s="9"/>
      <c r="P842" s="9"/>
      <c r="Q842" s="9"/>
      <c r="R842" s="9"/>
    </row>
    <row r="843" ht="14.25" customHeight="1">
      <c r="A843" s="9"/>
      <c r="C843" s="9"/>
      <c r="D843" s="9"/>
      <c r="F843" s="9"/>
      <c r="G843" s="9"/>
      <c r="H843" s="9"/>
      <c r="I843" s="9"/>
      <c r="J843" s="9"/>
      <c r="K843" s="9"/>
      <c r="L843" s="9"/>
      <c r="M843" s="9"/>
      <c r="N843" s="9"/>
      <c r="O843" s="9"/>
      <c r="P843" s="9"/>
      <c r="Q843" s="9"/>
      <c r="R843" s="9"/>
    </row>
    <row r="844" ht="14.25" customHeight="1">
      <c r="A844" s="9"/>
      <c r="C844" s="9"/>
      <c r="D844" s="9"/>
      <c r="F844" s="9"/>
      <c r="G844" s="9"/>
      <c r="H844" s="9"/>
      <c r="I844" s="9"/>
      <c r="J844" s="9"/>
      <c r="K844" s="9"/>
      <c r="L844" s="9"/>
      <c r="M844" s="9"/>
      <c r="N844" s="9"/>
      <c r="O844" s="9"/>
      <c r="P844" s="9"/>
      <c r="Q844" s="9"/>
      <c r="R844" s="9"/>
    </row>
    <row r="845" ht="14.25" customHeight="1">
      <c r="A845" s="9"/>
      <c r="C845" s="9"/>
      <c r="D845" s="9"/>
      <c r="F845" s="9"/>
      <c r="G845" s="9"/>
      <c r="H845" s="9"/>
      <c r="I845" s="9"/>
      <c r="J845" s="9"/>
      <c r="K845" s="9"/>
      <c r="L845" s="9"/>
      <c r="M845" s="9"/>
      <c r="N845" s="9"/>
      <c r="O845" s="9"/>
      <c r="P845" s="9"/>
      <c r="Q845" s="9"/>
      <c r="R845" s="9"/>
    </row>
    <row r="846" ht="14.25" customHeight="1">
      <c r="A846" s="9"/>
      <c r="C846" s="9"/>
      <c r="D846" s="9"/>
      <c r="F846" s="9"/>
      <c r="G846" s="9"/>
      <c r="H846" s="9"/>
      <c r="I846" s="9"/>
      <c r="J846" s="9"/>
      <c r="K846" s="9"/>
      <c r="L846" s="9"/>
      <c r="M846" s="9"/>
      <c r="N846" s="9"/>
      <c r="O846" s="9"/>
      <c r="P846" s="9"/>
      <c r="Q846" s="9"/>
      <c r="R846" s="9"/>
    </row>
    <row r="847" ht="14.25" customHeight="1">
      <c r="A847" s="9"/>
      <c r="C847" s="9"/>
      <c r="D847" s="9"/>
      <c r="F847" s="9"/>
      <c r="G847" s="9"/>
      <c r="H847" s="9"/>
      <c r="I847" s="9"/>
      <c r="J847" s="9"/>
      <c r="K847" s="9"/>
      <c r="L847" s="9"/>
      <c r="M847" s="9"/>
      <c r="N847" s="9"/>
      <c r="O847" s="9"/>
      <c r="P847" s="9"/>
      <c r="Q847" s="9"/>
      <c r="R847" s="9"/>
    </row>
    <row r="848" ht="14.25" customHeight="1">
      <c r="A848" s="9"/>
      <c r="C848" s="9"/>
      <c r="D848" s="9"/>
      <c r="F848" s="9"/>
      <c r="G848" s="9"/>
      <c r="H848" s="9"/>
      <c r="I848" s="9"/>
      <c r="J848" s="9"/>
      <c r="K848" s="9"/>
      <c r="L848" s="9"/>
      <c r="M848" s="9"/>
      <c r="N848" s="9"/>
      <c r="O848" s="9"/>
      <c r="P848" s="9"/>
      <c r="Q848" s="9"/>
      <c r="R848" s="9"/>
    </row>
    <row r="849" ht="14.25" customHeight="1">
      <c r="A849" s="9"/>
      <c r="C849" s="9"/>
      <c r="D849" s="9"/>
      <c r="F849" s="9"/>
      <c r="G849" s="9"/>
      <c r="H849" s="9"/>
      <c r="I849" s="9"/>
      <c r="J849" s="9"/>
      <c r="K849" s="9"/>
      <c r="L849" s="9"/>
      <c r="M849" s="9"/>
      <c r="N849" s="9"/>
      <c r="O849" s="9"/>
      <c r="P849" s="9"/>
      <c r="Q849" s="9"/>
      <c r="R849" s="9"/>
    </row>
    <row r="850" ht="14.25" customHeight="1">
      <c r="A850" s="9"/>
      <c r="C850" s="9"/>
      <c r="D850" s="9"/>
      <c r="F850" s="9"/>
      <c r="G850" s="9"/>
      <c r="H850" s="9"/>
      <c r="I850" s="9"/>
      <c r="J850" s="9"/>
      <c r="K850" s="9"/>
      <c r="L850" s="9"/>
      <c r="M850" s="9"/>
      <c r="N850" s="9"/>
      <c r="O850" s="9"/>
      <c r="P850" s="9"/>
      <c r="Q850" s="9"/>
      <c r="R850" s="9"/>
    </row>
    <row r="851" ht="14.25" customHeight="1">
      <c r="A851" s="9"/>
      <c r="C851" s="9"/>
      <c r="D851" s="9"/>
      <c r="F851" s="9"/>
      <c r="G851" s="9"/>
      <c r="H851" s="9"/>
      <c r="I851" s="9"/>
      <c r="J851" s="9"/>
      <c r="K851" s="9"/>
      <c r="L851" s="9"/>
      <c r="M851" s="9"/>
      <c r="N851" s="9"/>
      <c r="O851" s="9"/>
      <c r="P851" s="9"/>
      <c r="Q851" s="9"/>
      <c r="R851" s="9"/>
    </row>
    <row r="852" ht="14.25" customHeight="1">
      <c r="A852" s="9"/>
      <c r="C852" s="9"/>
      <c r="D852" s="9"/>
      <c r="F852" s="9"/>
      <c r="G852" s="9"/>
      <c r="H852" s="9"/>
      <c r="I852" s="9"/>
      <c r="J852" s="9"/>
      <c r="K852" s="9"/>
      <c r="L852" s="9"/>
      <c r="M852" s="9"/>
      <c r="N852" s="9"/>
      <c r="O852" s="9"/>
      <c r="P852" s="9"/>
      <c r="Q852" s="9"/>
      <c r="R852" s="9"/>
    </row>
    <row r="853" ht="14.25" customHeight="1">
      <c r="A853" s="9"/>
      <c r="C853" s="9"/>
      <c r="D853" s="9"/>
      <c r="F853" s="9"/>
      <c r="G853" s="9"/>
      <c r="H853" s="9"/>
      <c r="I853" s="9"/>
      <c r="J853" s="9"/>
      <c r="K853" s="9"/>
      <c r="L853" s="9"/>
      <c r="M853" s="9"/>
      <c r="N853" s="9"/>
      <c r="O853" s="9"/>
      <c r="P853" s="9"/>
      <c r="Q853" s="9"/>
      <c r="R853" s="9"/>
    </row>
    <row r="854" ht="14.25" customHeight="1">
      <c r="A854" s="9"/>
      <c r="C854" s="9"/>
      <c r="D854" s="9"/>
      <c r="F854" s="9"/>
      <c r="G854" s="9"/>
      <c r="H854" s="9"/>
      <c r="I854" s="9"/>
      <c r="J854" s="9"/>
      <c r="K854" s="9"/>
      <c r="L854" s="9"/>
      <c r="M854" s="9"/>
      <c r="N854" s="9"/>
      <c r="O854" s="9"/>
      <c r="P854" s="9"/>
      <c r="Q854" s="9"/>
      <c r="R854" s="9"/>
    </row>
    <row r="855" ht="14.25" customHeight="1">
      <c r="A855" s="9"/>
      <c r="C855" s="9"/>
      <c r="D855" s="9"/>
      <c r="F855" s="9"/>
      <c r="G855" s="9"/>
      <c r="H855" s="9"/>
      <c r="I855" s="9"/>
      <c r="J855" s="9"/>
      <c r="K855" s="9"/>
      <c r="L855" s="9"/>
      <c r="M855" s="9"/>
      <c r="N855" s="9"/>
      <c r="O855" s="9"/>
      <c r="P855" s="9"/>
      <c r="Q855" s="9"/>
      <c r="R855" s="9"/>
    </row>
    <row r="856" ht="14.25" customHeight="1">
      <c r="A856" s="9"/>
      <c r="C856" s="9"/>
      <c r="D856" s="9"/>
      <c r="F856" s="9"/>
      <c r="G856" s="9"/>
      <c r="H856" s="9"/>
      <c r="I856" s="9"/>
      <c r="J856" s="9"/>
      <c r="K856" s="9"/>
      <c r="L856" s="9"/>
      <c r="M856" s="9"/>
      <c r="N856" s="9"/>
      <c r="O856" s="9"/>
      <c r="P856" s="9"/>
      <c r="Q856" s="9"/>
      <c r="R856" s="9"/>
    </row>
    <row r="857" ht="14.25" customHeight="1">
      <c r="A857" s="9"/>
      <c r="C857" s="9"/>
      <c r="D857" s="9"/>
      <c r="F857" s="9"/>
      <c r="G857" s="9"/>
      <c r="H857" s="9"/>
      <c r="I857" s="9"/>
      <c r="J857" s="9"/>
      <c r="K857" s="9"/>
      <c r="L857" s="9"/>
      <c r="M857" s="9"/>
      <c r="N857" s="9"/>
      <c r="O857" s="9"/>
      <c r="P857" s="9"/>
      <c r="Q857" s="9"/>
      <c r="R857" s="9"/>
    </row>
    <row r="858" ht="14.25" customHeight="1">
      <c r="A858" s="9"/>
      <c r="C858" s="9"/>
      <c r="D858" s="9"/>
      <c r="F858" s="9"/>
      <c r="G858" s="9"/>
      <c r="H858" s="9"/>
      <c r="I858" s="9"/>
      <c r="J858" s="9"/>
      <c r="K858" s="9"/>
      <c r="L858" s="9"/>
      <c r="M858" s="9"/>
      <c r="N858" s="9"/>
      <c r="O858" s="9"/>
      <c r="P858" s="9"/>
      <c r="Q858" s="9"/>
      <c r="R858" s="9"/>
    </row>
    <row r="859" ht="14.25" customHeight="1">
      <c r="A859" s="9"/>
      <c r="C859" s="9"/>
      <c r="D859" s="9"/>
      <c r="F859" s="9"/>
      <c r="G859" s="9"/>
      <c r="H859" s="9"/>
      <c r="I859" s="9"/>
      <c r="J859" s="9"/>
      <c r="K859" s="9"/>
      <c r="L859" s="9"/>
      <c r="M859" s="9"/>
      <c r="N859" s="9"/>
      <c r="O859" s="9"/>
      <c r="P859" s="9"/>
      <c r="Q859" s="9"/>
      <c r="R859" s="9"/>
    </row>
    <row r="860" ht="14.25" customHeight="1">
      <c r="A860" s="9"/>
      <c r="C860" s="9"/>
      <c r="D860" s="9"/>
      <c r="F860" s="9"/>
      <c r="G860" s="9"/>
      <c r="H860" s="9"/>
      <c r="I860" s="9"/>
      <c r="J860" s="9"/>
      <c r="K860" s="9"/>
      <c r="L860" s="9"/>
      <c r="M860" s="9"/>
      <c r="N860" s="9"/>
      <c r="O860" s="9"/>
      <c r="P860" s="9"/>
      <c r="Q860" s="9"/>
      <c r="R860" s="9"/>
    </row>
    <row r="861" ht="14.25" customHeight="1">
      <c r="A861" s="9"/>
      <c r="C861" s="9"/>
      <c r="D861" s="9"/>
      <c r="F861" s="9"/>
      <c r="G861" s="9"/>
      <c r="H861" s="9"/>
      <c r="I861" s="9"/>
      <c r="J861" s="9"/>
      <c r="K861" s="9"/>
      <c r="L861" s="9"/>
      <c r="M861" s="9"/>
      <c r="N861" s="9"/>
      <c r="O861" s="9"/>
      <c r="P861" s="9"/>
      <c r="Q861" s="9"/>
      <c r="R861" s="9"/>
    </row>
    <row r="862" ht="14.25" customHeight="1">
      <c r="A862" s="9"/>
      <c r="C862" s="9"/>
      <c r="D862" s="9"/>
      <c r="F862" s="9"/>
      <c r="G862" s="9"/>
      <c r="H862" s="9"/>
      <c r="I862" s="9"/>
      <c r="J862" s="9"/>
      <c r="K862" s="9"/>
      <c r="L862" s="9"/>
      <c r="M862" s="9"/>
      <c r="N862" s="9"/>
      <c r="O862" s="9"/>
      <c r="P862" s="9"/>
      <c r="Q862" s="9"/>
      <c r="R862" s="9"/>
    </row>
    <row r="863" ht="14.25" customHeight="1">
      <c r="A863" s="9"/>
      <c r="C863" s="9"/>
      <c r="D863" s="9"/>
      <c r="F863" s="9"/>
      <c r="G863" s="9"/>
      <c r="H863" s="9"/>
      <c r="I863" s="9"/>
      <c r="J863" s="9"/>
      <c r="K863" s="9"/>
      <c r="L863" s="9"/>
      <c r="M863" s="9"/>
      <c r="N863" s="9"/>
      <c r="O863" s="9"/>
      <c r="P863" s="9"/>
      <c r="Q863" s="9"/>
      <c r="R863" s="9"/>
    </row>
    <row r="864" ht="14.25" customHeight="1">
      <c r="A864" s="9"/>
      <c r="C864" s="9"/>
      <c r="D864" s="9"/>
      <c r="F864" s="9"/>
      <c r="G864" s="9"/>
      <c r="H864" s="9"/>
      <c r="I864" s="9"/>
      <c r="J864" s="9"/>
      <c r="K864" s="9"/>
      <c r="L864" s="9"/>
      <c r="M864" s="9"/>
      <c r="N864" s="9"/>
      <c r="O864" s="9"/>
      <c r="P864" s="9"/>
      <c r="Q864" s="9"/>
      <c r="R864" s="9"/>
    </row>
    <row r="865" ht="14.25" customHeight="1">
      <c r="A865" s="9"/>
      <c r="C865" s="9"/>
      <c r="D865" s="9"/>
      <c r="F865" s="9"/>
      <c r="G865" s="9"/>
      <c r="H865" s="9"/>
      <c r="I865" s="9"/>
      <c r="J865" s="9"/>
      <c r="K865" s="9"/>
      <c r="L865" s="9"/>
      <c r="M865" s="9"/>
      <c r="N865" s="9"/>
      <c r="O865" s="9"/>
      <c r="P865" s="9"/>
      <c r="Q865" s="9"/>
      <c r="R865" s="9"/>
    </row>
    <row r="866" ht="14.25" customHeight="1">
      <c r="A866" s="9"/>
      <c r="C866" s="9"/>
      <c r="D866" s="9"/>
      <c r="F866" s="9"/>
      <c r="G866" s="9"/>
      <c r="H866" s="9"/>
      <c r="I866" s="9"/>
      <c r="J866" s="9"/>
      <c r="K866" s="9"/>
      <c r="L866" s="9"/>
      <c r="M866" s="9"/>
      <c r="N866" s="9"/>
      <c r="O866" s="9"/>
      <c r="P866" s="9"/>
      <c r="Q866" s="9"/>
      <c r="R866" s="9"/>
    </row>
    <row r="867" ht="14.25" customHeight="1">
      <c r="A867" s="9"/>
      <c r="C867" s="9"/>
      <c r="D867" s="9"/>
      <c r="F867" s="9"/>
      <c r="G867" s="9"/>
      <c r="H867" s="9"/>
      <c r="I867" s="9"/>
      <c r="J867" s="9"/>
      <c r="K867" s="9"/>
      <c r="L867" s="9"/>
      <c r="M867" s="9"/>
      <c r="N867" s="9"/>
      <c r="O867" s="9"/>
      <c r="P867" s="9"/>
      <c r="Q867" s="9"/>
      <c r="R867" s="9"/>
    </row>
    <row r="868" ht="14.25" customHeight="1">
      <c r="A868" s="9"/>
      <c r="C868" s="9"/>
      <c r="D868" s="9"/>
      <c r="F868" s="9"/>
      <c r="G868" s="9"/>
      <c r="H868" s="9"/>
      <c r="I868" s="9"/>
      <c r="J868" s="9"/>
      <c r="K868" s="9"/>
      <c r="L868" s="9"/>
      <c r="M868" s="9"/>
      <c r="N868" s="9"/>
      <c r="O868" s="9"/>
      <c r="P868" s="9"/>
      <c r="Q868" s="9"/>
      <c r="R868" s="9"/>
    </row>
    <row r="869" ht="14.25" customHeight="1">
      <c r="A869" s="9"/>
      <c r="C869" s="9"/>
      <c r="D869" s="9"/>
      <c r="F869" s="9"/>
      <c r="G869" s="9"/>
      <c r="H869" s="9"/>
      <c r="I869" s="9"/>
      <c r="J869" s="9"/>
      <c r="K869" s="9"/>
      <c r="L869" s="9"/>
      <c r="M869" s="9"/>
      <c r="N869" s="9"/>
      <c r="O869" s="9"/>
      <c r="P869" s="9"/>
      <c r="Q869" s="9"/>
      <c r="R869" s="9"/>
    </row>
    <row r="870" ht="14.25" customHeight="1">
      <c r="A870" s="9"/>
      <c r="C870" s="9"/>
      <c r="D870" s="9"/>
      <c r="F870" s="9"/>
      <c r="G870" s="9"/>
      <c r="H870" s="9"/>
      <c r="I870" s="9"/>
      <c r="J870" s="9"/>
      <c r="K870" s="9"/>
      <c r="L870" s="9"/>
      <c r="M870" s="9"/>
      <c r="N870" s="9"/>
      <c r="O870" s="9"/>
      <c r="P870" s="9"/>
      <c r="Q870" s="9"/>
      <c r="R870" s="9"/>
    </row>
    <row r="871" ht="14.25" customHeight="1">
      <c r="A871" s="9"/>
      <c r="C871" s="9"/>
      <c r="D871" s="9"/>
      <c r="F871" s="9"/>
      <c r="G871" s="9"/>
      <c r="H871" s="9"/>
      <c r="I871" s="9"/>
      <c r="J871" s="9"/>
      <c r="K871" s="9"/>
      <c r="L871" s="9"/>
      <c r="M871" s="9"/>
      <c r="N871" s="9"/>
      <c r="O871" s="9"/>
      <c r="P871" s="9"/>
      <c r="Q871" s="9"/>
      <c r="R871" s="9"/>
    </row>
    <row r="872" ht="14.25" customHeight="1">
      <c r="A872" s="9"/>
      <c r="C872" s="9"/>
      <c r="D872" s="9"/>
      <c r="F872" s="9"/>
      <c r="G872" s="9"/>
      <c r="H872" s="9"/>
      <c r="I872" s="9"/>
      <c r="J872" s="9"/>
      <c r="K872" s="9"/>
      <c r="L872" s="9"/>
      <c r="M872" s="9"/>
      <c r="N872" s="9"/>
      <c r="O872" s="9"/>
      <c r="P872" s="9"/>
      <c r="Q872" s="9"/>
      <c r="R872" s="9"/>
    </row>
    <row r="873" ht="14.25" customHeight="1">
      <c r="A873" s="9"/>
      <c r="C873" s="9"/>
      <c r="D873" s="9"/>
      <c r="F873" s="9"/>
      <c r="G873" s="9"/>
      <c r="H873" s="9"/>
      <c r="I873" s="9"/>
      <c r="J873" s="9"/>
      <c r="K873" s="9"/>
      <c r="L873" s="9"/>
      <c r="M873" s="9"/>
      <c r="N873" s="9"/>
      <c r="O873" s="9"/>
      <c r="P873" s="9"/>
      <c r="Q873" s="9"/>
      <c r="R873" s="9"/>
    </row>
    <row r="874" ht="14.25" customHeight="1">
      <c r="A874" s="9"/>
      <c r="C874" s="9"/>
      <c r="D874" s="9"/>
      <c r="F874" s="9"/>
      <c r="G874" s="9"/>
      <c r="H874" s="9"/>
      <c r="I874" s="9"/>
      <c r="J874" s="9"/>
      <c r="K874" s="9"/>
      <c r="L874" s="9"/>
      <c r="M874" s="9"/>
      <c r="N874" s="9"/>
      <c r="O874" s="9"/>
      <c r="P874" s="9"/>
      <c r="Q874" s="9"/>
      <c r="R874" s="9"/>
    </row>
    <row r="875" ht="14.25" customHeight="1">
      <c r="A875" s="9"/>
      <c r="C875" s="9"/>
      <c r="D875" s="9"/>
      <c r="F875" s="9"/>
      <c r="G875" s="9"/>
      <c r="H875" s="9"/>
      <c r="I875" s="9"/>
      <c r="J875" s="9"/>
      <c r="K875" s="9"/>
      <c r="L875" s="9"/>
      <c r="M875" s="9"/>
      <c r="N875" s="9"/>
      <c r="O875" s="9"/>
      <c r="P875" s="9"/>
      <c r="Q875" s="9"/>
      <c r="R875" s="9"/>
    </row>
    <row r="876" ht="14.25" customHeight="1">
      <c r="A876" s="9"/>
      <c r="C876" s="9"/>
      <c r="D876" s="9"/>
      <c r="F876" s="9"/>
      <c r="G876" s="9"/>
      <c r="H876" s="9"/>
      <c r="I876" s="9"/>
      <c r="J876" s="9"/>
      <c r="K876" s="9"/>
      <c r="L876" s="9"/>
      <c r="M876" s="9"/>
      <c r="N876" s="9"/>
      <c r="O876" s="9"/>
      <c r="P876" s="9"/>
      <c r="Q876" s="9"/>
      <c r="R876" s="9"/>
    </row>
    <row r="877" ht="14.25" customHeight="1">
      <c r="A877" s="9"/>
      <c r="C877" s="9"/>
      <c r="D877" s="9"/>
      <c r="F877" s="9"/>
      <c r="G877" s="9"/>
      <c r="H877" s="9"/>
      <c r="I877" s="9"/>
      <c r="J877" s="9"/>
      <c r="K877" s="9"/>
      <c r="L877" s="9"/>
      <c r="M877" s="9"/>
      <c r="N877" s="9"/>
      <c r="O877" s="9"/>
      <c r="P877" s="9"/>
      <c r="Q877" s="9"/>
      <c r="R877" s="9"/>
    </row>
    <row r="878" ht="14.25" customHeight="1">
      <c r="A878" s="9"/>
      <c r="C878" s="9"/>
      <c r="D878" s="9"/>
      <c r="F878" s="9"/>
      <c r="G878" s="9"/>
      <c r="H878" s="9"/>
      <c r="I878" s="9"/>
      <c r="J878" s="9"/>
      <c r="K878" s="9"/>
      <c r="L878" s="9"/>
      <c r="M878" s="9"/>
      <c r="N878" s="9"/>
      <c r="O878" s="9"/>
      <c r="P878" s="9"/>
      <c r="Q878" s="9"/>
      <c r="R878" s="9"/>
    </row>
    <row r="879" ht="14.25" customHeight="1">
      <c r="A879" s="9"/>
      <c r="C879" s="9"/>
      <c r="D879" s="9"/>
      <c r="F879" s="9"/>
      <c r="G879" s="9"/>
      <c r="H879" s="9"/>
      <c r="I879" s="9"/>
      <c r="J879" s="9"/>
      <c r="K879" s="9"/>
      <c r="L879" s="9"/>
      <c r="M879" s="9"/>
      <c r="N879" s="9"/>
      <c r="O879" s="9"/>
      <c r="P879" s="9"/>
      <c r="Q879" s="9"/>
      <c r="R879" s="9"/>
    </row>
    <row r="880" ht="14.25" customHeight="1">
      <c r="A880" s="9"/>
      <c r="C880" s="9"/>
      <c r="D880" s="9"/>
      <c r="F880" s="9"/>
      <c r="G880" s="9"/>
      <c r="H880" s="9"/>
      <c r="I880" s="9"/>
      <c r="J880" s="9"/>
      <c r="K880" s="9"/>
      <c r="L880" s="9"/>
      <c r="M880" s="9"/>
      <c r="N880" s="9"/>
      <c r="O880" s="9"/>
      <c r="P880" s="9"/>
      <c r="Q880" s="9"/>
      <c r="R880" s="9"/>
    </row>
    <row r="881" ht="14.25" customHeight="1">
      <c r="A881" s="9"/>
      <c r="C881" s="9"/>
      <c r="D881" s="9"/>
      <c r="F881" s="9"/>
      <c r="G881" s="9"/>
      <c r="H881" s="9"/>
      <c r="I881" s="9"/>
      <c r="J881" s="9"/>
      <c r="K881" s="9"/>
      <c r="L881" s="9"/>
      <c r="M881" s="9"/>
      <c r="N881" s="9"/>
      <c r="O881" s="9"/>
      <c r="P881" s="9"/>
      <c r="Q881" s="9"/>
      <c r="R881" s="9"/>
    </row>
    <row r="882" ht="14.25" customHeight="1">
      <c r="A882" s="9"/>
      <c r="C882" s="9"/>
      <c r="D882" s="9"/>
      <c r="F882" s="9"/>
      <c r="G882" s="9"/>
      <c r="H882" s="9"/>
      <c r="I882" s="9"/>
      <c r="J882" s="9"/>
      <c r="K882" s="9"/>
      <c r="L882" s="9"/>
      <c r="M882" s="9"/>
      <c r="N882" s="9"/>
      <c r="O882" s="9"/>
      <c r="P882" s="9"/>
      <c r="Q882" s="9"/>
      <c r="R882" s="9"/>
    </row>
    <row r="883" ht="14.25" customHeight="1">
      <c r="A883" s="9"/>
      <c r="C883" s="9"/>
      <c r="D883" s="9"/>
      <c r="F883" s="9"/>
      <c r="G883" s="9"/>
      <c r="H883" s="9"/>
      <c r="I883" s="9"/>
      <c r="J883" s="9"/>
      <c r="K883" s="9"/>
      <c r="L883" s="9"/>
      <c r="M883" s="9"/>
      <c r="N883" s="9"/>
      <c r="O883" s="9"/>
      <c r="P883" s="9"/>
      <c r="Q883" s="9"/>
      <c r="R883" s="9"/>
    </row>
    <row r="884" ht="14.25" customHeight="1">
      <c r="A884" s="9"/>
      <c r="C884" s="9"/>
      <c r="D884" s="9"/>
      <c r="F884" s="9"/>
      <c r="G884" s="9"/>
      <c r="H884" s="9"/>
      <c r="I884" s="9"/>
      <c r="J884" s="9"/>
      <c r="K884" s="9"/>
      <c r="L884" s="9"/>
      <c r="M884" s="9"/>
      <c r="N884" s="9"/>
      <c r="O884" s="9"/>
      <c r="P884" s="9"/>
      <c r="Q884" s="9"/>
      <c r="R884" s="9"/>
    </row>
    <row r="885" ht="14.25" customHeight="1">
      <c r="A885" s="9"/>
      <c r="C885" s="9"/>
      <c r="D885" s="9"/>
      <c r="F885" s="9"/>
      <c r="G885" s="9"/>
      <c r="H885" s="9"/>
      <c r="I885" s="9"/>
      <c r="J885" s="9"/>
      <c r="K885" s="9"/>
      <c r="L885" s="9"/>
      <c r="M885" s="9"/>
      <c r="N885" s="9"/>
      <c r="O885" s="9"/>
      <c r="P885" s="9"/>
      <c r="Q885" s="9"/>
      <c r="R885" s="9"/>
    </row>
    <row r="886" ht="14.25" customHeight="1">
      <c r="A886" s="9"/>
      <c r="C886" s="9"/>
      <c r="D886" s="9"/>
      <c r="F886" s="9"/>
      <c r="G886" s="9"/>
      <c r="H886" s="9"/>
      <c r="I886" s="9"/>
      <c r="J886" s="9"/>
      <c r="K886" s="9"/>
      <c r="L886" s="9"/>
      <c r="M886" s="9"/>
      <c r="N886" s="9"/>
      <c r="O886" s="9"/>
      <c r="P886" s="9"/>
      <c r="Q886" s="9"/>
      <c r="R886" s="9"/>
    </row>
    <row r="887" ht="14.25" customHeight="1">
      <c r="A887" s="9"/>
      <c r="C887" s="9"/>
      <c r="D887" s="9"/>
      <c r="F887" s="9"/>
      <c r="G887" s="9"/>
      <c r="H887" s="9"/>
      <c r="I887" s="9"/>
      <c r="J887" s="9"/>
      <c r="K887" s="9"/>
      <c r="L887" s="9"/>
      <c r="M887" s="9"/>
      <c r="N887" s="9"/>
      <c r="O887" s="9"/>
      <c r="P887" s="9"/>
      <c r="Q887" s="9"/>
      <c r="R887" s="9"/>
    </row>
    <row r="888" ht="14.25" customHeight="1">
      <c r="A888" s="9"/>
      <c r="C888" s="9"/>
      <c r="D888" s="9"/>
      <c r="F888" s="9"/>
      <c r="G888" s="9"/>
      <c r="H888" s="9"/>
      <c r="I888" s="9"/>
      <c r="J888" s="9"/>
      <c r="K888" s="9"/>
      <c r="L888" s="9"/>
      <c r="M888" s="9"/>
      <c r="N888" s="9"/>
      <c r="O888" s="9"/>
      <c r="P888" s="9"/>
      <c r="Q888" s="9"/>
      <c r="R888" s="9"/>
    </row>
    <row r="889" ht="14.25" customHeight="1">
      <c r="A889" s="9"/>
      <c r="C889" s="9"/>
      <c r="D889" s="9"/>
      <c r="F889" s="9"/>
      <c r="G889" s="9"/>
      <c r="H889" s="9"/>
      <c r="I889" s="9"/>
      <c r="J889" s="9"/>
      <c r="K889" s="9"/>
      <c r="L889" s="9"/>
      <c r="M889" s="9"/>
      <c r="N889" s="9"/>
      <c r="O889" s="9"/>
      <c r="P889" s="9"/>
      <c r="Q889" s="9"/>
      <c r="R889" s="9"/>
    </row>
    <row r="890" ht="14.25" customHeight="1">
      <c r="A890" s="9"/>
      <c r="C890" s="9"/>
      <c r="D890" s="9"/>
      <c r="F890" s="9"/>
      <c r="G890" s="9"/>
      <c r="H890" s="9"/>
      <c r="I890" s="9"/>
      <c r="J890" s="9"/>
      <c r="K890" s="9"/>
      <c r="L890" s="9"/>
      <c r="M890" s="9"/>
      <c r="N890" s="9"/>
      <c r="O890" s="9"/>
      <c r="P890" s="9"/>
      <c r="Q890" s="9"/>
      <c r="R890" s="9"/>
    </row>
    <row r="891" ht="14.25" customHeight="1">
      <c r="A891" s="9"/>
      <c r="C891" s="9"/>
      <c r="D891" s="9"/>
      <c r="F891" s="9"/>
      <c r="G891" s="9"/>
      <c r="H891" s="9"/>
      <c r="I891" s="9"/>
      <c r="J891" s="9"/>
      <c r="K891" s="9"/>
      <c r="L891" s="9"/>
      <c r="M891" s="9"/>
      <c r="N891" s="9"/>
      <c r="O891" s="9"/>
      <c r="P891" s="9"/>
      <c r="Q891" s="9"/>
      <c r="R891" s="9"/>
    </row>
    <row r="892" ht="14.25" customHeight="1">
      <c r="A892" s="9"/>
      <c r="C892" s="9"/>
      <c r="D892" s="9"/>
      <c r="F892" s="9"/>
      <c r="G892" s="9"/>
      <c r="H892" s="9"/>
      <c r="I892" s="9"/>
      <c r="J892" s="9"/>
      <c r="K892" s="9"/>
      <c r="L892" s="9"/>
      <c r="M892" s="9"/>
      <c r="N892" s="9"/>
      <c r="O892" s="9"/>
      <c r="P892" s="9"/>
      <c r="Q892" s="9"/>
      <c r="R892" s="9"/>
    </row>
    <row r="893" ht="14.25" customHeight="1">
      <c r="A893" s="9"/>
      <c r="C893" s="9"/>
      <c r="D893" s="9"/>
      <c r="F893" s="9"/>
      <c r="G893" s="9"/>
      <c r="H893" s="9"/>
      <c r="I893" s="9"/>
      <c r="J893" s="9"/>
      <c r="K893" s="9"/>
      <c r="L893" s="9"/>
      <c r="M893" s="9"/>
      <c r="N893" s="9"/>
      <c r="O893" s="9"/>
      <c r="P893" s="9"/>
      <c r="Q893" s="9"/>
      <c r="R893" s="9"/>
    </row>
    <row r="894" ht="14.25" customHeight="1">
      <c r="A894" s="9"/>
      <c r="C894" s="9"/>
      <c r="D894" s="9"/>
      <c r="F894" s="9"/>
      <c r="G894" s="9"/>
      <c r="H894" s="9"/>
      <c r="I894" s="9"/>
      <c r="J894" s="9"/>
      <c r="K894" s="9"/>
      <c r="L894" s="9"/>
      <c r="M894" s="9"/>
      <c r="N894" s="9"/>
      <c r="O894" s="9"/>
      <c r="P894" s="9"/>
      <c r="Q894" s="9"/>
      <c r="R894" s="9"/>
    </row>
    <row r="895" ht="14.25" customHeight="1">
      <c r="A895" s="9"/>
      <c r="C895" s="9"/>
      <c r="D895" s="9"/>
      <c r="F895" s="9"/>
      <c r="G895" s="9"/>
      <c r="H895" s="9"/>
      <c r="I895" s="9"/>
      <c r="J895" s="9"/>
      <c r="K895" s="9"/>
      <c r="L895" s="9"/>
      <c r="M895" s="9"/>
      <c r="N895" s="9"/>
      <c r="O895" s="9"/>
      <c r="P895" s="9"/>
      <c r="Q895" s="9"/>
      <c r="R895" s="9"/>
    </row>
    <row r="896" ht="14.25" customHeight="1">
      <c r="A896" s="9"/>
      <c r="C896" s="9"/>
      <c r="D896" s="9"/>
      <c r="F896" s="9"/>
      <c r="G896" s="9"/>
      <c r="H896" s="9"/>
      <c r="I896" s="9"/>
      <c r="J896" s="9"/>
      <c r="K896" s="9"/>
      <c r="L896" s="9"/>
      <c r="M896" s="9"/>
      <c r="N896" s="9"/>
      <c r="O896" s="9"/>
      <c r="P896" s="9"/>
      <c r="Q896" s="9"/>
      <c r="R896" s="9"/>
    </row>
    <row r="897" ht="14.25" customHeight="1">
      <c r="A897" s="9"/>
      <c r="C897" s="9"/>
      <c r="D897" s="9"/>
      <c r="F897" s="9"/>
      <c r="G897" s="9"/>
      <c r="H897" s="9"/>
      <c r="I897" s="9"/>
      <c r="J897" s="9"/>
      <c r="K897" s="9"/>
      <c r="L897" s="9"/>
      <c r="M897" s="9"/>
      <c r="N897" s="9"/>
      <c r="O897" s="9"/>
      <c r="P897" s="9"/>
      <c r="Q897" s="9"/>
      <c r="R897" s="9"/>
    </row>
    <row r="898" ht="14.25" customHeight="1">
      <c r="A898" s="9"/>
      <c r="C898" s="9"/>
      <c r="D898" s="9"/>
      <c r="F898" s="9"/>
      <c r="G898" s="9"/>
      <c r="H898" s="9"/>
      <c r="I898" s="9"/>
      <c r="J898" s="9"/>
      <c r="K898" s="9"/>
      <c r="L898" s="9"/>
      <c r="M898" s="9"/>
      <c r="N898" s="9"/>
      <c r="O898" s="9"/>
      <c r="P898" s="9"/>
      <c r="Q898" s="9"/>
      <c r="R898" s="9"/>
    </row>
    <row r="899" ht="14.25" customHeight="1">
      <c r="A899" s="9"/>
      <c r="C899" s="9"/>
      <c r="D899" s="9"/>
      <c r="F899" s="9"/>
      <c r="G899" s="9"/>
      <c r="H899" s="9"/>
      <c r="I899" s="9"/>
      <c r="J899" s="9"/>
      <c r="K899" s="9"/>
      <c r="L899" s="9"/>
      <c r="M899" s="9"/>
      <c r="N899" s="9"/>
      <c r="O899" s="9"/>
      <c r="P899" s="9"/>
      <c r="Q899" s="9"/>
      <c r="R899" s="9"/>
    </row>
    <row r="900" ht="14.25" customHeight="1">
      <c r="A900" s="9"/>
      <c r="C900" s="9"/>
      <c r="D900" s="9"/>
      <c r="F900" s="9"/>
      <c r="G900" s="9"/>
      <c r="H900" s="9"/>
      <c r="I900" s="9"/>
      <c r="J900" s="9"/>
      <c r="K900" s="9"/>
      <c r="L900" s="9"/>
      <c r="M900" s="9"/>
      <c r="N900" s="9"/>
      <c r="O900" s="9"/>
      <c r="P900" s="9"/>
      <c r="Q900" s="9"/>
      <c r="R900" s="9"/>
    </row>
    <row r="901" ht="14.25" customHeight="1">
      <c r="A901" s="9"/>
      <c r="C901" s="9"/>
      <c r="D901" s="9"/>
      <c r="F901" s="9"/>
      <c r="G901" s="9"/>
      <c r="H901" s="9"/>
      <c r="I901" s="9"/>
      <c r="J901" s="9"/>
      <c r="K901" s="9"/>
      <c r="L901" s="9"/>
      <c r="M901" s="9"/>
      <c r="N901" s="9"/>
      <c r="O901" s="9"/>
      <c r="P901" s="9"/>
      <c r="Q901" s="9"/>
      <c r="R901" s="9"/>
    </row>
    <row r="902" ht="14.25" customHeight="1">
      <c r="A902" s="9"/>
      <c r="C902" s="9"/>
      <c r="D902" s="9"/>
      <c r="F902" s="9"/>
      <c r="G902" s="9"/>
      <c r="H902" s="9"/>
      <c r="I902" s="9"/>
      <c r="J902" s="9"/>
      <c r="K902" s="9"/>
      <c r="L902" s="9"/>
      <c r="M902" s="9"/>
      <c r="N902" s="9"/>
      <c r="O902" s="9"/>
      <c r="P902" s="9"/>
      <c r="Q902" s="9"/>
      <c r="R902" s="9"/>
    </row>
    <row r="903" ht="14.25" customHeight="1">
      <c r="A903" s="9"/>
      <c r="C903" s="9"/>
      <c r="D903" s="9"/>
      <c r="F903" s="9"/>
      <c r="G903" s="9"/>
      <c r="H903" s="9"/>
      <c r="I903" s="9"/>
      <c r="J903" s="9"/>
      <c r="K903" s="9"/>
      <c r="L903" s="9"/>
      <c r="M903" s="9"/>
      <c r="N903" s="9"/>
      <c r="O903" s="9"/>
      <c r="P903" s="9"/>
      <c r="Q903" s="9"/>
      <c r="R903" s="9"/>
    </row>
    <row r="904" ht="14.25" customHeight="1">
      <c r="A904" s="9"/>
      <c r="C904" s="9"/>
      <c r="D904" s="9"/>
      <c r="F904" s="9"/>
      <c r="G904" s="9"/>
      <c r="H904" s="9"/>
      <c r="I904" s="9"/>
      <c r="J904" s="9"/>
      <c r="K904" s="9"/>
      <c r="L904" s="9"/>
      <c r="M904" s="9"/>
      <c r="N904" s="9"/>
      <c r="O904" s="9"/>
      <c r="P904" s="9"/>
      <c r="Q904" s="9"/>
      <c r="R904" s="9"/>
    </row>
    <row r="905" ht="14.25" customHeight="1">
      <c r="A905" s="9"/>
      <c r="C905" s="9"/>
      <c r="D905" s="9"/>
      <c r="F905" s="9"/>
      <c r="G905" s="9"/>
      <c r="H905" s="9"/>
      <c r="I905" s="9"/>
      <c r="J905" s="9"/>
      <c r="K905" s="9"/>
      <c r="L905" s="9"/>
      <c r="M905" s="9"/>
      <c r="N905" s="9"/>
      <c r="O905" s="9"/>
      <c r="P905" s="9"/>
      <c r="Q905" s="9"/>
      <c r="R905" s="9"/>
    </row>
    <row r="906" ht="14.25" customHeight="1">
      <c r="A906" s="9"/>
      <c r="C906" s="9"/>
      <c r="D906" s="9"/>
      <c r="F906" s="9"/>
      <c r="G906" s="9"/>
      <c r="H906" s="9"/>
      <c r="I906" s="9"/>
      <c r="J906" s="9"/>
      <c r="K906" s="9"/>
      <c r="L906" s="9"/>
      <c r="M906" s="9"/>
      <c r="N906" s="9"/>
      <c r="O906" s="9"/>
      <c r="P906" s="9"/>
      <c r="Q906" s="9"/>
      <c r="R906" s="9"/>
    </row>
    <row r="907" ht="14.25" customHeight="1">
      <c r="A907" s="9"/>
      <c r="C907" s="9"/>
      <c r="D907" s="9"/>
      <c r="F907" s="9"/>
      <c r="G907" s="9"/>
      <c r="H907" s="9"/>
      <c r="I907" s="9"/>
      <c r="J907" s="9"/>
      <c r="K907" s="9"/>
      <c r="L907" s="9"/>
      <c r="M907" s="9"/>
      <c r="N907" s="9"/>
      <c r="O907" s="9"/>
      <c r="P907" s="9"/>
      <c r="Q907" s="9"/>
      <c r="R907" s="9"/>
    </row>
    <row r="908" ht="14.25" customHeight="1">
      <c r="A908" s="9"/>
      <c r="C908" s="9"/>
      <c r="D908" s="9"/>
      <c r="F908" s="9"/>
      <c r="G908" s="9"/>
      <c r="H908" s="9"/>
      <c r="I908" s="9"/>
      <c r="J908" s="9"/>
      <c r="K908" s="9"/>
      <c r="L908" s="9"/>
      <c r="M908" s="9"/>
      <c r="N908" s="9"/>
      <c r="O908" s="9"/>
      <c r="P908" s="9"/>
      <c r="Q908" s="9"/>
      <c r="R908" s="9"/>
    </row>
    <row r="909" ht="14.25" customHeight="1">
      <c r="A909" s="9"/>
      <c r="C909" s="9"/>
      <c r="D909" s="9"/>
      <c r="F909" s="9"/>
      <c r="G909" s="9"/>
      <c r="H909" s="9"/>
      <c r="I909" s="9"/>
      <c r="J909" s="9"/>
      <c r="K909" s="9"/>
      <c r="L909" s="9"/>
      <c r="M909" s="9"/>
      <c r="N909" s="9"/>
      <c r="O909" s="9"/>
      <c r="P909" s="9"/>
      <c r="Q909" s="9"/>
      <c r="R909" s="9"/>
    </row>
    <row r="910" ht="14.25" customHeight="1">
      <c r="A910" s="9"/>
      <c r="C910" s="9"/>
      <c r="D910" s="9"/>
      <c r="F910" s="9"/>
      <c r="G910" s="9"/>
      <c r="H910" s="9"/>
      <c r="I910" s="9"/>
      <c r="J910" s="9"/>
      <c r="K910" s="9"/>
      <c r="L910" s="9"/>
      <c r="M910" s="9"/>
      <c r="N910" s="9"/>
      <c r="O910" s="9"/>
      <c r="P910" s="9"/>
      <c r="Q910" s="9"/>
      <c r="R910" s="9"/>
    </row>
    <row r="911" ht="14.25" customHeight="1">
      <c r="A911" s="9"/>
      <c r="C911" s="9"/>
      <c r="D911" s="9"/>
      <c r="F911" s="9"/>
      <c r="G911" s="9"/>
      <c r="H911" s="9"/>
      <c r="I911" s="9"/>
      <c r="J911" s="9"/>
      <c r="K911" s="9"/>
      <c r="L911" s="9"/>
      <c r="M911" s="9"/>
      <c r="N911" s="9"/>
      <c r="O911" s="9"/>
      <c r="P911" s="9"/>
      <c r="Q911" s="9"/>
      <c r="R911" s="9"/>
    </row>
    <row r="912" ht="14.25" customHeight="1">
      <c r="A912" s="9"/>
      <c r="C912" s="9"/>
      <c r="D912" s="9"/>
      <c r="F912" s="9"/>
      <c r="G912" s="9"/>
      <c r="H912" s="9"/>
      <c r="I912" s="9"/>
      <c r="J912" s="9"/>
      <c r="K912" s="9"/>
      <c r="L912" s="9"/>
      <c r="M912" s="9"/>
      <c r="N912" s="9"/>
      <c r="O912" s="9"/>
      <c r="P912" s="9"/>
      <c r="Q912" s="9"/>
      <c r="R912" s="9"/>
    </row>
    <row r="913" ht="14.25" customHeight="1">
      <c r="A913" s="9"/>
      <c r="C913" s="9"/>
      <c r="D913" s="9"/>
      <c r="F913" s="9"/>
      <c r="G913" s="9"/>
      <c r="H913" s="9"/>
      <c r="I913" s="9"/>
      <c r="J913" s="9"/>
      <c r="K913" s="9"/>
      <c r="L913" s="9"/>
      <c r="M913" s="9"/>
      <c r="N913" s="9"/>
      <c r="O913" s="9"/>
      <c r="P913" s="9"/>
      <c r="Q913" s="9"/>
      <c r="R913" s="9"/>
    </row>
    <row r="914" ht="14.25" customHeight="1">
      <c r="A914" s="9"/>
      <c r="C914" s="9"/>
      <c r="D914" s="9"/>
      <c r="F914" s="9"/>
      <c r="G914" s="9"/>
      <c r="H914" s="9"/>
      <c r="I914" s="9"/>
      <c r="J914" s="9"/>
      <c r="K914" s="9"/>
      <c r="L914" s="9"/>
      <c r="M914" s="9"/>
      <c r="N914" s="9"/>
      <c r="O914" s="9"/>
      <c r="P914" s="9"/>
      <c r="Q914" s="9"/>
      <c r="R914" s="9"/>
    </row>
    <row r="915" ht="14.25" customHeight="1">
      <c r="A915" s="9"/>
      <c r="C915" s="9"/>
      <c r="D915" s="9"/>
      <c r="F915" s="9"/>
      <c r="G915" s="9"/>
      <c r="H915" s="9"/>
      <c r="I915" s="9"/>
      <c r="J915" s="9"/>
      <c r="K915" s="9"/>
      <c r="L915" s="9"/>
      <c r="M915" s="9"/>
      <c r="N915" s="9"/>
      <c r="O915" s="9"/>
      <c r="P915" s="9"/>
      <c r="Q915" s="9"/>
      <c r="R915" s="9"/>
    </row>
    <row r="916" ht="14.25" customHeight="1">
      <c r="A916" s="9"/>
      <c r="C916" s="9"/>
      <c r="D916" s="9"/>
      <c r="F916" s="9"/>
      <c r="G916" s="9"/>
      <c r="H916" s="9"/>
      <c r="I916" s="9"/>
      <c r="J916" s="9"/>
      <c r="K916" s="9"/>
      <c r="L916" s="9"/>
      <c r="M916" s="9"/>
      <c r="N916" s="9"/>
      <c r="O916" s="9"/>
      <c r="P916" s="9"/>
      <c r="Q916" s="9"/>
      <c r="R916" s="9"/>
    </row>
    <row r="917" ht="14.25" customHeight="1">
      <c r="A917" s="9"/>
      <c r="C917" s="9"/>
      <c r="D917" s="9"/>
      <c r="F917" s="9"/>
      <c r="G917" s="9"/>
      <c r="H917" s="9"/>
      <c r="I917" s="9"/>
      <c r="J917" s="9"/>
      <c r="K917" s="9"/>
      <c r="L917" s="9"/>
      <c r="M917" s="9"/>
      <c r="N917" s="9"/>
      <c r="O917" s="9"/>
      <c r="P917" s="9"/>
      <c r="Q917" s="9"/>
      <c r="R917" s="9"/>
    </row>
    <row r="918" ht="14.25" customHeight="1">
      <c r="A918" s="9"/>
      <c r="C918" s="9"/>
      <c r="D918" s="9"/>
      <c r="F918" s="9"/>
      <c r="G918" s="9"/>
      <c r="H918" s="9"/>
      <c r="I918" s="9"/>
      <c r="J918" s="9"/>
      <c r="K918" s="9"/>
      <c r="L918" s="9"/>
      <c r="M918" s="9"/>
      <c r="N918" s="9"/>
      <c r="O918" s="9"/>
      <c r="P918" s="9"/>
      <c r="Q918" s="9"/>
      <c r="R918" s="9"/>
    </row>
    <row r="919" ht="14.25" customHeight="1">
      <c r="A919" s="9"/>
      <c r="C919" s="9"/>
      <c r="D919" s="9"/>
      <c r="F919" s="9"/>
      <c r="G919" s="9"/>
      <c r="H919" s="9"/>
      <c r="I919" s="9"/>
      <c r="J919" s="9"/>
      <c r="K919" s="9"/>
      <c r="L919" s="9"/>
      <c r="M919" s="9"/>
      <c r="N919" s="9"/>
      <c r="O919" s="9"/>
      <c r="P919" s="9"/>
      <c r="Q919" s="9"/>
      <c r="R919" s="9"/>
    </row>
    <row r="920" ht="14.25" customHeight="1">
      <c r="A920" s="9"/>
      <c r="C920" s="9"/>
      <c r="D920" s="9"/>
      <c r="F920" s="9"/>
      <c r="G920" s="9"/>
      <c r="H920" s="9"/>
      <c r="I920" s="9"/>
      <c r="J920" s="9"/>
      <c r="K920" s="9"/>
      <c r="L920" s="9"/>
      <c r="M920" s="9"/>
      <c r="N920" s="9"/>
      <c r="O920" s="9"/>
      <c r="P920" s="9"/>
      <c r="Q920" s="9"/>
      <c r="R920" s="9"/>
    </row>
    <row r="921" ht="14.25" customHeight="1">
      <c r="A921" s="9"/>
      <c r="C921" s="9"/>
      <c r="D921" s="9"/>
      <c r="F921" s="9"/>
      <c r="G921" s="9"/>
      <c r="H921" s="9"/>
      <c r="I921" s="9"/>
      <c r="J921" s="9"/>
      <c r="K921" s="9"/>
      <c r="L921" s="9"/>
      <c r="M921" s="9"/>
      <c r="N921" s="9"/>
      <c r="O921" s="9"/>
      <c r="P921" s="9"/>
      <c r="Q921" s="9"/>
      <c r="R921" s="9"/>
    </row>
    <row r="922" ht="14.25" customHeight="1">
      <c r="A922" s="9"/>
      <c r="C922" s="9"/>
      <c r="D922" s="9"/>
      <c r="F922" s="9"/>
      <c r="G922" s="9"/>
      <c r="H922" s="9"/>
      <c r="I922" s="9"/>
      <c r="J922" s="9"/>
      <c r="K922" s="9"/>
      <c r="L922" s="9"/>
      <c r="M922" s="9"/>
      <c r="N922" s="9"/>
      <c r="O922" s="9"/>
      <c r="P922" s="9"/>
      <c r="Q922" s="9"/>
      <c r="R922" s="9"/>
    </row>
    <row r="923" ht="14.25" customHeight="1">
      <c r="A923" s="9"/>
      <c r="C923" s="9"/>
      <c r="D923" s="9"/>
      <c r="F923" s="9"/>
      <c r="G923" s="9"/>
      <c r="H923" s="9"/>
      <c r="I923" s="9"/>
      <c r="J923" s="9"/>
      <c r="K923" s="9"/>
      <c r="L923" s="9"/>
      <c r="M923" s="9"/>
      <c r="N923" s="9"/>
      <c r="O923" s="9"/>
      <c r="P923" s="9"/>
      <c r="Q923" s="9"/>
      <c r="R923" s="9"/>
    </row>
    <row r="924" ht="14.25" customHeight="1">
      <c r="A924" s="9"/>
      <c r="C924" s="9"/>
      <c r="D924" s="9"/>
      <c r="F924" s="9"/>
      <c r="G924" s="9"/>
      <c r="H924" s="9"/>
      <c r="I924" s="9"/>
      <c r="J924" s="9"/>
      <c r="K924" s="9"/>
      <c r="L924" s="9"/>
      <c r="M924" s="9"/>
      <c r="N924" s="9"/>
      <c r="O924" s="9"/>
      <c r="P924" s="9"/>
      <c r="Q924" s="9"/>
      <c r="R924" s="9"/>
    </row>
    <row r="925" ht="14.25" customHeight="1">
      <c r="A925" s="9"/>
      <c r="C925" s="9"/>
      <c r="D925" s="9"/>
      <c r="F925" s="9"/>
      <c r="G925" s="9"/>
      <c r="H925" s="9"/>
      <c r="I925" s="9"/>
      <c r="J925" s="9"/>
      <c r="K925" s="9"/>
      <c r="L925" s="9"/>
      <c r="M925" s="9"/>
      <c r="N925" s="9"/>
      <c r="O925" s="9"/>
      <c r="P925" s="9"/>
      <c r="Q925" s="9"/>
      <c r="R925" s="9"/>
    </row>
    <row r="926" ht="14.25" customHeight="1">
      <c r="A926" s="9"/>
      <c r="C926" s="9"/>
      <c r="D926" s="9"/>
      <c r="F926" s="9"/>
      <c r="G926" s="9"/>
      <c r="H926" s="9"/>
      <c r="I926" s="9"/>
      <c r="J926" s="9"/>
      <c r="K926" s="9"/>
      <c r="L926" s="9"/>
      <c r="M926" s="9"/>
      <c r="N926" s="9"/>
      <c r="O926" s="9"/>
      <c r="P926" s="9"/>
      <c r="Q926" s="9"/>
      <c r="R926" s="9"/>
    </row>
    <row r="927" ht="14.25" customHeight="1">
      <c r="A927" s="9"/>
      <c r="C927" s="9"/>
      <c r="D927" s="9"/>
      <c r="F927" s="9"/>
      <c r="G927" s="9"/>
      <c r="H927" s="9"/>
      <c r="I927" s="9"/>
      <c r="J927" s="9"/>
      <c r="K927" s="9"/>
      <c r="L927" s="9"/>
      <c r="M927" s="9"/>
      <c r="N927" s="9"/>
      <c r="O927" s="9"/>
      <c r="P927" s="9"/>
      <c r="Q927" s="9"/>
      <c r="R927" s="9"/>
    </row>
    <row r="928" ht="14.25" customHeight="1">
      <c r="A928" s="9"/>
      <c r="C928" s="9"/>
      <c r="D928" s="9"/>
      <c r="F928" s="9"/>
      <c r="G928" s="9"/>
      <c r="H928" s="9"/>
      <c r="I928" s="9"/>
      <c r="J928" s="9"/>
      <c r="K928" s="9"/>
      <c r="L928" s="9"/>
      <c r="M928" s="9"/>
      <c r="N928" s="9"/>
      <c r="O928" s="9"/>
      <c r="P928" s="9"/>
      <c r="Q928" s="9"/>
      <c r="R928" s="9"/>
    </row>
    <row r="929" ht="14.25" customHeight="1">
      <c r="A929" s="9"/>
      <c r="C929" s="9"/>
      <c r="D929" s="9"/>
      <c r="F929" s="9"/>
      <c r="G929" s="9"/>
      <c r="H929" s="9"/>
      <c r="I929" s="9"/>
      <c r="J929" s="9"/>
      <c r="K929" s="9"/>
      <c r="L929" s="9"/>
      <c r="M929" s="9"/>
      <c r="N929" s="9"/>
      <c r="O929" s="9"/>
      <c r="P929" s="9"/>
      <c r="Q929" s="9"/>
      <c r="R929" s="9"/>
    </row>
    <row r="930" ht="14.25" customHeight="1">
      <c r="A930" s="9"/>
      <c r="C930" s="9"/>
      <c r="D930" s="9"/>
      <c r="F930" s="9"/>
      <c r="G930" s="9"/>
      <c r="H930" s="9"/>
      <c r="I930" s="9"/>
      <c r="J930" s="9"/>
      <c r="K930" s="9"/>
      <c r="L930" s="9"/>
      <c r="M930" s="9"/>
      <c r="N930" s="9"/>
      <c r="O930" s="9"/>
      <c r="P930" s="9"/>
      <c r="Q930" s="9"/>
      <c r="R930" s="9"/>
    </row>
    <row r="931" ht="14.25" customHeight="1">
      <c r="A931" s="9"/>
      <c r="C931" s="9"/>
      <c r="D931" s="9"/>
      <c r="F931" s="9"/>
      <c r="G931" s="9"/>
      <c r="H931" s="9"/>
      <c r="I931" s="9"/>
      <c r="J931" s="9"/>
      <c r="K931" s="9"/>
      <c r="L931" s="9"/>
      <c r="M931" s="9"/>
      <c r="N931" s="9"/>
      <c r="O931" s="9"/>
      <c r="P931" s="9"/>
      <c r="Q931" s="9"/>
      <c r="R931" s="9"/>
    </row>
    <row r="932" ht="14.25" customHeight="1">
      <c r="A932" s="9"/>
      <c r="C932" s="9"/>
      <c r="D932" s="9"/>
      <c r="F932" s="9"/>
      <c r="G932" s="9"/>
      <c r="H932" s="9"/>
      <c r="I932" s="9"/>
      <c r="J932" s="9"/>
      <c r="K932" s="9"/>
      <c r="L932" s="9"/>
      <c r="M932" s="9"/>
      <c r="N932" s="9"/>
      <c r="O932" s="9"/>
      <c r="P932" s="9"/>
      <c r="Q932" s="9"/>
      <c r="R932" s="9"/>
    </row>
    <row r="933" ht="14.25" customHeight="1">
      <c r="A933" s="9"/>
      <c r="C933" s="9"/>
      <c r="D933" s="9"/>
      <c r="F933" s="9"/>
      <c r="G933" s="9"/>
      <c r="H933" s="9"/>
      <c r="I933" s="9"/>
      <c r="J933" s="9"/>
      <c r="K933" s="9"/>
      <c r="L933" s="9"/>
      <c r="M933" s="9"/>
      <c r="N933" s="9"/>
      <c r="O933" s="9"/>
      <c r="P933" s="9"/>
      <c r="Q933" s="9"/>
      <c r="R933" s="9"/>
    </row>
    <row r="934" ht="14.25" customHeight="1">
      <c r="A934" s="9"/>
      <c r="C934" s="9"/>
      <c r="D934" s="9"/>
      <c r="F934" s="9"/>
      <c r="G934" s="9"/>
      <c r="H934" s="9"/>
      <c r="I934" s="9"/>
      <c r="J934" s="9"/>
      <c r="K934" s="9"/>
      <c r="L934" s="9"/>
      <c r="M934" s="9"/>
      <c r="N934" s="9"/>
      <c r="O934" s="9"/>
      <c r="P934" s="9"/>
      <c r="Q934" s="9"/>
      <c r="R934" s="9"/>
    </row>
    <row r="935" ht="14.25" customHeight="1">
      <c r="A935" s="9"/>
      <c r="C935" s="9"/>
      <c r="D935" s="9"/>
      <c r="F935" s="9"/>
      <c r="G935" s="9"/>
      <c r="H935" s="9"/>
      <c r="I935" s="9"/>
      <c r="J935" s="9"/>
      <c r="K935" s="9"/>
      <c r="L935" s="9"/>
      <c r="M935" s="9"/>
      <c r="N935" s="9"/>
      <c r="O935" s="9"/>
      <c r="P935" s="9"/>
      <c r="Q935" s="9"/>
      <c r="R935" s="9"/>
    </row>
    <row r="936" ht="14.25" customHeight="1">
      <c r="A936" s="9"/>
      <c r="C936" s="9"/>
      <c r="D936" s="9"/>
      <c r="F936" s="9"/>
      <c r="G936" s="9"/>
      <c r="H936" s="9"/>
      <c r="I936" s="9"/>
      <c r="J936" s="9"/>
      <c r="K936" s="9"/>
      <c r="L936" s="9"/>
      <c r="M936" s="9"/>
      <c r="N936" s="9"/>
      <c r="O936" s="9"/>
      <c r="P936" s="9"/>
      <c r="Q936" s="9"/>
      <c r="R936" s="9"/>
    </row>
    <row r="937" ht="14.25" customHeight="1">
      <c r="A937" s="9"/>
      <c r="C937" s="9"/>
      <c r="D937" s="9"/>
      <c r="F937" s="9"/>
      <c r="G937" s="9"/>
      <c r="H937" s="9"/>
      <c r="I937" s="9"/>
      <c r="J937" s="9"/>
      <c r="K937" s="9"/>
      <c r="L937" s="9"/>
      <c r="M937" s="9"/>
      <c r="N937" s="9"/>
      <c r="O937" s="9"/>
      <c r="P937" s="9"/>
      <c r="Q937" s="9"/>
      <c r="R937" s="9"/>
    </row>
    <row r="938" ht="14.25" customHeight="1">
      <c r="A938" s="9"/>
      <c r="C938" s="9"/>
      <c r="D938" s="9"/>
      <c r="F938" s="9"/>
      <c r="G938" s="9"/>
      <c r="H938" s="9"/>
      <c r="I938" s="9"/>
      <c r="J938" s="9"/>
      <c r="K938" s="9"/>
      <c r="L938" s="9"/>
      <c r="M938" s="9"/>
      <c r="N938" s="9"/>
      <c r="O938" s="9"/>
      <c r="P938" s="9"/>
      <c r="Q938" s="9"/>
      <c r="R938" s="9"/>
    </row>
    <row r="939" ht="14.25" customHeight="1">
      <c r="A939" s="9"/>
      <c r="C939" s="9"/>
      <c r="D939" s="9"/>
      <c r="F939" s="9"/>
      <c r="G939" s="9"/>
      <c r="H939" s="9"/>
      <c r="I939" s="9"/>
      <c r="J939" s="9"/>
      <c r="K939" s="9"/>
      <c r="L939" s="9"/>
      <c r="M939" s="9"/>
      <c r="N939" s="9"/>
      <c r="O939" s="9"/>
      <c r="P939" s="9"/>
      <c r="Q939" s="9"/>
      <c r="R939" s="9"/>
    </row>
    <row r="940" ht="14.25" customHeight="1">
      <c r="A940" s="9"/>
      <c r="C940" s="9"/>
      <c r="D940" s="9"/>
      <c r="F940" s="9"/>
      <c r="G940" s="9"/>
      <c r="H940" s="9"/>
      <c r="I940" s="9"/>
      <c r="J940" s="9"/>
      <c r="K940" s="9"/>
      <c r="L940" s="9"/>
      <c r="M940" s="9"/>
      <c r="N940" s="9"/>
      <c r="O940" s="9"/>
      <c r="P940" s="9"/>
      <c r="Q940" s="9"/>
      <c r="R940" s="9"/>
    </row>
    <row r="941" ht="14.25" customHeight="1">
      <c r="A941" s="9"/>
      <c r="C941" s="9"/>
      <c r="D941" s="9"/>
      <c r="F941" s="9"/>
      <c r="G941" s="9"/>
      <c r="H941" s="9"/>
      <c r="I941" s="9"/>
      <c r="J941" s="9"/>
      <c r="K941" s="9"/>
      <c r="L941" s="9"/>
      <c r="M941" s="9"/>
      <c r="N941" s="9"/>
      <c r="O941" s="9"/>
      <c r="P941" s="9"/>
      <c r="Q941" s="9"/>
      <c r="R941" s="9"/>
    </row>
    <row r="942" ht="14.25" customHeight="1">
      <c r="A942" s="9"/>
      <c r="C942" s="9"/>
      <c r="D942" s="9"/>
      <c r="F942" s="9"/>
      <c r="G942" s="9"/>
      <c r="H942" s="9"/>
      <c r="I942" s="9"/>
      <c r="J942" s="9"/>
      <c r="K942" s="9"/>
      <c r="L942" s="9"/>
      <c r="M942" s="9"/>
      <c r="N942" s="9"/>
      <c r="O942" s="9"/>
      <c r="P942" s="9"/>
      <c r="Q942" s="9"/>
      <c r="R942" s="9"/>
    </row>
    <row r="943" ht="14.25" customHeight="1">
      <c r="A943" s="9"/>
      <c r="C943" s="9"/>
      <c r="D943" s="9"/>
      <c r="F943" s="9"/>
      <c r="G943" s="9"/>
      <c r="H943" s="9"/>
      <c r="I943" s="9"/>
      <c r="J943" s="9"/>
      <c r="K943" s="9"/>
      <c r="L943" s="9"/>
      <c r="M943" s="9"/>
      <c r="N943" s="9"/>
      <c r="O943" s="9"/>
      <c r="P943" s="9"/>
      <c r="Q943" s="9"/>
      <c r="R943" s="9"/>
    </row>
    <row r="944" ht="14.25" customHeight="1">
      <c r="A944" s="9"/>
      <c r="C944" s="9"/>
      <c r="D944" s="9"/>
      <c r="F944" s="9"/>
      <c r="G944" s="9"/>
      <c r="H944" s="9"/>
      <c r="I944" s="9"/>
      <c r="J944" s="9"/>
      <c r="K944" s="9"/>
      <c r="L944" s="9"/>
      <c r="M944" s="9"/>
      <c r="N944" s="9"/>
      <c r="O944" s="9"/>
      <c r="P944" s="9"/>
      <c r="Q944" s="9"/>
      <c r="R944" s="9"/>
    </row>
    <row r="945" ht="14.25" customHeight="1">
      <c r="A945" s="9"/>
      <c r="C945" s="9"/>
      <c r="D945" s="9"/>
      <c r="F945" s="9"/>
      <c r="G945" s="9"/>
      <c r="H945" s="9"/>
      <c r="I945" s="9"/>
      <c r="J945" s="9"/>
      <c r="K945" s="9"/>
      <c r="L945" s="9"/>
      <c r="M945" s="9"/>
      <c r="N945" s="9"/>
      <c r="O945" s="9"/>
      <c r="P945" s="9"/>
      <c r="Q945" s="9"/>
      <c r="R945" s="9"/>
    </row>
    <row r="946" ht="14.25" customHeight="1">
      <c r="A946" s="9"/>
      <c r="C946" s="9"/>
      <c r="D946" s="9"/>
      <c r="F946" s="9"/>
      <c r="G946" s="9"/>
      <c r="H946" s="9"/>
      <c r="I946" s="9"/>
      <c r="J946" s="9"/>
      <c r="K946" s="9"/>
      <c r="L946" s="9"/>
      <c r="M946" s="9"/>
      <c r="N946" s="9"/>
      <c r="O946" s="9"/>
      <c r="P946" s="9"/>
      <c r="Q946" s="9"/>
      <c r="R946" s="9"/>
    </row>
    <row r="947" ht="14.25" customHeight="1">
      <c r="A947" s="9"/>
      <c r="C947" s="9"/>
      <c r="D947" s="9"/>
      <c r="F947" s="9"/>
      <c r="G947" s="9"/>
      <c r="H947" s="9"/>
      <c r="I947" s="9"/>
      <c r="J947" s="9"/>
      <c r="K947" s="9"/>
      <c r="L947" s="9"/>
      <c r="M947" s="9"/>
      <c r="N947" s="9"/>
      <c r="O947" s="9"/>
      <c r="P947" s="9"/>
      <c r="Q947" s="9"/>
      <c r="R947" s="9"/>
    </row>
    <row r="948" ht="14.25" customHeight="1">
      <c r="A948" s="9"/>
      <c r="C948" s="9"/>
      <c r="D948" s="9"/>
      <c r="F948" s="9"/>
      <c r="G948" s="9"/>
      <c r="H948" s="9"/>
      <c r="I948" s="9"/>
      <c r="J948" s="9"/>
      <c r="K948" s="9"/>
      <c r="L948" s="9"/>
      <c r="M948" s="9"/>
      <c r="N948" s="9"/>
      <c r="O948" s="9"/>
      <c r="P948" s="9"/>
      <c r="Q948" s="9"/>
      <c r="R948" s="9"/>
    </row>
    <row r="949" ht="14.25" customHeight="1">
      <c r="A949" s="9"/>
      <c r="C949" s="9"/>
      <c r="D949" s="9"/>
      <c r="F949" s="9"/>
      <c r="G949" s="9"/>
      <c r="H949" s="9"/>
      <c r="I949" s="9"/>
      <c r="J949" s="9"/>
      <c r="K949" s="9"/>
      <c r="L949" s="9"/>
      <c r="M949" s="9"/>
      <c r="N949" s="9"/>
      <c r="O949" s="9"/>
      <c r="P949" s="9"/>
      <c r="Q949" s="9"/>
      <c r="R949" s="9"/>
    </row>
    <row r="950" ht="14.25" customHeight="1">
      <c r="A950" s="9"/>
      <c r="C950" s="9"/>
      <c r="D950" s="9"/>
      <c r="F950" s="9"/>
      <c r="G950" s="9"/>
      <c r="H950" s="9"/>
      <c r="I950" s="9"/>
      <c r="J950" s="9"/>
      <c r="K950" s="9"/>
      <c r="L950" s="9"/>
      <c r="M950" s="9"/>
      <c r="N950" s="9"/>
      <c r="O950" s="9"/>
      <c r="P950" s="9"/>
      <c r="Q950" s="9"/>
      <c r="R950" s="9"/>
    </row>
    <row r="951" ht="14.25" customHeight="1">
      <c r="A951" s="9"/>
      <c r="C951" s="9"/>
      <c r="D951" s="9"/>
      <c r="F951" s="9"/>
      <c r="G951" s="9"/>
      <c r="H951" s="9"/>
      <c r="I951" s="9"/>
      <c r="J951" s="9"/>
      <c r="K951" s="9"/>
      <c r="L951" s="9"/>
      <c r="M951" s="9"/>
      <c r="N951" s="9"/>
      <c r="O951" s="9"/>
      <c r="P951" s="9"/>
      <c r="Q951" s="9"/>
      <c r="R951" s="9"/>
    </row>
    <row r="952" ht="14.25" customHeight="1">
      <c r="A952" s="9"/>
      <c r="C952" s="9"/>
      <c r="D952" s="9"/>
      <c r="F952" s="9"/>
      <c r="G952" s="9"/>
      <c r="H952" s="9"/>
      <c r="I952" s="9"/>
      <c r="J952" s="9"/>
      <c r="K952" s="9"/>
      <c r="L952" s="9"/>
      <c r="M952" s="9"/>
      <c r="N952" s="9"/>
      <c r="O952" s="9"/>
      <c r="P952" s="9"/>
      <c r="Q952" s="9"/>
      <c r="R952" s="9"/>
    </row>
    <row r="953" ht="14.25" customHeight="1">
      <c r="A953" s="9"/>
      <c r="C953" s="9"/>
      <c r="D953" s="9"/>
      <c r="F953" s="9"/>
      <c r="G953" s="9"/>
      <c r="H953" s="9"/>
      <c r="I953" s="9"/>
      <c r="J953" s="9"/>
      <c r="K953" s="9"/>
      <c r="L953" s="9"/>
      <c r="M953" s="9"/>
      <c r="N953" s="9"/>
      <c r="O953" s="9"/>
      <c r="P953" s="9"/>
      <c r="Q953" s="9"/>
      <c r="R953" s="9"/>
    </row>
    <row r="954" ht="14.25" customHeight="1">
      <c r="A954" s="9"/>
      <c r="C954" s="9"/>
      <c r="D954" s="9"/>
      <c r="F954" s="9"/>
      <c r="G954" s="9"/>
      <c r="H954" s="9"/>
      <c r="I954" s="9"/>
      <c r="J954" s="9"/>
      <c r="K954" s="9"/>
      <c r="L954" s="9"/>
      <c r="M954" s="9"/>
      <c r="N954" s="9"/>
      <c r="O954" s="9"/>
      <c r="P954" s="9"/>
      <c r="Q954" s="9"/>
      <c r="R954" s="9"/>
    </row>
    <row r="955" ht="14.25" customHeight="1">
      <c r="A955" s="9"/>
      <c r="C955" s="9"/>
      <c r="D955" s="9"/>
      <c r="F955" s="9"/>
      <c r="G955" s="9"/>
      <c r="H955" s="9"/>
      <c r="I955" s="9"/>
      <c r="J955" s="9"/>
      <c r="K955" s="9"/>
      <c r="L955" s="9"/>
      <c r="M955" s="9"/>
      <c r="N955" s="9"/>
      <c r="O955" s="9"/>
      <c r="P955" s="9"/>
      <c r="Q955" s="9"/>
      <c r="R955" s="9"/>
    </row>
    <row r="956" ht="14.25" customHeight="1">
      <c r="A956" s="9"/>
      <c r="C956" s="9"/>
      <c r="D956" s="9"/>
      <c r="F956" s="9"/>
      <c r="G956" s="9"/>
      <c r="H956" s="9"/>
      <c r="I956" s="9"/>
      <c r="J956" s="9"/>
      <c r="K956" s="9"/>
      <c r="L956" s="9"/>
      <c r="M956" s="9"/>
      <c r="N956" s="9"/>
      <c r="O956" s="9"/>
      <c r="P956" s="9"/>
      <c r="Q956" s="9"/>
      <c r="R956" s="9"/>
    </row>
    <row r="957" ht="14.25" customHeight="1">
      <c r="A957" s="9"/>
      <c r="C957" s="9"/>
      <c r="D957" s="9"/>
      <c r="F957" s="9"/>
      <c r="G957" s="9"/>
      <c r="H957" s="9"/>
      <c r="I957" s="9"/>
      <c r="J957" s="9"/>
      <c r="K957" s="9"/>
      <c r="L957" s="9"/>
      <c r="M957" s="9"/>
      <c r="N957" s="9"/>
      <c r="O957" s="9"/>
      <c r="P957" s="9"/>
      <c r="Q957" s="9"/>
      <c r="R957" s="9"/>
    </row>
    <row r="958" ht="14.25" customHeight="1">
      <c r="A958" s="9"/>
      <c r="C958" s="9"/>
      <c r="D958" s="9"/>
      <c r="F958" s="9"/>
      <c r="G958" s="9"/>
      <c r="H958" s="9"/>
      <c r="I958" s="9"/>
      <c r="J958" s="9"/>
      <c r="K958" s="9"/>
      <c r="L958" s="9"/>
      <c r="M958" s="9"/>
      <c r="N958" s="9"/>
      <c r="O958" s="9"/>
      <c r="P958" s="9"/>
      <c r="Q958" s="9"/>
      <c r="R958" s="9"/>
    </row>
    <row r="959" ht="14.25" customHeight="1">
      <c r="A959" s="9"/>
      <c r="C959" s="9"/>
      <c r="D959" s="9"/>
      <c r="F959" s="9"/>
      <c r="G959" s="9"/>
      <c r="H959" s="9"/>
      <c r="I959" s="9"/>
      <c r="J959" s="9"/>
      <c r="K959" s="9"/>
      <c r="L959" s="9"/>
      <c r="M959" s="9"/>
      <c r="N959" s="9"/>
      <c r="O959" s="9"/>
      <c r="P959" s="9"/>
      <c r="Q959" s="9"/>
      <c r="R959" s="9"/>
    </row>
    <row r="960" ht="14.25" customHeight="1">
      <c r="A960" s="9"/>
      <c r="C960" s="9"/>
      <c r="D960" s="9"/>
      <c r="F960" s="9"/>
      <c r="G960" s="9"/>
      <c r="H960" s="9"/>
      <c r="I960" s="9"/>
      <c r="J960" s="9"/>
      <c r="K960" s="9"/>
      <c r="L960" s="9"/>
      <c r="M960" s="9"/>
      <c r="N960" s="9"/>
      <c r="O960" s="9"/>
      <c r="P960" s="9"/>
      <c r="Q960" s="9"/>
      <c r="R960" s="9"/>
    </row>
    <row r="961" ht="14.25" customHeight="1">
      <c r="A961" s="9"/>
      <c r="C961" s="9"/>
      <c r="D961" s="9"/>
      <c r="F961" s="9"/>
      <c r="G961" s="9"/>
      <c r="H961" s="9"/>
      <c r="I961" s="9"/>
      <c r="J961" s="9"/>
      <c r="K961" s="9"/>
      <c r="L961" s="9"/>
      <c r="M961" s="9"/>
      <c r="N961" s="9"/>
      <c r="O961" s="9"/>
      <c r="P961" s="9"/>
      <c r="Q961" s="9"/>
      <c r="R961" s="9"/>
    </row>
    <row r="962" ht="14.25" customHeight="1">
      <c r="A962" s="9"/>
      <c r="C962" s="9"/>
      <c r="D962" s="9"/>
      <c r="F962" s="9"/>
      <c r="G962" s="9"/>
      <c r="H962" s="9"/>
      <c r="I962" s="9"/>
      <c r="J962" s="9"/>
      <c r="K962" s="9"/>
      <c r="L962" s="9"/>
      <c r="M962" s="9"/>
      <c r="N962" s="9"/>
      <c r="O962" s="9"/>
      <c r="P962" s="9"/>
      <c r="Q962" s="9"/>
      <c r="R962" s="9"/>
    </row>
    <row r="963" ht="14.25" customHeight="1">
      <c r="A963" s="9"/>
      <c r="C963" s="9"/>
      <c r="D963" s="9"/>
      <c r="F963" s="9"/>
      <c r="G963" s="9"/>
      <c r="H963" s="9"/>
      <c r="I963" s="9"/>
      <c r="J963" s="9"/>
      <c r="K963" s="9"/>
      <c r="L963" s="9"/>
      <c r="M963" s="9"/>
      <c r="N963" s="9"/>
      <c r="O963" s="9"/>
      <c r="P963" s="9"/>
      <c r="Q963" s="9"/>
      <c r="R963" s="9"/>
    </row>
    <row r="964" ht="14.25" customHeight="1">
      <c r="A964" s="9"/>
      <c r="C964" s="9"/>
      <c r="D964" s="9"/>
      <c r="F964" s="9"/>
      <c r="G964" s="9"/>
      <c r="H964" s="9"/>
      <c r="I964" s="9"/>
      <c r="J964" s="9"/>
      <c r="K964" s="9"/>
      <c r="L964" s="9"/>
      <c r="M964" s="9"/>
      <c r="N964" s="9"/>
      <c r="O964" s="9"/>
      <c r="P964" s="9"/>
      <c r="Q964" s="9"/>
      <c r="R964" s="9"/>
    </row>
    <row r="965" ht="14.25" customHeight="1">
      <c r="A965" s="9"/>
      <c r="C965" s="9"/>
      <c r="D965" s="9"/>
      <c r="F965" s="9"/>
      <c r="G965" s="9"/>
      <c r="H965" s="9"/>
      <c r="I965" s="9"/>
      <c r="J965" s="9"/>
      <c r="K965" s="9"/>
      <c r="L965" s="9"/>
      <c r="M965" s="9"/>
      <c r="N965" s="9"/>
      <c r="O965" s="9"/>
      <c r="P965" s="9"/>
      <c r="Q965" s="9"/>
      <c r="R965" s="9"/>
    </row>
    <row r="966" ht="14.25" customHeight="1">
      <c r="A966" s="9"/>
      <c r="C966" s="9"/>
      <c r="D966" s="9"/>
      <c r="F966" s="9"/>
      <c r="G966" s="9"/>
      <c r="H966" s="9"/>
      <c r="I966" s="9"/>
      <c r="J966" s="9"/>
      <c r="K966" s="9"/>
      <c r="L966" s="9"/>
      <c r="M966" s="9"/>
      <c r="N966" s="9"/>
      <c r="O966" s="9"/>
      <c r="P966" s="9"/>
      <c r="Q966" s="9"/>
      <c r="R966" s="9"/>
    </row>
    <row r="967" ht="14.25" customHeight="1">
      <c r="A967" s="9"/>
      <c r="C967" s="9"/>
      <c r="D967" s="9"/>
      <c r="F967" s="9"/>
      <c r="G967" s="9"/>
      <c r="H967" s="9"/>
      <c r="I967" s="9"/>
      <c r="J967" s="9"/>
      <c r="K967" s="9"/>
      <c r="L967" s="9"/>
      <c r="M967" s="9"/>
      <c r="N967" s="9"/>
      <c r="O967" s="9"/>
      <c r="P967" s="9"/>
      <c r="Q967" s="9"/>
      <c r="R967" s="9"/>
    </row>
    <row r="968" ht="14.25" customHeight="1">
      <c r="A968" s="9"/>
      <c r="C968" s="9"/>
      <c r="D968" s="9"/>
      <c r="F968" s="9"/>
      <c r="G968" s="9"/>
      <c r="H968" s="9"/>
      <c r="I968" s="9"/>
      <c r="J968" s="9"/>
      <c r="K968" s="9"/>
      <c r="L968" s="9"/>
      <c r="M968" s="9"/>
      <c r="N968" s="9"/>
      <c r="O968" s="9"/>
      <c r="P968" s="9"/>
      <c r="Q968" s="9"/>
      <c r="R968" s="9"/>
    </row>
    <row r="969" ht="14.25" customHeight="1">
      <c r="A969" s="9"/>
      <c r="C969" s="9"/>
      <c r="D969" s="9"/>
      <c r="F969" s="9"/>
      <c r="G969" s="9"/>
      <c r="H969" s="9"/>
      <c r="I969" s="9"/>
      <c r="J969" s="9"/>
      <c r="K969" s="9"/>
      <c r="L969" s="9"/>
      <c r="M969" s="9"/>
      <c r="N969" s="9"/>
      <c r="O969" s="9"/>
      <c r="P969" s="9"/>
      <c r="Q969" s="9"/>
      <c r="R969" s="9"/>
    </row>
    <row r="970" ht="14.25" customHeight="1">
      <c r="A970" s="9"/>
      <c r="C970" s="9"/>
      <c r="D970" s="9"/>
      <c r="F970" s="9"/>
      <c r="G970" s="9"/>
      <c r="H970" s="9"/>
      <c r="I970" s="9"/>
      <c r="J970" s="9"/>
      <c r="K970" s="9"/>
      <c r="L970" s="9"/>
      <c r="M970" s="9"/>
      <c r="N970" s="9"/>
      <c r="O970" s="9"/>
      <c r="P970" s="9"/>
      <c r="Q970" s="9"/>
      <c r="R970" s="9"/>
    </row>
    <row r="971" ht="14.25" customHeight="1">
      <c r="A971" s="9"/>
      <c r="C971" s="9"/>
      <c r="D971" s="9"/>
      <c r="F971" s="9"/>
      <c r="G971" s="9"/>
      <c r="H971" s="9"/>
      <c r="I971" s="9"/>
      <c r="J971" s="9"/>
      <c r="K971" s="9"/>
      <c r="L971" s="9"/>
      <c r="M971" s="9"/>
      <c r="N971" s="9"/>
      <c r="O971" s="9"/>
      <c r="P971" s="9"/>
      <c r="Q971" s="9"/>
      <c r="R971" s="9"/>
    </row>
    <row r="972" ht="14.25" customHeight="1">
      <c r="A972" s="9"/>
      <c r="C972" s="9"/>
      <c r="D972" s="9"/>
      <c r="F972" s="9"/>
      <c r="G972" s="9"/>
      <c r="H972" s="9"/>
      <c r="I972" s="9"/>
      <c r="J972" s="9"/>
      <c r="K972" s="9"/>
      <c r="L972" s="9"/>
      <c r="M972" s="9"/>
      <c r="N972" s="9"/>
      <c r="O972" s="9"/>
      <c r="P972" s="9"/>
      <c r="Q972" s="9"/>
      <c r="R972" s="9"/>
    </row>
    <row r="973" ht="14.25" customHeight="1">
      <c r="A973" s="9"/>
      <c r="C973" s="9"/>
      <c r="D973" s="9"/>
      <c r="F973" s="9"/>
      <c r="G973" s="9"/>
      <c r="H973" s="9"/>
      <c r="I973" s="9"/>
      <c r="J973" s="9"/>
      <c r="K973" s="9"/>
      <c r="L973" s="9"/>
      <c r="M973" s="9"/>
      <c r="N973" s="9"/>
      <c r="O973" s="9"/>
      <c r="P973" s="9"/>
      <c r="Q973" s="9"/>
      <c r="R973" s="9"/>
    </row>
    <row r="974" ht="14.25" customHeight="1">
      <c r="A974" s="9"/>
      <c r="C974" s="9"/>
      <c r="D974" s="9"/>
      <c r="F974" s="9"/>
      <c r="G974" s="9"/>
      <c r="H974" s="9"/>
      <c r="I974" s="9"/>
      <c r="J974" s="9"/>
      <c r="K974" s="9"/>
      <c r="L974" s="9"/>
      <c r="M974" s="9"/>
      <c r="N974" s="9"/>
      <c r="O974" s="9"/>
      <c r="P974" s="9"/>
      <c r="Q974" s="9"/>
      <c r="R974" s="9"/>
    </row>
    <row r="975" ht="14.25" customHeight="1">
      <c r="A975" s="9"/>
      <c r="C975" s="9"/>
      <c r="D975" s="9"/>
      <c r="F975" s="9"/>
      <c r="G975" s="9"/>
      <c r="H975" s="9"/>
      <c r="I975" s="9"/>
      <c r="J975" s="9"/>
      <c r="K975" s="9"/>
      <c r="L975" s="9"/>
      <c r="M975" s="9"/>
      <c r="N975" s="9"/>
      <c r="O975" s="9"/>
      <c r="P975" s="9"/>
      <c r="Q975" s="9"/>
      <c r="R975" s="9"/>
    </row>
    <row r="976" ht="14.25" customHeight="1">
      <c r="A976" s="9"/>
      <c r="C976" s="9"/>
      <c r="D976" s="9"/>
      <c r="F976" s="9"/>
      <c r="G976" s="9"/>
      <c r="H976" s="9"/>
      <c r="I976" s="9"/>
      <c r="J976" s="9"/>
      <c r="K976" s="9"/>
      <c r="L976" s="9"/>
      <c r="M976" s="9"/>
      <c r="N976" s="9"/>
      <c r="O976" s="9"/>
      <c r="P976" s="9"/>
      <c r="Q976" s="9"/>
      <c r="R976" s="9"/>
    </row>
    <row r="977" ht="14.25" customHeight="1">
      <c r="A977" s="9"/>
      <c r="C977" s="9"/>
      <c r="D977" s="9"/>
      <c r="F977" s="9"/>
      <c r="G977" s="9"/>
      <c r="H977" s="9"/>
      <c r="I977" s="9"/>
      <c r="J977" s="9"/>
      <c r="K977" s="9"/>
      <c r="L977" s="9"/>
      <c r="M977" s="9"/>
      <c r="N977" s="9"/>
      <c r="O977" s="9"/>
      <c r="P977" s="9"/>
      <c r="Q977" s="9"/>
      <c r="R977" s="9"/>
    </row>
    <row r="978" ht="14.25" customHeight="1">
      <c r="A978" s="9"/>
      <c r="C978" s="9"/>
      <c r="D978" s="9"/>
      <c r="F978" s="9"/>
      <c r="G978" s="9"/>
      <c r="H978" s="9"/>
      <c r="I978" s="9"/>
      <c r="J978" s="9"/>
      <c r="K978" s="9"/>
      <c r="L978" s="9"/>
      <c r="M978" s="9"/>
      <c r="N978" s="9"/>
      <c r="O978" s="9"/>
      <c r="P978" s="9"/>
      <c r="Q978" s="9"/>
      <c r="R978" s="9"/>
    </row>
    <row r="979" ht="14.25" customHeight="1">
      <c r="A979" s="9"/>
      <c r="C979" s="9"/>
      <c r="D979" s="9"/>
      <c r="F979" s="9"/>
      <c r="G979" s="9"/>
      <c r="H979" s="9"/>
      <c r="I979" s="9"/>
      <c r="J979" s="9"/>
      <c r="K979" s="9"/>
      <c r="L979" s="9"/>
      <c r="M979" s="9"/>
      <c r="N979" s="9"/>
      <c r="O979" s="9"/>
      <c r="P979" s="9"/>
      <c r="Q979" s="9"/>
      <c r="R979" s="9"/>
    </row>
    <row r="980" ht="14.25" customHeight="1">
      <c r="A980" s="9"/>
      <c r="C980" s="9"/>
      <c r="D980" s="9"/>
      <c r="F980" s="9"/>
      <c r="G980" s="9"/>
      <c r="H980" s="9"/>
      <c r="I980" s="9"/>
      <c r="J980" s="9"/>
      <c r="K980" s="9"/>
      <c r="L980" s="9"/>
      <c r="M980" s="9"/>
      <c r="N980" s="9"/>
      <c r="O980" s="9"/>
      <c r="P980" s="9"/>
      <c r="Q980" s="9"/>
      <c r="R980" s="9"/>
    </row>
    <row r="981" ht="14.25" customHeight="1">
      <c r="A981" s="9"/>
      <c r="C981" s="9"/>
      <c r="D981" s="9"/>
      <c r="F981" s="9"/>
      <c r="G981" s="9"/>
      <c r="H981" s="9"/>
      <c r="I981" s="9"/>
      <c r="J981" s="9"/>
      <c r="K981" s="9"/>
      <c r="L981" s="9"/>
      <c r="M981" s="9"/>
      <c r="N981" s="9"/>
      <c r="O981" s="9"/>
      <c r="P981" s="9"/>
      <c r="Q981" s="9"/>
      <c r="R981" s="9"/>
    </row>
    <row r="982" ht="14.25" customHeight="1">
      <c r="A982" s="9"/>
      <c r="C982" s="9"/>
      <c r="D982" s="9"/>
      <c r="F982" s="9"/>
      <c r="G982" s="9"/>
      <c r="H982" s="9"/>
      <c r="I982" s="9"/>
      <c r="J982" s="9"/>
      <c r="K982" s="9"/>
      <c r="L982" s="9"/>
      <c r="M982" s="9"/>
      <c r="N982" s="9"/>
      <c r="O982" s="9"/>
      <c r="P982" s="9"/>
      <c r="Q982" s="9"/>
      <c r="R982" s="9"/>
    </row>
    <row r="983" ht="14.25" customHeight="1">
      <c r="A983" s="9"/>
      <c r="C983" s="9"/>
      <c r="D983" s="9"/>
      <c r="F983" s="9"/>
      <c r="G983" s="9"/>
      <c r="H983" s="9"/>
      <c r="I983" s="9"/>
      <c r="J983" s="9"/>
      <c r="K983" s="9"/>
      <c r="L983" s="9"/>
      <c r="M983" s="9"/>
      <c r="N983" s="9"/>
      <c r="O983" s="9"/>
      <c r="P983" s="9"/>
      <c r="Q983" s="9"/>
      <c r="R983" s="9"/>
    </row>
    <row r="984" ht="14.25" customHeight="1">
      <c r="A984" s="9"/>
      <c r="C984" s="9"/>
      <c r="D984" s="9"/>
      <c r="F984" s="9"/>
      <c r="G984" s="9"/>
      <c r="H984" s="9"/>
      <c r="I984" s="9"/>
      <c r="J984" s="9"/>
      <c r="K984" s="9"/>
      <c r="L984" s="9"/>
      <c r="M984" s="9"/>
      <c r="N984" s="9"/>
      <c r="O984" s="9"/>
      <c r="P984" s="9"/>
      <c r="Q984" s="9"/>
      <c r="R984" s="9"/>
    </row>
    <row r="985" ht="14.25" customHeight="1">
      <c r="A985" s="9"/>
      <c r="C985" s="9"/>
      <c r="D985" s="9"/>
      <c r="F985" s="9"/>
      <c r="G985" s="9"/>
      <c r="H985" s="9"/>
      <c r="I985" s="9"/>
      <c r="J985" s="9"/>
      <c r="K985" s="9"/>
      <c r="L985" s="9"/>
      <c r="M985" s="9"/>
      <c r="N985" s="9"/>
      <c r="O985" s="9"/>
      <c r="P985" s="9"/>
      <c r="Q985" s="9"/>
      <c r="R985" s="9"/>
    </row>
    <row r="986" ht="14.25" customHeight="1">
      <c r="A986" s="9"/>
      <c r="C986" s="9"/>
      <c r="D986" s="9"/>
      <c r="F986" s="9"/>
      <c r="G986" s="9"/>
      <c r="H986" s="9"/>
      <c r="I986" s="9"/>
      <c r="J986" s="9"/>
      <c r="K986" s="9"/>
      <c r="L986" s="9"/>
      <c r="M986" s="9"/>
      <c r="N986" s="9"/>
      <c r="O986" s="9"/>
      <c r="P986" s="9"/>
      <c r="Q986" s="9"/>
      <c r="R986" s="9"/>
    </row>
    <row r="987" ht="14.25" customHeight="1">
      <c r="A987" s="9"/>
      <c r="C987" s="9"/>
      <c r="D987" s="9"/>
      <c r="F987" s="9"/>
      <c r="G987" s="9"/>
      <c r="H987" s="9"/>
      <c r="I987" s="9"/>
      <c r="J987" s="9"/>
      <c r="K987" s="9"/>
      <c r="L987" s="9"/>
      <c r="M987" s="9"/>
      <c r="N987" s="9"/>
      <c r="O987" s="9"/>
      <c r="P987" s="9"/>
      <c r="Q987" s="9"/>
      <c r="R987" s="9"/>
    </row>
    <row r="988" ht="14.25" customHeight="1">
      <c r="A988" s="9"/>
      <c r="C988" s="9"/>
      <c r="D988" s="9"/>
      <c r="F988" s="9"/>
      <c r="G988" s="9"/>
      <c r="H988" s="9"/>
      <c r="I988" s="9"/>
      <c r="J988" s="9"/>
      <c r="K988" s="9"/>
      <c r="L988" s="9"/>
      <c r="M988" s="9"/>
      <c r="N988" s="9"/>
      <c r="O988" s="9"/>
      <c r="P988" s="9"/>
      <c r="Q988" s="9"/>
      <c r="R988" s="9"/>
    </row>
    <row r="989" ht="14.25" customHeight="1">
      <c r="A989" s="9"/>
      <c r="C989" s="9"/>
      <c r="D989" s="9"/>
      <c r="F989" s="9"/>
      <c r="G989" s="9"/>
      <c r="H989" s="9"/>
      <c r="I989" s="9"/>
      <c r="J989" s="9"/>
      <c r="K989" s="9"/>
      <c r="L989" s="9"/>
      <c r="M989" s="9"/>
      <c r="N989" s="9"/>
      <c r="O989" s="9"/>
      <c r="P989" s="9"/>
      <c r="Q989" s="9"/>
      <c r="R989" s="9"/>
    </row>
    <row r="990" ht="14.25" customHeight="1">
      <c r="A990" s="9"/>
      <c r="C990" s="9"/>
      <c r="D990" s="9"/>
      <c r="F990" s="9"/>
      <c r="G990" s="9"/>
      <c r="H990" s="9"/>
      <c r="I990" s="9"/>
      <c r="J990" s="9"/>
      <c r="K990" s="9"/>
      <c r="L990" s="9"/>
      <c r="M990" s="9"/>
      <c r="N990" s="9"/>
      <c r="O990" s="9"/>
      <c r="P990" s="9"/>
      <c r="Q990" s="9"/>
      <c r="R990" s="9"/>
    </row>
    <row r="991" ht="14.25" customHeight="1">
      <c r="A991" s="9"/>
      <c r="C991" s="9"/>
      <c r="D991" s="9"/>
      <c r="F991" s="9"/>
      <c r="G991" s="9"/>
      <c r="H991" s="9"/>
      <c r="I991" s="9"/>
      <c r="J991" s="9"/>
      <c r="K991" s="9"/>
      <c r="L991" s="9"/>
      <c r="M991" s="9"/>
      <c r="N991" s="9"/>
      <c r="O991" s="9"/>
      <c r="P991" s="9"/>
      <c r="Q991" s="9"/>
      <c r="R991" s="9"/>
    </row>
    <row r="992" ht="14.25" customHeight="1">
      <c r="A992" s="9"/>
      <c r="C992" s="9"/>
      <c r="D992" s="9"/>
      <c r="F992" s="9"/>
      <c r="G992" s="9"/>
      <c r="H992" s="9"/>
      <c r="I992" s="9"/>
      <c r="J992" s="9"/>
      <c r="K992" s="9"/>
      <c r="L992" s="9"/>
      <c r="M992" s="9"/>
      <c r="N992" s="9"/>
      <c r="O992" s="9"/>
      <c r="P992" s="9"/>
      <c r="Q992" s="9"/>
      <c r="R992" s="9"/>
    </row>
    <row r="993" ht="14.25" customHeight="1">
      <c r="A993" s="9"/>
      <c r="C993" s="9"/>
      <c r="D993" s="9"/>
      <c r="F993" s="9"/>
      <c r="G993" s="9"/>
      <c r="H993" s="9"/>
      <c r="I993" s="9"/>
      <c r="J993" s="9"/>
      <c r="K993" s="9"/>
      <c r="L993" s="9"/>
      <c r="M993" s="9"/>
      <c r="N993" s="9"/>
      <c r="O993" s="9"/>
      <c r="P993" s="9"/>
      <c r="Q993" s="9"/>
      <c r="R993" s="9"/>
    </row>
    <row r="994" ht="14.25" customHeight="1">
      <c r="A994" s="9"/>
      <c r="C994" s="9"/>
      <c r="D994" s="9"/>
      <c r="F994" s="9"/>
      <c r="G994" s="9"/>
      <c r="H994" s="9"/>
      <c r="I994" s="9"/>
      <c r="J994" s="9"/>
      <c r="K994" s="9"/>
      <c r="L994" s="9"/>
      <c r="M994" s="9"/>
      <c r="N994" s="9"/>
      <c r="O994" s="9"/>
      <c r="P994" s="9"/>
      <c r="Q994" s="9"/>
      <c r="R994" s="9"/>
    </row>
    <row r="995" ht="14.25" customHeight="1">
      <c r="A995" s="9"/>
      <c r="C995" s="9"/>
      <c r="D995" s="9"/>
      <c r="F995" s="9"/>
      <c r="G995" s="9"/>
      <c r="H995" s="9"/>
      <c r="I995" s="9"/>
      <c r="J995" s="9"/>
      <c r="K995" s="9"/>
      <c r="L995" s="9"/>
      <c r="M995" s="9"/>
      <c r="N995" s="9"/>
      <c r="O995" s="9"/>
      <c r="P995" s="9"/>
      <c r="Q995" s="9"/>
      <c r="R995" s="9"/>
    </row>
    <row r="996" ht="14.25" customHeight="1">
      <c r="A996" s="9"/>
      <c r="C996" s="9"/>
      <c r="D996" s="9"/>
      <c r="F996" s="9"/>
      <c r="G996" s="9"/>
      <c r="H996" s="9"/>
      <c r="I996" s="9"/>
      <c r="J996" s="9"/>
      <c r="K996" s="9"/>
      <c r="L996" s="9"/>
      <c r="M996" s="9"/>
      <c r="N996" s="9"/>
      <c r="O996" s="9"/>
      <c r="P996" s="9"/>
      <c r="Q996" s="9"/>
      <c r="R996" s="9"/>
    </row>
    <row r="997" ht="14.25" customHeight="1">
      <c r="A997" s="9"/>
      <c r="C997" s="9"/>
      <c r="D997" s="9"/>
      <c r="F997" s="9"/>
      <c r="G997" s="9"/>
      <c r="H997" s="9"/>
      <c r="I997" s="9"/>
      <c r="J997" s="9"/>
      <c r="K997" s="9"/>
      <c r="L997" s="9"/>
      <c r="M997" s="9"/>
      <c r="N997" s="9"/>
      <c r="O997" s="9"/>
      <c r="P997" s="9"/>
      <c r="Q997" s="9"/>
      <c r="R997" s="9"/>
    </row>
    <row r="998" ht="14.25" customHeight="1">
      <c r="A998" s="9"/>
      <c r="C998" s="9"/>
      <c r="D998" s="9"/>
      <c r="F998" s="9"/>
      <c r="G998" s="9"/>
      <c r="H998" s="9"/>
      <c r="I998" s="9"/>
      <c r="J998" s="9"/>
      <c r="K998" s="9"/>
      <c r="L998" s="9"/>
      <c r="M998" s="9"/>
      <c r="N998" s="9"/>
      <c r="O998" s="9"/>
      <c r="P998" s="9"/>
      <c r="Q998" s="9"/>
      <c r="R998" s="9"/>
    </row>
    <row r="999" ht="14.25" customHeight="1">
      <c r="A999" s="9"/>
      <c r="C999" s="9"/>
      <c r="D999" s="9"/>
      <c r="F999" s="9"/>
      <c r="G999" s="9"/>
      <c r="H999" s="9"/>
      <c r="I999" s="9"/>
      <c r="J999" s="9"/>
      <c r="K999" s="9"/>
      <c r="L999" s="9"/>
      <c r="M999" s="9"/>
      <c r="N999" s="9"/>
      <c r="O999" s="9"/>
      <c r="P999" s="9"/>
      <c r="Q999" s="9"/>
      <c r="R999" s="9"/>
    </row>
    <row r="1000" ht="14.25" customHeight="1">
      <c r="A1000" s="9"/>
      <c r="C1000" s="9"/>
      <c r="D1000" s="9"/>
      <c r="F1000" s="9"/>
      <c r="G1000" s="9"/>
      <c r="H1000" s="9"/>
      <c r="I1000" s="9"/>
      <c r="J1000" s="9"/>
      <c r="K1000" s="9"/>
      <c r="L1000" s="9"/>
      <c r="M1000" s="9"/>
      <c r="N1000" s="9"/>
      <c r="O1000" s="9"/>
      <c r="P1000" s="9"/>
      <c r="Q1000" s="9"/>
      <c r="R1000" s="9"/>
    </row>
  </sheetData>
  <autoFilter ref="$A$1:$R$350"/>
  <hyperlinks>
    <hyperlink r:id="rId1" ref="A2"/>
    <hyperlink r:id="rId2" ref="A3"/>
    <hyperlink r:id="rId3" ref="A4"/>
    <hyperlink r:id="rId4" ref="F5"/>
    <hyperlink r:id="rId5" ref="A9"/>
    <hyperlink r:id="rId6" ref="A13"/>
    <hyperlink r:id="rId7" ref="A14"/>
    <hyperlink r:id="rId8" ref="A15"/>
    <hyperlink r:id="rId9" ref="A21"/>
    <hyperlink r:id="rId10" ref="A26"/>
    <hyperlink r:id="rId11" ref="A28"/>
    <hyperlink r:id="rId12" ref="A31"/>
    <hyperlink r:id="rId13" ref="A34"/>
    <hyperlink r:id="rId14" ref="A39"/>
    <hyperlink r:id="rId15" ref="A43"/>
    <hyperlink r:id="rId16" location="google_vignette" ref="C43"/>
    <hyperlink r:id="rId17" ref="A46"/>
    <hyperlink r:id="rId18" ref="A49"/>
    <hyperlink r:id="rId19" ref="A50"/>
    <hyperlink r:id="rId20" ref="A61"/>
    <hyperlink r:id="rId21" ref="A71"/>
    <hyperlink r:id="rId22" ref="A117"/>
    <hyperlink r:id="rId23" ref="A118"/>
    <hyperlink r:id="rId24" ref="A122"/>
    <hyperlink r:id="rId25" ref="A123"/>
    <hyperlink r:id="rId26" ref="A134"/>
    <hyperlink r:id="rId27" ref="A137"/>
    <hyperlink r:id="rId28" ref="A140"/>
    <hyperlink r:id="rId29" ref="A161"/>
    <hyperlink r:id="rId30" ref="A178"/>
    <hyperlink r:id="rId31" ref="A183"/>
    <hyperlink r:id="rId32" ref="A192"/>
    <hyperlink r:id="rId33" ref="A195"/>
    <hyperlink r:id="rId34" ref="A233"/>
    <hyperlink r:id="rId35" ref="A242"/>
    <hyperlink r:id="rId36" ref="A246"/>
    <hyperlink r:id="rId37" ref="A254"/>
    <hyperlink r:id="rId38" ref="A265"/>
    <hyperlink r:id="rId39" ref="A271"/>
    <hyperlink r:id="rId40" ref="A272"/>
    <hyperlink r:id="rId41" ref="A293"/>
    <hyperlink r:id="rId42" ref="A296"/>
    <hyperlink r:id="rId43" ref="A303"/>
    <hyperlink r:id="rId44" ref="A330"/>
    <hyperlink r:id="rId45" ref="A341"/>
    <hyperlink r:id="rId46" ref="A345"/>
    <hyperlink r:id="rId47" ref="A350"/>
  </hyperlinks>
  <printOptions/>
  <pageMargins bottom="0.75" footer="0.0" header="0.0" left="0.7" right="0.7" top="0.75"/>
  <pageSetup orientation="landscape"/>
  <drawing r:id="rId4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3" width="31.29"/>
    <col customWidth="1" hidden="1" min="14" max="14" width="93.71"/>
    <col customWidth="1" hidden="1" min="15" max="1745" width="31.29"/>
    <col customWidth="1" min="1746" max="1746" width="19.14"/>
    <col customWidth="1" min="1747" max="1748" width="31.29"/>
    <col customWidth="1" min="1749" max="1749" width="34.14"/>
    <col customWidth="1" min="1750" max="1766" width="31.29"/>
  </cols>
  <sheetData>
    <row r="1" ht="14.25" customHeight="1">
      <c r="A1" s="2" t="s">
        <v>3932</v>
      </c>
      <c r="B1" s="2" t="s">
        <v>3933</v>
      </c>
      <c r="C1" s="2" t="s">
        <v>3934</v>
      </c>
      <c r="D1" s="2" t="s">
        <v>3935</v>
      </c>
      <c r="E1" s="2" t="s">
        <v>3936</v>
      </c>
      <c r="F1" s="2" t="s">
        <v>3937</v>
      </c>
      <c r="G1" s="2" t="s">
        <v>3938</v>
      </c>
      <c r="H1" s="2" t="s">
        <v>3939</v>
      </c>
      <c r="I1" s="2" t="s">
        <v>3940</v>
      </c>
      <c r="J1" s="2" t="s">
        <v>3941</v>
      </c>
      <c r="K1" s="2" t="s">
        <v>3942</v>
      </c>
      <c r="L1" s="2" t="s">
        <v>3943</v>
      </c>
      <c r="M1" s="2" t="s">
        <v>3944</v>
      </c>
      <c r="N1" s="2" t="s">
        <v>3945</v>
      </c>
      <c r="O1" s="2" t="s">
        <v>3946</v>
      </c>
      <c r="P1" s="2" t="s">
        <v>3947</v>
      </c>
      <c r="Q1" s="2" t="s">
        <v>3948</v>
      </c>
      <c r="R1" s="2" t="s">
        <v>3949</v>
      </c>
      <c r="S1" s="2" t="s">
        <v>3950</v>
      </c>
      <c r="T1" s="2" t="s">
        <v>3951</v>
      </c>
      <c r="U1" s="2" t="s">
        <v>3952</v>
      </c>
      <c r="V1" s="2" t="s">
        <v>3953</v>
      </c>
      <c r="W1" s="2" t="s">
        <v>3954</v>
      </c>
      <c r="X1" s="2" t="s">
        <v>3955</v>
      </c>
      <c r="Y1" s="2" t="s">
        <v>3956</v>
      </c>
      <c r="Z1" s="2" t="s">
        <v>3957</v>
      </c>
      <c r="AA1" s="2" t="s">
        <v>3958</v>
      </c>
      <c r="AB1" s="2" t="s">
        <v>3959</v>
      </c>
      <c r="AC1" s="2" t="s">
        <v>3960</v>
      </c>
      <c r="AD1" s="2" t="s">
        <v>3961</v>
      </c>
      <c r="AE1" s="2" t="s">
        <v>3962</v>
      </c>
      <c r="AF1" s="2" t="s">
        <v>3963</v>
      </c>
      <c r="AG1" s="2" t="s">
        <v>3964</v>
      </c>
      <c r="AH1" s="2" t="s">
        <v>3965</v>
      </c>
      <c r="AI1" s="2" t="s">
        <v>3966</v>
      </c>
      <c r="AJ1" s="2" t="s">
        <v>3967</v>
      </c>
      <c r="AK1" s="2" t="s">
        <v>3968</v>
      </c>
      <c r="AL1" s="2" t="s">
        <v>3969</v>
      </c>
      <c r="AM1" s="2" t="s">
        <v>3970</v>
      </c>
      <c r="AN1" s="2" t="s">
        <v>3971</v>
      </c>
      <c r="AO1" s="2" t="s">
        <v>3972</v>
      </c>
      <c r="AP1" s="2" t="s">
        <v>3973</v>
      </c>
      <c r="AQ1" s="2" t="s">
        <v>3974</v>
      </c>
      <c r="AR1" s="2" t="s">
        <v>3975</v>
      </c>
      <c r="AS1" s="2" t="s">
        <v>3976</v>
      </c>
      <c r="AT1" s="2" t="s">
        <v>3977</v>
      </c>
      <c r="AU1" s="2" t="s">
        <v>3978</v>
      </c>
      <c r="AV1" s="2" t="s">
        <v>3979</v>
      </c>
      <c r="AW1" s="2" t="s">
        <v>3980</v>
      </c>
      <c r="AX1" s="2" t="s">
        <v>3981</v>
      </c>
      <c r="AY1" s="2" t="s">
        <v>3982</v>
      </c>
      <c r="AZ1" s="2" t="s">
        <v>3983</v>
      </c>
      <c r="BA1" s="2" t="s">
        <v>3984</v>
      </c>
      <c r="BB1" s="2" t="s">
        <v>3985</v>
      </c>
      <c r="BC1" s="2" t="s">
        <v>3986</v>
      </c>
      <c r="BD1" s="2" t="s">
        <v>3987</v>
      </c>
      <c r="BE1" s="2" t="s">
        <v>3988</v>
      </c>
      <c r="BF1" s="2" t="s">
        <v>3989</v>
      </c>
      <c r="BG1" s="2" t="s">
        <v>3990</v>
      </c>
      <c r="BH1" s="2" t="s">
        <v>3991</v>
      </c>
      <c r="BI1" s="2" t="s">
        <v>3992</v>
      </c>
      <c r="BJ1" s="2" t="s">
        <v>3993</v>
      </c>
      <c r="BK1" s="2" t="s">
        <v>3994</v>
      </c>
      <c r="BL1" s="2" t="s">
        <v>3995</v>
      </c>
      <c r="BM1" s="2" t="s">
        <v>3996</v>
      </c>
      <c r="BN1" s="2" t="s">
        <v>3997</v>
      </c>
      <c r="BO1" s="2" t="s">
        <v>3998</v>
      </c>
      <c r="BP1" s="2" t="s">
        <v>3999</v>
      </c>
      <c r="BQ1" s="2" t="s">
        <v>4000</v>
      </c>
      <c r="BR1" s="2" t="s">
        <v>4001</v>
      </c>
      <c r="BS1" s="2" t="s">
        <v>4002</v>
      </c>
      <c r="BT1" s="2" t="s">
        <v>4003</v>
      </c>
      <c r="BU1" s="2" t="s">
        <v>4004</v>
      </c>
      <c r="BV1" s="2" t="s">
        <v>4005</v>
      </c>
      <c r="BW1" s="2" t="s">
        <v>4006</v>
      </c>
      <c r="BX1" s="2" t="s">
        <v>4007</v>
      </c>
      <c r="BY1" s="2" t="s">
        <v>4008</v>
      </c>
      <c r="BZ1" s="2" t="s">
        <v>4009</v>
      </c>
      <c r="CA1" s="2" t="s">
        <v>4010</v>
      </c>
      <c r="CB1" s="2" t="s">
        <v>4011</v>
      </c>
      <c r="CC1" s="2" t="s">
        <v>4012</v>
      </c>
      <c r="CD1" s="2" t="s">
        <v>4013</v>
      </c>
      <c r="CE1" s="2" t="s">
        <v>4014</v>
      </c>
      <c r="CF1" s="2" t="s">
        <v>4015</v>
      </c>
      <c r="CG1" s="2" t="s">
        <v>4016</v>
      </c>
      <c r="CH1" s="2" t="s">
        <v>4017</v>
      </c>
      <c r="CI1" s="2" t="s">
        <v>4018</v>
      </c>
      <c r="CJ1" s="2" t="s">
        <v>4019</v>
      </c>
      <c r="CK1" s="2" t="s">
        <v>4020</v>
      </c>
      <c r="CL1" s="2" t="s">
        <v>4021</v>
      </c>
      <c r="CM1" s="2" t="s">
        <v>4022</v>
      </c>
      <c r="CN1" s="2" t="s">
        <v>4023</v>
      </c>
      <c r="CO1" s="2" t="s">
        <v>4024</v>
      </c>
      <c r="CP1" s="2" t="s">
        <v>4025</v>
      </c>
      <c r="CQ1" s="2" t="s">
        <v>4026</v>
      </c>
      <c r="CR1" s="2" t="s">
        <v>4027</v>
      </c>
      <c r="CS1" s="2" t="s">
        <v>4028</v>
      </c>
      <c r="CT1" s="2" t="s">
        <v>4029</v>
      </c>
      <c r="CU1" s="2" t="s">
        <v>4030</v>
      </c>
      <c r="CV1" s="2" t="s">
        <v>4031</v>
      </c>
      <c r="CW1" s="2" t="s">
        <v>4032</v>
      </c>
      <c r="CX1" s="2" t="s">
        <v>4033</v>
      </c>
      <c r="CY1" s="2" t="s">
        <v>4034</v>
      </c>
      <c r="CZ1" s="2" t="s">
        <v>4035</v>
      </c>
      <c r="DA1" s="2" t="s">
        <v>4036</v>
      </c>
      <c r="DB1" s="2" t="s">
        <v>4037</v>
      </c>
      <c r="DC1" s="2" t="s">
        <v>4038</v>
      </c>
      <c r="DD1" s="2" t="s">
        <v>4039</v>
      </c>
      <c r="DE1" s="2" t="s">
        <v>4040</v>
      </c>
      <c r="DF1" s="2" t="s">
        <v>4041</v>
      </c>
      <c r="DG1" s="2" t="s">
        <v>4042</v>
      </c>
      <c r="DH1" s="2" t="s">
        <v>4043</v>
      </c>
      <c r="DI1" s="2" t="s">
        <v>4044</v>
      </c>
      <c r="DJ1" s="2" t="s">
        <v>4045</v>
      </c>
      <c r="DK1" s="2" t="s">
        <v>4046</v>
      </c>
      <c r="DL1" s="2" t="s">
        <v>4047</v>
      </c>
      <c r="DM1" s="2" t="s">
        <v>4048</v>
      </c>
      <c r="DN1" s="2" t="s">
        <v>4049</v>
      </c>
      <c r="DO1" s="2" t="s">
        <v>4050</v>
      </c>
      <c r="DP1" s="2" t="s">
        <v>4051</v>
      </c>
      <c r="DQ1" s="2" t="s">
        <v>4052</v>
      </c>
      <c r="DR1" s="2" t="s">
        <v>4053</v>
      </c>
      <c r="DS1" s="2" t="s">
        <v>4054</v>
      </c>
      <c r="DT1" s="2" t="s">
        <v>4055</v>
      </c>
      <c r="DU1" s="2" t="s">
        <v>4056</v>
      </c>
      <c r="DV1" s="2" t="s">
        <v>4057</v>
      </c>
      <c r="DW1" s="2" t="s">
        <v>4058</v>
      </c>
      <c r="DX1" s="2" t="s">
        <v>4059</v>
      </c>
      <c r="DY1" s="2" t="s">
        <v>4060</v>
      </c>
      <c r="DZ1" s="2" t="s">
        <v>4061</v>
      </c>
      <c r="EA1" s="2" t="s">
        <v>4062</v>
      </c>
      <c r="EB1" s="2" t="s">
        <v>4063</v>
      </c>
      <c r="EC1" s="2" t="s">
        <v>4064</v>
      </c>
      <c r="ED1" s="2" t="s">
        <v>4065</v>
      </c>
      <c r="EE1" s="2" t="s">
        <v>4066</v>
      </c>
      <c r="EF1" s="2" t="s">
        <v>4067</v>
      </c>
      <c r="EG1" s="2" t="s">
        <v>4068</v>
      </c>
      <c r="EH1" s="2" t="s">
        <v>4069</v>
      </c>
      <c r="EI1" s="2" t="s">
        <v>4070</v>
      </c>
      <c r="EJ1" s="2" t="s">
        <v>4071</v>
      </c>
      <c r="EK1" s="2" t="s">
        <v>4072</v>
      </c>
      <c r="EL1" s="2" t="s">
        <v>4073</v>
      </c>
      <c r="EM1" s="2" t="s">
        <v>4074</v>
      </c>
      <c r="EN1" s="2" t="s">
        <v>4075</v>
      </c>
      <c r="EO1" s="2" t="s">
        <v>4076</v>
      </c>
      <c r="EP1" s="2" t="s">
        <v>4077</v>
      </c>
      <c r="EQ1" s="2" t="s">
        <v>4078</v>
      </c>
      <c r="ER1" s="2" t="s">
        <v>4079</v>
      </c>
      <c r="ES1" s="2" t="s">
        <v>4080</v>
      </c>
      <c r="ET1" s="2" t="s">
        <v>4081</v>
      </c>
      <c r="EU1" s="2" t="s">
        <v>4082</v>
      </c>
      <c r="EV1" s="2" t="s">
        <v>4083</v>
      </c>
      <c r="EW1" s="2" t="s">
        <v>4084</v>
      </c>
      <c r="EX1" s="2" t="s">
        <v>4085</v>
      </c>
      <c r="EY1" s="2" t="s">
        <v>4086</v>
      </c>
      <c r="EZ1" s="2" t="s">
        <v>4087</v>
      </c>
      <c r="FA1" s="2" t="s">
        <v>4088</v>
      </c>
      <c r="FB1" s="2" t="s">
        <v>4089</v>
      </c>
      <c r="FC1" s="2" t="s">
        <v>4090</v>
      </c>
      <c r="FD1" s="2" t="s">
        <v>4091</v>
      </c>
      <c r="FE1" s="2" t="s">
        <v>4092</v>
      </c>
      <c r="FF1" s="2" t="s">
        <v>4093</v>
      </c>
      <c r="FG1" s="2" t="s">
        <v>4094</v>
      </c>
      <c r="FH1" s="2" t="s">
        <v>4095</v>
      </c>
      <c r="FI1" s="2" t="s">
        <v>4096</v>
      </c>
      <c r="FJ1" s="2" t="s">
        <v>4097</v>
      </c>
      <c r="FK1" s="2" t="s">
        <v>4098</v>
      </c>
      <c r="FL1" s="2" t="s">
        <v>4099</v>
      </c>
      <c r="FM1" s="2" t="s">
        <v>4100</v>
      </c>
      <c r="FN1" s="2" t="s">
        <v>4101</v>
      </c>
      <c r="FO1" s="2" t="s">
        <v>4102</v>
      </c>
      <c r="FP1" s="2" t="s">
        <v>4103</v>
      </c>
      <c r="FQ1" s="2" t="s">
        <v>4104</v>
      </c>
      <c r="FR1" s="2" t="s">
        <v>4105</v>
      </c>
      <c r="FS1" s="2" t="s">
        <v>4106</v>
      </c>
      <c r="FT1" s="2" t="s">
        <v>4107</v>
      </c>
      <c r="FU1" s="2" t="s">
        <v>4108</v>
      </c>
      <c r="FV1" s="2" t="s">
        <v>4109</v>
      </c>
      <c r="FW1" s="2" t="s">
        <v>4110</v>
      </c>
      <c r="FX1" s="2" t="s">
        <v>4111</v>
      </c>
      <c r="FY1" s="2" t="s">
        <v>4112</v>
      </c>
      <c r="FZ1" s="2" t="s">
        <v>4113</v>
      </c>
      <c r="GA1" s="2" t="s">
        <v>4114</v>
      </c>
      <c r="GB1" s="2" t="s">
        <v>4115</v>
      </c>
      <c r="GC1" s="2" t="s">
        <v>4116</v>
      </c>
      <c r="GD1" s="2" t="s">
        <v>4117</v>
      </c>
      <c r="GE1" s="2" t="s">
        <v>4118</v>
      </c>
      <c r="GF1" s="2" t="s">
        <v>4119</v>
      </c>
      <c r="GG1" s="2" t="s">
        <v>4120</v>
      </c>
      <c r="GH1" s="2" t="s">
        <v>4121</v>
      </c>
      <c r="GI1" s="2" t="s">
        <v>4122</v>
      </c>
      <c r="GJ1" s="2" t="s">
        <v>4123</v>
      </c>
      <c r="GK1" s="2" t="s">
        <v>4124</v>
      </c>
      <c r="GL1" s="2" t="s">
        <v>4125</v>
      </c>
      <c r="GM1" s="2" t="s">
        <v>4126</v>
      </c>
      <c r="GN1" s="2" t="s">
        <v>4127</v>
      </c>
      <c r="GO1" s="2" t="s">
        <v>4128</v>
      </c>
      <c r="GP1" s="2" t="s">
        <v>4129</v>
      </c>
      <c r="GQ1" s="2" t="s">
        <v>4130</v>
      </c>
      <c r="GR1" s="2" t="s">
        <v>4131</v>
      </c>
      <c r="GS1" s="2" t="s">
        <v>4132</v>
      </c>
      <c r="GT1" s="2" t="s">
        <v>4133</v>
      </c>
      <c r="GU1" s="2" t="s">
        <v>4134</v>
      </c>
      <c r="GV1" s="2" t="s">
        <v>4135</v>
      </c>
      <c r="GW1" s="2" t="s">
        <v>4136</v>
      </c>
      <c r="GX1" s="2" t="s">
        <v>4137</v>
      </c>
      <c r="GY1" s="2" t="s">
        <v>4138</v>
      </c>
      <c r="GZ1" s="2" t="s">
        <v>4139</v>
      </c>
      <c r="HA1" s="2" t="s">
        <v>4140</v>
      </c>
      <c r="HB1" s="2" t="s">
        <v>4141</v>
      </c>
      <c r="HC1" s="2" t="s">
        <v>4142</v>
      </c>
      <c r="HD1" s="2" t="s">
        <v>4143</v>
      </c>
      <c r="HE1" s="2" t="s">
        <v>4144</v>
      </c>
      <c r="HF1" s="2" t="s">
        <v>4145</v>
      </c>
      <c r="HG1" s="2" t="s">
        <v>4146</v>
      </c>
      <c r="HH1" s="2" t="s">
        <v>4147</v>
      </c>
      <c r="HI1" s="2" t="s">
        <v>4148</v>
      </c>
      <c r="HJ1" s="2" t="s">
        <v>4149</v>
      </c>
      <c r="HK1" s="2" t="s">
        <v>4150</v>
      </c>
      <c r="HL1" s="2" t="s">
        <v>4151</v>
      </c>
      <c r="HM1" s="2" t="s">
        <v>4152</v>
      </c>
      <c r="HN1" s="2" t="s">
        <v>4153</v>
      </c>
      <c r="HO1" s="2" t="s">
        <v>4154</v>
      </c>
      <c r="HP1" s="2" t="s">
        <v>4155</v>
      </c>
      <c r="HQ1" s="2" t="s">
        <v>4156</v>
      </c>
      <c r="HR1" s="2" t="s">
        <v>4157</v>
      </c>
      <c r="HS1" s="2" t="s">
        <v>4158</v>
      </c>
      <c r="HT1" s="2" t="s">
        <v>4159</v>
      </c>
      <c r="HU1" s="2" t="s">
        <v>4160</v>
      </c>
      <c r="HV1" s="2" t="s">
        <v>4161</v>
      </c>
      <c r="HW1" s="2" t="s">
        <v>4162</v>
      </c>
      <c r="HX1" s="2" t="s">
        <v>4163</v>
      </c>
      <c r="HY1" s="2" t="s">
        <v>4164</v>
      </c>
      <c r="HZ1" s="2" t="s">
        <v>4165</v>
      </c>
      <c r="IA1" s="2" t="s">
        <v>4166</v>
      </c>
      <c r="IB1" s="2" t="s">
        <v>4167</v>
      </c>
      <c r="IC1" s="2" t="s">
        <v>4168</v>
      </c>
      <c r="ID1" s="2" t="s">
        <v>4169</v>
      </c>
      <c r="IE1" s="2" t="s">
        <v>4170</v>
      </c>
      <c r="IF1" s="2" t="s">
        <v>4171</v>
      </c>
      <c r="IG1" s="2" t="s">
        <v>4172</v>
      </c>
      <c r="IH1" s="2" t="s">
        <v>4173</v>
      </c>
      <c r="II1" s="2" t="s">
        <v>4174</v>
      </c>
      <c r="IJ1" s="2" t="s">
        <v>4175</v>
      </c>
      <c r="IK1" s="2" t="s">
        <v>4176</v>
      </c>
      <c r="IL1" s="2" t="s">
        <v>4177</v>
      </c>
      <c r="IM1" s="2" t="s">
        <v>4178</v>
      </c>
      <c r="IN1" s="2" t="s">
        <v>4179</v>
      </c>
      <c r="IO1" s="2" t="s">
        <v>4180</v>
      </c>
      <c r="IP1" s="2" t="s">
        <v>4181</v>
      </c>
      <c r="IQ1" s="2" t="s">
        <v>4182</v>
      </c>
      <c r="IR1" s="2" t="s">
        <v>4183</v>
      </c>
      <c r="IS1" s="2" t="s">
        <v>4184</v>
      </c>
      <c r="IT1" s="2" t="s">
        <v>4185</v>
      </c>
      <c r="IU1" s="2" t="s">
        <v>4186</v>
      </c>
      <c r="IV1" s="2" t="s">
        <v>4187</v>
      </c>
      <c r="IW1" s="2" t="s">
        <v>4188</v>
      </c>
      <c r="IX1" s="2" t="s">
        <v>4189</v>
      </c>
      <c r="IY1" s="2" t="s">
        <v>4190</v>
      </c>
      <c r="IZ1" s="2" t="s">
        <v>4191</v>
      </c>
      <c r="JA1" s="2" t="s">
        <v>4192</v>
      </c>
      <c r="JB1" s="2" t="s">
        <v>4193</v>
      </c>
      <c r="JC1" s="2" t="s">
        <v>4194</v>
      </c>
      <c r="JD1" s="2" t="s">
        <v>4195</v>
      </c>
      <c r="JE1" s="2" t="s">
        <v>4196</v>
      </c>
      <c r="JF1" s="2" t="s">
        <v>4197</v>
      </c>
      <c r="JG1" s="2" t="s">
        <v>4198</v>
      </c>
      <c r="JH1" s="2" t="s">
        <v>4199</v>
      </c>
      <c r="JI1" s="2" t="s">
        <v>4200</v>
      </c>
      <c r="JJ1" s="2" t="s">
        <v>4201</v>
      </c>
      <c r="JK1" s="2" t="s">
        <v>4202</v>
      </c>
      <c r="JL1" s="2" t="s">
        <v>4203</v>
      </c>
      <c r="JM1" s="2" t="s">
        <v>4204</v>
      </c>
      <c r="JN1" s="2" t="s">
        <v>4205</v>
      </c>
      <c r="JO1" s="2" t="s">
        <v>4206</v>
      </c>
      <c r="JP1" s="2" t="s">
        <v>4207</v>
      </c>
      <c r="JQ1" s="2" t="s">
        <v>4208</v>
      </c>
      <c r="JR1" s="2" t="s">
        <v>4209</v>
      </c>
      <c r="JS1" s="2" t="s">
        <v>4210</v>
      </c>
      <c r="JT1" s="2" t="s">
        <v>4211</v>
      </c>
      <c r="JU1" s="2" t="s">
        <v>4212</v>
      </c>
      <c r="JV1" s="2" t="s">
        <v>4213</v>
      </c>
      <c r="JW1" s="2" t="s">
        <v>4214</v>
      </c>
      <c r="JX1" s="2" t="s">
        <v>4215</v>
      </c>
      <c r="JY1" s="2" t="s">
        <v>4216</v>
      </c>
      <c r="JZ1" s="2" t="s">
        <v>4217</v>
      </c>
      <c r="KA1" s="2" t="s">
        <v>4218</v>
      </c>
      <c r="KB1" s="2" t="s">
        <v>4219</v>
      </c>
      <c r="KC1" s="2" t="s">
        <v>4220</v>
      </c>
      <c r="KD1" s="2" t="s">
        <v>4221</v>
      </c>
      <c r="KE1" s="2" t="s">
        <v>4222</v>
      </c>
      <c r="KF1" s="2" t="s">
        <v>4223</v>
      </c>
      <c r="KG1" s="2" t="s">
        <v>4224</v>
      </c>
      <c r="KH1" s="2" t="s">
        <v>4225</v>
      </c>
      <c r="KI1" s="2" t="s">
        <v>4226</v>
      </c>
      <c r="KJ1" s="2" t="s">
        <v>4227</v>
      </c>
      <c r="KK1" s="2" t="s">
        <v>4228</v>
      </c>
      <c r="KL1" s="2" t="s">
        <v>4229</v>
      </c>
      <c r="KM1" s="2" t="s">
        <v>4230</v>
      </c>
      <c r="KN1" s="2" t="s">
        <v>4231</v>
      </c>
      <c r="KO1" s="2" t="s">
        <v>4232</v>
      </c>
      <c r="KP1" s="2" t="s">
        <v>4233</v>
      </c>
      <c r="KQ1" s="2" t="s">
        <v>4234</v>
      </c>
      <c r="KR1" s="2" t="s">
        <v>4235</v>
      </c>
      <c r="KS1" s="2" t="s">
        <v>4236</v>
      </c>
      <c r="KT1" s="2" t="s">
        <v>4237</v>
      </c>
      <c r="KU1" s="2" t="s">
        <v>4238</v>
      </c>
      <c r="KV1" s="2" t="s">
        <v>4239</v>
      </c>
      <c r="KW1" s="2" t="s">
        <v>4240</v>
      </c>
      <c r="KX1" s="2" t="s">
        <v>4241</v>
      </c>
      <c r="KY1" s="2" t="s">
        <v>4242</v>
      </c>
      <c r="KZ1" s="2" t="s">
        <v>4243</v>
      </c>
      <c r="LA1" s="2" t="s">
        <v>4244</v>
      </c>
      <c r="LB1" s="2" t="s">
        <v>4245</v>
      </c>
      <c r="LC1" s="2" t="s">
        <v>4246</v>
      </c>
      <c r="LD1" s="2" t="s">
        <v>4247</v>
      </c>
      <c r="LE1" s="2" t="s">
        <v>4248</v>
      </c>
      <c r="LF1" s="2" t="s">
        <v>4249</v>
      </c>
      <c r="LG1" s="2" t="s">
        <v>4250</v>
      </c>
      <c r="LH1" s="2" t="s">
        <v>4251</v>
      </c>
      <c r="LI1" s="2" t="s">
        <v>4252</v>
      </c>
      <c r="LJ1" s="2" t="s">
        <v>4253</v>
      </c>
      <c r="LK1" s="2" t="s">
        <v>4254</v>
      </c>
      <c r="LL1" s="2" t="s">
        <v>4255</v>
      </c>
      <c r="LM1" s="2" t="s">
        <v>4256</v>
      </c>
      <c r="LN1" s="2" t="s">
        <v>4257</v>
      </c>
      <c r="LO1" s="2" t="s">
        <v>4258</v>
      </c>
      <c r="LP1" s="2" t="s">
        <v>4259</v>
      </c>
      <c r="LQ1" s="2" t="s">
        <v>4260</v>
      </c>
      <c r="LR1" s="2" t="s">
        <v>4261</v>
      </c>
      <c r="LS1" s="2" t="s">
        <v>4262</v>
      </c>
      <c r="LT1" s="2" t="s">
        <v>4263</v>
      </c>
      <c r="LU1" s="2" t="s">
        <v>4264</v>
      </c>
      <c r="LV1" s="2" t="s">
        <v>4265</v>
      </c>
      <c r="LW1" s="2" t="s">
        <v>4266</v>
      </c>
      <c r="LX1" s="2" t="s">
        <v>4267</v>
      </c>
      <c r="LY1" s="2" t="s">
        <v>4268</v>
      </c>
      <c r="LZ1" s="2" t="s">
        <v>4269</v>
      </c>
      <c r="MA1" s="2" t="s">
        <v>4270</v>
      </c>
      <c r="MB1" s="2" t="s">
        <v>4271</v>
      </c>
      <c r="MC1" s="2" t="s">
        <v>4272</v>
      </c>
      <c r="MD1" s="2" t="s">
        <v>4273</v>
      </c>
      <c r="ME1" s="2" t="s">
        <v>4274</v>
      </c>
      <c r="MF1" s="2" t="s">
        <v>4275</v>
      </c>
      <c r="MG1" s="2" t="s">
        <v>4276</v>
      </c>
      <c r="MH1" s="2" t="s">
        <v>4277</v>
      </c>
      <c r="MI1" s="2" t="s">
        <v>4278</v>
      </c>
      <c r="MJ1" s="2" t="s">
        <v>4279</v>
      </c>
      <c r="MK1" s="2" t="s">
        <v>4280</v>
      </c>
      <c r="ML1" s="2" t="s">
        <v>4281</v>
      </c>
      <c r="MM1" s="2" t="s">
        <v>4282</v>
      </c>
      <c r="MN1" s="2" t="s">
        <v>4283</v>
      </c>
      <c r="MO1" s="2" t="s">
        <v>4284</v>
      </c>
      <c r="MP1" s="2" t="s">
        <v>4285</v>
      </c>
      <c r="MQ1" s="2" t="s">
        <v>4286</v>
      </c>
      <c r="MR1" s="2" t="s">
        <v>4287</v>
      </c>
      <c r="MS1" s="2" t="s">
        <v>4288</v>
      </c>
      <c r="MT1" s="2" t="s">
        <v>4289</v>
      </c>
      <c r="MU1" s="2" t="s">
        <v>4290</v>
      </c>
      <c r="MV1" s="2" t="s">
        <v>4291</v>
      </c>
      <c r="MW1" s="2" t="s">
        <v>4292</v>
      </c>
      <c r="MX1" s="2" t="s">
        <v>4293</v>
      </c>
      <c r="MY1" s="2" t="s">
        <v>4294</v>
      </c>
      <c r="MZ1" s="2" t="s">
        <v>4295</v>
      </c>
      <c r="NA1" s="2" t="s">
        <v>4296</v>
      </c>
      <c r="NB1" s="2" t="s">
        <v>4297</v>
      </c>
      <c r="NC1" s="2" t="s">
        <v>4298</v>
      </c>
      <c r="ND1" s="2" t="s">
        <v>4299</v>
      </c>
      <c r="NE1" s="2" t="s">
        <v>4300</v>
      </c>
      <c r="NF1" s="2" t="s">
        <v>4301</v>
      </c>
      <c r="NG1" s="2" t="s">
        <v>4302</v>
      </c>
      <c r="NH1" s="2" t="s">
        <v>4303</v>
      </c>
      <c r="NI1" s="2" t="s">
        <v>4304</v>
      </c>
      <c r="NJ1" s="2" t="s">
        <v>4305</v>
      </c>
      <c r="NK1" s="2" t="s">
        <v>4306</v>
      </c>
      <c r="NL1" s="2" t="s">
        <v>4307</v>
      </c>
      <c r="NM1" s="2" t="s">
        <v>4308</v>
      </c>
      <c r="NN1" s="2" t="s">
        <v>4309</v>
      </c>
      <c r="NO1" s="2" t="s">
        <v>4310</v>
      </c>
      <c r="NP1" s="2" t="s">
        <v>4311</v>
      </c>
      <c r="NQ1" s="2" t="s">
        <v>4312</v>
      </c>
      <c r="NR1" s="2" t="s">
        <v>4313</v>
      </c>
      <c r="NS1" s="2" t="s">
        <v>4314</v>
      </c>
      <c r="NT1" s="2" t="s">
        <v>4315</v>
      </c>
      <c r="NU1" s="2" t="s">
        <v>4316</v>
      </c>
      <c r="NV1" s="2" t="s">
        <v>4317</v>
      </c>
      <c r="NW1" s="2" t="s">
        <v>4318</v>
      </c>
      <c r="NX1" s="2" t="s">
        <v>4319</v>
      </c>
      <c r="NY1" s="2" t="s">
        <v>4320</v>
      </c>
      <c r="NZ1" s="2" t="s">
        <v>4321</v>
      </c>
      <c r="OA1" s="2" t="s">
        <v>4322</v>
      </c>
      <c r="OB1" s="2" t="s">
        <v>4323</v>
      </c>
      <c r="OC1" s="2" t="s">
        <v>4324</v>
      </c>
      <c r="OD1" s="2" t="s">
        <v>4325</v>
      </c>
      <c r="OE1" s="2" t="s">
        <v>4326</v>
      </c>
      <c r="OF1" s="2" t="s">
        <v>4327</v>
      </c>
      <c r="OG1" s="2" t="s">
        <v>4328</v>
      </c>
      <c r="OH1" s="2" t="s">
        <v>4329</v>
      </c>
      <c r="OI1" s="2" t="s">
        <v>4330</v>
      </c>
      <c r="OJ1" s="2" t="s">
        <v>4331</v>
      </c>
      <c r="OK1" s="2" t="s">
        <v>4332</v>
      </c>
      <c r="OL1" s="2" t="s">
        <v>4333</v>
      </c>
      <c r="OM1" s="2" t="s">
        <v>4334</v>
      </c>
      <c r="ON1" s="2" t="s">
        <v>4335</v>
      </c>
      <c r="OO1" s="2" t="s">
        <v>4336</v>
      </c>
      <c r="OP1" s="2" t="s">
        <v>4337</v>
      </c>
      <c r="OQ1" s="2" t="s">
        <v>4338</v>
      </c>
      <c r="OR1" s="2" t="s">
        <v>4339</v>
      </c>
      <c r="OS1" s="2" t="s">
        <v>4340</v>
      </c>
      <c r="OT1" s="2" t="s">
        <v>4341</v>
      </c>
      <c r="OU1" s="2" t="s">
        <v>4342</v>
      </c>
      <c r="OV1" s="2" t="s">
        <v>4343</v>
      </c>
      <c r="OW1" s="2" t="s">
        <v>4344</v>
      </c>
      <c r="OX1" s="2" t="s">
        <v>4345</v>
      </c>
      <c r="OY1" s="2" t="s">
        <v>4346</v>
      </c>
      <c r="OZ1" s="2" t="s">
        <v>4347</v>
      </c>
      <c r="PA1" s="2" t="s">
        <v>4348</v>
      </c>
      <c r="PB1" s="2" t="s">
        <v>4349</v>
      </c>
      <c r="PC1" s="2" t="s">
        <v>4350</v>
      </c>
      <c r="PD1" s="2" t="s">
        <v>4351</v>
      </c>
      <c r="PE1" s="2" t="s">
        <v>4352</v>
      </c>
      <c r="PF1" s="2" t="s">
        <v>4353</v>
      </c>
      <c r="PG1" s="2" t="s">
        <v>4354</v>
      </c>
      <c r="PH1" s="2" t="s">
        <v>4355</v>
      </c>
      <c r="PI1" s="2" t="s">
        <v>4356</v>
      </c>
      <c r="PJ1" s="2" t="s">
        <v>4357</v>
      </c>
      <c r="PK1" s="2" t="s">
        <v>4358</v>
      </c>
      <c r="PL1" s="2" t="s">
        <v>4359</v>
      </c>
      <c r="PM1" s="2" t="s">
        <v>4360</v>
      </c>
      <c r="PN1" s="2" t="s">
        <v>4361</v>
      </c>
      <c r="PO1" s="2" t="s">
        <v>4362</v>
      </c>
      <c r="PP1" s="2" t="s">
        <v>4363</v>
      </c>
      <c r="PQ1" s="2" t="s">
        <v>4364</v>
      </c>
      <c r="PR1" s="2" t="s">
        <v>4365</v>
      </c>
      <c r="PS1" s="2" t="s">
        <v>4366</v>
      </c>
      <c r="PT1" s="2" t="s">
        <v>4367</v>
      </c>
      <c r="PU1" s="2" t="s">
        <v>4368</v>
      </c>
      <c r="PV1" s="2" t="s">
        <v>4369</v>
      </c>
      <c r="PW1" s="2" t="s">
        <v>4370</v>
      </c>
      <c r="PX1" s="2" t="s">
        <v>4371</v>
      </c>
      <c r="PY1" s="2" t="s">
        <v>4372</v>
      </c>
      <c r="PZ1" s="2" t="s">
        <v>4373</v>
      </c>
      <c r="QA1" s="2" t="s">
        <v>4374</v>
      </c>
      <c r="QB1" s="2" t="s">
        <v>4375</v>
      </c>
      <c r="QC1" s="2" t="s">
        <v>4376</v>
      </c>
      <c r="QD1" s="2" t="s">
        <v>4377</v>
      </c>
      <c r="QE1" s="2" t="s">
        <v>4378</v>
      </c>
      <c r="QF1" s="2" t="s">
        <v>4379</v>
      </c>
      <c r="QG1" s="2" t="s">
        <v>4380</v>
      </c>
      <c r="QH1" s="2" t="s">
        <v>4381</v>
      </c>
      <c r="QI1" s="2" t="s">
        <v>4382</v>
      </c>
      <c r="QJ1" s="2" t="s">
        <v>4383</v>
      </c>
      <c r="QK1" s="2" t="s">
        <v>4384</v>
      </c>
      <c r="QL1" s="2" t="s">
        <v>4385</v>
      </c>
      <c r="QM1" s="2" t="s">
        <v>4386</v>
      </c>
      <c r="QN1" s="2" t="s">
        <v>4387</v>
      </c>
      <c r="QO1" s="2" t="s">
        <v>4388</v>
      </c>
      <c r="QP1" s="2" t="s">
        <v>4389</v>
      </c>
      <c r="QQ1" s="2" t="s">
        <v>4390</v>
      </c>
      <c r="QR1" s="2" t="s">
        <v>4391</v>
      </c>
      <c r="QS1" s="2" t="s">
        <v>4392</v>
      </c>
      <c r="QT1" s="2" t="s">
        <v>4393</v>
      </c>
      <c r="QU1" s="2" t="s">
        <v>4394</v>
      </c>
      <c r="QV1" s="2" t="s">
        <v>4395</v>
      </c>
      <c r="QW1" s="2" t="s">
        <v>4396</v>
      </c>
      <c r="QX1" s="2" t="s">
        <v>4397</v>
      </c>
      <c r="QY1" s="2" t="s">
        <v>4398</v>
      </c>
      <c r="QZ1" s="2" t="s">
        <v>4399</v>
      </c>
      <c r="RA1" s="2" t="s">
        <v>4400</v>
      </c>
      <c r="RB1" s="2" t="s">
        <v>4401</v>
      </c>
      <c r="RC1" s="2" t="s">
        <v>4402</v>
      </c>
      <c r="RD1" s="2" t="s">
        <v>4403</v>
      </c>
      <c r="RE1" s="2" t="s">
        <v>4404</v>
      </c>
      <c r="RF1" s="2" t="s">
        <v>4405</v>
      </c>
      <c r="RG1" s="2" t="s">
        <v>4406</v>
      </c>
      <c r="RH1" s="2" t="s">
        <v>4407</v>
      </c>
      <c r="RI1" s="2" t="s">
        <v>4408</v>
      </c>
      <c r="RJ1" s="2" t="s">
        <v>4409</v>
      </c>
      <c r="RK1" s="2" t="s">
        <v>4410</v>
      </c>
      <c r="RL1" s="2" t="s">
        <v>4411</v>
      </c>
      <c r="RM1" s="2" t="s">
        <v>4412</v>
      </c>
      <c r="RN1" s="2" t="s">
        <v>4413</v>
      </c>
      <c r="RO1" s="2" t="s">
        <v>4414</v>
      </c>
      <c r="RP1" s="2" t="s">
        <v>4415</v>
      </c>
      <c r="RQ1" s="2" t="s">
        <v>4416</v>
      </c>
      <c r="RR1" s="2" t="s">
        <v>4417</v>
      </c>
      <c r="RS1" s="2" t="s">
        <v>4418</v>
      </c>
      <c r="RT1" s="2" t="s">
        <v>4419</v>
      </c>
      <c r="RU1" s="2" t="s">
        <v>4420</v>
      </c>
      <c r="RV1" s="2" t="s">
        <v>4421</v>
      </c>
      <c r="RW1" s="2" t="s">
        <v>4422</v>
      </c>
      <c r="RX1" s="2" t="s">
        <v>4423</v>
      </c>
      <c r="RY1" s="2" t="s">
        <v>4424</v>
      </c>
      <c r="RZ1" s="2" t="s">
        <v>4425</v>
      </c>
      <c r="SA1" s="2" t="s">
        <v>4426</v>
      </c>
      <c r="SB1" s="2" t="s">
        <v>4427</v>
      </c>
      <c r="SC1" s="2" t="s">
        <v>4428</v>
      </c>
      <c r="SD1" s="2" t="s">
        <v>4429</v>
      </c>
      <c r="SE1" s="2" t="s">
        <v>4430</v>
      </c>
      <c r="SF1" s="2" t="s">
        <v>4431</v>
      </c>
      <c r="SG1" s="2" t="s">
        <v>4432</v>
      </c>
      <c r="SH1" s="2" t="s">
        <v>4433</v>
      </c>
      <c r="SI1" s="2" t="s">
        <v>4434</v>
      </c>
      <c r="SJ1" s="2" t="s">
        <v>4435</v>
      </c>
      <c r="SK1" s="2" t="s">
        <v>4436</v>
      </c>
      <c r="SL1" s="2" t="s">
        <v>4437</v>
      </c>
      <c r="SM1" s="2" t="s">
        <v>4438</v>
      </c>
      <c r="SN1" s="2" t="s">
        <v>4439</v>
      </c>
      <c r="SO1" s="2" t="s">
        <v>4440</v>
      </c>
      <c r="SP1" s="2" t="s">
        <v>4441</v>
      </c>
      <c r="SQ1" s="2" t="s">
        <v>4442</v>
      </c>
      <c r="SR1" s="2" t="s">
        <v>4443</v>
      </c>
      <c r="SS1" s="2" t="s">
        <v>4444</v>
      </c>
      <c r="ST1" s="2" t="s">
        <v>4445</v>
      </c>
      <c r="SU1" s="2" t="s">
        <v>4446</v>
      </c>
      <c r="SV1" s="2" t="s">
        <v>4447</v>
      </c>
      <c r="SW1" s="2" t="s">
        <v>4448</v>
      </c>
      <c r="SX1" s="2" t="s">
        <v>4449</v>
      </c>
      <c r="SY1" s="2" t="s">
        <v>4450</v>
      </c>
      <c r="SZ1" s="2" t="s">
        <v>4451</v>
      </c>
      <c r="TA1" s="2" t="s">
        <v>4452</v>
      </c>
      <c r="TB1" s="2" t="s">
        <v>4453</v>
      </c>
      <c r="TC1" s="2" t="s">
        <v>4454</v>
      </c>
      <c r="TD1" s="2" t="s">
        <v>4455</v>
      </c>
      <c r="TE1" s="2" t="s">
        <v>4456</v>
      </c>
      <c r="TF1" s="2" t="s">
        <v>4457</v>
      </c>
      <c r="TG1" s="2" t="s">
        <v>4458</v>
      </c>
      <c r="TH1" s="2" t="s">
        <v>4459</v>
      </c>
      <c r="TI1" s="2" t="s">
        <v>4460</v>
      </c>
      <c r="TJ1" s="2" t="s">
        <v>4461</v>
      </c>
      <c r="TK1" s="2" t="s">
        <v>4462</v>
      </c>
      <c r="TL1" s="2" t="s">
        <v>4463</v>
      </c>
      <c r="TM1" s="2" t="s">
        <v>4464</v>
      </c>
      <c r="TN1" s="2" t="s">
        <v>4465</v>
      </c>
      <c r="TO1" s="2" t="s">
        <v>4466</v>
      </c>
      <c r="TP1" s="2" t="s">
        <v>4467</v>
      </c>
      <c r="TQ1" s="2" t="s">
        <v>4468</v>
      </c>
      <c r="TR1" s="2" t="s">
        <v>4469</v>
      </c>
      <c r="TS1" s="2" t="s">
        <v>4470</v>
      </c>
      <c r="TT1" s="2" t="s">
        <v>4471</v>
      </c>
      <c r="TU1" s="2" t="s">
        <v>4472</v>
      </c>
      <c r="TV1" s="2" t="s">
        <v>4473</v>
      </c>
      <c r="TW1" s="2" t="s">
        <v>4474</v>
      </c>
      <c r="TX1" s="2" t="s">
        <v>4475</v>
      </c>
      <c r="TY1" s="2" t="s">
        <v>4476</v>
      </c>
      <c r="TZ1" s="2" t="s">
        <v>4477</v>
      </c>
      <c r="UA1" s="2" t="s">
        <v>4478</v>
      </c>
      <c r="UB1" s="2" t="s">
        <v>4479</v>
      </c>
      <c r="UC1" s="2" t="s">
        <v>4480</v>
      </c>
      <c r="UD1" s="2" t="s">
        <v>4481</v>
      </c>
      <c r="UE1" s="2" t="s">
        <v>4482</v>
      </c>
      <c r="UF1" s="2" t="s">
        <v>4483</v>
      </c>
      <c r="UG1" s="2" t="s">
        <v>4484</v>
      </c>
      <c r="UH1" s="2" t="s">
        <v>4485</v>
      </c>
      <c r="UI1" s="2" t="s">
        <v>4486</v>
      </c>
      <c r="UJ1" s="2" t="s">
        <v>4487</v>
      </c>
      <c r="UK1" s="2" t="s">
        <v>4488</v>
      </c>
      <c r="UL1" s="2" t="s">
        <v>4489</v>
      </c>
      <c r="UM1" s="2" t="s">
        <v>4490</v>
      </c>
      <c r="UN1" s="2" t="s">
        <v>4491</v>
      </c>
      <c r="UO1" s="2" t="s">
        <v>4492</v>
      </c>
      <c r="UP1" s="2" t="s">
        <v>4493</v>
      </c>
      <c r="UQ1" s="2" t="s">
        <v>4494</v>
      </c>
      <c r="UR1" s="2" t="s">
        <v>4495</v>
      </c>
      <c r="US1" s="2" t="s">
        <v>4496</v>
      </c>
      <c r="UT1" s="2" t="s">
        <v>4497</v>
      </c>
      <c r="UU1" s="2" t="s">
        <v>4498</v>
      </c>
      <c r="UV1" s="2" t="s">
        <v>4499</v>
      </c>
      <c r="UW1" s="2" t="s">
        <v>4500</v>
      </c>
      <c r="UX1" s="2" t="s">
        <v>4501</v>
      </c>
      <c r="UY1" s="2" t="s">
        <v>4502</v>
      </c>
      <c r="UZ1" s="2" t="s">
        <v>4503</v>
      </c>
      <c r="VA1" s="2" t="s">
        <v>4504</v>
      </c>
      <c r="VB1" s="2" t="s">
        <v>4505</v>
      </c>
      <c r="VC1" s="2" t="s">
        <v>4506</v>
      </c>
      <c r="VD1" s="2" t="s">
        <v>4507</v>
      </c>
      <c r="VE1" s="2" t="s">
        <v>4508</v>
      </c>
      <c r="VF1" s="2" t="s">
        <v>4509</v>
      </c>
      <c r="VG1" s="2" t="s">
        <v>4510</v>
      </c>
      <c r="VH1" s="2" t="s">
        <v>4511</v>
      </c>
      <c r="VI1" s="2" t="s">
        <v>4512</v>
      </c>
      <c r="VJ1" s="2" t="s">
        <v>4513</v>
      </c>
      <c r="VK1" s="2" t="s">
        <v>4514</v>
      </c>
      <c r="VL1" s="2" t="s">
        <v>4515</v>
      </c>
      <c r="VM1" s="2" t="s">
        <v>4516</v>
      </c>
      <c r="VN1" s="2" t="s">
        <v>4517</v>
      </c>
      <c r="VO1" s="2" t="s">
        <v>4518</v>
      </c>
      <c r="VP1" s="2" t="s">
        <v>4519</v>
      </c>
      <c r="VQ1" s="2" t="s">
        <v>4520</v>
      </c>
      <c r="VR1" s="2" t="s">
        <v>4521</v>
      </c>
      <c r="VS1" s="2" t="s">
        <v>4522</v>
      </c>
      <c r="VT1" s="2" t="s">
        <v>4523</v>
      </c>
      <c r="VU1" s="2" t="s">
        <v>4524</v>
      </c>
      <c r="VV1" s="2" t="s">
        <v>4525</v>
      </c>
      <c r="VW1" s="2" t="s">
        <v>4526</v>
      </c>
      <c r="VX1" s="2" t="s">
        <v>4527</v>
      </c>
      <c r="VY1" s="2" t="s">
        <v>4528</v>
      </c>
      <c r="VZ1" s="2" t="s">
        <v>4529</v>
      </c>
      <c r="WA1" s="2" t="s">
        <v>4530</v>
      </c>
      <c r="WB1" s="2" t="s">
        <v>4531</v>
      </c>
      <c r="WC1" s="2" t="s">
        <v>4532</v>
      </c>
      <c r="WD1" s="2" t="s">
        <v>4533</v>
      </c>
      <c r="WE1" s="2" t="s">
        <v>4534</v>
      </c>
      <c r="WF1" s="2" t="s">
        <v>4535</v>
      </c>
      <c r="WG1" s="2" t="s">
        <v>4536</v>
      </c>
      <c r="WH1" s="2" t="s">
        <v>4537</v>
      </c>
      <c r="WI1" s="2" t="s">
        <v>4538</v>
      </c>
      <c r="WJ1" s="2" t="s">
        <v>4539</v>
      </c>
      <c r="WK1" s="2" t="s">
        <v>4540</v>
      </c>
      <c r="WL1" s="2" t="s">
        <v>4541</v>
      </c>
      <c r="WM1" s="2" t="s">
        <v>4542</v>
      </c>
      <c r="WN1" s="2" t="s">
        <v>4543</v>
      </c>
      <c r="WO1" s="2" t="s">
        <v>4544</v>
      </c>
      <c r="WP1" s="2" t="s">
        <v>4545</v>
      </c>
      <c r="WQ1" s="2" t="s">
        <v>4546</v>
      </c>
      <c r="WR1" s="2" t="s">
        <v>4547</v>
      </c>
      <c r="WS1" s="2" t="s">
        <v>4548</v>
      </c>
      <c r="WT1" s="2" t="s">
        <v>4549</v>
      </c>
      <c r="WU1" s="2" t="s">
        <v>4550</v>
      </c>
      <c r="WV1" s="2" t="s">
        <v>4551</v>
      </c>
      <c r="WW1" s="2" t="s">
        <v>4552</v>
      </c>
      <c r="WX1" s="2" t="s">
        <v>4553</v>
      </c>
      <c r="WY1" s="2" t="s">
        <v>4554</v>
      </c>
      <c r="WZ1" s="2" t="s">
        <v>4555</v>
      </c>
      <c r="XA1" s="2" t="s">
        <v>4556</v>
      </c>
      <c r="XB1" s="2" t="s">
        <v>4557</v>
      </c>
      <c r="XC1" s="2" t="s">
        <v>4558</v>
      </c>
      <c r="XD1" s="2" t="s">
        <v>4559</v>
      </c>
      <c r="XE1" s="2" t="s">
        <v>4560</v>
      </c>
      <c r="XF1" s="2" t="s">
        <v>4561</v>
      </c>
      <c r="XG1" s="2" t="s">
        <v>4562</v>
      </c>
      <c r="XH1" s="2" t="s">
        <v>4563</v>
      </c>
      <c r="XI1" s="2" t="s">
        <v>4564</v>
      </c>
      <c r="XJ1" s="2" t="s">
        <v>4565</v>
      </c>
      <c r="XK1" s="2" t="s">
        <v>4566</v>
      </c>
      <c r="XL1" s="2" t="s">
        <v>4567</v>
      </c>
      <c r="XM1" s="2" t="s">
        <v>4568</v>
      </c>
      <c r="XN1" s="2" t="s">
        <v>4569</v>
      </c>
      <c r="XO1" s="2" t="s">
        <v>4570</v>
      </c>
      <c r="XP1" s="2" t="s">
        <v>4571</v>
      </c>
      <c r="XQ1" s="2" t="s">
        <v>4572</v>
      </c>
      <c r="XR1" s="2" t="s">
        <v>4573</v>
      </c>
      <c r="XS1" s="2" t="s">
        <v>4574</v>
      </c>
      <c r="XT1" s="2" t="s">
        <v>4575</v>
      </c>
      <c r="XU1" s="2" t="s">
        <v>4576</v>
      </c>
      <c r="XV1" s="2" t="s">
        <v>4577</v>
      </c>
      <c r="XW1" s="2" t="s">
        <v>4578</v>
      </c>
      <c r="XX1" s="2" t="s">
        <v>4579</v>
      </c>
      <c r="XY1" s="2" t="s">
        <v>4580</v>
      </c>
      <c r="XZ1" s="2" t="s">
        <v>4581</v>
      </c>
      <c r="YA1" s="2" t="s">
        <v>4582</v>
      </c>
      <c r="YB1" s="2" t="s">
        <v>4583</v>
      </c>
      <c r="YC1" s="2" t="s">
        <v>4584</v>
      </c>
      <c r="YD1" s="2" t="s">
        <v>4585</v>
      </c>
      <c r="YE1" s="2" t="s">
        <v>4586</v>
      </c>
      <c r="YF1" s="2" t="s">
        <v>4587</v>
      </c>
      <c r="YG1" s="2" t="s">
        <v>4588</v>
      </c>
      <c r="YH1" s="2" t="s">
        <v>4589</v>
      </c>
      <c r="YI1" s="2" t="s">
        <v>4590</v>
      </c>
      <c r="YJ1" s="2" t="s">
        <v>4591</v>
      </c>
      <c r="YK1" s="2" t="s">
        <v>4592</v>
      </c>
      <c r="YL1" s="2" t="s">
        <v>4593</v>
      </c>
      <c r="YM1" s="2" t="s">
        <v>4594</v>
      </c>
      <c r="YN1" s="2" t="s">
        <v>4595</v>
      </c>
      <c r="YO1" s="2" t="s">
        <v>4596</v>
      </c>
      <c r="YP1" s="2" t="s">
        <v>4597</v>
      </c>
      <c r="YQ1" s="2" t="s">
        <v>4598</v>
      </c>
      <c r="YR1" s="2" t="s">
        <v>4599</v>
      </c>
      <c r="YS1" s="2" t="s">
        <v>4600</v>
      </c>
      <c r="YT1" s="2" t="s">
        <v>4601</v>
      </c>
      <c r="YU1" s="2" t="s">
        <v>4602</v>
      </c>
      <c r="YV1" s="2" t="s">
        <v>4603</v>
      </c>
      <c r="YW1" s="2" t="s">
        <v>4604</v>
      </c>
      <c r="YX1" s="2" t="s">
        <v>4605</v>
      </c>
      <c r="YY1" s="2" t="s">
        <v>4606</v>
      </c>
      <c r="YZ1" s="2" t="s">
        <v>4607</v>
      </c>
      <c r="ZA1" s="2" t="s">
        <v>4608</v>
      </c>
      <c r="ZB1" s="2" t="s">
        <v>4609</v>
      </c>
      <c r="ZC1" s="2" t="s">
        <v>4610</v>
      </c>
      <c r="ZD1" s="2" t="s">
        <v>4611</v>
      </c>
      <c r="ZE1" s="2" t="s">
        <v>4612</v>
      </c>
      <c r="ZF1" s="2" t="s">
        <v>4613</v>
      </c>
      <c r="ZG1" s="2" t="s">
        <v>4614</v>
      </c>
      <c r="ZH1" s="2" t="s">
        <v>4615</v>
      </c>
      <c r="ZI1" s="2" t="s">
        <v>4616</v>
      </c>
      <c r="ZJ1" s="2" t="s">
        <v>4617</v>
      </c>
      <c r="ZK1" s="2" t="s">
        <v>4618</v>
      </c>
      <c r="ZL1" s="2" t="s">
        <v>4619</v>
      </c>
      <c r="ZM1" s="2" t="s">
        <v>4620</v>
      </c>
      <c r="ZN1" s="2" t="s">
        <v>4621</v>
      </c>
      <c r="ZO1" s="2" t="s">
        <v>4622</v>
      </c>
      <c r="ZP1" s="2" t="s">
        <v>4623</v>
      </c>
      <c r="ZQ1" s="2" t="s">
        <v>4624</v>
      </c>
      <c r="ZR1" s="2" t="s">
        <v>4625</v>
      </c>
      <c r="ZS1" s="2" t="s">
        <v>4626</v>
      </c>
      <c r="ZT1" s="2" t="s">
        <v>4627</v>
      </c>
      <c r="ZU1" s="2" t="s">
        <v>4628</v>
      </c>
      <c r="ZV1" s="2" t="s">
        <v>4629</v>
      </c>
      <c r="ZW1" s="2" t="s">
        <v>4630</v>
      </c>
      <c r="ZX1" s="2" t="s">
        <v>4631</v>
      </c>
      <c r="ZY1" s="2" t="s">
        <v>4632</v>
      </c>
      <c r="ZZ1" s="2" t="s">
        <v>4633</v>
      </c>
      <c r="AAA1" s="2" t="s">
        <v>4634</v>
      </c>
      <c r="AAB1" s="2" t="s">
        <v>4635</v>
      </c>
      <c r="AAC1" s="2" t="s">
        <v>4636</v>
      </c>
      <c r="AAD1" s="2" t="s">
        <v>4637</v>
      </c>
      <c r="AAE1" s="2" t="s">
        <v>4638</v>
      </c>
      <c r="AAF1" s="2" t="s">
        <v>4639</v>
      </c>
      <c r="AAG1" s="2" t="s">
        <v>4640</v>
      </c>
      <c r="AAH1" s="2" t="s">
        <v>4641</v>
      </c>
      <c r="AAI1" s="2" t="s">
        <v>4642</v>
      </c>
      <c r="AAJ1" s="2" t="s">
        <v>4643</v>
      </c>
      <c r="AAK1" s="2" t="s">
        <v>4644</v>
      </c>
      <c r="AAL1" s="2" t="s">
        <v>4645</v>
      </c>
      <c r="AAM1" s="2" t="s">
        <v>4646</v>
      </c>
      <c r="AAN1" s="2" t="s">
        <v>4647</v>
      </c>
      <c r="AAO1" s="2" t="s">
        <v>4648</v>
      </c>
      <c r="AAP1" s="2" t="s">
        <v>4649</v>
      </c>
      <c r="AAQ1" s="2" t="s">
        <v>4650</v>
      </c>
      <c r="AAR1" s="2" t="s">
        <v>4651</v>
      </c>
      <c r="AAS1" s="2" t="s">
        <v>4652</v>
      </c>
      <c r="AAT1" s="2" t="s">
        <v>4653</v>
      </c>
      <c r="AAU1" s="2" t="s">
        <v>4654</v>
      </c>
      <c r="AAV1" s="2" t="s">
        <v>4655</v>
      </c>
      <c r="AAW1" s="2" t="s">
        <v>4656</v>
      </c>
      <c r="AAX1" s="2" t="s">
        <v>4657</v>
      </c>
      <c r="AAY1" s="2" t="s">
        <v>4658</v>
      </c>
      <c r="AAZ1" s="2" t="s">
        <v>4659</v>
      </c>
      <c r="ABA1" s="2" t="s">
        <v>4660</v>
      </c>
      <c r="ABB1" s="2" t="s">
        <v>4661</v>
      </c>
      <c r="ABC1" s="2" t="s">
        <v>4662</v>
      </c>
      <c r="ABD1" s="2" t="s">
        <v>4663</v>
      </c>
      <c r="ABE1" s="2" t="s">
        <v>4664</v>
      </c>
      <c r="ABF1" s="2" t="s">
        <v>4665</v>
      </c>
      <c r="ABG1" s="2" t="s">
        <v>4666</v>
      </c>
      <c r="ABH1" s="2" t="s">
        <v>4667</v>
      </c>
      <c r="ABI1" s="2" t="s">
        <v>4668</v>
      </c>
      <c r="ABJ1" s="2" t="s">
        <v>4669</v>
      </c>
      <c r="ABK1" s="2" t="s">
        <v>4670</v>
      </c>
      <c r="ABL1" s="2" t="s">
        <v>4671</v>
      </c>
      <c r="ABM1" s="2" t="s">
        <v>4672</v>
      </c>
      <c r="ABN1" s="2" t="s">
        <v>4673</v>
      </c>
      <c r="ABO1" s="2" t="s">
        <v>4674</v>
      </c>
      <c r="ABP1" s="2" t="s">
        <v>4675</v>
      </c>
      <c r="ABQ1" s="2" t="s">
        <v>4676</v>
      </c>
      <c r="ABR1" s="2" t="s">
        <v>4677</v>
      </c>
      <c r="ABS1" s="2" t="s">
        <v>4678</v>
      </c>
      <c r="ABT1" s="2" t="s">
        <v>4679</v>
      </c>
      <c r="ABU1" s="2" t="s">
        <v>4680</v>
      </c>
      <c r="ABV1" s="2" t="s">
        <v>4681</v>
      </c>
      <c r="ABW1" s="2" t="s">
        <v>4682</v>
      </c>
      <c r="ABX1" s="2" t="s">
        <v>4683</v>
      </c>
      <c r="ABY1" s="2" t="s">
        <v>4684</v>
      </c>
      <c r="ABZ1" s="2" t="s">
        <v>4685</v>
      </c>
      <c r="ACA1" s="2" t="s">
        <v>4686</v>
      </c>
      <c r="ACB1" s="2" t="s">
        <v>4687</v>
      </c>
      <c r="ACC1" s="2" t="s">
        <v>4688</v>
      </c>
      <c r="ACD1" s="2" t="s">
        <v>4689</v>
      </c>
      <c r="ACE1" s="2" t="s">
        <v>4690</v>
      </c>
      <c r="ACF1" s="2" t="s">
        <v>4691</v>
      </c>
      <c r="ACG1" s="2" t="s">
        <v>4692</v>
      </c>
      <c r="ACH1" s="2" t="s">
        <v>4693</v>
      </c>
      <c r="ACI1" s="2" t="s">
        <v>4694</v>
      </c>
      <c r="ACJ1" s="2" t="s">
        <v>4695</v>
      </c>
      <c r="ACK1" s="2" t="s">
        <v>4696</v>
      </c>
      <c r="ACL1" s="2" t="s">
        <v>4697</v>
      </c>
      <c r="ACM1" s="2" t="s">
        <v>4698</v>
      </c>
      <c r="ACN1" s="2" t="s">
        <v>4699</v>
      </c>
      <c r="ACO1" s="2" t="s">
        <v>4700</v>
      </c>
      <c r="ACP1" s="2" t="s">
        <v>4701</v>
      </c>
      <c r="ACQ1" s="2" t="s">
        <v>4702</v>
      </c>
      <c r="ACR1" s="2" t="s">
        <v>4703</v>
      </c>
      <c r="ACS1" s="2" t="s">
        <v>4704</v>
      </c>
      <c r="ACT1" s="2" t="s">
        <v>4705</v>
      </c>
      <c r="ACU1" s="2" t="s">
        <v>4706</v>
      </c>
      <c r="ACV1" s="2" t="s">
        <v>4707</v>
      </c>
      <c r="ACW1" s="2" t="s">
        <v>4708</v>
      </c>
      <c r="ACX1" s="2" t="s">
        <v>4709</v>
      </c>
      <c r="ACY1" s="2" t="s">
        <v>4710</v>
      </c>
      <c r="ACZ1" s="2" t="s">
        <v>4711</v>
      </c>
      <c r="ADA1" s="2" t="s">
        <v>4712</v>
      </c>
      <c r="ADB1" s="2" t="s">
        <v>4713</v>
      </c>
      <c r="ADC1" s="2" t="s">
        <v>4714</v>
      </c>
      <c r="ADD1" s="2" t="s">
        <v>4715</v>
      </c>
      <c r="ADE1" s="2" t="s">
        <v>4716</v>
      </c>
      <c r="ADF1" s="2" t="s">
        <v>4717</v>
      </c>
      <c r="ADG1" s="2" t="s">
        <v>4718</v>
      </c>
      <c r="ADH1" s="2" t="s">
        <v>4719</v>
      </c>
      <c r="ADI1" s="2" t="s">
        <v>4720</v>
      </c>
      <c r="ADJ1" s="2" t="s">
        <v>4721</v>
      </c>
      <c r="ADK1" s="2" t="s">
        <v>4722</v>
      </c>
      <c r="ADL1" s="2" t="s">
        <v>4723</v>
      </c>
      <c r="ADM1" s="2" t="s">
        <v>4724</v>
      </c>
      <c r="ADN1" s="2" t="s">
        <v>4725</v>
      </c>
      <c r="ADO1" s="2" t="s">
        <v>4726</v>
      </c>
      <c r="ADP1" s="2" t="s">
        <v>4727</v>
      </c>
      <c r="ADQ1" s="2" t="s">
        <v>4728</v>
      </c>
      <c r="ADR1" s="2" t="s">
        <v>4729</v>
      </c>
      <c r="ADS1" s="2" t="s">
        <v>4730</v>
      </c>
      <c r="ADT1" s="2" t="s">
        <v>4731</v>
      </c>
      <c r="ADU1" s="2" t="s">
        <v>4732</v>
      </c>
      <c r="ADV1" s="2" t="s">
        <v>4733</v>
      </c>
      <c r="ADW1" s="2" t="s">
        <v>4734</v>
      </c>
      <c r="ADX1" s="2" t="s">
        <v>4735</v>
      </c>
      <c r="ADY1" s="2" t="s">
        <v>4736</v>
      </c>
      <c r="ADZ1" s="2" t="s">
        <v>4737</v>
      </c>
      <c r="AEA1" s="2" t="s">
        <v>4738</v>
      </c>
      <c r="AEB1" s="2" t="s">
        <v>4739</v>
      </c>
      <c r="AEC1" s="2" t="s">
        <v>4740</v>
      </c>
      <c r="AED1" s="2" t="s">
        <v>4741</v>
      </c>
      <c r="AEE1" s="2" t="s">
        <v>4742</v>
      </c>
      <c r="AEF1" s="2" t="s">
        <v>4743</v>
      </c>
      <c r="AEG1" s="2" t="s">
        <v>4744</v>
      </c>
      <c r="AEH1" s="2" t="s">
        <v>4745</v>
      </c>
      <c r="AEI1" s="2" t="s">
        <v>4746</v>
      </c>
      <c r="AEJ1" s="2" t="s">
        <v>4747</v>
      </c>
      <c r="AEK1" s="2" t="s">
        <v>4748</v>
      </c>
      <c r="AEL1" s="2" t="s">
        <v>4749</v>
      </c>
      <c r="AEM1" s="2" t="s">
        <v>4750</v>
      </c>
      <c r="AEN1" s="2" t="s">
        <v>4751</v>
      </c>
      <c r="AEO1" s="2" t="s">
        <v>4752</v>
      </c>
      <c r="AEP1" s="2" t="s">
        <v>4753</v>
      </c>
      <c r="AEQ1" s="2" t="s">
        <v>4754</v>
      </c>
      <c r="AER1" s="2" t="s">
        <v>4755</v>
      </c>
      <c r="AES1" s="2" t="s">
        <v>4756</v>
      </c>
      <c r="AET1" s="2" t="s">
        <v>4757</v>
      </c>
      <c r="AEU1" s="2" t="s">
        <v>4758</v>
      </c>
      <c r="AEV1" s="2" t="s">
        <v>4759</v>
      </c>
      <c r="AEW1" s="2" t="s">
        <v>4760</v>
      </c>
      <c r="AEX1" s="2" t="s">
        <v>4761</v>
      </c>
      <c r="AEY1" s="2" t="s">
        <v>4762</v>
      </c>
      <c r="AEZ1" s="2" t="s">
        <v>4763</v>
      </c>
      <c r="AFA1" s="2" t="s">
        <v>4764</v>
      </c>
      <c r="AFB1" s="2" t="s">
        <v>4765</v>
      </c>
      <c r="AFC1" s="2" t="s">
        <v>4766</v>
      </c>
      <c r="AFD1" s="2" t="s">
        <v>4767</v>
      </c>
      <c r="AFE1" s="2" t="s">
        <v>4768</v>
      </c>
      <c r="AFF1" s="2" t="s">
        <v>4769</v>
      </c>
      <c r="AFG1" s="2" t="s">
        <v>4770</v>
      </c>
      <c r="AFH1" s="2" t="s">
        <v>4771</v>
      </c>
      <c r="AFI1" s="2" t="s">
        <v>4772</v>
      </c>
      <c r="AFJ1" s="2" t="s">
        <v>4773</v>
      </c>
      <c r="AFK1" s="2" t="s">
        <v>4774</v>
      </c>
      <c r="AFL1" s="2" t="s">
        <v>4775</v>
      </c>
      <c r="AFM1" s="2" t="s">
        <v>4776</v>
      </c>
      <c r="AFN1" s="2" t="s">
        <v>4777</v>
      </c>
      <c r="AFO1" s="2" t="s">
        <v>4778</v>
      </c>
      <c r="AFP1" s="2" t="s">
        <v>4779</v>
      </c>
      <c r="AFQ1" s="2" t="s">
        <v>4780</v>
      </c>
      <c r="AFR1" s="2" t="s">
        <v>4781</v>
      </c>
      <c r="AFS1" s="2" t="s">
        <v>4782</v>
      </c>
      <c r="AFT1" s="2" t="s">
        <v>4783</v>
      </c>
      <c r="AFU1" s="2" t="s">
        <v>4784</v>
      </c>
      <c r="AFV1" s="2" t="s">
        <v>4785</v>
      </c>
      <c r="AFW1" s="2" t="s">
        <v>4786</v>
      </c>
      <c r="AFX1" s="2" t="s">
        <v>4787</v>
      </c>
      <c r="AFY1" s="2" t="s">
        <v>4788</v>
      </c>
      <c r="AFZ1" s="2" t="s">
        <v>4789</v>
      </c>
      <c r="AGA1" s="2" t="s">
        <v>4790</v>
      </c>
      <c r="AGB1" s="2" t="s">
        <v>4791</v>
      </c>
      <c r="AGC1" s="2" t="s">
        <v>4792</v>
      </c>
      <c r="AGD1" s="2" t="s">
        <v>4793</v>
      </c>
      <c r="AGE1" s="2" t="s">
        <v>4794</v>
      </c>
      <c r="AGF1" s="2" t="s">
        <v>4795</v>
      </c>
      <c r="AGG1" s="2" t="s">
        <v>4796</v>
      </c>
      <c r="AGH1" s="2" t="s">
        <v>4797</v>
      </c>
      <c r="AGI1" s="2" t="s">
        <v>4798</v>
      </c>
      <c r="AGJ1" s="2" t="s">
        <v>4799</v>
      </c>
      <c r="AGK1" s="2" t="s">
        <v>4800</v>
      </c>
      <c r="AGL1" s="2" t="s">
        <v>4801</v>
      </c>
      <c r="AGM1" s="2" t="s">
        <v>4802</v>
      </c>
      <c r="AGN1" s="2" t="s">
        <v>4803</v>
      </c>
      <c r="AGO1" s="2" t="s">
        <v>4804</v>
      </c>
      <c r="AGP1" s="2" t="s">
        <v>4805</v>
      </c>
      <c r="AGQ1" s="2" t="s">
        <v>4806</v>
      </c>
      <c r="AGR1" s="2" t="s">
        <v>4807</v>
      </c>
      <c r="AGS1" s="2" t="s">
        <v>4808</v>
      </c>
      <c r="AGT1" s="2" t="s">
        <v>4809</v>
      </c>
      <c r="AGU1" s="2" t="s">
        <v>4810</v>
      </c>
      <c r="AGV1" s="2" t="s">
        <v>4811</v>
      </c>
      <c r="AGW1" s="2" t="s">
        <v>4812</v>
      </c>
      <c r="AGX1" s="2" t="s">
        <v>4813</v>
      </c>
      <c r="AGY1" s="2" t="s">
        <v>4814</v>
      </c>
      <c r="AGZ1" s="2" t="s">
        <v>4815</v>
      </c>
      <c r="AHA1" s="2" t="s">
        <v>4816</v>
      </c>
      <c r="AHB1" s="2" t="s">
        <v>4817</v>
      </c>
      <c r="AHC1" s="2" t="s">
        <v>4818</v>
      </c>
      <c r="AHD1" s="2" t="s">
        <v>4819</v>
      </c>
      <c r="AHE1" s="2" t="s">
        <v>4820</v>
      </c>
      <c r="AHF1" s="2" t="s">
        <v>4821</v>
      </c>
      <c r="AHG1" s="2" t="s">
        <v>4822</v>
      </c>
      <c r="AHH1" s="2" t="s">
        <v>4823</v>
      </c>
      <c r="AHI1" s="2" t="s">
        <v>4824</v>
      </c>
      <c r="AHJ1" s="2" t="s">
        <v>4825</v>
      </c>
      <c r="AHK1" s="2" t="s">
        <v>4826</v>
      </c>
      <c r="AHL1" s="2" t="s">
        <v>4827</v>
      </c>
      <c r="AHM1" s="2" t="s">
        <v>4828</v>
      </c>
      <c r="AHN1" s="2" t="s">
        <v>4829</v>
      </c>
      <c r="AHO1" s="2" t="s">
        <v>4830</v>
      </c>
      <c r="AHP1" s="2" t="s">
        <v>4831</v>
      </c>
      <c r="AHQ1" s="2" t="s">
        <v>4832</v>
      </c>
      <c r="AHR1" s="2" t="s">
        <v>4833</v>
      </c>
      <c r="AHS1" s="2" t="s">
        <v>4834</v>
      </c>
      <c r="AHT1" s="2" t="s">
        <v>4835</v>
      </c>
      <c r="AHU1" s="2" t="s">
        <v>4836</v>
      </c>
      <c r="AHV1" s="2" t="s">
        <v>4837</v>
      </c>
      <c r="AHW1" s="2" t="s">
        <v>4838</v>
      </c>
      <c r="AHX1" s="2" t="s">
        <v>4839</v>
      </c>
      <c r="AHY1" s="2" t="s">
        <v>4840</v>
      </c>
      <c r="AHZ1" s="2" t="s">
        <v>4841</v>
      </c>
      <c r="AIA1" s="2" t="s">
        <v>4842</v>
      </c>
      <c r="AIB1" s="2" t="s">
        <v>4843</v>
      </c>
      <c r="AIC1" s="2" t="s">
        <v>4844</v>
      </c>
      <c r="AID1" s="2" t="s">
        <v>4845</v>
      </c>
      <c r="AIE1" s="2" t="s">
        <v>4846</v>
      </c>
      <c r="AIF1" s="2" t="s">
        <v>4847</v>
      </c>
      <c r="AIG1" s="2" t="s">
        <v>4848</v>
      </c>
      <c r="AIH1" s="2" t="s">
        <v>4849</v>
      </c>
      <c r="AII1" s="2" t="s">
        <v>4850</v>
      </c>
      <c r="AIJ1" s="2" t="s">
        <v>4851</v>
      </c>
      <c r="AIK1" s="2" t="s">
        <v>4852</v>
      </c>
      <c r="AIL1" s="2" t="s">
        <v>4853</v>
      </c>
      <c r="AIM1" s="2" t="s">
        <v>4854</v>
      </c>
      <c r="AIN1" s="2" t="s">
        <v>4855</v>
      </c>
      <c r="AIO1" s="2" t="s">
        <v>4856</v>
      </c>
      <c r="AIP1" s="2" t="s">
        <v>4857</v>
      </c>
      <c r="AIQ1" s="2" t="s">
        <v>4858</v>
      </c>
      <c r="AIR1" s="2" t="s">
        <v>4859</v>
      </c>
      <c r="AIS1" s="2" t="s">
        <v>4860</v>
      </c>
      <c r="AIT1" s="2" t="s">
        <v>4861</v>
      </c>
      <c r="AIU1" s="2" t="s">
        <v>4862</v>
      </c>
      <c r="AIV1" s="2" t="s">
        <v>4863</v>
      </c>
      <c r="AIW1" s="2" t="s">
        <v>4864</v>
      </c>
      <c r="AIX1" s="2" t="s">
        <v>4865</v>
      </c>
      <c r="AIY1" s="2" t="s">
        <v>4866</v>
      </c>
      <c r="AIZ1" s="2" t="s">
        <v>4867</v>
      </c>
      <c r="AJA1" s="2" t="s">
        <v>4868</v>
      </c>
      <c r="AJB1" s="2" t="s">
        <v>4869</v>
      </c>
      <c r="AJC1" s="2" t="s">
        <v>4870</v>
      </c>
      <c r="AJD1" s="2" t="s">
        <v>4871</v>
      </c>
      <c r="AJE1" s="2" t="s">
        <v>4872</v>
      </c>
      <c r="AJF1" s="2" t="s">
        <v>4873</v>
      </c>
      <c r="AJG1" s="2" t="s">
        <v>4874</v>
      </c>
      <c r="AJH1" s="2" t="s">
        <v>4875</v>
      </c>
      <c r="AJI1" s="2" t="s">
        <v>4876</v>
      </c>
      <c r="AJJ1" s="2" t="s">
        <v>4877</v>
      </c>
      <c r="AJK1" s="2" t="s">
        <v>4878</v>
      </c>
      <c r="AJL1" s="2" t="s">
        <v>4879</v>
      </c>
      <c r="AJM1" s="2" t="s">
        <v>4880</v>
      </c>
      <c r="AJN1" s="2" t="s">
        <v>4881</v>
      </c>
      <c r="AJO1" s="2" t="s">
        <v>4882</v>
      </c>
      <c r="AJP1" s="2" t="s">
        <v>4883</v>
      </c>
      <c r="AJQ1" s="2" t="s">
        <v>4884</v>
      </c>
      <c r="AJR1" s="2" t="s">
        <v>4885</v>
      </c>
      <c r="AJS1" s="2" t="s">
        <v>4886</v>
      </c>
      <c r="AJT1" s="2" t="s">
        <v>4887</v>
      </c>
      <c r="AJU1" s="2" t="s">
        <v>4888</v>
      </c>
      <c r="AJV1" s="2" t="s">
        <v>4889</v>
      </c>
      <c r="AJW1" s="2" t="s">
        <v>4890</v>
      </c>
      <c r="AJX1" s="2" t="s">
        <v>4891</v>
      </c>
      <c r="AJY1" s="2" t="s">
        <v>4892</v>
      </c>
      <c r="AJZ1" s="2" t="s">
        <v>4893</v>
      </c>
      <c r="AKA1" s="2" t="s">
        <v>4894</v>
      </c>
      <c r="AKB1" s="2" t="s">
        <v>4895</v>
      </c>
      <c r="AKC1" s="2" t="s">
        <v>4896</v>
      </c>
      <c r="AKD1" s="2" t="s">
        <v>4897</v>
      </c>
      <c r="AKE1" s="2" t="s">
        <v>4898</v>
      </c>
      <c r="AKF1" s="2" t="s">
        <v>4899</v>
      </c>
      <c r="AKG1" s="2" t="s">
        <v>4900</v>
      </c>
      <c r="AKH1" s="2" t="s">
        <v>4901</v>
      </c>
      <c r="AKI1" s="2" t="s">
        <v>4902</v>
      </c>
      <c r="AKJ1" s="2" t="s">
        <v>4903</v>
      </c>
      <c r="AKK1" s="2" t="s">
        <v>4904</v>
      </c>
      <c r="AKL1" s="2" t="s">
        <v>4905</v>
      </c>
      <c r="AKM1" s="2" t="s">
        <v>4906</v>
      </c>
      <c r="AKN1" s="2" t="s">
        <v>4907</v>
      </c>
      <c r="AKO1" s="2" t="s">
        <v>4908</v>
      </c>
      <c r="AKP1" s="2" t="s">
        <v>4909</v>
      </c>
      <c r="AKQ1" s="2" t="s">
        <v>4910</v>
      </c>
      <c r="AKR1" s="2" t="s">
        <v>4911</v>
      </c>
      <c r="AKS1" s="2" t="s">
        <v>4912</v>
      </c>
      <c r="AKT1" s="2" t="s">
        <v>4913</v>
      </c>
      <c r="AKU1" s="2" t="s">
        <v>4914</v>
      </c>
      <c r="AKV1" s="2" t="s">
        <v>4915</v>
      </c>
      <c r="AKW1" s="2" t="s">
        <v>4916</v>
      </c>
      <c r="AKX1" s="2" t="s">
        <v>4917</v>
      </c>
      <c r="AKY1" s="2" t="s">
        <v>4918</v>
      </c>
      <c r="AKZ1" s="2" t="s">
        <v>4919</v>
      </c>
      <c r="ALA1" s="2" t="s">
        <v>4920</v>
      </c>
      <c r="ALB1" s="2" t="s">
        <v>4921</v>
      </c>
      <c r="ALC1" s="2" t="s">
        <v>4922</v>
      </c>
      <c r="ALD1" s="2" t="s">
        <v>4923</v>
      </c>
      <c r="ALE1" s="2" t="s">
        <v>4924</v>
      </c>
      <c r="ALF1" s="2" t="s">
        <v>4925</v>
      </c>
      <c r="ALG1" s="2" t="s">
        <v>4926</v>
      </c>
      <c r="ALH1" s="2" t="s">
        <v>4927</v>
      </c>
      <c r="ALI1" s="2" t="s">
        <v>4928</v>
      </c>
      <c r="ALJ1" s="2" t="s">
        <v>4929</v>
      </c>
      <c r="ALK1" s="2" t="s">
        <v>4930</v>
      </c>
      <c r="ALL1" s="2" t="s">
        <v>4931</v>
      </c>
      <c r="ALM1" s="2" t="s">
        <v>4932</v>
      </c>
      <c r="ALN1" s="2" t="s">
        <v>4933</v>
      </c>
      <c r="ALO1" s="2" t="s">
        <v>4934</v>
      </c>
      <c r="ALP1" s="2" t="s">
        <v>4935</v>
      </c>
      <c r="ALQ1" s="2" t="s">
        <v>4936</v>
      </c>
      <c r="ALR1" s="2" t="s">
        <v>4937</v>
      </c>
      <c r="ALS1" s="2" t="s">
        <v>4938</v>
      </c>
      <c r="ALT1" s="2" t="s">
        <v>4939</v>
      </c>
      <c r="ALU1" s="2" t="s">
        <v>4940</v>
      </c>
      <c r="ALV1" s="2" t="s">
        <v>4941</v>
      </c>
      <c r="ALW1" s="2" t="s">
        <v>4942</v>
      </c>
      <c r="ALX1" s="2" t="s">
        <v>4943</v>
      </c>
      <c r="ALY1" s="2" t="s">
        <v>4944</v>
      </c>
      <c r="ALZ1" s="2" t="s">
        <v>4945</v>
      </c>
      <c r="AMA1" s="2" t="s">
        <v>4946</v>
      </c>
      <c r="AMB1" s="2" t="s">
        <v>4947</v>
      </c>
      <c r="AMC1" s="2" t="s">
        <v>4948</v>
      </c>
      <c r="AMD1" s="2" t="s">
        <v>4949</v>
      </c>
      <c r="AME1" s="2" t="s">
        <v>4950</v>
      </c>
      <c r="AMF1" s="2" t="s">
        <v>4951</v>
      </c>
      <c r="AMG1" s="2" t="s">
        <v>4952</v>
      </c>
      <c r="AMH1" s="2" t="s">
        <v>4953</v>
      </c>
      <c r="AMI1" s="2" t="s">
        <v>4954</v>
      </c>
      <c r="AMJ1" s="2" t="s">
        <v>4955</v>
      </c>
      <c r="AMK1" s="2" t="s">
        <v>4956</v>
      </c>
      <c r="AML1" s="2" t="s">
        <v>4957</v>
      </c>
      <c r="AMM1" s="2" t="s">
        <v>4958</v>
      </c>
      <c r="AMN1" s="2" t="s">
        <v>4959</v>
      </c>
      <c r="AMO1" s="2" t="s">
        <v>4960</v>
      </c>
      <c r="AMP1" s="2" t="s">
        <v>4961</v>
      </c>
      <c r="AMQ1" s="2" t="s">
        <v>4962</v>
      </c>
      <c r="AMR1" s="2" t="s">
        <v>4963</v>
      </c>
      <c r="AMS1" s="2" t="s">
        <v>4964</v>
      </c>
      <c r="AMT1" s="2" t="s">
        <v>4965</v>
      </c>
      <c r="AMU1" s="2" t="s">
        <v>4966</v>
      </c>
      <c r="AMV1" s="2" t="s">
        <v>4967</v>
      </c>
      <c r="AMW1" s="2" t="s">
        <v>4968</v>
      </c>
      <c r="AMX1" s="2" t="s">
        <v>4969</v>
      </c>
      <c r="AMY1" s="2" t="s">
        <v>4970</v>
      </c>
      <c r="AMZ1" s="2" t="s">
        <v>4971</v>
      </c>
      <c r="ANA1" s="2" t="s">
        <v>4972</v>
      </c>
      <c r="ANB1" s="2" t="s">
        <v>4973</v>
      </c>
      <c r="ANC1" s="2" t="s">
        <v>4974</v>
      </c>
      <c r="AND1" s="2" t="s">
        <v>4975</v>
      </c>
      <c r="ANE1" s="2" t="s">
        <v>4976</v>
      </c>
      <c r="ANF1" s="2" t="s">
        <v>4977</v>
      </c>
      <c r="ANG1" s="2" t="s">
        <v>4978</v>
      </c>
      <c r="ANH1" s="2" t="s">
        <v>4979</v>
      </c>
      <c r="ANI1" s="2" t="s">
        <v>4980</v>
      </c>
      <c r="ANJ1" s="2" t="s">
        <v>4981</v>
      </c>
      <c r="ANK1" s="2" t="s">
        <v>4982</v>
      </c>
      <c r="ANL1" s="2" t="s">
        <v>4983</v>
      </c>
      <c r="ANM1" s="2" t="s">
        <v>4984</v>
      </c>
      <c r="ANN1" s="2" t="s">
        <v>4985</v>
      </c>
      <c r="ANO1" s="2" t="s">
        <v>4986</v>
      </c>
      <c r="ANP1" s="2" t="s">
        <v>4987</v>
      </c>
      <c r="ANQ1" s="2" t="s">
        <v>4988</v>
      </c>
      <c r="ANR1" s="2" t="s">
        <v>4989</v>
      </c>
      <c r="ANS1" s="2" t="s">
        <v>4990</v>
      </c>
      <c r="ANT1" s="2" t="s">
        <v>4991</v>
      </c>
      <c r="ANU1" s="2" t="s">
        <v>4992</v>
      </c>
      <c r="ANV1" s="2" t="s">
        <v>4993</v>
      </c>
      <c r="ANW1" s="2" t="s">
        <v>4994</v>
      </c>
      <c r="ANX1" s="2" t="s">
        <v>4995</v>
      </c>
      <c r="ANY1" s="2" t="s">
        <v>4996</v>
      </c>
      <c r="ANZ1" s="2" t="s">
        <v>4997</v>
      </c>
      <c r="AOA1" s="2" t="s">
        <v>4998</v>
      </c>
      <c r="AOB1" s="2" t="s">
        <v>4999</v>
      </c>
      <c r="AOC1" s="2" t="s">
        <v>5000</v>
      </c>
      <c r="AOD1" s="2" t="s">
        <v>5001</v>
      </c>
      <c r="AOE1" s="2" t="s">
        <v>5002</v>
      </c>
      <c r="AOF1" s="2" t="s">
        <v>5003</v>
      </c>
      <c r="AOG1" s="2" t="s">
        <v>5004</v>
      </c>
      <c r="AOH1" s="2" t="s">
        <v>5005</v>
      </c>
      <c r="AOI1" s="2" t="s">
        <v>5006</v>
      </c>
      <c r="AOJ1" s="2" t="s">
        <v>5007</v>
      </c>
      <c r="AOK1" s="2" t="s">
        <v>5008</v>
      </c>
      <c r="AOL1" s="2" t="s">
        <v>5009</v>
      </c>
      <c r="AOM1" s="2" t="s">
        <v>5010</v>
      </c>
      <c r="AON1" s="2" t="s">
        <v>5011</v>
      </c>
      <c r="AOO1" s="2" t="s">
        <v>5012</v>
      </c>
      <c r="AOP1" s="2" t="s">
        <v>5013</v>
      </c>
      <c r="AOQ1" s="2" t="s">
        <v>5014</v>
      </c>
      <c r="AOR1" s="2" t="s">
        <v>5015</v>
      </c>
      <c r="AOS1" s="2" t="s">
        <v>5016</v>
      </c>
      <c r="AOT1" s="2" t="s">
        <v>5017</v>
      </c>
      <c r="AOU1" s="2" t="s">
        <v>5018</v>
      </c>
      <c r="AOV1" s="2" t="s">
        <v>5019</v>
      </c>
      <c r="AOW1" s="2" t="s">
        <v>5020</v>
      </c>
      <c r="AOX1" s="2" t="s">
        <v>5021</v>
      </c>
      <c r="AOY1" s="2" t="s">
        <v>5022</v>
      </c>
      <c r="AOZ1" s="2" t="s">
        <v>5023</v>
      </c>
      <c r="APA1" s="2" t="s">
        <v>5024</v>
      </c>
      <c r="APB1" s="2" t="s">
        <v>5025</v>
      </c>
      <c r="APC1" s="2" t="s">
        <v>5026</v>
      </c>
      <c r="APD1" s="2" t="s">
        <v>5027</v>
      </c>
      <c r="APE1" s="2" t="s">
        <v>5028</v>
      </c>
      <c r="APF1" s="2" t="s">
        <v>5029</v>
      </c>
      <c r="APG1" s="2" t="s">
        <v>5030</v>
      </c>
      <c r="APH1" s="2" t="s">
        <v>5031</v>
      </c>
      <c r="API1" s="2" t="s">
        <v>5032</v>
      </c>
      <c r="APJ1" s="2" t="s">
        <v>5033</v>
      </c>
      <c r="APK1" s="2" t="s">
        <v>5034</v>
      </c>
      <c r="APL1" s="2" t="s">
        <v>5035</v>
      </c>
      <c r="APM1" s="2" t="s">
        <v>5036</v>
      </c>
      <c r="APN1" s="2" t="s">
        <v>5037</v>
      </c>
      <c r="APO1" s="2" t="s">
        <v>5038</v>
      </c>
      <c r="APP1" s="2" t="s">
        <v>5039</v>
      </c>
      <c r="APQ1" s="2" t="s">
        <v>5040</v>
      </c>
      <c r="APR1" s="2" t="s">
        <v>5041</v>
      </c>
      <c r="APS1" s="2" t="s">
        <v>5042</v>
      </c>
      <c r="APT1" s="2" t="s">
        <v>5043</v>
      </c>
      <c r="APU1" s="2" t="s">
        <v>5044</v>
      </c>
      <c r="APV1" s="2" t="s">
        <v>5045</v>
      </c>
      <c r="APW1" s="2" t="s">
        <v>5046</v>
      </c>
      <c r="APX1" s="2" t="s">
        <v>5047</v>
      </c>
      <c r="APY1" s="2" t="s">
        <v>5048</v>
      </c>
      <c r="APZ1" s="2" t="s">
        <v>5049</v>
      </c>
      <c r="AQA1" s="2" t="s">
        <v>5050</v>
      </c>
      <c r="AQB1" s="2" t="s">
        <v>5051</v>
      </c>
      <c r="AQC1" s="2" t="s">
        <v>5052</v>
      </c>
      <c r="AQD1" s="2" t="s">
        <v>5053</v>
      </c>
      <c r="AQE1" s="2" t="s">
        <v>5054</v>
      </c>
      <c r="AQF1" s="2" t="s">
        <v>5055</v>
      </c>
      <c r="AQG1" s="2" t="s">
        <v>5056</v>
      </c>
      <c r="AQH1" s="2" t="s">
        <v>5057</v>
      </c>
      <c r="AQI1" s="2" t="s">
        <v>5058</v>
      </c>
      <c r="AQJ1" s="2" t="s">
        <v>5059</v>
      </c>
      <c r="AQK1" s="2" t="s">
        <v>5060</v>
      </c>
      <c r="AQL1" s="2" t="s">
        <v>5061</v>
      </c>
      <c r="AQM1" s="2" t="s">
        <v>5062</v>
      </c>
      <c r="AQN1" s="2" t="s">
        <v>5063</v>
      </c>
      <c r="AQO1" s="2" t="s">
        <v>5064</v>
      </c>
      <c r="AQP1" s="2" t="s">
        <v>5065</v>
      </c>
      <c r="AQQ1" s="2" t="s">
        <v>5066</v>
      </c>
      <c r="AQR1" s="2" t="s">
        <v>5067</v>
      </c>
      <c r="AQS1" s="2" t="s">
        <v>5068</v>
      </c>
      <c r="AQT1" s="2" t="s">
        <v>5069</v>
      </c>
      <c r="AQU1" s="2" t="s">
        <v>5070</v>
      </c>
      <c r="AQV1" s="2" t="s">
        <v>5071</v>
      </c>
      <c r="AQW1" s="2" t="s">
        <v>5072</v>
      </c>
      <c r="AQX1" s="2" t="s">
        <v>5073</v>
      </c>
      <c r="AQY1" s="2" t="s">
        <v>5074</v>
      </c>
      <c r="AQZ1" s="2" t="s">
        <v>5075</v>
      </c>
      <c r="ARA1" s="2" t="s">
        <v>5076</v>
      </c>
      <c r="ARB1" s="2" t="s">
        <v>5077</v>
      </c>
      <c r="ARC1" s="2" t="s">
        <v>5078</v>
      </c>
      <c r="ARD1" s="2" t="s">
        <v>5079</v>
      </c>
      <c r="ARE1" s="2" t="s">
        <v>5080</v>
      </c>
      <c r="ARF1" s="2" t="s">
        <v>5081</v>
      </c>
      <c r="ARG1" s="2" t="s">
        <v>5082</v>
      </c>
      <c r="ARH1" s="2" t="s">
        <v>5083</v>
      </c>
      <c r="ARI1" s="2" t="s">
        <v>5084</v>
      </c>
      <c r="ARJ1" s="2" t="s">
        <v>5085</v>
      </c>
      <c r="ARK1" s="2" t="s">
        <v>5086</v>
      </c>
      <c r="ARL1" s="2" t="s">
        <v>5087</v>
      </c>
      <c r="ARM1" s="2" t="s">
        <v>5088</v>
      </c>
      <c r="ARN1" s="2" t="s">
        <v>5089</v>
      </c>
      <c r="ARO1" s="2" t="s">
        <v>5090</v>
      </c>
      <c r="ARP1" s="2" t="s">
        <v>5091</v>
      </c>
      <c r="ARQ1" s="2" t="s">
        <v>5092</v>
      </c>
      <c r="ARR1" s="2" t="s">
        <v>5093</v>
      </c>
      <c r="ARS1" s="2" t="s">
        <v>5094</v>
      </c>
      <c r="ART1" s="2" t="s">
        <v>5095</v>
      </c>
      <c r="ARU1" s="2" t="s">
        <v>5096</v>
      </c>
      <c r="ARV1" s="2" t="s">
        <v>5097</v>
      </c>
      <c r="ARW1" s="2" t="s">
        <v>5098</v>
      </c>
      <c r="ARX1" s="2" t="s">
        <v>5099</v>
      </c>
      <c r="ARY1" s="2" t="s">
        <v>5100</v>
      </c>
      <c r="ARZ1" s="2" t="s">
        <v>5101</v>
      </c>
      <c r="ASA1" s="2" t="s">
        <v>5102</v>
      </c>
      <c r="ASB1" s="2" t="s">
        <v>5103</v>
      </c>
      <c r="ASC1" s="2" t="s">
        <v>5104</v>
      </c>
      <c r="ASD1" s="2" t="s">
        <v>5105</v>
      </c>
      <c r="ASE1" s="2" t="s">
        <v>5106</v>
      </c>
      <c r="ASF1" s="2" t="s">
        <v>5107</v>
      </c>
      <c r="ASG1" s="2" t="s">
        <v>5108</v>
      </c>
      <c r="ASH1" s="2" t="s">
        <v>5109</v>
      </c>
      <c r="ASI1" s="2" t="s">
        <v>5110</v>
      </c>
      <c r="ASJ1" s="2" t="s">
        <v>5111</v>
      </c>
      <c r="ASK1" s="2" t="s">
        <v>5112</v>
      </c>
      <c r="ASL1" s="2" t="s">
        <v>5113</v>
      </c>
      <c r="ASM1" s="2" t="s">
        <v>5114</v>
      </c>
      <c r="ASN1" s="2" t="s">
        <v>5115</v>
      </c>
      <c r="ASO1" s="2" t="s">
        <v>5116</v>
      </c>
      <c r="ASP1" s="2" t="s">
        <v>5117</v>
      </c>
      <c r="ASQ1" s="2" t="s">
        <v>5118</v>
      </c>
      <c r="ASR1" s="2" t="s">
        <v>5119</v>
      </c>
      <c r="ASS1" s="2" t="s">
        <v>5120</v>
      </c>
      <c r="AST1" s="2" t="s">
        <v>5121</v>
      </c>
      <c r="ASU1" s="2" t="s">
        <v>5122</v>
      </c>
      <c r="ASV1" s="2" t="s">
        <v>5123</v>
      </c>
      <c r="ASW1" s="2" t="s">
        <v>5124</v>
      </c>
      <c r="ASX1" s="2" t="s">
        <v>5125</v>
      </c>
      <c r="ASY1" s="2" t="s">
        <v>5126</v>
      </c>
      <c r="ASZ1" s="2" t="s">
        <v>5127</v>
      </c>
      <c r="ATA1" s="2" t="s">
        <v>5128</v>
      </c>
      <c r="ATB1" s="2" t="s">
        <v>5129</v>
      </c>
      <c r="ATC1" s="2" t="s">
        <v>5130</v>
      </c>
      <c r="ATD1" s="2" t="s">
        <v>5131</v>
      </c>
      <c r="ATE1" s="2" t="s">
        <v>5132</v>
      </c>
      <c r="ATF1" s="2" t="s">
        <v>5133</v>
      </c>
      <c r="ATG1" s="2" t="s">
        <v>5134</v>
      </c>
      <c r="ATH1" s="2" t="s">
        <v>5135</v>
      </c>
      <c r="ATI1" s="2" t="s">
        <v>5136</v>
      </c>
      <c r="ATJ1" s="2" t="s">
        <v>5137</v>
      </c>
      <c r="ATK1" s="2" t="s">
        <v>5138</v>
      </c>
      <c r="ATL1" s="2" t="s">
        <v>5139</v>
      </c>
      <c r="ATM1" s="2" t="s">
        <v>5140</v>
      </c>
      <c r="ATN1" s="2" t="s">
        <v>5141</v>
      </c>
      <c r="ATO1" s="2" t="s">
        <v>5142</v>
      </c>
      <c r="ATP1" s="2" t="s">
        <v>5143</v>
      </c>
      <c r="ATQ1" s="2" t="s">
        <v>5144</v>
      </c>
      <c r="ATR1" s="2" t="s">
        <v>5145</v>
      </c>
      <c r="ATS1" s="2" t="s">
        <v>5146</v>
      </c>
      <c r="ATT1" s="2" t="s">
        <v>5147</v>
      </c>
      <c r="ATU1" s="2" t="s">
        <v>5148</v>
      </c>
      <c r="ATV1" s="2" t="s">
        <v>5149</v>
      </c>
      <c r="ATW1" s="2" t="s">
        <v>5150</v>
      </c>
      <c r="ATX1" s="2" t="s">
        <v>5151</v>
      </c>
      <c r="ATY1" s="2" t="s">
        <v>5152</v>
      </c>
      <c r="ATZ1" s="2" t="s">
        <v>5153</v>
      </c>
      <c r="AUA1" s="2" t="s">
        <v>5154</v>
      </c>
      <c r="AUB1" s="2" t="s">
        <v>5155</v>
      </c>
      <c r="AUC1" s="2" t="s">
        <v>5156</v>
      </c>
      <c r="AUD1" s="2" t="s">
        <v>5157</v>
      </c>
      <c r="AUE1" s="2" t="s">
        <v>5158</v>
      </c>
      <c r="AUF1" s="2" t="s">
        <v>5159</v>
      </c>
      <c r="AUG1" s="2" t="s">
        <v>5160</v>
      </c>
      <c r="AUH1" s="2" t="s">
        <v>5161</v>
      </c>
      <c r="AUI1" s="2" t="s">
        <v>5162</v>
      </c>
      <c r="AUJ1" s="2" t="s">
        <v>5163</v>
      </c>
      <c r="AUK1" s="2" t="s">
        <v>5164</v>
      </c>
      <c r="AUL1" s="2" t="s">
        <v>5165</v>
      </c>
      <c r="AUM1" s="2" t="s">
        <v>5166</v>
      </c>
      <c r="AUN1" s="2" t="s">
        <v>5167</v>
      </c>
      <c r="AUO1" s="2" t="s">
        <v>5168</v>
      </c>
      <c r="AUP1" s="2" t="s">
        <v>5169</v>
      </c>
      <c r="AUQ1" s="2" t="s">
        <v>5170</v>
      </c>
      <c r="AUR1" s="2" t="s">
        <v>5171</v>
      </c>
      <c r="AUS1" s="2" t="s">
        <v>5172</v>
      </c>
      <c r="AUT1" s="2" t="s">
        <v>5173</v>
      </c>
      <c r="AUU1" s="2" t="s">
        <v>5174</v>
      </c>
      <c r="AUV1" s="2" t="s">
        <v>5175</v>
      </c>
      <c r="AUW1" s="2" t="s">
        <v>5176</v>
      </c>
      <c r="AUX1" s="2" t="s">
        <v>5177</v>
      </c>
      <c r="AUY1" s="2" t="s">
        <v>5178</v>
      </c>
      <c r="AUZ1" s="2" t="s">
        <v>5179</v>
      </c>
      <c r="AVA1" s="2" t="s">
        <v>5180</v>
      </c>
      <c r="AVB1" s="2" t="s">
        <v>5181</v>
      </c>
      <c r="AVC1" s="2" t="s">
        <v>5182</v>
      </c>
      <c r="AVD1" s="2" t="s">
        <v>5183</v>
      </c>
      <c r="AVE1" s="2" t="s">
        <v>5184</v>
      </c>
      <c r="AVF1" s="2" t="s">
        <v>5185</v>
      </c>
      <c r="AVG1" s="2" t="s">
        <v>5186</v>
      </c>
      <c r="AVH1" s="2" t="s">
        <v>5187</v>
      </c>
      <c r="AVI1" s="2" t="s">
        <v>5188</v>
      </c>
      <c r="AVJ1" s="2" t="s">
        <v>5189</v>
      </c>
      <c r="AVK1" s="2" t="s">
        <v>5190</v>
      </c>
      <c r="AVL1" s="2" t="s">
        <v>5191</v>
      </c>
      <c r="AVM1" s="2" t="s">
        <v>5192</v>
      </c>
      <c r="AVN1" s="2" t="s">
        <v>5193</v>
      </c>
      <c r="AVO1" s="2" t="s">
        <v>5194</v>
      </c>
      <c r="AVP1" s="2" t="s">
        <v>5195</v>
      </c>
      <c r="AVQ1" s="2" t="s">
        <v>5196</v>
      </c>
      <c r="AVR1" s="2" t="s">
        <v>5197</v>
      </c>
      <c r="AVS1" s="2" t="s">
        <v>5198</v>
      </c>
      <c r="AVT1" s="2" t="s">
        <v>5199</v>
      </c>
      <c r="AVU1" s="2" t="s">
        <v>5200</v>
      </c>
      <c r="AVV1" s="2" t="s">
        <v>5201</v>
      </c>
      <c r="AVW1" s="2" t="s">
        <v>5202</v>
      </c>
      <c r="AVX1" s="2" t="s">
        <v>5203</v>
      </c>
      <c r="AVY1" s="2" t="s">
        <v>5204</v>
      </c>
      <c r="AVZ1" s="2" t="s">
        <v>5205</v>
      </c>
      <c r="AWA1" s="2" t="s">
        <v>5206</v>
      </c>
      <c r="AWB1" s="2" t="s">
        <v>5207</v>
      </c>
      <c r="AWC1" s="2" t="s">
        <v>5208</v>
      </c>
      <c r="AWD1" s="2" t="s">
        <v>5209</v>
      </c>
      <c r="AWE1" s="2" t="s">
        <v>5210</v>
      </c>
      <c r="AWF1" s="2" t="s">
        <v>5211</v>
      </c>
      <c r="AWG1" s="2" t="s">
        <v>5212</v>
      </c>
      <c r="AWH1" s="2" t="s">
        <v>5213</v>
      </c>
      <c r="AWI1" s="2" t="s">
        <v>5214</v>
      </c>
      <c r="AWJ1" s="2" t="s">
        <v>5215</v>
      </c>
      <c r="AWK1" s="2" t="s">
        <v>5216</v>
      </c>
      <c r="AWL1" s="2" t="s">
        <v>5217</v>
      </c>
      <c r="AWM1" s="2" t="s">
        <v>5218</v>
      </c>
      <c r="AWN1" s="2" t="s">
        <v>5219</v>
      </c>
      <c r="AWO1" s="2" t="s">
        <v>5220</v>
      </c>
      <c r="AWP1" s="2" t="s">
        <v>5221</v>
      </c>
      <c r="AWQ1" s="2" t="s">
        <v>5222</v>
      </c>
      <c r="AWR1" s="2" t="s">
        <v>5223</v>
      </c>
      <c r="AWS1" s="2" t="s">
        <v>5224</v>
      </c>
      <c r="AWT1" s="2" t="s">
        <v>5225</v>
      </c>
      <c r="AWU1" s="2" t="s">
        <v>5226</v>
      </c>
      <c r="AWV1" s="2" t="s">
        <v>5227</v>
      </c>
      <c r="AWW1" s="2" t="s">
        <v>5228</v>
      </c>
      <c r="AWX1" s="2" t="s">
        <v>5229</v>
      </c>
      <c r="AWY1" s="2" t="s">
        <v>5230</v>
      </c>
      <c r="AWZ1" s="2" t="s">
        <v>5231</v>
      </c>
      <c r="AXA1" s="2" t="s">
        <v>5232</v>
      </c>
      <c r="AXB1" s="2" t="s">
        <v>5233</v>
      </c>
      <c r="AXC1" s="2" t="s">
        <v>5234</v>
      </c>
      <c r="AXD1" s="2" t="s">
        <v>5235</v>
      </c>
      <c r="AXE1" s="2" t="s">
        <v>5236</v>
      </c>
      <c r="AXF1" s="2" t="s">
        <v>5237</v>
      </c>
      <c r="AXG1" s="2" t="s">
        <v>5238</v>
      </c>
      <c r="AXH1" s="2" t="s">
        <v>5239</v>
      </c>
      <c r="AXI1" s="2" t="s">
        <v>5240</v>
      </c>
      <c r="AXJ1" s="2" t="s">
        <v>5241</v>
      </c>
      <c r="AXK1" s="2" t="s">
        <v>5242</v>
      </c>
      <c r="AXL1" s="2" t="s">
        <v>5243</v>
      </c>
      <c r="AXM1" s="2" t="s">
        <v>5244</v>
      </c>
      <c r="AXN1" s="2" t="s">
        <v>5245</v>
      </c>
      <c r="AXO1" s="2" t="s">
        <v>5246</v>
      </c>
      <c r="AXP1" s="2" t="s">
        <v>5247</v>
      </c>
      <c r="AXQ1" s="2" t="s">
        <v>5248</v>
      </c>
      <c r="AXR1" s="2" t="s">
        <v>5249</v>
      </c>
      <c r="AXS1" s="2" t="s">
        <v>5250</v>
      </c>
      <c r="AXT1" s="2" t="s">
        <v>5251</v>
      </c>
      <c r="AXU1" s="2" t="s">
        <v>5252</v>
      </c>
      <c r="AXV1" s="2" t="s">
        <v>5253</v>
      </c>
      <c r="AXW1" s="2" t="s">
        <v>5254</v>
      </c>
      <c r="AXX1" s="2" t="s">
        <v>5255</v>
      </c>
      <c r="AXY1" s="2" t="s">
        <v>5256</v>
      </c>
      <c r="AXZ1" s="2" t="s">
        <v>5257</v>
      </c>
      <c r="AYA1" s="2" t="s">
        <v>5258</v>
      </c>
      <c r="AYB1" s="2" t="s">
        <v>5259</v>
      </c>
      <c r="AYC1" s="2" t="s">
        <v>5260</v>
      </c>
      <c r="AYD1" s="2" t="s">
        <v>5261</v>
      </c>
      <c r="AYE1" s="2" t="s">
        <v>5262</v>
      </c>
      <c r="AYF1" s="2" t="s">
        <v>5263</v>
      </c>
      <c r="AYG1" s="2" t="s">
        <v>5264</v>
      </c>
      <c r="AYH1" s="2" t="s">
        <v>5265</v>
      </c>
      <c r="AYI1" s="2" t="s">
        <v>5266</v>
      </c>
      <c r="AYJ1" s="2" t="s">
        <v>5267</v>
      </c>
      <c r="AYK1" s="2" t="s">
        <v>5268</v>
      </c>
      <c r="AYL1" s="2" t="s">
        <v>5269</v>
      </c>
      <c r="AYM1" s="2" t="s">
        <v>5270</v>
      </c>
      <c r="AYN1" s="2" t="s">
        <v>5271</v>
      </c>
      <c r="AYO1" s="2" t="s">
        <v>5272</v>
      </c>
      <c r="AYP1" s="2" t="s">
        <v>5273</v>
      </c>
      <c r="AYQ1" s="2" t="s">
        <v>5274</v>
      </c>
      <c r="AYR1" s="2" t="s">
        <v>5275</v>
      </c>
      <c r="AYS1" s="2" t="s">
        <v>5276</v>
      </c>
      <c r="AYT1" s="2" t="s">
        <v>5277</v>
      </c>
      <c r="AYU1" s="2" t="s">
        <v>5278</v>
      </c>
      <c r="AYV1" s="2" t="s">
        <v>5279</v>
      </c>
      <c r="AYW1" s="2" t="s">
        <v>5280</v>
      </c>
      <c r="AYX1" s="2" t="s">
        <v>5281</v>
      </c>
      <c r="AYY1" s="2" t="s">
        <v>5282</v>
      </c>
      <c r="AYZ1" s="2" t="s">
        <v>5283</v>
      </c>
      <c r="AZA1" s="2" t="s">
        <v>5284</v>
      </c>
      <c r="AZB1" s="2" t="s">
        <v>5285</v>
      </c>
      <c r="AZC1" s="2" t="s">
        <v>5286</v>
      </c>
      <c r="AZD1" s="2" t="s">
        <v>5287</v>
      </c>
      <c r="AZE1" s="2" t="s">
        <v>5288</v>
      </c>
      <c r="AZF1" s="2" t="s">
        <v>5289</v>
      </c>
      <c r="AZG1" s="2" t="s">
        <v>5290</v>
      </c>
      <c r="AZH1" s="2" t="s">
        <v>5291</v>
      </c>
      <c r="AZI1" s="2" t="s">
        <v>5292</v>
      </c>
      <c r="AZJ1" s="2" t="s">
        <v>5293</v>
      </c>
      <c r="AZK1" s="2" t="s">
        <v>5294</v>
      </c>
      <c r="AZL1" s="2" t="s">
        <v>5295</v>
      </c>
      <c r="AZM1" s="2" t="s">
        <v>5296</v>
      </c>
      <c r="AZN1" s="2" t="s">
        <v>5297</v>
      </c>
      <c r="AZO1" s="2" t="s">
        <v>5298</v>
      </c>
      <c r="AZP1" s="2" t="s">
        <v>5299</v>
      </c>
      <c r="AZQ1" s="2" t="s">
        <v>5300</v>
      </c>
      <c r="AZR1" s="2" t="s">
        <v>5301</v>
      </c>
      <c r="AZS1" s="2" t="s">
        <v>5302</v>
      </c>
      <c r="AZT1" s="2" t="s">
        <v>5303</v>
      </c>
      <c r="AZU1" s="2" t="s">
        <v>5304</v>
      </c>
      <c r="AZV1" s="2" t="s">
        <v>5305</v>
      </c>
      <c r="AZW1" s="2" t="s">
        <v>5306</v>
      </c>
      <c r="AZX1" s="2" t="s">
        <v>5307</v>
      </c>
      <c r="AZY1" s="2" t="s">
        <v>5308</v>
      </c>
      <c r="AZZ1" s="2" t="s">
        <v>5309</v>
      </c>
      <c r="BAA1" s="2" t="s">
        <v>5310</v>
      </c>
      <c r="BAB1" s="2" t="s">
        <v>5311</v>
      </c>
      <c r="BAC1" s="2" t="s">
        <v>5312</v>
      </c>
      <c r="BAD1" s="2" t="s">
        <v>5313</v>
      </c>
      <c r="BAE1" s="2" t="s">
        <v>5314</v>
      </c>
      <c r="BAF1" s="2" t="s">
        <v>5315</v>
      </c>
      <c r="BAG1" s="2" t="s">
        <v>5316</v>
      </c>
      <c r="BAH1" s="2" t="s">
        <v>5317</v>
      </c>
      <c r="BAI1" s="2" t="s">
        <v>5318</v>
      </c>
      <c r="BAJ1" s="2" t="s">
        <v>5319</v>
      </c>
      <c r="BAK1" s="2" t="s">
        <v>5320</v>
      </c>
      <c r="BAL1" s="2" t="s">
        <v>5321</v>
      </c>
      <c r="BAM1" s="2" t="s">
        <v>5322</v>
      </c>
      <c r="BAN1" s="2" t="s">
        <v>5323</v>
      </c>
      <c r="BAO1" s="2" t="s">
        <v>5324</v>
      </c>
      <c r="BAP1" s="2" t="s">
        <v>5325</v>
      </c>
      <c r="BAQ1" s="2" t="s">
        <v>5326</v>
      </c>
      <c r="BAR1" s="2" t="s">
        <v>5327</v>
      </c>
      <c r="BAS1" s="2" t="s">
        <v>5328</v>
      </c>
      <c r="BAT1" s="2" t="s">
        <v>5329</v>
      </c>
      <c r="BAU1" s="2" t="s">
        <v>5330</v>
      </c>
      <c r="BAV1" s="2" t="s">
        <v>5331</v>
      </c>
      <c r="BAW1" s="2" t="s">
        <v>5332</v>
      </c>
      <c r="BAX1" s="2" t="s">
        <v>5333</v>
      </c>
      <c r="BAY1" s="2" t="s">
        <v>5334</v>
      </c>
      <c r="BAZ1" s="2" t="s">
        <v>5335</v>
      </c>
      <c r="BBA1" s="2" t="s">
        <v>5336</v>
      </c>
      <c r="BBB1" s="2" t="s">
        <v>5337</v>
      </c>
      <c r="BBC1" s="2" t="s">
        <v>5338</v>
      </c>
      <c r="BBD1" s="2" t="s">
        <v>5339</v>
      </c>
      <c r="BBE1" s="2" t="s">
        <v>5340</v>
      </c>
      <c r="BBF1" s="2" t="s">
        <v>5341</v>
      </c>
      <c r="BBG1" s="2" t="s">
        <v>5342</v>
      </c>
      <c r="BBH1" s="2" t="s">
        <v>5343</v>
      </c>
      <c r="BBI1" s="2" t="s">
        <v>5344</v>
      </c>
      <c r="BBJ1" s="2" t="s">
        <v>5345</v>
      </c>
      <c r="BBK1" s="2" t="s">
        <v>5346</v>
      </c>
      <c r="BBL1" s="2" t="s">
        <v>5347</v>
      </c>
      <c r="BBM1" s="2" t="s">
        <v>5348</v>
      </c>
      <c r="BBN1" s="2" t="s">
        <v>5349</v>
      </c>
      <c r="BBO1" s="2" t="s">
        <v>5350</v>
      </c>
      <c r="BBP1" s="2" t="s">
        <v>5351</v>
      </c>
      <c r="BBQ1" s="2" t="s">
        <v>5352</v>
      </c>
      <c r="BBR1" s="2" t="s">
        <v>5353</v>
      </c>
      <c r="BBS1" s="2" t="s">
        <v>5354</v>
      </c>
      <c r="BBT1" s="2" t="s">
        <v>5355</v>
      </c>
      <c r="BBU1" s="2" t="s">
        <v>5356</v>
      </c>
      <c r="BBV1" s="2" t="s">
        <v>5357</v>
      </c>
      <c r="BBW1" s="2" t="s">
        <v>5358</v>
      </c>
      <c r="BBX1" s="2" t="s">
        <v>5359</v>
      </c>
      <c r="BBY1" s="2" t="s">
        <v>5360</v>
      </c>
      <c r="BBZ1" s="2" t="s">
        <v>5361</v>
      </c>
      <c r="BCA1" s="2" t="s">
        <v>5362</v>
      </c>
      <c r="BCB1" s="2" t="s">
        <v>5363</v>
      </c>
      <c r="BCC1" s="2" t="s">
        <v>5364</v>
      </c>
      <c r="BCD1" s="2" t="s">
        <v>5365</v>
      </c>
      <c r="BCE1" s="2" t="s">
        <v>5366</v>
      </c>
      <c r="BCF1" s="2" t="s">
        <v>5367</v>
      </c>
      <c r="BCG1" s="2" t="s">
        <v>5368</v>
      </c>
      <c r="BCH1" s="2" t="s">
        <v>5369</v>
      </c>
      <c r="BCI1" s="2" t="s">
        <v>5370</v>
      </c>
      <c r="BCJ1" s="2" t="s">
        <v>5371</v>
      </c>
      <c r="BCK1" s="2" t="s">
        <v>5372</v>
      </c>
      <c r="BCL1" s="2" t="s">
        <v>5373</v>
      </c>
      <c r="BCM1" s="2" t="s">
        <v>5374</v>
      </c>
      <c r="BCN1" s="2" t="s">
        <v>5375</v>
      </c>
      <c r="BCO1" s="2" t="s">
        <v>5376</v>
      </c>
      <c r="BCP1" s="2" t="s">
        <v>5377</v>
      </c>
      <c r="BCQ1" s="2" t="s">
        <v>5378</v>
      </c>
      <c r="BCR1" s="2" t="s">
        <v>5379</v>
      </c>
      <c r="BCS1" s="2" t="s">
        <v>5380</v>
      </c>
      <c r="BCT1" s="2" t="s">
        <v>5381</v>
      </c>
      <c r="BCU1" s="2" t="s">
        <v>5382</v>
      </c>
      <c r="BCV1" s="2" t="s">
        <v>5383</v>
      </c>
      <c r="BCW1" s="2" t="s">
        <v>5384</v>
      </c>
      <c r="BCX1" s="2" t="s">
        <v>5385</v>
      </c>
      <c r="BCY1" s="2" t="s">
        <v>5386</v>
      </c>
      <c r="BCZ1" s="2" t="s">
        <v>5387</v>
      </c>
      <c r="BDA1" s="2" t="s">
        <v>5388</v>
      </c>
      <c r="BDB1" s="2" t="s">
        <v>5389</v>
      </c>
      <c r="BDC1" s="2" t="s">
        <v>5390</v>
      </c>
      <c r="BDD1" s="2" t="s">
        <v>5391</v>
      </c>
      <c r="BDE1" s="2" t="s">
        <v>5392</v>
      </c>
      <c r="BDF1" s="2" t="s">
        <v>5393</v>
      </c>
      <c r="BDG1" s="2" t="s">
        <v>5394</v>
      </c>
      <c r="BDH1" s="2" t="s">
        <v>5395</v>
      </c>
      <c r="BDI1" s="2" t="s">
        <v>5396</v>
      </c>
      <c r="BDJ1" s="2" t="s">
        <v>5397</v>
      </c>
      <c r="BDK1" s="2" t="s">
        <v>5398</v>
      </c>
      <c r="BDL1" s="2" t="s">
        <v>5399</v>
      </c>
      <c r="BDM1" s="2" t="s">
        <v>5400</v>
      </c>
      <c r="BDN1" s="2" t="s">
        <v>5401</v>
      </c>
      <c r="BDO1" s="2" t="s">
        <v>5402</v>
      </c>
      <c r="BDP1" s="2" t="s">
        <v>5403</v>
      </c>
      <c r="BDQ1" s="2" t="s">
        <v>5404</v>
      </c>
      <c r="BDR1" s="2" t="s">
        <v>5405</v>
      </c>
      <c r="BDS1" s="2" t="s">
        <v>5406</v>
      </c>
      <c r="BDT1" s="2" t="s">
        <v>5407</v>
      </c>
      <c r="BDU1" s="2" t="s">
        <v>5408</v>
      </c>
      <c r="BDV1" s="2" t="s">
        <v>5409</v>
      </c>
      <c r="BDW1" s="2" t="s">
        <v>5410</v>
      </c>
      <c r="BDX1" s="2" t="s">
        <v>5411</v>
      </c>
      <c r="BDY1" s="2" t="s">
        <v>5412</v>
      </c>
      <c r="BDZ1" s="2" t="s">
        <v>5413</v>
      </c>
      <c r="BEA1" s="2" t="s">
        <v>5414</v>
      </c>
      <c r="BEB1" s="2" t="s">
        <v>5415</v>
      </c>
      <c r="BEC1" s="2" t="s">
        <v>5416</v>
      </c>
      <c r="BED1" s="2" t="s">
        <v>5417</v>
      </c>
      <c r="BEE1" s="2" t="s">
        <v>5418</v>
      </c>
      <c r="BEF1" s="2" t="s">
        <v>5419</v>
      </c>
      <c r="BEG1" s="2" t="s">
        <v>5420</v>
      </c>
      <c r="BEH1" s="2" t="s">
        <v>5421</v>
      </c>
      <c r="BEI1" s="2" t="s">
        <v>5422</v>
      </c>
      <c r="BEJ1" s="2" t="s">
        <v>5423</v>
      </c>
      <c r="BEK1" s="2" t="s">
        <v>5424</v>
      </c>
      <c r="BEL1" s="2" t="s">
        <v>5425</v>
      </c>
      <c r="BEM1" s="2" t="s">
        <v>5426</v>
      </c>
      <c r="BEN1" s="2" t="s">
        <v>5427</v>
      </c>
      <c r="BEO1" s="2" t="s">
        <v>5428</v>
      </c>
      <c r="BEP1" s="2" t="s">
        <v>5429</v>
      </c>
      <c r="BEQ1" s="2" t="s">
        <v>5430</v>
      </c>
      <c r="BER1" s="2" t="s">
        <v>5431</v>
      </c>
      <c r="BES1" s="2" t="s">
        <v>5432</v>
      </c>
      <c r="BET1" s="2" t="s">
        <v>5433</v>
      </c>
      <c r="BEU1" s="2" t="s">
        <v>5434</v>
      </c>
      <c r="BEV1" s="2" t="s">
        <v>5435</v>
      </c>
      <c r="BEW1" s="2" t="s">
        <v>5436</v>
      </c>
      <c r="BEX1" s="2" t="s">
        <v>5437</v>
      </c>
      <c r="BEY1" s="2" t="s">
        <v>5438</v>
      </c>
      <c r="BEZ1" s="2" t="s">
        <v>5439</v>
      </c>
      <c r="BFA1" s="2" t="s">
        <v>5440</v>
      </c>
      <c r="BFB1" s="2" t="s">
        <v>5441</v>
      </c>
      <c r="BFC1" s="2" t="s">
        <v>5442</v>
      </c>
      <c r="BFD1" s="2" t="s">
        <v>5443</v>
      </c>
      <c r="BFE1" s="2" t="s">
        <v>5444</v>
      </c>
      <c r="BFF1" s="2" t="s">
        <v>5445</v>
      </c>
      <c r="BFG1" s="2" t="s">
        <v>5446</v>
      </c>
      <c r="BFH1" s="2" t="s">
        <v>5447</v>
      </c>
      <c r="BFI1" s="2" t="s">
        <v>5448</v>
      </c>
      <c r="BFJ1" s="2" t="s">
        <v>5449</v>
      </c>
      <c r="BFK1" s="2" t="s">
        <v>5450</v>
      </c>
      <c r="BFL1" s="2" t="s">
        <v>5451</v>
      </c>
      <c r="BFM1" s="2" t="s">
        <v>5452</v>
      </c>
      <c r="BFN1" s="2" t="s">
        <v>5453</v>
      </c>
      <c r="BFO1" s="2" t="s">
        <v>5454</v>
      </c>
      <c r="BFP1" s="2" t="s">
        <v>5455</v>
      </c>
      <c r="BFQ1" s="2" t="s">
        <v>5456</v>
      </c>
      <c r="BFR1" s="2" t="s">
        <v>5457</v>
      </c>
      <c r="BFS1" s="2" t="s">
        <v>5458</v>
      </c>
      <c r="BFT1" s="2" t="s">
        <v>5459</v>
      </c>
      <c r="BFU1" s="2" t="s">
        <v>5460</v>
      </c>
      <c r="BFV1" s="2" t="s">
        <v>5461</v>
      </c>
      <c r="BFW1" s="2" t="s">
        <v>5462</v>
      </c>
      <c r="BFX1" s="2" t="s">
        <v>5463</v>
      </c>
      <c r="BFY1" s="2" t="s">
        <v>5464</v>
      </c>
      <c r="BFZ1" s="2" t="s">
        <v>5465</v>
      </c>
      <c r="BGA1" s="2" t="s">
        <v>5466</v>
      </c>
      <c r="BGB1" s="2" t="s">
        <v>5467</v>
      </c>
      <c r="BGC1" s="2" t="s">
        <v>5468</v>
      </c>
      <c r="BGD1" s="2" t="s">
        <v>5469</v>
      </c>
      <c r="BGE1" s="2" t="s">
        <v>5470</v>
      </c>
      <c r="BGF1" s="2" t="s">
        <v>5471</v>
      </c>
      <c r="BGG1" s="2" t="s">
        <v>5472</v>
      </c>
      <c r="BGH1" s="2" t="s">
        <v>5473</v>
      </c>
      <c r="BGI1" s="2" t="s">
        <v>5474</v>
      </c>
      <c r="BGJ1" s="2" t="s">
        <v>5475</v>
      </c>
      <c r="BGK1" s="2" t="s">
        <v>5476</v>
      </c>
      <c r="BGL1" s="2" t="s">
        <v>5477</v>
      </c>
      <c r="BGM1" s="2" t="s">
        <v>5478</v>
      </c>
      <c r="BGN1" s="2" t="s">
        <v>5479</v>
      </c>
      <c r="BGO1" s="2" t="s">
        <v>5480</v>
      </c>
      <c r="BGP1" s="2" t="s">
        <v>5481</v>
      </c>
      <c r="BGQ1" s="2" t="s">
        <v>5482</v>
      </c>
      <c r="BGR1" s="2" t="s">
        <v>5483</v>
      </c>
      <c r="BGS1" s="2" t="s">
        <v>5484</v>
      </c>
      <c r="BGT1" s="2" t="s">
        <v>5485</v>
      </c>
      <c r="BGU1" s="2" t="s">
        <v>5486</v>
      </c>
      <c r="BGV1" s="2" t="s">
        <v>5487</v>
      </c>
      <c r="BGW1" s="2" t="s">
        <v>5488</v>
      </c>
      <c r="BGX1" s="2" t="s">
        <v>5489</v>
      </c>
      <c r="BGY1" s="2" t="s">
        <v>5490</v>
      </c>
      <c r="BGZ1" s="2" t="s">
        <v>5491</v>
      </c>
      <c r="BHA1" s="2" t="s">
        <v>5492</v>
      </c>
      <c r="BHB1" s="2" t="s">
        <v>5493</v>
      </c>
      <c r="BHC1" s="2" t="s">
        <v>5494</v>
      </c>
      <c r="BHD1" s="2" t="s">
        <v>5495</v>
      </c>
      <c r="BHE1" s="2" t="s">
        <v>5496</v>
      </c>
      <c r="BHF1" s="2" t="s">
        <v>5497</v>
      </c>
      <c r="BHG1" s="2" t="s">
        <v>5498</v>
      </c>
      <c r="BHH1" s="2" t="s">
        <v>5499</v>
      </c>
      <c r="BHI1" s="2" t="s">
        <v>5500</v>
      </c>
      <c r="BHJ1" s="2" t="s">
        <v>5501</v>
      </c>
      <c r="BHK1" s="2" t="s">
        <v>5502</v>
      </c>
      <c r="BHL1" s="2" t="s">
        <v>5503</v>
      </c>
      <c r="BHM1" s="2" t="s">
        <v>5504</v>
      </c>
      <c r="BHN1" s="2" t="s">
        <v>5505</v>
      </c>
      <c r="BHO1" s="2" t="s">
        <v>5506</v>
      </c>
      <c r="BHP1" s="2" t="s">
        <v>5507</v>
      </c>
      <c r="BHQ1" s="2" t="s">
        <v>5508</v>
      </c>
      <c r="BHR1" s="2" t="s">
        <v>5509</v>
      </c>
      <c r="BHS1" s="2" t="s">
        <v>5510</v>
      </c>
      <c r="BHT1" s="2" t="s">
        <v>5511</v>
      </c>
      <c r="BHU1" s="2" t="s">
        <v>5512</v>
      </c>
      <c r="BHV1" s="2" t="s">
        <v>5513</v>
      </c>
      <c r="BHW1" s="2" t="s">
        <v>5514</v>
      </c>
      <c r="BHX1" s="2" t="s">
        <v>5515</v>
      </c>
      <c r="BHY1" s="2" t="s">
        <v>5516</v>
      </c>
      <c r="BHZ1" s="2" t="s">
        <v>5517</v>
      </c>
      <c r="BIA1" s="2" t="s">
        <v>5518</v>
      </c>
      <c r="BIB1" s="2" t="s">
        <v>5519</v>
      </c>
      <c r="BIC1" s="2" t="s">
        <v>5520</v>
      </c>
      <c r="BID1" s="2" t="s">
        <v>5521</v>
      </c>
      <c r="BIE1" s="2" t="s">
        <v>5522</v>
      </c>
      <c r="BIF1" s="2" t="s">
        <v>5523</v>
      </c>
      <c r="BIG1" s="2" t="s">
        <v>5524</v>
      </c>
      <c r="BIH1" s="2" t="s">
        <v>5525</v>
      </c>
      <c r="BII1" s="2" t="s">
        <v>5526</v>
      </c>
      <c r="BIJ1" s="2" t="s">
        <v>5527</v>
      </c>
      <c r="BIK1" s="2" t="s">
        <v>5528</v>
      </c>
      <c r="BIL1" s="2" t="s">
        <v>5529</v>
      </c>
      <c r="BIM1" s="2" t="s">
        <v>5530</v>
      </c>
      <c r="BIN1" s="2" t="s">
        <v>5531</v>
      </c>
      <c r="BIO1" s="2" t="s">
        <v>5532</v>
      </c>
      <c r="BIP1" s="2" t="s">
        <v>5533</v>
      </c>
      <c r="BIQ1" s="2" t="s">
        <v>5534</v>
      </c>
      <c r="BIR1" s="2" t="s">
        <v>5535</v>
      </c>
      <c r="BIS1" s="2" t="s">
        <v>5536</v>
      </c>
      <c r="BIT1" s="2" t="s">
        <v>5537</v>
      </c>
      <c r="BIU1" s="2" t="s">
        <v>5538</v>
      </c>
      <c r="BIV1" s="2" t="s">
        <v>5539</v>
      </c>
      <c r="BIW1" s="2" t="s">
        <v>5540</v>
      </c>
      <c r="BIX1" s="2" t="s">
        <v>5541</v>
      </c>
      <c r="BIY1" s="2" t="s">
        <v>5542</v>
      </c>
      <c r="BIZ1" s="2" t="s">
        <v>5543</v>
      </c>
      <c r="BJA1" s="2" t="s">
        <v>5544</v>
      </c>
      <c r="BJB1" s="2" t="s">
        <v>5545</v>
      </c>
      <c r="BJC1" s="2" t="s">
        <v>5546</v>
      </c>
      <c r="BJD1" s="2" t="s">
        <v>5547</v>
      </c>
      <c r="BJE1" s="2" t="s">
        <v>5548</v>
      </c>
      <c r="BJF1" s="2" t="s">
        <v>5549</v>
      </c>
      <c r="BJG1" s="2" t="s">
        <v>5550</v>
      </c>
      <c r="BJH1" s="2" t="s">
        <v>5551</v>
      </c>
      <c r="BJI1" s="2" t="s">
        <v>5552</v>
      </c>
      <c r="BJJ1" s="2" t="s">
        <v>5553</v>
      </c>
      <c r="BJK1" s="2" t="s">
        <v>5554</v>
      </c>
      <c r="BJL1" s="2" t="s">
        <v>5555</v>
      </c>
      <c r="BJM1" s="2" t="s">
        <v>5556</v>
      </c>
      <c r="BJN1" s="2" t="s">
        <v>5557</v>
      </c>
      <c r="BJO1" s="2" t="s">
        <v>5558</v>
      </c>
      <c r="BJP1" s="2" t="s">
        <v>5559</v>
      </c>
      <c r="BJQ1" s="2" t="s">
        <v>5560</v>
      </c>
      <c r="BJR1" s="2" t="s">
        <v>5561</v>
      </c>
      <c r="BJS1" s="2" t="s">
        <v>5562</v>
      </c>
      <c r="BJT1" s="2" t="s">
        <v>5563</v>
      </c>
      <c r="BJU1" s="2" t="s">
        <v>5564</v>
      </c>
      <c r="BJV1" s="2" t="s">
        <v>5565</v>
      </c>
      <c r="BJW1" s="2" t="s">
        <v>5566</v>
      </c>
      <c r="BJX1" s="2" t="s">
        <v>5567</v>
      </c>
      <c r="BJY1" s="2" t="s">
        <v>5568</v>
      </c>
      <c r="BJZ1" s="2" t="s">
        <v>5569</v>
      </c>
      <c r="BKA1" s="2" t="s">
        <v>5570</v>
      </c>
      <c r="BKB1" s="2" t="s">
        <v>5571</v>
      </c>
      <c r="BKC1" s="2" t="s">
        <v>5572</v>
      </c>
      <c r="BKD1" s="2" t="s">
        <v>5573</v>
      </c>
      <c r="BKE1" s="2" t="s">
        <v>5574</v>
      </c>
      <c r="BKF1" s="2" t="s">
        <v>5575</v>
      </c>
      <c r="BKG1" s="2" t="s">
        <v>5576</v>
      </c>
      <c r="BKH1" s="2" t="s">
        <v>5577</v>
      </c>
      <c r="BKI1" s="2" t="s">
        <v>5578</v>
      </c>
      <c r="BKJ1" s="2" t="s">
        <v>5579</v>
      </c>
      <c r="BKK1" s="2" t="s">
        <v>5580</v>
      </c>
      <c r="BKL1" s="2" t="s">
        <v>5581</v>
      </c>
      <c r="BKM1" s="2" t="s">
        <v>5582</v>
      </c>
      <c r="BKN1" s="2" t="s">
        <v>5583</v>
      </c>
      <c r="BKO1" s="2" t="s">
        <v>5584</v>
      </c>
      <c r="BKP1" s="2" t="s">
        <v>5585</v>
      </c>
      <c r="BKQ1" s="2" t="s">
        <v>5586</v>
      </c>
      <c r="BKR1" s="2" t="s">
        <v>5587</v>
      </c>
      <c r="BKS1" s="2" t="s">
        <v>5588</v>
      </c>
      <c r="BKT1" s="2" t="s">
        <v>5589</v>
      </c>
      <c r="BKU1" s="2" t="s">
        <v>5590</v>
      </c>
      <c r="BKV1" s="2" t="s">
        <v>5591</v>
      </c>
      <c r="BKW1" s="2" t="s">
        <v>5592</v>
      </c>
      <c r="BKX1" s="2" t="s">
        <v>5593</v>
      </c>
      <c r="BKY1" s="2" t="s">
        <v>5594</v>
      </c>
      <c r="BKZ1" s="2" t="s">
        <v>5595</v>
      </c>
      <c r="BLA1" s="2" t="s">
        <v>5596</v>
      </c>
      <c r="BLB1" s="2" t="s">
        <v>5597</v>
      </c>
      <c r="BLC1" s="2" t="s">
        <v>5598</v>
      </c>
      <c r="BLD1" s="2" t="s">
        <v>5599</v>
      </c>
      <c r="BLE1" s="2" t="s">
        <v>5600</v>
      </c>
      <c r="BLF1" s="2" t="s">
        <v>5601</v>
      </c>
      <c r="BLG1" s="2" t="s">
        <v>5602</v>
      </c>
      <c r="BLH1" s="2" t="s">
        <v>5603</v>
      </c>
      <c r="BLI1" s="2" t="s">
        <v>5604</v>
      </c>
      <c r="BLJ1" s="2" t="s">
        <v>5605</v>
      </c>
      <c r="BLK1" s="2" t="s">
        <v>5606</v>
      </c>
      <c r="BLL1" s="2" t="s">
        <v>5607</v>
      </c>
      <c r="BLM1" s="2" t="s">
        <v>5608</v>
      </c>
      <c r="BLN1" s="2" t="s">
        <v>5609</v>
      </c>
      <c r="BLO1" s="2" t="s">
        <v>5610</v>
      </c>
      <c r="BLP1" s="2" t="s">
        <v>5611</v>
      </c>
      <c r="BLQ1" s="2" t="s">
        <v>5612</v>
      </c>
      <c r="BLR1" s="2" t="s">
        <v>5613</v>
      </c>
      <c r="BLS1" s="2" t="s">
        <v>5614</v>
      </c>
      <c r="BLT1" s="2" t="s">
        <v>5615</v>
      </c>
      <c r="BLU1" s="2" t="s">
        <v>5616</v>
      </c>
      <c r="BLV1" s="2" t="s">
        <v>5617</v>
      </c>
      <c r="BLW1" s="2" t="s">
        <v>5618</v>
      </c>
      <c r="BLX1" s="2" t="s">
        <v>5619</v>
      </c>
      <c r="BLY1" s="2" t="s">
        <v>5620</v>
      </c>
      <c r="BLZ1" s="2" t="s">
        <v>5621</v>
      </c>
      <c r="BMA1" s="2" t="s">
        <v>5622</v>
      </c>
      <c r="BMB1" s="2" t="s">
        <v>5623</v>
      </c>
      <c r="BMC1" s="2" t="s">
        <v>5624</v>
      </c>
      <c r="BMD1" s="2" t="s">
        <v>5625</v>
      </c>
      <c r="BME1" s="2" t="s">
        <v>5626</v>
      </c>
      <c r="BMF1" s="2" t="s">
        <v>5627</v>
      </c>
      <c r="BMG1" s="2" t="s">
        <v>5628</v>
      </c>
      <c r="BMH1" s="2" t="s">
        <v>5629</v>
      </c>
      <c r="BMI1" s="2" t="s">
        <v>5630</v>
      </c>
      <c r="BMJ1" s="2" t="s">
        <v>5631</v>
      </c>
      <c r="BMK1" s="2" t="s">
        <v>5632</v>
      </c>
      <c r="BML1" s="2" t="s">
        <v>5633</v>
      </c>
      <c r="BMM1" s="2" t="s">
        <v>5634</v>
      </c>
      <c r="BMN1" s="2" t="s">
        <v>5635</v>
      </c>
      <c r="BMO1" s="2" t="s">
        <v>5636</v>
      </c>
      <c r="BMP1" s="2" t="s">
        <v>5637</v>
      </c>
      <c r="BMQ1" s="2" t="s">
        <v>5638</v>
      </c>
      <c r="BMR1" s="2" t="s">
        <v>5639</v>
      </c>
      <c r="BMS1" s="2" t="s">
        <v>5640</v>
      </c>
      <c r="BMT1" s="2" t="s">
        <v>5641</v>
      </c>
      <c r="BMU1" s="2" t="s">
        <v>5642</v>
      </c>
      <c r="BMV1" s="2" t="s">
        <v>5643</v>
      </c>
      <c r="BMW1" s="2" t="s">
        <v>5644</v>
      </c>
      <c r="BMX1" s="2" t="s">
        <v>5645</v>
      </c>
      <c r="BMY1" s="2" t="s">
        <v>5646</v>
      </c>
      <c r="BMZ1" s="2" t="s">
        <v>5647</v>
      </c>
      <c r="BNA1" s="2" t="s">
        <v>5648</v>
      </c>
      <c r="BNB1" s="2" t="s">
        <v>5649</v>
      </c>
      <c r="BNC1" s="2" t="s">
        <v>5650</v>
      </c>
      <c r="BND1" s="2" t="s">
        <v>5651</v>
      </c>
      <c r="BNE1" s="2" t="s">
        <v>5652</v>
      </c>
      <c r="BNF1" s="2" t="s">
        <v>5653</v>
      </c>
      <c r="BNG1" s="2" t="s">
        <v>5654</v>
      </c>
      <c r="BNH1" s="2" t="s">
        <v>5655</v>
      </c>
      <c r="BNI1" s="2" t="s">
        <v>5656</v>
      </c>
      <c r="BNJ1" s="2" t="s">
        <v>5657</v>
      </c>
      <c r="BNK1" s="2" t="s">
        <v>5658</v>
      </c>
      <c r="BNL1" s="2" t="s">
        <v>5659</v>
      </c>
      <c r="BNM1" s="2" t="s">
        <v>5660</v>
      </c>
      <c r="BNN1" s="2" t="s">
        <v>5661</v>
      </c>
      <c r="BNO1" s="2" t="s">
        <v>5662</v>
      </c>
      <c r="BNP1" s="2" t="s">
        <v>5663</v>
      </c>
      <c r="BNQ1" s="2" t="s">
        <v>5664</v>
      </c>
      <c r="BNR1" s="2" t="s">
        <v>5665</v>
      </c>
      <c r="BNS1" s="2" t="s">
        <v>5666</v>
      </c>
      <c r="BNT1" s="2" t="s">
        <v>5667</v>
      </c>
      <c r="BNU1" s="2" t="s">
        <v>5668</v>
      </c>
      <c r="BNV1" s="2" t="s">
        <v>5669</v>
      </c>
      <c r="BNW1" s="2" t="s">
        <v>5670</v>
      </c>
      <c r="BNX1" s="2" t="s">
        <v>5671</v>
      </c>
      <c r="BNY1" s="2" t="s">
        <v>5672</v>
      </c>
      <c r="BNZ1" s="2" t="s">
        <v>5673</v>
      </c>
      <c r="BOA1" s="2" t="s">
        <v>5674</v>
      </c>
      <c r="BOB1" s="2" t="s">
        <v>5675</v>
      </c>
      <c r="BOC1" s="2" t="s">
        <v>5676</v>
      </c>
      <c r="BOD1" s="2" t="s">
        <v>5677</v>
      </c>
      <c r="BOE1" s="2" t="s">
        <v>34</v>
      </c>
      <c r="BOF1" s="2" t="s">
        <v>5678</v>
      </c>
      <c r="BOG1" s="2" t="s">
        <v>5679</v>
      </c>
      <c r="BOH1" s="2" t="s">
        <v>5680</v>
      </c>
      <c r="BOI1" s="2" t="s">
        <v>32</v>
      </c>
      <c r="BOJ1" s="2" t="s">
        <v>5681</v>
      </c>
      <c r="BOK1" s="2" t="s">
        <v>5682</v>
      </c>
      <c r="BOL1" s="2" t="s">
        <v>5683</v>
      </c>
      <c r="BOM1" s="2" t="s">
        <v>5684</v>
      </c>
      <c r="BON1" s="2" t="s">
        <v>5685</v>
      </c>
      <c r="BOO1" s="2" t="s">
        <v>5686</v>
      </c>
      <c r="BOP1" s="2" t="s">
        <v>5687</v>
      </c>
      <c r="BOQ1" s="2" t="s">
        <v>5688</v>
      </c>
      <c r="BOR1" s="2" t="s">
        <v>5689</v>
      </c>
      <c r="BOS1" s="2" t="s">
        <v>5690</v>
      </c>
      <c r="BOT1" s="2" t="s">
        <v>0</v>
      </c>
      <c r="BOU1" s="2" t="s">
        <v>6</v>
      </c>
      <c r="BOV1" s="2" t="s">
        <v>8</v>
      </c>
      <c r="BOW1" s="2" t="s">
        <v>4</v>
      </c>
      <c r="BOX1" s="2" t="s">
        <v>36</v>
      </c>
    </row>
    <row r="2" ht="14.25" customHeight="1">
      <c r="A2" s="2" t="s">
        <v>5691</v>
      </c>
      <c r="B2" s="2" t="s">
        <v>5691</v>
      </c>
      <c r="C2" s="2" t="s">
        <v>5692</v>
      </c>
      <c r="BC2" s="2" t="s">
        <v>5693</v>
      </c>
      <c r="CY2" s="2" t="s">
        <v>5694</v>
      </c>
      <c r="DJ2" s="2">
        <v>540.0</v>
      </c>
      <c r="DK2" s="2" t="s">
        <v>41</v>
      </c>
      <c r="DL2" s="2">
        <v>720.0</v>
      </c>
      <c r="FI2" s="2" t="s">
        <v>41</v>
      </c>
      <c r="FM2" s="2" t="s">
        <v>5695</v>
      </c>
      <c r="BOE2" s="2">
        <v>28.0</v>
      </c>
      <c r="BOF2" s="2" t="s">
        <v>5696</v>
      </c>
      <c r="BOG2" s="2" t="s">
        <v>5697</v>
      </c>
      <c r="BOI2" s="2">
        <v>45.0</v>
      </c>
      <c r="BOK2" s="2">
        <v>12.0</v>
      </c>
      <c r="BOM2" s="2">
        <v>11.0</v>
      </c>
      <c r="BON2" s="2">
        <v>21.0</v>
      </c>
      <c r="BOQ2" s="2">
        <v>1.0</v>
      </c>
      <c r="BOR2" s="2" t="s">
        <v>5698</v>
      </c>
      <c r="BOS2" s="2" t="s">
        <v>39</v>
      </c>
      <c r="BOT2" s="2" t="s">
        <v>38</v>
      </c>
      <c r="BOU2" s="2" t="s">
        <v>40</v>
      </c>
      <c r="BOV2" s="2" t="s">
        <v>5699</v>
      </c>
      <c r="BOX2" s="2">
        <v>1.0</v>
      </c>
    </row>
    <row r="3" ht="14.25" customHeight="1">
      <c r="A3" s="2" t="s">
        <v>5691</v>
      </c>
      <c r="B3" s="2" t="s">
        <v>5691</v>
      </c>
      <c r="C3" s="2" t="s">
        <v>5692</v>
      </c>
      <c r="BC3" s="2" t="s">
        <v>5700</v>
      </c>
      <c r="CY3" s="2" t="s">
        <v>5701</v>
      </c>
      <c r="DJ3" s="2">
        <v>540.0</v>
      </c>
      <c r="DK3" s="2" t="s">
        <v>51</v>
      </c>
      <c r="DL3" s="2">
        <v>720.0</v>
      </c>
      <c r="FI3" s="2" t="s">
        <v>51</v>
      </c>
      <c r="FM3" s="2" t="s">
        <v>5702</v>
      </c>
      <c r="BOE3" s="2">
        <v>1.0</v>
      </c>
      <c r="BOF3" s="2" t="s">
        <v>5696</v>
      </c>
      <c r="BOG3" s="2" t="s">
        <v>5697</v>
      </c>
      <c r="BOI3" s="2">
        <v>0.0</v>
      </c>
      <c r="BOR3" s="2" t="s">
        <v>5703</v>
      </c>
      <c r="BOS3" s="2" t="s">
        <v>39</v>
      </c>
      <c r="BOT3" s="2" t="s">
        <v>49</v>
      </c>
      <c r="BOU3" s="2" t="s">
        <v>50</v>
      </c>
      <c r="BOV3" s="2" t="s">
        <v>5704</v>
      </c>
      <c r="BOX3" s="2">
        <v>0.0</v>
      </c>
    </row>
    <row r="4" ht="14.25" customHeight="1">
      <c r="A4" s="2" t="s">
        <v>5691</v>
      </c>
      <c r="B4" s="2" t="s">
        <v>5691</v>
      </c>
      <c r="C4" s="2" t="s">
        <v>5705</v>
      </c>
      <c r="BC4" s="2" t="s">
        <v>5706</v>
      </c>
      <c r="CY4" s="2" t="s">
        <v>5707</v>
      </c>
      <c r="DJ4" s="2">
        <v>540.0</v>
      </c>
      <c r="DK4" s="2" t="s">
        <v>282</v>
      </c>
      <c r="DL4" s="2">
        <v>720.0</v>
      </c>
      <c r="FI4" s="2" t="s">
        <v>282</v>
      </c>
      <c r="FM4" s="2" t="s">
        <v>5708</v>
      </c>
      <c r="BOE4" s="2">
        <v>105.0</v>
      </c>
      <c r="BOF4" s="2" t="s">
        <v>5696</v>
      </c>
      <c r="BOG4" s="2" t="s">
        <v>5697</v>
      </c>
      <c r="BOI4" s="2">
        <v>92.0</v>
      </c>
      <c r="BOL4" s="2">
        <v>1.0</v>
      </c>
      <c r="BOM4" s="2">
        <v>3.0</v>
      </c>
      <c r="BON4" s="2">
        <v>82.0</v>
      </c>
      <c r="BOQ4" s="2">
        <v>6.0</v>
      </c>
      <c r="BOR4" s="2" t="s">
        <v>5709</v>
      </c>
      <c r="BOS4" s="2" t="s">
        <v>280</v>
      </c>
      <c r="BOT4" s="2" t="s">
        <v>279</v>
      </c>
      <c r="BOU4" s="2" t="s">
        <v>281</v>
      </c>
      <c r="BOV4" s="2" t="s">
        <v>5710</v>
      </c>
      <c r="BOX4" s="2">
        <v>1.0</v>
      </c>
    </row>
    <row r="5" ht="14.25" customHeight="1">
      <c r="BOE5" s="2">
        <v>1.0</v>
      </c>
      <c r="BOF5" s="2" t="s">
        <v>5696</v>
      </c>
      <c r="BOG5" s="2" t="s">
        <v>5697</v>
      </c>
      <c r="BOI5" s="2">
        <v>0.0</v>
      </c>
      <c r="BOJ5" s="2" t="s">
        <v>5711</v>
      </c>
      <c r="BOR5" s="2" t="s">
        <v>5712</v>
      </c>
      <c r="BOS5" s="2" t="s">
        <v>97</v>
      </c>
      <c r="BOT5" s="2" t="s">
        <v>258</v>
      </c>
      <c r="BOU5" s="2" t="s">
        <v>259</v>
      </c>
      <c r="BOV5" s="2" t="s">
        <v>5713</v>
      </c>
      <c r="BOX5" s="2">
        <v>0.0</v>
      </c>
    </row>
    <row r="6" ht="14.25" customHeight="1">
      <c r="CV6" s="2" t="s">
        <v>5714</v>
      </c>
      <c r="FM6" s="2" t="s">
        <v>5715</v>
      </c>
      <c r="KF6" s="2" t="s">
        <v>5691</v>
      </c>
      <c r="KG6" s="2" t="s">
        <v>5691</v>
      </c>
      <c r="MH6" s="2" t="s">
        <v>5716</v>
      </c>
      <c r="MO6" s="2">
        <v>590.0</v>
      </c>
      <c r="MP6" s="2" t="s">
        <v>5717</v>
      </c>
      <c r="MQ6" s="2">
        <v>442.0</v>
      </c>
      <c r="NK6" s="2" t="s">
        <v>5718</v>
      </c>
      <c r="OD6" s="2" t="s">
        <v>5719</v>
      </c>
      <c r="OI6" s="2" t="s">
        <v>5720</v>
      </c>
      <c r="OK6" s="2" t="s">
        <v>5721</v>
      </c>
      <c r="QN6" s="2" t="s">
        <v>5717</v>
      </c>
      <c r="VK6" s="2" t="s">
        <v>5691</v>
      </c>
      <c r="VL6" s="2" t="s">
        <v>5691</v>
      </c>
      <c r="XM6" s="2" t="s">
        <v>5722</v>
      </c>
      <c r="XT6" s="2">
        <v>442.0</v>
      </c>
      <c r="XU6" s="2" t="s">
        <v>5723</v>
      </c>
      <c r="XV6" s="2">
        <v>590.0</v>
      </c>
      <c r="YP6" s="2" t="s">
        <v>5718</v>
      </c>
      <c r="ZI6" s="2" t="s">
        <v>5701</v>
      </c>
      <c r="ZN6" s="2" t="s">
        <v>5720</v>
      </c>
      <c r="ZP6" s="2" t="s">
        <v>5721</v>
      </c>
      <c r="ABS6" s="2" t="s">
        <v>5723</v>
      </c>
      <c r="AGP6" s="2" t="s">
        <v>5691</v>
      </c>
      <c r="AGQ6" s="2" t="s">
        <v>5691</v>
      </c>
      <c r="AIR6" s="2" t="s">
        <v>5724</v>
      </c>
      <c r="AIY6" s="2">
        <v>442.0</v>
      </c>
      <c r="AIZ6" s="2" t="s">
        <v>5725</v>
      </c>
      <c r="AJA6" s="2">
        <v>590.0</v>
      </c>
      <c r="AJU6" s="2" t="s">
        <v>5718</v>
      </c>
      <c r="AKN6" s="2" t="s">
        <v>5726</v>
      </c>
      <c r="AKS6" s="2" t="s">
        <v>5720</v>
      </c>
      <c r="AKU6" s="2" t="s">
        <v>5721</v>
      </c>
      <c r="AMX6" s="2" t="s">
        <v>5725</v>
      </c>
      <c r="ARU6" s="2" t="s">
        <v>5727</v>
      </c>
      <c r="ARV6" s="2" t="s">
        <v>5727</v>
      </c>
      <c r="ATW6" s="2" t="s">
        <v>5728</v>
      </c>
      <c r="AUD6" s="2">
        <v>590.0</v>
      </c>
      <c r="AUE6" s="2" t="s">
        <v>5729</v>
      </c>
      <c r="AUF6" s="2">
        <v>332.0</v>
      </c>
      <c r="AUZ6" s="2" t="s">
        <v>5730</v>
      </c>
      <c r="AVX6" s="2" t="s">
        <v>5720</v>
      </c>
      <c r="AVZ6" s="2" t="s">
        <v>5721</v>
      </c>
      <c r="AYC6" s="2" t="s">
        <v>5729</v>
      </c>
      <c r="AYM6" s="2" t="s">
        <v>5731</v>
      </c>
      <c r="AYN6" s="2" t="s">
        <v>5732</v>
      </c>
      <c r="AYO6" s="2" t="s">
        <v>5733</v>
      </c>
      <c r="AYQ6" s="2" t="s">
        <v>5734</v>
      </c>
      <c r="AYS6" s="2" t="s">
        <v>5735</v>
      </c>
      <c r="AYT6" s="2" t="s">
        <v>5736</v>
      </c>
      <c r="AYY6" s="2" t="s">
        <v>5737</v>
      </c>
      <c r="AYZ6" s="2" t="s">
        <v>5738</v>
      </c>
      <c r="AZA6" s="2" t="s">
        <v>5730</v>
      </c>
      <c r="AZB6" s="2" t="s">
        <v>5730</v>
      </c>
      <c r="AZF6" s="2" t="s">
        <v>5739</v>
      </c>
      <c r="AZG6" s="2" t="s">
        <v>5734</v>
      </c>
      <c r="AZH6" s="2" t="s">
        <v>5739</v>
      </c>
      <c r="AZI6" s="2" t="s">
        <v>5740</v>
      </c>
      <c r="AZJ6" s="2" t="s">
        <v>5741</v>
      </c>
      <c r="AZK6" s="2" t="s">
        <v>5742</v>
      </c>
      <c r="AZL6" s="2" t="s">
        <v>5743</v>
      </c>
      <c r="AZN6" s="2">
        <v>1920.0</v>
      </c>
      <c r="AZO6" s="2" t="s">
        <v>5728</v>
      </c>
      <c r="AZV6" s="2" t="s">
        <v>5718</v>
      </c>
      <c r="AZW6" s="2" t="s">
        <v>5718</v>
      </c>
      <c r="AZX6" s="2" t="s">
        <v>5718</v>
      </c>
      <c r="AZY6" s="2" t="s">
        <v>5718</v>
      </c>
      <c r="AZZ6" s="2" t="s">
        <v>5718</v>
      </c>
      <c r="BAA6" s="2" t="s">
        <v>5718</v>
      </c>
      <c r="BAB6" s="2" t="s">
        <v>5718</v>
      </c>
      <c r="BAC6" s="2" t="s">
        <v>5730</v>
      </c>
      <c r="BAD6" s="2" t="s">
        <v>5718</v>
      </c>
      <c r="BAE6" s="2" t="s">
        <v>5718</v>
      </c>
      <c r="BAF6" s="2" t="s">
        <v>5718</v>
      </c>
      <c r="BAG6" s="2" t="s">
        <v>5730</v>
      </c>
      <c r="BAH6" s="2" t="s">
        <v>5718</v>
      </c>
      <c r="BAK6" s="2" t="s">
        <v>5718</v>
      </c>
      <c r="BAL6" s="2">
        <v>5.0</v>
      </c>
      <c r="BAN6" s="2" t="s">
        <v>5720</v>
      </c>
      <c r="BAO6" s="2" t="s">
        <v>5720</v>
      </c>
      <c r="BAP6" s="2" t="s">
        <v>5730</v>
      </c>
      <c r="BAQ6" s="2" t="s">
        <v>5721</v>
      </c>
      <c r="BAS6" s="2" t="s">
        <v>5744</v>
      </c>
      <c r="BAT6" s="2">
        <v>18800.0</v>
      </c>
      <c r="BAU6" s="2" t="s">
        <v>5745</v>
      </c>
      <c r="BAW6" s="2" t="s">
        <v>5746</v>
      </c>
      <c r="BAX6" s="2" t="s">
        <v>5747</v>
      </c>
      <c r="BBB6" s="2" t="s">
        <v>5748</v>
      </c>
      <c r="BBD6" s="2" t="s">
        <v>5744</v>
      </c>
      <c r="BBG6" s="2" t="s">
        <v>5749</v>
      </c>
      <c r="BBH6" s="2" t="s">
        <v>5750</v>
      </c>
      <c r="BBI6" s="2" t="s">
        <v>5751</v>
      </c>
      <c r="BBJ6" s="2" t="s">
        <v>5728</v>
      </c>
      <c r="BBK6" s="2" t="s">
        <v>5718</v>
      </c>
      <c r="BBL6" s="2">
        <v>0.0</v>
      </c>
      <c r="BBM6" s="2">
        <v>0.0</v>
      </c>
      <c r="BBO6" s="2">
        <v>0.0</v>
      </c>
      <c r="BBP6" s="2">
        <v>0.0</v>
      </c>
      <c r="BBQ6" s="2">
        <v>0.0</v>
      </c>
      <c r="BBR6" s="2" t="s">
        <v>5752</v>
      </c>
      <c r="BBS6" s="2" t="s">
        <v>5753</v>
      </c>
      <c r="BBT6" s="2" t="s">
        <v>5754</v>
      </c>
      <c r="BBU6" s="2" t="s">
        <v>5755</v>
      </c>
      <c r="BBV6" s="2" t="s">
        <v>5756</v>
      </c>
      <c r="BBW6" s="2" t="s">
        <v>5754</v>
      </c>
      <c r="BBY6" s="2" t="s">
        <v>5718</v>
      </c>
      <c r="BBZ6" s="2" t="s">
        <v>5757</v>
      </c>
      <c r="BCA6" s="2" t="s">
        <v>5758</v>
      </c>
      <c r="BCB6" s="2">
        <v>1080.0</v>
      </c>
      <c r="BCZ6" s="2" t="s">
        <v>5691</v>
      </c>
      <c r="BDA6" s="2" t="s">
        <v>5691</v>
      </c>
      <c r="BFB6" s="2" t="s">
        <v>5759</v>
      </c>
      <c r="BFI6" s="2">
        <v>454.0</v>
      </c>
      <c r="BFJ6" s="2" t="s">
        <v>5760</v>
      </c>
      <c r="BFK6" s="2">
        <v>590.0</v>
      </c>
      <c r="BGE6" s="2" t="s">
        <v>5718</v>
      </c>
      <c r="BGX6" s="2" t="s">
        <v>5761</v>
      </c>
      <c r="BHC6" s="2" t="s">
        <v>5720</v>
      </c>
      <c r="BHE6" s="2" t="s">
        <v>5721</v>
      </c>
      <c r="BJH6" s="2" t="s">
        <v>5760</v>
      </c>
      <c r="BOE6" s="2">
        <v>0.0</v>
      </c>
      <c r="BOF6" s="2" t="s">
        <v>5696</v>
      </c>
      <c r="BOG6" s="2" t="s">
        <v>5697</v>
      </c>
      <c r="BOH6" s="2" t="s">
        <v>5730</v>
      </c>
      <c r="BOI6" s="2">
        <v>0.0</v>
      </c>
      <c r="BOR6" s="2" t="s">
        <v>5721</v>
      </c>
      <c r="BOS6" s="2" t="s">
        <v>53</v>
      </c>
      <c r="BOT6" s="2" t="s">
        <v>52</v>
      </c>
      <c r="BOU6" s="2" t="s">
        <v>54</v>
      </c>
      <c r="BOV6" s="2" t="s">
        <v>5762</v>
      </c>
      <c r="BOX6" s="2">
        <v>0.0</v>
      </c>
    </row>
    <row r="7" ht="14.25" customHeight="1">
      <c r="CV7" s="2" t="s">
        <v>5763</v>
      </c>
      <c r="FM7" s="2" t="s">
        <v>5764</v>
      </c>
      <c r="KF7" s="2" t="s">
        <v>5691</v>
      </c>
      <c r="KG7" s="2" t="s">
        <v>5691</v>
      </c>
      <c r="MH7" s="2" t="s">
        <v>5765</v>
      </c>
      <c r="MO7" s="2">
        <v>590.0</v>
      </c>
      <c r="MP7" s="2" t="s">
        <v>5766</v>
      </c>
      <c r="MQ7" s="2">
        <v>332.0</v>
      </c>
      <c r="NK7" s="2" t="s">
        <v>5718</v>
      </c>
      <c r="OD7" s="2" t="s">
        <v>5767</v>
      </c>
      <c r="OI7" s="2" t="s">
        <v>5720</v>
      </c>
      <c r="OK7" s="2" t="s">
        <v>5768</v>
      </c>
      <c r="QN7" s="2" t="s">
        <v>5766</v>
      </c>
      <c r="VK7" s="2" t="s">
        <v>5691</v>
      </c>
      <c r="VL7" s="2" t="s">
        <v>5691</v>
      </c>
      <c r="XM7" s="2" t="s">
        <v>5769</v>
      </c>
      <c r="XT7" s="2">
        <v>590.0</v>
      </c>
      <c r="XU7" s="2" t="s">
        <v>5770</v>
      </c>
      <c r="XV7" s="2">
        <v>272.0</v>
      </c>
      <c r="YP7" s="2" t="s">
        <v>5718</v>
      </c>
      <c r="ZI7" s="2" t="s">
        <v>5771</v>
      </c>
      <c r="ZN7" s="2" t="s">
        <v>5720</v>
      </c>
      <c r="ZP7" s="2" t="s">
        <v>5768</v>
      </c>
      <c r="ABS7" s="2" t="s">
        <v>5770</v>
      </c>
      <c r="AGP7" s="2" t="s">
        <v>5691</v>
      </c>
      <c r="AGQ7" s="2" t="s">
        <v>5691</v>
      </c>
      <c r="AIR7" s="2" t="s">
        <v>5772</v>
      </c>
      <c r="AIY7" s="2">
        <v>590.0</v>
      </c>
      <c r="AIZ7" s="2" t="s">
        <v>5773</v>
      </c>
      <c r="AJA7" s="2">
        <v>272.0</v>
      </c>
      <c r="AJU7" s="2" t="s">
        <v>5718</v>
      </c>
      <c r="AKN7" s="2" t="s">
        <v>5694</v>
      </c>
      <c r="AKS7" s="2" t="s">
        <v>5720</v>
      </c>
      <c r="AKU7" s="2" t="s">
        <v>5768</v>
      </c>
      <c r="AMX7" s="2" t="s">
        <v>5773</v>
      </c>
      <c r="ARU7" s="2" t="s">
        <v>5691</v>
      </c>
      <c r="ARV7" s="2" t="s">
        <v>5691</v>
      </c>
      <c r="ATW7" s="2" t="s">
        <v>5774</v>
      </c>
      <c r="AUD7" s="2">
        <v>590.0</v>
      </c>
      <c r="AUE7" s="2" t="s">
        <v>5775</v>
      </c>
      <c r="AUF7" s="2">
        <v>272.0</v>
      </c>
      <c r="AUZ7" s="2" t="s">
        <v>5718</v>
      </c>
      <c r="AVS7" s="2" t="s">
        <v>5776</v>
      </c>
      <c r="AVX7" s="2" t="s">
        <v>5720</v>
      </c>
      <c r="AVZ7" s="2" t="s">
        <v>5768</v>
      </c>
      <c r="AYC7" s="2" t="s">
        <v>5775</v>
      </c>
      <c r="BCZ7" s="2" t="s">
        <v>5691</v>
      </c>
      <c r="BDA7" s="2" t="s">
        <v>5691</v>
      </c>
      <c r="BFB7" s="2" t="s">
        <v>5777</v>
      </c>
      <c r="BFI7" s="2">
        <v>590.0</v>
      </c>
      <c r="BFJ7" s="2" t="s">
        <v>5778</v>
      </c>
      <c r="BFK7" s="2">
        <v>272.0</v>
      </c>
      <c r="BGE7" s="2" t="s">
        <v>5718</v>
      </c>
      <c r="BGX7" s="2" t="s">
        <v>5779</v>
      </c>
      <c r="BHC7" s="2" t="s">
        <v>5720</v>
      </c>
      <c r="BHE7" s="2" t="s">
        <v>5768</v>
      </c>
      <c r="BJH7" s="2" t="s">
        <v>5778</v>
      </c>
      <c r="BOE7" s="2">
        <v>101.0</v>
      </c>
      <c r="BOF7" s="2" t="s">
        <v>5696</v>
      </c>
      <c r="BOG7" s="2" t="s">
        <v>5697</v>
      </c>
      <c r="BOI7" s="2">
        <v>151.0</v>
      </c>
      <c r="BOK7" s="2">
        <v>2.0</v>
      </c>
      <c r="BOM7" s="2">
        <v>13.0</v>
      </c>
      <c r="BON7" s="2">
        <v>132.0</v>
      </c>
      <c r="BOO7" s="2">
        <v>1.0</v>
      </c>
      <c r="BOQ7" s="2">
        <v>3.0</v>
      </c>
      <c r="BOR7" s="2" t="s">
        <v>5768</v>
      </c>
      <c r="BOS7" s="2" t="s">
        <v>132</v>
      </c>
      <c r="BOT7" s="2" t="s">
        <v>131</v>
      </c>
      <c r="BOU7" s="2" t="s">
        <v>133</v>
      </c>
      <c r="BOV7" s="2" t="s">
        <v>5780</v>
      </c>
      <c r="BOX7" s="2">
        <v>2.0</v>
      </c>
    </row>
    <row r="8" ht="14.25" customHeight="1">
      <c r="CV8" s="2" t="s">
        <v>5781</v>
      </c>
      <c r="FM8" s="2" t="s">
        <v>5782</v>
      </c>
      <c r="KF8" s="2" t="s">
        <v>5691</v>
      </c>
      <c r="KG8" s="2" t="s">
        <v>5691</v>
      </c>
      <c r="MH8" s="2" t="s">
        <v>5783</v>
      </c>
      <c r="MO8" s="2">
        <v>443.0</v>
      </c>
      <c r="MP8" s="2" t="s">
        <v>5784</v>
      </c>
      <c r="MQ8" s="2">
        <v>590.0</v>
      </c>
      <c r="NK8" s="2" t="s">
        <v>5718</v>
      </c>
      <c r="OD8" s="2" t="s">
        <v>5785</v>
      </c>
      <c r="OI8" s="2" t="s">
        <v>5720</v>
      </c>
      <c r="OK8" s="2" t="s">
        <v>5786</v>
      </c>
      <c r="QN8" s="2" t="s">
        <v>5784</v>
      </c>
      <c r="VK8" s="2" t="s">
        <v>5691</v>
      </c>
      <c r="VL8" s="2" t="s">
        <v>5691</v>
      </c>
      <c r="XM8" s="2" t="s">
        <v>5787</v>
      </c>
      <c r="XT8" s="2">
        <v>590.0</v>
      </c>
      <c r="XU8" s="2" t="s">
        <v>5788</v>
      </c>
      <c r="XV8" s="2">
        <v>380.0</v>
      </c>
      <c r="YP8" s="2" t="s">
        <v>5718</v>
      </c>
      <c r="ZI8" s="2" t="s">
        <v>5789</v>
      </c>
      <c r="ZN8" s="2" t="s">
        <v>5720</v>
      </c>
      <c r="ZP8" s="2" t="s">
        <v>5786</v>
      </c>
      <c r="ABS8" s="2" t="s">
        <v>5788</v>
      </c>
      <c r="BOE8" s="2">
        <v>35.0</v>
      </c>
      <c r="BOF8" s="2" t="s">
        <v>5696</v>
      </c>
      <c r="BOG8" s="2" t="s">
        <v>5697</v>
      </c>
      <c r="BOI8" s="2">
        <v>73.0</v>
      </c>
      <c r="BON8" s="2">
        <v>71.0</v>
      </c>
      <c r="BOQ8" s="2">
        <v>2.0</v>
      </c>
      <c r="BOR8" s="2" t="s">
        <v>5786</v>
      </c>
      <c r="BOS8" s="2" t="s">
        <v>160</v>
      </c>
      <c r="BOT8" s="2" t="s">
        <v>159</v>
      </c>
      <c r="BOU8" s="2" t="s">
        <v>161</v>
      </c>
      <c r="BOV8" s="2" t="s">
        <v>5790</v>
      </c>
      <c r="BOX8" s="2">
        <v>1.0</v>
      </c>
    </row>
    <row r="9" ht="14.25" customHeight="1">
      <c r="A9" s="2" t="s">
        <v>5691</v>
      </c>
      <c r="B9" s="2" t="s">
        <v>5691</v>
      </c>
      <c r="C9" s="2" t="s">
        <v>5791</v>
      </c>
      <c r="BC9" s="2" t="s">
        <v>5792</v>
      </c>
      <c r="CY9" s="2" t="s">
        <v>5793</v>
      </c>
      <c r="DJ9" s="2">
        <v>720.0</v>
      </c>
      <c r="DK9" s="2" t="s">
        <v>64</v>
      </c>
      <c r="DL9" s="2">
        <v>506.0</v>
      </c>
      <c r="FI9" s="2" t="s">
        <v>64</v>
      </c>
      <c r="FM9" s="2" t="s">
        <v>5794</v>
      </c>
      <c r="BOE9" s="2">
        <v>0.0</v>
      </c>
      <c r="BOF9" s="2" t="s">
        <v>5696</v>
      </c>
      <c r="BOG9" s="2" t="s">
        <v>5697</v>
      </c>
      <c r="BOI9" s="2">
        <v>2.0</v>
      </c>
      <c r="BON9" s="2">
        <v>2.0</v>
      </c>
      <c r="BOR9" s="2" t="s">
        <v>5795</v>
      </c>
      <c r="BOS9" s="2" t="s">
        <v>62</v>
      </c>
      <c r="BOT9" s="2" t="s">
        <v>61</v>
      </c>
      <c r="BOU9" s="2" t="s">
        <v>63</v>
      </c>
      <c r="BOV9" s="2" t="s">
        <v>5796</v>
      </c>
      <c r="BOX9" s="2">
        <v>0.0</v>
      </c>
    </row>
    <row r="10" ht="14.25" customHeight="1">
      <c r="B10" s="2" t="s">
        <v>5727</v>
      </c>
      <c r="E10" s="2" t="s">
        <v>5734</v>
      </c>
      <c r="G10" s="2" t="s">
        <v>5735</v>
      </c>
      <c r="H10" s="2" t="s">
        <v>5736</v>
      </c>
      <c r="I10" s="2" t="s">
        <v>5718</v>
      </c>
      <c r="N10" s="2" t="s">
        <v>68</v>
      </c>
      <c r="O10" s="2" t="s">
        <v>5797</v>
      </c>
      <c r="Q10" s="2" t="s">
        <v>5730</v>
      </c>
      <c r="R10" s="2" t="s">
        <v>5730</v>
      </c>
      <c r="S10" s="2" t="s">
        <v>5730</v>
      </c>
      <c r="T10" s="2" t="s">
        <v>5798</v>
      </c>
      <c r="AC10" s="2" t="s">
        <v>5739</v>
      </c>
      <c r="AE10" s="2" t="s">
        <v>5734</v>
      </c>
      <c r="AF10" s="2" t="s">
        <v>5739</v>
      </c>
      <c r="AH10" s="2" t="s">
        <v>5799</v>
      </c>
      <c r="AI10" s="2" t="s">
        <v>5800</v>
      </c>
      <c r="AJ10" s="2" t="s">
        <v>5801</v>
      </c>
      <c r="AM10" s="2" t="s">
        <v>5743</v>
      </c>
      <c r="AO10" s="2" t="s">
        <v>5802</v>
      </c>
      <c r="AP10" s="2" t="s">
        <v>5803</v>
      </c>
      <c r="AQ10" s="2" t="s">
        <v>5730</v>
      </c>
      <c r="AR10" s="2" t="s">
        <v>5804</v>
      </c>
      <c r="AS10" s="2" t="s">
        <v>5727</v>
      </c>
      <c r="AT10" s="2" t="s">
        <v>5727</v>
      </c>
      <c r="AU10" s="2" t="s">
        <v>5805</v>
      </c>
      <c r="AV10" s="2" t="s">
        <v>5806</v>
      </c>
      <c r="AW10" s="2" t="s">
        <v>5805</v>
      </c>
      <c r="AX10" s="2" t="s">
        <v>5807</v>
      </c>
      <c r="AY10" s="2" t="s">
        <v>5808</v>
      </c>
      <c r="BB10" s="2">
        <v>720.0</v>
      </c>
      <c r="BC10" s="2" t="s">
        <v>5805</v>
      </c>
      <c r="BK10" s="2" t="s">
        <v>5809</v>
      </c>
      <c r="BN10" s="2" t="s">
        <v>5810</v>
      </c>
      <c r="BO10" s="2" t="s">
        <v>5811</v>
      </c>
      <c r="BP10" s="2" t="s">
        <v>5807</v>
      </c>
      <c r="BQ10" s="2" t="s">
        <v>5808</v>
      </c>
      <c r="BR10" s="2" t="s">
        <v>5805</v>
      </c>
      <c r="BS10" s="2" t="s">
        <v>5718</v>
      </c>
      <c r="BT10" s="2" t="s">
        <v>5718</v>
      </c>
      <c r="BU10" s="2" t="s">
        <v>5718</v>
      </c>
      <c r="BV10" s="2" t="s">
        <v>5718</v>
      </c>
      <c r="BW10" s="2" t="s">
        <v>5718</v>
      </c>
      <c r="BX10" s="2" t="s">
        <v>5718</v>
      </c>
      <c r="BY10" s="2" t="s">
        <v>5718</v>
      </c>
      <c r="BZ10" s="2" t="s">
        <v>5718</v>
      </c>
      <c r="CA10" s="2" t="s">
        <v>5718</v>
      </c>
      <c r="CB10" s="2" t="s">
        <v>5718</v>
      </c>
      <c r="CC10" s="2" t="s">
        <v>5718</v>
      </c>
      <c r="CD10" s="2" t="s">
        <v>5718</v>
      </c>
      <c r="CE10" s="2" t="s">
        <v>5718</v>
      </c>
      <c r="CG10" s="2" t="s">
        <v>5718</v>
      </c>
      <c r="CH10" s="2" t="s">
        <v>5718</v>
      </c>
      <c r="CI10" s="2" t="s">
        <v>5718</v>
      </c>
      <c r="CJ10" s="2" t="s">
        <v>5730</v>
      </c>
      <c r="CK10" s="2" t="s">
        <v>5718</v>
      </c>
      <c r="CP10" s="2">
        <v>0.0</v>
      </c>
      <c r="CR10" s="2" t="s">
        <v>5718</v>
      </c>
      <c r="CT10" s="2">
        <v>0.0</v>
      </c>
      <c r="CU10" s="2" t="s">
        <v>708</v>
      </c>
      <c r="CZ10" s="2">
        <v>720.0</v>
      </c>
      <c r="DA10" s="2" t="s">
        <v>5812</v>
      </c>
      <c r="DB10" s="2">
        <v>1088.0</v>
      </c>
      <c r="DC10" s="2" t="s">
        <v>5720</v>
      </c>
      <c r="DD10" s="2" t="s">
        <v>5720</v>
      </c>
      <c r="DE10" s="2" t="s">
        <v>5730</v>
      </c>
      <c r="DF10" s="2" t="s">
        <v>5813</v>
      </c>
      <c r="DH10" s="2" t="s">
        <v>5806</v>
      </c>
      <c r="DM10" s="2">
        <v>164628.0</v>
      </c>
      <c r="DN10" s="2" t="s">
        <v>5814</v>
      </c>
      <c r="DP10" s="2" t="s">
        <v>5815</v>
      </c>
      <c r="DQ10" s="2" t="s">
        <v>5816</v>
      </c>
      <c r="DS10" s="2">
        <v>1.778397355E9</v>
      </c>
      <c r="DT10" s="2" t="s">
        <v>5817</v>
      </c>
      <c r="DU10" s="2" t="s">
        <v>5696</v>
      </c>
      <c r="FI10" s="2" t="s">
        <v>5818</v>
      </c>
      <c r="FJ10" s="2" t="s">
        <v>5818</v>
      </c>
      <c r="FM10" s="2" t="s">
        <v>5806</v>
      </c>
      <c r="FN10" s="2" t="s">
        <v>5805</v>
      </c>
      <c r="FR10" s="2" t="s">
        <v>5819</v>
      </c>
      <c r="JK10" s="2" t="s">
        <v>5749</v>
      </c>
      <c r="JL10" s="2" t="s">
        <v>5750</v>
      </c>
      <c r="JM10" s="2" t="s">
        <v>5751</v>
      </c>
      <c r="JN10" s="2" t="s">
        <v>5805</v>
      </c>
      <c r="JO10" s="2" t="s">
        <v>5718</v>
      </c>
      <c r="JP10" s="2">
        <v>0.0</v>
      </c>
      <c r="JQ10" s="2">
        <v>0.0</v>
      </c>
      <c r="JR10" s="2">
        <v>0.0</v>
      </c>
      <c r="JS10" s="2">
        <v>0.0</v>
      </c>
      <c r="JT10" s="2">
        <v>0.0</v>
      </c>
      <c r="JU10" s="2" t="s">
        <v>5752</v>
      </c>
      <c r="JV10" s="2" t="s">
        <v>5753</v>
      </c>
      <c r="JW10" s="2" t="s">
        <v>5754</v>
      </c>
      <c r="JX10" s="2" t="s">
        <v>5755</v>
      </c>
      <c r="JY10" s="2" t="s">
        <v>5756</v>
      </c>
      <c r="JZ10" s="2" t="s">
        <v>5754</v>
      </c>
      <c r="KB10" s="2" t="s">
        <v>5718</v>
      </c>
      <c r="KC10" s="2" t="s">
        <v>5757</v>
      </c>
      <c r="KD10" s="2" t="s">
        <v>5758</v>
      </c>
      <c r="KE10" s="2">
        <v>1088.0</v>
      </c>
      <c r="BOE10" s="2">
        <v>0.0</v>
      </c>
      <c r="BOF10" s="2" t="s">
        <v>5696</v>
      </c>
      <c r="BOG10" s="2" t="s">
        <v>5697</v>
      </c>
      <c r="BOH10" s="2" t="s">
        <v>5730</v>
      </c>
      <c r="BOI10" s="2">
        <v>0.0</v>
      </c>
      <c r="BOJ10" s="2" t="s">
        <v>5820</v>
      </c>
      <c r="BOR10" s="2" t="s">
        <v>5813</v>
      </c>
      <c r="BOS10" s="2" t="s">
        <v>66</v>
      </c>
      <c r="BOT10" s="2" t="s">
        <v>65</v>
      </c>
      <c r="BOU10" s="2" t="s">
        <v>67</v>
      </c>
      <c r="BOV10" s="2" t="s">
        <v>5821</v>
      </c>
      <c r="BOX10" s="2">
        <v>0.0</v>
      </c>
    </row>
    <row r="11" ht="14.25" customHeight="1">
      <c r="B11" s="2" t="s">
        <v>5727</v>
      </c>
      <c r="E11" s="2" t="s">
        <v>5734</v>
      </c>
      <c r="G11" s="2" t="s">
        <v>5735</v>
      </c>
      <c r="H11" s="2" t="s">
        <v>5736</v>
      </c>
      <c r="I11" s="2" t="s">
        <v>5718</v>
      </c>
      <c r="N11" s="2" t="s">
        <v>73</v>
      </c>
      <c r="O11" s="2" t="s">
        <v>5822</v>
      </c>
      <c r="Q11" s="2" t="s">
        <v>5730</v>
      </c>
      <c r="R11" s="2" t="s">
        <v>5730</v>
      </c>
      <c r="S11" s="2" t="s">
        <v>5730</v>
      </c>
      <c r="T11" s="2" t="s">
        <v>5823</v>
      </c>
      <c r="AC11" s="2" t="s">
        <v>5739</v>
      </c>
      <c r="AE11" s="2" t="s">
        <v>5734</v>
      </c>
      <c r="AF11" s="2" t="s">
        <v>5739</v>
      </c>
      <c r="AH11" s="2" t="s">
        <v>5824</v>
      </c>
      <c r="AI11" s="2" t="s">
        <v>5825</v>
      </c>
      <c r="AJ11" s="2" t="s">
        <v>5826</v>
      </c>
      <c r="AM11" s="2" t="s">
        <v>5743</v>
      </c>
      <c r="AO11" s="2" t="s">
        <v>5802</v>
      </c>
      <c r="AP11" s="2" t="s">
        <v>5803</v>
      </c>
      <c r="AQ11" s="2" t="s">
        <v>5730</v>
      </c>
      <c r="AR11" s="2" t="s">
        <v>5827</v>
      </c>
      <c r="AS11" s="2" t="s">
        <v>5727</v>
      </c>
      <c r="AT11" s="2" t="s">
        <v>5727</v>
      </c>
      <c r="AU11" s="2" t="s">
        <v>5828</v>
      </c>
      <c r="AV11" s="2" t="s">
        <v>5829</v>
      </c>
      <c r="AW11" s="2" t="s">
        <v>5828</v>
      </c>
      <c r="AX11" s="2" t="s">
        <v>5807</v>
      </c>
      <c r="AY11" s="2" t="s">
        <v>5808</v>
      </c>
      <c r="BB11" s="2">
        <v>720.0</v>
      </c>
      <c r="BC11" s="2" t="s">
        <v>5828</v>
      </c>
      <c r="BK11" s="2" t="s">
        <v>5830</v>
      </c>
      <c r="BN11" s="2" t="s">
        <v>5810</v>
      </c>
      <c r="BO11" s="2" t="s">
        <v>5811</v>
      </c>
      <c r="BP11" s="2" t="s">
        <v>5807</v>
      </c>
      <c r="BQ11" s="2" t="s">
        <v>5808</v>
      </c>
      <c r="BR11" s="2" t="s">
        <v>5828</v>
      </c>
      <c r="BS11" s="2" t="s">
        <v>5718</v>
      </c>
      <c r="BT11" s="2" t="s">
        <v>5718</v>
      </c>
      <c r="BU11" s="2" t="s">
        <v>5718</v>
      </c>
      <c r="BV11" s="2" t="s">
        <v>5718</v>
      </c>
      <c r="BW11" s="2" t="s">
        <v>5718</v>
      </c>
      <c r="BX11" s="2" t="s">
        <v>5718</v>
      </c>
      <c r="BY11" s="2" t="s">
        <v>5718</v>
      </c>
      <c r="BZ11" s="2" t="s">
        <v>5718</v>
      </c>
      <c r="CA11" s="2" t="s">
        <v>5718</v>
      </c>
      <c r="CB11" s="2" t="s">
        <v>5718</v>
      </c>
      <c r="CC11" s="2" t="s">
        <v>5718</v>
      </c>
      <c r="CD11" s="2" t="s">
        <v>5718</v>
      </c>
      <c r="CE11" s="2" t="s">
        <v>5718</v>
      </c>
      <c r="CG11" s="2" t="s">
        <v>5718</v>
      </c>
      <c r="CH11" s="2" t="s">
        <v>5718</v>
      </c>
      <c r="CI11" s="2" t="s">
        <v>5718</v>
      </c>
      <c r="CJ11" s="2" t="s">
        <v>5730</v>
      </c>
      <c r="CK11" s="2" t="s">
        <v>5718</v>
      </c>
      <c r="CP11" s="2">
        <v>0.0</v>
      </c>
      <c r="CR11" s="2" t="s">
        <v>5718</v>
      </c>
      <c r="CT11" s="2">
        <v>0.0</v>
      </c>
      <c r="CU11" s="2" t="s">
        <v>708</v>
      </c>
      <c r="CZ11" s="2">
        <v>720.0</v>
      </c>
      <c r="DA11" s="2" t="s">
        <v>5812</v>
      </c>
      <c r="DB11" s="2">
        <v>1088.0</v>
      </c>
      <c r="DC11" s="2" t="s">
        <v>5720</v>
      </c>
      <c r="DD11" s="2" t="s">
        <v>5720</v>
      </c>
      <c r="DE11" s="2" t="s">
        <v>5730</v>
      </c>
      <c r="DF11" s="2" t="s">
        <v>5813</v>
      </c>
      <c r="DH11" s="2" t="s">
        <v>5829</v>
      </c>
      <c r="DM11" s="2">
        <v>164628.0</v>
      </c>
      <c r="DN11" s="2" t="s">
        <v>5831</v>
      </c>
      <c r="DP11" s="2" t="s">
        <v>5832</v>
      </c>
      <c r="DQ11" s="2" t="s">
        <v>5833</v>
      </c>
      <c r="DS11" s="2">
        <v>1.778244398E9</v>
      </c>
      <c r="DT11" s="2" t="s">
        <v>5817</v>
      </c>
      <c r="DU11" s="2" t="s">
        <v>5696</v>
      </c>
      <c r="FI11" s="2" t="s">
        <v>5834</v>
      </c>
      <c r="FJ11" s="2" t="s">
        <v>5834</v>
      </c>
      <c r="FM11" s="2" t="s">
        <v>5829</v>
      </c>
      <c r="FN11" s="2" t="s">
        <v>5828</v>
      </c>
      <c r="FR11" s="2" t="s">
        <v>5819</v>
      </c>
      <c r="JK11" s="2" t="s">
        <v>5749</v>
      </c>
      <c r="JL11" s="2" t="s">
        <v>5750</v>
      </c>
      <c r="JM11" s="2" t="s">
        <v>5751</v>
      </c>
      <c r="JN11" s="2" t="s">
        <v>5828</v>
      </c>
      <c r="JO11" s="2" t="s">
        <v>5718</v>
      </c>
      <c r="JP11" s="2">
        <v>0.0</v>
      </c>
      <c r="JQ11" s="2">
        <v>0.0</v>
      </c>
      <c r="JR11" s="2">
        <v>0.0</v>
      </c>
      <c r="JS11" s="2">
        <v>0.0</v>
      </c>
      <c r="JT11" s="2">
        <v>0.0</v>
      </c>
      <c r="JU11" s="2" t="s">
        <v>5752</v>
      </c>
      <c r="JV11" s="2" t="s">
        <v>5753</v>
      </c>
      <c r="JW11" s="2" t="s">
        <v>5754</v>
      </c>
      <c r="JX11" s="2" t="s">
        <v>5755</v>
      </c>
      <c r="JY11" s="2" t="s">
        <v>5756</v>
      </c>
      <c r="JZ11" s="2" t="s">
        <v>5754</v>
      </c>
      <c r="KB11" s="2" t="s">
        <v>5718</v>
      </c>
      <c r="KC11" s="2" t="s">
        <v>5757</v>
      </c>
      <c r="KD11" s="2" t="s">
        <v>5758</v>
      </c>
      <c r="KE11" s="2">
        <v>1088.0</v>
      </c>
      <c r="BOE11" s="2">
        <v>0.0</v>
      </c>
      <c r="BOF11" s="2" t="s">
        <v>5696</v>
      </c>
      <c r="BOG11" s="2" t="s">
        <v>5697</v>
      </c>
      <c r="BOH11" s="2" t="s">
        <v>5730</v>
      </c>
      <c r="BOI11" s="2">
        <v>0.0</v>
      </c>
      <c r="BOJ11" s="2" t="s">
        <v>5820</v>
      </c>
      <c r="BOR11" s="2" t="s">
        <v>5813</v>
      </c>
      <c r="BOS11" s="2" t="s">
        <v>66</v>
      </c>
      <c r="BOT11" s="2" t="s">
        <v>72</v>
      </c>
      <c r="BOU11" s="2" t="s">
        <v>67</v>
      </c>
      <c r="BOV11" s="2" t="s">
        <v>5835</v>
      </c>
      <c r="BOX11" s="2">
        <v>0.0</v>
      </c>
    </row>
    <row r="12" ht="14.25" customHeight="1">
      <c r="CV12" s="2" t="s">
        <v>5836</v>
      </c>
      <c r="FM12" s="2" t="s">
        <v>5837</v>
      </c>
      <c r="KF12" s="2" t="s">
        <v>5691</v>
      </c>
      <c r="KG12" s="2" t="s">
        <v>5691</v>
      </c>
      <c r="MH12" s="2" t="s">
        <v>5838</v>
      </c>
      <c r="MO12" s="2">
        <v>590.0</v>
      </c>
      <c r="MP12" s="2" t="s">
        <v>5839</v>
      </c>
      <c r="MQ12" s="2">
        <v>443.0</v>
      </c>
      <c r="NK12" s="2" t="s">
        <v>5718</v>
      </c>
      <c r="OD12" s="2" t="s">
        <v>5840</v>
      </c>
      <c r="OI12" s="2" t="s">
        <v>5720</v>
      </c>
      <c r="OK12" s="2" t="s">
        <v>5841</v>
      </c>
      <c r="QN12" s="2" t="s">
        <v>5839</v>
      </c>
      <c r="VK12" s="2" t="s">
        <v>5691</v>
      </c>
      <c r="VL12" s="2" t="s">
        <v>5691</v>
      </c>
      <c r="XM12" s="2" t="s">
        <v>5842</v>
      </c>
      <c r="XT12" s="2">
        <v>443.0</v>
      </c>
      <c r="XU12" s="2" t="s">
        <v>5843</v>
      </c>
      <c r="XV12" s="2">
        <v>590.0</v>
      </c>
      <c r="YP12" s="2" t="s">
        <v>5718</v>
      </c>
      <c r="ZI12" s="2" t="s">
        <v>5785</v>
      </c>
      <c r="ZN12" s="2" t="s">
        <v>5720</v>
      </c>
      <c r="ZP12" s="2" t="s">
        <v>5841</v>
      </c>
      <c r="ABS12" s="2" t="s">
        <v>5843</v>
      </c>
      <c r="BOE12" s="2">
        <v>1.0</v>
      </c>
      <c r="BOF12" s="2" t="s">
        <v>5696</v>
      </c>
      <c r="BOG12" s="2" t="s">
        <v>5697</v>
      </c>
      <c r="BOI12" s="2">
        <v>16.0</v>
      </c>
      <c r="BOM12" s="2">
        <v>3.0</v>
      </c>
      <c r="BON12" s="2">
        <v>12.0</v>
      </c>
      <c r="BOP12" s="2">
        <v>1.0</v>
      </c>
      <c r="BOR12" s="2" t="s">
        <v>5841</v>
      </c>
      <c r="BOS12" s="2" t="s">
        <v>89</v>
      </c>
      <c r="BOT12" s="2" t="s">
        <v>88</v>
      </c>
      <c r="BOU12" s="2" t="s">
        <v>90</v>
      </c>
      <c r="BOV12" s="2" t="s">
        <v>5844</v>
      </c>
      <c r="BOX12" s="2">
        <v>0.0</v>
      </c>
    </row>
    <row r="13" ht="14.25" customHeight="1">
      <c r="CV13" s="2" t="s">
        <v>5845</v>
      </c>
      <c r="FM13" s="2" t="s">
        <v>5846</v>
      </c>
      <c r="KF13" s="2" t="s">
        <v>5691</v>
      </c>
      <c r="KG13" s="2" t="s">
        <v>5691</v>
      </c>
      <c r="MH13" s="2" t="s">
        <v>5847</v>
      </c>
      <c r="MO13" s="2">
        <v>442.0</v>
      </c>
      <c r="MP13" s="2" t="s">
        <v>5848</v>
      </c>
      <c r="MQ13" s="2">
        <v>590.0</v>
      </c>
      <c r="NK13" s="2" t="s">
        <v>5718</v>
      </c>
      <c r="OD13" s="2" t="s">
        <v>5701</v>
      </c>
      <c r="OI13" s="2" t="s">
        <v>5720</v>
      </c>
      <c r="OK13" s="2" t="s">
        <v>5721</v>
      </c>
      <c r="QN13" s="2" t="s">
        <v>5848</v>
      </c>
      <c r="VK13" s="2" t="s">
        <v>5691</v>
      </c>
      <c r="VL13" s="2" t="s">
        <v>5691</v>
      </c>
      <c r="XM13" s="2" t="s">
        <v>5849</v>
      </c>
      <c r="XT13" s="2">
        <v>442.0</v>
      </c>
      <c r="XU13" s="2" t="s">
        <v>5850</v>
      </c>
      <c r="XV13" s="2">
        <v>590.0</v>
      </c>
      <c r="YP13" s="2" t="s">
        <v>5718</v>
      </c>
      <c r="ZI13" s="2" t="s">
        <v>5851</v>
      </c>
      <c r="ZN13" s="2" t="s">
        <v>5720</v>
      </c>
      <c r="ZP13" s="2" t="s">
        <v>5721</v>
      </c>
      <c r="ABS13" s="2" t="s">
        <v>5850</v>
      </c>
      <c r="AGP13" s="2" t="s">
        <v>5691</v>
      </c>
      <c r="AGQ13" s="2" t="s">
        <v>5691</v>
      </c>
      <c r="AIR13" s="2" t="s">
        <v>5852</v>
      </c>
      <c r="AIY13" s="2">
        <v>442.0</v>
      </c>
      <c r="AIZ13" s="2" t="s">
        <v>5853</v>
      </c>
      <c r="AJA13" s="2">
        <v>590.0</v>
      </c>
      <c r="AJU13" s="2" t="s">
        <v>5718</v>
      </c>
      <c r="AKN13" s="2" t="s">
        <v>5854</v>
      </c>
      <c r="AKS13" s="2" t="s">
        <v>5720</v>
      </c>
      <c r="AKU13" s="2" t="s">
        <v>5721</v>
      </c>
      <c r="AMX13" s="2" t="s">
        <v>5853</v>
      </c>
      <c r="ARU13" s="2" t="s">
        <v>5691</v>
      </c>
      <c r="ARV13" s="2" t="s">
        <v>5691</v>
      </c>
      <c r="ATW13" s="2" t="s">
        <v>5855</v>
      </c>
      <c r="AUD13" s="2">
        <v>590.0</v>
      </c>
      <c r="AUE13" s="2" t="s">
        <v>5856</v>
      </c>
      <c r="AUF13" s="2">
        <v>442.0</v>
      </c>
      <c r="AUZ13" s="2" t="s">
        <v>5718</v>
      </c>
      <c r="AVS13" s="2" t="s">
        <v>5857</v>
      </c>
      <c r="AVX13" s="2" t="s">
        <v>5720</v>
      </c>
      <c r="AVZ13" s="2" t="s">
        <v>5721</v>
      </c>
      <c r="AYC13" s="2" t="s">
        <v>5856</v>
      </c>
      <c r="BCZ13" s="2" t="s">
        <v>5727</v>
      </c>
      <c r="BDA13" s="2" t="s">
        <v>5727</v>
      </c>
      <c r="BFB13" s="2" t="s">
        <v>5858</v>
      </c>
      <c r="BFI13" s="2">
        <v>590.0</v>
      </c>
      <c r="BFJ13" s="2" t="s">
        <v>5859</v>
      </c>
      <c r="BFK13" s="2">
        <v>332.0</v>
      </c>
      <c r="BGE13" s="2" t="s">
        <v>5730</v>
      </c>
      <c r="BHC13" s="2" t="s">
        <v>5720</v>
      </c>
      <c r="BHE13" s="2" t="s">
        <v>5721</v>
      </c>
      <c r="BJH13" s="2" t="s">
        <v>5859</v>
      </c>
      <c r="BJR13" s="2" t="s">
        <v>5731</v>
      </c>
      <c r="BJS13" s="2" t="s">
        <v>5732</v>
      </c>
      <c r="BJT13" s="2" t="s">
        <v>5733</v>
      </c>
      <c r="BJV13" s="2" t="s">
        <v>5734</v>
      </c>
      <c r="BJX13" s="2" t="s">
        <v>5735</v>
      </c>
      <c r="BJY13" s="2" t="s">
        <v>5736</v>
      </c>
      <c r="BKD13" s="2" t="s">
        <v>5860</v>
      </c>
      <c r="BKE13" s="2" t="s">
        <v>5861</v>
      </c>
      <c r="BKF13" s="2" t="s">
        <v>5730</v>
      </c>
      <c r="BKG13" s="2" t="s">
        <v>5730</v>
      </c>
      <c r="BKK13" s="2" t="s">
        <v>5739</v>
      </c>
      <c r="BKL13" s="2" t="s">
        <v>5734</v>
      </c>
      <c r="BKM13" s="2" t="s">
        <v>5739</v>
      </c>
      <c r="BKN13" s="2" t="s">
        <v>5862</v>
      </c>
      <c r="BKO13" s="2" t="s">
        <v>5863</v>
      </c>
      <c r="BKP13" s="2" t="s">
        <v>5864</v>
      </c>
      <c r="BKQ13" s="2" t="s">
        <v>5743</v>
      </c>
      <c r="BKS13" s="2">
        <v>1920.0</v>
      </c>
      <c r="BKT13" s="2" t="s">
        <v>5858</v>
      </c>
      <c r="BLA13" s="2" t="s">
        <v>5718</v>
      </c>
      <c r="BLB13" s="2" t="s">
        <v>5718</v>
      </c>
      <c r="BLC13" s="2" t="s">
        <v>5718</v>
      </c>
      <c r="BLD13" s="2" t="s">
        <v>5718</v>
      </c>
      <c r="BLE13" s="2" t="s">
        <v>5718</v>
      </c>
      <c r="BLF13" s="2" t="s">
        <v>5718</v>
      </c>
      <c r="BLG13" s="2" t="s">
        <v>5718</v>
      </c>
      <c r="BLH13" s="2" t="s">
        <v>5730</v>
      </c>
      <c r="BLI13" s="2" t="s">
        <v>5718</v>
      </c>
      <c r="BLJ13" s="2" t="s">
        <v>5718</v>
      </c>
      <c r="BLK13" s="2" t="s">
        <v>5718</v>
      </c>
      <c r="BLL13" s="2" t="s">
        <v>5730</v>
      </c>
      <c r="BLM13" s="2" t="s">
        <v>5718</v>
      </c>
      <c r="BLP13" s="2" t="s">
        <v>5718</v>
      </c>
      <c r="BLQ13" s="2">
        <v>5.0</v>
      </c>
      <c r="BLS13" s="2" t="s">
        <v>5720</v>
      </c>
      <c r="BLT13" s="2" t="s">
        <v>5720</v>
      </c>
      <c r="BLU13" s="2" t="s">
        <v>5730</v>
      </c>
      <c r="BLV13" s="2" t="s">
        <v>5721</v>
      </c>
      <c r="BLX13" s="2" t="s">
        <v>5865</v>
      </c>
      <c r="BLY13" s="2">
        <v>19213.0</v>
      </c>
      <c r="BLZ13" s="2" t="s">
        <v>5866</v>
      </c>
      <c r="BMB13" s="2" t="s">
        <v>5867</v>
      </c>
      <c r="BMC13" s="2" t="s">
        <v>5868</v>
      </c>
      <c r="BMG13" s="2" t="s">
        <v>5869</v>
      </c>
      <c r="BMI13" s="2" t="s">
        <v>5865</v>
      </c>
      <c r="BML13" s="2" t="s">
        <v>5749</v>
      </c>
      <c r="BMM13" s="2" t="s">
        <v>5750</v>
      </c>
      <c r="BMN13" s="2" t="s">
        <v>5751</v>
      </c>
      <c r="BMO13" s="2" t="s">
        <v>5858</v>
      </c>
      <c r="BMP13" s="2" t="s">
        <v>5730</v>
      </c>
      <c r="BMQ13" s="2">
        <v>100.0</v>
      </c>
      <c r="BMR13" s="2">
        <v>10.0</v>
      </c>
      <c r="BMS13" s="2" t="s">
        <v>5870</v>
      </c>
      <c r="BMT13" s="2">
        <v>176.0</v>
      </c>
      <c r="BMU13" s="2">
        <v>100.0</v>
      </c>
      <c r="BMV13" s="2">
        <v>1.0</v>
      </c>
      <c r="BMW13" s="2" t="s">
        <v>5752</v>
      </c>
      <c r="BMX13" s="2" t="s">
        <v>5753</v>
      </c>
      <c r="BMY13" s="2" t="s">
        <v>5754</v>
      </c>
      <c r="BMZ13" s="2" t="s">
        <v>5755</v>
      </c>
      <c r="BNA13" s="2" t="s">
        <v>5756</v>
      </c>
      <c r="BNB13" s="2" t="s">
        <v>5754</v>
      </c>
      <c r="BND13" s="2" t="s">
        <v>5718</v>
      </c>
      <c r="BNE13" s="2" t="s">
        <v>5757</v>
      </c>
      <c r="BNF13" s="2" t="s">
        <v>5758</v>
      </c>
      <c r="BNG13" s="2">
        <v>1080.0</v>
      </c>
      <c r="BOE13" s="2">
        <v>0.0</v>
      </c>
      <c r="BOF13" s="2" t="s">
        <v>5696</v>
      </c>
      <c r="BOG13" s="2" t="s">
        <v>5697</v>
      </c>
      <c r="BOH13" s="2" t="s">
        <v>5730</v>
      </c>
      <c r="BOI13" s="2">
        <v>0.0</v>
      </c>
      <c r="BOR13" s="2" t="s">
        <v>5721</v>
      </c>
      <c r="BOS13" s="2" t="s">
        <v>53</v>
      </c>
      <c r="BOT13" s="2" t="s">
        <v>75</v>
      </c>
      <c r="BOU13" s="2" t="s">
        <v>76</v>
      </c>
      <c r="BOV13" s="2" t="s">
        <v>5871</v>
      </c>
      <c r="BOX13" s="2">
        <v>0.0</v>
      </c>
    </row>
    <row r="14" ht="14.25" customHeight="1">
      <c r="BOE14" s="2">
        <v>0.0</v>
      </c>
      <c r="BOF14" s="2" t="s">
        <v>5696</v>
      </c>
      <c r="BOG14" s="2" t="s">
        <v>5697</v>
      </c>
      <c r="BOI14" s="2">
        <v>2.0</v>
      </c>
      <c r="BON14" s="2">
        <v>2.0</v>
      </c>
      <c r="BOR14" s="2" t="s">
        <v>5872</v>
      </c>
      <c r="BOS14" s="2" t="s">
        <v>82</v>
      </c>
      <c r="BOT14" s="2" t="s">
        <v>81</v>
      </c>
      <c r="BOU14" s="2" t="s">
        <v>83</v>
      </c>
      <c r="BOV14" s="2" t="s">
        <v>5873</v>
      </c>
      <c r="BOX14" s="2">
        <v>0.0</v>
      </c>
    </row>
    <row r="15" ht="14.25" customHeight="1">
      <c r="B15" s="2" t="s">
        <v>5727</v>
      </c>
      <c r="E15" s="2" t="s">
        <v>5734</v>
      </c>
      <c r="G15" s="2" t="s">
        <v>5735</v>
      </c>
      <c r="H15" s="2" t="s">
        <v>5736</v>
      </c>
      <c r="I15" s="2" t="s">
        <v>5718</v>
      </c>
      <c r="N15" s="2" t="s">
        <v>95</v>
      </c>
      <c r="O15" s="2" t="s">
        <v>5874</v>
      </c>
      <c r="Q15" s="2" t="s">
        <v>5730</v>
      </c>
      <c r="R15" s="2" t="s">
        <v>5730</v>
      </c>
      <c r="S15" s="2" t="s">
        <v>5730</v>
      </c>
      <c r="T15" s="2" t="s">
        <v>5875</v>
      </c>
      <c r="AC15" s="2" t="s">
        <v>5739</v>
      </c>
      <c r="AE15" s="2" t="s">
        <v>5734</v>
      </c>
      <c r="AF15" s="2" t="s">
        <v>5739</v>
      </c>
      <c r="AH15" s="2" t="s">
        <v>5876</v>
      </c>
      <c r="AI15" s="2" t="s">
        <v>5877</v>
      </c>
      <c r="AJ15" s="2" t="s">
        <v>5878</v>
      </c>
      <c r="AM15" s="2" t="s">
        <v>5743</v>
      </c>
      <c r="AO15" s="2" t="s">
        <v>5802</v>
      </c>
      <c r="AP15" s="2" t="s">
        <v>5803</v>
      </c>
      <c r="AQ15" s="2" t="s">
        <v>5730</v>
      </c>
      <c r="AR15" s="2" t="s">
        <v>5879</v>
      </c>
      <c r="AS15" s="2" t="s">
        <v>5727</v>
      </c>
      <c r="AT15" s="2" t="s">
        <v>5727</v>
      </c>
      <c r="AU15" s="2" t="s">
        <v>5880</v>
      </c>
      <c r="AV15" s="2" t="s">
        <v>5881</v>
      </c>
      <c r="AW15" s="2" t="s">
        <v>5880</v>
      </c>
      <c r="AX15" s="2" t="s">
        <v>5807</v>
      </c>
      <c r="AY15" s="2" t="s">
        <v>5808</v>
      </c>
      <c r="BB15" s="2">
        <v>720.0</v>
      </c>
      <c r="BC15" s="2" t="s">
        <v>5880</v>
      </c>
      <c r="BK15" s="2" t="s">
        <v>5882</v>
      </c>
      <c r="BN15" s="2" t="s">
        <v>5810</v>
      </c>
      <c r="BO15" s="2" t="s">
        <v>5811</v>
      </c>
      <c r="BP15" s="2" t="s">
        <v>5807</v>
      </c>
      <c r="BQ15" s="2" t="s">
        <v>5808</v>
      </c>
      <c r="BR15" s="2" t="s">
        <v>5880</v>
      </c>
      <c r="BS15" s="2" t="s">
        <v>5718</v>
      </c>
      <c r="BT15" s="2" t="s">
        <v>5718</v>
      </c>
      <c r="BU15" s="2" t="s">
        <v>5718</v>
      </c>
      <c r="BV15" s="2" t="s">
        <v>5718</v>
      </c>
      <c r="BW15" s="2" t="s">
        <v>5718</v>
      </c>
      <c r="BX15" s="2" t="s">
        <v>5718</v>
      </c>
      <c r="BY15" s="2" t="s">
        <v>5718</v>
      </c>
      <c r="BZ15" s="2" t="s">
        <v>5718</v>
      </c>
      <c r="CA15" s="2" t="s">
        <v>5718</v>
      </c>
      <c r="CB15" s="2" t="s">
        <v>5718</v>
      </c>
      <c r="CC15" s="2" t="s">
        <v>5718</v>
      </c>
      <c r="CD15" s="2" t="s">
        <v>5718</v>
      </c>
      <c r="CE15" s="2" t="s">
        <v>5718</v>
      </c>
      <c r="CG15" s="2" t="s">
        <v>5718</v>
      </c>
      <c r="CH15" s="2" t="s">
        <v>5718</v>
      </c>
      <c r="CI15" s="2" t="s">
        <v>5718</v>
      </c>
      <c r="CJ15" s="2" t="s">
        <v>5730</v>
      </c>
      <c r="CK15" s="2" t="s">
        <v>5718</v>
      </c>
      <c r="CP15" s="2">
        <v>0.0</v>
      </c>
      <c r="CR15" s="2" t="s">
        <v>5718</v>
      </c>
      <c r="CT15" s="2">
        <v>0.0</v>
      </c>
      <c r="CU15" s="2" t="s">
        <v>708</v>
      </c>
      <c r="CZ15" s="2">
        <v>720.0</v>
      </c>
      <c r="DA15" s="2" t="s">
        <v>5812</v>
      </c>
      <c r="DB15" s="2">
        <v>1088.0</v>
      </c>
      <c r="DC15" s="2" t="s">
        <v>5720</v>
      </c>
      <c r="DD15" s="2" t="s">
        <v>5720</v>
      </c>
      <c r="DE15" s="2" t="s">
        <v>5730</v>
      </c>
      <c r="DF15" s="2" t="s">
        <v>5813</v>
      </c>
      <c r="DH15" s="2" t="s">
        <v>5881</v>
      </c>
      <c r="DM15" s="2">
        <v>164628.0</v>
      </c>
      <c r="DN15" s="2" t="s">
        <v>5883</v>
      </c>
      <c r="DP15" s="2" t="s">
        <v>5884</v>
      </c>
      <c r="DQ15" s="2" t="s">
        <v>5885</v>
      </c>
      <c r="DS15" s="2">
        <v>1.778154356E9</v>
      </c>
      <c r="DT15" s="2" t="s">
        <v>5817</v>
      </c>
      <c r="DU15" s="2" t="s">
        <v>5696</v>
      </c>
      <c r="FI15" s="2" t="s">
        <v>5886</v>
      </c>
      <c r="FJ15" s="2" t="s">
        <v>5886</v>
      </c>
      <c r="FM15" s="2" t="s">
        <v>5881</v>
      </c>
      <c r="FN15" s="2" t="s">
        <v>5880</v>
      </c>
      <c r="FR15" s="2" t="s">
        <v>5819</v>
      </c>
      <c r="JK15" s="2" t="s">
        <v>5749</v>
      </c>
      <c r="JL15" s="2" t="s">
        <v>5750</v>
      </c>
      <c r="JM15" s="2" t="s">
        <v>5751</v>
      </c>
      <c r="JN15" s="2" t="s">
        <v>5880</v>
      </c>
      <c r="JO15" s="2" t="s">
        <v>5718</v>
      </c>
      <c r="JP15" s="2">
        <v>0.0</v>
      </c>
      <c r="JQ15" s="2">
        <v>0.0</v>
      </c>
      <c r="JR15" s="2">
        <v>0.0</v>
      </c>
      <c r="JS15" s="2">
        <v>0.0</v>
      </c>
      <c r="JT15" s="2">
        <v>0.0</v>
      </c>
      <c r="JU15" s="2" t="s">
        <v>5752</v>
      </c>
      <c r="JV15" s="2" t="s">
        <v>5753</v>
      </c>
      <c r="JW15" s="2" t="s">
        <v>5754</v>
      </c>
      <c r="JX15" s="2" t="s">
        <v>5755</v>
      </c>
      <c r="JY15" s="2" t="s">
        <v>5756</v>
      </c>
      <c r="JZ15" s="2" t="s">
        <v>5754</v>
      </c>
      <c r="KB15" s="2" t="s">
        <v>5718</v>
      </c>
      <c r="KC15" s="2" t="s">
        <v>5757</v>
      </c>
      <c r="KD15" s="2" t="s">
        <v>5758</v>
      </c>
      <c r="KE15" s="2">
        <v>1088.0</v>
      </c>
      <c r="BOE15" s="2">
        <v>0.0</v>
      </c>
      <c r="BOF15" s="2" t="s">
        <v>5696</v>
      </c>
      <c r="BOG15" s="2" t="s">
        <v>5697</v>
      </c>
      <c r="BOH15" s="2" t="s">
        <v>5730</v>
      </c>
      <c r="BOI15" s="2">
        <v>0.0</v>
      </c>
      <c r="BOJ15" s="2" t="s">
        <v>5820</v>
      </c>
      <c r="BOR15" s="2" t="s">
        <v>5813</v>
      </c>
      <c r="BOS15" s="2" t="s">
        <v>66</v>
      </c>
      <c r="BOT15" s="2" t="s">
        <v>94</v>
      </c>
      <c r="BOU15" s="2" t="s">
        <v>67</v>
      </c>
      <c r="BOV15" s="2" t="s">
        <v>5887</v>
      </c>
      <c r="BOX15" s="2">
        <v>0.0</v>
      </c>
    </row>
    <row r="16" ht="14.25" customHeight="1">
      <c r="BOE16" s="2">
        <v>0.0</v>
      </c>
      <c r="BOF16" s="2" t="s">
        <v>5696</v>
      </c>
      <c r="BOG16" s="2" t="s">
        <v>5697</v>
      </c>
      <c r="BOI16" s="2">
        <v>1.0</v>
      </c>
      <c r="BON16" s="2">
        <v>1.0</v>
      </c>
      <c r="BOR16" s="2" t="s">
        <v>5712</v>
      </c>
      <c r="BOS16" s="2" t="s">
        <v>97</v>
      </c>
      <c r="BOT16" s="2" t="s">
        <v>96</v>
      </c>
      <c r="BOU16" s="2" t="s">
        <v>810</v>
      </c>
      <c r="BOV16" s="2" t="s">
        <v>5888</v>
      </c>
      <c r="BOX16" s="2">
        <v>0.0</v>
      </c>
    </row>
    <row r="17" ht="14.25" customHeight="1">
      <c r="B17" s="2" t="s">
        <v>5727</v>
      </c>
      <c r="E17" s="2" t="s">
        <v>5734</v>
      </c>
      <c r="G17" s="2" t="s">
        <v>5735</v>
      </c>
      <c r="H17" s="2" t="s">
        <v>5736</v>
      </c>
      <c r="I17" s="2" t="s">
        <v>5718</v>
      </c>
      <c r="N17" s="2" t="s">
        <v>106</v>
      </c>
      <c r="O17" s="2" t="s">
        <v>5889</v>
      </c>
      <c r="Q17" s="2" t="s">
        <v>5730</v>
      </c>
      <c r="R17" s="2" t="s">
        <v>5730</v>
      </c>
      <c r="S17" s="2" t="s">
        <v>5730</v>
      </c>
      <c r="T17" s="2" t="s">
        <v>5890</v>
      </c>
      <c r="AC17" s="2" t="s">
        <v>5739</v>
      </c>
      <c r="AE17" s="2" t="s">
        <v>5734</v>
      </c>
      <c r="AF17" s="2" t="s">
        <v>5739</v>
      </c>
      <c r="AH17" s="2" t="s">
        <v>5891</v>
      </c>
      <c r="AI17" s="2" t="s">
        <v>5892</v>
      </c>
      <c r="AJ17" s="2" t="s">
        <v>5893</v>
      </c>
      <c r="AM17" s="2" t="s">
        <v>5743</v>
      </c>
      <c r="AO17" s="2" t="s">
        <v>5802</v>
      </c>
      <c r="AP17" s="2" t="s">
        <v>5803</v>
      </c>
      <c r="AQ17" s="2" t="s">
        <v>5730</v>
      </c>
      <c r="AR17" s="2" t="s">
        <v>5894</v>
      </c>
      <c r="AS17" s="2" t="s">
        <v>5727</v>
      </c>
      <c r="AT17" s="2" t="s">
        <v>5727</v>
      </c>
      <c r="AU17" s="2" t="s">
        <v>5895</v>
      </c>
      <c r="AV17" s="2" t="s">
        <v>5896</v>
      </c>
      <c r="AW17" s="2" t="s">
        <v>5895</v>
      </c>
      <c r="AX17" s="2" t="s">
        <v>5807</v>
      </c>
      <c r="AY17" s="2" t="s">
        <v>5808</v>
      </c>
      <c r="BB17" s="2">
        <v>720.0</v>
      </c>
      <c r="BC17" s="2" t="s">
        <v>5895</v>
      </c>
      <c r="BK17" s="2" t="s">
        <v>5897</v>
      </c>
      <c r="BN17" s="2" t="s">
        <v>5810</v>
      </c>
      <c r="BO17" s="2" t="s">
        <v>5811</v>
      </c>
      <c r="BP17" s="2" t="s">
        <v>5807</v>
      </c>
      <c r="BQ17" s="2" t="s">
        <v>5808</v>
      </c>
      <c r="BR17" s="2" t="s">
        <v>5895</v>
      </c>
      <c r="BS17" s="2" t="s">
        <v>5718</v>
      </c>
      <c r="BT17" s="2" t="s">
        <v>5718</v>
      </c>
      <c r="BU17" s="2" t="s">
        <v>5718</v>
      </c>
      <c r="BV17" s="2" t="s">
        <v>5718</v>
      </c>
      <c r="BW17" s="2" t="s">
        <v>5718</v>
      </c>
      <c r="BX17" s="2" t="s">
        <v>5718</v>
      </c>
      <c r="BY17" s="2" t="s">
        <v>5718</v>
      </c>
      <c r="BZ17" s="2" t="s">
        <v>5718</v>
      </c>
      <c r="CA17" s="2" t="s">
        <v>5718</v>
      </c>
      <c r="CB17" s="2" t="s">
        <v>5718</v>
      </c>
      <c r="CC17" s="2" t="s">
        <v>5718</v>
      </c>
      <c r="CD17" s="2" t="s">
        <v>5718</v>
      </c>
      <c r="CE17" s="2" t="s">
        <v>5718</v>
      </c>
      <c r="CG17" s="2" t="s">
        <v>5718</v>
      </c>
      <c r="CH17" s="2" t="s">
        <v>5718</v>
      </c>
      <c r="CI17" s="2" t="s">
        <v>5718</v>
      </c>
      <c r="CJ17" s="2" t="s">
        <v>5730</v>
      </c>
      <c r="CK17" s="2" t="s">
        <v>5718</v>
      </c>
      <c r="CP17" s="2">
        <v>0.0</v>
      </c>
      <c r="CR17" s="2" t="s">
        <v>5718</v>
      </c>
      <c r="CT17" s="2">
        <v>0.0</v>
      </c>
      <c r="CU17" s="2" t="s">
        <v>708</v>
      </c>
      <c r="CZ17" s="2">
        <v>720.0</v>
      </c>
      <c r="DA17" s="2" t="s">
        <v>5812</v>
      </c>
      <c r="DB17" s="2">
        <v>1088.0</v>
      </c>
      <c r="DC17" s="2" t="s">
        <v>5720</v>
      </c>
      <c r="DD17" s="2" t="s">
        <v>5720</v>
      </c>
      <c r="DE17" s="2" t="s">
        <v>5730</v>
      </c>
      <c r="DF17" s="2" t="s">
        <v>5813</v>
      </c>
      <c r="DH17" s="2" t="s">
        <v>5896</v>
      </c>
      <c r="DM17" s="2">
        <v>164628.0</v>
      </c>
      <c r="DN17" s="2" t="s">
        <v>5898</v>
      </c>
      <c r="DP17" s="2" t="s">
        <v>5899</v>
      </c>
      <c r="DQ17" s="2" t="s">
        <v>5900</v>
      </c>
      <c r="DS17" s="2">
        <v>1.778055877E9</v>
      </c>
      <c r="DT17" s="2" t="s">
        <v>5817</v>
      </c>
      <c r="DU17" s="2" t="s">
        <v>5696</v>
      </c>
      <c r="FI17" s="2" t="s">
        <v>5901</v>
      </c>
      <c r="FJ17" s="2" t="s">
        <v>5901</v>
      </c>
      <c r="FM17" s="2" t="s">
        <v>5896</v>
      </c>
      <c r="FN17" s="2" t="s">
        <v>5895</v>
      </c>
      <c r="FR17" s="2" t="s">
        <v>5819</v>
      </c>
      <c r="JK17" s="2" t="s">
        <v>5749</v>
      </c>
      <c r="JL17" s="2" t="s">
        <v>5750</v>
      </c>
      <c r="JM17" s="2" t="s">
        <v>5751</v>
      </c>
      <c r="JN17" s="2" t="s">
        <v>5895</v>
      </c>
      <c r="JO17" s="2" t="s">
        <v>5718</v>
      </c>
      <c r="JP17" s="2">
        <v>0.0</v>
      </c>
      <c r="JQ17" s="2">
        <v>0.0</v>
      </c>
      <c r="JR17" s="2">
        <v>0.0</v>
      </c>
      <c r="JS17" s="2">
        <v>0.0</v>
      </c>
      <c r="JT17" s="2">
        <v>0.0</v>
      </c>
      <c r="JU17" s="2" t="s">
        <v>5752</v>
      </c>
      <c r="JV17" s="2" t="s">
        <v>5753</v>
      </c>
      <c r="JW17" s="2" t="s">
        <v>5754</v>
      </c>
      <c r="JX17" s="2" t="s">
        <v>5755</v>
      </c>
      <c r="JY17" s="2" t="s">
        <v>5756</v>
      </c>
      <c r="JZ17" s="2" t="s">
        <v>5754</v>
      </c>
      <c r="KB17" s="2" t="s">
        <v>5718</v>
      </c>
      <c r="KC17" s="2" t="s">
        <v>5757</v>
      </c>
      <c r="KD17" s="2" t="s">
        <v>5758</v>
      </c>
      <c r="KE17" s="2">
        <v>1088.0</v>
      </c>
      <c r="BOE17" s="2">
        <v>0.0</v>
      </c>
      <c r="BOF17" s="2" t="s">
        <v>5696</v>
      </c>
      <c r="BOG17" s="2" t="s">
        <v>5697</v>
      </c>
      <c r="BOH17" s="2" t="s">
        <v>5730</v>
      </c>
      <c r="BOI17" s="2">
        <v>0.0</v>
      </c>
      <c r="BOJ17" s="2" t="s">
        <v>5820</v>
      </c>
      <c r="BOR17" s="2" t="s">
        <v>5813</v>
      </c>
      <c r="BOS17" s="2" t="s">
        <v>66</v>
      </c>
      <c r="BOT17" s="2" t="s">
        <v>105</v>
      </c>
      <c r="BOU17" s="2" t="s">
        <v>67</v>
      </c>
      <c r="BOV17" s="2" t="s">
        <v>5902</v>
      </c>
      <c r="BOX17" s="2">
        <v>0.0</v>
      </c>
    </row>
    <row r="18" ht="14.25" customHeight="1">
      <c r="B18" s="2" t="s">
        <v>5727</v>
      </c>
      <c r="E18" s="2" t="s">
        <v>5734</v>
      </c>
      <c r="G18" s="2" t="s">
        <v>5735</v>
      </c>
      <c r="H18" s="2" t="s">
        <v>5736</v>
      </c>
      <c r="I18" s="2" t="s">
        <v>5718</v>
      </c>
      <c r="N18" s="2" t="s">
        <v>108</v>
      </c>
      <c r="O18" s="2" t="s">
        <v>5903</v>
      </c>
      <c r="Q18" s="2" t="s">
        <v>5730</v>
      </c>
      <c r="R18" s="2" t="s">
        <v>5730</v>
      </c>
      <c r="S18" s="2" t="s">
        <v>5730</v>
      </c>
      <c r="T18" s="2" t="s">
        <v>5904</v>
      </c>
      <c r="AC18" s="2" t="s">
        <v>5739</v>
      </c>
      <c r="AE18" s="2" t="s">
        <v>5734</v>
      </c>
      <c r="AF18" s="2" t="s">
        <v>5739</v>
      </c>
      <c r="AH18" s="2" t="s">
        <v>5905</v>
      </c>
      <c r="AI18" s="2" t="s">
        <v>5906</v>
      </c>
      <c r="AJ18" s="2" t="s">
        <v>5907</v>
      </c>
      <c r="AM18" s="2" t="s">
        <v>5743</v>
      </c>
      <c r="AO18" s="2" t="s">
        <v>5802</v>
      </c>
      <c r="AP18" s="2" t="s">
        <v>5803</v>
      </c>
      <c r="AQ18" s="2" t="s">
        <v>5730</v>
      </c>
      <c r="AR18" s="2" t="s">
        <v>5908</v>
      </c>
      <c r="AS18" s="2" t="s">
        <v>5727</v>
      </c>
      <c r="AT18" s="2" t="s">
        <v>5727</v>
      </c>
      <c r="AU18" s="2" t="s">
        <v>5909</v>
      </c>
      <c r="AV18" s="2" t="s">
        <v>5910</v>
      </c>
      <c r="AW18" s="2" t="s">
        <v>5909</v>
      </c>
      <c r="AX18" s="2" t="s">
        <v>5807</v>
      </c>
      <c r="AY18" s="2" t="s">
        <v>5808</v>
      </c>
      <c r="BB18" s="2">
        <v>720.0</v>
      </c>
      <c r="BC18" s="2" t="s">
        <v>5909</v>
      </c>
      <c r="BK18" s="2" t="s">
        <v>5911</v>
      </c>
      <c r="BN18" s="2" t="s">
        <v>5810</v>
      </c>
      <c r="BO18" s="2" t="s">
        <v>5811</v>
      </c>
      <c r="BP18" s="2" t="s">
        <v>5807</v>
      </c>
      <c r="BQ18" s="2" t="s">
        <v>5808</v>
      </c>
      <c r="BR18" s="2" t="s">
        <v>5909</v>
      </c>
      <c r="BS18" s="2" t="s">
        <v>5718</v>
      </c>
      <c r="BT18" s="2" t="s">
        <v>5718</v>
      </c>
      <c r="BU18" s="2" t="s">
        <v>5718</v>
      </c>
      <c r="BV18" s="2" t="s">
        <v>5718</v>
      </c>
      <c r="BW18" s="2" t="s">
        <v>5718</v>
      </c>
      <c r="BX18" s="2" t="s">
        <v>5718</v>
      </c>
      <c r="BY18" s="2" t="s">
        <v>5718</v>
      </c>
      <c r="BZ18" s="2" t="s">
        <v>5718</v>
      </c>
      <c r="CA18" s="2" t="s">
        <v>5718</v>
      </c>
      <c r="CB18" s="2" t="s">
        <v>5718</v>
      </c>
      <c r="CC18" s="2" t="s">
        <v>5718</v>
      </c>
      <c r="CD18" s="2" t="s">
        <v>5718</v>
      </c>
      <c r="CE18" s="2" t="s">
        <v>5718</v>
      </c>
      <c r="CG18" s="2" t="s">
        <v>5718</v>
      </c>
      <c r="CH18" s="2" t="s">
        <v>5718</v>
      </c>
      <c r="CI18" s="2" t="s">
        <v>5718</v>
      </c>
      <c r="CJ18" s="2" t="s">
        <v>5730</v>
      </c>
      <c r="CK18" s="2" t="s">
        <v>5718</v>
      </c>
      <c r="CP18" s="2">
        <v>0.0</v>
      </c>
      <c r="CR18" s="2" t="s">
        <v>5718</v>
      </c>
      <c r="CT18" s="2">
        <v>0.0</v>
      </c>
      <c r="CU18" s="2" t="s">
        <v>708</v>
      </c>
      <c r="CZ18" s="2">
        <v>720.0</v>
      </c>
      <c r="DA18" s="2" t="s">
        <v>5812</v>
      </c>
      <c r="DB18" s="2">
        <v>1088.0</v>
      </c>
      <c r="DC18" s="2" t="s">
        <v>5720</v>
      </c>
      <c r="DD18" s="2" t="s">
        <v>5720</v>
      </c>
      <c r="DE18" s="2" t="s">
        <v>5730</v>
      </c>
      <c r="DF18" s="2" t="s">
        <v>5813</v>
      </c>
      <c r="DH18" s="2" t="s">
        <v>5910</v>
      </c>
      <c r="DM18" s="2">
        <v>164628.0</v>
      </c>
      <c r="DN18" s="2" t="s">
        <v>5912</v>
      </c>
      <c r="DP18" s="2" t="s">
        <v>5913</v>
      </c>
      <c r="DQ18" s="2" t="s">
        <v>5914</v>
      </c>
      <c r="DS18" s="2">
        <v>1.77777453E9</v>
      </c>
      <c r="DT18" s="2" t="s">
        <v>5817</v>
      </c>
      <c r="DU18" s="2" t="s">
        <v>5696</v>
      </c>
      <c r="FI18" s="2" t="s">
        <v>5915</v>
      </c>
      <c r="FJ18" s="2" t="s">
        <v>5915</v>
      </c>
      <c r="FM18" s="2" t="s">
        <v>5910</v>
      </c>
      <c r="FN18" s="2" t="s">
        <v>5909</v>
      </c>
      <c r="FR18" s="2" t="s">
        <v>5819</v>
      </c>
      <c r="JK18" s="2" t="s">
        <v>5749</v>
      </c>
      <c r="JL18" s="2" t="s">
        <v>5750</v>
      </c>
      <c r="JM18" s="2" t="s">
        <v>5751</v>
      </c>
      <c r="JN18" s="2" t="s">
        <v>5909</v>
      </c>
      <c r="JO18" s="2" t="s">
        <v>5718</v>
      </c>
      <c r="JP18" s="2">
        <v>0.0</v>
      </c>
      <c r="JQ18" s="2">
        <v>0.0</v>
      </c>
      <c r="JR18" s="2">
        <v>0.0</v>
      </c>
      <c r="JS18" s="2">
        <v>0.0</v>
      </c>
      <c r="JT18" s="2">
        <v>0.0</v>
      </c>
      <c r="JU18" s="2" t="s">
        <v>5752</v>
      </c>
      <c r="JV18" s="2" t="s">
        <v>5753</v>
      </c>
      <c r="JW18" s="2" t="s">
        <v>5754</v>
      </c>
      <c r="JX18" s="2" t="s">
        <v>5755</v>
      </c>
      <c r="JY18" s="2" t="s">
        <v>5756</v>
      </c>
      <c r="JZ18" s="2" t="s">
        <v>5754</v>
      </c>
      <c r="KB18" s="2" t="s">
        <v>5718</v>
      </c>
      <c r="KC18" s="2" t="s">
        <v>5757</v>
      </c>
      <c r="KD18" s="2" t="s">
        <v>5758</v>
      </c>
      <c r="KE18" s="2">
        <v>1088.0</v>
      </c>
      <c r="BOE18" s="2">
        <v>0.0</v>
      </c>
      <c r="BOF18" s="2" t="s">
        <v>5696</v>
      </c>
      <c r="BOG18" s="2" t="s">
        <v>5697</v>
      </c>
      <c r="BOH18" s="2" t="s">
        <v>5730</v>
      </c>
      <c r="BOI18" s="2">
        <v>0.0</v>
      </c>
      <c r="BOJ18" s="2" t="s">
        <v>5820</v>
      </c>
      <c r="BOR18" s="2" t="s">
        <v>5813</v>
      </c>
      <c r="BOS18" s="2" t="s">
        <v>66</v>
      </c>
      <c r="BOT18" s="2" t="s">
        <v>107</v>
      </c>
      <c r="BOU18" s="2" t="s">
        <v>67</v>
      </c>
      <c r="BOV18" s="2" t="s">
        <v>5916</v>
      </c>
      <c r="BOX18" s="2">
        <v>0.0</v>
      </c>
    </row>
    <row r="19" ht="14.25" customHeight="1">
      <c r="B19" s="2" t="s">
        <v>5727</v>
      </c>
      <c r="E19" s="2" t="s">
        <v>5734</v>
      </c>
      <c r="G19" s="2" t="s">
        <v>5735</v>
      </c>
      <c r="H19" s="2" t="s">
        <v>5736</v>
      </c>
      <c r="I19" s="2" t="s">
        <v>5718</v>
      </c>
      <c r="N19" s="2" t="s">
        <v>110</v>
      </c>
      <c r="O19" s="2" t="s">
        <v>5917</v>
      </c>
      <c r="Q19" s="2" t="s">
        <v>5730</v>
      </c>
      <c r="R19" s="2" t="s">
        <v>5730</v>
      </c>
      <c r="S19" s="2" t="s">
        <v>5730</v>
      </c>
      <c r="T19" s="2" t="s">
        <v>5918</v>
      </c>
      <c r="AC19" s="2" t="s">
        <v>5739</v>
      </c>
      <c r="AE19" s="2" t="s">
        <v>5734</v>
      </c>
      <c r="AF19" s="2" t="s">
        <v>5739</v>
      </c>
      <c r="AH19" s="2" t="s">
        <v>5919</v>
      </c>
      <c r="AI19" s="2" t="s">
        <v>5920</v>
      </c>
      <c r="AJ19" s="2" t="s">
        <v>5921</v>
      </c>
      <c r="AM19" s="2" t="s">
        <v>5743</v>
      </c>
      <c r="AO19" s="2" t="s">
        <v>5802</v>
      </c>
      <c r="AP19" s="2" t="s">
        <v>5803</v>
      </c>
      <c r="AQ19" s="2" t="s">
        <v>5730</v>
      </c>
      <c r="AR19" s="2" t="s">
        <v>5922</v>
      </c>
      <c r="AS19" s="2" t="s">
        <v>5727</v>
      </c>
      <c r="AT19" s="2" t="s">
        <v>5727</v>
      </c>
      <c r="AU19" s="2" t="s">
        <v>5923</v>
      </c>
      <c r="AV19" s="2" t="s">
        <v>5924</v>
      </c>
      <c r="AW19" s="2" t="s">
        <v>5923</v>
      </c>
      <c r="AX19" s="2" t="s">
        <v>5807</v>
      </c>
      <c r="AY19" s="2" t="s">
        <v>5808</v>
      </c>
      <c r="BB19" s="2">
        <v>720.0</v>
      </c>
      <c r="BC19" s="2" t="s">
        <v>5923</v>
      </c>
      <c r="BK19" s="2" t="s">
        <v>5925</v>
      </c>
      <c r="BN19" s="2" t="s">
        <v>5810</v>
      </c>
      <c r="BO19" s="2" t="s">
        <v>5811</v>
      </c>
      <c r="BP19" s="2" t="s">
        <v>5807</v>
      </c>
      <c r="BQ19" s="2" t="s">
        <v>5808</v>
      </c>
      <c r="BR19" s="2" t="s">
        <v>5923</v>
      </c>
      <c r="BS19" s="2" t="s">
        <v>5718</v>
      </c>
      <c r="BT19" s="2" t="s">
        <v>5718</v>
      </c>
      <c r="BU19" s="2" t="s">
        <v>5718</v>
      </c>
      <c r="BV19" s="2" t="s">
        <v>5718</v>
      </c>
      <c r="BW19" s="2" t="s">
        <v>5718</v>
      </c>
      <c r="BX19" s="2" t="s">
        <v>5718</v>
      </c>
      <c r="BY19" s="2" t="s">
        <v>5718</v>
      </c>
      <c r="BZ19" s="2" t="s">
        <v>5718</v>
      </c>
      <c r="CA19" s="2" t="s">
        <v>5718</v>
      </c>
      <c r="CB19" s="2" t="s">
        <v>5718</v>
      </c>
      <c r="CC19" s="2" t="s">
        <v>5718</v>
      </c>
      <c r="CD19" s="2" t="s">
        <v>5718</v>
      </c>
      <c r="CE19" s="2" t="s">
        <v>5718</v>
      </c>
      <c r="CG19" s="2" t="s">
        <v>5718</v>
      </c>
      <c r="CH19" s="2" t="s">
        <v>5718</v>
      </c>
      <c r="CI19" s="2" t="s">
        <v>5718</v>
      </c>
      <c r="CJ19" s="2" t="s">
        <v>5730</v>
      </c>
      <c r="CK19" s="2" t="s">
        <v>5718</v>
      </c>
      <c r="CP19" s="2">
        <v>0.0</v>
      </c>
      <c r="CR19" s="2" t="s">
        <v>5718</v>
      </c>
      <c r="CT19" s="2">
        <v>0.0</v>
      </c>
      <c r="CU19" s="2" t="s">
        <v>708</v>
      </c>
      <c r="CZ19" s="2">
        <v>720.0</v>
      </c>
      <c r="DA19" s="2" t="s">
        <v>5812</v>
      </c>
      <c r="DB19" s="2">
        <v>1088.0</v>
      </c>
      <c r="DC19" s="2" t="s">
        <v>5720</v>
      </c>
      <c r="DD19" s="2" t="s">
        <v>5720</v>
      </c>
      <c r="DE19" s="2" t="s">
        <v>5730</v>
      </c>
      <c r="DF19" s="2" t="s">
        <v>5813</v>
      </c>
      <c r="DH19" s="2" t="s">
        <v>5924</v>
      </c>
      <c r="DM19" s="2">
        <v>164628.0</v>
      </c>
      <c r="DN19" s="2" t="s">
        <v>5926</v>
      </c>
      <c r="DP19" s="2" t="s">
        <v>5927</v>
      </c>
      <c r="DQ19" s="2" t="s">
        <v>5928</v>
      </c>
      <c r="DS19" s="2">
        <v>1.77749074E9</v>
      </c>
      <c r="DT19" s="2" t="s">
        <v>5817</v>
      </c>
      <c r="DU19" s="2" t="s">
        <v>5696</v>
      </c>
      <c r="FI19" s="2" t="s">
        <v>5929</v>
      </c>
      <c r="FJ19" s="2" t="s">
        <v>5929</v>
      </c>
      <c r="FM19" s="2" t="s">
        <v>5924</v>
      </c>
      <c r="FN19" s="2" t="s">
        <v>5923</v>
      </c>
      <c r="FR19" s="2" t="s">
        <v>5819</v>
      </c>
      <c r="JK19" s="2" t="s">
        <v>5749</v>
      </c>
      <c r="JL19" s="2" t="s">
        <v>5750</v>
      </c>
      <c r="JM19" s="2" t="s">
        <v>5751</v>
      </c>
      <c r="JN19" s="2" t="s">
        <v>5923</v>
      </c>
      <c r="JO19" s="2" t="s">
        <v>5718</v>
      </c>
      <c r="JP19" s="2">
        <v>0.0</v>
      </c>
      <c r="JQ19" s="2">
        <v>0.0</v>
      </c>
      <c r="JR19" s="2">
        <v>0.0</v>
      </c>
      <c r="JS19" s="2">
        <v>0.0</v>
      </c>
      <c r="JT19" s="2">
        <v>0.0</v>
      </c>
      <c r="JU19" s="2" t="s">
        <v>5752</v>
      </c>
      <c r="JV19" s="2" t="s">
        <v>5753</v>
      </c>
      <c r="JW19" s="2" t="s">
        <v>5754</v>
      </c>
      <c r="JX19" s="2" t="s">
        <v>5755</v>
      </c>
      <c r="JY19" s="2" t="s">
        <v>5756</v>
      </c>
      <c r="JZ19" s="2" t="s">
        <v>5754</v>
      </c>
      <c r="KB19" s="2" t="s">
        <v>5718</v>
      </c>
      <c r="KC19" s="2" t="s">
        <v>5757</v>
      </c>
      <c r="KD19" s="2" t="s">
        <v>5758</v>
      </c>
      <c r="KE19" s="2">
        <v>1088.0</v>
      </c>
      <c r="BOE19" s="2">
        <v>0.0</v>
      </c>
      <c r="BOF19" s="2" t="s">
        <v>5696</v>
      </c>
      <c r="BOG19" s="2" t="s">
        <v>5697</v>
      </c>
      <c r="BOH19" s="2" t="s">
        <v>5730</v>
      </c>
      <c r="BOI19" s="2">
        <v>0.0</v>
      </c>
      <c r="BOJ19" s="2" t="s">
        <v>5820</v>
      </c>
      <c r="BOR19" s="2" t="s">
        <v>5813</v>
      </c>
      <c r="BOS19" s="2" t="s">
        <v>66</v>
      </c>
      <c r="BOT19" s="2" t="s">
        <v>109</v>
      </c>
      <c r="BOU19" s="2" t="s">
        <v>67</v>
      </c>
      <c r="BOV19" s="2" t="s">
        <v>5930</v>
      </c>
      <c r="BOX19" s="2">
        <v>0.0</v>
      </c>
    </row>
    <row r="20" ht="14.25" customHeight="1">
      <c r="B20" s="2" t="s">
        <v>5727</v>
      </c>
      <c r="E20" s="2" t="s">
        <v>5734</v>
      </c>
      <c r="G20" s="2" t="s">
        <v>5735</v>
      </c>
      <c r="H20" s="2" t="s">
        <v>5736</v>
      </c>
      <c r="I20" s="2" t="s">
        <v>5718</v>
      </c>
      <c r="N20" s="2" t="s">
        <v>112</v>
      </c>
      <c r="O20" s="2" t="s">
        <v>5931</v>
      </c>
      <c r="Q20" s="2" t="s">
        <v>5730</v>
      </c>
      <c r="R20" s="2" t="s">
        <v>5730</v>
      </c>
      <c r="S20" s="2" t="s">
        <v>5730</v>
      </c>
      <c r="T20" s="2" t="s">
        <v>5932</v>
      </c>
      <c r="AC20" s="2" t="s">
        <v>5739</v>
      </c>
      <c r="AE20" s="2" t="s">
        <v>5734</v>
      </c>
      <c r="AF20" s="2" t="s">
        <v>5739</v>
      </c>
      <c r="AH20" s="2" t="s">
        <v>5933</v>
      </c>
      <c r="AI20" s="2" t="s">
        <v>5934</v>
      </c>
      <c r="AJ20" s="2" t="s">
        <v>5935</v>
      </c>
      <c r="AM20" s="2" t="s">
        <v>5743</v>
      </c>
      <c r="AO20" s="2" t="s">
        <v>5802</v>
      </c>
      <c r="AP20" s="2" t="s">
        <v>5803</v>
      </c>
      <c r="AQ20" s="2" t="s">
        <v>5730</v>
      </c>
      <c r="AR20" s="2" t="s">
        <v>5936</v>
      </c>
      <c r="AS20" s="2" t="s">
        <v>5727</v>
      </c>
      <c r="AT20" s="2" t="s">
        <v>5727</v>
      </c>
      <c r="AU20" s="2" t="s">
        <v>5937</v>
      </c>
      <c r="AV20" s="2" t="s">
        <v>5938</v>
      </c>
      <c r="AW20" s="2" t="s">
        <v>5937</v>
      </c>
      <c r="AX20" s="2" t="s">
        <v>5807</v>
      </c>
      <c r="AY20" s="2" t="s">
        <v>5808</v>
      </c>
      <c r="BB20" s="2">
        <v>720.0</v>
      </c>
      <c r="BC20" s="2" t="s">
        <v>5937</v>
      </c>
      <c r="BK20" s="2" t="s">
        <v>5939</v>
      </c>
      <c r="BN20" s="2" t="s">
        <v>5810</v>
      </c>
      <c r="BO20" s="2" t="s">
        <v>5811</v>
      </c>
      <c r="BP20" s="2" t="s">
        <v>5807</v>
      </c>
      <c r="BQ20" s="2" t="s">
        <v>5808</v>
      </c>
      <c r="BR20" s="2" t="s">
        <v>5937</v>
      </c>
      <c r="BS20" s="2" t="s">
        <v>5718</v>
      </c>
      <c r="BT20" s="2" t="s">
        <v>5718</v>
      </c>
      <c r="BU20" s="2" t="s">
        <v>5718</v>
      </c>
      <c r="BV20" s="2" t="s">
        <v>5718</v>
      </c>
      <c r="BW20" s="2" t="s">
        <v>5718</v>
      </c>
      <c r="BX20" s="2" t="s">
        <v>5718</v>
      </c>
      <c r="BY20" s="2" t="s">
        <v>5718</v>
      </c>
      <c r="BZ20" s="2" t="s">
        <v>5718</v>
      </c>
      <c r="CA20" s="2" t="s">
        <v>5718</v>
      </c>
      <c r="CB20" s="2" t="s">
        <v>5718</v>
      </c>
      <c r="CC20" s="2" t="s">
        <v>5718</v>
      </c>
      <c r="CD20" s="2" t="s">
        <v>5718</v>
      </c>
      <c r="CE20" s="2" t="s">
        <v>5718</v>
      </c>
      <c r="CG20" s="2" t="s">
        <v>5718</v>
      </c>
      <c r="CH20" s="2" t="s">
        <v>5718</v>
      </c>
      <c r="CI20" s="2" t="s">
        <v>5718</v>
      </c>
      <c r="CJ20" s="2" t="s">
        <v>5730</v>
      </c>
      <c r="CK20" s="2" t="s">
        <v>5718</v>
      </c>
      <c r="CP20" s="2">
        <v>0.0</v>
      </c>
      <c r="CR20" s="2" t="s">
        <v>5718</v>
      </c>
      <c r="CT20" s="2">
        <v>0.0</v>
      </c>
      <c r="CU20" s="2" t="s">
        <v>708</v>
      </c>
      <c r="CZ20" s="2">
        <v>720.0</v>
      </c>
      <c r="DA20" s="2" t="s">
        <v>5812</v>
      </c>
      <c r="DB20" s="2">
        <v>1088.0</v>
      </c>
      <c r="DC20" s="2" t="s">
        <v>5720</v>
      </c>
      <c r="DD20" s="2" t="s">
        <v>5720</v>
      </c>
      <c r="DE20" s="2" t="s">
        <v>5730</v>
      </c>
      <c r="DF20" s="2" t="s">
        <v>5813</v>
      </c>
      <c r="DH20" s="2" t="s">
        <v>5938</v>
      </c>
      <c r="DM20" s="2">
        <v>164628.0</v>
      </c>
      <c r="DN20" s="2" t="s">
        <v>5940</v>
      </c>
      <c r="DP20" s="2" t="s">
        <v>5941</v>
      </c>
      <c r="DQ20" s="2" t="s">
        <v>5942</v>
      </c>
      <c r="DS20" s="2">
        <v>1.777378728E9</v>
      </c>
      <c r="DT20" s="2" t="s">
        <v>5817</v>
      </c>
      <c r="DU20" s="2" t="s">
        <v>5696</v>
      </c>
      <c r="FI20" s="2" t="s">
        <v>5943</v>
      </c>
      <c r="FJ20" s="2" t="s">
        <v>5943</v>
      </c>
      <c r="FM20" s="2" t="s">
        <v>5938</v>
      </c>
      <c r="FN20" s="2" t="s">
        <v>5937</v>
      </c>
      <c r="FR20" s="2" t="s">
        <v>5819</v>
      </c>
      <c r="JK20" s="2" t="s">
        <v>5749</v>
      </c>
      <c r="JL20" s="2" t="s">
        <v>5750</v>
      </c>
      <c r="JM20" s="2" t="s">
        <v>5751</v>
      </c>
      <c r="JN20" s="2" t="s">
        <v>5937</v>
      </c>
      <c r="JO20" s="2" t="s">
        <v>5718</v>
      </c>
      <c r="JP20" s="2">
        <v>0.0</v>
      </c>
      <c r="JQ20" s="2">
        <v>0.0</v>
      </c>
      <c r="JR20" s="2">
        <v>0.0</v>
      </c>
      <c r="JS20" s="2">
        <v>0.0</v>
      </c>
      <c r="JT20" s="2">
        <v>0.0</v>
      </c>
      <c r="JU20" s="2" t="s">
        <v>5752</v>
      </c>
      <c r="JV20" s="2" t="s">
        <v>5753</v>
      </c>
      <c r="JW20" s="2" t="s">
        <v>5754</v>
      </c>
      <c r="JX20" s="2" t="s">
        <v>5755</v>
      </c>
      <c r="JY20" s="2" t="s">
        <v>5756</v>
      </c>
      <c r="JZ20" s="2" t="s">
        <v>5754</v>
      </c>
      <c r="KB20" s="2" t="s">
        <v>5718</v>
      </c>
      <c r="KC20" s="2" t="s">
        <v>5757</v>
      </c>
      <c r="KD20" s="2" t="s">
        <v>5758</v>
      </c>
      <c r="KE20" s="2">
        <v>1088.0</v>
      </c>
      <c r="BOE20" s="2">
        <v>0.0</v>
      </c>
      <c r="BOF20" s="2" t="s">
        <v>5696</v>
      </c>
      <c r="BOG20" s="2" t="s">
        <v>5697</v>
      </c>
      <c r="BOH20" s="2" t="s">
        <v>5730</v>
      </c>
      <c r="BOI20" s="2">
        <v>0.0</v>
      </c>
      <c r="BOJ20" s="2" t="s">
        <v>5820</v>
      </c>
      <c r="BOR20" s="2" t="s">
        <v>5813</v>
      </c>
      <c r="BOS20" s="2" t="s">
        <v>66</v>
      </c>
      <c r="BOT20" s="2" t="s">
        <v>111</v>
      </c>
      <c r="BOU20" s="2" t="s">
        <v>67</v>
      </c>
      <c r="BOV20" s="2" t="s">
        <v>5944</v>
      </c>
      <c r="BOX20" s="2">
        <v>0.0</v>
      </c>
    </row>
    <row r="21" ht="14.25" customHeight="1">
      <c r="BOE21" s="2">
        <v>0.0</v>
      </c>
      <c r="BOF21" s="2" t="s">
        <v>5696</v>
      </c>
      <c r="BOG21" s="2" t="s">
        <v>5697</v>
      </c>
      <c r="BOI21" s="2">
        <v>0.0</v>
      </c>
      <c r="BOJ21" s="2" t="s">
        <v>5945</v>
      </c>
      <c r="BOR21" s="2" t="s">
        <v>5946</v>
      </c>
      <c r="BOS21" s="2" t="s">
        <v>114</v>
      </c>
      <c r="BOT21" s="2" t="s">
        <v>113</v>
      </c>
      <c r="BOU21" s="2" t="s">
        <v>115</v>
      </c>
      <c r="BOV21" s="2" t="s">
        <v>5947</v>
      </c>
      <c r="BOX21" s="2">
        <v>0.0</v>
      </c>
    </row>
    <row r="22" ht="14.25" customHeight="1">
      <c r="CV22" s="2" t="s">
        <v>5948</v>
      </c>
      <c r="FM22" s="2" t="s">
        <v>5949</v>
      </c>
      <c r="KF22" s="2" t="s">
        <v>5691</v>
      </c>
      <c r="KG22" s="2" t="s">
        <v>5691</v>
      </c>
      <c r="MH22" s="2" t="s">
        <v>5950</v>
      </c>
      <c r="MO22" s="2">
        <v>245.0</v>
      </c>
      <c r="MP22" s="2" t="s">
        <v>5951</v>
      </c>
      <c r="MQ22" s="2">
        <v>590.0</v>
      </c>
      <c r="NK22" s="2" t="s">
        <v>5718</v>
      </c>
      <c r="OD22" s="2" t="s">
        <v>5952</v>
      </c>
      <c r="OI22" s="2" t="s">
        <v>5720</v>
      </c>
      <c r="OK22" s="2" t="s">
        <v>5953</v>
      </c>
      <c r="QN22" s="2" t="s">
        <v>5951</v>
      </c>
      <c r="VK22" s="2" t="s">
        <v>5727</v>
      </c>
      <c r="VL22" s="2" t="s">
        <v>5727</v>
      </c>
      <c r="XM22" s="2" t="s">
        <v>5954</v>
      </c>
      <c r="XT22" s="2">
        <v>590.0</v>
      </c>
      <c r="XU22" s="2" t="s">
        <v>5955</v>
      </c>
      <c r="XV22" s="2">
        <v>332.0</v>
      </c>
      <c r="YP22" s="2" t="s">
        <v>5730</v>
      </c>
      <c r="ZN22" s="2" t="s">
        <v>5720</v>
      </c>
      <c r="ZP22" s="2" t="s">
        <v>5953</v>
      </c>
      <c r="ABS22" s="2" t="s">
        <v>5955</v>
      </c>
      <c r="ACC22" s="2" t="s">
        <v>5731</v>
      </c>
      <c r="ACD22" s="2" t="s">
        <v>5732</v>
      </c>
      <c r="ACE22" s="2" t="s">
        <v>5733</v>
      </c>
      <c r="ACG22" s="2" t="s">
        <v>5734</v>
      </c>
      <c r="ACI22" s="2" t="s">
        <v>5735</v>
      </c>
      <c r="ACJ22" s="2" t="s">
        <v>5956</v>
      </c>
      <c r="ACO22" s="2" t="s">
        <v>5957</v>
      </c>
      <c r="ACP22" s="2" t="s">
        <v>5958</v>
      </c>
      <c r="ACQ22" s="2" t="s">
        <v>5730</v>
      </c>
      <c r="ACR22" s="2" t="s">
        <v>5730</v>
      </c>
      <c r="ACV22" s="2" t="s">
        <v>5739</v>
      </c>
      <c r="ACW22" s="2" t="s">
        <v>5734</v>
      </c>
      <c r="ACX22" s="2" t="s">
        <v>5739</v>
      </c>
      <c r="ACY22" s="2" t="s">
        <v>5959</v>
      </c>
      <c r="ACZ22" s="2" t="s">
        <v>5960</v>
      </c>
      <c r="ADA22" s="2" t="s">
        <v>5961</v>
      </c>
      <c r="ADB22" s="2" t="s">
        <v>5743</v>
      </c>
      <c r="ADD22" s="2">
        <v>1920.0</v>
      </c>
      <c r="ADE22" s="2" t="s">
        <v>5954</v>
      </c>
      <c r="ADL22" s="2" t="s">
        <v>5718</v>
      </c>
      <c r="ADM22" s="2" t="s">
        <v>5718</v>
      </c>
      <c r="ADN22" s="2" t="s">
        <v>5718</v>
      </c>
      <c r="ADO22" s="2" t="s">
        <v>5718</v>
      </c>
      <c r="ADP22" s="2" t="s">
        <v>5718</v>
      </c>
      <c r="ADQ22" s="2" t="s">
        <v>5718</v>
      </c>
      <c r="ADR22" s="2" t="s">
        <v>5718</v>
      </c>
      <c r="ADS22" s="2" t="s">
        <v>5730</v>
      </c>
      <c r="ADT22" s="2" t="s">
        <v>5718</v>
      </c>
      <c r="ADU22" s="2" t="s">
        <v>5718</v>
      </c>
      <c r="ADV22" s="2" t="s">
        <v>5718</v>
      </c>
      <c r="ADW22" s="2" t="s">
        <v>5730</v>
      </c>
      <c r="ADX22" s="2" t="s">
        <v>5718</v>
      </c>
      <c r="AEA22" s="2" t="s">
        <v>5718</v>
      </c>
      <c r="AEB22" s="2">
        <v>5.0</v>
      </c>
      <c r="AED22" s="2" t="s">
        <v>5720</v>
      </c>
      <c r="AEE22" s="2" t="s">
        <v>5720</v>
      </c>
      <c r="AEF22" s="2" t="s">
        <v>5730</v>
      </c>
      <c r="AEG22" s="2" t="s">
        <v>5953</v>
      </c>
      <c r="AEI22" s="2" t="s">
        <v>5962</v>
      </c>
      <c r="AEJ22" s="2">
        <v>19669.0</v>
      </c>
      <c r="AEK22" s="2" t="s">
        <v>5963</v>
      </c>
      <c r="AEM22" s="2" t="s">
        <v>5964</v>
      </c>
      <c r="AEN22" s="2" t="s">
        <v>5965</v>
      </c>
      <c r="AER22" s="2" t="s">
        <v>5966</v>
      </c>
      <c r="AET22" s="2" t="s">
        <v>5962</v>
      </c>
      <c r="AEW22" s="2" t="s">
        <v>5749</v>
      </c>
      <c r="AEX22" s="2" t="s">
        <v>5750</v>
      </c>
      <c r="AEY22" s="2" t="s">
        <v>5751</v>
      </c>
      <c r="AEZ22" s="2" t="s">
        <v>5954</v>
      </c>
      <c r="AFA22" s="2" t="s">
        <v>5718</v>
      </c>
      <c r="AFB22" s="2">
        <v>0.0</v>
      </c>
      <c r="AFC22" s="2">
        <v>0.0</v>
      </c>
      <c r="AFE22" s="2">
        <v>0.0</v>
      </c>
      <c r="AFF22" s="2">
        <v>0.0</v>
      </c>
      <c r="AFG22" s="2">
        <v>0.0</v>
      </c>
      <c r="AFH22" s="2" t="s">
        <v>5752</v>
      </c>
      <c r="AFI22" s="2" t="s">
        <v>5753</v>
      </c>
      <c r="AFJ22" s="2" t="s">
        <v>5754</v>
      </c>
      <c r="AFK22" s="2" t="s">
        <v>5755</v>
      </c>
      <c r="AFL22" s="2" t="s">
        <v>5756</v>
      </c>
      <c r="AFM22" s="2" t="s">
        <v>5754</v>
      </c>
      <c r="AFO22" s="2" t="s">
        <v>5718</v>
      </c>
      <c r="AFP22" s="2" t="s">
        <v>5967</v>
      </c>
      <c r="AFQ22" s="2" t="s">
        <v>5758</v>
      </c>
      <c r="AFR22" s="2">
        <v>1080.0</v>
      </c>
      <c r="AGP22" s="2" t="s">
        <v>5691</v>
      </c>
      <c r="AGQ22" s="2" t="s">
        <v>5691</v>
      </c>
      <c r="AIR22" s="2" t="s">
        <v>5968</v>
      </c>
      <c r="AIY22" s="2">
        <v>590.0</v>
      </c>
      <c r="AIZ22" s="2" t="s">
        <v>5969</v>
      </c>
      <c r="AJA22" s="2">
        <v>332.0</v>
      </c>
      <c r="AJU22" s="2" t="s">
        <v>5718</v>
      </c>
      <c r="AKN22" s="2" t="s">
        <v>5970</v>
      </c>
      <c r="AKS22" s="2" t="s">
        <v>5720</v>
      </c>
      <c r="AKU22" s="2" t="s">
        <v>5953</v>
      </c>
      <c r="AMX22" s="2" t="s">
        <v>5969</v>
      </c>
      <c r="ARU22" s="2" t="s">
        <v>5691</v>
      </c>
      <c r="ARV22" s="2" t="s">
        <v>5691</v>
      </c>
      <c r="ATW22" s="2" t="s">
        <v>5971</v>
      </c>
      <c r="AUD22" s="2">
        <v>583.0</v>
      </c>
      <c r="AUE22" s="2" t="s">
        <v>5972</v>
      </c>
      <c r="AUF22" s="2">
        <v>590.0</v>
      </c>
      <c r="AUZ22" s="2" t="s">
        <v>5718</v>
      </c>
      <c r="AVS22" s="2" t="s">
        <v>5973</v>
      </c>
      <c r="AVX22" s="2" t="s">
        <v>5720</v>
      </c>
      <c r="AVZ22" s="2" t="s">
        <v>5953</v>
      </c>
      <c r="AYC22" s="2" t="s">
        <v>5972</v>
      </c>
      <c r="BCZ22" s="2" t="s">
        <v>5691</v>
      </c>
      <c r="BDA22" s="2" t="s">
        <v>5691</v>
      </c>
      <c r="BFB22" s="2" t="s">
        <v>5974</v>
      </c>
      <c r="BFI22" s="2">
        <v>587.0</v>
      </c>
      <c r="BFJ22" s="2" t="s">
        <v>5975</v>
      </c>
      <c r="BFK22" s="2">
        <v>590.0</v>
      </c>
      <c r="BGE22" s="2" t="s">
        <v>5718</v>
      </c>
      <c r="BGX22" s="2" t="s">
        <v>5976</v>
      </c>
      <c r="BHC22" s="2" t="s">
        <v>5720</v>
      </c>
      <c r="BHE22" s="2" t="s">
        <v>5953</v>
      </c>
      <c r="BJH22" s="2" t="s">
        <v>5975</v>
      </c>
      <c r="BOE22" s="2">
        <v>0.0</v>
      </c>
      <c r="BOF22" s="2" t="s">
        <v>5696</v>
      </c>
      <c r="BOG22" s="2" t="s">
        <v>5697</v>
      </c>
      <c r="BOH22" s="2" t="s">
        <v>5730</v>
      </c>
      <c r="BOI22" s="2">
        <v>0.0</v>
      </c>
      <c r="BOJ22" s="2" t="s">
        <v>5977</v>
      </c>
      <c r="BOR22" s="2" t="s">
        <v>5953</v>
      </c>
      <c r="BOS22" s="2" t="s">
        <v>118</v>
      </c>
      <c r="BOT22" s="2" t="s">
        <v>117</v>
      </c>
      <c r="BOU22" s="2" t="s">
        <v>119</v>
      </c>
      <c r="BOV22" s="2" t="s">
        <v>5978</v>
      </c>
      <c r="BOX22" s="2">
        <v>0.0</v>
      </c>
    </row>
    <row r="23" ht="14.25" customHeight="1">
      <c r="A23" s="2" t="s">
        <v>5691</v>
      </c>
      <c r="B23" s="2" t="s">
        <v>5691</v>
      </c>
      <c r="C23" s="2" t="s">
        <v>5979</v>
      </c>
      <c r="BC23" s="2" t="s">
        <v>5980</v>
      </c>
      <c r="CY23" s="2" t="s">
        <v>5981</v>
      </c>
      <c r="DJ23" s="2">
        <v>539.0</v>
      </c>
      <c r="DK23" s="2" t="s">
        <v>123</v>
      </c>
      <c r="DL23" s="2">
        <v>960.0</v>
      </c>
      <c r="FI23" s="2" t="s">
        <v>123</v>
      </c>
      <c r="FM23" s="2" t="s">
        <v>5982</v>
      </c>
      <c r="BOE23" s="2">
        <v>0.0</v>
      </c>
      <c r="BOF23" s="2" t="s">
        <v>5696</v>
      </c>
      <c r="BOG23" s="2" t="s">
        <v>5697</v>
      </c>
      <c r="BOI23" s="2">
        <v>3.0</v>
      </c>
      <c r="BON23" s="2">
        <v>3.0</v>
      </c>
      <c r="BOR23" s="2" t="s">
        <v>5841</v>
      </c>
      <c r="BOS23" s="2" t="s">
        <v>89</v>
      </c>
      <c r="BOT23" s="2" t="s">
        <v>121</v>
      </c>
      <c r="BOU23" s="2" t="s">
        <v>122</v>
      </c>
      <c r="BOV23" s="2" t="s">
        <v>5983</v>
      </c>
      <c r="BOX23" s="2">
        <v>1.0</v>
      </c>
    </row>
    <row r="24" ht="14.25" customHeight="1">
      <c r="A24" s="2" t="s">
        <v>5691</v>
      </c>
      <c r="B24" s="2" t="s">
        <v>5691</v>
      </c>
      <c r="C24" s="2" t="s">
        <v>5984</v>
      </c>
      <c r="BC24" s="2" t="s">
        <v>5985</v>
      </c>
      <c r="CY24" s="2" t="s">
        <v>5986</v>
      </c>
      <c r="DJ24" s="2">
        <v>708.0</v>
      </c>
      <c r="DK24" s="2" t="s">
        <v>127</v>
      </c>
      <c r="DL24" s="2">
        <v>526.0</v>
      </c>
      <c r="FI24" s="2" t="s">
        <v>127</v>
      </c>
      <c r="FM24" s="2" t="s">
        <v>5987</v>
      </c>
      <c r="BOE24" s="2">
        <v>0.0</v>
      </c>
      <c r="BOF24" s="2" t="s">
        <v>5696</v>
      </c>
      <c r="BOG24" s="2" t="s">
        <v>5697</v>
      </c>
      <c r="BOI24" s="2">
        <v>0.0</v>
      </c>
      <c r="BOJ24" s="2" t="s">
        <v>5988</v>
      </c>
      <c r="BOR24" s="2" t="s">
        <v>5989</v>
      </c>
      <c r="BOS24" s="2" t="s">
        <v>125</v>
      </c>
      <c r="BOT24" s="2" t="s">
        <v>124</v>
      </c>
      <c r="BOU24" s="2" t="s">
        <v>126</v>
      </c>
      <c r="BOV24" s="2" t="s">
        <v>5990</v>
      </c>
      <c r="BOX24" s="2">
        <v>0.0</v>
      </c>
    </row>
    <row r="25" ht="14.25" customHeight="1">
      <c r="BOE25" s="2">
        <v>0.0</v>
      </c>
      <c r="BOF25" s="2" t="s">
        <v>5696</v>
      </c>
      <c r="BOG25" s="2" t="s">
        <v>5697</v>
      </c>
      <c r="BOI25" s="2">
        <v>0.0</v>
      </c>
      <c r="BOJ25" s="2" t="s">
        <v>5945</v>
      </c>
      <c r="BOR25" s="2" t="s">
        <v>5991</v>
      </c>
      <c r="BOS25" s="2" t="s">
        <v>129</v>
      </c>
      <c r="BOT25" s="2" t="s">
        <v>128</v>
      </c>
      <c r="BOU25" s="2" t="s">
        <v>115</v>
      </c>
      <c r="BOV25" s="2" t="s">
        <v>5992</v>
      </c>
      <c r="BOX25" s="2">
        <v>0.0</v>
      </c>
    </row>
    <row r="26" ht="14.25" customHeight="1">
      <c r="BOE26" s="2">
        <v>1.0</v>
      </c>
      <c r="BOF26" s="2" t="s">
        <v>5696</v>
      </c>
      <c r="BOG26" s="2" t="s">
        <v>5697</v>
      </c>
      <c r="BOI26" s="2">
        <v>3.0</v>
      </c>
      <c r="BOJ26" s="2" t="s">
        <v>5993</v>
      </c>
      <c r="BON26" s="2">
        <v>3.0</v>
      </c>
      <c r="BOR26" s="2" t="s">
        <v>5994</v>
      </c>
      <c r="BOS26" s="2" t="s">
        <v>198</v>
      </c>
      <c r="BOT26" s="2" t="s">
        <v>197</v>
      </c>
      <c r="BOU26" s="2" t="s">
        <v>199</v>
      </c>
      <c r="BOV26" s="2" t="s">
        <v>5995</v>
      </c>
      <c r="BOX26" s="2">
        <v>0.0</v>
      </c>
    </row>
    <row r="27" ht="14.25" customHeight="1">
      <c r="BOE27" s="2">
        <v>6.0</v>
      </c>
      <c r="BOF27" s="2" t="s">
        <v>5696</v>
      </c>
      <c r="BOG27" s="2" t="s">
        <v>5697</v>
      </c>
      <c r="BOI27" s="2">
        <v>0.0</v>
      </c>
      <c r="BOR27" s="2" t="s">
        <v>5996</v>
      </c>
      <c r="BOS27" s="2" t="s">
        <v>138</v>
      </c>
      <c r="BOT27" s="2" t="s">
        <v>137</v>
      </c>
      <c r="BOU27" s="2" t="s">
        <v>139</v>
      </c>
      <c r="BOV27" s="2" t="s">
        <v>5997</v>
      </c>
      <c r="BOX27" s="2">
        <v>0.0</v>
      </c>
    </row>
    <row r="28" ht="14.25" customHeight="1">
      <c r="A28" s="2" t="s">
        <v>5691</v>
      </c>
      <c r="B28" s="2" t="s">
        <v>5691</v>
      </c>
      <c r="C28" s="2" t="s">
        <v>5998</v>
      </c>
      <c r="BC28" s="2" t="s">
        <v>5999</v>
      </c>
      <c r="CY28" s="2" t="s">
        <v>5694</v>
      </c>
      <c r="DJ28" s="2">
        <v>540.0</v>
      </c>
      <c r="DK28" s="2" t="s">
        <v>156</v>
      </c>
      <c r="DL28" s="2">
        <v>795.0</v>
      </c>
      <c r="FI28" s="2" t="s">
        <v>156</v>
      </c>
      <c r="FM28" s="2" t="s">
        <v>6000</v>
      </c>
      <c r="BOE28" s="2">
        <v>25.0</v>
      </c>
      <c r="BOF28" s="2" t="s">
        <v>5696</v>
      </c>
      <c r="BOG28" s="2" t="s">
        <v>5697</v>
      </c>
      <c r="BOI28" s="2">
        <v>32.0</v>
      </c>
      <c r="BOM28" s="2">
        <v>11.0</v>
      </c>
      <c r="BON28" s="2">
        <v>18.0</v>
      </c>
      <c r="BOQ28" s="2">
        <v>3.0</v>
      </c>
      <c r="BOR28" s="2" t="s">
        <v>6001</v>
      </c>
      <c r="BOS28" s="2" t="s">
        <v>154</v>
      </c>
      <c r="BOT28" s="2" t="s">
        <v>153</v>
      </c>
      <c r="BOU28" s="2" t="s">
        <v>155</v>
      </c>
      <c r="BOV28" s="2" t="s">
        <v>6002</v>
      </c>
      <c r="BOX28" s="2">
        <v>0.0</v>
      </c>
    </row>
    <row r="29" ht="14.25" customHeight="1">
      <c r="BOE29" s="2">
        <v>3.0</v>
      </c>
      <c r="BOF29" s="2" t="s">
        <v>5696</v>
      </c>
      <c r="BOG29" s="2" t="s">
        <v>5697</v>
      </c>
      <c r="BOI29" s="2">
        <v>0.0</v>
      </c>
      <c r="BOR29" s="2" t="s">
        <v>6003</v>
      </c>
      <c r="BOS29" s="2" t="s">
        <v>164</v>
      </c>
      <c r="BOT29" s="2" t="s">
        <v>163</v>
      </c>
      <c r="BOU29" s="2" t="s">
        <v>165</v>
      </c>
      <c r="BOV29" s="2" t="s">
        <v>6004</v>
      </c>
      <c r="BOX29" s="2">
        <v>0.0</v>
      </c>
    </row>
    <row r="30" ht="14.25" customHeight="1">
      <c r="CV30" s="2" t="s">
        <v>6005</v>
      </c>
      <c r="FM30" s="2" t="s">
        <v>6006</v>
      </c>
      <c r="KF30" s="2" t="s">
        <v>5691</v>
      </c>
      <c r="KG30" s="2" t="s">
        <v>5691</v>
      </c>
      <c r="MH30" s="2" t="s">
        <v>6007</v>
      </c>
      <c r="MO30" s="2">
        <v>443.0</v>
      </c>
      <c r="MP30" s="2" t="s">
        <v>6008</v>
      </c>
      <c r="MQ30" s="2">
        <v>590.0</v>
      </c>
      <c r="NK30" s="2" t="s">
        <v>5718</v>
      </c>
      <c r="OD30" s="2" t="s">
        <v>6009</v>
      </c>
      <c r="OI30" s="2" t="s">
        <v>5720</v>
      </c>
      <c r="OK30" s="2" t="s">
        <v>6010</v>
      </c>
      <c r="QN30" s="2" t="s">
        <v>6008</v>
      </c>
      <c r="VK30" s="2" t="s">
        <v>5691</v>
      </c>
      <c r="VL30" s="2" t="s">
        <v>5691</v>
      </c>
      <c r="XM30" s="2" t="s">
        <v>6011</v>
      </c>
      <c r="XT30" s="2">
        <v>443.0</v>
      </c>
      <c r="XU30" s="2" t="s">
        <v>6012</v>
      </c>
      <c r="XV30" s="2">
        <v>590.0</v>
      </c>
      <c r="YP30" s="2" t="s">
        <v>5718</v>
      </c>
      <c r="ZI30" s="2" t="s">
        <v>5701</v>
      </c>
      <c r="ZN30" s="2" t="s">
        <v>5720</v>
      </c>
      <c r="ZP30" s="2" t="s">
        <v>6010</v>
      </c>
      <c r="ABS30" s="2" t="s">
        <v>6012</v>
      </c>
      <c r="AGP30" s="2" t="s">
        <v>5691</v>
      </c>
      <c r="AGQ30" s="2" t="s">
        <v>5691</v>
      </c>
      <c r="AIR30" s="2" t="s">
        <v>6013</v>
      </c>
      <c r="AIY30" s="2">
        <v>443.0</v>
      </c>
      <c r="AIZ30" s="2" t="s">
        <v>6014</v>
      </c>
      <c r="AJA30" s="2">
        <v>590.0</v>
      </c>
      <c r="AJU30" s="2" t="s">
        <v>5718</v>
      </c>
      <c r="AKN30" s="2" t="s">
        <v>5707</v>
      </c>
      <c r="AKS30" s="2" t="s">
        <v>5720</v>
      </c>
      <c r="AKU30" s="2" t="s">
        <v>6010</v>
      </c>
      <c r="AMX30" s="2" t="s">
        <v>6014</v>
      </c>
      <c r="ARU30" s="2" t="s">
        <v>5691</v>
      </c>
      <c r="ARV30" s="2" t="s">
        <v>5691</v>
      </c>
      <c r="ATW30" s="2" t="s">
        <v>6015</v>
      </c>
      <c r="AUD30" s="2">
        <v>443.0</v>
      </c>
      <c r="AUE30" s="2" t="s">
        <v>6016</v>
      </c>
      <c r="AUF30" s="2">
        <v>590.0</v>
      </c>
      <c r="AUZ30" s="2" t="s">
        <v>5718</v>
      </c>
      <c r="AVS30" s="2" t="s">
        <v>5707</v>
      </c>
      <c r="AVX30" s="2" t="s">
        <v>5720</v>
      </c>
      <c r="AVZ30" s="2" t="s">
        <v>6010</v>
      </c>
      <c r="AYC30" s="2" t="s">
        <v>6016</v>
      </c>
      <c r="BCZ30" s="2" t="s">
        <v>5691</v>
      </c>
      <c r="BDA30" s="2" t="s">
        <v>5691</v>
      </c>
      <c r="BFB30" s="2" t="s">
        <v>6017</v>
      </c>
      <c r="BFI30" s="2">
        <v>590.0</v>
      </c>
      <c r="BFJ30" s="2" t="s">
        <v>6018</v>
      </c>
      <c r="BFK30" s="2">
        <v>443.0</v>
      </c>
      <c r="BGE30" s="2" t="s">
        <v>5718</v>
      </c>
      <c r="BGX30" s="2" t="s">
        <v>5707</v>
      </c>
      <c r="BHC30" s="2" t="s">
        <v>5720</v>
      </c>
      <c r="BHE30" s="2" t="s">
        <v>6010</v>
      </c>
      <c r="BJH30" s="2" t="s">
        <v>6018</v>
      </c>
      <c r="BOE30" s="2">
        <v>0.0</v>
      </c>
      <c r="BOF30" s="2" t="s">
        <v>5696</v>
      </c>
      <c r="BOG30" s="2" t="s">
        <v>5697</v>
      </c>
      <c r="BOI30" s="2">
        <v>0.0</v>
      </c>
      <c r="BOR30" s="2" t="s">
        <v>6010</v>
      </c>
      <c r="BOS30" s="2" t="s">
        <v>145</v>
      </c>
      <c r="BOT30" s="2" t="s">
        <v>144</v>
      </c>
      <c r="BOU30" s="2" t="s">
        <v>146</v>
      </c>
      <c r="BOV30" s="2" t="s">
        <v>6019</v>
      </c>
      <c r="BOX30" s="2">
        <v>0.0</v>
      </c>
    </row>
    <row r="31" ht="14.25" customHeight="1">
      <c r="BOE31" s="2">
        <v>0.0</v>
      </c>
      <c r="BOF31" s="2" t="s">
        <v>5696</v>
      </c>
      <c r="BOG31" s="2" t="s">
        <v>5697</v>
      </c>
      <c r="BOI31" s="2">
        <v>0.0</v>
      </c>
      <c r="BOJ31" s="2" t="s">
        <v>6020</v>
      </c>
      <c r="BOR31" s="2" t="s">
        <v>6021</v>
      </c>
      <c r="BOS31" s="2" t="s">
        <v>149</v>
      </c>
      <c r="BOT31" s="2" t="s">
        <v>148</v>
      </c>
      <c r="BOU31" s="2" t="s">
        <v>150</v>
      </c>
      <c r="BOV31" s="2" t="s">
        <v>6022</v>
      </c>
      <c r="BOX31" s="2">
        <v>0.0</v>
      </c>
    </row>
    <row r="32" ht="14.25" customHeight="1">
      <c r="CV32" s="2" t="s">
        <v>6023</v>
      </c>
      <c r="FM32" s="2" t="s">
        <v>6024</v>
      </c>
      <c r="KF32" s="2" t="s">
        <v>5691</v>
      </c>
      <c r="KG32" s="2" t="s">
        <v>5691</v>
      </c>
      <c r="MH32" s="2" t="s">
        <v>6025</v>
      </c>
      <c r="MO32" s="2">
        <v>394.0</v>
      </c>
      <c r="MP32" s="2" t="s">
        <v>6026</v>
      </c>
      <c r="MQ32" s="2">
        <v>590.0</v>
      </c>
      <c r="NK32" s="2" t="s">
        <v>5718</v>
      </c>
      <c r="OD32" s="2" t="s">
        <v>5707</v>
      </c>
      <c r="OI32" s="2" t="s">
        <v>5720</v>
      </c>
      <c r="OK32" s="2" t="s">
        <v>6027</v>
      </c>
      <c r="QN32" s="2" t="s">
        <v>6026</v>
      </c>
      <c r="VK32" s="2" t="s">
        <v>5691</v>
      </c>
      <c r="VL32" s="2" t="s">
        <v>5691</v>
      </c>
      <c r="XM32" s="2" t="s">
        <v>6028</v>
      </c>
      <c r="XT32" s="2">
        <v>443.0</v>
      </c>
      <c r="XU32" s="2" t="s">
        <v>6029</v>
      </c>
      <c r="XV32" s="2">
        <v>590.0</v>
      </c>
      <c r="YP32" s="2" t="s">
        <v>5718</v>
      </c>
      <c r="ZI32" s="2" t="s">
        <v>5707</v>
      </c>
      <c r="ZN32" s="2" t="s">
        <v>5720</v>
      </c>
      <c r="ZP32" s="2" t="s">
        <v>6027</v>
      </c>
      <c r="ABS32" s="2" t="s">
        <v>6029</v>
      </c>
      <c r="AGP32" s="2" t="s">
        <v>5691</v>
      </c>
      <c r="AGQ32" s="2" t="s">
        <v>5691</v>
      </c>
      <c r="AIR32" s="2" t="s">
        <v>6030</v>
      </c>
      <c r="AIY32" s="2">
        <v>443.0</v>
      </c>
      <c r="AIZ32" s="2" t="s">
        <v>6031</v>
      </c>
      <c r="AJA32" s="2">
        <v>590.0</v>
      </c>
      <c r="AJU32" s="2" t="s">
        <v>5718</v>
      </c>
      <c r="AKN32" s="2" t="s">
        <v>5707</v>
      </c>
      <c r="AKS32" s="2" t="s">
        <v>5720</v>
      </c>
      <c r="AKU32" s="2" t="s">
        <v>6027</v>
      </c>
      <c r="AMX32" s="2" t="s">
        <v>6031</v>
      </c>
      <c r="BOE32" s="2">
        <v>73.0</v>
      </c>
      <c r="BOF32" s="2" t="s">
        <v>5696</v>
      </c>
      <c r="BOG32" s="2" t="s">
        <v>5697</v>
      </c>
      <c r="BOI32" s="2">
        <v>107.0</v>
      </c>
      <c r="BON32" s="2">
        <v>105.0</v>
      </c>
      <c r="BOP32" s="2">
        <v>1.0</v>
      </c>
      <c r="BOQ32" s="2">
        <v>1.0</v>
      </c>
      <c r="BOR32" s="2" t="s">
        <v>6027</v>
      </c>
      <c r="BOS32" s="2" t="s">
        <v>225</v>
      </c>
      <c r="BOT32" s="2" t="s">
        <v>246</v>
      </c>
      <c r="BOU32" s="2" t="s">
        <v>247</v>
      </c>
      <c r="BOV32" s="2" t="s">
        <v>6032</v>
      </c>
      <c r="BOX32" s="2">
        <v>8.0</v>
      </c>
    </row>
    <row r="33" ht="14.25" customHeight="1">
      <c r="A33" s="2" t="s">
        <v>5691</v>
      </c>
      <c r="B33" s="2" t="s">
        <v>5691</v>
      </c>
      <c r="C33" s="2" t="s">
        <v>6033</v>
      </c>
      <c r="BC33" s="2" t="s">
        <v>6034</v>
      </c>
      <c r="CY33" s="2" t="s">
        <v>6035</v>
      </c>
      <c r="DJ33" s="2">
        <v>600.0</v>
      </c>
      <c r="DK33" s="2" t="s">
        <v>170</v>
      </c>
      <c r="DL33" s="2">
        <v>506.0</v>
      </c>
      <c r="FI33" s="2" t="s">
        <v>170</v>
      </c>
      <c r="FM33" s="2" t="s">
        <v>6036</v>
      </c>
      <c r="BOE33" s="2">
        <v>5.0</v>
      </c>
      <c r="BOF33" s="2" t="s">
        <v>5696</v>
      </c>
      <c r="BOG33" s="2" t="s">
        <v>5697</v>
      </c>
      <c r="BOI33" s="2">
        <v>22.0</v>
      </c>
      <c r="BOL33" s="2">
        <v>2.0</v>
      </c>
      <c r="BON33" s="2">
        <v>20.0</v>
      </c>
      <c r="BOR33" s="2" t="s">
        <v>6037</v>
      </c>
      <c r="BOS33" s="2" t="s">
        <v>168</v>
      </c>
      <c r="BOT33" s="2" t="s">
        <v>167</v>
      </c>
      <c r="BOU33" s="2" t="s">
        <v>169</v>
      </c>
      <c r="BOV33" s="2" t="s">
        <v>6038</v>
      </c>
      <c r="BOX33" s="2">
        <v>0.0</v>
      </c>
    </row>
    <row r="34" ht="14.25" customHeight="1">
      <c r="CV34" s="2" t="s">
        <v>6039</v>
      </c>
      <c r="FM34" s="2" t="s">
        <v>6040</v>
      </c>
      <c r="KF34" s="2" t="s">
        <v>5691</v>
      </c>
      <c r="KG34" s="2" t="s">
        <v>5691</v>
      </c>
      <c r="MH34" s="2" t="s">
        <v>6041</v>
      </c>
      <c r="MO34" s="2">
        <v>590.0</v>
      </c>
      <c r="MP34" s="2" t="s">
        <v>6042</v>
      </c>
      <c r="MQ34" s="2">
        <v>272.0</v>
      </c>
      <c r="NK34" s="2" t="s">
        <v>5718</v>
      </c>
      <c r="OD34" s="2" t="s">
        <v>5707</v>
      </c>
      <c r="OI34" s="2" t="s">
        <v>5720</v>
      </c>
      <c r="OK34" s="2" t="s">
        <v>6043</v>
      </c>
      <c r="QN34" s="2" t="s">
        <v>6042</v>
      </c>
      <c r="VK34" s="2" t="s">
        <v>5691</v>
      </c>
      <c r="VL34" s="2" t="s">
        <v>5691</v>
      </c>
      <c r="XM34" s="2" t="s">
        <v>6044</v>
      </c>
      <c r="XT34" s="2">
        <v>590.0</v>
      </c>
      <c r="XU34" s="2" t="s">
        <v>6045</v>
      </c>
      <c r="XV34" s="2">
        <v>443.0</v>
      </c>
      <c r="YP34" s="2" t="s">
        <v>5718</v>
      </c>
      <c r="ZI34" s="2" t="s">
        <v>5707</v>
      </c>
      <c r="ZN34" s="2" t="s">
        <v>5720</v>
      </c>
      <c r="ZP34" s="2" t="s">
        <v>6043</v>
      </c>
      <c r="ABS34" s="2" t="s">
        <v>6045</v>
      </c>
      <c r="BOE34" s="2">
        <v>27.0</v>
      </c>
      <c r="BOF34" s="2" t="s">
        <v>5696</v>
      </c>
      <c r="BOG34" s="2" t="s">
        <v>5697</v>
      </c>
      <c r="BOI34" s="2">
        <v>4.0</v>
      </c>
      <c r="BON34" s="2">
        <v>4.0</v>
      </c>
      <c r="BOR34" s="2" t="s">
        <v>6043</v>
      </c>
      <c r="BOS34" s="2" t="s">
        <v>480</v>
      </c>
      <c r="BOT34" s="2" t="s">
        <v>479</v>
      </c>
      <c r="BOU34" s="2" t="s">
        <v>481</v>
      </c>
      <c r="BOV34" s="2" t="s">
        <v>6046</v>
      </c>
      <c r="BOX34" s="2">
        <v>0.0</v>
      </c>
    </row>
    <row r="35" ht="14.25" customHeight="1">
      <c r="A35" s="2" t="s">
        <v>5691</v>
      </c>
      <c r="B35" s="2" t="s">
        <v>5691</v>
      </c>
      <c r="C35" s="2" t="s">
        <v>6047</v>
      </c>
      <c r="BC35" s="2" t="s">
        <v>6048</v>
      </c>
      <c r="CY35" s="2" t="s">
        <v>6049</v>
      </c>
      <c r="DJ35" s="2">
        <v>530.0</v>
      </c>
      <c r="DK35" s="2" t="s">
        <v>174</v>
      </c>
      <c r="DL35" s="2">
        <v>720.0</v>
      </c>
      <c r="FI35" s="2" t="s">
        <v>174</v>
      </c>
      <c r="FM35" s="2" t="s">
        <v>6050</v>
      </c>
      <c r="BOE35" s="2">
        <v>0.0</v>
      </c>
      <c r="BOF35" s="2" t="s">
        <v>5696</v>
      </c>
      <c r="BOG35" s="2" t="s">
        <v>5697</v>
      </c>
      <c r="BOI35" s="2">
        <v>4.0</v>
      </c>
      <c r="BOM35" s="2">
        <v>2.0</v>
      </c>
      <c r="BON35" s="2">
        <v>2.0</v>
      </c>
      <c r="BOR35" s="2" t="s">
        <v>5841</v>
      </c>
      <c r="BOS35" s="2" t="s">
        <v>89</v>
      </c>
      <c r="BOT35" s="2" t="s">
        <v>172</v>
      </c>
      <c r="BOU35" s="2" t="s">
        <v>173</v>
      </c>
      <c r="BOV35" s="2" t="s">
        <v>6051</v>
      </c>
      <c r="BOX35" s="2">
        <v>1.0</v>
      </c>
    </row>
    <row r="36" ht="14.25" customHeight="1">
      <c r="AL36" s="2" t="s">
        <v>6052</v>
      </c>
      <c r="FK36" s="2" t="s">
        <v>178</v>
      </c>
      <c r="BOE36" s="2">
        <v>0.0</v>
      </c>
      <c r="BOF36" s="2" t="s">
        <v>5696</v>
      </c>
      <c r="BOG36" s="2" t="s">
        <v>5697</v>
      </c>
      <c r="BOI36" s="2">
        <v>0.0</v>
      </c>
      <c r="BOJ36" s="2" t="s">
        <v>5945</v>
      </c>
      <c r="BOR36" s="2" t="s">
        <v>6053</v>
      </c>
      <c r="BOS36" s="2" t="s">
        <v>177</v>
      </c>
      <c r="BOT36" s="2" t="s">
        <v>176</v>
      </c>
      <c r="BOU36" s="2" t="s">
        <v>179</v>
      </c>
      <c r="BOV36" s="2" t="s">
        <v>6054</v>
      </c>
      <c r="BOW36" s="2" t="s">
        <v>178</v>
      </c>
      <c r="BOX36" s="2">
        <v>0.0</v>
      </c>
    </row>
    <row r="37" ht="14.25" customHeight="1">
      <c r="BOE37" s="2">
        <v>0.0</v>
      </c>
      <c r="BOF37" s="2" t="s">
        <v>5696</v>
      </c>
      <c r="BOG37" s="2" t="s">
        <v>5697</v>
      </c>
      <c r="BOI37" s="2">
        <v>0.0</v>
      </c>
      <c r="BOR37" s="2" t="s">
        <v>6055</v>
      </c>
      <c r="BOS37" s="2" t="s">
        <v>138</v>
      </c>
      <c r="BOT37" s="2" t="s">
        <v>181</v>
      </c>
      <c r="BOU37" s="2" t="s">
        <v>182</v>
      </c>
      <c r="BOV37" s="2" t="s">
        <v>6056</v>
      </c>
      <c r="BOX37" s="2">
        <v>0.0</v>
      </c>
    </row>
    <row r="38" ht="14.25" customHeight="1">
      <c r="A38" s="2" t="s">
        <v>5691</v>
      </c>
      <c r="B38" s="2" t="s">
        <v>5691</v>
      </c>
      <c r="C38" s="2" t="s">
        <v>6057</v>
      </c>
      <c r="BC38" s="2" t="s">
        <v>6058</v>
      </c>
      <c r="CY38" s="2" t="s">
        <v>6059</v>
      </c>
      <c r="DJ38" s="2">
        <v>935.0</v>
      </c>
      <c r="DK38" s="2" t="s">
        <v>186</v>
      </c>
      <c r="DL38" s="2">
        <v>526.0</v>
      </c>
      <c r="FI38" s="2" t="s">
        <v>186</v>
      </c>
      <c r="FM38" s="2" t="s">
        <v>6060</v>
      </c>
      <c r="BOE38" s="2">
        <v>0.0</v>
      </c>
      <c r="BOF38" s="2" t="s">
        <v>5696</v>
      </c>
      <c r="BOG38" s="2" t="s">
        <v>5697</v>
      </c>
      <c r="BOI38" s="2">
        <v>0.0</v>
      </c>
      <c r="BOR38" s="2" t="s">
        <v>6061</v>
      </c>
      <c r="BOS38" s="2" t="s">
        <v>184</v>
      </c>
      <c r="BOT38" s="2" t="s">
        <v>183</v>
      </c>
      <c r="BOU38" s="2" t="s">
        <v>185</v>
      </c>
      <c r="BOV38" s="2" t="s">
        <v>6062</v>
      </c>
      <c r="BOX38" s="2">
        <v>0.0</v>
      </c>
    </row>
    <row r="39" ht="14.25" customHeight="1">
      <c r="CV39" s="2" t="s">
        <v>6063</v>
      </c>
      <c r="FM39" s="2" t="s">
        <v>6064</v>
      </c>
      <c r="KF39" s="2" t="s">
        <v>5691</v>
      </c>
      <c r="KG39" s="2" t="s">
        <v>5691</v>
      </c>
      <c r="MH39" s="2" t="s">
        <v>6065</v>
      </c>
      <c r="MO39" s="2">
        <v>590.0</v>
      </c>
      <c r="MP39" s="2" t="s">
        <v>6066</v>
      </c>
      <c r="MQ39" s="2">
        <v>443.0</v>
      </c>
      <c r="NK39" s="2" t="s">
        <v>5718</v>
      </c>
      <c r="OD39" s="2" t="s">
        <v>5694</v>
      </c>
      <c r="OI39" s="2" t="s">
        <v>5720</v>
      </c>
      <c r="OK39" s="2" t="s">
        <v>6067</v>
      </c>
      <c r="QN39" s="2" t="s">
        <v>6066</v>
      </c>
      <c r="VK39" s="2" t="s">
        <v>5691</v>
      </c>
      <c r="VL39" s="2" t="s">
        <v>5691</v>
      </c>
      <c r="XM39" s="2" t="s">
        <v>6068</v>
      </c>
      <c r="XT39" s="2">
        <v>590.0</v>
      </c>
      <c r="XU39" s="2" t="s">
        <v>6069</v>
      </c>
      <c r="XV39" s="2">
        <v>443.0</v>
      </c>
      <c r="YP39" s="2" t="s">
        <v>5718</v>
      </c>
      <c r="ZI39" s="2" t="s">
        <v>5694</v>
      </c>
      <c r="ZN39" s="2" t="s">
        <v>5720</v>
      </c>
      <c r="ZP39" s="2" t="s">
        <v>6067</v>
      </c>
      <c r="ABS39" s="2" t="s">
        <v>6069</v>
      </c>
      <c r="BOE39" s="2">
        <v>0.0</v>
      </c>
      <c r="BOF39" s="2" t="s">
        <v>5696</v>
      </c>
      <c r="BOG39" s="2" t="s">
        <v>5697</v>
      </c>
      <c r="BOI39" s="2">
        <v>3.0</v>
      </c>
      <c r="BON39" s="2">
        <v>3.0</v>
      </c>
      <c r="BOR39" s="2" t="s">
        <v>6067</v>
      </c>
      <c r="BOS39" s="2" t="s">
        <v>189</v>
      </c>
      <c r="BOT39" s="2" t="s">
        <v>188</v>
      </c>
      <c r="BOU39" s="2" t="s">
        <v>190</v>
      </c>
      <c r="BOV39" s="2" t="s">
        <v>6070</v>
      </c>
      <c r="BOX39" s="2">
        <v>0.0</v>
      </c>
    </row>
    <row r="40" ht="14.25" customHeight="1">
      <c r="BOE40" s="2">
        <v>0.0</v>
      </c>
      <c r="BOF40" s="2" t="s">
        <v>5696</v>
      </c>
      <c r="BOG40" s="2" t="s">
        <v>5697</v>
      </c>
      <c r="BOI40" s="2">
        <v>0.0</v>
      </c>
      <c r="BOR40" s="2" t="s">
        <v>6071</v>
      </c>
      <c r="BOS40" s="2" t="s">
        <v>193</v>
      </c>
      <c r="BOT40" s="2" t="s">
        <v>192</v>
      </c>
      <c r="BOU40" s="2" t="s">
        <v>194</v>
      </c>
      <c r="BOV40" s="2" t="s">
        <v>6072</v>
      </c>
      <c r="BOX40" s="2">
        <v>0.0</v>
      </c>
    </row>
    <row r="41" ht="14.25" customHeight="1">
      <c r="BOE41" s="2">
        <v>0.0</v>
      </c>
      <c r="BOF41" s="2" t="s">
        <v>5696</v>
      </c>
      <c r="BOG41" s="2" t="s">
        <v>5697</v>
      </c>
      <c r="BOI41" s="2">
        <v>0.0</v>
      </c>
      <c r="BOR41" s="2" t="s">
        <v>6073</v>
      </c>
      <c r="BOS41" s="2" t="s">
        <v>138</v>
      </c>
      <c r="BOT41" s="2" t="s">
        <v>195</v>
      </c>
      <c r="BOU41" s="2" t="s">
        <v>196</v>
      </c>
      <c r="BOV41" s="2" t="s">
        <v>6074</v>
      </c>
      <c r="BOX41" s="2">
        <v>0.0</v>
      </c>
    </row>
    <row r="42" ht="14.25" customHeight="1">
      <c r="BOE42" s="2">
        <v>0.0</v>
      </c>
      <c r="BOF42" s="2" t="s">
        <v>5696</v>
      </c>
      <c r="BOG42" s="2" t="s">
        <v>5697</v>
      </c>
      <c r="BOI42" s="2">
        <v>0.0</v>
      </c>
      <c r="BOJ42" s="2" t="s">
        <v>203</v>
      </c>
      <c r="BOR42" s="2" t="s">
        <v>5712</v>
      </c>
      <c r="BOS42" s="2" t="s">
        <v>97</v>
      </c>
      <c r="BOT42" s="2" t="s">
        <v>202</v>
      </c>
      <c r="BOU42" s="2" t="s">
        <v>203</v>
      </c>
      <c r="BOV42" s="2" t="s">
        <v>6075</v>
      </c>
      <c r="BOX42" s="2">
        <v>0.0</v>
      </c>
    </row>
    <row r="43" ht="14.25" customHeight="1">
      <c r="BOE43" s="2">
        <v>0.0</v>
      </c>
      <c r="BOF43" s="2" t="s">
        <v>5696</v>
      </c>
      <c r="BOG43" s="2" t="s">
        <v>5697</v>
      </c>
      <c r="BOI43" s="2">
        <v>0.0</v>
      </c>
      <c r="BOJ43" s="2" t="s">
        <v>6076</v>
      </c>
      <c r="BOR43" s="2" t="s">
        <v>6077</v>
      </c>
      <c r="BOS43" s="2" t="s">
        <v>206</v>
      </c>
      <c r="BOT43" s="2" t="s">
        <v>205</v>
      </c>
      <c r="BOU43" s="2" t="s">
        <v>207</v>
      </c>
      <c r="BOV43" s="2" t="s">
        <v>6078</v>
      </c>
      <c r="BOX43" s="2">
        <v>0.0</v>
      </c>
    </row>
    <row r="44" ht="14.25" customHeight="1">
      <c r="BOE44" s="2">
        <v>0.0</v>
      </c>
      <c r="BOF44" s="2" t="s">
        <v>5696</v>
      </c>
      <c r="BOG44" s="2" t="s">
        <v>5697</v>
      </c>
      <c r="BOI44" s="2">
        <v>0.0</v>
      </c>
      <c r="BOR44" s="2" t="s">
        <v>6079</v>
      </c>
      <c r="BOS44" s="2" t="s">
        <v>209</v>
      </c>
      <c r="BOT44" s="2" t="s">
        <v>208</v>
      </c>
      <c r="BOU44" s="2" t="s">
        <v>210</v>
      </c>
      <c r="BOV44" s="2" t="s">
        <v>6080</v>
      </c>
      <c r="BOX44" s="2">
        <v>0.0</v>
      </c>
    </row>
    <row r="45" ht="14.25" customHeight="1">
      <c r="BOE45" s="2">
        <v>0.0</v>
      </c>
      <c r="BOF45" s="2" t="s">
        <v>5696</v>
      </c>
      <c r="BOG45" s="2" t="s">
        <v>5697</v>
      </c>
      <c r="BOI45" s="2">
        <v>0.0</v>
      </c>
      <c r="BOR45" s="2" t="s">
        <v>6081</v>
      </c>
      <c r="BOS45" s="2" t="s">
        <v>212</v>
      </c>
      <c r="BOT45" s="2" t="s">
        <v>211</v>
      </c>
      <c r="BOU45" s="2" t="s">
        <v>213</v>
      </c>
      <c r="BOV45" s="2" t="s">
        <v>6082</v>
      </c>
      <c r="BOX45" s="2">
        <v>0.0</v>
      </c>
    </row>
    <row r="46" ht="14.25" customHeight="1">
      <c r="A46" s="2" t="s">
        <v>5691</v>
      </c>
      <c r="B46" s="2" t="s">
        <v>5691</v>
      </c>
      <c r="C46" s="2" t="s">
        <v>6083</v>
      </c>
      <c r="BC46" s="2" t="s">
        <v>6084</v>
      </c>
      <c r="CY46" s="2" t="s">
        <v>5707</v>
      </c>
      <c r="DJ46" s="2">
        <v>540.0</v>
      </c>
      <c r="DK46" s="2" t="s">
        <v>231</v>
      </c>
      <c r="DL46" s="2">
        <v>720.0</v>
      </c>
      <c r="FI46" s="2" t="s">
        <v>231</v>
      </c>
      <c r="FM46" s="2" t="s">
        <v>6085</v>
      </c>
      <c r="BOE46" s="2">
        <v>85.0</v>
      </c>
      <c r="BOF46" s="2" t="s">
        <v>5696</v>
      </c>
      <c r="BOG46" s="2" t="s">
        <v>5697</v>
      </c>
      <c r="BOI46" s="2">
        <v>205.0</v>
      </c>
      <c r="BOK46" s="2">
        <v>2.0</v>
      </c>
      <c r="BOM46" s="2">
        <v>49.0</v>
      </c>
      <c r="BON46" s="2">
        <v>116.0</v>
      </c>
      <c r="BOO46" s="2">
        <v>2.0</v>
      </c>
      <c r="BOP46" s="2">
        <v>1.0</v>
      </c>
      <c r="BOQ46" s="2">
        <v>35.0</v>
      </c>
      <c r="BOR46" s="2" t="s">
        <v>6086</v>
      </c>
      <c r="BOS46" s="2" t="s">
        <v>229</v>
      </c>
      <c r="BOT46" s="2" t="s">
        <v>228</v>
      </c>
      <c r="BOU46" s="2" t="s">
        <v>230</v>
      </c>
      <c r="BOV46" s="2" t="s">
        <v>6087</v>
      </c>
      <c r="BOX46" s="2">
        <v>1.0</v>
      </c>
    </row>
    <row r="47" ht="14.25" customHeight="1">
      <c r="CV47" s="2" t="s">
        <v>6088</v>
      </c>
      <c r="FM47" s="2" t="s">
        <v>6089</v>
      </c>
      <c r="KF47" s="2" t="s">
        <v>5691</v>
      </c>
      <c r="KG47" s="2" t="s">
        <v>5691</v>
      </c>
      <c r="MH47" s="2" t="s">
        <v>6090</v>
      </c>
      <c r="MO47" s="2">
        <v>332.0</v>
      </c>
      <c r="MP47" s="2" t="s">
        <v>6091</v>
      </c>
      <c r="MQ47" s="2">
        <v>590.0</v>
      </c>
      <c r="NK47" s="2" t="s">
        <v>5718</v>
      </c>
      <c r="OD47" s="2" t="s">
        <v>6092</v>
      </c>
      <c r="OI47" s="2" t="s">
        <v>5720</v>
      </c>
      <c r="OK47" s="2" t="s">
        <v>6093</v>
      </c>
      <c r="QN47" s="2" t="s">
        <v>6091</v>
      </c>
      <c r="VK47" s="2" t="s">
        <v>5691</v>
      </c>
      <c r="VL47" s="2" t="s">
        <v>5691</v>
      </c>
      <c r="XM47" s="2" t="s">
        <v>6094</v>
      </c>
      <c r="XT47" s="2">
        <v>296.0</v>
      </c>
      <c r="XU47" s="2" t="s">
        <v>6095</v>
      </c>
      <c r="XV47" s="2">
        <v>590.0</v>
      </c>
      <c r="YP47" s="2" t="s">
        <v>5718</v>
      </c>
      <c r="ZI47" s="2" t="s">
        <v>6096</v>
      </c>
      <c r="ZN47" s="2" t="s">
        <v>5720</v>
      </c>
      <c r="ZP47" s="2" t="s">
        <v>6093</v>
      </c>
      <c r="ABS47" s="2" t="s">
        <v>6095</v>
      </c>
      <c r="AGP47" s="2" t="s">
        <v>5691</v>
      </c>
      <c r="AGQ47" s="2" t="s">
        <v>5691</v>
      </c>
      <c r="AIR47" s="2" t="s">
        <v>6097</v>
      </c>
      <c r="AIY47" s="2">
        <v>590.0</v>
      </c>
      <c r="AIZ47" s="2" t="s">
        <v>6098</v>
      </c>
      <c r="AJA47" s="2">
        <v>272.0</v>
      </c>
      <c r="AJU47" s="2" t="s">
        <v>5718</v>
      </c>
      <c r="AKN47" s="2" t="s">
        <v>6099</v>
      </c>
      <c r="AKS47" s="2" t="s">
        <v>5720</v>
      </c>
      <c r="AKU47" s="2" t="s">
        <v>6093</v>
      </c>
      <c r="AMX47" s="2" t="s">
        <v>6098</v>
      </c>
      <c r="ARU47" s="2" t="s">
        <v>5691</v>
      </c>
      <c r="ARV47" s="2" t="s">
        <v>5691</v>
      </c>
      <c r="ATW47" s="2" t="s">
        <v>6100</v>
      </c>
      <c r="AUD47" s="2">
        <v>332.0</v>
      </c>
      <c r="AUE47" s="2" t="s">
        <v>6101</v>
      </c>
      <c r="AUF47" s="2">
        <v>590.0</v>
      </c>
      <c r="AUZ47" s="2" t="s">
        <v>5718</v>
      </c>
      <c r="AVS47" s="2" t="s">
        <v>5694</v>
      </c>
      <c r="AVX47" s="2" t="s">
        <v>5720</v>
      </c>
      <c r="AVZ47" s="2" t="s">
        <v>6093</v>
      </c>
      <c r="AYC47" s="2" t="s">
        <v>6101</v>
      </c>
      <c r="BCZ47" s="2" t="s">
        <v>5691</v>
      </c>
      <c r="BDA47" s="2" t="s">
        <v>5691</v>
      </c>
      <c r="BFB47" s="2" t="s">
        <v>6102</v>
      </c>
      <c r="BFI47" s="2">
        <v>590.0</v>
      </c>
      <c r="BFJ47" s="2" t="s">
        <v>6103</v>
      </c>
      <c r="BFK47" s="2">
        <v>332.0</v>
      </c>
      <c r="BGE47" s="2" t="s">
        <v>5718</v>
      </c>
      <c r="BGX47" s="2" t="s">
        <v>5707</v>
      </c>
      <c r="BHC47" s="2" t="s">
        <v>5720</v>
      </c>
      <c r="BHE47" s="2" t="s">
        <v>6093</v>
      </c>
      <c r="BJH47" s="2" t="s">
        <v>6103</v>
      </c>
      <c r="BOE47" s="2">
        <v>13.0</v>
      </c>
      <c r="BOF47" s="2" t="s">
        <v>5696</v>
      </c>
      <c r="BOG47" s="2" t="s">
        <v>5697</v>
      </c>
      <c r="BOI47" s="2">
        <v>59.0</v>
      </c>
      <c r="BOL47" s="2">
        <v>1.0</v>
      </c>
      <c r="BON47" s="2">
        <v>58.0</v>
      </c>
      <c r="BOR47" s="2" t="s">
        <v>6093</v>
      </c>
      <c r="BOS47" s="2" t="s">
        <v>222</v>
      </c>
      <c r="BOT47" s="2" t="s">
        <v>221</v>
      </c>
      <c r="BOU47" s="2" t="s">
        <v>223</v>
      </c>
      <c r="BOV47" s="2" t="s">
        <v>6104</v>
      </c>
      <c r="BOX47" s="2">
        <v>0.0</v>
      </c>
    </row>
    <row r="48" ht="14.25" customHeight="1">
      <c r="BOE48" s="2">
        <v>1.0</v>
      </c>
      <c r="BOF48" s="2" t="s">
        <v>5696</v>
      </c>
      <c r="BOG48" s="2" t="s">
        <v>5697</v>
      </c>
      <c r="BOI48" s="2">
        <v>1.0</v>
      </c>
      <c r="BON48" s="2">
        <v>1.0</v>
      </c>
      <c r="BOR48" s="2" t="s">
        <v>6105</v>
      </c>
      <c r="BOS48" s="2" t="s">
        <v>215</v>
      </c>
      <c r="BOT48" s="2" t="s">
        <v>214</v>
      </c>
      <c r="BOU48" s="2" t="s">
        <v>216</v>
      </c>
      <c r="BOV48" s="2" t="s">
        <v>6106</v>
      </c>
      <c r="BOX48" s="2">
        <v>0.0</v>
      </c>
    </row>
    <row r="49" ht="14.25" customHeight="1">
      <c r="A49" s="2" t="s">
        <v>5691</v>
      </c>
      <c r="B49" s="2" t="s">
        <v>5691</v>
      </c>
      <c r="C49" s="2" t="s">
        <v>6047</v>
      </c>
      <c r="BC49" s="2" t="s">
        <v>6107</v>
      </c>
      <c r="CY49" s="2" t="s">
        <v>6108</v>
      </c>
      <c r="DJ49" s="2">
        <v>640.0</v>
      </c>
      <c r="DK49" s="2" t="s">
        <v>220</v>
      </c>
      <c r="DL49" s="2">
        <v>513.0</v>
      </c>
      <c r="FI49" s="2" t="s">
        <v>220</v>
      </c>
      <c r="FM49" s="2" t="s">
        <v>6109</v>
      </c>
      <c r="BOE49" s="2">
        <v>0.0</v>
      </c>
      <c r="BOF49" s="2" t="s">
        <v>5696</v>
      </c>
      <c r="BOG49" s="2" t="s">
        <v>5697</v>
      </c>
      <c r="BOI49" s="2">
        <v>1.0</v>
      </c>
      <c r="BOJ49" s="2" t="s">
        <v>6110</v>
      </c>
      <c r="BON49" s="2">
        <v>1.0</v>
      </c>
      <c r="BOR49" s="2" t="s">
        <v>6111</v>
      </c>
      <c r="BOS49" s="2" t="s">
        <v>218</v>
      </c>
      <c r="BOT49" s="2" t="s">
        <v>217</v>
      </c>
      <c r="BOU49" s="2" t="s">
        <v>219</v>
      </c>
      <c r="BOV49" s="2" t="s">
        <v>6112</v>
      </c>
      <c r="BOX49" s="2">
        <v>0.0</v>
      </c>
    </row>
    <row r="50" ht="14.25" customHeight="1">
      <c r="AL50" s="2" t="s">
        <v>6052</v>
      </c>
      <c r="FK50" s="2" t="s">
        <v>178</v>
      </c>
      <c r="BOE50" s="2">
        <v>0.0</v>
      </c>
      <c r="BOF50" s="2" t="s">
        <v>5696</v>
      </c>
      <c r="BOG50" s="2" t="s">
        <v>5697</v>
      </c>
      <c r="BOI50" s="2">
        <v>0.0</v>
      </c>
      <c r="BOJ50" s="2" t="s">
        <v>5945</v>
      </c>
      <c r="BOR50" s="2" t="s">
        <v>6053</v>
      </c>
      <c r="BOS50" s="2" t="s">
        <v>177</v>
      </c>
      <c r="BOT50" s="2" t="s">
        <v>226</v>
      </c>
      <c r="BOU50" s="2" t="s">
        <v>115</v>
      </c>
      <c r="BOV50" s="2" t="s">
        <v>6113</v>
      </c>
      <c r="BOW50" s="2" t="s">
        <v>178</v>
      </c>
      <c r="BOX50" s="2">
        <v>0.0</v>
      </c>
    </row>
    <row r="51" ht="14.25" customHeight="1">
      <c r="CV51" s="2" t="s">
        <v>6114</v>
      </c>
      <c r="FM51" s="2" t="s">
        <v>6115</v>
      </c>
      <c r="KF51" s="2" t="s">
        <v>5691</v>
      </c>
      <c r="KG51" s="2" t="s">
        <v>5691</v>
      </c>
      <c r="MH51" s="2" t="s">
        <v>6116</v>
      </c>
      <c r="MO51" s="2">
        <v>588.0</v>
      </c>
      <c r="MP51" s="2" t="s">
        <v>6117</v>
      </c>
      <c r="MQ51" s="2">
        <v>526.0</v>
      </c>
      <c r="NK51" s="2" t="s">
        <v>5718</v>
      </c>
      <c r="OD51" s="2" t="s">
        <v>5707</v>
      </c>
      <c r="OI51" s="2" t="s">
        <v>5720</v>
      </c>
      <c r="OK51" s="2" t="s">
        <v>6118</v>
      </c>
      <c r="QN51" s="2" t="s">
        <v>6117</v>
      </c>
      <c r="VK51" s="2" t="s">
        <v>5691</v>
      </c>
      <c r="VL51" s="2" t="s">
        <v>5691</v>
      </c>
      <c r="XM51" s="2" t="s">
        <v>6119</v>
      </c>
      <c r="XT51" s="2">
        <v>590.0</v>
      </c>
      <c r="XU51" s="2" t="s">
        <v>6120</v>
      </c>
      <c r="XV51" s="2">
        <v>478.0</v>
      </c>
      <c r="YP51" s="2" t="s">
        <v>5718</v>
      </c>
      <c r="ZI51" s="2" t="s">
        <v>5707</v>
      </c>
      <c r="ZN51" s="2" t="s">
        <v>5720</v>
      </c>
      <c r="ZP51" s="2" t="s">
        <v>6118</v>
      </c>
      <c r="ABS51" s="2" t="s">
        <v>6120</v>
      </c>
      <c r="AGP51" s="2" t="s">
        <v>5691</v>
      </c>
      <c r="AGQ51" s="2" t="s">
        <v>5691</v>
      </c>
      <c r="AIR51" s="2" t="s">
        <v>6121</v>
      </c>
      <c r="AIY51" s="2">
        <v>590.0</v>
      </c>
      <c r="AIZ51" s="2" t="s">
        <v>6122</v>
      </c>
      <c r="AJA51" s="2">
        <v>332.0</v>
      </c>
      <c r="AJU51" s="2" t="s">
        <v>5718</v>
      </c>
      <c r="AKN51" s="2" t="s">
        <v>5707</v>
      </c>
      <c r="AKS51" s="2" t="s">
        <v>5720</v>
      </c>
      <c r="AKU51" s="2" t="s">
        <v>6118</v>
      </c>
      <c r="AMX51" s="2" t="s">
        <v>6122</v>
      </c>
      <c r="BOE51" s="2">
        <v>15.0</v>
      </c>
      <c r="BOF51" s="2" t="s">
        <v>5696</v>
      </c>
      <c r="BOG51" s="2" t="s">
        <v>5697</v>
      </c>
      <c r="BOI51" s="2">
        <v>3.0</v>
      </c>
      <c r="BON51" s="2">
        <v>3.0</v>
      </c>
      <c r="BOR51" s="2" t="s">
        <v>6118</v>
      </c>
      <c r="BOS51" s="2" t="s">
        <v>234</v>
      </c>
      <c r="BOT51" s="2" t="s">
        <v>233</v>
      </c>
      <c r="BOU51" s="2" t="s">
        <v>235</v>
      </c>
      <c r="BOV51" s="2" t="s">
        <v>6123</v>
      </c>
      <c r="BOX51" s="2">
        <v>0.0</v>
      </c>
    </row>
    <row r="52" ht="14.25" customHeight="1">
      <c r="BOE52" s="2">
        <v>10.0</v>
      </c>
      <c r="BOF52" s="2" t="s">
        <v>5696</v>
      </c>
      <c r="BOG52" s="2" t="s">
        <v>5697</v>
      </c>
      <c r="BOI52" s="2">
        <v>8.0</v>
      </c>
      <c r="BOJ52" s="2" t="s">
        <v>6124</v>
      </c>
      <c r="BON52" s="2">
        <v>8.0</v>
      </c>
      <c r="BOR52" s="2" t="s">
        <v>6125</v>
      </c>
      <c r="BOS52" s="2" t="s">
        <v>138</v>
      </c>
      <c r="BOT52" s="2" t="s">
        <v>236</v>
      </c>
      <c r="BOU52" s="2" t="s">
        <v>238</v>
      </c>
      <c r="BOV52" s="2" t="s">
        <v>6126</v>
      </c>
      <c r="BOW52" s="2" t="s">
        <v>237</v>
      </c>
      <c r="BOX52" s="2">
        <v>0.0</v>
      </c>
    </row>
    <row r="53" ht="14.25" customHeight="1">
      <c r="BOE53" s="2">
        <v>2.0</v>
      </c>
      <c r="BOF53" s="2" t="s">
        <v>5696</v>
      </c>
      <c r="BOG53" s="2" t="s">
        <v>5697</v>
      </c>
      <c r="BOI53" s="2">
        <v>1.0</v>
      </c>
      <c r="BON53" s="2">
        <v>1.0</v>
      </c>
      <c r="BOR53" s="2" t="s">
        <v>6127</v>
      </c>
      <c r="BOS53" s="2" t="s">
        <v>242</v>
      </c>
      <c r="BOT53" s="2" t="s">
        <v>241</v>
      </c>
      <c r="BOU53" s="2" t="s">
        <v>243</v>
      </c>
      <c r="BOV53" s="2" t="s">
        <v>6128</v>
      </c>
      <c r="BOX53" s="2">
        <v>0.0</v>
      </c>
    </row>
    <row r="54" ht="14.25" customHeight="1">
      <c r="BOE54" s="2">
        <v>0.0</v>
      </c>
      <c r="BOF54" s="2" t="s">
        <v>5696</v>
      </c>
      <c r="BOG54" s="2" t="s">
        <v>5697</v>
      </c>
      <c r="BOI54" s="2">
        <v>0.0</v>
      </c>
      <c r="BOR54" s="2" t="s">
        <v>5712</v>
      </c>
      <c r="BOS54" s="2" t="s">
        <v>97</v>
      </c>
      <c r="BOT54" s="2" t="s">
        <v>244</v>
      </c>
      <c r="BOU54" s="2" t="s">
        <v>6129</v>
      </c>
      <c r="BOV54" s="2" t="s">
        <v>6130</v>
      </c>
      <c r="BOX54" s="2">
        <v>0.0</v>
      </c>
    </row>
    <row r="55" ht="14.25" customHeight="1">
      <c r="BOE55" s="2">
        <v>0.0</v>
      </c>
      <c r="BOF55" s="2" t="s">
        <v>5696</v>
      </c>
      <c r="BOG55" s="2" t="s">
        <v>5697</v>
      </c>
      <c r="BOI55" s="2">
        <v>0.0</v>
      </c>
      <c r="BOR55" s="2" t="s">
        <v>5712</v>
      </c>
      <c r="BOS55" s="2" t="s">
        <v>97</v>
      </c>
      <c r="BOT55" s="2" t="s">
        <v>250</v>
      </c>
      <c r="BOU55" s="2" t="s">
        <v>810</v>
      </c>
      <c r="BOV55" s="2" t="s">
        <v>6131</v>
      </c>
      <c r="BOX55" s="2">
        <v>0.0</v>
      </c>
    </row>
    <row r="56" ht="14.25" customHeight="1">
      <c r="BOE56" s="2">
        <v>0.0</v>
      </c>
      <c r="BOF56" s="2" t="s">
        <v>5696</v>
      </c>
      <c r="BOG56" s="2" t="s">
        <v>5697</v>
      </c>
      <c r="BOI56" s="2">
        <v>0.0</v>
      </c>
      <c r="BOR56" s="2" t="s">
        <v>6132</v>
      </c>
      <c r="BOS56" s="2" t="s">
        <v>255</v>
      </c>
      <c r="BOT56" s="2" t="s">
        <v>254</v>
      </c>
      <c r="BOU56" s="2" t="s">
        <v>256</v>
      </c>
      <c r="BOV56" s="2" t="s">
        <v>6133</v>
      </c>
      <c r="BOX56" s="2">
        <v>0.0</v>
      </c>
    </row>
    <row r="57" ht="14.25" customHeight="1">
      <c r="A57" s="2" t="s">
        <v>5691</v>
      </c>
      <c r="B57" s="2" t="s">
        <v>5691</v>
      </c>
      <c r="C57" s="2" t="s">
        <v>6134</v>
      </c>
      <c r="BC57" s="2" t="s">
        <v>6135</v>
      </c>
      <c r="CY57" s="2" t="s">
        <v>5707</v>
      </c>
      <c r="DJ57" s="2">
        <v>521.0</v>
      </c>
      <c r="DK57" s="2" t="s">
        <v>262</v>
      </c>
      <c r="DL57" s="2">
        <v>720.0</v>
      </c>
      <c r="FI57" s="2" t="s">
        <v>262</v>
      </c>
      <c r="FM57" s="2" t="s">
        <v>6136</v>
      </c>
      <c r="BOE57" s="2">
        <v>3.0</v>
      </c>
      <c r="BOF57" s="2" t="s">
        <v>5696</v>
      </c>
      <c r="BOG57" s="2" t="s">
        <v>5697</v>
      </c>
      <c r="BOI57" s="2">
        <v>13.0</v>
      </c>
      <c r="BON57" s="2">
        <v>13.0</v>
      </c>
      <c r="BOR57" s="2" t="s">
        <v>6137</v>
      </c>
      <c r="BOS57" s="2" t="s">
        <v>138</v>
      </c>
      <c r="BOT57" s="2" t="s">
        <v>260</v>
      </c>
      <c r="BOU57" s="2" t="s">
        <v>261</v>
      </c>
      <c r="BOV57" s="2" t="s">
        <v>6138</v>
      </c>
      <c r="BOX57" s="2">
        <v>0.0</v>
      </c>
    </row>
    <row r="58" ht="14.25" customHeight="1">
      <c r="AL58" s="2" t="s">
        <v>6052</v>
      </c>
      <c r="FK58" s="2" t="s">
        <v>178</v>
      </c>
      <c r="BOE58" s="2">
        <v>0.0</v>
      </c>
      <c r="BOF58" s="2" t="s">
        <v>5696</v>
      </c>
      <c r="BOG58" s="2" t="s">
        <v>5697</v>
      </c>
      <c r="BOI58" s="2">
        <v>0.0</v>
      </c>
      <c r="BOR58" s="2" t="s">
        <v>5712</v>
      </c>
      <c r="BOS58" s="2" t="s">
        <v>97</v>
      </c>
      <c r="BOT58" s="2" t="s">
        <v>6139</v>
      </c>
      <c r="BOU58" s="2" t="s">
        <v>6140</v>
      </c>
      <c r="BOV58" s="2" t="s">
        <v>6141</v>
      </c>
      <c r="BOW58" s="2" t="s">
        <v>178</v>
      </c>
      <c r="BOX58" s="2">
        <v>0.0</v>
      </c>
    </row>
    <row r="59" ht="14.25" customHeight="1">
      <c r="BOE59" s="2">
        <v>0.0</v>
      </c>
      <c r="BOF59" s="2" t="s">
        <v>5696</v>
      </c>
      <c r="BOG59" s="2" t="s">
        <v>5697</v>
      </c>
      <c r="BOI59" s="2">
        <v>0.0</v>
      </c>
      <c r="BOR59" s="2" t="s">
        <v>5712</v>
      </c>
      <c r="BOS59" s="2" t="s">
        <v>97</v>
      </c>
      <c r="BOT59" s="2" t="s">
        <v>264</v>
      </c>
      <c r="BOU59" s="2" t="s">
        <v>810</v>
      </c>
      <c r="BOV59" s="2" t="s">
        <v>6142</v>
      </c>
      <c r="BOX59" s="2">
        <v>0.0</v>
      </c>
    </row>
    <row r="60" ht="14.25" customHeight="1">
      <c r="BOE60" s="2">
        <v>0.0</v>
      </c>
      <c r="BOF60" s="2" t="s">
        <v>5696</v>
      </c>
      <c r="BOG60" s="2" t="s">
        <v>5697</v>
      </c>
      <c r="BOI60" s="2">
        <v>0.0</v>
      </c>
      <c r="BOR60" s="2" t="s">
        <v>5712</v>
      </c>
      <c r="BOS60" s="2" t="s">
        <v>97</v>
      </c>
      <c r="BOT60" s="2" t="s">
        <v>269</v>
      </c>
      <c r="BOU60" s="2" t="s">
        <v>6143</v>
      </c>
      <c r="BOV60" s="2" t="s">
        <v>6144</v>
      </c>
      <c r="BOX60" s="2">
        <v>0.0</v>
      </c>
    </row>
    <row r="61" ht="14.25" customHeight="1">
      <c r="CV61" s="2" t="s">
        <v>6145</v>
      </c>
      <c r="FM61" s="2" t="s">
        <v>6146</v>
      </c>
      <c r="KF61" s="2" t="s">
        <v>5691</v>
      </c>
      <c r="KG61" s="2" t="s">
        <v>5691</v>
      </c>
      <c r="MH61" s="2" t="s">
        <v>6147</v>
      </c>
      <c r="MO61" s="2">
        <v>443.0</v>
      </c>
      <c r="MP61" s="2" t="s">
        <v>6148</v>
      </c>
      <c r="MQ61" s="2">
        <v>590.0</v>
      </c>
      <c r="NK61" s="2" t="s">
        <v>5718</v>
      </c>
      <c r="OD61" s="2" t="s">
        <v>5707</v>
      </c>
      <c r="OI61" s="2" t="s">
        <v>5720</v>
      </c>
      <c r="OK61" s="2" t="s">
        <v>6010</v>
      </c>
      <c r="QN61" s="2" t="s">
        <v>6148</v>
      </c>
      <c r="VK61" s="2" t="s">
        <v>5727</v>
      </c>
      <c r="VL61" s="2" t="s">
        <v>5727</v>
      </c>
      <c r="XM61" s="2" t="s">
        <v>6149</v>
      </c>
      <c r="XT61" s="2">
        <v>590.0</v>
      </c>
      <c r="XU61" s="2" t="s">
        <v>6150</v>
      </c>
      <c r="XV61" s="2">
        <v>443.0</v>
      </c>
      <c r="YP61" s="2" t="s">
        <v>5730</v>
      </c>
      <c r="ZN61" s="2" t="s">
        <v>5720</v>
      </c>
      <c r="ZP61" s="2" t="s">
        <v>6010</v>
      </c>
      <c r="ABS61" s="2" t="s">
        <v>6150</v>
      </c>
      <c r="ACC61" s="2" t="s">
        <v>5731</v>
      </c>
      <c r="ACD61" s="2" t="s">
        <v>5732</v>
      </c>
      <c r="ACE61" s="2" t="s">
        <v>5733</v>
      </c>
      <c r="ACG61" s="2" t="s">
        <v>5734</v>
      </c>
      <c r="ACI61" s="2" t="s">
        <v>5735</v>
      </c>
      <c r="ACJ61" s="2" t="s">
        <v>5956</v>
      </c>
      <c r="ACO61" s="2" t="s">
        <v>6151</v>
      </c>
      <c r="ACP61" s="2" t="s">
        <v>6152</v>
      </c>
      <c r="ACQ61" s="2" t="s">
        <v>5730</v>
      </c>
      <c r="ACR61" s="2" t="s">
        <v>5730</v>
      </c>
      <c r="ACV61" s="2" t="s">
        <v>5739</v>
      </c>
      <c r="ACW61" s="2" t="s">
        <v>5734</v>
      </c>
      <c r="ACX61" s="2" t="s">
        <v>5739</v>
      </c>
      <c r="ACY61" s="2" t="s">
        <v>6153</v>
      </c>
      <c r="ACZ61" s="2" t="s">
        <v>6154</v>
      </c>
      <c r="ADA61" s="2" t="s">
        <v>6155</v>
      </c>
      <c r="ADB61" s="2" t="s">
        <v>5743</v>
      </c>
      <c r="ADD61" s="2">
        <v>1440.0</v>
      </c>
      <c r="ADE61" s="2" t="s">
        <v>6149</v>
      </c>
      <c r="ADL61" s="2" t="s">
        <v>5718</v>
      </c>
      <c r="ADM61" s="2" t="s">
        <v>5718</v>
      </c>
      <c r="ADN61" s="2" t="s">
        <v>5718</v>
      </c>
      <c r="ADO61" s="2" t="s">
        <v>5718</v>
      </c>
      <c r="ADP61" s="2" t="s">
        <v>5718</v>
      </c>
      <c r="ADQ61" s="2" t="s">
        <v>5718</v>
      </c>
      <c r="ADR61" s="2" t="s">
        <v>5718</v>
      </c>
      <c r="ADS61" s="2" t="s">
        <v>5730</v>
      </c>
      <c r="ADT61" s="2" t="s">
        <v>5718</v>
      </c>
      <c r="ADU61" s="2" t="s">
        <v>5718</v>
      </c>
      <c r="ADV61" s="2" t="s">
        <v>5718</v>
      </c>
      <c r="ADW61" s="2" t="s">
        <v>5730</v>
      </c>
      <c r="ADX61" s="2" t="s">
        <v>5718</v>
      </c>
      <c r="AEA61" s="2" t="s">
        <v>5718</v>
      </c>
      <c r="AEB61" s="2">
        <v>4.0</v>
      </c>
      <c r="AED61" s="2" t="s">
        <v>5720</v>
      </c>
      <c r="AEE61" s="2" t="s">
        <v>5720</v>
      </c>
      <c r="AEF61" s="2" t="s">
        <v>5730</v>
      </c>
      <c r="AEG61" s="2" t="s">
        <v>6010</v>
      </c>
      <c r="AEI61" s="2" t="s">
        <v>6156</v>
      </c>
      <c r="AEJ61" s="2">
        <v>20833.0</v>
      </c>
      <c r="AEK61" s="2" t="s">
        <v>6157</v>
      </c>
      <c r="AEM61" s="2" t="s">
        <v>6158</v>
      </c>
      <c r="AEN61" s="2" t="s">
        <v>6159</v>
      </c>
      <c r="AER61" s="2" t="s">
        <v>6160</v>
      </c>
      <c r="AET61" s="2" t="s">
        <v>6156</v>
      </c>
      <c r="AEW61" s="2" t="s">
        <v>5749</v>
      </c>
      <c r="AEX61" s="2" t="s">
        <v>5750</v>
      </c>
      <c r="AEY61" s="2" t="s">
        <v>5751</v>
      </c>
      <c r="AEZ61" s="2" t="s">
        <v>6149</v>
      </c>
      <c r="AFA61" s="2" t="s">
        <v>5730</v>
      </c>
      <c r="AFB61" s="2">
        <v>100.0</v>
      </c>
      <c r="AFC61" s="2">
        <v>10.0</v>
      </c>
      <c r="AFD61" s="2" t="s">
        <v>6161</v>
      </c>
      <c r="AFE61" s="2">
        <v>132.0</v>
      </c>
      <c r="AFF61" s="2">
        <v>100.0</v>
      </c>
      <c r="AFG61" s="2">
        <v>1.0</v>
      </c>
      <c r="AFH61" s="2" t="s">
        <v>5752</v>
      </c>
      <c r="AFI61" s="2" t="s">
        <v>5753</v>
      </c>
      <c r="AFJ61" s="2" t="s">
        <v>5754</v>
      </c>
      <c r="AFK61" s="2" t="s">
        <v>5755</v>
      </c>
      <c r="AFL61" s="2" t="s">
        <v>5756</v>
      </c>
      <c r="AFM61" s="2" t="s">
        <v>5754</v>
      </c>
      <c r="AFO61" s="2" t="s">
        <v>5718</v>
      </c>
      <c r="AFP61" s="2" t="s">
        <v>5757</v>
      </c>
      <c r="AFQ61" s="2" t="s">
        <v>5758</v>
      </c>
      <c r="AFR61" s="2">
        <v>1080.0</v>
      </c>
      <c r="AGP61" s="2" t="s">
        <v>5727</v>
      </c>
      <c r="AGQ61" s="2" t="s">
        <v>5727</v>
      </c>
      <c r="AIR61" s="2" t="s">
        <v>6162</v>
      </c>
      <c r="AIY61" s="2">
        <v>590.0</v>
      </c>
      <c r="AIZ61" s="2" t="s">
        <v>6163</v>
      </c>
      <c r="AJA61" s="2">
        <v>332.0</v>
      </c>
      <c r="AJU61" s="2" t="s">
        <v>5730</v>
      </c>
      <c r="AKS61" s="2" t="s">
        <v>5720</v>
      </c>
      <c r="AKU61" s="2" t="s">
        <v>6010</v>
      </c>
      <c r="AMX61" s="2" t="s">
        <v>6163</v>
      </c>
      <c r="ANH61" s="2" t="s">
        <v>5731</v>
      </c>
      <c r="ANI61" s="2" t="s">
        <v>5732</v>
      </c>
      <c r="ANJ61" s="2" t="s">
        <v>5733</v>
      </c>
      <c r="ANL61" s="2" t="s">
        <v>5734</v>
      </c>
      <c r="ANN61" s="2" t="s">
        <v>5735</v>
      </c>
      <c r="ANO61" s="2" t="s">
        <v>5956</v>
      </c>
      <c r="ANT61" s="2" t="s">
        <v>6164</v>
      </c>
      <c r="ANU61" s="2" t="s">
        <v>6165</v>
      </c>
      <c r="ANV61" s="2" t="s">
        <v>5730</v>
      </c>
      <c r="ANW61" s="2" t="s">
        <v>5730</v>
      </c>
      <c r="AOA61" s="2" t="s">
        <v>5739</v>
      </c>
      <c r="AOB61" s="2" t="s">
        <v>5734</v>
      </c>
      <c r="AOC61" s="2" t="s">
        <v>5739</v>
      </c>
      <c r="AOD61" s="2" t="s">
        <v>6166</v>
      </c>
      <c r="AOE61" s="2" t="s">
        <v>6167</v>
      </c>
      <c r="AOF61" s="2" t="s">
        <v>6168</v>
      </c>
      <c r="AOG61" s="2" t="s">
        <v>5743</v>
      </c>
      <c r="AOI61" s="2">
        <v>1920.0</v>
      </c>
      <c r="AOJ61" s="2" t="s">
        <v>6162</v>
      </c>
      <c r="AOQ61" s="2" t="s">
        <v>5718</v>
      </c>
      <c r="AOR61" s="2" t="s">
        <v>5718</v>
      </c>
      <c r="AOS61" s="2" t="s">
        <v>5718</v>
      </c>
      <c r="AOT61" s="2" t="s">
        <v>5718</v>
      </c>
      <c r="AOU61" s="2" t="s">
        <v>5718</v>
      </c>
      <c r="AOV61" s="2" t="s">
        <v>5718</v>
      </c>
      <c r="AOW61" s="2" t="s">
        <v>5718</v>
      </c>
      <c r="AOX61" s="2" t="s">
        <v>5730</v>
      </c>
      <c r="AOY61" s="2" t="s">
        <v>5718</v>
      </c>
      <c r="AOZ61" s="2" t="s">
        <v>5718</v>
      </c>
      <c r="APA61" s="2" t="s">
        <v>5718</v>
      </c>
      <c r="APB61" s="2" t="s">
        <v>5730</v>
      </c>
      <c r="APC61" s="2" t="s">
        <v>5718</v>
      </c>
      <c r="APF61" s="2" t="s">
        <v>5718</v>
      </c>
      <c r="APG61" s="2">
        <v>5.0</v>
      </c>
      <c r="API61" s="2" t="s">
        <v>5720</v>
      </c>
      <c r="APJ61" s="2" t="s">
        <v>5720</v>
      </c>
      <c r="APK61" s="2" t="s">
        <v>5730</v>
      </c>
      <c r="APL61" s="2" t="s">
        <v>6010</v>
      </c>
      <c r="APN61" s="2" t="s">
        <v>6169</v>
      </c>
      <c r="APO61" s="2">
        <v>19735.0</v>
      </c>
      <c r="APP61" s="2" t="s">
        <v>6170</v>
      </c>
      <c r="APR61" s="2" t="s">
        <v>6171</v>
      </c>
      <c r="APS61" s="2" t="s">
        <v>6172</v>
      </c>
      <c r="APW61" s="2" t="s">
        <v>6173</v>
      </c>
      <c r="APY61" s="2" t="s">
        <v>6169</v>
      </c>
      <c r="AQB61" s="2" t="s">
        <v>5749</v>
      </c>
      <c r="AQC61" s="2" t="s">
        <v>5750</v>
      </c>
      <c r="AQD61" s="2" t="s">
        <v>5751</v>
      </c>
      <c r="AQE61" s="2" t="s">
        <v>6162</v>
      </c>
      <c r="AQF61" s="2" t="s">
        <v>5718</v>
      </c>
      <c r="AQG61" s="2">
        <v>0.0</v>
      </c>
      <c r="AQH61" s="2">
        <v>0.0</v>
      </c>
      <c r="AQJ61" s="2">
        <v>0.0</v>
      </c>
      <c r="AQK61" s="2">
        <v>0.0</v>
      </c>
      <c r="AQL61" s="2">
        <v>0.0</v>
      </c>
      <c r="AQM61" s="2" t="s">
        <v>5752</v>
      </c>
      <c r="AQN61" s="2" t="s">
        <v>5753</v>
      </c>
      <c r="AQO61" s="2" t="s">
        <v>5754</v>
      </c>
      <c r="AQP61" s="2" t="s">
        <v>5755</v>
      </c>
      <c r="AQQ61" s="2" t="s">
        <v>5756</v>
      </c>
      <c r="AQR61" s="2" t="s">
        <v>5754</v>
      </c>
      <c r="AQT61" s="2" t="s">
        <v>5718</v>
      </c>
      <c r="AQU61" s="2" t="s">
        <v>5757</v>
      </c>
      <c r="AQV61" s="2" t="s">
        <v>5758</v>
      </c>
      <c r="AQW61" s="2">
        <v>1080.0</v>
      </c>
      <c r="ARU61" s="2" t="s">
        <v>5691</v>
      </c>
      <c r="ARV61" s="2" t="s">
        <v>5691</v>
      </c>
      <c r="ATW61" s="2" t="s">
        <v>6174</v>
      </c>
      <c r="AUD61" s="2">
        <v>443.0</v>
      </c>
      <c r="AUE61" s="2" t="s">
        <v>6175</v>
      </c>
      <c r="AUF61" s="2">
        <v>590.0</v>
      </c>
      <c r="AUZ61" s="2" t="s">
        <v>5718</v>
      </c>
      <c r="AVS61" s="2" t="s">
        <v>5707</v>
      </c>
      <c r="AVX61" s="2" t="s">
        <v>5720</v>
      </c>
      <c r="AVZ61" s="2" t="s">
        <v>6010</v>
      </c>
      <c r="AYC61" s="2" t="s">
        <v>6175</v>
      </c>
      <c r="BCZ61" s="2" t="s">
        <v>5691</v>
      </c>
      <c r="BDA61" s="2" t="s">
        <v>5691</v>
      </c>
      <c r="BFB61" s="2" t="s">
        <v>6176</v>
      </c>
      <c r="BFI61" s="2">
        <v>443.0</v>
      </c>
      <c r="BFJ61" s="2" t="s">
        <v>6177</v>
      </c>
      <c r="BFK61" s="2">
        <v>590.0</v>
      </c>
      <c r="BGE61" s="2" t="s">
        <v>5718</v>
      </c>
      <c r="BGX61" s="2" t="s">
        <v>5707</v>
      </c>
      <c r="BHC61" s="2" t="s">
        <v>5720</v>
      </c>
      <c r="BHE61" s="2" t="s">
        <v>6010</v>
      </c>
      <c r="BJH61" s="2" t="s">
        <v>6177</v>
      </c>
      <c r="BOE61" s="2">
        <v>0.0</v>
      </c>
      <c r="BOF61" s="2" t="s">
        <v>5696</v>
      </c>
      <c r="BOG61" s="2" t="s">
        <v>5697</v>
      </c>
      <c r="BOH61" s="2" t="s">
        <v>5730</v>
      </c>
      <c r="BOI61" s="2">
        <v>0.0</v>
      </c>
      <c r="BOJ61" s="2" t="s">
        <v>6178</v>
      </c>
      <c r="BOR61" s="2" t="s">
        <v>6010</v>
      </c>
      <c r="BOS61" s="2" t="s">
        <v>145</v>
      </c>
      <c r="BOT61" s="2" t="s">
        <v>271</v>
      </c>
      <c r="BOU61" s="2" t="s">
        <v>272</v>
      </c>
      <c r="BOV61" s="2" t="s">
        <v>6179</v>
      </c>
      <c r="BOX61" s="2">
        <v>0.0</v>
      </c>
    </row>
    <row r="62" ht="14.25" customHeight="1">
      <c r="A62" s="2" t="s">
        <v>6180</v>
      </c>
      <c r="B62" s="2" t="s">
        <v>6180</v>
      </c>
      <c r="BC62" s="2" t="s">
        <v>6181</v>
      </c>
      <c r="CL62" s="2">
        <v>261.0</v>
      </c>
      <c r="CM62" s="2" t="s">
        <v>6182</v>
      </c>
      <c r="CN62" s="2">
        <v>500.0</v>
      </c>
      <c r="FI62" s="2" t="s">
        <v>6182</v>
      </c>
      <c r="BOE62" s="2">
        <v>0.0</v>
      </c>
      <c r="BOF62" s="2" t="s">
        <v>5696</v>
      </c>
      <c r="BOG62" s="2" t="s">
        <v>5697</v>
      </c>
      <c r="BOI62" s="2">
        <v>1.0</v>
      </c>
      <c r="BOJ62" s="2" t="s">
        <v>6183</v>
      </c>
      <c r="BON62" s="2">
        <v>1.0</v>
      </c>
      <c r="BOR62" s="2" t="s">
        <v>5712</v>
      </c>
      <c r="BOS62" s="2" t="s">
        <v>97</v>
      </c>
      <c r="BOT62" s="2" t="s">
        <v>6184</v>
      </c>
      <c r="BOU62" s="2" t="s">
        <v>810</v>
      </c>
      <c r="BOV62" s="2" t="s">
        <v>6185</v>
      </c>
      <c r="BOW62" s="2" t="s">
        <v>6186</v>
      </c>
      <c r="BOX62" s="2">
        <v>0.0</v>
      </c>
    </row>
    <row r="63" ht="14.25" customHeight="1">
      <c r="BOE63" s="2">
        <v>0.0</v>
      </c>
      <c r="BOF63" s="2" t="s">
        <v>5696</v>
      </c>
      <c r="BOG63" s="2" t="s">
        <v>5697</v>
      </c>
      <c r="BOI63" s="2">
        <v>0.0</v>
      </c>
      <c r="BOR63" s="2" t="s">
        <v>5712</v>
      </c>
      <c r="BOS63" s="2" t="s">
        <v>97</v>
      </c>
      <c r="BOT63" s="2" t="s">
        <v>274</v>
      </c>
      <c r="BOU63" s="2" t="s">
        <v>810</v>
      </c>
      <c r="BOV63" s="2" t="s">
        <v>6187</v>
      </c>
      <c r="BOX63" s="2">
        <v>0.0</v>
      </c>
    </row>
    <row r="64" ht="14.25" customHeight="1">
      <c r="BOE64" s="2">
        <v>0.0</v>
      </c>
      <c r="BOF64" s="2" t="s">
        <v>5696</v>
      </c>
      <c r="BOG64" s="2" t="s">
        <v>5697</v>
      </c>
      <c r="BOI64" s="2">
        <v>1.0</v>
      </c>
      <c r="BON64" s="2">
        <v>1.0</v>
      </c>
      <c r="BOR64" s="2" t="s">
        <v>5712</v>
      </c>
      <c r="BOS64" s="2" t="s">
        <v>97</v>
      </c>
      <c r="BOT64" s="2" t="s">
        <v>276</v>
      </c>
      <c r="BOU64" s="2" t="s">
        <v>810</v>
      </c>
      <c r="BOV64" s="2" t="s">
        <v>6188</v>
      </c>
      <c r="BOX64" s="2">
        <v>0.0</v>
      </c>
    </row>
    <row r="65" ht="14.25" customHeight="1">
      <c r="BOE65" s="2">
        <v>0.0</v>
      </c>
      <c r="BOF65" s="2" t="s">
        <v>5696</v>
      </c>
      <c r="BOG65" s="2" t="s">
        <v>5697</v>
      </c>
      <c r="BOI65" s="2">
        <v>2.0</v>
      </c>
      <c r="BON65" s="2">
        <v>2.0</v>
      </c>
      <c r="BOR65" s="2" t="s">
        <v>6189</v>
      </c>
      <c r="BOS65" s="2" t="s">
        <v>285</v>
      </c>
      <c r="BOT65" s="2" t="s">
        <v>284</v>
      </c>
      <c r="BOU65" s="2" t="s">
        <v>286</v>
      </c>
      <c r="BOV65" s="2" t="s">
        <v>6190</v>
      </c>
      <c r="BOX65" s="2">
        <v>0.0</v>
      </c>
    </row>
    <row r="66" ht="14.25" customHeight="1">
      <c r="BOE66" s="2">
        <v>0.0</v>
      </c>
      <c r="BOF66" s="2" t="s">
        <v>5696</v>
      </c>
      <c r="BOG66" s="2" t="s">
        <v>5697</v>
      </c>
      <c r="BOI66" s="2">
        <v>0.0</v>
      </c>
      <c r="BOR66" s="2" t="s">
        <v>5712</v>
      </c>
      <c r="BOS66" s="2" t="s">
        <v>97</v>
      </c>
      <c r="BOT66" s="2" t="s">
        <v>289</v>
      </c>
      <c r="BOU66" s="2" t="s">
        <v>6191</v>
      </c>
      <c r="BOV66" s="2" t="s">
        <v>6192</v>
      </c>
      <c r="BOX66" s="2">
        <v>0.0</v>
      </c>
    </row>
    <row r="67" ht="14.25" customHeight="1">
      <c r="BOE67" s="2">
        <v>0.0</v>
      </c>
      <c r="BOF67" s="2" t="s">
        <v>5696</v>
      </c>
      <c r="BOG67" s="2" t="s">
        <v>5697</v>
      </c>
      <c r="BOI67" s="2">
        <v>0.0</v>
      </c>
      <c r="BOR67" s="2" t="s">
        <v>5712</v>
      </c>
      <c r="BOS67" s="2" t="s">
        <v>97</v>
      </c>
      <c r="BOT67" s="2" t="s">
        <v>291</v>
      </c>
      <c r="BOU67" s="2" t="s">
        <v>6193</v>
      </c>
      <c r="BOV67" s="2" t="s">
        <v>6194</v>
      </c>
      <c r="BOX67" s="2">
        <v>0.0</v>
      </c>
    </row>
    <row r="68" ht="14.25" customHeight="1">
      <c r="BOE68" s="2">
        <v>0.0</v>
      </c>
      <c r="BOF68" s="2" t="s">
        <v>5696</v>
      </c>
      <c r="BOG68" s="2" t="s">
        <v>5697</v>
      </c>
      <c r="BOI68" s="2">
        <v>2.0</v>
      </c>
      <c r="BON68" s="2">
        <v>2.0</v>
      </c>
      <c r="BOR68" s="2" t="s">
        <v>5712</v>
      </c>
      <c r="BOS68" s="2" t="s">
        <v>97</v>
      </c>
      <c r="BOT68" s="2" t="s">
        <v>295</v>
      </c>
      <c r="BOU68" s="2" t="s">
        <v>6195</v>
      </c>
      <c r="BOV68" s="2" t="s">
        <v>6196</v>
      </c>
      <c r="BOX68" s="2">
        <v>0.0</v>
      </c>
    </row>
    <row r="69" ht="14.25" customHeight="1">
      <c r="BOE69" s="2">
        <v>1.0</v>
      </c>
      <c r="BOF69" s="2" t="s">
        <v>5696</v>
      </c>
      <c r="BOG69" s="2" t="s">
        <v>5697</v>
      </c>
      <c r="BOI69" s="2">
        <v>1.0</v>
      </c>
      <c r="BOM69" s="2">
        <v>1.0</v>
      </c>
      <c r="BOR69" s="2" t="s">
        <v>6021</v>
      </c>
      <c r="BOS69" s="2" t="s">
        <v>149</v>
      </c>
      <c r="BOT69" s="2" t="s">
        <v>297</v>
      </c>
      <c r="BOU69" s="2" t="s">
        <v>298</v>
      </c>
      <c r="BOV69" s="2" t="s">
        <v>6197</v>
      </c>
      <c r="BOX69" s="2">
        <v>0.0</v>
      </c>
    </row>
    <row r="70" ht="14.25" customHeight="1">
      <c r="BOE70" s="2">
        <v>0.0</v>
      </c>
      <c r="BOF70" s="2" t="s">
        <v>5696</v>
      </c>
      <c r="BOG70" s="2" t="s">
        <v>5697</v>
      </c>
      <c r="BOI70" s="2">
        <v>0.0</v>
      </c>
      <c r="BOR70" s="2" t="s">
        <v>6021</v>
      </c>
      <c r="BOS70" s="2" t="s">
        <v>149</v>
      </c>
      <c r="BOT70" s="2" t="s">
        <v>299</v>
      </c>
      <c r="BOU70" s="2" t="s">
        <v>300</v>
      </c>
      <c r="BOV70" s="2" t="s">
        <v>6198</v>
      </c>
      <c r="BOX70" s="2">
        <v>0.0</v>
      </c>
    </row>
    <row r="71" ht="14.25" customHeight="1">
      <c r="CV71" s="2" t="s">
        <v>6199</v>
      </c>
      <c r="FM71" s="2" t="s">
        <v>6200</v>
      </c>
      <c r="KF71" s="2" t="s">
        <v>5691</v>
      </c>
      <c r="KG71" s="2" t="s">
        <v>5691</v>
      </c>
      <c r="MH71" s="2" t="s">
        <v>6201</v>
      </c>
      <c r="MO71" s="2">
        <v>309.0</v>
      </c>
      <c r="MP71" s="2" t="s">
        <v>6202</v>
      </c>
      <c r="MQ71" s="2">
        <v>590.0</v>
      </c>
      <c r="NK71" s="2" t="s">
        <v>5718</v>
      </c>
      <c r="OD71" s="2" t="s">
        <v>5707</v>
      </c>
      <c r="OI71" s="2" t="s">
        <v>5720</v>
      </c>
      <c r="OK71" s="2" t="s">
        <v>6203</v>
      </c>
      <c r="QN71" s="2" t="s">
        <v>6202</v>
      </c>
      <c r="VK71" s="2" t="s">
        <v>5691</v>
      </c>
      <c r="VL71" s="2" t="s">
        <v>5691</v>
      </c>
      <c r="XM71" s="2" t="s">
        <v>6204</v>
      </c>
      <c r="XT71" s="2">
        <v>332.0</v>
      </c>
      <c r="XU71" s="2" t="s">
        <v>6205</v>
      </c>
      <c r="XV71" s="2">
        <v>590.0</v>
      </c>
      <c r="YP71" s="2" t="s">
        <v>5718</v>
      </c>
      <c r="ZI71" s="2" t="s">
        <v>5707</v>
      </c>
      <c r="ZN71" s="2" t="s">
        <v>5720</v>
      </c>
      <c r="ZP71" s="2" t="s">
        <v>6203</v>
      </c>
      <c r="ABS71" s="2" t="s">
        <v>6205</v>
      </c>
      <c r="BOE71" s="2">
        <v>2.0</v>
      </c>
      <c r="BOF71" s="2" t="s">
        <v>5696</v>
      </c>
      <c r="BOG71" s="2" t="s">
        <v>5697</v>
      </c>
      <c r="BOI71" s="2">
        <v>0.0</v>
      </c>
      <c r="BOJ71" s="2" t="s">
        <v>6206</v>
      </c>
      <c r="BOR71" s="2" t="s">
        <v>6203</v>
      </c>
      <c r="BOS71" s="2" t="s">
        <v>313</v>
      </c>
      <c r="BOT71" s="2" t="s">
        <v>312</v>
      </c>
      <c r="BOU71" s="2" t="s">
        <v>315</v>
      </c>
      <c r="BOV71" s="2" t="s">
        <v>6207</v>
      </c>
      <c r="BOW71" s="2" t="s">
        <v>314</v>
      </c>
      <c r="BOX71" s="2">
        <v>0.0</v>
      </c>
    </row>
    <row r="72" ht="14.25" customHeight="1">
      <c r="CV72" s="2" t="s">
        <v>6208</v>
      </c>
      <c r="FM72" s="2" t="s">
        <v>6209</v>
      </c>
      <c r="KF72" s="2" t="s">
        <v>5691</v>
      </c>
      <c r="KG72" s="2" t="s">
        <v>5691</v>
      </c>
      <c r="MH72" s="2" t="s">
        <v>6210</v>
      </c>
      <c r="MO72" s="2">
        <v>332.0</v>
      </c>
      <c r="MP72" s="2" t="s">
        <v>6211</v>
      </c>
      <c r="MQ72" s="2">
        <v>590.0</v>
      </c>
      <c r="NK72" s="2" t="s">
        <v>5718</v>
      </c>
      <c r="OD72" s="2" t="s">
        <v>5707</v>
      </c>
      <c r="OI72" s="2" t="s">
        <v>5720</v>
      </c>
      <c r="OK72" s="2" t="s">
        <v>6212</v>
      </c>
      <c r="QN72" s="2" t="s">
        <v>6211</v>
      </c>
      <c r="VK72" s="2" t="s">
        <v>5691</v>
      </c>
      <c r="VL72" s="2" t="s">
        <v>5691</v>
      </c>
      <c r="XM72" s="2" t="s">
        <v>6213</v>
      </c>
      <c r="XT72" s="2">
        <v>590.0</v>
      </c>
      <c r="XU72" s="2" t="s">
        <v>6214</v>
      </c>
      <c r="XV72" s="2">
        <v>564.0</v>
      </c>
      <c r="YP72" s="2" t="s">
        <v>5718</v>
      </c>
      <c r="ZI72" s="2" t="s">
        <v>5707</v>
      </c>
      <c r="ZN72" s="2" t="s">
        <v>5720</v>
      </c>
      <c r="ZP72" s="2" t="s">
        <v>6212</v>
      </c>
      <c r="ABS72" s="2" t="s">
        <v>6214</v>
      </c>
      <c r="AGP72" s="2" t="s">
        <v>5691</v>
      </c>
      <c r="AGQ72" s="2" t="s">
        <v>5691</v>
      </c>
      <c r="AIR72" s="2" t="s">
        <v>6215</v>
      </c>
      <c r="AIY72" s="2">
        <v>501.0</v>
      </c>
      <c r="AIZ72" s="2" t="s">
        <v>6216</v>
      </c>
      <c r="AJA72" s="2">
        <v>590.0</v>
      </c>
      <c r="AJU72" s="2" t="s">
        <v>5718</v>
      </c>
      <c r="AKN72" s="2" t="s">
        <v>5707</v>
      </c>
      <c r="AKS72" s="2" t="s">
        <v>5720</v>
      </c>
      <c r="AKU72" s="2" t="s">
        <v>6212</v>
      </c>
      <c r="AMX72" s="2" t="s">
        <v>6216</v>
      </c>
      <c r="ARU72" s="2" t="s">
        <v>5691</v>
      </c>
      <c r="ARV72" s="2" t="s">
        <v>5691</v>
      </c>
      <c r="ATW72" s="2" t="s">
        <v>6217</v>
      </c>
      <c r="AUD72" s="2">
        <v>332.0</v>
      </c>
      <c r="AUE72" s="2" t="s">
        <v>6218</v>
      </c>
      <c r="AUF72" s="2">
        <v>590.0</v>
      </c>
      <c r="AUZ72" s="2" t="s">
        <v>5718</v>
      </c>
      <c r="AVS72" s="2" t="s">
        <v>5707</v>
      </c>
      <c r="AVX72" s="2" t="s">
        <v>5720</v>
      </c>
      <c r="AVZ72" s="2" t="s">
        <v>6212</v>
      </c>
      <c r="AYC72" s="2" t="s">
        <v>6218</v>
      </c>
      <c r="BOE72" s="2">
        <v>0.0</v>
      </c>
      <c r="BOF72" s="2" t="s">
        <v>5696</v>
      </c>
      <c r="BOG72" s="2" t="s">
        <v>5697</v>
      </c>
      <c r="BOI72" s="2">
        <v>2.0</v>
      </c>
      <c r="BON72" s="2">
        <v>1.0</v>
      </c>
      <c r="BOQ72" s="2">
        <v>1.0</v>
      </c>
      <c r="BOR72" s="2" t="s">
        <v>6212</v>
      </c>
      <c r="BOS72" s="2" t="s">
        <v>302</v>
      </c>
      <c r="BOT72" s="2" t="s">
        <v>301</v>
      </c>
      <c r="BOU72" s="2" t="s">
        <v>303</v>
      </c>
      <c r="BOV72" s="2" t="s">
        <v>6219</v>
      </c>
      <c r="BOX72" s="2">
        <v>0.0</v>
      </c>
    </row>
    <row r="73" ht="14.25" customHeight="1">
      <c r="BOE73" s="2">
        <v>0.0</v>
      </c>
      <c r="BOF73" s="2" t="s">
        <v>5696</v>
      </c>
      <c r="BOG73" s="2" t="s">
        <v>5697</v>
      </c>
      <c r="BOI73" s="2">
        <v>0.0</v>
      </c>
      <c r="BOR73" s="2" t="s">
        <v>6220</v>
      </c>
      <c r="BOS73" s="2" t="s">
        <v>307</v>
      </c>
      <c r="BOT73" s="2" t="s">
        <v>306</v>
      </c>
      <c r="BOU73" s="2" t="s">
        <v>308</v>
      </c>
      <c r="BOV73" s="2" t="s">
        <v>6221</v>
      </c>
      <c r="BOX73" s="2">
        <v>0.0</v>
      </c>
    </row>
    <row r="74" ht="14.25" customHeight="1">
      <c r="CV74" s="2" t="s">
        <v>6222</v>
      </c>
      <c r="FM74" s="2" t="s">
        <v>6223</v>
      </c>
      <c r="KF74" s="2" t="s">
        <v>5727</v>
      </c>
      <c r="KG74" s="2" t="s">
        <v>5727</v>
      </c>
      <c r="MH74" s="2" t="s">
        <v>6224</v>
      </c>
      <c r="MO74" s="2">
        <v>590.0</v>
      </c>
      <c r="MP74" s="2" t="s">
        <v>6225</v>
      </c>
      <c r="MQ74" s="2">
        <v>332.0</v>
      </c>
      <c r="NK74" s="2" t="s">
        <v>5730</v>
      </c>
      <c r="OI74" s="2" t="s">
        <v>5720</v>
      </c>
      <c r="OK74" s="2" t="s">
        <v>6212</v>
      </c>
      <c r="QN74" s="2" t="s">
        <v>6225</v>
      </c>
      <c r="QX74" s="2" t="s">
        <v>5731</v>
      </c>
      <c r="QY74" s="2" t="s">
        <v>5732</v>
      </c>
      <c r="QZ74" s="2" t="s">
        <v>5733</v>
      </c>
      <c r="RB74" s="2" t="s">
        <v>6226</v>
      </c>
      <c r="RD74" s="2" t="s">
        <v>5735</v>
      </c>
      <c r="RE74" s="2" t="s">
        <v>5956</v>
      </c>
      <c r="RJ74" s="2" t="s">
        <v>6227</v>
      </c>
      <c r="RK74" s="2" t="s">
        <v>6228</v>
      </c>
      <c r="RL74" s="2" t="s">
        <v>5730</v>
      </c>
      <c r="RM74" s="2" t="s">
        <v>5730</v>
      </c>
      <c r="RQ74" s="2" t="s">
        <v>5739</v>
      </c>
      <c r="RR74" s="2" t="s">
        <v>5734</v>
      </c>
      <c r="RS74" s="2" t="s">
        <v>5739</v>
      </c>
      <c r="RT74" s="2" t="s">
        <v>6229</v>
      </c>
      <c r="RU74" s="2" t="s">
        <v>6230</v>
      </c>
      <c r="RV74" s="2" t="s">
        <v>6231</v>
      </c>
      <c r="RW74" s="2" t="s">
        <v>5743</v>
      </c>
      <c r="RY74" s="2">
        <v>1280.0</v>
      </c>
      <c r="RZ74" s="2" t="s">
        <v>6224</v>
      </c>
      <c r="SG74" s="2" t="s">
        <v>5718</v>
      </c>
      <c r="SH74" s="2" t="s">
        <v>5718</v>
      </c>
      <c r="SI74" s="2" t="s">
        <v>5718</v>
      </c>
      <c r="SJ74" s="2" t="s">
        <v>5718</v>
      </c>
      <c r="SK74" s="2" t="s">
        <v>5718</v>
      </c>
      <c r="SL74" s="2" t="s">
        <v>5718</v>
      </c>
      <c r="SM74" s="2" t="s">
        <v>5718</v>
      </c>
      <c r="SN74" s="2" t="s">
        <v>5730</v>
      </c>
      <c r="SO74" s="2" t="s">
        <v>5718</v>
      </c>
      <c r="SP74" s="2" t="s">
        <v>5718</v>
      </c>
      <c r="SQ74" s="2" t="s">
        <v>5718</v>
      </c>
      <c r="SR74" s="2" t="s">
        <v>5730</v>
      </c>
      <c r="SS74" s="2" t="s">
        <v>5718</v>
      </c>
      <c r="SV74" s="2" t="s">
        <v>5718</v>
      </c>
      <c r="SW74" s="2">
        <v>6.0</v>
      </c>
      <c r="SY74" s="2" t="s">
        <v>5720</v>
      </c>
      <c r="SZ74" s="2" t="s">
        <v>5720</v>
      </c>
      <c r="TA74" s="2" t="s">
        <v>5718</v>
      </c>
      <c r="TB74" s="2" t="s">
        <v>6212</v>
      </c>
      <c r="TD74" s="2" t="s">
        <v>6232</v>
      </c>
      <c r="TE74" s="2">
        <v>13907.0</v>
      </c>
      <c r="TF74" s="2" t="s">
        <v>6233</v>
      </c>
      <c r="TH74" s="2" t="s">
        <v>6234</v>
      </c>
      <c r="TI74" s="2" t="s">
        <v>6235</v>
      </c>
      <c r="TM74" s="2" t="s">
        <v>6236</v>
      </c>
      <c r="TO74" s="2" t="s">
        <v>6232</v>
      </c>
      <c r="TR74" s="2" t="s">
        <v>5749</v>
      </c>
      <c r="TS74" s="2" t="s">
        <v>5750</v>
      </c>
      <c r="TT74" s="2" t="s">
        <v>5751</v>
      </c>
      <c r="TU74" s="2" t="s">
        <v>6224</v>
      </c>
      <c r="TV74" s="2" t="s">
        <v>5730</v>
      </c>
      <c r="TW74" s="2">
        <v>100.0</v>
      </c>
      <c r="TX74" s="2">
        <v>10.0</v>
      </c>
      <c r="TY74" s="2" t="s">
        <v>6237</v>
      </c>
      <c r="TZ74" s="2">
        <v>176.0</v>
      </c>
      <c r="UA74" s="2">
        <v>100.0</v>
      </c>
      <c r="UB74" s="2">
        <v>1.0</v>
      </c>
      <c r="UC74" s="2" t="s">
        <v>5752</v>
      </c>
      <c r="UD74" s="2" t="s">
        <v>5753</v>
      </c>
      <c r="UE74" s="2" t="s">
        <v>5754</v>
      </c>
      <c r="UF74" s="2" t="s">
        <v>5755</v>
      </c>
      <c r="UG74" s="2" t="s">
        <v>5756</v>
      </c>
      <c r="UH74" s="2" t="s">
        <v>5754</v>
      </c>
      <c r="UJ74" s="2" t="s">
        <v>5718</v>
      </c>
      <c r="UK74" s="2" t="s">
        <v>5967</v>
      </c>
      <c r="UL74" s="2" t="s">
        <v>5758</v>
      </c>
      <c r="UM74" s="2">
        <v>720.0</v>
      </c>
      <c r="VK74" s="2" t="s">
        <v>5691</v>
      </c>
      <c r="VL74" s="2" t="s">
        <v>5691</v>
      </c>
      <c r="XM74" s="2" t="s">
        <v>6238</v>
      </c>
      <c r="XT74" s="2">
        <v>590.0</v>
      </c>
      <c r="XU74" s="2" t="s">
        <v>6239</v>
      </c>
      <c r="XV74" s="2">
        <v>443.0</v>
      </c>
      <c r="YP74" s="2" t="s">
        <v>5718</v>
      </c>
      <c r="ZI74" s="2" t="s">
        <v>5707</v>
      </c>
      <c r="ZN74" s="2" t="s">
        <v>5720</v>
      </c>
      <c r="ZP74" s="2" t="s">
        <v>6212</v>
      </c>
      <c r="ABS74" s="2" t="s">
        <v>6239</v>
      </c>
      <c r="AGP74" s="2" t="s">
        <v>5691</v>
      </c>
      <c r="AGQ74" s="2" t="s">
        <v>5691</v>
      </c>
      <c r="AIR74" s="2" t="s">
        <v>6240</v>
      </c>
      <c r="AIY74" s="2">
        <v>590.0</v>
      </c>
      <c r="AIZ74" s="2" t="s">
        <v>6241</v>
      </c>
      <c r="AJA74" s="2">
        <v>590.0</v>
      </c>
      <c r="AJU74" s="2" t="s">
        <v>5718</v>
      </c>
      <c r="AKN74" s="2" t="s">
        <v>5707</v>
      </c>
      <c r="AKS74" s="2" t="s">
        <v>5720</v>
      </c>
      <c r="AKU74" s="2" t="s">
        <v>6212</v>
      </c>
      <c r="AMX74" s="2" t="s">
        <v>6241</v>
      </c>
      <c r="ARU74" s="2" t="s">
        <v>5691</v>
      </c>
      <c r="ARV74" s="2" t="s">
        <v>5691</v>
      </c>
      <c r="ATW74" s="2" t="s">
        <v>6242</v>
      </c>
      <c r="AUD74" s="2">
        <v>442.0</v>
      </c>
      <c r="AUE74" s="2" t="s">
        <v>6243</v>
      </c>
      <c r="AUF74" s="2">
        <v>590.0</v>
      </c>
      <c r="AUZ74" s="2" t="s">
        <v>5718</v>
      </c>
      <c r="AVS74" s="2" t="s">
        <v>5707</v>
      </c>
      <c r="AVX74" s="2" t="s">
        <v>5720</v>
      </c>
      <c r="AVZ74" s="2" t="s">
        <v>6212</v>
      </c>
      <c r="AYC74" s="2" t="s">
        <v>6243</v>
      </c>
      <c r="BOE74" s="2">
        <v>2.0</v>
      </c>
      <c r="BOF74" s="2" t="s">
        <v>5696</v>
      </c>
      <c r="BOG74" s="2" t="s">
        <v>5697</v>
      </c>
      <c r="BOH74" s="2" t="s">
        <v>5730</v>
      </c>
      <c r="BOI74" s="2">
        <v>0.0</v>
      </c>
      <c r="BOR74" s="2" t="s">
        <v>6212</v>
      </c>
      <c r="BOS74" s="2" t="s">
        <v>302</v>
      </c>
      <c r="BOT74" s="2" t="s">
        <v>316</v>
      </c>
      <c r="BOU74" s="2" t="s">
        <v>317</v>
      </c>
      <c r="BOV74" s="2" t="s">
        <v>6244</v>
      </c>
      <c r="BOX74" s="2">
        <v>0.0</v>
      </c>
    </row>
    <row r="75" ht="14.25" customHeight="1">
      <c r="BOE75" s="2">
        <v>0.0</v>
      </c>
      <c r="BOF75" s="2" t="s">
        <v>5696</v>
      </c>
      <c r="BOG75" s="2" t="s">
        <v>5697</v>
      </c>
      <c r="BOI75" s="2">
        <v>0.0</v>
      </c>
      <c r="BOJ75" s="2" t="s">
        <v>6245</v>
      </c>
      <c r="BOR75" s="2" t="s">
        <v>5712</v>
      </c>
      <c r="BOS75" s="2" t="s">
        <v>97</v>
      </c>
      <c r="BOT75" s="2" t="s">
        <v>309</v>
      </c>
      <c r="BOU75" s="2" t="s">
        <v>6246</v>
      </c>
      <c r="BOV75" s="2" t="s">
        <v>6247</v>
      </c>
      <c r="BOX75" s="2">
        <v>0.0</v>
      </c>
    </row>
    <row r="76" ht="14.25" customHeight="1">
      <c r="CV76" s="2" t="s">
        <v>6248</v>
      </c>
      <c r="FM76" s="2" t="s">
        <v>6249</v>
      </c>
      <c r="KF76" s="2" t="s">
        <v>5691</v>
      </c>
      <c r="KG76" s="2" t="s">
        <v>5691</v>
      </c>
      <c r="MH76" s="2" t="s">
        <v>6250</v>
      </c>
      <c r="MO76" s="2">
        <v>590.0</v>
      </c>
      <c r="MP76" s="2" t="s">
        <v>6251</v>
      </c>
      <c r="MQ76" s="2">
        <v>443.0</v>
      </c>
      <c r="NK76" s="2" t="s">
        <v>5718</v>
      </c>
      <c r="OD76" s="2" t="s">
        <v>5707</v>
      </c>
      <c r="OI76" s="2" t="s">
        <v>5720</v>
      </c>
      <c r="OK76" s="2" t="s">
        <v>5841</v>
      </c>
      <c r="QN76" s="2" t="s">
        <v>6251</v>
      </c>
      <c r="VK76" s="2" t="s">
        <v>5691</v>
      </c>
      <c r="VL76" s="2" t="s">
        <v>5691</v>
      </c>
      <c r="XM76" s="2" t="s">
        <v>6252</v>
      </c>
      <c r="XT76" s="2">
        <v>447.0</v>
      </c>
      <c r="XU76" s="2" t="s">
        <v>6253</v>
      </c>
      <c r="XV76" s="2">
        <v>590.0</v>
      </c>
      <c r="YP76" s="2" t="s">
        <v>5718</v>
      </c>
      <c r="ZI76" s="2" t="s">
        <v>5707</v>
      </c>
      <c r="ZN76" s="2" t="s">
        <v>5720</v>
      </c>
      <c r="ZP76" s="2" t="s">
        <v>5841</v>
      </c>
      <c r="ABS76" s="2" t="s">
        <v>6253</v>
      </c>
      <c r="AGP76" s="2" t="s">
        <v>5691</v>
      </c>
      <c r="AGQ76" s="2" t="s">
        <v>5691</v>
      </c>
      <c r="AIR76" s="2" t="s">
        <v>6254</v>
      </c>
      <c r="AIY76" s="2">
        <v>590.0</v>
      </c>
      <c r="AIZ76" s="2" t="s">
        <v>6255</v>
      </c>
      <c r="AJA76" s="2">
        <v>443.0</v>
      </c>
      <c r="AJU76" s="2" t="s">
        <v>5718</v>
      </c>
      <c r="AKN76" s="2" t="s">
        <v>5707</v>
      </c>
      <c r="AKS76" s="2" t="s">
        <v>5720</v>
      </c>
      <c r="AKU76" s="2" t="s">
        <v>5841</v>
      </c>
      <c r="AMX76" s="2" t="s">
        <v>6255</v>
      </c>
      <c r="BOE76" s="2">
        <v>0.0</v>
      </c>
      <c r="BOF76" s="2" t="s">
        <v>5696</v>
      </c>
      <c r="BOG76" s="2" t="s">
        <v>5697</v>
      </c>
      <c r="BOI76" s="2">
        <v>1.0</v>
      </c>
      <c r="BON76" s="2">
        <v>1.0</v>
      </c>
      <c r="BOR76" s="2" t="s">
        <v>5841</v>
      </c>
      <c r="BOS76" s="2" t="s">
        <v>89</v>
      </c>
      <c r="BOT76" s="2" t="s">
        <v>318</v>
      </c>
      <c r="BOU76" s="2" t="s">
        <v>319</v>
      </c>
      <c r="BOV76" s="2" t="s">
        <v>6256</v>
      </c>
      <c r="BOX76" s="2">
        <v>0.0</v>
      </c>
    </row>
    <row r="77" ht="14.25" customHeight="1">
      <c r="A77" s="2" t="s">
        <v>5691</v>
      </c>
      <c r="B77" s="2" t="s">
        <v>5691</v>
      </c>
      <c r="C77" s="2" t="s">
        <v>6257</v>
      </c>
      <c r="BC77" s="2" t="s">
        <v>6258</v>
      </c>
      <c r="CY77" s="2" t="s">
        <v>5707</v>
      </c>
      <c r="DJ77" s="2">
        <v>798.0</v>
      </c>
      <c r="DK77" s="2" t="s">
        <v>323</v>
      </c>
      <c r="DL77" s="2">
        <v>526.0</v>
      </c>
      <c r="FI77" s="2" t="s">
        <v>323</v>
      </c>
      <c r="FM77" s="2" t="s">
        <v>6259</v>
      </c>
      <c r="BOE77" s="2">
        <v>0.0</v>
      </c>
      <c r="BOF77" s="2" t="s">
        <v>5696</v>
      </c>
      <c r="BOG77" s="2" t="s">
        <v>5697</v>
      </c>
      <c r="BOI77" s="2">
        <v>5.0</v>
      </c>
      <c r="BON77" s="2">
        <v>5.0</v>
      </c>
      <c r="BOR77" s="2" t="s">
        <v>6086</v>
      </c>
      <c r="BOS77" s="2" t="s">
        <v>229</v>
      </c>
      <c r="BOT77" s="2" t="s">
        <v>321</v>
      </c>
      <c r="BOU77" s="2" t="s">
        <v>322</v>
      </c>
      <c r="BOV77" s="2" t="s">
        <v>6260</v>
      </c>
      <c r="BOX77" s="2">
        <v>0.0</v>
      </c>
    </row>
    <row r="78" ht="14.25" customHeight="1">
      <c r="BOE78" s="2">
        <v>0.0</v>
      </c>
      <c r="BOF78" s="2" t="s">
        <v>5696</v>
      </c>
      <c r="BOG78" s="2" t="s">
        <v>5697</v>
      </c>
      <c r="BOI78" s="2">
        <v>1.0</v>
      </c>
      <c r="BON78" s="2">
        <v>1.0</v>
      </c>
      <c r="BOR78" s="2" t="s">
        <v>6261</v>
      </c>
      <c r="BOS78" s="2" t="s">
        <v>138</v>
      </c>
      <c r="BOT78" s="2" t="s">
        <v>324</v>
      </c>
      <c r="BOU78" s="2" t="s">
        <v>325</v>
      </c>
      <c r="BOV78" s="2" t="s">
        <v>6262</v>
      </c>
      <c r="BOX78" s="2">
        <v>0.0</v>
      </c>
    </row>
    <row r="79" ht="14.25" customHeight="1">
      <c r="BOE79" s="2">
        <v>0.0</v>
      </c>
      <c r="BOF79" s="2" t="s">
        <v>5696</v>
      </c>
      <c r="BOG79" s="2" t="s">
        <v>5697</v>
      </c>
      <c r="BOI79" s="2">
        <v>0.0</v>
      </c>
      <c r="BOR79" s="2" t="s">
        <v>5712</v>
      </c>
      <c r="BOS79" s="2" t="s">
        <v>97</v>
      </c>
      <c r="BOT79" s="2" t="s">
        <v>326</v>
      </c>
      <c r="BOU79" s="2" t="s">
        <v>327</v>
      </c>
      <c r="BOV79" s="2" t="s">
        <v>6263</v>
      </c>
      <c r="BOX79" s="2">
        <v>0.0</v>
      </c>
    </row>
    <row r="80" ht="14.25" customHeight="1">
      <c r="A80" s="2" t="s">
        <v>5691</v>
      </c>
      <c r="B80" s="2" t="s">
        <v>5691</v>
      </c>
      <c r="C80" s="2" t="s">
        <v>6264</v>
      </c>
      <c r="BC80" s="2" t="s">
        <v>6265</v>
      </c>
      <c r="CY80" s="2" t="s">
        <v>5707</v>
      </c>
      <c r="DJ80" s="2">
        <v>526.0</v>
      </c>
      <c r="DK80" s="2" t="s">
        <v>330</v>
      </c>
      <c r="DL80" s="2">
        <v>526.0</v>
      </c>
      <c r="FI80" s="2" t="s">
        <v>330</v>
      </c>
      <c r="FM80" s="2" t="s">
        <v>6266</v>
      </c>
      <c r="BOE80" s="2">
        <v>0.0</v>
      </c>
      <c r="BOF80" s="2" t="s">
        <v>5696</v>
      </c>
      <c r="BOG80" s="2" t="s">
        <v>5697</v>
      </c>
      <c r="BOI80" s="2">
        <v>0.0</v>
      </c>
      <c r="BOJ80" s="2" t="s">
        <v>6267</v>
      </c>
      <c r="BOR80" s="2" t="s">
        <v>6268</v>
      </c>
      <c r="BOS80" s="2" t="s">
        <v>138</v>
      </c>
      <c r="BOT80" s="2" t="s">
        <v>328</v>
      </c>
      <c r="BOU80" s="2" t="s">
        <v>329</v>
      </c>
      <c r="BOV80" s="2" t="s">
        <v>6269</v>
      </c>
      <c r="BOX80" s="2">
        <v>0.0</v>
      </c>
    </row>
    <row r="81" ht="14.25" customHeight="1">
      <c r="BOE81" s="2">
        <v>0.0</v>
      </c>
      <c r="BOF81" s="2" t="s">
        <v>5696</v>
      </c>
      <c r="BOG81" s="2" t="s">
        <v>5697</v>
      </c>
      <c r="BOI81" s="2">
        <v>0.0</v>
      </c>
      <c r="BOJ81" s="2" t="s">
        <v>6270</v>
      </c>
      <c r="BOR81" s="2" t="s">
        <v>5712</v>
      </c>
      <c r="BOS81" s="2" t="s">
        <v>97</v>
      </c>
      <c r="BOT81" s="2" t="s">
        <v>331</v>
      </c>
      <c r="BOU81" s="2" t="s">
        <v>332</v>
      </c>
      <c r="BOV81" s="2" t="s">
        <v>6271</v>
      </c>
      <c r="BOX81" s="2">
        <v>0.0</v>
      </c>
    </row>
    <row r="82" ht="14.25" customHeight="1">
      <c r="BOE82" s="2">
        <v>7.0</v>
      </c>
      <c r="BOF82" s="2" t="s">
        <v>5696</v>
      </c>
      <c r="BOG82" s="2" t="s">
        <v>5697</v>
      </c>
      <c r="BOI82" s="2">
        <v>3.0</v>
      </c>
      <c r="BON82" s="2">
        <v>3.0</v>
      </c>
      <c r="BOR82" s="2" t="s">
        <v>6272</v>
      </c>
      <c r="BOS82" s="2" t="s">
        <v>335</v>
      </c>
      <c r="BOT82" s="2" t="s">
        <v>334</v>
      </c>
      <c r="BOU82" s="2" t="s">
        <v>336</v>
      </c>
      <c r="BOV82" s="2" t="s">
        <v>6273</v>
      </c>
      <c r="BOX82" s="2">
        <v>0.0</v>
      </c>
    </row>
    <row r="83" ht="14.25" customHeight="1">
      <c r="BOE83" s="2">
        <v>0.0</v>
      </c>
      <c r="BOF83" s="2" t="s">
        <v>5696</v>
      </c>
      <c r="BOG83" s="2" t="s">
        <v>5697</v>
      </c>
      <c r="BOI83" s="2">
        <v>0.0</v>
      </c>
      <c r="BOR83" s="2" t="s">
        <v>5712</v>
      </c>
      <c r="BOS83" s="2" t="s">
        <v>97</v>
      </c>
      <c r="BOT83" s="2" t="s">
        <v>338</v>
      </c>
      <c r="BOU83" s="2" t="s">
        <v>6274</v>
      </c>
      <c r="BOV83" s="2" t="s">
        <v>6275</v>
      </c>
      <c r="BOX83" s="2">
        <v>0.0</v>
      </c>
    </row>
    <row r="84" ht="14.25" customHeight="1">
      <c r="A84" s="2" t="s">
        <v>5691</v>
      </c>
      <c r="B84" s="2" t="s">
        <v>5691</v>
      </c>
      <c r="C84" s="2" t="s">
        <v>6276</v>
      </c>
      <c r="BC84" s="2" t="s">
        <v>6277</v>
      </c>
      <c r="CY84" s="2" t="s">
        <v>5707</v>
      </c>
      <c r="DJ84" s="2">
        <v>699.0</v>
      </c>
      <c r="DK84" s="2" t="s">
        <v>342</v>
      </c>
      <c r="DL84" s="2">
        <v>526.0</v>
      </c>
      <c r="FI84" s="2" t="s">
        <v>342</v>
      </c>
      <c r="FM84" s="2" t="s">
        <v>6278</v>
      </c>
      <c r="BOE84" s="2">
        <v>0.0</v>
      </c>
      <c r="BOF84" s="2" t="s">
        <v>5696</v>
      </c>
      <c r="BOG84" s="2" t="s">
        <v>5697</v>
      </c>
      <c r="BOI84" s="2">
        <v>6.0</v>
      </c>
      <c r="BON84" s="2">
        <v>6.0</v>
      </c>
      <c r="BOR84" s="2" t="s">
        <v>6203</v>
      </c>
      <c r="BOS84" s="2" t="s">
        <v>313</v>
      </c>
      <c r="BOT84" s="2" t="s">
        <v>340</v>
      </c>
      <c r="BOU84" s="2" t="s">
        <v>341</v>
      </c>
      <c r="BOV84" s="2" t="s">
        <v>6279</v>
      </c>
      <c r="BOX84" s="2">
        <v>0.0</v>
      </c>
    </row>
    <row r="85" ht="14.25" customHeight="1">
      <c r="BOE85" s="2">
        <v>1.0</v>
      </c>
      <c r="BOF85" s="2" t="s">
        <v>5696</v>
      </c>
      <c r="BOG85" s="2" t="s">
        <v>5697</v>
      </c>
      <c r="BOI85" s="2">
        <v>1.0</v>
      </c>
      <c r="BON85" s="2">
        <v>1.0</v>
      </c>
      <c r="BOR85" s="2" t="s">
        <v>6280</v>
      </c>
      <c r="BOS85" s="2" t="s">
        <v>347</v>
      </c>
      <c r="BOT85" s="2" t="s">
        <v>346</v>
      </c>
      <c r="BOU85" s="2" t="s">
        <v>348</v>
      </c>
      <c r="BOV85" s="2" t="s">
        <v>6281</v>
      </c>
      <c r="BOX85" s="2">
        <v>0.0</v>
      </c>
    </row>
    <row r="86" ht="14.25" customHeight="1">
      <c r="BOE86" s="2">
        <v>2.0</v>
      </c>
      <c r="BOF86" s="2" t="s">
        <v>5696</v>
      </c>
      <c r="BOG86" s="2" t="s">
        <v>5697</v>
      </c>
      <c r="BOI86" s="2">
        <v>1.0</v>
      </c>
      <c r="BON86" s="2">
        <v>1.0</v>
      </c>
      <c r="BOR86" s="2" t="s">
        <v>6282</v>
      </c>
      <c r="BOS86" s="2" t="s">
        <v>138</v>
      </c>
      <c r="BOT86" s="2" t="s">
        <v>344</v>
      </c>
      <c r="BOU86" s="2" t="s">
        <v>345</v>
      </c>
      <c r="BOV86" s="2" t="s">
        <v>6283</v>
      </c>
      <c r="BOX86" s="2">
        <v>0.0</v>
      </c>
    </row>
    <row r="87" ht="14.25" customHeight="1">
      <c r="CV87" s="2" t="s">
        <v>6284</v>
      </c>
      <c r="FM87" s="2" t="s">
        <v>6285</v>
      </c>
      <c r="KF87" s="2" t="s">
        <v>5727</v>
      </c>
      <c r="KG87" s="2" t="s">
        <v>5727</v>
      </c>
      <c r="MH87" s="2" t="s">
        <v>6286</v>
      </c>
      <c r="MO87" s="2">
        <v>590.0</v>
      </c>
      <c r="MP87" s="2" t="s">
        <v>6287</v>
      </c>
      <c r="MQ87" s="2">
        <v>332.0</v>
      </c>
      <c r="NK87" s="2" t="s">
        <v>5730</v>
      </c>
      <c r="OI87" s="2" t="s">
        <v>5720</v>
      </c>
      <c r="OK87" s="2" t="s">
        <v>6010</v>
      </c>
      <c r="QN87" s="2" t="s">
        <v>6287</v>
      </c>
      <c r="QX87" s="2" t="s">
        <v>5731</v>
      </c>
      <c r="QY87" s="2" t="s">
        <v>5732</v>
      </c>
      <c r="QZ87" s="2" t="s">
        <v>5733</v>
      </c>
      <c r="RB87" s="2" t="s">
        <v>5734</v>
      </c>
      <c r="RD87" s="2" t="s">
        <v>5735</v>
      </c>
      <c r="RE87" s="2" t="s">
        <v>5956</v>
      </c>
      <c r="RJ87" s="2" t="s">
        <v>6288</v>
      </c>
      <c r="RK87" s="2" t="s">
        <v>6289</v>
      </c>
      <c r="RL87" s="2" t="s">
        <v>5730</v>
      </c>
      <c r="RM87" s="2" t="s">
        <v>5730</v>
      </c>
      <c r="RQ87" s="2" t="s">
        <v>5739</v>
      </c>
      <c r="RR87" s="2" t="s">
        <v>5734</v>
      </c>
      <c r="RS87" s="2" t="s">
        <v>5739</v>
      </c>
      <c r="RT87" s="2" t="s">
        <v>6290</v>
      </c>
      <c r="RU87" s="2" t="s">
        <v>6291</v>
      </c>
      <c r="RV87" s="2" t="s">
        <v>6292</v>
      </c>
      <c r="RW87" s="2" t="s">
        <v>5743</v>
      </c>
      <c r="RY87" s="2">
        <v>1920.0</v>
      </c>
      <c r="RZ87" s="2" t="s">
        <v>6286</v>
      </c>
      <c r="SG87" s="2" t="s">
        <v>5718</v>
      </c>
      <c r="SH87" s="2" t="s">
        <v>5718</v>
      </c>
      <c r="SI87" s="2" t="s">
        <v>5718</v>
      </c>
      <c r="SJ87" s="2" t="s">
        <v>5718</v>
      </c>
      <c r="SK87" s="2" t="s">
        <v>5718</v>
      </c>
      <c r="SL87" s="2" t="s">
        <v>5718</v>
      </c>
      <c r="SM87" s="2" t="s">
        <v>5718</v>
      </c>
      <c r="SN87" s="2" t="s">
        <v>5730</v>
      </c>
      <c r="SO87" s="2" t="s">
        <v>5718</v>
      </c>
      <c r="SP87" s="2" t="s">
        <v>5718</v>
      </c>
      <c r="SQ87" s="2" t="s">
        <v>5718</v>
      </c>
      <c r="SR87" s="2" t="s">
        <v>5730</v>
      </c>
      <c r="SS87" s="2" t="s">
        <v>5718</v>
      </c>
      <c r="SV87" s="2" t="s">
        <v>5718</v>
      </c>
      <c r="SW87" s="2">
        <v>11.0</v>
      </c>
      <c r="SY87" s="2" t="s">
        <v>5720</v>
      </c>
      <c r="SZ87" s="2" t="s">
        <v>5720</v>
      </c>
      <c r="TA87" s="2" t="s">
        <v>5730</v>
      </c>
      <c r="TB87" s="2" t="s">
        <v>6010</v>
      </c>
      <c r="TD87" s="2" t="s">
        <v>6293</v>
      </c>
      <c r="TE87" s="2">
        <v>8000.0</v>
      </c>
      <c r="TF87" s="2" t="s">
        <v>6294</v>
      </c>
      <c r="TH87" s="2" t="s">
        <v>6295</v>
      </c>
      <c r="TI87" s="2" t="s">
        <v>6296</v>
      </c>
      <c r="TM87" s="2" t="s">
        <v>6297</v>
      </c>
      <c r="TO87" s="2" t="s">
        <v>6293</v>
      </c>
      <c r="TR87" s="2" t="s">
        <v>5749</v>
      </c>
      <c r="TS87" s="2" t="s">
        <v>5750</v>
      </c>
      <c r="TT87" s="2" t="s">
        <v>5751</v>
      </c>
      <c r="TU87" s="2" t="s">
        <v>6286</v>
      </c>
      <c r="TV87" s="2" t="s">
        <v>5718</v>
      </c>
      <c r="TW87" s="2">
        <v>0.0</v>
      </c>
      <c r="TX87" s="2">
        <v>0.0</v>
      </c>
      <c r="TZ87" s="2">
        <v>0.0</v>
      </c>
      <c r="UA87" s="2">
        <v>0.0</v>
      </c>
      <c r="UB87" s="2">
        <v>0.0</v>
      </c>
      <c r="UC87" s="2" t="s">
        <v>5752</v>
      </c>
      <c r="UD87" s="2" t="s">
        <v>5753</v>
      </c>
      <c r="UE87" s="2" t="s">
        <v>5754</v>
      </c>
      <c r="UF87" s="2" t="s">
        <v>5755</v>
      </c>
      <c r="UG87" s="2" t="s">
        <v>5756</v>
      </c>
      <c r="UH87" s="2" t="s">
        <v>5754</v>
      </c>
      <c r="UJ87" s="2" t="s">
        <v>5718</v>
      </c>
      <c r="UK87" s="2" t="s">
        <v>5757</v>
      </c>
      <c r="UL87" s="2" t="s">
        <v>5758</v>
      </c>
      <c r="UM87" s="2">
        <v>1080.0</v>
      </c>
      <c r="VK87" s="2" t="s">
        <v>5691</v>
      </c>
      <c r="VL87" s="2" t="s">
        <v>5691</v>
      </c>
      <c r="XM87" s="2" t="s">
        <v>6298</v>
      </c>
      <c r="XT87" s="2">
        <v>443.0</v>
      </c>
      <c r="XU87" s="2" t="s">
        <v>6299</v>
      </c>
      <c r="XV87" s="2">
        <v>590.0</v>
      </c>
      <c r="YP87" s="2" t="s">
        <v>5718</v>
      </c>
      <c r="ZI87" s="2" t="s">
        <v>5707</v>
      </c>
      <c r="ZN87" s="2" t="s">
        <v>5720</v>
      </c>
      <c r="ZP87" s="2" t="s">
        <v>6010</v>
      </c>
      <c r="ABS87" s="2" t="s">
        <v>6299</v>
      </c>
      <c r="AGP87" s="2" t="s">
        <v>5691</v>
      </c>
      <c r="AGQ87" s="2" t="s">
        <v>5691</v>
      </c>
      <c r="AIR87" s="2" t="s">
        <v>6300</v>
      </c>
      <c r="AIY87" s="2">
        <v>590.0</v>
      </c>
      <c r="AIZ87" s="2" t="s">
        <v>6301</v>
      </c>
      <c r="AJA87" s="2">
        <v>443.0</v>
      </c>
      <c r="AJU87" s="2" t="s">
        <v>5718</v>
      </c>
      <c r="AKN87" s="2" t="s">
        <v>5707</v>
      </c>
      <c r="AKS87" s="2" t="s">
        <v>5720</v>
      </c>
      <c r="AKU87" s="2" t="s">
        <v>6010</v>
      </c>
      <c r="AMX87" s="2" t="s">
        <v>6301</v>
      </c>
      <c r="ARU87" s="2" t="s">
        <v>5691</v>
      </c>
      <c r="ARV87" s="2" t="s">
        <v>5691</v>
      </c>
      <c r="ATW87" s="2" t="s">
        <v>6302</v>
      </c>
      <c r="AUD87" s="2">
        <v>332.0</v>
      </c>
      <c r="AUE87" s="2" t="s">
        <v>6303</v>
      </c>
      <c r="AUF87" s="2">
        <v>590.0</v>
      </c>
      <c r="AUZ87" s="2" t="s">
        <v>5718</v>
      </c>
      <c r="AVS87" s="2" t="s">
        <v>5707</v>
      </c>
      <c r="AVX87" s="2" t="s">
        <v>5720</v>
      </c>
      <c r="AVZ87" s="2" t="s">
        <v>6010</v>
      </c>
      <c r="AYC87" s="2" t="s">
        <v>6303</v>
      </c>
      <c r="BOE87" s="2">
        <v>0.0</v>
      </c>
      <c r="BOF87" s="2" t="s">
        <v>5696</v>
      </c>
      <c r="BOG87" s="2" t="s">
        <v>5697</v>
      </c>
      <c r="BOH87" s="2" t="s">
        <v>5730</v>
      </c>
      <c r="BOI87" s="2">
        <v>0.0</v>
      </c>
      <c r="BOJ87" s="2" t="s">
        <v>6178</v>
      </c>
      <c r="BOR87" s="2" t="s">
        <v>6010</v>
      </c>
      <c r="BOS87" s="2" t="s">
        <v>145</v>
      </c>
      <c r="BOT87" s="2" t="s">
        <v>350</v>
      </c>
      <c r="BOU87" s="2" t="s">
        <v>351</v>
      </c>
      <c r="BOV87" s="2" t="s">
        <v>6304</v>
      </c>
      <c r="BOX87" s="2">
        <v>0.0</v>
      </c>
    </row>
    <row r="88" ht="14.25" customHeight="1">
      <c r="BOE88" s="2">
        <v>1.0</v>
      </c>
      <c r="BOF88" s="2" t="s">
        <v>5696</v>
      </c>
      <c r="BOG88" s="2" t="s">
        <v>5697</v>
      </c>
      <c r="BOI88" s="2">
        <v>1.0</v>
      </c>
      <c r="BON88" s="2">
        <v>1.0</v>
      </c>
      <c r="BOR88" s="2" t="s">
        <v>6305</v>
      </c>
      <c r="BOS88" s="2" t="s">
        <v>354</v>
      </c>
      <c r="BOT88" s="2" t="s">
        <v>353</v>
      </c>
      <c r="BOU88" s="2" t="s">
        <v>355</v>
      </c>
      <c r="BOV88" s="2" t="s">
        <v>6306</v>
      </c>
      <c r="BOX88" s="2">
        <v>0.0</v>
      </c>
    </row>
    <row r="89" ht="14.25" customHeight="1">
      <c r="A89" s="2" t="s">
        <v>5691</v>
      </c>
      <c r="B89" s="2" t="s">
        <v>5691</v>
      </c>
      <c r="C89" s="2" t="s">
        <v>6047</v>
      </c>
      <c r="BC89" s="2" t="s">
        <v>6307</v>
      </c>
      <c r="CY89" s="2" t="s">
        <v>5707</v>
      </c>
      <c r="DJ89" s="2">
        <v>540.0</v>
      </c>
      <c r="DK89" s="2" t="s">
        <v>360</v>
      </c>
      <c r="DL89" s="2">
        <v>524.0</v>
      </c>
      <c r="FI89" s="2" t="s">
        <v>360</v>
      </c>
      <c r="FM89" s="2" t="s">
        <v>6308</v>
      </c>
      <c r="BOE89" s="2">
        <v>0.0</v>
      </c>
      <c r="BOF89" s="2" t="s">
        <v>5696</v>
      </c>
      <c r="BOG89" s="2" t="s">
        <v>5697</v>
      </c>
      <c r="BOI89" s="2">
        <v>8.0</v>
      </c>
      <c r="BON89" s="2">
        <v>8.0</v>
      </c>
      <c r="BOR89" s="2" t="s">
        <v>6309</v>
      </c>
      <c r="BOS89" s="2" t="s">
        <v>358</v>
      </c>
      <c r="BOT89" s="2" t="s">
        <v>357</v>
      </c>
      <c r="BOU89" s="2" t="s">
        <v>359</v>
      </c>
      <c r="BOV89" s="2" t="s">
        <v>6310</v>
      </c>
      <c r="BOX89" s="2">
        <v>1.0</v>
      </c>
    </row>
    <row r="90" ht="14.25" customHeight="1">
      <c r="CV90" s="2" t="s">
        <v>6311</v>
      </c>
      <c r="FM90" s="2" t="s">
        <v>6312</v>
      </c>
      <c r="KF90" s="2" t="s">
        <v>5691</v>
      </c>
      <c r="KG90" s="2" t="s">
        <v>5691</v>
      </c>
      <c r="MH90" s="2" t="s">
        <v>6313</v>
      </c>
      <c r="MO90" s="2">
        <v>590.0</v>
      </c>
      <c r="MP90" s="2" t="s">
        <v>6314</v>
      </c>
      <c r="MQ90" s="2">
        <v>332.0</v>
      </c>
      <c r="NK90" s="2" t="s">
        <v>5718</v>
      </c>
      <c r="OD90" s="2" t="s">
        <v>5707</v>
      </c>
      <c r="OI90" s="2" t="s">
        <v>5720</v>
      </c>
      <c r="OK90" s="2" t="s">
        <v>6309</v>
      </c>
      <c r="QN90" s="2" t="s">
        <v>6314</v>
      </c>
      <c r="VK90" s="2" t="s">
        <v>5691</v>
      </c>
      <c r="VL90" s="2" t="s">
        <v>5691</v>
      </c>
      <c r="XM90" s="2" t="s">
        <v>6315</v>
      </c>
      <c r="XT90" s="2">
        <v>590.0</v>
      </c>
      <c r="XU90" s="2" t="s">
        <v>6316</v>
      </c>
      <c r="XV90" s="2">
        <v>332.0</v>
      </c>
      <c r="YP90" s="2" t="s">
        <v>5718</v>
      </c>
      <c r="ZI90" s="2" t="s">
        <v>5707</v>
      </c>
      <c r="ZN90" s="2" t="s">
        <v>5720</v>
      </c>
      <c r="ZP90" s="2" t="s">
        <v>6309</v>
      </c>
      <c r="ABS90" s="2" t="s">
        <v>6316</v>
      </c>
      <c r="AGP90" s="2" t="s">
        <v>5691</v>
      </c>
      <c r="AGQ90" s="2" t="s">
        <v>5691</v>
      </c>
      <c r="AIR90" s="2" t="s">
        <v>6317</v>
      </c>
      <c r="AIY90" s="2">
        <v>590.0</v>
      </c>
      <c r="AIZ90" s="2" t="s">
        <v>6318</v>
      </c>
      <c r="AJA90" s="2">
        <v>332.0</v>
      </c>
      <c r="AJU90" s="2" t="s">
        <v>5718</v>
      </c>
      <c r="AKN90" s="2" t="s">
        <v>5707</v>
      </c>
      <c r="AKS90" s="2" t="s">
        <v>5720</v>
      </c>
      <c r="AKU90" s="2" t="s">
        <v>6309</v>
      </c>
      <c r="AMX90" s="2" t="s">
        <v>6318</v>
      </c>
      <c r="BOE90" s="2">
        <v>0.0</v>
      </c>
      <c r="BOF90" s="2" t="s">
        <v>5696</v>
      </c>
      <c r="BOG90" s="2" t="s">
        <v>5697</v>
      </c>
      <c r="BOI90" s="2">
        <v>0.0</v>
      </c>
      <c r="BOR90" s="2" t="s">
        <v>6309</v>
      </c>
      <c r="BOS90" s="2" t="s">
        <v>358</v>
      </c>
      <c r="BOT90" s="2" t="s">
        <v>361</v>
      </c>
      <c r="BOU90" s="2" t="s">
        <v>362</v>
      </c>
      <c r="BOV90" s="2" t="s">
        <v>6319</v>
      </c>
      <c r="BOX90" s="2">
        <v>0.0</v>
      </c>
    </row>
    <row r="91" ht="14.25" customHeight="1">
      <c r="BOE91" s="2">
        <v>3.0</v>
      </c>
      <c r="BOF91" s="2" t="s">
        <v>5696</v>
      </c>
      <c r="BOG91" s="2" t="s">
        <v>5697</v>
      </c>
      <c r="BOI91" s="2">
        <v>3.0</v>
      </c>
      <c r="BON91" s="2">
        <v>3.0</v>
      </c>
      <c r="BOR91" s="2" t="s">
        <v>6320</v>
      </c>
      <c r="BOS91" s="2" t="s">
        <v>468</v>
      </c>
      <c r="BOT91" s="2" t="s">
        <v>467</v>
      </c>
      <c r="BOU91" s="2" t="s">
        <v>469</v>
      </c>
      <c r="BOV91" s="2" t="s">
        <v>6321</v>
      </c>
      <c r="BOX91" s="2">
        <v>0.0</v>
      </c>
    </row>
    <row r="92" ht="14.25" customHeight="1">
      <c r="CV92" s="2" t="s">
        <v>6322</v>
      </c>
      <c r="FM92" s="2" t="s">
        <v>6323</v>
      </c>
      <c r="KF92" s="2" t="s">
        <v>5691</v>
      </c>
      <c r="KG92" s="2" t="s">
        <v>5691</v>
      </c>
      <c r="MH92" s="2" t="s">
        <v>6324</v>
      </c>
      <c r="MO92" s="2">
        <v>590.0</v>
      </c>
      <c r="MP92" s="2" t="s">
        <v>6325</v>
      </c>
      <c r="MQ92" s="2">
        <v>332.0</v>
      </c>
      <c r="NK92" s="2" t="s">
        <v>5718</v>
      </c>
      <c r="OD92" s="2" t="s">
        <v>5707</v>
      </c>
      <c r="OI92" s="2" t="s">
        <v>5720</v>
      </c>
      <c r="OK92" s="2" t="s">
        <v>6326</v>
      </c>
      <c r="QN92" s="2" t="s">
        <v>6325</v>
      </c>
      <c r="VK92" s="2" t="s">
        <v>5691</v>
      </c>
      <c r="VL92" s="2" t="s">
        <v>5691</v>
      </c>
      <c r="XM92" s="2" t="s">
        <v>6327</v>
      </c>
      <c r="XT92" s="2">
        <v>590.0</v>
      </c>
      <c r="XU92" s="2" t="s">
        <v>6328</v>
      </c>
      <c r="XV92" s="2">
        <v>431.0</v>
      </c>
      <c r="YP92" s="2" t="s">
        <v>5718</v>
      </c>
      <c r="ZI92" s="2" t="s">
        <v>5707</v>
      </c>
      <c r="ZN92" s="2" t="s">
        <v>5720</v>
      </c>
      <c r="ZP92" s="2" t="s">
        <v>6326</v>
      </c>
      <c r="ABS92" s="2" t="s">
        <v>6328</v>
      </c>
      <c r="AGP92" s="2" t="s">
        <v>5691</v>
      </c>
      <c r="AGQ92" s="2" t="s">
        <v>5691</v>
      </c>
      <c r="AIR92" s="2" t="s">
        <v>6329</v>
      </c>
      <c r="AIY92" s="2">
        <v>590.0</v>
      </c>
      <c r="AIZ92" s="2" t="s">
        <v>6330</v>
      </c>
      <c r="AJA92" s="2">
        <v>443.0</v>
      </c>
      <c r="AJU92" s="2" t="s">
        <v>5718</v>
      </c>
      <c r="AKN92" s="2" t="s">
        <v>5707</v>
      </c>
      <c r="AKS92" s="2" t="s">
        <v>5720</v>
      </c>
      <c r="AKU92" s="2" t="s">
        <v>6326</v>
      </c>
      <c r="AMX92" s="2" t="s">
        <v>6330</v>
      </c>
      <c r="ARU92" s="2" t="s">
        <v>5691</v>
      </c>
      <c r="ARV92" s="2" t="s">
        <v>5691</v>
      </c>
      <c r="ATW92" s="2" t="s">
        <v>6331</v>
      </c>
      <c r="AUD92" s="2">
        <v>590.0</v>
      </c>
      <c r="AUE92" s="2" t="s">
        <v>6332</v>
      </c>
      <c r="AUF92" s="2">
        <v>341.0</v>
      </c>
      <c r="AUZ92" s="2" t="s">
        <v>5718</v>
      </c>
      <c r="AVS92" s="2" t="s">
        <v>5707</v>
      </c>
      <c r="AVX92" s="2" t="s">
        <v>5720</v>
      </c>
      <c r="AVZ92" s="2" t="s">
        <v>6326</v>
      </c>
      <c r="AYC92" s="2" t="s">
        <v>6332</v>
      </c>
      <c r="BOE92" s="2">
        <v>4.0</v>
      </c>
      <c r="BOF92" s="2" t="s">
        <v>5696</v>
      </c>
      <c r="BOG92" s="2" t="s">
        <v>5697</v>
      </c>
      <c r="BOI92" s="2">
        <v>5.0</v>
      </c>
      <c r="BON92" s="2">
        <v>5.0</v>
      </c>
      <c r="BOR92" s="2" t="s">
        <v>6326</v>
      </c>
      <c r="BOS92" s="2" t="s">
        <v>521</v>
      </c>
      <c r="BOT92" s="2" t="s">
        <v>520</v>
      </c>
      <c r="BOU92" s="2" t="s">
        <v>522</v>
      </c>
      <c r="BOV92" s="2" t="s">
        <v>6333</v>
      </c>
      <c r="BOX92" s="2">
        <v>0.0</v>
      </c>
    </row>
    <row r="93" ht="14.25" customHeight="1">
      <c r="BOE93" s="2">
        <v>0.0</v>
      </c>
      <c r="BOF93" s="2" t="s">
        <v>5696</v>
      </c>
      <c r="BOG93" s="2" t="s">
        <v>5697</v>
      </c>
      <c r="BOI93" s="2">
        <v>1.0</v>
      </c>
      <c r="BON93" s="2">
        <v>1.0</v>
      </c>
      <c r="BOR93" s="2" t="s">
        <v>6021</v>
      </c>
      <c r="BOS93" s="2" t="s">
        <v>149</v>
      </c>
      <c r="BOT93" s="2" t="s">
        <v>363</v>
      </c>
      <c r="BOU93" s="2" t="s">
        <v>364</v>
      </c>
      <c r="BOV93" s="2" t="s">
        <v>6334</v>
      </c>
      <c r="BOX93" s="2">
        <v>0.0</v>
      </c>
    </row>
    <row r="94" ht="14.25" customHeight="1">
      <c r="CV94" s="2" t="s">
        <v>6335</v>
      </c>
      <c r="FM94" s="2" t="s">
        <v>6336</v>
      </c>
      <c r="KF94" s="2" t="s">
        <v>5691</v>
      </c>
      <c r="KG94" s="2" t="s">
        <v>5691</v>
      </c>
      <c r="MH94" s="2" t="s">
        <v>6337</v>
      </c>
      <c r="MO94" s="2">
        <v>492.0</v>
      </c>
      <c r="MP94" s="2" t="s">
        <v>6338</v>
      </c>
      <c r="MQ94" s="2">
        <v>590.0</v>
      </c>
      <c r="NK94" s="2" t="s">
        <v>5718</v>
      </c>
      <c r="OD94" s="2" t="s">
        <v>5707</v>
      </c>
      <c r="OI94" s="2" t="s">
        <v>5720</v>
      </c>
      <c r="OK94" s="2" t="s">
        <v>6339</v>
      </c>
      <c r="QN94" s="2" t="s">
        <v>6338</v>
      </c>
      <c r="VK94" s="2" t="s">
        <v>5691</v>
      </c>
      <c r="VL94" s="2" t="s">
        <v>5691</v>
      </c>
      <c r="XM94" s="2" t="s">
        <v>6340</v>
      </c>
      <c r="XT94" s="2">
        <v>492.0</v>
      </c>
      <c r="XU94" s="2" t="s">
        <v>6341</v>
      </c>
      <c r="XV94" s="2">
        <v>590.0</v>
      </c>
      <c r="YP94" s="2" t="s">
        <v>5718</v>
      </c>
      <c r="ZI94" s="2" t="s">
        <v>5707</v>
      </c>
      <c r="ZN94" s="2" t="s">
        <v>5720</v>
      </c>
      <c r="ZP94" s="2" t="s">
        <v>6339</v>
      </c>
      <c r="ABS94" s="2" t="s">
        <v>6341</v>
      </c>
      <c r="BOE94" s="2">
        <v>0.0</v>
      </c>
      <c r="BOF94" s="2" t="s">
        <v>5696</v>
      </c>
      <c r="BOG94" s="2" t="s">
        <v>5697</v>
      </c>
      <c r="BOI94" s="2">
        <v>0.0</v>
      </c>
      <c r="BOR94" s="2" t="s">
        <v>6339</v>
      </c>
      <c r="BOS94" s="2" t="s">
        <v>366</v>
      </c>
      <c r="BOT94" s="2" t="s">
        <v>365</v>
      </c>
      <c r="BOU94" s="2" t="s">
        <v>367</v>
      </c>
      <c r="BOV94" s="2" t="s">
        <v>6342</v>
      </c>
      <c r="BOX94" s="2">
        <v>0.0</v>
      </c>
    </row>
    <row r="95" ht="14.25" customHeight="1">
      <c r="BOE95" s="2">
        <v>0.0</v>
      </c>
      <c r="BOF95" s="2" t="s">
        <v>5696</v>
      </c>
      <c r="BOG95" s="2" t="s">
        <v>5697</v>
      </c>
      <c r="BOI95" s="2">
        <v>1.0</v>
      </c>
      <c r="BON95" s="2">
        <v>1.0</v>
      </c>
      <c r="BOR95" s="2" t="s">
        <v>6343</v>
      </c>
      <c r="BOS95" s="2" t="s">
        <v>370</v>
      </c>
      <c r="BOT95" s="2" t="s">
        <v>369</v>
      </c>
      <c r="BOU95" s="2" t="s">
        <v>371</v>
      </c>
      <c r="BOV95" s="2" t="s">
        <v>6344</v>
      </c>
      <c r="BOX95" s="2">
        <v>0.0</v>
      </c>
    </row>
    <row r="96" ht="14.25" customHeight="1">
      <c r="BOE96" s="2">
        <v>0.0</v>
      </c>
      <c r="BOF96" s="2" t="s">
        <v>5696</v>
      </c>
      <c r="BOG96" s="2" t="s">
        <v>5697</v>
      </c>
      <c r="BOI96" s="2">
        <v>0.0</v>
      </c>
      <c r="BOJ96" s="2" t="s">
        <v>6345</v>
      </c>
      <c r="BOR96" s="2" t="s">
        <v>6346</v>
      </c>
      <c r="BOS96" s="2" t="s">
        <v>373</v>
      </c>
      <c r="BOT96" s="2" t="s">
        <v>372</v>
      </c>
      <c r="BOU96" s="2" t="s">
        <v>374</v>
      </c>
      <c r="BOV96" s="2" t="s">
        <v>6347</v>
      </c>
      <c r="BOX96" s="2">
        <v>0.0</v>
      </c>
    </row>
    <row r="97" ht="14.25" customHeight="1">
      <c r="BOE97" s="2">
        <v>0.0</v>
      </c>
      <c r="BOF97" s="2" t="s">
        <v>5696</v>
      </c>
      <c r="BOG97" s="2" t="s">
        <v>5697</v>
      </c>
      <c r="BOI97" s="2">
        <v>0.0</v>
      </c>
      <c r="BOR97" s="2" t="s">
        <v>6021</v>
      </c>
      <c r="BOS97" s="2" t="s">
        <v>149</v>
      </c>
      <c r="BOT97" s="2" t="s">
        <v>377</v>
      </c>
      <c r="BOU97" s="2" t="s">
        <v>378</v>
      </c>
      <c r="BOV97" s="2" t="s">
        <v>6348</v>
      </c>
      <c r="BOX97" s="2">
        <v>0.0</v>
      </c>
    </row>
    <row r="98" ht="14.25" customHeight="1">
      <c r="BOE98" s="2">
        <v>0.0</v>
      </c>
      <c r="BOF98" s="2" t="s">
        <v>5696</v>
      </c>
      <c r="BOG98" s="2" t="s">
        <v>5697</v>
      </c>
      <c r="BOI98" s="2">
        <v>0.0</v>
      </c>
      <c r="BOR98" s="2" t="s">
        <v>5712</v>
      </c>
      <c r="BOS98" s="2" t="s">
        <v>97</v>
      </c>
      <c r="BOT98" s="2" t="s">
        <v>379</v>
      </c>
      <c r="BOU98" s="2" t="s">
        <v>6349</v>
      </c>
      <c r="BOV98" s="2" t="s">
        <v>6350</v>
      </c>
      <c r="BOX98" s="2">
        <v>0.0</v>
      </c>
    </row>
    <row r="99" ht="14.25" customHeight="1">
      <c r="BOE99" s="2">
        <v>0.0</v>
      </c>
      <c r="BOF99" s="2" t="s">
        <v>5696</v>
      </c>
      <c r="BOG99" s="2" t="s">
        <v>5697</v>
      </c>
      <c r="BOI99" s="2">
        <v>1.0</v>
      </c>
      <c r="BOJ99" s="2" t="s">
        <v>6351</v>
      </c>
      <c r="BON99" s="2">
        <v>1.0</v>
      </c>
      <c r="BOR99" s="2" t="s">
        <v>6346</v>
      </c>
      <c r="BOS99" s="2" t="s">
        <v>373</v>
      </c>
      <c r="BOT99" s="2" t="s">
        <v>382</v>
      </c>
      <c r="BOU99" s="2" t="s">
        <v>374</v>
      </c>
      <c r="BOV99" s="2" t="s">
        <v>6352</v>
      </c>
      <c r="BOX99" s="2">
        <v>0.0</v>
      </c>
    </row>
    <row r="100" ht="14.25" customHeight="1">
      <c r="BOE100" s="2">
        <v>0.0</v>
      </c>
      <c r="BOF100" s="2" t="s">
        <v>5696</v>
      </c>
      <c r="BOG100" s="2" t="s">
        <v>5697</v>
      </c>
      <c r="BOI100" s="2">
        <v>0.0</v>
      </c>
      <c r="BOJ100" s="2" t="s">
        <v>6351</v>
      </c>
      <c r="BOR100" s="2" t="s">
        <v>6346</v>
      </c>
      <c r="BOS100" s="2" t="s">
        <v>373</v>
      </c>
      <c r="BOT100" s="2" t="s">
        <v>384</v>
      </c>
      <c r="BOU100" s="2" t="s">
        <v>374</v>
      </c>
      <c r="BOV100" s="2" t="s">
        <v>6353</v>
      </c>
      <c r="BOX100" s="2">
        <v>0.0</v>
      </c>
    </row>
    <row r="101" ht="14.25" customHeight="1">
      <c r="BOE101" s="2">
        <v>0.0</v>
      </c>
      <c r="BOF101" s="2" t="s">
        <v>5696</v>
      </c>
      <c r="BOG101" s="2" t="s">
        <v>5697</v>
      </c>
      <c r="BOI101" s="2">
        <v>0.0</v>
      </c>
      <c r="BOJ101" s="2" t="s">
        <v>6345</v>
      </c>
      <c r="BOR101" s="2" t="s">
        <v>6346</v>
      </c>
      <c r="BOS101" s="2" t="s">
        <v>373</v>
      </c>
      <c r="BOT101" s="2" t="s">
        <v>386</v>
      </c>
      <c r="BOU101" s="2" t="s">
        <v>374</v>
      </c>
      <c r="BOV101" s="2" t="s">
        <v>6354</v>
      </c>
      <c r="BOX101" s="2">
        <v>0.0</v>
      </c>
    </row>
    <row r="102" ht="14.25" customHeight="1">
      <c r="BOE102" s="2">
        <v>0.0</v>
      </c>
      <c r="BOF102" s="2" t="s">
        <v>5696</v>
      </c>
      <c r="BOG102" s="2" t="s">
        <v>5697</v>
      </c>
      <c r="BOI102" s="2">
        <v>0.0</v>
      </c>
      <c r="BOJ102" s="2" t="s">
        <v>6355</v>
      </c>
      <c r="BOR102" s="2" t="s">
        <v>6346</v>
      </c>
      <c r="BOS102" s="2" t="s">
        <v>373</v>
      </c>
      <c r="BOT102" s="2" t="s">
        <v>388</v>
      </c>
      <c r="BOU102" s="2" t="s">
        <v>374</v>
      </c>
      <c r="BOV102" s="2" t="s">
        <v>6356</v>
      </c>
      <c r="BOX102" s="2">
        <v>0.0</v>
      </c>
    </row>
    <row r="103" ht="14.25" customHeight="1">
      <c r="BOE103" s="2">
        <v>0.0</v>
      </c>
      <c r="BOF103" s="2" t="s">
        <v>5696</v>
      </c>
      <c r="BOG103" s="2" t="s">
        <v>5697</v>
      </c>
      <c r="BOI103" s="2">
        <v>0.0</v>
      </c>
      <c r="BOJ103" s="2" t="s">
        <v>6345</v>
      </c>
      <c r="BOR103" s="2" t="s">
        <v>6346</v>
      </c>
      <c r="BOS103" s="2" t="s">
        <v>373</v>
      </c>
      <c r="BOT103" s="2" t="s">
        <v>390</v>
      </c>
      <c r="BOU103" s="2" t="s">
        <v>374</v>
      </c>
      <c r="BOV103" s="2" t="s">
        <v>6357</v>
      </c>
      <c r="BOX103" s="2">
        <v>0.0</v>
      </c>
    </row>
    <row r="104" ht="14.25" customHeight="1">
      <c r="BOE104" s="2">
        <v>0.0</v>
      </c>
      <c r="BOF104" s="2" t="s">
        <v>5696</v>
      </c>
      <c r="BOG104" s="2" t="s">
        <v>5697</v>
      </c>
      <c r="BOI104" s="2">
        <v>0.0</v>
      </c>
      <c r="BOJ104" s="2" t="s">
        <v>6351</v>
      </c>
      <c r="BOR104" s="2" t="s">
        <v>6346</v>
      </c>
      <c r="BOS104" s="2" t="s">
        <v>373</v>
      </c>
      <c r="BOT104" s="2" t="s">
        <v>391</v>
      </c>
      <c r="BOU104" s="2" t="s">
        <v>374</v>
      </c>
      <c r="BOV104" s="2" t="s">
        <v>6358</v>
      </c>
      <c r="BOX104" s="2">
        <v>0.0</v>
      </c>
    </row>
    <row r="105" ht="14.25" customHeight="1">
      <c r="BOE105" s="2">
        <v>0.0</v>
      </c>
      <c r="BOF105" s="2" t="s">
        <v>5696</v>
      </c>
      <c r="BOG105" s="2" t="s">
        <v>5697</v>
      </c>
      <c r="BOI105" s="2">
        <v>0.0</v>
      </c>
      <c r="BOJ105" s="2" t="s">
        <v>6345</v>
      </c>
      <c r="BOR105" s="2" t="s">
        <v>6346</v>
      </c>
      <c r="BOS105" s="2" t="s">
        <v>373</v>
      </c>
      <c r="BOT105" s="2" t="s">
        <v>392</v>
      </c>
      <c r="BOU105" s="2" t="s">
        <v>374</v>
      </c>
      <c r="BOV105" s="2" t="s">
        <v>6359</v>
      </c>
      <c r="BOX105" s="2">
        <v>0.0</v>
      </c>
    </row>
    <row r="106" ht="14.25" customHeight="1">
      <c r="BOE106" s="2">
        <v>0.0</v>
      </c>
      <c r="BOF106" s="2" t="s">
        <v>5696</v>
      </c>
      <c r="BOG106" s="2" t="s">
        <v>5697</v>
      </c>
      <c r="BOI106" s="2">
        <v>0.0</v>
      </c>
      <c r="BOJ106" s="2" t="s">
        <v>6351</v>
      </c>
      <c r="BOR106" s="2" t="s">
        <v>6346</v>
      </c>
      <c r="BOS106" s="2" t="s">
        <v>373</v>
      </c>
      <c r="BOT106" s="2" t="s">
        <v>393</v>
      </c>
      <c r="BOU106" s="2" t="s">
        <v>374</v>
      </c>
      <c r="BOV106" s="2" t="s">
        <v>6360</v>
      </c>
      <c r="BOX106" s="2">
        <v>0.0</v>
      </c>
    </row>
    <row r="107" ht="14.25" customHeight="1">
      <c r="BOE107" s="2">
        <v>0.0</v>
      </c>
      <c r="BOF107" s="2" t="s">
        <v>5696</v>
      </c>
      <c r="BOG107" s="2" t="s">
        <v>5697</v>
      </c>
      <c r="BOI107" s="2">
        <v>0.0</v>
      </c>
      <c r="BOJ107" s="2" t="s">
        <v>6355</v>
      </c>
      <c r="BOR107" s="2" t="s">
        <v>6346</v>
      </c>
      <c r="BOS107" s="2" t="s">
        <v>373</v>
      </c>
      <c r="BOT107" s="2" t="s">
        <v>394</v>
      </c>
      <c r="BOU107" s="2" t="s">
        <v>374</v>
      </c>
      <c r="BOV107" s="2" t="s">
        <v>6361</v>
      </c>
      <c r="BOX107" s="2">
        <v>0.0</v>
      </c>
    </row>
    <row r="108" ht="14.25" customHeight="1">
      <c r="BOE108" s="2">
        <v>0.0</v>
      </c>
      <c r="BOF108" s="2" t="s">
        <v>5696</v>
      </c>
      <c r="BOG108" s="2" t="s">
        <v>5697</v>
      </c>
      <c r="BOI108" s="2">
        <v>0.0</v>
      </c>
      <c r="BOJ108" s="2" t="s">
        <v>6351</v>
      </c>
      <c r="BOR108" s="2" t="s">
        <v>6346</v>
      </c>
      <c r="BOS108" s="2" t="s">
        <v>373</v>
      </c>
      <c r="BOT108" s="2" t="s">
        <v>395</v>
      </c>
      <c r="BOU108" s="2" t="s">
        <v>374</v>
      </c>
      <c r="BOV108" s="2" t="s">
        <v>6362</v>
      </c>
      <c r="BOX108" s="2">
        <v>0.0</v>
      </c>
    </row>
    <row r="109" ht="14.25" customHeight="1">
      <c r="BOE109" s="2">
        <v>0.0</v>
      </c>
      <c r="BOF109" s="2" t="s">
        <v>5696</v>
      </c>
      <c r="BOG109" s="2" t="s">
        <v>5697</v>
      </c>
      <c r="BOI109" s="2">
        <v>0.0</v>
      </c>
      <c r="BOJ109" s="2" t="s">
        <v>6351</v>
      </c>
      <c r="BOR109" s="2" t="s">
        <v>6346</v>
      </c>
      <c r="BOS109" s="2" t="s">
        <v>373</v>
      </c>
      <c r="BOT109" s="2" t="s">
        <v>396</v>
      </c>
      <c r="BOU109" s="2" t="s">
        <v>374</v>
      </c>
      <c r="BOV109" s="2" t="s">
        <v>6363</v>
      </c>
      <c r="BOX109" s="2">
        <v>0.0</v>
      </c>
    </row>
    <row r="110" ht="14.25" customHeight="1">
      <c r="BOE110" s="2">
        <v>0.0</v>
      </c>
      <c r="BOF110" s="2" t="s">
        <v>5696</v>
      </c>
      <c r="BOG110" s="2" t="s">
        <v>5697</v>
      </c>
      <c r="BOI110" s="2">
        <v>0.0</v>
      </c>
      <c r="BOJ110" s="2" t="s">
        <v>6345</v>
      </c>
      <c r="BOR110" s="2" t="s">
        <v>6346</v>
      </c>
      <c r="BOS110" s="2" t="s">
        <v>373</v>
      </c>
      <c r="BOT110" s="2" t="s">
        <v>398</v>
      </c>
      <c r="BOU110" s="2" t="s">
        <v>374</v>
      </c>
      <c r="BOV110" s="2" t="s">
        <v>6364</v>
      </c>
      <c r="BOX110" s="2">
        <v>0.0</v>
      </c>
    </row>
    <row r="111" ht="14.25" customHeight="1">
      <c r="CV111" s="2" t="s">
        <v>6365</v>
      </c>
      <c r="FM111" s="2" t="s">
        <v>6366</v>
      </c>
      <c r="KF111" s="2" t="s">
        <v>5691</v>
      </c>
      <c r="KG111" s="2" t="s">
        <v>5691</v>
      </c>
      <c r="MH111" s="2" t="s">
        <v>6367</v>
      </c>
      <c r="MO111" s="2">
        <v>590.0</v>
      </c>
      <c r="MP111" s="2" t="s">
        <v>6368</v>
      </c>
      <c r="MQ111" s="2">
        <v>238.0</v>
      </c>
      <c r="NK111" s="2" t="s">
        <v>5718</v>
      </c>
      <c r="OD111" s="2" t="s">
        <v>5707</v>
      </c>
      <c r="OI111" s="2" t="s">
        <v>5720</v>
      </c>
      <c r="OK111" s="2" t="s">
        <v>6369</v>
      </c>
      <c r="QN111" s="2" t="s">
        <v>6368</v>
      </c>
      <c r="VK111" s="2" t="s">
        <v>5691</v>
      </c>
      <c r="VL111" s="2" t="s">
        <v>5691</v>
      </c>
      <c r="XM111" s="2" t="s">
        <v>6370</v>
      </c>
      <c r="XT111" s="2">
        <v>590.0</v>
      </c>
      <c r="XU111" s="2" t="s">
        <v>6371</v>
      </c>
      <c r="XV111" s="2">
        <v>443.0</v>
      </c>
      <c r="YP111" s="2" t="s">
        <v>5718</v>
      </c>
      <c r="ZI111" s="2" t="s">
        <v>5707</v>
      </c>
      <c r="ZN111" s="2" t="s">
        <v>5720</v>
      </c>
      <c r="ZP111" s="2" t="s">
        <v>6369</v>
      </c>
      <c r="ABS111" s="2" t="s">
        <v>6371</v>
      </c>
      <c r="AGP111" s="2" t="s">
        <v>5691</v>
      </c>
      <c r="AGQ111" s="2" t="s">
        <v>5691</v>
      </c>
      <c r="AIR111" s="2" t="s">
        <v>6372</v>
      </c>
      <c r="AIY111" s="2">
        <v>442.0</v>
      </c>
      <c r="AIZ111" s="2" t="s">
        <v>6373</v>
      </c>
      <c r="AJA111" s="2">
        <v>590.0</v>
      </c>
      <c r="AJU111" s="2" t="s">
        <v>5718</v>
      </c>
      <c r="AKN111" s="2" t="s">
        <v>5707</v>
      </c>
      <c r="AKS111" s="2" t="s">
        <v>5720</v>
      </c>
      <c r="AKU111" s="2" t="s">
        <v>6369</v>
      </c>
      <c r="AMX111" s="2" t="s">
        <v>6373</v>
      </c>
      <c r="ARU111" s="2" t="s">
        <v>5691</v>
      </c>
      <c r="ARV111" s="2" t="s">
        <v>5691</v>
      </c>
      <c r="ATW111" s="2" t="s">
        <v>6374</v>
      </c>
      <c r="AUD111" s="2">
        <v>590.0</v>
      </c>
      <c r="AUE111" s="2" t="s">
        <v>6375</v>
      </c>
      <c r="AUF111" s="2">
        <v>443.0</v>
      </c>
      <c r="AUZ111" s="2" t="s">
        <v>5718</v>
      </c>
      <c r="AVS111" s="2" t="s">
        <v>5707</v>
      </c>
      <c r="AVX111" s="2" t="s">
        <v>5720</v>
      </c>
      <c r="AVZ111" s="2" t="s">
        <v>6369</v>
      </c>
      <c r="AYC111" s="2" t="s">
        <v>6375</v>
      </c>
      <c r="BCZ111" s="2" t="s">
        <v>5691</v>
      </c>
      <c r="BDA111" s="2" t="s">
        <v>5691</v>
      </c>
      <c r="BFB111" s="2" t="s">
        <v>6376</v>
      </c>
      <c r="BFI111" s="2">
        <v>590.0</v>
      </c>
      <c r="BFJ111" s="2" t="s">
        <v>6377</v>
      </c>
      <c r="BFK111" s="2">
        <v>443.0</v>
      </c>
      <c r="BGE111" s="2" t="s">
        <v>5718</v>
      </c>
      <c r="BGX111" s="2" t="s">
        <v>5707</v>
      </c>
      <c r="BHC111" s="2" t="s">
        <v>5720</v>
      </c>
      <c r="BHE111" s="2" t="s">
        <v>6369</v>
      </c>
      <c r="BJH111" s="2" t="s">
        <v>6377</v>
      </c>
      <c r="BOE111" s="2">
        <v>0.0</v>
      </c>
      <c r="BOF111" s="2" t="s">
        <v>5696</v>
      </c>
      <c r="BOG111" s="2" t="s">
        <v>5697</v>
      </c>
      <c r="BOI111" s="2">
        <v>0.0</v>
      </c>
      <c r="BOR111" s="2" t="s">
        <v>6369</v>
      </c>
      <c r="BOS111" s="2" t="s">
        <v>400</v>
      </c>
      <c r="BOT111" s="2" t="s">
        <v>399</v>
      </c>
      <c r="BOU111" s="2" t="s">
        <v>401</v>
      </c>
      <c r="BOV111" s="2" t="s">
        <v>6378</v>
      </c>
      <c r="BOX111" s="2">
        <v>0.0</v>
      </c>
    </row>
    <row r="112" ht="14.25" customHeight="1">
      <c r="BOE112" s="2">
        <v>0.0</v>
      </c>
      <c r="BOF112" s="2" t="s">
        <v>5696</v>
      </c>
      <c r="BOG112" s="2" t="s">
        <v>5697</v>
      </c>
      <c r="BOI112" s="2">
        <v>0.0</v>
      </c>
      <c r="BOJ112" s="2" t="s">
        <v>6345</v>
      </c>
      <c r="BOR112" s="2" t="s">
        <v>6346</v>
      </c>
      <c r="BOS112" s="2" t="s">
        <v>373</v>
      </c>
      <c r="BOT112" s="2" t="s">
        <v>402</v>
      </c>
      <c r="BOU112" s="2" t="s">
        <v>374</v>
      </c>
      <c r="BOV112" s="2" t="s">
        <v>6379</v>
      </c>
      <c r="BOX112" s="2">
        <v>0.0</v>
      </c>
    </row>
    <row r="113" ht="14.25" customHeight="1">
      <c r="BOE113" s="2">
        <v>0.0</v>
      </c>
      <c r="BOF113" s="2" t="s">
        <v>5696</v>
      </c>
      <c r="BOG113" s="2" t="s">
        <v>5697</v>
      </c>
      <c r="BOI113" s="2">
        <v>0.0</v>
      </c>
      <c r="BOJ113" s="2" t="s">
        <v>6351</v>
      </c>
      <c r="BOR113" s="2" t="s">
        <v>6346</v>
      </c>
      <c r="BOS113" s="2" t="s">
        <v>373</v>
      </c>
      <c r="BOT113" s="2" t="s">
        <v>403</v>
      </c>
      <c r="BOU113" s="2" t="s">
        <v>374</v>
      </c>
      <c r="BOV113" s="2" t="s">
        <v>6380</v>
      </c>
      <c r="BOX113" s="2">
        <v>0.0</v>
      </c>
    </row>
    <row r="114" ht="14.25" customHeight="1">
      <c r="BOE114" s="2">
        <v>0.0</v>
      </c>
      <c r="BOF114" s="2" t="s">
        <v>5696</v>
      </c>
      <c r="BOG114" s="2" t="s">
        <v>5697</v>
      </c>
      <c r="BOI114" s="2">
        <v>0.0</v>
      </c>
      <c r="BOJ114" s="2" t="s">
        <v>6355</v>
      </c>
      <c r="BOR114" s="2" t="s">
        <v>6346</v>
      </c>
      <c r="BOS114" s="2" t="s">
        <v>373</v>
      </c>
      <c r="BOT114" s="2" t="s">
        <v>405</v>
      </c>
      <c r="BOU114" s="2" t="s">
        <v>374</v>
      </c>
      <c r="BOV114" s="2" t="s">
        <v>6381</v>
      </c>
      <c r="BOX114" s="2">
        <v>0.0</v>
      </c>
    </row>
    <row r="115" ht="14.25" customHeight="1">
      <c r="BOE115" s="2">
        <v>0.0</v>
      </c>
      <c r="BOF115" s="2" t="s">
        <v>5696</v>
      </c>
      <c r="BOG115" s="2" t="s">
        <v>5697</v>
      </c>
      <c r="BOI115" s="2">
        <v>0.0</v>
      </c>
      <c r="BOJ115" s="2" t="s">
        <v>6351</v>
      </c>
      <c r="BOR115" s="2" t="s">
        <v>6346</v>
      </c>
      <c r="BOS115" s="2" t="s">
        <v>373</v>
      </c>
      <c r="BOT115" s="2" t="s">
        <v>406</v>
      </c>
      <c r="BOU115" s="2" t="s">
        <v>374</v>
      </c>
      <c r="BOV115" s="2" t="s">
        <v>6382</v>
      </c>
      <c r="BOX115" s="2">
        <v>0.0</v>
      </c>
    </row>
    <row r="116" ht="14.25" customHeight="1">
      <c r="BOE116" s="2">
        <v>0.0</v>
      </c>
      <c r="BOF116" s="2" t="s">
        <v>5696</v>
      </c>
      <c r="BOG116" s="2" t="s">
        <v>5697</v>
      </c>
      <c r="BOI116" s="2">
        <v>0.0</v>
      </c>
      <c r="BOJ116" s="2" t="s">
        <v>6351</v>
      </c>
      <c r="BOR116" s="2" t="s">
        <v>6346</v>
      </c>
      <c r="BOS116" s="2" t="s">
        <v>373</v>
      </c>
      <c r="BOT116" s="2" t="s">
        <v>407</v>
      </c>
      <c r="BOU116" s="2" t="s">
        <v>374</v>
      </c>
      <c r="BOV116" s="2" t="s">
        <v>6383</v>
      </c>
      <c r="BOX116" s="2">
        <v>0.0</v>
      </c>
    </row>
    <row r="117" ht="14.25" customHeight="1">
      <c r="BOE117" s="2">
        <v>5.0</v>
      </c>
      <c r="BOF117" s="2" t="s">
        <v>5696</v>
      </c>
      <c r="BOG117" s="2" t="s">
        <v>5697</v>
      </c>
      <c r="BOI117" s="2">
        <v>1.0</v>
      </c>
      <c r="BOM117" s="2">
        <v>1.0</v>
      </c>
      <c r="BOR117" s="2" t="s">
        <v>6203</v>
      </c>
      <c r="BOS117" s="2" t="s">
        <v>313</v>
      </c>
      <c r="BOT117" s="2" t="s">
        <v>408</v>
      </c>
      <c r="BOU117" s="2" t="s">
        <v>409</v>
      </c>
      <c r="BOV117" s="2" t="s">
        <v>6384</v>
      </c>
      <c r="BOX117" s="2">
        <v>0.0</v>
      </c>
    </row>
    <row r="118" ht="14.25" customHeight="1">
      <c r="A118" s="2" t="s">
        <v>5691</v>
      </c>
      <c r="B118" s="2" t="s">
        <v>5691</v>
      </c>
      <c r="C118" s="2" t="s">
        <v>6385</v>
      </c>
      <c r="BC118" s="2" t="s">
        <v>6386</v>
      </c>
      <c r="CY118" s="2" t="s">
        <v>5707</v>
      </c>
      <c r="DJ118" s="2">
        <v>540.0</v>
      </c>
      <c r="DK118" s="2" t="s">
        <v>417</v>
      </c>
      <c r="DL118" s="2">
        <v>718.0</v>
      </c>
      <c r="FI118" s="2" t="s">
        <v>417</v>
      </c>
      <c r="FM118" s="2" t="s">
        <v>6387</v>
      </c>
      <c r="BOE118" s="2">
        <v>14.0</v>
      </c>
      <c r="BOF118" s="2" t="s">
        <v>5696</v>
      </c>
      <c r="BOG118" s="2" t="s">
        <v>5697</v>
      </c>
      <c r="BOI118" s="2">
        <v>14.0</v>
      </c>
      <c r="BON118" s="2">
        <v>13.0</v>
      </c>
      <c r="BOP118" s="2">
        <v>1.0</v>
      </c>
      <c r="BOR118" s="2" t="s">
        <v>6203</v>
      </c>
      <c r="BOS118" s="2" t="s">
        <v>313</v>
      </c>
      <c r="BOT118" s="2" t="s">
        <v>415</v>
      </c>
      <c r="BOU118" s="2" t="s">
        <v>416</v>
      </c>
      <c r="BOV118" s="2" t="s">
        <v>6388</v>
      </c>
      <c r="BOX118" s="2">
        <v>0.0</v>
      </c>
    </row>
    <row r="119" ht="14.25" customHeight="1">
      <c r="BOE119" s="2">
        <v>0.0</v>
      </c>
      <c r="BOF119" s="2" t="s">
        <v>5696</v>
      </c>
      <c r="BOG119" s="2" t="s">
        <v>5697</v>
      </c>
      <c r="BOI119" s="2">
        <v>0.0</v>
      </c>
      <c r="BOR119" s="2" t="s">
        <v>6203</v>
      </c>
      <c r="BOS119" s="2" t="s">
        <v>313</v>
      </c>
      <c r="BOT119" s="2" t="s">
        <v>410</v>
      </c>
      <c r="BOU119" s="2" t="s">
        <v>708</v>
      </c>
      <c r="BOV119" s="2" t="s">
        <v>6389</v>
      </c>
      <c r="BOX119" s="2">
        <v>0.0</v>
      </c>
    </row>
    <row r="120" ht="14.25" customHeight="1">
      <c r="BOE120" s="2">
        <v>0.0</v>
      </c>
      <c r="BOF120" s="2" t="s">
        <v>5696</v>
      </c>
      <c r="BOG120" s="2" t="s">
        <v>5697</v>
      </c>
      <c r="BOI120" s="2">
        <v>0.0</v>
      </c>
      <c r="BOJ120" s="2" t="s">
        <v>6351</v>
      </c>
      <c r="BOR120" s="2" t="s">
        <v>6346</v>
      </c>
      <c r="BOS120" s="2" t="s">
        <v>373</v>
      </c>
      <c r="BOT120" s="2" t="s">
        <v>414</v>
      </c>
      <c r="BOU120" s="2" t="s">
        <v>374</v>
      </c>
      <c r="BOV120" s="2" t="s">
        <v>6390</v>
      </c>
      <c r="BOX120" s="2">
        <v>0.0</v>
      </c>
    </row>
    <row r="121" ht="14.25" customHeight="1">
      <c r="BOE121" s="2">
        <v>0.0</v>
      </c>
      <c r="BOF121" s="2" t="s">
        <v>5696</v>
      </c>
      <c r="BOG121" s="2" t="s">
        <v>5697</v>
      </c>
      <c r="BOI121" s="2">
        <v>0.0</v>
      </c>
      <c r="BOR121" s="2" t="s">
        <v>5712</v>
      </c>
      <c r="BOS121" s="2" t="s">
        <v>97</v>
      </c>
      <c r="BOT121" s="2" t="s">
        <v>418</v>
      </c>
      <c r="BOU121" s="2" t="s">
        <v>6391</v>
      </c>
      <c r="BOV121" s="2" t="s">
        <v>6392</v>
      </c>
      <c r="BOX121" s="2">
        <v>0.0</v>
      </c>
    </row>
    <row r="122" ht="14.25" customHeight="1">
      <c r="BOE122" s="2">
        <v>0.0</v>
      </c>
      <c r="BOF122" s="2" t="s">
        <v>5696</v>
      </c>
      <c r="BOG122" s="2" t="s">
        <v>5697</v>
      </c>
      <c r="BOI122" s="2">
        <v>4.0</v>
      </c>
      <c r="BOL122" s="2">
        <v>1.0</v>
      </c>
      <c r="BON122" s="2">
        <v>2.0</v>
      </c>
      <c r="BOQ122" s="2">
        <v>1.0</v>
      </c>
      <c r="BOR122" s="2" t="s">
        <v>5712</v>
      </c>
      <c r="BOS122" s="2" t="s">
        <v>97</v>
      </c>
      <c r="BOT122" s="2" t="s">
        <v>6393</v>
      </c>
      <c r="BOU122" s="2" t="s">
        <v>6394</v>
      </c>
      <c r="BOV122" s="2" t="s">
        <v>6395</v>
      </c>
      <c r="BOX122" s="2">
        <v>0.0</v>
      </c>
    </row>
    <row r="123" ht="14.25" customHeight="1">
      <c r="A123" s="2" t="s">
        <v>5691</v>
      </c>
      <c r="B123" s="2" t="s">
        <v>5691</v>
      </c>
      <c r="C123" s="2" t="s">
        <v>6396</v>
      </c>
      <c r="BC123" s="2" t="s">
        <v>6397</v>
      </c>
      <c r="CY123" s="2" t="s">
        <v>5707</v>
      </c>
      <c r="DJ123" s="2">
        <v>960.0</v>
      </c>
      <c r="DK123" s="2" t="s">
        <v>560</v>
      </c>
      <c r="DL123" s="2">
        <v>514.0</v>
      </c>
      <c r="FI123" s="2" t="s">
        <v>560</v>
      </c>
      <c r="FM123" s="2" t="s">
        <v>6398</v>
      </c>
      <c r="BOE123" s="2">
        <v>3.0</v>
      </c>
      <c r="BOF123" s="2" t="s">
        <v>5696</v>
      </c>
      <c r="BOG123" s="2" t="s">
        <v>5697</v>
      </c>
      <c r="BOI123" s="2">
        <v>2.0</v>
      </c>
      <c r="BON123" s="2">
        <v>2.0</v>
      </c>
      <c r="BOR123" s="2" t="s">
        <v>6399</v>
      </c>
      <c r="BOS123" s="2" t="s">
        <v>558</v>
      </c>
      <c r="BOT123" s="2" t="s">
        <v>557</v>
      </c>
      <c r="BOU123" s="2" t="s">
        <v>559</v>
      </c>
      <c r="BOV123" s="2" t="s">
        <v>6400</v>
      </c>
      <c r="BOX123" s="2">
        <v>0.0</v>
      </c>
    </row>
    <row r="124" ht="14.25" customHeight="1">
      <c r="BOE124" s="2">
        <v>0.0</v>
      </c>
      <c r="BOF124" s="2" t="s">
        <v>5696</v>
      </c>
      <c r="BOG124" s="2" t="s">
        <v>5697</v>
      </c>
      <c r="BOI124" s="2">
        <v>0.0</v>
      </c>
      <c r="BOJ124" s="2" t="s">
        <v>6355</v>
      </c>
      <c r="BOR124" s="2" t="s">
        <v>6346</v>
      </c>
      <c r="BOS124" s="2" t="s">
        <v>373</v>
      </c>
      <c r="BOT124" s="2" t="s">
        <v>422</v>
      </c>
      <c r="BOU124" s="2" t="s">
        <v>374</v>
      </c>
      <c r="BOV124" s="2" t="s">
        <v>6401</v>
      </c>
      <c r="BOX124" s="2">
        <v>0.0</v>
      </c>
    </row>
    <row r="125" ht="14.25" customHeight="1">
      <c r="BOE125" s="2">
        <v>0.0</v>
      </c>
      <c r="BOF125" s="2" t="s">
        <v>5696</v>
      </c>
      <c r="BOG125" s="2" t="s">
        <v>5697</v>
      </c>
      <c r="BOI125" s="2">
        <v>0.0</v>
      </c>
      <c r="BOJ125" s="2" t="s">
        <v>6351</v>
      </c>
      <c r="BOR125" s="2" t="s">
        <v>6346</v>
      </c>
      <c r="BOS125" s="2" t="s">
        <v>373</v>
      </c>
      <c r="BOT125" s="2" t="s">
        <v>424</v>
      </c>
      <c r="BOU125" s="2" t="s">
        <v>374</v>
      </c>
      <c r="BOV125" s="2" t="s">
        <v>6402</v>
      </c>
      <c r="BOX125" s="2">
        <v>0.0</v>
      </c>
    </row>
    <row r="126" ht="14.25" customHeight="1">
      <c r="BOE126" s="2">
        <v>0.0</v>
      </c>
      <c r="BOF126" s="2" t="s">
        <v>5696</v>
      </c>
      <c r="BOG126" s="2" t="s">
        <v>5697</v>
      </c>
      <c r="BOI126" s="2">
        <v>0.0</v>
      </c>
      <c r="BOJ126" s="2" t="s">
        <v>6351</v>
      </c>
      <c r="BOR126" s="2" t="s">
        <v>6346</v>
      </c>
      <c r="BOS126" s="2" t="s">
        <v>373</v>
      </c>
      <c r="BOT126" s="2" t="s">
        <v>425</v>
      </c>
      <c r="BOU126" s="2" t="s">
        <v>374</v>
      </c>
      <c r="BOV126" s="2" t="s">
        <v>6403</v>
      </c>
      <c r="BOX126" s="2">
        <v>0.0</v>
      </c>
    </row>
    <row r="127" ht="14.25" customHeight="1">
      <c r="A127" s="2" t="s">
        <v>5691</v>
      </c>
      <c r="B127" s="2" t="s">
        <v>5691</v>
      </c>
      <c r="C127" s="2" t="s">
        <v>6404</v>
      </c>
      <c r="BC127" s="2" t="s">
        <v>6405</v>
      </c>
      <c r="CY127" s="2" t="s">
        <v>5707</v>
      </c>
      <c r="DJ127" s="2">
        <v>935.0</v>
      </c>
      <c r="DK127" s="2" t="s">
        <v>443</v>
      </c>
      <c r="DL127" s="2">
        <v>526.0</v>
      </c>
      <c r="FI127" s="2" t="s">
        <v>443</v>
      </c>
      <c r="FM127" s="2" t="s">
        <v>6406</v>
      </c>
      <c r="BOE127" s="2">
        <v>46.0</v>
      </c>
      <c r="BOF127" s="2" t="s">
        <v>5696</v>
      </c>
      <c r="BOG127" s="2" t="s">
        <v>5697</v>
      </c>
      <c r="BOI127" s="2">
        <v>143.0</v>
      </c>
      <c r="BOM127" s="2">
        <v>3.0</v>
      </c>
      <c r="BON127" s="2">
        <v>127.0</v>
      </c>
      <c r="BOP127" s="2">
        <v>3.0</v>
      </c>
      <c r="BOQ127" s="2">
        <v>10.0</v>
      </c>
      <c r="BOR127" s="2" t="s">
        <v>6407</v>
      </c>
      <c r="BOS127" s="2" t="s">
        <v>441</v>
      </c>
      <c r="BOT127" s="2" t="s">
        <v>440</v>
      </c>
      <c r="BOU127" s="2" t="s">
        <v>442</v>
      </c>
      <c r="BOV127" s="2" t="s">
        <v>6408</v>
      </c>
      <c r="BOX127" s="2">
        <v>17.0</v>
      </c>
    </row>
    <row r="128" ht="14.25" customHeight="1">
      <c r="BOE128" s="2">
        <v>0.0</v>
      </c>
      <c r="BOF128" s="2" t="s">
        <v>5696</v>
      </c>
      <c r="BOG128" s="2" t="s">
        <v>5697</v>
      </c>
      <c r="BOI128" s="2">
        <v>0.0</v>
      </c>
      <c r="BOJ128" s="2" t="s">
        <v>6351</v>
      </c>
      <c r="BOR128" s="2" t="s">
        <v>6346</v>
      </c>
      <c r="BOS128" s="2" t="s">
        <v>373</v>
      </c>
      <c r="BOT128" s="2" t="s">
        <v>426</v>
      </c>
      <c r="BOU128" s="2" t="s">
        <v>374</v>
      </c>
      <c r="BOV128" s="2" t="s">
        <v>6409</v>
      </c>
      <c r="BOX128" s="2">
        <v>0.0</v>
      </c>
    </row>
    <row r="129" ht="14.25" customHeight="1">
      <c r="BOE129" s="2">
        <v>0.0</v>
      </c>
      <c r="BOF129" s="2" t="s">
        <v>5696</v>
      </c>
      <c r="BOG129" s="2" t="s">
        <v>5697</v>
      </c>
      <c r="BOI129" s="2">
        <v>1.0</v>
      </c>
      <c r="BOJ129" s="2" t="s">
        <v>6351</v>
      </c>
      <c r="BON129" s="2">
        <v>1.0</v>
      </c>
      <c r="BOR129" s="2" t="s">
        <v>6346</v>
      </c>
      <c r="BOS129" s="2" t="s">
        <v>373</v>
      </c>
      <c r="BOT129" s="2" t="s">
        <v>427</v>
      </c>
      <c r="BOU129" s="2" t="s">
        <v>374</v>
      </c>
      <c r="BOV129" s="2" t="s">
        <v>6410</v>
      </c>
      <c r="BOX129" s="2">
        <v>0.0</v>
      </c>
    </row>
    <row r="130" ht="14.25" customHeight="1">
      <c r="A130" s="2" t="s">
        <v>5691</v>
      </c>
      <c r="B130" s="2" t="s">
        <v>5691</v>
      </c>
      <c r="C130" s="2" t="s">
        <v>6411</v>
      </c>
      <c r="BC130" s="2" t="s">
        <v>6412</v>
      </c>
      <c r="CY130" s="2" t="s">
        <v>5707</v>
      </c>
      <c r="DJ130" s="2">
        <v>813.0</v>
      </c>
      <c r="DK130" s="2" t="s">
        <v>459</v>
      </c>
      <c r="DL130" s="2">
        <v>526.0</v>
      </c>
      <c r="FI130" s="2" t="s">
        <v>459</v>
      </c>
      <c r="FM130" s="2" t="s">
        <v>6413</v>
      </c>
      <c r="BOE130" s="2">
        <v>10.0</v>
      </c>
      <c r="BOF130" s="2" t="s">
        <v>5696</v>
      </c>
      <c r="BOG130" s="2" t="s">
        <v>5697</v>
      </c>
      <c r="BOI130" s="2">
        <v>12.0</v>
      </c>
      <c r="BON130" s="2">
        <v>10.0</v>
      </c>
      <c r="BOQ130" s="2">
        <v>2.0</v>
      </c>
      <c r="BOR130" s="2" t="s">
        <v>6414</v>
      </c>
      <c r="BOS130" s="2" t="s">
        <v>457</v>
      </c>
      <c r="BOT130" s="2" t="s">
        <v>456</v>
      </c>
      <c r="BOU130" s="2" t="s">
        <v>458</v>
      </c>
      <c r="BOV130" s="2" t="s">
        <v>6415</v>
      </c>
      <c r="BOX130" s="2">
        <v>0.0</v>
      </c>
    </row>
    <row r="131" ht="14.25" customHeight="1">
      <c r="BOE131" s="2">
        <v>0.0</v>
      </c>
      <c r="BOF131" s="2" t="s">
        <v>5696</v>
      </c>
      <c r="BOG131" s="2" t="s">
        <v>5697</v>
      </c>
      <c r="BOI131" s="2">
        <v>0.0</v>
      </c>
      <c r="BOR131" s="2" t="s">
        <v>6416</v>
      </c>
      <c r="BOS131" s="2" t="s">
        <v>430</v>
      </c>
      <c r="BOT131" s="2" t="s">
        <v>429</v>
      </c>
      <c r="BOU131" s="2" t="s">
        <v>431</v>
      </c>
      <c r="BOV131" s="2" t="s">
        <v>6417</v>
      </c>
      <c r="BOX131" s="2">
        <v>0.0</v>
      </c>
    </row>
    <row r="132" ht="14.25" customHeight="1">
      <c r="BOE132" s="2">
        <v>0.0</v>
      </c>
      <c r="BOF132" s="2" t="s">
        <v>5696</v>
      </c>
      <c r="BOG132" s="2" t="s">
        <v>5697</v>
      </c>
      <c r="BOI132" s="2">
        <v>0.0</v>
      </c>
      <c r="BOJ132" s="2" t="s">
        <v>6355</v>
      </c>
      <c r="BOR132" s="2" t="s">
        <v>6346</v>
      </c>
      <c r="BOS132" s="2" t="s">
        <v>373</v>
      </c>
      <c r="BOT132" s="2" t="s">
        <v>432</v>
      </c>
      <c r="BOU132" s="2" t="s">
        <v>374</v>
      </c>
      <c r="BOV132" s="2" t="s">
        <v>6418</v>
      </c>
      <c r="BOX132" s="2">
        <v>0.0</v>
      </c>
    </row>
    <row r="133" ht="14.25" customHeight="1">
      <c r="CV133" s="2" t="s">
        <v>6419</v>
      </c>
      <c r="FM133" s="2" t="s">
        <v>6420</v>
      </c>
      <c r="KF133" s="2" t="s">
        <v>5691</v>
      </c>
      <c r="KG133" s="2" t="s">
        <v>5691</v>
      </c>
      <c r="MH133" s="2" t="s">
        <v>6421</v>
      </c>
      <c r="MO133" s="2">
        <v>587.0</v>
      </c>
      <c r="MP133" s="2" t="s">
        <v>6422</v>
      </c>
      <c r="MQ133" s="2">
        <v>261.0</v>
      </c>
      <c r="NK133" s="2" t="s">
        <v>5718</v>
      </c>
      <c r="OD133" s="2" t="s">
        <v>5707</v>
      </c>
      <c r="OI133" s="2" t="s">
        <v>5720</v>
      </c>
      <c r="OK133" s="2" t="s">
        <v>6423</v>
      </c>
      <c r="QN133" s="2" t="s">
        <v>6422</v>
      </c>
      <c r="VK133" s="2" t="s">
        <v>5691</v>
      </c>
      <c r="VL133" s="2" t="s">
        <v>5691</v>
      </c>
      <c r="XM133" s="2" t="s">
        <v>6424</v>
      </c>
      <c r="XT133" s="2">
        <v>590.0</v>
      </c>
      <c r="XU133" s="2" t="s">
        <v>6425</v>
      </c>
      <c r="XV133" s="2">
        <v>328.0</v>
      </c>
      <c r="YP133" s="2" t="s">
        <v>5718</v>
      </c>
      <c r="ZI133" s="2" t="s">
        <v>5707</v>
      </c>
      <c r="ZN133" s="2" t="s">
        <v>5720</v>
      </c>
      <c r="ZP133" s="2" t="s">
        <v>6423</v>
      </c>
      <c r="ABS133" s="2" t="s">
        <v>6425</v>
      </c>
      <c r="BOE133" s="2">
        <v>0.0</v>
      </c>
      <c r="BOF133" s="2" t="s">
        <v>5696</v>
      </c>
      <c r="BOG133" s="2" t="s">
        <v>5697</v>
      </c>
      <c r="BOI133" s="2">
        <v>0.0</v>
      </c>
      <c r="BOR133" s="2" t="s">
        <v>6423</v>
      </c>
      <c r="BOS133" s="2" t="s">
        <v>434</v>
      </c>
      <c r="BOT133" s="2" t="s">
        <v>433</v>
      </c>
      <c r="BOU133" s="2" t="s">
        <v>435</v>
      </c>
      <c r="BOV133" s="2" t="s">
        <v>6426</v>
      </c>
      <c r="BOX133" s="2">
        <v>0.0</v>
      </c>
    </row>
    <row r="134" ht="14.25" customHeight="1">
      <c r="A134" s="2" t="s">
        <v>5691</v>
      </c>
      <c r="B134" s="2" t="s">
        <v>5691</v>
      </c>
      <c r="C134" s="2" t="s">
        <v>6427</v>
      </c>
      <c r="BC134" s="2" t="s">
        <v>6428</v>
      </c>
      <c r="CY134" s="2" t="s">
        <v>5707</v>
      </c>
      <c r="DJ134" s="2">
        <v>1183.0</v>
      </c>
      <c r="DK134" s="2" t="s">
        <v>439</v>
      </c>
      <c r="DL134" s="2">
        <v>526.0</v>
      </c>
      <c r="FI134" s="2" t="s">
        <v>439</v>
      </c>
      <c r="FM134" s="2" t="s">
        <v>6429</v>
      </c>
      <c r="BOE134" s="2">
        <v>2.0</v>
      </c>
      <c r="BOF134" s="2" t="s">
        <v>5696</v>
      </c>
      <c r="BOG134" s="2" t="s">
        <v>5697</v>
      </c>
      <c r="BOI134" s="2">
        <v>0.0</v>
      </c>
      <c r="BOR134" s="2" t="s">
        <v>6423</v>
      </c>
      <c r="BOS134" s="2" t="s">
        <v>434</v>
      </c>
      <c r="BOT134" s="2" t="s">
        <v>437</v>
      </c>
      <c r="BOU134" s="2" t="s">
        <v>438</v>
      </c>
      <c r="BOV134" s="2" t="s">
        <v>6430</v>
      </c>
      <c r="BOX134" s="2">
        <v>0.0</v>
      </c>
    </row>
    <row r="135" ht="14.25" customHeight="1">
      <c r="CV135" s="2" t="s">
        <v>6431</v>
      </c>
      <c r="FM135" s="2" t="s">
        <v>6432</v>
      </c>
      <c r="KF135" s="2" t="s">
        <v>5691</v>
      </c>
      <c r="KG135" s="2" t="s">
        <v>5691</v>
      </c>
      <c r="MH135" s="2" t="s">
        <v>6433</v>
      </c>
      <c r="MO135" s="2">
        <v>193.0</v>
      </c>
      <c r="MP135" s="2" t="s">
        <v>6434</v>
      </c>
      <c r="MQ135" s="2">
        <v>590.0</v>
      </c>
      <c r="NK135" s="2" t="s">
        <v>5718</v>
      </c>
      <c r="OD135" s="2" t="s">
        <v>5707</v>
      </c>
      <c r="OI135" s="2" t="s">
        <v>5720</v>
      </c>
      <c r="OK135" s="2" t="s">
        <v>6203</v>
      </c>
      <c r="QN135" s="2" t="s">
        <v>6434</v>
      </c>
      <c r="VK135" s="2" t="s">
        <v>5691</v>
      </c>
      <c r="VL135" s="2" t="s">
        <v>5691</v>
      </c>
      <c r="XM135" s="2" t="s">
        <v>6435</v>
      </c>
      <c r="XT135" s="2">
        <v>444.0</v>
      </c>
      <c r="XU135" s="2" t="s">
        <v>6436</v>
      </c>
      <c r="XV135" s="2">
        <v>590.0</v>
      </c>
      <c r="YP135" s="2" t="s">
        <v>5718</v>
      </c>
      <c r="ZI135" s="2" t="s">
        <v>6437</v>
      </c>
      <c r="ZN135" s="2" t="s">
        <v>5720</v>
      </c>
      <c r="ZP135" s="2" t="s">
        <v>6203</v>
      </c>
      <c r="ABS135" s="2" t="s">
        <v>6436</v>
      </c>
      <c r="AGP135" s="2" t="s">
        <v>5691</v>
      </c>
      <c r="AGQ135" s="2" t="s">
        <v>5691</v>
      </c>
      <c r="AIR135" s="2" t="s">
        <v>6438</v>
      </c>
      <c r="AIY135" s="2">
        <v>590.0</v>
      </c>
      <c r="AIZ135" s="2" t="s">
        <v>6439</v>
      </c>
      <c r="AJA135" s="2">
        <v>444.0</v>
      </c>
      <c r="AJU135" s="2" t="s">
        <v>5718</v>
      </c>
      <c r="AKN135" s="2" t="s">
        <v>5707</v>
      </c>
      <c r="AKS135" s="2" t="s">
        <v>5720</v>
      </c>
      <c r="AKU135" s="2" t="s">
        <v>6203</v>
      </c>
      <c r="AMX135" s="2" t="s">
        <v>6439</v>
      </c>
      <c r="ARU135" s="2" t="s">
        <v>5691</v>
      </c>
      <c r="ARV135" s="2" t="s">
        <v>5691</v>
      </c>
      <c r="ATW135" s="2" t="s">
        <v>6440</v>
      </c>
      <c r="AUD135" s="2">
        <v>590.0</v>
      </c>
      <c r="AUE135" s="2" t="s">
        <v>6441</v>
      </c>
      <c r="AUF135" s="2">
        <v>444.0</v>
      </c>
      <c r="AUZ135" s="2" t="s">
        <v>5718</v>
      </c>
      <c r="AVS135" s="2" t="s">
        <v>6442</v>
      </c>
      <c r="AVX135" s="2" t="s">
        <v>5720</v>
      </c>
      <c r="AVZ135" s="2" t="s">
        <v>6203</v>
      </c>
      <c r="AYC135" s="2" t="s">
        <v>6441</v>
      </c>
      <c r="BCZ135" s="2" t="s">
        <v>5691</v>
      </c>
      <c r="BDA135" s="2" t="s">
        <v>5691</v>
      </c>
      <c r="BFB135" s="2" t="s">
        <v>6443</v>
      </c>
      <c r="BFI135" s="2">
        <v>444.0</v>
      </c>
      <c r="BFJ135" s="2" t="s">
        <v>6444</v>
      </c>
      <c r="BFK135" s="2">
        <v>590.0</v>
      </c>
      <c r="BGE135" s="2" t="s">
        <v>5718</v>
      </c>
      <c r="BGX135" s="2" t="s">
        <v>6445</v>
      </c>
      <c r="BHC135" s="2" t="s">
        <v>5720</v>
      </c>
      <c r="BHE135" s="2" t="s">
        <v>6203</v>
      </c>
      <c r="BJH135" s="2" t="s">
        <v>6444</v>
      </c>
      <c r="BOE135" s="2">
        <v>15.0</v>
      </c>
      <c r="BOF135" s="2" t="s">
        <v>5696</v>
      </c>
      <c r="BOG135" s="2" t="s">
        <v>5697</v>
      </c>
      <c r="BOI135" s="2">
        <v>34.0</v>
      </c>
      <c r="BON135" s="2">
        <v>34.0</v>
      </c>
      <c r="BOR135" s="2" t="s">
        <v>6203</v>
      </c>
      <c r="BOS135" s="2" t="s">
        <v>313</v>
      </c>
      <c r="BOT135" s="2" t="s">
        <v>471</v>
      </c>
      <c r="BOU135" s="2" t="s">
        <v>472</v>
      </c>
      <c r="BOV135" s="2" t="s">
        <v>6446</v>
      </c>
      <c r="BOX135" s="2">
        <v>4.0</v>
      </c>
    </row>
    <row r="136" ht="14.25" customHeight="1">
      <c r="A136" s="2" t="s">
        <v>5691</v>
      </c>
      <c r="B136" s="2" t="s">
        <v>5691</v>
      </c>
      <c r="C136" s="2" t="s">
        <v>6447</v>
      </c>
      <c r="BC136" s="2" t="s">
        <v>6448</v>
      </c>
      <c r="CY136" s="2" t="s">
        <v>5707</v>
      </c>
      <c r="DJ136" s="2">
        <v>540.0</v>
      </c>
      <c r="DK136" s="2" t="s">
        <v>451</v>
      </c>
      <c r="DL136" s="2">
        <v>720.0</v>
      </c>
      <c r="FI136" s="2" t="s">
        <v>451</v>
      </c>
      <c r="FM136" s="2" t="s">
        <v>6449</v>
      </c>
      <c r="BOE136" s="2">
        <v>3.0</v>
      </c>
      <c r="BOF136" s="2" t="s">
        <v>5696</v>
      </c>
      <c r="BOG136" s="2" t="s">
        <v>5697</v>
      </c>
      <c r="BOI136" s="2">
        <v>24.0</v>
      </c>
      <c r="BON136" s="2">
        <v>22.0</v>
      </c>
      <c r="BOQ136" s="2">
        <v>2.0</v>
      </c>
      <c r="BOR136" s="2" t="s">
        <v>6450</v>
      </c>
      <c r="BOS136" s="2" t="s">
        <v>449</v>
      </c>
      <c r="BOT136" s="2" t="s">
        <v>448</v>
      </c>
      <c r="BOU136" s="2" t="s">
        <v>450</v>
      </c>
      <c r="BOV136" s="2" t="s">
        <v>6451</v>
      </c>
      <c r="BOX136" s="2">
        <v>0.0</v>
      </c>
    </row>
    <row r="137" ht="14.25" customHeight="1">
      <c r="BOE137" s="2">
        <v>0.0</v>
      </c>
      <c r="BOF137" s="2" t="s">
        <v>5696</v>
      </c>
      <c r="BOG137" s="2" t="s">
        <v>5697</v>
      </c>
      <c r="BOI137" s="2">
        <v>1.0</v>
      </c>
      <c r="BOJ137" s="2" t="s">
        <v>6452</v>
      </c>
      <c r="BON137" s="2">
        <v>1.0</v>
      </c>
      <c r="BOR137" s="2" t="s">
        <v>6453</v>
      </c>
      <c r="BOS137" s="2" t="s">
        <v>445</v>
      </c>
      <c r="BOT137" s="2" t="s">
        <v>444</v>
      </c>
      <c r="BOU137" s="2" t="s">
        <v>446</v>
      </c>
      <c r="BOV137" s="2" t="s">
        <v>6454</v>
      </c>
      <c r="BOX137" s="2">
        <v>0.0</v>
      </c>
    </row>
    <row r="138" ht="14.25" customHeight="1">
      <c r="CV138" s="2" t="s">
        <v>6455</v>
      </c>
      <c r="FM138" s="2" t="s">
        <v>6456</v>
      </c>
      <c r="KF138" s="2" t="s">
        <v>5691</v>
      </c>
      <c r="KG138" s="2" t="s">
        <v>5691</v>
      </c>
      <c r="MH138" s="2" t="s">
        <v>6457</v>
      </c>
      <c r="MO138" s="2">
        <v>550.0</v>
      </c>
      <c r="MP138" s="2" t="s">
        <v>6458</v>
      </c>
      <c r="MQ138" s="2">
        <v>590.0</v>
      </c>
      <c r="NK138" s="2" t="s">
        <v>5718</v>
      </c>
      <c r="OD138" s="2" t="s">
        <v>5707</v>
      </c>
      <c r="OI138" s="2" t="s">
        <v>5720</v>
      </c>
      <c r="OK138" s="2" t="s">
        <v>6450</v>
      </c>
      <c r="QN138" s="2" t="s">
        <v>6458</v>
      </c>
      <c r="VK138" s="2" t="s">
        <v>5691</v>
      </c>
      <c r="VL138" s="2" t="s">
        <v>5691</v>
      </c>
      <c r="XM138" s="2" t="s">
        <v>6459</v>
      </c>
      <c r="XT138" s="2">
        <v>437.0</v>
      </c>
      <c r="XU138" s="2" t="s">
        <v>6460</v>
      </c>
      <c r="XV138" s="2">
        <v>590.0</v>
      </c>
      <c r="YP138" s="2" t="s">
        <v>5718</v>
      </c>
      <c r="ZI138" s="2" t="s">
        <v>5707</v>
      </c>
      <c r="ZN138" s="2" t="s">
        <v>5720</v>
      </c>
      <c r="ZP138" s="2" t="s">
        <v>6450</v>
      </c>
      <c r="ABS138" s="2" t="s">
        <v>6460</v>
      </c>
      <c r="AGP138" s="2" t="s">
        <v>5691</v>
      </c>
      <c r="AGQ138" s="2" t="s">
        <v>5691</v>
      </c>
      <c r="AIR138" s="2" t="s">
        <v>6461</v>
      </c>
      <c r="AIY138" s="2">
        <v>439.0</v>
      </c>
      <c r="AIZ138" s="2" t="s">
        <v>6462</v>
      </c>
      <c r="AJA138" s="2">
        <v>590.0</v>
      </c>
      <c r="AJU138" s="2" t="s">
        <v>5718</v>
      </c>
      <c r="AKN138" s="2" t="s">
        <v>5707</v>
      </c>
      <c r="AKS138" s="2" t="s">
        <v>5720</v>
      </c>
      <c r="AKU138" s="2" t="s">
        <v>6450</v>
      </c>
      <c r="AMX138" s="2" t="s">
        <v>6462</v>
      </c>
      <c r="BOE138" s="2">
        <v>0.0</v>
      </c>
      <c r="BOF138" s="2" t="s">
        <v>5696</v>
      </c>
      <c r="BOG138" s="2" t="s">
        <v>5697</v>
      </c>
      <c r="BOI138" s="2">
        <v>3.0</v>
      </c>
      <c r="BOJ138" s="2" t="s">
        <v>6463</v>
      </c>
      <c r="BON138" s="2">
        <v>3.0</v>
      </c>
      <c r="BOR138" s="2" t="s">
        <v>6450</v>
      </c>
      <c r="BOS138" s="2" t="s">
        <v>449</v>
      </c>
      <c r="BOT138" s="2" t="s">
        <v>453</v>
      </c>
      <c r="BOU138" s="2" t="s">
        <v>454</v>
      </c>
      <c r="BOV138" s="2" t="s">
        <v>6464</v>
      </c>
      <c r="BOX138" s="2">
        <v>0.0</v>
      </c>
    </row>
    <row r="139" ht="14.25" customHeight="1">
      <c r="B139" s="2" t="s">
        <v>6465</v>
      </c>
      <c r="AK139" s="2" t="s">
        <v>6466</v>
      </c>
      <c r="EJ139" s="2" t="s">
        <v>6467</v>
      </c>
      <c r="EK139" s="2" t="s">
        <v>6468</v>
      </c>
      <c r="EL139" s="2" t="s">
        <v>6469</v>
      </c>
      <c r="EM139" s="2" t="s">
        <v>6470</v>
      </c>
      <c r="EN139" s="2" t="s">
        <v>6471</v>
      </c>
      <c r="EO139" s="2" t="s">
        <v>6472</v>
      </c>
      <c r="EP139" s="2" t="s">
        <v>6473</v>
      </c>
      <c r="EQ139" s="2" t="s">
        <v>6471</v>
      </c>
      <c r="ER139" s="2">
        <v>0.5</v>
      </c>
      <c r="ES139" s="2">
        <v>0.48343079922027</v>
      </c>
      <c r="ET139" s="2" t="s">
        <v>5707</v>
      </c>
      <c r="EU139" s="2" t="s">
        <v>6474</v>
      </c>
      <c r="EV139" s="2">
        <v>315.0</v>
      </c>
      <c r="EW139" s="2" t="s">
        <v>6475</v>
      </c>
      <c r="EX139" s="2">
        <v>503.0</v>
      </c>
      <c r="EY139" s="2" t="s">
        <v>5730</v>
      </c>
      <c r="EZ139" s="2" t="s">
        <v>6476</v>
      </c>
      <c r="FA139" s="2" t="s">
        <v>6477</v>
      </c>
      <c r="FC139" s="2" t="s">
        <v>6478</v>
      </c>
      <c r="FD139" s="2" t="s">
        <v>6479</v>
      </c>
      <c r="FE139" s="2" t="s">
        <v>5817</v>
      </c>
      <c r="FG139" s="2" t="s">
        <v>6480</v>
      </c>
      <c r="BOE139" s="2">
        <v>0.0</v>
      </c>
      <c r="BOF139" s="2" t="s">
        <v>5696</v>
      </c>
      <c r="BOG139" s="2" t="s">
        <v>5697</v>
      </c>
      <c r="BOI139" s="2">
        <v>0.0</v>
      </c>
      <c r="BOR139" s="2" t="s">
        <v>6481</v>
      </c>
      <c r="BOS139" s="2" t="s">
        <v>461</v>
      </c>
      <c r="BOT139" s="2" t="s">
        <v>460</v>
      </c>
      <c r="BOU139" s="2" t="s">
        <v>462</v>
      </c>
      <c r="BOV139" s="2" t="s">
        <v>6482</v>
      </c>
      <c r="BOX139" s="2">
        <v>0.0</v>
      </c>
    </row>
    <row r="140" ht="14.25" customHeight="1">
      <c r="BOE140" s="2">
        <v>0.0</v>
      </c>
      <c r="BOF140" s="2" t="s">
        <v>5696</v>
      </c>
      <c r="BOG140" s="2" t="s">
        <v>5697</v>
      </c>
      <c r="BOI140" s="2">
        <v>0.0</v>
      </c>
      <c r="BOJ140" s="2" t="s">
        <v>6483</v>
      </c>
      <c r="BOR140" s="2" t="s">
        <v>6484</v>
      </c>
      <c r="BOS140" s="2" t="s">
        <v>465</v>
      </c>
      <c r="BOT140" s="2" t="s">
        <v>464</v>
      </c>
      <c r="BOU140" s="2" t="s">
        <v>466</v>
      </c>
      <c r="BOV140" s="2" t="s">
        <v>6485</v>
      </c>
      <c r="BOX140" s="2">
        <v>1.0</v>
      </c>
    </row>
    <row r="141" ht="14.25" customHeight="1">
      <c r="BOE141" s="2">
        <v>0.0</v>
      </c>
      <c r="BOF141" s="2" t="s">
        <v>5696</v>
      </c>
      <c r="BOG141" s="2" t="s">
        <v>5697</v>
      </c>
      <c r="BOI141" s="2">
        <v>1.0</v>
      </c>
      <c r="BOJ141" s="2" t="s">
        <v>6355</v>
      </c>
      <c r="BON141" s="2">
        <v>1.0</v>
      </c>
      <c r="BOR141" s="2" t="s">
        <v>6346</v>
      </c>
      <c r="BOS141" s="2" t="s">
        <v>373</v>
      </c>
      <c r="BOT141" s="2" t="s">
        <v>475</v>
      </c>
      <c r="BOU141" s="2" t="s">
        <v>374</v>
      </c>
      <c r="BOV141" s="2" t="s">
        <v>6486</v>
      </c>
      <c r="BOX141" s="2">
        <v>0.0</v>
      </c>
    </row>
    <row r="142" ht="14.25" customHeight="1">
      <c r="BOE142" s="2">
        <v>0.0</v>
      </c>
      <c r="BOF142" s="2" t="s">
        <v>5696</v>
      </c>
      <c r="BOG142" s="2" t="s">
        <v>5697</v>
      </c>
      <c r="BOI142" s="2">
        <v>0.0</v>
      </c>
      <c r="BOJ142" s="2" t="s">
        <v>6355</v>
      </c>
      <c r="BOR142" s="2" t="s">
        <v>6346</v>
      </c>
      <c r="BOS142" s="2" t="s">
        <v>373</v>
      </c>
      <c r="BOT142" s="2" t="s">
        <v>476</v>
      </c>
      <c r="BOU142" s="2" t="s">
        <v>374</v>
      </c>
      <c r="BOV142" s="2" t="s">
        <v>6487</v>
      </c>
      <c r="BOX142" s="2">
        <v>0.0</v>
      </c>
    </row>
    <row r="143" ht="14.25" customHeight="1">
      <c r="BOE143" s="2">
        <v>0.0</v>
      </c>
      <c r="BOF143" s="2" t="s">
        <v>5696</v>
      </c>
      <c r="BOG143" s="2" t="s">
        <v>5697</v>
      </c>
      <c r="BOI143" s="2">
        <v>0.0</v>
      </c>
      <c r="BOR143" s="2" t="s">
        <v>6416</v>
      </c>
      <c r="BOS143" s="2" t="s">
        <v>430</v>
      </c>
      <c r="BOT143" s="2" t="s">
        <v>477</v>
      </c>
      <c r="BOU143" s="2" t="s">
        <v>478</v>
      </c>
      <c r="BOV143" s="2" t="s">
        <v>6488</v>
      </c>
      <c r="BOX143" s="2">
        <v>0.0</v>
      </c>
    </row>
    <row r="144" ht="14.25" customHeight="1">
      <c r="CV144" s="2" t="s">
        <v>6489</v>
      </c>
      <c r="FM144" s="2" t="s">
        <v>6490</v>
      </c>
      <c r="KF144" s="2" t="s">
        <v>5691</v>
      </c>
      <c r="KG144" s="2" t="s">
        <v>5691</v>
      </c>
      <c r="MH144" s="2" t="s">
        <v>6491</v>
      </c>
      <c r="MO144" s="2">
        <v>590.0</v>
      </c>
      <c r="MP144" s="2" t="s">
        <v>6492</v>
      </c>
      <c r="MQ144" s="2">
        <v>472.0</v>
      </c>
      <c r="NK144" s="2" t="s">
        <v>5718</v>
      </c>
      <c r="OD144" s="2" t="s">
        <v>5707</v>
      </c>
      <c r="OI144" s="2" t="s">
        <v>5720</v>
      </c>
      <c r="OK144" s="2" t="s">
        <v>6493</v>
      </c>
      <c r="QN144" s="2" t="s">
        <v>6492</v>
      </c>
      <c r="VK144" s="2" t="s">
        <v>5691</v>
      </c>
      <c r="VL144" s="2" t="s">
        <v>5691</v>
      </c>
      <c r="XM144" s="2" t="s">
        <v>6494</v>
      </c>
      <c r="XT144" s="2">
        <v>590.0</v>
      </c>
      <c r="XU144" s="2" t="s">
        <v>6495</v>
      </c>
      <c r="XV144" s="2">
        <v>590.0</v>
      </c>
      <c r="YP144" s="2" t="s">
        <v>5718</v>
      </c>
      <c r="ZI144" s="2" t="s">
        <v>5707</v>
      </c>
      <c r="ZN144" s="2" t="s">
        <v>5720</v>
      </c>
      <c r="ZP144" s="2" t="s">
        <v>6493</v>
      </c>
      <c r="ABS144" s="2" t="s">
        <v>6495</v>
      </c>
      <c r="BOE144" s="2">
        <v>0.0</v>
      </c>
      <c r="BOF144" s="2" t="s">
        <v>5696</v>
      </c>
      <c r="BOG144" s="2" t="s">
        <v>5697</v>
      </c>
      <c r="BOI144" s="2">
        <v>0.0</v>
      </c>
      <c r="BOR144" s="2" t="s">
        <v>6493</v>
      </c>
      <c r="BOS144" s="2" t="s">
        <v>484</v>
      </c>
      <c r="BOT144" s="2" t="s">
        <v>483</v>
      </c>
      <c r="BOU144" s="2" t="s">
        <v>485</v>
      </c>
      <c r="BOV144" s="2" t="s">
        <v>6496</v>
      </c>
      <c r="BOX144" s="2">
        <v>0.0</v>
      </c>
    </row>
    <row r="145" ht="14.25" customHeight="1">
      <c r="BOE145" s="2">
        <v>4.0</v>
      </c>
      <c r="BOF145" s="2" t="s">
        <v>5696</v>
      </c>
      <c r="BOG145" s="2" t="s">
        <v>5697</v>
      </c>
      <c r="BOI145" s="2">
        <v>1.0</v>
      </c>
      <c r="BON145" s="2">
        <v>1.0</v>
      </c>
      <c r="BOR145" s="2" t="s">
        <v>6497</v>
      </c>
      <c r="BOS145" s="2" t="s">
        <v>488</v>
      </c>
      <c r="BOT145" s="2" t="s">
        <v>487</v>
      </c>
      <c r="BOU145" s="2" t="s">
        <v>489</v>
      </c>
      <c r="BOV145" s="2" t="s">
        <v>6498</v>
      </c>
      <c r="BOX145" s="2">
        <v>0.0</v>
      </c>
    </row>
    <row r="146" ht="14.25" customHeight="1">
      <c r="BOE146" s="2">
        <v>0.0</v>
      </c>
      <c r="BOF146" s="2" t="s">
        <v>5696</v>
      </c>
      <c r="BOG146" s="2" t="s">
        <v>5697</v>
      </c>
      <c r="BOI146" s="2">
        <v>0.0</v>
      </c>
      <c r="BOR146" s="2" t="s">
        <v>6484</v>
      </c>
      <c r="BOS146" s="2" t="s">
        <v>465</v>
      </c>
      <c r="BOT146" s="2" t="s">
        <v>486</v>
      </c>
      <c r="BOU146" s="2" t="s">
        <v>466</v>
      </c>
      <c r="BOV146" s="2" t="s">
        <v>6499</v>
      </c>
      <c r="BOX146" s="2">
        <v>0.0</v>
      </c>
    </row>
    <row r="147" ht="14.25" customHeight="1">
      <c r="CV147" s="2" t="s">
        <v>6500</v>
      </c>
      <c r="FM147" s="2" t="s">
        <v>6501</v>
      </c>
      <c r="KF147" s="2" t="s">
        <v>5691</v>
      </c>
      <c r="KG147" s="2" t="s">
        <v>5691</v>
      </c>
      <c r="MH147" s="2" t="s">
        <v>6502</v>
      </c>
      <c r="MO147" s="2">
        <v>590.0</v>
      </c>
      <c r="MP147" s="2" t="s">
        <v>6503</v>
      </c>
      <c r="MQ147" s="2">
        <v>443.0</v>
      </c>
      <c r="NK147" s="2" t="s">
        <v>5718</v>
      </c>
      <c r="OD147" s="2" t="s">
        <v>5707</v>
      </c>
      <c r="OI147" s="2" t="s">
        <v>5720</v>
      </c>
      <c r="OK147" s="2" t="s">
        <v>6504</v>
      </c>
      <c r="QN147" s="2" t="s">
        <v>6503</v>
      </c>
      <c r="VK147" s="2" t="s">
        <v>5691</v>
      </c>
      <c r="VL147" s="2" t="s">
        <v>5691</v>
      </c>
      <c r="XM147" s="2" t="s">
        <v>6505</v>
      </c>
      <c r="XT147" s="2">
        <v>443.0</v>
      </c>
      <c r="XU147" s="2" t="s">
        <v>6506</v>
      </c>
      <c r="XV147" s="2">
        <v>590.0</v>
      </c>
      <c r="YP147" s="2" t="s">
        <v>5718</v>
      </c>
      <c r="ZI147" s="2" t="s">
        <v>5707</v>
      </c>
      <c r="ZN147" s="2" t="s">
        <v>5720</v>
      </c>
      <c r="ZP147" s="2" t="s">
        <v>6504</v>
      </c>
      <c r="ABS147" s="2" t="s">
        <v>6506</v>
      </c>
      <c r="AGP147" s="2" t="s">
        <v>5691</v>
      </c>
      <c r="AGQ147" s="2" t="s">
        <v>5691</v>
      </c>
      <c r="AIR147" s="2" t="s">
        <v>6507</v>
      </c>
      <c r="AIY147" s="2">
        <v>590.0</v>
      </c>
      <c r="AIZ147" s="2" t="s">
        <v>6508</v>
      </c>
      <c r="AJA147" s="2">
        <v>443.0</v>
      </c>
      <c r="AJU147" s="2" t="s">
        <v>5718</v>
      </c>
      <c r="AKN147" s="2" t="s">
        <v>5707</v>
      </c>
      <c r="AKS147" s="2" t="s">
        <v>5720</v>
      </c>
      <c r="AKU147" s="2" t="s">
        <v>6504</v>
      </c>
      <c r="AMX147" s="2" t="s">
        <v>6508</v>
      </c>
      <c r="ARU147" s="2" t="s">
        <v>5691</v>
      </c>
      <c r="ARV147" s="2" t="s">
        <v>5691</v>
      </c>
      <c r="ATW147" s="2" t="s">
        <v>6509</v>
      </c>
      <c r="AUD147" s="2">
        <v>587.0</v>
      </c>
      <c r="AUE147" s="2" t="s">
        <v>6510</v>
      </c>
      <c r="AUF147" s="2">
        <v>552.0</v>
      </c>
      <c r="AUZ147" s="2" t="s">
        <v>5718</v>
      </c>
      <c r="AVS147" s="2" t="s">
        <v>5707</v>
      </c>
      <c r="AVX147" s="2" t="s">
        <v>5720</v>
      </c>
      <c r="AVZ147" s="2" t="s">
        <v>6504</v>
      </c>
      <c r="AYC147" s="2" t="s">
        <v>6510</v>
      </c>
      <c r="BCZ147" s="2" t="s">
        <v>5691</v>
      </c>
      <c r="BDA147" s="2" t="s">
        <v>5691</v>
      </c>
      <c r="BFB147" s="2" t="s">
        <v>6511</v>
      </c>
      <c r="BFI147" s="2">
        <v>590.0</v>
      </c>
      <c r="BFJ147" s="2" t="s">
        <v>6512</v>
      </c>
      <c r="BFK147" s="2">
        <v>417.0</v>
      </c>
      <c r="BGE147" s="2" t="s">
        <v>5718</v>
      </c>
      <c r="BGX147" s="2" t="s">
        <v>5707</v>
      </c>
      <c r="BHC147" s="2" t="s">
        <v>5720</v>
      </c>
      <c r="BHE147" s="2" t="s">
        <v>6504</v>
      </c>
      <c r="BJH147" s="2" t="s">
        <v>6512</v>
      </c>
      <c r="BOE147" s="2">
        <v>0.0</v>
      </c>
      <c r="BOF147" s="2" t="s">
        <v>5696</v>
      </c>
      <c r="BOG147" s="2" t="s">
        <v>5697</v>
      </c>
      <c r="BOI147" s="2">
        <v>0.0</v>
      </c>
      <c r="BOJ147" s="2" t="s">
        <v>5945</v>
      </c>
      <c r="BOR147" s="2" t="s">
        <v>6504</v>
      </c>
      <c r="BOS147" s="2" t="s">
        <v>493</v>
      </c>
      <c r="BOT147" s="2" t="s">
        <v>492</v>
      </c>
      <c r="BOU147" s="2" t="s">
        <v>494</v>
      </c>
      <c r="BOV147" s="2" t="s">
        <v>6513</v>
      </c>
      <c r="BOX147" s="2">
        <v>0.0</v>
      </c>
    </row>
    <row r="148" ht="14.25" customHeight="1">
      <c r="BOE148" s="2">
        <v>0.0</v>
      </c>
      <c r="BOF148" s="2" t="s">
        <v>5696</v>
      </c>
      <c r="BOG148" s="2" t="s">
        <v>5697</v>
      </c>
      <c r="BOI148" s="2">
        <v>0.0</v>
      </c>
      <c r="BOJ148" s="2" t="s">
        <v>6483</v>
      </c>
      <c r="BOR148" s="2" t="s">
        <v>6484</v>
      </c>
      <c r="BOS148" s="2" t="s">
        <v>465</v>
      </c>
      <c r="BOT148" s="2" t="s">
        <v>496</v>
      </c>
      <c r="BOU148" s="2" t="s">
        <v>466</v>
      </c>
      <c r="BOV148" s="2" t="s">
        <v>6514</v>
      </c>
      <c r="BOX148" s="2">
        <v>0.0</v>
      </c>
    </row>
    <row r="149" ht="14.25" customHeight="1">
      <c r="BOE149" s="2">
        <v>0.0</v>
      </c>
      <c r="BOF149" s="2" t="s">
        <v>5696</v>
      </c>
      <c r="BOG149" s="2" t="s">
        <v>5697</v>
      </c>
      <c r="BOI149" s="2">
        <v>0.0</v>
      </c>
      <c r="BOR149" s="2" t="s">
        <v>6416</v>
      </c>
      <c r="BOS149" s="2" t="s">
        <v>430</v>
      </c>
      <c r="BOT149" s="2" t="s">
        <v>497</v>
      </c>
      <c r="BOU149" s="2" t="s">
        <v>498</v>
      </c>
      <c r="BOV149" s="2" t="s">
        <v>6515</v>
      </c>
      <c r="BOX149" s="2">
        <v>0.0</v>
      </c>
    </row>
    <row r="150" ht="14.25" customHeight="1">
      <c r="BOE150" s="2">
        <v>0.0</v>
      </c>
      <c r="BOF150" s="2" t="s">
        <v>5696</v>
      </c>
      <c r="BOG150" s="2" t="s">
        <v>5697</v>
      </c>
      <c r="BOI150" s="2">
        <v>0.0</v>
      </c>
      <c r="BOJ150" s="2" t="s">
        <v>6355</v>
      </c>
      <c r="BOR150" s="2" t="s">
        <v>6346</v>
      </c>
      <c r="BOS150" s="2" t="s">
        <v>373</v>
      </c>
      <c r="BOT150" s="2" t="s">
        <v>499</v>
      </c>
      <c r="BOU150" s="2" t="s">
        <v>374</v>
      </c>
      <c r="BOV150" s="2" t="s">
        <v>6516</v>
      </c>
      <c r="BOX150" s="2">
        <v>0.0</v>
      </c>
    </row>
    <row r="151" ht="14.25" customHeight="1">
      <c r="CV151" s="2" t="s">
        <v>6517</v>
      </c>
      <c r="FM151" s="2" t="s">
        <v>6518</v>
      </c>
      <c r="KF151" s="2" t="s">
        <v>5691</v>
      </c>
      <c r="KG151" s="2" t="s">
        <v>5691</v>
      </c>
      <c r="MH151" s="2" t="s">
        <v>6519</v>
      </c>
      <c r="MO151" s="2">
        <v>590.0</v>
      </c>
      <c r="MP151" s="2" t="s">
        <v>6520</v>
      </c>
      <c r="MQ151" s="2">
        <v>443.0</v>
      </c>
      <c r="NK151" s="2" t="s">
        <v>5718</v>
      </c>
      <c r="OD151" s="2" t="s">
        <v>5707</v>
      </c>
      <c r="OI151" s="2" t="s">
        <v>6521</v>
      </c>
      <c r="OK151" s="2" t="s">
        <v>6522</v>
      </c>
      <c r="QN151" s="2" t="s">
        <v>6520</v>
      </c>
      <c r="VK151" s="2" t="s">
        <v>5691</v>
      </c>
      <c r="VL151" s="2" t="s">
        <v>5691</v>
      </c>
      <c r="XM151" s="2" t="s">
        <v>6523</v>
      </c>
      <c r="XT151" s="2">
        <v>590.0</v>
      </c>
      <c r="XU151" s="2" t="s">
        <v>6524</v>
      </c>
      <c r="XV151" s="2">
        <v>443.0</v>
      </c>
      <c r="YP151" s="2" t="s">
        <v>5718</v>
      </c>
      <c r="ZI151" s="2" t="s">
        <v>5707</v>
      </c>
      <c r="ZN151" s="2" t="s">
        <v>6521</v>
      </c>
      <c r="ZP151" s="2" t="s">
        <v>6522</v>
      </c>
      <c r="ABS151" s="2" t="s">
        <v>6524</v>
      </c>
      <c r="BOE151" s="2">
        <v>1.0</v>
      </c>
      <c r="BOF151" s="2" t="s">
        <v>5696</v>
      </c>
      <c r="BOG151" s="2" t="s">
        <v>5697</v>
      </c>
      <c r="BOI151" s="2">
        <v>2.0</v>
      </c>
      <c r="BON151" s="2">
        <v>2.0</v>
      </c>
      <c r="BOR151" s="2" t="s">
        <v>6522</v>
      </c>
      <c r="BOS151" s="2" t="s">
        <v>138</v>
      </c>
      <c r="BOT151" s="2" t="s">
        <v>524</v>
      </c>
      <c r="BOU151" s="2" t="s">
        <v>525</v>
      </c>
      <c r="BOV151" s="2" t="s">
        <v>6525</v>
      </c>
      <c r="BOX151" s="2">
        <v>1.0</v>
      </c>
    </row>
    <row r="152" ht="14.25" customHeight="1">
      <c r="BOE152" s="2">
        <v>0.0</v>
      </c>
      <c r="BOF152" s="2" t="s">
        <v>5696</v>
      </c>
      <c r="BOG152" s="2" t="s">
        <v>5697</v>
      </c>
      <c r="BOI152" s="2">
        <v>0.0</v>
      </c>
      <c r="BOJ152" s="2" t="s">
        <v>6452</v>
      </c>
      <c r="BOR152" s="2" t="s">
        <v>6453</v>
      </c>
      <c r="BOS152" s="2" t="s">
        <v>445</v>
      </c>
      <c r="BOT152" s="2" t="s">
        <v>500</v>
      </c>
      <c r="BOU152" s="2" t="s">
        <v>501</v>
      </c>
      <c r="BOV152" s="2" t="s">
        <v>6526</v>
      </c>
      <c r="BOX152" s="2">
        <v>0.0</v>
      </c>
    </row>
    <row r="153" ht="14.25" customHeight="1">
      <c r="BOE153" s="2">
        <v>0.0</v>
      </c>
      <c r="BOF153" s="2" t="s">
        <v>5696</v>
      </c>
      <c r="BOG153" s="2" t="s">
        <v>5697</v>
      </c>
      <c r="BOI153" s="2">
        <v>0.0</v>
      </c>
      <c r="BOJ153" s="2" t="s">
        <v>6355</v>
      </c>
      <c r="BOR153" s="2" t="s">
        <v>6346</v>
      </c>
      <c r="BOS153" s="2" t="s">
        <v>373</v>
      </c>
      <c r="BOT153" s="2" t="s">
        <v>503</v>
      </c>
      <c r="BOU153" s="2" t="s">
        <v>504</v>
      </c>
      <c r="BOV153" s="2" t="s">
        <v>6527</v>
      </c>
      <c r="BOX153" s="2">
        <v>0.0</v>
      </c>
    </row>
    <row r="154" ht="14.25" customHeight="1">
      <c r="CV154" s="2" t="s">
        <v>6528</v>
      </c>
      <c r="FM154" s="2" t="s">
        <v>6529</v>
      </c>
      <c r="KF154" s="2" t="s">
        <v>5691</v>
      </c>
      <c r="KG154" s="2" t="s">
        <v>5691</v>
      </c>
      <c r="MH154" s="2" t="s">
        <v>6530</v>
      </c>
      <c r="MO154" s="2">
        <v>590.0</v>
      </c>
      <c r="MP154" s="2" t="s">
        <v>6531</v>
      </c>
      <c r="MQ154" s="2">
        <v>441.0</v>
      </c>
      <c r="NK154" s="2" t="s">
        <v>5718</v>
      </c>
      <c r="OD154" s="2" t="s">
        <v>5707</v>
      </c>
      <c r="OI154" s="2" t="s">
        <v>5720</v>
      </c>
      <c r="OK154" s="2" t="s">
        <v>6532</v>
      </c>
      <c r="QN154" s="2" t="s">
        <v>6531</v>
      </c>
      <c r="VK154" s="2" t="s">
        <v>5691</v>
      </c>
      <c r="VL154" s="2" t="s">
        <v>5691</v>
      </c>
      <c r="XM154" s="2" t="s">
        <v>6533</v>
      </c>
      <c r="XT154" s="2">
        <v>590.0</v>
      </c>
      <c r="XU154" s="2" t="s">
        <v>6531</v>
      </c>
      <c r="XV154" s="2">
        <v>441.0</v>
      </c>
      <c r="YP154" s="2" t="s">
        <v>5718</v>
      </c>
      <c r="ZI154" s="2" t="s">
        <v>5707</v>
      </c>
      <c r="ZN154" s="2" t="s">
        <v>5720</v>
      </c>
      <c r="ZP154" s="2" t="s">
        <v>6532</v>
      </c>
      <c r="ABS154" s="2" t="s">
        <v>6531</v>
      </c>
      <c r="BOE154" s="2">
        <v>0.0</v>
      </c>
      <c r="BOF154" s="2" t="s">
        <v>5696</v>
      </c>
      <c r="BOG154" s="2" t="s">
        <v>5697</v>
      </c>
      <c r="BOI154" s="2">
        <v>1.0</v>
      </c>
      <c r="BOJ154" s="2" t="s">
        <v>6534</v>
      </c>
      <c r="BON154" s="2">
        <v>1.0</v>
      </c>
      <c r="BOR154" s="2" t="s">
        <v>6532</v>
      </c>
      <c r="BOS154" s="2" t="s">
        <v>507</v>
      </c>
      <c r="BOT154" s="2" t="s">
        <v>506</v>
      </c>
      <c r="BOU154" s="2" t="s">
        <v>508</v>
      </c>
      <c r="BOV154" s="2" t="s">
        <v>6535</v>
      </c>
      <c r="BOX154" s="2">
        <v>0.0</v>
      </c>
    </row>
    <row r="155" ht="14.25" customHeight="1">
      <c r="BOE155" s="2">
        <v>0.0</v>
      </c>
      <c r="BOF155" s="2" t="s">
        <v>5696</v>
      </c>
      <c r="BOG155" s="2" t="s">
        <v>5697</v>
      </c>
      <c r="BOI155" s="2">
        <v>0.0</v>
      </c>
      <c r="BOJ155" s="2" t="s">
        <v>6452</v>
      </c>
      <c r="BOR155" s="2" t="s">
        <v>6453</v>
      </c>
      <c r="BOS155" s="2" t="s">
        <v>445</v>
      </c>
      <c r="BOT155" s="2" t="s">
        <v>510</v>
      </c>
      <c r="BOU155" s="2" t="s">
        <v>501</v>
      </c>
      <c r="BOV155" s="2" t="s">
        <v>6536</v>
      </c>
      <c r="BOX155" s="2">
        <v>0.0</v>
      </c>
    </row>
    <row r="156" ht="14.25" customHeight="1">
      <c r="BOE156" s="2">
        <v>0.0</v>
      </c>
      <c r="BOF156" s="2" t="s">
        <v>5696</v>
      </c>
      <c r="BOG156" s="2" t="s">
        <v>5697</v>
      </c>
      <c r="BOI156" s="2">
        <v>0.0</v>
      </c>
      <c r="BOJ156" s="2" t="s">
        <v>6483</v>
      </c>
      <c r="BOR156" s="2" t="s">
        <v>6484</v>
      </c>
      <c r="BOS156" s="2" t="s">
        <v>465</v>
      </c>
      <c r="BOT156" s="2" t="s">
        <v>511</v>
      </c>
      <c r="BOU156" s="2" t="s">
        <v>466</v>
      </c>
      <c r="BOV156" s="2" t="s">
        <v>6537</v>
      </c>
      <c r="BOX156" s="2">
        <v>0.0</v>
      </c>
    </row>
    <row r="157" ht="14.25" customHeight="1">
      <c r="CV157" s="2" t="s">
        <v>6538</v>
      </c>
      <c r="FM157" s="2" t="s">
        <v>6539</v>
      </c>
      <c r="KF157" s="2" t="s">
        <v>5691</v>
      </c>
      <c r="KG157" s="2" t="s">
        <v>5691</v>
      </c>
      <c r="MH157" s="2" t="s">
        <v>6540</v>
      </c>
      <c r="MO157" s="2">
        <v>585.0</v>
      </c>
      <c r="MP157" s="2" t="s">
        <v>6541</v>
      </c>
      <c r="MQ157" s="2">
        <v>228.0</v>
      </c>
      <c r="NK157" s="2" t="s">
        <v>5718</v>
      </c>
      <c r="OD157" s="2" t="s">
        <v>5707</v>
      </c>
      <c r="OI157" s="2" t="s">
        <v>6521</v>
      </c>
      <c r="OK157" s="2" t="s">
        <v>6542</v>
      </c>
      <c r="QN157" s="2" t="s">
        <v>6541</v>
      </c>
      <c r="VK157" s="2" t="s">
        <v>5691</v>
      </c>
      <c r="VL157" s="2" t="s">
        <v>5691</v>
      </c>
      <c r="XM157" s="2" t="s">
        <v>6543</v>
      </c>
      <c r="XT157" s="2">
        <v>585.0</v>
      </c>
      <c r="XU157" s="2" t="s">
        <v>6544</v>
      </c>
      <c r="XV157" s="2">
        <v>228.0</v>
      </c>
      <c r="YP157" s="2" t="s">
        <v>5718</v>
      </c>
      <c r="ZI157" s="2" t="s">
        <v>5707</v>
      </c>
      <c r="ZN157" s="2" t="s">
        <v>6521</v>
      </c>
      <c r="ZP157" s="2" t="s">
        <v>6542</v>
      </c>
      <c r="ABS157" s="2" t="s">
        <v>6544</v>
      </c>
      <c r="BOE157" s="2">
        <v>0.0</v>
      </c>
      <c r="BOF157" s="2" t="s">
        <v>5696</v>
      </c>
      <c r="BOG157" s="2" t="s">
        <v>5697</v>
      </c>
      <c r="BOI157" s="2">
        <v>0.0</v>
      </c>
      <c r="BOR157" s="2" t="s">
        <v>6542</v>
      </c>
      <c r="BOS157" s="2" t="s">
        <v>138</v>
      </c>
      <c r="BOT157" s="2" t="s">
        <v>512</v>
      </c>
      <c r="BOU157" s="2" t="s">
        <v>513</v>
      </c>
      <c r="BOV157" s="2" t="s">
        <v>6545</v>
      </c>
      <c r="BOX157" s="2">
        <v>0.0</v>
      </c>
    </row>
    <row r="158" ht="14.25" customHeight="1">
      <c r="CV158" s="2" t="s">
        <v>6546</v>
      </c>
      <c r="FM158" s="2" t="s">
        <v>6547</v>
      </c>
      <c r="KF158" s="2" t="s">
        <v>5691</v>
      </c>
      <c r="KG158" s="2" t="s">
        <v>5691</v>
      </c>
      <c r="MH158" s="2" t="s">
        <v>6548</v>
      </c>
      <c r="MO158" s="2">
        <v>585.0</v>
      </c>
      <c r="MP158" s="2" t="s">
        <v>6549</v>
      </c>
      <c r="MQ158" s="2">
        <v>228.0</v>
      </c>
      <c r="NK158" s="2" t="s">
        <v>5718</v>
      </c>
      <c r="OD158" s="2" t="s">
        <v>5707</v>
      </c>
      <c r="OI158" s="2" t="s">
        <v>6521</v>
      </c>
      <c r="OK158" s="2" t="s">
        <v>6550</v>
      </c>
      <c r="QN158" s="2" t="s">
        <v>6549</v>
      </c>
      <c r="VK158" s="2" t="s">
        <v>5691</v>
      </c>
      <c r="VL158" s="2" t="s">
        <v>5691</v>
      </c>
      <c r="XM158" s="2" t="s">
        <v>6551</v>
      </c>
      <c r="XT158" s="2">
        <v>590.0</v>
      </c>
      <c r="XU158" s="2" t="s">
        <v>6552</v>
      </c>
      <c r="XV158" s="2">
        <v>227.0</v>
      </c>
      <c r="YP158" s="2" t="s">
        <v>5718</v>
      </c>
      <c r="ZI158" s="2" t="s">
        <v>5707</v>
      </c>
      <c r="ZN158" s="2" t="s">
        <v>6521</v>
      </c>
      <c r="ZP158" s="2" t="s">
        <v>6550</v>
      </c>
      <c r="ABS158" s="2" t="s">
        <v>6552</v>
      </c>
      <c r="BOE158" s="2">
        <v>0.0</v>
      </c>
      <c r="BOF158" s="2" t="s">
        <v>5696</v>
      </c>
      <c r="BOG158" s="2" t="s">
        <v>5697</v>
      </c>
      <c r="BOI158" s="2">
        <v>0.0</v>
      </c>
      <c r="BOR158" s="2" t="s">
        <v>6550</v>
      </c>
      <c r="BOS158" s="2" t="s">
        <v>138</v>
      </c>
      <c r="BOT158" s="2" t="s">
        <v>516</v>
      </c>
      <c r="BOU158" s="2" t="s">
        <v>517</v>
      </c>
      <c r="BOV158" s="2" t="s">
        <v>6553</v>
      </c>
      <c r="BOX158" s="2">
        <v>0.0</v>
      </c>
    </row>
    <row r="159" ht="14.25" customHeight="1">
      <c r="BOE159" s="2">
        <v>0.0</v>
      </c>
      <c r="BOF159" s="2" t="s">
        <v>5696</v>
      </c>
      <c r="BOG159" s="2" t="s">
        <v>5697</v>
      </c>
      <c r="BOI159" s="2">
        <v>0.0</v>
      </c>
      <c r="BOJ159" s="2" t="s">
        <v>6355</v>
      </c>
      <c r="BOR159" s="2" t="s">
        <v>6346</v>
      </c>
      <c r="BOS159" s="2" t="s">
        <v>373</v>
      </c>
      <c r="BOT159" s="2" t="s">
        <v>519</v>
      </c>
      <c r="BOU159" s="2" t="s">
        <v>374</v>
      </c>
      <c r="BOV159" s="2" t="s">
        <v>6554</v>
      </c>
      <c r="BOX159" s="2">
        <v>0.0</v>
      </c>
    </row>
    <row r="160" ht="14.25" customHeight="1">
      <c r="BOE160" s="2">
        <v>0.0</v>
      </c>
      <c r="BOF160" s="2" t="s">
        <v>5696</v>
      </c>
      <c r="BOG160" s="2" t="s">
        <v>5697</v>
      </c>
      <c r="BOI160" s="2">
        <v>0.0</v>
      </c>
      <c r="BOJ160" s="2" t="s">
        <v>6355</v>
      </c>
      <c r="BOR160" s="2" t="s">
        <v>6346</v>
      </c>
      <c r="BOS160" s="2" t="s">
        <v>373</v>
      </c>
      <c r="BOT160" s="2" t="s">
        <v>527</v>
      </c>
      <c r="BOU160" s="2" t="s">
        <v>374</v>
      </c>
      <c r="BOV160" s="2" t="s">
        <v>6555</v>
      </c>
      <c r="BOX160" s="2">
        <v>0.0</v>
      </c>
    </row>
    <row r="161" ht="14.25" customHeight="1">
      <c r="BOE161" s="2">
        <v>0.0</v>
      </c>
      <c r="BOF161" s="2" t="s">
        <v>5696</v>
      </c>
      <c r="BOG161" s="2" t="s">
        <v>5697</v>
      </c>
      <c r="BOI161" s="2">
        <v>0.0</v>
      </c>
      <c r="BOJ161" s="2" t="s">
        <v>6452</v>
      </c>
      <c r="BOR161" s="2" t="s">
        <v>6453</v>
      </c>
      <c r="BOS161" s="2" t="s">
        <v>445</v>
      </c>
      <c r="BOT161" s="2" t="s">
        <v>528</v>
      </c>
      <c r="BOU161" s="2" t="s">
        <v>529</v>
      </c>
      <c r="BOV161" s="2" t="s">
        <v>6556</v>
      </c>
      <c r="BOX161" s="2">
        <v>0.0</v>
      </c>
    </row>
    <row r="162" ht="14.25" customHeight="1">
      <c r="BOE162" s="2">
        <v>0.0</v>
      </c>
      <c r="BOF162" s="2" t="s">
        <v>5696</v>
      </c>
      <c r="BOG162" s="2" t="s">
        <v>5697</v>
      </c>
      <c r="BOI162" s="2">
        <v>0.0</v>
      </c>
      <c r="BOR162" s="2" t="s">
        <v>6484</v>
      </c>
      <c r="BOS162" s="2" t="s">
        <v>465</v>
      </c>
      <c r="BOT162" s="2" t="s">
        <v>531</v>
      </c>
      <c r="BOU162" s="2" t="s">
        <v>466</v>
      </c>
      <c r="BOV162" s="2" t="s">
        <v>6557</v>
      </c>
      <c r="BOX162" s="2">
        <v>0.0</v>
      </c>
    </row>
    <row r="163" ht="14.25" customHeight="1">
      <c r="BOE163" s="2">
        <v>0.0</v>
      </c>
      <c r="BOF163" s="2" t="s">
        <v>5696</v>
      </c>
      <c r="BOG163" s="2" t="s">
        <v>5697</v>
      </c>
      <c r="BOI163" s="2">
        <v>0.0</v>
      </c>
      <c r="BOJ163" s="2" t="s">
        <v>6483</v>
      </c>
      <c r="BOR163" s="2" t="s">
        <v>6484</v>
      </c>
      <c r="BOS163" s="2" t="s">
        <v>465</v>
      </c>
      <c r="BOT163" s="2" t="s">
        <v>532</v>
      </c>
      <c r="BOU163" s="2" t="s">
        <v>466</v>
      </c>
      <c r="BOV163" s="2" t="s">
        <v>6558</v>
      </c>
      <c r="BOX163" s="2">
        <v>0.0</v>
      </c>
    </row>
    <row r="164" ht="14.25" customHeight="1">
      <c r="BOE164" s="2">
        <v>1.0</v>
      </c>
      <c r="BOF164" s="2" t="s">
        <v>5696</v>
      </c>
      <c r="BOG164" s="2" t="s">
        <v>5697</v>
      </c>
      <c r="BOI164" s="2">
        <v>0.0</v>
      </c>
      <c r="BOJ164" s="2" t="s">
        <v>6452</v>
      </c>
      <c r="BOR164" s="2" t="s">
        <v>6453</v>
      </c>
      <c r="BOS164" s="2" t="s">
        <v>445</v>
      </c>
      <c r="BOT164" s="2" t="s">
        <v>533</v>
      </c>
      <c r="BOU164" s="2" t="s">
        <v>534</v>
      </c>
      <c r="BOV164" s="2" t="s">
        <v>6559</v>
      </c>
      <c r="BOX164" s="2">
        <v>0.0</v>
      </c>
    </row>
    <row r="165" ht="14.25" customHeight="1">
      <c r="AL165" s="2" t="s">
        <v>6052</v>
      </c>
      <c r="FK165" s="2" t="s">
        <v>178</v>
      </c>
      <c r="BOE165" s="2">
        <v>0.0</v>
      </c>
      <c r="BOF165" s="2" t="s">
        <v>5696</v>
      </c>
      <c r="BOG165" s="2" t="s">
        <v>5697</v>
      </c>
      <c r="BOI165" s="2">
        <v>0.0</v>
      </c>
      <c r="BOJ165" s="2" t="s">
        <v>5945</v>
      </c>
      <c r="BOR165" s="2" t="s">
        <v>5991</v>
      </c>
      <c r="BOS165" s="2" t="s">
        <v>129</v>
      </c>
      <c r="BOT165" s="2" t="s">
        <v>535</v>
      </c>
      <c r="BOU165" s="2" t="s">
        <v>536</v>
      </c>
      <c r="BOV165" s="2" t="s">
        <v>6560</v>
      </c>
      <c r="BOW165" s="2" t="s">
        <v>178</v>
      </c>
      <c r="BOX165" s="2">
        <v>0.0</v>
      </c>
    </row>
    <row r="166" ht="14.25" customHeight="1">
      <c r="BOE166" s="2">
        <v>0.0</v>
      </c>
      <c r="BOF166" s="2" t="s">
        <v>5696</v>
      </c>
      <c r="BOG166" s="2" t="s">
        <v>5697</v>
      </c>
      <c r="BOI166" s="2">
        <v>0.0</v>
      </c>
      <c r="BOJ166" s="2" t="s">
        <v>6452</v>
      </c>
      <c r="BOR166" s="2" t="s">
        <v>6453</v>
      </c>
      <c r="BOS166" s="2" t="s">
        <v>445</v>
      </c>
      <c r="BOT166" s="2" t="s">
        <v>538</v>
      </c>
      <c r="BOU166" s="2" t="s">
        <v>539</v>
      </c>
      <c r="BOV166" s="2" t="s">
        <v>6561</v>
      </c>
      <c r="BOX166" s="2">
        <v>0.0</v>
      </c>
    </row>
    <row r="167" ht="14.25" customHeight="1">
      <c r="BOE167" s="2">
        <v>0.0</v>
      </c>
      <c r="BOF167" s="2" t="s">
        <v>5696</v>
      </c>
      <c r="BOG167" s="2" t="s">
        <v>5697</v>
      </c>
      <c r="BOI167" s="2">
        <v>0.0</v>
      </c>
      <c r="BOJ167" s="2" t="s">
        <v>6483</v>
      </c>
      <c r="BOR167" s="2" t="s">
        <v>6484</v>
      </c>
      <c r="BOS167" s="2" t="s">
        <v>465</v>
      </c>
      <c r="BOT167" s="2" t="s">
        <v>540</v>
      </c>
      <c r="BOU167" s="2" t="s">
        <v>466</v>
      </c>
      <c r="BOV167" s="2" t="s">
        <v>6562</v>
      </c>
      <c r="BOX167" s="2">
        <v>0.0</v>
      </c>
    </row>
    <row r="168" ht="14.25" customHeight="1">
      <c r="BOE168" s="2">
        <v>0.0</v>
      </c>
      <c r="BOF168" s="2" t="s">
        <v>5696</v>
      </c>
      <c r="BOG168" s="2" t="s">
        <v>5697</v>
      </c>
      <c r="BOI168" s="2">
        <v>0.0</v>
      </c>
      <c r="BOJ168" s="2" t="s">
        <v>6452</v>
      </c>
      <c r="BOR168" s="2" t="s">
        <v>6453</v>
      </c>
      <c r="BOS168" s="2" t="s">
        <v>445</v>
      </c>
      <c r="BOT168" s="2" t="s">
        <v>541</v>
      </c>
      <c r="BOU168" s="2" t="s">
        <v>539</v>
      </c>
      <c r="BOV168" s="2" t="s">
        <v>6563</v>
      </c>
      <c r="BOX168" s="2">
        <v>0.0</v>
      </c>
    </row>
    <row r="169" ht="14.25" customHeight="1">
      <c r="BOE169" s="2">
        <v>0.0</v>
      </c>
      <c r="BOF169" s="2" t="s">
        <v>5696</v>
      </c>
      <c r="BOG169" s="2" t="s">
        <v>5697</v>
      </c>
      <c r="BOI169" s="2">
        <v>0.0</v>
      </c>
      <c r="BOJ169" s="2" t="s">
        <v>6355</v>
      </c>
      <c r="BOR169" s="2" t="s">
        <v>6346</v>
      </c>
      <c r="BOS169" s="2" t="s">
        <v>373</v>
      </c>
      <c r="BOT169" s="2" t="s">
        <v>542</v>
      </c>
      <c r="BOU169" s="2" t="s">
        <v>374</v>
      </c>
      <c r="BOV169" s="2" t="s">
        <v>6564</v>
      </c>
      <c r="BOX169" s="2">
        <v>0.0</v>
      </c>
    </row>
    <row r="170" ht="14.25" customHeight="1">
      <c r="CV170" s="2" t="s">
        <v>6565</v>
      </c>
      <c r="FM170" s="2" t="s">
        <v>6566</v>
      </c>
      <c r="KF170" s="2" t="s">
        <v>5691</v>
      </c>
      <c r="KG170" s="2" t="s">
        <v>5691</v>
      </c>
      <c r="MH170" s="2" t="s">
        <v>6567</v>
      </c>
      <c r="MO170" s="2">
        <v>425.0</v>
      </c>
      <c r="MP170" s="2" t="s">
        <v>6568</v>
      </c>
      <c r="MQ170" s="2">
        <v>590.0</v>
      </c>
      <c r="NK170" s="2" t="s">
        <v>5718</v>
      </c>
      <c r="OD170" s="2" t="s">
        <v>6569</v>
      </c>
      <c r="OI170" s="2" t="s">
        <v>5720</v>
      </c>
      <c r="OK170" s="2" t="s">
        <v>6203</v>
      </c>
      <c r="QN170" s="2" t="s">
        <v>6568</v>
      </c>
      <c r="VK170" s="2" t="s">
        <v>5691</v>
      </c>
      <c r="VL170" s="2" t="s">
        <v>5691</v>
      </c>
      <c r="XM170" s="2" t="s">
        <v>6570</v>
      </c>
      <c r="XT170" s="2">
        <v>590.0</v>
      </c>
      <c r="XU170" s="2" t="s">
        <v>6571</v>
      </c>
      <c r="XV170" s="2">
        <v>533.0</v>
      </c>
      <c r="YP170" s="2" t="s">
        <v>5718</v>
      </c>
      <c r="ZI170" s="2" t="s">
        <v>5701</v>
      </c>
      <c r="ZN170" s="2" t="s">
        <v>5720</v>
      </c>
      <c r="ZP170" s="2" t="s">
        <v>6203</v>
      </c>
      <c r="ABS170" s="2" t="s">
        <v>6571</v>
      </c>
      <c r="AGP170" s="2" t="s">
        <v>5691</v>
      </c>
      <c r="AGQ170" s="2" t="s">
        <v>5691</v>
      </c>
      <c r="AIR170" s="2" t="s">
        <v>6572</v>
      </c>
      <c r="AIY170" s="2">
        <v>514.0</v>
      </c>
      <c r="AIZ170" s="2" t="s">
        <v>6573</v>
      </c>
      <c r="AJA170" s="2">
        <v>590.0</v>
      </c>
      <c r="AJU170" s="2" t="s">
        <v>5718</v>
      </c>
      <c r="AKN170" s="2" t="s">
        <v>6574</v>
      </c>
      <c r="AKS170" s="2" t="s">
        <v>5720</v>
      </c>
      <c r="AKU170" s="2" t="s">
        <v>6203</v>
      </c>
      <c r="AMX170" s="2" t="s">
        <v>6573</v>
      </c>
      <c r="ARU170" s="2" t="s">
        <v>5691</v>
      </c>
      <c r="ARV170" s="2" t="s">
        <v>5691</v>
      </c>
      <c r="ATW170" s="2" t="s">
        <v>6575</v>
      </c>
      <c r="AUD170" s="2">
        <v>590.0</v>
      </c>
      <c r="AUE170" s="2" t="s">
        <v>6576</v>
      </c>
      <c r="AUF170" s="2">
        <v>573.0</v>
      </c>
      <c r="AUZ170" s="2" t="s">
        <v>5718</v>
      </c>
      <c r="AVS170" s="2" t="s">
        <v>6577</v>
      </c>
      <c r="AVX170" s="2" t="s">
        <v>5720</v>
      </c>
      <c r="AVZ170" s="2" t="s">
        <v>6203</v>
      </c>
      <c r="AYC170" s="2" t="s">
        <v>6576</v>
      </c>
      <c r="BCZ170" s="2" t="s">
        <v>5691</v>
      </c>
      <c r="BDA170" s="2" t="s">
        <v>5691</v>
      </c>
      <c r="BFB170" s="2" t="s">
        <v>6578</v>
      </c>
      <c r="BFI170" s="2">
        <v>590.0</v>
      </c>
      <c r="BFJ170" s="2" t="s">
        <v>6579</v>
      </c>
      <c r="BFK170" s="2">
        <v>559.0</v>
      </c>
      <c r="BGE170" s="2" t="s">
        <v>5718</v>
      </c>
      <c r="BGX170" s="2" t="s">
        <v>5694</v>
      </c>
      <c r="BHC170" s="2" t="s">
        <v>5720</v>
      </c>
      <c r="BHE170" s="2" t="s">
        <v>6203</v>
      </c>
      <c r="BJH170" s="2" t="s">
        <v>6579</v>
      </c>
      <c r="BOE170" s="2">
        <v>0.0</v>
      </c>
      <c r="BOF170" s="2" t="s">
        <v>5696</v>
      </c>
      <c r="BOG170" s="2" t="s">
        <v>5697</v>
      </c>
      <c r="BOI170" s="2">
        <v>2.0</v>
      </c>
      <c r="BON170" s="2">
        <v>2.0</v>
      </c>
      <c r="BOR170" s="2" t="s">
        <v>6203</v>
      </c>
      <c r="BOS170" s="2" t="s">
        <v>313</v>
      </c>
      <c r="BOT170" s="2" t="s">
        <v>543</v>
      </c>
      <c r="BOU170" s="2" t="s">
        <v>544</v>
      </c>
      <c r="BOV170" s="2" t="s">
        <v>6580</v>
      </c>
      <c r="BOX170" s="2">
        <v>1.0</v>
      </c>
    </row>
    <row r="171" ht="14.25" customHeight="1">
      <c r="BOE171" s="2">
        <v>0.0</v>
      </c>
      <c r="BOF171" s="2" t="s">
        <v>5696</v>
      </c>
      <c r="BOG171" s="2" t="s">
        <v>5697</v>
      </c>
      <c r="BOI171" s="2">
        <v>0.0</v>
      </c>
      <c r="BOJ171" s="2" t="s">
        <v>6483</v>
      </c>
      <c r="BOR171" s="2" t="s">
        <v>6484</v>
      </c>
      <c r="BOS171" s="2" t="s">
        <v>465</v>
      </c>
      <c r="BOT171" s="2" t="s">
        <v>546</v>
      </c>
      <c r="BOU171" s="2" t="s">
        <v>466</v>
      </c>
      <c r="BOV171" s="2" t="s">
        <v>6581</v>
      </c>
      <c r="BOX171" s="2">
        <v>0.0</v>
      </c>
    </row>
    <row r="172" ht="14.25" customHeight="1">
      <c r="BOE172" s="2">
        <v>0.0</v>
      </c>
      <c r="BOF172" s="2" t="s">
        <v>5696</v>
      </c>
      <c r="BOG172" s="2" t="s">
        <v>5697</v>
      </c>
      <c r="BOI172" s="2">
        <v>0.0</v>
      </c>
      <c r="BOJ172" s="2" t="s">
        <v>6483</v>
      </c>
      <c r="BOR172" s="2" t="s">
        <v>6484</v>
      </c>
      <c r="BOS172" s="2" t="s">
        <v>465</v>
      </c>
      <c r="BOT172" s="2" t="s">
        <v>547</v>
      </c>
      <c r="BOU172" s="2" t="s">
        <v>466</v>
      </c>
      <c r="BOV172" s="2" t="s">
        <v>6582</v>
      </c>
      <c r="BOX172" s="2">
        <v>0.0</v>
      </c>
    </row>
    <row r="173" ht="14.25" customHeight="1">
      <c r="BOE173" s="2">
        <v>0.0</v>
      </c>
      <c r="BOF173" s="2" t="s">
        <v>5696</v>
      </c>
      <c r="BOG173" s="2" t="s">
        <v>5697</v>
      </c>
      <c r="BOI173" s="2">
        <v>1.0</v>
      </c>
      <c r="BOJ173" s="2" t="s">
        <v>6452</v>
      </c>
      <c r="BON173" s="2">
        <v>1.0</v>
      </c>
      <c r="BOR173" s="2" t="s">
        <v>6453</v>
      </c>
      <c r="BOS173" s="2" t="s">
        <v>445</v>
      </c>
      <c r="BOT173" s="2" t="s">
        <v>548</v>
      </c>
      <c r="BOU173" s="2" t="s">
        <v>529</v>
      </c>
      <c r="BOV173" s="2" t="s">
        <v>6583</v>
      </c>
      <c r="BOX173" s="2">
        <v>0.0</v>
      </c>
    </row>
    <row r="174" ht="14.25" customHeight="1">
      <c r="BOE174" s="2">
        <v>0.0</v>
      </c>
      <c r="BOF174" s="2" t="s">
        <v>5696</v>
      </c>
      <c r="BOG174" s="2" t="s">
        <v>5697</v>
      </c>
      <c r="BOI174" s="2">
        <v>0.0</v>
      </c>
      <c r="BOJ174" s="2" t="s">
        <v>6452</v>
      </c>
      <c r="BOR174" s="2" t="s">
        <v>6453</v>
      </c>
      <c r="BOS174" s="2" t="s">
        <v>445</v>
      </c>
      <c r="BOT174" s="2" t="s">
        <v>549</v>
      </c>
      <c r="BOU174" s="2" t="s">
        <v>550</v>
      </c>
      <c r="BOV174" s="2" t="s">
        <v>6584</v>
      </c>
      <c r="BOX174" s="2">
        <v>0.0</v>
      </c>
    </row>
    <row r="175" ht="14.25" customHeight="1">
      <c r="BOE175" s="2">
        <v>0.0</v>
      </c>
      <c r="BOF175" s="2" t="s">
        <v>5696</v>
      </c>
      <c r="BOG175" s="2" t="s">
        <v>5697</v>
      </c>
      <c r="BOI175" s="2">
        <v>0.0</v>
      </c>
      <c r="BOJ175" s="2" t="s">
        <v>6483</v>
      </c>
      <c r="BOR175" s="2" t="s">
        <v>6484</v>
      </c>
      <c r="BOS175" s="2" t="s">
        <v>465</v>
      </c>
      <c r="BOT175" s="2" t="s">
        <v>551</v>
      </c>
      <c r="BOU175" s="2" t="s">
        <v>466</v>
      </c>
      <c r="BOV175" s="2" t="s">
        <v>6585</v>
      </c>
      <c r="BOX175" s="2">
        <v>0.0</v>
      </c>
    </row>
    <row r="176" ht="14.25" customHeight="1">
      <c r="BOE176" s="2">
        <v>0.0</v>
      </c>
      <c r="BOF176" s="2" t="s">
        <v>5696</v>
      </c>
      <c r="BOG176" s="2" t="s">
        <v>5697</v>
      </c>
      <c r="BOI176" s="2">
        <v>0.0</v>
      </c>
      <c r="BOJ176" s="2" t="s">
        <v>6355</v>
      </c>
      <c r="BOR176" s="2" t="s">
        <v>6346</v>
      </c>
      <c r="BOS176" s="2" t="s">
        <v>373</v>
      </c>
      <c r="BOT176" s="2" t="s">
        <v>552</v>
      </c>
      <c r="BOU176" s="2" t="s">
        <v>553</v>
      </c>
      <c r="BOV176" s="2" t="s">
        <v>6586</v>
      </c>
      <c r="BOX176" s="2">
        <v>0.0</v>
      </c>
    </row>
    <row r="177" ht="14.25" customHeight="1">
      <c r="BOE177" s="2">
        <v>0.0</v>
      </c>
      <c r="BOF177" s="2" t="s">
        <v>5696</v>
      </c>
      <c r="BOG177" s="2" t="s">
        <v>5697</v>
      </c>
      <c r="BOI177" s="2">
        <v>0.0</v>
      </c>
      <c r="BOJ177" s="2" t="s">
        <v>6483</v>
      </c>
      <c r="BOR177" s="2" t="s">
        <v>6484</v>
      </c>
      <c r="BOS177" s="2" t="s">
        <v>465</v>
      </c>
      <c r="BOT177" s="2" t="s">
        <v>555</v>
      </c>
      <c r="BOU177" s="2" t="s">
        <v>466</v>
      </c>
      <c r="BOV177" s="2" t="s">
        <v>6587</v>
      </c>
      <c r="BOX177" s="2">
        <v>0.0</v>
      </c>
    </row>
    <row r="178" ht="14.25" customHeight="1">
      <c r="BOE178" s="2">
        <v>0.0</v>
      </c>
      <c r="BOF178" s="2" t="s">
        <v>5696</v>
      </c>
      <c r="BOG178" s="2" t="s">
        <v>5697</v>
      </c>
      <c r="BOI178" s="2">
        <v>0.0</v>
      </c>
      <c r="BOJ178" s="2" t="s">
        <v>6483</v>
      </c>
      <c r="BOR178" s="2" t="s">
        <v>6484</v>
      </c>
      <c r="BOS178" s="2" t="s">
        <v>465</v>
      </c>
      <c r="BOT178" s="2" t="s">
        <v>556</v>
      </c>
      <c r="BOU178" s="2" t="s">
        <v>466</v>
      </c>
      <c r="BOV178" s="2" t="s">
        <v>6588</v>
      </c>
      <c r="BOX178" s="2">
        <v>0.0</v>
      </c>
    </row>
    <row r="179" ht="14.25" customHeight="1">
      <c r="BOE179" s="2">
        <v>0.0</v>
      </c>
      <c r="BOF179" s="2" t="s">
        <v>5696</v>
      </c>
      <c r="BOG179" s="2" t="s">
        <v>5697</v>
      </c>
      <c r="BOI179" s="2">
        <v>0.0</v>
      </c>
      <c r="BOJ179" s="2" t="s">
        <v>6452</v>
      </c>
      <c r="BOR179" s="2" t="s">
        <v>6453</v>
      </c>
      <c r="BOS179" s="2" t="s">
        <v>445</v>
      </c>
      <c r="BOT179" s="2" t="s">
        <v>562</v>
      </c>
      <c r="BOU179" s="2" t="s">
        <v>446</v>
      </c>
      <c r="BOV179" s="2" t="s">
        <v>6589</v>
      </c>
      <c r="BOX179" s="2">
        <v>0.0</v>
      </c>
    </row>
    <row r="180" ht="14.25" customHeight="1">
      <c r="BOE180" s="2">
        <v>0.0</v>
      </c>
      <c r="BOF180" s="2" t="s">
        <v>5696</v>
      </c>
      <c r="BOG180" s="2" t="s">
        <v>5697</v>
      </c>
      <c r="BOI180" s="2">
        <v>0.0</v>
      </c>
      <c r="BOJ180" s="2" t="s">
        <v>6483</v>
      </c>
      <c r="BOR180" s="2" t="s">
        <v>6484</v>
      </c>
      <c r="BOS180" s="2" t="s">
        <v>465</v>
      </c>
      <c r="BOT180" s="2" t="s">
        <v>563</v>
      </c>
      <c r="BOU180" s="2" t="s">
        <v>466</v>
      </c>
      <c r="BOV180" s="2" t="s">
        <v>6590</v>
      </c>
      <c r="BOX180" s="2">
        <v>0.0</v>
      </c>
    </row>
    <row r="181" ht="14.25" customHeight="1">
      <c r="BOE181" s="2">
        <v>0.0</v>
      </c>
      <c r="BOF181" s="2" t="s">
        <v>5696</v>
      </c>
      <c r="BOG181" s="2" t="s">
        <v>5697</v>
      </c>
      <c r="BOI181" s="2">
        <v>0.0</v>
      </c>
      <c r="BOJ181" s="2" t="s">
        <v>6452</v>
      </c>
      <c r="BOR181" s="2" t="s">
        <v>6453</v>
      </c>
      <c r="BOS181" s="2" t="s">
        <v>445</v>
      </c>
      <c r="BOT181" s="2" t="s">
        <v>564</v>
      </c>
      <c r="BOU181" s="2" t="s">
        <v>565</v>
      </c>
      <c r="BOV181" s="2" t="s">
        <v>6591</v>
      </c>
      <c r="BOX181" s="2">
        <v>0.0</v>
      </c>
    </row>
    <row r="182" ht="14.25" customHeight="1">
      <c r="BOE182" s="2">
        <v>0.0</v>
      </c>
      <c r="BOF182" s="2" t="s">
        <v>5696</v>
      </c>
      <c r="BOG182" s="2" t="s">
        <v>5697</v>
      </c>
      <c r="BOI182" s="2">
        <v>0.0</v>
      </c>
      <c r="BOJ182" s="2" t="s">
        <v>6483</v>
      </c>
      <c r="BOR182" s="2" t="s">
        <v>6484</v>
      </c>
      <c r="BOS182" s="2" t="s">
        <v>465</v>
      </c>
      <c r="BOT182" s="2" t="s">
        <v>567</v>
      </c>
      <c r="BOU182" s="2" t="s">
        <v>466</v>
      </c>
      <c r="BOV182" s="2" t="s">
        <v>6592</v>
      </c>
      <c r="BOX182" s="2">
        <v>0.0</v>
      </c>
    </row>
    <row r="183" ht="14.25" customHeight="1">
      <c r="BOE183" s="2">
        <v>0.0</v>
      </c>
      <c r="BOF183" s="2" t="s">
        <v>5696</v>
      </c>
      <c r="BOG183" s="2" t="s">
        <v>5697</v>
      </c>
      <c r="BOI183" s="2">
        <v>0.0</v>
      </c>
      <c r="BOJ183" s="2" t="s">
        <v>6452</v>
      </c>
      <c r="BOR183" s="2" t="s">
        <v>6453</v>
      </c>
      <c r="BOS183" s="2" t="s">
        <v>445</v>
      </c>
      <c r="BOT183" s="2" t="s">
        <v>568</v>
      </c>
      <c r="BOU183" s="2" t="s">
        <v>534</v>
      </c>
      <c r="BOV183" s="2" t="s">
        <v>6593</v>
      </c>
      <c r="BOX183" s="2">
        <v>0.0</v>
      </c>
    </row>
    <row r="184" ht="14.25" customHeight="1">
      <c r="BOE184" s="2">
        <v>0.0</v>
      </c>
      <c r="BOF184" s="2" t="s">
        <v>5696</v>
      </c>
      <c r="BOG184" s="2" t="s">
        <v>5697</v>
      </c>
      <c r="BOI184" s="2">
        <v>0.0</v>
      </c>
      <c r="BOJ184" s="2" t="s">
        <v>6452</v>
      </c>
      <c r="BOR184" s="2" t="s">
        <v>6453</v>
      </c>
      <c r="BOS184" s="2" t="s">
        <v>445</v>
      </c>
      <c r="BOT184" s="2" t="s">
        <v>569</v>
      </c>
      <c r="BOU184" s="2" t="s">
        <v>570</v>
      </c>
      <c r="BOV184" s="2" t="s">
        <v>6594</v>
      </c>
      <c r="BOX184" s="2">
        <v>0.0</v>
      </c>
    </row>
    <row r="185" ht="14.25" customHeight="1">
      <c r="BOE185" s="2">
        <v>0.0</v>
      </c>
      <c r="BOF185" s="2" t="s">
        <v>5696</v>
      </c>
      <c r="BOG185" s="2" t="s">
        <v>5697</v>
      </c>
      <c r="BOI185" s="2">
        <v>0.0</v>
      </c>
      <c r="BOJ185" s="2" t="s">
        <v>6452</v>
      </c>
      <c r="BOR185" s="2" t="s">
        <v>6453</v>
      </c>
      <c r="BOS185" s="2" t="s">
        <v>445</v>
      </c>
      <c r="BOT185" s="2" t="s">
        <v>572</v>
      </c>
      <c r="BOU185" s="2" t="s">
        <v>565</v>
      </c>
      <c r="BOV185" s="2" t="s">
        <v>6595</v>
      </c>
      <c r="BOX185" s="2">
        <v>0.0</v>
      </c>
    </row>
    <row r="186" ht="14.25" customHeight="1">
      <c r="A186" s="2" t="s">
        <v>6180</v>
      </c>
      <c r="B186" s="2" t="s">
        <v>6180</v>
      </c>
      <c r="BC186" s="2" t="s">
        <v>6596</v>
      </c>
      <c r="CL186" s="2">
        <v>261.0</v>
      </c>
      <c r="CM186" s="2" t="s">
        <v>6597</v>
      </c>
      <c r="CN186" s="2">
        <v>500.0</v>
      </c>
      <c r="FI186" s="2" t="s">
        <v>6597</v>
      </c>
      <c r="BOE186" s="2">
        <v>0.0</v>
      </c>
      <c r="BOF186" s="2" t="s">
        <v>5696</v>
      </c>
      <c r="BOG186" s="2" t="s">
        <v>5697</v>
      </c>
      <c r="BOI186" s="2">
        <v>2.0</v>
      </c>
      <c r="BOJ186" s="2" t="s">
        <v>6598</v>
      </c>
      <c r="BON186" s="2">
        <v>2.0</v>
      </c>
      <c r="BOR186" s="2" t="s">
        <v>5712</v>
      </c>
      <c r="BOS186" s="2" t="s">
        <v>97</v>
      </c>
      <c r="BOT186" s="2" t="s">
        <v>6599</v>
      </c>
      <c r="BOU186" s="2" t="s">
        <v>1567</v>
      </c>
      <c r="BOV186" s="2" t="s">
        <v>6600</v>
      </c>
      <c r="BOW186" s="2" t="s">
        <v>1566</v>
      </c>
      <c r="BOX186" s="2">
        <v>0.0</v>
      </c>
    </row>
    <row r="187" ht="14.25" customHeight="1">
      <c r="BOE187" s="2">
        <v>0.0</v>
      </c>
      <c r="BOF187" s="2" t="s">
        <v>5696</v>
      </c>
      <c r="BOG187" s="2" t="s">
        <v>5697</v>
      </c>
      <c r="BOI187" s="2">
        <v>0.0</v>
      </c>
      <c r="BOJ187" s="2" t="s">
        <v>6452</v>
      </c>
      <c r="BOR187" s="2" t="s">
        <v>6453</v>
      </c>
      <c r="BOS187" s="2" t="s">
        <v>445</v>
      </c>
      <c r="BOT187" s="2" t="s">
        <v>573</v>
      </c>
      <c r="BOU187" s="2" t="s">
        <v>534</v>
      </c>
      <c r="BOV187" s="2" t="s">
        <v>6601</v>
      </c>
      <c r="BOX187" s="2">
        <v>0.0</v>
      </c>
    </row>
    <row r="188" ht="14.25" customHeight="1">
      <c r="CV188" s="2" t="s">
        <v>6602</v>
      </c>
      <c r="FM188" s="2" t="s">
        <v>6603</v>
      </c>
      <c r="KF188" s="2" t="s">
        <v>5691</v>
      </c>
      <c r="KG188" s="2" t="s">
        <v>5691</v>
      </c>
      <c r="MH188" s="2" t="s">
        <v>6604</v>
      </c>
      <c r="MO188" s="2">
        <v>587.0</v>
      </c>
      <c r="MP188" s="2" t="s">
        <v>6605</v>
      </c>
      <c r="MQ188" s="2">
        <v>590.0</v>
      </c>
      <c r="NK188" s="2" t="s">
        <v>5718</v>
      </c>
      <c r="OD188" s="2" t="s">
        <v>5707</v>
      </c>
      <c r="OI188" s="2" t="s">
        <v>5720</v>
      </c>
      <c r="OK188" s="2" t="s">
        <v>6606</v>
      </c>
      <c r="QN188" s="2" t="s">
        <v>6605</v>
      </c>
      <c r="VK188" s="2" t="s">
        <v>5691</v>
      </c>
      <c r="VL188" s="2" t="s">
        <v>5691</v>
      </c>
      <c r="XM188" s="2" t="s">
        <v>6607</v>
      </c>
      <c r="XT188" s="2">
        <v>587.0</v>
      </c>
      <c r="XU188" s="2" t="s">
        <v>6608</v>
      </c>
      <c r="XV188" s="2">
        <v>590.0</v>
      </c>
      <c r="YP188" s="2" t="s">
        <v>5718</v>
      </c>
      <c r="ZI188" s="2" t="s">
        <v>5707</v>
      </c>
      <c r="ZN188" s="2" t="s">
        <v>5720</v>
      </c>
      <c r="ZP188" s="2" t="s">
        <v>6606</v>
      </c>
      <c r="ABS188" s="2" t="s">
        <v>6608</v>
      </c>
      <c r="BOE188" s="2">
        <v>0.0</v>
      </c>
      <c r="BOF188" s="2" t="s">
        <v>5696</v>
      </c>
      <c r="BOG188" s="2" t="s">
        <v>5697</v>
      </c>
      <c r="BOI188" s="2">
        <v>0.0</v>
      </c>
      <c r="BOJ188" s="2" t="s">
        <v>6609</v>
      </c>
      <c r="BOR188" s="2" t="s">
        <v>6606</v>
      </c>
      <c r="BOS188" s="2" t="s">
        <v>575</v>
      </c>
      <c r="BOT188" s="2" t="s">
        <v>574</v>
      </c>
      <c r="BOU188" s="2" t="s">
        <v>576</v>
      </c>
      <c r="BOV188" s="2" t="s">
        <v>6610</v>
      </c>
      <c r="BOX188" s="2">
        <v>0.0</v>
      </c>
    </row>
    <row r="189" ht="14.25" customHeight="1">
      <c r="BOE189" s="2">
        <v>0.0</v>
      </c>
      <c r="BOF189" s="2" t="s">
        <v>5696</v>
      </c>
      <c r="BOG189" s="2" t="s">
        <v>5697</v>
      </c>
      <c r="BOI189" s="2">
        <v>0.0</v>
      </c>
      <c r="BOJ189" s="2" t="s">
        <v>6483</v>
      </c>
      <c r="BOR189" s="2" t="s">
        <v>6484</v>
      </c>
      <c r="BOS189" s="2" t="s">
        <v>465</v>
      </c>
      <c r="BOT189" s="2" t="s">
        <v>577</v>
      </c>
      <c r="BOU189" s="2" t="s">
        <v>466</v>
      </c>
      <c r="BOV189" s="2" t="s">
        <v>6611</v>
      </c>
      <c r="BOX189" s="2">
        <v>0.0</v>
      </c>
    </row>
    <row r="190" ht="14.25" customHeight="1">
      <c r="A190" s="2" t="s">
        <v>5691</v>
      </c>
      <c r="B190" s="2" t="s">
        <v>5691</v>
      </c>
      <c r="C190" s="2" t="s">
        <v>6612</v>
      </c>
      <c r="BC190" s="2" t="s">
        <v>6613</v>
      </c>
      <c r="CY190" s="2" t="s">
        <v>5707</v>
      </c>
      <c r="DJ190" s="2">
        <v>540.0</v>
      </c>
      <c r="DK190" s="2" t="s">
        <v>581</v>
      </c>
      <c r="DL190" s="2">
        <v>720.0</v>
      </c>
      <c r="FI190" s="2" t="s">
        <v>581</v>
      </c>
      <c r="FM190" s="2" t="s">
        <v>6614</v>
      </c>
      <c r="BOE190" s="2">
        <v>4.0</v>
      </c>
      <c r="BOF190" s="2" t="s">
        <v>5696</v>
      </c>
      <c r="BOG190" s="2" t="s">
        <v>5697</v>
      </c>
      <c r="BOI190" s="2">
        <v>13.0</v>
      </c>
      <c r="BON190" s="2">
        <v>11.0</v>
      </c>
      <c r="BOQ190" s="2">
        <v>2.0</v>
      </c>
      <c r="BOR190" s="2" t="s">
        <v>6407</v>
      </c>
      <c r="BOS190" s="2" t="s">
        <v>441</v>
      </c>
      <c r="BOT190" s="2" t="s">
        <v>579</v>
      </c>
      <c r="BOU190" s="2" t="s">
        <v>580</v>
      </c>
      <c r="BOV190" s="2" t="s">
        <v>6615</v>
      </c>
      <c r="BOX190" s="2">
        <v>0.0</v>
      </c>
    </row>
    <row r="191" ht="14.25" customHeight="1">
      <c r="BOE191" s="2">
        <v>0.0</v>
      </c>
      <c r="BOF191" s="2" t="s">
        <v>5696</v>
      </c>
      <c r="BOG191" s="2" t="s">
        <v>5697</v>
      </c>
      <c r="BOI191" s="2">
        <v>0.0</v>
      </c>
      <c r="BOJ191" s="2" t="s">
        <v>6483</v>
      </c>
      <c r="BOR191" s="2" t="s">
        <v>6484</v>
      </c>
      <c r="BOS191" s="2" t="s">
        <v>465</v>
      </c>
      <c r="BOT191" s="2" t="s">
        <v>578</v>
      </c>
      <c r="BOU191" s="2" t="s">
        <v>466</v>
      </c>
      <c r="BOV191" s="2" t="s">
        <v>6616</v>
      </c>
      <c r="BOX191" s="2">
        <v>0.0</v>
      </c>
    </row>
    <row r="192" ht="14.25" customHeight="1">
      <c r="BOE192" s="2">
        <v>0.0</v>
      </c>
      <c r="BOF192" s="2" t="s">
        <v>5696</v>
      </c>
      <c r="BOG192" s="2" t="s">
        <v>5697</v>
      </c>
      <c r="BOI192" s="2">
        <v>0.0</v>
      </c>
      <c r="BOJ192" s="2" t="s">
        <v>6452</v>
      </c>
      <c r="BOR192" s="2" t="s">
        <v>6453</v>
      </c>
      <c r="BOS192" s="2" t="s">
        <v>445</v>
      </c>
      <c r="BOT192" s="2" t="s">
        <v>582</v>
      </c>
      <c r="BOU192" s="2" t="s">
        <v>565</v>
      </c>
      <c r="BOV192" s="2" t="s">
        <v>6617</v>
      </c>
      <c r="BOX192" s="2">
        <v>0.0</v>
      </c>
    </row>
    <row r="193" ht="14.25" customHeight="1">
      <c r="CV193" s="2" t="s">
        <v>6618</v>
      </c>
      <c r="FM193" s="2" t="s">
        <v>6619</v>
      </c>
      <c r="KF193" s="2" t="s">
        <v>5691</v>
      </c>
      <c r="KG193" s="2" t="s">
        <v>5691</v>
      </c>
      <c r="MH193" s="2" t="s">
        <v>6620</v>
      </c>
      <c r="MO193" s="2">
        <v>590.0</v>
      </c>
      <c r="MP193" s="2" t="s">
        <v>6621</v>
      </c>
      <c r="MQ193" s="2">
        <v>590.0</v>
      </c>
      <c r="NK193" s="2" t="s">
        <v>5718</v>
      </c>
      <c r="OD193" s="2" t="s">
        <v>5707</v>
      </c>
      <c r="OI193" s="2" t="s">
        <v>5720</v>
      </c>
      <c r="OK193" s="2" t="s">
        <v>6622</v>
      </c>
      <c r="QN193" s="2" t="s">
        <v>6621</v>
      </c>
      <c r="VK193" s="2" t="s">
        <v>5691</v>
      </c>
      <c r="VL193" s="2" t="s">
        <v>5691</v>
      </c>
      <c r="XM193" s="2" t="s">
        <v>6623</v>
      </c>
      <c r="XT193" s="2">
        <v>590.0</v>
      </c>
      <c r="XU193" s="2" t="s">
        <v>6624</v>
      </c>
      <c r="XV193" s="2">
        <v>590.0</v>
      </c>
      <c r="YP193" s="2" t="s">
        <v>5718</v>
      </c>
      <c r="ZI193" s="2" t="s">
        <v>5707</v>
      </c>
      <c r="ZN193" s="2" t="s">
        <v>5720</v>
      </c>
      <c r="ZP193" s="2" t="s">
        <v>6622</v>
      </c>
      <c r="ABS193" s="2" t="s">
        <v>6624</v>
      </c>
      <c r="AGP193" s="2" t="s">
        <v>5691</v>
      </c>
      <c r="AGQ193" s="2" t="s">
        <v>5691</v>
      </c>
      <c r="AIR193" s="2" t="s">
        <v>6625</v>
      </c>
      <c r="AIY193" s="2">
        <v>590.0</v>
      </c>
      <c r="AIZ193" s="2" t="s">
        <v>6626</v>
      </c>
      <c r="AJA193" s="2">
        <v>590.0</v>
      </c>
      <c r="AJU193" s="2" t="s">
        <v>5718</v>
      </c>
      <c r="AKN193" s="2" t="s">
        <v>5707</v>
      </c>
      <c r="AKS193" s="2" t="s">
        <v>5720</v>
      </c>
      <c r="AKU193" s="2" t="s">
        <v>6622</v>
      </c>
      <c r="AMX193" s="2" t="s">
        <v>6626</v>
      </c>
      <c r="ARU193" s="2" t="s">
        <v>5691</v>
      </c>
      <c r="ARV193" s="2" t="s">
        <v>5691</v>
      </c>
      <c r="ATW193" s="2" t="s">
        <v>6627</v>
      </c>
      <c r="AUD193" s="2">
        <v>520.0</v>
      </c>
      <c r="AUE193" s="2" t="s">
        <v>6628</v>
      </c>
      <c r="AUF193" s="2">
        <v>590.0</v>
      </c>
      <c r="AUZ193" s="2" t="s">
        <v>5718</v>
      </c>
      <c r="AVS193" s="2" t="s">
        <v>5707</v>
      </c>
      <c r="AVX193" s="2" t="s">
        <v>5720</v>
      </c>
      <c r="AVZ193" s="2" t="s">
        <v>6622</v>
      </c>
      <c r="AYC193" s="2" t="s">
        <v>6628</v>
      </c>
      <c r="BCZ193" s="2" t="s">
        <v>5691</v>
      </c>
      <c r="BDA193" s="2" t="s">
        <v>5691</v>
      </c>
      <c r="BFB193" s="2" t="s">
        <v>6629</v>
      </c>
      <c r="BFI193" s="2">
        <v>590.0</v>
      </c>
      <c r="BFJ193" s="2" t="s">
        <v>6630</v>
      </c>
      <c r="BFK193" s="2">
        <v>590.0</v>
      </c>
      <c r="BGE193" s="2" t="s">
        <v>5718</v>
      </c>
      <c r="BGX193" s="2" t="s">
        <v>5707</v>
      </c>
      <c r="BHC193" s="2" t="s">
        <v>5720</v>
      </c>
      <c r="BHE193" s="2" t="s">
        <v>6622</v>
      </c>
      <c r="BJH193" s="2" t="s">
        <v>6630</v>
      </c>
      <c r="BOE193" s="2">
        <v>6.0</v>
      </c>
      <c r="BOF193" s="2" t="s">
        <v>5696</v>
      </c>
      <c r="BOG193" s="2" t="s">
        <v>5697</v>
      </c>
      <c r="BOI193" s="2">
        <v>0.0</v>
      </c>
      <c r="BOR193" s="2" t="s">
        <v>6622</v>
      </c>
      <c r="BOS193" s="2" t="s">
        <v>690</v>
      </c>
      <c r="BOT193" s="2" t="s">
        <v>689</v>
      </c>
      <c r="BOU193" s="2" t="s">
        <v>691</v>
      </c>
      <c r="BOV193" s="2" t="s">
        <v>6631</v>
      </c>
      <c r="BOX193" s="2">
        <v>0.0</v>
      </c>
    </row>
    <row r="194" ht="14.25" customHeight="1">
      <c r="BOE194" s="2">
        <v>0.0</v>
      </c>
      <c r="BOF194" s="2" t="s">
        <v>5696</v>
      </c>
      <c r="BOG194" s="2" t="s">
        <v>5697</v>
      </c>
      <c r="BOI194" s="2">
        <v>1.0</v>
      </c>
      <c r="BOJ194" s="2" t="s">
        <v>6632</v>
      </c>
      <c r="BON194" s="2">
        <v>1.0</v>
      </c>
      <c r="BOR194" s="2" t="s">
        <v>6484</v>
      </c>
      <c r="BOS194" s="2" t="s">
        <v>465</v>
      </c>
      <c r="BOT194" s="2" t="s">
        <v>583</v>
      </c>
      <c r="BOU194" s="2" t="s">
        <v>466</v>
      </c>
      <c r="BOV194" s="2" t="s">
        <v>6633</v>
      </c>
      <c r="BOX194" s="2">
        <v>0.0</v>
      </c>
    </row>
    <row r="195" ht="14.25" customHeight="1">
      <c r="BOE195" s="2">
        <v>0.0</v>
      </c>
      <c r="BOF195" s="2" t="s">
        <v>5696</v>
      </c>
      <c r="BOG195" s="2" t="s">
        <v>5697</v>
      </c>
      <c r="BOI195" s="2">
        <v>1.0</v>
      </c>
      <c r="BOJ195" s="2" t="s">
        <v>6483</v>
      </c>
      <c r="BON195" s="2">
        <v>1.0</v>
      </c>
      <c r="BOR195" s="2" t="s">
        <v>6484</v>
      </c>
      <c r="BOS195" s="2" t="s">
        <v>465</v>
      </c>
      <c r="BOT195" s="2" t="s">
        <v>584</v>
      </c>
      <c r="BOU195" s="2" t="s">
        <v>466</v>
      </c>
      <c r="BOV195" s="2" t="s">
        <v>6634</v>
      </c>
      <c r="BOX195" s="2">
        <v>0.0</v>
      </c>
    </row>
    <row r="196" ht="14.25" customHeight="1">
      <c r="CV196" s="2" t="s">
        <v>6635</v>
      </c>
      <c r="FM196" s="2" t="s">
        <v>6636</v>
      </c>
      <c r="KF196" s="2" t="s">
        <v>5691</v>
      </c>
      <c r="KG196" s="2" t="s">
        <v>5691</v>
      </c>
      <c r="MH196" s="2" t="s">
        <v>6637</v>
      </c>
      <c r="MO196" s="2">
        <v>443.0</v>
      </c>
      <c r="MP196" s="2" t="s">
        <v>6638</v>
      </c>
      <c r="MQ196" s="2">
        <v>590.0</v>
      </c>
      <c r="NK196" s="2" t="s">
        <v>5718</v>
      </c>
      <c r="OD196" s="2" t="s">
        <v>5707</v>
      </c>
      <c r="OI196" s="2" t="s">
        <v>5720</v>
      </c>
      <c r="OK196" s="2" t="s">
        <v>6639</v>
      </c>
      <c r="QN196" s="2" t="s">
        <v>6638</v>
      </c>
      <c r="VK196" s="2" t="s">
        <v>5691</v>
      </c>
      <c r="VL196" s="2" t="s">
        <v>5691</v>
      </c>
      <c r="XM196" s="2" t="s">
        <v>6640</v>
      </c>
      <c r="XT196" s="2">
        <v>590.0</v>
      </c>
      <c r="XU196" s="2" t="s">
        <v>6641</v>
      </c>
      <c r="XV196" s="2">
        <v>443.0</v>
      </c>
      <c r="YP196" s="2" t="s">
        <v>5718</v>
      </c>
      <c r="ZI196" s="2" t="s">
        <v>5707</v>
      </c>
      <c r="ZN196" s="2" t="s">
        <v>5720</v>
      </c>
      <c r="ZP196" s="2" t="s">
        <v>6639</v>
      </c>
      <c r="ABS196" s="2" t="s">
        <v>6641</v>
      </c>
      <c r="AGP196" s="2" t="s">
        <v>5691</v>
      </c>
      <c r="AGQ196" s="2" t="s">
        <v>5691</v>
      </c>
      <c r="AIR196" s="2" t="s">
        <v>6642</v>
      </c>
      <c r="AIY196" s="2">
        <v>412.0</v>
      </c>
      <c r="AIZ196" s="2" t="s">
        <v>6643</v>
      </c>
      <c r="AJA196" s="2">
        <v>590.0</v>
      </c>
      <c r="AJU196" s="2" t="s">
        <v>5718</v>
      </c>
      <c r="AKN196" s="2" t="s">
        <v>5707</v>
      </c>
      <c r="AKS196" s="2" t="s">
        <v>5720</v>
      </c>
      <c r="AKU196" s="2" t="s">
        <v>6639</v>
      </c>
      <c r="AMX196" s="2" t="s">
        <v>6643</v>
      </c>
      <c r="BOE196" s="2">
        <v>1.0</v>
      </c>
      <c r="BOF196" s="2" t="s">
        <v>5696</v>
      </c>
      <c r="BOG196" s="2" t="s">
        <v>5697</v>
      </c>
      <c r="BOI196" s="2">
        <v>1.0</v>
      </c>
      <c r="BON196" s="2">
        <v>1.0</v>
      </c>
      <c r="BOR196" s="2" t="s">
        <v>6639</v>
      </c>
      <c r="BOS196" s="2" t="s">
        <v>587</v>
      </c>
      <c r="BOT196" s="2" t="s">
        <v>586</v>
      </c>
      <c r="BOU196" s="2" t="s">
        <v>588</v>
      </c>
      <c r="BOV196" s="2" t="s">
        <v>6644</v>
      </c>
      <c r="BOX196" s="2">
        <v>0.0</v>
      </c>
    </row>
    <row r="197" ht="14.25" customHeight="1">
      <c r="A197" s="2" t="s">
        <v>5691</v>
      </c>
      <c r="B197" s="2" t="s">
        <v>5691</v>
      </c>
      <c r="C197" s="2" t="s">
        <v>6645</v>
      </c>
      <c r="BC197" s="2" t="s">
        <v>6646</v>
      </c>
      <c r="CY197" s="2" t="s">
        <v>5707</v>
      </c>
      <c r="DJ197" s="2">
        <v>935.0</v>
      </c>
      <c r="DK197" s="2" t="s">
        <v>630</v>
      </c>
      <c r="DL197" s="2">
        <v>526.0</v>
      </c>
      <c r="FI197" s="2" t="s">
        <v>630</v>
      </c>
      <c r="FM197" s="2" t="s">
        <v>6647</v>
      </c>
      <c r="BOE197" s="2">
        <v>119.0</v>
      </c>
      <c r="BOF197" s="2" t="s">
        <v>5696</v>
      </c>
      <c r="BOG197" s="2" t="s">
        <v>5697</v>
      </c>
      <c r="BOI197" s="2">
        <v>350.0</v>
      </c>
      <c r="BOK197" s="2">
        <v>2.0</v>
      </c>
      <c r="BOM197" s="2">
        <v>35.0</v>
      </c>
      <c r="BON197" s="2">
        <v>284.0</v>
      </c>
      <c r="BOP197" s="2">
        <v>3.0</v>
      </c>
      <c r="BOQ197" s="2">
        <v>26.0</v>
      </c>
      <c r="BOR197" s="2" t="s">
        <v>6407</v>
      </c>
      <c r="BOS197" s="2" t="s">
        <v>441</v>
      </c>
      <c r="BOT197" s="2" t="s">
        <v>628</v>
      </c>
      <c r="BOU197" s="2" t="s">
        <v>629</v>
      </c>
      <c r="BOV197" s="2" t="s">
        <v>6648</v>
      </c>
      <c r="BOX197" s="2">
        <v>14.0</v>
      </c>
    </row>
    <row r="198" ht="14.25" customHeight="1">
      <c r="BOE198" s="2">
        <v>0.0</v>
      </c>
      <c r="BOF198" s="2" t="s">
        <v>5696</v>
      </c>
      <c r="BOG198" s="2" t="s">
        <v>5697</v>
      </c>
      <c r="BOI198" s="2">
        <v>0.0</v>
      </c>
      <c r="BOJ198" s="2" t="s">
        <v>6452</v>
      </c>
      <c r="BOR198" s="2" t="s">
        <v>6453</v>
      </c>
      <c r="BOS198" s="2" t="s">
        <v>445</v>
      </c>
      <c r="BOT198" s="2" t="s">
        <v>589</v>
      </c>
      <c r="BOU198" s="2" t="s">
        <v>570</v>
      </c>
      <c r="BOV198" s="2" t="s">
        <v>6649</v>
      </c>
      <c r="BOX198" s="2">
        <v>0.0</v>
      </c>
    </row>
    <row r="199" ht="14.25" customHeight="1">
      <c r="BOE199" s="2">
        <v>0.0</v>
      </c>
      <c r="BOF199" s="2" t="s">
        <v>5696</v>
      </c>
      <c r="BOG199" s="2" t="s">
        <v>5697</v>
      </c>
      <c r="BOI199" s="2">
        <v>0.0</v>
      </c>
      <c r="BOJ199" s="2" t="s">
        <v>6452</v>
      </c>
      <c r="BOR199" s="2" t="s">
        <v>6453</v>
      </c>
      <c r="BOS199" s="2" t="s">
        <v>445</v>
      </c>
      <c r="BOT199" s="2" t="s">
        <v>590</v>
      </c>
      <c r="BOU199" s="2" t="s">
        <v>570</v>
      </c>
      <c r="BOV199" s="2" t="s">
        <v>6650</v>
      </c>
      <c r="BOX199" s="2">
        <v>0.0</v>
      </c>
    </row>
    <row r="200" ht="14.25" customHeight="1">
      <c r="BOE200" s="2">
        <v>0.0</v>
      </c>
      <c r="BOF200" s="2" t="s">
        <v>5696</v>
      </c>
      <c r="BOG200" s="2" t="s">
        <v>5697</v>
      </c>
      <c r="BOI200" s="2">
        <v>1.0</v>
      </c>
      <c r="BOJ200" s="2" t="s">
        <v>6355</v>
      </c>
      <c r="BON200" s="2">
        <v>1.0</v>
      </c>
      <c r="BOR200" s="2" t="s">
        <v>6346</v>
      </c>
      <c r="BOS200" s="2" t="s">
        <v>373</v>
      </c>
      <c r="BOT200" s="2" t="s">
        <v>591</v>
      </c>
      <c r="BOU200" s="2" t="s">
        <v>553</v>
      </c>
      <c r="BOV200" s="2" t="s">
        <v>6651</v>
      </c>
      <c r="BOX200" s="2">
        <v>0.0</v>
      </c>
    </row>
    <row r="201" ht="14.25" customHeight="1">
      <c r="BOE201" s="2">
        <v>0.0</v>
      </c>
      <c r="BOF201" s="2" t="s">
        <v>5696</v>
      </c>
      <c r="BOG201" s="2" t="s">
        <v>5697</v>
      </c>
      <c r="BOI201" s="2">
        <v>0.0</v>
      </c>
      <c r="BOR201" s="2" t="s">
        <v>6484</v>
      </c>
      <c r="BOS201" s="2" t="s">
        <v>465</v>
      </c>
      <c r="BOT201" s="2" t="s">
        <v>592</v>
      </c>
      <c r="BOU201" s="2" t="s">
        <v>466</v>
      </c>
      <c r="BOV201" s="2" t="s">
        <v>6652</v>
      </c>
      <c r="BOX201" s="2">
        <v>0.0</v>
      </c>
    </row>
    <row r="202" ht="14.25" customHeight="1">
      <c r="BOE202" s="2">
        <v>0.0</v>
      </c>
      <c r="BOF202" s="2" t="s">
        <v>5696</v>
      </c>
      <c r="BOG202" s="2" t="s">
        <v>5697</v>
      </c>
      <c r="BOI202" s="2">
        <v>0.0</v>
      </c>
      <c r="BOJ202" s="2" t="s">
        <v>6483</v>
      </c>
      <c r="BOR202" s="2" t="s">
        <v>6484</v>
      </c>
      <c r="BOS202" s="2" t="s">
        <v>465</v>
      </c>
      <c r="BOT202" s="2" t="s">
        <v>593</v>
      </c>
      <c r="BOU202" s="2" t="s">
        <v>466</v>
      </c>
      <c r="BOV202" s="2" t="s">
        <v>6653</v>
      </c>
      <c r="BOX202" s="2">
        <v>0.0</v>
      </c>
    </row>
    <row r="203" ht="14.25" customHeight="1">
      <c r="BOE203" s="2">
        <v>0.0</v>
      </c>
      <c r="BOF203" s="2" t="s">
        <v>5696</v>
      </c>
      <c r="BOG203" s="2" t="s">
        <v>5697</v>
      </c>
      <c r="BOI203" s="2">
        <v>0.0</v>
      </c>
      <c r="BOJ203" s="2" t="s">
        <v>6452</v>
      </c>
      <c r="BOR203" s="2" t="s">
        <v>6453</v>
      </c>
      <c r="BOS203" s="2" t="s">
        <v>445</v>
      </c>
      <c r="BOT203" s="2" t="s">
        <v>594</v>
      </c>
      <c r="BOU203" s="2" t="s">
        <v>534</v>
      </c>
      <c r="BOV203" s="2" t="s">
        <v>6654</v>
      </c>
      <c r="BOX203" s="2">
        <v>0.0</v>
      </c>
    </row>
    <row r="204" ht="14.25" customHeight="1">
      <c r="BOE204" s="2">
        <v>0.0</v>
      </c>
      <c r="BOF204" s="2" t="s">
        <v>5696</v>
      </c>
      <c r="BOG204" s="2" t="s">
        <v>5697</v>
      </c>
      <c r="BOI204" s="2">
        <v>0.0</v>
      </c>
      <c r="BOJ204" s="2" t="s">
        <v>6483</v>
      </c>
      <c r="BOR204" s="2" t="s">
        <v>6484</v>
      </c>
      <c r="BOS204" s="2" t="s">
        <v>465</v>
      </c>
      <c r="BOT204" s="2" t="s">
        <v>595</v>
      </c>
      <c r="BOU204" s="2" t="s">
        <v>466</v>
      </c>
      <c r="BOV204" s="2" t="s">
        <v>6655</v>
      </c>
      <c r="BOX204" s="2">
        <v>0.0</v>
      </c>
    </row>
    <row r="205" ht="14.25" customHeight="1">
      <c r="CV205" s="2" t="s">
        <v>6656</v>
      </c>
      <c r="FM205" s="2" t="s">
        <v>6657</v>
      </c>
      <c r="KF205" s="2" t="s">
        <v>5691</v>
      </c>
      <c r="KG205" s="2" t="s">
        <v>5691</v>
      </c>
      <c r="MH205" s="2" t="s">
        <v>6658</v>
      </c>
      <c r="MO205" s="2">
        <v>590.0</v>
      </c>
      <c r="MP205" s="2" t="s">
        <v>6659</v>
      </c>
      <c r="MQ205" s="2">
        <v>472.0</v>
      </c>
      <c r="NK205" s="2" t="s">
        <v>5718</v>
      </c>
      <c r="OD205" s="2" t="s">
        <v>5707</v>
      </c>
      <c r="OI205" s="2" t="s">
        <v>5720</v>
      </c>
      <c r="OK205" s="2" t="s">
        <v>6660</v>
      </c>
      <c r="QN205" s="2" t="s">
        <v>6659</v>
      </c>
      <c r="VK205" s="2" t="s">
        <v>5691</v>
      </c>
      <c r="VL205" s="2" t="s">
        <v>5691</v>
      </c>
      <c r="XM205" s="2" t="s">
        <v>6661</v>
      </c>
      <c r="XT205" s="2">
        <v>590.0</v>
      </c>
      <c r="XU205" s="2" t="s">
        <v>6662</v>
      </c>
      <c r="XV205" s="2">
        <v>472.0</v>
      </c>
      <c r="YP205" s="2" t="s">
        <v>5718</v>
      </c>
      <c r="ZI205" s="2" t="s">
        <v>5707</v>
      </c>
      <c r="ZN205" s="2" t="s">
        <v>5720</v>
      </c>
      <c r="ZP205" s="2" t="s">
        <v>6660</v>
      </c>
      <c r="ABS205" s="2" t="s">
        <v>6662</v>
      </c>
      <c r="AGP205" s="2" t="s">
        <v>5691</v>
      </c>
      <c r="AGQ205" s="2" t="s">
        <v>5691</v>
      </c>
      <c r="AIR205" s="2" t="s">
        <v>6663</v>
      </c>
      <c r="AIY205" s="2">
        <v>590.0</v>
      </c>
      <c r="AIZ205" s="2" t="s">
        <v>6664</v>
      </c>
      <c r="AJA205" s="2">
        <v>472.0</v>
      </c>
      <c r="AJU205" s="2" t="s">
        <v>5718</v>
      </c>
      <c r="AKN205" s="2" t="s">
        <v>5707</v>
      </c>
      <c r="AKS205" s="2" t="s">
        <v>5720</v>
      </c>
      <c r="AKU205" s="2" t="s">
        <v>6660</v>
      </c>
      <c r="AMX205" s="2" t="s">
        <v>6664</v>
      </c>
      <c r="ARU205" s="2" t="s">
        <v>5691</v>
      </c>
      <c r="ARV205" s="2" t="s">
        <v>5691</v>
      </c>
      <c r="ATW205" s="2" t="s">
        <v>6665</v>
      </c>
      <c r="AUD205" s="2">
        <v>590.0</v>
      </c>
      <c r="AUE205" s="2" t="s">
        <v>6666</v>
      </c>
      <c r="AUF205" s="2">
        <v>472.0</v>
      </c>
      <c r="AUZ205" s="2" t="s">
        <v>5718</v>
      </c>
      <c r="AVS205" s="2" t="s">
        <v>5707</v>
      </c>
      <c r="AVX205" s="2" t="s">
        <v>5720</v>
      </c>
      <c r="AVZ205" s="2" t="s">
        <v>6660</v>
      </c>
      <c r="AYC205" s="2" t="s">
        <v>6666</v>
      </c>
      <c r="BCZ205" s="2" t="s">
        <v>5691</v>
      </c>
      <c r="BDA205" s="2" t="s">
        <v>5691</v>
      </c>
      <c r="BFB205" s="2" t="s">
        <v>6667</v>
      </c>
      <c r="BFI205" s="2">
        <v>590.0</v>
      </c>
      <c r="BFJ205" s="2" t="s">
        <v>6668</v>
      </c>
      <c r="BFK205" s="2">
        <v>472.0</v>
      </c>
      <c r="BGE205" s="2" t="s">
        <v>5718</v>
      </c>
      <c r="BGX205" s="2" t="s">
        <v>5707</v>
      </c>
      <c r="BHC205" s="2" t="s">
        <v>5720</v>
      </c>
      <c r="BHE205" s="2" t="s">
        <v>6660</v>
      </c>
      <c r="BJH205" s="2" t="s">
        <v>6668</v>
      </c>
      <c r="BOE205" s="2">
        <v>0.0</v>
      </c>
      <c r="BOF205" s="2" t="s">
        <v>5696</v>
      </c>
      <c r="BOG205" s="2" t="s">
        <v>5697</v>
      </c>
      <c r="BOI205" s="2">
        <v>1.0</v>
      </c>
      <c r="BOJ205" s="2" t="s">
        <v>6669</v>
      </c>
      <c r="BON205" s="2">
        <v>1.0</v>
      </c>
      <c r="BOR205" s="2" t="s">
        <v>6660</v>
      </c>
      <c r="BOS205" s="2" t="s">
        <v>597</v>
      </c>
      <c r="BOT205" s="2" t="s">
        <v>596</v>
      </c>
      <c r="BOU205" s="2" t="s">
        <v>598</v>
      </c>
      <c r="BOV205" s="2" t="s">
        <v>6670</v>
      </c>
      <c r="BOX205" s="2">
        <v>0.0</v>
      </c>
    </row>
    <row r="206" ht="14.25" customHeight="1">
      <c r="BOE206" s="2">
        <v>0.0</v>
      </c>
      <c r="BOF206" s="2" t="s">
        <v>5696</v>
      </c>
      <c r="BOG206" s="2" t="s">
        <v>5697</v>
      </c>
      <c r="BOI206" s="2">
        <v>0.0</v>
      </c>
      <c r="BOJ206" s="2" t="s">
        <v>6483</v>
      </c>
      <c r="BOR206" s="2" t="s">
        <v>6484</v>
      </c>
      <c r="BOS206" s="2" t="s">
        <v>465</v>
      </c>
      <c r="BOT206" s="2" t="s">
        <v>602</v>
      </c>
      <c r="BOU206" s="2" t="s">
        <v>466</v>
      </c>
      <c r="BOV206" s="2" t="s">
        <v>6671</v>
      </c>
      <c r="BOX206" s="2">
        <v>0.0</v>
      </c>
    </row>
    <row r="207" ht="14.25" customHeight="1">
      <c r="BOE207" s="2">
        <v>0.0</v>
      </c>
      <c r="BOF207" s="2" t="s">
        <v>5696</v>
      </c>
      <c r="BOG207" s="2" t="s">
        <v>5697</v>
      </c>
      <c r="BOI207" s="2">
        <v>0.0</v>
      </c>
      <c r="BOJ207" s="2" t="s">
        <v>6483</v>
      </c>
      <c r="BOR207" s="2" t="s">
        <v>6484</v>
      </c>
      <c r="BOS207" s="2" t="s">
        <v>465</v>
      </c>
      <c r="BOT207" s="2" t="s">
        <v>603</v>
      </c>
      <c r="BOU207" s="2" t="s">
        <v>466</v>
      </c>
      <c r="BOV207" s="2" t="s">
        <v>6672</v>
      </c>
      <c r="BOX207" s="2">
        <v>0.0</v>
      </c>
    </row>
    <row r="208" ht="14.25" customHeight="1">
      <c r="BOE208" s="2">
        <v>2.0</v>
      </c>
      <c r="BOF208" s="2" t="s">
        <v>5696</v>
      </c>
      <c r="BOG208" s="2" t="s">
        <v>5697</v>
      </c>
      <c r="BOI208" s="2">
        <v>0.0</v>
      </c>
      <c r="BOR208" s="2" t="s">
        <v>6673</v>
      </c>
      <c r="BOS208" s="2" t="s">
        <v>615</v>
      </c>
      <c r="BOT208" s="2" t="s">
        <v>614</v>
      </c>
      <c r="BOU208" s="2" t="s">
        <v>616</v>
      </c>
      <c r="BOV208" s="2" t="s">
        <v>6674</v>
      </c>
      <c r="BOX208" s="2">
        <v>0.0</v>
      </c>
    </row>
    <row r="209" ht="14.25" customHeight="1">
      <c r="A209" s="2" t="s">
        <v>5691</v>
      </c>
      <c r="B209" s="2" t="s">
        <v>5691</v>
      </c>
      <c r="C209" s="2" t="s">
        <v>6675</v>
      </c>
      <c r="BC209" s="2" t="s">
        <v>6676</v>
      </c>
      <c r="CY209" s="2" t="s">
        <v>5707</v>
      </c>
      <c r="DJ209" s="2">
        <v>504.0</v>
      </c>
      <c r="DK209" s="2" t="s">
        <v>607</v>
      </c>
      <c r="DL209" s="2">
        <v>640.0</v>
      </c>
      <c r="FI209" s="2" t="s">
        <v>607</v>
      </c>
      <c r="FM209" s="2" t="s">
        <v>6677</v>
      </c>
      <c r="BOE209" s="2">
        <v>0.0</v>
      </c>
      <c r="BOF209" s="2" t="s">
        <v>5696</v>
      </c>
      <c r="BOG209" s="2" t="s">
        <v>5697</v>
      </c>
      <c r="BOI209" s="2">
        <v>0.0</v>
      </c>
      <c r="BOJ209" s="2" t="s">
        <v>6678</v>
      </c>
      <c r="BOR209" s="2" t="s">
        <v>6679</v>
      </c>
      <c r="BOS209" s="2" t="s">
        <v>605</v>
      </c>
      <c r="BOT209" s="2" t="s">
        <v>604</v>
      </c>
      <c r="BOU209" s="2" t="s">
        <v>606</v>
      </c>
      <c r="BOV209" s="2" t="s">
        <v>6680</v>
      </c>
      <c r="BOX209" s="2">
        <v>0.0</v>
      </c>
    </row>
    <row r="210" ht="14.25" customHeight="1">
      <c r="A210" s="2" t="s">
        <v>5691</v>
      </c>
      <c r="B210" s="2" t="s">
        <v>5691</v>
      </c>
      <c r="C210" s="2" t="s">
        <v>6681</v>
      </c>
      <c r="BC210" s="2" t="s">
        <v>6682</v>
      </c>
      <c r="CY210" s="2" t="s">
        <v>5707</v>
      </c>
      <c r="DJ210" s="2">
        <v>798.0</v>
      </c>
      <c r="DK210" s="2" t="s">
        <v>612</v>
      </c>
      <c r="DL210" s="2">
        <v>526.0</v>
      </c>
      <c r="FI210" s="2" t="s">
        <v>612</v>
      </c>
      <c r="FM210" s="2" t="s">
        <v>6683</v>
      </c>
      <c r="BOE210" s="2">
        <v>5.0</v>
      </c>
      <c r="BOF210" s="2" t="s">
        <v>5696</v>
      </c>
      <c r="BOG210" s="2" t="s">
        <v>5697</v>
      </c>
      <c r="BOI210" s="2">
        <v>14.0</v>
      </c>
      <c r="BON210" s="2">
        <v>11.0</v>
      </c>
      <c r="BOQ210" s="2">
        <v>3.0</v>
      </c>
      <c r="BOR210" s="2" t="s">
        <v>6407</v>
      </c>
      <c r="BOS210" s="2" t="s">
        <v>441</v>
      </c>
      <c r="BOT210" s="2" t="s">
        <v>610</v>
      </c>
      <c r="BOU210" s="2" t="s">
        <v>611</v>
      </c>
      <c r="BOV210" s="2" t="s">
        <v>6684</v>
      </c>
      <c r="BOX210" s="2">
        <v>0.0</v>
      </c>
    </row>
    <row r="211" ht="14.25" customHeight="1">
      <c r="AL211" s="2" t="s">
        <v>6052</v>
      </c>
      <c r="FK211" s="2" t="s">
        <v>178</v>
      </c>
      <c r="BOE211" s="2">
        <v>0.0</v>
      </c>
      <c r="BOF211" s="2" t="s">
        <v>5696</v>
      </c>
      <c r="BOG211" s="2" t="s">
        <v>5697</v>
      </c>
      <c r="BOI211" s="2">
        <v>0.0</v>
      </c>
      <c r="BOR211" s="2" t="s">
        <v>6346</v>
      </c>
      <c r="BOS211" s="2" t="s">
        <v>373</v>
      </c>
      <c r="BOT211" s="2" t="s">
        <v>609</v>
      </c>
      <c r="BOU211" s="2" t="s">
        <v>553</v>
      </c>
      <c r="BOV211" s="2" t="s">
        <v>6685</v>
      </c>
      <c r="BOW211" s="2" t="s">
        <v>178</v>
      </c>
      <c r="BOX211" s="2">
        <v>0.0</v>
      </c>
    </row>
    <row r="212" ht="14.25" customHeight="1">
      <c r="A212" s="2" t="s">
        <v>5691</v>
      </c>
      <c r="B212" s="2" t="s">
        <v>5691</v>
      </c>
      <c r="C212" s="2" t="s">
        <v>6686</v>
      </c>
      <c r="BC212" s="2" t="s">
        <v>6687</v>
      </c>
      <c r="CY212" s="2" t="s">
        <v>5707</v>
      </c>
      <c r="DJ212" s="2">
        <v>526.0</v>
      </c>
      <c r="DK212" s="2" t="s">
        <v>621</v>
      </c>
      <c r="DL212" s="2">
        <v>526.0</v>
      </c>
      <c r="FI212" s="2" t="s">
        <v>621</v>
      </c>
      <c r="FM212" s="2" t="s">
        <v>6688</v>
      </c>
      <c r="BOE212" s="2">
        <v>0.0</v>
      </c>
      <c r="BOF212" s="2" t="s">
        <v>5696</v>
      </c>
      <c r="BOG212" s="2" t="s">
        <v>5697</v>
      </c>
      <c r="BOI212" s="2">
        <v>5.0</v>
      </c>
      <c r="BON212" s="2">
        <v>5.0</v>
      </c>
      <c r="BOR212" s="2" t="s">
        <v>6689</v>
      </c>
      <c r="BOS212" s="2" t="s">
        <v>619</v>
      </c>
      <c r="BOT212" s="2" t="s">
        <v>618</v>
      </c>
      <c r="BOU212" s="2" t="s">
        <v>620</v>
      </c>
      <c r="BOV212" s="2" t="s">
        <v>6690</v>
      </c>
      <c r="BOX212" s="2">
        <v>0.0</v>
      </c>
    </row>
    <row r="213" ht="14.25" customHeight="1">
      <c r="BOE213" s="2">
        <v>0.0</v>
      </c>
      <c r="BOF213" s="2" t="s">
        <v>5696</v>
      </c>
      <c r="BOG213" s="2" t="s">
        <v>5697</v>
      </c>
      <c r="BOI213" s="2">
        <v>1.0</v>
      </c>
      <c r="BON213" s="2">
        <v>1.0</v>
      </c>
      <c r="BOR213" s="2" t="s">
        <v>6484</v>
      </c>
      <c r="BOS213" s="2" t="s">
        <v>465</v>
      </c>
      <c r="BOT213" s="2" t="s">
        <v>622</v>
      </c>
      <c r="BOU213" s="2" t="s">
        <v>466</v>
      </c>
      <c r="BOV213" s="2" t="s">
        <v>6691</v>
      </c>
      <c r="BOX213" s="2">
        <v>0.0</v>
      </c>
    </row>
    <row r="214" ht="14.25" customHeight="1">
      <c r="BOE214" s="2">
        <v>0.0</v>
      </c>
      <c r="BOF214" s="2" t="s">
        <v>5696</v>
      </c>
      <c r="BOG214" s="2" t="s">
        <v>5697</v>
      </c>
      <c r="BOI214" s="2">
        <v>0.0</v>
      </c>
      <c r="BOJ214" s="2" t="s">
        <v>6452</v>
      </c>
      <c r="BOR214" s="2" t="s">
        <v>6453</v>
      </c>
      <c r="BOS214" s="2" t="s">
        <v>445</v>
      </c>
      <c r="BOT214" s="2" t="s">
        <v>623</v>
      </c>
      <c r="BOU214" s="2" t="s">
        <v>624</v>
      </c>
      <c r="BOV214" s="2" t="s">
        <v>6692</v>
      </c>
      <c r="BOX214" s="2">
        <v>0.0</v>
      </c>
    </row>
    <row r="215" ht="14.25" customHeight="1">
      <c r="BOE215" s="2">
        <v>0.0</v>
      </c>
      <c r="BOF215" s="2" t="s">
        <v>5696</v>
      </c>
      <c r="BOG215" s="2" t="s">
        <v>5697</v>
      </c>
      <c r="BOI215" s="2">
        <v>0.0</v>
      </c>
      <c r="BOJ215" s="2" t="s">
        <v>6483</v>
      </c>
      <c r="BOR215" s="2" t="s">
        <v>6484</v>
      </c>
      <c r="BOS215" s="2" t="s">
        <v>465</v>
      </c>
      <c r="BOT215" s="2" t="s">
        <v>625</v>
      </c>
      <c r="BOU215" s="2" t="s">
        <v>466</v>
      </c>
      <c r="BOV215" s="2" t="s">
        <v>6693</v>
      </c>
      <c r="BOX215" s="2">
        <v>0.0</v>
      </c>
    </row>
    <row r="216" ht="14.25" customHeight="1">
      <c r="BOE216" s="2">
        <v>1.0</v>
      </c>
      <c r="BOF216" s="2" t="s">
        <v>5696</v>
      </c>
      <c r="BOG216" s="2" t="s">
        <v>5697</v>
      </c>
      <c r="BOI216" s="2">
        <v>0.0</v>
      </c>
      <c r="BOJ216" s="2" t="s">
        <v>6452</v>
      </c>
      <c r="BOR216" s="2" t="s">
        <v>6453</v>
      </c>
      <c r="BOS216" s="2" t="s">
        <v>445</v>
      </c>
      <c r="BOT216" s="2" t="s">
        <v>631</v>
      </c>
      <c r="BOU216" s="2" t="s">
        <v>632</v>
      </c>
      <c r="BOV216" s="2" t="s">
        <v>6694</v>
      </c>
      <c r="BOX216" s="2">
        <v>0.0</v>
      </c>
    </row>
    <row r="217" ht="14.25" customHeight="1">
      <c r="BOE217" s="2">
        <v>1.0</v>
      </c>
      <c r="BOF217" s="2" t="s">
        <v>5696</v>
      </c>
      <c r="BOG217" s="2" t="s">
        <v>5697</v>
      </c>
      <c r="BOI217" s="2">
        <v>0.0</v>
      </c>
      <c r="BOJ217" s="2" t="s">
        <v>6452</v>
      </c>
      <c r="BOR217" s="2" t="s">
        <v>6453</v>
      </c>
      <c r="BOS217" s="2" t="s">
        <v>445</v>
      </c>
      <c r="BOT217" s="2" t="s">
        <v>633</v>
      </c>
      <c r="BOU217" s="2" t="s">
        <v>634</v>
      </c>
      <c r="BOV217" s="2" t="s">
        <v>6695</v>
      </c>
      <c r="BOX217" s="2">
        <v>0.0</v>
      </c>
    </row>
    <row r="218" ht="14.25" customHeight="1">
      <c r="BOE218" s="2">
        <v>1.0</v>
      </c>
      <c r="BOF218" s="2" t="s">
        <v>5696</v>
      </c>
      <c r="BOG218" s="2" t="s">
        <v>5697</v>
      </c>
      <c r="BOI218" s="2">
        <v>0.0</v>
      </c>
      <c r="BOJ218" s="2" t="s">
        <v>6452</v>
      </c>
      <c r="BOR218" s="2" t="s">
        <v>6453</v>
      </c>
      <c r="BOS218" s="2" t="s">
        <v>445</v>
      </c>
      <c r="BOT218" s="2" t="s">
        <v>627</v>
      </c>
      <c r="BOU218" s="2" t="s">
        <v>446</v>
      </c>
      <c r="BOV218" s="2" t="s">
        <v>6696</v>
      </c>
      <c r="BOX218" s="2">
        <v>0.0</v>
      </c>
    </row>
    <row r="219" ht="14.25" customHeight="1">
      <c r="BOE219" s="2">
        <v>1.0</v>
      </c>
      <c r="BOF219" s="2" t="s">
        <v>5696</v>
      </c>
      <c r="BOG219" s="2" t="s">
        <v>5697</v>
      </c>
      <c r="BOI219" s="2">
        <v>0.0</v>
      </c>
      <c r="BOR219" s="2" t="s">
        <v>6484</v>
      </c>
      <c r="BOS219" s="2" t="s">
        <v>465</v>
      </c>
      <c r="BOT219" s="2" t="s">
        <v>626</v>
      </c>
      <c r="BOU219" s="2" t="s">
        <v>466</v>
      </c>
      <c r="BOV219" s="2" t="s">
        <v>6697</v>
      </c>
      <c r="BOX219" s="2">
        <v>0.0</v>
      </c>
    </row>
    <row r="220" ht="14.25" customHeight="1">
      <c r="BOE220" s="2">
        <v>1.0</v>
      </c>
      <c r="BOF220" s="2" t="s">
        <v>5696</v>
      </c>
      <c r="BOG220" s="2" t="s">
        <v>5697</v>
      </c>
      <c r="BOI220" s="2">
        <v>0.0</v>
      </c>
      <c r="BOJ220" s="2" t="s">
        <v>6698</v>
      </c>
      <c r="BOR220" s="2" t="s">
        <v>5712</v>
      </c>
      <c r="BOS220" s="2" t="s">
        <v>97</v>
      </c>
      <c r="BOT220" s="2" t="s">
        <v>6699</v>
      </c>
      <c r="BOU220" s="2" t="s">
        <v>1599</v>
      </c>
      <c r="BOV220" s="2" t="s">
        <v>6700</v>
      </c>
      <c r="BOX220" s="2">
        <v>0.0</v>
      </c>
    </row>
    <row r="221" ht="14.25" customHeight="1">
      <c r="BOE221" s="2">
        <v>0.0</v>
      </c>
      <c r="BOF221" s="2" t="s">
        <v>5696</v>
      </c>
      <c r="BOG221" s="2" t="s">
        <v>5697</v>
      </c>
      <c r="BOI221" s="2">
        <v>0.0</v>
      </c>
      <c r="BOJ221" s="2" t="s">
        <v>6483</v>
      </c>
      <c r="BOR221" s="2" t="s">
        <v>6484</v>
      </c>
      <c r="BOS221" s="2" t="s">
        <v>465</v>
      </c>
      <c r="BOT221" s="2" t="s">
        <v>635</v>
      </c>
      <c r="BOU221" s="2" t="s">
        <v>466</v>
      </c>
      <c r="BOV221" s="2" t="s">
        <v>6701</v>
      </c>
      <c r="BOX221" s="2">
        <v>0.0</v>
      </c>
    </row>
    <row r="222" ht="14.25" customHeight="1">
      <c r="A222" s="2" t="s">
        <v>5691</v>
      </c>
      <c r="B222" s="2" t="s">
        <v>5691</v>
      </c>
      <c r="C222" s="2" t="s">
        <v>6702</v>
      </c>
      <c r="BC222" s="2" t="s">
        <v>6703</v>
      </c>
      <c r="CY222" s="2" t="s">
        <v>5707</v>
      </c>
      <c r="DJ222" s="2">
        <v>540.0</v>
      </c>
      <c r="DK222" s="2" t="s">
        <v>638</v>
      </c>
      <c r="DL222" s="2">
        <v>960.0</v>
      </c>
      <c r="FI222" s="2" t="s">
        <v>638</v>
      </c>
      <c r="FM222" s="2" t="s">
        <v>6704</v>
      </c>
      <c r="BOE222" s="2">
        <v>0.0</v>
      </c>
      <c r="BOF222" s="2" t="s">
        <v>5696</v>
      </c>
      <c r="BOG222" s="2" t="s">
        <v>5697</v>
      </c>
      <c r="BOI222" s="2">
        <v>1.0</v>
      </c>
      <c r="BON222" s="2">
        <v>1.0</v>
      </c>
      <c r="BOR222" s="2" t="s">
        <v>6705</v>
      </c>
      <c r="BOS222" s="2" t="s">
        <v>138</v>
      </c>
      <c r="BOT222" s="2" t="s">
        <v>636</v>
      </c>
      <c r="BOU222" s="2" t="s">
        <v>637</v>
      </c>
      <c r="BOV222" s="2" t="s">
        <v>6706</v>
      </c>
      <c r="BOX222" s="2">
        <v>0.0</v>
      </c>
    </row>
    <row r="223" ht="14.25" customHeight="1">
      <c r="CV223" s="2" t="s">
        <v>6707</v>
      </c>
      <c r="FM223" s="2" t="s">
        <v>6708</v>
      </c>
      <c r="KF223" s="2" t="s">
        <v>5691</v>
      </c>
      <c r="KG223" s="2" t="s">
        <v>5691</v>
      </c>
      <c r="MH223" s="2" t="s">
        <v>6709</v>
      </c>
      <c r="MO223" s="2">
        <v>454.0</v>
      </c>
      <c r="MP223" s="2" t="s">
        <v>6710</v>
      </c>
      <c r="MQ223" s="2">
        <v>590.0</v>
      </c>
      <c r="NK223" s="2" t="s">
        <v>5718</v>
      </c>
      <c r="OD223" s="2" t="s">
        <v>5707</v>
      </c>
      <c r="OI223" s="2" t="s">
        <v>5720</v>
      </c>
      <c r="OK223" s="2" t="s">
        <v>6711</v>
      </c>
      <c r="QN223" s="2" t="s">
        <v>6710</v>
      </c>
      <c r="VK223" s="2" t="s">
        <v>5691</v>
      </c>
      <c r="VL223" s="2" t="s">
        <v>5691</v>
      </c>
      <c r="XM223" s="2" t="s">
        <v>6712</v>
      </c>
      <c r="XT223" s="2">
        <v>295.0</v>
      </c>
      <c r="XU223" s="2" t="s">
        <v>6713</v>
      </c>
      <c r="XV223" s="2">
        <v>590.0</v>
      </c>
      <c r="YP223" s="2" t="s">
        <v>5718</v>
      </c>
      <c r="ZI223" s="2" t="s">
        <v>5707</v>
      </c>
      <c r="ZN223" s="2" t="s">
        <v>5720</v>
      </c>
      <c r="ZP223" s="2" t="s">
        <v>6711</v>
      </c>
      <c r="ABS223" s="2" t="s">
        <v>6713</v>
      </c>
      <c r="AGP223" s="2" t="s">
        <v>5691</v>
      </c>
      <c r="AGQ223" s="2" t="s">
        <v>5691</v>
      </c>
      <c r="AIR223" s="2" t="s">
        <v>6714</v>
      </c>
      <c r="AIY223" s="2">
        <v>295.0</v>
      </c>
      <c r="AIZ223" s="2" t="s">
        <v>6715</v>
      </c>
      <c r="AJA223" s="2">
        <v>590.0</v>
      </c>
      <c r="AJU223" s="2" t="s">
        <v>5718</v>
      </c>
      <c r="AKN223" s="2" t="s">
        <v>5707</v>
      </c>
      <c r="AKS223" s="2" t="s">
        <v>5720</v>
      </c>
      <c r="AKU223" s="2" t="s">
        <v>6711</v>
      </c>
      <c r="AMX223" s="2" t="s">
        <v>6715</v>
      </c>
      <c r="BOE223" s="2">
        <v>0.0</v>
      </c>
      <c r="BOF223" s="2" t="s">
        <v>5696</v>
      </c>
      <c r="BOG223" s="2" t="s">
        <v>5697</v>
      </c>
      <c r="BOI223" s="2">
        <v>0.0</v>
      </c>
      <c r="BOR223" s="2" t="s">
        <v>6711</v>
      </c>
      <c r="BOS223" s="2" t="s">
        <v>641</v>
      </c>
      <c r="BOT223" s="2" t="s">
        <v>640</v>
      </c>
      <c r="BOU223" s="2" t="s">
        <v>642</v>
      </c>
      <c r="BOV223" s="2" t="s">
        <v>6716</v>
      </c>
      <c r="BOX223" s="2">
        <v>0.0</v>
      </c>
    </row>
    <row r="224" ht="14.25" customHeight="1">
      <c r="BOE224" s="2">
        <v>0.0</v>
      </c>
      <c r="BOF224" s="2" t="s">
        <v>5696</v>
      </c>
      <c r="BOG224" s="2" t="s">
        <v>5697</v>
      </c>
      <c r="BOI224" s="2">
        <v>2.0</v>
      </c>
      <c r="BOJ224" s="2" t="s">
        <v>6717</v>
      </c>
      <c r="BON224" s="2">
        <v>2.0</v>
      </c>
      <c r="BOR224" s="2" t="s">
        <v>6718</v>
      </c>
      <c r="BOS224" s="2" t="s">
        <v>645</v>
      </c>
      <c r="BOT224" s="2" t="s">
        <v>644</v>
      </c>
      <c r="BOU224" s="2" t="s">
        <v>646</v>
      </c>
      <c r="BOV224" s="2" t="s">
        <v>6719</v>
      </c>
      <c r="BOX224" s="2">
        <v>0.0</v>
      </c>
    </row>
    <row r="225" ht="14.25" customHeight="1">
      <c r="AL225" s="2" t="s">
        <v>6052</v>
      </c>
      <c r="FK225" s="2" t="s">
        <v>178</v>
      </c>
      <c r="BOE225" s="2">
        <v>0.0</v>
      </c>
      <c r="BOF225" s="2" t="s">
        <v>5696</v>
      </c>
      <c r="BOG225" s="2" t="s">
        <v>5697</v>
      </c>
      <c r="BOI225" s="2">
        <v>0.0</v>
      </c>
      <c r="BOR225" s="2" t="s">
        <v>6346</v>
      </c>
      <c r="BOS225" s="2" t="s">
        <v>373</v>
      </c>
      <c r="BOT225" s="2" t="s">
        <v>647</v>
      </c>
      <c r="BOU225" s="2" t="s">
        <v>553</v>
      </c>
      <c r="BOV225" s="2" t="s">
        <v>6720</v>
      </c>
      <c r="BOW225" s="2" t="s">
        <v>178</v>
      </c>
      <c r="BOX225" s="2">
        <v>0.0</v>
      </c>
    </row>
    <row r="226" ht="14.25" customHeight="1">
      <c r="BOE226" s="2">
        <v>0.0</v>
      </c>
      <c r="BOF226" s="2" t="s">
        <v>5696</v>
      </c>
      <c r="BOG226" s="2" t="s">
        <v>5697</v>
      </c>
      <c r="BOI226" s="2">
        <v>0.0</v>
      </c>
      <c r="BOJ226" s="2" t="s">
        <v>6483</v>
      </c>
      <c r="BOR226" s="2" t="s">
        <v>6484</v>
      </c>
      <c r="BOS226" s="2" t="s">
        <v>465</v>
      </c>
      <c r="BOT226" s="2" t="s">
        <v>648</v>
      </c>
      <c r="BOU226" s="2" t="s">
        <v>466</v>
      </c>
      <c r="BOV226" s="2" t="s">
        <v>6721</v>
      </c>
      <c r="BOX226" s="2">
        <v>0.0</v>
      </c>
    </row>
    <row r="227" ht="14.25" customHeight="1">
      <c r="BOE227" s="2">
        <v>0.0</v>
      </c>
      <c r="BOF227" s="2" t="s">
        <v>5696</v>
      </c>
      <c r="BOG227" s="2" t="s">
        <v>5697</v>
      </c>
      <c r="BOI227" s="2">
        <v>0.0</v>
      </c>
      <c r="BOJ227" s="2" t="s">
        <v>6483</v>
      </c>
      <c r="BOR227" s="2" t="s">
        <v>6484</v>
      </c>
      <c r="BOS227" s="2" t="s">
        <v>465</v>
      </c>
      <c r="BOT227" s="2" t="s">
        <v>649</v>
      </c>
      <c r="BOU227" s="2" t="s">
        <v>466</v>
      </c>
      <c r="BOV227" s="2" t="s">
        <v>6722</v>
      </c>
      <c r="BOX227" s="2">
        <v>0.0</v>
      </c>
    </row>
    <row r="228" ht="14.25" customHeight="1">
      <c r="BOE228" s="2">
        <v>0.0</v>
      </c>
      <c r="BOF228" s="2" t="s">
        <v>5696</v>
      </c>
      <c r="BOG228" s="2" t="s">
        <v>5697</v>
      </c>
      <c r="BOI228" s="2">
        <v>0.0</v>
      </c>
      <c r="BOJ228" s="2" t="s">
        <v>6483</v>
      </c>
      <c r="BOR228" s="2" t="s">
        <v>6484</v>
      </c>
      <c r="BOS228" s="2" t="s">
        <v>465</v>
      </c>
      <c r="BOT228" s="2" t="s">
        <v>650</v>
      </c>
      <c r="BOU228" s="2" t="s">
        <v>466</v>
      </c>
      <c r="BOV228" s="2" t="s">
        <v>6723</v>
      </c>
      <c r="BOX228" s="2">
        <v>0.0</v>
      </c>
    </row>
    <row r="229" ht="14.25" customHeight="1">
      <c r="DW229" s="2" t="s">
        <v>653</v>
      </c>
      <c r="DZ229" s="2" t="s">
        <v>6724</v>
      </c>
      <c r="EA229" s="2" t="s">
        <v>6725</v>
      </c>
      <c r="EB229" s="2" t="s">
        <v>6726</v>
      </c>
      <c r="EC229" s="2" t="s">
        <v>6727</v>
      </c>
      <c r="ED229" s="2" t="s">
        <v>6728</v>
      </c>
      <c r="EH229" s="2" t="s">
        <v>6729</v>
      </c>
      <c r="EI229" s="2" t="s">
        <v>6730</v>
      </c>
      <c r="FE229" s="2" t="s">
        <v>6731</v>
      </c>
      <c r="FG229" s="2" t="s">
        <v>6732</v>
      </c>
      <c r="FK229" s="2" t="s">
        <v>653</v>
      </c>
      <c r="BOE229" s="2">
        <v>0.0</v>
      </c>
      <c r="BOF229" s="2" t="s">
        <v>5696</v>
      </c>
      <c r="BOG229" s="2" t="s">
        <v>5697</v>
      </c>
      <c r="BOI229" s="2">
        <v>0.0</v>
      </c>
      <c r="BOJ229" s="2" t="s">
        <v>6730</v>
      </c>
      <c r="BOR229" s="2" t="s">
        <v>6733</v>
      </c>
      <c r="BOS229" s="2" t="s">
        <v>652</v>
      </c>
      <c r="BOT229" s="2" t="s">
        <v>651</v>
      </c>
      <c r="BOU229" s="2" t="s">
        <v>654</v>
      </c>
      <c r="BOV229" s="2" t="s">
        <v>6734</v>
      </c>
      <c r="BOW229" s="2" t="s">
        <v>653</v>
      </c>
      <c r="BOX229" s="2">
        <v>0.0</v>
      </c>
    </row>
    <row r="230" ht="14.25" customHeight="1">
      <c r="BOE230" s="2">
        <v>0.0</v>
      </c>
      <c r="BOF230" s="2" t="s">
        <v>5696</v>
      </c>
      <c r="BOG230" s="2" t="s">
        <v>5697</v>
      </c>
      <c r="BOI230" s="2">
        <v>0.0</v>
      </c>
      <c r="BOR230" s="2" t="s">
        <v>6484</v>
      </c>
      <c r="BOS230" s="2" t="s">
        <v>465</v>
      </c>
      <c r="BOT230" s="2" t="s">
        <v>655</v>
      </c>
      <c r="BOU230" s="2" t="s">
        <v>466</v>
      </c>
      <c r="BOV230" s="2" t="s">
        <v>6735</v>
      </c>
      <c r="BOX230" s="2">
        <v>0.0</v>
      </c>
    </row>
    <row r="231" ht="14.25" customHeight="1">
      <c r="BOE231" s="2">
        <v>0.0</v>
      </c>
      <c r="BOF231" s="2" t="s">
        <v>5696</v>
      </c>
      <c r="BOG231" s="2" t="s">
        <v>5697</v>
      </c>
      <c r="BOI231" s="2">
        <v>0.0</v>
      </c>
      <c r="BOJ231" s="2" t="s">
        <v>6483</v>
      </c>
      <c r="BOR231" s="2" t="s">
        <v>6484</v>
      </c>
      <c r="BOS231" s="2" t="s">
        <v>465</v>
      </c>
      <c r="BOT231" s="2" t="s">
        <v>656</v>
      </c>
      <c r="BOU231" s="2" t="s">
        <v>466</v>
      </c>
      <c r="BOV231" s="2" t="s">
        <v>6736</v>
      </c>
      <c r="BOX231" s="2">
        <v>0.0</v>
      </c>
    </row>
    <row r="232" ht="14.25" customHeight="1">
      <c r="BOE232" s="2">
        <v>0.0</v>
      </c>
      <c r="BOF232" s="2" t="s">
        <v>5696</v>
      </c>
      <c r="BOG232" s="2" t="s">
        <v>5697</v>
      </c>
      <c r="BOI232" s="2">
        <v>0.0</v>
      </c>
      <c r="BOJ232" s="2" t="s">
        <v>6483</v>
      </c>
      <c r="BOR232" s="2" t="s">
        <v>6484</v>
      </c>
      <c r="BOS232" s="2" t="s">
        <v>465</v>
      </c>
      <c r="BOT232" s="2" t="s">
        <v>657</v>
      </c>
      <c r="BOU232" s="2" t="s">
        <v>466</v>
      </c>
      <c r="BOV232" s="2" t="s">
        <v>6737</v>
      </c>
      <c r="BOX232" s="2">
        <v>0.0</v>
      </c>
    </row>
    <row r="233" ht="14.25" customHeight="1">
      <c r="BOE233" s="2">
        <v>0.0</v>
      </c>
      <c r="BOF233" s="2" t="s">
        <v>5696</v>
      </c>
      <c r="BOG233" s="2" t="s">
        <v>5697</v>
      </c>
      <c r="BOI233" s="2">
        <v>0.0</v>
      </c>
      <c r="BOJ233" s="2" t="s">
        <v>6483</v>
      </c>
      <c r="BOR233" s="2" t="s">
        <v>6484</v>
      </c>
      <c r="BOS233" s="2" t="s">
        <v>465</v>
      </c>
      <c r="BOT233" s="2" t="s">
        <v>658</v>
      </c>
      <c r="BOU233" s="2" t="s">
        <v>466</v>
      </c>
      <c r="BOV233" s="2" t="s">
        <v>6738</v>
      </c>
      <c r="BOX233" s="2">
        <v>0.0</v>
      </c>
    </row>
    <row r="234" ht="14.25" customHeight="1">
      <c r="BOE234" s="2">
        <v>0.0</v>
      </c>
      <c r="BOF234" s="2" t="s">
        <v>5696</v>
      </c>
      <c r="BOG234" s="2" t="s">
        <v>5697</v>
      </c>
      <c r="BOI234" s="2">
        <v>0.0</v>
      </c>
      <c r="BOJ234" s="2" t="s">
        <v>6483</v>
      </c>
      <c r="BOR234" s="2" t="s">
        <v>6484</v>
      </c>
      <c r="BOS234" s="2" t="s">
        <v>465</v>
      </c>
      <c r="BOT234" s="2" t="s">
        <v>659</v>
      </c>
      <c r="BOU234" s="2" t="s">
        <v>466</v>
      </c>
      <c r="BOV234" s="2" t="s">
        <v>6739</v>
      </c>
      <c r="BOX234" s="2">
        <v>0.0</v>
      </c>
    </row>
    <row r="235" ht="14.25" customHeight="1">
      <c r="BOE235" s="2">
        <v>1.0</v>
      </c>
      <c r="BOF235" s="2" t="s">
        <v>5696</v>
      </c>
      <c r="BOG235" s="2" t="s">
        <v>5697</v>
      </c>
      <c r="BOI235" s="2">
        <v>0.0</v>
      </c>
      <c r="BOR235" s="2" t="s">
        <v>6740</v>
      </c>
      <c r="BOS235" s="2" t="s">
        <v>138</v>
      </c>
      <c r="BOT235" s="2" t="s">
        <v>660</v>
      </c>
      <c r="BOU235" s="2" t="s">
        <v>661</v>
      </c>
      <c r="BOV235" s="2" t="s">
        <v>6741</v>
      </c>
      <c r="BOX235" s="2">
        <v>0.0</v>
      </c>
    </row>
    <row r="236" ht="14.25" customHeight="1">
      <c r="BOE236" s="2">
        <v>0.0</v>
      </c>
      <c r="BOF236" s="2" t="s">
        <v>5696</v>
      </c>
      <c r="BOG236" s="2" t="s">
        <v>5697</v>
      </c>
      <c r="BOI236" s="2">
        <v>0.0</v>
      </c>
      <c r="BOJ236" s="2" t="s">
        <v>6483</v>
      </c>
      <c r="BOR236" s="2" t="s">
        <v>6484</v>
      </c>
      <c r="BOS236" s="2" t="s">
        <v>465</v>
      </c>
      <c r="BOT236" s="2" t="s">
        <v>663</v>
      </c>
      <c r="BOU236" s="2" t="s">
        <v>466</v>
      </c>
      <c r="BOV236" s="2" t="s">
        <v>6742</v>
      </c>
      <c r="BOX236" s="2">
        <v>0.0</v>
      </c>
    </row>
    <row r="237" ht="14.25" customHeight="1">
      <c r="BOE237" s="2">
        <v>0.0</v>
      </c>
      <c r="BOF237" s="2" t="s">
        <v>5696</v>
      </c>
      <c r="BOG237" s="2" t="s">
        <v>5697</v>
      </c>
      <c r="BOI237" s="2">
        <v>0.0</v>
      </c>
      <c r="BOJ237" s="2" t="s">
        <v>6483</v>
      </c>
      <c r="BOR237" s="2" t="s">
        <v>6484</v>
      </c>
      <c r="BOS237" s="2" t="s">
        <v>465</v>
      </c>
      <c r="BOT237" s="2" t="s">
        <v>664</v>
      </c>
      <c r="BOU237" s="2" t="s">
        <v>466</v>
      </c>
      <c r="BOV237" s="2" t="s">
        <v>6743</v>
      </c>
      <c r="BOX237" s="2">
        <v>0.0</v>
      </c>
    </row>
    <row r="238" ht="14.25" customHeight="1">
      <c r="BOE238" s="2">
        <v>0.0</v>
      </c>
      <c r="BOF238" s="2" t="s">
        <v>5696</v>
      </c>
      <c r="BOG238" s="2" t="s">
        <v>5697</v>
      </c>
      <c r="BOI238" s="2">
        <v>0.0</v>
      </c>
      <c r="BOJ238" s="2" t="s">
        <v>6483</v>
      </c>
      <c r="BOR238" s="2" t="s">
        <v>6484</v>
      </c>
      <c r="BOS238" s="2" t="s">
        <v>465</v>
      </c>
      <c r="BOT238" s="2" t="s">
        <v>665</v>
      </c>
      <c r="BOU238" s="2" t="s">
        <v>466</v>
      </c>
      <c r="BOV238" s="2" t="s">
        <v>6744</v>
      </c>
      <c r="BOX238" s="2">
        <v>0.0</v>
      </c>
    </row>
    <row r="239" ht="14.25" customHeight="1">
      <c r="BOE239" s="2">
        <v>0.0</v>
      </c>
      <c r="BOF239" s="2" t="s">
        <v>5696</v>
      </c>
      <c r="BOG239" s="2" t="s">
        <v>5697</v>
      </c>
      <c r="BOI239" s="2">
        <v>0.0</v>
      </c>
      <c r="BOR239" s="2" t="s">
        <v>6484</v>
      </c>
      <c r="BOS239" s="2" t="s">
        <v>465</v>
      </c>
      <c r="BOT239" s="2" t="s">
        <v>666</v>
      </c>
      <c r="BOU239" s="2" t="s">
        <v>466</v>
      </c>
      <c r="BOV239" s="2" t="s">
        <v>6745</v>
      </c>
      <c r="BOX239" s="2">
        <v>0.0</v>
      </c>
    </row>
    <row r="240" ht="14.25" customHeight="1">
      <c r="BOE240" s="2">
        <v>0.0</v>
      </c>
      <c r="BOF240" s="2" t="s">
        <v>5696</v>
      </c>
      <c r="BOG240" s="2" t="s">
        <v>5697</v>
      </c>
      <c r="BOI240" s="2">
        <v>0.0</v>
      </c>
      <c r="BOJ240" s="2" t="s">
        <v>6483</v>
      </c>
      <c r="BOR240" s="2" t="s">
        <v>6484</v>
      </c>
      <c r="BOS240" s="2" t="s">
        <v>465</v>
      </c>
      <c r="BOT240" s="2" t="s">
        <v>667</v>
      </c>
      <c r="BOU240" s="2" t="s">
        <v>466</v>
      </c>
      <c r="BOV240" s="2" t="s">
        <v>6746</v>
      </c>
      <c r="BOX240" s="2">
        <v>0.0</v>
      </c>
    </row>
    <row r="241" ht="14.25" customHeight="1">
      <c r="BOE241" s="2">
        <v>0.0</v>
      </c>
      <c r="BOF241" s="2" t="s">
        <v>5696</v>
      </c>
      <c r="BOG241" s="2" t="s">
        <v>5697</v>
      </c>
      <c r="BOI241" s="2">
        <v>0.0</v>
      </c>
      <c r="BOR241" s="2" t="s">
        <v>6484</v>
      </c>
      <c r="BOS241" s="2" t="s">
        <v>465</v>
      </c>
      <c r="BOT241" s="2" t="s">
        <v>668</v>
      </c>
      <c r="BOU241" s="2" t="s">
        <v>466</v>
      </c>
      <c r="BOV241" s="2" t="s">
        <v>6747</v>
      </c>
      <c r="BOX241" s="2">
        <v>0.0</v>
      </c>
    </row>
    <row r="242" ht="14.25" customHeight="1">
      <c r="BOE242" s="2">
        <v>0.0</v>
      </c>
      <c r="BOF242" s="2" t="s">
        <v>5696</v>
      </c>
      <c r="BOG242" s="2" t="s">
        <v>5697</v>
      </c>
      <c r="BOI242" s="2">
        <v>0.0</v>
      </c>
      <c r="BOJ242" s="2" t="s">
        <v>6483</v>
      </c>
      <c r="BOR242" s="2" t="s">
        <v>6484</v>
      </c>
      <c r="BOS242" s="2" t="s">
        <v>465</v>
      </c>
      <c r="BOT242" s="2" t="s">
        <v>669</v>
      </c>
      <c r="BOU242" s="2" t="s">
        <v>466</v>
      </c>
      <c r="BOV242" s="2" t="s">
        <v>6748</v>
      </c>
      <c r="BOX242" s="2">
        <v>0.0</v>
      </c>
    </row>
    <row r="243" ht="14.25" customHeight="1">
      <c r="CV243" s="2" t="s">
        <v>6749</v>
      </c>
      <c r="FM243" s="2" t="s">
        <v>6750</v>
      </c>
      <c r="KF243" s="2" t="s">
        <v>5691</v>
      </c>
      <c r="KG243" s="2" t="s">
        <v>5691</v>
      </c>
      <c r="MH243" s="2" t="s">
        <v>6751</v>
      </c>
      <c r="MO243" s="2">
        <v>590.0</v>
      </c>
      <c r="MP243" s="2" t="s">
        <v>6752</v>
      </c>
      <c r="MQ243" s="2">
        <v>590.0</v>
      </c>
      <c r="NK243" s="2" t="s">
        <v>5718</v>
      </c>
      <c r="OD243" s="2" t="s">
        <v>5707</v>
      </c>
      <c r="OI243" s="2" t="s">
        <v>5720</v>
      </c>
      <c r="OK243" s="2" t="s">
        <v>6733</v>
      </c>
      <c r="QN243" s="2" t="s">
        <v>6752</v>
      </c>
      <c r="VK243" s="2" t="s">
        <v>5691</v>
      </c>
      <c r="VL243" s="2" t="s">
        <v>5691</v>
      </c>
      <c r="XM243" s="2" t="s">
        <v>6753</v>
      </c>
      <c r="XT243" s="2">
        <v>590.0</v>
      </c>
      <c r="XU243" s="2" t="s">
        <v>6754</v>
      </c>
      <c r="XV243" s="2">
        <v>590.0</v>
      </c>
      <c r="YP243" s="2" t="s">
        <v>5718</v>
      </c>
      <c r="ZI243" s="2" t="s">
        <v>5707</v>
      </c>
      <c r="ZN243" s="2" t="s">
        <v>5720</v>
      </c>
      <c r="ZP243" s="2" t="s">
        <v>6733</v>
      </c>
      <c r="ABS243" s="2" t="s">
        <v>6754</v>
      </c>
      <c r="AGP243" s="2" t="s">
        <v>5691</v>
      </c>
      <c r="AGQ243" s="2" t="s">
        <v>5691</v>
      </c>
      <c r="AIR243" s="2" t="s">
        <v>6755</v>
      </c>
      <c r="AIY243" s="2">
        <v>590.0</v>
      </c>
      <c r="AIZ243" s="2" t="s">
        <v>6756</v>
      </c>
      <c r="AJA243" s="2">
        <v>590.0</v>
      </c>
      <c r="AJU243" s="2" t="s">
        <v>5718</v>
      </c>
      <c r="AKN243" s="2" t="s">
        <v>5707</v>
      </c>
      <c r="AKS243" s="2" t="s">
        <v>5720</v>
      </c>
      <c r="AKU243" s="2" t="s">
        <v>6733</v>
      </c>
      <c r="AMX243" s="2" t="s">
        <v>6756</v>
      </c>
      <c r="BOE243" s="2">
        <v>0.0</v>
      </c>
      <c r="BOF243" s="2" t="s">
        <v>5696</v>
      </c>
      <c r="BOG243" s="2" t="s">
        <v>5697</v>
      </c>
      <c r="BOI243" s="2">
        <v>0.0</v>
      </c>
      <c r="BOR243" s="2" t="s">
        <v>6733</v>
      </c>
      <c r="BOS243" s="2" t="s">
        <v>652</v>
      </c>
      <c r="BOT243" s="2" t="s">
        <v>670</v>
      </c>
      <c r="BOU243" s="2" t="s">
        <v>671</v>
      </c>
      <c r="BOV243" s="2" t="s">
        <v>6757</v>
      </c>
      <c r="BOX243" s="2">
        <v>0.0</v>
      </c>
    </row>
    <row r="244" ht="14.25" customHeight="1">
      <c r="BOE244" s="2">
        <v>0.0</v>
      </c>
      <c r="BOF244" s="2" t="s">
        <v>5696</v>
      </c>
      <c r="BOG244" s="2" t="s">
        <v>5697</v>
      </c>
      <c r="BOI244" s="2">
        <v>0.0</v>
      </c>
      <c r="BOR244" s="2" t="s">
        <v>6484</v>
      </c>
      <c r="BOS244" s="2" t="s">
        <v>465</v>
      </c>
      <c r="BOT244" s="2" t="s">
        <v>672</v>
      </c>
      <c r="BOU244" s="2" t="s">
        <v>466</v>
      </c>
      <c r="BOV244" s="2" t="s">
        <v>6758</v>
      </c>
      <c r="BOX244" s="2">
        <v>0.0</v>
      </c>
    </row>
    <row r="245" ht="14.25" customHeight="1">
      <c r="BOE245" s="2">
        <v>0.0</v>
      </c>
      <c r="BOF245" s="2" t="s">
        <v>5696</v>
      </c>
      <c r="BOG245" s="2" t="s">
        <v>5697</v>
      </c>
      <c r="BOI245" s="2">
        <v>0.0</v>
      </c>
      <c r="BOJ245" s="2" t="s">
        <v>6483</v>
      </c>
      <c r="BOR245" s="2" t="s">
        <v>6484</v>
      </c>
      <c r="BOS245" s="2" t="s">
        <v>465</v>
      </c>
      <c r="BOT245" s="2" t="s">
        <v>673</v>
      </c>
      <c r="BOU245" s="2" t="s">
        <v>466</v>
      </c>
      <c r="BOV245" s="2" t="s">
        <v>6759</v>
      </c>
      <c r="BOX245" s="2">
        <v>0.0</v>
      </c>
    </row>
    <row r="246" ht="14.25" customHeight="1">
      <c r="BOE246" s="2">
        <v>0.0</v>
      </c>
      <c r="BOF246" s="2" t="s">
        <v>5696</v>
      </c>
      <c r="BOG246" s="2" t="s">
        <v>5697</v>
      </c>
      <c r="BOI246" s="2">
        <v>0.0</v>
      </c>
      <c r="BOJ246" s="2" t="s">
        <v>6483</v>
      </c>
      <c r="BOR246" s="2" t="s">
        <v>6484</v>
      </c>
      <c r="BOS246" s="2" t="s">
        <v>465</v>
      </c>
      <c r="BOT246" s="2" t="s">
        <v>674</v>
      </c>
      <c r="BOU246" s="2" t="s">
        <v>466</v>
      </c>
      <c r="BOV246" s="2" t="s">
        <v>6760</v>
      </c>
      <c r="BOX246" s="2">
        <v>0.0</v>
      </c>
    </row>
    <row r="247" ht="14.25" customHeight="1">
      <c r="BOE247" s="2">
        <v>0.0</v>
      </c>
      <c r="BOF247" s="2" t="s">
        <v>5696</v>
      </c>
      <c r="BOG247" s="2" t="s">
        <v>5697</v>
      </c>
      <c r="BOI247" s="2">
        <v>0.0</v>
      </c>
      <c r="BOR247" s="2" t="s">
        <v>6484</v>
      </c>
      <c r="BOS247" s="2" t="s">
        <v>465</v>
      </c>
      <c r="BOT247" s="2" t="s">
        <v>675</v>
      </c>
      <c r="BOU247" s="2" t="s">
        <v>466</v>
      </c>
      <c r="BOV247" s="2" t="s">
        <v>6761</v>
      </c>
      <c r="BOX247" s="2">
        <v>0.0</v>
      </c>
    </row>
    <row r="248" ht="14.25" customHeight="1">
      <c r="BOE248" s="2">
        <v>0.0</v>
      </c>
      <c r="BOF248" s="2" t="s">
        <v>5696</v>
      </c>
      <c r="BOG248" s="2" t="s">
        <v>5697</v>
      </c>
      <c r="BOI248" s="2">
        <v>0.0</v>
      </c>
      <c r="BOJ248" s="2" t="s">
        <v>6483</v>
      </c>
      <c r="BOR248" s="2" t="s">
        <v>6484</v>
      </c>
      <c r="BOS248" s="2" t="s">
        <v>465</v>
      </c>
      <c r="BOT248" s="2" t="s">
        <v>676</v>
      </c>
      <c r="BOU248" s="2" t="s">
        <v>466</v>
      </c>
      <c r="BOV248" s="2" t="s">
        <v>6762</v>
      </c>
      <c r="BOX248" s="2">
        <v>0.0</v>
      </c>
    </row>
    <row r="249" ht="14.25" customHeight="1">
      <c r="BOE249" s="2">
        <v>0.0</v>
      </c>
      <c r="BOF249" s="2" t="s">
        <v>5696</v>
      </c>
      <c r="BOG249" s="2" t="s">
        <v>5697</v>
      </c>
      <c r="BOI249" s="2">
        <v>0.0</v>
      </c>
      <c r="BOJ249" s="2" t="s">
        <v>6763</v>
      </c>
      <c r="BOR249" s="2" t="s">
        <v>6764</v>
      </c>
      <c r="BOS249" s="2" t="s">
        <v>678</v>
      </c>
      <c r="BOT249" s="2" t="s">
        <v>677</v>
      </c>
      <c r="BOU249" s="2" t="s">
        <v>679</v>
      </c>
      <c r="BOV249" s="2" t="s">
        <v>6765</v>
      </c>
      <c r="BOX249" s="2">
        <v>0.0</v>
      </c>
    </row>
    <row r="250" ht="14.25" customHeight="1">
      <c r="BOE250" s="2">
        <v>0.0</v>
      </c>
      <c r="BOF250" s="2" t="s">
        <v>5696</v>
      </c>
      <c r="BOG250" s="2" t="s">
        <v>5697</v>
      </c>
      <c r="BOI250" s="2">
        <v>0.0</v>
      </c>
      <c r="BOR250" s="2" t="s">
        <v>6484</v>
      </c>
      <c r="BOS250" s="2" t="s">
        <v>465</v>
      </c>
      <c r="BOT250" s="2" t="s">
        <v>680</v>
      </c>
      <c r="BOU250" s="2" t="s">
        <v>466</v>
      </c>
      <c r="BOV250" s="2" t="s">
        <v>6766</v>
      </c>
      <c r="BOX250" s="2">
        <v>0.0</v>
      </c>
    </row>
    <row r="251" ht="14.25" customHeight="1">
      <c r="BOE251" s="2">
        <v>0.0</v>
      </c>
      <c r="BOF251" s="2" t="s">
        <v>5696</v>
      </c>
      <c r="BOG251" s="2" t="s">
        <v>5697</v>
      </c>
      <c r="BOI251" s="2">
        <v>0.0</v>
      </c>
      <c r="BOJ251" s="2" t="s">
        <v>6483</v>
      </c>
      <c r="BOR251" s="2" t="s">
        <v>6484</v>
      </c>
      <c r="BOS251" s="2" t="s">
        <v>465</v>
      </c>
      <c r="BOT251" s="2" t="s">
        <v>681</v>
      </c>
      <c r="BOU251" s="2" t="s">
        <v>466</v>
      </c>
      <c r="BOV251" s="2" t="s">
        <v>6767</v>
      </c>
      <c r="BOX251" s="2">
        <v>0.0</v>
      </c>
    </row>
    <row r="252" ht="14.25" customHeight="1">
      <c r="BOE252" s="2">
        <v>0.0</v>
      </c>
      <c r="BOF252" s="2" t="s">
        <v>5696</v>
      </c>
      <c r="BOG252" s="2" t="s">
        <v>5697</v>
      </c>
      <c r="BOI252" s="2">
        <v>0.0</v>
      </c>
      <c r="BOJ252" s="2" t="s">
        <v>6483</v>
      </c>
      <c r="BOR252" s="2" t="s">
        <v>6484</v>
      </c>
      <c r="BOS252" s="2" t="s">
        <v>465</v>
      </c>
      <c r="BOT252" s="2" t="s">
        <v>682</v>
      </c>
      <c r="BOU252" s="2" t="s">
        <v>466</v>
      </c>
      <c r="BOV252" s="2" t="s">
        <v>6768</v>
      </c>
      <c r="BOX252" s="2">
        <v>0.0</v>
      </c>
    </row>
    <row r="253" ht="14.25" customHeight="1">
      <c r="BOE253" s="2">
        <v>0.0</v>
      </c>
      <c r="BOF253" s="2" t="s">
        <v>5696</v>
      </c>
      <c r="BOG253" s="2" t="s">
        <v>5697</v>
      </c>
      <c r="BOI253" s="2">
        <v>0.0</v>
      </c>
      <c r="BOR253" s="2" t="s">
        <v>6484</v>
      </c>
      <c r="BOS253" s="2" t="s">
        <v>465</v>
      </c>
      <c r="BOT253" s="2" t="s">
        <v>683</v>
      </c>
      <c r="BOU253" s="2" t="s">
        <v>466</v>
      </c>
      <c r="BOV253" s="2" t="s">
        <v>6769</v>
      </c>
      <c r="BOX253" s="2">
        <v>0.0</v>
      </c>
    </row>
    <row r="254" ht="14.25" customHeight="1">
      <c r="BOE254" s="2">
        <v>0.0</v>
      </c>
      <c r="BOF254" s="2" t="s">
        <v>5696</v>
      </c>
      <c r="BOG254" s="2" t="s">
        <v>5697</v>
      </c>
      <c r="BOI254" s="2">
        <v>0.0</v>
      </c>
      <c r="BOJ254" s="2" t="s">
        <v>6483</v>
      </c>
      <c r="BOR254" s="2" t="s">
        <v>6484</v>
      </c>
      <c r="BOS254" s="2" t="s">
        <v>465</v>
      </c>
      <c r="BOT254" s="2" t="s">
        <v>684</v>
      </c>
      <c r="BOU254" s="2" t="s">
        <v>466</v>
      </c>
      <c r="BOV254" s="2" t="s">
        <v>6770</v>
      </c>
      <c r="BOX254" s="2">
        <v>0.0</v>
      </c>
    </row>
    <row r="255" ht="14.25" customHeight="1">
      <c r="BOE255" s="2">
        <v>0.0</v>
      </c>
      <c r="BOF255" s="2" t="s">
        <v>5696</v>
      </c>
      <c r="BOG255" s="2" t="s">
        <v>5697</v>
      </c>
      <c r="BOI255" s="2">
        <v>0.0</v>
      </c>
      <c r="BOJ255" s="2" t="s">
        <v>6483</v>
      </c>
      <c r="BOR255" s="2" t="s">
        <v>6484</v>
      </c>
      <c r="BOS255" s="2" t="s">
        <v>465</v>
      </c>
      <c r="BOT255" s="2" t="s">
        <v>685</v>
      </c>
      <c r="BOU255" s="2" t="s">
        <v>466</v>
      </c>
      <c r="BOV255" s="2" t="s">
        <v>6771</v>
      </c>
      <c r="BOX255" s="2">
        <v>0.0</v>
      </c>
    </row>
    <row r="256" ht="14.25" customHeight="1">
      <c r="BOE256" s="2">
        <v>0.0</v>
      </c>
      <c r="BOF256" s="2" t="s">
        <v>5696</v>
      </c>
      <c r="BOG256" s="2" t="s">
        <v>5697</v>
      </c>
      <c r="BOI256" s="2">
        <v>0.0</v>
      </c>
      <c r="BOJ256" s="2" t="s">
        <v>6483</v>
      </c>
      <c r="BOR256" s="2" t="s">
        <v>6484</v>
      </c>
      <c r="BOS256" s="2" t="s">
        <v>465</v>
      </c>
      <c r="BOT256" s="2" t="s">
        <v>686</v>
      </c>
      <c r="BOU256" s="2" t="s">
        <v>466</v>
      </c>
      <c r="BOV256" s="2" t="s">
        <v>6772</v>
      </c>
      <c r="BOX256" s="2">
        <v>0.0</v>
      </c>
    </row>
    <row r="257" ht="14.25" customHeight="1">
      <c r="BOE257" s="2">
        <v>0.0</v>
      </c>
      <c r="BOF257" s="2" t="s">
        <v>5696</v>
      </c>
      <c r="BOG257" s="2" t="s">
        <v>5697</v>
      </c>
      <c r="BOI257" s="2">
        <v>0.0</v>
      </c>
      <c r="BOJ257" s="2" t="s">
        <v>6483</v>
      </c>
      <c r="BOR257" s="2" t="s">
        <v>6484</v>
      </c>
      <c r="BOS257" s="2" t="s">
        <v>465</v>
      </c>
      <c r="BOT257" s="2" t="s">
        <v>687</v>
      </c>
      <c r="BOU257" s="2" t="s">
        <v>466</v>
      </c>
      <c r="BOV257" s="2" t="s">
        <v>6773</v>
      </c>
      <c r="BOX257" s="2">
        <v>0.0</v>
      </c>
    </row>
    <row r="258" ht="14.25" customHeight="1">
      <c r="BOE258" s="2">
        <v>0.0</v>
      </c>
      <c r="BOF258" s="2" t="s">
        <v>5696</v>
      </c>
      <c r="BOG258" s="2" t="s">
        <v>5697</v>
      </c>
      <c r="BOI258" s="2">
        <v>0.0</v>
      </c>
      <c r="BOR258" s="2" t="s">
        <v>6484</v>
      </c>
      <c r="BOS258" s="2" t="s">
        <v>465</v>
      </c>
      <c r="BOT258" s="2" t="s">
        <v>688</v>
      </c>
      <c r="BOU258" s="2" t="s">
        <v>466</v>
      </c>
      <c r="BOV258" s="2" t="s">
        <v>6774</v>
      </c>
      <c r="BOX258" s="2">
        <v>0.0</v>
      </c>
    </row>
    <row r="259" ht="14.25" customHeight="1">
      <c r="CV259" s="2" t="s">
        <v>6775</v>
      </c>
      <c r="FM259" s="2" t="s">
        <v>6776</v>
      </c>
      <c r="KF259" s="2" t="s">
        <v>5691</v>
      </c>
      <c r="KG259" s="2" t="s">
        <v>5691</v>
      </c>
      <c r="MH259" s="2" t="s">
        <v>6777</v>
      </c>
      <c r="MO259" s="2">
        <v>590.0</v>
      </c>
      <c r="MP259" s="2" t="s">
        <v>6778</v>
      </c>
      <c r="MQ259" s="2">
        <v>590.0</v>
      </c>
      <c r="NK259" s="2" t="s">
        <v>5718</v>
      </c>
      <c r="OD259" s="2" t="s">
        <v>5707</v>
      </c>
      <c r="OI259" s="2" t="s">
        <v>5720</v>
      </c>
      <c r="OK259" s="2" t="s">
        <v>6622</v>
      </c>
      <c r="QN259" s="2" t="s">
        <v>6778</v>
      </c>
      <c r="VK259" s="2" t="s">
        <v>5691</v>
      </c>
      <c r="VL259" s="2" t="s">
        <v>5691</v>
      </c>
      <c r="XM259" s="2" t="s">
        <v>6779</v>
      </c>
      <c r="XT259" s="2">
        <v>590.0</v>
      </c>
      <c r="XU259" s="2" t="s">
        <v>6780</v>
      </c>
      <c r="XV259" s="2">
        <v>590.0</v>
      </c>
      <c r="YP259" s="2" t="s">
        <v>5718</v>
      </c>
      <c r="ZI259" s="2" t="s">
        <v>5707</v>
      </c>
      <c r="ZN259" s="2" t="s">
        <v>5720</v>
      </c>
      <c r="ZP259" s="2" t="s">
        <v>6622</v>
      </c>
      <c r="ABS259" s="2" t="s">
        <v>6780</v>
      </c>
      <c r="AGP259" s="2" t="s">
        <v>5691</v>
      </c>
      <c r="AGQ259" s="2" t="s">
        <v>5691</v>
      </c>
      <c r="AIR259" s="2" t="s">
        <v>6781</v>
      </c>
      <c r="AIY259" s="2">
        <v>590.0</v>
      </c>
      <c r="AIZ259" s="2" t="s">
        <v>6782</v>
      </c>
      <c r="AJA259" s="2">
        <v>590.0</v>
      </c>
      <c r="AJU259" s="2" t="s">
        <v>5718</v>
      </c>
      <c r="AKN259" s="2" t="s">
        <v>5707</v>
      </c>
      <c r="AKS259" s="2" t="s">
        <v>5720</v>
      </c>
      <c r="AKU259" s="2" t="s">
        <v>6622</v>
      </c>
      <c r="AMX259" s="2" t="s">
        <v>6782</v>
      </c>
      <c r="ARU259" s="2" t="s">
        <v>5691</v>
      </c>
      <c r="ARV259" s="2" t="s">
        <v>5691</v>
      </c>
      <c r="ATW259" s="2" t="s">
        <v>6783</v>
      </c>
      <c r="AUD259" s="2">
        <v>590.0</v>
      </c>
      <c r="AUE259" s="2" t="s">
        <v>6784</v>
      </c>
      <c r="AUF259" s="2">
        <v>590.0</v>
      </c>
      <c r="AUZ259" s="2" t="s">
        <v>5718</v>
      </c>
      <c r="AVS259" s="2" t="s">
        <v>5707</v>
      </c>
      <c r="AVX259" s="2" t="s">
        <v>5720</v>
      </c>
      <c r="AVZ259" s="2" t="s">
        <v>6622</v>
      </c>
      <c r="AYC259" s="2" t="s">
        <v>6784</v>
      </c>
      <c r="BCZ259" s="2" t="s">
        <v>5691</v>
      </c>
      <c r="BDA259" s="2" t="s">
        <v>5691</v>
      </c>
      <c r="BFB259" s="2" t="s">
        <v>6785</v>
      </c>
      <c r="BFI259" s="2">
        <v>520.0</v>
      </c>
      <c r="BFJ259" s="2" t="s">
        <v>6786</v>
      </c>
      <c r="BFK259" s="2">
        <v>590.0</v>
      </c>
      <c r="BGE259" s="2" t="s">
        <v>5718</v>
      </c>
      <c r="BGX259" s="2" t="s">
        <v>5707</v>
      </c>
      <c r="BHC259" s="2" t="s">
        <v>5720</v>
      </c>
      <c r="BHE259" s="2" t="s">
        <v>6622</v>
      </c>
      <c r="BJH259" s="2" t="s">
        <v>6786</v>
      </c>
      <c r="BOE259" s="2">
        <v>0.0</v>
      </c>
      <c r="BOF259" s="2" t="s">
        <v>5696</v>
      </c>
      <c r="BOG259" s="2" t="s">
        <v>5697</v>
      </c>
      <c r="BOI259" s="2">
        <v>0.0</v>
      </c>
      <c r="BOR259" s="2" t="s">
        <v>6622</v>
      </c>
      <c r="BOS259" s="2" t="s">
        <v>690</v>
      </c>
      <c r="BOT259" s="2" t="s">
        <v>693</v>
      </c>
      <c r="BOU259" s="2" t="s">
        <v>691</v>
      </c>
      <c r="BOV259" s="2" t="s">
        <v>6787</v>
      </c>
      <c r="BOX259" s="2">
        <v>0.0</v>
      </c>
    </row>
    <row r="260" ht="14.25" customHeight="1">
      <c r="A260" s="2" t="s">
        <v>5691</v>
      </c>
      <c r="B260" s="2" t="s">
        <v>5691</v>
      </c>
      <c r="C260" s="2" t="s">
        <v>6047</v>
      </c>
      <c r="BC260" s="2" t="s">
        <v>6788</v>
      </c>
      <c r="CY260" s="2" t="s">
        <v>5707</v>
      </c>
      <c r="DJ260" s="2">
        <v>526.0</v>
      </c>
      <c r="DK260" s="2" t="s">
        <v>709</v>
      </c>
      <c r="DL260" s="2">
        <v>526.0</v>
      </c>
      <c r="FI260" s="2" t="s">
        <v>709</v>
      </c>
      <c r="FM260" s="2" t="s">
        <v>6789</v>
      </c>
      <c r="BOE260" s="2">
        <v>8.0</v>
      </c>
      <c r="BOF260" s="2" t="s">
        <v>5696</v>
      </c>
      <c r="BOG260" s="2" t="s">
        <v>5697</v>
      </c>
      <c r="BOI260" s="2">
        <v>0.0</v>
      </c>
      <c r="BOR260" s="2" t="s">
        <v>6622</v>
      </c>
      <c r="BOS260" s="2" t="s">
        <v>690</v>
      </c>
      <c r="BOT260" s="2" t="s">
        <v>707</v>
      </c>
      <c r="BOU260" s="2" t="s">
        <v>708</v>
      </c>
      <c r="BOV260" s="2" t="s">
        <v>6790</v>
      </c>
      <c r="BOX260" s="2">
        <v>0.0</v>
      </c>
    </row>
    <row r="261" ht="14.25" customHeight="1">
      <c r="AL261" s="2" t="s">
        <v>6052</v>
      </c>
      <c r="FK261" s="2" t="s">
        <v>178</v>
      </c>
      <c r="BOE261" s="2">
        <v>0.0</v>
      </c>
      <c r="BOF261" s="2" t="s">
        <v>5696</v>
      </c>
      <c r="BOG261" s="2" t="s">
        <v>5697</v>
      </c>
      <c r="BOI261" s="2">
        <v>0.0</v>
      </c>
      <c r="BOR261" s="2" t="s">
        <v>6346</v>
      </c>
      <c r="BOS261" s="2" t="s">
        <v>373</v>
      </c>
      <c r="BOT261" s="2" t="s">
        <v>695</v>
      </c>
      <c r="BOU261" s="2" t="s">
        <v>553</v>
      </c>
      <c r="BOV261" s="2" t="s">
        <v>6791</v>
      </c>
      <c r="BOW261" s="2" t="s">
        <v>178</v>
      </c>
      <c r="BOX261" s="2">
        <v>0.0</v>
      </c>
    </row>
    <row r="262" ht="14.25" customHeight="1">
      <c r="BOE262" s="2">
        <v>0.0</v>
      </c>
      <c r="BOF262" s="2" t="s">
        <v>5696</v>
      </c>
      <c r="BOG262" s="2" t="s">
        <v>5697</v>
      </c>
      <c r="BOI262" s="2">
        <v>0.0</v>
      </c>
      <c r="BOR262" s="2" t="s">
        <v>6484</v>
      </c>
      <c r="BOS262" s="2" t="s">
        <v>465</v>
      </c>
      <c r="BOT262" s="2" t="s">
        <v>696</v>
      </c>
      <c r="BOU262" s="2" t="s">
        <v>466</v>
      </c>
      <c r="BOV262" s="2" t="s">
        <v>6792</v>
      </c>
      <c r="BOX262" s="2">
        <v>0.0</v>
      </c>
    </row>
    <row r="263" ht="14.25" customHeight="1">
      <c r="BOE263" s="2">
        <v>0.0</v>
      </c>
      <c r="BOF263" s="2" t="s">
        <v>5696</v>
      </c>
      <c r="BOG263" s="2" t="s">
        <v>5697</v>
      </c>
      <c r="BOI263" s="2">
        <v>1.0</v>
      </c>
      <c r="BON263" s="2">
        <v>1.0</v>
      </c>
      <c r="BOR263" s="2" t="s">
        <v>6484</v>
      </c>
      <c r="BOS263" s="2" t="s">
        <v>465</v>
      </c>
      <c r="BOT263" s="2" t="s">
        <v>697</v>
      </c>
      <c r="BOU263" s="2" t="s">
        <v>466</v>
      </c>
      <c r="BOV263" s="2" t="s">
        <v>6793</v>
      </c>
      <c r="BOX263" s="2">
        <v>0.0</v>
      </c>
    </row>
    <row r="264" ht="14.25" customHeight="1">
      <c r="BOE264" s="2">
        <v>0.0</v>
      </c>
      <c r="BOF264" s="2" t="s">
        <v>5696</v>
      </c>
      <c r="BOG264" s="2" t="s">
        <v>5697</v>
      </c>
      <c r="BOI264" s="2">
        <v>0.0</v>
      </c>
      <c r="BOJ264" s="2" t="s">
        <v>6483</v>
      </c>
      <c r="BOR264" s="2" t="s">
        <v>6484</v>
      </c>
      <c r="BOS264" s="2" t="s">
        <v>465</v>
      </c>
      <c r="BOT264" s="2" t="s">
        <v>698</v>
      </c>
      <c r="BOU264" s="2" t="s">
        <v>466</v>
      </c>
      <c r="BOV264" s="2" t="s">
        <v>6794</v>
      </c>
      <c r="BOX264" s="2">
        <v>0.0</v>
      </c>
    </row>
    <row r="265" ht="14.25" customHeight="1">
      <c r="BOE265" s="2">
        <v>0.0</v>
      </c>
      <c r="BOF265" s="2" t="s">
        <v>5696</v>
      </c>
      <c r="BOG265" s="2" t="s">
        <v>5697</v>
      </c>
      <c r="BOI265" s="2">
        <v>0.0</v>
      </c>
      <c r="BOJ265" s="2" t="s">
        <v>6483</v>
      </c>
      <c r="BOR265" s="2" t="s">
        <v>6484</v>
      </c>
      <c r="BOS265" s="2" t="s">
        <v>465</v>
      </c>
      <c r="BOT265" s="2" t="s">
        <v>699</v>
      </c>
      <c r="BOU265" s="2" t="s">
        <v>466</v>
      </c>
      <c r="BOV265" s="2" t="s">
        <v>6795</v>
      </c>
      <c r="BOX265" s="2">
        <v>0.0</v>
      </c>
    </row>
    <row r="266" ht="14.25" customHeight="1">
      <c r="A266" s="2" t="s">
        <v>5691</v>
      </c>
      <c r="B266" s="2" t="s">
        <v>5691</v>
      </c>
      <c r="C266" s="2" t="s">
        <v>6047</v>
      </c>
      <c r="BC266" s="2" t="s">
        <v>6796</v>
      </c>
      <c r="CY266" s="2" t="s">
        <v>5707</v>
      </c>
      <c r="DJ266" s="2">
        <v>720.0</v>
      </c>
      <c r="DK266" s="2" t="s">
        <v>703</v>
      </c>
      <c r="DL266" s="2">
        <v>514.0</v>
      </c>
      <c r="FI266" s="2" t="s">
        <v>703</v>
      </c>
      <c r="FM266" s="2" t="s">
        <v>6797</v>
      </c>
      <c r="BOE266" s="2">
        <v>0.0</v>
      </c>
      <c r="BOF266" s="2" t="s">
        <v>5696</v>
      </c>
      <c r="BOG266" s="2" t="s">
        <v>5697</v>
      </c>
      <c r="BOI266" s="2">
        <v>0.0</v>
      </c>
      <c r="BOJ266" s="2" t="s">
        <v>6798</v>
      </c>
      <c r="BOR266" s="2" t="s">
        <v>6799</v>
      </c>
      <c r="BOS266" s="2" t="s">
        <v>701</v>
      </c>
      <c r="BOT266" s="2" t="s">
        <v>700</v>
      </c>
      <c r="BOU266" s="2" t="s">
        <v>702</v>
      </c>
      <c r="BOV266" s="2" t="s">
        <v>6800</v>
      </c>
      <c r="BOX266" s="2">
        <v>0.0</v>
      </c>
    </row>
    <row r="267" ht="14.25" customHeight="1">
      <c r="AL267" s="2" t="s">
        <v>6052</v>
      </c>
      <c r="FK267" s="2" t="s">
        <v>178</v>
      </c>
      <c r="BOE267" s="2">
        <v>0.0</v>
      </c>
      <c r="BOF267" s="2" t="s">
        <v>5696</v>
      </c>
      <c r="BOG267" s="2" t="s">
        <v>5697</v>
      </c>
      <c r="BOI267" s="2">
        <v>0.0</v>
      </c>
      <c r="BOR267" s="2" t="s">
        <v>6346</v>
      </c>
      <c r="BOS267" s="2" t="s">
        <v>373</v>
      </c>
      <c r="BOT267" s="2" t="s">
        <v>705</v>
      </c>
      <c r="BOU267" s="2" t="s">
        <v>553</v>
      </c>
      <c r="BOV267" s="2" t="s">
        <v>6801</v>
      </c>
      <c r="BOW267" s="2" t="s">
        <v>178</v>
      </c>
      <c r="BOX267" s="2">
        <v>0.0</v>
      </c>
    </row>
    <row r="268" ht="14.25" customHeight="1">
      <c r="BOE268" s="2">
        <v>0.0</v>
      </c>
      <c r="BOF268" s="2" t="s">
        <v>5696</v>
      </c>
      <c r="BOG268" s="2" t="s">
        <v>5697</v>
      </c>
      <c r="BOI268" s="2">
        <v>1.0</v>
      </c>
      <c r="BON268" s="2">
        <v>1.0</v>
      </c>
      <c r="BOR268" s="2" t="s">
        <v>6484</v>
      </c>
      <c r="BOS268" s="2" t="s">
        <v>465</v>
      </c>
      <c r="BOT268" s="2" t="s">
        <v>706</v>
      </c>
      <c r="BOU268" s="2" t="s">
        <v>466</v>
      </c>
      <c r="BOV268" s="2" t="s">
        <v>6802</v>
      </c>
      <c r="BOX268" s="2">
        <v>0.0</v>
      </c>
    </row>
    <row r="269" ht="14.25" customHeight="1">
      <c r="BOE269" s="2">
        <v>0.0</v>
      </c>
      <c r="BOF269" s="2" t="s">
        <v>5696</v>
      </c>
      <c r="BOG269" s="2" t="s">
        <v>5697</v>
      </c>
      <c r="BOI269" s="2">
        <v>4.0</v>
      </c>
      <c r="BON269" s="2">
        <v>4.0</v>
      </c>
      <c r="BOR269" s="2" t="s">
        <v>6803</v>
      </c>
      <c r="BOS269" s="2" t="s">
        <v>711</v>
      </c>
      <c r="BOT269" s="2" t="s">
        <v>710</v>
      </c>
      <c r="BOU269" s="2" t="s">
        <v>712</v>
      </c>
      <c r="BOV269" s="2" t="s">
        <v>6804</v>
      </c>
      <c r="BOX269" s="2">
        <v>0.0</v>
      </c>
    </row>
    <row r="270" ht="14.25" customHeight="1">
      <c r="A270" s="2" t="s">
        <v>5691</v>
      </c>
      <c r="B270" s="2" t="s">
        <v>5691</v>
      </c>
      <c r="C270" s="2" t="s">
        <v>6047</v>
      </c>
      <c r="BC270" s="2" t="s">
        <v>6805</v>
      </c>
      <c r="CY270" s="2" t="s">
        <v>5707</v>
      </c>
      <c r="DJ270" s="2">
        <v>720.0</v>
      </c>
      <c r="DK270" s="2" t="s">
        <v>718</v>
      </c>
      <c r="DL270" s="2">
        <v>514.0</v>
      </c>
      <c r="FI270" s="2" t="s">
        <v>718</v>
      </c>
      <c r="FM270" s="2" t="s">
        <v>6806</v>
      </c>
      <c r="BOE270" s="2">
        <v>0.0</v>
      </c>
      <c r="BOF270" s="2" t="s">
        <v>5696</v>
      </c>
      <c r="BOG270" s="2" t="s">
        <v>5697</v>
      </c>
      <c r="BOI270" s="2">
        <v>2.0</v>
      </c>
      <c r="BOJ270" s="2" t="s">
        <v>6798</v>
      </c>
      <c r="BON270" s="2">
        <v>2.0</v>
      </c>
      <c r="BOR270" s="2" t="s">
        <v>6807</v>
      </c>
      <c r="BOS270" s="2" t="s">
        <v>716</v>
      </c>
      <c r="BOT270" s="2" t="s">
        <v>715</v>
      </c>
      <c r="BOU270" s="2" t="s">
        <v>717</v>
      </c>
      <c r="BOV270" s="2" t="s">
        <v>6808</v>
      </c>
      <c r="BOX270" s="2">
        <v>0.0</v>
      </c>
    </row>
    <row r="271" ht="14.25" customHeight="1">
      <c r="BOE271" s="2">
        <v>0.0</v>
      </c>
      <c r="BOF271" s="2" t="s">
        <v>5696</v>
      </c>
      <c r="BOG271" s="2" t="s">
        <v>5697</v>
      </c>
      <c r="BOI271" s="2">
        <v>0.0</v>
      </c>
      <c r="BOJ271" s="2" t="s">
        <v>6632</v>
      </c>
      <c r="BOR271" s="2" t="s">
        <v>6484</v>
      </c>
      <c r="BOS271" s="2" t="s">
        <v>465</v>
      </c>
      <c r="BOT271" s="2" t="s">
        <v>720</v>
      </c>
      <c r="BOU271" s="2" t="s">
        <v>466</v>
      </c>
      <c r="BOV271" s="2" t="s">
        <v>6809</v>
      </c>
      <c r="BOX271" s="2">
        <v>0.0</v>
      </c>
    </row>
    <row r="272" ht="14.25" customHeight="1">
      <c r="CV272" s="2" t="s">
        <v>6810</v>
      </c>
      <c r="FM272" s="2" t="s">
        <v>6811</v>
      </c>
      <c r="KF272" s="2" t="s">
        <v>5691</v>
      </c>
      <c r="KG272" s="2" t="s">
        <v>5691</v>
      </c>
      <c r="MH272" s="2" t="s">
        <v>6812</v>
      </c>
      <c r="MO272" s="2">
        <v>590.0</v>
      </c>
      <c r="MP272" s="2" t="s">
        <v>6813</v>
      </c>
      <c r="MQ272" s="2">
        <v>590.0</v>
      </c>
      <c r="NK272" s="2" t="s">
        <v>5718</v>
      </c>
      <c r="OD272" s="2" t="s">
        <v>5707</v>
      </c>
      <c r="OI272" s="2" t="s">
        <v>5720</v>
      </c>
      <c r="OK272" s="2" t="s">
        <v>6622</v>
      </c>
      <c r="QN272" s="2" t="s">
        <v>6813</v>
      </c>
      <c r="VK272" s="2" t="s">
        <v>5691</v>
      </c>
      <c r="VL272" s="2" t="s">
        <v>5691</v>
      </c>
      <c r="XM272" s="2" t="s">
        <v>6814</v>
      </c>
      <c r="XT272" s="2">
        <v>590.0</v>
      </c>
      <c r="XU272" s="2" t="s">
        <v>6815</v>
      </c>
      <c r="XV272" s="2">
        <v>590.0</v>
      </c>
      <c r="YP272" s="2" t="s">
        <v>5718</v>
      </c>
      <c r="ZI272" s="2" t="s">
        <v>5707</v>
      </c>
      <c r="ZN272" s="2" t="s">
        <v>5720</v>
      </c>
      <c r="ZP272" s="2" t="s">
        <v>6622</v>
      </c>
      <c r="ABS272" s="2" t="s">
        <v>6815</v>
      </c>
      <c r="AGP272" s="2" t="s">
        <v>5691</v>
      </c>
      <c r="AGQ272" s="2" t="s">
        <v>5691</v>
      </c>
      <c r="AIR272" s="2" t="s">
        <v>6816</v>
      </c>
      <c r="AIY272" s="2">
        <v>590.0</v>
      </c>
      <c r="AIZ272" s="2" t="s">
        <v>6817</v>
      </c>
      <c r="AJA272" s="2">
        <v>590.0</v>
      </c>
      <c r="AJU272" s="2" t="s">
        <v>5718</v>
      </c>
      <c r="AKN272" s="2" t="s">
        <v>5707</v>
      </c>
      <c r="AKS272" s="2" t="s">
        <v>5720</v>
      </c>
      <c r="AKU272" s="2" t="s">
        <v>6622</v>
      </c>
      <c r="AMX272" s="2" t="s">
        <v>6817</v>
      </c>
      <c r="ARU272" s="2" t="s">
        <v>5691</v>
      </c>
      <c r="ARV272" s="2" t="s">
        <v>5691</v>
      </c>
      <c r="ATW272" s="2" t="s">
        <v>6788</v>
      </c>
      <c r="AUD272" s="2">
        <v>590.0</v>
      </c>
      <c r="AUE272" s="2" t="s">
        <v>6818</v>
      </c>
      <c r="AUF272" s="2">
        <v>590.0</v>
      </c>
      <c r="AUZ272" s="2" t="s">
        <v>5718</v>
      </c>
      <c r="AVS272" s="2" t="s">
        <v>5707</v>
      </c>
      <c r="AVX272" s="2" t="s">
        <v>5720</v>
      </c>
      <c r="AVZ272" s="2" t="s">
        <v>6622</v>
      </c>
      <c r="AYC272" s="2" t="s">
        <v>6818</v>
      </c>
      <c r="BCZ272" s="2" t="s">
        <v>5691</v>
      </c>
      <c r="BDA272" s="2" t="s">
        <v>5691</v>
      </c>
      <c r="BFB272" s="2" t="s">
        <v>6819</v>
      </c>
      <c r="BFI272" s="2">
        <v>590.0</v>
      </c>
      <c r="BFJ272" s="2" t="s">
        <v>6820</v>
      </c>
      <c r="BFK272" s="2">
        <v>590.0</v>
      </c>
      <c r="BGE272" s="2" t="s">
        <v>5718</v>
      </c>
      <c r="BGX272" s="2" t="s">
        <v>5707</v>
      </c>
      <c r="BHC272" s="2" t="s">
        <v>5720</v>
      </c>
      <c r="BHE272" s="2" t="s">
        <v>6622</v>
      </c>
      <c r="BJH272" s="2" t="s">
        <v>6820</v>
      </c>
      <c r="BOE272" s="2">
        <v>0.0</v>
      </c>
      <c r="BOF272" s="2" t="s">
        <v>5696</v>
      </c>
      <c r="BOG272" s="2" t="s">
        <v>5697</v>
      </c>
      <c r="BOI272" s="2">
        <v>0.0</v>
      </c>
      <c r="BOR272" s="2" t="s">
        <v>6622</v>
      </c>
      <c r="BOS272" s="2" t="s">
        <v>690</v>
      </c>
      <c r="BOT272" s="2" t="s">
        <v>721</v>
      </c>
      <c r="BOU272" s="2" t="s">
        <v>691</v>
      </c>
      <c r="BOV272" s="2" t="s">
        <v>6790</v>
      </c>
      <c r="BOX272" s="2">
        <v>0.0</v>
      </c>
    </row>
    <row r="273" ht="14.25" customHeight="1">
      <c r="BOE273" s="2">
        <v>5.0</v>
      </c>
      <c r="BOF273" s="2" t="s">
        <v>5696</v>
      </c>
      <c r="BOG273" s="2" t="s">
        <v>5697</v>
      </c>
      <c r="BOI273" s="2">
        <v>8.0</v>
      </c>
      <c r="BON273" s="2">
        <v>8.0</v>
      </c>
      <c r="BOR273" s="2" t="s">
        <v>6821</v>
      </c>
      <c r="BOS273" s="2" t="s">
        <v>729</v>
      </c>
      <c r="BOT273" s="2" t="s">
        <v>728</v>
      </c>
      <c r="BOU273" s="2" t="s">
        <v>730</v>
      </c>
      <c r="BOV273" s="2" t="s">
        <v>6822</v>
      </c>
      <c r="BOX273" s="2">
        <v>0.0</v>
      </c>
    </row>
    <row r="274" ht="14.25" customHeight="1">
      <c r="BOE274" s="2">
        <v>0.0</v>
      </c>
      <c r="BOF274" s="2" t="s">
        <v>5696</v>
      </c>
      <c r="BOG274" s="2" t="s">
        <v>5697</v>
      </c>
      <c r="BOI274" s="2">
        <v>0.0</v>
      </c>
      <c r="BOR274" s="2" t="s">
        <v>6484</v>
      </c>
      <c r="BOS274" s="2" t="s">
        <v>465</v>
      </c>
      <c r="BOT274" s="2" t="s">
        <v>722</v>
      </c>
      <c r="BOU274" s="2" t="s">
        <v>466</v>
      </c>
      <c r="BOV274" s="2" t="s">
        <v>6823</v>
      </c>
      <c r="BOX274" s="2">
        <v>0.0</v>
      </c>
    </row>
    <row r="275" ht="14.25" customHeight="1">
      <c r="BOE275" s="2">
        <v>0.0</v>
      </c>
      <c r="BOF275" s="2" t="s">
        <v>5696</v>
      </c>
      <c r="BOG275" s="2" t="s">
        <v>5697</v>
      </c>
      <c r="BOI275" s="2">
        <v>0.0</v>
      </c>
      <c r="BOJ275" s="2" t="s">
        <v>6483</v>
      </c>
      <c r="BOR275" s="2" t="s">
        <v>6484</v>
      </c>
      <c r="BOS275" s="2" t="s">
        <v>465</v>
      </c>
      <c r="BOT275" s="2" t="s">
        <v>723</v>
      </c>
      <c r="BOU275" s="2" t="s">
        <v>466</v>
      </c>
      <c r="BOV275" s="2" t="s">
        <v>6824</v>
      </c>
      <c r="BOX275" s="2">
        <v>0.0</v>
      </c>
    </row>
    <row r="276" ht="14.25" customHeight="1">
      <c r="AL276" s="2" t="s">
        <v>6052</v>
      </c>
      <c r="FK276" s="2" t="s">
        <v>178</v>
      </c>
      <c r="BOE276" s="2">
        <v>1.0</v>
      </c>
      <c r="BOF276" s="2" t="s">
        <v>5696</v>
      </c>
      <c r="BOG276" s="2" t="s">
        <v>5697</v>
      </c>
      <c r="BOI276" s="2">
        <v>0.0</v>
      </c>
      <c r="BOR276" s="2" t="s">
        <v>6346</v>
      </c>
      <c r="BOS276" s="2" t="s">
        <v>373</v>
      </c>
      <c r="BOT276" s="2" t="s">
        <v>740</v>
      </c>
      <c r="BOU276" s="2" t="s">
        <v>553</v>
      </c>
      <c r="BOV276" s="2" t="s">
        <v>6825</v>
      </c>
      <c r="BOW276" s="2" t="s">
        <v>178</v>
      </c>
      <c r="BOX276" s="2">
        <v>0.0</v>
      </c>
    </row>
    <row r="277" ht="14.25" customHeight="1">
      <c r="BOE277" s="2">
        <v>0.0</v>
      </c>
      <c r="BOF277" s="2" t="s">
        <v>5696</v>
      </c>
      <c r="BOG277" s="2" t="s">
        <v>5697</v>
      </c>
      <c r="BOI277" s="2">
        <v>0.0</v>
      </c>
      <c r="BOR277" s="2" t="s">
        <v>6484</v>
      </c>
      <c r="BOS277" s="2" t="s">
        <v>465</v>
      </c>
      <c r="BOT277" s="2" t="s">
        <v>724</v>
      </c>
      <c r="BOU277" s="2" t="s">
        <v>466</v>
      </c>
      <c r="BOV277" s="2" t="s">
        <v>6826</v>
      </c>
      <c r="BOX277" s="2">
        <v>0.0</v>
      </c>
    </row>
    <row r="278" ht="14.25" customHeight="1">
      <c r="AL278" s="2" t="s">
        <v>6052</v>
      </c>
      <c r="FK278" s="2" t="s">
        <v>178</v>
      </c>
      <c r="BOE278" s="2">
        <v>0.0</v>
      </c>
      <c r="BOF278" s="2" t="s">
        <v>5696</v>
      </c>
      <c r="BOG278" s="2" t="s">
        <v>5697</v>
      </c>
      <c r="BOI278" s="2">
        <v>0.0</v>
      </c>
      <c r="BOR278" s="2" t="s">
        <v>6346</v>
      </c>
      <c r="BOS278" s="2" t="s">
        <v>373</v>
      </c>
      <c r="BOT278" s="2" t="s">
        <v>725</v>
      </c>
      <c r="BOU278" s="2" t="s">
        <v>553</v>
      </c>
      <c r="BOV278" s="2" t="s">
        <v>6827</v>
      </c>
      <c r="BOW278" s="2" t="s">
        <v>178</v>
      </c>
      <c r="BOX278" s="2">
        <v>0.0</v>
      </c>
    </row>
    <row r="279" ht="14.25" customHeight="1">
      <c r="CV279" s="2" t="s">
        <v>6828</v>
      </c>
      <c r="FM279" s="2" t="s">
        <v>6829</v>
      </c>
      <c r="KF279" s="2" t="s">
        <v>5691</v>
      </c>
      <c r="KG279" s="2" t="s">
        <v>5691</v>
      </c>
      <c r="MH279" s="2" t="s">
        <v>6830</v>
      </c>
      <c r="MO279" s="2">
        <v>590.0</v>
      </c>
      <c r="MP279" s="2" t="s">
        <v>6831</v>
      </c>
      <c r="MQ279" s="2">
        <v>271.0</v>
      </c>
      <c r="NK279" s="2" t="s">
        <v>5718</v>
      </c>
      <c r="OD279" s="2" t="s">
        <v>5707</v>
      </c>
      <c r="OI279" s="2" t="s">
        <v>5720</v>
      </c>
      <c r="OK279" s="2" t="s">
        <v>6622</v>
      </c>
      <c r="QN279" s="2" t="s">
        <v>6831</v>
      </c>
      <c r="VK279" s="2" t="s">
        <v>5691</v>
      </c>
      <c r="VL279" s="2" t="s">
        <v>5691</v>
      </c>
      <c r="XM279" s="2" t="s">
        <v>6832</v>
      </c>
      <c r="XT279" s="2">
        <v>590.0</v>
      </c>
      <c r="XU279" s="2" t="s">
        <v>6833</v>
      </c>
      <c r="XV279" s="2">
        <v>443.0</v>
      </c>
      <c r="YP279" s="2" t="s">
        <v>5718</v>
      </c>
      <c r="ZI279" s="2" t="s">
        <v>5707</v>
      </c>
      <c r="ZN279" s="2" t="s">
        <v>5720</v>
      </c>
      <c r="ZP279" s="2" t="s">
        <v>6622</v>
      </c>
      <c r="ABS279" s="2" t="s">
        <v>6833</v>
      </c>
      <c r="AGP279" s="2" t="s">
        <v>5691</v>
      </c>
      <c r="AGQ279" s="2" t="s">
        <v>5691</v>
      </c>
      <c r="AIR279" s="2" t="s">
        <v>6834</v>
      </c>
      <c r="AIY279" s="2">
        <v>590.0</v>
      </c>
      <c r="AIZ279" s="2" t="s">
        <v>6835</v>
      </c>
      <c r="AJA279" s="2">
        <v>590.0</v>
      </c>
      <c r="AJU279" s="2" t="s">
        <v>5718</v>
      </c>
      <c r="AKN279" s="2" t="s">
        <v>5707</v>
      </c>
      <c r="AKS279" s="2" t="s">
        <v>5720</v>
      </c>
      <c r="AKU279" s="2" t="s">
        <v>6622</v>
      </c>
      <c r="AMX279" s="2" t="s">
        <v>6835</v>
      </c>
      <c r="ARU279" s="2" t="s">
        <v>5691</v>
      </c>
      <c r="ARV279" s="2" t="s">
        <v>5691</v>
      </c>
      <c r="ATW279" s="2" t="s">
        <v>6836</v>
      </c>
      <c r="AUD279" s="2">
        <v>520.0</v>
      </c>
      <c r="AUE279" s="2" t="s">
        <v>6837</v>
      </c>
      <c r="AUF279" s="2">
        <v>590.0</v>
      </c>
      <c r="AUZ279" s="2" t="s">
        <v>5718</v>
      </c>
      <c r="AVS279" s="2" t="s">
        <v>5707</v>
      </c>
      <c r="AVX279" s="2" t="s">
        <v>5720</v>
      </c>
      <c r="AVZ279" s="2" t="s">
        <v>6622</v>
      </c>
      <c r="AYC279" s="2" t="s">
        <v>6837</v>
      </c>
      <c r="BCZ279" s="2" t="s">
        <v>5691</v>
      </c>
      <c r="BDA279" s="2" t="s">
        <v>5691</v>
      </c>
      <c r="BFB279" s="2" t="s">
        <v>6838</v>
      </c>
      <c r="BFI279" s="2">
        <v>590.0</v>
      </c>
      <c r="BFJ279" s="2" t="s">
        <v>6839</v>
      </c>
      <c r="BFK279" s="2">
        <v>590.0</v>
      </c>
      <c r="BGE279" s="2" t="s">
        <v>5718</v>
      </c>
      <c r="BGX279" s="2" t="s">
        <v>5707</v>
      </c>
      <c r="BHC279" s="2" t="s">
        <v>5720</v>
      </c>
      <c r="BHE279" s="2" t="s">
        <v>6622</v>
      </c>
      <c r="BJH279" s="2" t="s">
        <v>6839</v>
      </c>
      <c r="BOE279" s="2">
        <v>2.0</v>
      </c>
      <c r="BOF279" s="2" t="s">
        <v>5696</v>
      </c>
      <c r="BOG279" s="2" t="s">
        <v>5697</v>
      </c>
      <c r="BOI279" s="2">
        <v>0.0</v>
      </c>
      <c r="BOR279" s="2" t="s">
        <v>6622</v>
      </c>
      <c r="BOS279" s="2" t="s">
        <v>690</v>
      </c>
      <c r="BOT279" s="2" t="s">
        <v>738</v>
      </c>
      <c r="BOU279" s="2" t="s">
        <v>691</v>
      </c>
      <c r="BOV279" s="2" t="s">
        <v>6840</v>
      </c>
      <c r="BOX279" s="2">
        <v>0.0</v>
      </c>
    </row>
    <row r="280" ht="14.25" customHeight="1">
      <c r="AL280" s="2" t="s">
        <v>6052</v>
      </c>
      <c r="FK280" s="2" t="s">
        <v>178</v>
      </c>
      <c r="BOE280" s="2">
        <v>0.0</v>
      </c>
      <c r="BOF280" s="2" t="s">
        <v>5696</v>
      </c>
      <c r="BOG280" s="2" t="s">
        <v>5697</v>
      </c>
      <c r="BOI280" s="2">
        <v>0.0</v>
      </c>
      <c r="BOR280" s="2" t="s">
        <v>6346</v>
      </c>
      <c r="BOS280" s="2" t="s">
        <v>373</v>
      </c>
      <c r="BOT280" s="2" t="s">
        <v>726</v>
      </c>
      <c r="BOU280" s="2" t="s">
        <v>727</v>
      </c>
      <c r="BOV280" s="2" t="s">
        <v>6841</v>
      </c>
      <c r="BOW280" s="2" t="s">
        <v>178</v>
      </c>
      <c r="BOX280" s="2">
        <v>0.0</v>
      </c>
    </row>
    <row r="281" ht="14.25" customHeight="1">
      <c r="A281" s="2" t="s">
        <v>5691</v>
      </c>
      <c r="B281" s="2" t="s">
        <v>5691</v>
      </c>
      <c r="C281" s="2" t="s">
        <v>6047</v>
      </c>
      <c r="BC281" s="2" t="s">
        <v>6842</v>
      </c>
      <c r="CY281" s="2" t="s">
        <v>5707</v>
      </c>
      <c r="DJ281" s="2">
        <v>358.0</v>
      </c>
      <c r="DK281" s="2" t="s">
        <v>734</v>
      </c>
      <c r="DL281" s="2">
        <v>535.0</v>
      </c>
      <c r="FI281" s="2" t="s">
        <v>734</v>
      </c>
      <c r="FM281" s="2" t="s">
        <v>6843</v>
      </c>
      <c r="BOE281" s="2">
        <v>0.0</v>
      </c>
      <c r="BOF281" s="2" t="s">
        <v>5696</v>
      </c>
      <c r="BOG281" s="2" t="s">
        <v>5697</v>
      </c>
      <c r="BOI281" s="2">
        <v>3.0</v>
      </c>
      <c r="BON281" s="2">
        <v>3.0</v>
      </c>
      <c r="BOR281" s="2" t="s">
        <v>6844</v>
      </c>
      <c r="BOS281" s="2" t="s">
        <v>732</v>
      </c>
      <c r="BOT281" s="2" t="s">
        <v>731</v>
      </c>
      <c r="BOU281" s="2" t="s">
        <v>733</v>
      </c>
      <c r="BOV281" s="2" t="s">
        <v>6845</v>
      </c>
      <c r="BOX281" s="2">
        <v>0.0</v>
      </c>
    </row>
    <row r="282" ht="14.25" customHeight="1">
      <c r="AL282" s="2" t="s">
        <v>6052</v>
      </c>
      <c r="FK282" s="2" t="s">
        <v>178</v>
      </c>
      <c r="BOE282" s="2">
        <v>0.0</v>
      </c>
      <c r="BOF282" s="2" t="s">
        <v>5696</v>
      </c>
      <c r="BOG282" s="2" t="s">
        <v>5697</v>
      </c>
      <c r="BOI282" s="2">
        <v>0.0</v>
      </c>
      <c r="BOR282" s="2" t="s">
        <v>6346</v>
      </c>
      <c r="BOS282" s="2" t="s">
        <v>373</v>
      </c>
      <c r="BOT282" s="2" t="s">
        <v>735</v>
      </c>
      <c r="BOU282" s="2" t="s">
        <v>736</v>
      </c>
      <c r="BOV282" s="2" t="s">
        <v>6846</v>
      </c>
      <c r="BOW282" s="2" t="s">
        <v>178</v>
      </c>
      <c r="BOX282" s="2">
        <v>0.0</v>
      </c>
    </row>
    <row r="283" ht="14.25" customHeight="1">
      <c r="BOE283" s="2">
        <v>0.0</v>
      </c>
      <c r="BOF283" s="2" t="s">
        <v>5696</v>
      </c>
      <c r="BOG283" s="2" t="s">
        <v>5697</v>
      </c>
      <c r="BOI283" s="2">
        <v>1.0</v>
      </c>
      <c r="BON283" s="2">
        <v>1.0</v>
      </c>
      <c r="BOR283" s="2" t="s">
        <v>6484</v>
      </c>
      <c r="BOS283" s="2" t="s">
        <v>465</v>
      </c>
      <c r="BOT283" s="2" t="s">
        <v>737</v>
      </c>
      <c r="BOU283" s="2" t="s">
        <v>466</v>
      </c>
      <c r="BOV283" s="2" t="s">
        <v>6847</v>
      </c>
      <c r="BOX283" s="2">
        <v>0.0</v>
      </c>
    </row>
    <row r="284" ht="14.25" customHeight="1">
      <c r="BOE284" s="2">
        <v>0.0</v>
      </c>
      <c r="BOF284" s="2" t="s">
        <v>5696</v>
      </c>
      <c r="BOG284" s="2" t="s">
        <v>5697</v>
      </c>
      <c r="BOI284" s="2">
        <v>0.0</v>
      </c>
      <c r="BOJ284" s="2" t="s">
        <v>6483</v>
      </c>
      <c r="BOR284" s="2" t="s">
        <v>6484</v>
      </c>
      <c r="BOS284" s="2" t="s">
        <v>465</v>
      </c>
      <c r="BOT284" s="2" t="s">
        <v>739</v>
      </c>
      <c r="BOU284" s="2" t="s">
        <v>466</v>
      </c>
      <c r="BOV284" s="2" t="s">
        <v>6848</v>
      </c>
      <c r="BOX284" s="2">
        <v>0.0</v>
      </c>
    </row>
    <row r="285" ht="14.25" customHeight="1">
      <c r="BOE285" s="2">
        <v>0.0</v>
      </c>
      <c r="BOF285" s="2" t="s">
        <v>5696</v>
      </c>
      <c r="BOG285" s="2" t="s">
        <v>5697</v>
      </c>
      <c r="BOI285" s="2">
        <v>0.0</v>
      </c>
      <c r="BOR285" s="2" t="s">
        <v>6484</v>
      </c>
      <c r="BOS285" s="2" t="s">
        <v>465</v>
      </c>
      <c r="BOT285" s="2" t="s">
        <v>741</v>
      </c>
      <c r="BOU285" s="2" t="s">
        <v>466</v>
      </c>
      <c r="BOV285" s="2" t="s">
        <v>6849</v>
      </c>
      <c r="BOX285" s="2">
        <v>0.0</v>
      </c>
    </row>
    <row r="286" ht="14.25" customHeight="1">
      <c r="BOE286" s="2">
        <v>0.0</v>
      </c>
      <c r="BOF286" s="2" t="s">
        <v>5696</v>
      </c>
      <c r="BOG286" s="2" t="s">
        <v>5697</v>
      </c>
      <c r="BOI286" s="2">
        <v>0.0</v>
      </c>
      <c r="BOJ286" s="2" t="s">
        <v>6483</v>
      </c>
      <c r="BOR286" s="2" t="s">
        <v>6484</v>
      </c>
      <c r="BOS286" s="2" t="s">
        <v>465</v>
      </c>
      <c r="BOT286" s="2" t="s">
        <v>742</v>
      </c>
      <c r="BOU286" s="2" t="s">
        <v>466</v>
      </c>
      <c r="BOV286" s="2" t="s">
        <v>6850</v>
      </c>
      <c r="BOX286" s="2">
        <v>0.0</v>
      </c>
    </row>
    <row r="287" ht="14.25" customHeight="1">
      <c r="BOE287" s="2">
        <v>0.0</v>
      </c>
      <c r="BOF287" s="2" t="s">
        <v>5696</v>
      </c>
      <c r="BOG287" s="2" t="s">
        <v>5697</v>
      </c>
      <c r="BOI287" s="2">
        <v>0.0</v>
      </c>
      <c r="BOR287" s="2" t="s">
        <v>6484</v>
      </c>
      <c r="BOS287" s="2" t="s">
        <v>465</v>
      </c>
      <c r="BOT287" s="2" t="s">
        <v>743</v>
      </c>
      <c r="BOU287" s="2" t="s">
        <v>466</v>
      </c>
      <c r="BOV287" s="2" t="s">
        <v>6851</v>
      </c>
      <c r="BOX287" s="2">
        <v>0.0</v>
      </c>
    </row>
    <row r="288" ht="14.25" customHeight="1">
      <c r="AL288" s="2" t="s">
        <v>6052</v>
      </c>
      <c r="FK288" s="2" t="s">
        <v>178</v>
      </c>
      <c r="BOE288" s="2">
        <v>0.0</v>
      </c>
      <c r="BOF288" s="2" t="s">
        <v>5696</v>
      </c>
      <c r="BOG288" s="2" t="s">
        <v>5697</v>
      </c>
      <c r="BOI288" s="2">
        <v>0.0</v>
      </c>
      <c r="BOR288" s="2" t="s">
        <v>6346</v>
      </c>
      <c r="BOS288" s="2" t="s">
        <v>373</v>
      </c>
      <c r="BOT288" s="2" t="s">
        <v>744</v>
      </c>
      <c r="BOU288" s="2" t="s">
        <v>553</v>
      </c>
      <c r="BOV288" s="2" t="s">
        <v>6852</v>
      </c>
      <c r="BOW288" s="2" t="s">
        <v>178</v>
      </c>
      <c r="BOX288" s="2">
        <v>0.0</v>
      </c>
    </row>
    <row r="289" ht="14.25" customHeight="1">
      <c r="BOE289" s="2">
        <v>0.0</v>
      </c>
      <c r="BOF289" s="2" t="s">
        <v>5696</v>
      </c>
      <c r="BOG289" s="2" t="s">
        <v>5697</v>
      </c>
      <c r="BOI289" s="2">
        <v>0.0</v>
      </c>
      <c r="BOJ289" s="2" t="s">
        <v>6483</v>
      </c>
      <c r="BOR289" s="2" t="s">
        <v>6484</v>
      </c>
      <c r="BOS289" s="2" t="s">
        <v>465</v>
      </c>
      <c r="BOT289" s="2" t="s">
        <v>745</v>
      </c>
      <c r="BOU289" s="2" t="s">
        <v>466</v>
      </c>
      <c r="BOV289" s="2" t="s">
        <v>6853</v>
      </c>
      <c r="BOX289" s="2">
        <v>0.0</v>
      </c>
    </row>
    <row r="290" ht="14.25" customHeight="1">
      <c r="BOE290" s="2">
        <v>8.0</v>
      </c>
      <c r="BOF290" s="2" t="s">
        <v>5696</v>
      </c>
      <c r="BOG290" s="2" t="s">
        <v>5697</v>
      </c>
      <c r="BOI290" s="2">
        <v>0.0</v>
      </c>
      <c r="BOR290" s="2" t="s">
        <v>6854</v>
      </c>
      <c r="BOS290" s="2" t="s">
        <v>138</v>
      </c>
      <c r="BOT290" s="2" t="s">
        <v>756</v>
      </c>
      <c r="BOU290" s="2" t="s">
        <v>757</v>
      </c>
      <c r="BOV290" s="2" t="s">
        <v>6855</v>
      </c>
      <c r="BOX290" s="2">
        <v>0.0</v>
      </c>
    </row>
    <row r="291" ht="14.25" customHeight="1">
      <c r="BOE291" s="2">
        <v>0.0</v>
      </c>
      <c r="BOF291" s="2" t="s">
        <v>5696</v>
      </c>
      <c r="BOG291" s="2" t="s">
        <v>5697</v>
      </c>
      <c r="BOI291" s="2">
        <v>0.0</v>
      </c>
      <c r="BOJ291" s="2" t="s">
        <v>6483</v>
      </c>
      <c r="BOR291" s="2" t="s">
        <v>6484</v>
      </c>
      <c r="BOS291" s="2" t="s">
        <v>465</v>
      </c>
      <c r="BOT291" s="2" t="s">
        <v>746</v>
      </c>
      <c r="BOU291" s="2" t="s">
        <v>466</v>
      </c>
      <c r="BOV291" s="2" t="s">
        <v>6856</v>
      </c>
      <c r="BOX291" s="2">
        <v>0.0</v>
      </c>
    </row>
    <row r="292" ht="14.25" customHeight="1">
      <c r="AL292" s="2" t="s">
        <v>6052</v>
      </c>
      <c r="FK292" s="2" t="s">
        <v>178</v>
      </c>
      <c r="BOE292" s="2">
        <v>0.0</v>
      </c>
      <c r="BOF292" s="2" t="s">
        <v>5696</v>
      </c>
      <c r="BOG292" s="2" t="s">
        <v>5697</v>
      </c>
      <c r="BOI292" s="2">
        <v>0.0</v>
      </c>
      <c r="BOR292" s="2" t="s">
        <v>6346</v>
      </c>
      <c r="BOS292" s="2" t="s">
        <v>373</v>
      </c>
      <c r="BOT292" s="2" t="s">
        <v>747</v>
      </c>
      <c r="BOU292" s="2" t="s">
        <v>553</v>
      </c>
      <c r="BOV292" s="2" t="s">
        <v>6857</v>
      </c>
      <c r="BOW292" s="2" t="s">
        <v>178</v>
      </c>
      <c r="BOX292" s="2">
        <v>0.0</v>
      </c>
    </row>
    <row r="293" ht="14.25" customHeight="1">
      <c r="BOE293" s="2">
        <v>0.0</v>
      </c>
      <c r="BOF293" s="2" t="s">
        <v>5696</v>
      </c>
      <c r="BOG293" s="2" t="s">
        <v>5697</v>
      </c>
      <c r="BOI293" s="2">
        <v>0.0</v>
      </c>
      <c r="BOR293" s="2" t="s">
        <v>6858</v>
      </c>
      <c r="BOS293" s="2" t="s">
        <v>749</v>
      </c>
      <c r="BOT293" s="2" t="s">
        <v>748</v>
      </c>
      <c r="BOU293" s="2" t="s">
        <v>750</v>
      </c>
      <c r="BOV293" s="2" t="s">
        <v>6859</v>
      </c>
      <c r="BOX293" s="2">
        <v>0.0</v>
      </c>
    </row>
    <row r="294" ht="14.25" customHeight="1">
      <c r="BOE294" s="2">
        <v>0.0</v>
      </c>
      <c r="BOF294" s="2" t="s">
        <v>5696</v>
      </c>
      <c r="BOG294" s="2" t="s">
        <v>5697</v>
      </c>
      <c r="BOI294" s="2">
        <v>0.0</v>
      </c>
      <c r="BOJ294" s="2" t="s">
        <v>6483</v>
      </c>
      <c r="BOR294" s="2" t="s">
        <v>6484</v>
      </c>
      <c r="BOS294" s="2" t="s">
        <v>465</v>
      </c>
      <c r="BOT294" s="2" t="s">
        <v>751</v>
      </c>
      <c r="BOU294" s="2" t="s">
        <v>466</v>
      </c>
      <c r="BOV294" s="2" t="s">
        <v>6860</v>
      </c>
      <c r="BOX294" s="2">
        <v>0.0</v>
      </c>
    </row>
    <row r="295" ht="14.25" customHeight="1">
      <c r="CV295" s="2" t="s">
        <v>6861</v>
      </c>
      <c r="FM295" s="2" t="s">
        <v>6862</v>
      </c>
      <c r="KF295" s="2" t="s">
        <v>5691</v>
      </c>
      <c r="KG295" s="2" t="s">
        <v>5691</v>
      </c>
      <c r="MH295" s="2" t="s">
        <v>6863</v>
      </c>
      <c r="MO295" s="2">
        <v>443.0</v>
      </c>
      <c r="MP295" s="2" t="s">
        <v>6864</v>
      </c>
      <c r="MQ295" s="2">
        <v>590.0</v>
      </c>
      <c r="NK295" s="2" t="s">
        <v>5718</v>
      </c>
      <c r="OD295" s="2" t="s">
        <v>5707</v>
      </c>
      <c r="OI295" s="2" t="s">
        <v>5720</v>
      </c>
      <c r="OK295" s="2" t="s">
        <v>6369</v>
      </c>
      <c r="QN295" s="2" t="s">
        <v>6864</v>
      </c>
      <c r="VK295" s="2" t="s">
        <v>5691</v>
      </c>
      <c r="VL295" s="2" t="s">
        <v>5691</v>
      </c>
      <c r="XM295" s="2" t="s">
        <v>6865</v>
      </c>
      <c r="XT295" s="2">
        <v>443.0</v>
      </c>
      <c r="XU295" s="2" t="s">
        <v>6866</v>
      </c>
      <c r="XV295" s="2">
        <v>590.0</v>
      </c>
      <c r="YP295" s="2" t="s">
        <v>5718</v>
      </c>
      <c r="ZI295" s="2" t="s">
        <v>5707</v>
      </c>
      <c r="ZN295" s="2" t="s">
        <v>5720</v>
      </c>
      <c r="ZP295" s="2" t="s">
        <v>6369</v>
      </c>
      <c r="ABS295" s="2" t="s">
        <v>6866</v>
      </c>
      <c r="AGP295" s="2" t="s">
        <v>5691</v>
      </c>
      <c r="AGQ295" s="2" t="s">
        <v>5691</v>
      </c>
      <c r="AIR295" s="2" t="s">
        <v>6867</v>
      </c>
      <c r="AIY295" s="2">
        <v>443.0</v>
      </c>
      <c r="AIZ295" s="2" t="s">
        <v>6868</v>
      </c>
      <c r="AJA295" s="2">
        <v>590.0</v>
      </c>
      <c r="AJU295" s="2" t="s">
        <v>5718</v>
      </c>
      <c r="AKN295" s="2" t="s">
        <v>5707</v>
      </c>
      <c r="AKS295" s="2" t="s">
        <v>5720</v>
      </c>
      <c r="AKU295" s="2" t="s">
        <v>6369</v>
      </c>
      <c r="AMX295" s="2" t="s">
        <v>6868</v>
      </c>
      <c r="ARU295" s="2" t="s">
        <v>5691</v>
      </c>
      <c r="ARV295" s="2" t="s">
        <v>5691</v>
      </c>
      <c r="ATW295" s="2" t="s">
        <v>6869</v>
      </c>
      <c r="AUD295" s="2">
        <v>443.0</v>
      </c>
      <c r="AUE295" s="2" t="s">
        <v>6870</v>
      </c>
      <c r="AUF295" s="2">
        <v>590.0</v>
      </c>
      <c r="AUZ295" s="2" t="s">
        <v>5718</v>
      </c>
      <c r="AVS295" s="2" t="s">
        <v>5707</v>
      </c>
      <c r="AVX295" s="2" t="s">
        <v>5720</v>
      </c>
      <c r="AVZ295" s="2" t="s">
        <v>6369</v>
      </c>
      <c r="AYC295" s="2" t="s">
        <v>6870</v>
      </c>
      <c r="BCZ295" s="2" t="s">
        <v>5691</v>
      </c>
      <c r="BDA295" s="2" t="s">
        <v>5691</v>
      </c>
      <c r="BFB295" s="2" t="s">
        <v>6871</v>
      </c>
      <c r="BFI295" s="2">
        <v>442.0</v>
      </c>
      <c r="BFJ295" s="2" t="s">
        <v>6872</v>
      </c>
      <c r="BFK295" s="2">
        <v>590.0</v>
      </c>
      <c r="BGE295" s="2" t="s">
        <v>5718</v>
      </c>
      <c r="BGX295" s="2" t="s">
        <v>5707</v>
      </c>
      <c r="BHC295" s="2" t="s">
        <v>5720</v>
      </c>
      <c r="BHE295" s="2" t="s">
        <v>6369</v>
      </c>
      <c r="BJH295" s="2" t="s">
        <v>6872</v>
      </c>
      <c r="BOE295" s="2">
        <v>0.0</v>
      </c>
      <c r="BOF295" s="2" t="s">
        <v>5696</v>
      </c>
      <c r="BOG295" s="2" t="s">
        <v>5697</v>
      </c>
      <c r="BOI295" s="2">
        <v>0.0</v>
      </c>
      <c r="BOR295" s="2" t="s">
        <v>6369</v>
      </c>
      <c r="BOS295" s="2" t="s">
        <v>400</v>
      </c>
      <c r="BOT295" s="2" t="s">
        <v>752</v>
      </c>
      <c r="BOU295" s="2" t="s">
        <v>753</v>
      </c>
      <c r="BOV295" s="2" t="s">
        <v>6873</v>
      </c>
      <c r="BOX295" s="2">
        <v>0.0</v>
      </c>
    </row>
    <row r="296" ht="14.25" customHeight="1">
      <c r="BOE296" s="2">
        <v>0.0</v>
      </c>
      <c r="BOF296" s="2" t="s">
        <v>5696</v>
      </c>
      <c r="BOG296" s="2" t="s">
        <v>5697</v>
      </c>
      <c r="BOI296" s="2">
        <v>0.0</v>
      </c>
      <c r="BOJ296" s="2" t="s">
        <v>6483</v>
      </c>
      <c r="BOR296" s="2" t="s">
        <v>6484</v>
      </c>
      <c r="BOS296" s="2" t="s">
        <v>465</v>
      </c>
      <c r="BOT296" s="2" t="s">
        <v>754</v>
      </c>
      <c r="BOU296" s="2" t="s">
        <v>466</v>
      </c>
      <c r="BOV296" s="2" t="s">
        <v>6874</v>
      </c>
      <c r="BOX296" s="2">
        <v>0.0</v>
      </c>
    </row>
    <row r="297" ht="14.25" customHeight="1">
      <c r="BOE297" s="2">
        <v>0.0</v>
      </c>
      <c r="BOF297" s="2" t="s">
        <v>5696</v>
      </c>
      <c r="BOG297" s="2" t="s">
        <v>5697</v>
      </c>
      <c r="BOI297" s="2">
        <v>0.0</v>
      </c>
      <c r="BOR297" s="2" t="s">
        <v>6484</v>
      </c>
      <c r="BOS297" s="2" t="s">
        <v>465</v>
      </c>
      <c r="BOT297" s="2" t="s">
        <v>755</v>
      </c>
      <c r="BOU297" s="2" t="s">
        <v>466</v>
      </c>
      <c r="BOV297" s="2" t="s">
        <v>6875</v>
      </c>
      <c r="BOX297" s="2">
        <v>0.0</v>
      </c>
    </row>
    <row r="298" ht="14.25" customHeight="1">
      <c r="AL298" s="2" t="s">
        <v>6052</v>
      </c>
      <c r="FK298" s="2" t="s">
        <v>178</v>
      </c>
      <c r="BOE298" s="2">
        <v>0.0</v>
      </c>
      <c r="BOF298" s="2" t="s">
        <v>5696</v>
      </c>
      <c r="BOG298" s="2" t="s">
        <v>5697</v>
      </c>
      <c r="BOI298" s="2">
        <v>0.0</v>
      </c>
      <c r="BOR298" s="2" t="s">
        <v>6346</v>
      </c>
      <c r="BOS298" s="2" t="s">
        <v>373</v>
      </c>
      <c r="BOT298" s="2" t="s">
        <v>759</v>
      </c>
      <c r="BOU298" s="2" t="s">
        <v>553</v>
      </c>
      <c r="BOV298" s="2" t="s">
        <v>6876</v>
      </c>
      <c r="BOW298" s="2" t="s">
        <v>178</v>
      </c>
      <c r="BOX298" s="2">
        <v>0.0</v>
      </c>
    </row>
    <row r="299" ht="14.25" customHeight="1">
      <c r="AL299" s="2" t="s">
        <v>6052</v>
      </c>
      <c r="FK299" s="2" t="s">
        <v>178</v>
      </c>
      <c r="BOE299" s="2">
        <v>0.0</v>
      </c>
      <c r="BOF299" s="2" t="s">
        <v>5696</v>
      </c>
      <c r="BOG299" s="2" t="s">
        <v>5697</v>
      </c>
      <c r="BOI299" s="2">
        <v>0.0</v>
      </c>
      <c r="BOR299" s="2" t="s">
        <v>6346</v>
      </c>
      <c r="BOS299" s="2" t="s">
        <v>373</v>
      </c>
      <c r="BOT299" s="2" t="s">
        <v>760</v>
      </c>
      <c r="BOU299" s="2" t="s">
        <v>553</v>
      </c>
      <c r="BOV299" s="2" t="s">
        <v>6877</v>
      </c>
      <c r="BOW299" s="2" t="s">
        <v>178</v>
      </c>
      <c r="BOX299" s="2">
        <v>0.0</v>
      </c>
    </row>
    <row r="300" ht="14.25" customHeight="1">
      <c r="AL300" s="2" t="s">
        <v>6052</v>
      </c>
      <c r="FK300" s="2" t="s">
        <v>178</v>
      </c>
      <c r="BOE300" s="2">
        <v>0.0</v>
      </c>
      <c r="BOF300" s="2" t="s">
        <v>5696</v>
      </c>
      <c r="BOG300" s="2" t="s">
        <v>5697</v>
      </c>
      <c r="BOI300" s="2">
        <v>0.0</v>
      </c>
      <c r="BOR300" s="2" t="s">
        <v>6346</v>
      </c>
      <c r="BOS300" s="2" t="s">
        <v>373</v>
      </c>
      <c r="BOT300" s="2" t="s">
        <v>761</v>
      </c>
      <c r="BOU300" s="2" t="s">
        <v>553</v>
      </c>
      <c r="BOV300" s="2" t="s">
        <v>6878</v>
      </c>
      <c r="BOW300" s="2" t="s">
        <v>178</v>
      </c>
      <c r="BOX300" s="2">
        <v>0.0</v>
      </c>
    </row>
    <row r="301" ht="14.25" customHeight="1">
      <c r="AL301" s="2" t="s">
        <v>6052</v>
      </c>
      <c r="FK301" s="2" t="s">
        <v>178</v>
      </c>
      <c r="BOE301" s="2">
        <v>0.0</v>
      </c>
      <c r="BOF301" s="2" t="s">
        <v>5696</v>
      </c>
      <c r="BOG301" s="2" t="s">
        <v>5697</v>
      </c>
      <c r="BOI301" s="2">
        <v>0.0</v>
      </c>
      <c r="BOR301" s="2" t="s">
        <v>6346</v>
      </c>
      <c r="BOS301" s="2" t="s">
        <v>373</v>
      </c>
      <c r="BOT301" s="2" t="s">
        <v>762</v>
      </c>
      <c r="BOU301" s="2" t="s">
        <v>553</v>
      </c>
      <c r="BOV301" s="2" t="s">
        <v>6879</v>
      </c>
      <c r="BOW301" s="2" t="s">
        <v>178</v>
      </c>
      <c r="BOX301" s="2">
        <v>0.0</v>
      </c>
    </row>
    <row r="302" ht="14.25" customHeight="1">
      <c r="BOE302" s="2">
        <v>0.0</v>
      </c>
      <c r="BOF302" s="2" t="s">
        <v>5696</v>
      </c>
      <c r="BOG302" s="2" t="s">
        <v>5697</v>
      </c>
      <c r="BOI302" s="2">
        <v>0.0</v>
      </c>
      <c r="BOJ302" s="2" t="s">
        <v>6483</v>
      </c>
      <c r="BOR302" s="2" t="s">
        <v>6484</v>
      </c>
      <c r="BOS302" s="2" t="s">
        <v>465</v>
      </c>
      <c r="BOT302" s="2" t="s">
        <v>763</v>
      </c>
      <c r="BOU302" s="2" t="s">
        <v>466</v>
      </c>
      <c r="BOV302" s="2" t="s">
        <v>6880</v>
      </c>
      <c r="BOX302" s="2">
        <v>0.0</v>
      </c>
    </row>
    <row r="303" ht="14.25" customHeight="1">
      <c r="BOE303" s="2">
        <v>0.0</v>
      </c>
      <c r="BOF303" s="2" t="s">
        <v>5696</v>
      </c>
      <c r="BOG303" s="2" t="s">
        <v>5697</v>
      </c>
      <c r="BOI303" s="2">
        <v>0.0</v>
      </c>
      <c r="BOR303" s="2" t="s">
        <v>6484</v>
      </c>
      <c r="BOS303" s="2" t="s">
        <v>465</v>
      </c>
      <c r="BOT303" s="2" t="s">
        <v>764</v>
      </c>
      <c r="BOU303" s="2" t="s">
        <v>466</v>
      </c>
      <c r="BOV303" s="2" t="s">
        <v>6881</v>
      </c>
      <c r="BOX303" s="2">
        <v>0.0</v>
      </c>
    </row>
    <row r="304" ht="14.25" customHeight="1">
      <c r="BOE304" s="2">
        <v>0.0</v>
      </c>
      <c r="BOF304" s="2" t="s">
        <v>5696</v>
      </c>
      <c r="BOG304" s="2" t="s">
        <v>5697</v>
      </c>
      <c r="BOI304" s="2">
        <v>0.0</v>
      </c>
      <c r="BOR304" s="2" t="s">
        <v>6484</v>
      </c>
      <c r="BOS304" s="2" t="s">
        <v>465</v>
      </c>
      <c r="BOT304" s="2" t="s">
        <v>765</v>
      </c>
      <c r="BOU304" s="2" t="s">
        <v>466</v>
      </c>
      <c r="BOV304" s="2" t="s">
        <v>6882</v>
      </c>
      <c r="BOX304" s="2">
        <v>0.0</v>
      </c>
    </row>
    <row r="305" ht="14.25" customHeight="1">
      <c r="AL305" s="2" t="s">
        <v>6052</v>
      </c>
      <c r="FK305" s="2" t="s">
        <v>178</v>
      </c>
      <c r="BOE305" s="2">
        <v>0.0</v>
      </c>
      <c r="BOF305" s="2" t="s">
        <v>5696</v>
      </c>
      <c r="BOG305" s="2" t="s">
        <v>5697</v>
      </c>
      <c r="BOI305" s="2">
        <v>0.0</v>
      </c>
      <c r="BOR305" s="2" t="s">
        <v>6346</v>
      </c>
      <c r="BOS305" s="2" t="s">
        <v>373</v>
      </c>
      <c r="BOT305" s="2" t="s">
        <v>766</v>
      </c>
      <c r="BOU305" s="2" t="s">
        <v>553</v>
      </c>
      <c r="BOV305" s="2" t="s">
        <v>6883</v>
      </c>
      <c r="BOW305" s="2" t="s">
        <v>178</v>
      </c>
      <c r="BOX305" s="2">
        <v>0.0</v>
      </c>
    </row>
    <row r="306" ht="14.25" customHeight="1">
      <c r="AL306" s="2" t="s">
        <v>6052</v>
      </c>
      <c r="FK306" s="2" t="s">
        <v>178</v>
      </c>
      <c r="BOE306" s="2">
        <v>0.0</v>
      </c>
      <c r="BOF306" s="2" t="s">
        <v>5696</v>
      </c>
      <c r="BOG306" s="2" t="s">
        <v>5697</v>
      </c>
      <c r="BOI306" s="2">
        <v>0.0</v>
      </c>
      <c r="BOJ306" s="2" t="s">
        <v>770</v>
      </c>
      <c r="BOR306" s="2" t="s">
        <v>6884</v>
      </c>
      <c r="BOS306" s="2" t="s">
        <v>769</v>
      </c>
      <c r="BOT306" s="2" t="s">
        <v>768</v>
      </c>
      <c r="BOU306" s="2" t="s">
        <v>770</v>
      </c>
      <c r="BOV306" s="2" t="s">
        <v>6885</v>
      </c>
      <c r="BOW306" s="2" t="s">
        <v>178</v>
      </c>
      <c r="BOX306" s="2">
        <v>0.0</v>
      </c>
    </row>
    <row r="307" ht="14.25" customHeight="1">
      <c r="BOE307" s="2">
        <v>0.0</v>
      </c>
      <c r="BOF307" s="2" t="s">
        <v>5696</v>
      </c>
      <c r="BOG307" s="2" t="s">
        <v>5697</v>
      </c>
      <c r="BOI307" s="2">
        <v>0.0</v>
      </c>
      <c r="BOR307" s="2" t="s">
        <v>6484</v>
      </c>
      <c r="BOS307" s="2" t="s">
        <v>465</v>
      </c>
      <c r="BOT307" s="2" t="s">
        <v>771</v>
      </c>
      <c r="BOU307" s="2" t="s">
        <v>772</v>
      </c>
      <c r="BOV307" s="2" t="s">
        <v>6886</v>
      </c>
      <c r="BOX307" s="2">
        <v>0.0</v>
      </c>
    </row>
    <row r="308" ht="14.25" customHeight="1">
      <c r="BOE308" s="2">
        <v>0.0</v>
      </c>
      <c r="BOF308" s="2" t="s">
        <v>5696</v>
      </c>
      <c r="BOG308" s="2" t="s">
        <v>5697</v>
      </c>
      <c r="BOI308" s="2">
        <v>0.0</v>
      </c>
      <c r="BOR308" s="2" t="s">
        <v>6484</v>
      </c>
      <c r="BOS308" s="2" t="s">
        <v>465</v>
      </c>
      <c r="BOT308" s="2" t="s">
        <v>773</v>
      </c>
      <c r="BOU308" s="2" t="s">
        <v>466</v>
      </c>
      <c r="BOV308" s="2" t="s">
        <v>6887</v>
      </c>
      <c r="BOX308" s="2">
        <v>0.0</v>
      </c>
    </row>
    <row r="309" ht="14.25" customHeight="1">
      <c r="BOE309" s="2">
        <v>0.0</v>
      </c>
      <c r="BOF309" s="2" t="s">
        <v>5696</v>
      </c>
      <c r="BOG309" s="2" t="s">
        <v>5697</v>
      </c>
      <c r="BOI309" s="2">
        <v>0.0</v>
      </c>
      <c r="BOJ309" s="2" t="s">
        <v>6483</v>
      </c>
      <c r="BOR309" s="2" t="s">
        <v>6484</v>
      </c>
      <c r="BOS309" s="2" t="s">
        <v>465</v>
      </c>
      <c r="BOT309" s="2" t="s">
        <v>774</v>
      </c>
      <c r="BOU309" s="2" t="s">
        <v>466</v>
      </c>
      <c r="BOV309" s="2" t="s">
        <v>6888</v>
      </c>
      <c r="BOX309" s="2">
        <v>0.0</v>
      </c>
    </row>
    <row r="310" ht="14.25" customHeight="1">
      <c r="AL310" s="2" t="s">
        <v>6052</v>
      </c>
      <c r="FK310" s="2" t="s">
        <v>178</v>
      </c>
      <c r="BOE310" s="2">
        <v>0.0</v>
      </c>
      <c r="BOF310" s="2" t="s">
        <v>5696</v>
      </c>
      <c r="BOG310" s="2" t="s">
        <v>5697</v>
      </c>
      <c r="BOI310" s="2">
        <v>0.0</v>
      </c>
      <c r="BOR310" s="2" t="s">
        <v>6346</v>
      </c>
      <c r="BOS310" s="2" t="s">
        <v>373</v>
      </c>
      <c r="BOT310" s="2" t="s">
        <v>775</v>
      </c>
      <c r="BOU310" s="2" t="s">
        <v>553</v>
      </c>
      <c r="BOV310" s="2" t="s">
        <v>6889</v>
      </c>
      <c r="BOW310" s="2" t="s">
        <v>178</v>
      </c>
      <c r="BOX310" s="2">
        <v>0.0</v>
      </c>
    </row>
    <row r="311" ht="14.25" customHeight="1">
      <c r="BOE311" s="2">
        <v>0.0</v>
      </c>
      <c r="BOF311" s="2" t="s">
        <v>5696</v>
      </c>
      <c r="BOG311" s="2" t="s">
        <v>5697</v>
      </c>
      <c r="BOI311" s="2">
        <v>0.0</v>
      </c>
      <c r="BOJ311" s="2" t="s">
        <v>6483</v>
      </c>
      <c r="BOR311" s="2" t="s">
        <v>6484</v>
      </c>
      <c r="BOS311" s="2" t="s">
        <v>465</v>
      </c>
      <c r="BOT311" s="2" t="s">
        <v>776</v>
      </c>
      <c r="BOU311" s="2" t="s">
        <v>466</v>
      </c>
      <c r="BOV311" s="2" t="s">
        <v>6890</v>
      </c>
      <c r="BOX311" s="2">
        <v>0.0</v>
      </c>
    </row>
    <row r="312" ht="14.25" customHeight="1">
      <c r="BOE312" s="2">
        <v>0.0</v>
      </c>
      <c r="BOF312" s="2" t="s">
        <v>5696</v>
      </c>
      <c r="BOG312" s="2" t="s">
        <v>5697</v>
      </c>
      <c r="BOI312" s="2">
        <v>0.0</v>
      </c>
      <c r="BOJ312" s="2" t="s">
        <v>6483</v>
      </c>
      <c r="BOR312" s="2" t="s">
        <v>6484</v>
      </c>
      <c r="BOS312" s="2" t="s">
        <v>465</v>
      </c>
      <c r="BOT312" s="2" t="s">
        <v>777</v>
      </c>
      <c r="BOU312" s="2" t="s">
        <v>466</v>
      </c>
      <c r="BOV312" s="2" t="s">
        <v>6891</v>
      </c>
      <c r="BOX312" s="2">
        <v>0.0</v>
      </c>
    </row>
    <row r="313" ht="14.25" customHeight="1">
      <c r="BOE313" s="2">
        <v>0.0</v>
      </c>
      <c r="BOF313" s="2" t="s">
        <v>5696</v>
      </c>
      <c r="BOG313" s="2" t="s">
        <v>5697</v>
      </c>
      <c r="BOI313" s="2">
        <v>0.0</v>
      </c>
      <c r="BOR313" s="2" t="s">
        <v>6484</v>
      </c>
      <c r="BOS313" s="2" t="s">
        <v>465</v>
      </c>
      <c r="BOT313" s="2" t="s">
        <v>778</v>
      </c>
      <c r="BOU313" s="2" t="s">
        <v>466</v>
      </c>
      <c r="BOV313" s="2" t="s">
        <v>6892</v>
      </c>
      <c r="BOX313" s="2">
        <v>0.0</v>
      </c>
    </row>
    <row r="314" ht="14.25" customHeight="1">
      <c r="CV314" s="2" t="s">
        <v>6893</v>
      </c>
      <c r="FM314" s="2" t="s">
        <v>6894</v>
      </c>
      <c r="KF314" s="2" t="s">
        <v>5691</v>
      </c>
      <c r="KG314" s="2" t="s">
        <v>5691</v>
      </c>
      <c r="MH314" s="2" t="s">
        <v>6895</v>
      </c>
      <c r="MO314" s="2">
        <v>442.0</v>
      </c>
      <c r="MP314" s="2" t="s">
        <v>6896</v>
      </c>
      <c r="MQ314" s="2">
        <v>590.0</v>
      </c>
      <c r="NK314" s="2" t="s">
        <v>5718</v>
      </c>
      <c r="OD314" s="2" t="s">
        <v>5707</v>
      </c>
      <c r="OI314" s="2" t="s">
        <v>5720</v>
      </c>
      <c r="OK314" s="2" t="s">
        <v>6369</v>
      </c>
      <c r="QN314" s="2" t="s">
        <v>6896</v>
      </c>
      <c r="VK314" s="2" t="s">
        <v>5691</v>
      </c>
      <c r="VL314" s="2" t="s">
        <v>5691</v>
      </c>
      <c r="XM314" s="2" t="s">
        <v>6897</v>
      </c>
      <c r="XT314" s="2">
        <v>443.0</v>
      </c>
      <c r="XU314" s="2" t="s">
        <v>6898</v>
      </c>
      <c r="XV314" s="2">
        <v>590.0</v>
      </c>
      <c r="YP314" s="2" t="s">
        <v>5718</v>
      </c>
      <c r="ZI314" s="2" t="s">
        <v>5707</v>
      </c>
      <c r="ZN314" s="2" t="s">
        <v>5720</v>
      </c>
      <c r="ZP314" s="2" t="s">
        <v>6369</v>
      </c>
      <c r="ABS314" s="2" t="s">
        <v>6898</v>
      </c>
      <c r="AGP314" s="2" t="s">
        <v>5691</v>
      </c>
      <c r="AGQ314" s="2" t="s">
        <v>5691</v>
      </c>
      <c r="AIR314" s="2" t="s">
        <v>6899</v>
      </c>
      <c r="AIY314" s="2">
        <v>443.0</v>
      </c>
      <c r="AIZ314" s="2" t="s">
        <v>6900</v>
      </c>
      <c r="AJA314" s="2">
        <v>590.0</v>
      </c>
      <c r="AJU314" s="2" t="s">
        <v>5718</v>
      </c>
      <c r="AKN314" s="2" t="s">
        <v>5707</v>
      </c>
      <c r="AKS314" s="2" t="s">
        <v>5720</v>
      </c>
      <c r="AKU314" s="2" t="s">
        <v>6369</v>
      </c>
      <c r="AMX314" s="2" t="s">
        <v>6900</v>
      </c>
      <c r="ARU314" s="2" t="s">
        <v>5691</v>
      </c>
      <c r="ARV314" s="2" t="s">
        <v>5691</v>
      </c>
      <c r="ATW314" s="2" t="s">
        <v>6901</v>
      </c>
      <c r="AUD314" s="2">
        <v>443.0</v>
      </c>
      <c r="AUE314" s="2" t="s">
        <v>6902</v>
      </c>
      <c r="AUF314" s="2">
        <v>590.0</v>
      </c>
      <c r="AUZ314" s="2" t="s">
        <v>5718</v>
      </c>
      <c r="AVS314" s="2" t="s">
        <v>5707</v>
      </c>
      <c r="AVX314" s="2" t="s">
        <v>5720</v>
      </c>
      <c r="AVZ314" s="2" t="s">
        <v>6369</v>
      </c>
      <c r="AYC314" s="2" t="s">
        <v>6902</v>
      </c>
      <c r="BCZ314" s="2" t="s">
        <v>5691</v>
      </c>
      <c r="BDA314" s="2" t="s">
        <v>5691</v>
      </c>
      <c r="BFB314" s="2" t="s">
        <v>6903</v>
      </c>
      <c r="BFI314" s="2">
        <v>443.0</v>
      </c>
      <c r="BFJ314" s="2" t="s">
        <v>6904</v>
      </c>
      <c r="BFK314" s="2">
        <v>590.0</v>
      </c>
      <c r="BGE314" s="2" t="s">
        <v>5718</v>
      </c>
      <c r="BGX314" s="2" t="s">
        <v>5707</v>
      </c>
      <c r="BHC314" s="2" t="s">
        <v>5720</v>
      </c>
      <c r="BHE314" s="2" t="s">
        <v>6369</v>
      </c>
      <c r="BJH314" s="2" t="s">
        <v>6904</v>
      </c>
      <c r="BOE314" s="2">
        <v>0.0</v>
      </c>
      <c r="BOF314" s="2" t="s">
        <v>5696</v>
      </c>
      <c r="BOG314" s="2" t="s">
        <v>5697</v>
      </c>
      <c r="BOI314" s="2">
        <v>0.0</v>
      </c>
      <c r="BOR314" s="2" t="s">
        <v>6369</v>
      </c>
      <c r="BOS314" s="2" t="s">
        <v>400</v>
      </c>
      <c r="BOT314" s="2" t="s">
        <v>779</v>
      </c>
      <c r="BOU314" s="2" t="s">
        <v>753</v>
      </c>
      <c r="BOV314" s="2" t="s">
        <v>6905</v>
      </c>
      <c r="BOX314" s="2">
        <v>0.0</v>
      </c>
    </row>
    <row r="315" ht="14.25" customHeight="1">
      <c r="BOE315" s="2">
        <v>0.0</v>
      </c>
      <c r="BOF315" s="2" t="s">
        <v>5696</v>
      </c>
      <c r="BOG315" s="2" t="s">
        <v>5697</v>
      </c>
      <c r="BOI315" s="2">
        <v>0.0</v>
      </c>
      <c r="BOR315" s="2" t="s">
        <v>6484</v>
      </c>
      <c r="BOS315" s="2" t="s">
        <v>465</v>
      </c>
      <c r="BOT315" s="2" t="s">
        <v>780</v>
      </c>
      <c r="BOU315" s="2" t="s">
        <v>466</v>
      </c>
      <c r="BOV315" s="2" t="s">
        <v>6906</v>
      </c>
      <c r="BOX315" s="2">
        <v>0.0</v>
      </c>
    </row>
    <row r="316" ht="14.25" customHeight="1">
      <c r="A316" s="2" t="s">
        <v>5691</v>
      </c>
      <c r="B316" s="2" t="s">
        <v>5691</v>
      </c>
      <c r="C316" s="2" t="s">
        <v>6907</v>
      </c>
      <c r="BC316" s="2" t="s">
        <v>6908</v>
      </c>
      <c r="CY316" s="2" t="s">
        <v>5707</v>
      </c>
      <c r="DJ316" s="2">
        <v>701.0</v>
      </c>
      <c r="DK316" s="2" t="s">
        <v>784</v>
      </c>
      <c r="DL316" s="2">
        <v>526.0</v>
      </c>
      <c r="FI316" s="2" t="s">
        <v>784</v>
      </c>
      <c r="FM316" s="2" t="s">
        <v>6909</v>
      </c>
      <c r="BOE316" s="2">
        <v>0.0</v>
      </c>
      <c r="BOF316" s="2" t="s">
        <v>5696</v>
      </c>
      <c r="BOG316" s="2" t="s">
        <v>5697</v>
      </c>
      <c r="BOI316" s="2">
        <v>0.0</v>
      </c>
      <c r="BOR316" s="2" t="s">
        <v>6910</v>
      </c>
      <c r="BOS316" s="2" t="s">
        <v>782</v>
      </c>
      <c r="BOT316" s="2" t="s">
        <v>781</v>
      </c>
      <c r="BOU316" s="2" t="s">
        <v>783</v>
      </c>
      <c r="BOV316" s="2" t="s">
        <v>6911</v>
      </c>
      <c r="BOX316" s="2">
        <v>0.0</v>
      </c>
    </row>
    <row r="317" ht="14.25" customHeight="1">
      <c r="CV317" s="2" t="s">
        <v>6912</v>
      </c>
      <c r="FM317" s="2" t="s">
        <v>6913</v>
      </c>
      <c r="KF317" s="2" t="s">
        <v>5691</v>
      </c>
      <c r="KG317" s="2" t="s">
        <v>5691</v>
      </c>
      <c r="MH317" s="2" t="s">
        <v>6914</v>
      </c>
      <c r="MO317" s="2">
        <v>443.0</v>
      </c>
      <c r="MP317" s="2" t="s">
        <v>6915</v>
      </c>
      <c r="MQ317" s="2">
        <v>590.0</v>
      </c>
      <c r="NK317" s="2" t="s">
        <v>5718</v>
      </c>
      <c r="OD317" s="2" t="s">
        <v>5707</v>
      </c>
      <c r="OI317" s="2" t="s">
        <v>5720</v>
      </c>
      <c r="OK317" s="2" t="s">
        <v>6369</v>
      </c>
      <c r="QN317" s="2" t="s">
        <v>6915</v>
      </c>
      <c r="VK317" s="2" t="s">
        <v>5691</v>
      </c>
      <c r="VL317" s="2" t="s">
        <v>5691</v>
      </c>
      <c r="XM317" s="2" t="s">
        <v>6916</v>
      </c>
      <c r="XT317" s="2">
        <v>443.0</v>
      </c>
      <c r="XU317" s="2" t="s">
        <v>6917</v>
      </c>
      <c r="XV317" s="2">
        <v>590.0</v>
      </c>
      <c r="YP317" s="2" t="s">
        <v>5718</v>
      </c>
      <c r="ZI317" s="2" t="s">
        <v>5707</v>
      </c>
      <c r="ZN317" s="2" t="s">
        <v>5720</v>
      </c>
      <c r="ZP317" s="2" t="s">
        <v>6369</v>
      </c>
      <c r="ABS317" s="2" t="s">
        <v>6917</v>
      </c>
      <c r="AGP317" s="2" t="s">
        <v>5691</v>
      </c>
      <c r="AGQ317" s="2" t="s">
        <v>5691</v>
      </c>
      <c r="AIR317" s="2" t="s">
        <v>6918</v>
      </c>
      <c r="AIY317" s="2">
        <v>443.0</v>
      </c>
      <c r="AIZ317" s="2" t="s">
        <v>6919</v>
      </c>
      <c r="AJA317" s="2">
        <v>590.0</v>
      </c>
      <c r="AJU317" s="2" t="s">
        <v>5718</v>
      </c>
      <c r="AKN317" s="2" t="s">
        <v>5707</v>
      </c>
      <c r="AKS317" s="2" t="s">
        <v>5720</v>
      </c>
      <c r="AKU317" s="2" t="s">
        <v>6369</v>
      </c>
      <c r="AMX317" s="2" t="s">
        <v>6919</v>
      </c>
      <c r="ARU317" s="2" t="s">
        <v>5691</v>
      </c>
      <c r="ARV317" s="2" t="s">
        <v>5691</v>
      </c>
      <c r="ATW317" s="2" t="s">
        <v>6920</v>
      </c>
      <c r="AUD317" s="2">
        <v>443.0</v>
      </c>
      <c r="AUE317" s="2" t="s">
        <v>6921</v>
      </c>
      <c r="AUF317" s="2">
        <v>590.0</v>
      </c>
      <c r="AUZ317" s="2" t="s">
        <v>5718</v>
      </c>
      <c r="AVS317" s="2" t="s">
        <v>5707</v>
      </c>
      <c r="AVX317" s="2" t="s">
        <v>5720</v>
      </c>
      <c r="AVZ317" s="2" t="s">
        <v>6369</v>
      </c>
      <c r="AYC317" s="2" t="s">
        <v>6921</v>
      </c>
      <c r="BCZ317" s="2" t="s">
        <v>5691</v>
      </c>
      <c r="BDA317" s="2" t="s">
        <v>5691</v>
      </c>
      <c r="BFB317" s="2" t="s">
        <v>6922</v>
      </c>
      <c r="BFI317" s="2">
        <v>442.0</v>
      </c>
      <c r="BFJ317" s="2" t="s">
        <v>6923</v>
      </c>
      <c r="BFK317" s="2">
        <v>590.0</v>
      </c>
      <c r="BGE317" s="2" t="s">
        <v>5718</v>
      </c>
      <c r="BGX317" s="2" t="s">
        <v>5707</v>
      </c>
      <c r="BHC317" s="2" t="s">
        <v>5720</v>
      </c>
      <c r="BHE317" s="2" t="s">
        <v>6369</v>
      </c>
      <c r="BJH317" s="2" t="s">
        <v>6923</v>
      </c>
      <c r="BOE317" s="2">
        <v>0.0</v>
      </c>
      <c r="BOF317" s="2" t="s">
        <v>5696</v>
      </c>
      <c r="BOG317" s="2" t="s">
        <v>5697</v>
      </c>
      <c r="BOI317" s="2">
        <v>0.0</v>
      </c>
      <c r="BOR317" s="2" t="s">
        <v>6369</v>
      </c>
      <c r="BOS317" s="2" t="s">
        <v>400</v>
      </c>
      <c r="BOT317" s="2" t="s">
        <v>785</v>
      </c>
      <c r="BOU317" s="2" t="s">
        <v>753</v>
      </c>
      <c r="BOV317" s="2" t="s">
        <v>6924</v>
      </c>
      <c r="BOX317" s="2">
        <v>0.0</v>
      </c>
    </row>
    <row r="318" ht="14.25" customHeight="1">
      <c r="BOE318" s="2">
        <v>0.0</v>
      </c>
      <c r="BOF318" s="2" t="s">
        <v>5696</v>
      </c>
      <c r="BOG318" s="2" t="s">
        <v>5697</v>
      </c>
      <c r="BOI318" s="2">
        <v>0.0</v>
      </c>
      <c r="BOJ318" s="2" t="s">
        <v>6483</v>
      </c>
      <c r="BOR318" s="2" t="s">
        <v>6484</v>
      </c>
      <c r="BOS318" s="2" t="s">
        <v>465</v>
      </c>
      <c r="BOT318" s="2" t="s">
        <v>786</v>
      </c>
      <c r="BOU318" s="2" t="s">
        <v>466</v>
      </c>
      <c r="BOV318" s="2" t="s">
        <v>6925</v>
      </c>
      <c r="BOX318" s="2">
        <v>0.0</v>
      </c>
    </row>
    <row r="319" ht="14.25" customHeight="1">
      <c r="AL319" s="2" t="s">
        <v>6052</v>
      </c>
      <c r="FK319" s="2" t="s">
        <v>178</v>
      </c>
      <c r="BOE319" s="2">
        <v>0.0</v>
      </c>
      <c r="BOF319" s="2" t="s">
        <v>5696</v>
      </c>
      <c r="BOG319" s="2" t="s">
        <v>5697</v>
      </c>
      <c r="BOI319" s="2">
        <v>0.0</v>
      </c>
      <c r="BOR319" s="2" t="s">
        <v>6346</v>
      </c>
      <c r="BOS319" s="2" t="s">
        <v>373</v>
      </c>
      <c r="BOT319" s="2" t="s">
        <v>787</v>
      </c>
      <c r="BOU319" s="2" t="s">
        <v>553</v>
      </c>
      <c r="BOV319" s="2" t="s">
        <v>6926</v>
      </c>
      <c r="BOW319" s="2" t="s">
        <v>178</v>
      </c>
      <c r="BOX319" s="2">
        <v>0.0</v>
      </c>
    </row>
    <row r="320" ht="14.25" customHeight="1">
      <c r="BOE320" s="2">
        <v>0.0</v>
      </c>
      <c r="BOF320" s="2" t="s">
        <v>5696</v>
      </c>
      <c r="BOG320" s="2" t="s">
        <v>5697</v>
      </c>
      <c r="BOI320" s="2">
        <v>0.0</v>
      </c>
      <c r="BOJ320" s="2" t="s">
        <v>6483</v>
      </c>
      <c r="BOR320" s="2" t="s">
        <v>6484</v>
      </c>
      <c r="BOS320" s="2" t="s">
        <v>465</v>
      </c>
      <c r="BOT320" s="2" t="s">
        <v>788</v>
      </c>
      <c r="BOU320" s="2" t="s">
        <v>466</v>
      </c>
      <c r="BOV320" s="2" t="s">
        <v>6927</v>
      </c>
      <c r="BOX320" s="2">
        <v>0.0</v>
      </c>
    </row>
    <row r="321" ht="14.25" customHeight="1">
      <c r="BOE321" s="2">
        <v>0.0</v>
      </c>
      <c r="BOF321" s="2" t="s">
        <v>5696</v>
      </c>
      <c r="BOG321" s="2" t="s">
        <v>5697</v>
      </c>
      <c r="BOI321" s="2">
        <v>0.0</v>
      </c>
      <c r="BOR321" s="2" t="s">
        <v>6484</v>
      </c>
      <c r="BOS321" s="2" t="s">
        <v>465</v>
      </c>
      <c r="BOT321" s="2" t="s">
        <v>789</v>
      </c>
      <c r="BOU321" s="2" t="s">
        <v>466</v>
      </c>
      <c r="BOV321" s="2" t="s">
        <v>6928</v>
      </c>
      <c r="BOX321" s="2">
        <v>0.0</v>
      </c>
    </row>
    <row r="322" ht="14.25" customHeight="1">
      <c r="BOE322" s="2">
        <v>0.0</v>
      </c>
      <c r="BOF322" s="2" t="s">
        <v>5696</v>
      </c>
      <c r="BOG322" s="2" t="s">
        <v>5697</v>
      </c>
      <c r="BOI322" s="2">
        <v>0.0</v>
      </c>
      <c r="BOR322" s="2" t="s">
        <v>6484</v>
      </c>
      <c r="BOS322" s="2" t="s">
        <v>465</v>
      </c>
      <c r="BOT322" s="2" t="s">
        <v>790</v>
      </c>
      <c r="BOU322" s="2" t="s">
        <v>466</v>
      </c>
      <c r="BOV322" s="2" t="s">
        <v>6929</v>
      </c>
      <c r="BOX322" s="2">
        <v>0.0</v>
      </c>
    </row>
    <row r="323" ht="14.25" customHeight="1">
      <c r="BOE323" s="2">
        <v>0.0</v>
      </c>
      <c r="BOF323" s="2" t="s">
        <v>5696</v>
      </c>
      <c r="BOG323" s="2" t="s">
        <v>5697</v>
      </c>
      <c r="BOI323" s="2">
        <v>0.0</v>
      </c>
      <c r="BOJ323" s="2" t="s">
        <v>6483</v>
      </c>
      <c r="BOR323" s="2" t="s">
        <v>6484</v>
      </c>
      <c r="BOS323" s="2" t="s">
        <v>465</v>
      </c>
      <c r="BOT323" s="2" t="s">
        <v>791</v>
      </c>
      <c r="BOU323" s="2" t="s">
        <v>466</v>
      </c>
      <c r="BOV323" s="2" t="s">
        <v>6930</v>
      </c>
      <c r="BOX323" s="2">
        <v>0.0</v>
      </c>
    </row>
    <row r="324" ht="14.25" customHeight="1">
      <c r="BOE324" s="2">
        <v>0.0</v>
      </c>
      <c r="BOF324" s="2" t="s">
        <v>5696</v>
      </c>
      <c r="BOG324" s="2" t="s">
        <v>5697</v>
      </c>
      <c r="BOI324" s="2">
        <v>0.0</v>
      </c>
      <c r="BOR324" s="2" t="s">
        <v>6931</v>
      </c>
      <c r="BOS324" s="2" t="s">
        <v>793</v>
      </c>
      <c r="BOT324" s="2" t="s">
        <v>792</v>
      </c>
      <c r="BOU324" s="2" t="s">
        <v>794</v>
      </c>
      <c r="BOV324" s="2" t="s">
        <v>6932</v>
      </c>
      <c r="BOX324" s="2">
        <v>0.0</v>
      </c>
    </row>
    <row r="325" ht="14.25" customHeight="1">
      <c r="BOE325" s="2">
        <v>0.0</v>
      </c>
      <c r="BOF325" s="2" t="s">
        <v>5696</v>
      </c>
      <c r="BOG325" s="2" t="s">
        <v>5697</v>
      </c>
      <c r="BOI325" s="2">
        <v>0.0</v>
      </c>
      <c r="BOR325" s="2" t="s">
        <v>6484</v>
      </c>
      <c r="BOS325" s="2" t="s">
        <v>465</v>
      </c>
      <c r="BOT325" s="2" t="s">
        <v>795</v>
      </c>
      <c r="BOU325" s="2" t="s">
        <v>466</v>
      </c>
      <c r="BOV325" s="2" t="s">
        <v>6933</v>
      </c>
      <c r="BOX325" s="2">
        <v>0.0</v>
      </c>
    </row>
    <row r="326" ht="14.25" customHeight="1">
      <c r="BOE326" s="2">
        <v>0.0</v>
      </c>
      <c r="BOF326" s="2" t="s">
        <v>5696</v>
      </c>
      <c r="BOG326" s="2" t="s">
        <v>5697</v>
      </c>
      <c r="BOI326" s="2">
        <v>0.0</v>
      </c>
      <c r="BOJ326" s="2" t="s">
        <v>6483</v>
      </c>
      <c r="BOR326" s="2" t="s">
        <v>6484</v>
      </c>
      <c r="BOS326" s="2" t="s">
        <v>465</v>
      </c>
      <c r="BOT326" s="2" t="s">
        <v>796</v>
      </c>
      <c r="BOU326" s="2" t="s">
        <v>797</v>
      </c>
      <c r="BOV326" s="2" t="s">
        <v>6934</v>
      </c>
      <c r="BOX326" s="2">
        <v>0.0</v>
      </c>
    </row>
    <row r="327" ht="14.25" customHeight="1">
      <c r="BOE327" s="2">
        <v>0.0</v>
      </c>
      <c r="BOF327" s="2" t="s">
        <v>5696</v>
      </c>
      <c r="BOG327" s="2" t="s">
        <v>5697</v>
      </c>
      <c r="BOI327" s="2">
        <v>0.0</v>
      </c>
      <c r="BOR327" s="2" t="s">
        <v>6484</v>
      </c>
      <c r="BOS327" s="2" t="s">
        <v>465</v>
      </c>
      <c r="BOT327" s="2" t="s">
        <v>798</v>
      </c>
      <c r="BOU327" s="2" t="s">
        <v>466</v>
      </c>
      <c r="BOV327" s="2" t="s">
        <v>6935</v>
      </c>
      <c r="BOX327" s="2">
        <v>0.0</v>
      </c>
    </row>
    <row r="328" ht="14.25" customHeight="1">
      <c r="BOE328" s="2">
        <v>0.0</v>
      </c>
      <c r="BOF328" s="2" t="s">
        <v>5696</v>
      </c>
      <c r="BOG328" s="2" t="s">
        <v>5697</v>
      </c>
      <c r="BOI328" s="2">
        <v>0.0</v>
      </c>
      <c r="BOJ328" s="2" t="s">
        <v>6483</v>
      </c>
      <c r="BOR328" s="2" t="s">
        <v>6484</v>
      </c>
      <c r="BOS328" s="2" t="s">
        <v>465</v>
      </c>
      <c r="BOT328" s="2" t="s">
        <v>799</v>
      </c>
      <c r="BOU328" s="2" t="s">
        <v>466</v>
      </c>
      <c r="BOV328" s="2" t="s">
        <v>6936</v>
      </c>
      <c r="BOX328" s="2">
        <v>0.0</v>
      </c>
    </row>
    <row r="329" ht="14.25" customHeight="1">
      <c r="BOE329" s="2">
        <v>0.0</v>
      </c>
      <c r="BOF329" s="2" t="s">
        <v>5696</v>
      </c>
      <c r="BOG329" s="2" t="s">
        <v>5697</v>
      </c>
      <c r="BOI329" s="2">
        <v>0.0</v>
      </c>
      <c r="BOJ329" s="2" t="s">
        <v>6483</v>
      </c>
      <c r="BOR329" s="2" t="s">
        <v>6484</v>
      </c>
      <c r="BOS329" s="2" t="s">
        <v>465</v>
      </c>
      <c r="BOT329" s="2" t="s">
        <v>800</v>
      </c>
      <c r="BOU329" s="2" t="s">
        <v>466</v>
      </c>
      <c r="BOV329" s="2" t="s">
        <v>6937</v>
      </c>
      <c r="BOX329" s="2">
        <v>0.0</v>
      </c>
    </row>
    <row r="330" ht="14.25" customHeight="1">
      <c r="BOE330" s="2">
        <v>0.0</v>
      </c>
      <c r="BOF330" s="2" t="s">
        <v>5696</v>
      </c>
      <c r="BOG330" s="2" t="s">
        <v>5697</v>
      </c>
      <c r="BOI330" s="2">
        <v>0.0</v>
      </c>
      <c r="BOJ330" s="2" t="s">
        <v>6483</v>
      </c>
      <c r="BOR330" s="2" t="s">
        <v>6484</v>
      </c>
      <c r="BOS330" s="2" t="s">
        <v>465</v>
      </c>
      <c r="BOT330" s="2" t="s">
        <v>801</v>
      </c>
      <c r="BOU330" s="2" t="s">
        <v>466</v>
      </c>
      <c r="BOV330" s="2" t="s">
        <v>6938</v>
      </c>
      <c r="BOX330" s="2">
        <v>0.0</v>
      </c>
    </row>
    <row r="331" ht="14.25" customHeight="1">
      <c r="CV331" s="2" t="s">
        <v>6939</v>
      </c>
      <c r="FM331" s="2" t="s">
        <v>6940</v>
      </c>
      <c r="KF331" s="2" t="s">
        <v>5691</v>
      </c>
      <c r="KG331" s="2" t="s">
        <v>5691</v>
      </c>
      <c r="MH331" s="2" t="s">
        <v>6941</v>
      </c>
      <c r="MO331" s="2">
        <v>590.0</v>
      </c>
      <c r="MP331" s="2" t="s">
        <v>6942</v>
      </c>
      <c r="MQ331" s="2">
        <v>461.0</v>
      </c>
      <c r="NK331" s="2" t="s">
        <v>5718</v>
      </c>
      <c r="OD331" s="2" t="s">
        <v>5707</v>
      </c>
      <c r="OI331" s="2" t="s">
        <v>5720</v>
      </c>
      <c r="OK331" s="2" t="s">
        <v>6943</v>
      </c>
      <c r="QN331" s="2" t="s">
        <v>6942</v>
      </c>
      <c r="VK331" s="2" t="s">
        <v>5691</v>
      </c>
      <c r="VL331" s="2" t="s">
        <v>5691</v>
      </c>
      <c r="XM331" s="2" t="s">
        <v>6944</v>
      </c>
      <c r="XT331" s="2">
        <v>590.0</v>
      </c>
      <c r="XU331" s="2" t="s">
        <v>6945</v>
      </c>
      <c r="XV331" s="2">
        <v>436.0</v>
      </c>
      <c r="YP331" s="2" t="s">
        <v>5718</v>
      </c>
      <c r="ZI331" s="2" t="s">
        <v>5707</v>
      </c>
      <c r="ZN331" s="2" t="s">
        <v>5720</v>
      </c>
      <c r="ZP331" s="2" t="s">
        <v>6943</v>
      </c>
      <c r="ABS331" s="2" t="s">
        <v>6945</v>
      </c>
      <c r="AGP331" s="2" t="s">
        <v>5691</v>
      </c>
      <c r="AGQ331" s="2" t="s">
        <v>5691</v>
      </c>
      <c r="AIR331" s="2" t="s">
        <v>6946</v>
      </c>
      <c r="AIY331" s="2">
        <v>590.0</v>
      </c>
      <c r="AIZ331" s="2" t="s">
        <v>6947</v>
      </c>
      <c r="AJA331" s="2">
        <v>506.0</v>
      </c>
      <c r="AJU331" s="2" t="s">
        <v>5718</v>
      </c>
      <c r="AKN331" s="2" t="s">
        <v>5707</v>
      </c>
      <c r="AKS331" s="2" t="s">
        <v>5720</v>
      </c>
      <c r="AKU331" s="2" t="s">
        <v>6943</v>
      </c>
      <c r="AMX331" s="2" t="s">
        <v>6947</v>
      </c>
      <c r="ARU331" s="2" t="s">
        <v>5691</v>
      </c>
      <c r="ARV331" s="2" t="s">
        <v>5691</v>
      </c>
      <c r="ATW331" s="2" t="s">
        <v>6948</v>
      </c>
      <c r="AUD331" s="2">
        <v>585.0</v>
      </c>
      <c r="AUE331" s="2" t="s">
        <v>6949</v>
      </c>
      <c r="AUF331" s="2">
        <v>480.0</v>
      </c>
      <c r="AUZ331" s="2" t="s">
        <v>5718</v>
      </c>
      <c r="AVS331" s="2" t="s">
        <v>5707</v>
      </c>
      <c r="AVX331" s="2" t="s">
        <v>5720</v>
      </c>
      <c r="AVZ331" s="2" t="s">
        <v>6943</v>
      </c>
      <c r="AYC331" s="2" t="s">
        <v>6949</v>
      </c>
      <c r="BCZ331" s="2" t="s">
        <v>5691</v>
      </c>
      <c r="BDA331" s="2" t="s">
        <v>5691</v>
      </c>
      <c r="BFB331" s="2" t="s">
        <v>6950</v>
      </c>
      <c r="BFI331" s="2">
        <v>590.0</v>
      </c>
      <c r="BFJ331" s="2" t="s">
        <v>6951</v>
      </c>
      <c r="BFK331" s="2">
        <v>443.0</v>
      </c>
      <c r="BGE331" s="2" t="s">
        <v>5718</v>
      </c>
      <c r="BGX331" s="2" t="s">
        <v>5707</v>
      </c>
      <c r="BHC331" s="2" t="s">
        <v>5720</v>
      </c>
      <c r="BHE331" s="2" t="s">
        <v>6943</v>
      </c>
      <c r="BJH331" s="2" t="s">
        <v>6951</v>
      </c>
      <c r="BOE331" s="2">
        <v>0.0</v>
      </c>
      <c r="BOF331" s="2" t="s">
        <v>5696</v>
      </c>
      <c r="BOG331" s="2" t="s">
        <v>5697</v>
      </c>
      <c r="BOI331" s="2">
        <v>0.0</v>
      </c>
      <c r="BOR331" s="2" t="s">
        <v>6943</v>
      </c>
      <c r="BOS331" s="2" t="s">
        <v>803</v>
      </c>
      <c r="BOT331" s="2" t="s">
        <v>802</v>
      </c>
      <c r="BOU331" s="2" t="s">
        <v>804</v>
      </c>
      <c r="BOV331" s="2" t="s">
        <v>6952</v>
      </c>
      <c r="BOX331" s="2">
        <v>0.0</v>
      </c>
    </row>
    <row r="332" ht="14.25" customHeight="1">
      <c r="BOE332" s="2">
        <v>0.0</v>
      </c>
      <c r="BOF332" s="2" t="s">
        <v>5696</v>
      </c>
      <c r="BOG332" s="2" t="s">
        <v>5697</v>
      </c>
      <c r="BOI332" s="2">
        <v>0.0</v>
      </c>
      <c r="BOR332" s="2" t="s">
        <v>6764</v>
      </c>
      <c r="BOS332" s="2" t="s">
        <v>678</v>
      </c>
      <c r="BOT332" s="2" t="s">
        <v>805</v>
      </c>
      <c r="BOU332" s="2" t="s">
        <v>806</v>
      </c>
      <c r="BOV332" s="2" t="s">
        <v>6953</v>
      </c>
      <c r="BOX332" s="2">
        <v>0.0</v>
      </c>
    </row>
    <row r="333" ht="14.25" customHeight="1">
      <c r="CV333" s="2" t="s">
        <v>6954</v>
      </c>
      <c r="FM333" s="2" t="s">
        <v>6955</v>
      </c>
      <c r="KF333" s="2" t="s">
        <v>5691</v>
      </c>
      <c r="KG333" s="2" t="s">
        <v>5691</v>
      </c>
      <c r="MH333" s="2" t="s">
        <v>6956</v>
      </c>
      <c r="MO333" s="2">
        <v>393.0</v>
      </c>
      <c r="MP333" s="2" t="s">
        <v>6957</v>
      </c>
      <c r="MQ333" s="2">
        <v>590.0</v>
      </c>
      <c r="NK333" s="2" t="s">
        <v>5718</v>
      </c>
      <c r="OD333" s="2" t="s">
        <v>5707</v>
      </c>
      <c r="OI333" s="2" t="s">
        <v>5720</v>
      </c>
      <c r="OK333" s="2" t="s">
        <v>6369</v>
      </c>
      <c r="QN333" s="2" t="s">
        <v>6957</v>
      </c>
      <c r="VK333" s="2" t="s">
        <v>5691</v>
      </c>
      <c r="VL333" s="2" t="s">
        <v>5691</v>
      </c>
      <c r="XM333" s="2" t="s">
        <v>6958</v>
      </c>
      <c r="XT333" s="2">
        <v>393.0</v>
      </c>
      <c r="XU333" s="2" t="s">
        <v>6959</v>
      </c>
      <c r="XV333" s="2">
        <v>590.0</v>
      </c>
      <c r="YP333" s="2" t="s">
        <v>5718</v>
      </c>
      <c r="ZI333" s="2" t="s">
        <v>5707</v>
      </c>
      <c r="ZN333" s="2" t="s">
        <v>5720</v>
      </c>
      <c r="ZP333" s="2" t="s">
        <v>6369</v>
      </c>
      <c r="ABS333" s="2" t="s">
        <v>6959</v>
      </c>
      <c r="AGP333" s="2" t="s">
        <v>5691</v>
      </c>
      <c r="AGQ333" s="2" t="s">
        <v>5691</v>
      </c>
      <c r="AIR333" s="2" t="s">
        <v>6960</v>
      </c>
      <c r="AIY333" s="2">
        <v>393.0</v>
      </c>
      <c r="AIZ333" s="2" t="s">
        <v>6961</v>
      </c>
      <c r="AJA333" s="2">
        <v>590.0</v>
      </c>
      <c r="AJU333" s="2" t="s">
        <v>5718</v>
      </c>
      <c r="AKN333" s="2" t="s">
        <v>5707</v>
      </c>
      <c r="AKS333" s="2" t="s">
        <v>5720</v>
      </c>
      <c r="AKU333" s="2" t="s">
        <v>6369</v>
      </c>
      <c r="AMX333" s="2" t="s">
        <v>6961</v>
      </c>
      <c r="ARU333" s="2" t="s">
        <v>5691</v>
      </c>
      <c r="ARV333" s="2" t="s">
        <v>5691</v>
      </c>
      <c r="ATW333" s="2" t="s">
        <v>6962</v>
      </c>
      <c r="AUD333" s="2">
        <v>393.0</v>
      </c>
      <c r="AUE333" s="2" t="s">
        <v>6963</v>
      </c>
      <c r="AUF333" s="2">
        <v>590.0</v>
      </c>
      <c r="AUZ333" s="2" t="s">
        <v>5718</v>
      </c>
      <c r="AVS333" s="2" t="s">
        <v>5707</v>
      </c>
      <c r="AVX333" s="2" t="s">
        <v>5720</v>
      </c>
      <c r="AVZ333" s="2" t="s">
        <v>6369</v>
      </c>
      <c r="AYC333" s="2" t="s">
        <v>6963</v>
      </c>
      <c r="BCZ333" s="2" t="s">
        <v>5691</v>
      </c>
      <c r="BDA333" s="2" t="s">
        <v>5691</v>
      </c>
      <c r="BFB333" s="2" t="s">
        <v>6964</v>
      </c>
      <c r="BFI333" s="2">
        <v>590.0</v>
      </c>
      <c r="BFJ333" s="2" t="s">
        <v>6965</v>
      </c>
      <c r="BFK333" s="2">
        <v>302.0</v>
      </c>
      <c r="BGE333" s="2" t="s">
        <v>5718</v>
      </c>
      <c r="BGX333" s="2" t="s">
        <v>5707</v>
      </c>
      <c r="BHC333" s="2" t="s">
        <v>5720</v>
      </c>
      <c r="BHE333" s="2" t="s">
        <v>6369</v>
      </c>
      <c r="BJH333" s="2" t="s">
        <v>6965</v>
      </c>
      <c r="BOE333" s="2">
        <v>0.0</v>
      </c>
      <c r="BOF333" s="2" t="s">
        <v>5696</v>
      </c>
      <c r="BOG333" s="2" t="s">
        <v>5697</v>
      </c>
      <c r="BOI333" s="2">
        <v>0.0</v>
      </c>
      <c r="BOR333" s="2" t="s">
        <v>6369</v>
      </c>
      <c r="BOS333" s="2" t="s">
        <v>400</v>
      </c>
      <c r="BOT333" s="2" t="s">
        <v>807</v>
      </c>
      <c r="BOU333" s="2" t="s">
        <v>753</v>
      </c>
      <c r="BOV333" s="2" t="s">
        <v>6966</v>
      </c>
      <c r="BOX333" s="2">
        <v>0.0</v>
      </c>
    </row>
    <row r="334" ht="14.25" customHeight="1">
      <c r="A334" s="2" t="s">
        <v>6180</v>
      </c>
      <c r="B334" s="2" t="s">
        <v>6180</v>
      </c>
      <c r="BC334" s="2" t="s">
        <v>6967</v>
      </c>
      <c r="CL334" s="2">
        <v>261.0</v>
      </c>
      <c r="CM334" s="2" t="s">
        <v>6968</v>
      </c>
      <c r="CN334" s="2">
        <v>500.0</v>
      </c>
      <c r="FI334" s="2" t="s">
        <v>6968</v>
      </c>
      <c r="BOE334" s="2">
        <v>0.0</v>
      </c>
      <c r="BOF334" s="2" t="s">
        <v>5696</v>
      </c>
      <c r="BOG334" s="2" t="s">
        <v>5697</v>
      </c>
      <c r="BOI334" s="2">
        <v>0.0</v>
      </c>
      <c r="BOJ334" s="2" t="s">
        <v>6969</v>
      </c>
      <c r="BOR334" s="2" t="s">
        <v>5712</v>
      </c>
      <c r="BOS334" s="2" t="s">
        <v>97</v>
      </c>
      <c r="BOT334" s="2" t="s">
        <v>808</v>
      </c>
      <c r="BOU334" s="2" t="s">
        <v>810</v>
      </c>
      <c r="BOV334" s="2" t="s">
        <v>6970</v>
      </c>
      <c r="BOW334" s="2" t="s">
        <v>809</v>
      </c>
      <c r="BOX334" s="2">
        <v>1.0</v>
      </c>
    </row>
    <row r="335" ht="14.25" customHeight="1">
      <c r="CV335" s="2" t="s">
        <v>6971</v>
      </c>
      <c r="FM335" s="2" t="s">
        <v>6972</v>
      </c>
      <c r="KF335" s="2" t="s">
        <v>5691</v>
      </c>
      <c r="KG335" s="2" t="s">
        <v>5691</v>
      </c>
      <c r="MH335" s="2" t="s">
        <v>6973</v>
      </c>
      <c r="MO335" s="2">
        <v>444.0</v>
      </c>
      <c r="MP335" s="2" t="s">
        <v>6974</v>
      </c>
      <c r="MQ335" s="2">
        <v>590.0</v>
      </c>
      <c r="NK335" s="2" t="s">
        <v>5718</v>
      </c>
      <c r="OD335" s="2" t="s">
        <v>5707</v>
      </c>
      <c r="OI335" s="2" t="s">
        <v>5720</v>
      </c>
      <c r="OK335" s="2" t="s">
        <v>6369</v>
      </c>
      <c r="QN335" s="2" t="s">
        <v>6974</v>
      </c>
      <c r="VK335" s="2" t="s">
        <v>5691</v>
      </c>
      <c r="VL335" s="2" t="s">
        <v>5691</v>
      </c>
      <c r="XM335" s="2" t="s">
        <v>6975</v>
      </c>
      <c r="XT335" s="2">
        <v>444.0</v>
      </c>
      <c r="XU335" s="2" t="s">
        <v>6976</v>
      </c>
      <c r="XV335" s="2">
        <v>590.0</v>
      </c>
      <c r="YP335" s="2" t="s">
        <v>5718</v>
      </c>
      <c r="ZI335" s="2" t="s">
        <v>5707</v>
      </c>
      <c r="ZN335" s="2" t="s">
        <v>5720</v>
      </c>
      <c r="ZP335" s="2" t="s">
        <v>6369</v>
      </c>
      <c r="ABS335" s="2" t="s">
        <v>6976</v>
      </c>
      <c r="AGP335" s="2" t="s">
        <v>5691</v>
      </c>
      <c r="AGQ335" s="2" t="s">
        <v>5691</v>
      </c>
      <c r="AIR335" s="2" t="s">
        <v>6977</v>
      </c>
      <c r="AIY335" s="2">
        <v>444.0</v>
      </c>
      <c r="AIZ335" s="2" t="s">
        <v>6978</v>
      </c>
      <c r="AJA335" s="2">
        <v>590.0</v>
      </c>
      <c r="AJU335" s="2" t="s">
        <v>5718</v>
      </c>
      <c r="AKN335" s="2" t="s">
        <v>5707</v>
      </c>
      <c r="AKS335" s="2" t="s">
        <v>5720</v>
      </c>
      <c r="AKU335" s="2" t="s">
        <v>6369</v>
      </c>
      <c r="AMX335" s="2" t="s">
        <v>6978</v>
      </c>
      <c r="ARU335" s="2" t="s">
        <v>5691</v>
      </c>
      <c r="ARV335" s="2" t="s">
        <v>5691</v>
      </c>
      <c r="ATW335" s="2" t="s">
        <v>6979</v>
      </c>
      <c r="AUD335" s="2">
        <v>444.0</v>
      </c>
      <c r="AUE335" s="2" t="s">
        <v>6980</v>
      </c>
      <c r="AUF335" s="2">
        <v>590.0</v>
      </c>
      <c r="AUZ335" s="2" t="s">
        <v>5718</v>
      </c>
      <c r="AVS335" s="2" t="s">
        <v>5707</v>
      </c>
      <c r="AVX335" s="2" t="s">
        <v>5720</v>
      </c>
      <c r="AVZ335" s="2" t="s">
        <v>6369</v>
      </c>
      <c r="AYC335" s="2" t="s">
        <v>6980</v>
      </c>
      <c r="BCZ335" s="2" t="s">
        <v>5691</v>
      </c>
      <c r="BDA335" s="2" t="s">
        <v>5691</v>
      </c>
      <c r="BFB335" s="2" t="s">
        <v>6981</v>
      </c>
      <c r="BFI335" s="2">
        <v>590.0</v>
      </c>
      <c r="BFJ335" s="2" t="s">
        <v>6982</v>
      </c>
      <c r="BFK335" s="2">
        <v>443.0</v>
      </c>
      <c r="BGE335" s="2" t="s">
        <v>5718</v>
      </c>
      <c r="BGX335" s="2" t="s">
        <v>5707</v>
      </c>
      <c r="BHC335" s="2" t="s">
        <v>5720</v>
      </c>
      <c r="BHE335" s="2" t="s">
        <v>6369</v>
      </c>
      <c r="BJH335" s="2" t="s">
        <v>6982</v>
      </c>
      <c r="BOE335" s="2">
        <v>0.0</v>
      </c>
      <c r="BOF335" s="2" t="s">
        <v>5696</v>
      </c>
      <c r="BOG335" s="2" t="s">
        <v>5697</v>
      </c>
      <c r="BOI335" s="2">
        <v>0.0</v>
      </c>
      <c r="BOR335" s="2" t="s">
        <v>6369</v>
      </c>
      <c r="BOS335" s="2" t="s">
        <v>400</v>
      </c>
      <c r="BOT335" s="2" t="s">
        <v>811</v>
      </c>
      <c r="BOU335" s="2" t="s">
        <v>812</v>
      </c>
      <c r="BOV335" s="2" t="s">
        <v>6983</v>
      </c>
      <c r="BOX335" s="2">
        <v>0.0</v>
      </c>
    </row>
    <row r="336" ht="14.25" customHeight="1">
      <c r="BOE336" s="2">
        <v>0.0</v>
      </c>
      <c r="BOF336" s="2" t="s">
        <v>5696</v>
      </c>
      <c r="BOG336" s="2" t="s">
        <v>5697</v>
      </c>
      <c r="BOI336" s="2">
        <v>0.0</v>
      </c>
      <c r="BOJ336" s="2" t="s">
        <v>6483</v>
      </c>
      <c r="BOR336" s="2" t="s">
        <v>6484</v>
      </c>
      <c r="BOS336" s="2" t="s">
        <v>465</v>
      </c>
      <c r="BOT336" s="2" t="s">
        <v>814</v>
      </c>
      <c r="BOU336" s="2" t="s">
        <v>466</v>
      </c>
      <c r="BOV336" s="2" t="s">
        <v>6984</v>
      </c>
      <c r="BOX336" s="2">
        <v>0.0</v>
      </c>
    </row>
    <row r="337" ht="14.25" customHeight="1">
      <c r="BOE337" s="2">
        <v>0.0</v>
      </c>
      <c r="BOF337" s="2" t="s">
        <v>5696</v>
      </c>
      <c r="BOG337" s="2" t="s">
        <v>5697</v>
      </c>
      <c r="BOI337" s="2">
        <v>0.0</v>
      </c>
      <c r="BOJ337" s="2" t="s">
        <v>6483</v>
      </c>
      <c r="BOR337" s="2" t="s">
        <v>6484</v>
      </c>
      <c r="BOS337" s="2" t="s">
        <v>465</v>
      </c>
      <c r="BOT337" s="2" t="s">
        <v>815</v>
      </c>
      <c r="BOU337" s="2" t="s">
        <v>816</v>
      </c>
      <c r="BOV337" s="2" t="s">
        <v>6985</v>
      </c>
      <c r="BOX337" s="2">
        <v>0.0</v>
      </c>
    </row>
    <row r="338" ht="14.25" customHeight="1">
      <c r="B338" s="2" t="s">
        <v>5727</v>
      </c>
      <c r="E338" s="2" t="s">
        <v>5734</v>
      </c>
      <c r="G338" s="2" t="s">
        <v>5735</v>
      </c>
      <c r="H338" s="2" t="s">
        <v>5736</v>
      </c>
      <c r="I338" s="2" t="s">
        <v>5718</v>
      </c>
      <c r="N338" s="2" t="s">
        <v>6986</v>
      </c>
      <c r="O338" s="2" t="s">
        <v>6987</v>
      </c>
      <c r="Q338" s="2" t="s">
        <v>5730</v>
      </c>
      <c r="R338" s="2" t="s">
        <v>5730</v>
      </c>
      <c r="S338" s="2" t="s">
        <v>5730</v>
      </c>
      <c r="T338" s="2" t="s">
        <v>6988</v>
      </c>
      <c r="AC338" s="2" t="s">
        <v>5739</v>
      </c>
      <c r="AE338" s="2" t="s">
        <v>5734</v>
      </c>
      <c r="AF338" s="2" t="s">
        <v>5739</v>
      </c>
      <c r="AH338" s="2" t="s">
        <v>6989</v>
      </c>
      <c r="AI338" s="2" t="s">
        <v>6990</v>
      </c>
      <c r="AJ338" s="2" t="s">
        <v>6991</v>
      </c>
      <c r="AM338" s="2" t="s">
        <v>5743</v>
      </c>
      <c r="AO338" s="2" t="s">
        <v>5802</v>
      </c>
      <c r="AP338" s="2" t="s">
        <v>5803</v>
      </c>
      <c r="AQ338" s="2" t="s">
        <v>5730</v>
      </c>
      <c r="AR338" s="2" t="s">
        <v>6992</v>
      </c>
      <c r="AS338" s="2" t="s">
        <v>5727</v>
      </c>
      <c r="AT338" s="2" t="s">
        <v>5727</v>
      </c>
      <c r="AU338" s="2" t="s">
        <v>6993</v>
      </c>
      <c r="AV338" s="2" t="s">
        <v>6994</v>
      </c>
      <c r="AW338" s="2" t="s">
        <v>6993</v>
      </c>
      <c r="AX338" s="2" t="s">
        <v>5807</v>
      </c>
      <c r="AY338" s="2" t="s">
        <v>5808</v>
      </c>
      <c r="BB338" s="2">
        <v>1080.0</v>
      </c>
      <c r="BC338" s="2" t="s">
        <v>6993</v>
      </c>
      <c r="BK338" s="2" t="s">
        <v>6995</v>
      </c>
      <c r="BN338" s="2" t="s">
        <v>5810</v>
      </c>
      <c r="BO338" s="2" t="s">
        <v>5811</v>
      </c>
      <c r="BP338" s="2" t="s">
        <v>5807</v>
      </c>
      <c r="BQ338" s="2" t="s">
        <v>5808</v>
      </c>
      <c r="BR338" s="2" t="s">
        <v>6993</v>
      </c>
      <c r="BS338" s="2" t="s">
        <v>5718</v>
      </c>
      <c r="BT338" s="2" t="s">
        <v>5718</v>
      </c>
      <c r="BU338" s="2" t="s">
        <v>5718</v>
      </c>
      <c r="BV338" s="2" t="s">
        <v>5718</v>
      </c>
      <c r="BW338" s="2" t="s">
        <v>5718</v>
      </c>
      <c r="BX338" s="2" t="s">
        <v>5718</v>
      </c>
      <c r="BY338" s="2" t="s">
        <v>5718</v>
      </c>
      <c r="BZ338" s="2" t="s">
        <v>5718</v>
      </c>
      <c r="CA338" s="2" t="s">
        <v>5718</v>
      </c>
      <c r="CB338" s="2" t="s">
        <v>5718</v>
      </c>
      <c r="CC338" s="2" t="s">
        <v>5718</v>
      </c>
      <c r="CD338" s="2" t="s">
        <v>5718</v>
      </c>
      <c r="CE338" s="2" t="s">
        <v>5718</v>
      </c>
      <c r="CG338" s="2" t="s">
        <v>5718</v>
      </c>
      <c r="CH338" s="2" t="s">
        <v>5718</v>
      </c>
      <c r="CI338" s="2" t="s">
        <v>5718</v>
      </c>
      <c r="CJ338" s="2" t="s">
        <v>5730</v>
      </c>
      <c r="CK338" s="2" t="s">
        <v>5718</v>
      </c>
      <c r="CP338" s="2">
        <v>0.0</v>
      </c>
      <c r="CR338" s="2" t="s">
        <v>5718</v>
      </c>
      <c r="CT338" s="2">
        <v>0.0</v>
      </c>
      <c r="CU338" s="2" t="s">
        <v>708</v>
      </c>
      <c r="CZ338" s="2">
        <v>1080.0</v>
      </c>
      <c r="DA338" s="2" t="s">
        <v>5812</v>
      </c>
      <c r="DB338" s="2">
        <v>1920.0</v>
      </c>
      <c r="DC338" s="2" t="s">
        <v>5720</v>
      </c>
      <c r="DD338" s="2" t="s">
        <v>5720</v>
      </c>
      <c r="DE338" s="2" t="s">
        <v>5730</v>
      </c>
      <c r="DF338" s="2" t="s">
        <v>6996</v>
      </c>
      <c r="DH338" s="2" t="s">
        <v>6994</v>
      </c>
      <c r="DM338" s="2">
        <v>44465.0</v>
      </c>
      <c r="DN338" s="2" t="s">
        <v>6997</v>
      </c>
      <c r="DP338" s="2" t="s">
        <v>6998</v>
      </c>
      <c r="DQ338" s="2" t="s">
        <v>6999</v>
      </c>
      <c r="DS338" s="2">
        <v>1.741946503E9</v>
      </c>
      <c r="DT338" s="2" t="s">
        <v>5817</v>
      </c>
      <c r="DU338" s="2" t="s">
        <v>5696</v>
      </c>
      <c r="FI338" s="2" t="s">
        <v>7000</v>
      </c>
      <c r="FJ338" s="2" t="s">
        <v>7000</v>
      </c>
      <c r="FM338" s="2" t="s">
        <v>6994</v>
      </c>
      <c r="FN338" s="2" t="s">
        <v>6993</v>
      </c>
      <c r="FR338" s="2" t="s">
        <v>5819</v>
      </c>
      <c r="JK338" s="2" t="s">
        <v>5749</v>
      </c>
      <c r="JL338" s="2" t="s">
        <v>5750</v>
      </c>
      <c r="JM338" s="2" t="s">
        <v>5751</v>
      </c>
      <c r="JN338" s="2" t="s">
        <v>6993</v>
      </c>
      <c r="JO338" s="2" t="s">
        <v>5718</v>
      </c>
      <c r="JP338" s="2">
        <v>100.0</v>
      </c>
      <c r="JQ338" s="2">
        <v>10.0</v>
      </c>
      <c r="JR338" s="2">
        <v>0.0</v>
      </c>
      <c r="JS338" s="2">
        <v>0.0</v>
      </c>
      <c r="JT338" s="2">
        <v>0.0</v>
      </c>
      <c r="JU338" s="2" t="s">
        <v>5752</v>
      </c>
      <c r="JV338" s="2" t="s">
        <v>5753</v>
      </c>
      <c r="JW338" s="2" t="s">
        <v>5754</v>
      </c>
      <c r="JX338" s="2" t="s">
        <v>5755</v>
      </c>
      <c r="JY338" s="2" t="s">
        <v>5756</v>
      </c>
      <c r="JZ338" s="2" t="s">
        <v>5754</v>
      </c>
      <c r="KB338" s="2" t="s">
        <v>5718</v>
      </c>
      <c r="KC338" s="2" t="s">
        <v>5757</v>
      </c>
      <c r="KD338" s="2" t="s">
        <v>5758</v>
      </c>
      <c r="KE338" s="2">
        <v>1920.0</v>
      </c>
      <c r="BOE338" s="2">
        <v>0.0</v>
      </c>
      <c r="BOF338" s="2" t="s">
        <v>5696</v>
      </c>
      <c r="BOG338" s="2" t="s">
        <v>5697</v>
      </c>
      <c r="BOH338" s="2" t="s">
        <v>5730</v>
      </c>
      <c r="BOI338" s="2">
        <v>0.0</v>
      </c>
      <c r="BOJ338" s="2" t="s">
        <v>7001</v>
      </c>
      <c r="BOR338" s="2" t="s">
        <v>6996</v>
      </c>
      <c r="BOS338" s="2" t="s">
        <v>818</v>
      </c>
      <c r="BOT338" s="2" t="s">
        <v>817</v>
      </c>
      <c r="BOU338" s="2" t="s">
        <v>819</v>
      </c>
      <c r="BOV338" s="2" t="s">
        <v>7002</v>
      </c>
      <c r="BOX338" s="2">
        <v>0.0</v>
      </c>
    </row>
    <row r="339" ht="14.25" customHeight="1">
      <c r="BOE339" s="2">
        <v>0.0</v>
      </c>
      <c r="BOF339" s="2" t="s">
        <v>5696</v>
      </c>
      <c r="BOG339" s="2" t="s">
        <v>5697</v>
      </c>
      <c r="BOI339" s="2">
        <v>0.0</v>
      </c>
      <c r="BOR339" s="2" t="s">
        <v>5712</v>
      </c>
      <c r="BOS339" s="2" t="s">
        <v>97</v>
      </c>
      <c r="BOT339" s="2" t="s">
        <v>821</v>
      </c>
      <c r="BOU339" s="2" t="s">
        <v>1714</v>
      </c>
      <c r="BOV339" s="2" t="s">
        <v>7003</v>
      </c>
      <c r="BOX339" s="2">
        <v>0.0</v>
      </c>
    </row>
    <row r="340" ht="14.25" customHeight="1">
      <c r="BOE340" s="2">
        <v>0.0</v>
      </c>
      <c r="BOF340" s="2" t="s">
        <v>5696</v>
      </c>
      <c r="BOG340" s="2" t="s">
        <v>5697</v>
      </c>
      <c r="BOI340" s="2">
        <v>0.0</v>
      </c>
      <c r="BOJ340" s="2" t="s">
        <v>6483</v>
      </c>
      <c r="BOR340" s="2" t="s">
        <v>6484</v>
      </c>
      <c r="BOS340" s="2" t="s">
        <v>465</v>
      </c>
      <c r="BOT340" s="2" t="s">
        <v>823</v>
      </c>
      <c r="BOU340" s="2" t="s">
        <v>466</v>
      </c>
      <c r="BOV340" s="2" t="s">
        <v>7004</v>
      </c>
      <c r="BOX340" s="2">
        <v>0.0</v>
      </c>
    </row>
    <row r="341" ht="14.25" customHeight="1">
      <c r="BOE341" s="2">
        <v>0.0</v>
      </c>
      <c r="BOF341" s="2" t="s">
        <v>5696</v>
      </c>
      <c r="BOG341" s="2" t="s">
        <v>5697</v>
      </c>
      <c r="BOI341" s="2">
        <v>0.0</v>
      </c>
      <c r="BOJ341" s="2" t="s">
        <v>6483</v>
      </c>
      <c r="BOR341" s="2" t="s">
        <v>6484</v>
      </c>
      <c r="BOS341" s="2" t="s">
        <v>465</v>
      </c>
      <c r="BOT341" s="2" t="s">
        <v>824</v>
      </c>
      <c r="BOU341" s="2" t="s">
        <v>466</v>
      </c>
      <c r="BOV341" s="2" t="s">
        <v>7005</v>
      </c>
      <c r="BOX341" s="2">
        <v>0.0</v>
      </c>
    </row>
    <row r="342" ht="14.25" customHeight="1">
      <c r="BOE342" s="2">
        <v>0.0</v>
      </c>
      <c r="BOF342" s="2" t="s">
        <v>5696</v>
      </c>
      <c r="BOG342" s="2" t="s">
        <v>5697</v>
      </c>
      <c r="BOI342" s="2">
        <v>0.0</v>
      </c>
      <c r="BOJ342" s="2" t="s">
        <v>7006</v>
      </c>
      <c r="BOR342" s="2" t="s">
        <v>6484</v>
      </c>
      <c r="BOS342" s="2" t="s">
        <v>465</v>
      </c>
      <c r="BOT342" s="2" t="s">
        <v>825</v>
      </c>
      <c r="BOU342" s="2" t="s">
        <v>466</v>
      </c>
      <c r="BOV342" s="2" t="s">
        <v>7007</v>
      </c>
      <c r="BOX342" s="2">
        <v>0.0</v>
      </c>
    </row>
    <row r="343" ht="14.25" customHeight="1">
      <c r="BOE343" s="2">
        <v>0.0</v>
      </c>
      <c r="BOF343" s="2" t="s">
        <v>5696</v>
      </c>
      <c r="BOG343" s="2" t="s">
        <v>5697</v>
      </c>
      <c r="BOI343" s="2">
        <v>0.0</v>
      </c>
      <c r="BOJ343" s="2" t="s">
        <v>6483</v>
      </c>
      <c r="BOR343" s="2" t="s">
        <v>6484</v>
      </c>
      <c r="BOS343" s="2" t="s">
        <v>465</v>
      </c>
      <c r="BOT343" s="2" t="s">
        <v>826</v>
      </c>
      <c r="BOU343" s="2" t="s">
        <v>466</v>
      </c>
      <c r="BOV343" s="2" t="s">
        <v>7008</v>
      </c>
      <c r="BOX343" s="2">
        <v>0.0</v>
      </c>
    </row>
    <row r="344" ht="14.25" customHeight="1">
      <c r="CV344" s="2" t="s">
        <v>7009</v>
      </c>
      <c r="FM344" s="2" t="s">
        <v>7010</v>
      </c>
      <c r="KF344" s="2" t="s">
        <v>5691</v>
      </c>
      <c r="KG344" s="2" t="s">
        <v>5691</v>
      </c>
      <c r="MH344" s="2" t="s">
        <v>7011</v>
      </c>
      <c r="MO344" s="2">
        <v>393.0</v>
      </c>
      <c r="MP344" s="2" t="s">
        <v>7012</v>
      </c>
      <c r="MQ344" s="2">
        <v>590.0</v>
      </c>
      <c r="NK344" s="2" t="s">
        <v>5718</v>
      </c>
      <c r="OD344" s="2" t="s">
        <v>5707</v>
      </c>
      <c r="OI344" s="2" t="s">
        <v>5720</v>
      </c>
      <c r="OK344" s="2" t="s">
        <v>6369</v>
      </c>
      <c r="QN344" s="2" t="s">
        <v>7012</v>
      </c>
      <c r="VK344" s="2" t="s">
        <v>5691</v>
      </c>
      <c r="VL344" s="2" t="s">
        <v>5691</v>
      </c>
      <c r="XM344" s="2" t="s">
        <v>7013</v>
      </c>
      <c r="XT344" s="2">
        <v>393.0</v>
      </c>
      <c r="XU344" s="2" t="s">
        <v>7014</v>
      </c>
      <c r="XV344" s="2">
        <v>590.0</v>
      </c>
      <c r="YP344" s="2" t="s">
        <v>5718</v>
      </c>
      <c r="ZI344" s="2" t="s">
        <v>5707</v>
      </c>
      <c r="ZN344" s="2" t="s">
        <v>5720</v>
      </c>
      <c r="ZP344" s="2" t="s">
        <v>6369</v>
      </c>
      <c r="ABS344" s="2" t="s">
        <v>7014</v>
      </c>
      <c r="AGP344" s="2" t="s">
        <v>5691</v>
      </c>
      <c r="AGQ344" s="2" t="s">
        <v>5691</v>
      </c>
      <c r="AIR344" s="2" t="s">
        <v>7015</v>
      </c>
      <c r="AIY344" s="2">
        <v>393.0</v>
      </c>
      <c r="AIZ344" s="2" t="s">
        <v>7016</v>
      </c>
      <c r="AJA344" s="2">
        <v>590.0</v>
      </c>
      <c r="AJU344" s="2" t="s">
        <v>5718</v>
      </c>
      <c r="AKN344" s="2" t="s">
        <v>5707</v>
      </c>
      <c r="AKS344" s="2" t="s">
        <v>5720</v>
      </c>
      <c r="AKU344" s="2" t="s">
        <v>6369</v>
      </c>
      <c r="AMX344" s="2" t="s">
        <v>7016</v>
      </c>
      <c r="ARU344" s="2" t="s">
        <v>5691</v>
      </c>
      <c r="ARV344" s="2" t="s">
        <v>5691</v>
      </c>
      <c r="ATW344" s="2" t="s">
        <v>7017</v>
      </c>
      <c r="AUD344" s="2">
        <v>393.0</v>
      </c>
      <c r="AUE344" s="2" t="s">
        <v>7018</v>
      </c>
      <c r="AUF344" s="2">
        <v>590.0</v>
      </c>
      <c r="AUZ344" s="2" t="s">
        <v>5718</v>
      </c>
      <c r="AVS344" s="2" t="s">
        <v>5707</v>
      </c>
      <c r="AVX344" s="2" t="s">
        <v>5720</v>
      </c>
      <c r="AVZ344" s="2" t="s">
        <v>6369</v>
      </c>
      <c r="AYC344" s="2" t="s">
        <v>7018</v>
      </c>
      <c r="BCZ344" s="2" t="s">
        <v>5691</v>
      </c>
      <c r="BDA344" s="2" t="s">
        <v>5691</v>
      </c>
      <c r="BFB344" s="2" t="s">
        <v>7019</v>
      </c>
      <c r="BFI344" s="2">
        <v>590.0</v>
      </c>
      <c r="BFJ344" s="2" t="s">
        <v>7020</v>
      </c>
      <c r="BFK344" s="2">
        <v>302.0</v>
      </c>
      <c r="BGE344" s="2" t="s">
        <v>5718</v>
      </c>
      <c r="BGX344" s="2" t="s">
        <v>5707</v>
      </c>
      <c r="BHC344" s="2" t="s">
        <v>5720</v>
      </c>
      <c r="BHE344" s="2" t="s">
        <v>6369</v>
      </c>
      <c r="BJH344" s="2" t="s">
        <v>7020</v>
      </c>
      <c r="BOE344" s="2">
        <v>0.0</v>
      </c>
      <c r="BOF344" s="2" t="s">
        <v>5696</v>
      </c>
      <c r="BOG344" s="2" t="s">
        <v>5697</v>
      </c>
      <c r="BOI344" s="2">
        <v>0.0</v>
      </c>
      <c r="BOR344" s="2" t="s">
        <v>6369</v>
      </c>
      <c r="BOS344" s="2" t="s">
        <v>400</v>
      </c>
      <c r="BOT344" s="2" t="s">
        <v>827</v>
      </c>
      <c r="BOU344" s="2" t="s">
        <v>828</v>
      </c>
      <c r="BOV344" s="2" t="s">
        <v>7021</v>
      </c>
      <c r="BOX344" s="2">
        <v>0.0</v>
      </c>
    </row>
    <row r="345" ht="14.25" customHeight="1">
      <c r="BOE345" s="2">
        <v>0.0</v>
      </c>
      <c r="BOF345" s="2" t="s">
        <v>5696</v>
      </c>
      <c r="BOG345" s="2" t="s">
        <v>5697</v>
      </c>
      <c r="BOI345" s="2">
        <v>0.0</v>
      </c>
      <c r="BOJ345" s="2" t="s">
        <v>6483</v>
      </c>
      <c r="BOR345" s="2" t="s">
        <v>6484</v>
      </c>
      <c r="BOS345" s="2" t="s">
        <v>465</v>
      </c>
      <c r="BOT345" s="2" t="s">
        <v>829</v>
      </c>
      <c r="BOU345" s="2" t="s">
        <v>466</v>
      </c>
      <c r="BOV345" s="2" t="s">
        <v>7022</v>
      </c>
      <c r="BOX345" s="2">
        <v>0.0</v>
      </c>
    </row>
    <row r="346" ht="14.25" customHeight="1">
      <c r="CV346" s="2" t="s">
        <v>7023</v>
      </c>
      <c r="FM346" s="2" t="s">
        <v>7024</v>
      </c>
      <c r="KF346" s="2" t="s">
        <v>5691</v>
      </c>
      <c r="KG346" s="2" t="s">
        <v>5691</v>
      </c>
      <c r="MH346" s="2" t="s">
        <v>7025</v>
      </c>
      <c r="MO346" s="2">
        <v>393.0</v>
      </c>
      <c r="MP346" s="2" t="s">
        <v>7026</v>
      </c>
      <c r="MQ346" s="2">
        <v>590.0</v>
      </c>
      <c r="NK346" s="2" t="s">
        <v>5718</v>
      </c>
      <c r="OD346" s="2" t="s">
        <v>5707</v>
      </c>
      <c r="OI346" s="2" t="s">
        <v>5720</v>
      </c>
      <c r="OK346" s="2" t="s">
        <v>6369</v>
      </c>
      <c r="QN346" s="2" t="s">
        <v>7026</v>
      </c>
      <c r="VK346" s="2" t="s">
        <v>5691</v>
      </c>
      <c r="VL346" s="2" t="s">
        <v>5691</v>
      </c>
      <c r="XM346" s="2" t="s">
        <v>7027</v>
      </c>
      <c r="XT346" s="2">
        <v>393.0</v>
      </c>
      <c r="XU346" s="2" t="s">
        <v>7028</v>
      </c>
      <c r="XV346" s="2">
        <v>590.0</v>
      </c>
      <c r="YP346" s="2" t="s">
        <v>5718</v>
      </c>
      <c r="ZI346" s="2" t="s">
        <v>5707</v>
      </c>
      <c r="ZN346" s="2" t="s">
        <v>5720</v>
      </c>
      <c r="ZP346" s="2" t="s">
        <v>6369</v>
      </c>
      <c r="ABS346" s="2" t="s">
        <v>7028</v>
      </c>
      <c r="AGP346" s="2" t="s">
        <v>5691</v>
      </c>
      <c r="AGQ346" s="2" t="s">
        <v>5691</v>
      </c>
      <c r="AIR346" s="2" t="s">
        <v>7029</v>
      </c>
      <c r="AIY346" s="2">
        <v>393.0</v>
      </c>
      <c r="AIZ346" s="2" t="s">
        <v>7030</v>
      </c>
      <c r="AJA346" s="2">
        <v>590.0</v>
      </c>
      <c r="AJU346" s="2" t="s">
        <v>5718</v>
      </c>
      <c r="AKN346" s="2" t="s">
        <v>5707</v>
      </c>
      <c r="AKS346" s="2" t="s">
        <v>5720</v>
      </c>
      <c r="AKU346" s="2" t="s">
        <v>6369</v>
      </c>
      <c r="AMX346" s="2" t="s">
        <v>7030</v>
      </c>
      <c r="ARU346" s="2" t="s">
        <v>5691</v>
      </c>
      <c r="ARV346" s="2" t="s">
        <v>5691</v>
      </c>
      <c r="ATW346" s="2" t="s">
        <v>7031</v>
      </c>
      <c r="AUD346" s="2">
        <v>393.0</v>
      </c>
      <c r="AUE346" s="2" t="s">
        <v>7032</v>
      </c>
      <c r="AUF346" s="2">
        <v>590.0</v>
      </c>
      <c r="AUZ346" s="2" t="s">
        <v>5718</v>
      </c>
      <c r="AVS346" s="2" t="s">
        <v>5707</v>
      </c>
      <c r="AVX346" s="2" t="s">
        <v>5720</v>
      </c>
      <c r="AVZ346" s="2" t="s">
        <v>6369</v>
      </c>
      <c r="AYC346" s="2" t="s">
        <v>7032</v>
      </c>
      <c r="BCZ346" s="2" t="s">
        <v>5691</v>
      </c>
      <c r="BDA346" s="2" t="s">
        <v>5691</v>
      </c>
      <c r="BFB346" s="2" t="s">
        <v>7033</v>
      </c>
      <c r="BFI346" s="2">
        <v>590.0</v>
      </c>
      <c r="BFJ346" s="2" t="s">
        <v>7034</v>
      </c>
      <c r="BFK346" s="2">
        <v>302.0</v>
      </c>
      <c r="BGE346" s="2" t="s">
        <v>5718</v>
      </c>
      <c r="BGX346" s="2" t="s">
        <v>5707</v>
      </c>
      <c r="BHC346" s="2" t="s">
        <v>5720</v>
      </c>
      <c r="BHE346" s="2" t="s">
        <v>6369</v>
      </c>
      <c r="BJH346" s="2" t="s">
        <v>7034</v>
      </c>
      <c r="BOE346" s="2">
        <v>0.0</v>
      </c>
      <c r="BOF346" s="2" t="s">
        <v>5696</v>
      </c>
      <c r="BOG346" s="2" t="s">
        <v>5697</v>
      </c>
      <c r="BOI346" s="2">
        <v>0.0</v>
      </c>
      <c r="BOR346" s="2" t="s">
        <v>6369</v>
      </c>
      <c r="BOS346" s="2" t="s">
        <v>400</v>
      </c>
      <c r="BOT346" s="2" t="s">
        <v>830</v>
      </c>
      <c r="BOU346" s="2" t="s">
        <v>828</v>
      </c>
      <c r="BOV346" s="2" t="s">
        <v>7035</v>
      </c>
      <c r="BOX346" s="2">
        <v>0.0</v>
      </c>
    </row>
    <row r="347" ht="14.25" customHeight="1">
      <c r="A347" s="2" t="s">
        <v>5691</v>
      </c>
      <c r="B347" s="2" t="s">
        <v>5691</v>
      </c>
      <c r="C347" s="2" t="s">
        <v>7036</v>
      </c>
      <c r="BC347" s="2" t="s">
        <v>7037</v>
      </c>
      <c r="CY347" s="2" t="s">
        <v>5707</v>
      </c>
      <c r="DJ347" s="2">
        <v>526.0</v>
      </c>
      <c r="DK347" s="2" t="s">
        <v>834</v>
      </c>
      <c r="DL347" s="2">
        <v>526.0</v>
      </c>
      <c r="FI347" s="2" t="s">
        <v>834</v>
      </c>
      <c r="FM347" s="2" t="s">
        <v>7038</v>
      </c>
      <c r="BOE347" s="2">
        <v>0.0</v>
      </c>
      <c r="BOF347" s="2" t="s">
        <v>5696</v>
      </c>
      <c r="BOG347" s="2" t="s">
        <v>5697</v>
      </c>
      <c r="BOI347" s="2">
        <v>0.0</v>
      </c>
      <c r="BOJ347" s="2" t="s">
        <v>7039</v>
      </c>
      <c r="BOR347" s="2" t="s">
        <v>7040</v>
      </c>
      <c r="BOS347" s="2" t="s">
        <v>832</v>
      </c>
      <c r="BOT347" s="2" t="s">
        <v>831</v>
      </c>
      <c r="BOU347" s="2" t="s">
        <v>833</v>
      </c>
      <c r="BOV347" s="2" t="s">
        <v>7041</v>
      </c>
      <c r="BOX347" s="2">
        <v>0.0</v>
      </c>
    </row>
    <row r="348" ht="14.25" customHeight="1">
      <c r="CV348" s="2" t="s">
        <v>7042</v>
      </c>
      <c r="FM348" s="2" t="s">
        <v>7043</v>
      </c>
      <c r="KF348" s="2" t="s">
        <v>5691</v>
      </c>
      <c r="KG348" s="2" t="s">
        <v>5691</v>
      </c>
      <c r="MH348" s="2" t="s">
        <v>7044</v>
      </c>
      <c r="MO348" s="2">
        <v>590.0</v>
      </c>
      <c r="MP348" s="2" t="s">
        <v>7045</v>
      </c>
      <c r="MQ348" s="2">
        <v>590.0</v>
      </c>
      <c r="NK348" s="2" t="s">
        <v>5718</v>
      </c>
      <c r="OD348" s="2" t="s">
        <v>5707</v>
      </c>
      <c r="OI348" s="2" t="s">
        <v>5720</v>
      </c>
      <c r="OK348" s="2" t="s">
        <v>7046</v>
      </c>
      <c r="QN348" s="2" t="s">
        <v>7045</v>
      </c>
      <c r="VK348" s="2" t="s">
        <v>5691</v>
      </c>
      <c r="VL348" s="2" t="s">
        <v>5691</v>
      </c>
      <c r="XM348" s="2" t="s">
        <v>7047</v>
      </c>
      <c r="XT348" s="2">
        <v>590.0</v>
      </c>
      <c r="XU348" s="2" t="s">
        <v>7048</v>
      </c>
      <c r="XV348" s="2">
        <v>590.0</v>
      </c>
      <c r="YP348" s="2" t="s">
        <v>5718</v>
      </c>
      <c r="ZI348" s="2" t="s">
        <v>5707</v>
      </c>
      <c r="ZN348" s="2" t="s">
        <v>5720</v>
      </c>
      <c r="ZP348" s="2" t="s">
        <v>7046</v>
      </c>
      <c r="ABS348" s="2" t="s">
        <v>7048</v>
      </c>
      <c r="BOE348" s="2">
        <v>0.0</v>
      </c>
      <c r="BOF348" s="2" t="s">
        <v>5696</v>
      </c>
      <c r="BOG348" s="2" t="s">
        <v>5697</v>
      </c>
      <c r="BOI348" s="2">
        <v>0.0</v>
      </c>
      <c r="BOR348" s="2" t="s">
        <v>7046</v>
      </c>
      <c r="BOS348" s="2" t="s">
        <v>837</v>
      </c>
      <c r="BOT348" s="2" t="s">
        <v>836</v>
      </c>
      <c r="BOU348" s="2" t="s">
        <v>838</v>
      </c>
      <c r="BOV348" s="2" t="s">
        <v>7049</v>
      </c>
      <c r="BOX348" s="2">
        <v>0.0</v>
      </c>
    </row>
    <row r="349" ht="14.25" customHeight="1">
      <c r="CV349" s="2" t="s">
        <v>7050</v>
      </c>
      <c r="FM349" s="2" t="s">
        <v>7051</v>
      </c>
      <c r="KF349" s="2" t="s">
        <v>5691</v>
      </c>
      <c r="KG349" s="2" t="s">
        <v>5691</v>
      </c>
      <c r="MH349" s="2" t="s">
        <v>7052</v>
      </c>
      <c r="MO349" s="2">
        <v>590.0</v>
      </c>
      <c r="MP349" s="2" t="s">
        <v>7053</v>
      </c>
      <c r="MQ349" s="2">
        <v>414.0</v>
      </c>
      <c r="NK349" s="2" t="s">
        <v>5718</v>
      </c>
      <c r="OD349" s="2" t="s">
        <v>5707</v>
      </c>
      <c r="OI349" s="2" t="s">
        <v>6521</v>
      </c>
      <c r="OK349" s="2" t="s">
        <v>7054</v>
      </c>
      <c r="QN349" s="2" t="s">
        <v>7053</v>
      </c>
      <c r="VK349" s="2" t="s">
        <v>5691</v>
      </c>
      <c r="VL349" s="2" t="s">
        <v>5691</v>
      </c>
      <c r="XM349" s="2" t="s">
        <v>7055</v>
      </c>
      <c r="XT349" s="2">
        <v>590.0</v>
      </c>
      <c r="XU349" s="2" t="s">
        <v>7056</v>
      </c>
      <c r="XV349" s="2">
        <v>468.0</v>
      </c>
      <c r="YP349" s="2" t="s">
        <v>5718</v>
      </c>
      <c r="ZI349" s="2" t="s">
        <v>5707</v>
      </c>
      <c r="ZN349" s="2" t="s">
        <v>6521</v>
      </c>
      <c r="ZP349" s="2" t="s">
        <v>7054</v>
      </c>
      <c r="ABS349" s="2" t="s">
        <v>7056</v>
      </c>
      <c r="BOE349" s="2">
        <v>0.0</v>
      </c>
      <c r="BOF349" s="2" t="s">
        <v>5696</v>
      </c>
      <c r="BOG349" s="2" t="s">
        <v>5697</v>
      </c>
      <c r="BOI349" s="2">
        <v>0.0</v>
      </c>
      <c r="BOR349" s="2" t="s">
        <v>7054</v>
      </c>
      <c r="BOS349" s="2" t="s">
        <v>138</v>
      </c>
      <c r="BOT349" s="2" t="s">
        <v>840</v>
      </c>
      <c r="BOU349" s="2" t="s">
        <v>841</v>
      </c>
      <c r="BOV349" s="2" t="s">
        <v>7057</v>
      </c>
      <c r="BOX349" s="2">
        <v>0.0</v>
      </c>
    </row>
    <row r="350" ht="14.25" customHeight="1">
      <c r="BOE350" s="2">
        <v>0.0</v>
      </c>
      <c r="BOF350" s="2" t="s">
        <v>5696</v>
      </c>
      <c r="BOG350" s="2" t="s">
        <v>5697</v>
      </c>
      <c r="BOI350" s="2">
        <v>0.0</v>
      </c>
      <c r="BOJ350" s="2" t="s">
        <v>6483</v>
      </c>
      <c r="BOR350" s="2" t="s">
        <v>6484</v>
      </c>
      <c r="BOS350" s="2" t="s">
        <v>465</v>
      </c>
      <c r="BOT350" s="2" t="s">
        <v>842</v>
      </c>
      <c r="BOU350" s="2" t="s">
        <v>466</v>
      </c>
      <c r="BOV350" s="2" t="s">
        <v>7058</v>
      </c>
      <c r="BOX350" s="2">
        <v>0.0</v>
      </c>
    </row>
    <row r="351" ht="14.25" customHeight="1">
      <c r="BOE351" s="2">
        <v>0.0</v>
      </c>
      <c r="BOF351" s="2" t="s">
        <v>5696</v>
      </c>
      <c r="BOG351" s="2" t="s">
        <v>5697</v>
      </c>
      <c r="BOI351" s="2">
        <v>0.0</v>
      </c>
      <c r="BOJ351" s="2" t="s">
        <v>7059</v>
      </c>
      <c r="BOR351" s="2" t="s">
        <v>7040</v>
      </c>
      <c r="BOS351" s="2" t="s">
        <v>832</v>
      </c>
      <c r="BOT351" s="2" t="s">
        <v>843</v>
      </c>
      <c r="BOU351" s="2" t="s">
        <v>844</v>
      </c>
      <c r="BOV351" s="2" t="s">
        <v>7060</v>
      </c>
      <c r="BOX351" s="2">
        <v>0.0</v>
      </c>
    </row>
    <row r="352" ht="14.25" customHeight="1">
      <c r="BOE352" s="2">
        <v>0.0</v>
      </c>
      <c r="BOF352" s="2" t="s">
        <v>5696</v>
      </c>
      <c r="BOG352" s="2" t="s">
        <v>5697</v>
      </c>
      <c r="BOI352" s="2">
        <v>0.0</v>
      </c>
      <c r="BOJ352" s="2" t="s">
        <v>6483</v>
      </c>
      <c r="BOR352" s="2" t="s">
        <v>6484</v>
      </c>
      <c r="BOS352" s="2" t="s">
        <v>465</v>
      </c>
      <c r="BOT352" s="2" t="s">
        <v>845</v>
      </c>
      <c r="BOU352" s="2" t="s">
        <v>466</v>
      </c>
      <c r="BOV352" s="2" t="s">
        <v>7061</v>
      </c>
      <c r="BOX352" s="2">
        <v>0.0</v>
      </c>
    </row>
    <row r="353" ht="14.25" customHeight="1">
      <c r="BOE353" s="2">
        <v>0.0</v>
      </c>
      <c r="BOF353" s="2" t="s">
        <v>5696</v>
      </c>
      <c r="BOG353" s="2" t="s">
        <v>5697</v>
      </c>
      <c r="BOI353" s="2">
        <v>0.0</v>
      </c>
      <c r="BOR353" s="2" t="s">
        <v>5946</v>
      </c>
      <c r="BOS353" s="2" t="s">
        <v>114</v>
      </c>
      <c r="BOT353" s="2" t="s">
        <v>846</v>
      </c>
      <c r="BOU353" s="2" t="s">
        <v>847</v>
      </c>
      <c r="BOV353" s="2" t="s">
        <v>7062</v>
      </c>
      <c r="BOX353" s="2">
        <v>0.0</v>
      </c>
    </row>
    <row r="354" ht="14.25" customHeight="1">
      <c r="BOE354" s="2">
        <v>0.0</v>
      </c>
      <c r="BOF354" s="2" t="s">
        <v>5696</v>
      </c>
      <c r="BOG354" s="2" t="s">
        <v>5697</v>
      </c>
      <c r="BOI354" s="2">
        <v>0.0</v>
      </c>
      <c r="BOR354" s="2" t="s">
        <v>6484</v>
      </c>
      <c r="BOS354" s="2" t="s">
        <v>465</v>
      </c>
      <c r="BOT354" s="2" t="s">
        <v>849</v>
      </c>
      <c r="BOU354" s="2" t="s">
        <v>466</v>
      </c>
      <c r="BOV354" s="2" t="s">
        <v>7063</v>
      </c>
      <c r="BOX354" s="2">
        <v>0.0</v>
      </c>
    </row>
    <row r="355" ht="14.25" customHeight="1">
      <c r="CV355" s="2" t="s">
        <v>7064</v>
      </c>
      <c r="FM355" s="2" t="s">
        <v>7065</v>
      </c>
      <c r="KF355" s="2" t="s">
        <v>5691</v>
      </c>
      <c r="KG355" s="2" t="s">
        <v>5691</v>
      </c>
      <c r="MH355" s="2" t="s">
        <v>7066</v>
      </c>
      <c r="MO355" s="2">
        <v>590.0</v>
      </c>
      <c r="MP355" s="2" t="s">
        <v>7067</v>
      </c>
      <c r="MQ355" s="2">
        <v>590.0</v>
      </c>
      <c r="NK355" s="2" t="s">
        <v>5718</v>
      </c>
      <c r="OD355" s="2" t="s">
        <v>5707</v>
      </c>
      <c r="OI355" s="2" t="s">
        <v>5720</v>
      </c>
      <c r="OK355" s="2" t="s">
        <v>7046</v>
      </c>
      <c r="QN355" s="2" t="s">
        <v>7067</v>
      </c>
      <c r="VK355" s="2" t="s">
        <v>5691</v>
      </c>
      <c r="VL355" s="2" t="s">
        <v>5691</v>
      </c>
      <c r="XM355" s="2" t="s">
        <v>7068</v>
      </c>
      <c r="XT355" s="2">
        <v>590.0</v>
      </c>
      <c r="XU355" s="2" t="s">
        <v>7069</v>
      </c>
      <c r="XV355" s="2">
        <v>590.0</v>
      </c>
      <c r="YP355" s="2" t="s">
        <v>5718</v>
      </c>
      <c r="ZI355" s="2" t="s">
        <v>5707</v>
      </c>
      <c r="ZN355" s="2" t="s">
        <v>5720</v>
      </c>
      <c r="ZP355" s="2" t="s">
        <v>7046</v>
      </c>
      <c r="ABS355" s="2" t="s">
        <v>7069</v>
      </c>
      <c r="AGP355" s="2" t="s">
        <v>5691</v>
      </c>
      <c r="AGQ355" s="2" t="s">
        <v>5691</v>
      </c>
      <c r="AIR355" s="2" t="s">
        <v>7070</v>
      </c>
      <c r="AIY355" s="2">
        <v>590.0</v>
      </c>
      <c r="AIZ355" s="2" t="s">
        <v>7071</v>
      </c>
      <c r="AJA355" s="2">
        <v>590.0</v>
      </c>
      <c r="AJU355" s="2" t="s">
        <v>5718</v>
      </c>
      <c r="AKN355" s="2" t="s">
        <v>5707</v>
      </c>
      <c r="AKS355" s="2" t="s">
        <v>5720</v>
      </c>
      <c r="AKU355" s="2" t="s">
        <v>7046</v>
      </c>
      <c r="AMX355" s="2" t="s">
        <v>7071</v>
      </c>
      <c r="ARU355" s="2" t="s">
        <v>5691</v>
      </c>
      <c r="ARV355" s="2" t="s">
        <v>5691</v>
      </c>
      <c r="ATW355" s="2" t="s">
        <v>7072</v>
      </c>
      <c r="AUD355" s="2">
        <v>590.0</v>
      </c>
      <c r="AUE355" s="2" t="s">
        <v>7073</v>
      </c>
      <c r="AUF355" s="2">
        <v>590.0</v>
      </c>
      <c r="AUZ355" s="2" t="s">
        <v>5718</v>
      </c>
      <c r="AVS355" s="2" t="s">
        <v>5707</v>
      </c>
      <c r="AVX355" s="2" t="s">
        <v>5720</v>
      </c>
      <c r="AVZ355" s="2" t="s">
        <v>7046</v>
      </c>
      <c r="AYC355" s="2" t="s">
        <v>7073</v>
      </c>
      <c r="BCZ355" s="2" t="s">
        <v>5691</v>
      </c>
      <c r="BDA355" s="2" t="s">
        <v>5691</v>
      </c>
      <c r="BFB355" s="2" t="s">
        <v>7074</v>
      </c>
      <c r="BFI355" s="2">
        <v>590.0</v>
      </c>
      <c r="BFJ355" s="2" t="s">
        <v>7075</v>
      </c>
      <c r="BFK355" s="2">
        <v>590.0</v>
      </c>
      <c r="BGE355" s="2" t="s">
        <v>5718</v>
      </c>
      <c r="BGX355" s="2" t="s">
        <v>5707</v>
      </c>
      <c r="BHC355" s="2" t="s">
        <v>5720</v>
      </c>
      <c r="BHE355" s="2" t="s">
        <v>7046</v>
      </c>
      <c r="BJH355" s="2" t="s">
        <v>7075</v>
      </c>
      <c r="BOE355" s="2">
        <v>0.0</v>
      </c>
      <c r="BOF355" s="2" t="s">
        <v>5696</v>
      </c>
      <c r="BOG355" s="2" t="s">
        <v>5697</v>
      </c>
      <c r="BOI355" s="2">
        <v>0.0</v>
      </c>
      <c r="BOJ355" s="2" t="s">
        <v>7076</v>
      </c>
      <c r="BOR355" s="2" t="s">
        <v>7046</v>
      </c>
      <c r="BOS355" s="2" t="s">
        <v>837</v>
      </c>
      <c r="BOT355" s="2" t="s">
        <v>850</v>
      </c>
      <c r="BOU355" s="2" t="s">
        <v>851</v>
      </c>
      <c r="BOV355" s="2" t="s">
        <v>7077</v>
      </c>
      <c r="BOX355" s="2">
        <v>0.0</v>
      </c>
    </row>
    <row r="356" ht="14.25" customHeight="1">
      <c r="BOE356" s="2">
        <v>1.0</v>
      </c>
      <c r="BOF356" s="2" t="s">
        <v>5696</v>
      </c>
      <c r="BOG356" s="2" t="s">
        <v>5697</v>
      </c>
      <c r="BOI356" s="2">
        <v>0.0</v>
      </c>
      <c r="BOR356" s="2" t="s">
        <v>7078</v>
      </c>
      <c r="BOS356" s="2" t="s">
        <v>854</v>
      </c>
      <c r="BOT356" s="2" t="s">
        <v>853</v>
      </c>
      <c r="BOU356" s="2" t="s">
        <v>855</v>
      </c>
      <c r="BOV356" s="2" t="s">
        <v>7079</v>
      </c>
      <c r="BOX356" s="2">
        <v>0.0</v>
      </c>
    </row>
    <row r="357" ht="14.25" customHeight="1">
      <c r="BOE357" s="2">
        <v>0.0</v>
      </c>
      <c r="BOF357" s="2" t="s">
        <v>5696</v>
      </c>
      <c r="BOG357" s="2" t="s">
        <v>5697</v>
      </c>
      <c r="BOI357" s="2">
        <v>0.0</v>
      </c>
      <c r="BOJ357" s="2" t="s">
        <v>7039</v>
      </c>
      <c r="BOR357" s="2" t="s">
        <v>7040</v>
      </c>
      <c r="BOS357" s="2" t="s">
        <v>832</v>
      </c>
      <c r="BOT357" s="2" t="s">
        <v>857</v>
      </c>
      <c r="BOU357" s="2" t="s">
        <v>858</v>
      </c>
      <c r="BOV357" s="2" t="s">
        <v>7080</v>
      </c>
      <c r="BOX357" s="2">
        <v>0.0</v>
      </c>
    </row>
    <row r="358" ht="14.25" customHeight="1">
      <c r="A358" s="2" t="s">
        <v>5691</v>
      </c>
      <c r="B358" s="2" t="s">
        <v>5691</v>
      </c>
      <c r="C358" s="2" t="s">
        <v>7081</v>
      </c>
      <c r="BC358" s="2" t="s">
        <v>7082</v>
      </c>
      <c r="CY358" s="2" t="s">
        <v>5707</v>
      </c>
      <c r="DJ358" s="2">
        <v>526.0</v>
      </c>
      <c r="DK358" s="2" t="s">
        <v>863</v>
      </c>
      <c r="DL358" s="2">
        <v>526.0</v>
      </c>
      <c r="FI358" s="2" t="s">
        <v>863</v>
      </c>
      <c r="FM358" s="2" t="s">
        <v>7083</v>
      </c>
      <c r="BOE358" s="2">
        <v>0.0</v>
      </c>
      <c r="BOF358" s="2" t="s">
        <v>5696</v>
      </c>
      <c r="BOG358" s="2" t="s">
        <v>5697</v>
      </c>
      <c r="BOI358" s="2">
        <v>0.0</v>
      </c>
      <c r="BOR358" s="2" t="s">
        <v>7084</v>
      </c>
      <c r="BOS358" s="2" t="s">
        <v>861</v>
      </c>
      <c r="BOT358" s="2" t="s">
        <v>860</v>
      </c>
      <c r="BOU358" s="2" t="s">
        <v>862</v>
      </c>
      <c r="BOV358" s="2" t="s">
        <v>7085</v>
      </c>
      <c r="BOX358" s="2">
        <v>0.0</v>
      </c>
    </row>
    <row r="359" ht="14.25" customHeight="1">
      <c r="BOE359" s="2">
        <v>0.0</v>
      </c>
      <c r="BOF359" s="2" t="s">
        <v>5696</v>
      </c>
      <c r="BOG359" s="2" t="s">
        <v>5697</v>
      </c>
      <c r="BOI359" s="2">
        <v>0.0</v>
      </c>
      <c r="BOJ359" s="2" t="s">
        <v>7086</v>
      </c>
      <c r="BOR359" s="2" t="s">
        <v>6484</v>
      </c>
      <c r="BOS359" s="2" t="s">
        <v>465</v>
      </c>
      <c r="BOT359" s="2" t="s">
        <v>865</v>
      </c>
      <c r="BOU359" s="2" t="s">
        <v>466</v>
      </c>
      <c r="BOV359" s="2" t="s">
        <v>7087</v>
      </c>
      <c r="BOX359" s="2">
        <v>0.0</v>
      </c>
    </row>
    <row r="360" ht="14.25" customHeight="1">
      <c r="BOE360" s="2">
        <v>0.0</v>
      </c>
      <c r="BOF360" s="2" t="s">
        <v>5696</v>
      </c>
      <c r="BOG360" s="2" t="s">
        <v>5697</v>
      </c>
      <c r="BOI360" s="2">
        <v>0.0</v>
      </c>
      <c r="BOJ360" s="2" t="s">
        <v>6483</v>
      </c>
      <c r="BOR360" s="2" t="s">
        <v>6484</v>
      </c>
      <c r="BOS360" s="2" t="s">
        <v>465</v>
      </c>
      <c r="BOT360" s="2" t="s">
        <v>866</v>
      </c>
      <c r="BOU360" s="2" t="s">
        <v>867</v>
      </c>
      <c r="BOV360" s="2" t="s">
        <v>7088</v>
      </c>
      <c r="BOX360" s="2">
        <v>0.0</v>
      </c>
    </row>
    <row r="361" ht="14.25" customHeight="1">
      <c r="BOE361" s="2">
        <v>0.0</v>
      </c>
      <c r="BOF361" s="2" t="s">
        <v>5696</v>
      </c>
      <c r="BOG361" s="2" t="s">
        <v>5697</v>
      </c>
      <c r="BOI361" s="2">
        <v>0.0</v>
      </c>
      <c r="BOJ361" s="2" t="s">
        <v>6483</v>
      </c>
      <c r="BOR361" s="2" t="s">
        <v>6484</v>
      </c>
      <c r="BOS361" s="2" t="s">
        <v>465</v>
      </c>
      <c r="BOT361" s="2" t="s">
        <v>868</v>
      </c>
      <c r="BOU361" s="2" t="s">
        <v>869</v>
      </c>
      <c r="BOV361" s="2" t="s">
        <v>7089</v>
      </c>
      <c r="BOX361" s="2">
        <v>0.0</v>
      </c>
    </row>
    <row r="362" ht="14.25" customHeight="1">
      <c r="CV362" s="2" t="s">
        <v>7090</v>
      </c>
      <c r="FM362" s="2" t="s">
        <v>7091</v>
      </c>
      <c r="KF362" s="2" t="s">
        <v>5691</v>
      </c>
      <c r="KG362" s="2" t="s">
        <v>5691</v>
      </c>
      <c r="MH362" s="2" t="s">
        <v>7092</v>
      </c>
      <c r="MO362" s="2">
        <v>590.0</v>
      </c>
      <c r="MP362" s="2" t="s">
        <v>7093</v>
      </c>
      <c r="MQ362" s="2">
        <v>443.0</v>
      </c>
      <c r="NK362" s="2" t="s">
        <v>5718</v>
      </c>
      <c r="OD362" s="2" t="s">
        <v>5707</v>
      </c>
      <c r="OI362" s="2" t="s">
        <v>5720</v>
      </c>
      <c r="OK362" s="2" t="s">
        <v>6326</v>
      </c>
      <c r="QN362" s="2" t="s">
        <v>7093</v>
      </c>
      <c r="VK362" s="2" t="s">
        <v>5691</v>
      </c>
      <c r="VL362" s="2" t="s">
        <v>5691</v>
      </c>
      <c r="XM362" s="2" t="s">
        <v>7094</v>
      </c>
      <c r="XT362" s="2">
        <v>590.0</v>
      </c>
      <c r="XU362" s="2" t="s">
        <v>7095</v>
      </c>
      <c r="XV362" s="2">
        <v>443.0</v>
      </c>
      <c r="YP362" s="2" t="s">
        <v>5718</v>
      </c>
      <c r="ZI362" s="2" t="s">
        <v>5707</v>
      </c>
      <c r="ZN362" s="2" t="s">
        <v>5720</v>
      </c>
      <c r="ZP362" s="2" t="s">
        <v>6326</v>
      </c>
      <c r="ABS362" s="2" t="s">
        <v>7095</v>
      </c>
      <c r="AGP362" s="2" t="s">
        <v>5691</v>
      </c>
      <c r="AGQ362" s="2" t="s">
        <v>5691</v>
      </c>
      <c r="AIR362" s="2" t="s">
        <v>7096</v>
      </c>
      <c r="AIY362" s="2">
        <v>590.0</v>
      </c>
      <c r="AIZ362" s="2" t="s">
        <v>7097</v>
      </c>
      <c r="AJA362" s="2">
        <v>443.0</v>
      </c>
      <c r="AJU362" s="2" t="s">
        <v>5718</v>
      </c>
      <c r="AKN362" s="2" t="s">
        <v>5707</v>
      </c>
      <c r="AKS362" s="2" t="s">
        <v>5720</v>
      </c>
      <c r="AKU362" s="2" t="s">
        <v>6326</v>
      </c>
      <c r="AMX362" s="2" t="s">
        <v>7097</v>
      </c>
      <c r="ARU362" s="2" t="s">
        <v>5691</v>
      </c>
      <c r="ARV362" s="2" t="s">
        <v>5691</v>
      </c>
      <c r="ATW362" s="2" t="s">
        <v>7098</v>
      </c>
      <c r="AUD362" s="2">
        <v>590.0</v>
      </c>
      <c r="AUE362" s="2" t="s">
        <v>7099</v>
      </c>
      <c r="AUF362" s="2">
        <v>443.0</v>
      </c>
      <c r="AUZ362" s="2" t="s">
        <v>5718</v>
      </c>
      <c r="AVS362" s="2" t="s">
        <v>5707</v>
      </c>
      <c r="AVX362" s="2" t="s">
        <v>5720</v>
      </c>
      <c r="AVZ362" s="2" t="s">
        <v>6326</v>
      </c>
      <c r="AYC362" s="2" t="s">
        <v>7099</v>
      </c>
      <c r="BOE362" s="2">
        <v>0.0</v>
      </c>
      <c r="BOF362" s="2" t="s">
        <v>5696</v>
      </c>
      <c r="BOG362" s="2" t="s">
        <v>5697</v>
      </c>
      <c r="BOI362" s="2">
        <v>1.0</v>
      </c>
      <c r="BON362" s="2">
        <v>1.0</v>
      </c>
      <c r="BOR362" s="2" t="s">
        <v>6326</v>
      </c>
      <c r="BOS362" s="2" t="s">
        <v>521</v>
      </c>
      <c r="BOT362" s="2" t="s">
        <v>871</v>
      </c>
      <c r="BOU362" s="2" t="s">
        <v>872</v>
      </c>
      <c r="BOV362" s="2" t="s">
        <v>7100</v>
      </c>
      <c r="BOX362" s="2">
        <v>0.0</v>
      </c>
    </row>
    <row r="363" ht="14.25" customHeight="1">
      <c r="BOE363" s="2">
        <v>0.0</v>
      </c>
      <c r="BOF363" s="2" t="s">
        <v>5696</v>
      </c>
      <c r="BOG363" s="2" t="s">
        <v>5697</v>
      </c>
      <c r="BOI363" s="2">
        <v>0.0</v>
      </c>
      <c r="BOJ363" s="2" t="s">
        <v>6483</v>
      </c>
      <c r="BOR363" s="2" t="s">
        <v>6484</v>
      </c>
      <c r="BOS363" s="2" t="s">
        <v>465</v>
      </c>
      <c r="BOT363" s="2" t="s">
        <v>875</v>
      </c>
      <c r="BOU363" s="2" t="s">
        <v>867</v>
      </c>
      <c r="BOV363" s="2" t="s">
        <v>7101</v>
      </c>
      <c r="BOX363" s="2">
        <v>0.0</v>
      </c>
    </row>
    <row r="364" ht="14.25" customHeight="1">
      <c r="CV364" s="2" t="s">
        <v>7102</v>
      </c>
      <c r="FM364" s="2" t="s">
        <v>7103</v>
      </c>
      <c r="KF364" s="2" t="s">
        <v>5691</v>
      </c>
      <c r="KG364" s="2" t="s">
        <v>5691</v>
      </c>
      <c r="MH364" s="2" t="s">
        <v>7104</v>
      </c>
      <c r="MO364" s="2">
        <v>444.0</v>
      </c>
      <c r="MP364" s="2" t="s">
        <v>7105</v>
      </c>
      <c r="MQ364" s="2">
        <v>590.0</v>
      </c>
      <c r="NK364" s="2" t="s">
        <v>5718</v>
      </c>
      <c r="OD364" s="2" t="s">
        <v>5707</v>
      </c>
      <c r="OI364" s="2" t="s">
        <v>5720</v>
      </c>
      <c r="OK364" s="2" t="s">
        <v>6369</v>
      </c>
      <c r="QN364" s="2" t="s">
        <v>7105</v>
      </c>
      <c r="VK364" s="2" t="s">
        <v>5691</v>
      </c>
      <c r="VL364" s="2" t="s">
        <v>5691</v>
      </c>
      <c r="XM364" s="2" t="s">
        <v>7106</v>
      </c>
      <c r="XT364" s="2">
        <v>444.0</v>
      </c>
      <c r="XU364" s="2" t="s">
        <v>7107</v>
      </c>
      <c r="XV364" s="2">
        <v>590.0</v>
      </c>
      <c r="YP364" s="2" t="s">
        <v>5718</v>
      </c>
      <c r="ZI364" s="2" t="s">
        <v>5707</v>
      </c>
      <c r="ZN364" s="2" t="s">
        <v>5720</v>
      </c>
      <c r="ZP364" s="2" t="s">
        <v>6369</v>
      </c>
      <c r="ABS364" s="2" t="s">
        <v>7107</v>
      </c>
      <c r="AGP364" s="2" t="s">
        <v>5691</v>
      </c>
      <c r="AGQ364" s="2" t="s">
        <v>5691</v>
      </c>
      <c r="AIR364" s="2" t="s">
        <v>7108</v>
      </c>
      <c r="AIY364" s="2">
        <v>590.0</v>
      </c>
      <c r="AIZ364" s="2" t="s">
        <v>7109</v>
      </c>
      <c r="AJA364" s="2">
        <v>443.0</v>
      </c>
      <c r="AJU364" s="2" t="s">
        <v>5718</v>
      </c>
      <c r="AKN364" s="2" t="s">
        <v>5707</v>
      </c>
      <c r="AKS364" s="2" t="s">
        <v>5720</v>
      </c>
      <c r="AKU364" s="2" t="s">
        <v>6369</v>
      </c>
      <c r="AMX364" s="2" t="s">
        <v>7109</v>
      </c>
      <c r="ARU364" s="2" t="s">
        <v>5691</v>
      </c>
      <c r="ARV364" s="2" t="s">
        <v>5691</v>
      </c>
      <c r="ATW364" s="2" t="s">
        <v>7110</v>
      </c>
      <c r="AUD364" s="2">
        <v>444.0</v>
      </c>
      <c r="AUE364" s="2" t="s">
        <v>7111</v>
      </c>
      <c r="AUF364" s="2">
        <v>590.0</v>
      </c>
      <c r="AUZ364" s="2" t="s">
        <v>5718</v>
      </c>
      <c r="AVS364" s="2" t="s">
        <v>5707</v>
      </c>
      <c r="AVX364" s="2" t="s">
        <v>5720</v>
      </c>
      <c r="AVZ364" s="2" t="s">
        <v>6369</v>
      </c>
      <c r="AYC364" s="2" t="s">
        <v>7111</v>
      </c>
      <c r="BCZ364" s="2" t="s">
        <v>5691</v>
      </c>
      <c r="BDA364" s="2" t="s">
        <v>5691</v>
      </c>
      <c r="BFB364" s="2" t="s">
        <v>7112</v>
      </c>
      <c r="BFI364" s="2">
        <v>444.0</v>
      </c>
      <c r="BFJ364" s="2" t="s">
        <v>7113</v>
      </c>
      <c r="BFK364" s="2">
        <v>590.0</v>
      </c>
      <c r="BGE364" s="2" t="s">
        <v>5718</v>
      </c>
      <c r="BGX364" s="2" t="s">
        <v>5707</v>
      </c>
      <c r="BHC364" s="2" t="s">
        <v>5720</v>
      </c>
      <c r="BHE364" s="2" t="s">
        <v>6369</v>
      </c>
      <c r="BJH364" s="2" t="s">
        <v>7113</v>
      </c>
      <c r="BOE364" s="2">
        <v>0.0</v>
      </c>
      <c r="BOF364" s="2" t="s">
        <v>5696</v>
      </c>
      <c r="BOG364" s="2" t="s">
        <v>5697</v>
      </c>
      <c r="BOI364" s="2">
        <v>0.0</v>
      </c>
      <c r="BOR364" s="2" t="s">
        <v>6369</v>
      </c>
      <c r="BOS364" s="2" t="s">
        <v>400</v>
      </c>
      <c r="BOT364" s="2" t="s">
        <v>876</v>
      </c>
      <c r="BOU364" s="2" t="s">
        <v>877</v>
      </c>
      <c r="BOV364" s="2" t="s">
        <v>7114</v>
      </c>
      <c r="BOX364" s="2">
        <v>0.0</v>
      </c>
    </row>
    <row r="365" ht="14.25" customHeight="1">
      <c r="CV365" s="2" t="s">
        <v>7115</v>
      </c>
      <c r="FM365" s="2" t="s">
        <v>7116</v>
      </c>
      <c r="KF365" s="2" t="s">
        <v>5691</v>
      </c>
      <c r="KG365" s="2" t="s">
        <v>5691</v>
      </c>
      <c r="MH365" s="2" t="s">
        <v>7117</v>
      </c>
      <c r="MO365" s="2">
        <v>443.0</v>
      </c>
      <c r="MP365" s="2" t="s">
        <v>7118</v>
      </c>
      <c r="MQ365" s="2">
        <v>590.0</v>
      </c>
      <c r="NK365" s="2" t="s">
        <v>5718</v>
      </c>
      <c r="OD365" s="2" t="s">
        <v>5707</v>
      </c>
      <c r="OI365" s="2" t="s">
        <v>5720</v>
      </c>
      <c r="OK365" s="2" t="s">
        <v>6369</v>
      </c>
      <c r="QN365" s="2" t="s">
        <v>7118</v>
      </c>
      <c r="VK365" s="2" t="s">
        <v>5691</v>
      </c>
      <c r="VL365" s="2" t="s">
        <v>5691</v>
      </c>
      <c r="XM365" s="2" t="s">
        <v>7119</v>
      </c>
      <c r="XT365" s="2">
        <v>443.0</v>
      </c>
      <c r="XU365" s="2" t="s">
        <v>7120</v>
      </c>
      <c r="XV365" s="2">
        <v>590.0</v>
      </c>
      <c r="YP365" s="2" t="s">
        <v>5718</v>
      </c>
      <c r="ZI365" s="2" t="s">
        <v>5707</v>
      </c>
      <c r="ZN365" s="2" t="s">
        <v>5720</v>
      </c>
      <c r="ZP365" s="2" t="s">
        <v>6369</v>
      </c>
      <c r="ABS365" s="2" t="s">
        <v>7120</v>
      </c>
      <c r="AGP365" s="2" t="s">
        <v>5691</v>
      </c>
      <c r="AGQ365" s="2" t="s">
        <v>5691</v>
      </c>
      <c r="AIR365" s="2" t="s">
        <v>7121</v>
      </c>
      <c r="AIY365" s="2">
        <v>443.0</v>
      </c>
      <c r="AIZ365" s="2" t="s">
        <v>7122</v>
      </c>
      <c r="AJA365" s="2">
        <v>590.0</v>
      </c>
      <c r="AJU365" s="2" t="s">
        <v>5718</v>
      </c>
      <c r="AKN365" s="2" t="s">
        <v>5707</v>
      </c>
      <c r="AKS365" s="2" t="s">
        <v>5720</v>
      </c>
      <c r="AKU365" s="2" t="s">
        <v>6369</v>
      </c>
      <c r="AMX365" s="2" t="s">
        <v>7122</v>
      </c>
      <c r="ARU365" s="2" t="s">
        <v>5691</v>
      </c>
      <c r="ARV365" s="2" t="s">
        <v>5691</v>
      </c>
      <c r="ATW365" s="2" t="s">
        <v>7123</v>
      </c>
      <c r="AUD365" s="2">
        <v>443.0</v>
      </c>
      <c r="AUE365" s="2" t="s">
        <v>7124</v>
      </c>
      <c r="AUF365" s="2">
        <v>590.0</v>
      </c>
      <c r="AUZ365" s="2" t="s">
        <v>5718</v>
      </c>
      <c r="AVS365" s="2" t="s">
        <v>5707</v>
      </c>
      <c r="AVX365" s="2" t="s">
        <v>5720</v>
      </c>
      <c r="AVZ365" s="2" t="s">
        <v>6369</v>
      </c>
      <c r="AYC365" s="2" t="s">
        <v>7124</v>
      </c>
      <c r="BCZ365" s="2" t="s">
        <v>5691</v>
      </c>
      <c r="BDA365" s="2" t="s">
        <v>5691</v>
      </c>
      <c r="BFB365" s="2" t="s">
        <v>7125</v>
      </c>
      <c r="BFI365" s="2">
        <v>443.0</v>
      </c>
      <c r="BFJ365" s="2" t="s">
        <v>7126</v>
      </c>
      <c r="BFK365" s="2">
        <v>590.0</v>
      </c>
      <c r="BGE365" s="2" t="s">
        <v>5718</v>
      </c>
      <c r="BGX365" s="2" t="s">
        <v>5707</v>
      </c>
      <c r="BHC365" s="2" t="s">
        <v>5720</v>
      </c>
      <c r="BHE365" s="2" t="s">
        <v>6369</v>
      </c>
      <c r="BJH365" s="2" t="s">
        <v>7126</v>
      </c>
      <c r="BOE365" s="2">
        <v>0.0</v>
      </c>
      <c r="BOF365" s="2" t="s">
        <v>5696</v>
      </c>
      <c r="BOG365" s="2" t="s">
        <v>5697</v>
      </c>
      <c r="BOI365" s="2">
        <v>0.0</v>
      </c>
      <c r="BOR365" s="2" t="s">
        <v>6369</v>
      </c>
      <c r="BOS365" s="2" t="s">
        <v>400</v>
      </c>
      <c r="BOT365" s="2" t="s">
        <v>878</v>
      </c>
      <c r="BOU365" s="2" t="s">
        <v>879</v>
      </c>
      <c r="BOV365" s="2" t="s">
        <v>7127</v>
      </c>
      <c r="BOX365" s="2">
        <v>0.0</v>
      </c>
    </row>
    <row r="366" ht="14.25" customHeight="1">
      <c r="BOE366" s="2">
        <v>0.0</v>
      </c>
      <c r="BOF366" s="2" t="s">
        <v>5696</v>
      </c>
      <c r="BOG366" s="2" t="s">
        <v>5697</v>
      </c>
      <c r="BOI366" s="2">
        <v>0.0</v>
      </c>
      <c r="BOR366" s="2" t="s">
        <v>7128</v>
      </c>
      <c r="BOS366" s="2" t="s">
        <v>881</v>
      </c>
      <c r="BOT366" s="2" t="s">
        <v>880</v>
      </c>
      <c r="BOU366" s="2" t="s">
        <v>882</v>
      </c>
      <c r="BOV366" s="2" t="s">
        <v>7129</v>
      </c>
      <c r="BOX366" s="2">
        <v>0.0</v>
      </c>
    </row>
    <row r="367" ht="14.25" customHeight="1">
      <c r="CV367" s="2" t="s">
        <v>7130</v>
      </c>
      <c r="FM367" s="2" t="s">
        <v>7131</v>
      </c>
      <c r="KF367" s="2" t="s">
        <v>5691</v>
      </c>
      <c r="KG367" s="2" t="s">
        <v>5691</v>
      </c>
      <c r="MH367" s="2" t="s">
        <v>7132</v>
      </c>
      <c r="MO367" s="2">
        <v>590.0</v>
      </c>
      <c r="MP367" s="2" t="s">
        <v>7133</v>
      </c>
      <c r="MQ367" s="2">
        <v>383.0</v>
      </c>
      <c r="NK367" s="2" t="s">
        <v>5718</v>
      </c>
      <c r="OD367" s="2" t="s">
        <v>5707</v>
      </c>
      <c r="OI367" s="2" t="s">
        <v>5720</v>
      </c>
      <c r="OK367" s="2" t="s">
        <v>6326</v>
      </c>
      <c r="QN367" s="2" t="s">
        <v>7133</v>
      </c>
      <c r="VK367" s="2" t="s">
        <v>5691</v>
      </c>
      <c r="VL367" s="2" t="s">
        <v>5691</v>
      </c>
      <c r="XM367" s="2" t="s">
        <v>7134</v>
      </c>
      <c r="XT367" s="2">
        <v>590.0</v>
      </c>
      <c r="XU367" s="2" t="s">
        <v>7135</v>
      </c>
      <c r="XV367" s="2">
        <v>332.0</v>
      </c>
      <c r="YP367" s="2" t="s">
        <v>5718</v>
      </c>
      <c r="ZI367" s="2" t="s">
        <v>5707</v>
      </c>
      <c r="ZN367" s="2" t="s">
        <v>5720</v>
      </c>
      <c r="ZP367" s="2" t="s">
        <v>6326</v>
      </c>
      <c r="ABS367" s="2" t="s">
        <v>7135</v>
      </c>
      <c r="AGP367" s="2" t="s">
        <v>5691</v>
      </c>
      <c r="AGQ367" s="2" t="s">
        <v>5691</v>
      </c>
      <c r="AIR367" s="2" t="s">
        <v>7136</v>
      </c>
      <c r="AIY367" s="2">
        <v>590.0</v>
      </c>
      <c r="AIZ367" s="2" t="s">
        <v>7137</v>
      </c>
      <c r="AJA367" s="2">
        <v>332.0</v>
      </c>
      <c r="AJU367" s="2" t="s">
        <v>5718</v>
      </c>
      <c r="AKN367" s="2" t="s">
        <v>5707</v>
      </c>
      <c r="AKS367" s="2" t="s">
        <v>5720</v>
      </c>
      <c r="AKU367" s="2" t="s">
        <v>6326</v>
      </c>
      <c r="AMX367" s="2" t="s">
        <v>7137</v>
      </c>
      <c r="ARU367" s="2" t="s">
        <v>5691</v>
      </c>
      <c r="ARV367" s="2" t="s">
        <v>5691</v>
      </c>
      <c r="ATW367" s="2" t="s">
        <v>7138</v>
      </c>
      <c r="AUD367" s="2">
        <v>590.0</v>
      </c>
      <c r="AUE367" s="2" t="s">
        <v>7139</v>
      </c>
      <c r="AUF367" s="2">
        <v>332.0</v>
      </c>
      <c r="AUZ367" s="2" t="s">
        <v>5718</v>
      </c>
      <c r="AVS367" s="2" t="s">
        <v>5707</v>
      </c>
      <c r="AVX367" s="2" t="s">
        <v>5720</v>
      </c>
      <c r="AVZ367" s="2" t="s">
        <v>6326</v>
      </c>
      <c r="AYC367" s="2" t="s">
        <v>7139</v>
      </c>
      <c r="BOE367" s="2">
        <v>0.0</v>
      </c>
      <c r="BOF367" s="2" t="s">
        <v>5696</v>
      </c>
      <c r="BOG367" s="2" t="s">
        <v>5697</v>
      </c>
      <c r="BOI367" s="2">
        <v>1.0</v>
      </c>
      <c r="BON367" s="2">
        <v>1.0</v>
      </c>
      <c r="BOR367" s="2" t="s">
        <v>6326</v>
      </c>
      <c r="BOS367" s="2" t="s">
        <v>521</v>
      </c>
      <c r="BOT367" s="2" t="s">
        <v>885</v>
      </c>
      <c r="BOU367" s="2" t="s">
        <v>886</v>
      </c>
      <c r="BOV367" s="2" t="s">
        <v>7140</v>
      </c>
      <c r="BOX367" s="2">
        <v>0.0</v>
      </c>
    </row>
    <row r="368" ht="14.25" customHeight="1">
      <c r="CV368" s="2" t="s">
        <v>7141</v>
      </c>
      <c r="FM368" s="2" t="s">
        <v>7142</v>
      </c>
      <c r="KF368" s="2" t="s">
        <v>5691</v>
      </c>
      <c r="KG368" s="2" t="s">
        <v>5691</v>
      </c>
      <c r="MH368" s="2" t="s">
        <v>7143</v>
      </c>
      <c r="MO368" s="2">
        <v>590.0</v>
      </c>
      <c r="MP368" s="2" t="s">
        <v>7144</v>
      </c>
      <c r="MQ368" s="2">
        <v>443.0</v>
      </c>
      <c r="NK368" s="2" t="s">
        <v>5718</v>
      </c>
      <c r="OD368" s="2" t="s">
        <v>5707</v>
      </c>
      <c r="OI368" s="2" t="s">
        <v>5720</v>
      </c>
      <c r="OK368" s="2" t="s">
        <v>6369</v>
      </c>
      <c r="QN368" s="2" t="s">
        <v>7144</v>
      </c>
      <c r="VK368" s="2" t="s">
        <v>5691</v>
      </c>
      <c r="VL368" s="2" t="s">
        <v>5691</v>
      </c>
      <c r="XM368" s="2" t="s">
        <v>7145</v>
      </c>
      <c r="XT368" s="2">
        <v>443.0</v>
      </c>
      <c r="XU368" s="2" t="s">
        <v>7146</v>
      </c>
      <c r="XV368" s="2">
        <v>590.0</v>
      </c>
      <c r="YP368" s="2" t="s">
        <v>5718</v>
      </c>
      <c r="ZI368" s="2" t="s">
        <v>5707</v>
      </c>
      <c r="ZN368" s="2" t="s">
        <v>5720</v>
      </c>
      <c r="ZP368" s="2" t="s">
        <v>6369</v>
      </c>
      <c r="ABS368" s="2" t="s">
        <v>7146</v>
      </c>
      <c r="AGP368" s="2" t="s">
        <v>5691</v>
      </c>
      <c r="AGQ368" s="2" t="s">
        <v>5691</v>
      </c>
      <c r="AIR368" s="2" t="s">
        <v>7147</v>
      </c>
      <c r="AIY368" s="2">
        <v>590.0</v>
      </c>
      <c r="AIZ368" s="2" t="s">
        <v>7148</v>
      </c>
      <c r="AJA368" s="2">
        <v>443.0</v>
      </c>
      <c r="AJU368" s="2" t="s">
        <v>5718</v>
      </c>
      <c r="AKN368" s="2" t="s">
        <v>5707</v>
      </c>
      <c r="AKS368" s="2" t="s">
        <v>5720</v>
      </c>
      <c r="AKU368" s="2" t="s">
        <v>6369</v>
      </c>
      <c r="AMX368" s="2" t="s">
        <v>7148</v>
      </c>
      <c r="ARU368" s="2" t="s">
        <v>5691</v>
      </c>
      <c r="ARV368" s="2" t="s">
        <v>5691</v>
      </c>
      <c r="ATW368" s="2" t="s">
        <v>7149</v>
      </c>
      <c r="AUD368" s="2">
        <v>443.0</v>
      </c>
      <c r="AUE368" s="2" t="s">
        <v>7150</v>
      </c>
      <c r="AUF368" s="2">
        <v>590.0</v>
      </c>
      <c r="AUZ368" s="2" t="s">
        <v>5718</v>
      </c>
      <c r="AVS368" s="2" t="s">
        <v>5707</v>
      </c>
      <c r="AVX368" s="2" t="s">
        <v>5720</v>
      </c>
      <c r="AVZ368" s="2" t="s">
        <v>6369</v>
      </c>
      <c r="AYC368" s="2" t="s">
        <v>7150</v>
      </c>
      <c r="BCZ368" s="2" t="s">
        <v>5691</v>
      </c>
      <c r="BDA368" s="2" t="s">
        <v>5691</v>
      </c>
      <c r="BFB368" s="2" t="s">
        <v>7151</v>
      </c>
      <c r="BFI368" s="2">
        <v>443.0</v>
      </c>
      <c r="BFJ368" s="2" t="s">
        <v>7152</v>
      </c>
      <c r="BFK368" s="2">
        <v>590.0</v>
      </c>
      <c r="BGE368" s="2" t="s">
        <v>5718</v>
      </c>
      <c r="BGX368" s="2" t="s">
        <v>5707</v>
      </c>
      <c r="BHC368" s="2" t="s">
        <v>5720</v>
      </c>
      <c r="BHE368" s="2" t="s">
        <v>6369</v>
      </c>
      <c r="BJH368" s="2" t="s">
        <v>7152</v>
      </c>
      <c r="BOE368" s="2">
        <v>0.0</v>
      </c>
      <c r="BOF368" s="2" t="s">
        <v>5696</v>
      </c>
      <c r="BOG368" s="2" t="s">
        <v>5697</v>
      </c>
      <c r="BOI368" s="2">
        <v>0.0</v>
      </c>
      <c r="BOR368" s="2" t="s">
        <v>6369</v>
      </c>
      <c r="BOS368" s="2" t="s">
        <v>400</v>
      </c>
      <c r="BOT368" s="2" t="s">
        <v>890</v>
      </c>
      <c r="BOU368" s="2" t="s">
        <v>879</v>
      </c>
      <c r="BOV368" s="2" t="s">
        <v>7153</v>
      </c>
      <c r="BOX368" s="2">
        <v>0.0</v>
      </c>
    </row>
    <row r="369" ht="14.25" customHeight="1">
      <c r="CV369" s="2" t="s">
        <v>7154</v>
      </c>
      <c r="FM369" s="2" t="s">
        <v>7155</v>
      </c>
      <c r="KF369" s="2" t="s">
        <v>5691</v>
      </c>
      <c r="KG369" s="2" t="s">
        <v>5691</v>
      </c>
      <c r="MH369" s="2" t="s">
        <v>7156</v>
      </c>
      <c r="MO369" s="2">
        <v>590.0</v>
      </c>
      <c r="MP369" s="2" t="s">
        <v>7157</v>
      </c>
      <c r="MQ369" s="2">
        <v>443.0</v>
      </c>
      <c r="NK369" s="2" t="s">
        <v>5718</v>
      </c>
      <c r="OD369" s="2" t="s">
        <v>5707</v>
      </c>
      <c r="OI369" s="2" t="s">
        <v>5720</v>
      </c>
      <c r="OK369" s="2" t="s">
        <v>6369</v>
      </c>
      <c r="QN369" s="2" t="s">
        <v>7157</v>
      </c>
      <c r="VK369" s="2" t="s">
        <v>5691</v>
      </c>
      <c r="VL369" s="2" t="s">
        <v>5691</v>
      </c>
      <c r="XM369" s="2" t="s">
        <v>7158</v>
      </c>
      <c r="XT369" s="2">
        <v>590.0</v>
      </c>
      <c r="XU369" s="2" t="s">
        <v>7159</v>
      </c>
      <c r="XV369" s="2">
        <v>443.0</v>
      </c>
      <c r="YP369" s="2" t="s">
        <v>5718</v>
      </c>
      <c r="ZI369" s="2" t="s">
        <v>5707</v>
      </c>
      <c r="ZN369" s="2" t="s">
        <v>5720</v>
      </c>
      <c r="ZP369" s="2" t="s">
        <v>6369</v>
      </c>
      <c r="ABS369" s="2" t="s">
        <v>7159</v>
      </c>
      <c r="AGP369" s="2" t="s">
        <v>5691</v>
      </c>
      <c r="AGQ369" s="2" t="s">
        <v>5691</v>
      </c>
      <c r="AIR369" s="2" t="s">
        <v>7160</v>
      </c>
      <c r="AIY369" s="2">
        <v>590.0</v>
      </c>
      <c r="AIZ369" s="2" t="s">
        <v>7161</v>
      </c>
      <c r="AJA369" s="2">
        <v>443.0</v>
      </c>
      <c r="AJU369" s="2" t="s">
        <v>5718</v>
      </c>
      <c r="AKN369" s="2" t="s">
        <v>5707</v>
      </c>
      <c r="AKS369" s="2" t="s">
        <v>5720</v>
      </c>
      <c r="AKU369" s="2" t="s">
        <v>6369</v>
      </c>
      <c r="AMX369" s="2" t="s">
        <v>7161</v>
      </c>
      <c r="ARU369" s="2" t="s">
        <v>5691</v>
      </c>
      <c r="ARV369" s="2" t="s">
        <v>5691</v>
      </c>
      <c r="ATW369" s="2" t="s">
        <v>7162</v>
      </c>
      <c r="AUD369" s="2">
        <v>590.0</v>
      </c>
      <c r="AUE369" s="2" t="s">
        <v>7163</v>
      </c>
      <c r="AUF369" s="2">
        <v>443.0</v>
      </c>
      <c r="AUZ369" s="2" t="s">
        <v>5718</v>
      </c>
      <c r="AVS369" s="2" t="s">
        <v>5707</v>
      </c>
      <c r="AVX369" s="2" t="s">
        <v>5720</v>
      </c>
      <c r="AVZ369" s="2" t="s">
        <v>6369</v>
      </c>
      <c r="AYC369" s="2" t="s">
        <v>7163</v>
      </c>
      <c r="BCZ369" s="2" t="s">
        <v>5691</v>
      </c>
      <c r="BDA369" s="2" t="s">
        <v>5691</v>
      </c>
      <c r="BFB369" s="2" t="s">
        <v>7164</v>
      </c>
      <c r="BFI369" s="2">
        <v>443.0</v>
      </c>
      <c r="BFJ369" s="2" t="s">
        <v>7165</v>
      </c>
      <c r="BFK369" s="2">
        <v>590.0</v>
      </c>
      <c r="BGE369" s="2" t="s">
        <v>5718</v>
      </c>
      <c r="BGX369" s="2" t="s">
        <v>5707</v>
      </c>
      <c r="BHC369" s="2" t="s">
        <v>5720</v>
      </c>
      <c r="BHE369" s="2" t="s">
        <v>6369</v>
      </c>
      <c r="BJH369" s="2" t="s">
        <v>7165</v>
      </c>
      <c r="BOE369" s="2">
        <v>0.0</v>
      </c>
      <c r="BOF369" s="2" t="s">
        <v>5696</v>
      </c>
      <c r="BOG369" s="2" t="s">
        <v>5697</v>
      </c>
      <c r="BOI369" s="2">
        <v>0.0</v>
      </c>
      <c r="BOR369" s="2" t="s">
        <v>6369</v>
      </c>
      <c r="BOS369" s="2" t="s">
        <v>400</v>
      </c>
      <c r="BOT369" s="2" t="s">
        <v>891</v>
      </c>
      <c r="BOU369" s="2" t="s">
        <v>879</v>
      </c>
      <c r="BOV369" s="2" t="s">
        <v>7166</v>
      </c>
      <c r="BOX369" s="2">
        <v>0.0</v>
      </c>
    </row>
    <row r="370" ht="14.25" customHeight="1">
      <c r="CV370" s="2" t="s">
        <v>7167</v>
      </c>
      <c r="FM370" s="2" t="s">
        <v>7168</v>
      </c>
      <c r="KF370" s="2" t="s">
        <v>5691</v>
      </c>
      <c r="KG370" s="2" t="s">
        <v>5691</v>
      </c>
      <c r="MH370" s="2" t="s">
        <v>7169</v>
      </c>
      <c r="MO370" s="2">
        <v>590.0</v>
      </c>
      <c r="MP370" s="2" t="s">
        <v>7170</v>
      </c>
      <c r="MQ370" s="2">
        <v>443.0</v>
      </c>
      <c r="NK370" s="2" t="s">
        <v>5718</v>
      </c>
      <c r="OD370" s="2" t="s">
        <v>5707</v>
      </c>
      <c r="OI370" s="2" t="s">
        <v>5720</v>
      </c>
      <c r="OK370" s="2" t="s">
        <v>6369</v>
      </c>
      <c r="QN370" s="2" t="s">
        <v>7170</v>
      </c>
      <c r="VK370" s="2" t="s">
        <v>5691</v>
      </c>
      <c r="VL370" s="2" t="s">
        <v>5691</v>
      </c>
      <c r="XM370" s="2" t="s">
        <v>7171</v>
      </c>
      <c r="XT370" s="2">
        <v>443.0</v>
      </c>
      <c r="XU370" s="2" t="s">
        <v>7172</v>
      </c>
      <c r="XV370" s="2">
        <v>590.0</v>
      </c>
      <c r="YP370" s="2" t="s">
        <v>5718</v>
      </c>
      <c r="ZI370" s="2" t="s">
        <v>5707</v>
      </c>
      <c r="ZN370" s="2" t="s">
        <v>5720</v>
      </c>
      <c r="ZP370" s="2" t="s">
        <v>6369</v>
      </c>
      <c r="ABS370" s="2" t="s">
        <v>7172</v>
      </c>
      <c r="AGP370" s="2" t="s">
        <v>5691</v>
      </c>
      <c r="AGQ370" s="2" t="s">
        <v>5691</v>
      </c>
      <c r="AIR370" s="2" t="s">
        <v>7173</v>
      </c>
      <c r="AIY370" s="2">
        <v>590.0</v>
      </c>
      <c r="AIZ370" s="2" t="s">
        <v>7174</v>
      </c>
      <c r="AJA370" s="2">
        <v>443.0</v>
      </c>
      <c r="AJU370" s="2" t="s">
        <v>5718</v>
      </c>
      <c r="AKN370" s="2" t="s">
        <v>5707</v>
      </c>
      <c r="AKS370" s="2" t="s">
        <v>5720</v>
      </c>
      <c r="AKU370" s="2" t="s">
        <v>6369</v>
      </c>
      <c r="AMX370" s="2" t="s">
        <v>7174</v>
      </c>
      <c r="ARU370" s="2" t="s">
        <v>5691</v>
      </c>
      <c r="ARV370" s="2" t="s">
        <v>5691</v>
      </c>
      <c r="ATW370" s="2" t="s">
        <v>7175</v>
      </c>
      <c r="AUD370" s="2">
        <v>590.0</v>
      </c>
      <c r="AUE370" s="2" t="s">
        <v>7176</v>
      </c>
      <c r="AUF370" s="2">
        <v>443.0</v>
      </c>
      <c r="AUZ370" s="2" t="s">
        <v>5718</v>
      </c>
      <c r="AVS370" s="2" t="s">
        <v>5707</v>
      </c>
      <c r="AVX370" s="2" t="s">
        <v>5720</v>
      </c>
      <c r="AVZ370" s="2" t="s">
        <v>6369</v>
      </c>
      <c r="AYC370" s="2" t="s">
        <v>7176</v>
      </c>
      <c r="BCZ370" s="2" t="s">
        <v>5691</v>
      </c>
      <c r="BDA370" s="2" t="s">
        <v>5691</v>
      </c>
      <c r="BFB370" s="2" t="s">
        <v>7177</v>
      </c>
      <c r="BFI370" s="2">
        <v>443.0</v>
      </c>
      <c r="BFJ370" s="2" t="s">
        <v>7178</v>
      </c>
      <c r="BFK370" s="2">
        <v>590.0</v>
      </c>
      <c r="BGE370" s="2" t="s">
        <v>5718</v>
      </c>
      <c r="BGX370" s="2" t="s">
        <v>5707</v>
      </c>
      <c r="BHC370" s="2" t="s">
        <v>5720</v>
      </c>
      <c r="BHE370" s="2" t="s">
        <v>6369</v>
      </c>
      <c r="BJH370" s="2" t="s">
        <v>7178</v>
      </c>
      <c r="BOE370" s="2">
        <v>0.0</v>
      </c>
      <c r="BOF370" s="2" t="s">
        <v>5696</v>
      </c>
      <c r="BOG370" s="2" t="s">
        <v>5697</v>
      </c>
      <c r="BOI370" s="2">
        <v>0.0</v>
      </c>
      <c r="BOR370" s="2" t="s">
        <v>6369</v>
      </c>
      <c r="BOS370" s="2" t="s">
        <v>400</v>
      </c>
      <c r="BOT370" s="2" t="s">
        <v>892</v>
      </c>
      <c r="BOU370" s="2" t="s">
        <v>879</v>
      </c>
      <c r="BOV370" s="2" t="s">
        <v>7179</v>
      </c>
      <c r="BOX370" s="2">
        <v>0.0</v>
      </c>
    </row>
    <row r="371" ht="14.25" customHeight="1">
      <c r="A371" s="2" t="s">
        <v>6180</v>
      </c>
      <c r="B371" s="2" t="s">
        <v>6180</v>
      </c>
      <c r="BC371" s="2" t="s">
        <v>7180</v>
      </c>
      <c r="CL371" s="2">
        <v>261.0</v>
      </c>
      <c r="CM371" s="2" t="s">
        <v>7181</v>
      </c>
      <c r="CN371" s="2">
        <v>500.0</v>
      </c>
      <c r="FI371" s="2" t="s">
        <v>7181</v>
      </c>
      <c r="BOE371" s="2">
        <v>0.0</v>
      </c>
      <c r="BOF371" s="2" t="s">
        <v>5696</v>
      </c>
      <c r="BOG371" s="2" t="s">
        <v>5697</v>
      </c>
      <c r="BOI371" s="2">
        <v>0.0</v>
      </c>
      <c r="BOJ371" s="2" t="s">
        <v>7182</v>
      </c>
      <c r="BOR371" s="2" t="s">
        <v>5712</v>
      </c>
      <c r="BOS371" s="2" t="s">
        <v>97</v>
      </c>
      <c r="BOT371" s="2" t="s">
        <v>893</v>
      </c>
      <c r="BOU371" s="2" t="s">
        <v>895</v>
      </c>
      <c r="BOV371" s="2" t="s">
        <v>7183</v>
      </c>
      <c r="BOW371" s="2" t="s">
        <v>894</v>
      </c>
      <c r="BOX371" s="2">
        <v>0.0</v>
      </c>
    </row>
    <row r="372" ht="14.25" customHeight="1">
      <c r="BOE372" s="2">
        <v>0.0</v>
      </c>
      <c r="BOF372" s="2" t="s">
        <v>5696</v>
      </c>
      <c r="BOG372" s="2" t="s">
        <v>5697</v>
      </c>
      <c r="BOI372" s="2">
        <v>0.0</v>
      </c>
      <c r="BOR372" s="2" t="s">
        <v>7184</v>
      </c>
      <c r="BOS372" s="2" t="s">
        <v>897</v>
      </c>
      <c r="BOT372" s="2" t="s">
        <v>896</v>
      </c>
      <c r="BOU372" s="2" t="s">
        <v>898</v>
      </c>
      <c r="BOV372" s="2" t="s">
        <v>7185</v>
      </c>
      <c r="BOX372" s="2">
        <v>0.0</v>
      </c>
    </row>
    <row r="373" ht="14.25" customHeight="1">
      <c r="A373" s="2" t="s">
        <v>5691</v>
      </c>
      <c r="B373" s="2" t="s">
        <v>5691</v>
      </c>
      <c r="C373" s="2" t="s">
        <v>7186</v>
      </c>
      <c r="BC373" s="2" t="s">
        <v>7187</v>
      </c>
      <c r="CY373" s="2" t="s">
        <v>5707</v>
      </c>
      <c r="DJ373" s="2">
        <v>520.0</v>
      </c>
      <c r="DK373" s="2" t="s">
        <v>901</v>
      </c>
      <c r="DL373" s="2">
        <v>843.0</v>
      </c>
      <c r="FI373" s="2" t="s">
        <v>901</v>
      </c>
      <c r="FM373" s="2" t="s">
        <v>7188</v>
      </c>
      <c r="BOE373" s="2">
        <v>0.0</v>
      </c>
      <c r="BOF373" s="2" t="s">
        <v>5696</v>
      </c>
      <c r="BOG373" s="2" t="s">
        <v>5697</v>
      </c>
      <c r="BOI373" s="2">
        <v>0.0</v>
      </c>
      <c r="BOR373" s="2" t="s">
        <v>7189</v>
      </c>
      <c r="BOS373" s="2" t="s">
        <v>138</v>
      </c>
      <c r="BOT373" s="2" t="s">
        <v>899</v>
      </c>
      <c r="BOU373" s="2" t="s">
        <v>900</v>
      </c>
      <c r="BOV373" s="2" t="s">
        <v>7190</v>
      </c>
      <c r="BOX373" s="2">
        <v>0.0</v>
      </c>
    </row>
    <row r="374" ht="14.25" customHeight="1">
      <c r="CV374" s="2" t="s">
        <v>7191</v>
      </c>
      <c r="FM374" s="2" t="s">
        <v>7192</v>
      </c>
      <c r="KF374" s="2" t="s">
        <v>5691</v>
      </c>
      <c r="KG374" s="2" t="s">
        <v>5691</v>
      </c>
      <c r="MH374" s="2" t="s">
        <v>7193</v>
      </c>
      <c r="MO374" s="2">
        <v>443.0</v>
      </c>
      <c r="MP374" s="2" t="s">
        <v>7194</v>
      </c>
      <c r="MQ374" s="2">
        <v>590.0</v>
      </c>
      <c r="NK374" s="2" t="s">
        <v>5718</v>
      </c>
      <c r="OD374" s="2" t="s">
        <v>5707</v>
      </c>
      <c r="OI374" s="2" t="s">
        <v>5720</v>
      </c>
      <c r="OK374" s="2" t="s">
        <v>6369</v>
      </c>
      <c r="QN374" s="2" t="s">
        <v>7194</v>
      </c>
      <c r="VK374" s="2" t="s">
        <v>5691</v>
      </c>
      <c r="VL374" s="2" t="s">
        <v>5691</v>
      </c>
      <c r="XM374" s="2" t="s">
        <v>7195</v>
      </c>
      <c r="XT374" s="2">
        <v>443.0</v>
      </c>
      <c r="XU374" s="2" t="s">
        <v>7196</v>
      </c>
      <c r="XV374" s="2">
        <v>590.0</v>
      </c>
      <c r="YP374" s="2" t="s">
        <v>5718</v>
      </c>
      <c r="ZI374" s="2" t="s">
        <v>5707</v>
      </c>
      <c r="ZN374" s="2" t="s">
        <v>5720</v>
      </c>
      <c r="ZP374" s="2" t="s">
        <v>6369</v>
      </c>
      <c r="ABS374" s="2" t="s">
        <v>7196</v>
      </c>
      <c r="AGP374" s="2" t="s">
        <v>5691</v>
      </c>
      <c r="AGQ374" s="2" t="s">
        <v>5691</v>
      </c>
      <c r="AIR374" s="2" t="s">
        <v>7197</v>
      </c>
      <c r="AIY374" s="2">
        <v>443.0</v>
      </c>
      <c r="AIZ374" s="2" t="s">
        <v>7198</v>
      </c>
      <c r="AJA374" s="2">
        <v>590.0</v>
      </c>
      <c r="AJU374" s="2" t="s">
        <v>5718</v>
      </c>
      <c r="AKN374" s="2" t="s">
        <v>5707</v>
      </c>
      <c r="AKS374" s="2" t="s">
        <v>5720</v>
      </c>
      <c r="AKU374" s="2" t="s">
        <v>6369</v>
      </c>
      <c r="AMX374" s="2" t="s">
        <v>7198</v>
      </c>
      <c r="ARU374" s="2" t="s">
        <v>5691</v>
      </c>
      <c r="ARV374" s="2" t="s">
        <v>5691</v>
      </c>
      <c r="ATW374" s="2" t="s">
        <v>7199</v>
      </c>
      <c r="AUD374" s="2">
        <v>332.0</v>
      </c>
      <c r="AUE374" s="2" t="s">
        <v>7200</v>
      </c>
      <c r="AUF374" s="2">
        <v>590.0</v>
      </c>
      <c r="AUZ374" s="2" t="s">
        <v>5718</v>
      </c>
      <c r="AVS374" s="2" t="s">
        <v>5707</v>
      </c>
      <c r="AVX374" s="2" t="s">
        <v>5720</v>
      </c>
      <c r="AVZ374" s="2" t="s">
        <v>6369</v>
      </c>
      <c r="AYC374" s="2" t="s">
        <v>7200</v>
      </c>
      <c r="BCZ374" s="2" t="s">
        <v>5691</v>
      </c>
      <c r="BDA374" s="2" t="s">
        <v>5691</v>
      </c>
      <c r="BFB374" s="2" t="s">
        <v>7201</v>
      </c>
      <c r="BFI374" s="2">
        <v>443.0</v>
      </c>
      <c r="BFJ374" s="2" t="s">
        <v>7202</v>
      </c>
      <c r="BFK374" s="2">
        <v>590.0</v>
      </c>
      <c r="BGE374" s="2" t="s">
        <v>5718</v>
      </c>
      <c r="BGX374" s="2" t="s">
        <v>5707</v>
      </c>
      <c r="BHC374" s="2" t="s">
        <v>5720</v>
      </c>
      <c r="BHE374" s="2" t="s">
        <v>6369</v>
      </c>
      <c r="BJH374" s="2" t="s">
        <v>7202</v>
      </c>
      <c r="BOE374" s="2">
        <v>0.0</v>
      </c>
      <c r="BOF374" s="2" t="s">
        <v>5696</v>
      </c>
      <c r="BOG374" s="2" t="s">
        <v>5697</v>
      </c>
      <c r="BOI374" s="2">
        <v>0.0</v>
      </c>
      <c r="BOR374" s="2" t="s">
        <v>6369</v>
      </c>
      <c r="BOS374" s="2" t="s">
        <v>400</v>
      </c>
      <c r="BOT374" s="2" t="s">
        <v>902</v>
      </c>
      <c r="BOU374" s="2" t="s">
        <v>879</v>
      </c>
      <c r="BOV374" s="2" t="s">
        <v>7203</v>
      </c>
      <c r="BOX374" s="2">
        <v>0.0</v>
      </c>
    </row>
    <row r="375" ht="14.25" customHeight="1">
      <c r="BOE375" s="2">
        <v>0.0</v>
      </c>
      <c r="BOF375" s="2" t="s">
        <v>5696</v>
      </c>
      <c r="BOG375" s="2" t="s">
        <v>5697</v>
      </c>
      <c r="BOI375" s="2">
        <v>0.0</v>
      </c>
      <c r="BOJ375" s="2" t="s">
        <v>7204</v>
      </c>
      <c r="BOR375" s="2" t="s">
        <v>7205</v>
      </c>
      <c r="BOS375" s="2" t="s">
        <v>904</v>
      </c>
      <c r="BOT375" s="2" t="s">
        <v>903</v>
      </c>
      <c r="BOU375" s="2" t="s">
        <v>905</v>
      </c>
      <c r="BOV375" s="2" t="s">
        <v>7206</v>
      </c>
      <c r="BOX375" s="2">
        <v>0.0</v>
      </c>
    </row>
    <row r="376" ht="14.25" customHeight="1">
      <c r="BOE376" s="2">
        <v>0.0</v>
      </c>
      <c r="BOF376" s="2" t="s">
        <v>5696</v>
      </c>
      <c r="BOG376" s="2" t="s">
        <v>5697</v>
      </c>
      <c r="BOI376" s="2">
        <v>4.0</v>
      </c>
      <c r="BON376" s="2">
        <v>4.0</v>
      </c>
      <c r="BOR376" s="2" t="s">
        <v>7207</v>
      </c>
      <c r="BOS376" s="2" t="s">
        <v>908</v>
      </c>
      <c r="BOT376" s="2" t="s">
        <v>907</v>
      </c>
      <c r="BOU376" s="2" t="s">
        <v>909</v>
      </c>
      <c r="BOV376" s="2" t="s">
        <v>7208</v>
      </c>
      <c r="BOX376" s="2">
        <v>0.0</v>
      </c>
    </row>
    <row r="377" ht="14.25" customHeight="1">
      <c r="BOE377" s="2">
        <v>0.0</v>
      </c>
      <c r="BOF377" s="2" t="s">
        <v>5696</v>
      </c>
      <c r="BOG377" s="2" t="s">
        <v>5697</v>
      </c>
      <c r="BOI377" s="2">
        <v>0.0</v>
      </c>
      <c r="BOJ377" s="2" t="s">
        <v>7209</v>
      </c>
      <c r="BOR377" s="2" t="s">
        <v>7184</v>
      </c>
      <c r="BOS377" s="2" t="s">
        <v>897</v>
      </c>
      <c r="BOT377" s="2" t="s">
        <v>912</v>
      </c>
      <c r="BOU377" s="2" t="s">
        <v>913</v>
      </c>
      <c r="BOV377" s="2" t="s">
        <v>7210</v>
      </c>
      <c r="BOX377" s="2">
        <v>0.0</v>
      </c>
    </row>
    <row r="378" ht="14.25" customHeight="1">
      <c r="BOE378" s="2">
        <v>0.0</v>
      </c>
      <c r="BOF378" s="2" t="s">
        <v>5696</v>
      </c>
      <c r="BOG378" s="2" t="s">
        <v>5697</v>
      </c>
      <c r="BOI378" s="2">
        <v>1.0</v>
      </c>
      <c r="BON378" s="2">
        <v>1.0</v>
      </c>
      <c r="BOR378" s="2" t="s">
        <v>7211</v>
      </c>
      <c r="BOS378" s="2" t="s">
        <v>915</v>
      </c>
      <c r="BOT378" s="2" t="s">
        <v>914</v>
      </c>
      <c r="BOU378" s="2" t="s">
        <v>916</v>
      </c>
      <c r="BOV378" s="2" t="s">
        <v>7212</v>
      </c>
      <c r="BOX378" s="2">
        <v>0.0</v>
      </c>
    </row>
    <row r="379" ht="14.25" customHeight="1">
      <c r="CV379" s="2" t="s">
        <v>7213</v>
      </c>
      <c r="FM379" s="2" t="s">
        <v>7214</v>
      </c>
      <c r="KF379" s="2" t="s">
        <v>5691</v>
      </c>
      <c r="KG379" s="2" t="s">
        <v>5691</v>
      </c>
      <c r="MH379" s="2" t="s">
        <v>7215</v>
      </c>
      <c r="MO379" s="2">
        <v>417.0</v>
      </c>
      <c r="MP379" s="2" t="s">
        <v>7216</v>
      </c>
      <c r="MQ379" s="2">
        <v>585.0</v>
      </c>
      <c r="NK379" s="2" t="s">
        <v>5718</v>
      </c>
      <c r="OD379" s="2" t="s">
        <v>5707</v>
      </c>
      <c r="OI379" s="2" t="s">
        <v>5720</v>
      </c>
      <c r="OK379" s="2" t="s">
        <v>6943</v>
      </c>
      <c r="QN379" s="2" t="s">
        <v>7216</v>
      </c>
      <c r="VK379" s="2" t="s">
        <v>5691</v>
      </c>
      <c r="VL379" s="2" t="s">
        <v>5691</v>
      </c>
      <c r="XM379" s="2" t="s">
        <v>7217</v>
      </c>
      <c r="XT379" s="2">
        <v>417.0</v>
      </c>
      <c r="XU379" s="2" t="s">
        <v>7218</v>
      </c>
      <c r="XV379" s="2">
        <v>585.0</v>
      </c>
      <c r="YP379" s="2" t="s">
        <v>5718</v>
      </c>
      <c r="ZI379" s="2" t="s">
        <v>5707</v>
      </c>
      <c r="ZN379" s="2" t="s">
        <v>5720</v>
      </c>
      <c r="ZP379" s="2" t="s">
        <v>6943</v>
      </c>
      <c r="ABS379" s="2" t="s">
        <v>7218</v>
      </c>
      <c r="AGP379" s="2" t="s">
        <v>5691</v>
      </c>
      <c r="AGQ379" s="2" t="s">
        <v>5691</v>
      </c>
      <c r="AIR379" s="2" t="s">
        <v>7219</v>
      </c>
      <c r="AIY379" s="2">
        <v>479.0</v>
      </c>
      <c r="AIZ379" s="2" t="s">
        <v>7220</v>
      </c>
      <c r="AJA379" s="2">
        <v>590.0</v>
      </c>
      <c r="AJU379" s="2" t="s">
        <v>5718</v>
      </c>
      <c r="AKN379" s="2" t="s">
        <v>5707</v>
      </c>
      <c r="AKS379" s="2" t="s">
        <v>5720</v>
      </c>
      <c r="AKU379" s="2" t="s">
        <v>6943</v>
      </c>
      <c r="AMX379" s="2" t="s">
        <v>7220</v>
      </c>
      <c r="ARU379" s="2" t="s">
        <v>5691</v>
      </c>
      <c r="ARV379" s="2" t="s">
        <v>5691</v>
      </c>
      <c r="ATW379" s="2" t="s">
        <v>7221</v>
      </c>
      <c r="AUD379" s="2">
        <v>480.0</v>
      </c>
      <c r="AUE379" s="2" t="s">
        <v>7222</v>
      </c>
      <c r="AUF379" s="2">
        <v>590.0</v>
      </c>
      <c r="AUZ379" s="2" t="s">
        <v>5718</v>
      </c>
      <c r="AVS379" s="2" t="s">
        <v>5707</v>
      </c>
      <c r="AVX379" s="2" t="s">
        <v>5720</v>
      </c>
      <c r="AVZ379" s="2" t="s">
        <v>6943</v>
      </c>
      <c r="AYC379" s="2" t="s">
        <v>7222</v>
      </c>
      <c r="BCZ379" s="2" t="s">
        <v>5691</v>
      </c>
      <c r="BDA379" s="2" t="s">
        <v>5691</v>
      </c>
      <c r="BFB379" s="2" t="s">
        <v>7223</v>
      </c>
      <c r="BFI379" s="2">
        <v>590.0</v>
      </c>
      <c r="BFJ379" s="2" t="s">
        <v>7224</v>
      </c>
      <c r="BFK379" s="2">
        <v>590.0</v>
      </c>
      <c r="BGE379" s="2" t="s">
        <v>5718</v>
      </c>
      <c r="BGX379" s="2" t="s">
        <v>5707</v>
      </c>
      <c r="BHC379" s="2" t="s">
        <v>5720</v>
      </c>
      <c r="BHE379" s="2" t="s">
        <v>6943</v>
      </c>
      <c r="BJH379" s="2" t="s">
        <v>7224</v>
      </c>
      <c r="BOE379" s="2">
        <v>0.0</v>
      </c>
      <c r="BOF379" s="2" t="s">
        <v>5696</v>
      </c>
      <c r="BOG379" s="2" t="s">
        <v>5697</v>
      </c>
      <c r="BOI379" s="2">
        <v>0.0</v>
      </c>
      <c r="BOR379" s="2" t="s">
        <v>6943</v>
      </c>
      <c r="BOS379" s="2" t="s">
        <v>803</v>
      </c>
      <c r="BOT379" s="2" t="s">
        <v>918</v>
      </c>
      <c r="BOU379" s="2" t="s">
        <v>804</v>
      </c>
      <c r="BOV379" s="2" t="s">
        <v>7225</v>
      </c>
      <c r="BOX379" s="2">
        <v>0.0</v>
      </c>
    </row>
    <row r="380" ht="14.25" customHeight="1">
      <c r="BOE380" s="2">
        <v>0.0</v>
      </c>
      <c r="BOF380" s="2" t="s">
        <v>5696</v>
      </c>
      <c r="BOG380" s="2" t="s">
        <v>5697</v>
      </c>
      <c r="BOI380" s="2">
        <v>0.0</v>
      </c>
      <c r="BOJ380" s="2" t="s">
        <v>6483</v>
      </c>
      <c r="BOR380" s="2" t="s">
        <v>6484</v>
      </c>
      <c r="BOS380" s="2" t="s">
        <v>465</v>
      </c>
      <c r="BOT380" s="2" t="s">
        <v>920</v>
      </c>
      <c r="BOU380" s="2" t="s">
        <v>921</v>
      </c>
      <c r="BOV380" s="2" t="s">
        <v>7226</v>
      </c>
      <c r="BOX380" s="2">
        <v>0.0</v>
      </c>
    </row>
    <row r="381" ht="14.25" customHeight="1">
      <c r="BOE381" s="2">
        <v>0.0</v>
      </c>
      <c r="BOF381" s="2" t="s">
        <v>5696</v>
      </c>
      <c r="BOG381" s="2" t="s">
        <v>5697</v>
      </c>
      <c r="BOI381" s="2">
        <v>1.0</v>
      </c>
      <c r="BOJ381" s="2" t="s">
        <v>7227</v>
      </c>
      <c r="BON381" s="2">
        <v>1.0</v>
      </c>
      <c r="BOR381" s="2" t="s">
        <v>7228</v>
      </c>
      <c r="BOS381" s="2" t="s">
        <v>923</v>
      </c>
      <c r="BOT381" s="2" t="s">
        <v>922</v>
      </c>
      <c r="BOU381" s="2" t="s">
        <v>924</v>
      </c>
      <c r="BOV381" s="2" t="s">
        <v>7229</v>
      </c>
      <c r="BOX381" s="2">
        <v>0.0</v>
      </c>
    </row>
    <row r="382" ht="14.25" customHeight="1">
      <c r="CV382" s="2" t="s">
        <v>7230</v>
      </c>
      <c r="FM382" s="2" t="s">
        <v>7231</v>
      </c>
      <c r="KF382" s="2" t="s">
        <v>5691</v>
      </c>
      <c r="KG382" s="2" t="s">
        <v>5691</v>
      </c>
      <c r="MH382" s="2" t="s">
        <v>7232</v>
      </c>
      <c r="MO382" s="2">
        <v>590.0</v>
      </c>
      <c r="MP382" s="2" t="s">
        <v>7233</v>
      </c>
      <c r="MQ382" s="2">
        <v>332.0</v>
      </c>
      <c r="NK382" s="2" t="s">
        <v>5718</v>
      </c>
      <c r="OD382" s="2" t="s">
        <v>5707</v>
      </c>
      <c r="OI382" s="2" t="s">
        <v>5720</v>
      </c>
      <c r="OK382" s="2" t="s">
        <v>6326</v>
      </c>
      <c r="QN382" s="2" t="s">
        <v>7233</v>
      </c>
      <c r="VK382" s="2" t="s">
        <v>5691</v>
      </c>
      <c r="VL382" s="2" t="s">
        <v>5691</v>
      </c>
      <c r="XM382" s="2" t="s">
        <v>7234</v>
      </c>
      <c r="XT382" s="2">
        <v>590.0</v>
      </c>
      <c r="XU382" s="2" t="s">
        <v>7235</v>
      </c>
      <c r="XV382" s="2">
        <v>332.0</v>
      </c>
      <c r="YP382" s="2" t="s">
        <v>5718</v>
      </c>
      <c r="ZI382" s="2" t="s">
        <v>5707</v>
      </c>
      <c r="ZN382" s="2" t="s">
        <v>5720</v>
      </c>
      <c r="ZP382" s="2" t="s">
        <v>6326</v>
      </c>
      <c r="ABS382" s="2" t="s">
        <v>7235</v>
      </c>
      <c r="AGP382" s="2" t="s">
        <v>5691</v>
      </c>
      <c r="AGQ382" s="2" t="s">
        <v>5691</v>
      </c>
      <c r="AIR382" s="2" t="s">
        <v>7236</v>
      </c>
      <c r="AIY382" s="2">
        <v>590.0</v>
      </c>
      <c r="AIZ382" s="2" t="s">
        <v>7237</v>
      </c>
      <c r="AJA382" s="2">
        <v>332.0</v>
      </c>
      <c r="AJU382" s="2" t="s">
        <v>5718</v>
      </c>
      <c r="AKN382" s="2" t="s">
        <v>5707</v>
      </c>
      <c r="AKS382" s="2" t="s">
        <v>5720</v>
      </c>
      <c r="AKU382" s="2" t="s">
        <v>6326</v>
      </c>
      <c r="AMX382" s="2" t="s">
        <v>7237</v>
      </c>
      <c r="BOE382" s="2">
        <v>0.0</v>
      </c>
      <c r="BOF382" s="2" t="s">
        <v>5696</v>
      </c>
      <c r="BOG382" s="2" t="s">
        <v>5697</v>
      </c>
      <c r="BOI382" s="2">
        <v>2.0</v>
      </c>
      <c r="BON382" s="2">
        <v>2.0</v>
      </c>
      <c r="BOR382" s="2" t="s">
        <v>6326</v>
      </c>
      <c r="BOS382" s="2" t="s">
        <v>521</v>
      </c>
      <c r="BOT382" s="2" t="s">
        <v>925</v>
      </c>
      <c r="BOU382" s="2" t="s">
        <v>926</v>
      </c>
      <c r="BOV382" s="2" t="s">
        <v>7238</v>
      </c>
      <c r="BOX382" s="2">
        <v>0.0</v>
      </c>
    </row>
    <row r="383" ht="14.25" customHeight="1">
      <c r="A383" s="2" t="s">
        <v>5691</v>
      </c>
      <c r="B383" s="2" t="s">
        <v>5691</v>
      </c>
      <c r="C383" s="2" t="s">
        <v>6047</v>
      </c>
      <c r="BC383" s="2" t="s">
        <v>7239</v>
      </c>
      <c r="CY383" s="2" t="s">
        <v>5707</v>
      </c>
      <c r="DJ383" s="2">
        <v>358.0</v>
      </c>
      <c r="DK383" s="2" t="s">
        <v>932</v>
      </c>
      <c r="DL383" s="2">
        <v>535.0</v>
      </c>
      <c r="FI383" s="2" t="s">
        <v>932</v>
      </c>
      <c r="FM383" s="2" t="s">
        <v>7240</v>
      </c>
      <c r="BOE383" s="2">
        <v>0.0</v>
      </c>
      <c r="BOF383" s="2" t="s">
        <v>5696</v>
      </c>
      <c r="BOG383" s="2" t="s">
        <v>5697</v>
      </c>
      <c r="BOI383" s="2">
        <v>0.0</v>
      </c>
      <c r="BOR383" s="2" t="s">
        <v>6844</v>
      </c>
      <c r="BOS383" s="2" t="s">
        <v>732</v>
      </c>
      <c r="BOT383" s="2" t="s">
        <v>930</v>
      </c>
      <c r="BOU383" s="2" t="s">
        <v>931</v>
      </c>
      <c r="BOV383" s="2" t="s">
        <v>7241</v>
      </c>
      <c r="BOX383" s="2">
        <v>0.0</v>
      </c>
    </row>
    <row r="384" ht="14.25" customHeight="1">
      <c r="CV384" s="2" t="s">
        <v>7242</v>
      </c>
      <c r="FM384" s="2" t="s">
        <v>7243</v>
      </c>
      <c r="KF384" s="2" t="s">
        <v>5691</v>
      </c>
      <c r="KG384" s="2" t="s">
        <v>5691</v>
      </c>
      <c r="MH384" s="2" t="s">
        <v>7244</v>
      </c>
      <c r="MO384" s="2">
        <v>590.0</v>
      </c>
      <c r="MP384" s="2" t="s">
        <v>7245</v>
      </c>
      <c r="MQ384" s="2">
        <v>588.0</v>
      </c>
      <c r="NK384" s="2" t="s">
        <v>5718</v>
      </c>
      <c r="OD384" s="2" t="s">
        <v>5707</v>
      </c>
      <c r="OI384" s="2" t="s">
        <v>5720</v>
      </c>
      <c r="OK384" s="2" t="s">
        <v>7246</v>
      </c>
      <c r="QN384" s="2" t="s">
        <v>7245</v>
      </c>
      <c r="VK384" s="2" t="s">
        <v>5691</v>
      </c>
      <c r="VL384" s="2" t="s">
        <v>5691</v>
      </c>
      <c r="XM384" s="2" t="s">
        <v>7247</v>
      </c>
      <c r="XT384" s="2">
        <v>590.0</v>
      </c>
      <c r="XU384" s="2" t="s">
        <v>7248</v>
      </c>
      <c r="XV384" s="2">
        <v>590.0</v>
      </c>
      <c r="YP384" s="2" t="s">
        <v>5718</v>
      </c>
      <c r="ZI384" s="2" t="s">
        <v>5707</v>
      </c>
      <c r="ZN384" s="2" t="s">
        <v>5720</v>
      </c>
      <c r="ZP384" s="2" t="s">
        <v>7246</v>
      </c>
      <c r="ABS384" s="2" t="s">
        <v>7248</v>
      </c>
      <c r="AGP384" s="2" t="s">
        <v>5691</v>
      </c>
      <c r="AGQ384" s="2" t="s">
        <v>5691</v>
      </c>
      <c r="AIR384" s="2" t="s">
        <v>7249</v>
      </c>
      <c r="AIY384" s="2">
        <v>590.0</v>
      </c>
      <c r="AIZ384" s="2" t="s">
        <v>7250</v>
      </c>
      <c r="AJA384" s="2">
        <v>590.0</v>
      </c>
      <c r="AJU384" s="2" t="s">
        <v>5718</v>
      </c>
      <c r="AKN384" s="2" t="s">
        <v>5707</v>
      </c>
      <c r="AKS384" s="2" t="s">
        <v>5720</v>
      </c>
      <c r="AKU384" s="2" t="s">
        <v>7246</v>
      </c>
      <c r="AMX384" s="2" t="s">
        <v>7250</v>
      </c>
      <c r="ARU384" s="2" t="s">
        <v>5691</v>
      </c>
      <c r="ARV384" s="2" t="s">
        <v>5691</v>
      </c>
      <c r="ATW384" s="2" t="s">
        <v>7251</v>
      </c>
      <c r="AUD384" s="2">
        <v>590.0</v>
      </c>
      <c r="AUE384" s="2" t="s">
        <v>7252</v>
      </c>
      <c r="AUF384" s="2">
        <v>590.0</v>
      </c>
      <c r="AUZ384" s="2" t="s">
        <v>5718</v>
      </c>
      <c r="AVS384" s="2" t="s">
        <v>5707</v>
      </c>
      <c r="AVX384" s="2" t="s">
        <v>5720</v>
      </c>
      <c r="AVZ384" s="2" t="s">
        <v>7246</v>
      </c>
      <c r="AYC384" s="2" t="s">
        <v>7252</v>
      </c>
      <c r="BCZ384" s="2" t="s">
        <v>5691</v>
      </c>
      <c r="BDA384" s="2" t="s">
        <v>5691</v>
      </c>
      <c r="BFB384" s="2" t="s">
        <v>7253</v>
      </c>
      <c r="BFI384" s="2">
        <v>590.0</v>
      </c>
      <c r="BFJ384" s="2" t="s">
        <v>7254</v>
      </c>
      <c r="BFK384" s="2">
        <v>590.0</v>
      </c>
      <c r="BGE384" s="2" t="s">
        <v>5718</v>
      </c>
      <c r="BGX384" s="2" t="s">
        <v>5707</v>
      </c>
      <c r="BHC384" s="2" t="s">
        <v>5720</v>
      </c>
      <c r="BHE384" s="2" t="s">
        <v>7246</v>
      </c>
      <c r="BJH384" s="2" t="s">
        <v>7254</v>
      </c>
      <c r="BOE384" s="2">
        <v>0.0</v>
      </c>
      <c r="BOF384" s="2" t="s">
        <v>5696</v>
      </c>
      <c r="BOG384" s="2" t="s">
        <v>5697</v>
      </c>
      <c r="BOI384" s="2">
        <v>0.0</v>
      </c>
      <c r="BOJ384" s="2" t="s">
        <v>7255</v>
      </c>
      <c r="BOR384" s="2" t="s">
        <v>7246</v>
      </c>
      <c r="BOS384" s="2" t="s">
        <v>934</v>
      </c>
      <c r="BOT384" s="2" t="s">
        <v>933</v>
      </c>
      <c r="BOU384" s="2" t="s">
        <v>935</v>
      </c>
      <c r="BOV384" s="2" t="s">
        <v>7256</v>
      </c>
      <c r="BOX384" s="2">
        <v>0.0</v>
      </c>
    </row>
    <row r="385" ht="14.25" customHeight="1">
      <c r="BOE385" s="2">
        <v>0.0</v>
      </c>
      <c r="BOF385" s="2" t="s">
        <v>5696</v>
      </c>
      <c r="BOG385" s="2" t="s">
        <v>5697</v>
      </c>
      <c r="BOI385" s="2">
        <v>4.0</v>
      </c>
      <c r="BON385" s="2">
        <v>4.0</v>
      </c>
      <c r="BOR385" s="2" t="s">
        <v>7257</v>
      </c>
      <c r="BOS385" s="2" t="s">
        <v>138</v>
      </c>
      <c r="BOT385" s="2" t="s">
        <v>937</v>
      </c>
      <c r="BOU385" s="2" t="s">
        <v>938</v>
      </c>
      <c r="BOV385" s="2" t="s">
        <v>7258</v>
      </c>
      <c r="BOX385" s="2">
        <v>1.0</v>
      </c>
    </row>
    <row r="386" ht="14.25" customHeight="1">
      <c r="BOE386" s="2">
        <v>0.0</v>
      </c>
      <c r="BOF386" s="2" t="s">
        <v>5696</v>
      </c>
      <c r="BOG386" s="2" t="s">
        <v>5697</v>
      </c>
      <c r="BOI386" s="2">
        <v>2.0</v>
      </c>
      <c r="BON386" s="2">
        <v>1.0</v>
      </c>
      <c r="BOP386" s="2">
        <v>1.0</v>
      </c>
      <c r="BOR386" s="2" t="s">
        <v>7259</v>
      </c>
      <c r="BOS386" s="2" t="s">
        <v>942</v>
      </c>
      <c r="BOT386" s="2" t="s">
        <v>941</v>
      </c>
      <c r="BOU386" s="2" t="s">
        <v>943</v>
      </c>
      <c r="BOV386" s="2" t="s">
        <v>7260</v>
      </c>
      <c r="BOX386" s="2">
        <v>0.0</v>
      </c>
    </row>
    <row r="387" ht="14.25" customHeight="1">
      <c r="AL387" s="2" t="s">
        <v>6052</v>
      </c>
      <c r="FK387" s="2" t="s">
        <v>178</v>
      </c>
      <c r="BOE387" s="2">
        <v>0.0</v>
      </c>
      <c r="BOF387" s="2" t="s">
        <v>5696</v>
      </c>
      <c r="BOG387" s="2" t="s">
        <v>5697</v>
      </c>
      <c r="BOI387" s="2">
        <v>0.0</v>
      </c>
      <c r="BOJ387" s="2" t="s">
        <v>5945</v>
      </c>
      <c r="BOR387" s="2" t="s">
        <v>7205</v>
      </c>
      <c r="BOS387" s="2" t="s">
        <v>904</v>
      </c>
      <c r="BOT387" s="2" t="s">
        <v>946</v>
      </c>
      <c r="BOU387" s="2" t="s">
        <v>947</v>
      </c>
      <c r="BOV387" s="2" t="s">
        <v>7261</v>
      </c>
      <c r="BOW387" s="2" t="s">
        <v>178</v>
      </c>
      <c r="BOX387" s="2">
        <v>0.0</v>
      </c>
    </row>
    <row r="388" ht="14.25" customHeight="1">
      <c r="BOE388" s="2">
        <v>0.0</v>
      </c>
      <c r="BOF388" s="2" t="s">
        <v>5696</v>
      </c>
      <c r="BOG388" s="2" t="s">
        <v>5697</v>
      </c>
      <c r="BOI388" s="2">
        <v>0.0</v>
      </c>
      <c r="BOR388" s="2" t="s">
        <v>7259</v>
      </c>
      <c r="BOS388" s="2" t="s">
        <v>942</v>
      </c>
      <c r="BOT388" s="2" t="s">
        <v>948</v>
      </c>
      <c r="BOU388" s="2" t="s">
        <v>949</v>
      </c>
      <c r="BOV388" s="2" t="s">
        <v>7262</v>
      </c>
      <c r="BOX388" s="2">
        <v>0.0</v>
      </c>
    </row>
    <row r="389" ht="14.25" customHeight="1">
      <c r="A389" s="2" t="s">
        <v>5691</v>
      </c>
      <c r="B389" s="2" t="s">
        <v>5691</v>
      </c>
      <c r="C389" s="2" t="s">
        <v>7263</v>
      </c>
      <c r="BC389" s="2" t="s">
        <v>7264</v>
      </c>
      <c r="CY389" s="2" t="s">
        <v>5707</v>
      </c>
      <c r="DJ389" s="2">
        <v>526.0</v>
      </c>
      <c r="DK389" s="2" t="s">
        <v>953</v>
      </c>
      <c r="DL389" s="2">
        <v>526.0</v>
      </c>
      <c r="FI389" s="2" t="s">
        <v>953</v>
      </c>
      <c r="FM389" s="2" t="s">
        <v>7265</v>
      </c>
      <c r="BOE389" s="2">
        <v>0.0</v>
      </c>
      <c r="BOF389" s="2" t="s">
        <v>5696</v>
      </c>
      <c r="BOG389" s="2" t="s">
        <v>5697</v>
      </c>
      <c r="BOI389" s="2">
        <v>0.0</v>
      </c>
      <c r="BOR389" s="2" t="s">
        <v>7246</v>
      </c>
      <c r="BOS389" s="2" t="s">
        <v>934</v>
      </c>
      <c r="BOT389" s="2" t="s">
        <v>951</v>
      </c>
      <c r="BOU389" s="2" t="s">
        <v>952</v>
      </c>
      <c r="BOV389" s="2" t="s">
        <v>7266</v>
      </c>
      <c r="BOX389" s="2">
        <v>0.0</v>
      </c>
    </row>
    <row r="390" ht="14.25" customHeight="1">
      <c r="CV390" s="2" t="s">
        <v>7267</v>
      </c>
      <c r="FM390" s="2" t="s">
        <v>7268</v>
      </c>
      <c r="KF390" s="2" t="s">
        <v>5691</v>
      </c>
      <c r="KG390" s="2" t="s">
        <v>5691</v>
      </c>
      <c r="MH390" s="2" t="s">
        <v>7269</v>
      </c>
      <c r="MO390" s="2">
        <v>590.0</v>
      </c>
      <c r="MP390" s="2" t="s">
        <v>7270</v>
      </c>
      <c r="MQ390" s="2">
        <v>447.0</v>
      </c>
      <c r="NK390" s="2" t="s">
        <v>5718</v>
      </c>
      <c r="OD390" s="2" t="s">
        <v>5707</v>
      </c>
      <c r="OI390" s="2" t="s">
        <v>5720</v>
      </c>
      <c r="OK390" s="2" t="s">
        <v>7271</v>
      </c>
      <c r="QN390" s="2" t="s">
        <v>7270</v>
      </c>
      <c r="VK390" s="2" t="s">
        <v>5691</v>
      </c>
      <c r="VL390" s="2" t="s">
        <v>5691</v>
      </c>
      <c r="XM390" s="2" t="s">
        <v>7272</v>
      </c>
      <c r="XT390" s="2">
        <v>590.0</v>
      </c>
      <c r="XU390" s="2" t="s">
        <v>7273</v>
      </c>
      <c r="XV390" s="2">
        <v>452.0</v>
      </c>
      <c r="YP390" s="2" t="s">
        <v>5718</v>
      </c>
      <c r="ZI390" s="2" t="s">
        <v>5707</v>
      </c>
      <c r="ZN390" s="2" t="s">
        <v>5720</v>
      </c>
      <c r="ZP390" s="2" t="s">
        <v>7271</v>
      </c>
      <c r="ABS390" s="2" t="s">
        <v>7273</v>
      </c>
      <c r="AGP390" s="2" t="s">
        <v>5691</v>
      </c>
      <c r="AGQ390" s="2" t="s">
        <v>5691</v>
      </c>
      <c r="AIR390" s="2" t="s">
        <v>7274</v>
      </c>
      <c r="AIY390" s="2">
        <v>328.0</v>
      </c>
      <c r="AIZ390" s="2" t="s">
        <v>7275</v>
      </c>
      <c r="AJA390" s="2">
        <v>545.0</v>
      </c>
      <c r="AJU390" s="2" t="s">
        <v>5718</v>
      </c>
      <c r="AKN390" s="2" t="s">
        <v>5707</v>
      </c>
      <c r="AKS390" s="2" t="s">
        <v>5720</v>
      </c>
      <c r="AKU390" s="2" t="s">
        <v>7271</v>
      </c>
      <c r="AMX390" s="2" t="s">
        <v>7275</v>
      </c>
      <c r="ARU390" s="2" t="s">
        <v>5691</v>
      </c>
      <c r="ARV390" s="2" t="s">
        <v>5691</v>
      </c>
      <c r="ATW390" s="2" t="s">
        <v>7276</v>
      </c>
      <c r="AUD390" s="2">
        <v>590.0</v>
      </c>
      <c r="AUE390" s="2" t="s">
        <v>7277</v>
      </c>
      <c r="AUF390" s="2">
        <v>564.0</v>
      </c>
      <c r="AUZ390" s="2" t="s">
        <v>5718</v>
      </c>
      <c r="AVS390" s="2" t="s">
        <v>5707</v>
      </c>
      <c r="AVX390" s="2" t="s">
        <v>5720</v>
      </c>
      <c r="AVZ390" s="2" t="s">
        <v>7271</v>
      </c>
      <c r="AYC390" s="2" t="s">
        <v>7277</v>
      </c>
      <c r="BCZ390" s="2" t="s">
        <v>5691</v>
      </c>
      <c r="BDA390" s="2" t="s">
        <v>5691</v>
      </c>
      <c r="BFB390" s="2" t="s">
        <v>7278</v>
      </c>
      <c r="BFI390" s="2">
        <v>375.0</v>
      </c>
      <c r="BFJ390" s="2" t="s">
        <v>7279</v>
      </c>
      <c r="BFK390" s="2">
        <v>590.0</v>
      </c>
      <c r="BGE390" s="2" t="s">
        <v>5718</v>
      </c>
      <c r="BGX390" s="2" t="s">
        <v>5707</v>
      </c>
      <c r="BHC390" s="2" t="s">
        <v>5720</v>
      </c>
      <c r="BHE390" s="2" t="s">
        <v>7271</v>
      </c>
      <c r="BJH390" s="2" t="s">
        <v>7279</v>
      </c>
      <c r="BOE390" s="2">
        <v>0.0</v>
      </c>
      <c r="BOF390" s="2" t="s">
        <v>5696</v>
      </c>
      <c r="BOG390" s="2" t="s">
        <v>5697</v>
      </c>
      <c r="BOI390" s="2">
        <v>2.0</v>
      </c>
      <c r="BON390" s="2">
        <v>2.0</v>
      </c>
      <c r="BOR390" s="2" t="s">
        <v>7271</v>
      </c>
      <c r="BOS390" s="2" t="s">
        <v>957</v>
      </c>
      <c r="BOT390" s="2" t="s">
        <v>956</v>
      </c>
      <c r="BOU390" s="2" t="s">
        <v>958</v>
      </c>
      <c r="BOV390" s="2" t="s">
        <v>7280</v>
      </c>
      <c r="BOX390" s="2">
        <v>0.0</v>
      </c>
    </row>
    <row r="391" ht="14.25" customHeight="1">
      <c r="BOE391" s="2">
        <v>0.0</v>
      </c>
      <c r="BOF391" s="2" t="s">
        <v>5696</v>
      </c>
      <c r="BOG391" s="2" t="s">
        <v>5697</v>
      </c>
      <c r="BOI391" s="2">
        <v>0.0</v>
      </c>
      <c r="BOR391" s="2" t="s">
        <v>7281</v>
      </c>
      <c r="BOS391" s="2" t="s">
        <v>138</v>
      </c>
      <c r="BOT391" s="2" t="s">
        <v>961</v>
      </c>
      <c r="BOU391" s="2" t="s">
        <v>962</v>
      </c>
      <c r="BOV391" s="2" t="s">
        <v>7282</v>
      </c>
      <c r="BOX391" s="2">
        <v>0.0</v>
      </c>
    </row>
    <row r="392" ht="14.25" customHeight="1">
      <c r="AL392" s="2" t="s">
        <v>6052</v>
      </c>
      <c r="FK392" s="2" t="s">
        <v>178</v>
      </c>
      <c r="BOE392" s="2">
        <v>0.0</v>
      </c>
      <c r="BOF392" s="2" t="s">
        <v>5696</v>
      </c>
      <c r="BOG392" s="2" t="s">
        <v>5697</v>
      </c>
      <c r="BOI392" s="2">
        <v>0.0</v>
      </c>
      <c r="BOJ392" s="2" t="s">
        <v>5945</v>
      </c>
      <c r="BOR392" s="2" t="s">
        <v>6053</v>
      </c>
      <c r="BOS392" s="2" t="s">
        <v>177</v>
      </c>
      <c r="BOT392" s="2" t="s">
        <v>963</v>
      </c>
      <c r="BOU392" s="2" t="s">
        <v>947</v>
      </c>
      <c r="BOV392" s="2" t="s">
        <v>7283</v>
      </c>
      <c r="BOW392" s="2" t="s">
        <v>178</v>
      </c>
      <c r="BOX392" s="2">
        <v>0.0</v>
      </c>
    </row>
    <row r="393" ht="14.25" customHeight="1">
      <c r="BOE393" s="2">
        <v>0.0</v>
      </c>
      <c r="BOF393" s="2" t="s">
        <v>5696</v>
      </c>
      <c r="BOG393" s="2" t="s">
        <v>5697</v>
      </c>
      <c r="BOI393" s="2">
        <v>0.0</v>
      </c>
      <c r="BOJ393" s="2" t="s">
        <v>7284</v>
      </c>
      <c r="BOR393" s="2" t="s">
        <v>7285</v>
      </c>
      <c r="BOS393" s="2" t="s">
        <v>965</v>
      </c>
      <c r="BOT393" s="2" t="s">
        <v>964</v>
      </c>
      <c r="BOU393" s="2" t="s">
        <v>966</v>
      </c>
      <c r="BOV393" s="2" t="s">
        <v>7286</v>
      </c>
      <c r="BOX393" s="2">
        <v>0.0</v>
      </c>
    </row>
    <row r="394" ht="14.25" customHeight="1">
      <c r="CV394" s="2" t="s">
        <v>7287</v>
      </c>
      <c r="FM394" s="2" t="s">
        <v>7288</v>
      </c>
      <c r="KF394" s="2" t="s">
        <v>5691</v>
      </c>
      <c r="KG394" s="2" t="s">
        <v>5691</v>
      </c>
      <c r="MH394" s="2" t="s">
        <v>7289</v>
      </c>
      <c r="MO394" s="2">
        <v>590.0</v>
      </c>
      <c r="MP394" s="2" t="s">
        <v>7290</v>
      </c>
      <c r="MQ394" s="2">
        <v>443.0</v>
      </c>
      <c r="NK394" s="2" t="s">
        <v>5718</v>
      </c>
      <c r="OD394" s="2" t="s">
        <v>5707</v>
      </c>
      <c r="OI394" s="2" t="s">
        <v>5720</v>
      </c>
      <c r="OK394" s="2" t="s">
        <v>6369</v>
      </c>
      <c r="QN394" s="2" t="s">
        <v>7290</v>
      </c>
      <c r="VK394" s="2" t="s">
        <v>5691</v>
      </c>
      <c r="VL394" s="2" t="s">
        <v>5691</v>
      </c>
      <c r="XM394" s="2" t="s">
        <v>7291</v>
      </c>
      <c r="XT394" s="2">
        <v>590.0</v>
      </c>
      <c r="XU394" s="2" t="s">
        <v>7292</v>
      </c>
      <c r="XV394" s="2">
        <v>443.0</v>
      </c>
      <c r="YP394" s="2" t="s">
        <v>5718</v>
      </c>
      <c r="ZI394" s="2" t="s">
        <v>5707</v>
      </c>
      <c r="ZN394" s="2" t="s">
        <v>5720</v>
      </c>
      <c r="ZP394" s="2" t="s">
        <v>6369</v>
      </c>
      <c r="ABS394" s="2" t="s">
        <v>7292</v>
      </c>
      <c r="AGP394" s="2" t="s">
        <v>5691</v>
      </c>
      <c r="AGQ394" s="2" t="s">
        <v>5691</v>
      </c>
      <c r="AIR394" s="2" t="s">
        <v>7293</v>
      </c>
      <c r="AIY394" s="2">
        <v>590.0</v>
      </c>
      <c r="AIZ394" s="2" t="s">
        <v>7294</v>
      </c>
      <c r="AJA394" s="2">
        <v>443.0</v>
      </c>
      <c r="AJU394" s="2" t="s">
        <v>5718</v>
      </c>
      <c r="AKN394" s="2" t="s">
        <v>5707</v>
      </c>
      <c r="AKS394" s="2" t="s">
        <v>5720</v>
      </c>
      <c r="AKU394" s="2" t="s">
        <v>6369</v>
      </c>
      <c r="AMX394" s="2" t="s">
        <v>7294</v>
      </c>
      <c r="ARU394" s="2" t="s">
        <v>5691</v>
      </c>
      <c r="ARV394" s="2" t="s">
        <v>5691</v>
      </c>
      <c r="ATW394" s="2" t="s">
        <v>7295</v>
      </c>
      <c r="AUD394" s="2">
        <v>590.0</v>
      </c>
      <c r="AUE394" s="2" t="s">
        <v>7296</v>
      </c>
      <c r="AUF394" s="2">
        <v>443.0</v>
      </c>
      <c r="AUZ394" s="2" t="s">
        <v>5718</v>
      </c>
      <c r="AVS394" s="2" t="s">
        <v>5707</v>
      </c>
      <c r="AVX394" s="2" t="s">
        <v>5720</v>
      </c>
      <c r="AVZ394" s="2" t="s">
        <v>6369</v>
      </c>
      <c r="AYC394" s="2" t="s">
        <v>7296</v>
      </c>
      <c r="BCZ394" s="2" t="s">
        <v>5691</v>
      </c>
      <c r="BDA394" s="2" t="s">
        <v>5691</v>
      </c>
      <c r="BFB394" s="2" t="s">
        <v>7297</v>
      </c>
      <c r="BFI394" s="2">
        <v>443.0</v>
      </c>
      <c r="BFJ394" s="2" t="s">
        <v>7298</v>
      </c>
      <c r="BFK394" s="2">
        <v>590.0</v>
      </c>
      <c r="BGE394" s="2" t="s">
        <v>5718</v>
      </c>
      <c r="BGX394" s="2" t="s">
        <v>5707</v>
      </c>
      <c r="BHC394" s="2" t="s">
        <v>5720</v>
      </c>
      <c r="BHE394" s="2" t="s">
        <v>6369</v>
      </c>
      <c r="BJH394" s="2" t="s">
        <v>7298</v>
      </c>
      <c r="BOE394" s="2">
        <v>0.0</v>
      </c>
      <c r="BOF394" s="2" t="s">
        <v>5696</v>
      </c>
      <c r="BOG394" s="2" t="s">
        <v>5697</v>
      </c>
      <c r="BOI394" s="2">
        <v>0.0</v>
      </c>
      <c r="BOR394" s="2" t="s">
        <v>6369</v>
      </c>
      <c r="BOS394" s="2" t="s">
        <v>400</v>
      </c>
      <c r="BOT394" s="2" t="s">
        <v>969</v>
      </c>
      <c r="BOU394" s="2" t="s">
        <v>970</v>
      </c>
      <c r="BOV394" s="2" t="s">
        <v>7299</v>
      </c>
      <c r="BOX394" s="2">
        <v>0.0</v>
      </c>
    </row>
    <row r="395" ht="14.25" customHeight="1">
      <c r="BOE395" s="2">
        <v>0.0</v>
      </c>
      <c r="BOF395" s="2" t="s">
        <v>5696</v>
      </c>
      <c r="BOG395" s="2" t="s">
        <v>5697</v>
      </c>
      <c r="BOI395" s="2">
        <v>3.0</v>
      </c>
      <c r="BON395" s="2">
        <v>3.0</v>
      </c>
      <c r="BOR395" s="2" t="s">
        <v>7300</v>
      </c>
      <c r="BOS395" s="2" t="s">
        <v>138</v>
      </c>
      <c r="BOT395" s="2" t="s">
        <v>971</v>
      </c>
      <c r="BOU395" s="2" t="s">
        <v>972</v>
      </c>
      <c r="BOV395" s="2" t="s">
        <v>7301</v>
      </c>
      <c r="BOX395" s="2">
        <v>0.0</v>
      </c>
    </row>
    <row r="396" ht="14.25" customHeight="1">
      <c r="B396" s="2" t="s">
        <v>6180</v>
      </c>
      <c r="BC396" s="2" t="s">
        <v>7302</v>
      </c>
      <c r="BJ396" s="2">
        <v>215.0</v>
      </c>
      <c r="BK396" s="2" t="s">
        <v>7303</v>
      </c>
      <c r="BL396" s="2">
        <v>139.0</v>
      </c>
      <c r="FI396" s="2" t="s">
        <v>7303</v>
      </c>
      <c r="BOE396" s="2">
        <v>0.0</v>
      </c>
      <c r="BOF396" s="2" t="s">
        <v>5696</v>
      </c>
      <c r="BOG396" s="2" t="s">
        <v>5697</v>
      </c>
      <c r="BOI396" s="2">
        <v>0.0</v>
      </c>
      <c r="BOJ396" s="2" t="s">
        <v>7304</v>
      </c>
      <c r="BOR396" s="2" t="s">
        <v>7305</v>
      </c>
      <c r="BOS396" s="2" t="s">
        <v>976</v>
      </c>
      <c r="BOT396" s="2" t="s">
        <v>975</v>
      </c>
      <c r="BOU396" s="2" t="s">
        <v>978</v>
      </c>
      <c r="BOV396" s="2" t="s">
        <v>7306</v>
      </c>
      <c r="BOW396" s="2" t="s">
        <v>977</v>
      </c>
      <c r="BOX396" s="2">
        <v>0.0</v>
      </c>
    </row>
    <row r="397" ht="14.25" customHeight="1">
      <c r="A397" s="2" t="s">
        <v>5691</v>
      </c>
      <c r="B397" s="2" t="s">
        <v>5691</v>
      </c>
      <c r="C397" s="2" t="s">
        <v>7307</v>
      </c>
      <c r="BC397" s="2" t="s">
        <v>7308</v>
      </c>
      <c r="CY397" s="2" t="s">
        <v>5707</v>
      </c>
      <c r="DJ397" s="2">
        <v>526.0</v>
      </c>
      <c r="DK397" s="2" t="s">
        <v>1162</v>
      </c>
      <c r="DL397" s="2">
        <v>526.0</v>
      </c>
      <c r="FI397" s="2" t="s">
        <v>1162</v>
      </c>
      <c r="FM397" s="2" t="s">
        <v>7309</v>
      </c>
      <c r="BOE397" s="2">
        <v>7.0</v>
      </c>
      <c r="BOF397" s="2" t="s">
        <v>5696</v>
      </c>
      <c r="BOG397" s="2" t="s">
        <v>5697</v>
      </c>
      <c r="BOI397" s="2">
        <v>2.0</v>
      </c>
      <c r="BON397" s="2">
        <v>2.0</v>
      </c>
      <c r="BOR397" s="2" t="s">
        <v>7310</v>
      </c>
      <c r="BOS397" s="2" t="s">
        <v>1160</v>
      </c>
      <c r="BOT397" s="2" t="s">
        <v>1159</v>
      </c>
      <c r="BOU397" s="2" t="s">
        <v>1161</v>
      </c>
      <c r="BOV397" s="2" t="s">
        <v>7311</v>
      </c>
      <c r="BOX397" s="2">
        <v>0.0</v>
      </c>
    </row>
    <row r="398" ht="14.25" customHeight="1">
      <c r="CV398" s="2" t="s">
        <v>7312</v>
      </c>
      <c r="FM398" s="2" t="s">
        <v>7313</v>
      </c>
      <c r="KF398" s="2" t="s">
        <v>5691</v>
      </c>
      <c r="KG398" s="2" t="s">
        <v>5691</v>
      </c>
      <c r="MH398" s="2" t="s">
        <v>7314</v>
      </c>
      <c r="MO398" s="2">
        <v>590.0</v>
      </c>
      <c r="MP398" s="2" t="s">
        <v>7315</v>
      </c>
      <c r="MQ398" s="2">
        <v>433.0</v>
      </c>
      <c r="NK398" s="2" t="s">
        <v>5718</v>
      </c>
      <c r="OD398" s="2" t="s">
        <v>5707</v>
      </c>
      <c r="OI398" s="2" t="s">
        <v>5720</v>
      </c>
      <c r="OK398" s="2" t="s">
        <v>6369</v>
      </c>
      <c r="QN398" s="2" t="s">
        <v>7315</v>
      </c>
      <c r="VK398" s="2" t="s">
        <v>5691</v>
      </c>
      <c r="VL398" s="2" t="s">
        <v>5691</v>
      </c>
      <c r="XM398" s="2" t="s">
        <v>7316</v>
      </c>
      <c r="XT398" s="2">
        <v>442.0</v>
      </c>
      <c r="XU398" s="2" t="s">
        <v>7317</v>
      </c>
      <c r="XV398" s="2">
        <v>590.0</v>
      </c>
      <c r="YP398" s="2" t="s">
        <v>5718</v>
      </c>
      <c r="ZI398" s="2" t="s">
        <v>5707</v>
      </c>
      <c r="ZN398" s="2" t="s">
        <v>5720</v>
      </c>
      <c r="ZP398" s="2" t="s">
        <v>6369</v>
      </c>
      <c r="ABS398" s="2" t="s">
        <v>7317</v>
      </c>
      <c r="AGP398" s="2" t="s">
        <v>5691</v>
      </c>
      <c r="AGQ398" s="2" t="s">
        <v>5691</v>
      </c>
      <c r="AIR398" s="2" t="s">
        <v>7318</v>
      </c>
      <c r="AIY398" s="2">
        <v>442.0</v>
      </c>
      <c r="AIZ398" s="2" t="s">
        <v>7319</v>
      </c>
      <c r="AJA398" s="2">
        <v>590.0</v>
      </c>
      <c r="AJU398" s="2" t="s">
        <v>5718</v>
      </c>
      <c r="AKN398" s="2" t="s">
        <v>5707</v>
      </c>
      <c r="AKS398" s="2" t="s">
        <v>5720</v>
      </c>
      <c r="AKU398" s="2" t="s">
        <v>6369</v>
      </c>
      <c r="AMX398" s="2" t="s">
        <v>7319</v>
      </c>
      <c r="ARU398" s="2" t="s">
        <v>5691</v>
      </c>
      <c r="ARV398" s="2" t="s">
        <v>5691</v>
      </c>
      <c r="ATW398" s="2" t="s">
        <v>7320</v>
      </c>
      <c r="AUD398" s="2">
        <v>442.0</v>
      </c>
      <c r="AUE398" s="2" t="s">
        <v>7321</v>
      </c>
      <c r="AUF398" s="2">
        <v>590.0</v>
      </c>
      <c r="AUZ398" s="2" t="s">
        <v>5718</v>
      </c>
      <c r="AVS398" s="2" t="s">
        <v>5707</v>
      </c>
      <c r="AVX398" s="2" t="s">
        <v>5720</v>
      </c>
      <c r="AVZ398" s="2" t="s">
        <v>6369</v>
      </c>
      <c r="AYC398" s="2" t="s">
        <v>7321</v>
      </c>
      <c r="BCZ398" s="2" t="s">
        <v>5691</v>
      </c>
      <c r="BDA398" s="2" t="s">
        <v>5691</v>
      </c>
      <c r="BFB398" s="2" t="s">
        <v>7322</v>
      </c>
      <c r="BFI398" s="2">
        <v>442.0</v>
      </c>
      <c r="BFJ398" s="2" t="s">
        <v>7323</v>
      </c>
      <c r="BFK398" s="2">
        <v>590.0</v>
      </c>
      <c r="BGE398" s="2" t="s">
        <v>5718</v>
      </c>
      <c r="BGX398" s="2" t="s">
        <v>5707</v>
      </c>
      <c r="BHC398" s="2" t="s">
        <v>5720</v>
      </c>
      <c r="BHE398" s="2" t="s">
        <v>6369</v>
      </c>
      <c r="BJH398" s="2" t="s">
        <v>7323</v>
      </c>
      <c r="BOE398" s="2">
        <v>0.0</v>
      </c>
      <c r="BOF398" s="2" t="s">
        <v>5696</v>
      </c>
      <c r="BOG398" s="2" t="s">
        <v>5697</v>
      </c>
      <c r="BOI398" s="2">
        <v>0.0</v>
      </c>
      <c r="BOR398" s="2" t="s">
        <v>6369</v>
      </c>
      <c r="BOS398" s="2" t="s">
        <v>400</v>
      </c>
      <c r="BOT398" s="2" t="s">
        <v>980</v>
      </c>
      <c r="BOU398" s="2" t="s">
        <v>879</v>
      </c>
      <c r="BOV398" s="2" t="s">
        <v>7324</v>
      </c>
      <c r="BOX398" s="2">
        <v>0.0</v>
      </c>
    </row>
    <row r="399" ht="14.25" customHeight="1">
      <c r="CV399" s="2" t="s">
        <v>7325</v>
      </c>
      <c r="FM399" s="2" t="s">
        <v>7326</v>
      </c>
      <c r="KF399" s="2" t="s">
        <v>5691</v>
      </c>
      <c r="KG399" s="2" t="s">
        <v>5691</v>
      </c>
      <c r="MH399" s="2" t="s">
        <v>7327</v>
      </c>
      <c r="MO399" s="2">
        <v>590.0</v>
      </c>
      <c r="MP399" s="2" t="s">
        <v>7328</v>
      </c>
      <c r="MQ399" s="2">
        <v>394.0</v>
      </c>
      <c r="NK399" s="2" t="s">
        <v>5718</v>
      </c>
      <c r="OD399" s="2" t="s">
        <v>5707</v>
      </c>
      <c r="OI399" s="2" t="s">
        <v>5720</v>
      </c>
      <c r="OK399" s="2" t="s">
        <v>6346</v>
      </c>
      <c r="QN399" s="2" t="s">
        <v>7328</v>
      </c>
      <c r="VK399" s="2" t="s">
        <v>5691</v>
      </c>
      <c r="VL399" s="2" t="s">
        <v>5691</v>
      </c>
      <c r="XM399" s="2" t="s">
        <v>7329</v>
      </c>
      <c r="XT399" s="2">
        <v>590.0</v>
      </c>
      <c r="XU399" s="2" t="s">
        <v>7330</v>
      </c>
      <c r="XV399" s="2">
        <v>590.0</v>
      </c>
      <c r="YP399" s="2" t="s">
        <v>5718</v>
      </c>
      <c r="ZI399" s="2" t="s">
        <v>5707</v>
      </c>
      <c r="ZN399" s="2" t="s">
        <v>5720</v>
      </c>
      <c r="ZP399" s="2" t="s">
        <v>6346</v>
      </c>
      <c r="ABS399" s="2" t="s">
        <v>7330</v>
      </c>
      <c r="AGP399" s="2" t="s">
        <v>5691</v>
      </c>
      <c r="AGQ399" s="2" t="s">
        <v>5691</v>
      </c>
      <c r="AIR399" s="2" t="s">
        <v>7331</v>
      </c>
      <c r="AIY399" s="2">
        <v>590.0</v>
      </c>
      <c r="AIZ399" s="2" t="s">
        <v>7332</v>
      </c>
      <c r="AJA399" s="2">
        <v>590.0</v>
      </c>
      <c r="AJU399" s="2" t="s">
        <v>5718</v>
      </c>
      <c r="AKN399" s="2" t="s">
        <v>5707</v>
      </c>
      <c r="AKS399" s="2" t="s">
        <v>5720</v>
      </c>
      <c r="AKU399" s="2" t="s">
        <v>6346</v>
      </c>
      <c r="AMX399" s="2" t="s">
        <v>7332</v>
      </c>
      <c r="ARU399" s="2" t="s">
        <v>5691</v>
      </c>
      <c r="ARV399" s="2" t="s">
        <v>5691</v>
      </c>
      <c r="ATW399" s="2" t="s">
        <v>7333</v>
      </c>
      <c r="AUD399" s="2">
        <v>473.0</v>
      </c>
      <c r="AUE399" s="2" t="s">
        <v>7334</v>
      </c>
      <c r="AUF399" s="2">
        <v>590.0</v>
      </c>
      <c r="AUZ399" s="2" t="s">
        <v>5718</v>
      </c>
      <c r="AVS399" s="2" t="s">
        <v>5707</v>
      </c>
      <c r="AVX399" s="2" t="s">
        <v>5720</v>
      </c>
      <c r="AVZ399" s="2" t="s">
        <v>6346</v>
      </c>
      <c r="AYC399" s="2" t="s">
        <v>7334</v>
      </c>
      <c r="BOE399" s="2">
        <v>0.0</v>
      </c>
      <c r="BOF399" s="2" t="s">
        <v>5696</v>
      </c>
      <c r="BOG399" s="2" t="s">
        <v>5697</v>
      </c>
      <c r="BOI399" s="2">
        <v>0.0</v>
      </c>
      <c r="BOJ399" s="2" t="s">
        <v>6355</v>
      </c>
      <c r="BOR399" s="2" t="s">
        <v>6346</v>
      </c>
      <c r="BOS399" s="2" t="s">
        <v>373</v>
      </c>
      <c r="BOT399" s="2" t="s">
        <v>981</v>
      </c>
      <c r="BOU399" s="2" t="s">
        <v>982</v>
      </c>
      <c r="BOV399" s="2" t="s">
        <v>7335</v>
      </c>
      <c r="BOX399" s="2">
        <v>1.0</v>
      </c>
    </row>
    <row r="400" ht="14.25" customHeight="1">
      <c r="BOE400" s="2">
        <v>1.0</v>
      </c>
      <c r="BOF400" s="2" t="s">
        <v>5696</v>
      </c>
      <c r="BOG400" s="2" t="s">
        <v>5697</v>
      </c>
      <c r="BOI400" s="2">
        <v>4.0</v>
      </c>
      <c r="BOJ400" s="2" t="s">
        <v>7336</v>
      </c>
      <c r="BOL400" s="2">
        <v>1.0</v>
      </c>
      <c r="BON400" s="2">
        <v>3.0</v>
      </c>
      <c r="BOR400" s="2" t="s">
        <v>7285</v>
      </c>
      <c r="BOS400" s="2" t="s">
        <v>965</v>
      </c>
      <c r="BOT400" s="2" t="s">
        <v>989</v>
      </c>
      <c r="BOU400" s="2" t="s">
        <v>990</v>
      </c>
      <c r="BOV400" s="2" t="s">
        <v>7337</v>
      </c>
      <c r="BOX400" s="2">
        <v>0.0</v>
      </c>
    </row>
    <row r="401" ht="14.25" customHeight="1">
      <c r="BOE401" s="2">
        <v>2.0</v>
      </c>
      <c r="BOF401" s="2" t="s">
        <v>5696</v>
      </c>
      <c r="BOG401" s="2" t="s">
        <v>5697</v>
      </c>
      <c r="BOI401" s="2">
        <v>1.0</v>
      </c>
      <c r="BOJ401" s="2" t="s">
        <v>7338</v>
      </c>
      <c r="BON401" s="2">
        <v>1.0</v>
      </c>
      <c r="BOR401" s="2" t="s">
        <v>5712</v>
      </c>
      <c r="BOS401" s="2" t="s">
        <v>97</v>
      </c>
      <c r="BOT401" s="2" t="s">
        <v>1011</v>
      </c>
      <c r="BOU401" s="2" t="s">
        <v>1013</v>
      </c>
      <c r="BOV401" s="2" t="s">
        <v>7339</v>
      </c>
      <c r="BOW401" s="2" t="s">
        <v>1012</v>
      </c>
      <c r="BOX401" s="2">
        <v>0.0</v>
      </c>
    </row>
    <row r="402" ht="14.25" customHeight="1">
      <c r="CV402" s="2" t="s">
        <v>7340</v>
      </c>
      <c r="FM402" s="2" t="s">
        <v>7341</v>
      </c>
      <c r="KF402" s="2" t="s">
        <v>5691</v>
      </c>
      <c r="KG402" s="2" t="s">
        <v>5691</v>
      </c>
      <c r="MH402" s="2" t="s">
        <v>7342</v>
      </c>
      <c r="MO402" s="2">
        <v>590.0</v>
      </c>
      <c r="MP402" s="2" t="s">
        <v>7343</v>
      </c>
      <c r="MQ402" s="2">
        <v>433.0</v>
      </c>
      <c r="NK402" s="2" t="s">
        <v>5718</v>
      </c>
      <c r="OD402" s="2" t="s">
        <v>5707</v>
      </c>
      <c r="OI402" s="2" t="s">
        <v>5720</v>
      </c>
      <c r="OK402" s="2" t="s">
        <v>6369</v>
      </c>
      <c r="QN402" s="2" t="s">
        <v>7343</v>
      </c>
      <c r="VK402" s="2" t="s">
        <v>5691</v>
      </c>
      <c r="VL402" s="2" t="s">
        <v>5691</v>
      </c>
      <c r="XM402" s="2" t="s">
        <v>7344</v>
      </c>
      <c r="XT402" s="2">
        <v>443.0</v>
      </c>
      <c r="XU402" s="2" t="s">
        <v>7345</v>
      </c>
      <c r="XV402" s="2">
        <v>590.0</v>
      </c>
      <c r="YP402" s="2" t="s">
        <v>5718</v>
      </c>
      <c r="ZI402" s="2" t="s">
        <v>5707</v>
      </c>
      <c r="ZN402" s="2" t="s">
        <v>5720</v>
      </c>
      <c r="ZP402" s="2" t="s">
        <v>6369</v>
      </c>
      <c r="ABS402" s="2" t="s">
        <v>7345</v>
      </c>
      <c r="AGP402" s="2" t="s">
        <v>5691</v>
      </c>
      <c r="AGQ402" s="2" t="s">
        <v>5691</v>
      </c>
      <c r="AIR402" s="2" t="s">
        <v>7346</v>
      </c>
      <c r="AIY402" s="2">
        <v>443.0</v>
      </c>
      <c r="AIZ402" s="2" t="s">
        <v>7347</v>
      </c>
      <c r="AJA402" s="2">
        <v>590.0</v>
      </c>
      <c r="AJU402" s="2" t="s">
        <v>5718</v>
      </c>
      <c r="AKN402" s="2" t="s">
        <v>5707</v>
      </c>
      <c r="AKS402" s="2" t="s">
        <v>5720</v>
      </c>
      <c r="AKU402" s="2" t="s">
        <v>6369</v>
      </c>
      <c r="AMX402" s="2" t="s">
        <v>7347</v>
      </c>
      <c r="ARU402" s="2" t="s">
        <v>5691</v>
      </c>
      <c r="ARV402" s="2" t="s">
        <v>5691</v>
      </c>
      <c r="ATW402" s="2" t="s">
        <v>7348</v>
      </c>
      <c r="AUD402" s="2">
        <v>443.0</v>
      </c>
      <c r="AUE402" s="2" t="s">
        <v>7349</v>
      </c>
      <c r="AUF402" s="2">
        <v>590.0</v>
      </c>
      <c r="AUZ402" s="2" t="s">
        <v>5718</v>
      </c>
      <c r="AVS402" s="2" t="s">
        <v>5707</v>
      </c>
      <c r="AVX402" s="2" t="s">
        <v>5720</v>
      </c>
      <c r="AVZ402" s="2" t="s">
        <v>6369</v>
      </c>
      <c r="AYC402" s="2" t="s">
        <v>7349</v>
      </c>
      <c r="BCZ402" s="2" t="s">
        <v>5691</v>
      </c>
      <c r="BDA402" s="2" t="s">
        <v>5691</v>
      </c>
      <c r="BFB402" s="2" t="s">
        <v>7350</v>
      </c>
      <c r="BFI402" s="2">
        <v>443.0</v>
      </c>
      <c r="BFJ402" s="2" t="s">
        <v>7351</v>
      </c>
      <c r="BFK402" s="2">
        <v>590.0</v>
      </c>
      <c r="BGE402" s="2" t="s">
        <v>5718</v>
      </c>
      <c r="BGX402" s="2" t="s">
        <v>5707</v>
      </c>
      <c r="BHC402" s="2" t="s">
        <v>5720</v>
      </c>
      <c r="BHE402" s="2" t="s">
        <v>6369</v>
      </c>
      <c r="BJH402" s="2" t="s">
        <v>7351</v>
      </c>
      <c r="BOE402" s="2">
        <v>0.0</v>
      </c>
      <c r="BOF402" s="2" t="s">
        <v>5696</v>
      </c>
      <c r="BOG402" s="2" t="s">
        <v>5697</v>
      </c>
      <c r="BOI402" s="2">
        <v>0.0</v>
      </c>
      <c r="BOR402" s="2" t="s">
        <v>6369</v>
      </c>
      <c r="BOS402" s="2" t="s">
        <v>400</v>
      </c>
      <c r="BOT402" s="2" t="s">
        <v>985</v>
      </c>
      <c r="BOU402" s="2" t="s">
        <v>879</v>
      </c>
      <c r="BOV402" s="2" t="s">
        <v>7352</v>
      </c>
      <c r="BOX402" s="2">
        <v>0.0</v>
      </c>
    </row>
    <row r="403" ht="14.25" customHeight="1">
      <c r="A403" s="2" t="s">
        <v>5691</v>
      </c>
      <c r="B403" s="2" t="s">
        <v>5691</v>
      </c>
      <c r="C403" s="2" t="s">
        <v>7353</v>
      </c>
      <c r="BC403" s="2" t="s">
        <v>7354</v>
      </c>
      <c r="CY403" s="2" t="s">
        <v>5707</v>
      </c>
      <c r="DJ403" s="2">
        <v>799.0</v>
      </c>
      <c r="DK403" s="2" t="s">
        <v>988</v>
      </c>
      <c r="DL403" s="2">
        <v>526.0</v>
      </c>
      <c r="FI403" s="2" t="s">
        <v>988</v>
      </c>
      <c r="FM403" s="2" t="s">
        <v>7355</v>
      </c>
      <c r="BOE403" s="2">
        <v>0.0</v>
      </c>
      <c r="BOF403" s="2" t="s">
        <v>5696</v>
      </c>
      <c r="BOG403" s="2" t="s">
        <v>5697</v>
      </c>
      <c r="BOI403" s="2">
        <v>0.0</v>
      </c>
      <c r="BOJ403" s="2" t="s">
        <v>7356</v>
      </c>
      <c r="BOR403" s="2" t="s">
        <v>7357</v>
      </c>
      <c r="BOS403" s="2" t="s">
        <v>138</v>
      </c>
      <c r="BOT403" s="2" t="s">
        <v>986</v>
      </c>
      <c r="BOU403" s="2" t="s">
        <v>987</v>
      </c>
      <c r="BOV403" s="2" t="s">
        <v>7358</v>
      </c>
      <c r="BOX403" s="2">
        <v>0.0</v>
      </c>
    </row>
    <row r="404" ht="14.25" customHeight="1">
      <c r="CV404" s="2" t="s">
        <v>7359</v>
      </c>
      <c r="FM404" s="2" t="s">
        <v>7360</v>
      </c>
      <c r="KF404" s="2" t="s">
        <v>5691</v>
      </c>
      <c r="KG404" s="2" t="s">
        <v>5691</v>
      </c>
      <c r="MH404" s="2" t="s">
        <v>7361</v>
      </c>
      <c r="MO404" s="2">
        <v>590.0</v>
      </c>
      <c r="MP404" s="2" t="s">
        <v>7362</v>
      </c>
      <c r="MQ404" s="2">
        <v>433.0</v>
      </c>
      <c r="NK404" s="2" t="s">
        <v>5718</v>
      </c>
      <c r="OD404" s="2" t="s">
        <v>5707</v>
      </c>
      <c r="OI404" s="2" t="s">
        <v>5720</v>
      </c>
      <c r="OK404" s="2" t="s">
        <v>6369</v>
      </c>
      <c r="QN404" s="2" t="s">
        <v>7362</v>
      </c>
      <c r="VK404" s="2" t="s">
        <v>5691</v>
      </c>
      <c r="VL404" s="2" t="s">
        <v>5691</v>
      </c>
      <c r="XM404" s="2" t="s">
        <v>7363</v>
      </c>
      <c r="XT404" s="2">
        <v>442.0</v>
      </c>
      <c r="XU404" s="2" t="s">
        <v>7364</v>
      </c>
      <c r="XV404" s="2">
        <v>590.0</v>
      </c>
      <c r="YP404" s="2" t="s">
        <v>5718</v>
      </c>
      <c r="ZI404" s="2" t="s">
        <v>5707</v>
      </c>
      <c r="ZN404" s="2" t="s">
        <v>5720</v>
      </c>
      <c r="ZP404" s="2" t="s">
        <v>6369</v>
      </c>
      <c r="ABS404" s="2" t="s">
        <v>7364</v>
      </c>
      <c r="AGP404" s="2" t="s">
        <v>5691</v>
      </c>
      <c r="AGQ404" s="2" t="s">
        <v>5691</v>
      </c>
      <c r="AIR404" s="2" t="s">
        <v>7365</v>
      </c>
      <c r="AIY404" s="2">
        <v>442.0</v>
      </c>
      <c r="AIZ404" s="2" t="s">
        <v>7366</v>
      </c>
      <c r="AJA404" s="2">
        <v>590.0</v>
      </c>
      <c r="AJU404" s="2" t="s">
        <v>5718</v>
      </c>
      <c r="AKN404" s="2" t="s">
        <v>5707</v>
      </c>
      <c r="AKS404" s="2" t="s">
        <v>5720</v>
      </c>
      <c r="AKU404" s="2" t="s">
        <v>6369</v>
      </c>
      <c r="AMX404" s="2" t="s">
        <v>7366</v>
      </c>
      <c r="ARU404" s="2" t="s">
        <v>5691</v>
      </c>
      <c r="ARV404" s="2" t="s">
        <v>5691</v>
      </c>
      <c r="ATW404" s="2" t="s">
        <v>7367</v>
      </c>
      <c r="AUD404" s="2">
        <v>442.0</v>
      </c>
      <c r="AUE404" s="2" t="s">
        <v>7368</v>
      </c>
      <c r="AUF404" s="2">
        <v>590.0</v>
      </c>
      <c r="AUZ404" s="2" t="s">
        <v>5718</v>
      </c>
      <c r="AVS404" s="2" t="s">
        <v>5707</v>
      </c>
      <c r="AVX404" s="2" t="s">
        <v>5720</v>
      </c>
      <c r="AVZ404" s="2" t="s">
        <v>6369</v>
      </c>
      <c r="AYC404" s="2" t="s">
        <v>7368</v>
      </c>
      <c r="BCZ404" s="2" t="s">
        <v>5691</v>
      </c>
      <c r="BDA404" s="2" t="s">
        <v>5691</v>
      </c>
      <c r="BFB404" s="2" t="s">
        <v>7369</v>
      </c>
      <c r="BFI404" s="2">
        <v>442.0</v>
      </c>
      <c r="BFJ404" s="2" t="s">
        <v>7370</v>
      </c>
      <c r="BFK404" s="2">
        <v>590.0</v>
      </c>
      <c r="BGE404" s="2" t="s">
        <v>5718</v>
      </c>
      <c r="BGX404" s="2" t="s">
        <v>5707</v>
      </c>
      <c r="BHC404" s="2" t="s">
        <v>5720</v>
      </c>
      <c r="BHE404" s="2" t="s">
        <v>6369</v>
      </c>
      <c r="BJH404" s="2" t="s">
        <v>7370</v>
      </c>
      <c r="BOE404" s="2">
        <v>0.0</v>
      </c>
      <c r="BOF404" s="2" t="s">
        <v>5696</v>
      </c>
      <c r="BOG404" s="2" t="s">
        <v>5697</v>
      </c>
      <c r="BOI404" s="2">
        <v>0.0</v>
      </c>
      <c r="BOR404" s="2" t="s">
        <v>6369</v>
      </c>
      <c r="BOS404" s="2" t="s">
        <v>400</v>
      </c>
      <c r="BOT404" s="2" t="s">
        <v>991</v>
      </c>
      <c r="BOU404" s="2" t="s">
        <v>879</v>
      </c>
      <c r="BOV404" s="2" t="s">
        <v>7371</v>
      </c>
      <c r="BOX404" s="2">
        <v>0.0</v>
      </c>
    </row>
    <row r="405" ht="14.25" customHeight="1">
      <c r="B405" s="2" t="s">
        <v>5727</v>
      </c>
      <c r="E405" s="2" t="s">
        <v>5734</v>
      </c>
      <c r="G405" s="2" t="s">
        <v>5735</v>
      </c>
      <c r="H405" s="2" t="s">
        <v>5956</v>
      </c>
      <c r="I405" s="2" t="s">
        <v>5718</v>
      </c>
      <c r="O405" s="2" t="s">
        <v>7372</v>
      </c>
      <c r="Q405" s="2" t="s">
        <v>5730</v>
      </c>
      <c r="R405" s="2" t="s">
        <v>5730</v>
      </c>
      <c r="S405" s="2" t="s">
        <v>5730</v>
      </c>
      <c r="T405" s="2" t="s">
        <v>7373</v>
      </c>
      <c r="AC405" s="2" t="s">
        <v>5739</v>
      </c>
      <c r="AE405" s="2" t="s">
        <v>5734</v>
      </c>
      <c r="AF405" s="2" t="s">
        <v>5739</v>
      </c>
      <c r="AM405" s="2" t="s">
        <v>5743</v>
      </c>
      <c r="BB405" s="2">
        <v>1280.0</v>
      </c>
      <c r="BC405" s="2" t="s">
        <v>7374</v>
      </c>
      <c r="BK405" s="2" t="s">
        <v>7375</v>
      </c>
      <c r="BS405" s="2" t="s">
        <v>5718</v>
      </c>
      <c r="BT405" s="2" t="s">
        <v>5718</v>
      </c>
      <c r="BU405" s="2" t="s">
        <v>5718</v>
      </c>
      <c r="BV405" s="2" t="s">
        <v>5718</v>
      </c>
      <c r="BW405" s="2" t="s">
        <v>5718</v>
      </c>
      <c r="BX405" s="2" t="s">
        <v>5718</v>
      </c>
      <c r="BY405" s="2" t="s">
        <v>5718</v>
      </c>
      <c r="BZ405" s="2" t="s">
        <v>5718</v>
      </c>
      <c r="CA405" s="2" t="s">
        <v>5718</v>
      </c>
      <c r="CB405" s="2" t="s">
        <v>5718</v>
      </c>
      <c r="CC405" s="2" t="s">
        <v>5718</v>
      </c>
      <c r="CD405" s="2" t="s">
        <v>5718</v>
      </c>
      <c r="CE405" s="2" t="s">
        <v>5718</v>
      </c>
      <c r="CG405" s="2" t="s">
        <v>5718</v>
      </c>
      <c r="CH405" s="2" t="s">
        <v>5718</v>
      </c>
      <c r="CI405" s="2" t="s">
        <v>5718</v>
      </c>
      <c r="CJ405" s="2" t="s">
        <v>5730</v>
      </c>
      <c r="CK405" s="2" t="s">
        <v>5718</v>
      </c>
      <c r="CP405" s="2">
        <v>0.0</v>
      </c>
      <c r="CR405" s="2" t="s">
        <v>5718</v>
      </c>
      <c r="CT405" s="2">
        <v>0.0</v>
      </c>
      <c r="CU405" s="2" t="s">
        <v>708</v>
      </c>
      <c r="CZ405" s="2">
        <v>1280.0</v>
      </c>
      <c r="DA405" s="2" t="s">
        <v>5812</v>
      </c>
      <c r="DB405" s="2">
        <v>720.0</v>
      </c>
      <c r="DC405" s="2" t="s">
        <v>5720</v>
      </c>
      <c r="DD405" s="2" t="s">
        <v>5720</v>
      </c>
      <c r="DE405" s="2" t="s">
        <v>5718</v>
      </c>
      <c r="DF405" s="2" t="s">
        <v>7376</v>
      </c>
      <c r="DH405" s="2" t="s">
        <v>7377</v>
      </c>
      <c r="DM405" s="2">
        <v>42966.0</v>
      </c>
      <c r="DP405" s="2" t="s">
        <v>7378</v>
      </c>
      <c r="DQ405" s="2" t="s">
        <v>7379</v>
      </c>
      <c r="DS405" s="2">
        <v>1.733531042E9</v>
      </c>
      <c r="DT405" s="2" t="s">
        <v>5817</v>
      </c>
      <c r="DU405" s="2" t="s">
        <v>5696</v>
      </c>
      <c r="FI405" s="2" t="s">
        <v>7380</v>
      </c>
      <c r="FJ405" s="2" t="s">
        <v>7380</v>
      </c>
      <c r="FM405" s="2" t="s">
        <v>7377</v>
      </c>
      <c r="FN405" s="2" t="s">
        <v>7374</v>
      </c>
      <c r="FR405" s="2" t="s">
        <v>5819</v>
      </c>
      <c r="JK405" s="2" t="s">
        <v>5749</v>
      </c>
      <c r="JL405" s="2" t="s">
        <v>5750</v>
      </c>
      <c r="JM405" s="2" t="s">
        <v>5751</v>
      </c>
      <c r="JN405" s="2" t="s">
        <v>7374</v>
      </c>
      <c r="JO405" s="2" t="s">
        <v>5718</v>
      </c>
      <c r="JP405" s="2">
        <v>100.0</v>
      </c>
      <c r="JQ405" s="2">
        <v>10.0</v>
      </c>
      <c r="JR405" s="2">
        <v>0.0</v>
      </c>
      <c r="JS405" s="2">
        <v>0.0</v>
      </c>
      <c r="JT405" s="2">
        <v>0.0</v>
      </c>
      <c r="JU405" s="2" t="s">
        <v>5752</v>
      </c>
      <c r="JV405" s="2" t="s">
        <v>5753</v>
      </c>
      <c r="JW405" s="2" t="s">
        <v>5754</v>
      </c>
      <c r="JX405" s="2" t="s">
        <v>5755</v>
      </c>
      <c r="JY405" s="2" t="s">
        <v>5756</v>
      </c>
      <c r="JZ405" s="2" t="s">
        <v>5754</v>
      </c>
      <c r="KB405" s="2" t="s">
        <v>5718</v>
      </c>
      <c r="KC405" s="2" t="s">
        <v>5967</v>
      </c>
      <c r="KD405" s="2" t="s">
        <v>5758</v>
      </c>
      <c r="KE405" s="2">
        <v>720.0</v>
      </c>
      <c r="BOE405" s="2">
        <v>1.0</v>
      </c>
      <c r="BOF405" s="2" t="s">
        <v>5696</v>
      </c>
      <c r="BOG405" s="2" t="s">
        <v>5697</v>
      </c>
      <c r="BOH405" s="2" t="s">
        <v>5730</v>
      </c>
      <c r="BOI405" s="2">
        <v>0.0</v>
      </c>
      <c r="BOR405" s="2" t="s">
        <v>7376</v>
      </c>
      <c r="BOS405" s="2" t="s">
        <v>993</v>
      </c>
      <c r="BOT405" s="2" t="s">
        <v>992</v>
      </c>
      <c r="BOU405" s="2" t="s">
        <v>87</v>
      </c>
      <c r="BOV405" s="2" t="s">
        <v>7381</v>
      </c>
      <c r="BOX405" s="2">
        <v>0.0</v>
      </c>
    </row>
    <row r="406" ht="14.25" customHeight="1">
      <c r="BOE406" s="2">
        <v>0.0</v>
      </c>
      <c r="BOF406" s="2" t="s">
        <v>5696</v>
      </c>
      <c r="BOG406" s="2" t="s">
        <v>5697</v>
      </c>
      <c r="BOI406" s="2">
        <v>0.0</v>
      </c>
      <c r="BOR406" s="2" t="s">
        <v>7382</v>
      </c>
      <c r="BOS406" s="2" t="s">
        <v>7383</v>
      </c>
      <c r="BOT406" s="2" t="s">
        <v>7384</v>
      </c>
      <c r="BOU406" s="2" t="s">
        <v>708</v>
      </c>
      <c r="BOV406" s="2" t="s">
        <v>7385</v>
      </c>
      <c r="BOX406" s="2">
        <v>0.0</v>
      </c>
    </row>
    <row r="407" ht="14.25" customHeight="1">
      <c r="BOE407" s="2">
        <v>0.0</v>
      </c>
      <c r="BOF407" s="2" t="s">
        <v>5696</v>
      </c>
      <c r="BOG407" s="2" t="s">
        <v>5697</v>
      </c>
      <c r="BOI407" s="2">
        <v>0.0</v>
      </c>
      <c r="BOJ407" s="2" t="s">
        <v>7386</v>
      </c>
      <c r="BOR407" s="2" t="s">
        <v>7387</v>
      </c>
      <c r="BOS407" s="2" t="s">
        <v>995</v>
      </c>
      <c r="BOT407" s="2" t="s">
        <v>994</v>
      </c>
      <c r="BOU407" s="2" t="s">
        <v>996</v>
      </c>
      <c r="BOV407" s="2" t="s">
        <v>7388</v>
      </c>
      <c r="BOX407" s="2">
        <v>0.0</v>
      </c>
    </row>
    <row r="408" ht="14.25" customHeight="1">
      <c r="CV408" s="2" t="s">
        <v>7389</v>
      </c>
      <c r="FM408" s="2" t="s">
        <v>7390</v>
      </c>
      <c r="KF408" s="2" t="s">
        <v>5691</v>
      </c>
      <c r="KG408" s="2" t="s">
        <v>5691</v>
      </c>
      <c r="MH408" s="2" t="s">
        <v>7391</v>
      </c>
      <c r="MO408" s="2">
        <v>590.0</v>
      </c>
      <c r="MP408" s="2" t="s">
        <v>7392</v>
      </c>
      <c r="MQ408" s="2">
        <v>433.0</v>
      </c>
      <c r="NK408" s="2" t="s">
        <v>5718</v>
      </c>
      <c r="OD408" s="2" t="s">
        <v>5707</v>
      </c>
      <c r="OI408" s="2" t="s">
        <v>5720</v>
      </c>
      <c r="OK408" s="2" t="s">
        <v>6369</v>
      </c>
      <c r="QN408" s="2" t="s">
        <v>7392</v>
      </c>
      <c r="VK408" s="2" t="s">
        <v>5691</v>
      </c>
      <c r="VL408" s="2" t="s">
        <v>5691</v>
      </c>
      <c r="XM408" s="2" t="s">
        <v>7393</v>
      </c>
      <c r="XT408" s="2">
        <v>392.0</v>
      </c>
      <c r="XU408" s="2" t="s">
        <v>7394</v>
      </c>
      <c r="XV408" s="2">
        <v>590.0</v>
      </c>
      <c r="YP408" s="2" t="s">
        <v>5718</v>
      </c>
      <c r="ZI408" s="2" t="s">
        <v>5707</v>
      </c>
      <c r="ZN408" s="2" t="s">
        <v>5720</v>
      </c>
      <c r="ZP408" s="2" t="s">
        <v>6369</v>
      </c>
      <c r="ABS408" s="2" t="s">
        <v>7394</v>
      </c>
      <c r="AGP408" s="2" t="s">
        <v>5691</v>
      </c>
      <c r="AGQ408" s="2" t="s">
        <v>5691</v>
      </c>
      <c r="AIR408" s="2" t="s">
        <v>7395</v>
      </c>
      <c r="AIY408" s="2">
        <v>393.0</v>
      </c>
      <c r="AIZ408" s="2" t="s">
        <v>7396</v>
      </c>
      <c r="AJA408" s="2">
        <v>590.0</v>
      </c>
      <c r="AJU408" s="2" t="s">
        <v>5718</v>
      </c>
      <c r="AKN408" s="2" t="s">
        <v>5707</v>
      </c>
      <c r="AKS408" s="2" t="s">
        <v>5720</v>
      </c>
      <c r="AKU408" s="2" t="s">
        <v>6369</v>
      </c>
      <c r="AMX408" s="2" t="s">
        <v>7396</v>
      </c>
      <c r="ARU408" s="2" t="s">
        <v>5691</v>
      </c>
      <c r="ARV408" s="2" t="s">
        <v>5691</v>
      </c>
      <c r="ATW408" s="2" t="s">
        <v>7397</v>
      </c>
      <c r="AUD408" s="2">
        <v>393.0</v>
      </c>
      <c r="AUE408" s="2" t="s">
        <v>7398</v>
      </c>
      <c r="AUF408" s="2">
        <v>590.0</v>
      </c>
      <c r="AUZ408" s="2" t="s">
        <v>5718</v>
      </c>
      <c r="AVS408" s="2" t="s">
        <v>5707</v>
      </c>
      <c r="AVX408" s="2" t="s">
        <v>5720</v>
      </c>
      <c r="AVZ408" s="2" t="s">
        <v>6369</v>
      </c>
      <c r="AYC408" s="2" t="s">
        <v>7398</v>
      </c>
      <c r="BCZ408" s="2" t="s">
        <v>5691</v>
      </c>
      <c r="BDA408" s="2" t="s">
        <v>5691</v>
      </c>
      <c r="BFB408" s="2" t="s">
        <v>7399</v>
      </c>
      <c r="BFI408" s="2">
        <v>393.0</v>
      </c>
      <c r="BFJ408" s="2" t="s">
        <v>7400</v>
      </c>
      <c r="BFK408" s="2">
        <v>590.0</v>
      </c>
      <c r="BGE408" s="2" t="s">
        <v>5718</v>
      </c>
      <c r="BGX408" s="2" t="s">
        <v>5707</v>
      </c>
      <c r="BHC408" s="2" t="s">
        <v>5720</v>
      </c>
      <c r="BHE408" s="2" t="s">
        <v>6369</v>
      </c>
      <c r="BJH408" s="2" t="s">
        <v>7400</v>
      </c>
      <c r="BOE408" s="2">
        <v>0.0</v>
      </c>
      <c r="BOF408" s="2" t="s">
        <v>5696</v>
      </c>
      <c r="BOG408" s="2" t="s">
        <v>5697</v>
      </c>
      <c r="BOI408" s="2">
        <v>0.0</v>
      </c>
      <c r="BOR408" s="2" t="s">
        <v>6369</v>
      </c>
      <c r="BOS408" s="2" t="s">
        <v>400</v>
      </c>
      <c r="BOT408" s="2" t="s">
        <v>997</v>
      </c>
      <c r="BOU408" s="2" t="s">
        <v>879</v>
      </c>
      <c r="BOV408" s="2" t="s">
        <v>7401</v>
      </c>
      <c r="BOX408" s="2">
        <v>0.0</v>
      </c>
    </row>
    <row r="409" ht="14.25" customHeight="1">
      <c r="BOE409" s="2">
        <v>0.0</v>
      </c>
      <c r="BOF409" s="2" t="s">
        <v>5696</v>
      </c>
      <c r="BOG409" s="2" t="s">
        <v>5697</v>
      </c>
      <c r="BOI409" s="2">
        <v>1.0</v>
      </c>
      <c r="BOJ409" s="2" t="s">
        <v>7402</v>
      </c>
      <c r="BON409" s="2">
        <v>1.0</v>
      </c>
      <c r="BOR409" s="2" t="s">
        <v>7387</v>
      </c>
      <c r="BOS409" s="2" t="s">
        <v>995</v>
      </c>
      <c r="BOT409" s="2" t="s">
        <v>998</v>
      </c>
      <c r="BOU409" s="2" t="s">
        <v>999</v>
      </c>
      <c r="BOV409" s="2" t="s">
        <v>7403</v>
      </c>
      <c r="BOX409" s="2">
        <v>0.0</v>
      </c>
    </row>
    <row r="410" ht="14.25" customHeight="1">
      <c r="CV410" s="2" t="s">
        <v>7404</v>
      </c>
      <c r="FM410" s="2" t="s">
        <v>7405</v>
      </c>
      <c r="KF410" s="2" t="s">
        <v>5691</v>
      </c>
      <c r="KG410" s="2" t="s">
        <v>5691</v>
      </c>
      <c r="MH410" s="2" t="s">
        <v>7406</v>
      </c>
      <c r="MO410" s="2">
        <v>590.0</v>
      </c>
      <c r="MP410" s="2" t="s">
        <v>7407</v>
      </c>
      <c r="MQ410" s="2">
        <v>433.0</v>
      </c>
      <c r="NK410" s="2" t="s">
        <v>5718</v>
      </c>
      <c r="OD410" s="2" t="s">
        <v>5707</v>
      </c>
      <c r="OI410" s="2" t="s">
        <v>5720</v>
      </c>
      <c r="OK410" s="2" t="s">
        <v>6369</v>
      </c>
      <c r="QN410" s="2" t="s">
        <v>7407</v>
      </c>
      <c r="VK410" s="2" t="s">
        <v>5691</v>
      </c>
      <c r="VL410" s="2" t="s">
        <v>5691</v>
      </c>
      <c r="XM410" s="2" t="s">
        <v>7408</v>
      </c>
      <c r="XT410" s="2">
        <v>443.0</v>
      </c>
      <c r="XU410" s="2" t="s">
        <v>7409</v>
      </c>
      <c r="XV410" s="2">
        <v>590.0</v>
      </c>
      <c r="YP410" s="2" t="s">
        <v>5718</v>
      </c>
      <c r="ZI410" s="2" t="s">
        <v>5707</v>
      </c>
      <c r="ZN410" s="2" t="s">
        <v>5720</v>
      </c>
      <c r="ZP410" s="2" t="s">
        <v>6369</v>
      </c>
      <c r="ABS410" s="2" t="s">
        <v>7409</v>
      </c>
      <c r="AGP410" s="2" t="s">
        <v>5691</v>
      </c>
      <c r="AGQ410" s="2" t="s">
        <v>5691</v>
      </c>
      <c r="AIR410" s="2" t="s">
        <v>7410</v>
      </c>
      <c r="AIY410" s="2">
        <v>443.0</v>
      </c>
      <c r="AIZ410" s="2" t="s">
        <v>7411</v>
      </c>
      <c r="AJA410" s="2">
        <v>590.0</v>
      </c>
      <c r="AJU410" s="2" t="s">
        <v>5718</v>
      </c>
      <c r="AKN410" s="2" t="s">
        <v>5707</v>
      </c>
      <c r="AKS410" s="2" t="s">
        <v>5720</v>
      </c>
      <c r="AKU410" s="2" t="s">
        <v>6369</v>
      </c>
      <c r="AMX410" s="2" t="s">
        <v>7411</v>
      </c>
      <c r="ARU410" s="2" t="s">
        <v>5691</v>
      </c>
      <c r="ARV410" s="2" t="s">
        <v>5691</v>
      </c>
      <c r="ATW410" s="2" t="s">
        <v>7412</v>
      </c>
      <c r="AUD410" s="2">
        <v>590.0</v>
      </c>
      <c r="AUE410" s="2" t="s">
        <v>7413</v>
      </c>
      <c r="AUF410" s="2">
        <v>443.0</v>
      </c>
      <c r="AUZ410" s="2" t="s">
        <v>5718</v>
      </c>
      <c r="AVS410" s="2" t="s">
        <v>5707</v>
      </c>
      <c r="AVX410" s="2" t="s">
        <v>5720</v>
      </c>
      <c r="AVZ410" s="2" t="s">
        <v>6369</v>
      </c>
      <c r="AYC410" s="2" t="s">
        <v>7413</v>
      </c>
      <c r="BCZ410" s="2" t="s">
        <v>5691</v>
      </c>
      <c r="BDA410" s="2" t="s">
        <v>5691</v>
      </c>
      <c r="BFB410" s="2" t="s">
        <v>7414</v>
      </c>
      <c r="BFI410" s="2">
        <v>590.0</v>
      </c>
      <c r="BFJ410" s="2" t="s">
        <v>7415</v>
      </c>
      <c r="BFK410" s="2">
        <v>443.0</v>
      </c>
      <c r="BGE410" s="2" t="s">
        <v>5718</v>
      </c>
      <c r="BGX410" s="2" t="s">
        <v>5707</v>
      </c>
      <c r="BHC410" s="2" t="s">
        <v>5720</v>
      </c>
      <c r="BHE410" s="2" t="s">
        <v>6369</v>
      </c>
      <c r="BJH410" s="2" t="s">
        <v>7415</v>
      </c>
      <c r="BOE410" s="2">
        <v>0.0</v>
      </c>
      <c r="BOF410" s="2" t="s">
        <v>5696</v>
      </c>
      <c r="BOG410" s="2" t="s">
        <v>5697</v>
      </c>
      <c r="BOI410" s="2">
        <v>0.0</v>
      </c>
      <c r="BOR410" s="2" t="s">
        <v>6369</v>
      </c>
      <c r="BOS410" s="2" t="s">
        <v>400</v>
      </c>
      <c r="BOT410" s="2" t="s">
        <v>1000</v>
      </c>
      <c r="BOU410" s="2" t="s">
        <v>1001</v>
      </c>
      <c r="BOV410" s="2" t="s">
        <v>7416</v>
      </c>
      <c r="BOX410" s="2">
        <v>0.0</v>
      </c>
    </row>
    <row r="411" ht="14.25" customHeight="1">
      <c r="A411" s="2" t="s">
        <v>5691</v>
      </c>
      <c r="B411" s="2" t="s">
        <v>5691</v>
      </c>
      <c r="C411" s="2" t="s">
        <v>7417</v>
      </c>
      <c r="BC411" s="2" t="s">
        <v>7418</v>
      </c>
      <c r="CY411" s="2" t="s">
        <v>5707</v>
      </c>
      <c r="DJ411" s="2">
        <v>866.0</v>
      </c>
      <c r="DK411" s="2" t="s">
        <v>1004</v>
      </c>
      <c r="DL411" s="2">
        <v>526.0</v>
      </c>
      <c r="FI411" s="2" t="s">
        <v>1004</v>
      </c>
      <c r="FM411" s="2" t="s">
        <v>7419</v>
      </c>
      <c r="BOE411" s="2">
        <v>0.0</v>
      </c>
      <c r="BOF411" s="2" t="s">
        <v>5696</v>
      </c>
      <c r="BOG411" s="2" t="s">
        <v>5697</v>
      </c>
      <c r="BOI411" s="2">
        <v>3.0</v>
      </c>
      <c r="BON411" s="2">
        <v>3.0</v>
      </c>
      <c r="BOR411" s="2" t="s">
        <v>6326</v>
      </c>
      <c r="BOS411" s="2" t="s">
        <v>521</v>
      </c>
      <c r="BOT411" s="2" t="s">
        <v>1002</v>
      </c>
      <c r="BOU411" s="2" t="s">
        <v>1003</v>
      </c>
      <c r="BOV411" s="2" t="s">
        <v>7420</v>
      </c>
      <c r="BOX411" s="2">
        <v>0.0</v>
      </c>
    </row>
    <row r="412" ht="14.25" customHeight="1">
      <c r="CV412" s="2" t="s">
        <v>7421</v>
      </c>
      <c r="FM412" s="2" t="s">
        <v>7422</v>
      </c>
      <c r="KF412" s="2" t="s">
        <v>5691</v>
      </c>
      <c r="KG412" s="2" t="s">
        <v>5691</v>
      </c>
      <c r="MH412" s="2" t="s">
        <v>7423</v>
      </c>
      <c r="MO412" s="2">
        <v>590.0</v>
      </c>
      <c r="MP412" s="2" t="s">
        <v>7424</v>
      </c>
      <c r="MQ412" s="2">
        <v>332.0</v>
      </c>
      <c r="NK412" s="2" t="s">
        <v>5718</v>
      </c>
      <c r="OD412" s="2" t="s">
        <v>5707</v>
      </c>
      <c r="OI412" s="2" t="s">
        <v>5720</v>
      </c>
      <c r="OK412" s="2" t="s">
        <v>6326</v>
      </c>
      <c r="QN412" s="2" t="s">
        <v>7424</v>
      </c>
      <c r="VK412" s="2" t="s">
        <v>5691</v>
      </c>
      <c r="VL412" s="2" t="s">
        <v>5691</v>
      </c>
      <c r="XM412" s="2" t="s">
        <v>7425</v>
      </c>
      <c r="XT412" s="2">
        <v>590.0</v>
      </c>
      <c r="XU412" s="2" t="s">
        <v>7426</v>
      </c>
      <c r="XV412" s="2">
        <v>332.0</v>
      </c>
      <c r="YP412" s="2" t="s">
        <v>5718</v>
      </c>
      <c r="ZI412" s="2" t="s">
        <v>5707</v>
      </c>
      <c r="ZN412" s="2" t="s">
        <v>5720</v>
      </c>
      <c r="ZP412" s="2" t="s">
        <v>6326</v>
      </c>
      <c r="ABS412" s="2" t="s">
        <v>7426</v>
      </c>
      <c r="AGP412" s="2" t="s">
        <v>5691</v>
      </c>
      <c r="AGQ412" s="2" t="s">
        <v>5691</v>
      </c>
      <c r="AIR412" s="2" t="s">
        <v>7427</v>
      </c>
      <c r="AIY412" s="2">
        <v>590.0</v>
      </c>
      <c r="AIZ412" s="2" t="s">
        <v>7428</v>
      </c>
      <c r="AJA412" s="2">
        <v>332.0</v>
      </c>
      <c r="AJU412" s="2" t="s">
        <v>5718</v>
      </c>
      <c r="AKN412" s="2" t="s">
        <v>5707</v>
      </c>
      <c r="AKS412" s="2" t="s">
        <v>5720</v>
      </c>
      <c r="AKU412" s="2" t="s">
        <v>6326</v>
      </c>
      <c r="AMX412" s="2" t="s">
        <v>7428</v>
      </c>
      <c r="ARU412" s="2" t="s">
        <v>5691</v>
      </c>
      <c r="ARV412" s="2" t="s">
        <v>5691</v>
      </c>
      <c r="ATW412" s="2" t="s">
        <v>7429</v>
      </c>
      <c r="AUD412" s="2">
        <v>590.0</v>
      </c>
      <c r="AUE412" s="2" t="s">
        <v>7430</v>
      </c>
      <c r="AUF412" s="2">
        <v>332.0</v>
      </c>
      <c r="AUZ412" s="2" t="s">
        <v>5718</v>
      </c>
      <c r="AVS412" s="2" t="s">
        <v>5707</v>
      </c>
      <c r="AVX412" s="2" t="s">
        <v>5720</v>
      </c>
      <c r="AVZ412" s="2" t="s">
        <v>6326</v>
      </c>
      <c r="AYC412" s="2" t="s">
        <v>7430</v>
      </c>
      <c r="BCZ412" s="2" t="s">
        <v>5691</v>
      </c>
      <c r="BDA412" s="2" t="s">
        <v>5691</v>
      </c>
      <c r="BFB412" s="2" t="s">
        <v>7431</v>
      </c>
      <c r="BFI412" s="2">
        <v>332.0</v>
      </c>
      <c r="BFJ412" s="2" t="s">
        <v>7432</v>
      </c>
      <c r="BFK412" s="2">
        <v>590.0</v>
      </c>
      <c r="BGE412" s="2" t="s">
        <v>5718</v>
      </c>
      <c r="BGX412" s="2" t="s">
        <v>5707</v>
      </c>
      <c r="BHC412" s="2" t="s">
        <v>5720</v>
      </c>
      <c r="BHE412" s="2" t="s">
        <v>6326</v>
      </c>
      <c r="BJH412" s="2" t="s">
        <v>7432</v>
      </c>
      <c r="BOE412" s="2">
        <v>0.0</v>
      </c>
      <c r="BOF412" s="2" t="s">
        <v>5696</v>
      </c>
      <c r="BOG412" s="2" t="s">
        <v>5697</v>
      </c>
      <c r="BOI412" s="2">
        <v>0.0</v>
      </c>
      <c r="BOR412" s="2" t="s">
        <v>6326</v>
      </c>
      <c r="BOS412" s="2" t="s">
        <v>521</v>
      </c>
      <c r="BOT412" s="2" t="s">
        <v>1005</v>
      </c>
      <c r="BOU412" s="2" t="s">
        <v>1006</v>
      </c>
      <c r="BOV412" s="2" t="s">
        <v>7433</v>
      </c>
      <c r="BOX412" s="2">
        <v>0.0</v>
      </c>
    </row>
    <row r="413" ht="14.25" customHeight="1">
      <c r="CV413" s="2" t="s">
        <v>7434</v>
      </c>
      <c r="FM413" s="2" t="s">
        <v>7435</v>
      </c>
      <c r="KF413" s="2" t="s">
        <v>5691</v>
      </c>
      <c r="KG413" s="2" t="s">
        <v>5691</v>
      </c>
      <c r="MH413" s="2" t="s">
        <v>7436</v>
      </c>
      <c r="MO413" s="2">
        <v>590.0</v>
      </c>
      <c r="MP413" s="2" t="s">
        <v>7437</v>
      </c>
      <c r="MQ413" s="2">
        <v>433.0</v>
      </c>
      <c r="NK413" s="2" t="s">
        <v>5718</v>
      </c>
      <c r="OD413" s="2" t="s">
        <v>5707</v>
      </c>
      <c r="OI413" s="2" t="s">
        <v>5720</v>
      </c>
      <c r="OK413" s="2" t="s">
        <v>6369</v>
      </c>
      <c r="QN413" s="2" t="s">
        <v>7437</v>
      </c>
      <c r="VK413" s="2" t="s">
        <v>5691</v>
      </c>
      <c r="VL413" s="2" t="s">
        <v>5691</v>
      </c>
      <c r="XM413" s="2" t="s">
        <v>7438</v>
      </c>
      <c r="XT413" s="2">
        <v>443.0</v>
      </c>
      <c r="XU413" s="2" t="s">
        <v>7439</v>
      </c>
      <c r="XV413" s="2">
        <v>590.0</v>
      </c>
      <c r="YP413" s="2" t="s">
        <v>5718</v>
      </c>
      <c r="ZI413" s="2" t="s">
        <v>5707</v>
      </c>
      <c r="ZN413" s="2" t="s">
        <v>5720</v>
      </c>
      <c r="ZP413" s="2" t="s">
        <v>6369</v>
      </c>
      <c r="ABS413" s="2" t="s">
        <v>7439</v>
      </c>
      <c r="AGP413" s="2" t="s">
        <v>5691</v>
      </c>
      <c r="AGQ413" s="2" t="s">
        <v>5691</v>
      </c>
      <c r="AIR413" s="2" t="s">
        <v>7440</v>
      </c>
      <c r="AIY413" s="2">
        <v>443.0</v>
      </c>
      <c r="AIZ413" s="2" t="s">
        <v>7441</v>
      </c>
      <c r="AJA413" s="2">
        <v>590.0</v>
      </c>
      <c r="AJU413" s="2" t="s">
        <v>5718</v>
      </c>
      <c r="AKN413" s="2" t="s">
        <v>5707</v>
      </c>
      <c r="AKS413" s="2" t="s">
        <v>5720</v>
      </c>
      <c r="AKU413" s="2" t="s">
        <v>6369</v>
      </c>
      <c r="AMX413" s="2" t="s">
        <v>7441</v>
      </c>
      <c r="ARU413" s="2" t="s">
        <v>5691</v>
      </c>
      <c r="ARV413" s="2" t="s">
        <v>5691</v>
      </c>
      <c r="ATW413" s="2" t="s">
        <v>7442</v>
      </c>
      <c r="AUD413" s="2">
        <v>443.0</v>
      </c>
      <c r="AUE413" s="2" t="s">
        <v>7443</v>
      </c>
      <c r="AUF413" s="2">
        <v>590.0</v>
      </c>
      <c r="AUZ413" s="2" t="s">
        <v>5718</v>
      </c>
      <c r="AVS413" s="2" t="s">
        <v>5707</v>
      </c>
      <c r="AVX413" s="2" t="s">
        <v>5720</v>
      </c>
      <c r="AVZ413" s="2" t="s">
        <v>6369</v>
      </c>
      <c r="AYC413" s="2" t="s">
        <v>7443</v>
      </c>
      <c r="BCZ413" s="2" t="s">
        <v>5691</v>
      </c>
      <c r="BDA413" s="2" t="s">
        <v>5691</v>
      </c>
      <c r="BFB413" s="2" t="s">
        <v>7444</v>
      </c>
      <c r="BFI413" s="2">
        <v>443.0</v>
      </c>
      <c r="BFJ413" s="2" t="s">
        <v>7445</v>
      </c>
      <c r="BFK413" s="2">
        <v>590.0</v>
      </c>
      <c r="BGE413" s="2" t="s">
        <v>5718</v>
      </c>
      <c r="BGX413" s="2" t="s">
        <v>5707</v>
      </c>
      <c r="BHC413" s="2" t="s">
        <v>5720</v>
      </c>
      <c r="BHE413" s="2" t="s">
        <v>6369</v>
      </c>
      <c r="BJH413" s="2" t="s">
        <v>7445</v>
      </c>
      <c r="BOE413" s="2">
        <v>0.0</v>
      </c>
      <c r="BOF413" s="2" t="s">
        <v>5696</v>
      </c>
      <c r="BOG413" s="2" t="s">
        <v>5697</v>
      </c>
      <c r="BOI413" s="2">
        <v>0.0</v>
      </c>
      <c r="BOR413" s="2" t="s">
        <v>6369</v>
      </c>
      <c r="BOS413" s="2" t="s">
        <v>400</v>
      </c>
      <c r="BOT413" s="2" t="s">
        <v>1009</v>
      </c>
      <c r="BOU413" s="2" t="s">
        <v>1010</v>
      </c>
      <c r="BOV413" s="2" t="s">
        <v>7446</v>
      </c>
      <c r="BOX413" s="2">
        <v>0.0</v>
      </c>
    </row>
    <row r="414" ht="14.25" customHeight="1">
      <c r="CV414" s="2" t="s">
        <v>7447</v>
      </c>
      <c r="FM414" s="2" t="s">
        <v>7448</v>
      </c>
      <c r="KF414" s="2" t="s">
        <v>5691</v>
      </c>
      <c r="KG414" s="2" t="s">
        <v>5691</v>
      </c>
      <c r="MH414" s="2" t="s">
        <v>7449</v>
      </c>
      <c r="MO414" s="2">
        <v>590.0</v>
      </c>
      <c r="MP414" s="2" t="s">
        <v>7450</v>
      </c>
      <c r="MQ414" s="2">
        <v>433.0</v>
      </c>
      <c r="NK414" s="2" t="s">
        <v>5718</v>
      </c>
      <c r="OD414" s="2" t="s">
        <v>5707</v>
      </c>
      <c r="OI414" s="2" t="s">
        <v>5720</v>
      </c>
      <c r="OK414" s="2" t="s">
        <v>6369</v>
      </c>
      <c r="QN414" s="2" t="s">
        <v>7450</v>
      </c>
      <c r="VK414" s="2" t="s">
        <v>5691</v>
      </c>
      <c r="VL414" s="2" t="s">
        <v>5691</v>
      </c>
      <c r="XM414" s="2" t="s">
        <v>7451</v>
      </c>
      <c r="XT414" s="2">
        <v>443.0</v>
      </c>
      <c r="XU414" s="2" t="s">
        <v>7452</v>
      </c>
      <c r="XV414" s="2">
        <v>590.0</v>
      </c>
      <c r="YP414" s="2" t="s">
        <v>5718</v>
      </c>
      <c r="ZI414" s="2" t="s">
        <v>5707</v>
      </c>
      <c r="ZN414" s="2" t="s">
        <v>5720</v>
      </c>
      <c r="ZP414" s="2" t="s">
        <v>6369</v>
      </c>
      <c r="ABS414" s="2" t="s">
        <v>7452</v>
      </c>
      <c r="AGP414" s="2" t="s">
        <v>5691</v>
      </c>
      <c r="AGQ414" s="2" t="s">
        <v>5691</v>
      </c>
      <c r="AIR414" s="2" t="s">
        <v>7453</v>
      </c>
      <c r="AIY414" s="2">
        <v>443.0</v>
      </c>
      <c r="AIZ414" s="2" t="s">
        <v>7454</v>
      </c>
      <c r="AJA414" s="2">
        <v>590.0</v>
      </c>
      <c r="AJU414" s="2" t="s">
        <v>5718</v>
      </c>
      <c r="AKN414" s="2" t="s">
        <v>5707</v>
      </c>
      <c r="AKS414" s="2" t="s">
        <v>5720</v>
      </c>
      <c r="AKU414" s="2" t="s">
        <v>6369</v>
      </c>
      <c r="AMX414" s="2" t="s">
        <v>7454</v>
      </c>
      <c r="ARU414" s="2" t="s">
        <v>5691</v>
      </c>
      <c r="ARV414" s="2" t="s">
        <v>5691</v>
      </c>
      <c r="ATW414" s="2" t="s">
        <v>7455</v>
      </c>
      <c r="AUD414" s="2">
        <v>443.0</v>
      </c>
      <c r="AUE414" s="2" t="s">
        <v>7456</v>
      </c>
      <c r="AUF414" s="2">
        <v>590.0</v>
      </c>
      <c r="AUZ414" s="2" t="s">
        <v>5718</v>
      </c>
      <c r="AVS414" s="2" t="s">
        <v>5707</v>
      </c>
      <c r="AVX414" s="2" t="s">
        <v>5720</v>
      </c>
      <c r="AVZ414" s="2" t="s">
        <v>6369</v>
      </c>
      <c r="AYC414" s="2" t="s">
        <v>7456</v>
      </c>
      <c r="BCZ414" s="2" t="s">
        <v>5691</v>
      </c>
      <c r="BDA414" s="2" t="s">
        <v>5691</v>
      </c>
      <c r="BFB414" s="2" t="s">
        <v>7457</v>
      </c>
      <c r="BFI414" s="2">
        <v>443.0</v>
      </c>
      <c r="BFJ414" s="2" t="s">
        <v>7458</v>
      </c>
      <c r="BFK414" s="2">
        <v>590.0</v>
      </c>
      <c r="BGE414" s="2" t="s">
        <v>5718</v>
      </c>
      <c r="BGX414" s="2" t="s">
        <v>5707</v>
      </c>
      <c r="BHC414" s="2" t="s">
        <v>5720</v>
      </c>
      <c r="BHE414" s="2" t="s">
        <v>6369</v>
      </c>
      <c r="BJH414" s="2" t="s">
        <v>7458</v>
      </c>
      <c r="BOE414" s="2">
        <v>0.0</v>
      </c>
      <c r="BOF414" s="2" t="s">
        <v>5696</v>
      </c>
      <c r="BOG414" s="2" t="s">
        <v>5697</v>
      </c>
      <c r="BOI414" s="2">
        <v>0.0</v>
      </c>
      <c r="BOR414" s="2" t="s">
        <v>6369</v>
      </c>
      <c r="BOS414" s="2" t="s">
        <v>400</v>
      </c>
      <c r="BOT414" s="2" t="s">
        <v>1014</v>
      </c>
      <c r="BOU414" s="2" t="s">
        <v>753</v>
      </c>
      <c r="BOV414" s="2" t="s">
        <v>7459</v>
      </c>
      <c r="BOX414" s="2">
        <v>0.0</v>
      </c>
    </row>
    <row r="415" ht="14.25" customHeight="1">
      <c r="CV415" s="2" t="s">
        <v>7460</v>
      </c>
      <c r="FM415" s="2" t="s">
        <v>7461</v>
      </c>
      <c r="KF415" s="2" t="s">
        <v>5691</v>
      </c>
      <c r="KG415" s="2" t="s">
        <v>5691</v>
      </c>
      <c r="MH415" s="2" t="s">
        <v>7462</v>
      </c>
      <c r="MO415" s="2">
        <v>590.0</v>
      </c>
      <c r="MP415" s="2" t="s">
        <v>7463</v>
      </c>
      <c r="MQ415" s="2">
        <v>443.0</v>
      </c>
      <c r="NK415" s="2" t="s">
        <v>5718</v>
      </c>
      <c r="OD415" s="2" t="s">
        <v>5707</v>
      </c>
      <c r="OI415" s="2" t="s">
        <v>5720</v>
      </c>
      <c r="OK415" s="2" t="s">
        <v>7464</v>
      </c>
      <c r="QN415" s="2" t="s">
        <v>7463</v>
      </c>
      <c r="VK415" s="2" t="s">
        <v>5691</v>
      </c>
      <c r="VL415" s="2" t="s">
        <v>5691</v>
      </c>
      <c r="XM415" s="2" t="s">
        <v>7465</v>
      </c>
      <c r="XT415" s="2">
        <v>590.0</v>
      </c>
      <c r="XU415" s="2" t="s">
        <v>7466</v>
      </c>
      <c r="XV415" s="2">
        <v>443.0</v>
      </c>
      <c r="YP415" s="2" t="s">
        <v>5718</v>
      </c>
      <c r="ZI415" s="2" t="s">
        <v>5707</v>
      </c>
      <c r="ZN415" s="2" t="s">
        <v>5720</v>
      </c>
      <c r="ZP415" s="2" t="s">
        <v>7464</v>
      </c>
      <c r="ABS415" s="2" t="s">
        <v>7466</v>
      </c>
      <c r="AGP415" s="2" t="s">
        <v>5691</v>
      </c>
      <c r="AGQ415" s="2" t="s">
        <v>5691</v>
      </c>
      <c r="AIR415" s="2" t="s">
        <v>7467</v>
      </c>
      <c r="AIY415" s="2">
        <v>590.0</v>
      </c>
      <c r="AIZ415" s="2" t="s">
        <v>7468</v>
      </c>
      <c r="AJA415" s="2">
        <v>443.0</v>
      </c>
      <c r="AJU415" s="2" t="s">
        <v>5718</v>
      </c>
      <c r="AKN415" s="2" t="s">
        <v>5707</v>
      </c>
      <c r="AKS415" s="2" t="s">
        <v>5720</v>
      </c>
      <c r="AKU415" s="2" t="s">
        <v>7464</v>
      </c>
      <c r="AMX415" s="2" t="s">
        <v>7468</v>
      </c>
      <c r="ARU415" s="2" t="s">
        <v>5691</v>
      </c>
      <c r="ARV415" s="2" t="s">
        <v>5691</v>
      </c>
      <c r="ATW415" s="2" t="s">
        <v>7469</v>
      </c>
      <c r="AUD415" s="2">
        <v>590.0</v>
      </c>
      <c r="AUE415" s="2" t="s">
        <v>7470</v>
      </c>
      <c r="AUF415" s="2">
        <v>443.0</v>
      </c>
      <c r="AUZ415" s="2" t="s">
        <v>5718</v>
      </c>
      <c r="AVS415" s="2" t="s">
        <v>5707</v>
      </c>
      <c r="AVX415" s="2" t="s">
        <v>5720</v>
      </c>
      <c r="AVZ415" s="2" t="s">
        <v>7464</v>
      </c>
      <c r="AYC415" s="2" t="s">
        <v>7470</v>
      </c>
      <c r="BOE415" s="2">
        <v>0.0</v>
      </c>
      <c r="BOF415" s="2" t="s">
        <v>5696</v>
      </c>
      <c r="BOG415" s="2" t="s">
        <v>5697</v>
      </c>
      <c r="BOI415" s="2">
        <v>3.0</v>
      </c>
      <c r="BOK415" s="2">
        <v>1.0</v>
      </c>
      <c r="BOM415" s="2">
        <v>1.0</v>
      </c>
      <c r="BON415" s="2">
        <v>1.0</v>
      </c>
      <c r="BOR415" s="2" t="s">
        <v>7464</v>
      </c>
      <c r="BOS415" s="2" t="s">
        <v>1016</v>
      </c>
      <c r="BOT415" s="2" t="s">
        <v>1015</v>
      </c>
      <c r="BOU415" s="2" t="s">
        <v>1017</v>
      </c>
      <c r="BOV415" s="2" t="s">
        <v>7471</v>
      </c>
      <c r="BOX415" s="2">
        <v>0.0</v>
      </c>
    </row>
    <row r="416" ht="14.25" customHeight="1">
      <c r="CV416" s="2" t="s">
        <v>7472</v>
      </c>
      <c r="FM416" s="2" t="s">
        <v>7473</v>
      </c>
      <c r="KF416" s="2" t="s">
        <v>5691</v>
      </c>
      <c r="KG416" s="2" t="s">
        <v>5691</v>
      </c>
      <c r="MH416" s="2" t="s">
        <v>7474</v>
      </c>
      <c r="MO416" s="2">
        <v>590.0</v>
      </c>
      <c r="MP416" s="2" t="s">
        <v>7475</v>
      </c>
      <c r="MQ416" s="2">
        <v>433.0</v>
      </c>
      <c r="NK416" s="2" t="s">
        <v>5718</v>
      </c>
      <c r="OD416" s="2" t="s">
        <v>5707</v>
      </c>
      <c r="OI416" s="2" t="s">
        <v>5720</v>
      </c>
      <c r="OK416" s="2" t="s">
        <v>6369</v>
      </c>
      <c r="QN416" s="2" t="s">
        <v>7475</v>
      </c>
      <c r="VK416" s="2" t="s">
        <v>5691</v>
      </c>
      <c r="VL416" s="2" t="s">
        <v>5691</v>
      </c>
      <c r="XM416" s="2" t="s">
        <v>7476</v>
      </c>
      <c r="XT416" s="2">
        <v>590.0</v>
      </c>
      <c r="XU416" s="2" t="s">
        <v>7477</v>
      </c>
      <c r="XV416" s="2">
        <v>443.0</v>
      </c>
      <c r="YP416" s="2" t="s">
        <v>5718</v>
      </c>
      <c r="ZI416" s="2" t="s">
        <v>5707</v>
      </c>
      <c r="ZN416" s="2" t="s">
        <v>5720</v>
      </c>
      <c r="ZP416" s="2" t="s">
        <v>6369</v>
      </c>
      <c r="ABS416" s="2" t="s">
        <v>7477</v>
      </c>
      <c r="AGP416" s="2" t="s">
        <v>5691</v>
      </c>
      <c r="AGQ416" s="2" t="s">
        <v>5691</v>
      </c>
      <c r="AIR416" s="2" t="s">
        <v>7478</v>
      </c>
      <c r="AIY416" s="2">
        <v>332.0</v>
      </c>
      <c r="AIZ416" s="2" t="s">
        <v>7479</v>
      </c>
      <c r="AJA416" s="2">
        <v>590.0</v>
      </c>
      <c r="AJU416" s="2" t="s">
        <v>5718</v>
      </c>
      <c r="AKN416" s="2" t="s">
        <v>5707</v>
      </c>
      <c r="AKS416" s="2" t="s">
        <v>5720</v>
      </c>
      <c r="AKU416" s="2" t="s">
        <v>6369</v>
      </c>
      <c r="AMX416" s="2" t="s">
        <v>7479</v>
      </c>
      <c r="ARU416" s="2" t="s">
        <v>5691</v>
      </c>
      <c r="ARV416" s="2" t="s">
        <v>5691</v>
      </c>
      <c r="ATW416" s="2" t="s">
        <v>7480</v>
      </c>
      <c r="AUD416" s="2">
        <v>443.0</v>
      </c>
      <c r="AUE416" s="2" t="s">
        <v>7481</v>
      </c>
      <c r="AUF416" s="2">
        <v>590.0</v>
      </c>
      <c r="AUZ416" s="2" t="s">
        <v>5718</v>
      </c>
      <c r="AVS416" s="2" t="s">
        <v>5707</v>
      </c>
      <c r="AVX416" s="2" t="s">
        <v>5720</v>
      </c>
      <c r="AVZ416" s="2" t="s">
        <v>6369</v>
      </c>
      <c r="AYC416" s="2" t="s">
        <v>7481</v>
      </c>
      <c r="BCZ416" s="2" t="s">
        <v>5691</v>
      </c>
      <c r="BDA416" s="2" t="s">
        <v>5691</v>
      </c>
      <c r="BFB416" s="2" t="s">
        <v>7482</v>
      </c>
      <c r="BFI416" s="2">
        <v>590.0</v>
      </c>
      <c r="BFJ416" s="2" t="s">
        <v>7483</v>
      </c>
      <c r="BFK416" s="2">
        <v>443.0</v>
      </c>
      <c r="BGE416" s="2" t="s">
        <v>5718</v>
      </c>
      <c r="BGX416" s="2" t="s">
        <v>5707</v>
      </c>
      <c r="BHC416" s="2" t="s">
        <v>5720</v>
      </c>
      <c r="BHE416" s="2" t="s">
        <v>6369</v>
      </c>
      <c r="BJH416" s="2" t="s">
        <v>7483</v>
      </c>
      <c r="BOE416" s="2">
        <v>0.0</v>
      </c>
      <c r="BOF416" s="2" t="s">
        <v>5696</v>
      </c>
      <c r="BOG416" s="2" t="s">
        <v>5697</v>
      </c>
      <c r="BOI416" s="2">
        <v>0.0</v>
      </c>
      <c r="BOR416" s="2" t="s">
        <v>6369</v>
      </c>
      <c r="BOS416" s="2" t="s">
        <v>400</v>
      </c>
      <c r="BOT416" s="2" t="s">
        <v>1018</v>
      </c>
      <c r="BOU416" s="2" t="s">
        <v>753</v>
      </c>
      <c r="BOV416" s="2" t="s">
        <v>7484</v>
      </c>
      <c r="BOX416" s="2">
        <v>0.0</v>
      </c>
    </row>
    <row r="417" ht="14.25" customHeight="1">
      <c r="CV417" s="2" t="s">
        <v>7485</v>
      </c>
      <c r="FM417" s="2" t="s">
        <v>7486</v>
      </c>
      <c r="KF417" s="2" t="s">
        <v>5691</v>
      </c>
      <c r="KG417" s="2" t="s">
        <v>5691</v>
      </c>
      <c r="MH417" s="2" t="s">
        <v>7487</v>
      </c>
      <c r="MO417" s="2">
        <v>590.0</v>
      </c>
      <c r="MP417" s="2" t="s">
        <v>7488</v>
      </c>
      <c r="MQ417" s="2">
        <v>433.0</v>
      </c>
      <c r="NK417" s="2" t="s">
        <v>5718</v>
      </c>
      <c r="OD417" s="2" t="s">
        <v>5707</v>
      </c>
      <c r="OI417" s="2" t="s">
        <v>5720</v>
      </c>
      <c r="OK417" s="2" t="s">
        <v>6369</v>
      </c>
      <c r="QN417" s="2" t="s">
        <v>7488</v>
      </c>
      <c r="VK417" s="2" t="s">
        <v>5691</v>
      </c>
      <c r="VL417" s="2" t="s">
        <v>5691</v>
      </c>
      <c r="XM417" s="2" t="s">
        <v>7489</v>
      </c>
      <c r="XT417" s="2">
        <v>590.0</v>
      </c>
      <c r="XU417" s="2" t="s">
        <v>7490</v>
      </c>
      <c r="XV417" s="2">
        <v>479.0</v>
      </c>
      <c r="YP417" s="2" t="s">
        <v>5718</v>
      </c>
      <c r="ZI417" s="2" t="s">
        <v>5707</v>
      </c>
      <c r="ZN417" s="2" t="s">
        <v>5720</v>
      </c>
      <c r="ZP417" s="2" t="s">
        <v>6369</v>
      </c>
      <c r="ABS417" s="2" t="s">
        <v>7490</v>
      </c>
      <c r="AGP417" s="2" t="s">
        <v>5691</v>
      </c>
      <c r="AGQ417" s="2" t="s">
        <v>5691</v>
      </c>
      <c r="AIR417" s="2" t="s">
        <v>7491</v>
      </c>
      <c r="AIY417" s="2">
        <v>335.0</v>
      </c>
      <c r="AIZ417" s="2" t="s">
        <v>7492</v>
      </c>
      <c r="AJA417" s="2">
        <v>590.0</v>
      </c>
      <c r="AJU417" s="2" t="s">
        <v>5718</v>
      </c>
      <c r="AKN417" s="2" t="s">
        <v>5707</v>
      </c>
      <c r="AKS417" s="2" t="s">
        <v>5720</v>
      </c>
      <c r="AKU417" s="2" t="s">
        <v>6369</v>
      </c>
      <c r="AMX417" s="2" t="s">
        <v>7492</v>
      </c>
      <c r="ARU417" s="2" t="s">
        <v>5691</v>
      </c>
      <c r="ARV417" s="2" t="s">
        <v>5691</v>
      </c>
      <c r="ATW417" s="2" t="s">
        <v>7493</v>
      </c>
      <c r="AUD417" s="2">
        <v>233.0</v>
      </c>
      <c r="AUE417" s="2" t="s">
        <v>7494</v>
      </c>
      <c r="AUF417" s="2">
        <v>590.0</v>
      </c>
      <c r="AUZ417" s="2" t="s">
        <v>5718</v>
      </c>
      <c r="AVS417" s="2" t="s">
        <v>5707</v>
      </c>
      <c r="AVX417" s="2" t="s">
        <v>5720</v>
      </c>
      <c r="AVZ417" s="2" t="s">
        <v>6369</v>
      </c>
      <c r="AYC417" s="2" t="s">
        <v>7494</v>
      </c>
      <c r="BCZ417" s="2" t="s">
        <v>5691</v>
      </c>
      <c r="BDA417" s="2" t="s">
        <v>5691</v>
      </c>
      <c r="BFB417" s="2" t="s">
        <v>7495</v>
      </c>
      <c r="BFI417" s="2">
        <v>590.0</v>
      </c>
      <c r="BFJ417" s="2" t="s">
        <v>7496</v>
      </c>
      <c r="BFK417" s="2">
        <v>518.0</v>
      </c>
      <c r="BGE417" s="2" t="s">
        <v>5718</v>
      </c>
      <c r="BGX417" s="2" t="s">
        <v>5707</v>
      </c>
      <c r="BHC417" s="2" t="s">
        <v>5720</v>
      </c>
      <c r="BHE417" s="2" t="s">
        <v>6369</v>
      </c>
      <c r="BJH417" s="2" t="s">
        <v>7496</v>
      </c>
      <c r="BOE417" s="2">
        <v>0.0</v>
      </c>
      <c r="BOF417" s="2" t="s">
        <v>5696</v>
      </c>
      <c r="BOG417" s="2" t="s">
        <v>5697</v>
      </c>
      <c r="BOI417" s="2">
        <v>0.0</v>
      </c>
      <c r="BOR417" s="2" t="s">
        <v>6369</v>
      </c>
      <c r="BOS417" s="2" t="s">
        <v>400</v>
      </c>
      <c r="BOT417" s="2" t="s">
        <v>1019</v>
      </c>
      <c r="BOU417" s="2" t="s">
        <v>753</v>
      </c>
      <c r="BOV417" s="2" t="s">
        <v>7497</v>
      </c>
      <c r="BOX417" s="2">
        <v>0.0</v>
      </c>
    </row>
    <row r="418" ht="14.25" customHeight="1">
      <c r="BOE418" s="2">
        <v>0.0</v>
      </c>
      <c r="BOF418" s="2" t="s">
        <v>5696</v>
      </c>
      <c r="BOG418" s="2" t="s">
        <v>5697</v>
      </c>
      <c r="BOI418" s="2">
        <v>0.0</v>
      </c>
      <c r="BOR418" s="2" t="s">
        <v>7498</v>
      </c>
      <c r="BOS418" s="2" t="s">
        <v>1021</v>
      </c>
      <c r="BOT418" s="2" t="s">
        <v>1020</v>
      </c>
      <c r="BOU418" s="2" t="s">
        <v>1022</v>
      </c>
      <c r="BOV418" s="2" t="s">
        <v>7499</v>
      </c>
      <c r="BOX418" s="2">
        <v>0.0</v>
      </c>
    </row>
    <row r="419" ht="14.25" customHeight="1">
      <c r="CV419" s="2" t="s">
        <v>7500</v>
      </c>
      <c r="FM419" s="2" t="s">
        <v>7501</v>
      </c>
      <c r="KF419" s="2" t="s">
        <v>5691</v>
      </c>
      <c r="KG419" s="2" t="s">
        <v>5691</v>
      </c>
      <c r="MH419" s="2" t="s">
        <v>7502</v>
      </c>
      <c r="MO419" s="2">
        <v>590.0</v>
      </c>
      <c r="MP419" s="2" t="s">
        <v>7503</v>
      </c>
      <c r="MQ419" s="2">
        <v>443.0</v>
      </c>
      <c r="NK419" s="2" t="s">
        <v>5718</v>
      </c>
      <c r="OD419" s="2" t="s">
        <v>5707</v>
      </c>
      <c r="OI419" s="2" t="s">
        <v>5720</v>
      </c>
      <c r="OK419" s="2" t="s">
        <v>6369</v>
      </c>
      <c r="QN419" s="2" t="s">
        <v>7503</v>
      </c>
      <c r="VK419" s="2" t="s">
        <v>5691</v>
      </c>
      <c r="VL419" s="2" t="s">
        <v>5691</v>
      </c>
      <c r="XM419" s="2" t="s">
        <v>7504</v>
      </c>
      <c r="XT419" s="2">
        <v>590.0</v>
      </c>
      <c r="XU419" s="2" t="s">
        <v>7505</v>
      </c>
      <c r="XV419" s="2">
        <v>456.0</v>
      </c>
      <c r="YP419" s="2" t="s">
        <v>5718</v>
      </c>
      <c r="ZI419" s="2" t="s">
        <v>5707</v>
      </c>
      <c r="ZN419" s="2" t="s">
        <v>5720</v>
      </c>
      <c r="ZP419" s="2" t="s">
        <v>6369</v>
      </c>
      <c r="ABS419" s="2" t="s">
        <v>7505</v>
      </c>
      <c r="AGP419" s="2" t="s">
        <v>5691</v>
      </c>
      <c r="AGQ419" s="2" t="s">
        <v>5691</v>
      </c>
      <c r="AIR419" s="2" t="s">
        <v>7506</v>
      </c>
      <c r="AIY419" s="2">
        <v>590.0</v>
      </c>
      <c r="AIZ419" s="2" t="s">
        <v>7507</v>
      </c>
      <c r="AJA419" s="2">
        <v>443.0</v>
      </c>
      <c r="AJU419" s="2" t="s">
        <v>5718</v>
      </c>
      <c r="AKN419" s="2" t="s">
        <v>5707</v>
      </c>
      <c r="AKS419" s="2" t="s">
        <v>5720</v>
      </c>
      <c r="AKU419" s="2" t="s">
        <v>6369</v>
      </c>
      <c r="AMX419" s="2" t="s">
        <v>7507</v>
      </c>
      <c r="ARU419" s="2" t="s">
        <v>5691</v>
      </c>
      <c r="ARV419" s="2" t="s">
        <v>5691</v>
      </c>
      <c r="ATW419" s="2" t="s">
        <v>7508</v>
      </c>
      <c r="AUD419" s="2">
        <v>443.0</v>
      </c>
      <c r="AUE419" s="2" t="s">
        <v>7509</v>
      </c>
      <c r="AUF419" s="2">
        <v>590.0</v>
      </c>
      <c r="AUZ419" s="2" t="s">
        <v>5718</v>
      </c>
      <c r="AVS419" s="2" t="s">
        <v>5707</v>
      </c>
      <c r="AVX419" s="2" t="s">
        <v>5720</v>
      </c>
      <c r="AVZ419" s="2" t="s">
        <v>6369</v>
      </c>
      <c r="AYC419" s="2" t="s">
        <v>7509</v>
      </c>
      <c r="BCZ419" s="2" t="s">
        <v>5691</v>
      </c>
      <c r="BDA419" s="2" t="s">
        <v>5691</v>
      </c>
      <c r="BFB419" s="2" t="s">
        <v>7510</v>
      </c>
      <c r="BFI419" s="2">
        <v>332.0</v>
      </c>
      <c r="BFJ419" s="2" t="s">
        <v>7511</v>
      </c>
      <c r="BFK419" s="2">
        <v>590.0</v>
      </c>
      <c r="BGE419" s="2" t="s">
        <v>5718</v>
      </c>
      <c r="BGX419" s="2" t="s">
        <v>5707</v>
      </c>
      <c r="BHC419" s="2" t="s">
        <v>5720</v>
      </c>
      <c r="BHE419" s="2" t="s">
        <v>6369</v>
      </c>
      <c r="BJH419" s="2" t="s">
        <v>7511</v>
      </c>
      <c r="BOE419" s="2">
        <v>0.0</v>
      </c>
      <c r="BOF419" s="2" t="s">
        <v>5696</v>
      </c>
      <c r="BOG419" s="2" t="s">
        <v>5697</v>
      </c>
      <c r="BOI419" s="2">
        <v>0.0</v>
      </c>
      <c r="BOR419" s="2" t="s">
        <v>6369</v>
      </c>
      <c r="BOS419" s="2" t="s">
        <v>400</v>
      </c>
      <c r="BOT419" s="2" t="s">
        <v>1023</v>
      </c>
      <c r="BOU419" s="2" t="s">
        <v>1024</v>
      </c>
      <c r="BOV419" s="2" t="s">
        <v>7512</v>
      </c>
      <c r="BOX419" s="2">
        <v>0.0</v>
      </c>
    </row>
    <row r="420" ht="14.25" customHeight="1">
      <c r="BOE420" s="2">
        <v>0.0</v>
      </c>
      <c r="BOF420" s="2" t="s">
        <v>5696</v>
      </c>
      <c r="BOG420" s="2" t="s">
        <v>5697</v>
      </c>
      <c r="BOI420" s="2">
        <v>0.0</v>
      </c>
      <c r="BOR420" s="2" t="s">
        <v>7513</v>
      </c>
      <c r="BOS420" s="2" t="s">
        <v>1026</v>
      </c>
      <c r="BOT420" s="2" t="s">
        <v>1025</v>
      </c>
      <c r="BOU420" s="2" t="s">
        <v>1027</v>
      </c>
      <c r="BOV420" s="2" t="s">
        <v>7514</v>
      </c>
      <c r="BOX420" s="2">
        <v>0.0</v>
      </c>
    </row>
    <row r="421" ht="14.25" customHeight="1">
      <c r="BOE421" s="2">
        <v>0.0</v>
      </c>
      <c r="BOF421" s="2" t="s">
        <v>5696</v>
      </c>
      <c r="BOG421" s="2" t="s">
        <v>5697</v>
      </c>
      <c r="BOI421" s="2">
        <v>0.0</v>
      </c>
      <c r="BOJ421" s="2" t="s">
        <v>7515</v>
      </c>
      <c r="BOR421" s="2" t="s">
        <v>7516</v>
      </c>
      <c r="BOS421" s="2" t="s">
        <v>138</v>
      </c>
      <c r="BOT421" s="2" t="s">
        <v>1028</v>
      </c>
      <c r="BOU421" s="2" t="s">
        <v>1029</v>
      </c>
      <c r="BOV421" s="2" t="s">
        <v>7517</v>
      </c>
      <c r="BOX421" s="2">
        <v>0.0</v>
      </c>
    </row>
    <row r="422" ht="14.25" customHeight="1">
      <c r="CV422" s="2" t="s">
        <v>7518</v>
      </c>
      <c r="FM422" s="2" t="s">
        <v>7519</v>
      </c>
      <c r="KF422" s="2" t="s">
        <v>5691</v>
      </c>
      <c r="KG422" s="2" t="s">
        <v>5691</v>
      </c>
      <c r="MH422" s="2" t="s">
        <v>7520</v>
      </c>
      <c r="MO422" s="2">
        <v>590.0</v>
      </c>
      <c r="MP422" s="2" t="s">
        <v>7521</v>
      </c>
      <c r="MQ422" s="2">
        <v>443.0</v>
      </c>
      <c r="NK422" s="2" t="s">
        <v>5718</v>
      </c>
      <c r="OD422" s="2" t="s">
        <v>5707</v>
      </c>
      <c r="OI422" s="2" t="s">
        <v>5720</v>
      </c>
      <c r="OK422" s="2" t="s">
        <v>6369</v>
      </c>
      <c r="QN422" s="2" t="s">
        <v>7521</v>
      </c>
      <c r="VK422" s="2" t="s">
        <v>5691</v>
      </c>
      <c r="VL422" s="2" t="s">
        <v>5691</v>
      </c>
      <c r="XM422" s="2" t="s">
        <v>7522</v>
      </c>
      <c r="XT422" s="2">
        <v>590.0</v>
      </c>
      <c r="XU422" s="2" t="s">
        <v>7523</v>
      </c>
      <c r="XV422" s="2">
        <v>443.0</v>
      </c>
      <c r="YP422" s="2" t="s">
        <v>5718</v>
      </c>
      <c r="ZI422" s="2" t="s">
        <v>5707</v>
      </c>
      <c r="ZN422" s="2" t="s">
        <v>5720</v>
      </c>
      <c r="ZP422" s="2" t="s">
        <v>6369</v>
      </c>
      <c r="ABS422" s="2" t="s">
        <v>7523</v>
      </c>
      <c r="AGP422" s="2" t="s">
        <v>5691</v>
      </c>
      <c r="AGQ422" s="2" t="s">
        <v>5691</v>
      </c>
      <c r="AIR422" s="2" t="s">
        <v>7524</v>
      </c>
      <c r="AIY422" s="2">
        <v>590.0</v>
      </c>
      <c r="AIZ422" s="2" t="s">
        <v>7525</v>
      </c>
      <c r="AJA422" s="2">
        <v>443.0</v>
      </c>
      <c r="AJU422" s="2" t="s">
        <v>5718</v>
      </c>
      <c r="AKN422" s="2" t="s">
        <v>5707</v>
      </c>
      <c r="AKS422" s="2" t="s">
        <v>5720</v>
      </c>
      <c r="AKU422" s="2" t="s">
        <v>6369</v>
      </c>
      <c r="AMX422" s="2" t="s">
        <v>7525</v>
      </c>
      <c r="ARU422" s="2" t="s">
        <v>5691</v>
      </c>
      <c r="ARV422" s="2" t="s">
        <v>5691</v>
      </c>
      <c r="ATW422" s="2" t="s">
        <v>7526</v>
      </c>
      <c r="AUD422" s="2">
        <v>443.0</v>
      </c>
      <c r="AUE422" s="2" t="s">
        <v>7527</v>
      </c>
      <c r="AUF422" s="2">
        <v>590.0</v>
      </c>
      <c r="AUZ422" s="2" t="s">
        <v>5718</v>
      </c>
      <c r="AVS422" s="2" t="s">
        <v>5707</v>
      </c>
      <c r="AVX422" s="2" t="s">
        <v>5720</v>
      </c>
      <c r="AVZ422" s="2" t="s">
        <v>6369</v>
      </c>
      <c r="AYC422" s="2" t="s">
        <v>7527</v>
      </c>
      <c r="BCZ422" s="2" t="s">
        <v>5691</v>
      </c>
      <c r="BDA422" s="2" t="s">
        <v>5691</v>
      </c>
      <c r="BFB422" s="2" t="s">
        <v>7528</v>
      </c>
      <c r="BFI422" s="2">
        <v>443.0</v>
      </c>
      <c r="BFJ422" s="2" t="s">
        <v>7529</v>
      </c>
      <c r="BFK422" s="2">
        <v>590.0</v>
      </c>
      <c r="BGE422" s="2" t="s">
        <v>5718</v>
      </c>
      <c r="BGX422" s="2" t="s">
        <v>5707</v>
      </c>
      <c r="BHC422" s="2" t="s">
        <v>5720</v>
      </c>
      <c r="BHE422" s="2" t="s">
        <v>6369</v>
      </c>
      <c r="BJH422" s="2" t="s">
        <v>7529</v>
      </c>
      <c r="BOE422" s="2">
        <v>0.0</v>
      </c>
      <c r="BOF422" s="2" t="s">
        <v>5696</v>
      </c>
      <c r="BOG422" s="2" t="s">
        <v>5697</v>
      </c>
      <c r="BOI422" s="2">
        <v>0.0</v>
      </c>
      <c r="BOR422" s="2" t="s">
        <v>6369</v>
      </c>
      <c r="BOS422" s="2" t="s">
        <v>400</v>
      </c>
      <c r="BOT422" s="2" t="s">
        <v>1030</v>
      </c>
      <c r="BOU422" s="2" t="s">
        <v>1031</v>
      </c>
      <c r="BOV422" s="2" t="s">
        <v>7530</v>
      </c>
      <c r="BOX422" s="2">
        <v>0.0</v>
      </c>
    </row>
    <row r="423" ht="14.25" customHeight="1">
      <c r="A423" s="2" t="s">
        <v>5691</v>
      </c>
      <c r="B423" s="2" t="s">
        <v>5691</v>
      </c>
      <c r="C423" s="2" t="s">
        <v>6047</v>
      </c>
      <c r="BC423" s="2" t="s">
        <v>7531</v>
      </c>
      <c r="CY423" s="2" t="s">
        <v>5707</v>
      </c>
      <c r="DJ423" s="2">
        <v>590.0</v>
      </c>
      <c r="DK423" s="2" t="s">
        <v>1033</v>
      </c>
      <c r="DL423" s="2">
        <v>504.0</v>
      </c>
      <c r="FI423" s="2" t="s">
        <v>1033</v>
      </c>
      <c r="FM423" s="2" t="s">
        <v>7532</v>
      </c>
      <c r="BOE423" s="2">
        <v>0.0</v>
      </c>
      <c r="BOF423" s="2" t="s">
        <v>5696</v>
      </c>
      <c r="BOG423" s="2" t="s">
        <v>5697</v>
      </c>
      <c r="BOI423" s="2">
        <v>0.0</v>
      </c>
      <c r="BOR423" s="2" t="s">
        <v>6943</v>
      </c>
      <c r="BOS423" s="2" t="s">
        <v>803</v>
      </c>
      <c r="BOT423" s="2" t="s">
        <v>1032</v>
      </c>
      <c r="BOU423" s="2" t="s">
        <v>804</v>
      </c>
      <c r="BOV423" s="2" t="s">
        <v>7533</v>
      </c>
      <c r="BOX423" s="2">
        <v>0.0</v>
      </c>
    </row>
    <row r="424" ht="14.25" customHeight="1">
      <c r="CV424" s="2" t="s">
        <v>7534</v>
      </c>
      <c r="FM424" s="2" t="s">
        <v>7535</v>
      </c>
      <c r="KF424" s="2" t="s">
        <v>5691</v>
      </c>
      <c r="KG424" s="2" t="s">
        <v>5691</v>
      </c>
      <c r="MH424" s="2" t="s">
        <v>7536</v>
      </c>
      <c r="MO424" s="2">
        <v>590.0</v>
      </c>
      <c r="MP424" s="2" t="s">
        <v>7537</v>
      </c>
      <c r="MQ424" s="2">
        <v>443.0</v>
      </c>
      <c r="NK424" s="2" t="s">
        <v>5718</v>
      </c>
      <c r="OD424" s="2" t="s">
        <v>5707</v>
      </c>
      <c r="OI424" s="2" t="s">
        <v>5720</v>
      </c>
      <c r="OK424" s="2" t="s">
        <v>6369</v>
      </c>
      <c r="QN424" s="2" t="s">
        <v>7537</v>
      </c>
      <c r="VK424" s="2" t="s">
        <v>5691</v>
      </c>
      <c r="VL424" s="2" t="s">
        <v>5691</v>
      </c>
      <c r="XM424" s="2" t="s">
        <v>7538</v>
      </c>
      <c r="XT424" s="2">
        <v>590.0</v>
      </c>
      <c r="XU424" s="2" t="s">
        <v>7539</v>
      </c>
      <c r="XV424" s="2">
        <v>443.0</v>
      </c>
      <c r="YP424" s="2" t="s">
        <v>5718</v>
      </c>
      <c r="ZI424" s="2" t="s">
        <v>5707</v>
      </c>
      <c r="ZN424" s="2" t="s">
        <v>5720</v>
      </c>
      <c r="ZP424" s="2" t="s">
        <v>6369</v>
      </c>
      <c r="ABS424" s="2" t="s">
        <v>7539</v>
      </c>
      <c r="AGP424" s="2" t="s">
        <v>5691</v>
      </c>
      <c r="AGQ424" s="2" t="s">
        <v>5691</v>
      </c>
      <c r="AIR424" s="2" t="s">
        <v>7540</v>
      </c>
      <c r="AIY424" s="2">
        <v>590.0</v>
      </c>
      <c r="AIZ424" s="2" t="s">
        <v>7541</v>
      </c>
      <c r="AJA424" s="2">
        <v>443.0</v>
      </c>
      <c r="AJU424" s="2" t="s">
        <v>5718</v>
      </c>
      <c r="AKN424" s="2" t="s">
        <v>5707</v>
      </c>
      <c r="AKS424" s="2" t="s">
        <v>5720</v>
      </c>
      <c r="AKU424" s="2" t="s">
        <v>6369</v>
      </c>
      <c r="AMX424" s="2" t="s">
        <v>7541</v>
      </c>
      <c r="ARU424" s="2" t="s">
        <v>5691</v>
      </c>
      <c r="ARV424" s="2" t="s">
        <v>5691</v>
      </c>
      <c r="ATW424" s="2" t="s">
        <v>7542</v>
      </c>
      <c r="AUD424" s="2">
        <v>443.0</v>
      </c>
      <c r="AUE424" s="2" t="s">
        <v>7543</v>
      </c>
      <c r="AUF424" s="2">
        <v>590.0</v>
      </c>
      <c r="AUZ424" s="2" t="s">
        <v>5718</v>
      </c>
      <c r="AVS424" s="2" t="s">
        <v>5707</v>
      </c>
      <c r="AVX424" s="2" t="s">
        <v>5720</v>
      </c>
      <c r="AVZ424" s="2" t="s">
        <v>6369</v>
      </c>
      <c r="AYC424" s="2" t="s">
        <v>7543</v>
      </c>
      <c r="BCZ424" s="2" t="s">
        <v>5691</v>
      </c>
      <c r="BDA424" s="2" t="s">
        <v>5691</v>
      </c>
      <c r="BFB424" s="2" t="s">
        <v>7544</v>
      </c>
      <c r="BFI424" s="2">
        <v>443.0</v>
      </c>
      <c r="BFJ424" s="2" t="s">
        <v>7545</v>
      </c>
      <c r="BFK424" s="2">
        <v>590.0</v>
      </c>
      <c r="BGE424" s="2" t="s">
        <v>5718</v>
      </c>
      <c r="BGX424" s="2" t="s">
        <v>5707</v>
      </c>
      <c r="BHC424" s="2" t="s">
        <v>5720</v>
      </c>
      <c r="BHE424" s="2" t="s">
        <v>6369</v>
      </c>
      <c r="BJH424" s="2" t="s">
        <v>7545</v>
      </c>
      <c r="BOE424" s="2">
        <v>0.0</v>
      </c>
      <c r="BOF424" s="2" t="s">
        <v>5696</v>
      </c>
      <c r="BOG424" s="2" t="s">
        <v>5697</v>
      </c>
      <c r="BOI424" s="2">
        <v>0.0</v>
      </c>
      <c r="BOR424" s="2" t="s">
        <v>6369</v>
      </c>
      <c r="BOS424" s="2" t="s">
        <v>400</v>
      </c>
      <c r="BOT424" s="2" t="s">
        <v>1034</v>
      </c>
      <c r="BOU424" s="2" t="s">
        <v>1035</v>
      </c>
      <c r="BOV424" s="2" t="s">
        <v>7546</v>
      </c>
      <c r="BOX424" s="2">
        <v>0.0</v>
      </c>
    </row>
    <row r="425" ht="14.25" customHeight="1">
      <c r="BOE425" s="2">
        <v>0.0</v>
      </c>
      <c r="BOF425" s="2" t="s">
        <v>5696</v>
      </c>
      <c r="BOG425" s="2" t="s">
        <v>5697</v>
      </c>
      <c r="BOI425" s="2">
        <v>0.0</v>
      </c>
      <c r="BOJ425" s="2" t="s">
        <v>7547</v>
      </c>
      <c r="BOR425" s="2" t="s">
        <v>5712</v>
      </c>
      <c r="BOS425" s="2" t="s">
        <v>97</v>
      </c>
      <c r="BOT425" s="2" t="s">
        <v>1036</v>
      </c>
      <c r="BOU425" s="2" t="s">
        <v>2061</v>
      </c>
      <c r="BOV425" s="2" t="s">
        <v>7548</v>
      </c>
      <c r="BOW425" s="2" t="s">
        <v>1037</v>
      </c>
      <c r="BOX425" s="2">
        <v>0.0</v>
      </c>
    </row>
    <row r="426" ht="14.25" customHeight="1">
      <c r="CV426" s="2" t="s">
        <v>7549</v>
      </c>
      <c r="FM426" s="2" t="s">
        <v>7550</v>
      </c>
      <c r="KF426" s="2" t="s">
        <v>5691</v>
      </c>
      <c r="KG426" s="2" t="s">
        <v>5691</v>
      </c>
      <c r="MH426" s="2" t="s">
        <v>7551</v>
      </c>
      <c r="MO426" s="2">
        <v>393.0</v>
      </c>
      <c r="MP426" s="2" t="s">
        <v>7552</v>
      </c>
      <c r="MQ426" s="2">
        <v>590.0</v>
      </c>
      <c r="NK426" s="2" t="s">
        <v>5718</v>
      </c>
      <c r="OD426" s="2" t="s">
        <v>5707</v>
      </c>
      <c r="OI426" s="2" t="s">
        <v>5720</v>
      </c>
      <c r="OK426" s="2" t="s">
        <v>6369</v>
      </c>
      <c r="QN426" s="2" t="s">
        <v>7552</v>
      </c>
      <c r="VK426" s="2" t="s">
        <v>5691</v>
      </c>
      <c r="VL426" s="2" t="s">
        <v>5691</v>
      </c>
      <c r="XM426" s="2" t="s">
        <v>7553</v>
      </c>
      <c r="XT426" s="2">
        <v>393.0</v>
      </c>
      <c r="XU426" s="2" t="s">
        <v>7554</v>
      </c>
      <c r="XV426" s="2">
        <v>590.0</v>
      </c>
      <c r="YP426" s="2" t="s">
        <v>5718</v>
      </c>
      <c r="ZI426" s="2" t="s">
        <v>5707</v>
      </c>
      <c r="ZN426" s="2" t="s">
        <v>5720</v>
      </c>
      <c r="ZP426" s="2" t="s">
        <v>6369</v>
      </c>
      <c r="ABS426" s="2" t="s">
        <v>7554</v>
      </c>
      <c r="AGP426" s="2" t="s">
        <v>5691</v>
      </c>
      <c r="AGQ426" s="2" t="s">
        <v>5691</v>
      </c>
      <c r="AIR426" s="2" t="s">
        <v>7555</v>
      </c>
      <c r="AIY426" s="2">
        <v>590.0</v>
      </c>
      <c r="AIZ426" s="2" t="s">
        <v>7556</v>
      </c>
      <c r="AJA426" s="2">
        <v>443.0</v>
      </c>
      <c r="AJU426" s="2" t="s">
        <v>5718</v>
      </c>
      <c r="AKN426" s="2" t="s">
        <v>5707</v>
      </c>
      <c r="AKS426" s="2" t="s">
        <v>5720</v>
      </c>
      <c r="AKU426" s="2" t="s">
        <v>6369</v>
      </c>
      <c r="AMX426" s="2" t="s">
        <v>7556</v>
      </c>
      <c r="ARU426" s="2" t="s">
        <v>5691</v>
      </c>
      <c r="ARV426" s="2" t="s">
        <v>5691</v>
      </c>
      <c r="ATW426" s="2" t="s">
        <v>7557</v>
      </c>
      <c r="AUD426" s="2">
        <v>393.0</v>
      </c>
      <c r="AUE426" s="2" t="s">
        <v>7558</v>
      </c>
      <c r="AUF426" s="2">
        <v>590.0</v>
      </c>
      <c r="AUZ426" s="2" t="s">
        <v>5718</v>
      </c>
      <c r="AVS426" s="2" t="s">
        <v>5707</v>
      </c>
      <c r="AVX426" s="2" t="s">
        <v>5720</v>
      </c>
      <c r="AVZ426" s="2" t="s">
        <v>6369</v>
      </c>
      <c r="AYC426" s="2" t="s">
        <v>7558</v>
      </c>
      <c r="BCZ426" s="2" t="s">
        <v>5691</v>
      </c>
      <c r="BDA426" s="2" t="s">
        <v>5691</v>
      </c>
      <c r="BFB426" s="2" t="s">
        <v>7559</v>
      </c>
      <c r="BFI426" s="2">
        <v>584.0</v>
      </c>
      <c r="BFJ426" s="2" t="s">
        <v>7560</v>
      </c>
      <c r="BFK426" s="2">
        <v>590.0</v>
      </c>
      <c r="BGE426" s="2" t="s">
        <v>5718</v>
      </c>
      <c r="BGX426" s="2" t="s">
        <v>5707</v>
      </c>
      <c r="BHC426" s="2" t="s">
        <v>5720</v>
      </c>
      <c r="BHE426" s="2" t="s">
        <v>6369</v>
      </c>
      <c r="BJH426" s="2" t="s">
        <v>7560</v>
      </c>
      <c r="BOE426" s="2">
        <v>0.0</v>
      </c>
      <c r="BOF426" s="2" t="s">
        <v>5696</v>
      </c>
      <c r="BOG426" s="2" t="s">
        <v>5697</v>
      </c>
      <c r="BOI426" s="2">
        <v>1.0</v>
      </c>
      <c r="BON426" s="2">
        <v>1.0</v>
      </c>
      <c r="BOR426" s="2" t="s">
        <v>6369</v>
      </c>
      <c r="BOS426" s="2" t="s">
        <v>400</v>
      </c>
      <c r="BOT426" s="2" t="s">
        <v>1040</v>
      </c>
      <c r="BOU426" s="2" t="s">
        <v>1031</v>
      </c>
      <c r="BOV426" s="2" t="s">
        <v>7561</v>
      </c>
      <c r="BOX426" s="2">
        <v>0.0</v>
      </c>
    </row>
    <row r="427" ht="14.25" customHeight="1">
      <c r="A427" s="2" t="s">
        <v>5691</v>
      </c>
      <c r="B427" s="2" t="s">
        <v>5691</v>
      </c>
      <c r="C427" s="2" t="s">
        <v>6047</v>
      </c>
      <c r="BC427" s="2" t="s">
        <v>7562</v>
      </c>
      <c r="CY427" s="2" t="s">
        <v>5707</v>
      </c>
      <c r="DJ427" s="2">
        <v>358.0</v>
      </c>
      <c r="DK427" s="2" t="s">
        <v>1043</v>
      </c>
      <c r="DL427" s="2">
        <v>535.0</v>
      </c>
      <c r="FI427" s="2" t="s">
        <v>1043</v>
      </c>
      <c r="FM427" s="2" t="s">
        <v>7563</v>
      </c>
      <c r="BOE427" s="2">
        <v>0.0</v>
      </c>
      <c r="BOF427" s="2" t="s">
        <v>5696</v>
      </c>
      <c r="BOG427" s="2" t="s">
        <v>5697</v>
      </c>
      <c r="BOI427" s="2">
        <v>0.0</v>
      </c>
      <c r="BOR427" s="2" t="s">
        <v>6844</v>
      </c>
      <c r="BOS427" s="2" t="s">
        <v>732</v>
      </c>
      <c r="BOT427" s="2" t="s">
        <v>1041</v>
      </c>
      <c r="BOU427" s="2" t="s">
        <v>1042</v>
      </c>
      <c r="BOV427" s="2" t="s">
        <v>7564</v>
      </c>
      <c r="BOX427" s="2">
        <v>0.0</v>
      </c>
    </row>
    <row r="428" ht="14.25" customHeight="1">
      <c r="CV428" s="2" t="s">
        <v>7565</v>
      </c>
      <c r="FM428" s="2" t="s">
        <v>7566</v>
      </c>
      <c r="KF428" s="2" t="s">
        <v>5691</v>
      </c>
      <c r="KG428" s="2" t="s">
        <v>5691</v>
      </c>
      <c r="MH428" s="2" t="s">
        <v>7567</v>
      </c>
      <c r="MO428" s="2">
        <v>538.0</v>
      </c>
      <c r="MP428" s="2" t="s">
        <v>7568</v>
      </c>
      <c r="MQ428" s="2">
        <v>590.0</v>
      </c>
      <c r="NK428" s="2" t="s">
        <v>5718</v>
      </c>
      <c r="OD428" s="2" t="s">
        <v>5707</v>
      </c>
      <c r="OI428" s="2" t="s">
        <v>5720</v>
      </c>
      <c r="OK428" s="2" t="s">
        <v>6369</v>
      </c>
      <c r="QN428" s="2" t="s">
        <v>7568</v>
      </c>
      <c r="VK428" s="2" t="s">
        <v>5691</v>
      </c>
      <c r="VL428" s="2" t="s">
        <v>5691</v>
      </c>
      <c r="XM428" s="2" t="s">
        <v>7569</v>
      </c>
      <c r="XT428" s="2">
        <v>584.0</v>
      </c>
      <c r="XU428" s="2" t="s">
        <v>7570</v>
      </c>
      <c r="XV428" s="2">
        <v>590.0</v>
      </c>
      <c r="YP428" s="2" t="s">
        <v>5718</v>
      </c>
      <c r="ZI428" s="2" t="s">
        <v>5707</v>
      </c>
      <c r="ZN428" s="2" t="s">
        <v>5720</v>
      </c>
      <c r="ZP428" s="2" t="s">
        <v>6369</v>
      </c>
      <c r="ABS428" s="2" t="s">
        <v>7570</v>
      </c>
      <c r="AGP428" s="2" t="s">
        <v>5691</v>
      </c>
      <c r="AGQ428" s="2" t="s">
        <v>5691</v>
      </c>
      <c r="AIR428" s="2" t="s">
        <v>7571</v>
      </c>
      <c r="AIY428" s="2">
        <v>516.0</v>
      </c>
      <c r="AIZ428" s="2" t="s">
        <v>7572</v>
      </c>
      <c r="AJA428" s="2">
        <v>590.0</v>
      </c>
      <c r="AJU428" s="2" t="s">
        <v>5718</v>
      </c>
      <c r="AKN428" s="2" t="s">
        <v>5707</v>
      </c>
      <c r="AKS428" s="2" t="s">
        <v>5720</v>
      </c>
      <c r="AKU428" s="2" t="s">
        <v>6369</v>
      </c>
      <c r="AMX428" s="2" t="s">
        <v>7572</v>
      </c>
      <c r="ARU428" s="2" t="s">
        <v>5691</v>
      </c>
      <c r="ARV428" s="2" t="s">
        <v>5691</v>
      </c>
      <c r="ATW428" s="2" t="s">
        <v>7573</v>
      </c>
      <c r="AUD428" s="2">
        <v>393.0</v>
      </c>
      <c r="AUE428" s="2" t="s">
        <v>7574</v>
      </c>
      <c r="AUF428" s="2">
        <v>590.0</v>
      </c>
      <c r="AUZ428" s="2" t="s">
        <v>5718</v>
      </c>
      <c r="AVS428" s="2" t="s">
        <v>5707</v>
      </c>
      <c r="AVX428" s="2" t="s">
        <v>5720</v>
      </c>
      <c r="AVZ428" s="2" t="s">
        <v>6369</v>
      </c>
      <c r="AYC428" s="2" t="s">
        <v>7574</v>
      </c>
      <c r="BCZ428" s="2" t="s">
        <v>5691</v>
      </c>
      <c r="BDA428" s="2" t="s">
        <v>5691</v>
      </c>
      <c r="BFB428" s="2" t="s">
        <v>7575</v>
      </c>
      <c r="BFI428" s="2">
        <v>590.0</v>
      </c>
      <c r="BFJ428" s="2" t="s">
        <v>7576</v>
      </c>
      <c r="BFK428" s="2">
        <v>443.0</v>
      </c>
      <c r="BGE428" s="2" t="s">
        <v>5718</v>
      </c>
      <c r="BGX428" s="2" t="s">
        <v>5707</v>
      </c>
      <c r="BHC428" s="2" t="s">
        <v>5720</v>
      </c>
      <c r="BHE428" s="2" t="s">
        <v>6369</v>
      </c>
      <c r="BJH428" s="2" t="s">
        <v>7576</v>
      </c>
      <c r="BOE428" s="2">
        <v>0.0</v>
      </c>
      <c r="BOF428" s="2" t="s">
        <v>5696</v>
      </c>
      <c r="BOG428" s="2" t="s">
        <v>5697</v>
      </c>
      <c r="BOI428" s="2">
        <v>0.0</v>
      </c>
      <c r="BOR428" s="2" t="s">
        <v>6369</v>
      </c>
      <c r="BOS428" s="2" t="s">
        <v>400</v>
      </c>
      <c r="BOT428" s="2" t="s">
        <v>1045</v>
      </c>
      <c r="BOU428" s="2" t="s">
        <v>1031</v>
      </c>
      <c r="BOV428" s="2" t="s">
        <v>7577</v>
      </c>
      <c r="BOX428" s="2">
        <v>0.0</v>
      </c>
    </row>
    <row r="429" ht="14.25" customHeight="1">
      <c r="BOE429" s="2">
        <v>0.0</v>
      </c>
      <c r="BOF429" s="2" t="s">
        <v>5696</v>
      </c>
      <c r="BOG429" s="2" t="s">
        <v>5697</v>
      </c>
      <c r="BOI429" s="2">
        <v>0.0</v>
      </c>
      <c r="BOR429" s="2" t="s">
        <v>7578</v>
      </c>
      <c r="BOS429" s="2" t="s">
        <v>138</v>
      </c>
      <c r="BOT429" s="2" t="s">
        <v>1046</v>
      </c>
      <c r="BOU429" s="2" t="s">
        <v>1047</v>
      </c>
      <c r="BOV429" s="2" t="s">
        <v>7579</v>
      </c>
      <c r="BOX429" s="2">
        <v>0.0</v>
      </c>
    </row>
    <row r="430" ht="14.25" customHeight="1">
      <c r="A430" s="2" t="s">
        <v>5691</v>
      </c>
      <c r="B430" s="2" t="s">
        <v>5691</v>
      </c>
      <c r="C430" s="2" t="s">
        <v>7580</v>
      </c>
      <c r="BC430" s="2" t="s">
        <v>7581</v>
      </c>
      <c r="CY430" s="2" t="s">
        <v>5707</v>
      </c>
      <c r="DJ430" s="2">
        <v>540.0</v>
      </c>
      <c r="DK430" s="2" t="s">
        <v>1052</v>
      </c>
      <c r="DL430" s="2">
        <v>960.0</v>
      </c>
      <c r="FI430" s="2" t="s">
        <v>1052</v>
      </c>
      <c r="FM430" s="2" t="s">
        <v>7582</v>
      </c>
      <c r="BOE430" s="2">
        <v>0.0</v>
      </c>
      <c r="BOF430" s="2" t="s">
        <v>5696</v>
      </c>
      <c r="BOG430" s="2" t="s">
        <v>5697</v>
      </c>
      <c r="BOI430" s="2">
        <v>1.0</v>
      </c>
      <c r="BON430" s="2">
        <v>1.0</v>
      </c>
      <c r="BOR430" s="2" t="s">
        <v>7583</v>
      </c>
      <c r="BOS430" s="2" t="s">
        <v>1050</v>
      </c>
      <c r="BOT430" s="2" t="s">
        <v>1049</v>
      </c>
      <c r="BOU430" s="2" t="s">
        <v>1051</v>
      </c>
      <c r="BOV430" s="2" t="s">
        <v>7584</v>
      </c>
      <c r="BOX430" s="2">
        <v>0.0</v>
      </c>
    </row>
    <row r="431" ht="14.25" customHeight="1">
      <c r="CV431" s="2" t="s">
        <v>7585</v>
      </c>
      <c r="FM431" s="2" t="s">
        <v>7586</v>
      </c>
      <c r="KF431" s="2" t="s">
        <v>5691</v>
      </c>
      <c r="KG431" s="2" t="s">
        <v>5691</v>
      </c>
      <c r="MH431" s="2" t="s">
        <v>7587</v>
      </c>
      <c r="MO431" s="2">
        <v>590.0</v>
      </c>
      <c r="MP431" s="2" t="s">
        <v>7588</v>
      </c>
      <c r="MQ431" s="2">
        <v>590.0</v>
      </c>
      <c r="NK431" s="2" t="s">
        <v>5718</v>
      </c>
      <c r="OD431" s="2" t="s">
        <v>5707</v>
      </c>
      <c r="OI431" s="2" t="s">
        <v>5720</v>
      </c>
      <c r="OK431" s="2" t="s">
        <v>7583</v>
      </c>
      <c r="QN431" s="2" t="s">
        <v>7588</v>
      </c>
      <c r="VK431" s="2" t="s">
        <v>5691</v>
      </c>
      <c r="VL431" s="2" t="s">
        <v>5691</v>
      </c>
      <c r="XM431" s="2" t="s">
        <v>7589</v>
      </c>
      <c r="XT431" s="2">
        <v>443.0</v>
      </c>
      <c r="XU431" s="2" t="s">
        <v>7590</v>
      </c>
      <c r="XV431" s="2">
        <v>590.0</v>
      </c>
      <c r="YP431" s="2" t="s">
        <v>5718</v>
      </c>
      <c r="ZI431" s="2" t="s">
        <v>5707</v>
      </c>
      <c r="ZN431" s="2" t="s">
        <v>5720</v>
      </c>
      <c r="ZP431" s="2" t="s">
        <v>7583</v>
      </c>
      <c r="ABS431" s="2" t="s">
        <v>7590</v>
      </c>
      <c r="AGP431" s="2" t="s">
        <v>5691</v>
      </c>
      <c r="AGQ431" s="2" t="s">
        <v>5691</v>
      </c>
      <c r="AIR431" s="2" t="s">
        <v>7591</v>
      </c>
      <c r="AIY431" s="2">
        <v>443.0</v>
      </c>
      <c r="AIZ431" s="2" t="s">
        <v>7592</v>
      </c>
      <c r="AJA431" s="2">
        <v>590.0</v>
      </c>
      <c r="AJU431" s="2" t="s">
        <v>5718</v>
      </c>
      <c r="AKN431" s="2" t="s">
        <v>5707</v>
      </c>
      <c r="AKS431" s="2" t="s">
        <v>5720</v>
      </c>
      <c r="AKU431" s="2" t="s">
        <v>7583</v>
      </c>
      <c r="AMX431" s="2" t="s">
        <v>7592</v>
      </c>
      <c r="BOE431" s="2">
        <v>0.0</v>
      </c>
      <c r="BOF431" s="2" t="s">
        <v>5696</v>
      </c>
      <c r="BOG431" s="2" t="s">
        <v>5697</v>
      </c>
      <c r="BOI431" s="2">
        <v>0.0</v>
      </c>
      <c r="BOR431" s="2" t="s">
        <v>7583</v>
      </c>
      <c r="BOS431" s="2" t="s">
        <v>1050</v>
      </c>
      <c r="BOT431" s="2" t="s">
        <v>1054</v>
      </c>
      <c r="BOU431" s="2" t="s">
        <v>1055</v>
      </c>
      <c r="BOV431" s="2" t="s">
        <v>7593</v>
      </c>
      <c r="BOX431" s="2">
        <v>0.0</v>
      </c>
    </row>
    <row r="432" ht="14.25" customHeight="1">
      <c r="CV432" s="2" t="s">
        <v>7594</v>
      </c>
      <c r="FM432" s="2" t="s">
        <v>7595</v>
      </c>
      <c r="KF432" s="2" t="s">
        <v>5691</v>
      </c>
      <c r="KG432" s="2" t="s">
        <v>5691</v>
      </c>
      <c r="MH432" s="2" t="s">
        <v>7596</v>
      </c>
      <c r="MO432" s="2">
        <v>443.0</v>
      </c>
      <c r="MP432" s="2" t="s">
        <v>7597</v>
      </c>
      <c r="MQ432" s="2">
        <v>590.0</v>
      </c>
      <c r="NK432" s="2" t="s">
        <v>5718</v>
      </c>
      <c r="OD432" s="2" t="s">
        <v>5707</v>
      </c>
      <c r="OI432" s="2" t="s">
        <v>5720</v>
      </c>
      <c r="OK432" s="2" t="s">
        <v>6369</v>
      </c>
      <c r="QN432" s="2" t="s">
        <v>7597</v>
      </c>
      <c r="VK432" s="2" t="s">
        <v>5691</v>
      </c>
      <c r="VL432" s="2" t="s">
        <v>5691</v>
      </c>
      <c r="XM432" s="2" t="s">
        <v>7598</v>
      </c>
      <c r="XT432" s="2">
        <v>443.0</v>
      </c>
      <c r="XU432" s="2" t="s">
        <v>7599</v>
      </c>
      <c r="XV432" s="2">
        <v>590.0</v>
      </c>
      <c r="YP432" s="2" t="s">
        <v>5718</v>
      </c>
      <c r="ZI432" s="2" t="s">
        <v>5707</v>
      </c>
      <c r="ZN432" s="2" t="s">
        <v>5720</v>
      </c>
      <c r="ZP432" s="2" t="s">
        <v>6369</v>
      </c>
      <c r="ABS432" s="2" t="s">
        <v>7599</v>
      </c>
      <c r="AGP432" s="2" t="s">
        <v>5691</v>
      </c>
      <c r="AGQ432" s="2" t="s">
        <v>5691</v>
      </c>
      <c r="AIR432" s="2" t="s">
        <v>7600</v>
      </c>
      <c r="AIY432" s="2">
        <v>443.0</v>
      </c>
      <c r="AIZ432" s="2" t="s">
        <v>7601</v>
      </c>
      <c r="AJA432" s="2">
        <v>590.0</v>
      </c>
      <c r="AJU432" s="2" t="s">
        <v>5718</v>
      </c>
      <c r="AKN432" s="2" t="s">
        <v>5707</v>
      </c>
      <c r="AKS432" s="2" t="s">
        <v>5720</v>
      </c>
      <c r="AKU432" s="2" t="s">
        <v>6369</v>
      </c>
      <c r="AMX432" s="2" t="s">
        <v>7601</v>
      </c>
      <c r="ARU432" s="2" t="s">
        <v>5691</v>
      </c>
      <c r="ARV432" s="2" t="s">
        <v>5691</v>
      </c>
      <c r="ATW432" s="2" t="s">
        <v>7602</v>
      </c>
      <c r="AUD432" s="2">
        <v>443.0</v>
      </c>
      <c r="AUE432" s="2" t="s">
        <v>7603</v>
      </c>
      <c r="AUF432" s="2">
        <v>590.0</v>
      </c>
      <c r="AUZ432" s="2" t="s">
        <v>5718</v>
      </c>
      <c r="AVS432" s="2" t="s">
        <v>5707</v>
      </c>
      <c r="AVX432" s="2" t="s">
        <v>5720</v>
      </c>
      <c r="AVZ432" s="2" t="s">
        <v>6369</v>
      </c>
      <c r="AYC432" s="2" t="s">
        <v>7603</v>
      </c>
      <c r="BCZ432" s="2" t="s">
        <v>5691</v>
      </c>
      <c r="BDA432" s="2" t="s">
        <v>5691</v>
      </c>
      <c r="BFB432" s="2" t="s">
        <v>7604</v>
      </c>
      <c r="BFI432" s="2">
        <v>590.0</v>
      </c>
      <c r="BFJ432" s="2" t="s">
        <v>7605</v>
      </c>
      <c r="BFK432" s="2">
        <v>443.0</v>
      </c>
      <c r="BGE432" s="2" t="s">
        <v>5718</v>
      </c>
      <c r="BGX432" s="2" t="s">
        <v>5707</v>
      </c>
      <c r="BHC432" s="2" t="s">
        <v>5720</v>
      </c>
      <c r="BHE432" s="2" t="s">
        <v>6369</v>
      </c>
      <c r="BJH432" s="2" t="s">
        <v>7605</v>
      </c>
      <c r="BOE432" s="2">
        <v>0.0</v>
      </c>
      <c r="BOF432" s="2" t="s">
        <v>5696</v>
      </c>
      <c r="BOG432" s="2" t="s">
        <v>5697</v>
      </c>
      <c r="BOI432" s="2">
        <v>0.0</v>
      </c>
      <c r="BOR432" s="2" t="s">
        <v>6369</v>
      </c>
      <c r="BOS432" s="2" t="s">
        <v>400</v>
      </c>
      <c r="BOT432" s="2" t="s">
        <v>1056</v>
      </c>
      <c r="BOU432" s="2" t="s">
        <v>1031</v>
      </c>
      <c r="BOV432" s="2" t="s">
        <v>7606</v>
      </c>
      <c r="BOX432" s="2">
        <v>0.0</v>
      </c>
    </row>
    <row r="433" ht="14.25" customHeight="1">
      <c r="BOE433" s="2">
        <v>0.0</v>
      </c>
      <c r="BOF433" s="2" t="s">
        <v>5696</v>
      </c>
      <c r="BOG433" s="2" t="s">
        <v>5697</v>
      </c>
      <c r="BOI433" s="2">
        <v>1.0</v>
      </c>
      <c r="BOJ433" s="2" t="s">
        <v>6763</v>
      </c>
      <c r="BON433" s="2">
        <v>1.0</v>
      </c>
      <c r="BOR433" s="2" t="s">
        <v>7607</v>
      </c>
      <c r="BOS433" s="2" t="s">
        <v>1058</v>
      </c>
      <c r="BOT433" s="2" t="s">
        <v>1057</v>
      </c>
      <c r="BOU433" s="2" t="s">
        <v>1059</v>
      </c>
      <c r="BOV433" s="2" t="s">
        <v>7608</v>
      </c>
      <c r="BOX433" s="2">
        <v>0.0</v>
      </c>
    </row>
    <row r="434" ht="14.25" customHeight="1">
      <c r="A434" s="2" t="s">
        <v>5691</v>
      </c>
      <c r="B434" s="2" t="s">
        <v>5691</v>
      </c>
      <c r="C434" s="2" t="s">
        <v>7609</v>
      </c>
      <c r="BC434" s="2" t="s">
        <v>7610</v>
      </c>
      <c r="CY434" s="2" t="s">
        <v>5707</v>
      </c>
      <c r="DJ434" s="2">
        <v>720.0</v>
      </c>
      <c r="DK434" s="2" t="s">
        <v>1063</v>
      </c>
      <c r="DL434" s="2">
        <v>518.0</v>
      </c>
      <c r="FI434" s="2" t="s">
        <v>1063</v>
      </c>
      <c r="FM434" s="2" t="s">
        <v>7611</v>
      </c>
      <c r="BOE434" s="2">
        <v>0.0</v>
      </c>
      <c r="BOF434" s="2" t="s">
        <v>5696</v>
      </c>
      <c r="BOG434" s="2" t="s">
        <v>5697</v>
      </c>
      <c r="BOI434" s="2">
        <v>6.0</v>
      </c>
      <c r="BOJ434" s="2" t="s">
        <v>7612</v>
      </c>
      <c r="BOL434" s="2">
        <v>1.0</v>
      </c>
      <c r="BON434" s="2">
        <v>5.0</v>
      </c>
      <c r="BOR434" s="2" t="s">
        <v>5994</v>
      </c>
      <c r="BOS434" s="2" t="s">
        <v>198</v>
      </c>
      <c r="BOT434" s="2" t="s">
        <v>1061</v>
      </c>
      <c r="BOU434" s="2" t="s">
        <v>1062</v>
      </c>
      <c r="BOV434" s="2" t="s">
        <v>7613</v>
      </c>
      <c r="BOX434" s="2">
        <v>0.0</v>
      </c>
    </row>
    <row r="435" ht="14.25" customHeight="1">
      <c r="BOE435" s="2">
        <v>21.0</v>
      </c>
      <c r="BOF435" s="2" t="s">
        <v>5696</v>
      </c>
      <c r="BOG435" s="2" t="s">
        <v>5697</v>
      </c>
      <c r="BOI435" s="2">
        <v>1.0</v>
      </c>
      <c r="BON435" s="2">
        <v>1.0</v>
      </c>
      <c r="BOR435" s="2" t="s">
        <v>7614</v>
      </c>
      <c r="BOS435" s="2" t="s">
        <v>1073</v>
      </c>
      <c r="BOT435" s="2" t="s">
        <v>1072</v>
      </c>
      <c r="BOU435" s="2" t="s">
        <v>1074</v>
      </c>
      <c r="BOV435" s="2" t="s">
        <v>7615</v>
      </c>
      <c r="BOX435" s="2">
        <v>0.0</v>
      </c>
    </row>
    <row r="436" ht="14.25" customHeight="1">
      <c r="CV436" s="2" t="s">
        <v>7616</v>
      </c>
      <c r="FM436" s="2" t="s">
        <v>7617</v>
      </c>
      <c r="KF436" s="2" t="s">
        <v>5691</v>
      </c>
      <c r="KG436" s="2" t="s">
        <v>5691</v>
      </c>
      <c r="MH436" s="2" t="s">
        <v>7618</v>
      </c>
      <c r="MO436" s="2">
        <v>590.0</v>
      </c>
      <c r="MP436" s="2" t="s">
        <v>7619</v>
      </c>
      <c r="MQ436" s="2">
        <v>443.0</v>
      </c>
      <c r="NK436" s="2" t="s">
        <v>5718</v>
      </c>
      <c r="OD436" s="2" t="s">
        <v>5707</v>
      </c>
      <c r="OI436" s="2" t="s">
        <v>5720</v>
      </c>
      <c r="OK436" s="2" t="s">
        <v>6369</v>
      </c>
      <c r="QN436" s="2" t="s">
        <v>7619</v>
      </c>
      <c r="VK436" s="2" t="s">
        <v>5691</v>
      </c>
      <c r="VL436" s="2" t="s">
        <v>5691</v>
      </c>
      <c r="XM436" s="2" t="s">
        <v>7620</v>
      </c>
      <c r="XT436" s="2">
        <v>440.0</v>
      </c>
      <c r="XU436" s="2" t="s">
        <v>7621</v>
      </c>
      <c r="XV436" s="2">
        <v>590.0</v>
      </c>
      <c r="YP436" s="2" t="s">
        <v>5718</v>
      </c>
      <c r="ZI436" s="2" t="s">
        <v>5707</v>
      </c>
      <c r="ZN436" s="2" t="s">
        <v>5720</v>
      </c>
      <c r="ZP436" s="2" t="s">
        <v>6369</v>
      </c>
      <c r="ABS436" s="2" t="s">
        <v>7621</v>
      </c>
      <c r="AGP436" s="2" t="s">
        <v>5691</v>
      </c>
      <c r="AGQ436" s="2" t="s">
        <v>5691</v>
      </c>
      <c r="AIR436" s="2" t="s">
        <v>7622</v>
      </c>
      <c r="AIY436" s="2">
        <v>443.0</v>
      </c>
      <c r="AIZ436" s="2" t="s">
        <v>7623</v>
      </c>
      <c r="AJA436" s="2">
        <v>590.0</v>
      </c>
      <c r="AJU436" s="2" t="s">
        <v>5718</v>
      </c>
      <c r="AKN436" s="2" t="s">
        <v>5707</v>
      </c>
      <c r="AKS436" s="2" t="s">
        <v>5720</v>
      </c>
      <c r="AKU436" s="2" t="s">
        <v>6369</v>
      </c>
      <c r="AMX436" s="2" t="s">
        <v>7623</v>
      </c>
      <c r="ARU436" s="2" t="s">
        <v>5691</v>
      </c>
      <c r="ARV436" s="2" t="s">
        <v>5691</v>
      </c>
      <c r="ATW436" s="2" t="s">
        <v>7624</v>
      </c>
      <c r="AUD436" s="2">
        <v>443.0</v>
      </c>
      <c r="AUE436" s="2" t="s">
        <v>7625</v>
      </c>
      <c r="AUF436" s="2">
        <v>590.0</v>
      </c>
      <c r="AUZ436" s="2" t="s">
        <v>5718</v>
      </c>
      <c r="AVS436" s="2" t="s">
        <v>5707</v>
      </c>
      <c r="AVX436" s="2" t="s">
        <v>5720</v>
      </c>
      <c r="AVZ436" s="2" t="s">
        <v>6369</v>
      </c>
      <c r="AYC436" s="2" t="s">
        <v>7625</v>
      </c>
      <c r="BCZ436" s="2" t="s">
        <v>5691</v>
      </c>
      <c r="BDA436" s="2" t="s">
        <v>5691</v>
      </c>
      <c r="BFB436" s="2" t="s">
        <v>7626</v>
      </c>
      <c r="BFI436" s="2">
        <v>590.0</v>
      </c>
      <c r="BFJ436" s="2" t="s">
        <v>7627</v>
      </c>
      <c r="BFK436" s="2">
        <v>443.0</v>
      </c>
      <c r="BGE436" s="2" t="s">
        <v>5718</v>
      </c>
      <c r="BGX436" s="2" t="s">
        <v>5707</v>
      </c>
      <c r="BHC436" s="2" t="s">
        <v>5720</v>
      </c>
      <c r="BHE436" s="2" t="s">
        <v>6369</v>
      </c>
      <c r="BJH436" s="2" t="s">
        <v>7627</v>
      </c>
      <c r="BOE436" s="2">
        <v>0.0</v>
      </c>
      <c r="BOF436" s="2" t="s">
        <v>5696</v>
      </c>
      <c r="BOG436" s="2" t="s">
        <v>5697</v>
      </c>
      <c r="BOI436" s="2">
        <v>0.0</v>
      </c>
      <c r="BOR436" s="2" t="s">
        <v>6369</v>
      </c>
      <c r="BOS436" s="2" t="s">
        <v>400</v>
      </c>
      <c r="BOT436" s="2" t="s">
        <v>1066</v>
      </c>
      <c r="BOU436" s="2" t="s">
        <v>1067</v>
      </c>
      <c r="BOV436" s="2" t="s">
        <v>7628</v>
      </c>
      <c r="BOX436" s="2">
        <v>0.0</v>
      </c>
    </row>
    <row r="437" ht="14.25" customHeight="1">
      <c r="A437" s="2" t="s">
        <v>5691</v>
      </c>
      <c r="B437" s="2" t="s">
        <v>5691</v>
      </c>
      <c r="C437" s="2" t="s">
        <v>7629</v>
      </c>
      <c r="BC437" s="2" t="s">
        <v>7630</v>
      </c>
      <c r="CY437" s="2" t="s">
        <v>5707</v>
      </c>
      <c r="DJ437" s="2">
        <v>168.0</v>
      </c>
      <c r="DK437" s="2" t="s">
        <v>1071</v>
      </c>
      <c r="DL437" s="2">
        <v>300.0</v>
      </c>
      <c r="FI437" s="2" t="s">
        <v>1071</v>
      </c>
      <c r="FM437" s="2" t="s">
        <v>7631</v>
      </c>
      <c r="BOE437" s="2">
        <v>0.0</v>
      </c>
      <c r="BOF437" s="2" t="s">
        <v>5696</v>
      </c>
      <c r="BOG437" s="2" t="s">
        <v>5697</v>
      </c>
      <c r="BOI437" s="2">
        <v>0.0</v>
      </c>
      <c r="BOR437" s="2" t="s">
        <v>7583</v>
      </c>
      <c r="BOS437" s="2" t="s">
        <v>1050</v>
      </c>
      <c r="BOT437" s="2" t="s">
        <v>1069</v>
      </c>
      <c r="BOU437" s="2" t="s">
        <v>1070</v>
      </c>
      <c r="BOV437" s="2" t="s">
        <v>7632</v>
      </c>
      <c r="BOX437" s="2">
        <v>0.0</v>
      </c>
    </row>
    <row r="438" ht="14.25" customHeight="1">
      <c r="CV438" s="2" t="s">
        <v>7633</v>
      </c>
      <c r="FM438" s="2" t="s">
        <v>7634</v>
      </c>
      <c r="KF438" s="2" t="s">
        <v>5691</v>
      </c>
      <c r="KG438" s="2" t="s">
        <v>5691</v>
      </c>
      <c r="MH438" s="2" t="s">
        <v>7635</v>
      </c>
      <c r="MO438" s="2">
        <v>443.0</v>
      </c>
      <c r="MP438" s="2" t="s">
        <v>7636</v>
      </c>
      <c r="MQ438" s="2">
        <v>590.0</v>
      </c>
      <c r="NK438" s="2" t="s">
        <v>5718</v>
      </c>
      <c r="OD438" s="2" t="s">
        <v>5707</v>
      </c>
      <c r="OI438" s="2" t="s">
        <v>5720</v>
      </c>
      <c r="OK438" s="2" t="s">
        <v>6369</v>
      </c>
      <c r="QN438" s="2" t="s">
        <v>7636</v>
      </c>
      <c r="VK438" s="2" t="s">
        <v>5691</v>
      </c>
      <c r="VL438" s="2" t="s">
        <v>5691</v>
      </c>
      <c r="XM438" s="2" t="s">
        <v>7637</v>
      </c>
      <c r="XT438" s="2">
        <v>443.0</v>
      </c>
      <c r="XU438" s="2" t="s">
        <v>7638</v>
      </c>
      <c r="XV438" s="2">
        <v>590.0</v>
      </c>
      <c r="YP438" s="2" t="s">
        <v>5718</v>
      </c>
      <c r="ZI438" s="2" t="s">
        <v>5707</v>
      </c>
      <c r="ZN438" s="2" t="s">
        <v>5720</v>
      </c>
      <c r="ZP438" s="2" t="s">
        <v>6369</v>
      </c>
      <c r="ABS438" s="2" t="s">
        <v>7638</v>
      </c>
      <c r="AGP438" s="2" t="s">
        <v>5691</v>
      </c>
      <c r="AGQ438" s="2" t="s">
        <v>5691</v>
      </c>
      <c r="AIR438" s="2" t="s">
        <v>7639</v>
      </c>
      <c r="AIY438" s="2">
        <v>393.0</v>
      </c>
      <c r="AIZ438" s="2" t="s">
        <v>7640</v>
      </c>
      <c r="AJA438" s="2">
        <v>590.0</v>
      </c>
      <c r="AJU438" s="2" t="s">
        <v>5718</v>
      </c>
      <c r="AKN438" s="2" t="s">
        <v>5707</v>
      </c>
      <c r="AKS438" s="2" t="s">
        <v>5720</v>
      </c>
      <c r="AKU438" s="2" t="s">
        <v>6369</v>
      </c>
      <c r="AMX438" s="2" t="s">
        <v>7640</v>
      </c>
      <c r="ARU438" s="2" t="s">
        <v>5691</v>
      </c>
      <c r="ARV438" s="2" t="s">
        <v>5691</v>
      </c>
      <c r="ATW438" s="2" t="s">
        <v>7641</v>
      </c>
      <c r="AUD438" s="2">
        <v>443.0</v>
      </c>
      <c r="AUE438" s="2" t="s">
        <v>7642</v>
      </c>
      <c r="AUF438" s="2">
        <v>590.0</v>
      </c>
      <c r="AUZ438" s="2" t="s">
        <v>5718</v>
      </c>
      <c r="AVS438" s="2" t="s">
        <v>5707</v>
      </c>
      <c r="AVX438" s="2" t="s">
        <v>5720</v>
      </c>
      <c r="AVZ438" s="2" t="s">
        <v>6369</v>
      </c>
      <c r="AYC438" s="2" t="s">
        <v>7642</v>
      </c>
      <c r="BCZ438" s="2" t="s">
        <v>5691</v>
      </c>
      <c r="BDA438" s="2" t="s">
        <v>5691</v>
      </c>
      <c r="BFB438" s="2" t="s">
        <v>7643</v>
      </c>
      <c r="BFI438" s="2">
        <v>443.0</v>
      </c>
      <c r="BFJ438" s="2" t="s">
        <v>7644</v>
      </c>
      <c r="BFK438" s="2">
        <v>590.0</v>
      </c>
      <c r="BGE438" s="2" t="s">
        <v>5718</v>
      </c>
      <c r="BGX438" s="2" t="s">
        <v>5707</v>
      </c>
      <c r="BHC438" s="2" t="s">
        <v>5720</v>
      </c>
      <c r="BHE438" s="2" t="s">
        <v>6369</v>
      </c>
      <c r="BJH438" s="2" t="s">
        <v>7644</v>
      </c>
      <c r="BOE438" s="2">
        <v>0.0</v>
      </c>
      <c r="BOF438" s="2" t="s">
        <v>5696</v>
      </c>
      <c r="BOG438" s="2" t="s">
        <v>5697</v>
      </c>
      <c r="BOI438" s="2">
        <v>0.0</v>
      </c>
      <c r="BOR438" s="2" t="s">
        <v>6369</v>
      </c>
      <c r="BOS438" s="2" t="s">
        <v>400</v>
      </c>
      <c r="BOT438" s="2" t="s">
        <v>1076</v>
      </c>
      <c r="BOU438" s="2" t="s">
        <v>1077</v>
      </c>
      <c r="BOV438" s="2" t="s">
        <v>7645</v>
      </c>
      <c r="BOX438" s="2">
        <v>0.0</v>
      </c>
    </row>
    <row r="439" ht="14.25" customHeight="1">
      <c r="CV439" s="2" t="s">
        <v>7646</v>
      </c>
      <c r="FM439" s="2" t="s">
        <v>7647</v>
      </c>
      <c r="KF439" s="2" t="s">
        <v>5691</v>
      </c>
      <c r="KG439" s="2" t="s">
        <v>5691</v>
      </c>
      <c r="MH439" s="2" t="s">
        <v>7648</v>
      </c>
      <c r="MO439" s="2">
        <v>443.0</v>
      </c>
      <c r="MP439" s="2" t="s">
        <v>7649</v>
      </c>
      <c r="MQ439" s="2">
        <v>590.0</v>
      </c>
      <c r="NK439" s="2" t="s">
        <v>5718</v>
      </c>
      <c r="OD439" s="2" t="s">
        <v>5707</v>
      </c>
      <c r="OI439" s="2" t="s">
        <v>5720</v>
      </c>
      <c r="OK439" s="2" t="s">
        <v>6369</v>
      </c>
      <c r="QN439" s="2" t="s">
        <v>7649</v>
      </c>
      <c r="VK439" s="2" t="s">
        <v>5691</v>
      </c>
      <c r="VL439" s="2" t="s">
        <v>5691</v>
      </c>
      <c r="XM439" s="2" t="s">
        <v>7650</v>
      </c>
      <c r="XT439" s="2">
        <v>590.0</v>
      </c>
      <c r="XU439" s="2" t="s">
        <v>7651</v>
      </c>
      <c r="XV439" s="2">
        <v>443.0</v>
      </c>
      <c r="YP439" s="2" t="s">
        <v>5718</v>
      </c>
      <c r="ZI439" s="2" t="s">
        <v>5707</v>
      </c>
      <c r="ZN439" s="2" t="s">
        <v>5720</v>
      </c>
      <c r="ZP439" s="2" t="s">
        <v>6369</v>
      </c>
      <c r="ABS439" s="2" t="s">
        <v>7651</v>
      </c>
      <c r="AGP439" s="2" t="s">
        <v>5691</v>
      </c>
      <c r="AGQ439" s="2" t="s">
        <v>5691</v>
      </c>
      <c r="AIR439" s="2" t="s">
        <v>7652</v>
      </c>
      <c r="AIY439" s="2">
        <v>443.0</v>
      </c>
      <c r="AIZ439" s="2" t="s">
        <v>7653</v>
      </c>
      <c r="AJA439" s="2">
        <v>590.0</v>
      </c>
      <c r="AJU439" s="2" t="s">
        <v>5718</v>
      </c>
      <c r="AKN439" s="2" t="s">
        <v>5707</v>
      </c>
      <c r="AKS439" s="2" t="s">
        <v>5720</v>
      </c>
      <c r="AKU439" s="2" t="s">
        <v>6369</v>
      </c>
      <c r="AMX439" s="2" t="s">
        <v>7653</v>
      </c>
      <c r="ARU439" s="2" t="s">
        <v>5691</v>
      </c>
      <c r="ARV439" s="2" t="s">
        <v>5691</v>
      </c>
      <c r="ATW439" s="2" t="s">
        <v>7654</v>
      </c>
      <c r="AUD439" s="2">
        <v>443.0</v>
      </c>
      <c r="AUE439" s="2" t="s">
        <v>7655</v>
      </c>
      <c r="AUF439" s="2">
        <v>590.0</v>
      </c>
      <c r="AUZ439" s="2" t="s">
        <v>5718</v>
      </c>
      <c r="AVS439" s="2" t="s">
        <v>5707</v>
      </c>
      <c r="AVX439" s="2" t="s">
        <v>5720</v>
      </c>
      <c r="AVZ439" s="2" t="s">
        <v>6369</v>
      </c>
      <c r="AYC439" s="2" t="s">
        <v>7655</v>
      </c>
      <c r="BCZ439" s="2" t="s">
        <v>5691</v>
      </c>
      <c r="BDA439" s="2" t="s">
        <v>5691</v>
      </c>
      <c r="BFB439" s="2" t="s">
        <v>7656</v>
      </c>
      <c r="BFI439" s="2">
        <v>443.0</v>
      </c>
      <c r="BFJ439" s="2" t="s">
        <v>7657</v>
      </c>
      <c r="BFK439" s="2">
        <v>590.0</v>
      </c>
      <c r="BGE439" s="2" t="s">
        <v>5718</v>
      </c>
      <c r="BGX439" s="2" t="s">
        <v>5707</v>
      </c>
      <c r="BHC439" s="2" t="s">
        <v>5720</v>
      </c>
      <c r="BHE439" s="2" t="s">
        <v>6369</v>
      </c>
      <c r="BJH439" s="2" t="s">
        <v>7657</v>
      </c>
      <c r="BOE439" s="2">
        <v>0.0</v>
      </c>
      <c r="BOF439" s="2" t="s">
        <v>5696</v>
      </c>
      <c r="BOG439" s="2" t="s">
        <v>5697</v>
      </c>
      <c r="BOI439" s="2">
        <v>0.0</v>
      </c>
      <c r="BOR439" s="2" t="s">
        <v>6369</v>
      </c>
      <c r="BOS439" s="2" t="s">
        <v>400</v>
      </c>
      <c r="BOT439" s="2" t="s">
        <v>1078</v>
      </c>
      <c r="BOU439" s="2" t="s">
        <v>1079</v>
      </c>
      <c r="BOV439" s="2" t="s">
        <v>7658</v>
      </c>
      <c r="BOX439" s="2">
        <v>0.0</v>
      </c>
    </row>
    <row r="440" ht="14.25" customHeight="1">
      <c r="A440" s="2" t="s">
        <v>5691</v>
      </c>
      <c r="B440" s="2" t="s">
        <v>5691</v>
      </c>
      <c r="C440" s="2" t="s">
        <v>7659</v>
      </c>
      <c r="BC440" s="2" t="s">
        <v>7660</v>
      </c>
      <c r="CY440" s="2" t="s">
        <v>5707</v>
      </c>
      <c r="DJ440" s="2">
        <v>701.0</v>
      </c>
      <c r="DK440" s="2" t="s">
        <v>1083</v>
      </c>
      <c r="DL440" s="2">
        <v>526.0</v>
      </c>
      <c r="FI440" s="2" t="s">
        <v>1083</v>
      </c>
      <c r="FM440" s="2" t="s">
        <v>7661</v>
      </c>
      <c r="BOE440" s="2">
        <v>1.0</v>
      </c>
      <c r="BOF440" s="2" t="s">
        <v>5696</v>
      </c>
      <c r="BOG440" s="2" t="s">
        <v>5697</v>
      </c>
      <c r="BOI440" s="2">
        <v>2.0</v>
      </c>
      <c r="BON440" s="2">
        <v>2.0</v>
      </c>
      <c r="BOR440" s="2" t="s">
        <v>7662</v>
      </c>
      <c r="BOS440" s="2" t="s">
        <v>1081</v>
      </c>
      <c r="BOT440" s="2" t="s">
        <v>1080</v>
      </c>
      <c r="BOU440" s="2" t="s">
        <v>1082</v>
      </c>
      <c r="BOV440" s="2" t="s">
        <v>7663</v>
      </c>
      <c r="BOX440" s="2">
        <v>0.0</v>
      </c>
    </row>
    <row r="441" ht="14.25" customHeight="1">
      <c r="B441" s="2" t="s">
        <v>5727</v>
      </c>
      <c r="E441" s="2" t="s">
        <v>5734</v>
      </c>
      <c r="G441" s="2" t="s">
        <v>5735</v>
      </c>
      <c r="H441" s="2" t="s">
        <v>5956</v>
      </c>
      <c r="I441" s="2" t="s">
        <v>5718</v>
      </c>
      <c r="N441" s="2" t="s">
        <v>1086</v>
      </c>
      <c r="O441" s="2" t="s">
        <v>7664</v>
      </c>
      <c r="Q441" s="2" t="s">
        <v>5730</v>
      </c>
      <c r="R441" s="2" t="s">
        <v>5730</v>
      </c>
      <c r="S441" s="2" t="s">
        <v>5730</v>
      </c>
      <c r="T441" s="2" t="s">
        <v>7665</v>
      </c>
      <c r="AC441" s="2" t="s">
        <v>5739</v>
      </c>
      <c r="AE441" s="2" t="s">
        <v>5734</v>
      </c>
      <c r="AF441" s="2" t="s">
        <v>5739</v>
      </c>
      <c r="AM441" s="2" t="s">
        <v>5743</v>
      </c>
      <c r="AO441" s="2" t="s">
        <v>5802</v>
      </c>
      <c r="AP441" s="2" t="s">
        <v>5803</v>
      </c>
      <c r="AQ441" s="2" t="s">
        <v>5730</v>
      </c>
      <c r="AR441" s="2" t="s">
        <v>7666</v>
      </c>
      <c r="AS441" s="2" t="s">
        <v>5727</v>
      </c>
      <c r="AT441" s="2" t="s">
        <v>5727</v>
      </c>
      <c r="AU441" s="2" t="s">
        <v>7667</v>
      </c>
      <c r="AV441" s="2" t="s">
        <v>7668</v>
      </c>
      <c r="AW441" s="2" t="s">
        <v>7667</v>
      </c>
      <c r="AX441" s="2" t="s">
        <v>5807</v>
      </c>
      <c r="AY441" s="2" t="s">
        <v>5808</v>
      </c>
      <c r="BB441" s="2">
        <v>720.0</v>
      </c>
      <c r="BC441" s="2" t="s">
        <v>7667</v>
      </c>
      <c r="BK441" s="2" t="s">
        <v>7669</v>
      </c>
      <c r="BN441" s="2" t="s">
        <v>5810</v>
      </c>
      <c r="BO441" s="2" t="s">
        <v>5811</v>
      </c>
      <c r="BP441" s="2" t="s">
        <v>5807</v>
      </c>
      <c r="BQ441" s="2" t="s">
        <v>5808</v>
      </c>
      <c r="BR441" s="2" t="s">
        <v>7667</v>
      </c>
      <c r="BS441" s="2" t="s">
        <v>5718</v>
      </c>
      <c r="BT441" s="2" t="s">
        <v>5718</v>
      </c>
      <c r="BU441" s="2" t="s">
        <v>5718</v>
      </c>
      <c r="BV441" s="2" t="s">
        <v>5718</v>
      </c>
      <c r="BW441" s="2" t="s">
        <v>5718</v>
      </c>
      <c r="BX441" s="2" t="s">
        <v>5718</v>
      </c>
      <c r="BY441" s="2" t="s">
        <v>5718</v>
      </c>
      <c r="BZ441" s="2" t="s">
        <v>5718</v>
      </c>
      <c r="CA441" s="2" t="s">
        <v>5718</v>
      </c>
      <c r="CB441" s="2" t="s">
        <v>5718</v>
      </c>
      <c r="CC441" s="2" t="s">
        <v>5730</v>
      </c>
      <c r="CD441" s="2" t="s">
        <v>5718</v>
      </c>
      <c r="CE441" s="2" t="s">
        <v>5718</v>
      </c>
      <c r="CG441" s="2" t="s">
        <v>5718</v>
      </c>
      <c r="CH441" s="2" t="s">
        <v>5718</v>
      </c>
      <c r="CI441" s="2" t="s">
        <v>5718</v>
      </c>
      <c r="CJ441" s="2" t="s">
        <v>5730</v>
      </c>
      <c r="CK441" s="2" t="s">
        <v>5718</v>
      </c>
      <c r="CP441" s="2">
        <v>0.0</v>
      </c>
      <c r="CR441" s="2" t="s">
        <v>5718</v>
      </c>
      <c r="CT441" s="2">
        <v>8.0</v>
      </c>
      <c r="CU441" s="2" t="s">
        <v>708</v>
      </c>
      <c r="CZ441" s="2">
        <v>720.0</v>
      </c>
      <c r="DA441" s="2" t="s">
        <v>5812</v>
      </c>
      <c r="DB441" s="2">
        <v>1088.0</v>
      </c>
      <c r="DC441" s="2" t="s">
        <v>5720</v>
      </c>
      <c r="DD441" s="2" t="s">
        <v>5720</v>
      </c>
      <c r="DE441" s="2" t="s">
        <v>5730</v>
      </c>
      <c r="DF441" s="2" t="s">
        <v>6369</v>
      </c>
      <c r="DH441" s="2" t="s">
        <v>7668</v>
      </c>
      <c r="DM441" s="2">
        <v>11795.0</v>
      </c>
      <c r="DP441" s="2" t="s">
        <v>7670</v>
      </c>
      <c r="DQ441" s="2" t="s">
        <v>7671</v>
      </c>
      <c r="DS441" s="2">
        <v>1.726241764E9</v>
      </c>
      <c r="DT441" s="2" t="s">
        <v>5817</v>
      </c>
      <c r="DU441" s="2" t="s">
        <v>5696</v>
      </c>
      <c r="FI441" s="2" t="s">
        <v>7672</v>
      </c>
      <c r="FJ441" s="2" t="s">
        <v>7672</v>
      </c>
      <c r="FM441" s="2" t="s">
        <v>7668</v>
      </c>
      <c r="FN441" s="2" t="s">
        <v>7667</v>
      </c>
      <c r="FR441" s="2" t="s">
        <v>5819</v>
      </c>
      <c r="JK441" s="2" t="s">
        <v>5749</v>
      </c>
      <c r="JL441" s="2" t="s">
        <v>5750</v>
      </c>
      <c r="JM441" s="2" t="s">
        <v>5751</v>
      </c>
      <c r="JN441" s="2" t="s">
        <v>7667</v>
      </c>
      <c r="JO441" s="2" t="s">
        <v>5718</v>
      </c>
      <c r="JP441" s="2">
        <v>0.0</v>
      </c>
      <c r="JQ441" s="2">
        <v>0.0</v>
      </c>
      <c r="JR441" s="2">
        <v>0.0</v>
      </c>
      <c r="JS441" s="2">
        <v>0.0</v>
      </c>
      <c r="JT441" s="2">
        <v>0.0</v>
      </c>
      <c r="JU441" s="2" t="s">
        <v>5752</v>
      </c>
      <c r="JV441" s="2" t="s">
        <v>5753</v>
      </c>
      <c r="JW441" s="2" t="s">
        <v>5754</v>
      </c>
      <c r="JX441" s="2" t="s">
        <v>5755</v>
      </c>
      <c r="JY441" s="2" t="s">
        <v>5756</v>
      </c>
      <c r="JZ441" s="2" t="s">
        <v>5754</v>
      </c>
      <c r="KB441" s="2" t="s">
        <v>5718</v>
      </c>
      <c r="KC441" s="2" t="s">
        <v>5967</v>
      </c>
      <c r="KD441" s="2" t="s">
        <v>5758</v>
      </c>
      <c r="KE441" s="2">
        <v>1088.0</v>
      </c>
      <c r="BOE441" s="2">
        <v>0.0</v>
      </c>
      <c r="BOF441" s="2" t="s">
        <v>5696</v>
      </c>
      <c r="BOG441" s="2" t="s">
        <v>5697</v>
      </c>
      <c r="BOH441" s="2" t="s">
        <v>5730</v>
      </c>
      <c r="BOI441" s="2">
        <v>0.0</v>
      </c>
      <c r="BOR441" s="2" t="s">
        <v>6369</v>
      </c>
      <c r="BOS441" s="2" t="s">
        <v>400</v>
      </c>
      <c r="BOT441" s="2" t="s">
        <v>1085</v>
      </c>
      <c r="BOU441" s="2" t="s">
        <v>1067</v>
      </c>
      <c r="BOV441" s="2" t="s">
        <v>7673</v>
      </c>
      <c r="BOX441" s="2">
        <v>0.0</v>
      </c>
    </row>
    <row r="442" ht="14.25" customHeight="1">
      <c r="A442" s="2" t="s">
        <v>5691</v>
      </c>
      <c r="B442" s="2" t="s">
        <v>5691</v>
      </c>
      <c r="C442" s="2" t="s">
        <v>7674</v>
      </c>
      <c r="BC442" s="2" t="s">
        <v>7675</v>
      </c>
      <c r="CY442" s="2" t="s">
        <v>5707</v>
      </c>
      <c r="DJ442" s="2">
        <v>701.0</v>
      </c>
      <c r="DK442" s="2" t="s">
        <v>1089</v>
      </c>
      <c r="DL442" s="2">
        <v>526.0</v>
      </c>
      <c r="FI442" s="2" t="s">
        <v>1089</v>
      </c>
      <c r="FM442" s="2" t="s">
        <v>7676</v>
      </c>
      <c r="BOE442" s="2">
        <v>0.0</v>
      </c>
      <c r="BOF442" s="2" t="s">
        <v>5696</v>
      </c>
      <c r="BOG442" s="2" t="s">
        <v>5697</v>
      </c>
      <c r="BOI442" s="2">
        <v>2.0</v>
      </c>
      <c r="BOJ442" s="2" t="s">
        <v>6763</v>
      </c>
      <c r="BON442" s="2">
        <v>2.0</v>
      </c>
      <c r="BOR442" s="2" t="s">
        <v>7607</v>
      </c>
      <c r="BOS442" s="2" t="s">
        <v>1058</v>
      </c>
      <c r="BOT442" s="2" t="s">
        <v>1087</v>
      </c>
      <c r="BOU442" s="2" t="s">
        <v>1088</v>
      </c>
      <c r="BOV442" s="2" t="s">
        <v>7677</v>
      </c>
      <c r="BOX442" s="2">
        <v>0.0</v>
      </c>
    </row>
    <row r="443" ht="14.25" customHeight="1">
      <c r="BOE443" s="2">
        <v>0.0</v>
      </c>
      <c r="BOF443" s="2" t="s">
        <v>5696</v>
      </c>
      <c r="BOG443" s="2" t="s">
        <v>5697</v>
      </c>
      <c r="BOI443" s="2">
        <v>1.0</v>
      </c>
      <c r="BOJ443" s="2" t="s">
        <v>7678</v>
      </c>
      <c r="BON443" s="2">
        <v>1.0</v>
      </c>
      <c r="BOR443" s="2" t="s">
        <v>7679</v>
      </c>
      <c r="BOS443" s="2" t="s">
        <v>1092</v>
      </c>
      <c r="BOT443" s="2" t="s">
        <v>1091</v>
      </c>
      <c r="BOU443" s="2" t="s">
        <v>1093</v>
      </c>
      <c r="BOV443" s="2" t="s">
        <v>7680</v>
      </c>
      <c r="BOX443" s="2">
        <v>0.0</v>
      </c>
    </row>
    <row r="444" ht="14.25" customHeight="1">
      <c r="A444" s="2" t="s">
        <v>5691</v>
      </c>
      <c r="B444" s="2" t="s">
        <v>5691</v>
      </c>
      <c r="C444" s="2" t="s">
        <v>6047</v>
      </c>
      <c r="BC444" s="2" t="s">
        <v>7681</v>
      </c>
      <c r="CY444" s="2" t="s">
        <v>5707</v>
      </c>
      <c r="DJ444" s="2">
        <v>1140.0</v>
      </c>
      <c r="DK444" s="2" t="s">
        <v>1175</v>
      </c>
      <c r="DL444" s="2">
        <v>526.0</v>
      </c>
      <c r="FI444" s="2" t="s">
        <v>1175</v>
      </c>
      <c r="FM444" s="2" t="s">
        <v>7682</v>
      </c>
      <c r="BOE444" s="2">
        <v>14.0</v>
      </c>
      <c r="BOF444" s="2" t="s">
        <v>5696</v>
      </c>
      <c r="BOG444" s="2" t="s">
        <v>5697</v>
      </c>
      <c r="BOI444" s="2">
        <v>1.0</v>
      </c>
      <c r="BOL444" s="2">
        <v>1.0</v>
      </c>
      <c r="BOR444" s="2" t="s">
        <v>7683</v>
      </c>
      <c r="BOS444" s="2" t="s">
        <v>1107</v>
      </c>
      <c r="BOT444" s="2" t="s">
        <v>1173</v>
      </c>
      <c r="BOU444" s="2" t="s">
        <v>1174</v>
      </c>
      <c r="BOV444" s="2" t="s">
        <v>7684</v>
      </c>
      <c r="BOX444" s="2">
        <v>0.0</v>
      </c>
    </row>
    <row r="445" ht="14.25" customHeight="1">
      <c r="B445" s="2" t="s">
        <v>6180</v>
      </c>
      <c r="BC445" s="2" t="s">
        <v>7685</v>
      </c>
      <c r="BJ445" s="2">
        <v>215.0</v>
      </c>
      <c r="BK445" s="2" t="s">
        <v>7686</v>
      </c>
      <c r="BL445" s="2">
        <v>139.0</v>
      </c>
      <c r="FI445" s="2" t="s">
        <v>7686</v>
      </c>
      <c r="BOE445" s="2">
        <v>0.0</v>
      </c>
      <c r="BOF445" s="2" t="s">
        <v>5696</v>
      </c>
      <c r="BOG445" s="2" t="s">
        <v>5697</v>
      </c>
      <c r="BOI445" s="2">
        <v>1.0</v>
      </c>
      <c r="BOJ445" s="2" t="s">
        <v>1097</v>
      </c>
      <c r="BON445" s="2">
        <v>1.0</v>
      </c>
      <c r="BOR445" s="2" t="s">
        <v>7687</v>
      </c>
      <c r="BOS445" s="2" t="s">
        <v>1095</v>
      </c>
      <c r="BOT445" s="2" t="s">
        <v>1094</v>
      </c>
      <c r="BOU445" s="2" t="s">
        <v>1097</v>
      </c>
      <c r="BOV445" s="2" t="s">
        <v>7688</v>
      </c>
      <c r="BOW445" s="2" t="s">
        <v>1096</v>
      </c>
      <c r="BOX445" s="2">
        <v>0.0</v>
      </c>
    </row>
    <row r="446" ht="14.25" customHeight="1">
      <c r="A446" s="2" t="s">
        <v>5691</v>
      </c>
      <c r="B446" s="2" t="s">
        <v>5691</v>
      </c>
      <c r="C446" s="2" t="s">
        <v>6047</v>
      </c>
      <c r="BC446" s="2" t="s">
        <v>7689</v>
      </c>
      <c r="CY446" s="2" t="s">
        <v>5707</v>
      </c>
      <c r="DJ446" s="2">
        <v>540.0</v>
      </c>
      <c r="DK446" s="2" t="s">
        <v>1101</v>
      </c>
      <c r="DL446" s="2">
        <v>960.0</v>
      </c>
      <c r="FI446" s="2" t="s">
        <v>1101</v>
      </c>
      <c r="FM446" s="2" t="s">
        <v>7690</v>
      </c>
      <c r="BOE446" s="2">
        <v>0.0</v>
      </c>
      <c r="BOF446" s="2" t="s">
        <v>5696</v>
      </c>
      <c r="BOG446" s="2" t="s">
        <v>5697</v>
      </c>
      <c r="BOI446" s="2">
        <v>0.0</v>
      </c>
      <c r="BOR446" s="2" t="s">
        <v>7687</v>
      </c>
      <c r="BOS446" s="2" t="s">
        <v>1095</v>
      </c>
      <c r="BOT446" s="2" t="s">
        <v>1099</v>
      </c>
      <c r="BOU446" s="2" t="s">
        <v>1100</v>
      </c>
      <c r="BOV446" s="2" t="s">
        <v>7691</v>
      </c>
      <c r="BOX446" s="2">
        <v>0.0</v>
      </c>
    </row>
    <row r="447" ht="14.25" customHeight="1">
      <c r="BOE447" s="2">
        <v>0.0</v>
      </c>
      <c r="BOF447" s="2" t="s">
        <v>5696</v>
      </c>
      <c r="BOG447" s="2" t="s">
        <v>5697</v>
      </c>
      <c r="BOI447" s="2">
        <v>3.0</v>
      </c>
      <c r="BOJ447" s="2" t="s">
        <v>7612</v>
      </c>
      <c r="BON447" s="2">
        <v>3.0</v>
      </c>
      <c r="BOR447" s="2" t="s">
        <v>7692</v>
      </c>
      <c r="BOS447" s="2" t="s">
        <v>1104</v>
      </c>
      <c r="BOT447" s="2" t="s">
        <v>1103</v>
      </c>
      <c r="BOU447" s="2" t="s">
        <v>1105</v>
      </c>
      <c r="BOV447" s="2" t="s">
        <v>7693</v>
      </c>
      <c r="BOX447" s="2">
        <v>0.0</v>
      </c>
    </row>
    <row r="448" ht="14.25" customHeight="1">
      <c r="A448" s="2" t="s">
        <v>5691</v>
      </c>
      <c r="B448" s="2" t="s">
        <v>5691</v>
      </c>
      <c r="C448" s="2" t="s">
        <v>7694</v>
      </c>
      <c r="BC448" s="2" t="s">
        <v>7695</v>
      </c>
      <c r="CY448" s="2" t="s">
        <v>5707</v>
      </c>
      <c r="DJ448" s="2">
        <v>526.0</v>
      </c>
      <c r="DK448" s="2" t="s">
        <v>1109</v>
      </c>
      <c r="DL448" s="2">
        <v>526.0</v>
      </c>
      <c r="FI448" s="2" t="s">
        <v>1109</v>
      </c>
      <c r="FM448" s="2" t="s">
        <v>7696</v>
      </c>
      <c r="BOE448" s="2">
        <v>3.0</v>
      </c>
      <c r="BOF448" s="2" t="s">
        <v>5696</v>
      </c>
      <c r="BOG448" s="2" t="s">
        <v>5697</v>
      </c>
      <c r="BOI448" s="2">
        <v>1.0</v>
      </c>
      <c r="BOL448" s="2">
        <v>1.0</v>
      </c>
      <c r="BOR448" s="2" t="s">
        <v>7683</v>
      </c>
      <c r="BOS448" s="2" t="s">
        <v>1107</v>
      </c>
      <c r="BOT448" s="2" t="s">
        <v>1106</v>
      </c>
      <c r="BOU448" s="2" t="s">
        <v>1108</v>
      </c>
      <c r="BOV448" s="2" t="s">
        <v>7697</v>
      </c>
      <c r="BOX448" s="2">
        <v>0.0</v>
      </c>
    </row>
    <row r="449" ht="14.25" customHeight="1">
      <c r="A449" s="2" t="s">
        <v>5691</v>
      </c>
      <c r="B449" s="2" t="s">
        <v>5691</v>
      </c>
      <c r="C449" s="2" t="s">
        <v>7698</v>
      </c>
      <c r="BC449" s="2" t="s">
        <v>7699</v>
      </c>
      <c r="CY449" s="2" t="s">
        <v>5707</v>
      </c>
      <c r="DJ449" s="2">
        <v>590.0</v>
      </c>
      <c r="DK449" s="2" t="s">
        <v>1127</v>
      </c>
      <c r="DL449" s="2">
        <v>515.0</v>
      </c>
      <c r="FI449" s="2" t="s">
        <v>1127</v>
      </c>
      <c r="FM449" s="2" t="s">
        <v>7700</v>
      </c>
      <c r="BOE449" s="2">
        <v>0.0</v>
      </c>
      <c r="BOF449" s="2" t="s">
        <v>5696</v>
      </c>
      <c r="BOG449" s="2" t="s">
        <v>5697</v>
      </c>
      <c r="BOI449" s="2">
        <v>0.0</v>
      </c>
      <c r="BOR449" s="2" t="s">
        <v>6943</v>
      </c>
      <c r="BOS449" s="2" t="s">
        <v>803</v>
      </c>
      <c r="BOT449" s="2" t="s">
        <v>1126</v>
      </c>
      <c r="BOU449" s="2" t="s">
        <v>804</v>
      </c>
      <c r="BOV449" s="2" t="s">
        <v>7701</v>
      </c>
      <c r="BOX449" s="2">
        <v>0.0</v>
      </c>
    </row>
    <row r="450" ht="14.25" customHeight="1">
      <c r="BOE450" s="2">
        <v>1.0</v>
      </c>
      <c r="BOF450" s="2" t="s">
        <v>5696</v>
      </c>
      <c r="BOG450" s="2" t="s">
        <v>5697</v>
      </c>
      <c r="BOI450" s="2">
        <v>1.0</v>
      </c>
      <c r="BOK450" s="2">
        <v>1.0</v>
      </c>
      <c r="BOR450" s="2" t="s">
        <v>7702</v>
      </c>
      <c r="BOS450" s="2" t="s">
        <v>1134</v>
      </c>
      <c r="BOT450" s="2" t="s">
        <v>1133</v>
      </c>
      <c r="BOU450" s="2" t="s">
        <v>1135</v>
      </c>
      <c r="BOV450" s="2" t="s">
        <v>7703</v>
      </c>
      <c r="BOX450" s="2">
        <v>0.0</v>
      </c>
    </row>
    <row r="451" ht="14.25" customHeight="1">
      <c r="CV451" s="2" t="s">
        <v>7704</v>
      </c>
      <c r="FM451" s="2" t="s">
        <v>7705</v>
      </c>
      <c r="KF451" s="2" t="s">
        <v>5691</v>
      </c>
      <c r="KG451" s="2" t="s">
        <v>5691</v>
      </c>
      <c r="MH451" s="2" t="s">
        <v>7706</v>
      </c>
      <c r="MO451" s="2">
        <v>553.0</v>
      </c>
      <c r="MP451" s="2" t="s">
        <v>7707</v>
      </c>
      <c r="MQ451" s="2">
        <v>590.0</v>
      </c>
      <c r="NK451" s="2" t="s">
        <v>5718</v>
      </c>
      <c r="OD451" s="2" t="s">
        <v>5707</v>
      </c>
      <c r="OI451" s="2" t="s">
        <v>5720</v>
      </c>
      <c r="OK451" s="2" t="s">
        <v>7708</v>
      </c>
      <c r="QN451" s="2" t="s">
        <v>7707</v>
      </c>
      <c r="VK451" s="2" t="s">
        <v>5691</v>
      </c>
      <c r="VL451" s="2" t="s">
        <v>5691</v>
      </c>
      <c r="XM451" s="2" t="s">
        <v>7709</v>
      </c>
      <c r="XT451" s="2">
        <v>590.0</v>
      </c>
      <c r="XU451" s="2" t="s">
        <v>7710</v>
      </c>
      <c r="XV451" s="2">
        <v>590.0</v>
      </c>
      <c r="YP451" s="2" t="s">
        <v>5718</v>
      </c>
      <c r="ZI451" s="2" t="s">
        <v>5707</v>
      </c>
      <c r="ZN451" s="2" t="s">
        <v>5720</v>
      </c>
      <c r="ZP451" s="2" t="s">
        <v>7708</v>
      </c>
      <c r="ABS451" s="2" t="s">
        <v>7710</v>
      </c>
      <c r="AGP451" s="2" t="s">
        <v>5691</v>
      </c>
      <c r="AGQ451" s="2" t="s">
        <v>5691</v>
      </c>
      <c r="AIR451" s="2" t="s">
        <v>7711</v>
      </c>
      <c r="AIY451" s="2">
        <v>561.0</v>
      </c>
      <c r="AIZ451" s="2" t="s">
        <v>7712</v>
      </c>
      <c r="AJA451" s="2">
        <v>590.0</v>
      </c>
      <c r="AJU451" s="2" t="s">
        <v>5718</v>
      </c>
      <c r="AKN451" s="2" t="s">
        <v>5707</v>
      </c>
      <c r="AKS451" s="2" t="s">
        <v>5720</v>
      </c>
      <c r="AKU451" s="2" t="s">
        <v>7708</v>
      </c>
      <c r="AMX451" s="2" t="s">
        <v>7712</v>
      </c>
      <c r="ARU451" s="2" t="s">
        <v>5691</v>
      </c>
      <c r="ARV451" s="2" t="s">
        <v>5691</v>
      </c>
      <c r="ATW451" s="2" t="s">
        <v>7713</v>
      </c>
      <c r="AUD451" s="2">
        <v>565.0</v>
      </c>
      <c r="AUE451" s="2" t="s">
        <v>7714</v>
      </c>
      <c r="AUF451" s="2">
        <v>588.0</v>
      </c>
      <c r="AUZ451" s="2" t="s">
        <v>5718</v>
      </c>
      <c r="AVS451" s="2" t="s">
        <v>5707</v>
      </c>
      <c r="AVX451" s="2" t="s">
        <v>5720</v>
      </c>
      <c r="AVZ451" s="2" t="s">
        <v>7708</v>
      </c>
      <c r="AYC451" s="2" t="s">
        <v>7714</v>
      </c>
      <c r="BCZ451" s="2" t="s">
        <v>5691</v>
      </c>
      <c r="BDA451" s="2" t="s">
        <v>5691</v>
      </c>
      <c r="BFB451" s="2" t="s">
        <v>7715</v>
      </c>
      <c r="BFI451" s="2">
        <v>564.0</v>
      </c>
      <c r="BFJ451" s="2" t="s">
        <v>7716</v>
      </c>
      <c r="BFK451" s="2">
        <v>590.0</v>
      </c>
      <c r="BGE451" s="2" t="s">
        <v>5718</v>
      </c>
      <c r="BGX451" s="2" t="s">
        <v>5707</v>
      </c>
      <c r="BHC451" s="2" t="s">
        <v>5720</v>
      </c>
      <c r="BHE451" s="2" t="s">
        <v>7708</v>
      </c>
      <c r="BJH451" s="2" t="s">
        <v>7716</v>
      </c>
      <c r="BOE451" s="2">
        <v>0.0</v>
      </c>
      <c r="BOF451" s="2" t="s">
        <v>5696</v>
      </c>
      <c r="BOG451" s="2" t="s">
        <v>5697</v>
      </c>
      <c r="BOI451" s="2">
        <v>0.0</v>
      </c>
      <c r="BOR451" s="2" t="s">
        <v>7708</v>
      </c>
      <c r="BOS451" s="2" t="s">
        <v>1111</v>
      </c>
      <c r="BOT451" s="2" t="s">
        <v>1110</v>
      </c>
      <c r="BOU451" s="2" t="s">
        <v>1112</v>
      </c>
      <c r="BOV451" s="2" t="s">
        <v>7717</v>
      </c>
      <c r="BOX451" s="2">
        <v>0.0</v>
      </c>
    </row>
    <row r="452" ht="14.25" customHeight="1">
      <c r="A452" s="2" t="s">
        <v>5691</v>
      </c>
      <c r="B452" s="2" t="s">
        <v>5691</v>
      </c>
      <c r="C452" s="2" t="s">
        <v>7718</v>
      </c>
      <c r="BC452" s="2" t="s">
        <v>7719</v>
      </c>
      <c r="CY452" s="2" t="s">
        <v>5707</v>
      </c>
      <c r="DJ452" s="2">
        <v>701.0</v>
      </c>
      <c r="DK452" s="2" t="s">
        <v>1117</v>
      </c>
      <c r="DL452" s="2">
        <v>526.0</v>
      </c>
      <c r="FI452" s="2" t="s">
        <v>1117</v>
      </c>
      <c r="FM452" s="2" t="s">
        <v>7720</v>
      </c>
      <c r="BOE452" s="2">
        <v>0.0</v>
      </c>
      <c r="BOF452" s="2" t="s">
        <v>5696</v>
      </c>
      <c r="BOG452" s="2" t="s">
        <v>5697</v>
      </c>
      <c r="BOI452" s="2">
        <v>0.0</v>
      </c>
      <c r="BOR452" s="2" t="s">
        <v>7721</v>
      </c>
      <c r="BOS452" s="2" t="s">
        <v>1115</v>
      </c>
      <c r="BOT452" s="2" t="s">
        <v>1114</v>
      </c>
      <c r="BOU452" s="2" t="s">
        <v>1116</v>
      </c>
      <c r="BOV452" s="2" t="s">
        <v>7722</v>
      </c>
      <c r="BOX452" s="2">
        <v>0.0</v>
      </c>
    </row>
    <row r="453" ht="14.25" customHeight="1">
      <c r="BOE453" s="2">
        <v>15.0</v>
      </c>
      <c r="BOF453" s="2" t="s">
        <v>5696</v>
      </c>
      <c r="BOG453" s="2" t="s">
        <v>5697</v>
      </c>
      <c r="BOI453" s="2">
        <v>1.0</v>
      </c>
      <c r="BON453" s="2">
        <v>1.0</v>
      </c>
      <c r="BOR453" s="2" t="s">
        <v>7723</v>
      </c>
      <c r="BOS453" s="2" t="s">
        <v>1120</v>
      </c>
      <c r="BOT453" s="2" t="s">
        <v>1119</v>
      </c>
      <c r="BOU453" s="2" t="s">
        <v>1121</v>
      </c>
      <c r="BOV453" s="2" t="s">
        <v>7724</v>
      </c>
      <c r="BOX453" s="2">
        <v>0.0</v>
      </c>
    </row>
    <row r="454" ht="14.25" customHeight="1">
      <c r="CV454" s="2" t="s">
        <v>7725</v>
      </c>
      <c r="FM454" s="2" t="s">
        <v>7726</v>
      </c>
      <c r="KF454" s="2" t="s">
        <v>5691</v>
      </c>
      <c r="KG454" s="2" t="s">
        <v>5691</v>
      </c>
      <c r="MH454" s="2" t="s">
        <v>7727</v>
      </c>
      <c r="MO454" s="2">
        <v>443.0</v>
      </c>
      <c r="MP454" s="2" t="s">
        <v>7728</v>
      </c>
      <c r="MQ454" s="2">
        <v>590.0</v>
      </c>
      <c r="NK454" s="2" t="s">
        <v>5718</v>
      </c>
      <c r="OD454" s="2" t="s">
        <v>5707</v>
      </c>
      <c r="OI454" s="2" t="s">
        <v>6521</v>
      </c>
      <c r="OK454" s="2" t="s">
        <v>7729</v>
      </c>
      <c r="QN454" s="2" t="s">
        <v>7728</v>
      </c>
      <c r="VK454" s="2" t="s">
        <v>5691</v>
      </c>
      <c r="VL454" s="2" t="s">
        <v>5691</v>
      </c>
      <c r="XM454" s="2" t="s">
        <v>7730</v>
      </c>
      <c r="XT454" s="2">
        <v>590.0</v>
      </c>
      <c r="XU454" s="2" t="s">
        <v>7731</v>
      </c>
      <c r="XV454" s="2">
        <v>443.0</v>
      </c>
      <c r="YP454" s="2" t="s">
        <v>5718</v>
      </c>
      <c r="ZI454" s="2" t="s">
        <v>5707</v>
      </c>
      <c r="ZN454" s="2" t="s">
        <v>6521</v>
      </c>
      <c r="ZP454" s="2" t="s">
        <v>7729</v>
      </c>
      <c r="ABS454" s="2" t="s">
        <v>7731</v>
      </c>
      <c r="AGP454" s="2" t="s">
        <v>5691</v>
      </c>
      <c r="AGQ454" s="2" t="s">
        <v>5691</v>
      </c>
      <c r="AIR454" s="2" t="s">
        <v>7732</v>
      </c>
      <c r="AIY454" s="2">
        <v>590.0</v>
      </c>
      <c r="AIZ454" s="2" t="s">
        <v>7733</v>
      </c>
      <c r="AJA454" s="2">
        <v>443.0</v>
      </c>
      <c r="AJU454" s="2" t="s">
        <v>5718</v>
      </c>
      <c r="AKN454" s="2" t="s">
        <v>5707</v>
      </c>
      <c r="AKS454" s="2" t="s">
        <v>6521</v>
      </c>
      <c r="AKU454" s="2" t="s">
        <v>7729</v>
      </c>
      <c r="AMX454" s="2" t="s">
        <v>7733</v>
      </c>
      <c r="ARU454" s="2" t="s">
        <v>5691</v>
      </c>
      <c r="ARV454" s="2" t="s">
        <v>5691</v>
      </c>
      <c r="ATW454" s="2" t="s">
        <v>7734</v>
      </c>
      <c r="AUD454" s="2">
        <v>590.0</v>
      </c>
      <c r="AUE454" s="2" t="s">
        <v>7735</v>
      </c>
      <c r="AUF454" s="2">
        <v>443.0</v>
      </c>
      <c r="AUZ454" s="2" t="s">
        <v>5718</v>
      </c>
      <c r="AVS454" s="2" t="s">
        <v>5707</v>
      </c>
      <c r="AVX454" s="2" t="s">
        <v>6521</v>
      </c>
      <c r="AVZ454" s="2" t="s">
        <v>7729</v>
      </c>
      <c r="AYC454" s="2" t="s">
        <v>7735</v>
      </c>
      <c r="BCZ454" s="2" t="s">
        <v>5691</v>
      </c>
      <c r="BDA454" s="2" t="s">
        <v>5691</v>
      </c>
      <c r="BFB454" s="2" t="s">
        <v>7736</v>
      </c>
      <c r="BFI454" s="2">
        <v>443.0</v>
      </c>
      <c r="BFJ454" s="2" t="s">
        <v>7737</v>
      </c>
      <c r="BFK454" s="2">
        <v>590.0</v>
      </c>
      <c r="BGE454" s="2" t="s">
        <v>5718</v>
      </c>
      <c r="BGX454" s="2" t="s">
        <v>5707</v>
      </c>
      <c r="BHC454" s="2" t="s">
        <v>6521</v>
      </c>
      <c r="BHE454" s="2" t="s">
        <v>7729</v>
      </c>
      <c r="BJH454" s="2" t="s">
        <v>7737</v>
      </c>
      <c r="BOE454" s="2">
        <v>8.0</v>
      </c>
      <c r="BOF454" s="2" t="s">
        <v>5696</v>
      </c>
      <c r="BOG454" s="2" t="s">
        <v>5697</v>
      </c>
      <c r="BOI454" s="2">
        <v>1.0</v>
      </c>
      <c r="BON454" s="2">
        <v>1.0</v>
      </c>
      <c r="BOR454" s="2" t="s">
        <v>7729</v>
      </c>
      <c r="BOS454" s="2" t="s">
        <v>138</v>
      </c>
      <c r="BOT454" s="2" t="s">
        <v>1140</v>
      </c>
      <c r="BOU454" s="2" t="s">
        <v>1141</v>
      </c>
      <c r="BOV454" s="2" t="s">
        <v>7738</v>
      </c>
      <c r="BOX454" s="2">
        <v>0.0</v>
      </c>
    </row>
    <row r="455" ht="14.25" customHeight="1">
      <c r="BOE455" s="2">
        <v>0.0</v>
      </c>
      <c r="BOF455" s="2" t="s">
        <v>5696</v>
      </c>
      <c r="BOG455" s="2" t="s">
        <v>5697</v>
      </c>
      <c r="BOI455" s="2">
        <v>0.0</v>
      </c>
      <c r="BOJ455" s="2" t="s">
        <v>7739</v>
      </c>
      <c r="BOR455" s="2" t="s">
        <v>7740</v>
      </c>
      <c r="BOS455" s="2" t="s">
        <v>138</v>
      </c>
      <c r="BOT455" s="2" t="s">
        <v>1123</v>
      </c>
      <c r="BOU455" s="2" t="s">
        <v>1124</v>
      </c>
      <c r="BOV455" s="2" t="s">
        <v>7741</v>
      </c>
      <c r="BOX455" s="2">
        <v>0.0</v>
      </c>
    </row>
    <row r="456" ht="14.25" customHeight="1">
      <c r="CV456" s="2" t="s">
        <v>7742</v>
      </c>
      <c r="FM456" s="2" t="s">
        <v>7743</v>
      </c>
      <c r="KF456" s="2" t="s">
        <v>5691</v>
      </c>
      <c r="KG456" s="2" t="s">
        <v>5691</v>
      </c>
      <c r="MH456" s="2" t="s">
        <v>7744</v>
      </c>
      <c r="MO456" s="2">
        <v>583.0</v>
      </c>
      <c r="MP456" s="2" t="s">
        <v>7745</v>
      </c>
      <c r="MQ456" s="2">
        <v>590.0</v>
      </c>
      <c r="NK456" s="2" t="s">
        <v>5718</v>
      </c>
      <c r="OD456" s="2" t="s">
        <v>5707</v>
      </c>
      <c r="OI456" s="2" t="s">
        <v>5720</v>
      </c>
      <c r="OK456" s="2" t="s">
        <v>6943</v>
      </c>
      <c r="QN456" s="2" t="s">
        <v>7745</v>
      </c>
      <c r="VK456" s="2" t="s">
        <v>5691</v>
      </c>
      <c r="VL456" s="2" t="s">
        <v>5691</v>
      </c>
      <c r="XM456" s="2" t="s">
        <v>7746</v>
      </c>
      <c r="XT456" s="2">
        <v>580.0</v>
      </c>
      <c r="XU456" s="2" t="s">
        <v>7747</v>
      </c>
      <c r="XV456" s="2">
        <v>590.0</v>
      </c>
      <c r="YP456" s="2" t="s">
        <v>5718</v>
      </c>
      <c r="ZI456" s="2" t="s">
        <v>5707</v>
      </c>
      <c r="ZN456" s="2" t="s">
        <v>5720</v>
      </c>
      <c r="ZP456" s="2" t="s">
        <v>6943</v>
      </c>
      <c r="ABS456" s="2" t="s">
        <v>7747</v>
      </c>
      <c r="AGP456" s="2" t="s">
        <v>5691</v>
      </c>
      <c r="AGQ456" s="2" t="s">
        <v>5691</v>
      </c>
      <c r="AIR456" s="2" t="s">
        <v>7748</v>
      </c>
      <c r="AIY456" s="2">
        <v>584.0</v>
      </c>
      <c r="AIZ456" s="2" t="s">
        <v>7749</v>
      </c>
      <c r="AJA456" s="2">
        <v>552.0</v>
      </c>
      <c r="AJU456" s="2" t="s">
        <v>5718</v>
      </c>
      <c r="AKN456" s="2" t="s">
        <v>5707</v>
      </c>
      <c r="AKS456" s="2" t="s">
        <v>5720</v>
      </c>
      <c r="AKU456" s="2" t="s">
        <v>6943</v>
      </c>
      <c r="AMX456" s="2" t="s">
        <v>7749</v>
      </c>
      <c r="ARU456" s="2" t="s">
        <v>5691</v>
      </c>
      <c r="ARV456" s="2" t="s">
        <v>5691</v>
      </c>
      <c r="ATW456" s="2" t="s">
        <v>7750</v>
      </c>
      <c r="AUD456" s="2">
        <v>576.0</v>
      </c>
      <c r="AUE456" s="2" t="s">
        <v>7751</v>
      </c>
      <c r="AUF456" s="2">
        <v>590.0</v>
      </c>
      <c r="AUZ456" s="2" t="s">
        <v>5718</v>
      </c>
      <c r="AVS456" s="2" t="s">
        <v>5707</v>
      </c>
      <c r="AVX456" s="2" t="s">
        <v>5720</v>
      </c>
      <c r="AVZ456" s="2" t="s">
        <v>6943</v>
      </c>
      <c r="AYC456" s="2" t="s">
        <v>7751</v>
      </c>
      <c r="BCZ456" s="2" t="s">
        <v>5691</v>
      </c>
      <c r="BDA456" s="2" t="s">
        <v>5691</v>
      </c>
      <c r="BFB456" s="2" t="s">
        <v>7752</v>
      </c>
      <c r="BFI456" s="2">
        <v>576.0</v>
      </c>
      <c r="BFJ456" s="2" t="s">
        <v>7753</v>
      </c>
      <c r="BFK456" s="2">
        <v>590.0</v>
      </c>
      <c r="BGE456" s="2" t="s">
        <v>5718</v>
      </c>
      <c r="BGX456" s="2" t="s">
        <v>5707</v>
      </c>
      <c r="BHC456" s="2" t="s">
        <v>5720</v>
      </c>
      <c r="BHE456" s="2" t="s">
        <v>6943</v>
      </c>
      <c r="BJH456" s="2" t="s">
        <v>7753</v>
      </c>
      <c r="BOE456" s="2">
        <v>0.0</v>
      </c>
      <c r="BOF456" s="2" t="s">
        <v>5696</v>
      </c>
      <c r="BOG456" s="2" t="s">
        <v>5697</v>
      </c>
      <c r="BOI456" s="2">
        <v>0.0</v>
      </c>
      <c r="BOR456" s="2" t="s">
        <v>6943</v>
      </c>
      <c r="BOS456" s="2" t="s">
        <v>803</v>
      </c>
      <c r="BOT456" s="2" t="s">
        <v>1125</v>
      </c>
      <c r="BOU456" s="2" t="s">
        <v>804</v>
      </c>
      <c r="BOV456" s="2" t="s">
        <v>7754</v>
      </c>
      <c r="BOX456" s="2">
        <v>0.0</v>
      </c>
    </row>
    <row r="457" ht="14.25" customHeight="1">
      <c r="BOE457" s="2">
        <v>1.0</v>
      </c>
      <c r="BOF457" s="2" t="s">
        <v>5696</v>
      </c>
      <c r="BOG457" s="2" t="s">
        <v>5697</v>
      </c>
      <c r="BOI457" s="2">
        <v>0.0</v>
      </c>
      <c r="BOR457" s="2" t="s">
        <v>7755</v>
      </c>
      <c r="BOS457" s="2" t="s">
        <v>1145</v>
      </c>
      <c r="BOT457" s="2" t="s">
        <v>1144</v>
      </c>
      <c r="BOU457" s="2" t="s">
        <v>1146</v>
      </c>
      <c r="BOV457" s="2" t="s">
        <v>7756</v>
      </c>
      <c r="BOX457" s="2">
        <v>0.0</v>
      </c>
    </row>
    <row r="458" ht="14.25" customHeight="1">
      <c r="CV458" s="2" t="s">
        <v>7757</v>
      </c>
      <c r="FM458" s="2" t="s">
        <v>7758</v>
      </c>
      <c r="KF458" s="2" t="s">
        <v>5691</v>
      </c>
      <c r="KG458" s="2" t="s">
        <v>5691</v>
      </c>
      <c r="MH458" s="2" t="s">
        <v>7759</v>
      </c>
      <c r="MO458" s="2">
        <v>443.0</v>
      </c>
      <c r="MP458" s="2" t="s">
        <v>7760</v>
      </c>
      <c r="MQ458" s="2">
        <v>590.0</v>
      </c>
      <c r="NK458" s="2" t="s">
        <v>5718</v>
      </c>
      <c r="OD458" s="2" t="s">
        <v>5707</v>
      </c>
      <c r="OI458" s="2" t="s">
        <v>5720</v>
      </c>
      <c r="OK458" s="2" t="s">
        <v>7761</v>
      </c>
      <c r="QN458" s="2" t="s">
        <v>7760</v>
      </c>
      <c r="VK458" s="2" t="s">
        <v>5691</v>
      </c>
      <c r="VL458" s="2" t="s">
        <v>5691</v>
      </c>
      <c r="XM458" s="2" t="s">
        <v>7762</v>
      </c>
      <c r="XT458" s="2">
        <v>443.0</v>
      </c>
      <c r="XU458" s="2" t="s">
        <v>7763</v>
      </c>
      <c r="XV458" s="2">
        <v>590.0</v>
      </c>
      <c r="YP458" s="2" t="s">
        <v>5718</v>
      </c>
      <c r="ZI458" s="2" t="s">
        <v>5707</v>
      </c>
      <c r="ZN458" s="2" t="s">
        <v>5720</v>
      </c>
      <c r="ZP458" s="2" t="s">
        <v>7761</v>
      </c>
      <c r="ABS458" s="2" t="s">
        <v>7763</v>
      </c>
      <c r="AGP458" s="2" t="s">
        <v>5691</v>
      </c>
      <c r="AGQ458" s="2" t="s">
        <v>5691</v>
      </c>
      <c r="AIR458" s="2" t="s">
        <v>7764</v>
      </c>
      <c r="AIY458" s="2">
        <v>590.0</v>
      </c>
      <c r="AIZ458" s="2" t="s">
        <v>7765</v>
      </c>
      <c r="AJA458" s="2">
        <v>443.0</v>
      </c>
      <c r="AJU458" s="2" t="s">
        <v>5718</v>
      </c>
      <c r="AKN458" s="2" t="s">
        <v>5707</v>
      </c>
      <c r="AKS458" s="2" t="s">
        <v>5720</v>
      </c>
      <c r="AKU458" s="2" t="s">
        <v>7761</v>
      </c>
      <c r="AMX458" s="2" t="s">
        <v>7765</v>
      </c>
      <c r="BOE458" s="2">
        <v>2.0</v>
      </c>
      <c r="BOF458" s="2" t="s">
        <v>5696</v>
      </c>
      <c r="BOG458" s="2" t="s">
        <v>5697</v>
      </c>
      <c r="BOI458" s="2">
        <v>3.0</v>
      </c>
      <c r="BON458" s="2">
        <v>3.0</v>
      </c>
      <c r="BOR458" s="2" t="s">
        <v>7761</v>
      </c>
      <c r="BOS458" s="2" t="s">
        <v>1129</v>
      </c>
      <c r="BOT458" s="2" t="s">
        <v>1128</v>
      </c>
      <c r="BOU458" s="2" t="s">
        <v>1130</v>
      </c>
      <c r="BOV458" s="2" t="s">
        <v>7766</v>
      </c>
      <c r="BOX458" s="2">
        <v>0.0</v>
      </c>
    </row>
    <row r="459" ht="14.25" customHeight="1">
      <c r="A459" s="2" t="s">
        <v>6180</v>
      </c>
      <c r="B459" s="2" t="s">
        <v>6180</v>
      </c>
      <c r="BC459" s="2" t="s">
        <v>7767</v>
      </c>
      <c r="CL459" s="2">
        <v>261.0</v>
      </c>
      <c r="CM459" s="2" t="s">
        <v>7768</v>
      </c>
      <c r="CN459" s="2">
        <v>500.0</v>
      </c>
      <c r="FI459" s="2" t="s">
        <v>7768</v>
      </c>
      <c r="BOE459" s="2">
        <v>0.0</v>
      </c>
      <c r="BOF459" s="2" t="s">
        <v>5696</v>
      </c>
      <c r="BOG459" s="2" t="s">
        <v>5697</v>
      </c>
      <c r="BOI459" s="2">
        <v>0.0</v>
      </c>
      <c r="BOJ459" s="2" t="s">
        <v>1138</v>
      </c>
      <c r="BOR459" s="2" t="s">
        <v>7228</v>
      </c>
      <c r="BOS459" s="2" t="s">
        <v>923</v>
      </c>
      <c r="BOT459" s="2" t="s">
        <v>1136</v>
      </c>
      <c r="BOU459" s="2" t="s">
        <v>1138</v>
      </c>
      <c r="BOV459" s="2" t="s">
        <v>7769</v>
      </c>
      <c r="BOW459" s="2" t="s">
        <v>1137</v>
      </c>
      <c r="BOX459" s="2">
        <v>0.0</v>
      </c>
    </row>
    <row r="460" ht="14.25" customHeight="1">
      <c r="A460" s="2" t="s">
        <v>5691</v>
      </c>
      <c r="B460" s="2" t="s">
        <v>5691</v>
      </c>
      <c r="C460" s="2" t="s">
        <v>7770</v>
      </c>
      <c r="BC460" s="2" t="s">
        <v>7771</v>
      </c>
      <c r="CY460" s="2" t="s">
        <v>5707</v>
      </c>
      <c r="DJ460" s="2">
        <v>540.0</v>
      </c>
      <c r="DK460" s="2" t="s">
        <v>7772</v>
      </c>
      <c r="DL460" s="2">
        <v>720.0</v>
      </c>
      <c r="FI460" s="2" t="s">
        <v>7772</v>
      </c>
      <c r="FM460" s="2" t="s">
        <v>7773</v>
      </c>
      <c r="BOE460" s="2">
        <v>3.0</v>
      </c>
      <c r="BOF460" s="2" t="s">
        <v>5696</v>
      </c>
      <c r="BOG460" s="2" t="s">
        <v>5697</v>
      </c>
      <c r="BOI460" s="2">
        <v>0.0</v>
      </c>
      <c r="BOR460" s="2" t="s">
        <v>7774</v>
      </c>
      <c r="BOS460" s="2" t="s">
        <v>1149</v>
      </c>
      <c r="BOT460" s="2" t="s">
        <v>7775</v>
      </c>
      <c r="BOU460" s="2" t="s">
        <v>708</v>
      </c>
      <c r="BOV460" s="2" t="s">
        <v>7776</v>
      </c>
      <c r="BOX460" s="2">
        <v>0.0</v>
      </c>
    </row>
    <row r="461" ht="14.25" customHeight="1">
      <c r="CV461" s="2" t="s">
        <v>7777</v>
      </c>
      <c r="FM461" s="2" t="s">
        <v>7778</v>
      </c>
      <c r="KF461" s="2" t="s">
        <v>5691</v>
      </c>
      <c r="KG461" s="2" t="s">
        <v>5691</v>
      </c>
      <c r="MH461" s="2" t="s">
        <v>7779</v>
      </c>
      <c r="MO461" s="2">
        <v>443.0</v>
      </c>
      <c r="MP461" s="2" t="s">
        <v>7780</v>
      </c>
      <c r="MQ461" s="2">
        <v>590.0</v>
      </c>
      <c r="NK461" s="2" t="s">
        <v>5718</v>
      </c>
      <c r="OD461" s="2" t="s">
        <v>5707</v>
      </c>
      <c r="OI461" s="2" t="s">
        <v>5720</v>
      </c>
      <c r="OK461" s="2" t="s">
        <v>7774</v>
      </c>
      <c r="QN461" s="2" t="s">
        <v>7780</v>
      </c>
      <c r="VK461" s="2" t="s">
        <v>5691</v>
      </c>
      <c r="VL461" s="2" t="s">
        <v>5691</v>
      </c>
      <c r="XM461" s="2" t="s">
        <v>7781</v>
      </c>
      <c r="XT461" s="2">
        <v>590.0</v>
      </c>
      <c r="XU461" s="2" t="s">
        <v>7782</v>
      </c>
      <c r="XV461" s="2">
        <v>443.0</v>
      </c>
      <c r="YP461" s="2" t="s">
        <v>5718</v>
      </c>
      <c r="ZI461" s="2" t="s">
        <v>5707</v>
      </c>
      <c r="ZN461" s="2" t="s">
        <v>5720</v>
      </c>
      <c r="ZP461" s="2" t="s">
        <v>7774</v>
      </c>
      <c r="ABS461" s="2" t="s">
        <v>7782</v>
      </c>
      <c r="AGP461" s="2" t="s">
        <v>5691</v>
      </c>
      <c r="AGQ461" s="2" t="s">
        <v>5691</v>
      </c>
      <c r="AIR461" s="2" t="s">
        <v>7783</v>
      </c>
      <c r="AIY461" s="2">
        <v>443.0</v>
      </c>
      <c r="AIZ461" s="2" t="s">
        <v>7784</v>
      </c>
      <c r="AJA461" s="2">
        <v>590.0</v>
      </c>
      <c r="AJU461" s="2" t="s">
        <v>5718</v>
      </c>
      <c r="AKN461" s="2" t="s">
        <v>5707</v>
      </c>
      <c r="AKS461" s="2" t="s">
        <v>5720</v>
      </c>
      <c r="AKU461" s="2" t="s">
        <v>7774</v>
      </c>
      <c r="AMX461" s="2" t="s">
        <v>7784</v>
      </c>
      <c r="ARU461" s="2" t="s">
        <v>5691</v>
      </c>
      <c r="ARV461" s="2" t="s">
        <v>5691</v>
      </c>
      <c r="ATW461" s="2" t="s">
        <v>7785</v>
      </c>
      <c r="AUD461" s="2">
        <v>590.0</v>
      </c>
      <c r="AUE461" s="2" t="s">
        <v>7786</v>
      </c>
      <c r="AUF461" s="2">
        <v>443.0</v>
      </c>
      <c r="AUZ461" s="2" t="s">
        <v>5718</v>
      </c>
      <c r="AVS461" s="2" t="s">
        <v>5707</v>
      </c>
      <c r="AVX461" s="2" t="s">
        <v>5720</v>
      </c>
      <c r="AVZ461" s="2" t="s">
        <v>7774</v>
      </c>
      <c r="AYC461" s="2" t="s">
        <v>7786</v>
      </c>
      <c r="BCZ461" s="2" t="s">
        <v>5691</v>
      </c>
      <c r="BDA461" s="2" t="s">
        <v>5691</v>
      </c>
      <c r="BFB461" s="2" t="s">
        <v>7771</v>
      </c>
      <c r="BFI461" s="2">
        <v>443.0</v>
      </c>
      <c r="BFJ461" s="2" t="s">
        <v>7787</v>
      </c>
      <c r="BFK461" s="2">
        <v>590.0</v>
      </c>
      <c r="BGE461" s="2" t="s">
        <v>5718</v>
      </c>
      <c r="BGX461" s="2" t="s">
        <v>5707</v>
      </c>
      <c r="BHC461" s="2" t="s">
        <v>5720</v>
      </c>
      <c r="BHE461" s="2" t="s">
        <v>7774</v>
      </c>
      <c r="BJH461" s="2" t="s">
        <v>7787</v>
      </c>
      <c r="BOE461" s="2">
        <v>0.0</v>
      </c>
      <c r="BOF461" s="2" t="s">
        <v>5696</v>
      </c>
      <c r="BOG461" s="2" t="s">
        <v>5697</v>
      </c>
      <c r="BOI461" s="2">
        <v>0.0</v>
      </c>
      <c r="BOR461" s="2" t="s">
        <v>7774</v>
      </c>
      <c r="BOS461" s="2" t="s">
        <v>1149</v>
      </c>
      <c r="BOT461" s="2" t="s">
        <v>1148</v>
      </c>
      <c r="BOU461" s="2" t="s">
        <v>1150</v>
      </c>
      <c r="BOV461" s="2" t="s">
        <v>7776</v>
      </c>
      <c r="BOX461" s="2">
        <v>0.0</v>
      </c>
    </row>
    <row r="462" ht="14.25" customHeight="1">
      <c r="CV462" s="2" t="s">
        <v>7788</v>
      </c>
      <c r="FM462" s="2" t="s">
        <v>7789</v>
      </c>
      <c r="KF462" s="2" t="s">
        <v>5691</v>
      </c>
      <c r="KG462" s="2" t="s">
        <v>5691</v>
      </c>
      <c r="MH462" s="2" t="s">
        <v>7790</v>
      </c>
      <c r="MO462" s="2">
        <v>443.0</v>
      </c>
      <c r="MP462" s="2" t="s">
        <v>7791</v>
      </c>
      <c r="MQ462" s="2">
        <v>590.0</v>
      </c>
      <c r="NK462" s="2" t="s">
        <v>5718</v>
      </c>
      <c r="OD462" s="2" t="s">
        <v>5707</v>
      </c>
      <c r="OI462" s="2" t="s">
        <v>5720</v>
      </c>
      <c r="OK462" s="2" t="s">
        <v>7774</v>
      </c>
      <c r="QN462" s="2" t="s">
        <v>7791</v>
      </c>
      <c r="VK462" s="2" t="s">
        <v>5691</v>
      </c>
      <c r="VL462" s="2" t="s">
        <v>5691</v>
      </c>
      <c r="XM462" s="2" t="s">
        <v>7792</v>
      </c>
      <c r="XT462" s="2">
        <v>443.0</v>
      </c>
      <c r="XU462" s="2" t="s">
        <v>7793</v>
      </c>
      <c r="XV462" s="2">
        <v>590.0</v>
      </c>
      <c r="YP462" s="2" t="s">
        <v>5718</v>
      </c>
      <c r="ZI462" s="2" t="s">
        <v>5707</v>
      </c>
      <c r="ZN462" s="2" t="s">
        <v>5720</v>
      </c>
      <c r="ZP462" s="2" t="s">
        <v>7774</v>
      </c>
      <c r="ABS462" s="2" t="s">
        <v>7793</v>
      </c>
      <c r="AGP462" s="2" t="s">
        <v>5691</v>
      </c>
      <c r="AGQ462" s="2" t="s">
        <v>5691</v>
      </c>
      <c r="AIR462" s="2" t="s">
        <v>7794</v>
      </c>
      <c r="AIY462" s="2">
        <v>590.0</v>
      </c>
      <c r="AIZ462" s="2" t="s">
        <v>7795</v>
      </c>
      <c r="AJA462" s="2">
        <v>443.0</v>
      </c>
      <c r="AJU462" s="2" t="s">
        <v>5718</v>
      </c>
      <c r="AKN462" s="2" t="s">
        <v>5707</v>
      </c>
      <c r="AKS462" s="2" t="s">
        <v>5720</v>
      </c>
      <c r="AKU462" s="2" t="s">
        <v>7774</v>
      </c>
      <c r="AMX462" s="2" t="s">
        <v>7795</v>
      </c>
      <c r="ARU462" s="2" t="s">
        <v>5691</v>
      </c>
      <c r="ARV462" s="2" t="s">
        <v>5691</v>
      </c>
      <c r="ATW462" s="2" t="s">
        <v>7796</v>
      </c>
      <c r="AUD462" s="2">
        <v>443.0</v>
      </c>
      <c r="AUE462" s="2" t="s">
        <v>7797</v>
      </c>
      <c r="AUF462" s="2">
        <v>590.0</v>
      </c>
      <c r="AUZ462" s="2" t="s">
        <v>5718</v>
      </c>
      <c r="AVS462" s="2" t="s">
        <v>5707</v>
      </c>
      <c r="AVX462" s="2" t="s">
        <v>5720</v>
      </c>
      <c r="AVZ462" s="2" t="s">
        <v>7774</v>
      </c>
      <c r="AYC462" s="2" t="s">
        <v>7797</v>
      </c>
      <c r="BCZ462" s="2" t="s">
        <v>5691</v>
      </c>
      <c r="BDA462" s="2" t="s">
        <v>5691</v>
      </c>
      <c r="BFB462" s="2" t="s">
        <v>7798</v>
      </c>
      <c r="BFI462" s="2">
        <v>443.0</v>
      </c>
      <c r="BFJ462" s="2" t="s">
        <v>7799</v>
      </c>
      <c r="BFK462" s="2">
        <v>590.0</v>
      </c>
      <c r="BGE462" s="2" t="s">
        <v>5718</v>
      </c>
      <c r="BGX462" s="2" t="s">
        <v>5707</v>
      </c>
      <c r="BHC462" s="2" t="s">
        <v>5720</v>
      </c>
      <c r="BHE462" s="2" t="s">
        <v>7774</v>
      </c>
      <c r="BJH462" s="2" t="s">
        <v>7799</v>
      </c>
      <c r="BOE462" s="2">
        <v>0.0</v>
      </c>
      <c r="BOF462" s="2" t="s">
        <v>5696</v>
      </c>
      <c r="BOG462" s="2" t="s">
        <v>5697</v>
      </c>
      <c r="BOI462" s="2">
        <v>1.0</v>
      </c>
      <c r="BON462" s="2">
        <v>1.0</v>
      </c>
      <c r="BOR462" s="2" t="s">
        <v>7774</v>
      </c>
      <c r="BOS462" s="2" t="s">
        <v>1149</v>
      </c>
      <c r="BOT462" s="2" t="s">
        <v>1153</v>
      </c>
      <c r="BOU462" s="2" t="s">
        <v>1150</v>
      </c>
      <c r="BOV462" s="2" t="s">
        <v>7800</v>
      </c>
      <c r="BOX462" s="2">
        <v>0.0</v>
      </c>
    </row>
    <row r="463" ht="14.25" customHeight="1">
      <c r="CV463" s="2" t="s">
        <v>7801</v>
      </c>
      <c r="FM463" s="2" t="s">
        <v>7802</v>
      </c>
      <c r="KF463" s="2" t="s">
        <v>5691</v>
      </c>
      <c r="KG463" s="2" t="s">
        <v>5691</v>
      </c>
      <c r="MH463" s="2" t="s">
        <v>7803</v>
      </c>
      <c r="MO463" s="2">
        <v>590.0</v>
      </c>
      <c r="MP463" s="2" t="s">
        <v>7804</v>
      </c>
      <c r="MQ463" s="2">
        <v>590.0</v>
      </c>
      <c r="NK463" s="2" t="s">
        <v>5718</v>
      </c>
      <c r="OD463" s="2" t="s">
        <v>5707</v>
      </c>
      <c r="OI463" s="2" t="s">
        <v>5720</v>
      </c>
      <c r="OK463" s="2" t="s">
        <v>6010</v>
      </c>
      <c r="QN463" s="2" t="s">
        <v>7804</v>
      </c>
      <c r="VK463" s="2" t="s">
        <v>5691</v>
      </c>
      <c r="VL463" s="2" t="s">
        <v>5691</v>
      </c>
      <c r="XM463" s="2" t="s">
        <v>7805</v>
      </c>
      <c r="XT463" s="2">
        <v>590.0</v>
      </c>
      <c r="XU463" s="2" t="s">
        <v>7806</v>
      </c>
      <c r="XV463" s="2">
        <v>590.0</v>
      </c>
      <c r="YP463" s="2" t="s">
        <v>5718</v>
      </c>
      <c r="ZI463" s="2" t="s">
        <v>5707</v>
      </c>
      <c r="ZN463" s="2" t="s">
        <v>5720</v>
      </c>
      <c r="ZP463" s="2" t="s">
        <v>6010</v>
      </c>
      <c r="ABS463" s="2" t="s">
        <v>7806</v>
      </c>
      <c r="AGP463" s="2" t="s">
        <v>5691</v>
      </c>
      <c r="AGQ463" s="2" t="s">
        <v>5691</v>
      </c>
      <c r="AIR463" s="2" t="s">
        <v>7807</v>
      </c>
      <c r="AIY463" s="2">
        <v>443.0</v>
      </c>
      <c r="AIZ463" s="2" t="s">
        <v>7808</v>
      </c>
      <c r="AJA463" s="2">
        <v>590.0</v>
      </c>
      <c r="AJU463" s="2" t="s">
        <v>5718</v>
      </c>
      <c r="AKN463" s="2" t="s">
        <v>5707</v>
      </c>
      <c r="AKS463" s="2" t="s">
        <v>5720</v>
      </c>
      <c r="AKU463" s="2" t="s">
        <v>6010</v>
      </c>
      <c r="AMX463" s="2" t="s">
        <v>7808</v>
      </c>
      <c r="ARU463" s="2" t="s">
        <v>5691</v>
      </c>
      <c r="ARV463" s="2" t="s">
        <v>5691</v>
      </c>
      <c r="ATW463" s="2" t="s">
        <v>7809</v>
      </c>
      <c r="AUD463" s="2">
        <v>590.0</v>
      </c>
      <c r="AUE463" s="2" t="s">
        <v>7810</v>
      </c>
      <c r="AUF463" s="2">
        <v>443.0</v>
      </c>
      <c r="AUZ463" s="2" t="s">
        <v>5718</v>
      </c>
      <c r="AVS463" s="2" t="s">
        <v>5707</v>
      </c>
      <c r="AVX463" s="2" t="s">
        <v>5720</v>
      </c>
      <c r="AVZ463" s="2" t="s">
        <v>6010</v>
      </c>
      <c r="AYC463" s="2" t="s">
        <v>7810</v>
      </c>
      <c r="BCZ463" s="2" t="s">
        <v>5691</v>
      </c>
      <c r="BDA463" s="2" t="s">
        <v>5691</v>
      </c>
      <c r="BFB463" s="2" t="s">
        <v>7811</v>
      </c>
      <c r="BFI463" s="2">
        <v>443.0</v>
      </c>
      <c r="BFJ463" s="2" t="s">
        <v>7812</v>
      </c>
      <c r="BFK463" s="2">
        <v>590.0</v>
      </c>
      <c r="BGE463" s="2" t="s">
        <v>5718</v>
      </c>
      <c r="BGX463" s="2" t="s">
        <v>5707</v>
      </c>
      <c r="BHC463" s="2" t="s">
        <v>5720</v>
      </c>
      <c r="BHE463" s="2" t="s">
        <v>6010</v>
      </c>
      <c r="BJH463" s="2" t="s">
        <v>7812</v>
      </c>
      <c r="BOE463" s="2">
        <v>0.0</v>
      </c>
      <c r="BOF463" s="2" t="s">
        <v>5696</v>
      </c>
      <c r="BOG463" s="2" t="s">
        <v>5697</v>
      </c>
      <c r="BOI463" s="2">
        <v>0.0</v>
      </c>
      <c r="BOR463" s="2" t="s">
        <v>6010</v>
      </c>
      <c r="BOS463" s="2" t="s">
        <v>145</v>
      </c>
      <c r="BOT463" s="2" t="s">
        <v>1156</v>
      </c>
      <c r="BOU463" s="2" t="s">
        <v>1157</v>
      </c>
      <c r="BOV463" s="2" t="s">
        <v>7813</v>
      </c>
      <c r="BOX463" s="2">
        <v>0.0</v>
      </c>
    </row>
    <row r="464" ht="14.25" customHeight="1">
      <c r="BOE464" s="2">
        <v>7.0</v>
      </c>
      <c r="BOF464" s="2" t="s">
        <v>5696</v>
      </c>
      <c r="BOG464" s="2" t="s">
        <v>5697</v>
      </c>
      <c r="BOI464" s="2">
        <v>0.0</v>
      </c>
      <c r="BOR464" s="2" t="s">
        <v>7814</v>
      </c>
      <c r="BOS464" s="2" t="s">
        <v>138</v>
      </c>
      <c r="BOT464" s="2" t="s">
        <v>1164</v>
      </c>
      <c r="BOU464" s="2" t="s">
        <v>1165</v>
      </c>
      <c r="BOV464" s="2" t="s">
        <v>7815</v>
      </c>
      <c r="BOX464" s="2">
        <v>0.0</v>
      </c>
    </row>
    <row r="465" ht="14.25" customHeight="1">
      <c r="BOE465" s="2">
        <v>0.0</v>
      </c>
      <c r="BOF465" s="2" t="s">
        <v>5696</v>
      </c>
      <c r="BOG465" s="2" t="s">
        <v>5697</v>
      </c>
      <c r="BOI465" s="2">
        <v>0.0</v>
      </c>
      <c r="BOJ465" s="2" t="s">
        <v>7816</v>
      </c>
      <c r="BOR465" s="2" t="s">
        <v>7817</v>
      </c>
      <c r="BOS465" s="2" t="s">
        <v>1167</v>
      </c>
      <c r="BOT465" s="2" t="s">
        <v>1166</v>
      </c>
      <c r="BOU465" s="2" t="s">
        <v>1168</v>
      </c>
      <c r="BOV465" s="2" t="s">
        <v>7818</v>
      </c>
      <c r="BOX465" s="2">
        <v>0.0</v>
      </c>
    </row>
    <row r="466" ht="14.25" customHeight="1">
      <c r="B466" s="2" t="s">
        <v>6180</v>
      </c>
      <c r="BC466" s="2" t="s">
        <v>7819</v>
      </c>
      <c r="BJ466" s="2">
        <v>74.0</v>
      </c>
      <c r="BK466" s="2" t="s">
        <v>7820</v>
      </c>
      <c r="BL466" s="2">
        <v>74.0</v>
      </c>
      <c r="FI466" s="2" t="s">
        <v>7820</v>
      </c>
      <c r="BOE466" s="2">
        <v>0.0</v>
      </c>
      <c r="BOF466" s="2" t="s">
        <v>5696</v>
      </c>
      <c r="BOG466" s="2" t="s">
        <v>5697</v>
      </c>
      <c r="BOI466" s="2">
        <v>0.0</v>
      </c>
      <c r="BOJ466" s="2" t="s">
        <v>1171</v>
      </c>
      <c r="BOR466" s="2" t="s">
        <v>7821</v>
      </c>
      <c r="BOS466" s="2" t="s">
        <v>138</v>
      </c>
      <c r="BOT466" s="2" t="s">
        <v>1169</v>
      </c>
      <c r="BOU466" s="2" t="s">
        <v>1171</v>
      </c>
      <c r="BOV466" s="2" t="s">
        <v>7822</v>
      </c>
      <c r="BOW466" s="2" t="s">
        <v>1170</v>
      </c>
      <c r="BOX466" s="2">
        <v>0.0</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57"/>
    <col customWidth="1" min="3" max="3" width="44.14"/>
    <col customWidth="1" min="4" max="4" width="10.86"/>
    <col customWidth="1" min="5" max="5" width="8.71"/>
    <col customWidth="1" min="6" max="6" width="52.57"/>
    <col customWidth="1" min="7" max="8" width="8.71"/>
    <col customWidth="1" min="9" max="9" width="16.29"/>
    <col customWidth="1" min="10" max="15" width="8.71"/>
    <col customWidth="1" min="16" max="16" width="77.57"/>
    <col customWidth="1" min="17" max="17" width="23.57"/>
    <col customWidth="1" min="18" max="157" width="8.71"/>
    <col customWidth="1" min="158" max="158" width="8.86"/>
    <col customWidth="1" min="159" max="159" width="24.86"/>
    <col customWidth="1" min="160" max="160" width="19.86"/>
    <col customWidth="1" min="161" max="166" width="8.71"/>
    <col customWidth="1" min="167" max="167" width="8.86"/>
    <col customWidth="1" min="168" max="168" width="8.71"/>
    <col customWidth="1" min="169" max="169" width="8.86"/>
    <col customWidth="1" min="170" max="194" width="8.71"/>
    <col customWidth="1" min="195" max="195" width="8.86"/>
    <col customWidth="1" min="196" max="196" width="30.71"/>
    <col customWidth="1" min="197" max="197" width="8.86"/>
    <col customWidth="1" min="198" max="198" width="8.71"/>
    <col customWidth="1" min="199" max="199" width="8.86"/>
    <col customWidth="1" min="200" max="202" width="8.71"/>
    <col customWidth="1" min="203" max="203" width="8.86"/>
    <col customWidth="1" min="204" max="208" width="8.71"/>
    <col customWidth="1" min="209" max="209" width="8.86"/>
    <col customWidth="1" min="210" max="210" width="8.71"/>
    <col customWidth="1" min="211" max="211" width="8.86"/>
    <col customWidth="1" min="212" max="218" width="8.71"/>
    <col customWidth="1" min="219" max="219" width="8.86"/>
    <col customWidth="1" min="220" max="220" width="8.71"/>
    <col customWidth="1" min="221" max="222" width="8.86"/>
    <col customWidth="1" min="223" max="227" width="8.71"/>
    <col customWidth="1" min="228" max="228" width="12.57"/>
    <col customWidth="1" min="229" max="2002" width="8.71"/>
  </cols>
  <sheetData>
    <row r="1" ht="14.25" customHeight="1">
      <c r="A1" s="2" t="s">
        <v>34</v>
      </c>
      <c r="B1" s="2" t="s">
        <v>5678</v>
      </c>
      <c r="C1" s="2" t="s">
        <v>5679</v>
      </c>
      <c r="D1" s="2" t="s">
        <v>5680</v>
      </c>
      <c r="E1" s="2" t="s">
        <v>32</v>
      </c>
      <c r="F1" s="2" t="s">
        <v>5681</v>
      </c>
      <c r="G1" s="2" t="s">
        <v>5682</v>
      </c>
      <c r="H1" s="2" t="s">
        <v>5683</v>
      </c>
      <c r="I1" s="2" t="s">
        <v>5684</v>
      </c>
      <c r="J1" s="2" t="s">
        <v>5685</v>
      </c>
      <c r="K1" s="2" t="s">
        <v>5686</v>
      </c>
      <c r="L1" s="2" t="s">
        <v>5687</v>
      </c>
      <c r="M1" s="2" t="s">
        <v>5688</v>
      </c>
      <c r="N1" s="2" t="s">
        <v>5689</v>
      </c>
      <c r="O1" s="2" t="s">
        <v>5690</v>
      </c>
      <c r="P1" s="2" t="s">
        <v>0</v>
      </c>
      <c r="Q1" s="9" t="s">
        <v>3986</v>
      </c>
      <c r="R1" s="2" t="s">
        <v>6</v>
      </c>
      <c r="S1" s="2" t="s">
        <v>8</v>
      </c>
      <c r="T1" s="2" t="s">
        <v>4</v>
      </c>
      <c r="U1" s="2" t="s">
        <v>36</v>
      </c>
      <c r="V1" s="2" t="s">
        <v>3932</v>
      </c>
      <c r="W1" s="2" t="s">
        <v>3933</v>
      </c>
      <c r="X1" s="2" t="s">
        <v>3934</v>
      </c>
      <c r="Y1" s="2" t="s">
        <v>3935</v>
      </c>
      <c r="Z1" s="2" t="s">
        <v>3936</v>
      </c>
      <c r="AA1" s="2" t="s">
        <v>3937</v>
      </c>
      <c r="AB1" s="2" t="s">
        <v>3938</v>
      </c>
      <c r="AC1" s="2" t="s">
        <v>3939</v>
      </c>
      <c r="AD1" s="2" t="s">
        <v>3940</v>
      </c>
      <c r="AE1" s="2" t="s">
        <v>3941</v>
      </c>
      <c r="AF1" s="2" t="s">
        <v>3942</v>
      </c>
      <c r="AG1" s="2" t="s">
        <v>3943</v>
      </c>
      <c r="AH1" s="2" t="s">
        <v>3944</v>
      </c>
      <c r="AI1" s="2" t="s">
        <v>3945</v>
      </c>
      <c r="AJ1" s="2" t="s">
        <v>3946</v>
      </c>
      <c r="AK1" s="2" t="s">
        <v>3948</v>
      </c>
      <c r="AL1" s="2" t="s">
        <v>3949</v>
      </c>
      <c r="AM1" s="2" t="s">
        <v>3950</v>
      </c>
      <c r="AN1" s="2" t="s">
        <v>3951</v>
      </c>
      <c r="AO1" s="2" t="s">
        <v>3952</v>
      </c>
      <c r="AP1" s="2" t="s">
        <v>3953</v>
      </c>
      <c r="AQ1" s="2" t="s">
        <v>3954</v>
      </c>
      <c r="AR1" s="2" t="s">
        <v>3957</v>
      </c>
      <c r="AS1" s="2" t="s">
        <v>3958</v>
      </c>
      <c r="AT1" s="2" t="s">
        <v>3959</v>
      </c>
      <c r="AU1" s="2" t="s">
        <v>3960</v>
      </c>
      <c r="AV1" s="2" t="s">
        <v>3961</v>
      </c>
      <c r="AW1" s="2" t="s">
        <v>3962</v>
      </c>
      <c r="AX1" s="2" t="s">
        <v>3963</v>
      </c>
      <c r="AY1" s="2" t="s">
        <v>3964</v>
      </c>
      <c r="AZ1" s="2" t="s">
        <v>3965</v>
      </c>
      <c r="BA1" s="2" t="s">
        <v>3969</v>
      </c>
      <c r="BB1" s="2" t="s">
        <v>3970</v>
      </c>
      <c r="BC1" s="2" t="s">
        <v>3971</v>
      </c>
      <c r="BD1" s="2" t="s">
        <v>3972</v>
      </c>
      <c r="BE1" s="2" t="s">
        <v>3973</v>
      </c>
      <c r="BF1" s="2" t="s">
        <v>3974</v>
      </c>
      <c r="BG1" s="2" t="s">
        <v>3975</v>
      </c>
      <c r="BH1" s="2" t="s">
        <v>3976</v>
      </c>
      <c r="BI1" s="2" t="s">
        <v>3977</v>
      </c>
      <c r="BJ1" s="2" t="s">
        <v>3978</v>
      </c>
      <c r="BK1" s="2" t="s">
        <v>3979</v>
      </c>
      <c r="BL1" s="2" t="s">
        <v>3980</v>
      </c>
      <c r="BM1" s="2" t="s">
        <v>3981</v>
      </c>
      <c r="BN1" s="2" t="s">
        <v>3982</v>
      </c>
      <c r="BO1" s="2" t="s">
        <v>3983</v>
      </c>
      <c r="BP1" s="2" t="s">
        <v>7823</v>
      </c>
      <c r="BQ1" s="2" t="s">
        <v>7824</v>
      </c>
      <c r="BR1" s="2" t="s">
        <v>7825</v>
      </c>
      <c r="BS1" s="2" t="s">
        <v>7826</v>
      </c>
      <c r="BT1" s="2" t="s">
        <v>7827</v>
      </c>
      <c r="BU1" s="2" t="s">
        <v>7828</v>
      </c>
      <c r="BV1" s="2" t="s">
        <v>7829</v>
      </c>
      <c r="BW1" s="2" t="s">
        <v>7830</v>
      </c>
      <c r="BX1" s="2" t="s">
        <v>7831</v>
      </c>
      <c r="BY1" s="2" t="s">
        <v>7832</v>
      </c>
      <c r="BZ1" s="2" t="s">
        <v>7833</v>
      </c>
      <c r="CA1" s="2" t="s">
        <v>7834</v>
      </c>
      <c r="CB1" s="2" t="s">
        <v>7835</v>
      </c>
      <c r="CC1" s="2" t="s">
        <v>7836</v>
      </c>
      <c r="CD1" s="2" t="s">
        <v>7837</v>
      </c>
      <c r="CE1" s="2" t="s">
        <v>7838</v>
      </c>
      <c r="CF1" s="2" t="s">
        <v>7839</v>
      </c>
      <c r="CG1" s="2" t="s">
        <v>7840</v>
      </c>
      <c r="CH1" s="2" t="s">
        <v>7841</v>
      </c>
      <c r="CI1" s="2" t="s">
        <v>7842</v>
      </c>
      <c r="CJ1" s="2" t="s">
        <v>7843</v>
      </c>
      <c r="CK1" s="2" t="s">
        <v>7844</v>
      </c>
      <c r="CL1" s="2" t="s">
        <v>7845</v>
      </c>
      <c r="CM1" s="2" t="s">
        <v>7846</v>
      </c>
      <c r="CN1" s="2" t="s">
        <v>7847</v>
      </c>
      <c r="CO1" s="2" t="s">
        <v>7848</v>
      </c>
      <c r="CP1" s="2" t="s">
        <v>7849</v>
      </c>
      <c r="CQ1" s="2" t="s">
        <v>7850</v>
      </c>
      <c r="CR1" s="2" t="s">
        <v>7851</v>
      </c>
      <c r="CS1" s="2" t="s">
        <v>7852</v>
      </c>
      <c r="CT1" s="2" t="s">
        <v>7853</v>
      </c>
      <c r="CU1" s="2" t="s">
        <v>7854</v>
      </c>
      <c r="CV1" s="2" t="s">
        <v>7855</v>
      </c>
      <c r="CW1" s="2" t="s">
        <v>7856</v>
      </c>
      <c r="CX1" s="2" t="s">
        <v>7857</v>
      </c>
      <c r="CY1" s="2" t="s">
        <v>7858</v>
      </c>
      <c r="CZ1" s="2" t="s">
        <v>7859</v>
      </c>
      <c r="DA1" s="2" t="s">
        <v>7860</v>
      </c>
      <c r="DB1" s="2" t="s">
        <v>7861</v>
      </c>
      <c r="DC1" s="2" t="s">
        <v>7862</v>
      </c>
      <c r="DD1" s="2" t="s">
        <v>7863</v>
      </c>
      <c r="DE1" s="2" t="s">
        <v>3984</v>
      </c>
      <c r="DF1" s="2" t="s">
        <v>7864</v>
      </c>
      <c r="DG1" s="2" t="s">
        <v>7865</v>
      </c>
      <c r="DH1" s="2" t="s">
        <v>7866</v>
      </c>
      <c r="DI1" s="2" t="s">
        <v>7867</v>
      </c>
      <c r="DJ1" s="2" t="s">
        <v>7868</v>
      </c>
      <c r="DK1" s="2" t="s">
        <v>7869</v>
      </c>
      <c r="DL1" s="2" t="s">
        <v>7870</v>
      </c>
      <c r="DM1" s="2" t="s">
        <v>7871</v>
      </c>
      <c r="DN1" s="2" t="s">
        <v>7872</v>
      </c>
      <c r="DO1" s="2" t="s">
        <v>7873</v>
      </c>
      <c r="DP1" s="2" t="s">
        <v>7874</v>
      </c>
      <c r="DQ1" s="2" t="s">
        <v>7875</v>
      </c>
      <c r="DR1" s="2" t="s">
        <v>7876</v>
      </c>
      <c r="DS1" s="2" t="s">
        <v>7877</v>
      </c>
      <c r="DT1" s="2" t="s">
        <v>7878</v>
      </c>
      <c r="DU1" s="2" t="s">
        <v>7879</v>
      </c>
      <c r="DV1" s="2" t="s">
        <v>7880</v>
      </c>
      <c r="DW1" s="2" t="s">
        <v>7881</v>
      </c>
      <c r="DX1" s="2" t="s">
        <v>7882</v>
      </c>
      <c r="DY1" s="2" t="s">
        <v>7883</v>
      </c>
      <c r="DZ1" s="2" t="s">
        <v>7884</v>
      </c>
      <c r="EA1" s="2" t="s">
        <v>7885</v>
      </c>
      <c r="EB1" s="2" t="s">
        <v>7886</v>
      </c>
      <c r="EC1" s="2" t="s">
        <v>7887</v>
      </c>
      <c r="ED1" s="2" t="s">
        <v>7888</v>
      </c>
      <c r="EE1" s="2" t="s">
        <v>7889</v>
      </c>
      <c r="EF1" s="2" t="s">
        <v>7890</v>
      </c>
      <c r="EG1" s="2" t="s">
        <v>7891</v>
      </c>
      <c r="EH1" s="2" t="s">
        <v>7892</v>
      </c>
      <c r="EI1" s="2" t="s">
        <v>7893</v>
      </c>
      <c r="EJ1" s="2" t="s">
        <v>7894</v>
      </c>
      <c r="EK1" s="2" t="s">
        <v>7895</v>
      </c>
      <c r="EL1" s="2" t="s">
        <v>7896</v>
      </c>
      <c r="EM1" s="2" t="s">
        <v>7897</v>
      </c>
      <c r="EN1" s="2" t="s">
        <v>7898</v>
      </c>
      <c r="EO1" s="2" t="s">
        <v>7899</v>
      </c>
      <c r="EP1" s="2" t="s">
        <v>7900</v>
      </c>
      <c r="EQ1" s="2" t="s">
        <v>7901</v>
      </c>
      <c r="ER1" s="2" t="s">
        <v>7902</v>
      </c>
      <c r="ES1" s="2" t="s">
        <v>7903</v>
      </c>
      <c r="ET1" s="2" t="s">
        <v>7904</v>
      </c>
      <c r="EU1" s="2" t="s">
        <v>7905</v>
      </c>
      <c r="EV1" s="2" t="s">
        <v>7906</v>
      </c>
      <c r="EW1" s="2" t="s">
        <v>7907</v>
      </c>
      <c r="EX1" s="2" t="s">
        <v>7908</v>
      </c>
      <c r="EY1" s="2" t="s">
        <v>7909</v>
      </c>
      <c r="EZ1" s="2" t="s">
        <v>7910</v>
      </c>
      <c r="FA1" s="2" t="s">
        <v>7911</v>
      </c>
      <c r="FB1" s="2" t="s">
        <v>3985</v>
      </c>
      <c r="FC1" s="2" t="s">
        <v>3986</v>
      </c>
      <c r="FD1" s="9"/>
      <c r="FE1" s="2" t="s">
        <v>3987</v>
      </c>
      <c r="FF1" s="2" t="s">
        <v>3988</v>
      </c>
      <c r="FG1" s="2" t="s">
        <v>3989</v>
      </c>
      <c r="FH1" s="2" t="s">
        <v>3990</v>
      </c>
      <c r="FI1" s="2" t="s">
        <v>3991</v>
      </c>
      <c r="FJ1" s="2" t="s">
        <v>3992</v>
      </c>
      <c r="FK1" s="2" t="s">
        <v>3993</v>
      </c>
      <c r="FL1" s="2" t="s">
        <v>3994</v>
      </c>
      <c r="FM1" s="2" t="s">
        <v>3995</v>
      </c>
      <c r="FN1" s="2" t="s">
        <v>3996</v>
      </c>
      <c r="FO1" s="2" t="s">
        <v>3997</v>
      </c>
      <c r="FP1" s="2" t="s">
        <v>3998</v>
      </c>
      <c r="FQ1" s="2" t="s">
        <v>3999</v>
      </c>
      <c r="FR1" s="2" t="s">
        <v>4000</v>
      </c>
      <c r="FS1" s="2" t="s">
        <v>4001</v>
      </c>
      <c r="FT1" s="2" t="s">
        <v>4002</v>
      </c>
      <c r="FU1" s="2" t="s">
        <v>4003</v>
      </c>
      <c r="FV1" s="2" t="s">
        <v>4004</v>
      </c>
      <c r="FW1" s="2" t="s">
        <v>4005</v>
      </c>
      <c r="FX1" s="2" t="s">
        <v>4006</v>
      </c>
      <c r="FY1" s="2" t="s">
        <v>4007</v>
      </c>
      <c r="FZ1" s="2" t="s">
        <v>4008</v>
      </c>
      <c r="GA1" s="2" t="s">
        <v>4009</v>
      </c>
      <c r="GB1" s="2" t="s">
        <v>4010</v>
      </c>
      <c r="GC1" s="2" t="s">
        <v>4011</v>
      </c>
      <c r="GD1" s="2" t="s">
        <v>4012</v>
      </c>
      <c r="GE1" s="2" t="s">
        <v>4013</v>
      </c>
      <c r="GF1" s="2" t="s">
        <v>4014</v>
      </c>
      <c r="GG1" s="2" t="s">
        <v>4015</v>
      </c>
      <c r="GH1" s="2" t="s">
        <v>4016</v>
      </c>
      <c r="GI1" s="2" t="s">
        <v>4017</v>
      </c>
      <c r="GJ1" s="2" t="s">
        <v>4018</v>
      </c>
      <c r="GK1" s="2" t="s">
        <v>4019</v>
      </c>
      <c r="GL1" s="2" t="s">
        <v>4020</v>
      </c>
      <c r="GM1" s="2" t="s">
        <v>4021</v>
      </c>
      <c r="GN1" s="2" t="s">
        <v>4022</v>
      </c>
      <c r="GO1" s="2" t="s">
        <v>4023</v>
      </c>
      <c r="GP1" s="2" t="s">
        <v>4024</v>
      </c>
      <c r="GQ1" s="2" t="s">
        <v>4025</v>
      </c>
      <c r="GR1" s="2" t="s">
        <v>4026</v>
      </c>
      <c r="GS1" s="2" t="s">
        <v>4027</v>
      </c>
      <c r="GT1" s="2" t="s">
        <v>4028</v>
      </c>
      <c r="GU1" s="2" t="s">
        <v>4029</v>
      </c>
      <c r="GV1" s="2" t="s">
        <v>4030</v>
      </c>
      <c r="GW1" s="2" t="s">
        <v>4031</v>
      </c>
      <c r="GX1" s="2" t="s">
        <v>4032</v>
      </c>
      <c r="GY1" s="2" t="s">
        <v>4033</v>
      </c>
      <c r="GZ1" s="2" t="s">
        <v>4034</v>
      </c>
      <c r="HA1" s="2" t="s">
        <v>4035</v>
      </c>
      <c r="HB1" s="2" t="s">
        <v>4036</v>
      </c>
      <c r="HC1" s="2" t="s">
        <v>4037</v>
      </c>
      <c r="HD1" s="2" t="s">
        <v>4038</v>
      </c>
      <c r="HE1" s="2" t="s">
        <v>4039</v>
      </c>
      <c r="HF1" s="2" t="s">
        <v>4040</v>
      </c>
      <c r="HG1" s="2" t="s">
        <v>4041</v>
      </c>
      <c r="HH1" s="2" t="s">
        <v>4042</v>
      </c>
      <c r="HI1" s="2" t="s">
        <v>4043</v>
      </c>
      <c r="HJ1" s="2" t="s">
        <v>4044</v>
      </c>
      <c r="HK1" s="2" t="s">
        <v>4045</v>
      </c>
      <c r="HL1" s="2" t="s">
        <v>4046</v>
      </c>
      <c r="HM1" s="2" t="s">
        <v>4047</v>
      </c>
      <c r="HN1" s="2" t="s">
        <v>4048</v>
      </c>
      <c r="HO1" s="2" t="s">
        <v>4049</v>
      </c>
      <c r="HP1" s="2" t="s">
        <v>4050</v>
      </c>
      <c r="HQ1" s="2" t="s">
        <v>4051</v>
      </c>
      <c r="HR1" s="2" t="s">
        <v>4052</v>
      </c>
      <c r="HS1" s="2" t="s">
        <v>4053</v>
      </c>
      <c r="HT1" s="2" t="s">
        <v>4054</v>
      </c>
      <c r="HU1" s="2" t="s">
        <v>4055</v>
      </c>
      <c r="HV1" s="2" t="s">
        <v>4056</v>
      </c>
      <c r="HW1" s="2" t="s">
        <v>4057</v>
      </c>
      <c r="HX1" s="2" t="s">
        <v>4059</v>
      </c>
      <c r="HY1" s="2" t="s">
        <v>4060</v>
      </c>
      <c r="HZ1" s="2" t="s">
        <v>7912</v>
      </c>
      <c r="IA1" s="2" t="s">
        <v>7913</v>
      </c>
      <c r="IB1" s="2" t="s">
        <v>7914</v>
      </c>
      <c r="IC1" s="2" t="s">
        <v>7915</v>
      </c>
      <c r="ID1" s="2" t="s">
        <v>7916</v>
      </c>
      <c r="IE1" s="2" t="s">
        <v>7917</v>
      </c>
      <c r="IF1" s="2" t="s">
        <v>7918</v>
      </c>
      <c r="IG1" s="2" t="s">
        <v>7919</v>
      </c>
      <c r="IH1" s="2" t="s">
        <v>7920</v>
      </c>
      <c r="II1" s="2" t="s">
        <v>7921</v>
      </c>
      <c r="IJ1" s="2" t="s">
        <v>7922</v>
      </c>
      <c r="IK1" s="2" t="s">
        <v>4092</v>
      </c>
      <c r="IL1" s="2" t="s">
        <v>7923</v>
      </c>
      <c r="IM1" s="2" t="s">
        <v>7924</v>
      </c>
      <c r="IN1" s="2" t="s">
        <v>4094</v>
      </c>
      <c r="IO1" s="2" t="s">
        <v>7925</v>
      </c>
      <c r="IP1" s="2" t="s">
        <v>7926</v>
      </c>
      <c r="IQ1" s="2" t="s">
        <v>7927</v>
      </c>
      <c r="IR1" s="2" t="s">
        <v>7928</v>
      </c>
      <c r="IS1" s="2" t="s">
        <v>7929</v>
      </c>
      <c r="IT1" s="2" t="s">
        <v>7930</v>
      </c>
      <c r="IU1" s="2" t="s">
        <v>7931</v>
      </c>
      <c r="IV1" s="2" t="s">
        <v>7932</v>
      </c>
      <c r="IW1" s="2" t="s">
        <v>7933</v>
      </c>
      <c r="IX1" s="2" t="s">
        <v>7934</v>
      </c>
      <c r="IY1" s="2" t="s">
        <v>7935</v>
      </c>
      <c r="IZ1" s="2" t="s">
        <v>7936</v>
      </c>
      <c r="JA1" s="2" t="s">
        <v>7937</v>
      </c>
      <c r="JB1" s="2" t="s">
        <v>7938</v>
      </c>
      <c r="JC1" s="2" t="s">
        <v>7939</v>
      </c>
      <c r="JD1" s="2" t="s">
        <v>7940</v>
      </c>
      <c r="JE1" s="2" t="s">
        <v>7941</v>
      </c>
      <c r="JF1" s="2" t="s">
        <v>7942</v>
      </c>
      <c r="JG1" s="2" t="s">
        <v>7943</v>
      </c>
      <c r="JH1" s="2" t="s">
        <v>7944</v>
      </c>
      <c r="JI1" s="2" t="s">
        <v>7945</v>
      </c>
      <c r="JJ1" s="2" t="s">
        <v>7946</v>
      </c>
      <c r="JK1" s="2" t="s">
        <v>7947</v>
      </c>
      <c r="JL1" s="2" t="s">
        <v>7948</v>
      </c>
      <c r="JM1" s="2" t="s">
        <v>7949</v>
      </c>
      <c r="JN1" s="2" t="s">
        <v>7950</v>
      </c>
      <c r="JO1" s="2" t="s">
        <v>7951</v>
      </c>
      <c r="JP1" s="2" t="s">
        <v>7952</v>
      </c>
      <c r="JQ1" s="2" t="s">
        <v>7953</v>
      </c>
      <c r="JR1" s="2" t="s">
        <v>7954</v>
      </c>
      <c r="JS1" s="2" t="s">
        <v>7955</v>
      </c>
      <c r="JT1" s="2" t="s">
        <v>7956</v>
      </c>
      <c r="JU1" s="2" t="s">
        <v>7957</v>
      </c>
      <c r="JV1" s="2" t="s">
        <v>7958</v>
      </c>
      <c r="JW1" s="2" t="s">
        <v>7959</v>
      </c>
      <c r="JX1" s="2" t="s">
        <v>7960</v>
      </c>
      <c r="JY1" s="2" t="s">
        <v>7961</v>
      </c>
      <c r="JZ1" s="2" t="s">
        <v>7962</v>
      </c>
      <c r="KA1" s="2" t="s">
        <v>7963</v>
      </c>
      <c r="KB1" s="2" t="s">
        <v>7964</v>
      </c>
      <c r="KC1" s="2" t="s">
        <v>7965</v>
      </c>
      <c r="KD1" s="2" t="s">
        <v>7966</v>
      </c>
      <c r="KE1" s="2" t="s">
        <v>7967</v>
      </c>
      <c r="KF1" s="2" t="s">
        <v>7968</v>
      </c>
      <c r="KG1" s="2" t="s">
        <v>7969</v>
      </c>
      <c r="KH1" s="2" t="s">
        <v>7970</v>
      </c>
      <c r="KI1" s="2" t="s">
        <v>7971</v>
      </c>
      <c r="KJ1" s="2" t="s">
        <v>7972</v>
      </c>
      <c r="KK1" s="2" t="s">
        <v>7973</v>
      </c>
      <c r="KL1" s="2" t="s">
        <v>7974</v>
      </c>
      <c r="KM1" s="2" t="s">
        <v>7975</v>
      </c>
      <c r="KN1" s="2" t="s">
        <v>7976</v>
      </c>
      <c r="KO1" s="2" t="s">
        <v>7977</v>
      </c>
      <c r="KP1" s="2" t="s">
        <v>7978</v>
      </c>
      <c r="KQ1" s="2" t="s">
        <v>7979</v>
      </c>
      <c r="KR1" s="2" t="s">
        <v>7980</v>
      </c>
      <c r="KS1" s="2" t="s">
        <v>7981</v>
      </c>
      <c r="KT1" s="2" t="s">
        <v>7982</v>
      </c>
      <c r="KU1" s="2" t="s">
        <v>7983</v>
      </c>
      <c r="KV1" s="2" t="s">
        <v>7984</v>
      </c>
      <c r="KW1" s="2" t="s">
        <v>7985</v>
      </c>
      <c r="KX1" s="2" t="s">
        <v>7986</v>
      </c>
      <c r="KY1" s="2" t="s">
        <v>7987</v>
      </c>
      <c r="KZ1" s="2" t="s">
        <v>7988</v>
      </c>
      <c r="LA1" s="2" t="s">
        <v>7989</v>
      </c>
      <c r="LB1" s="2" t="s">
        <v>7990</v>
      </c>
      <c r="LC1" s="2" t="s">
        <v>7991</v>
      </c>
      <c r="LD1" s="2" t="s">
        <v>7992</v>
      </c>
      <c r="LE1" s="2" t="s">
        <v>7993</v>
      </c>
      <c r="LF1" s="2" t="s">
        <v>7994</v>
      </c>
      <c r="LG1" s="2" t="s">
        <v>7995</v>
      </c>
      <c r="LH1" s="2" t="s">
        <v>7996</v>
      </c>
      <c r="LI1" s="2" t="s">
        <v>7997</v>
      </c>
      <c r="LJ1" s="2" t="s">
        <v>7998</v>
      </c>
      <c r="LK1" s="2" t="s">
        <v>7999</v>
      </c>
      <c r="LL1" s="2" t="s">
        <v>8000</v>
      </c>
      <c r="LM1" s="2" t="s">
        <v>8001</v>
      </c>
      <c r="LN1" s="2" t="s">
        <v>8002</v>
      </c>
      <c r="LO1" s="2" t="s">
        <v>8003</v>
      </c>
      <c r="LP1" s="2" t="s">
        <v>8004</v>
      </c>
      <c r="LQ1" s="2" t="s">
        <v>8005</v>
      </c>
      <c r="LR1" s="2" t="s">
        <v>8006</v>
      </c>
      <c r="LS1" s="2" t="s">
        <v>8007</v>
      </c>
      <c r="LT1" s="2" t="s">
        <v>8008</v>
      </c>
      <c r="LU1" s="2" t="s">
        <v>8009</v>
      </c>
      <c r="LV1" s="2" t="s">
        <v>8010</v>
      </c>
      <c r="LW1" s="2" t="s">
        <v>8011</v>
      </c>
      <c r="LX1" s="2" t="s">
        <v>8012</v>
      </c>
      <c r="LY1" s="2" t="s">
        <v>8013</v>
      </c>
      <c r="LZ1" s="2" t="s">
        <v>8014</v>
      </c>
      <c r="MA1" s="2" t="s">
        <v>8015</v>
      </c>
      <c r="MB1" s="2" t="s">
        <v>8016</v>
      </c>
      <c r="MC1" s="2" t="s">
        <v>8017</v>
      </c>
      <c r="MD1" s="2" t="s">
        <v>8018</v>
      </c>
      <c r="ME1" s="2" t="s">
        <v>8019</v>
      </c>
      <c r="MF1" s="2" t="s">
        <v>8020</v>
      </c>
      <c r="MG1" s="2" t="s">
        <v>8021</v>
      </c>
      <c r="MH1" s="2" t="s">
        <v>8022</v>
      </c>
      <c r="MI1" s="2" t="s">
        <v>8023</v>
      </c>
      <c r="MJ1" s="2" t="s">
        <v>8024</v>
      </c>
      <c r="MK1" s="2" t="s">
        <v>8025</v>
      </c>
      <c r="ML1" s="2" t="s">
        <v>8026</v>
      </c>
      <c r="MM1" s="2" t="s">
        <v>8027</v>
      </c>
      <c r="MN1" s="2" t="s">
        <v>8028</v>
      </c>
      <c r="MO1" s="2" t="s">
        <v>8029</v>
      </c>
      <c r="MP1" s="2" t="s">
        <v>8030</v>
      </c>
      <c r="MQ1" s="2" t="s">
        <v>8031</v>
      </c>
      <c r="MR1" s="2" t="s">
        <v>8032</v>
      </c>
      <c r="MS1" s="2" t="s">
        <v>8033</v>
      </c>
      <c r="MT1" s="2" t="s">
        <v>8034</v>
      </c>
      <c r="MU1" s="2" t="s">
        <v>8035</v>
      </c>
      <c r="MV1" s="2" t="s">
        <v>8036</v>
      </c>
      <c r="MW1" s="2" t="s">
        <v>8037</v>
      </c>
      <c r="MX1" s="2" t="s">
        <v>8038</v>
      </c>
      <c r="MY1" s="2" t="s">
        <v>8039</v>
      </c>
      <c r="MZ1" s="2" t="s">
        <v>8040</v>
      </c>
      <c r="NA1" s="2" t="s">
        <v>8041</v>
      </c>
      <c r="NB1" s="2" t="s">
        <v>8042</v>
      </c>
      <c r="NC1" s="2" t="s">
        <v>8043</v>
      </c>
      <c r="ND1" s="2" t="s">
        <v>8044</v>
      </c>
      <c r="NE1" s="2" t="s">
        <v>8045</v>
      </c>
      <c r="NF1" s="2" t="s">
        <v>8046</v>
      </c>
      <c r="NG1" s="2" t="s">
        <v>8047</v>
      </c>
      <c r="NH1" s="2" t="s">
        <v>8048</v>
      </c>
      <c r="NI1" s="2" t="s">
        <v>8049</v>
      </c>
      <c r="NJ1" s="2" t="s">
        <v>8050</v>
      </c>
      <c r="NK1" s="2" t="s">
        <v>8051</v>
      </c>
      <c r="NL1" s="2" t="s">
        <v>8052</v>
      </c>
      <c r="NM1" s="2" t="s">
        <v>8053</v>
      </c>
      <c r="NN1" s="2" t="s">
        <v>8054</v>
      </c>
      <c r="NO1" s="2" t="s">
        <v>8055</v>
      </c>
      <c r="NP1" s="2" t="s">
        <v>8056</v>
      </c>
      <c r="NQ1" s="2" t="s">
        <v>8057</v>
      </c>
      <c r="NR1" s="2" t="s">
        <v>8058</v>
      </c>
      <c r="NS1" s="2" t="s">
        <v>8059</v>
      </c>
      <c r="NT1" s="2" t="s">
        <v>8060</v>
      </c>
      <c r="NU1" s="2" t="s">
        <v>8061</v>
      </c>
      <c r="NV1" s="2" t="s">
        <v>8062</v>
      </c>
      <c r="NW1" s="2" t="s">
        <v>8063</v>
      </c>
      <c r="NX1" s="2" t="s">
        <v>8064</v>
      </c>
      <c r="NY1" s="2" t="s">
        <v>8065</v>
      </c>
      <c r="NZ1" s="2" t="s">
        <v>8066</v>
      </c>
      <c r="OA1" s="2" t="s">
        <v>8067</v>
      </c>
      <c r="OB1" s="2" t="s">
        <v>8068</v>
      </c>
      <c r="OC1" s="2" t="s">
        <v>8069</v>
      </c>
      <c r="OD1" s="2" t="s">
        <v>8070</v>
      </c>
      <c r="OE1" s="2" t="s">
        <v>8071</v>
      </c>
      <c r="OF1" s="2" t="s">
        <v>8072</v>
      </c>
      <c r="OG1" s="2" t="s">
        <v>8073</v>
      </c>
      <c r="OH1" s="2" t="s">
        <v>8074</v>
      </c>
      <c r="OI1" s="2" t="s">
        <v>8075</v>
      </c>
      <c r="OJ1" s="2" t="s">
        <v>8076</v>
      </c>
      <c r="OK1" s="2" t="s">
        <v>8077</v>
      </c>
      <c r="OL1" s="2" t="s">
        <v>8078</v>
      </c>
      <c r="OM1" s="2" t="s">
        <v>8079</v>
      </c>
      <c r="ON1" s="2" t="s">
        <v>8080</v>
      </c>
      <c r="OO1" s="2" t="s">
        <v>8081</v>
      </c>
      <c r="OP1" s="2" t="s">
        <v>8082</v>
      </c>
      <c r="OQ1" s="2" t="s">
        <v>8083</v>
      </c>
      <c r="OR1" s="2" t="s">
        <v>8084</v>
      </c>
      <c r="OS1" s="2" t="s">
        <v>8085</v>
      </c>
      <c r="OT1" s="2" t="s">
        <v>8086</v>
      </c>
      <c r="OU1" s="2" t="s">
        <v>8087</v>
      </c>
      <c r="OV1" s="2" t="s">
        <v>8088</v>
      </c>
      <c r="OW1" s="2" t="s">
        <v>8089</v>
      </c>
      <c r="OX1" s="2" t="s">
        <v>8090</v>
      </c>
      <c r="OY1" s="2" t="s">
        <v>8091</v>
      </c>
      <c r="OZ1" s="2" t="s">
        <v>8092</v>
      </c>
      <c r="PA1" s="2" t="s">
        <v>8093</v>
      </c>
      <c r="PB1" s="2" t="s">
        <v>8094</v>
      </c>
      <c r="PC1" s="2" t="s">
        <v>8095</v>
      </c>
      <c r="PD1" s="2" t="s">
        <v>8096</v>
      </c>
      <c r="PE1" s="2" t="s">
        <v>8097</v>
      </c>
      <c r="PF1" s="2" t="s">
        <v>8098</v>
      </c>
      <c r="PG1" s="2" t="s">
        <v>8099</v>
      </c>
      <c r="PH1" s="2" t="s">
        <v>8100</v>
      </c>
      <c r="PI1" s="2" t="s">
        <v>8101</v>
      </c>
      <c r="PJ1" s="2" t="s">
        <v>8102</v>
      </c>
      <c r="PK1" s="2" t="s">
        <v>8103</v>
      </c>
      <c r="PL1" s="2" t="s">
        <v>8104</v>
      </c>
      <c r="PM1" s="2" t="s">
        <v>8105</v>
      </c>
      <c r="PN1" s="2" t="s">
        <v>8106</v>
      </c>
      <c r="PO1" s="2" t="s">
        <v>8107</v>
      </c>
      <c r="PP1" s="2" t="s">
        <v>8108</v>
      </c>
      <c r="PQ1" s="2" t="s">
        <v>8109</v>
      </c>
      <c r="PR1" s="2" t="s">
        <v>8110</v>
      </c>
      <c r="PS1" s="2" t="s">
        <v>8111</v>
      </c>
      <c r="PT1" s="2" t="s">
        <v>8112</v>
      </c>
      <c r="PU1" s="2" t="s">
        <v>8113</v>
      </c>
      <c r="PV1" s="2" t="s">
        <v>8114</v>
      </c>
      <c r="PW1" s="2" t="s">
        <v>8115</v>
      </c>
      <c r="PX1" s="2" t="s">
        <v>8116</v>
      </c>
      <c r="PY1" s="2" t="s">
        <v>8117</v>
      </c>
      <c r="PZ1" s="2" t="s">
        <v>8118</v>
      </c>
      <c r="QA1" s="2" t="s">
        <v>8119</v>
      </c>
      <c r="QB1" s="2" t="s">
        <v>8120</v>
      </c>
      <c r="QC1" s="2" t="s">
        <v>8121</v>
      </c>
      <c r="QD1" s="2" t="s">
        <v>8122</v>
      </c>
      <c r="QE1" s="2" t="s">
        <v>8123</v>
      </c>
      <c r="QF1" s="2" t="s">
        <v>8124</v>
      </c>
      <c r="QG1" s="2" t="s">
        <v>8125</v>
      </c>
      <c r="QH1" s="2" t="s">
        <v>4096</v>
      </c>
      <c r="QI1" s="2" t="s">
        <v>4097</v>
      </c>
      <c r="QJ1" s="2" t="s">
        <v>4098</v>
      </c>
      <c r="QK1" s="2" t="s">
        <v>8126</v>
      </c>
      <c r="QL1" s="2" t="s">
        <v>8127</v>
      </c>
      <c r="QM1" s="2" t="s">
        <v>8128</v>
      </c>
      <c r="QN1" s="2" t="s">
        <v>8129</v>
      </c>
      <c r="QO1" s="2" t="s">
        <v>8130</v>
      </c>
      <c r="QP1" s="2" t="s">
        <v>8131</v>
      </c>
      <c r="QQ1" s="2" t="s">
        <v>8132</v>
      </c>
      <c r="QR1" s="2" t="s">
        <v>8133</v>
      </c>
      <c r="QS1" s="2" t="s">
        <v>8134</v>
      </c>
      <c r="QT1" s="2" t="s">
        <v>8135</v>
      </c>
      <c r="QU1" s="2" t="s">
        <v>8136</v>
      </c>
      <c r="QV1" s="2" t="s">
        <v>8137</v>
      </c>
      <c r="QW1" s="2" t="s">
        <v>8138</v>
      </c>
      <c r="QX1" s="2" t="s">
        <v>8139</v>
      </c>
      <c r="QY1" s="2" t="s">
        <v>8140</v>
      </c>
      <c r="QZ1" s="2" t="s">
        <v>8141</v>
      </c>
      <c r="RA1" s="2" t="s">
        <v>4099</v>
      </c>
      <c r="RB1" s="2" t="s">
        <v>4100</v>
      </c>
      <c r="RC1" s="2" t="s">
        <v>4101</v>
      </c>
      <c r="RD1" s="2" t="s">
        <v>4102</v>
      </c>
      <c r="RE1" s="2" t="s">
        <v>4104</v>
      </c>
      <c r="RF1" s="2" t="s">
        <v>4105</v>
      </c>
      <c r="RG1" s="2" t="s">
        <v>4200</v>
      </c>
      <c r="RH1" s="2" t="s">
        <v>4201</v>
      </c>
      <c r="RI1" s="2" t="s">
        <v>4202</v>
      </c>
      <c r="RJ1" s="2" t="s">
        <v>4203</v>
      </c>
      <c r="RK1" s="2" t="s">
        <v>4204</v>
      </c>
      <c r="RL1" s="2" t="s">
        <v>4205</v>
      </c>
      <c r="RM1" s="2" t="s">
        <v>4206</v>
      </c>
      <c r="RN1" s="2" t="s">
        <v>4207</v>
      </c>
      <c r="RO1" s="2" t="s">
        <v>4208</v>
      </c>
      <c r="RP1" s="2" t="s">
        <v>4209</v>
      </c>
      <c r="RQ1" s="2" t="s">
        <v>4210</v>
      </c>
      <c r="RR1" s="2" t="s">
        <v>4211</v>
      </c>
      <c r="RS1" s="2" t="s">
        <v>4212</v>
      </c>
      <c r="RT1" s="2" t="s">
        <v>4213</v>
      </c>
      <c r="RU1" s="2" t="s">
        <v>4214</v>
      </c>
      <c r="RV1" s="2" t="s">
        <v>4215</v>
      </c>
      <c r="RW1" s="2" t="s">
        <v>4216</v>
      </c>
      <c r="RX1" s="2" t="s">
        <v>4217</v>
      </c>
      <c r="RY1" s="2" t="s">
        <v>4218</v>
      </c>
      <c r="RZ1" s="2" t="s">
        <v>4219</v>
      </c>
      <c r="SA1" s="2" t="s">
        <v>4220</v>
      </c>
      <c r="SB1" s="2" t="s">
        <v>4221</v>
      </c>
      <c r="SC1" s="2" t="s">
        <v>4222</v>
      </c>
      <c r="SD1" s="2" t="s">
        <v>4223</v>
      </c>
      <c r="SE1" s="2" t="s">
        <v>4224</v>
      </c>
      <c r="SF1" s="2" t="s">
        <v>4225</v>
      </c>
      <c r="SG1" s="2" t="s">
        <v>4226</v>
      </c>
      <c r="SH1" s="2" t="s">
        <v>4227</v>
      </c>
      <c r="SI1" s="2" t="s">
        <v>4228</v>
      </c>
      <c r="SJ1" s="2" t="s">
        <v>4229</v>
      </c>
      <c r="SK1" s="2" t="s">
        <v>4230</v>
      </c>
      <c r="SL1" s="2" t="s">
        <v>4231</v>
      </c>
      <c r="SM1" s="2" t="s">
        <v>4232</v>
      </c>
      <c r="SN1" s="2" t="s">
        <v>4233</v>
      </c>
      <c r="SO1" s="2" t="s">
        <v>4234</v>
      </c>
      <c r="SP1" s="2" t="s">
        <v>4235</v>
      </c>
      <c r="SQ1" s="2" t="s">
        <v>4236</v>
      </c>
      <c r="SR1" s="2" t="s">
        <v>4237</v>
      </c>
      <c r="SS1" s="2" t="s">
        <v>4239</v>
      </c>
      <c r="ST1" s="2" t="s">
        <v>4240</v>
      </c>
      <c r="SU1" s="2" t="s">
        <v>4241</v>
      </c>
      <c r="SV1" s="2" t="s">
        <v>4242</v>
      </c>
      <c r="SW1" s="2" t="s">
        <v>4243</v>
      </c>
      <c r="SX1" s="2" t="s">
        <v>4244</v>
      </c>
      <c r="SY1" s="2" t="s">
        <v>4245</v>
      </c>
      <c r="SZ1" s="2" t="s">
        <v>4248</v>
      </c>
      <c r="TA1" s="2" t="s">
        <v>4249</v>
      </c>
      <c r="TB1" s="2" t="s">
        <v>4250</v>
      </c>
      <c r="TC1" s="2" t="s">
        <v>4251</v>
      </c>
      <c r="TD1" s="2" t="s">
        <v>4252</v>
      </c>
      <c r="TE1" s="2" t="s">
        <v>4253</v>
      </c>
      <c r="TF1" s="2" t="s">
        <v>4254</v>
      </c>
      <c r="TG1" s="2" t="s">
        <v>4255</v>
      </c>
      <c r="TH1" s="2" t="s">
        <v>4256</v>
      </c>
      <c r="TI1" s="2" t="s">
        <v>4260</v>
      </c>
      <c r="TJ1" s="2" t="s">
        <v>4261</v>
      </c>
      <c r="TK1" s="2" t="s">
        <v>4262</v>
      </c>
      <c r="TL1" s="2" t="s">
        <v>4263</v>
      </c>
      <c r="TM1" s="2" t="s">
        <v>4264</v>
      </c>
      <c r="TN1" s="2" t="s">
        <v>4265</v>
      </c>
      <c r="TO1" s="2" t="s">
        <v>4266</v>
      </c>
      <c r="TP1" s="2" t="s">
        <v>4267</v>
      </c>
      <c r="TQ1" s="2" t="s">
        <v>4268</v>
      </c>
      <c r="TR1" s="2" t="s">
        <v>4269</v>
      </c>
      <c r="TS1" s="2" t="s">
        <v>4270</v>
      </c>
      <c r="TT1" s="2" t="s">
        <v>4271</v>
      </c>
      <c r="TU1" s="2" t="s">
        <v>4272</v>
      </c>
      <c r="TV1" s="2" t="s">
        <v>4273</v>
      </c>
      <c r="TW1" s="2" t="s">
        <v>4274</v>
      </c>
      <c r="TX1" s="2" t="s">
        <v>8142</v>
      </c>
      <c r="TY1" s="2" t="s">
        <v>8143</v>
      </c>
      <c r="TZ1" s="2" t="s">
        <v>8144</v>
      </c>
      <c r="UA1" s="2" t="s">
        <v>8145</v>
      </c>
      <c r="UB1" s="2" t="s">
        <v>8146</v>
      </c>
      <c r="UC1" s="2" t="s">
        <v>8147</v>
      </c>
      <c r="UD1" s="2" t="s">
        <v>8148</v>
      </c>
      <c r="UE1" s="2" t="s">
        <v>8149</v>
      </c>
      <c r="UF1" s="2" t="s">
        <v>8150</v>
      </c>
      <c r="UG1" s="2" t="s">
        <v>8151</v>
      </c>
      <c r="UH1" s="2" t="s">
        <v>8152</v>
      </c>
      <c r="UI1" s="2" t="s">
        <v>8153</v>
      </c>
      <c r="UJ1" s="2" t="s">
        <v>8154</v>
      </c>
      <c r="UK1" s="2" t="s">
        <v>8155</v>
      </c>
      <c r="UL1" s="2" t="s">
        <v>8156</v>
      </c>
      <c r="UM1" s="2" t="s">
        <v>8157</v>
      </c>
      <c r="UN1" s="2" t="s">
        <v>8158</v>
      </c>
      <c r="UO1" s="2" t="s">
        <v>8159</v>
      </c>
      <c r="UP1" s="2" t="s">
        <v>8160</v>
      </c>
      <c r="UQ1" s="2" t="s">
        <v>8161</v>
      </c>
      <c r="UR1" s="2" t="s">
        <v>8162</v>
      </c>
      <c r="US1" s="2" t="s">
        <v>8163</v>
      </c>
      <c r="UT1" s="2" t="s">
        <v>8164</v>
      </c>
      <c r="UU1" s="2" t="s">
        <v>8165</v>
      </c>
      <c r="UV1" s="2" t="s">
        <v>8166</v>
      </c>
      <c r="UW1" s="2" t="s">
        <v>8167</v>
      </c>
      <c r="UX1" s="2" t="s">
        <v>8168</v>
      </c>
      <c r="UY1" s="2" t="s">
        <v>8169</v>
      </c>
      <c r="UZ1" s="2" t="s">
        <v>8170</v>
      </c>
      <c r="VA1" s="2" t="s">
        <v>8171</v>
      </c>
      <c r="VB1" s="2" t="s">
        <v>8172</v>
      </c>
      <c r="VC1" s="2" t="s">
        <v>8173</v>
      </c>
      <c r="VD1" s="2" t="s">
        <v>8174</v>
      </c>
      <c r="VE1" s="2" t="s">
        <v>8175</v>
      </c>
      <c r="VF1" s="2" t="s">
        <v>8176</v>
      </c>
      <c r="VG1" s="2" t="s">
        <v>8177</v>
      </c>
      <c r="VH1" s="2" t="s">
        <v>8178</v>
      </c>
      <c r="VI1" s="2" t="s">
        <v>8179</v>
      </c>
      <c r="VJ1" s="2" t="s">
        <v>8180</v>
      </c>
      <c r="VK1" s="2" t="s">
        <v>8181</v>
      </c>
      <c r="VL1" s="2" t="s">
        <v>8182</v>
      </c>
      <c r="VM1" s="2" t="s">
        <v>4275</v>
      </c>
      <c r="VN1" s="2" t="s">
        <v>8183</v>
      </c>
      <c r="VO1" s="2" t="s">
        <v>8184</v>
      </c>
      <c r="VP1" s="2" t="s">
        <v>8185</v>
      </c>
      <c r="VQ1" s="2" t="s">
        <v>8186</v>
      </c>
      <c r="VR1" s="2" t="s">
        <v>8187</v>
      </c>
      <c r="VS1" s="2" t="s">
        <v>8188</v>
      </c>
      <c r="VT1" s="2" t="s">
        <v>8189</v>
      </c>
      <c r="VU1" s="2" t="s">
        <v>8190</v>
      </c>
      <c r="VV1" s="2" t="s">
        <v>8191</v>
      </c>
      <c r="VW1" s="2" t="s">
        <v>8192</v>
      </c>
      <c r="VX1" s="2" t="s">
        <v>8193</v>
      </c>
      <c r="VY1" s="2" t="s">
        <v>8194</v>
      </c>
      <c r="VZ1" s="2" t="s">
        <v>8195</v>
      </c>
      <c r="WA1" s="2" t="s">
        <v>8196</v>
      </c>
      <c r="WB1" s="2" t="s">
        <v>8197</v>
      </c>
      <c r="WC1" s="2" t="s">
        <v>8198</v>
      </c>
      <c r="WD1" s="2" t="s">
        <v>8199</v>
      </c>
      <c r="WE1" s="2" t="s">
        <v>8200</v>
      </c>
      <c r="WF1" s="2" t="s">
        <v>8201</v>
      </c>
      <c r="WG1" s="2" t="s">
        <v>8202</v>
      </c>
      <c r="WH1" s="2" t="s">
        <v>8203</v>
      </c>
      <c r="WI1" s="2" t="s">
        <v>8204</v>
      </c>
      <c r="WJ1" s="2" t="s">
        <v>8205</v>
      </c>
      <c r="WK1" s="2" t="s">
        <v>8206</v>
      </c>
      <c r="WL1" s="2" t="s">
        <v>8207</v>
      </c>
      <c r="WM1" s="2" t="s">
        <v>8208</v>
      </c>
      <c r="WN1" s="2" t="s">
        <v>8209</v>
      </c>
      <c r="WO1" s="2" t="s">
        <v>8210</v>
      </c>
      <c r="WP1" s="2" t="s">
        <v>8211</v>
      </c>
      <c r="WQ1" s="2" t="s">
        <v>8212</v>
      </c>
      <c r="WR1" s="2" t="s">
        <v>8213</v>
      </c>
      <c r="WS1" s="2" t="s">
        <v>8214</v>
      </c>
      <c r="WT1" s="2" t="s">
        <v>8215</v>
      </c>
      <c r="WU1" s="2" t="s">
        <v>8216</v>
      </c>
      <c r="WV1" s="2" t="s">
        <v>8217</v>
      </c>
      <c r="WW1" s="2" t="s">
        <v>8218</v>
      </c>
      <c r="WX1" s="2" t="s">
        <v>8219</v>
      </c>
      <c r="WY1" s="2" t="s">
        <v>8220</v>
      </c>
      <c r="WZ1" s="2" t="s">
        <v>8221</v>
      </c>
      <c r="XA1" s="2" t="s">
        <v>8222</v>
      </c>
      <c r="XB1" s="2" t="s">
        <v>8223</v>
      </c>
      <c r="XC1" s="2" t="s">
        <v>8224</v>
      </c>
      <c r="XD1" s="2" t="s">
        <v>8225</v>
      </c>
      <c r="XE1" s="2" t="s">
        <v>8226</v>
      </c>
      <c r="XF1" s="2" t="s">
        <v>8227</v>
      </c>
      <c r="XG1" s="2" t="s">
        <v>8228</v>
      </c>
      <c r="XH1" s="2" t="s">
        <v>8229</v>
      </c>
      <c r="XI1" s="2" t="s">
        <v>8230</v>
      </c>
      <c r="XJ1" s="2" t="s">
        <v>4276</v>
      </c>
      <c r="XK1" s="2" t="s">
        <v>4277</v>
      </c>
      <c r="XL1" s="2" t="s">
        <v>4278</v>
      </c>
      <c r="XM1" s="2" t="s">
        <v>4279</v>
      </c>
      <c r="XN1" s="2" t="s">
        <v>4280</v>
      </c>
      <c r="XO1" s="2" t="s">
        <v>4281</v>
      </c>
      <c r="XP1" s="2" t="s">
        <v>4282</v>
      </c>
      <c r="XQ1" s="2" t="s">
        <v>4283</v>
      </c>
      <c r="XR1" s="2" t="s">
        <v>4284</v>
      </c>
      <c r="XS1" s="2" t="s">
        <v>4285</v>
      </c>
      <c r="XT1" s="2" t="s">
        <v>4286</v>
      </c>
      <c r="XU1" s="2" t="s">
        <v>4287</v>
      </c>
      <c r="XV1" s="2" t="s">
        <v>4288</v>
      </c>
      <c r="XW1" s="2" t="s">
        <v>4289</v>
      </c>
      <c r="XX1" s="2" t="s">
        <v>4290</v>
      </c>
      <c r="XY1" s="2" t="s">
        <v>4291</v>
      </c>
      <c r="XZ1" s="2" t="s">
        <v>4292</v>
      </c>
      <c r="YA1" s="2" t="s">
        <v>4293</v>
      </c>
      <c r="YB1" s="2" t="s">
        <v>4294</v>
      </c>
      <c r="YC1" s="2" t="s">
        <v>4295</v>
      </c>
      <c r="YD1" s="2" t="s">
        <v>4296</v>
      </c>
      <c r="YE1" s="2" t="s">
        <v>4297</v>
      </c>
      <c r="YF1" s="2" t="s">
        <v>4298</v>
      </c>
      <c r="YG1" s="2" t="s">
        <v>4299</v>
      </c>
      <c r="YH1" s="2" t="s">
        <v>4300</v>
      </c>
      <c r="YI1" s="2" t="s">
        <v>4301</v>
      </c>
      <c r="YJ1" s="2" t="s">
        <v>4302</v>
      </c>
      <c r="YK1" s="2" t="s">
        <v>4303</v>
      </c>
      <c r="YL1" s="2" t="s">
        <v>4304</v>
      </c>
      <c r="YM1" s="2" t="s">
        <v>4305</v>
      </c>
      <c r="YN1" s="2" t="s">
        <v>4306</v>
      </c>
      <c r="YO1" s="2" t="s">
        <v>4307</v>
      </c>
      <c r="YP1" s="2" t="s">
        <v>4308</v>
      </c>
      <c r="YQ1" s="2" t="s">
        <v>4309</v>
      </c>
      <c r="YR1" s="2" t="s">
        <v>4310</v>
      </c>
      <c r="YS1" s="2" t="s">
        <v>4311</v>
      </c>
      <c r="YT1" s="2" t="s">
        <v>4312</v>
      </c>
      <c r="YU1" s="2" t="s">
        <v>4313</v>
      </c>
      <c r="YV1" s="2" t="s">
        <v>4314</v>
      </c>
      <c r="YW1" s="2" t="s">
        <v>4315</v>
      </c>
      <c r="YX1" s="2" t="s">
        <v>4316</v>
      </c>
      <c r="YY1" s="2" t="s">
        <v>4317</v>
      </c>
      <c r="YZ1" s="2" t="s">
        <v>4318</v>
      </c>
      <c r="ZA1" s="2" t="s">
        <v>4319</v>
      </c>
      <c r="ZB1" s="2" t="s">
        <v>4320</v>
      </c>
      <c r="ZC1" s="2" t="s">
        <v>4321</v>
      </c>
      <c r="ZD1" s="2" t="s">
        <v>4322</v>
      </c>
      <c r="ZE1" s="2" t="s">
        <v>4323</v>
      </c>
      <c r="ZF1" s="2" t="s">
        <v>4324</v>
      </c>
      <c r="ZG1" s="2" t="s">
        <v>4325</v>
      </c>
      <c r="ZH1" s="2" t="s">
        <v>4326</v>
      </c>
      <c r="ZI1" s="2" t="s">
        <v>4327</v>
      </c>
      <c r="ZJ1" s="2" t="s">
        <v>4328</v>
      </c>
      <c r="ZK1" s="2" t="s">
        <v>4329</v>
      </c>
      <c r="ZL1" s="2" t="s">
        <v>4330</v>
      </c>
      <c r="ZM1" s="2" t="s">
        <v>4331</v>
      </c>
      <c r="ZN1" s="2" t="s">
        <v>4332</v>
      </c>
      <c r="ZO1" s="2" t="s">
        <v>4333</v>
      </c>
      <c r="ZP1" s="2" t="s">
        <v>4334</v>
      </c>
      <c r="ZQ1" s="2" t="s">
        <v>4335</v>
      </c>
      <c r="ZR1" s="2" t="s">
        <v>4336</v>
      </c>
      <c r="ZS1" s="2" t="s">
        <v>4337</v>
      </c>
      <c r="ZT1" s="2" t="s">
        <v>4338</v>
      </c>
      <c r="ZU1" s="2" t="s">
        <v>4339</v>
      </c>
      <c r="ZV1" s="2" t="s">
        <v>4340</v>
      </c>
      <c r="ZW1" s="2" t="s">
        <v>4341</v>
      </c>
      <c r="ZX1" s="2" t="s">
        <v>4342</v>
      </c>
      <c r="ZY1" s="2" t="s">
        <v>4343</v>
      </c>
      <c r="ZZ1" s="2" t="s">
        <v>4344</v>
      </c>
      <c r="AAA1" s="2" t="s">
        <v>4345</v>
      </c>
      <c r="AAB1" s="2" t="s">
        <v>4346</v>
      </c>
      <c r="AAC1" s="2" t="s">
        <v>4347</v>
      </c>
      <c r="AAD1" s="2" t="s">
        <v>4348</v>
      </c>
      <c r="AAE1" s="2" t="s">
        <v>4350</v>
      </c>
      <c r="AAF1" s="2" t="s">
        <v>4351</v>
      </c>
      <c r="AAG1" s="2" t="s">
        <v>8231</v>
      </c>
      <c r="AAH1" s="2" t="s">
        <v>8232</v>
      </c>
      <c r="AAI1" s="2" t="s">
        <v>8233</v>
      </c>
      <c r="AAJ1" s="2" t="s">
        <v>8234</v>
      </c>
      <c r="AAK1" s="2" t="s">
        <v>8235</v>
      </c>
      <c r="AAL1" s="2" t="s">
        <v>8236</v>
      </c>
      <c r="AAM1" s="2" t="s">
        <v>8237</v>
      </c>
      <c r="AAN1" s="2" t="s">
        <v>8238</v>
      </c>
      <c r="AAO1" s="2" t="s">
        <v>8239</v>
      </c>
      <c r="AAP1" s="2" t="s">
        <v>8240</v>
      </c>
      <c r="AAQ1" s="2" t="s">
        <v>8241</v>
      </c>
      <c r="AAR1" s="2" t="s">
        <v>4383</v>
      </c>
      <c r="AAS1" s="2" t="s">
        <v>8242</v>
      </c>
      <c r="AAT1" s="2" t="s">
        <v>8243</v>
      </c>
      <c r="AAU1" s="2" t="s">
        <v>4385</v>
      </c>
      <c r="AAV1" s="2" t="s">
        <v>8244</v>
      </c>
      <c r="AAW1" s="2" t="s">
        <v>8245</v>
      </c>
      <c r="AAX1" s="2" t="s">
        <v>8246</v>
      </c>
      <c r="AAY1" s="2" t="s">
        <v>8247</v>
      </c>
      <c r="AAZ1" s="2" t="s">
        <v>8248</v>
      </c>
      <c r="ABA1" s="2" t="s">
        <v>8249</v>
      </c>
      <c r="ABB1" s="2" t="s">
        <v>8250</v>
      </c>
      <c r="ABC1" s="2" t="s">
        <v>8251</v>
      </c>
      <c r="ABD1" s="2" t="s">
        <v>8252</v>
      </c>
      <c r="ABE1" s="2" t="s">
        <v>8253</v>
      </c>
      <c r="ABF1" s="2" t="s">
        <v>8254</v>
      </c>
      <c r="ABG1" s="2" t="s">
        <v>8255</v>
      </c>
      <c r="ABH1" s="2" t="s">
        <v>8256</v>
      </c>
      <c r="ABI1" s="2" t="s">
        <v>8257</v>
      </c>
      <c r="ABJ1" s="2" t="s">
        <v>8258</v>
      </c>
      <c r="ABK1" s="2" t="s">
        <v>8259</v>
      </c>
      <c r="ABL1" s="2" t="s">
        <v>8260</v>
      </c>
      <c r="ABM1" s="2" t="s">
        <v>8261</v>
      </c>
      <c r="ABN1" s="2" t="s">
        <v>8262</v>
      </c>
      <c r="ABO1" s="2" t="s">
        <v>8263</v>
      </c>
      <c r="ABP1" s="2" t="s">
        <v>8264</v>
      </c>
      <c r="ABQ1" s="2" t="s">
        <v>8265</v>
      </c>
      <c r="ABR1" s="2" t="s">
        <v>8266</v>
      </c>
      <c r="ABS1" s="2" t="s">
        <v>8267</v>
      </c>
      <c r="ABT1" s="2" t="s">
        <v>8268</v>
      </c>
      <c r="ABU1" s="2" t="s">
        <v>8269</v>
      </c>
      <c r="ABV1" s="2" t="s">
        <v>8270</v>
      </c>
      <c r="ABW1" s="2" t="s">
        <v>8271</v>
      </c>
      <c r="ABX1" s="2" t="s">
        <v>8272</v>
      </c>
      <c r="ABY1" s="2" t="s">
        <v>8273</v>
      </c>
      <c r="ABZ1" s="2" t="s">
        <v>8274</v>
      </c>
      <c r="ACA1" s="2" t="s">
        <v>8275</v>
      </c>
      <c r="ACB1" s="2" t="s">
        <v>8276</v>
      </c>
      <c r="ACC1" s="2" t="s">
        <v>8277</v>
      </c>
      <c r="ACD1" s="2" t="s">
        <v>8278</v>
      </c>
      <c r="ACE1" s="2" t="s">
        <v>8279</v>
      </c>
      <c r="ACF1" s="2" t="s">
        <v>8280</v>
      </c>
      <c r="ACG1" s="2" t="s">
        <v>8281</v>
      </c>
      <c r="ACH1" s="2" t="s">
        <v>8282</v>
      </c>
      <c r="ACI1" s="2" t="s">
        <v>8283</v>
      </c>
      <c r="ACJ1" s="2" t="s">
        <v>8284</v>
      </c>
      <c r="ACK1" s="2" t="s">
        <v>8285</v>
      </c>
      <c r="ACL1" s="2" t="s">
        <v>8286</v>
      </c>
      <c r="ACM1" s="2" t="s">
        <v>8287</v>
      </c>
      <c r="ACN1" s="2" t="s">
        <v>8288</v>
      </c>
      <c r="ACO1" s="2" t="s">
        <v>8289</v>
      </c>
      <c r="ACP1" s="2" t="s">
        <v>8290</v>
      </c>
      <c r="ACQ1" s="2" t="s">
        <v>8291</v>
      </c>
      <c r="ACR1" s="2" t="s">
        <v>8292</v>
      </c>
      <c r="ACS1" s="2" t="s">
        <v>8293</v>
      </c>
      <c r="ACT1" s="2" t="s">
        <v>8294</v>
      </c>
      <c r="ACU1" s="2" t="s">
        <v>8295</v>
      </c>
      <c r="ACV1" s="2" t="s">
        <v>8296</v>
      </c>
      <c r="ACW1" s="2" t="s">
        <v>8297</v>
      </c>
      <c r="ACX1" s="2" t="s">
        <v>8298</v>
      </c>
      <c r="ACY1" s="2" t="s">
        <v>8299</v>
      </c>
      <c r="ACZ1" s="2" t="s">
        <v>8300</v>
      </c>
      <c r="ADA1" s="2" t="s">
        <v>8301</v>
      </c>
      <c r="ADB1" s="2" t="s">
        <v>8302</v>
      </c>
      <c r="ADC1" s="2" t="s">
        <v>8303</v>
      </c>
      <c r="ADD1" s="2" t="s">
        <v>8304</v>
      </c>
      <c r="ADE1" s="2" t="s">
        <v>8305</v>
      </c>
      <c r="ADF1" s="2" t="s">
        <v>8306</v>
      </c>
      <c r="ADG1" s="2" t="s">
        <v>8307</v>
      </c>
      <c r="ADH1" s="2" t="s">
        <v>8308</v>
      </c>
      <c r="ADI1" s="2" t="s">
        <v>8309</v>
      </c>
      <c r="ADJ1" s="2" t="s">
        <v>8310</v>
      </c>
      <c r="ADK1" s="2" t="s">
        <v>8311</v>
      </c>
      <c r="ADL1" s="2" t="s">
        <v>8312</v>
      </c>
      <c r="ADM1" s="2" t="s">
        <v>8313</v>
      </c>
      <c r="ADN1" s="2" t="s">
        <v>8314</v>
      </c>
      <c r="ADO1" s="2" t="s">
        <v>8315</v>
      </c>
      <c r="ADP1" s="2" t="s">
        <v>8316</v>
      </c>
      <c r="ADQ1" s="2" t="s">
        <v>8317</v>
      </c>
      <c r="ADR1" s="2" t="s">
        <v>8318</v>
      </c>
      <c r="ADS1" s="2" t="s">
        <v>8319</v>
      </c>
      <c r="ADT1" s="2" t="s">
        <v>8320</v>
      </c>
      <c r="ADU1" s="2" t="s">
        <v>8321</v>
      </c>
      <c r="ADV1" s="2" t="s">
        <v>8322</v>
      </c>
      <c r="ADW1" s="2" t="s">
        <v>8323</v>
      </c>
      <c r="ADX1" s="2" t="s">
        <v>8324</v>
      </c>
      <c r="ADY1" s="2" t="s">
        <v>8325</v>
      </c>
      <c r="ADZ1" s="2" t="s">
        <v>8326</v>
      </c>
      <c r="AEA1" s="2" t="s">
        <v>8327</v>
      </c>
      <c r="AEB1" s="2" t="s">
        <v>8328</v>
      </c>
      <c r="AEC1" s="2" t="s">
        <v>8329</v>
      </c>
      <c r="AED1" s="2" t="s">
        <v>8330</v>
      </c>
      <c r="AEE1" s="2" t="s">
        <v>8331</v>
      </c>
      <c r="AEF1" s="2" t="s">
        <v>8332</v>
      </c>
      <c r="AEG1" s="2" t="s">
        <v>8333</v>
      </c>
      <c r="AEH1" s="2" t="s">
        <v>8334</v>
      </c>
      <c r="AEI1" s="2" t="s">
        <v>8335</v>
      </c>
      <c r="AEJ1" s="2" t="s">
        <v>8336</v>
      </c>
      <c r="AEK1" s="2" t="s">
        <v>8337</v>
      </c>
      <c r="AEL1" s="2" t="s">
        <v>8338</v>
      </c>
      <c r="AEM1" s="2" t="s">
        <v>8339</v>
      </c>
      <c r="AEN1" s="2" t="s">
        <v>8340</v>
      </c>
      <c r="AEO1" s="2" t="s">
        <v>8341</v>
      </c>
      <c r="AEP1" s="2" t="s">
        <v>8342</v>
      </c>
      <c r="AEQ1" s="2" t="s">
        <v>8343</v>
      </c>
      <c r="AER1" s="2" t="s">
        <v>8344</v>
      </c>
      <c r="AES1" s="2" t="s">
        <v>8345</v>
      </c>
      <c r="AET1" s="2" t="s">
        <v>8346</v>
      </c>
      <c r="AEU1" s="2" t="s">
        <v>8347</v>
      </c>
      <c r="AEV1" s="2" t="s">
        <v>8348</v>
      </c>
      <c r="AEW1" s="2" t="s">
        <v>8349</v>
      </c>
      <c r="AEX1" s="2" t="s">
        <v>8350</v>
      </c>
      <c r="AEY1" s="2" t="s">
        <v>8351</v>
      </c>
      <c r="AEZ1" s="2" t="s">
        <v>8352</v>
      </c>
      <c r="AFA1" s="2" t="s">
        <v>8353</v>
      </c>
      <c r="AFB1" s="2" t="s">
        <v>8354</v>
      </c>
      <c r="AFC1" s="2" t="s">
        <v>8355</v>
      </c>
      <c r="AFD1" s="2" t="s">
        <v>8356</v>
      </c>
      <c r="AFE1" s="2" t="s">
        <v>8357</v>
      </c>
      <c r="AFF1" s="2" t="s">
        <v>8358</v>
      </c>
      <c r="AFG1" s="2" t="s">
        <v>8359</v>
      </c>
      <c r="AFH1" s="2" t="s">
        <v>8360</v>
      </c>
      <c r="AFI1" s="2" t="s">
        <v>8361</v>
      </c>
      <c r="AFJ1" s="2" t="s">
        <v>8362</v>
      </c>
      <c r="AFK1" s="2" t="s">
        <v>8363</v>
      </c>
      <c r="AFL1" s="2" t="s">
        <v>8364</v>
      </c>
      <c r="AFM1" s="2" t="s">
        <v>8365</v>
      </c>
      <c r="AFN1" s="2" t="s">
        <v>8366</v>
      </c>
      <c r="AFO1" s="2" t="s">
        <v>8367</v>
      </c>
      <c r="AFP1" s="2" t="s">
        <v>8368</v>
      </c>
      <c r="AFQ1" s="2" t="s">
        <v>8369</v>
      </c>
      <c r="AFR1" s="2" t="s">
        <v>8370</v>
      </c>
      <c r="AFS1" s="2" t="s">
        <v>8371</v>
      </c>
      <c r="AFT1" s="2" t="s">
        <v>8372</v>
      </c>
      <c r="AFU1" s="2" t="s">
        <v>8373</v>
      </c>
      <c r="AFV1" s="2" t="s">
        <v>8374</v>
      </c>
      <c r="AFW1" s="2" t="s">
        <v>8375</v>
      </c>
      <c r="AFX1" s="2" t="s">
        <v>8376</v>
      </c>
      <c r="AFY1" s="2" t="s">
        <v>8377</v>
      </c>
      <c r="AFZ1" s="2" t="s">
        <v>8378</v>
      </c>
      <c r="AGA1" s="2" t="s">
        <v>8379</v>
      </c>
      <c r="AGB1" s="2" t="s">
        <v>8380</v>
      </c>
      <c r="AGC1" s="2" t="s">
        <v>8381</v>
      </c>
      <c r="AGD1" s="2" t="s">
        <v>8382</v>
      </c>
      <c r="AGE1" s="2" t="s">
        <v>8383</v>
      </c>
      <c r="AGF1" s="2" t="s">
        <v>8384</v>
      </c>
      <c r="AGG1" s="2" t="s">
        <v>8385</v>
      </c>
      <c r="AGH1" s="2" t="s">
        <v>8386</v>
      </c>
      <c r="AGI1" s="2" t="s">
        <v>8387</v>
      </c>
      <c r="AGJ1" s="2" t="s">
        <v>8388</v>
      </c>
      <c r="AGK1" s="2" t="s">
        <v>8389</v>
      </c>
      <c r="AGL1" s="2" t="s">
        <v>8390</v>
      </c>
      <c r="AGM1" s="2" t="s">
        <v>8391</v>
      </c>
      <c r="AGN1" s="2" t="s">
        <v>8392</v>
      </c>
      <c r="AGO1" s="2" t="s">
        <v>8393</v>
      </c>
      <c r="AGP1" s="2" t="s">
        <v>8394</v>
      </c>
      <c r="AGQ1" s="2" t="s">
        <v>8395</v>
      </c>
      <c r="AGR1" s="2" t="s">
        <v>8396</v>
      </c>
      <c r="AGS1" s="2" t="s">
        <v>8397</v>
      </c>
      <c r="AGT1" s="2" t="s">
        <v>8398</v>
      </c>
      <c r="AGU1" s="2" t="s">
        <v>8399</v>
      </c>
      <c r="AGV1" s="2" t="s">
        <v>8400</v>
      </c>
      <c r="AGW1" s="2" t="s">
        <v>8401</v>
      </c>
      <c r="AGX1" s="2" t="s">
        <v>8402</v>
      </c>
      <c r="AGY1" s="2" t="s">
        <v>8403</v>
      </c>
      <c r="AGZ1" s="2" t="s">
        <v>8404</v>
      </c>
      <c r="AHA1" s="2" t="s">
        <v>8405</v>
      </c>
      <c r="AHB1" s="2" t="s">
        <v>8406</v>
      </c>
      <c r="AHC1" s="2" t="s">
        <v>8407</v>
      </c>
      <c r="AHD1" s="2" t="s">
        <v>8408</v>
      </c>
      <c r="AHE1" s="2" t="s">
        <v>8409</v>
      </c>
      <c r="AHF1" s="2" t="s">
        <v>8410</v>
      </c>
      <c r="AHG1" s="2" t="s">
        <v>8411</v>
      </c>
      <c r="AHH1" s="2" t="s">
        <v>8412</v>
      </c>
      <c r="AHI1" s="2" t="s">
        <v>8413</v>
      </c>
      <c r="AHJ1" s="2" t="s">
        <v>8414</v>
      </c>
      <c r="AHK1" s="2" t="s">
        <v>8415</v>
      </c>
      <c r="AHL1" s="2" t="s">
        <v>8416</v>
      </c>
      <c r="AHM1" s="2" t="s">
        <v>8417</v>
      </c>
      <c r="AHN1" s="2" t="s">
        <v>8418</v>
      </c>
      <c r="AHO1" s="2" t="s">
        <v>8419</v>
      </c>
      <c r="AHP1" s="2" t="s">
        <v>8420</v>
      </c>
      <c r="AHQ1" s="2" t="s">
        <v>8421</v>
      </c>
      <c r="AHR1" s="2" t="s">
        <v>8422</v>
      </c>
      <c r="AHS1" s="2" t="s">
        <v>8423</v>
      </c>
      <c r="AHT1" s="2" t="s">
        <v>8424</v>
      </c>
      <c r="AHU1" s="2" t="s">
        <v>8425</v>
      </c>
      <c r="AHV1" s="2" t="s">
        <v>8426</v>
      </c>
      <c r="AHW1" s="2" t="s">
        <v>8427</v>
      </c>
      <c r="AHX1" s="2" t="s">
        <v>8428</v>
      </c>
      <c r="AHY1" s="2" t="s">
        <v>8429</v>
      </c>
      <c r="AHZ1" s="2" t="s">
        <v>8430</v>
      </c>
      <c r="AIA1" s="2" t="s">
        <v>8431</v>
      </c>
      <c r="AIB1" s="2" t="s">
        <v>8432</v>
      </c>
      <c r="AIC1" s="2" t="s">
        <v>8433</v>
      </c>
      <c r="AID1" s="2" t="s">
        <v>8434</v>
      </c>
      <c r="AIE1" s="2" t="s">
        <v>8435</v>
      </c>
      <c r="AIF1" s="2" t="s">
        <v>8436</v>
      </c>
      <c r="AIG1" s="2" t="s">
        <v>8437</v>
      </c>
      <c r="AIH1" s="2" t="s">
        <v>8438</v>
      </c>
      <c r="AII1" s="2" t="s">
        <v>8439</v>
      </c>
      <c r="AIJ1" s="2" t="s">
        <v>8440</v>
      </c>
      <c r="AIK1" s="2" t="s">
        <v>8441</v>
      </c>
      <c r="AIL1" s="2" t="s">
        <v>8442</v>
      </c>
      <c r="AIM1" s="2" t="s">
        <v>8443</v>
      </c>
      <c r="AIN1" s="2" t="s">
        <v>8444</v>
      </c>
      <c r="AIO1" s="2" t="s">
        <v>4387</v>
      </c>
      <c r="AIP1" s="2" t="s">
        <v>4388</v>
      </c>
      <c r="AIQ1" s="2" t="s">
        <v>4389</v>
      </c>
      <c r="AIR1" s="2" t="s">
        <v>8445</v>
      </c>
      <c r="AIS1" s="2" t="s">
        <v>8446</v>
      </c>
      <c r="AIT1" s="2" t="s">
        <v>8447</v>
      </c>
      <c r="AIU1" s="2" t="s">
        <v>8448</v>
      </c>
      <c r="AIV1" s="2" t="s">
        <v>8449</v>
      </c>
      <c r="AIW1" s="2" t="s">
        <v>8450</v>
      </c>
      <c r="AIX1" s="2" t="s">
        <v>8451</v>
      </c>
      <c r="AIY1" s="2" t="s">
        <v>8452</v>
      </c>
      <c r="AIZ1" s="2" t="s">
        <v>8453</v>
      </c>
      <c r="AJA1" s="2" t="s">
        <v>8454</v>
      </c>
      <c r="AJB1" s="2" t="s">
        <v>8455</v>
      </c>
      <c r="AJC1" s="2" t="s">
        <v>8456</v>
      </c>
      <c r="AJD1" s="2" t="s">
        <v>8457</v>
      </c>
      <c r="AJE1" s="2" t="s">
        <v>8458</v>
      </c>
      <c r="AJF1" s="2" t="s">
        <v>8459</v>
      </c>
      <c r="AJG1" s="2" t="s">
        <v>8460</v>
      </c>
      <c r="AJH1" s="2" t="s">
        <v>4390</v>
      </c>
      <c r="AJI1" s="2" t="s">
        <v>4391</v>
      </c>
      <c r="AJJ1" s="2" t="s">
        <v>4392</v>
      </c>
      <c r="AJK1" s="2" t="s">
        <v>4393</v>
      </c>
      <c r="AJL1" s="2" t="s">
        <v>4395</v>
      </c>
      <c r="AJM1" s="2" t="s">
        <v>4396</v>
      </c>
      <c r="AJN1" s="2" t="s">
        <v>4491</v>
      </c>
      <c r="AJO1" s="2" t="s">
        <v>4492</v>
      </c>
      <c r="AJP1" s="2" t="s">
        <v>4493</v>
      </c>
      <c r="AJQ1" s="2" t="s">
        <v>4494</v>
      </c>
      <c r="AJR1" s="2" t="s">
        <v>4495</v>
      </c>
      <c r="AJS1" s="2" t="s">
        <v>4496</v>
      </c>
      <c r="AJT1" s="2" t="s">
        <v>4497</v>
      </c>
      <c r="AJU1" s="2" t="s">
        <v>4498</v>
      </c>
      <c r="AJV1" s="2" t="s">
        <v>4499</v>
      </c>
      <c r="AJW1" s="2" t="s">
        <v>4500</v>
      </c>
      <c r="AJX1" s="2" t="s">
        <v>4501</v>
      </c>
      <c r="AJY1" s="2" t="s">
        <v>4502</v>
      </c>
      <c r="AJZ1" s="2" t="s">
        <v>4503</v>
      </c>
      <c r="AKA1" s="2" t="s">
        <v>4504</v>
      </c>
      <c r="AKB1" s="2" t="s">
        <v>4505</v>
      </c>
      <c r="AKC1" s="2" t="s">
        <v>4506</v>
      </c>
      <c r="AKD1" s="2" t="s">
        <v>4507</v>
      </c>
      <c r="AKE1" s="2" t="s">
        <v>4508</v>
      </c>
      <c r="AKF1" s="2" t="s">
        <v>4509</v>
      </c>
      <c r="AKG1" s="2" t="s">
        <v>4510</v>
      </c>
      <c r="AKH1" s="2" t="s">
        <v>4511</v>
      </c>
      <c r="AKI1" s="2" t="s">
        <v>4512</v>
      </c>
      <c r="AKJ1" s="2" t="s">
        <v>4513</v>
      </c>
      <c r="AKK1" s="2" t="s">
        <v>4514</v>
      </c>
      <c r="AKL1" s="2" t="s">
        <v>4515</v>
      </c>
      <c r="AKM1" s="2" t="s">
        <v>4516</v>
      </c>
      <c r="AKN1" s="2" t="s">
        <v>4517</v>
      </c>
      <c r="AKO1" s="2" t="s">
        <v>4518</v>
      </c>
      <c r="AKP1" s="2" t="s">
        <v>4519</v>
      </c>
      <c r="AKQ1" s="2" t="s">
        <v>4520</v>
      </c>
      <c r="AKR1" s="2" t="s">
        <v>4521</v>
      </c>
      <c r="AKS1" s="2" t="s">
        <v>4522</v>
      </c>
      <c r="AKT1" s="2" t="s">
        <v>4523</v>
      </c>
      <c r="AKU1" s="2" t="s">
        <v>4524</v>
      </c>
      <c r="AKV1" s="2" t="s">
        <v>4525</v>
      </c>
      <c r="AKW1" s="2" t="s">
        <v>4526</v>
      </c>
      <c r="AKX1" s="2" t="s">
        <v>4527</v>
      </c>
      <c r="AKY1" s="2" t="s">
        <v>4528</v>
      </c>
      <c r="AKZ1" s="2" t="s">
        <v>4530</v>
      </c>
      <c r="ALA1" s="2" t="s">
        <v>4531</v>
      </c>
      <c r="ALB1" s="2" t="s">
        <v>4532</v>
      </c>
      <c r="ALC1" s="2" t="s">
        <v>4533</v>
      </c>
      <c r="ALD1" s="2" t="s">
        <v>4534</v>
      </c>
      <c r="ALE1" s="2" t="s">
        <v>4535</v>
      </c>
      <c r="ALF1" s="2" t="s">
        <v>4536</v>
      </c>
      <c r="ALG1" s="2" t="s">
        <v>4539</v>
      </c>
      <c r="ALH1" s="2" t="s">
        <v>4540</v>
      </c>
      <c r="ALI1" s="2" t="s">
        <v>4541</v>
      </c>
      <c r="ALJ1" s="2" t="s">
        <v>4542</v>
      </c>
      <c r="ALK1" s="2" t="s">
        <v>4543</v>
      </c>
      <c r="ALL1" s="2" t="s">
        <v>4544</v>
      </c>
      <c r="ALM1" s="2" t="s">
        <v>4545</v>
      </c>
      <c r="ALN1" s="2" t="s">
        <v>4546</v>
      </c>
      <c r="ALO1" s="2" t="s">
        <v>4547</v>
      </c>
      <c r="ALP1" s="2" t="s">
        <v>4551</v>
      </c>
      <c r="ALQ1" s="2" t="s">
        <v>4552</v>
      </c>
      <c r="ALR1" s="2" t="s">
        <v>4553</v>
      </c>
      <c r="ALS1" s="2" t="s">
        <v>4554</v>
      </c>
      <c r="ALT1" s="2" t="s">
        <v>4555</v>
      </c>
      <c r="ALU1" s="2" t="s">
        <v>4556</v>
      </c>
      <c r="ALV1" s="2" t="s">
        <v>4557</v>
      </c>
      <c r="ALW1" s="2" t="s">
        <v>4558</v>
      </c>
      <c r="ALX1" s="2" t="s">
        <v>4559</v>
      </c>
      <c r="ALY1" s="2" t="s">
        <v>4560</v>
      </c>
      <c r="ALZ1" s="2" t="s">
        <v>4561</v>
      </c>
      <c r="AMA1" s="2" t="s">
        <v>4562</v>
      </c>
      <c r="AMB1" s="2" t="s">
        <v>4563</v>
      </c>
      <c r="AMC1" s="2" t="s">
        <v>4564</v>
      </c>
      <c r="AMD1" s="2" t="s">
        <v>4565</v>
      </c>
      <c r="AME1" s="2" t="s">
        <v>8461</v>
      </c>
      <c r="AMF1" s="2" t="s">
        <v>8462</v>
      </c>
      <c r="AMG1" s="2" t="s">
        <v>8463</v>
      </c>
      <c r="AMH1" s="2" t="s">
        <v>8464</v>
      </c>
      <c r="AMI1" s="2" t="s">
        <v>8465</v>
      </c>
      <c r="AMJ1" s="2" t="s">
        <v>8466</v>
      </c>
      <c r="AMK1" s="2" t="s">
        <v>8467</v>
      </c>
      <c r="AML1" s="2" t="s">
        <v>8468</v>
      </c>
      <c r="AMM1" s="2" t="s">
        <v>8469</v>
      </c>
      <c r="AMN1" s="2" t="s">
        <v>8470</v>
      </c>
      <c r="AMO1" s="2" t="s">
        <v>8471</v>
      </c>
      <c r="AMP1" s="2" t="s">
        <v>8472</v>
      </c>
      <c r="AMQ1" s="2" t="s">
        <v>8473</v>
      </c>
      <c r="AMR1" s="2" t="s">
        <v>8474</v>
      </c>
      <c r="AMS1" s="2" t="s">
        <v>8475</v>
      </c>
      <c r="AMT1" s="2" t="s">
        <v>8476</v>
      </c>
      <c r="AMU1" s="2" t="s">
        <v>8477</v>
      </c>
      <c r="AMV1" s="2" t="s">
        <v>8478</v>
      </c>
      <c r="AMW1" s="2" t="s">
        <v>8479</v>
      </c>
      <c r="AMX1" s="2" t="s">
        <v>8480</v>
      </c>
      <c r="AMY1" s="2" t="s">
        <v>8481</v>
      </c>
      <c r="AMZ1" s="2" t="s">
        <v>8482</v>
      </c>
      <c r="ANA1" s="2" t="s">
        <v>8483</v>
      </c>
      <c r="ANB1" s="2" t="s">
        <v>8484</v>
      </c>
      <c r="ANC1" s="2" t="s">
        <v>8485</v>
      </c>
      <c r="AND1" s="2" t="s">
        <v>8486</v>
      </c>
      <c r="ANE1" s="2" t="s">
        <v>8487</v>
      </c>
      <c r="ANF1" s="2" t="s">
        <v>8488</v>
      </c>
      <c r="ANG1" s="2" t="s">
        <v>8489</v>
      </c>
      <c r="ANH1" s="2" t="s">
        <v>8490</v>
      </c>
      <c r="ANI1" s="2" t="s">
        <v>8491</v>
      </c>
      <c r="ANJ1" s="2" t="s">
        <v>8492</v>
      </c>
      <c r="ANK1" s="2" t="s">
        <v>8493</v>
      </c>
      <c r="ANL1" s="2" t="s">
        <v>8494</v>
      </c>
      <c r="ANM1" s="2" t="s">
        <v>8495</v>
      </c>
      <c r="ANN1" s="2" t="s">
        <v>8496</v>
      </c>
      <c r="ANO1" s="2" t="s">
        <v>8497</v>
      </c>
      <c r="ANP1" s="2" t="s">
        <v>8498</v>
      </c>
      <c r="ANQ1" s="2" t="s">
        <v>8499</v>
      </c>
      <c r="ANR1" s="2" t="s">
        <v>8500</v>
      </c>
      <c r="ANS1" s="2" t="s">
        <v>8501</v>
      </c>
      <c r="ANT1" s="2" t="s">
        <v>4566</v>
      </c>
      <c r="ANU1" s="2" t="s">
        <v>8502</v>
      </c>
      <c r="ANV1" s="2" t="s">
        <v>8503</v>
      </c>
      <c r="ANW1" s="2" t="s">
        <v>8504</v>
      </c>
      <c r="ANX1" s="2" t="s">
        <v>8505</v>
      </c>
      <c r="ANY1" s="2" t="s">
        <v>8506</v>
      </c>
      <c r="ANZ1" s="2" t="s">
        <v>8507</v>
      </c>
      <c r="AOA1" s="2" t="s">
        <v>8508</v>
      </c>
      <c r="AOB1" s="2" t="s">
        <v>8509</v>
      </c>
      <c r="AOC1" s="2" t="s">
        <v>8510</v>
      </c>
      <c r="AOD1" s="2" t="s">
        <v>8511</v>
      </c>
      <c r="AOE1" s="2" t="s">
        <v>8512</v>
      </c>
      <c r="AOF1" s="2" t="s">
        <v>8513</v>
      </c>
      <c r="AOG1" s="2" t="s">
        <v>8514</v>
      </c>
      <c r="AOH1" s="2" t="s">
        <v>8515</v>
      </c>
      <c r="AOI1" s="2" t="s">
        <v>4567</v>
      </c>
      <c r="AOJ1" s="2" t="s">
        <v>4568</v>
      </c>
      <c r="AOK1" s="2" t="s">
        <v>4569</v>
      </c>
      <c r="AOL1" s="2" t="s">
        <v>4570</v>
      </c>
      <c r="AOM1" s="2" t="s">
        <v>4571</v>
      </c>
      <c r="AON1" s="2" t="s">
        <v>4572</v>
      </c>
      <c r="AOO1" s="2" t="s">
        <v>4573</v>
      </c>
      <c r="AOP1" s="2" t="s">
        <v>4574</v>
      </c>
      <c r="AOQ1" s="2" t="s">
        <v>4575</v>
      </c>
      <c r="AOR1" s="2" t="s">
        <v>4576</v>
      </c>
      <c r="AOS1" s="2" t="s">
        <v>4577</v>
      </c>
      <c r="AOT1" s="2" t="s">
        <v>4578</v>
      </c>
      <c r="AOU1" s="2" t="s">
        <v>4579</v>
      </c>
      <c r="AOV1" s="2" t="s">
        <v>4580</v>
      </c>
      <c r="AOW1" s="2" t="s">
        <v>4581</v>
      </c>
      <c r="AOX1" s="2" t="s">
        <v>4582</v>
      </c>
      <c r="AOY1" s="2" t="s">
        <v>4583</v>
      </c>
      <c r="AOZ1" s="2" t="s">
        <v>4584</v>
      </c>
      <c r="APA1" s="2" t="s">
        <v>4585</v>
      </c>
      <c r="APB1" s="2" t="s">
        <v>4586</v>
      </c>
      <c r="APC1" s="2" t="s">
        <v>4587</v>
      </c>
      <c r="APD1" s="2" t="s">
        <v>4588</v>
      </c>
      <c r="APE1" s="2" t="s">
        <v>4589</v>
      </c>
      <c r="APF1" s="2" t="s">
        <v>4590</v>
      </c>
      <c r="APG1" s="2" t="s">
        <v>4591</v>
      </c>
      <c r="APH1" s="2" t="s">
        <v>4592</v>
      </c>
      <c r="API1" s="2" t="s">
        <v>4593</v>
      </c>
      <c r="APJ1" s="2" t="s">
        <v>4594</v>
      </c>
      <c r="APK1" s="2" t="s">
        <v>4595</v>
      </c>
      <c r="APL1" s="2" t="s">
        <v>4596</v>
      </c>
      <c r="APM1" s="2" t="s">
        <v>4597</v>
      </c>
      <c r="APN1" s="2" t="s">
        <v>4598</v>
      </c>
      <c r="APO1" s="2" t="s">
        <v>4599</v>
      </c>
      <c r="APP1" s="2" t="s">
        <v>4600</v>
      </c>
      <c r="APQ1" s="2" t="s">
        <v>4601</v>
      </c>
      <c r="APR1" s="2" t="s">
        <v>4602</v>
      </c>
      <c r="APS1" s="2" t="s">
        <v>4603</v>
      </c>
      <c r="APT1" s="2" t="s">
        <v>4604</v>
      </c>
      <c r="APU1" s="2" t="s">
        <v>4605</v>
      </c>
      <c r="APV1" s="2" t="s">
        <v>4606</v>
      </c>
      <c r="APW1" s="2" t="s">
        <v>4607</v>
      </c>
      <c r="APX1" s="2" t="s">
        <v>4608</v>
      </c>
      <c r="APY1" s="2" t="s">
        <v>4609</v>
      </c>
      <c r="APZ1" s="2" t="s">
        <v>4610</v>
      </c>
      <c r="AQA1" s="2" t="s">
        <v>4611</v>
      </c>
      <c r="AQB1" s="2" t="s">
        <v>4612</v>
      </c>
      <c r="AQC1" s="2" t="s">
        <v>4613</v>
      </c>
      <c r="AQD1" s="2" t="s">
        <v>4614</v>
      </c>
      <c r="AQE1" s="2" t="s">
        <v>4615</v>
      </c>
      <c r="AQF1" s="2" t="s">
        <v>4616</v>
      </c>
      <c r="AQG1" s="2" t="s">
        <v>4617</v>
      </c>
      <c r="AQH1" s="2" t="s">
        <v>4618</v>
      </c>
      <c r="AQI1" s="2" t="s">
        <v>4619</v>
      </c>
      <c r="AQJ1" s="2" t="s">
        <v>4620</v>
      </c>
      <c r="AQK1" s="2" t="s">
        <v>4621</v>
      </c>
      <c r="AQL1" s="2" t="s">
        <v>4622</v>
      </c>
      <c r="AQM1" s="2" t="s">
        <v>4623</v>
      </c>
      <c r="AQN1" s="2" t="s">
        <v>4624</v>
      </c>
      <c r="AQO1" s="2" t="s">
        <v>4625</v>
      </c>
      <c r="AQP1" s="2" t="s">
        <v>4626</v>
      </c>
      <c r="AQQ1" s="2" t="s">
        <v>4627</v>
      </c>
      <c r="AQR1" s="2" t="s">
        <v>4628</v>
      </c>
      <c r="AQS1" s="2" t="s">
        <v>4629</v>
      </c>
      <c r="AQT1" s="2" t="s">
        <v>4630</v>
      </c>
      <c r="AQU1" s="2" t="s">
        <v>4631</v>
      </c>
      <c r="AQV1" s="2" t="s">
        <v>4632</v>
      </c>
      <c r="AQW1" s="2" t="s">
        <v>4633</v>
      </c>
      <c r="AQX1" s="2" t="s">
        <v>4634</v>
      </c>
      <c r="AQY1" s="2" t="s">
        <v>4635</v>
      </c>
      <c r="AQZ1" s="2" t="s">
        <v>4636</v>
      </c>
      <c r="ARA1" s="2" t="s">
        <v>4637</v>
      </c>
      <c r="ARB1" s="2" t="s">
        <v>4638</v>
      </c>
      <c r="ARC1" s="2" t="s">
        <v>4639</v>
      </c>
      <c r="ARD1" s="2" t="s">
        <v>4641</v>
      </c>
      <c r="ARE1" s="2" t="s">
        <v>4642</v>
      </c>
      <c r="ARF1" s="2" t="s">
        <v>8516</v>
      </c>
      <c r="ARG1" s="2" t="s">
        <v>8517</v>
      </c>
      <c r="ARH1" s="2" t="s">
        <v>8518</v>
      </c>
      <c r="ARI1" s="2" t="s">
        <v>8519</v>
      </c>
      <c r="ARJ1" s="2" t="s">
        <v>8520</v>
      </c>
      <c r="ARK1" s="2" t="s">
        <v>8521</v>
      </c>
      <c r="ARL1" s="2" t="s">
        <v>8522</v>
      </c>
      <c r="ARM1" s="2" t="s">
        <v>8523</v>
      </c>
      <c r="ARN1" s="2" t="s">
        <v>8524</v>
      </c>
      <c r="ARO1" s="2" t="s">
        <v>8525</v>
      </c>
      <c r="ARP1" s="2" t="s">
        <v>8526</v>
      </c>
      <c r="ARQ1" s="2" t="s">
        <v>4674</v>
      </c>
      <c r="ARR1" s="2" t="s">
        <v>8527</v>
      </c>
      <c r="ARS1" s="2" t="s">
        <v>8528</v>
      </c>
      <c r="ART1" s="2" t="s">
        <v>4676</v>
      </c>
      <c r="ARU1" s="2" t="s">
        <v>8529</v>
      </c>
      <c r="ARV1" s="2" t="s">
        <v>8530</v>
      </c>
      <c r="ARW1" s="2" t="s">
        <v>8531</v>
      </c>
      <c r="ARX1" s="2" t="s">
        <v>8532</v>
      </c>
      <c r="ARY1" s="2" t="s">
        <v>8533</v>
      </c>
      <c r="ARZ1" s="2" t="s">
        <v>8534</v>
      </c>
      <c r="ASA1" s="2" t="s">
        <v>8535</v>
      </c>
      <c r="ASB1" s="2" t="s">
        <v>8536</v>
      </c>
      <c r="ASC1" s="2" t="s">
        <v>8537</v>
      </c>
      <c r="ASD1" s="2" t="s">
        <v>8538</v>
      </c>
      <c r="ASE1" s="2" t="s">
        <v>8539</v>
      </c>
      <c r="ASF1" s="2" t="s">
        <v>8540</v>
      </c>
      <c r="ASG1" s="2" t="s">
        <v>8541</v>
      </c>
      <c r="ASH1" s="2" t="s">
        <v>8542</v>
      </c>
      <c r="ASI1" s="2" t="s">
        <v>8543</v>
      </c>
      <c r="ASJ1" s="2" t="s">
        <v>8544</v>
      </c>
      <c r="ASK1" s="2" t="s">
        <v>8545</v>
      </c>
      <c r="ASL1" s="2" t="s">
        <v>8546</v>
      </c>
      <c r="ASM1" s="2" t="s">
        <v>8547</v>
      </c>
      <c r="ASN1" s="2" t="s">
        <v>8548</v>
      </c>
      <c r="ASO1" s="2" t="s">
        <v>8549</v>
      </c>
      <c r="ASP1" s="2" t="s">
        <v>8550</v>
      </c>
      <c r="ASQ1" s="2" t="s">
        <v>8551</v>
      </c>
      <c r="ASR1" s="2" t="s">
        <v>8552</v>
      </c>
      <c r="ASS1" s="2" t="s">
        <v>8553</v>
      </c>
      <c r="AST1" s="2" t="s">
        <v>8554</v>
      </c>
      <c r="ASU1" s="2" t="s">
        <v>8555</v>
      </c>
      <c r="ASV1" s="2" t="s">
        <v>8556</v>
      </c>
      <c r="ASW1" s="2" t="s">
        <v>8557</v>
      </c>
      <c r="ASX1" s="2" t="s">
        <v>8558</v>
      </c>
      <c r="ASY1" s="2" t="s">
        <v>8559</v>
      </c>
      <c r="ASZ1" s="2" t="s">
        <v>8560</v>
      </c>
      <c r="ATA1" s="2" t="s">
        <v>8561</v>
      </c>
      <c r="ATB1" s="2" t="s">
        <v>8562</v>
      </c>
      <c r="ATC1" s="2" t="s">
        <v>8563</v>
      </c>
      <c r="ATD1" s="2" t="s">
        <v>8564</v>
      </c>
      <c r="ATE1" s="2" t="s">
        <v>8565</v>
      </c>
      <c r="ATF1" s="2" t="s">
        <v>8566</v>
      </c>
      <c r="ATG1" s="2" t="s">
        <v>8567</v>
      </c>
      <c r="ATH1" s="2" t="s">
        <v>8568</v>
      </c>
      <c r="ATI1" s="2" t="s">
        <v>8569</v>
      </c>
      <c r="ATJ1" s="2" t="s">
        <v>8570</v>
      </c>
      <c r="ATK1" s="2" t="s">
        <v>8571</v>
      </c>
      <c r="ATL1" s="2" t="s">
        <v>8572</v>
      </c>
      <c r="ATM1" s="2" t="s">
        <v>8573</v>
      </c>
      <c r="ATN1" s="2" t="s">
        <v>8574</v>
      </c>
      <c r="ATO1" s="2" t="s">
        <v>8575</v>
      </c>
      <c r="ATP1" s="2" t="s">
        <v>8576</v>
      </c>
      <c r="ATQ1" s="2" t="s">
        <v>8577</v>
      </c>
      <c r="ATR1" s="2" t="s">
        <v>8578</v>
      </c>
      <c r="ATS1" s="2" t="s">
        <v>8579</v>
      </c>
      <c r="ATT1" s="2" t="s">
        <v>8580</v>
      </c>
      <c r="ATU1" s="2" t="s">
        <v>8581</v>
      </c>
      <c r="ATV1" s="2" t="s">
        <v>8582</v>
      </c>
      <c r="ATW1" s="2" t="s">
        <v>8583</v>
      </c>
      <c r="ATX1" s="2" t="s">
        <v>8584</v>
      </c>
      <c r="ATY1" s="2" t="s">
        <v>8585</v>
      </c>
      <c r="ATZ1" s="2" t="s">
        <v>8586</v>
      </c>
      <c r="AUA1" s="2" t="s">
        <v>8587</v>
      </c>
      <c r="AUB1" s="2" t="s">
        <v>8588</v>
      </c>
      <c r="AUC1" s="2" t="s">
        <v>8589</v>
      </c>
      <c r="AUD1" s="2" t="s">
        <v>8590</v>
      </c>
      <c r="AUE1" s="2" t="s">
        <v>8591</v>
      </c>
      <c r="AUF1" s="2" t="s">
        <v>8592</v>
      </c>
      <c r="AUG1" s="2" t="s">
        <v>8593</v>
      </c>
      <c r="AUH1" s="2" t="s">
        <v>8594</v>
      </c>
      <c r="AUI1" s="2" t="s">
        <v>8595</v>
      </c>
      <c r="AUJ1" s="2" t="s">
        <v>8596</v>
      </c>
      <c r="AUK1" s="2" t="s">
        <v>8597</v>
      </c>
      <c r="AUL1" s="2" t="s">
        <v>8598</v>
      </c>
      <c r="AUM1" s="2" t="s">
        <v>8599</v>
      </c>
      <c r="AUN1" s="2" t="s">
        <v>8600</v>
      </c>
      <c r="AUO1" s="2" t="s">
        <v>8601</v>
      </c>
      <c r="AUP1" s="2" t="s">
        <v>8602</v>
      </c>
      <c r="AUQ1" s="2" t="s">
        <v>8603</v>
      </c>
      <c r="AUR1" s="2" t="s">
        <v>8604</v>
      </c>
      <c r="AUS1" s="2" t="s">
        <v>8605</v>
      </c>
      <c r="AUT1" s="2" t="s">
        <v>8606</v>
      </c>
      <c r="AUU1" s="2" t="s">
        <v>8607</v>
      </c>
      <c r="AUV1" s="2" t="s">
        <v>8608</v>
      </c>
      <c r="AUW1" s="2" t="s">
        <v>8609</v>
      </c>
      <c r="AUX1" s="2" t="s">
        <v>8610</v>
      </c>
      <c r="AUY1" s="2" t="s">
        <v>8611</v>
      </c>
      <c r="AUZ1" s="2" t="s">
        <v>8612</v>
      </c>
      <c r="AVA1" s="2" t="s">
        <v>8613</v>
      </c>
      <c r="AVB1" s="2" t="s">
        <v>8614</v>
      </c>
      <c r="AVC1" s="2" t="s">
        <v>8615</v>
      </c>
      <c r="AVD1" s="2" t="s">
        <v>8616</v>
      </c>
      <c r="AVE1" s="2" t="s">
        <v>8617</v>
      </c>
      <c r="AVF1" s="2" t="s">
        <v>8618</v>
      </c>
      <c r="AVG1" s="2" t="s">
        <v>8619</v>
      </c>
      <c r="AVH1" s="2" t="s">
        <v>8620</v>
      </c>
      <c r="AVI1" s="2" t="s">
        <v>8621</v>
      </c>
      <c r="AVJ1" s="2" t="s">
        <v>8622</v>
      </c>
      <c r="AVK1" s="2" t="s">
        <v>8623</v>
      </c>
      <c r="AVL1" s="2" t="s">
        <v>8624</v>
      </c>
      <c r="AVM1" s="2" t="s">
        <v>8625</v>
      </c>
      <c r="AVN1" s="2" t="s">
        <v>8626</v>
      </c>
      <c r="AVO1" s="2" t="s">
        <v>8627</v>
      </c>
      <c r="AVP1" s="2" t="s">
        <v>8628</v>
      </c>
      <c r="AVQ1" s="2" t="s">
        <v>8629</v>
      </c>
      <c r="AVR1" s="2" t="s">
        <v>8630</v>
      </c>
      <c r="AVS1" s="2" t="s">
        <v>8631</v>
      </c>
      <c r="AVT1" s="2" t="s">
        <v>8632</v>
      </c>
      <c r="AVU1" s="2" t="s">
        <v>8633</v>
      </c>
      <c r="AVV1" s="2" t="s">
        <v>8634</v>
      </c>
      <c r="AVW1" s="2" t="s">
        <v>8635</v>
      </c>
      <c r="AVX1" s="2" t="s">
        <v>8636</v>
      </c>
      <c r="AVY1" s="2" t="s">
        <v>8637</v>
      </c>
      <c r="AVZ1" s="2" t="s">
        <v>8638</v>
      </c>
      <c r="AWA1" s="2" t="s">
        <v>8639</v>
      </c>
      <c r="AWB1" s="2" t="s">
        <v>8640</v>
      </c>
      <c r="AWC1" s="2" t="s">
        <v>8641</v>
      </c>
      <c r="AWD1" s="2" t="s">
        <v>8642</v>
      </c>
      <c r="AWE1" s="2" t="s">
        <v>8643</v>
      </c>
      <c r="AWF1" s="2" t="s">
        <v>8644</v>
      </c>
      <c r="AWG1" s="2" t="s">
        <v>8645</v>
      </c>
      <c r="AWH1" s="2" t="s">
        <v>8646</v>
      </c>
      <c r="AWI1" s="2" t="s">
        <v>8647</v>
      </c>
      <c r="AWJ1" s="2" t="s">
        <v>8648</v>
      </c>
      <c r="AWK1" s="2" t="s">
        <v>8649</v>
      </c>
      <c r="AWL1" s="2" t="s">
        <v>8650</v>
      </c>
      <c r="AWM1" s="2" t="s">
        <v>8651</v>
      </c>
      <c r="AWN1" s="2" t="s">
        <v>8652</v>
      </c>
      <c r="AWO1" s="2" t="s">
        <v>8653</v>
      </c>
      <c r="AWP1" s="2" t="s">
        <v>8654</v>
      </c>
      <c r="AWQ1" s="2" t="s">
        <v>8655</v>
      </c>
      <c r="AWR1" s="2" t="s">
        <v>8656</v>
      </c>
      <c r="AWS1" s="2" t="s">
        <v>8657</v>
      </c>
      <c r="AWT1" s="2" t="s">
        <v>8658</v>
      </c>
      <c r="AWU1" s="2" t="s">
        <v>8659</v>
      </c>
      <c r="AWV1" s="2" t="s">
        <v>8660</v>
      </c>
      <c r="AWW1" s="2" t="s">
        <v>8661</v>
      </c>
      <c r="AWX1" s="2" t="s">
        <v>8662</v>
      </c>
      <c r="AWY1" s="2" t="s">
        <v>8663</v>
      </c>
      <c r="AWZ1" s="2" t="s">
        <v>8664</v>
      </c>
      <c r="AXA1" s="2" t="s">
        <v>8665</v>
      </c>
      <c r="AXB1" s="2" t="s">
        <v>8666</v>
      </c>
      <c r="AXC1" s="2" t="s">
        <v>8667</v>
      </c>
      <c r="AXD1" s="2" t="s">
        <v>8668</v>
      </c>
      <c r="AXE1" s="2" t="s">
        <v>8669</v>
      </c>
      <c r="AXF1" s="2" t="s">
        <v>8670</v>
      </c>
      <c r="AXG1" s="2" t="s">
        <v>8671</v>
      </c>
      <c r="AXH1" s="2" t="s">
        <v>8672</v>
      </c>
      <c r="AXI1" s="2" t="s">
        <v>8673</v>
      </c>
      <c r="AXJ1" s="2" t="s">
        <v>8674</v>
      </c>
      <c r="AXK1" s="2" t="s">
        <v>8675</v>
      </c>
      <c r="AXL1" s="2" t="s">
        <v>8676</v>
      </c>
      <c r="AXM1" s="2" t="s">
        <v>8677</v>
      </c>
      <c r="AXN1" s="2" t="s">
        <v>8678</v>
      </c>
      <c r="AXO1" s="2" t="s">
        <v>8679</v>
      </c>
      <c r="AXP1" s="2" t="s">
        <v>8680</v>
      </c>
      <c r="AXQ1" s="2" t="s">
        <v>8681</v>
      </c>
      <c r="AXR1" s="2" t="s">
        <v>8682</v>
      </c>
      <c r="AXS1" s="2" t="s">
        <v>8683</v>
      </c>
      <c r="AXT1" s="2" t="s">
        <v>8684</v>
      </c>
      <c r="AXU1" s="2" t="s">
        <v>8685</v>
      </c>
      <c r="AXV1" s="2" t="s">
        <v>8686</v>
      </c>
      <c r="AXW1" s="2" t="s">
        <v>8687</v>
      </c>
      <c r="AXX1" s="2" t="s">
        <v>8688</v>
      </c>
      <c r="AXY1" s="2" t="s">
        <v>8689</v>
      </c>
      <c r="AXZ1" s="2" t="s">
        <v>8690</v>
      </c>
      <c r="AYA1" s="2" t="s">
        <v>8691</v>
      </c>
      <c r="AYB1" s="2" t="s">
        <v>8692</v>
      </c>
      <c r="AYC1" s="2" t="s">
        <v>8693</v>
      </c>
      <c r="AYD1" s="2" t="s">
        <v>8694</v>
      </c>
      <c r="AYE1" s="2" t="s">
        <v>8695</v>
      </c>
      <c r="AYF1" s="2" t="s">
        <v>8696</v>
      </c>
      <c r="AYG1" s="2" t="s">
        <v>8697</v>
      </c>
      <c r="AYH1" s="2" t="s">
        <v>8698</v>
      </c>
      <c r="AYI1" s="2" t="s">
        <v>8699</v>
      </c>
      <c r="AYJ1" s="2" t="s">
        <v>8700</v>
      </c>
      <c r="AYK1" s="2" t="s">
        <v>8701</v>
      </c>
      <c r="AYL1" s="2" t="s">
        <v>8702</v>
      </c>
      <c r="AYM1" s="2" t="s">
        <v>8703</v>
      </c>
      <c r="AYN1" s="2" t="s">
        <v>8704</v>
      </c>
      <c r="AYO1" s="2" t="s">
        <v>8705</v>
      </c>
      <c r="AYP1" s="2" t="s">
        <v>8706</v>
      </c>
      <c r="AYQ1" s="2" t="s">
        <v>8707</v>
      </c>
      <c r="AYR1" s="2" t="s">
        <v>8708</v>
      </c>
      <c r="AYS1" s="2" t="s">
        <v>4678</v>
      </c>
      <c r="AYT1" s="2" t="s">
        <v>4679</v>
      </c>
      <c r="AYU1" s="2" t="s">
        <v>4680</v>
      </c>
      <c r="AYV1" s="2" t="s">
        <v>8709</v>
      </c>
      <c r="AYW1" s="2" t="s">
        <v>8710</v>
      </c>
      <c r="AYX1" s="2" t="s">
        <v>4681</v>
      </c>
      <c r="AYY1" s="2" t="s">
        <v>4682</v>
      </c>
      <c r="AYZ1" s="2" t="s">
        <v>4683</v>
      </c>
      <c r="AZA1" s="2" t="s">
        <v>4684</v>
      </c>
      <c r="AZB1" s="2" t="s">
        <v>4686</v>
      </c>
      <c r="AZC1" s="2" t="s">
        <v>4687</v>
      </c>
      <c r="AZD1" s="2" t="s">
        <v>4782</v>
      </c>
      <c r="AZE1" s="2" t="s">
        <v>4783</v>
      </c>
      <c r="AZF1" s="2" t="s">
        <v>4784</v>
      </c>
      <c r="AZG1" s="2" t="s">
        <v>4785</v>
      </c>
      <c r="AZH1" s="2" t="s">
        <v>4786</v>
      </c>
      <c r="AZI1" s="2" t="s">
        <v>4787</v>
      </c>
      <c r="AZJ1" s="2" t="s">
        <v>4788</v>
      </c>
      <c r="AZK1" s="2" t="s">
        <v>4789</v>
      </c>
      <c r="AZL1" s="2" t="s">
        <v>4790</v>
      </c>
      <c r="AZM1" s="2" t="s">
        <v>4791</v>
      </c>
      <c r="AZN1" s="2" t="s">
        <v>4792</v>
      </c>
      <c r="AZO1" s="2" t="s">
        <v>4793</v>
      </c>
      <c r="AZP1" s="2" t="s">
        <v>4794</v>
      </c>
      <c r="AZQ1" s="2" t="s">
        <v>4795</v>
      </c>
      <c r="AZR1" s="2" t="s">
        <v>4796</v>
      </c>
      <c r="AZS1" s="2" t="s">
        <v>4797</v>
      </c>
      <c r="AZT1" s="2" t="s">
        <v>4798</v>
      </c>
      <c r="AZU1" s="2" t="s">
        <v>4799</v>
      </c>
      <c r="AZV1" s="2" t="s">
        <v>4800</v>
      </c>
      <c r="AZW1" s="2" t="s">
        <v>4801</v>
      </c>
      <c r="AZX1" s="2" t="s">
        <v>4802</v>
      </c>
      <c r="AZY1" s="2" t="s">
        <v>4803</v>
      </c>
      <c r="AZZ1" s="2" t="s">
        <v>4804</v>
      </c>
      <c r="BAA1" s="2" t="s">
        <v>4805</v>
      </c>
      <c r="BAB1" s="2" t="s">
        <v>4806</v>
      </c>
      <c r="BAC1" s="2" t="s">
        <v>4807</v>
      </c>
      <c r="BAD1" s="2" t="s">
        <v>4808</v>
      </c>
      <c r="BAE1" s="2" t="s">
        <v>4809</v>
      </c>
      <c r="BAF1" s="2" t="s">
        <v>4810</v>
      </c>
      <c r="BAG1" s="2" t="s">
        <v>4811</v>
      </c>
      <c r="BAH1" s="2" t="s">
        <v>4812</v>
      </c>
      <c r="BAI1" s="2" t="s">
        <v>4813</v>
      </c>
      <c r="BAJ1" s="2" t="s">
        <v>4814</v>
      </c>
      <c r="BAK1" s="2" t="s">
        <v>4815</v>
      </c>
      <c r="BAL1" s="2" t="s">
        <v>4816</v>
      </c>
      <c r="BAM1" s="2" t="s">
        <v>4817</v>
      </c>
      <c r="BAN1" s="2" t="s">
        <v>4818</v>
      </c>
      <c r="BAO1" s="2" t="s">
        <v>4819</v>
      </c>
      <c r="BAP1" s="2" t="s">
        <v>4821</v>
      </c>
      <c r="BAQ1" s="2" t="s">
        <v>4822</v>
      </c>
      <c r="BAR1" s="2" t="s">
        <v>4823</v>
      </c>
      <c r="BAS1" s="2" t="s">
        <v>4824</v>
      </c>
      <c r="BAT1" s="2" t="s">
        <v>4825</v>
      </c>
      <c r="BAU1" s="2" t="s">
        <v>4826</v>
      </c>
      <c r="BAV1" s="2" t="s">
        <v>4827</v>
      </c>
      <c r="BAW1" s="2" t="s">
        <v>4830</v>
      </c>
      <c r="BAX1" s="2" t="s">
        <v>4831</v>
      </c>
      <c r="BAY1" s="2" t="s">
        <v>4832</v>
      </c>
      <c r="BAZ1" s="2" t="s">
        <v>4833</v>
      </c>
      <c r="BBA1" s="2" t="s">
        <v>4834</v>
      </c>
      <c r="BBB1" s="2" t="s">
        <v>4835</v>
      </c>
      <c r="BBC1" s="2" t="s">
        <v>4836</v>
      </c>
      <c r="BBD1" s="2" t="s">
        <v>4837</v>
      </c>
      <c r="BBE1" s="2" t="s">
        <v>4838</v>
      </c>
      <c r="BBF1" s="2" t="s">
        <v>4842</v>
      </c>
      <c r="BBG1" s="2" t="s">
        <v>4843</v>
      </c>
      <c r="BBH1" s="2" t="s">
        <v>4844</v>
      </c>
      <c r="BBI1" s="2" t="s">
        <v>4845</v>
      </c>
      <c r="BBJ1" s="2" t="s">
        <v>4846</v>
      </c>
      <c r="BBK1" s="2" t="s">
        <v>4847</v>
      </c>
      <c r="BBL1" s="2" t="s">
        <v>4848</v>
      </c>
      <c r="BBM1" s="2" t="s">
        <v>4853</v>
      </c>
      <c r="BBN1" s="2" t="s">
        <v>4854</v>
      </c>
      <c r="BBO1" s="2" t="s">
        <v>4855</v>
      </c>
      <c r="BBP1" s="2" t="s">
        <v>4856</v>
      </c>
      <c r="BBQ1" s="2" t="s">
        <v>8711</v>
      </c>
      <c r="BBR1" s="2" t="s">
        <v>8712</v>
      </c>
      <c r="BBS1" s="2" t="s">
        <v>8713</v>
      </c>
      <c r="BBT1" s="2" t="s">
        <v>8714</v>
      </c>
      <c r="BBU1" s="2" t="s">
        <v>8715</v>
      </c>
      <c r="BBV1" s="2" t="s">
        <v>8716</v>
      </c>
      <c r="BBW1" s="2" t="s">
        <v>4857</v>
      </c>
      <c r="BBX1" s="2" t="s">
        <v>8717</v>
      </c>
      <c r="BBY1" s="2" t="s">
        <v>8718</v>
      </c>
      <c r="BBZ1" s="2" t="s">
        <v>8719</v>
      </c>
      <c r="BCA1" s="2" t="s">
        <v>8720</v>
      </c>
      <c r="BCB1" s="2" t="s">
        <v>8721</v>
      </c>
      <c r="BCC1" s="2" t="s">
        <v>4858</v>
      </c>
      <c r="BCD1" s="2" t="s">
        <v>4859</v>
      </c>
      <c r="BCE1" s="2" t="s">
        <v>4860</v>
      </c>
      <c r="BCF1" s="2" t="s">
        <v>4861</v>
      </c>
      <c r="BCG1" s="2" t="s">
        <v>4862</v>
      </c>
      <c r="BCH1" s="2" t="s">
        <v>4863</v>
      </c>
      <c r="BCI1" s="2" t="s">
        <v>4864</v>
      </c>
      <c r="BCJ1" s="2" t="s">
        <v>4865</v>
      </c>
      <c r="BCK1" s="2" t="s">
        <v>4866</v>
      </c>
      <c r="BCL1" s="2" t="s">
        <v>4867</v>
      </c>
      <c r="BCM1" s="2" t="s">
        <v>4868</v>
      </c>
      <c r="BCN1" s="2" t="s">
        <v>4869</v>
      </c>
      <c r="BCO1" s="2" t="s">
        <v>4870</v>
      </c>
      <c r="BCP1" s="2" t="s">
        <v>4871</v>
      </c>
      <c r="BCQ1" s="2" t="s">
        <v>4872</v>
      </c>
      <c r="BCR1" s="2" t="s">
        <v>4873</v>
      </c>
      <c r="BCS1" s="2" t="s">
        <v>4874</v>
      </c>
      <c r="BCT1" s="2" t="s">
        <v>4875</v>
      </c>
      <c r="BCU1" s="2" t="s">
        <v>4876</v>
      </c>
      <c r="BCV1" s="2" t="s">
        <v>4877</v>
      </c>
      <c r="BCW1" s="2" t="s">
        <v>4878</v>
      </c>
      <c r="BCX1" s="2" t="s">
        <v>4879</v>
      </c>
      <c r="BCY1" s="2" t="s">
        <v>4880</v>
      </c>
      <c r="BCZ1" s="2" t="s">
        <v>4881</v>
      </c>
      <c r="BDA1" s="2" t="s">
        <v>4882</v>
      </c>
      <c r="BDB1" s="2" t="s">
        <v>4883</v>
      </c>
      <c r="BDC1" s="2" t="s">
        <v>4884</v>
      </c>
      <c r="BDD1" s="2" t="s">
        <v>4885</v>
      </c>
      <c r="BDE1" s="2" t="s">
        <v>4886</v>
      </c>
      <c r="BDF1" s="2" t="s">
        <v>4887</v>
      </c>
      <c r="BDG1" s="2" t="s">
        <v>4888</v>
      </c>
      <c r="BDH1" s="2" t="s">
        <v>4889</v>
      </c>
      <c r="BDI1" s="2" t="s">
        <v>4890</v>
      </c>
      <c r="BDJ1" s="2" t="s">
        <v>4891</v>
      </c>
      <c r="BDK1" s="2" t="s">
        <v>4892</v>
      </c>
      <c r="BDL1" s="2" t="s">
        <v>4893</v>
      </c>
      <c r="BDM1" s="2" t="s">
        <v>4894</v>
      </c>
      <c r="BDN1" s="2" t="s">
        <v>4895</v>
      </c>
      <c r="BDO1" s="2" t="s">
        <v>4896</v>
      </c>
      <c r="BDP1" s="2" t="s">
        <v>4897</v>
      </c>
      <c r="BDQ1" s="2" t="s">
        <v>4898</v>
      </c>
      <c r="BDR1" s="2" t="s">
        <v>4899</v>
      </c>
      <c r="BDS1" s="2" t="s">
        <v>4900</v>
      </c>
      <c r="BDT1" s="2" t="s">
        <v>4901</v>
      </c>
      <c r="BDU1" s="2" t="s">
        <v>4902</v>
      </c>
      <c r="BDV1" s="2" t="s">
        <v>4903</v>
      </c>
      <c r="BDW1" s="2" t="s">
        <v>4904</v>
      </c>
      <c r="BDX1" s="2" t="s">
        <v>4905</v>
      </c>
      <c r="BDY1" s="2" t="s">
        <v>4906</v>
      </c>
      <c r="BDZ1" s="2" t="s">
        <v>4907</v>
      </c>
      <c r="BEA1" s="2" t="s">
        <v>4908</v>
      </c>
      <c r="BEB1" s="2" t="s">
        <v>4909</v>
      </c>
      <c r="BEC1" s="2" t="s">
        <v>4910</v>
      </c>
      <c r="BED1" s="2" t="s">
        <v>4911</v>
      </c>
      <c r="BEE1" s="2" t="s">
        <v>4912</v>
      </c>
      <c r="BEF1" s="2" t="s">
        <v>4913</v>
      </c>
      <c r="BEG1" s="2" t="s">
        <v>4914</v>
      </c>
      <c r="BEH1" s="2" t="s">
        <v>4915</v>
      </c>
      <c r="BEI1" s="2" t="s">
        <v>4916</v>
      </c>
      <c r="BEJ1" s="2" t="s">
        <v>4917</v>
      </c>
      <c r="BEK1" s="2" t="s">
        <v>4918</v>
      </c>
      <c r="BEL1" s="2" t="s">
        <v>4919</v>
      </c>
      <c r="BEM1" s="2" t="s">
        <v>4920</v>
      </c>
      <c r="BEN1" s="2" t="s">
        <v>4921</v>
      </c>
      <c r="BEO1" s="2" t="s">
        <v>4922</v>
      </c>
      <c r="BEP1" s="2" t="s">
        <v>4923</v>
      </c>
      <c r="BEQ1" s="2" t="s">
        <v>4924</v>
      </c>
      <c r="BER1" s="2" t="s">
        <v>4925</v>
      </c>
      <c r="BES1" s="2" t="s">
        <v>4926</v>
      </c>
      <c r="BET1" s="2" t="s">
        <v>4927</v>
      </c>
      <c r="BEU1" s="2" t="s">
        <v>4928</v>
      </c>
      <c r="BEV1" s="2" t="s">
        <v>4929</v>
      </c>
      <c r="BEW1" s="2" t="s">
        <v>4930</v>
      </c>
      <c r="BEX1" s="2" t="s">
        <v>4932</v>
      </c>
      <c r="BEY1" s="2" t="s">
        <v>4933</v>
      </c>
      <c r="BEZ1" s="2" t="s">
        <v>8722</v>
      </c>
      <c r="BFA1" s="2" t="s">
        <v>8723</v>
      </c>
      <c r="BFB1" s="2" t="s">
        <v>8724</v>
      </c>
      <c r="BFC1" s="2" t="s">
        <v>8725</v>
      </c>
      <c r="BFD1" s="2" t="s">
        <v>8726</v>
      </c>
      <c r="BFE1" s="2" t="s">
        <v>8727</v>
      </c>
      <c r="BFF1" s="2" t="s">
        <v>8728</v>
      </c>
      <c r="BFG1" s="2" t="s">
        <v>8729</v>
      </c>
      <c r="BFH1" s="2" t="s">
        <v>8730</v>
      </c>
      <c r="BFI1" s="2" t="s">
        <v>8731</v>
      </c>
      <c r="BFJ1" s="2" t="s">
        <v>8732</v>
      </c>
      <c r="BFK1" s="2" t="s">
        <v>4965</v>
      </c>
      <c r="BFL1" s="2" t="s">
        <v>8733</v>
      </c>
      <c r="BFM1" s="2" t="s">
        <v>8734</v>
      </c>
      <c r="BFN1" s="2" t="s">
        <v>4967</v>
      </c>
      <c r="BFO1" s="2" t="s">
        <v>8735</v>
      </c>
      <c r="BFP1" s="2" t="s">
        <v>8736</v>
      </c>
      <c r="BFQ1" s="2" t="s">
        <v>8737</v>
      </c>
      <c r="BFR1" s="2" t="s">
        <v>8738</v>
      </c>
      <c r="BFS1" s="2" t="s">
        <v>8739</v>
      </c>
      <c r="BFT1" s="2" t="s">
        <v>8740</v>
      </c>
      <c r="BFU1" s="2" t="s">
        <v>8741</v>
      </c>
      <c r="BFV1" s="2" t="s">
        <v>8742</v>
      </c>
      <c r="BFW1" s="2" t="s">
        <v>8743</v>
      </c>
      <c r="BFX1" s="2" t="s">
        <v>8744</v>
      </c>
      <c r="BFY1" s="2" t="s">
        <v>8745</v>
      </c>
      <c r="BFZ1" s="2" t="s">
        <v>8746</v>
      </c>
      <c r="BGA1" s="2" t="s">
        <v>8747</v>
      </c>
      <c r="BGB1" s="2" t="s">
        <v>8748</v>
      </c>
      <c r="BGC1" s="2" t="s">
        <v>8749</v>
      </c>
      <c r="BGD1" s="2" t="s">
        <v>8750</v>
      </c>
      <c r="BGE1" s="2" t="s">
        <v>8751</v>
      </c>
      <c r="BGF1" s="2" t="s">
        <v>8752</v>
      </c>
      <c r="BGG1" s="2" t="s">
        <v>8753</v>
      </c>
      <c r="BGH1" s="2" t="s">
        <v>8754</v>
      </c>
      <c r="BGI1" s="2" t="s">
        <v>8755</v>
      </c>
      <c r="BGJ1" s="2" t="s">
        <v>8756</v>
      </c>
      <c r="BGK1" s="2" t="s">
        <v>8757</v>
      </c>
      <c r="BGL1" s="2" t="s">
        <v>8758</v>
      </c>
      <c r="BGM1" s="2" t="s">
        <v>8759</v>
      </c>
      <c r="BGN1" s="2" t="s">
        <v>8760</v>
      </c>
      <c r="BGO1" s="2" t="s">
        <v>8761</v>
      </c>
      <c r="BGP1" s="2" t="s">
        <v>8762</v>
      </c>
      <c r="BGQ1" s="2" t="s">
        <v>8763</v>
      </c>
      <c r="BGR1" s="2" t="s">
        <v>8764</v>
      </c>
      <c r="BGS1" s="2" t="s">
        <v>4969</v>
      </c>
      <c r="BGT1" s="2" t="s">
        <v>4970</v>
      </c>
      <c r="BGU1" s="2" t="s">
        <v>4971</v>
      </c>
      <c r="BGV1" s="2" t="s">
        <v>8765</v>
      </c>
      <c r="BGW1" s="2" t="s">
        <v>8766</v>
      </c>
      <c r="BGX1" s="2" t="s">
        <v>4972</v>
      </c>
      <c r="BGY1" s="2" t="s">
        <v>4973</v>
      </c>
      <c r="BGZ1" s="2" t="s">
        <v>4974</v>
      </c>
      <c r="BHA1" s="2" t="s">
        <v>4975</v>
      </c>
      <c r="BHB1" s="2" t="s">
        <v>4977</v>
      </c>
      <c r="BHC1" s="2" t="s">
        <v>4978</v>
      </c>
      <c r="BHD1" s="2" t="s">
        <v>5073</v>
      </c>
      <c r="BHE1" s="2" t="s">
        <v>5074</v>
      </c>
      <c r="BHF1" s="2" t="s">
        <v>5075</v>
      </c>
      <c r="BHG1" s="2" t="s">
        <v>5076</v>
      </c>
      <c r="BHH1" s="2" t="s">
        <v>5077</v>
      </c>
      <c r="BHI1" s="2" t="s">
        <v>5078</v>
      </c>
      <c r="BHJ1" s="2" t="s">
        <v>5079</v>
      </c>
      <c r="BHK1" s="2" t="s">
        <v>5080</v>
      </c>
      <c r="BHL1" s="2" t="s">
        <v>5081</v>
      </c>
      <c r="BHM1" s="2" t="s">
        <v>5082</v>
      </c>
      <c r="BHN1" s="2" t="s">
        <v>5083</v>
      </c>
      <c r="BHO1" s="2" t="s">
        <v>5084</v>
      </c>
      <c r="BHP1" s="2" t="s">
        <v>5085</v>
      </c>
      <c r="BHQ1" s="2" t="s">
        <v>5086</v>
      </c>
      <c r="BHR1" s="2" t="s">
        <v>5087</v>
      </c>
      <c r="BHS1" s="2" t="s">
        <v>5088</v>
      </c>
      <c r="BHT1" s="2" t="s">
        <v>5089</v>
      </c>
      <c r="BHU1" s="2" t="s">
        <v>5090</v>
      </c>
      <c r="BHV1" s="2" t="s">
        <v>5091</v>
      </c>
      <c r="BHW1" s="2" t="s">
        <v>5092</v>
      </c>
      <c r="BHX1" s="2" t="s">
        <v>5093</v>
      </c>
      <c r="BHY1" s="2" t="s">
        <v>5094</v>
      </c>
      <c r="BHZ1" s="2" t="s">
        <v>5095</v>
      </c>
      <c r="BIA1" s="2" t="s">
        <v>5096</v>
      </c>
      <c r="BIB1" s="2" t="s">
        <v>5097</v>
      </c>
      <c r="BIC1" s="2" t="s">
        <v>5098</v>
      </c>
      <c r="BID1" s="2" t="s">
        <v>5099</v>
      </c>
      <c r="BIE1" s="2" t="s">
        <v>5100</v>
      </c>
      <c r="BIF1" s="2" t="s">
        <v>5101</v>
      </c>
      <c r="BIG1" s="2" t="s">
        <v>5102</v>
      </c>
      <c r="BIH1" s="2" t="s">
        <v>5103</v>
      </c>
      <c r="BII1" s="2" t="s">
        <v>5104</v>
      </c>
      <c r="BIJ1" s="2" t="s">
        <v>5105</v>
      </c>
      <c r="BIK1" s="2" t="s">
        <v>5106</v>
      </c>
      <c r="BIL1" s="2" t="s">
        <v>5107</v>
      </c>
      <c r="BIM1" s="2" t="s">
        <v>5108</v>
      </c>
      <c r="BIN1" s="2" t="s">
        <v>5109</v>
      </c>
      <c r="BIO1" s="2" t="s">
        <v>5110</v>
      </c>
      <c r="BIP1" s="2" t="s">
        <v>5112</v>
      </c>
      <c r="BIQ1" s="2" t="s">
        <v>5113</v>
      </c>
      <c r="BIR1" s="2" t="s">
        <v>5114</v>
      </c>
      <c r="BIS1" s="2" t="s">
        <v>5115</v>
      </c>
      <c r="BIT1" s="2" t="s">
        <v>5116</v>
      </c>
      <c r="BIU1" s="2" t="s">
        <v>5117</v>
      </c>
      <c r="BIV1" s="2" t="s">
        <v>5118</v>
      </c>
      <c r="BIW1" s="2" t="s">
        <v>5121</v>
      </c>
      <c r="BIX1" s="2" t="s">
        <v>5122</v>
      </c>
      <c r="BIY1" s="2" t="s">
        <v>5123</v>
      </c>
      <c r="BIZ1" s="2" t="s">
        <v>5124</v>
      </c>
      <c r="BJA1" s="2" t="s">
        <v>5125</v>
      </c>
      <c r="BJB1" s="2" t="s">
        <v>5126</v>
      </c>
      <c r="BJC1" s="2" t="s">
        <v>5127</v>
      </c>
      <c r="BJD1" s="2" t="s">
        <v>5128</v>
      </c>
      <c r="BJE1" s="2" t="s">
        <v>5129</v>
      </c>
      <c r="BJF1" s="2" t="s">
        <v>5133</v>
      </c>
      <c r="BJG1" s="2" t="s">
        <v>5134</v>
      </c>
      <c r="BJH1" s="2" t="s">
        <v>5135</v>
      </c>
      <c r="BJI1" s="2" t="s">
        <v>5136</v>
      </c>
      <c r="BJJ1" s="2" t="s">
        <v>5137</v>
      </c>
      <c r="BJK1" s="2" t="s">
        <v>5138</v>
      </c>
      <c r="BJL1" s="2" t="s">
        <v>5139</v>
      </c>
      <c r="BJM1" s="2" t="s">
        <v>5144</v>
      </c>
      <c r="BJN1" s="2" t="s">
        <v>5145</v>
      </c>
      <c r="BJO1" s="2" t="s">
        <v>5146</v>
      </c>
      <c r="BJP1" s="2" t="s">
        <v>5147</v>
      </c>
      <c r="BJQ1" s="2" t="s">
        <v>8767</v>
      </c>
      <c r="BJR1" s="2" t="s">
        <v>8768</v>
      </c>
      <c r="BJS1" s="2" t="s">
        <v>8769</v>
      </c>
      <c r="BJT1" s="2" t="s">
        <v>8770</v>
      </c>
      <c r="BJU1" s="2" t="s">
        <v>8771</v>
      </c>
      <c r="BJV1" s="2" t="s">
        <v>8772</v>
      </c>
      <c r="BJW1" s="2" t="s">
        <v>5148</v>
      </c>
      <c r="BJX1" s="2" t="s">
        <v>8773</v>
      </c>
      <c r="BJY1" s="2" t="s">
        <v>8774</v>
      </c>
      <c r="BJZ1" s="2" t="s">
        <v>8775</v>
      </c>
      <c r="BKA1" s="2" t="s">
        <v>8776</v>
      </c>
      <c r="BKB1" s="2" t="s">
        <v>8777</v>
      </c>
      <c r="BKC1" s="2" t="s">
        <v>5149</v>
      </c>
      <c r="BKD1" s="2" t="s">
        <v>5150</v>
      </c>
      <c r="BKE1" s="2" t="s">
        <v>5151</v>
      </c>
      <c r="BKF1" s="2" t="s">
        <v>5152</v>
      </c>
      <c r="BKG1" s="2" t="s">
        <v>5153</v>
      </c>
      <c r="BKH1" s="2" t="s">
        <v>5154</v>
      </c>
      <c r="BKI1" s="2" t="s">
        <v>5155</v>
      </c>
      <c r="BKJ1" s="2" t="s">
        <v>5156</v>
      </c>
      <c r="BKK1" s="2" t="s">
        <v>5157</v>
      </c>
      <c r="BKL1" s="2" t="s">
        <v>5158</v>
      </c>
      <c r="BKM1" s="2" t="s">
        <v>5159</v>
      </c>
      <c r="BKN1" s="2" t="s">
        <v>5160</v>
      </c>
      <c r="BKO1" s="2" t="s">
        <v>5161</v>
      </c>
      <c r="BKP1" s="2" t="s">
        <v>5162</v>
      </c>
      <c r="BKQ1" s="2" t="s">
        <v>5163</v>
      </c>
      <c r="BKR1" s="2" t="s">
        <v>5164</v>
      </c>
      <c r="BKS1" s="2" t="s">
        <v>5165</v>
      </c>
      <c r="BKT1" s="2" t="s">
        <v>5166</v>
      </c>
      <c r="BKU1" s="2" t="s">
        <v>5167</v>
      </c>
      <c r="BKV1" s="2" t="s">
        <v>5168</v>
      </c>
      <c r="BKW1" s="2" t="s">
        <v>5169</v>
      </c>
      <c r="BKX1" s="2" t="s">
        <v>5170</v>
      </c>
      <c r="BKY1" s="2" t="s">
        <v>5171</v>
      </c>
      <c r="BKZ1" s="2" t="s">
        <v>5172</v>
      </c>
      <c r="BLA1" s="2" t="s">
        <v>5173</v>
      </c>
      <c r="BLB1" s="2" t="s">
        <v>5174</v>
      </c>
      <c r="BLC1" s="2" t="s">
        <v>5175</v>
      </c>
      <c r="BLD1" s="2" t="s">
        <v>5176</v>
      </c>
      <c r="BLE1" s="2" t="s">
        <v>5177</v>
      </c>
      <c r="BLF1" s="2" t="s">
        <v>5178</v>
      </c>
      <c r="BLG1" s="2" t="s">
        <v>5179</v>
      </c>
      <c r="BLH1" s="2" t="s">
        <v>5180</v>
      </c>
      <c r="BLI1" s="2" t="s">
        <v>5181</v>
      </c>
      <c r="BLJ1" s="2" t="s">
        <v>5182</v>
      </c>
      <c r="BLK1" s="2" t="s">
        <v>5183</v>
      </c>
      <c r="BLL1" s="2" t="s">
        <v>5184</v>
      </c>
      <c r="BLM1" s="2" t="s">
        <v>5185</v>
      </c>
      <c r="BLN1" s="2" t="s">
        <v>5186</v>
      </c>
      <c r="BLO1" s="2" t="s">
        <v>5187</v>
      </c>
      <c r="BLP1" s="2" t="s">
        <v>5188</v>
      </c>
      <c r="BLQ1" s="2" t="s">
        <v>5189</v>
      </c>
      <c r="BLR1" s="2" t="s">
        <v>5190</v>
      </c>
      <c r="BLS1" s="2" t="s">
        <v>5191</v>
      </c>
      <c r="BLT1" s="2" t="s">
        <v>5192</v>
      </c>
      <c r="BLU1" s="2" t="s">
        <v>5193</v>
      </c>
      <c r="BLV1" s="2" t="s">
        <v>5194</v>
      </c>
      <c r="BLW1" s="2" t="s">
        <v>5195</v>
      </c>
      <c r="BLX1" s="2" t="s">
        <v>5196</v>
      </c>
      <c r="BLY1" s="2" t="s">
        <v>5197</v>
      </c>
      <c r="BLZ1" s="2" t="s">
        <v>5198</v>
      </c>
      <c r="BMA1" s="2" t="s">
        <v>5199</v>
      </c>
      <c r="BMB1" s="2" t="s">
        <v>5200</v>
      </c>
      <c r="BMC1" s="2" t="s">
        <v>5201</v>
      </c>
      <c r="BMD1" s="2" t="s">
        <v>5202</v>
      </c>
      <c r="BME1" s="2" t="s">
        <v>5203</v>
      </c>
      <c r="BMF1" s="2" t="s">
        <v>5204</v>
      </c>
      <c r="BMG1" s="2" t="s">
        <v>5205</v>
      </c>
      <c r="BMH1" s="2" t="s">
        <v>5206</v>
      </c>
      <c r="BMI1" s="2" t="s">
        <v>5207</v>
      </c>
      <c r="BMJ1" s="2" t="s">
        <v>5208</v>
      </c>
      <c r="BMK1" s="2" t="s">
        <v>5209</v>
      </c>
      <c r="BML1" s="2" t="s">
        <v>5210</v>
      </c>
      <c r="BMM1" s="2" t="s">
        <v>5211</v>
      </c>
      <c r="BMN1" s="2" t="s">
        <v>5212</v>
      </c>
      <c r="BMO1" s="2" t="s">
        <v>5213</v>
      </c>
      <c r="BMP1" s="2" t="s">
        <v>5214</v>
      </c>
      <c r="BMQ1" s="2" t="s">
        <v>5215</v>
      </c>
      <c r="BMR1" s="2" t="s">
        <v>5216</v>
      </c>
      <c r="BMS1" s="2" t="s">
        <v>5217</v>
      </c>
      <c r="BMT1" s="2" t="s">
        <v>5218</v>
      </c>
      <c r="BMU1" s="2" t="s">
        <v>5219</v>
      </c>
      <c r="BMV1" s="2" t="s">
        <v>5220</v>
      </c>
      <c r="BMW1" s="2" t="s">
        <v>5221</v>
      </c>
      <c r="BMX1" s="2" t="s">
        <v>5223</v>
      </c>
      <c r="BMY1" s="2" t="s">
        <v>5224</v>
      </c>
      <c r="BMZ1" s="2" t="s">
        <v>8778</v>
      </c>
      <c r="BNA1" s="2" t="s">
        <v>8779</v>
      </c>
      <c r="BNB1" s="2" t="s">
        <v>8780</v>
      </c>
      <c r="BNC1" s="2" t="s">
        <v>8781</v>
      </c>
      <c r="BND1" s="2" t="s">
        <v>8782</v>
      </c>
      <c r="BNE1" s="2" t="s">
        <v>8783</v>
      </c>
      <c r="BNF1" s="2" t="s">
        <v>8784</v>
      </c>
      <c r="BNG1" s="2" t="s">
        <v>8785</v>
      </c>
      <c r="BNH1" s="2" t="s">
        <v>8786</v>
      </c>
      <c r="BNI1" s="2" t="s">
        <v>8787</v>
      </c>
      <c r="BNJ1" s="2" t="s">
        <v>8788</v>
      </c>
      <c r="BNK1" s="2" t="s">
        <v>5256</v>
      </c>
      <c r="BNL1" s="2" t="s">
        <v>8789</v>
      </c>
      <c r="BNM1" s="2" t="s">
        <v>8790</v>
      </c>
      <c r="BNN1" s="2" t="s">
        <v>5258</v>
      </c>
      <c r="BNO1" s="2" t="s">
        <v>8791</v>
      </c>
      <c r="BNP1" s="2" t="s">
        <v>8792</v>
      </c>
      <c r="BNQ1" s="2" t="s">
        <v>8793</v>
      </c>
      <c r="BNR1" s="2" t="s">
        <v>8794</v>
      </c>
      <c r="BNS1" s="2" t="s">
        <v>8795</v>
      </c>
      <c r="BNT1" s="2" t="s">
        <v>8796</v>
      </c>
      <c r="BNU1" s="2" t="s">
        <v>8797</v>
      </c>
      <c r="BNV1" s="2" t="s">
        <v>8798</v>
      </c>
      <c r="BNW1" s="2" t="s">
        <v>8799</v>
      </c>
      <c r="BNX1" s="2" t="s">
        <v>8800</v>
      </c>
      <c r="BNY1" s="2" t="s">
        <v>8801</v>
      </c>
      <c r="BNZ1" s="2" t="s">
        <v>8802</v>
      </c>
      <c r="BOA1" s="2" t="s">
        <v>8803</v>
      </c>
      <c r="BOB1" s="2" t="s">
        <v>8804</v>
      </c>
      <c r="BOC1" s="2" t="s">
        <v>8805</v>
      </c>
      <c r="BOD1" s="2" t="s">
        <v>8806</v>
      </c>
      <c r="BOE1" s="2" t="s">
        <v>8807</v>
      </c>
      <c r="BOF1" s="2" t="s">
        <v>8808</v>
      </c>
      <c r="BOG1" s="2" t="s">
        <v>8809</v>
      </c>
      <c r="BOH1" s="2" t="s">
        <v>8810</v>
      </c>
      <c r="BOI1" s="2" t="s">
        <v>8811</v>
      </c>
      <c r="BOJ1" s="2" t="s">
        <v>8812</v>
      </c>
      <c r="BOK1" s="2" t="s">
        <v>8813</v>
      </c>
      <c r="BOL1" s="2" t="s">
        <v>8814</v>
      </c>
      <c r="BOM1" s="2" t="s">
        <v>8815</v>
      </c>
      <c r="BON1" s="2" t="s">
        <v>8816</v>
      </c>
      <c r="BOO1" s="2" t="s">
        <v>8817</v>
      </c>
      <c r="BOP1" s="2" t="s">
        <v>8818</v>
      </c>
      <c r="BOQ1" s="2" t="s">
        <v>8819</v>
      </c>
      <c r="BOR1" s="2" t="s">
        <v>8820</v>
      </c>
      <c r="BOS1" s="2" t="s">
        <v>5260</v>
      </c>
      <c r="BOT1" s="2" t="s">
        <v>5261</v>
      </c>
      <c r="BOU1" s="2" t="s">
        <v>5262</v>
      </c>
      <c r="BOV1" s="2" t="s">
        <v>8821</v>
      </c>
      <c r="BOW1" s="2" t="s">
        <v>8822</v>
      </c>
      <c r="BOX1" s="2" t="s">
        <v>5263</v>
      </c>
      <c r="BOY1" s="2" t="s">
        <v>5264</v>
      </c>
      <c r="BOZ1" s="2" t="s">
        <v>5265</v>
      </c>
      <c r="BPA1" s="2" t="s">
        <v>5266</v>
      </c>
      <c r="BPB1" s="2" t="s">
        <v>5268</v>
      </c>
      <c r="BPC1" s="2" t="s">
        <v>5269</v>
      </c>
      <c r="BPD1" s="2" t="s">
        <v>5364</v>
      </c>
      <c r="BPE1" s="2" t="s">
        <v>5365</v>
      </c>
      <c r="BPF1" s="2" t="s">
        <v>5366</v>
      </c>
      <c r="BPG1" s="2" t="s">
        <v>5367</v>
      </c>
      <c r="BPH1" s="2" t="s">
        <v>5368</v>
      </c>
      <c r="BPI1" s="2" t="s">
        <v>5369</v>
      </c>
      <c r="BPJ1" s="2" t="s">
        <v>5370</v>
      </c>
      <c r="BPK1" s="2" t="s">
        <v>5371</v>
      </c>
      <c r="BPL1" s="2" t="s">
        <v>5372</v>
      </c>
      <c r="BPM1" s="2" t="s">
        <v>5373</v>
      </c>
      <c r="BPN1" s="2" t="s">
        <v>5374</v>
      </c>
      <c r="BPO1" s="2" t="s">
        <v>5375</v>
      </c>
      <c r="BPP1" s="2" t="s">
        <v>5376</v>
      </c>
      <c r="BPQ1" s="2" t="s">
        <v>5377</v>
      </c>
      <c r="BPR1" s="2" t="s">
        <v>5378</v>
      </c>
      <c r="BPS1" s="2" t="s">
        <v>5379</v>
      </c>
      <c r="BPT1" s="2" t="s">
        <v>5380</v>
      </c>
      <c r="BPU1" s="2" t="s">
        <v>5381</v>
      </c>
      <c r="BPV1" s="2" t="s">
        <v>5382</v>
      </c>
      <c r="BPW1" s="2" t="s">
        <v>5383</v>
      </c>
      <c r="BPX1" s="2" t="s">
        <v>5384</v>
      </c>
      <c r="BPY1" s="2" t="s">
        <v>5385</v>
      </c>
      <c r="BPZ1" s="2" t="s">
        <v>5386</v>
      </c>
      <c r="BQA1" s="2" t="s">
        <v>5387</v>
      </c>
      <c r="BQB1" s="2" t="s">
        <v>5388</v>
      </c>
      <c r="BQC1" s="2" t="s">
        <v>5389</v>
      </c>
      <c r="BQD1" s="2" t="s">
        <v>5390</v>
      </c>
      <c r="BQE1" s="2" t="s">
        <v>5391</v>
      </c>
      <c r="BQF1" s="2" t="s">
        <v>5392</v>
      </c>
      <c r="BQG1" s="2" t="s">
        <v>5393</v>
      </c>
      <c r="BQH1" s="2" t="s">
        <v>5394</v>
      </c>
      <c r="BQI1" s="2" t="s">
        <v>5395</v>
      </c>
      <c r="BQJ1" s="2" t="s">
        <v>5396</v>
      </c>
      <c r="BQK1" s="2" t="s">
        <v>5397</v>
      </c>
      <c r="BQL1" s="2" t="s">
        <v>5398</v>
      </c>
      <c r="BQM1" s="2" t="s">
        <v>5399</v>
      </c>
      <c r="BQN1" s="2" t="s">
        <v>5400</v>
      </c>
      <c r="BQO1" s="2" t="s">
        <v>5401</v>
      </c>
      <c r="BQP1" s="2" t="s">
        <v>5403</v>
      </c>
      <c r="BQQ1" s="2" t="s">
        <v>5404</v>
      </c>
      <c r="BQR1" s="2" t="s">
        <v>5405</v>
      </c>
      <c r="BQS1" s="2" t="s">
        <v>5406</v>
      </c>
      <c r="BQT1" s="2" t="s">
        <v>5407</v>
      </c>
      <c r="BQU1" s="2" t="s">
        <v>5408</v>
      </c>
      <c r="BQV1" s="2" t="s">
        <v>5409</v>
      </c>
      <c r="BQW1" s="2" t="s">
        <v>5412</v>
      </c>
      <c r="BQX1" s="2" t="s">
        <v>5413</v>
      </c>
      <c r="BQY1" s="2" t="s">
        <v>5414</v>
      </c>
      <c r="BQZ1" s="2" t="s">
        <v>5415</v>
      </c>
      <c r="BRA1" s="2" t="s">
        <v>5416</v>
      </c>
      <c r="BRB1" s="2" t="s">
        <v>5417</v>
      </c>
      <c r="BRC1" s="2" t="s">
        <v>5418</v>
      </c>
      <c r="BRD1" s="2" t="s">
        <v>5419</v>
      </c>
      <c r="BRE1" s="2" t="s">
        <v>5420</v>
      </c>
      <c r="BRF1" s="2" t="s">
        <v>5424</v>
      </c>
      <c r="BRG1" s="2" t="s">
        <v>5425</v>
      </c>
      <c r="BRH1" s="2" t="s">
        <v>5426</v>
      </c>
      <c r="BRI1" s="2" t="s">
        <v>5427</v>
      </c>
      <c r="BRJ1" s="2" t="s">
        <v>5428</v>
      </c>
      <c r="BRK1" s="2" t="s">
        <v>5429</v>
      </c>
      <c r="BRL1" s="2" t="s">
        <v>5430</v>
      </c>
      <c r="BRM1" s="2" t="s">
        <v>5435</v>
      </c>
      <c r="BRN1" s="2" t="s">
        <v>5436</v>
      </c>
      <c r="BRO1" s="2" t="s">
        <v>5437</v>
      </c>
      <c r="BRP1" s="2" t="s">
        <v>5438</v>
      </c>
      <c r="BRQ1" s="2" t="s">
        <v>8823</v>
      </c>
      <c r="BRR1" s="2" t="s">
        <v>8824</v>
      </c>
      <c r="BRS1" s="2" t="s">
        <v>8825</v>
      </c>
      <c r="BRT1" s="2" t="s">
        <v>8826</v>
      </c>
      <c r="BRU1" s="2" t="s">
        <v>8827</v>
      </c>
      <c r="BRV1" s="2" t="s">
        <v>8828</v>
      </c>
      <c r="BRW1" s="2" t="s">
        <v>5439</v>
      </c>
      <c r="BRX1" s="2" t="s">
        <v>8829</v>
      </c>
      <c r="BRY1" s="2" t="s">
        <v>8830</v>
      </c>
      <c r="BRZ1" s="2" t="s">
        <v>8831</v>
      </c>
      <c r="BSA1" s="2" t="s">
        <v>8832</v>
      </c>
      <c r="BSB1" s="2" t="s">
        <v>8833</v>
      </c>
      <c r="BSC1" s="2" t="s">
        <v>5440</v>
      </c>
      <c r="BSD1" s="2" t="s">
        <v>5441</v>
      </c>
      <c r="BSE1" s="2" t="s">
        <v>5442</v>
      </c>
      <c r="BSF1" s="2" t="s">
        <v>5443</v>
      </c>
      <c r="BSG1" s="2" t="s">
        <v>5444</v>
      </c>
      <c r="BSH1" s="2" t="s">
        <v>5445</v>
      </c>
      <c r="BSI1" s="2" t="s">
        <v>5446</v>
      </c>
      <c r="BSJ1" s="2" t="s">
        <v>5447</v>
      </c>
      <c r="BSK1" s="2" t="s">
        <v>5448</v>
      </c>
      <c r="BSL1" s="2" t="s">
        <v>5449</v>
      </c>
      <c r="BSM1" s="2" t="s">
        <v>5450</v>
      </c>
      <c r="BSN1" s="2" t="s">
        <v>5451</v>
      </c>
      <c r="BSO1" s="2" t="s">
        <v>5452</v>
      </c>
      <c r="BSP1" s="2" t="s">
        <v>5453</v>
      </c>
      <c r="BSQ1" s="2" t="s">
        <v>5454</v>
      </c>
      <c r="BSR1" s="2" t="s">
        <v>5455</v>
      </c>
      <c r="BSS1" s="2" t="s">
        <v>5456</v>
      </c>
      <c r="BST1" s="2" t="s">
        <v>5457</v>
      </c>
      <c r="BSU1" s="2" t="s">
        <v>5458</v>
      </c>
      <c r="BSV1" s="2" t="s">
        <v>5459</v>
      </c>
      <c r="BSW1" s="2" t="s">
        <v>5460</v>
      </c>
      <c r="BSX1" s="2" t="s">
        <v>5461</v>
      </c>
      <c r="BSY1" s="2" t="s">
        <v>5462</v>
      </c>
      <c r="BSZ1" s="2" t="s">
        <v>5463</v>
      </c>
      <c r="BTA1" s="2" t="s">
        <v>5464</v>
      </c>
      <c r="BTB1" s="2" t="s">
        <v>5465</v>
      </c>
      <c r="BTC1" s="2" t="s">
        <v>5466</v>
      </c>
      <c r="BTD1" s="2" t="s">
        <v>5467</v>
      </c>
      <c r="BTE1" s="2" t="s">
        <v>5468</v>
      </c>
      <c r="BTF1" s="2" t="s">
        <v>5469</v>
      </c>
      <c r="BTG1" s="2" t="s">
        <v>5470</v>
      </c>
      <c r="BTH1" s="2" t="s">
        <v>5471</v>
      </c>
      <c r="BTI1" s="2" t="s">
        <v>5472</v>
      </c>
      <c r="BTJ1" s="2" t="s">
        <v>5473</v>
      </c>
      <c r="BTK1" s="2" t="s">
        <v>5474</v>
      </c>
      <c r="BTL1" s="2" t="s">
        <v>5475</v>
      </c>
      <c r="BTM1" s="2" t="s">
        <v>5476</v>
      </c>
      <c r="BTN1" s="2" t="s">
        <v>5477</v>
      </c>
      <c r="BTO1" s="2" t="s">
        <v>5478</v>
      </c>
      <c r="BTP1" s="2" t="s">
        <v>5479</v>
      </c>
      <c r="BTQ1" s="2" t="s">
        <v>5480</v>
      </c>
      <c r="BTR1" s="2" t="s">
        <v>5481</v>
      </c>
      <c r="BTS1" s="2" t="s">
        <v>5482</v>
      </c>
      <c r="BTT1" s="2" t="s">
        <v>5483</v>
      </c>
      <c r="BTU1" s="2" t="s">
        <v>5484</v>
      </c>
      <c r="BTV1" s="2" t="s">
        <v>5485</v>
      </c>
      <c r="BTW1" s="2" t="s">
        <v>5486</v>
      </c>
      <c r="BTX1" s="2" t="s">
        <v>5487</v>
      </c>
      <c r="BTY1" s="2" t="s">
        <v>5488</v>
      </c>
      <c r="BTZ1" s="2" t="s">
        <v>5489</v>
      </c>
      <c r="BUA1" s="2" t="s">
        <v>5490</v>
      </c>
      <c r="BUB1" s="2" t="s">
        <v>5491</v>
      </c>
      <c r="BUC1" s="2" t="s">
        <v>5492</v>
      </c>
      <c r="BUD1" s="2" t="s">
        <v>5493</v>
      </c>
      <c r="BUE1" s="2" t="s">
        <v>5494</v>
      </c>
      <c r="BUF1" s="2" t="s">
        <v>5495</v>
      </c>
      <c r="BUG1" s="2" t="s">
        <v>5496</v>
      </c>
      <c r="BUH1" s="2" t="s">
        <v>5497</v>
      </c>
      <c r="BUI1" s="2" t="s">
        <v>5498</v>
      </c>
      <c r="BUJ1" s="2" t="s">
        <v>5499</v>
      </c>
      <c r="BUK1" s="2" t="s">
        <v>5500</v>
      </c>
      <c r="BUL1" s="2" t="s">
        <v>5501</v>
      </c>
      <c r="BUM1" s="2" t="s">
        <v>5502</v>
      </c>
      <c r="BUN1" s="2" t="s">
        <v>5503</v>
      </c>
      <c r="BUO1" s="2" t="s">
        <v>5504</v>
      </c>
      <c r="BUP1" s="2" t="s">
        <v>5505</v>
      </c>
      <c r="BUQ1" s="2" t="s">
        <v>5506</v>
      </c>
      <c r="BUR1" s="2" t="s">
        <v>5507</v>
      </c>
      <c r="BUS1" s="2" t="s">
        <v>5508</v>
      </c>
      <c r="BUT1" s="2" t="s">
        <v>5509</v>
      </c>
      <c r="BUU1" s="2" t="s">
        <v>5510</v>
      </c>
      <c r="BUV1" s="2" t="s">
        <v>5511</v>
      </c>
      <c r="BUW1" s="2" t="s">
        <v>5512</v>
      </c>
      <c r="BUX1" s="2" t="s">
        <v>5514</v>
      </c>
      <c r="BUY1" s="2" t="s">
        <v>5515</v>
      </c>
      <c r="BUZ1" s="2" t="s">
        <v>8834</v>
      </c>
      <c r="BVA1" s="2" t="s">
        <v>8835</v>
      </c>
      <c r="BVB1" s="2" t="s">
        <v>8836</v>
      </c>
      <c r="BVC1" s="2" t="s">
        <v>8837</v>
      </c>
      <c r="BVD1" s="2" t="s">
        <v>8838</v>
      </c>
      <c r="BVE1" s="2" t="s">
        <v>8839</v>
      </c>
      <c r="BVF1" s="2" t="s">
        <v>8840</v>
      </c>
      <c r="BVG1" s="2" t="s">
        <v>8841</v>
      </c>
      <c r="BVH1" s="2" t="s">
        <v>8842</v>
      </c>
      <c r="BVI1" s="2" t="s">
        <v>8843</v>
      </c>
      <c r="BVJ1" s="2" t="s">
        <v>8844</v>
      </c>
      <c r="BVK1" s="2" t="s">
        <v>5547</v>
      </c>
      <c r="BVL1" s="2" t="s">
        <v>8845</v>
      </c>
      <c r="BVM1" s="2" t="s">
        <v>8846</v>
      </c>
      <c r="BVN1" s="2" t="s">
        <v>5549</v>
      </c>
      <c r="BVO1" s="2" t="s">
        <v>8847</v>
      </c>
      <c r="BVP1" s="2" t="s">
        <v>8848</v>
      </c>
      <c r="BVQ1" s="2" t="s">
        <v>8849</v>
      </c>
      <c r="BVR1" s="2" t="s">
        <v>8850</v>
      </c>
      <c r="BVS1" s="2" t="s">
        <v>8851</v>
      </c>
      <c r="BVT1" s="2" t="s">
        <v>8852</v>
      </c>
      <c r="BVU1" s="2" t="s">
        <v>8853</v>
      </c>
      <c r="BVV1" s="2" t="s">
        <v>8854</v>
      </c>
      <c r="BVW1" s="2" t="s">
        <v>8855</v>
      </c>
      <c r="BVX1" s="2" t="s">
        <v>8856</v>
      </c>
      <c r="BVY1" s="2" t="s">
        <v>8857</v>
      </c>
      <c r="BVZ1" s="2" t="s">
        <v>8858</v>
      </c>
      <c r="BWA1" s="2" t="s">
        <v>8859</v>
      </c>
      <c r="BWB1" s="2" t="s">
        <v>8860</v>
      </c>
      <c r="BWC1" s="2" t="s">
        <v>8861</v>
      </c>
      <c r="BWD1" s="2" t="s">
        <v>8862</v>
      </c>
      <c r="BWE1" s="2" t="s">
        <v>8863</v>
      </c>
      <c r="BWF1" s="2" t="s">
        <v>8864</v>
      </c>
      <c r="BWG1" s="2" t="s">
        <v>8865</v>
      </c>
      <c r="BWH1" s="2" t="s">
        <v>8866</v>
      </c>
      <c r="BWI1" s="2" t="s">
        <v>8867</v>
      </c>
      <c r="BWJ1" s="2" t="s">
        <v>8868</v>
      </c>
      <c r="BWK1" s="2" t="s">
        <v>8869</v>
      </c>
      <c r="BWL1" s="2" t="s">
        <v>8870</v>
      </c>
      <c r="BWM1" s="2" t="s">
        <v>8871</v>
      </c>
      <c r="BWN1" s="2" t="s">
        <v>8872</v>
      </c>
      <c r="BWO1" s="2" t="s">
        <v>8873</v>
      </c>
      <c r="BWP1" s="2" t="s">
        <v>8874</v>
      </c>
      <c r="BWQ1" s="2" t="s">
        <v>8875</v>
      </c>
      <c r="BWR1" s="2" t="s">
        <v>8876</v>
      </c>
      <c r="BWS1" s="2" t="s">
        <v>5551</v>
      </c>
      <c r="BWT1" s="2" t="s">
        <v>5552</v>
      </c>
      <c r="BWU1" s="2" t="s">
        <v>5553</v>
      </c>
      <c r="BWV1" s="2" t="s">
        <v>8877</v>
      </c>
      <c r="BWW1" s="2" t="s">
        <v>8878</v>
      </c>
      <c r="BWX1" s="2" t="s">
        <v>5554</v>
      </c>
      <c r="BWY1" s="2" t="s">
        <v>5555</v>
      </c>
      <c r="BWZ1" s="2" t="s">
        <v>5556</v>
      </c>
      <c r="BXA1" s="2" t="s">
        <v>5557</v>
      </c>
      <c r="BXB1" s="2" t="s">
        <v>5559</v>
      </c>
      <c r="BXC1" s="2" t="s">
        <v>5560</v>
      </c>
      <c r="BXD1" s="2" t="s">
        <v>5655</v>
      </c>
      <c r="BXE1" s="2" t="s">
        <v>5656</v>
      </c>
      <c r="BXF1" s="2" t="s">
        <v>5657</v>
      </c>
      <c r="BXG1" s="2" t="s">
        <v>5658</v>
      </c>
      <c r="BXH1" s="2" t="s">
        <v>5659</v>
      </c>
      <c r="BXI1" s="2" t="s">
        <v>5660</v>
      </c>
      <c r="BXJ1" s="2" t="s">
        <v>5661</v>
      </c>
      <c r="BXK1" s="2" t="s">
        <v>5662</v>
      </c>
      <c r="BXL1" s="2" t="s">
        <v>5663</v>
      </c>
      <c r="BXM1" s="2" t="s">
        <v>5664</v>
      </c>
      <c r="BXN1" s="2" t="s">
        <v>5665</v>
      </c>
      <c r="BXO1" s="2" t="s">
        <v>5666</v>
      </c>
      <c r="BXP1" s="2" t="s">
        <v>5667</v>
      </c>
      <c r="BXQ1" s="2" t="s">
        <v>5668</v>
      </c>
      <c r="BXR1" s="2" t="s">
        <v>5669</v>
      </c>
      <c r="BXS1" s="2" t="s">
        <v>5670</v>
      </c>
      <c r="BXT1" s="2" t="s">
        <v>5671</v>
      </c>
      <c r="BXU1" s="2" t="s">
        <v>5672</v>
      </c>
      <c r="BXV1" s="2" t="s">
        <v>5673</v>
      </c>
      <c r="BXW1" s="2" t="s">
        <v>5674</v>
      </c>
      <c r="BXX1" s="2" t="s">
        <v>5675</v>
      </c>
      <c r="BXY1" s="2" t="s">
        <v>5676</v>
      </c>
      <c r="BXZ1" s="2" t="s">
        <v>5677</v>
      </c>
    </row>
    <row r="2" ht="14.25" hidden="1" customHeight="1">
      <c r="A2" s="2">
        <v>33.0</v>
      </c>
      <c r="B2" s="2" t="s">
        <v>8879</v>
      </c>
      <c r="C2" s="2" t="s">
        <v>8880</v>
      </c>
      <c r="E2" s="2">
        <v>6.0</v>
      </c>
      <c r="H2" s="2">
        <v>1.0</v>
      </c>
      <c r="J2" s="2">
        <v>5.0</v>
      </c>
      <c r="N2" s="2" t="s">
        <v>8881</v>
      </c>
      <c r="O2" s="2" t="s">
        <v>1178</v>
      </c>
      <c r="P2" s="2" t="s">
        <v>1177</v>
      </c>
      <c r="Q2" s="9"/>
      <c r="R2" s="2" t="s">
        <v>1179</v>
      </c>
      <c r="S2" s="2" t="s">
        <v>8882</v>
      </c>
      <c r="U2" s="2">
        <v>0.0</v>
      </c>
      <c r="FD2" s="9"/>
    </row>
    <row r="3" ht="14.25" hidden="1" customHeight="1">
      <c r="A3" s="2">
        <v>0.0</v>
      </c>
      <c r="B3" s="2" t="s">
        <v>8879</v>
      </c>
      <c r="C3" s="2" t="s">
        <v>8880</v>
      </c>
      <c r="E3" s="2">
        <v>0.0</v>
      </c>
      <c r="N3" s="2" t="s">
        <v>8883</v>
      </c>
      <c r="O3" s="2" t="s">
        <v>1183</v>
      </c>
      <c r="P3" s="2" t="s">
        <v>1182</v>
      </c>
      <c r="Q3" s="9"/>
      <c r="R3" s="2" t="s">
        <v>1184</v>
      </c>
      <c r="S3" s="2" t="s">
        <v>8884</v>
      </c>
      <c r="U3" s="2">
        <v>0.0</v>
      </c>
      <c r="FD3" s="9"/>
    </row>
    <row r="4" ht="14.25" hidden="1" customHeight="1">
      <c r="A4" s="2">
        <v>7.0</v>
      </c>
      <c r="B4" s="2" t="s">
        <v>8879</v>
      </c>
      <c r="C4" s="2" t="s">
        <v>8880</v>
      </c>
      <c r="E4" s="2">
        <v>15.0</v>
      </c>
      <c r="G4" s="2">
        <v>1.0</v>
      </c>
      <c r="I4" s="2">
        <v>5.0</v>
      </c>
      <c r="J4" s="2">
        <v>7.0</v>
      </c>
      <c r="M4" s="2">
        <v>2.0</v>
      </c>
      <c r="N4" s="2" t="s">
        <v>8885</v>
      </c>
      <c r="O4" s="2" t="s">
        <v>1186</v>
      </c>
      <c r="P4" s="2" t="s">
        <v>1185</v>
      </c>
      <c r="Q4" s="9"/>
      <c r="R4" s="2" t="s">
        <v>1187</v>
      </c>
      <c r="S4" s="2" t="s">
        <v>8886</v>
      </c>
      <c r="U4" s="2">
        <v>0.0</v>
      </c>
      <c r="FD4" s="9"/>
      <c r="GW4" s="2" t="s">
        <v>8887</v>
      </c>
      <c r="RB4" s="2" t="s">
        <v>8888</v>
      </c>
      <c r="SD4" s="2" t="s">
        <v>5691</v>
      </c>
      <c r="SE4" s="2" t="s">
        <v>5691</v>
      </c>
      <c r="XK4" s="2" t="s">
        <v>8889</v>
      </c>
      <c r="XR4" s="2">
        <v>590.0</v>
      </c>
      <c r="XS4" s="2" t="s">
        <v>8890</v>
      </c>
      <c r="XT4" s="2">
        <v>443.0</v>
      </c>
      <c r="YN4" s="2" t="s">
        <v>5718</v>
      </c>
      <c r="ZG4" s="2" t="s">
        <v>8891</v>
      </c>
      <c r="ZL4" s="2" t="s">
        <v>5720</v>
      </c>
      <c r="ZN4" s="2" t="s">
        <v>8885</v>
      </c>
      <c r="AIO4" s="2" t="s">
        <v>8890</v>
      </c>
      <c r="AKK4" s="2" t="s">
        <v>5691</v>
      </c>
      <c r="AKL4" s="2" t="s">
        <v>5691</v>
      </c>
      <c r="AOJ4" s="2" t="s">
        <v>8892</v>
      </c>
      <c r="AOQ4" s="2">
        <v>590.0</v>
      </c>
      <c r="AOR4" s="2" t="s">
        <v>8893</v>
      </c>
      <c r="AOS4" s="2">
        <v>443.0</v>
      </c>
      <c r="APM4" s="2" t="s">
        <v>5718</v>
      </c>
      <c r="AQF4" s="2" t="s">
        <v>5694</v>
      </c>
      <c r="AQK4" s="2" t="s">
        <v>5720</v>
      </c>
      <c r="AQM4" s="2" t="s">
        <v>8885</v>
      </c>
      <c r="AYS4" s="2" t="s">
        <v>8893</v>
      </c>
    </row>
    <row r="5" ht="14.25" customHeight="1">
      <c r="A5" s="2">
        <v>0.0</v>
      </c>
      <c r="B5" s="2" t="s">
        <v>8879</v>
      </c>
      <c r="C5" s="2" t="s">
        <v>8880</v>
      </c>
      <c r="E5" s="2">
        <v>2.0</v>
      </c>
      <c r="F5" s="2" t="s">
        <v>8894</v>
      </c>
      <c r="J5" s="2">
        <v>2.0</v>
      </c>
      <c r="N5" s="2" t="s">
        <v>5712</v>
      </c>
      <c r="O5" s="2" t="s">
        <v>97</v>
      </c>
      <c r="P5" s="2" t="s">
        <v>8895</v>
      </c>
      <c r="Q5" s="9"/>
      <c r="R5" s="2" t="s">
        <v>8896</v>
      </c>
      <c r="S5" s="2" t="s">
        <v>8897</v>
      </c>
      <c r="U5" s="2">
        <v>0.0</v>
      </c>
      <c r="FD5" s="9"/>
    </row>
    <row r="6" ht="14.25" hidden="1" customHeight="1">
      <c r="A6" s="2">
        <v>11.0</v>
      </c>
      <c r="B6" s="2" t="s">
        <v>8879</v>
      </c>
      <c r="C6" s="2" t="s">
        <v>8880</v>
      </c>
      <c r="E6" s="2">
        <v>4.0</v>
      </c>
      <c r="J6" s="2">
        <v>4.0</v>
      </c>
      <c r="N6" s="2" t="s">
        <v>8898</v>
      </c>
      <c r="O6" s="2" t="s">
        <v>1191</v>
      </c>
      <c r="P6" s="2" t="s">
        <v>1190</v>
      </c>
      <c r="Q6" s="9"/>
      <c r="R6" s="2" t="s">
        <v>1192</v>
      </c>
      <c r="S6" s="2" t="s">
        <v>8899</v>
      </c>
      <c r="U6" s="2">
        <v>0.0</v>
      </c>
      <c r="FD6" s="9"/>
    </row>
    <row r="7" ht="14.25" hidden="1" customHeight="1">
      <c r="A7" s="2">
        <v>48.0</v>
      </c>
      <c r="B7" s="2" t="s">
        <v>8879</v>
      </c>
      <c r="C7" s="2" t="s">
        <v>8880</v>
      </c>
      <c r="E7" s="2">
        <v>26.0</v>
      </c>
      <c r="I7" s="2">
        <v>10.0</v>
      </c>
      <c r="J7" s="2">
        <v>16.0</v>
      </c>
      <c r="N7" s="2" t="s">
        <v>8900</v>
      </c>
      <c r="O7" s="2" t="s">
        <v>1194</v>
      </c>
      <c r="P7" s="2" t="s">
        <v>1193</v>
      </c>
      <c r="Q7" s="9"/>
      <c r="R7" s="2" t="s">
        <v>1195</v>
      </c>
      <c r="S7" s="2" t="s">
        <v>8901</v>
      </c>
      <c r="U7" s="2">
        <v>0.0</v>
      </c>
      <c r="V7" s="2" t="s">
        <v>5691</v>
      </c>
      <c r="W7" s="2" t="s">
        <v>5691</v>
      </c>
      <c r="X7" s="2" t="s">
        <v>8902</v>
      </c>
      <c r="FC7" s="2" t="s">
        <v>8903</v>
      </c>
      <c r="FD7" s="9"/>
      <c r="GZ7" s="2" t="s">
        <v>8904</v>
      </c>
      <c r="HK7" s="2">
        <v>522.0</v>
      </c>
      <c r="HL7" s="2" t="s">
        <v>1196</v>
      </c>
      <c r="HM7" s="2">
        <v>720.0</v>
      </c>
      <c r="QH7" s="2" t="s">
        <v>1196</v>
      </c>
      <c r="RB7" s="2" t="s">
        <v>8905</v>
      </c>
    </row>
    <row r="8" ht="14.25" hidden="1" customHeight="1">
      <c r="A8" s="2">
        <v>0.0</v>
      </c>
      <c r="B8" s="2" t="s">
        <v>8879</v>
      </c>
      <c r="C8" s="2" t="s">
        <v>8880</v>
      </c>
      <c r="E8" s="2">
        <v>2.0</v>
      </c>
      <c r="I8" s="2">
        <v>1.0</v>
      </c>
      <c r="J8" s="2">
        <v>1.0</v>
      </c>
      <c r="N8" s="2" t="s">
        <v>5872</v>
      </c>
      <c r="O8" s="2" t="s">
        <v>82</v>
      </c>
      <c r="P8" s="2" t="s">
        <v>1197</v>
      </c>
      <c r="Q8" s="9"/>
      <c r="R8" s="2" t="s">
        <v>1198</v>
      </c>
      <c r="S8" s="2" t="s">
        <v>8906</v>
      </c>
      <c r="U8" s="2">
        <v>0.0</v>
      </c>
      <c r="V8" s="2" t="s">
        <v>5691</v>
      </c>
      <c r="W8" s="2" t="s">
        <v>5691</v>
      </c>
      <c r="X8" s="2" t="s">
        <v>8907</v>
      </c>
      <c r="FC8" s="2" t="s">
        <v>8908</v>
      </c>
      <c r="FD8" s="9"/>
      <c r="GZ8" s="2" t="s">
        <v>8909</v>
      </c>
      <c r="HK8" s="2">
        <v>540.0</v>
      </c>
      <c r="HL8" s="2" t="s">
        <v>1199</v>
      </c>
      <c r="HM8" s="2">
        <v>508.0</v>
      </c>
      <c r="QH8" s="2" t="s">
        <v>1199</v>
      </c>
      <c r="RB8" s="2" t="s">
        <v>8910</v>
      </c>
    </row>
    <row r="9" ht="14.25" hidden="1" customHeight="1">
      <c r="A9" s="2">
        <v>32.0</v>
      </c>
      <c r="B9" s="2" t="s">
        <v>8879</v>
      </c>
      <c r="C9" s="2" t="s">
        <v>8880</v>
      </c>
      <c r="E9" s="2">
        <v>8.0</v>
      </c>
      <c r="J9" s="2">
        <v>8.0</v>
      </c>
      <c r="N9" s="2" t="s">
        <v>8911</v>
      </c>
      <c r="O9" s="2" t="s">
        <v>1201</v>
      </c>
      <c r="P9" s="2" t="s">
        <v>1200</v>
      </c>
      <c r="Q9" s="9"/>
      <c r="R9" s="2" t="s">
        <v>1202</v>
      </c>
      <c r="S9" s="2" t="s">
        <v>8912</v>
      </c>
      <c r="U9" s="2">
        <v>0.0</v>
      </c>
      <c r="FD9" s="9"/>
    </row>
    <row r="10" ht="14.25" hidden="1" customHeight="1">
      <c r="A10" s="2">
        <v>2.0</v>
      </c>
      <c r="B10" s="2" t="s">
        <v>8879</v>
      </c>
      <c r="C10" s="2" t="s">
        <v>8880</v>
      </c>
      <c r="E10" s="2">
        <v>0.0</v>
      </c>
      <c r="N10" s="2" t="s">
        <v>8881</v>
      </c>
      <c r="O10" s="2" t="s">
        <v>1178</v>
      </c>
      <c r="P10" s="2" t="s">
        <v>1204</v>
      </c>
      <c r="Q10" s="9"/>
      <c r="R10" s="2" t="s">
        <v>1205</v>
      </c>
      <c r="S10" s="2" t="s">
        <v>8913</v>
      </c>
      <c r="U10" s="2">
        <v>0.0</v>
      </c>
      <c r="FD10" s="9"/>
      <c r="HZ10" s="2" t="s">
        <v>8914</v>
      </c>
      <c r="IA10" s="2" t="s">
        <v>8914</v>
      </c>
      <c r="IC10" s="2" t="s">
        <v>8915</v>
      </c>
      <c r="ID10" s="2" t="s">
        <v>8915</v>
      </c>
      <c r="II10" s="2" t="s">
        <v>8916</v>
      </c>
      <c r="IJ10" s="2" t="s">
        <v>8916</v>
      </c>
      <c r="IK10" s="2" t="s">
        <v>8916</v>
      </c>
      <c r="IN10" s="2" t="s">
        <v>8917</v>
      </c>
      <c r="IX10" s="2">
        <v>22.4538197</v>
      </c>
      <c r="IY10" s="2">
        <v>114.02823336691</v>
      </c>
      <c r="JM10" s="2">
        <v>15.0</v>
      </c>
      <c r="PF10" s="2" t="s">
        <v>8918</v>
      </c>
    </row>
    <row r="11" ht="14.25" customHeight="1">
      <c r="A11" s="2">
        <v>0.0</v>
      </c>
      <c r="B11" s="2" t="s">
        <v>8879</v>
      </c>
      <c r="C11" s="2" t="s">
        <v>8880</v>
      </c>
      <c r="E11" s="2">
        <v>0.0</v>
      </c>
      <c r="N11" s="2" t="s">
        <v>5712</v>
      </c>
      <c r="O11" s="2" t="s">
        <v>97</v>
      </c>
      <c r="P11" s="2" t="s">
        <v>8919</v>
      </c>
      <c r="Q11" s="9"/>
      <c r="R11" s="2" t="s">
        <v>810</v>
      </c>
      <c r="S11" s="2" t="s">
        <v>8920</v>
      </c>
      <c r="U11" s="2">
        <v>0.0</v>
      </c>
      <c r="FD11" s="9"/>
    </row>
    <row r="12" ht="14.25" customHeight="1">
      <c r="A12" s="2">
        <v>0.0</v>
      </c>
      <c r="B12" s="2" t="s">
        <v>8879</v>
      </c>
      <c r="C12" s="2" t="s">
        <v>8880</v>
      </c>
      <c r="E12" s="2">
        <v>0.0</v>
      </c>
      <c r="N12" s="2" t="s">
        <v>5712</v>
      </c>
      <c r="O12" s="2" t="s">
        <v>97</v>
      </c>
      <c r="P12" s="2" t="s">
        <v>8921</v>
      </c>
      <c r="Q12" s="9"/>
      <c r="R12" s="2" t="s">
        <v>708</v>
      </c>
      <c r="S12" s="2" t="s">
        <v>8922</v>
      </c>
      <c r="U12" s="2">
        <v>0.0</v>
      </c>
      <c r="FD12" s="9"/>
    </row>
    <row r="13" ht="14.25" hidden="1" customHeight="1">
      <c r="A13" s="2">
        <v>9.0</v>
      </c>
      <c r="B13" s="2" t="s">
        <v>8879</v>
      </c>
      <c r="C13" s="2" t="s">
        <v>8880</v>
      </c>
      <c r="E13" s="2">
        <v>1.0</v>
      </c>
      <c r="J13" s="2">
        <v>1.0</v>
      </c>
      <c r="N13" s="2" t="s">
        <v>8923</v>
      </c>
      <c r="O13" s="2" t="s">
        <v>1207</v>
      </c>
      <c r="P13" s="2" t="s">
        <v>1206</v>
      </c>
      <c r="Q13" s="9" t="s">
        <v>8924</v>
      </c>
      <c r="R13" s="2" t="s">
        <v>1208</v>
      </c>
      <c r="S13" s="2" t="s">
        <v>8925</v>
      </c>
      <c r="U13" s="2">
        <v>0.0</v>
      </c>
      <c r="FD13" s="9"/>
    </row>
    <row r="14" ht="14.25" hidden="1" customHeight="1">
      <c r="A14" s="2">
        <v>14.0</v>
      </c>
      <c r="B14" s="2" t="s">
        <v>8879</v>
      </c>
      <c r="C14" s="2" t="s">
        <v>8880</v>
      </c>
      <c r="E14" s="2">
        <v>5.0</v>
      </c>
      <c r="J14" s="2">
        <v>5.0</v>
      </c>
      <c r="N14" s="2" t="s">
        <v>8926</v>
      </c>
      <c r="O14" s="2" t="s">
        <v>1210</v>
      </c>
      <c r="P14" s="2" t="s">
        <v>1209</v>
      </c>
      <c r="Q14" s="9"/>
      <c r="R14" s="2" t="s">
        <v>1211</v>
      </c>
      <c r="S14" s="2" t="s">
        <v>8927</v>
      </c>
      <c r="U14" s="2">
        <v>0.0</v>
      </c>
      <c r="FD14" s="9"/>
    </row>
    <row r="15" ht="14.25" hidden="1" customHeight="1">
      <c r="A15" s="2">
        <v>3.0</v>
      </c>
      <c r="B15" s="2" t="s">
        <v>8879</v>
      </c>
      <c r="C15" s="2" t="s">
        <v>8880</v>
      </c>
      <c r="E15" s="2">
        <v>1.0</v>
      </c>
      <c r="J15" s="2">
        <v>1.0</v>
      </c>
      <c r="N15" s="2" t="s">
        <v>8928</v>
      </c>
      <c r="O15" s="2" t="s">
        <v>1213</v>
      </c>
      <c r="P15" s="2" t="s">
        <v>1212</v>
      </c>
      <c r="Q15" s="9"/>
      <c r="R15" s="2" t="s">
        <v>1214</v>
      </c>
      <c r="S15" s="2" t="s">
        <v>8929</v>
      </c>
      <c r="U15" s="2">
        <v>0.0</v>
      </c>
      <c r="FD15" s="9"/>
    </row>
    <row r="16" ht="14.25" customHeight="1">
      <c r="A16" s="2">
        <v>0.0</v>
      </c>
      <c r="B16" s="2" t="s">
        <v>8879</v>
      </c>
      <c r="C16" s="2" t="s">
        <v>8880</v>
      </c>
      <c r="E16" s="2">
        <v>2.0</v>
      </c>
      <c r="J16" s="2">
        <v>2.0</v>
      </c>
      <c r="N16" s="2" t="s">
        <v>5712</v>
      </c>
      <c r="O16" s="2" t="s">
        <v>97</v>
      </c>
      <c r="P16" s="2" t="s">
        <v>8930</v>
      </c>
      <c r="Q16" s="9"/>
      <c r="R16" s="2" t="s">
        <v>708</v>
      </c>
      <c r="S16" s="2" t="s">
        <v>8931</v>
      </c>
      <c r="U16" s="2">
        <v>0.0</v>
      </c>
      <c r="FD16" s="9"/>
    </row>
    <row r="17" ht="14.25" hidden="1" customHeight="1">
      <c r="A17" s="2">
        <v>9.0</v>
      </c>
      <c r="B17" s="2" t="s">
        <v>8879</v>
      </c>
      <c r="C17" s="2" t="s">
        <v>8880</v>
      </c>
      <c r="E17" s="2">
        <v>1.0</v>
      </c>
      <c r="J17" s="2">
        <v>1.0</v>
      </c>
      <c r="N17" s="2" t="s">
        <v>8932</v>
      </c>
      <c r="O17" s="2" t="s">
        <v>1216</v>
      </c>
      <c r="P17" s="2" t="s">
        <v>1215</v>
      </c>
      <c r="Q17" s="9"/>
      <c r="R17" s="2" t="s">
        <v>1217</v>
      </c>
      <c r="S17" s="2" t="s">
        <v>8933</v>
      </c>
      <c r="U17" s="2">
        <v>0.0</v>
      </c>
      <c r="FD17" s="9"/>
    </row>
    <row r="18" ht="14.25" customHeight="1">
      <c r="A18" s="2">
        <v>0.0</v>
      </c>
      <c r="B18" s="2" t="s">
        <v>8879</v>
      </c>
      <c r="C18" s="2" t="s">
        <v>8880</v>
      </c>
      <c r="E18" s="2">
        <v>3.0</v>
      </c>
      <c r="J18" s="2">
        <v>3.0</v>
      </c>
      <c r="N18" s="2" t="s">
        <v>5712</v>
      </c>
      <c r="O18" s="2" t="s">
        <v>97</v>
      </c>
      <c r="P18" s="2" t="s">
        <v>8934</v>
      </c>
      <c r="Q18" s="9"/>
      <c r="R18" s="2" t="s">
        <v>708</v>
      </c>
      <c r="S18" s="2" t="s">
        <v>8935</v>
      </c>
      <c r="U18" s="2">
        <v>0.0</v>
      </c>
      <c r="FD18" s="9"/>
    </row>
    <row r="19" ht="14.25" hidden="1" customHeight="1">
      <c r="A19" s="2">
        <v>5.0</v>
      </c>
      <c r="B19" s="2" t="s">
        <v>8879</v>
      </c>
      <c r="C19" s="2" t="s">
        <v>8880</v>
      </c>
      <c r="E19" s="2">
        <v>2.0</v>
      </c>
      <c r="J19" s="2">
        <v>2.0</v>
      </c>
      <c r="N19" s="2" t="s">
        <v>8936</v>
      </c>
      <c r="O19" s="2" t="s">
        <v>1219</v>
      </c>
      <c r="P19" s="2" t="s">
        <v>1218</v>
      </c>
      <c r="Q19" s="9"/>
      <c r="R19" s="2" t="s">
        <v>1220</v>
      </c>
      <c r="S19" s="2" t="s">
        <v>8937</v>
      </c>
      <c r="U19" s="2">
        <v>0.0</v>
      </c>
      <c r="FD19" s="9"/>
    </row>
    <row r="20" ht="14.25" hidden="1" customHeight="1">
      <c r="A20" s="2">
        <v>17.0</v>
      </c>
      <c r="B20" s="2" t="s">
        <v>8879</v>
      </c>
      <c r="C20" s="2" t="s">
        <v>8880</v>
      </c>
      <c r="E20" s="2">
        <v>2.0</v>
      </c>
      <c r="J20" s="2">
        <v>2.0</v>
      </c>
      <c r="N20" s="2" t="s">
        <v>8938</v>
      </c>
      <c r="O20" s="2" t="s">
        <v>1223</v>
      </c>
      <c r="P20" s="2" t="s">
        <v>1222</v>
      </c>
      <c r="Q20" s="9"/>
      <c r="R20" s="2" t="s">
        <v>1224</v>
      </c>
      <c r="S20" s="2" t="s">
        <v>8939</v>
      </c>
      <c r="U20" s="2">
        <v>0.0</v>
      </c>
      <c r="FD20" s="9"/>
    </row>
    <row r="21" ht="14.25" customHeight="1">
      <c r="A21" s="2">
        <v>0.0</v>
      </c>
      <c r="B21" s="2" t="s">
        <v>8879</v>
      </c>
      <c r="C21" s="2" t="s">
        <v>8880</v>
      </c>
      <c r="E21" s="2">
        <v>1.0</v>
      </c>
      <c r="F21" s="2" t="s">
        <v>8940</v>
      </c>
      <c r="J21" s="2">
        <v>1.0</v>
      </c>
      <c r="N21" s="2" t="s">
        <v>5712</v>
      </c>
      <c r="O21" s="2" t="s">
        <v>97</v>
      </c>
      <c r="P21" s="2" t="s">
        <v>8941</v>
      </c>
      <c r="Q21" s="9"/>
      <c r="R21" s="2" t="s">
        <v>708</v>
      </c>
      <c r="S21" s="2" t="s">
        <v>8942</v>
      </c>
      <c r="U21" s="2">
        <v>0.0</v>
      </c>
      <c r="FD21" s="9"/>
    </row>
    <row r="22" ht="14.25" hidden="1" customHeight="1">
      <c r="A22" s="2">
        <v>23.0</v>
      </c>
      <c r="B22" s="2" t="s">
        <v>8879</v>
      </c>
      <c r="C22" s="2" t="s">
        <v>8880</v>
      </c>
      <c r="E22" s="2">
        <v>61.0</v>
      </c>
      <c r="J22" s="2">
        <v>61.0</v>
      </c>
      <c r="N22" s="2" t="s">
        <v>8943</v>
      </c>
      <c r="O22" s="2" t="s">
        <v>1226</v>
      </c>
      <c r="P22" s="2" t="s">
        <v>1225</v>
      </c>
      <c r="Q22" s="9"/>
      <c r="R22" s="2" t="s">
        <v>1227</v>
      </c>
      <c r="S22" s="2" t="s">
        <v>8944</v>
      </c>
      <c r="U22" s="2">
        <v>4.0</v>
      </c>
      <c r="FD22" s="9"/>
      <c r="GW22" s="2" t="s">
        <v>8945</v>
      </c>
      <c r="RB22" s="2" t="s">
        <v>8946</v>
      </c>
      <c r="SD22" s="2" t="s">
        <v>5691</v>
      </c>
      <c r="SE22" s="2" t="s">
        <v>5691</v>
      </c>
      <c r="XK22" s="2" t="s">
        <v>8947</v>
      </c>
      <c r="XR22" s="2">
        <v>443.0</v>
      </c>
      <c r="XS22" s="2" t="s">
        <v>8948</v>
      </c>
      <c r="XT22" s="2">
        <v>590.0</v>
      </c>
      <c r="YN22" s="2" t="s">
        <v>5718</v>
      </c>
      <c r="ZG22" s="2" t="s">
        <v>5694</v>
      </c>
      <c r="ZL22" s="2" t="s">
        <v>5720</v>
      </c>
      <c r="ZN22" s="2" t="s">
        <v>8943</v>
      </c>
      <c r="AIO22" s="2" t="s">
        <v>8948</v>
      </c>
      <c r="AKK22" s="2" t="s">
        <v>5691</v>
      </c>
      <c r="AKL22" s="2" t="s">
        <v>5691</v>
      </c>
      <c r="AOJ22" s="2" t="s">
        <v>8949</v>
      </c>
      <c r="AOQ22" s="2">
        <v>443.0</v>
      </c>
      <c r="AOR22" s="2" t="s">
        <v>8950</v>
      </c>
      <c r="AOS22" s="2">
        <v>590.0</v>
      </c>
      <c r="APM22" s="2" t="s">
        <v>5718</v>
      </c>
      <c r="AQF22" s="2" t="s">
        <v>5694</v>
      </c>
      <c r="AQK22" s="2" t="s">
        <v>5720</v>
      </c>
      <c r="AQM22" s="2" t="s">
        <v>8943</v>
      </c>
      <c r="AYS22" s="2" t="s">
        <v>8950</v>
      </c>
      <c r="BAA22" s="2" t="s">
        <v>5691</v>
      </c>
      <c r="BAB22" s="2" t="s">
        <v>5691</v>
      </c>
      <c r="BCD22" s="2" t="s">
        <v>8951</v>
      </c>
      <c r="BCK22" s="2">
        <v>590.0</v>
      </c>
      <c r="BCL22" s="2" t="s">
        <v>8952</v>
      </c>
      <c r="BCM22" s="2">
        <v>443.0</v>
      </c>
      <c r="BDG22" s="2" t="s">
        <v>5718</v>
      </c>
      <c r="BDZ22" s="2" t="s">
        <v>5707</v>
      </c>
      <c r="BEE22" s="2" t="s">
        <v>5720</v>
      </c>
      <c r="BEG22" s="2" t="s">
        <v>8943</v>
      </c>
      <c r="BGS22" s="2" t="s">
        <v>8952</v>
      </c>
    </row>
    <row r="23" ht="14.25" hidden="1" customHeight="1">
      <c r="A23" s="2">
        <v>2.0</v>
      </c>
      <c r="B23" s="2" t="s">
        <v>8879</v>
      </c>
      <c r="C23" s="2" t="s">
        <v>8880</v>
      </c>
      <c r="E23" s="2">
        <v>3.0</v>
      </c>
      <c r="J23" s="2">
        <v>3.0</v>
      </c>
      <c r="N23" s="2" t="s">
        <v>6003</v>
      </c>
      <c r="O23" s="2" t="s">
        <v>164</v>
      </c>
      <c r="P23" s="2" t="s">
        <v>1228</v>
      </c>
      <c r="Q23" s="9"/>
      <c r="R23" s="2" t="s">
        <v>165</v>
      </c>
      <c r="S23" s="2" t="s">
        <v>8953</v>
      </c>
      <c r="U23" s="2">
        <v>0.0</v>
      </c>
      <c r="FD23" s="9"/>
    </row>
    <row r="24" ht="14.25" hidden="1" customHeight="1">
      <c r="A24" s="2">
        <v>0.0</v>
      </c>
      <c r="B24" s="2" t="s">
        <v>8879</v>
      </c>
      <c r="C24" s="2" t="s">
        <v>8880</v>
      </c>
      <c r="E24" s="2">
        <v>1.0</v>
      </c>
      <c r="F24" s="2" t="s">
        <v>6763</v>
      </c>
      <c r="J24" s="2">
        <v>1.0</v>
      </c>
      <c r="N24" s="2" t="s">
        <v>8954</v>
      </c>
      <c r="O24" s="2" t="s">
        <v>8955</v>
      </c>
      <c r="P24" s="2" t="s">
        <v>8956</v>
      </c>
      <c r="Q24" s="9"/>
      <c r="R24" s="2" t="s">
        <v>708</v>
      </c>
      <c r="S24" s="2" t="s">
        <v>8957</v>
      </c>
      <c r="U24" s="2">
        <v>0.0</v>
      </c>
      <c r="FD24" s="9"/>
    </row>
    <row r="25" ht="14.25" hidden="1" customHeight="1">
      <c r="A25" s="2">
        <v>0.0</v>
      </c>
      <c r="B25" s="2" t="s">
        <v>8879</v>
      </c>
      <c r="C25" s="2" t="s">
        <v>8880</v>
      </c>
      <c r="E25" s="2">
        <v>3.0</v>
      </c>
      <c r="F25" s="2" t="s">
        <v>8958</v>
      </c>
      <c r="J25" s="2">
        <v>3.0</v>
      </c>
      <c r="N25" s="2" t="s">
        <v>8959</v>
      </c>
      <c r="O25" s="2" t="s">
        <v>1230</v>
      </c>
      <c r="P25" s="2" t="s">
        <v>1229</v>
      </c>
      <c r="Q25" s="9" t="s">
        <v>8960</v>
      </c>
      <c r="R25" s="2" t="s">
        <v>1231</v>
      </c>
      <c r="S25" s="2" t="s">
        <v>8961</v>
      </c>
      <c r="U25" s="2">
        <v>0.0</v>
      </c>
      <c r="FD25" s="9"/>
    </row>
    <row r="26" ht="14.25" hidden="1" customHeight="1">
      <c r="A26" s="2">
        <v>42.0</v>
      </c>
      <c r="B26" s="2" t="s">
        <v>8879</v>
      </c>
      <c r="C26" s="2" t="s">
        <v>8880</v>
      </c>
      <c r="E26" s="2">
        <v>481.0</v>
      </c>
      <c r="I26" s="2">
        <v>313.0</v>
      </c>
      <c r="J26" s="2">
        <v>164.0</v>
      </c>
      <c r="L26" s="2">
        <v>2.0</v>
      </c>
      <c r="M26" s="2">
        <v>2.0</v>
      </c>
      <c r="N26" s="2" t="s">
        <v>8962</v>
      </c>
      <c r="O26" s="2" t="s">
        <v>8963</v>
      </c>
      <c r="P26" s="2" t="s">
        <v>8964</v>
      </c>
      <c r="Q26" s="9"/>
      <c r="R26" s="2" t="s">
        <v>708</v>
      </c>
      <c r="S26" s="2" t="s">
        <v>8965</v>
      </c>
      <c r="U26" s="2">
        <v>1.0</v>
      </c>
      <c r="V26" s="2" t="s">
        <v>5691</v>
      </c>
      <c r="W26" s="2" t="s">
        <v>5691</v>
      </c>
      <c r="X26" s="2" t="s">
        <v>6686</v>
      </c>
      <c r="FC26" s="2" t="s">
        <v>8966</v>
      </c>
      <c r="FD26" s="9"/>
      <c r="GZ26" s="2" t="s">
        <v>8967</v>
      </c>
      <c r="HK26" s="2">
        <v>701.0</v>
      </c>
      <c r="HL26" s="2" t="s">
        <v>8968</v>
      </c>
      <c r="HM26" s="2">
        <v>526.0</v>
      </c>
      <c r="QH26" s="2" t="s">
        <v>8968</v>
      </c>
      <c r="RB26" s="2" t="s">
        <v>8969</v>
      </c>
    </row>
    <row r="27" ht="14.25" customHeight="1">
      <c r="A27" s="2">
        <v>0.0</v>
      </c>
      <c r="B27" s="2" t="s">
        <v>8879</v>
      </c>
      <c r="C27" s="2" t="s">
        <v>8880</v>
      </c>
      <c r="E27" s="2">
        <v>3.0</v>
      </c>
      <c r="F27" s="2" t="s">
        <v>8940</v>
      </c>
      <c r="J27" s="2">
        <v>3.0</v>
      </c>
      <c r="N27" s="2" t="s">
        <v>5712</v>
      </c>
      <c r="O27" s="2" t="s">
        <v>97</v>
      </c>
      <c r="P27" s="7" t="s">
        <v>8970</v>
      </c>
      <c r="Q27" s="9"/>
      <c r="R27" s="2" t="s">
        <v>8971</v>
      </c>
      <c r="S27" s="2" t="s">
        <v>8972</v>
      </c>
      <c r="U27" s="2">
        <v>1.0</v>
      </c>
      <c r="FD27" s="9"/>
    </row>
    <row r="28" ht="14.25" hidden="1" customHeight="1">
      <c r="A28" s="2">
        <v>0.0</v>
      </c>
      <c r="B28" s="2" t="s">
        <v>8879</v>
      </c>
      <c r="C28" s="2" t="s">
        <v>8880</v>
      </c>
      <c r="E28" s="2">
        <v>1.0</v>
      </c>
      <c r="I28" s="2">
        <v>1.0</v>
      </c>
      <c r="N28" s="2" t="s">
        <v>8954</v>
      </c>
      <c r="O28" s="2" t="s">
        <v>8955</v>
      </c>
      <c r="P28" s="2" t="s">
        <v>8973</v>
      </c>
      <c r="Q28" s="9"/>
      <c r="R28" s="2" t="s">
        <v>708</v>
      </c>
      <c r="S28" s="2" t="s">
        <v>8974</v>
      </c>
      <c r="U28" s="2">
        <v>0.0</v>
      </c>
      <c r="FD28" s="9"/>
    </row>
    <row r="29" ht="14.25" hidden="1" customHeight="1">
      <c r="A29" s="2">
        <v>36.0</v>
      </c>
      <c r="B29" s="2" t="s">
        <v>8879</v>
      </c>
      <c r="C29" s="2" t="s">
        <v>8880</v>
      </c>
      <c r="E29" s="2">
        <v>14.0</v>
      </c>
      <c r="H29" s="2">
        <v>1.0</v>
      </c>
      <c r="I29" s="2">
        <v>6.0</v>
      </c>
      <c r="J29" s="2">
        <v>7.0</v>
      </c>
      <c r="N29" s="2" t="s">
        <v>8975</v>
      </c>
      <c r="O29" s="2" t="s">
        <v>1235</v>
      </c>
      <c r="P29" s="2" t="s">
        <v>1234</v>
      </c>
      <c r="Q29" s="9"/>
      <c r="R29" s="2" t="s">
        <v>1236</v>
      </c>
      <c r="S29" s="2" t="s">
        <v>8976</v>
      </c>
      <c r="U29" s="2">
        <v>0.0</v>
      </c>
      <c r="FD29" s="9"/>
    </row>
    <row r="30" ht="14.25" hidden="1" customHeight="1">
      <c r="A30" s="2">
        <v>41.0</v>
      </c>
      <c r="B30" s="2" t="s">
        <v>8879</v>
      </c>
      <c r="C30" s="2" t="s">
        <v>8880</v>
      </c>
      <c r="E30" s="2">
        <v>34.0</v>
      </c>
      <c r="G30" s="2">
        <v>4.0</v>
      </c>
      <c r="I30" s="2">
        <v>7.0</v>
      </c>
      <c r="J30" s="2">
        <v>22.0</v>
      </c>
      <c r="M30" s="2">
        <v>1.0</v>
      </c>
      <c r="N30" s="2" t="s">
        <v>8977</v>
      </c>
      <c r="O30" s="2" t="s">
        <v>1239</v>
      </c>
      <c r="P30" s="2" t="s">
        <v>1238</v>
      </c>
      <c r="Q30" s="9"/>
      <c r="R30" s="2" t="s">
        <v>1240</v>
      </c>
      <c r="S30" s="2" t="s">
        <v>8978</v>
      </c>
      <c r="U30" s="2">
        <v>0.0</v>
      </c>
      <c r="V30" s="2" t="s">
        <v>5691</v>
      </c>
      <c r="W30" s="2" t="s">
        <v>5691</v>
      </c>
      <c r="X30" s="2" t="s">
        <v>8979</v>
      </c>
      <c r="FC30" s="2" t="s">
        <v>8980</v>
      </c>
      <c r="FD30" s="9"/>
      <c r="GZ30" s="2" t="s">
        <v>5701</v>
      </c>
      <c r="HK30" s="2">
        <v>935.0</v>
      </c>
      <c r="HL30" s="2" t="s">
        <v>1241</v>
      </c>
      <c r="HM30" s="2">
        <v>526.0</v>
      </c>
      <c r="QH30" s="2" t="s">
        <v>1241</v>
      </c>
      <c r="RB30" s="2" t="s">
        <v>8981</v>
      </c>
    </row>
    <row r="31" ht="14.25" hidden="1" customHeight="1">
      <c r="A31" s="2">
        <v>2.0</v>
      </c>
      <c r="B31" s="2" t="s">
        <v>8879</v>
      </c>
      <c r="C31" s="2" t="s">
        <v>8880</v>
      </c>
      <c r="E31" s="2">
        <v>0.0</v>
      </c>
      <c r="N31" s="2" t="s">
        <v>8982</v>
      </c>
      <c r="O31" s="2" t="s">
        <v>1244</v>
      </c>
      <c r="P31" s="2" t="s">
        <v>1243</v>
      </c>
      <c r="Q31" s="9" t="s">
        <v>8983</v>
      </c>
      <c r="R31" s="2" t="s">
        <v>1245</v>
      </c>
      <c r="S31" s="2" t="s">
        <v>8984</v>
      </c>
      <c r="U31" s="2">
        <v>0.0</v>
      </c>
      <c r="FD31" s="9"/>
    </row>
    <row r="32" ht="14.25" customHeight="1">
      <c r="A32" s="2">
        <v>0.0</v>
      </c>
      <c r="B32" s="2" t="s">
        <v>8879</v>
      </c>
      <c r="C32" s="2" t="s">
        <v>8880</v>
      </c>
      <c r="E32" s="2">
        <v>0.0</v>
      </c>
      <c r="N32" s="2" t="s">
        <v>5712</v>
      </c>
      <c r="O32" s="2" t="s">
        <v>97</v>
      </c>
      <c r="P32" s="7" t="s">
        <v>8985</v>
      </c>
      <c r="Q32" s="9" t="s">
        <v>8986</v>
      </c>
      <c r="R32" s="2" t="s">
        <v>708</v>
      </c>
      <c r="S32" s="2" t="s">
        <v>8987</v>
      </c>
      <c r="U32" s="2">
        <v>0.0</v>
      </c>
      <c r="FD32" s="9"/>
    </row>
    <row r="33" ht="14.25" hidden="1" customHeight="1">
      <c r="A33" s="2">
        <v>0.0</v>
      </c>
      <c r="B33" s="2" t="s">
        <v>8879</v>
      </c>
      <c r="C33" s="2" t="s">
        <v>8880</v>
      </c>
      <c r="E33" s="2">
        <v>1.0</v>
      </c>
      <c r="F33" s="2" t="s">
        <v>8988</v>
      </c>
      <c r="J33" s="2">
        <v>1.0</v>
      </c>
      <c r="N33" s="2" t="s">
        <v>8989</v>
      </c>
      <c r="O33" s="2" t="s">
        <v>1247</v>
      </c>
      <c r="P33" s="2" t="s">
        <v>1246</v>
      </c>
      <c r="Q33" s="9" t="s">
        <v>8990</v>
      </c>
      <c r="R33" s="2" t="s">
        <v>708</v>
      </c>
      <c r="S33" s="2" t="s">
        <v>8991</v>
      </c>
      <c r="U33" s="2">
        <v>0.0</v>
      </c>
      <c r="FD33" s="9"/>
    </row>
    <row r="34" ht="14.25" hidden="1" customHeight="1">
      <c r="A34" s="2">
        <v>29.0</v>
      </c>
      <c r="B34" s="2" t="s">
        <v>8879</v>
      </c>
      <c r="C34" s="2" t="s">
        <v>8880</v>
      </c>
      <c r="E34" s="2">
        <v>63.0</v>
      </c>
      <c r="J34" s="2">
        <v>62.0</v>
      </c>
      <c r="M34" s="2">
        <v>1.0</v>
      </c>
      <c r="N34" s="2" t="s">
        <v>8992</v>
      </c>
      <c r="O34" s="2" t="s">
        <v>1249</v>
      </c>
      <c r="P34" s="2" t="s">
        <v>1248</v>
      </c>
      <c r="Q34" s="9"/>
      <c r="R34" s="2" t="s">
        <v>1250</v>
      </c>
      <c r="S34" s="2" t="s">
        <v>8993</v>
      </c>
      <c r="U34" s="2">
        <v>0.0</v>
      </c>
      <c r="V34" s="2" t="s">
        <v>5691</v>
      </c>
      <c r="W34" s="2" t="s">
        <v>5691</v>
      </c>
      <c r="X34" s="2" t="s">
        <v>8994</v>
      </c>
      <c r="FC34" s="2" t="s">
        <v>8995</v>
      </c>
      <c r="FD34" s="9"/>
      <c r="GZ34" s="2" t="s">
        <v>8996</v>
      </c>
      <c r="HK34" s="2">
        <v>565.0</v>
      </c>
      <c r="HL34" s="2" t="s">
        <v>1251</v>
      </c>
      <c r="HM34" s="2">
        <v>521.0</v>
      </c>
      <c r="QH34" s="2" t="s">
        <v>1251</v>
      </c>
      <c r="RB34" s="2" t="s">
        <v>8997</v>
      </c>
    </row>
    <row r="35" ht="14.25" hidden="1" customHeight="1">
      <c r="A35" s="2">
        <v>0.0</v>
      </c>
      <c r="B35" s="2" t="s">
        <v>8879</v>
      </c>
      <c r="C35" s="2" t="s">
        <v>8880</v>
      </c>
      <c r="E35" s="2">
        <v>0.0</v>
      </c>
      <c r="F35" s="2" t="s">
        <v>8998</v>
      </c>
      <c r="N35" s="2" t="s">
        <v>8999</v>
      </c>
      <c r="O35" s="2" t="s">
        <v>1254</v>
      </c>
      <c r="P35" s="2" t="s">
        <v>1253</v>
      </c>
      <c r="Q35" s="9"/>
      <c r="R35" s="2" t="s">
        <v>1255</v>
      </c>
      <c r="S35" s="2" t="s">
        <v>9000</v>
      </c>
      <c r="U35" s="2">
        <v>0.0</v>
      </c>
      <c r="V35" s="2" t="s">
        <v>5691</v>
      </c>
      <c r="W35" s="2" t="s">
        <v>5691</v>
      </c>
      <c r="X35" s="2" t="s">
        <v>9001</v>
      </c>
      <c r="FC35" s="2" t="s">
        <v>9002</v>
      </c>
      <c r="FD35" s="9"/>
      <c r="GZ35" s="2" t="s">
        <v>9003</v>
      </c>
      <c r="HK35" s="2">
        <v>540.0</v>
      </c>
      <c r="HL35" s="2" t="s">
        <v>1256</v>
      </c>
      <c r="HM35" s="2">
        <v>960.0</v>
      </c>
      <c r="QH35" s="2" t="s">
        <v>1256</v>
      </c>
      <c r="RB35" s="2" t="s">
        <v>9004</v>
      </c>
    </row>
    <row r="36" ht="14.25" hidden="1" customHeight="1">
      <c r="A36" s="2">
        <v>17.0</v>
      </c>
      <c r="B36" s="2" t="s">
        <v>8879</v>
      </c>
      <c r="C36" s="2" t="s">
        <v>8880</v>
      </c>
      <c r="E36" s="2">
        <v>2.0</v>
      </c>
      <c r="J36" s="2">
        <v>2.0</v>
      </c>
      <c r="N36" s="2" t="s">
        <v>9005</v>
      </c>
      <c r="O36" s="2" t="s">
        <v>1259</v>
      </c>
      <c r="P36" s="2" t="s">
        <v>1258</v>
      </c>
      <c r="Q36" s="9"/>
      <c r="R36" s="2" t="s">
        <v>1260</v>
      </c>
      <c r="S36" s="2" t="s">
        <v>9006</v>
      </c>
      <c r="U36" s="2">
        <v>0.0</v>
      </c>
      <c r="FD36" s="9"/>
    </row>
    <row r="37" ht="14.25" hidden="1" customHeight="1">
      <c r="A37" s="2">
        <v>3.0</v>
      </c>
      <c r="B37" s="2" t="s">
        <v>8879</v>
      </c>
      <c r="C37" s="2" t="s">
        <v>8880</v>
      </c>
      <c r="E37" s="2">
        <v>0.0</v>
      </c>
      <c r="N37" s="2" t="s">
        <v>9007</v>
      </c>
      <c r="O37" s="2" t="s">
        <v>1263</v>
      </c>
      <c r="P37" s="2" t="s">
        <v>1262</v>
      </c>
      <c r="Q37" s="9"/>
      <c r="R37" s="2" t="s">
        <v>1264</v>
      </c>
      <c r="S37" s="2" t="s">
        <v>9008</v>
      </c>
      <c r="U37" s="2">
        <v>0.0</v>
      </c>
      <c r="FD37" s="9"/>
    </row>
    <row r="38" ht="14.25" customHeight="1">
      <c r="A38" s="2">
        <v>0.0</v>
      </c>
      <c r="B38" s="2" t="s">
        <v>8879</v>
      </c>
      <c r="C38" s="2" t="s">
        <v>8880</v>
      </c>
      <c r="E38" s="2">
        <v>2.0</v>
      </c>
      <c r="J38" s="2">
        <v>2.0</v>
      </c>
      <c r="N38" s="2" t="s">
        <v>5712</v>
      </c>
      <c r="O38" s="2" t="s">
        <v>97</v>
      </c>
      <c r="P38" s="2" t="s">
        <v>9009</v>
      </c>
      <c r="Q38" s="9"/>
      <c r="R38" s="2" t="s">
        <v>9010</v>
      </c>
      <c r="S38" s="2" t="s">
        <v>9011</v>
      </c>
      <c r="U38" s="2">
        <v>1.0</v>
      </c>
      <c r="FD38" s="9"/>
    </row>
    <row r="39" ht="14.25" hidden="1" customHeight="1">
      <c r="A39" s="2">
        <v>31.0</v>
      </c>
      <c r="B39" s="2" t="s">
        <v>8879</v>
      </c>
      <c r="C39" s="2" t="s">
        <v>8880</v>
      </c>
      <c r="E39" s="2">
        <v>155.0</v>
      </c>
      <c r="I39" s="2">
        <v>1.0</v>
      </c>
      <c r="J39" s="2">
        <v>151.0</v>
      </c>
      <c r="L39" s="2">
        <v>2.0</v>
      </c>
      <c r="M39" s="2">
        <v>1.0</v>
      </c>
      <c r="N39" s="2" t="s">
        <v>8992</v>
      </c>
      <c r="O39" s="2" t="s">
        <v>1249</v>
      </c>
      <c r="P39" s="2" t="s">
        <v>1265</v>
      </c>
      <c r="Q39" s="9"/>
      <c r="R39" s="2" t="s">
        <v>1266</v>
      </c>
      <c r="S39" s="2" t="s">
        <v>9012</v>
      </c>
      <c r="U39" s="2">
        <v>1.0</v>
      </c>
      <c r="V39" s="2" t="s">
        <v>5691</v>
      </c>
      <c r="W39" s="2" t="s">
        <v>5691</v>
      </c>
      <c r="X39" s="2" t="s">
        <v>6047</v>
      </c>
      <c r="FC39" s="2" t="s">
        <v>9013</v>
      </c>
      <c r="FD39" s="9"/>
      <c r="GZ39" s="2" t="s">
        <v>9014</v>
      </c>
      <c r="HK39" s="2">
        <v>1142.0</v>
      </c>
      <c r="HL39" s="2" t="s">
        <v>1267</v>
      </c>
      <c r="HM39" s="2">
        <v>526.0</v>
      </c>
      <c r="QH39" s="2" t="s">
        <v>1267</v>
      </c>
      <c r="RB39" s="2" t="s">
        <v>9015</v>
      </c>
    </row>
    <row r="40" ht="14.25" customHeight="1">
      <c r="A40" s="2">
        <v>3.0</v>
      </c>
      <c r="B40" s="2" t="s">
        <v>8879</v>
      </c>
      <c r="C40" s="2" t="s">
        <v>8880</v>
      </c>
      <c r="E40" s="2">
        <v>9.0</v>
      </c>
      <c r="J40" s="2">
        <v>9.0</v>
      </c>
      <c r="N40" s="2" t="s">
        <v>5712</v>
      </c>
      <c r="O40" s="2" t="s">
        <v>97</v>
      </c>
      <c r="P40" s="2" t="s">
        <v>9016</v>
      </c>
      <c r="Q40" s="9" t="s">
        <v>9017</v>
      </c>
      <c r="R40" s="2" t="s">
        <v>9018</v>
      </c>
      <c r="S40" s="2" t="s">
        <v>9019</v>
      </c>
      <c r="U40" s="2">
        <v>0.0</v>
      </c>
      <c r="FD40" s="9"/>
    </row>
    <row r="41" ht="14.25" hidden="1" customHeight="1">
      <c r="A41" s="2">
        <v>2.0</v>
      </c>
      <c r="B41" s="2" t="s">
        <v>8879</v>
      </c>
      <c r="C41" s="2" t="s">
        <v>8880</v>
      </c>
      <c r="E41" s="2">
        <v>0.0</v>
      </c>
      <c r="N41" s="2" t="s">
        <v>9020</v>
      </c>
      <c r="O41" s="2" t="s">
        <v>1270</v>
      </c>
      <c r="P41" s="2" t="s">
        <v>1269</v>
      </c>
      <c r="Q41" s="9"/>
      <c r="R41" s="2" t="s">
        <v>1271</v>
      </c>
      <c r="S41" s="2" t="s">
        <v>9021</v>
      </c>
      <c r="U41" s="2">
        <v>0.0</v>
      </c>
      <c r="FD41" s="9"/>
    </row>
    <row r="42" ht="14.25" hidden="1" customHeight="1">
      <c r="A42" s="2">
        <v>9.0</v>
      </c>
      <c r="B42" s="2" t="s">
        <v>8879</v>
      </c>
      <c r="C42" s="2" t="s">
        <v>8880</v>
      </c>
      <c r="E42" s="2">
        <v>2.0</v>
      </c>
      <c r="J42" s="2">
        <v>2.0</v>
      </c>
      <c r="N42" s="2" t="s">
        <v>9022</v>
      </c>
      <c r="O42" s="2" t="s">
        <v>1273</v>
      </c>
      <c r="P42" s="2" t="s">
        <v>1272</v>
      </c>
      <c r="Q42" s="9"/>
      <c r="R42" s="2" t="s">
        <v>1274</v>
      </c>
      <c r="S42" s="2" t="s">
        <v>9023</v>
      </c>
      <c r="U42" s="2">
        <v>0.0</v>
      </c>
      <c r="FD42" s="9"/>
    </row>
    <row r="43" ht="14.25" hidden="1" customHeight="1">
      <c r="A43" s="2">
        <v>0.0</v>
      </c>
      <c r="B43" s="2" t="s">
        <v>8879</v>
      </c>
      <c r="C43" s="2" t="s">
        <v>8880</v>
      </c>
      <c r="E43" s="2">
        <v>0.0</v>
      </c>
      <c r="N43" s="2" t="s">
        <v>9024</v>
      </c>
      <c r="O43" s="2" t="s">
        <v>1277</v>
      </c>
      <c r="P43" s="2" t="s">
        <v>1276</v>
      </c>
      <c r="Q43" s="9" t="s">
        <v>9025</v>
      </c>
      <c r="R43" s="2" t="s">
        <v>1278</v>
      </c>
      <c r="S43" s="2" t="s">
        <v>9026</v>
      </c>
      <c r="U43" s="2">
        <v>0.0</v>
      </c>
      <c r="V43" s="2" t="s">
        <v>5691</v>
      </c>
      <c r="W43" s="2" t="s">
        <v>5691</v>
      </c>
      <c r="X43" s="2" t="s">
        <v>6047</v>
      </c>
      <c r="FC43" s="2" t="s">
        <v>9027</v>
      </c>
      <c r="FD43" s="9"/>
      <c r="GZ43" s="2" t="s">
        <v>5694</v>
      </c>
      <c r="HK43" s="2">
        <v>523.0</v>
      </c>
      <c r="HL43" s="2" t="s">
        <v>1279</v>
      </c>
      <c r="HM43" s="2">
        <v>526.0</v>
      </c>
      <c r="QH43" s="2" t="s">
        <v>1279</v>
      </c>
      <c r="RB43" s="2" t="s">
        <v>9028</v>
      </c>
    </row>
    <row r="44" ht="14.25" hidden="1" customHeight="1">
      <c r="A44" s="2">
        <v>7.0</v>
      </c>
      <c r="B44" s="2" t="s">
        <v>8879</v>
      </c>
      <c r="C44" s="2" t="s">
        <v>8880</v>
      </c>
      <c r="E44" s="2">
        <v>9.0</v>
      </c>
      <c r="J44" s="2">
        <v>8.0</v>
      </c>
      <c r="L44" s="2">
        <v>1.0</v>
      </c>
      <c r="N44" s="2" t="s">
        <v>9029</v>
      </c>
      <c r="O44" s="2" t="s">
        <v>1282</v>
      </c>
      <c r="P44" s="2" t="s">
        <v>1281</v>
      </c>
      <c r="Q44" s="9"/>
      <c r="R44" s="2" t="s">
        <v>1283</v>
      </c>
      <c r="S44" s="2" t="s">
        <v>9030</v>
      </c>
      <c r="U44" s="2">
        <v>0.0</v>
      </c>
      <c r="FD44" s="9"/>
      <c r="GW44" s="2" t="s">
        <v>9031</v>
      </c>
      <c r="RB44" s="2" t="s">
        <v>9032</v>
      </c>
      <c r="SD44" s="2" t="s">
        <v>5691</v>
      </c>
      <c r="SE44" s="2" t="s">
        <v>5691</v>
      </c>
      <c r="XK44" s="2" t="s">
        <v>9033</v>
      </c>
      <c r="XR44" s="2">
        <v>424.0</v>
      </c>
      <c r="XS44" s="2" t="s">
        <v>9034</v>
      </c>
      <c r="XT44" s="2">
        <v>590.0</v>
      </c>
      <c r="YN44" s="2" t="s">
        <v>5718</v>
      </c>
      <c r="ZG44" s="2" t="s">
        <v>5707</v>
      </c>
      <c r="ZL44" s="2" t="s">
        <v>6521</v>
      </c>
      <c r="ZN44" s="2" t="s">
        <v>9029</v>
      </c>
      <c r="AIO44" s="2" t="s">
        <v>9034</v>
      </c>
      <c r="AKK44" s="2" t="s">
        <v>5691</v>
      </c>
      <c r="AKL44" s="2" t="s">
        <v>5691</v>
      </c>
      <c r="AOJ44" s="2" t="s">
        <v>9035</v>
      </c>
      <c r="AOQ44" s="2">
        <v>590.0</v>
      </c>
      <c r="AOR44" s="2" t="s">
        <v>9036</v>
      </c>
      <c r="AOS44" s="2">
        <v>443.0</v>
      </c>
      <c r="APM44" s="2" t="s">
        <v>5718</v>
      </c>
      <c r="AQF44" s="2" t="s">
        <v>5707</v>
      </c>
      <c r="AQK44" s="2" t="s">
        <v>6521</v>
      </c>
      <c r="AQM44" s="2" t="s">
        <v>9029</v>
      </c>
      <c r="AYS44" s="2" t="s">
        <v>9036</v>
      </c>
    </row>
    <row r="45" ht="14.25" hidden="1" customHeight="1">
      <c r="A45" s="2">
        <v>11.0</v>
      </c>
      <c r="B45" s="2" t="s">
        <v>8879</v>
      </c>
      <c r="C45" s="2" t="s">
        <v>8880</v>
      </c>
      <c r="E45" s="2">
        <v>29.0</v>
      </c>
      <c r="I45" s="2">
        <v>2.0</v>
      </c>
      <c r="J45" s="2">
        <v>24.0</v>
      </c>
      <c r="M45" s="2">
        <v>3.0</v>
      </c>
      <c r="N45" s="2" t="s">
        <v>6086</v>
      </c>
      <c r="O45" s="2" t="s">
        <v>229</v>
      </c>
      <c r="P45" s="2" t="s">
        <v>1285</v>
      </c>
      <c r="Q45" s="9"/>
      <c r="R45" s="2" t="s">
        <v>1286</v>
      </c>
      <c r="S45" s="2" t="s">
        <v>9037</v>
      </c>
      <c r="U45" s="2">
        <v>0.0</v>
      </c>
      <c r="V45" s="2" t="s">
        <v>5691</v>
      </c>
      <c r="W45" s="2" t="s">
        <v>5691</v>
      </c>
      <c r="X45" s="2" t="s">
        <v>6083</v>
      </c>
      <c r="FC45" s="2" t="s">
        <v>9038</v>
      </c>
      <c r="FD45" s="9"/>
      <c r="GZ45" s="2" t="s">
        <v>5707</v>
      </c>
      <c r="HK45" s="2">
        <v>540.0</v>
      </c>
      <c r="HL45" s="2" t="s">
        <v>1287</v>
      </c>
      <c r="HM45" s="2">
        <v>720.0</v>
      </c>
      <c r="QH45" s="2" t="s">
        <v>1287</v>
      </c>
      <c r="RB45" s="2" t="s">
        <v>9039</v>
      </c>
    </row>
    <row r="46" ht="14.25" hidden="1" customHeight="1">
      <c r="A46" s="2">
        <v>46.0</v>
      </c>
      <c r="B46" s="2" t="s">
        <v>8879</v>
      </c>
      <c r="C46" s="2" t="s">
        <v>8880</v>
      </c>
      <c r="E46" s="2">
        <v>23.0</v>
      </c>
      <c r="H46" s="2">
        <v>1.0</v>
      </c>
      <c r="I46" s="2">
        <v>3.0</v>
      </c>
      <c r="J46" s="2">
        <v>17.0</v>
      </c>
      <c r="L46" s="2">
        <v>2.0</v>
      </c>
      <c r="N46" s="2" t="s">
        <v>9040</v>
      </c>
      <c r="O46" s="2" t="s">
        <v>1290</v>
      </c>
      <c r="P46" s="2" t="s">
        <v>1289</v>
      </c>
      <c r="Q46" s="9"/>
      <c r="R46" s="2" t="s">
        <v>1291</v>
      </c>
      <c r="S46" s="2" t="s">
        <v>9041</v>
      </c>
      <c r="U46" s="2">
        <v>0.0</v>
      </c>
      <c r="FD46" s="9"/>
    </row>
    <row r="47" ht="14.25" hidden="1" customHeight="1">
      <c r="A47" s="2">
        <v>0.0</v>
      </c>
      <c r="B47" s="2" t="s">
        <v>8879</v>
      </c>
      <c r="C47" s="2" t="s">
        <v>8880</v>
      </c>
      <c r="E47" s="2">
        <v>3.0</v>
      </c>
      <c r="J47" s="2">
        <v>2.0</v>
      </c>
      <c r="L47" s="2">
        <v>1.0</v>
      </c>
      <c r="N47" s="2" t="s">
        <v>9042</v>
      </c>
      <c r="O47" s="2" t="s">
        <v>1296</v>
      </c>
      <c r="P47" s="2" t="s">
        <v>1295</v>
      </c>
      <c r="Q47" s="9"/>
      <c r="R47" s="2" t="s">
        <v>1297</v>
      </c>
      <c r="S47" s="2" t="s">
        <v>9043</v>
      </c>
      <c r="U47" s="2">
        <v>0.0</v>
      </c>
      <c r="FD47" s="9"/>
      <c r="HZ47" s="2" t="s">
        <v>8914</v>
      </c>
      <c r="IA47" s="2" t="s">
        <v>8914</v>
      </c>
      <c r="IC47" s="2" t="s">
        <v>8915</v>
      </c>
      <c r="ID47" s="2" t="s">
        <v>8915</v>
      </c>
      <c r="II47" s="2" t="s">
        <v>8916</v>
      </c>
      <c r="IJ47" s="2" t="s">
        <v>8916</v>
      </c>
      <c r="IK47" s="2" t="s">
        <v>8916</v>
      </c>
      <c r="IN47" s="2" t="s">
        <v>9044</v>
      </c>
      <c r="IX47" s="2">
        <v>22.29267</v>
      </c>
      <c r="IY47" s="2">
        <v>114.20731</v>
      </c>
      <c r="JM47" s="2">
        <v>15.0</v>
      </c>
      <c r="PF47" s="2" t="s">
        <v>9045</v>
      </c>
    </row>
    <row r="48" ht="14.25" hidden="1" customHeight="1">
      <c r="A48" s="2">
        <v>17.0</v>
      </c>
      <c r="B48" s="2" t="s">
        <v>8879</v>
      </c>
      <c r="C48" s="2" t="s">
        <v>8880</v>
      </c>
      <c r="E48" s="2">
        <v>61.0</v>
      </c>
      <c r="J48" s="2">
        <v>61.0</v>
      </c>
      <c r="N48" s="2" t="s">
        <v>6027</v>
      </c>
      <c r="O48" s="2" t="s">
        <v>225</v>
      </c>
      <c r="P48" s="2" t="s">
        <v>1293</v>
      </c>
      <c r="Q48" s="9" t="s">
        <v>9046</v>
      </c>
      <c r="R48" s="2" t="s">
        <v>1294</v>
      </c>
      <c r="S48" s="2" t="s">
        <v>9047</v>
      </c>
      <c r="U48" s="2">
        <v>2.0</v>
      </c>
      <c r="FD48" s="9"/>
      <c r="GW48" s="2" t="s">
        <v>9048</v>
      </c>
      <c r="RB48" s="2" t="s">
        <v>9049</v>
      </c>
      <c r="SD48" s="2" t="s">
        <v>5691</v>
      </c>
      <c r="SE48" s="2" t="s">
        <v>5691</v>
      </c>
      <c r="XK48" s="2" t="s">
        <v>9050</v>
      </c>
      <c r="XR48" s="2">
        <v>443.0</v>
      </c>
      <c r="XS48" s="2" t="s">
        <v>9051</v>
      </c>
      <c r="XT48" s="2">
        <v>590.0</v>
      </c>
      <c r="YN48" s="2" t="s">
        <v>5718</v>
      </c>
      <c r="ZG48" s="2" t="s">
        <v>5707</v>
      </c>
      <c r="ZL48" s="2" t="s">
        <v>5720</v>
      </c>
      <c r="ZN48" s="2" t="s">
        <v>6027</v>
      </c>
      <c r="AIO48" s="2" t="s">
        <v>9051</v>
      </c>
      <c r="AKK48" s="2" t="s">
        <v>5691</v>
      </c>
      <c r="AKL48" s="2" t="s">
        <v>5691</v>
      </c>
      <c r="AOJ48" s="2" t="s">
        <v>9052</v>
      </c>
      <c r="AOQ48" s="2">
        <v>394.0</v>
      </c>
      <c r="AOR48" s="2" t="s">
        <v>9053</v>
      </c>
      <c r="AOS48" s="2">
        <v>590.0</v>
      </c>
      <c r="APM48" s="2" t="s">
        <v>5718</v>
      </c>
      <c r="AQF48" s="2" t="s">
        <v>5707</v>
      </c>
      <c r="AQK48" s="2" t="s">
        <v>5720</v>
      </c>
      <c r="AQM48" s="2" t="s">
        <v>6027</v>
      </c>
      <c r="AYS48" s="2" t="s">
        <v>9053</v>
      </c>
      <c r="BAA48" s="2" t="s">
        <v>5691</v>
      </c>
      <c r="BAB48" s="2" t="s">
        <v>5691</v>
      </c>
      <c r="BCD48" s="2" t="s">
        <v>9054</v>
      </c>
      <c r="BCK48" s="2">
        <v>443.0</v>
      </c>
      <c r="BCL48" s="2" t="s">
        <v>9055</v>
      </c>
      <c r="BCM48" s="2">
        <v>590.0</v>
      </c>
      <c r="BDG48" s="2" t="s">
        <v>5718</v>
      </c>
      <c r="BDZ48" s="2" t="s">
        <v>5707</v>
      </c>
      <c r="BEE48" s="2" t="s">
        <v>5720</v>
      </c>
      <c r="BEG48" s="2" t="s">
        <v>6027</v>
      </c>
      <c r="BGS48" s="2" t="s">
        <v>9055</v>
      </c>
    </row>
    <row r="49" ht="14.25" customHeight="1">
      <c r="A49" s="2">
        <v>0.0</v>
      </c>
      <c r="B49" s="2" t="s">
        <v>8879</v>
      </c>
      <c r="C49" s="2" t="s">
        <v>8880</v>
      </c>
      <c r="E49" s="2">
        <v>1.0</v>
      </c>
      <c r="J49" s="2">
        <v>1.0</v>
      </c>
      <c r="N49" s="2" t="s">
        <v>5712</v>
      </c>
      <c r="O49" s="2" t="s">
        <v>97</v>
      </c>
      <c r="P49" s="2" t="s">
        <v>9056</v>
      </c>
      <c r="Q49" s="9"/>
      <c r="R49" s="2" t="s">
        <v>6140</v>
      </c>
      <c r="S49" s="2" t="s">
        <v>9057</v>
      </c>
      <c r="T49" s="2" t="s">
        <v>178</v>
      </c>
      <c r="U49" s="2">
        <v>0.0</v>
      </c>
      <c r="BA49" s="2" t="s">
        <v>6052</v>
      </c>
      <c r="FD49" s="9"/>
      <c r="QJ49" s="2" t="s">
        <v>178</v>
      </c>
    </row>
    <row r="50" ht="14.25" hidden="1" customHeight="1">
      <c r="A50" s="2">
        <v>8.0</v>
      </c>
      <c r="B50" s="2" t="s">
        <v>8879</v>
      </c>
      <c r="C50" s="2" t="s">
        <v>8880</v>
      </c>
      <c r="E50" s="2">
        <v>2.0</v>
      </c>
      <c r="J50" s="2">
        <v>2.0</v>
      </c>
      <c r="N50" s="2" t="s">
        <v>9058</v>
      </c>
      <c r="O50" s="2" t="s">
        <v>1299</v>
      </c>
      <c r="P50" s="2" t="s">
        <v>1298</v>
      </c>
      <c r="Q50" s="9" t="s">
        <v>9059</v>
      </c>
      <c r="R50" s="2" t="s">
        <v>1300</v>
      </c>
      <c r="S50" s="2" t="s">
        <v>9060</v>
      </c>
      <c r="U50" s="2">
        <v>1.0</v>
      </c>
      <c r="FD50" s="9"/>
    </row>
    <row r="51" ht="14.25" customHeight="1">
      <c r="A51" s="2">
        <v>1.0</v>
      </c>
      <c r="B51" s="2" t="s">
        <v>8879</v>
      </c>
      <c r="C51" s="2" t="s">
        <v>8880</v>
      </c>
      <c r="E51" s="2">
        <v>2.0</v>
      </c>
      <c r="F51" s="2" t="s">
        <v>6183</v>
      </c>
      <c r="I51" s="2">
        <v>1.0</v>
      </c>
      <c r="J51" s="2">
        <v>1.0</v>
      </c>
      <c r="N51" s="2" t="s">
        <v>5712</v>
      </c>
      <c r="O51" s="2" t="s">
        <v>97</v>
      </c>
      <c r="P51" s="2" t="s">
        <v>9061</v>
      </c>
      <c r="Q51" s="9"/>
      <c r="R51" s="2" t="s">
        <v>810</v>
      </c>
      <c r="S51" s="2" t="s">
        <v>9062</v>
      </c>
      <c r="T51" s="2" t="s">
        <v>6186</v>
      </c>
      <c r="U51" s="2">
        <v>0.0</v>
      </c>
      <c r="V51" s="2" t="s">
        <v>6180</v>
      </c>
      <c r="W51" s="2" t="s">
        <v>6180</v>
      </c>
      <c r="FC51" s="2" t="s">
        <v>8924</v>
      </c>
      <c r="FD51" s="9"/>
      <c r="GM51" s="2">
        <v>261.0</v>
      </c>
      <c r="GN51" s="2" t="s">
        <v>9063</v>
      </c>
      <c r="GO51" s="2">
        <v>500.0</v>
      </c>
      <c r="QH51" s="2" t="s">
        <v>9063</v>
      </c>
    </row>
    <row r="52" ht="14.25" customHeight="1">
      <c r="A52" s="2">
        <v>2.0</v>
      </c>
      <c r="B52" s="2" t="s">
        <v>8879</v>
      </c>
      <c r="C52" s="2" t="s">
        <v>8880</v>
      </c>
      <c r="E52" s="2">
        <v>4.0</v>
      </c>
      <c r="J52" s="2">
        <v>3.0</v>
      </c>
      <c r="M52" s="2">
        <v>1.0</v>
      </c>
      <c r="N52" s="2" t="s">
        <v>5712</v>
      </c>
      <c r="O52" s="2" t="s">
        <v>97</v>
      </c>
      <c r="P52" s="2" t="s">
        <v>9064</v>
      </c>
      <c r="Q52" s="9"/>
      <c r="R52" s="2" t="s">
        <v>6143</v>
      </c>
      <c r="S52" s="2" t="s">
        <v>9065</v>
      </c>
      <c r="U52" s="2">
        <v>0.0</v>
      </c>
      <c r="FD52" s="9"/>
    </row>
    <row r="53" ht="14.25" hidden="1" customHeight="1">
      <c r="A53" s="2">
        <v>15.0</v>
      </c>
      <c r="B53" s="2" t="s">
        <v>8879</v>
      </c>
      <c r="C53" s="2" t="s">
        <v>8880</v>
      </c>
      <c r="E53" s="2">
        <v>1.0</v>
      </c>
      <c r="I53" s="2">
        <v>1.0</v>
      </c>
      <c r="N53" s="2" t="s">
        <v>9066</v>
      </c>
      <c r="O53" s="2" t="s">
        <v>1303</v>
      </c>
      <c r="P53" s="2" t="s">
        <v>1302</v>
      </c>
      <c r="Q53" s="9" t="s">
        <v>9067</v>
      </c>
      <c r="R53" s="2" t="s">
        <v>1304</v>
      </c>
      <c r="S53" s="2" t="s">
        <v>9068</v>
      </c>
      <c r="U53" s="2">
        <v>0.0</v>
      </c>
      <c r="FD53" s="9"/>
    </row>
    <row r="54" ht="14.25" hidden="1" customHeight="1">
      <c r="A54" s="2">
        <v>12.0</v>
      </c>
      <c r="B54" s="2" t="s">
        <v>8879</v>
      </c>
      <c r="C54" s="2" t="s">
        <v>8880</v>
      </c>
      <c r="E54" s="2">
        <v>10.0</v>
      </c>
      <c r="J54" s="2">
        <v>10.0</v>
      </c>
      <c r="N54" s="2" t="s">
        <v>9069</v>
      </c>
      <c r="O54" s="2" t="s">
        <v>1306</v>
      </c>
      <c r="P54" s="2" t="s">
        <v>1305</v>
      </c>
      <c r="Q54" s="9" t="s">
        <v>9070</v>
      </c>
      <c r="R54" s="2" t="s">
        <v>1307</v>
      </c>
      <c r="S54" s="2" t="s">
        <v>9071</v>
      </c>
      <c r="U54" s="2">
        <v>0.0</v>
      </c>
      <c r="FD54" s="9"/>
    </row>
    <row r="55" ht="14.25" customHeight="1">
      <c r="A55" s="2">
        <v>0.0</v>
      </c>
      <c r="B55" s="2" t="s">
        <v>8879</v>
      </c>
      <c r="C55" s="2" t="s">
        <v>8880</v>
      </c>
      <c r="E55" s="2">
        <v>3.0</v>
      </c>
      <c r="J55" s="2">
        <v>3.0</v>
      </c>
      <c r="N55" s="2" t="s">
        <v>5712</v>
      </c>
      <c r="O55" s="2" t="s">
        <v>97</v>
      </c>
      <c r="P55" s="2" t="s">
        <v>9072</v>
      </c>
      <c r="Q55" s="9"/>
      <c r="R55" s="2" t="s">
        <v>6191</v>
      </c>
      <c r="S55" s="2" t="s">
        <v>9073</v>
      </c>
      <c r="U55" s="2">
        <v>0.0</v>
      </c>
      <c r="FD55" s="9"/>
    </row>
    <row r="56" ht="14.25" hidden="1" customHeight="1">
      <c r="A56" s="2">
        <v>17.0</v>
      </c>
      <c r="B56" s="2" t="s">
        <v>8879</v>
      </c>
      <c r="C56" s="2" t="s">
        <v>8880</v>
      </c>
      <c r="E56" s="2">
        <v>9.0</v>
      </c>
      <c r="H56" s="2">
        <v>1.0</v>
      </c>
      <c r="I56" s="2">
        <v>1.0</v>
      </c>
      <c r="J56" s="2">
        <v>7.0</v>
      </c>
      <c r="N56" s="2" t="s">
        <v>9074</v>
      </c>
      <c r="O56" s="2" t="s">
        <v>1310</v>
      </c>
      <c r="P56" s="2" t="s">
        <v>1309</v>
      </c>
      <c r="Q56" s="9" t="s">
        <v>9075</v>
      </c>
      <c r="R56" s="2" t="s">
        <v>1311</v>
      </c>
      <c r="S56" s="2" t="s">
        <v>9076</v>
      </c>
      <c r="U56" s="2">
        <v>0.0</v>
      </c>
      <c r="FD56" s="9"/>
    </row>
    <row r="57" ht="14.25" hidden="1" customHeight="1">
      <c r="A57" s="2">
        <v>11.0</v>
      </c>
      <c r="B57" s="2" t="s">
        <v>8879</v>
      </c>
      <c r="C57" s="2" t="s">
        <v>8880</v>
      </c>
      <c r="E57" s="2">
        <v>4.0</v>
      </c>
      <c r="I57" s="2">
        <v>1.0</v>
      </c>
      <c r="J57" s="2">
        <v>3.0</v>
      </c>
      <c r="N57" s="2" t="s">
        <v>6021</v>
      </c>
      <c r="O57" s="2" t="s">
        <v>149</v>
      </c>
      <c r="P57" s="2" t="s">
        <v>1312</v>
      </c>
      <c r="Q57" s="9"/>
      <c r="R57" s="2" t="s">
        <v>298</v>
      </c>
      <c r="S57" s="2" t="s">
        <v>9077</v>
      </c>
      <c r="U57" s="2">
        <v>0.0</v>
      </c>
      <c r="FD57" s="9"/>
    </row>
    <row r="58" ht="14.25" hidden="1" customHeight="1">
      <c r="A58" s="2">
        <v>13.0</v>
      </c>
      <c r="B58" s="2" t="s">
        <v>8879</v>
      </c>
      <c r="C58" s="2" t="s">
        <v>8880</v>
      </c>
      <c r="E58" s="2">
        <v>28.0</v>
      </c>
      <c r="J58" s="2">
        <v>28.0</v>
      </c>
      <c r="N58" s="2" t="s">
        <v>9078</v>
      </c>
      <c r="O58" s="2" t="s">
        <v>1314</v>
      </c>
      <c r="P58" s="2" t="s">
        <v>1313</v>
      </c>
      <c r="Q58" s="9"/>
      <c r="R58" s="2" t="s">
        <v>1315</v>
      </c>
      <c r="S58" s="2" t="s">
        <v>9079</v>
      </c>
      <c r="U58" s="2">
        <v>2.0</v>
      </c>
      <c r="FD58" s="9"/>
      <c r="GW58" s="2" t="s">
        <v>9080</v>
      </c>
      <c r="RB58" s="2" t="s">
        <v>9081</v>
      </c>
      <c r="SD58" s="2" t="s">
        <v>5691</v>
      </c>
      <c r="SE58" s="2" t="s">
        <v>5691</v>
      </c>
      <c r="XK58" s="2" t="s">
        <v>9082</v>
      </c>
      <c r="XR58" s="2">
        <v>443.0</v>
      </c>
      <c r="XS58" s="2" t="s">
        <v>9083</v>
      </c>
      <c r="XT58" s="2">
        <v>590.0</v>
      </c>
      <c r="YN58" s="2" t="s">
        <v>5718</v>
      </c>
      <c r="ZG58" s="2" t="s">
        <v>5707</v>
      </c>
      <c r="ZL58" s="2" t="s">
        <v>5720</v>
      </c>
      <c r="ZN58" s="2" t="s">
        <v>9078</v>
      </c>
      <c r="AIO58" s="2" t="s">
        <v>9083</v>
      </c>
      <c r="AKK58" s="2" t="s">
        <v>5691</v>
      </c>
      <c r="AKL58" s="2" t="s">
        <v>5691</v>
      </c>
      <c r="AOJ58" s="2" t="s">
        <v>9084</v>
      </c>
      <c r="AOQ58" s="2">
        <v>590.0</v>
      </c>
      <c r="AOR58" s="2" t="s">
        <v>9085</v>
      </c>
      <c r="AOS58" s="2">
        <v>332.0</v>
      </c>
      <c r="APM58" s="2" t="s">
        <v>5718</v>
      </c>
      <c r="AQF58" s="2" t="s">
        <v>5707</v>
      </c>
      <c r="AQK58" s="2" t="s">
        <v>5720</v>
      </c>
      <c r="AQM58" s="2" t="s">
        <v>9078</v>
      </c>
      <c r="AYS58" s="2" t="s">
        <v>9085</v>
      </c>
    </row>
    <row r="59" ht="14.25" hidden="1" customHeight="1">
      <c r="A59" s="2">
        <v>22.0</v>
      </c>
      <c r="B59" s="2" t="s">
        <v>8879</v>
      </c>
      <c r="C59" s="2" t="s">
        <v>8880</v>
      </c>
      <c r="E59" s="2">
        <v>5.0</v>
      </c>
      <c r="J59" s="2">
        <v>5.0</v>
      </c>
      <c r="N59" s="2" t="s">
        <v>9086</v>
      </c>
      <c r="O59" s="2" t="s">
        <v>138</v>
      </c>
      <c r="P59" s="2" t="s">
        <v>1318</v>
      </c>
      <c r="Q59" s="9"/>
      <c r="R59" s="2" t="s">
        <v>1319</v>
      </c>
      <c r="S59" s="2" t="s">
        <v>9087</v>
      </c>
      <c r="U59" s="2">
        <v>0.0</v>
      </c>
      <c r="FD59" s="9"/>
    </row>
    <row r="60" ht="14.25" hidden="1" customHeight="1">
      <c r="A60" s="2">
        <v>15.0</v>
      </c>
      <c r="B60" s="2" t="s">
        <v>8879</v>
      </c>
      <c r="C60" s="2" t="s">
        <v>8880</v>
      </c>
      <c r="E60" s="2">
        <v>4.0</v>
      </c>
      <c r="J60" s="2">
        <v>4.0</v>
      </c>
      <c r="N60" s="2" t="s">
        <v>9088</v>
      </c>
      <c r="O60" s="2" t="s">
        <v>1322</v>
      </c>
      <c r="P60" s="2" t="s">
        <v>1321</v>
      </c>
      <c r="Q60" s="9"/>
      <c r="R60" s="2" t="s">
        <v>1323</v>
      </c>
      <c r="S60" s="2" t="s">
        <v>9089</v>
      </c>
      <c r="U60" s="2">
        <v>0.0</v>
      </c>
      <c r="FD60" s="9"/>
    </row>
    <row r="61" ht="14.25" hidden="1" customHeight="1">
      <c r="A61" s="2">
        <v>4.0</v>
      </c>
      <c r="B61" s="2" t="s">
        <v>8879</v>
      </c>
      <c r="C61" s="2" t="s">
        <v>8880</v>
      </c>
      <c r="E61" s="2">
        <v>10.0</v>
      </c>
      <c r="J61" s="2">
        <v>10.0</v>
      </c>
      <c r="N61" s="2" t="s">
        <v>9090</v>
      </c>
      <c r="O61" s="2" t="s">
        <v>1326</v>
      </c>
      <c r="P61" s="2" t="s">
        <v>1325</v>
      </c>
      <c r="Q61" s="9"/>
      <c r="R61" s="2" t="s">
        <v>1327</v>
      </c>
      <c r="S61" s="2" t="s">
        <v>9091</v>
      </c>
      <c r="U61" s="2">
        <v>3.0</v>
      </c>
      <c r="V61" s="2" t="s">
        <v>5691</v>
      </c>
      <c r="W61" s="2" t="s">
        <v>5691</v>
      </c>
      <c r="X61" s="2" t="s">
        <v>9092</v>
      </c>
      <c r="FC61" s="2" t="s">
        <v>9093</v>
      </c>
      <c r="FD61" s="9"/>
      <c r="GZ61" s="2" t="s">
        <v>5707</v>
      </c>
      <c r="HK61" s="2">
        <v>640.0</v>
      </c>
      <c r="HL61" s="2" t="s">
        <v>1328</v>
      </c>
      <c r="HM61" s="2">
        <v>502.0</v>
      </c>
      <c r="QH61" s="2" t="s">
        <v>1328</v>
      </c>
      <c r="RB61" s="2" t="s">
        <v>9094</v>
      </c>
    </row>
    <row r="62" ht="14.25" hidden="1" customHeight="1">
      <c r="A62" s="2">
        <v>4.0</v>
      </c>
      <c r="B62" s="2" t="s">
        <v>8879</v>
      </c>
      <c r="C62" s="2" t="s">
        <v>8880</v>
      </c>
      <c r="E62" s="2">
        <v>0.0</v>
      </c>
      <c r="F62" s="2" t="s">
        <v>9095</v>
      </c>
      <c r="N62" s="2" t="s">
        <v>9096</v>
      </c>
      <c r="O62" s="2" t="s">
        <v>1331</v>
      </c>
      <c r="P62" s="2" t="s">
        <v>1330</v>
      </c>
      <c r="Q62" s="9" t="s">
        <v>9097</v>
      </c>
      <c r="R62" s="2" t="s">
        <v>1333</v>
      </c>
      <c r="S62" s="2" t="s">
        <v>9098</v>
      </c>
      <c r="T62" s="2" t="s">
        <v>1332</v>
      </c>
      <c r="U62" s="2">
        <v>0.0</v>
      </c>
      <c r="V62" s="2" t="s">
        <v>6180</v>
      </c>
      <c r="W62" s="2" t="s">
        <v>6180</v>
      </c>
      <c r="FC62" s="2" t="s">
        <v>9099</v>
      </c>
      <c r="FD62" s="9"/>
      <c r="GM62" s="2">
        <v>261.0</v>
      </c>
      <c r="GN62" s="2" t="s">
        <v>9100</v>
      </c>
      <c r="GO62" s="2">
        <v>500.0</v>
      </c>
      <c r="QH62" s="2" t="s">
        <v>9100</v>
      </c>
    </row>
    <row r="63" ht="14.25" hidden="1" customHeight="1">
      <c r="A63" s="2">
        <v>13.0</v>
      </c>
      <c r="B63" s="2" t="s">
        <v>8879</v>
      </c>
      <c r="C63" s="2" t="s">
        <v>8880</v>
      </c>
      <c r="E63" s="2">
        <v>8.0</v>
      </c>
      <c r="H63" s="2">
        <v>1.0</v>
      </c>
      <c r="J63" s="2">
        <v>7.0</v>
      </c>
      <c r="N63" s="2" t="s">
        <v>9101</v>
      </c>
      <c r="O63" s="2" t="s">
        <v>1336</v>
      </c>
      <c r="P63" s="2" t="s">
        <v>1335</v>
      </c>
      <c r="Q63" s="9"/>
      <c r="R63" s="2" t="s">
        <v>1337</v>
      </c>
      <c r="S63" s="2" t="s">
        <v>9102</v>
      </c>
      <c r="U63" s="2">
        <v>0.0</v>
      </c>
      <c r="FD63" s="9"/>
    </row>
    <row r="64" ht="14.25" hidden="1" customHeight="1">
      <c r="A64" s="2">
        <v>13.0</v>
      </c>
      <c r="B64" s="2" t="s">
        <v>8879</v>
      </c>
      <c r="C64" s="2" t="s">
        <v>8880</v>
      </c>
      <c r="E64" s="2">
        <v>0.0</v>
      </c>
      <c r="N64" s="2" t="s">
        <v>9096</v>
      </c>
      <c r="O64" s="2" t="s">
        <v>1331</v>
      </c>
      <c r="P64" s="2" t="s">
        <v>1339</v>
      </c>
      <c r="Q64" s="9"/>
      <c r="R64" s="2" t="s">
        <v>1340</v>
      </c>
      <c r="S64" s="2" t="s">
        <v>9102</v>
      </c>
      <c r="U64" s="2">
        <v>0.0</v>
      </c>
      <c r="FD64" s="9"/>
    </row>
    <row r="65" ht="14.25" hidden="1" customHeight="1">
      <c r="A65" s="2">
        <v>11.0</v>
      </c>
      <c r="B65" s="2" t="s">
        <v>8879</v>
      </c>
      <c r="C65" s="2" t="s">
        <v>8880</v>
      </c>
      <c r="E65" s="2">
        <v>4.0</v>
      </c>
      <c r="J65" s="2">
        <v>4.0</v>
      </c>
      <c r="N65" s="2" t="s">
        <v>9103</v>
      </c>
      <c r="O65" s="2" t="s">
        <v>138</v>
      </c>
      <c r="P65" s="2" t="s">
        <v>1342</v>
      </c>
      <c r="Q65" s="9" t="s">
        <v>9104</v>
      </c>
      <c r="R65" s="2" t="s">
        <v>1343</v>
      </c>
      <c r="S65" s="2" t="s">
        <v>9105</v>
      </c>
      <c r="U65" s="2">
        <v>0.0</v>
      </c>
      <c r="FD65" s="9"/>
    </row>
    <row r="66" ht="14.25" hidden="1" customHeight="1">
      <c r="A66" s="2">
        <v>10.0</v>
      </c>
      <c r="B66" s="2" t="s">
        <v>8879</v>
      </c>
      <c r="C66" s="2" t="s">
        <v>8880</v>
      </c>
      <c r="E66" s="2">
        <v>2.0</v>
      </c>
      <c r="J66" s="2">
        <v>2.0</v>
      </c>
      <c r="N66" s="2" t="s">
        <v>9106</v>
      </c>
      <c r="O66" s="2" t="s">
        <v>138</v>
      </c>
      <c r="P66" s="2" t="s">
        <v>1345</v>
      </c>
      <c r="Q66" s="9" t="s">
        <v>9107</v>
      </c>
      <c r="R66" s="2" t="s">
        <v>1346</v>
      </c>
      <c r="S66" s="2" t="s">
        <v>9108</v>
      </c>
      <c r="U66" s="2">
        <v>0.0</v>
      </c>
      <c r="FD66" s="9"/>
    </row>
    <row r="67" ht="14.25" hidden="1" customHeight="1">
      <c r="A67" s="2">
        <v>96.0</v>
      </c>
      <c r="B67" s="2" t="s">
        <v>8879</v>
      </c>
      <c r="C67" s="2" t="s">
        <v>8880</v>
      </c>
      <c r="E67" s="2">
        <v>13.0</v>
      </c>
      <c r="H67" s="2">
        <v>1.0</v>
      </c>
      <c r="J67" s="2">
        <v>12.0</v>
      </c>
      <c r="N67" s="2" t="s">
        <v>9109</v>
      </c>
      <c r="O67" s="2" t="s">
        <v>1349</v>
      </c>
      <c r="P67" s="2" t="s">
        <v>1348</v>
      </c>
      <c r="Q67" s="9"/>
      <c r="R67" s="2" t="s">
        <v>1350</v>
      </c>
      <c r="S67" s="2" t="s">
        <v>9110</v>
      </c>
      <c r="U67" s="2">
        <v>0.0</v>
      </c>
      <c r="FD67" s="9"/>
    </row>
    <row r="68" ht="14.25" hidden="1" customHeight="1">
      <c r="A68" s="2">
        <v>18.0</v>
      </c>
      <c r="B68" s="2" t="s">
        <v>8879</v>
      </c>
      <c r="C68" s="2" t="s">
        <v>8880</v>
      </c>
      <c r="E68" s="2">
        <v>37.0</v>
      </c>
      <c r="J68" s="2">
        <v>37.0</v>
      </c>
      <c r="N68" s="2" t="s">
        <v>9111</v>
      </c>
      <c r="O68" s="2" t="s">
        <v>138</v>
      </c>
      <c r="P68" s="2" t="s">
        <v>1352</v>
      </c>
      <c r="Q68" s="9" t="s">
        <v>9112</v>
      </c>
      <c r="R68" s="2" t="s">
        <v>1353</v>
      </c>
      <c r="S68" s="2" t="s">
        <v>9113</v>
      </c>
      <c r="U68" s="2">
        <v>3.0</v>
      </c>
      <c r="FD68" s="9"/>
    </row>
    <row r="69" ht="14.25" hidden="1" customHeight="1">
      <c r="A69" s="2">
        <v>1.0</v>
      </c>
      <c r="B69" s="2" t="s">
        <v>8879</v>
      </c>
      <c r="C69" s="2" t="s">
        <v>8880</v>
      </c>
      <c r="E69" s="2">
        <v>1.0</v>
      </c>
      <c r="J69" s="2">
        <v>1.0</v>
      </c>
      <c r="N69" s="2" t="s">
        <v>9114</v>
      </c>
      <c r="O69" s="2" t="s">
        <v>1355</v>
      </c>
      <c r="P69" s="2" t="s">
        <v>1354</v>
      </c>
      <c r="Q69" s="9" t="s">
        <v>9115</v>
      </c>
      <c r="R69" s="2" t="s">
        <v>1356</v>
      </c>
      <c r="S69" s="2" t="s">
        <v>9116</v>
      </c>
      <c r="U69" s="2">
        <v>0.0</v>
      </c>
      <c r="FD69" s="9"/>
    </row>
    <row r="70" ht="14.25" hidden="1" customHeight="1">
      <c r="A70" s="2">
        <v>18.0</v>
      </c>
      <c r="B70" s="2" t="s">
        <v>8879</v>
      </c>
      <c r="C70" s="2" t="s">
        <v>8880</v>
      </c>
      <c r="E70" s="2">
        <v>5.0</v>
      </c>
      <c r="J70" s="2">
        <v>5.0</v>
      </c>
      <c r="N70" s="2" t="s">
        <v>9117</v>
      </c>
      <c r="O70" s="2" t="s">
        <v>1358</v>
      </c>
      <c r="P70" s="2" t="s">
        <v>1357</v>
      </c>
      <c r="Q70" s="9" t="s">
        <v>9118</v>
      </c>
      <c r="R70" s="2" t="s">
        <v>1359</v>
      </c>
      <c r="S70" s="2" t="s">
        <v>9119</v>
      </c>
      <c r="U70" s="2">
        <v>0.0</v>
      </c>
      <c r="FD70" s="9"/>
    </row>
    <row r="71" ht="14.25" hidden="1" customHeight="1">
      <c r="A71" s="2">
        <v>11.0</v>
      </c>
      <c r="B71" s="2" t="s">
        <v>8879</v>
      </c>
      <c r="C71" s="2" t="s">
        <v>8880</v>
      </c>
      <c r="E71" s="2">
        <v>1.0</v>
      </c>
      <c r="J71" s="2">
        <v>1.0</v>
      </c>
      <c r="N71" s="2" t="s">
        <v>9120</v>
      </c>
      <c r="O71" s="2" t="s">
        <v>1362</v>
      </c>
      <c r="P71" s="2" t="s">
        <v>1361</v>
      </c>
      <c r="Q71" s="9"/>
      <c r="R71" s="2" t="s">
        <v>1363</v>
      </c>
      <c r="S71" s="2" t="s">
        <v>9121</v>
      </c>
      <c r="U71" s="2">
        <v>0.0</v>
      </c>
      <c r="FD71" s="9"/>
    </row>
    <row r="72" ht="14.25" hidden="1" customHeight="1">
      <c r="A72" s="2">
        <v>67.0</v>
      </c>
      <c r="B72" s="2" t="s">
        <v>8879</v>
      </c>
      <c r="C72" s="2" t="s">
        <v>8880</v>
      </c>
      <c r="E72" s="2">
        <v>17.0</v>
      </c>
      <c r="H72" s="2">
        <v>1.0</v>
      </c>
      <c r="J72" s="2">
        <v>16.0</v>
      </c>
      <c r="N72" s="2" t="s">
        <v>9122</v>
      </c>
      <c r="O72" s="2" t="s">
        <v>1366</v>
      </c>
      <c r="P72" s="2" t="s">
        <v>1365</v>
      </c>
      <c r="Q72" s="9"/>
      <c r="R72" s="2" t="s">
        <v>1367</v>
      </c>
      <c r="S72" s="2" t="s">
        <v>9123</v>
      </c>
      <c r="U72" s="2">
        <v>0.0</v>
      </c>
      <c r="FD72" s="9"/>
    </row>
    <row r="73" ht="14.25" hidden="1" customHeight="1">
      <c r="A73" s="2">
        <v>5.0</v>
      </c>
      <c r="B73" s="2" t="s">
        <v>8879</v>
      </c>
      <c r="C73" s="2" t="s">
        <v>8880</v>
      </c>
      <c r="E73" s="2">
        <v>1.0</v>
      </c>
      <c r="J73" s="2">
        <v>1.0</v>
      </c>
      <c r="N73" s="2" t="s">
        <v>9124</v>
      </c>
      <c r="O73" s="2" t="s">
        <v>138</v>
      </c>
      <c r="P73" s="2" t="s">
        <v>1369</v>
      </c>
      <c r="Q73" s="9" t="s">
        <v>9125</v>
      </c>
      <c r="R73" s="2" t="s">
        <v>1370</v>
      </c>
      <c r="S73" s="2" t="s">
        <v>9126</v>
      </c>
      <c r="U73" s="2">
        <v>0.0</v>
      </c>
      <c r="FD73" s="9"/>
    </row>
    <row r="74" ht="14.25" hidden="1" customHeight="1">
      <c r="A74" s="2">
        <v>106.0</v>
      </c>
      <c r="B74" s="2" t="s">
        <v>8879</v>
      </c>
      <c r="C74" s="2" t="s">
        <v>8880</v>
      </c>
      <c r="E74" s="2">
        <v>10.0</v>
      </c>
      <c r="I74" s="2">
        <v>1.0</v>
      </c>
      <c r="J74" s="2">
        <v>9.0</v>
      </c>
      <c r="N74" s="2" t="s">
        <v>9127</v>
      </c>
      <c r="O74" s="2" t="s">
        <v>138</v>
      </c>
      <c r="P74" s="2" t="s">
        <v>1372</v>
      </c>
      <c r="Q74" s="9"/>
      <c r="R74" s="2" t="s">
        <v>1373</v>
      </c>
      <c r="S74" s="2" t="s">
        <v>9128</v>
      </c>
      <c r="U74" s="2">
        <v>0.0</v>
      </c>
      <c r="FD74" s="9"/>
    </row>
    <row r="75" ht="14.25" hidden="1" customHeight="1">
      <c r="A75" s="2">
        <v>31.0</v>
      </c>
      <c r="B75" s="2" t="s">
        <v>8879</v>
      </c>
      <c r="C75" s="2" t="s">
        <v>8880</v>
      </c>
      <c r="E75" s="2">
        <v>6.0</v>
      </c>
      <c r="I75" s="2">
        <v>2.0</v>
      </c>
      <c r="J75" s="2">
        <v>2.0</v>
      </c>
      <c r="M75" s="2">
        <v>2.0</v>
      </c>
      <c r="N75" s="2" t="s">
        <v>9022</v>
      </c>
      <c r="O75" s="2" t="s">
        <v>1273</v>
      </c>
      <c r="P75" s="2" t="s">
        <v>1374</v>
      </c>
      <c r="Q75" s="9"/>
      <c r="R75" s="2" t="s">
        <v>1375</v>
      </c>
      <c r="S75" s="2" t="s">
        <v>9129</v>
      </c>
      <c r="U75" s="2">
        <v>0.0</v>
      </c>
      <c r="FD75" s="9"/>
    </row>
    <row r="76" ht="14.25" hidden="1" customHeight="1">
      <c r="A76" s="2">
        <v>14.0</v>
      </c>
      <c r="B76" s="2" t="s">
        <v>8879</v>
      </c>
      <c r="C76" s="2" t="s">
        <v>8880</v>
      </c>
      <c r="E76" s="2">
        <v>4.0</v>
      </c>
      <c r="J76" s="2">
        <v>4.0</v>
      </c>
      <c r="N76" s="2" t="s">
        <v>9130</v>
      </c>
      <c r="O76" s="2" t="s">
        <v>1377</v>
      </c>
      <c r="P76" s="2" t="s">
        <v>1376</v>
      </c>
      <c r="Q76" s="9"/>
      <c r="R76" s="2" t="s">
        <v>1378</v>
      </c>
      <c r="S76" s="2" t="s">
        <v>9131</v>
      </c>
      <c r="U76" s="2">
        <v>0.0</v>
      </c>
      <c r="FD76" s="9"/>
    </row>
    <row r="77" ht="14.25" hidden="1" customHeight="1">
      <c r="A77" s="2">
        <v>3.0</v>
      </c>
      <c r="B77" s="2" t="s">
        <v>8879</v>
      </c>
      <c r="C77" s="2" t="s">
        <v>8880</v>
      </c>
      <c r="E77" s="2">
        <v>0.0</v>
      </c>
      <c r="N77" s="2" t="s">
        <v>9132</v>
      </c>
      <c r="O77" s="2" t="s">
        <v>138</v>
      </c>
      <c r="P77" s="2" t="s">
        <v>1379</v>
      </c>
      <c r="Q77" s="9"/>
      <c r="R77" s="2" t="s">
        <v>1380</v>
      </c>
      <c r="S77" s="2" t="s">
        <v>9133</v>
      </c>
      <c r="U77" s="2">
        <v>0.0</v>
      </c>
      <c r="V77" s="2" t="s">
        <v>5691</v>
      </c>
      <c r="W77" s="2" t="s">
        <v>5691</v>
      </c>
      <c r="X77" s="2" t="s">
        <v>6047</v>
      </c>
      <c r="FC77" s="2" t="s">
        <v>9134</v>
      </c>
      <c r="FD77" s="9"/>
      <c r="GZ77" s="2" t="s">
        <v>5707</v>
      </c>
      <c r="HK77" s="2">
        <v>1140.0</v>
      </c>
      <c r="HL77" s="2" t="s">
        <v>1381</v>
      </c>
      <c r="HM77" s="2">
        <v>526.0</v>
      </c>
      <c r="QH77" s="2" t="s">
        <v>1381</v>
      </c>
      <c r="RB77" s="2" t="s">
        <v>9135</v>
      </c>
    </row>
    <row r="78" ht="14.25" hidden="1" customHeight="1">
      <c r="A78" s="2">
        <v>5.0</v>
      </c>
      <c r="B78" s="2" t="s">
        <v>8879</v>
      </c>
      <c r="C78" s="2" t="s">
        <v>8880</v>
      </c>
      <c r="E78" s="2">
        <v>0.0</v>
      </c>
      <c r="N78" s="2" t="s">
        <v>9136</v>
      </c>
      <c r="O78" s="2" t="s">
        <v>1383</v>
      </c>
      <c r="P78" s="2" t="s">
        <v>1382</v>
      </c>
      <c r="Q78" s="9"/>
      <c r="R78" s="2" t="s">
        <v>1384</v>
      </c>
      <c r="S78" s="2" t="s">
        <v>9137</v>
      </c>
      <c r="U78" s="2">
        <v>0.0</v>
      </c>
      <c r="FD78" s="9"/>
    </row>
    <row r="79" ht="14.25" hidden="1" customHeight="1">
      <c r="A79" s="2">
        <v>4.0</v>
      </c>
      <c r="B79" s="2" t="s">
        <v>8879</v>
      </c>
      <c r="C79" s="2" t="s">
        <v>8880</v>
      </c>
      <c r="E79" s="2">
        <v>0.0</v>
      </c>
      <c r="N79" s="2" t="s">
        <v>9138</v>
      </c>
      <c r="O79" s="2" t="s">
        <v>1388</v>
      </c>
      <c r="P79" s="2" t="s">
        <v>1387</v>
      </c>
      <c r="Q79" s="9"/>
      <c r="R79" s="2" t="s">
        <v>1389</v>
      </c>
      <c r="S79" s="2" t="s">
        <v>9139</v>
      </c>
      <c r="U79" s="2">
        <v>0.0</v>
      </c>
      <c r="FD79" s="9"/>
    </row>
    <row r="80" ht="14.25" hidden="1" customHeight="1">
      <c r="A80" s="2">
        <v>17.0</v>
      </c>
      <c r="B80" s="2" t="s">
        <v>8879</v>
      </c>
      <c r="C80" s="2" t="s">
        <v>8880</v>
      </c>
      <c r="E80" s="2">
        <v>5.0</v>
      </c>
      <c r="J80" s="2">
        <v>5.0</v>
      </c>
      <c r="N80" s="2" t="s">
        <v>9140</v>
      </c>
      <c r="O80" s="2" t="s">
        <v>1391</v>
      </c>
      <c r="P80" s="2" t="s">
        <v>1390</v>
      </c>
      <c r="Q80" s="9"/>
      <c r="R80" s="2" t="s">
        <v>1392</v>
      </c>
      <c r="S80" s="2" t="s">
        <v>9141</v>
      </c>
      <c r="U80" s="2">
        <v>0.0</v>
      </c>
      <c r="FD80" s="9"/>
    </row>
    <row r="81" ht="14.25" hidden="1" customHeight="1">
      <c r="A81" s="2">
        <v>17.0</v>
      </c>
      <c r="B81" s="2" t="s">
        <v>8879</v>
      </c>
      <c r="C81" s="2" t="s">
        <v>8880</v>
      </c>
      <c r="E81" s="2">
        <v>91.0</v>
      </c>
      <c r="J81" s="2">
        <v>90.0</v>
      </c>
      <c r="L81" s="2">
        <v>1.0</v>
      </c>
      <c r="N81" s="2" t="s">
        <v>9142</v>
      </c>
      <c r="O81" s="2" t="s">
        <v>1394</v>
      </c>
      <c r="P81" s="2" t="s">
        <v>1393</v>
      </c>
      <c r="Q81" s="9"/>
      <c r="R81" s="2" t="s">
        <v>1395</v>
      </c>
      <c r="S81" s="2" t="s">
        <v>9143</v>
      </c>
      <c r="U81" s="2">
        <v>2.0</v>
      </c>
      <c r="FD81" s="9"/>
      <c r="GW81" s="2" t="s">
        <v>9144</v>
      </c>
      <c r="RB81" s="2" t="s">
        <v>9145</v>
      </c>
      <c r="SD81" s="2" t="s">
        <v>5691</v>
      </c>
      <c r="SE81" s="2" t="s">
        <v>5691</v>
      </c>
      <c r="XK81" s="2" t="s">
        <v>9146</v>
      </c>
      <c r="XR81" s="2">
        <v>358.0</v>
      </c>
      <c r="XS81" s="2" t="s">
        <v>9147</v>
      </c>
      <c r="XT81" s="2">
        <v>590.0</v>
      </c>
      <c r="YN81" s="2" t="s">
        <v>5718</v>
      </c>
      <c r="ZG81" s="2" t="s">
        <v>5707</v>
      </c>
      <c r="ZL81" s="2" t="s">
        <v>5720</v>
      </c>
      <c r="ZN81" s="2" t="s">
        <v>9142</v>
      </c>
      <c r="AIO81" s="2" t="s">
        <v>9147</v>
      </c>
      <c r="AKK81" s="2" t="s">
        <v>5691</v>
      </c>
      <c r="AKL81" s="2" t="s">
        <v>5691</v>
      </c>
      <c r="AOJ81" s="2" t="s">
        <v>9148</v>
      </c>
      <c r="AOQ81" s="2">
        <v>474.0</v>
      </c>
      <c r="AOR81" s="2" t="s">
        <v>9149</v>
      </c>
      <c r="AOS81" s="2">
        <v>590.0</v>
      </c>
      <c r="APM81" s="2" t="s">
        <v>5718</v>
      </c>
      <c r="AQF81" s="2" t="s">
        <v>5707</v>
      </c>
      <c r="AQK81" s="2" t="s">
        <v>5720</v>
      </c>
      <c r="AQM81" s="2" t="s">
        <v>9142</v>
      </c>
      <c r="AYS81" s="2" t="s">
        <v>9149</v>
      </c>
      <c r="BAA81" s="2" t="s">
        <v>5691</v>
      </c>
      <c r="BAB81" s="2" t="s">
        <v>5691</v>
      </c>
      <c r="BCD81" s="2" t="s">
        <v>9150</v>
      </c>
      <c r="BCK81" s="2">
        <v>590.0</v>
      </c>
      <c r="BCL81" s="2" t="s">
        <v>9151</v>
      </c>
      <c r="BCM81" s="2">
        <v>443.0</v>
      </c>
      <c r="BDG81" s="2" t="s">
        <v>5718</v>
      </c>
      <c r="BDZ81" s="2" t="s">
        <v>5707</v>
      </c>
      <c r="BEE81" s="2" t="s">
        <v>5720</v>
      </c>
      <c r="BEG81" s="2" t="s">
        <v>9142</v>
      </c>
      <c r="BGS81" s="2" t="s">
        <v>9151</v>
      </c>
      <c r="BIA81" s="2" t="s">
        <v>5691</v>
      </c>
      <c r="BIB81" s="2" t="s">
        <v>5691</v>
      </c>
      <c r="BKD81" s="2" t="s">
        <v>9152</v>
      </c>
      <c r="BKK81" s="2">
        <v>443.0</v>
      </c>
      <c r="BKL81" s="2" t="s">
        <v>9153</v>
      </c>
      <c r="BKM81" s="2">
        <v>590.0</v>
      </c>
      <c r="BLG81" s="2" t="s">
        <v>5718</v>
      </c>
      <c r="BLZ81" s="2" t="s">
        <v>5707</v>
      </c>
      <c r="BME81" s="2" t="s">
        <v>5720</v>
      </c>
      <c r="BMG81" s="2" t="s">
        <v>9142</v>
      </c>
      <c r="BOS81" s="2" t="s">
        <v>9153</v>
      </c>
    </row>
    <row r="82" ht="14.25" hidden="1" customHeight="1">
      <c r="A82" s="2">
        <v>4.0</v>
      </c>
      <c r="B82" s="2" t="s">
        <v>8879</v>
      </c>
      <c r="C82" s="2" t="s">
        <v>8880</v>
      </c>
      <c r="E82" s="2">
        <v>1.0</v>
      </c>
      <c r="M82" s="2">
        <v>1.0</v>
      </c>
      <c r="N82" s="2" t="s">
        <v>9154</v>
      </c>
      <c r="O82" s="2" t="s">
        <v>1399</v>
      </c>
      <c r="P82" s="2" t="s">
        <v>1398</v>
      </c>
      <c r="Q82" s="9"/>
      <c r="R82" s="2" t="s">
        <v>1400</v>
      </c>
      <c r="S82" s="2" t="s">
        <v>9155</v>
      </c>
      <c r="U82" s="2">
        <v>0.0</v>
      </c>
      <c r="FD82" s="9"/>
    </row>
    <row r="83" ht="14.25" customHeight="1">
      <c r="A83" s="2">
        <v>1.0</v>
      </c>
      <c r="B83" s="2" t="s">
        <v>8879</v>
      </c>
      <c r="C83" s="2" t="s">
        <v>8880</v>
      </c>
      <c r="E83" s="2">
        <v>3.0</v>
      </c>
      <c r="F83" s="2" t="s">
        <v>9156</v>
      </c>
      <c r="I83" s="2">
        <v>2.0</v>
      </c>
      <c r="J83" s="2">
        <v>1.0</v>
      </c>
      <c r="N83" s="2" t="s">
        <v>5712</v>
      </c>
      <c r="O83" s="2" t="s">
        <v>97</v>
      </c>
      <c r="P83" s="2" t="s">
        <v>9157</v>
      </c>
      <c r="Q83" s="9"/>
      <c r="R83" s="2" t="s">
        <v>9156</v>
      </c>
      <c r="S83" s="2" t="s">
        <v>9158</v>
      </c>
      <c r="U83" s="2">
        <v>0.0</v>
      </c>
      <c r="FD83" s="9"/>
    </row>
    <row r="84" ht="14.25" hidden="1" customHeight="1">
      <c r="A84" s="2">
        <v>65.0</v>
      </c>
      <c r="B84" s="2" t="s">
        <v>8879</v>
      </c>
      <c r="C84" s="2" t="s">
        <v>8880</v>
      </c>
      <c r="E84" s="2">
        <v>8.0</v>
      </c>
      <c r="J84" s="2">
        <v>8.0</v>
      </c>
      <c r="N84" s="2" t="s">
        <v>9159</v>
      </c>
      <c r="O84" s="2" t="s">
        <v>1403</v>
      </c>
      <c r="P84" s="2" t="s">
        <v>1402</v>
      </c>
      <c r="Q84" s="9"/>
      <c r="R84" s="2" t="s">
        <v>1404</v>
      </c>
      <c r="S84" s="2" t="s">
        <v>9160</v>
      </c>
      <c r="U84" s="2">
        <v>1.0</v>
      </c>
      <c r="FD84" s="9"/>
    </row>
    <row r="85" ht="14.25" hidden="1" customHeight="1">
      <c r="A85" s="2">
        <v>3.0</v>
      </c>
      <c r="B85" s="2" t="s">
        <v>8879</v>
      </c>
      <c r="C85" s="2" t="s">
        <v>8880</v>
      </c>
      <c r="E85" s="2">
        <v>2.0</v>
      </c>
      <c r="H85" s="2">
        <v>1.0</v>
      </c>
      <c r="I85" s="2">
        <v>1.0</v>
      </c>
      <c r="N85" s="2" t="s">
        <v>9161</v>
      </c>
      <c r="O85" s="2" t="s">
        <v>138</v>
      </c>
      <c r="P85" s="2" t="s">
        <v>1406</v>
      </c>
      <c r="Q85" s="9"/>
      <c r="R85" s="2" t="s">
        <v>1407</v>
      </c>
      <c r="S85" s="2" t="s">
        <v>9162</v>
      </c>
      <c r="U85" s="2">
        <v>0.0</v>
      </c>
      <c r="FD85" s="9"/>
    </row>
    <row r="86" ht="14.25" customHeight="1">
      <c r="A86" s="2">
        <v>0.0</v>
      </c>
      <c r="B86" s="2" t="s">
        <v>8879</v>
      </c>
      <c r="C86" s="2" t="s">
        <v>8880</v>
      </c>
      <c r="E86" s="2">
        <v>2.0</v>
      </c>
      <c r="F86" s="2" t="s">
        <v>9163</v>
      </c>
      <c r="J86" s="2">
        <v>2.0</v>
      </c>
      <c r="N86" s="2" t="s">
        <v>5712</v>
      </c>
      <c r="O86" s="2" t="s">
        <v>97</v>
      </c>
      <c r="P86" s="2" t="s">
        <v>9164</v>
      </c>
      <c r="Q86" s="9"/>
      <c r="R86" s="2" t="s">
        <v>9165</v>
      </c>
      <c r="S86" s="2" t="s">
        <v>9166</v>
      </c>
      <c r="U86" s="2">
        <v>0.0</v>
      </c>
      <c r="FD86" s="9"/>
    </row>
    <row r="87" ht="14.25" hidden="1" customHeight="1">
      <c r="A87" s="2">
        <v>2.0</v>
      </c>
      <c r="B87" s="2" t="s">
        <v>8879</v>
      </c>
      <c r="C87" s="2" t="s">
        <v>8880</v>
      </c>
      <c r="E87" s="2">
        <v>0.0</v>
      </c>
      <c r="N87" s="2" t="s">
        <v>9167</v>
      </c>
      <c r="O87" s="2" t="s">
        <v>1409</v>
      </c>
      <c r="P87" s="2" t="s">
        <v>1408</v>
      </c>
      <c r="Q87" s="9"/>
      <c r="R87" s="2" t="s">
        <v>1410</v>
      </c>
      <c r="S87" s="2" t="s">
        <v>9168</v>
      </c>
      <c r="U87" s="2">
        <v>0.0</v>
      </c>
      <c r="FD87" s="9"/>
    </row>
    <row r="88" ht="14.25" hidden="1" customHeight="1">
      <c r="A88" s="2">
        <v>29.0</v>
      </c>
      <c r="B88" s="2" t="s">
        <v>8879</v>
      </c>
      <c r="C88" s="2" t="s">
        <v>8880</v>
      </c>
      <c r="E88" s="2">
        <v>39.0</v>
      </c>
      <c r="G88" s="2">
        <v>1.0</v>
      </c>
      <c r="I88" s="2">
        <v>6.0</v>
      </c>
      <c r="J88" s="2">
        <v>32.0</v>
      </c>
      <c r="N88" s="2" t="s">
        <v>9169</v>
      </c>
      <c r="O88" s="2" t="s">
        <v>1414</v>
      </c>
      <c r="P88" s="2" t="s">
        <v>1413</v>
      </c>
      <c r="Q88" s="9"/>
      <c r="R88" s="2" t="s">
        <v>1415</v>
      </c>
      <c r="S88" s="2" t="s">
        <v>9170</v>
      </c>
      <c r="U88" s="2">
        <v>0.0</v>
      </c>
      <c r="V88" s="2" t="s">
        <v>5691</v>
      </c>
      <c r="W88" s="2" t="s">
        <v>5691</v>
      </c>
      <c r="X88" s="2" t="s">
        <v>9171</v>
      </c>
      <c r="FC88" s="2" t="s">
        <v>9172</v>
      </c>
      <c r="FD88" s="9"/>
      <c r="GZ88" s="2" t="s">
        <v>9173</v>
      </c>
      <c r="HK88" s="2">
        <v>935.0</v>
      </c>
      <c r="HL88" s="2" t="s">
        <v>1416</v>
      </c>
      <c r="HM88" s="2">
        <v>526.0</v>
      </c>
      <c r="QH88" s="2" t="s">
        <v>1416</v>
      </c>
      <c r="RB88" s="2" t="s">
        <v>9174</v>
      </c>
    </row>
    <row r="89" ht="14.25" customHeight="1">
      <c r="A89" s="2">
        <v>0.0</v>
      </c>
      <c r="B89" s="2" t="s">
        <v>8879</v>
      </c>
      <c r="C89" s="2" t="s">
        <v>8880</v>
      </c>
      <c r="E89" s="2">
        <v>3.0</v>
      </c>
      <c r="H89" s="2">
        <v>1.0</v>
      </c>
      <c r="J89" s="2">
        <v>2.0</v>
      </c>
      <c r="N89" s="2" t="s">
        <v>5712</v>
      </c>
      <c r="O89" s="2" t="s">
        <v>97</v>
      </c>
      <c r="P89" s="2" t="s">
        <v>9175</v>
      </c>
      <c r="Q89" s="9"/>
      <c r="R89" s="2" t="s">
        <v>6349</v>
      </c>
      <c r="S89" s="2" t="s">
        <v>9176</v>
      </c>
      <c r="U89" s="2">
        <v>0.0</v>
      </c>
      <c r="FD89" s="9"/>
    </row>
    <row r="90" ht="14.25" customHeight="1">
      <c r="A90" s="2">
        <v>0.0</v>
      </c>
      <c r="B90" s="2" t="s">
        <v>8879</v>
      </c>
      <c r="C90" s="2" t="s">
        <v>8880</v>
      </c>
      <c r="E90" s="2">
        <v>7.0</v>
      </c>
      <c r="I90" s="2">
        <v>1.0</v>
      </c>
      <c r="J90" s="2">
        <v>2.0</v>
      </c>
      <c r="M90" s="2">
        <v>4.0</v>
      </c>
      <c r="N90" s="2" t="s">
        <v>5712</v>
      </c>
      <c r="O90" s="2" t="s">
        <v>97</v>
      </c>
      <c r="P90" s="2" t="s">
        <v>9177</v>
      </c>
      <c r="Q90" s="9"/>
      <c r="R90" s="2" t="s">
        <v>708</v>
      </c>
      <c r="S90" s="2" t="s">
        <v>9178</v>
      </c>
      <c r="T90" s="2" t="s">
        <v>178</v>
      </c>
      <c r="U90" s="2">
        <v>0.0</v>
      </c>
      <c r="BA90" s="2" t="s">
        <v>6052</v>
      </c>
      <c r="FD90" s="9"/>
      <c r="QJ90" s="2" t="s">
        <v>178</v>
      </c>
    </row>
    <row r="91" ht="14.25" hidden="1" customHeight="1">
      <c r="A91" s="2">
        <v>0.0</v>
      </c>
      <c r="B91" s="2" t="s">
        <v>8879</v>
      </c>
      <c r="C91" s="2" t="s">
        <v>8880</v>
      </c>
      <c r="E91" s="2">
        <v>1.0</v>
      </c>
      <c r="J91" s="2">
        <v>1.0</v>
      </c>
      <c r="N91" s="2" t="s">
        <v>9179</v>
      </c>
      <c r="O91" s="2" t="s">
        <v>138</v>
      </c>
      <c r="P91" s="2" t="s">
        <v>1420</v>
      </c>
      <c r="Q91" s="9"/>
      <c r="R91" s="2" t="s">
        <v>708</v>
      </c>
      <c r="S91" s="2" t="s">
        <v>9180</v>
      </c>
      <c r="U91" s="2">
        <v>0.0</v>
      </c>
      <c r="FD91" s="9"/>
      <c r="IK91" s="2" t="s">
        <v>9181</v>
      </c>
      <c r="IL91" s="2" t="s">
        <v>5718</v>
      </c>
      <c r="IM91" s="2" t="s">
        <v>5718</v>
      </c>
      <c r="IN91" s="2" t="s">
        <v>9182</v>
      </c>
      <c r="IR91" s="2" t="s">
        <v>5718</v>
      </c>
      <c r="IT91" s="2" t="s">
        <v>5718</v>
      </c>
      <c r="IW91" s="2">
        <v>21.0</v>
      </c>
      <c r="IZ91" s="2">
        <v>2.0</v>
      </c>
      <c r="JB91" s="2" t="s">
        <v>9183</v>
      </c>
      <c r="JD91" s="2" t="s">
        <v>9184</v>
      </c>
      <c r="JO91" s="2" t="s">
        <v>5718</v>
      </c>
      <c r="JP91" s="2" t="s">
        <v>5718</v>
      </c>
      <c r="JQ91" s="2" t="s">
        <v>5718</v>
      </c>
      <c r="JR91" s="2" t="s">
        <v>9183</v>
      </c>
      <c r="JS91" s="2" t="s">
        <v>5718</v>
      </c>
      <c r="JT91" s="2" t="s">
        <v>5718</v>
      </c>
      <c r="JZ91" s="2" t="s">
        <v>283</v>
      </c>
      <c r="KA91" s="2">
        <v>21.0</v>
      </c>
      <c r="KB91" s="2" t="s">
        <v>5718</v>
      </c>
      <c r="KC91" s="2" t="s">
        <v>5718</v>
      </c>
      <c r="KE91" s="2" t="s">
        <v>5718</v>
      </c>
      <c r="KF91" s="2" t="s">
        <v>5718</v>
      </c>
      <c r="KG91" s="2" t="s">
        <v>5718</v>
      </c>
      <c r="KH91" s="2" t="s">
        <v>9184</v>
      </c>
      <c r="KI91" s="2" t="s">
        <v>5718</v>
      </c>
      <c r="KJ91" s="2" t="s">
        <v>5718</v>
      </c>
      <c r="KP91" s="2" t="s">
        <v>9185</v>
      </c>
      <c r="KQ91" s="2">
        <v>9.0</v>
      </c>
      <c r="KR91" s="2" t="s">
        <v>5718</v>
      </c>
      <c r="KS91" s="2" t="s">
        <v>5718</v>
      </c>
      <c r="NG91" s="2" t="s">
        <v>5718</v>
      </c>
      <c r="NH91" s="2" t="s">
        <v>9183</v>
      </c>
      <c r="NI91" s="2" t="s">
        <v>5718</v>
      </c>
      <c r="NJ91" s="2" t="s">
        <v>5718</v>
      </c>
      <c r="NK91" s="2" t="s">
        <v>283</v>
      </c>
      <c r="NL91" s="2" t="s">
        <v>5718</v>
      </c>
      <c r="NN91" s="2" t="s">
        <v>5718</v>
      </c>
      <c r="NO91" s="2" t="s">
        <v>9184</v>
      </c>
      <c r="NP91" s="2" t="s">
        <v>5718</v>
      </c>
      <c r="NQ91" s="2" t="s">
        <v>5718</v>
      </c>
      <c r="NR91" s="2" t="s">
        <v>9185</v>
      </c>
      <c r="NS91" s="2" t="s">
        <v>5718</v>
      </c>
      <c r="OV91" s="2" t="s">
        <v>9186</v>
      </c>
      <c r="OW91" s="2">
        <v>1.761296667E9</v>
      </c>
      <c r="OX91" s="2" t="s">
        <v>9187</v>
      </c>
      <c r="OY91" s="2" t="s">
        <v>9188</v>
      </c>
      <c r="OZ91" s="2" t="s">
        <v>9182</v>
      </c>
      <c r="PA91" s="2" t="s">
        <v>9189</v>
      </c>
      <c r="PB91" s="2" t="s">
        <v>9189</v>
      </c>
      <c r="PC91" s="2" t="s">
        <v>5817</v>
      </c>
      <c r="PD91" s="2" t="s">
        <v>8879</v>
      </c>
      <c r="PE91" s="2" t="s">
        <v>708</v>
      </c>
      <c r="PG91" s="2" t="s">
        <v>5718</v>
      </c>
      <c r="PH91" s="2" t="s">
        <v>5718</v>
      </c>
      <c r="PI91" s="2" t="s">
        <v>5718</v>
      </c>
    </row>
    <row r="92" ht="14.25" hidden="1" customHeight="1">
      <c r="A92" s="2">
        <v>27.0</v>
      </c>
      <c r="B92" s="2" t="s">
        <v>8879</v>
      </c>
      <c r="C92" s="2" t="s">
        <v>8880</v>
      </c>
      <c r="E92" s="2">
        <v>13.0</v>
      </c>
      <c r="I92" s="2">
        <v>3.0</v>
      </c>
      <c r="J92" s="2">
        <v>9.0</v>
      </c>
      <c r="M92" s="2">
        <v>1.0</v>
      </c>
      <c r="N92" s="2" t="s">
        <v>9190</v>
      </c>
      <c r="O92" s="2" t="s">
        <v>1422</v>
      </c>
      <c r="P92" s="2" t="s">
        <v>1421</v>
      </c>
      <c r="Q92" s="9"/>
      <c r="R92" s="2" t="s">
        <v>1423</v>
      </c>
      <c r="S92" s="2" t="s">
        <v>9191</v>
      </c>
      <c r="U92" s="2">
        <v>0.0</v>
      </c>
      <c r="FD92" s="9"/>
      <c r="GW92" s="2" t="s">
        <v>9192</v>
      </c>
      <c r="RB92" s="2" t="s">
        <v>9193</v>
      </c>
      <c r="SD92" s="2" t="s">
        <v>5691</v>
      </c>
      <c r="SE92" s="2" t="s">
        <v>5691</v>
      </c>
      <c r="XK92" s="2" t="s">
        <v>9194</v>
      </c>
      <c r="XR92" s="2">
        <v>590.0</v>
      </c>
      <c r="XS92" s="2" t="s">
        <v>9195</v>
      </c>
      <c r="XT92" s="2">
        <v>402.0</v>
      </c>
      <c r="YN92" s="2" t="s">
        <v>5718</v>
      </c>
      <c r="ZG92" s="2" t="s">
        <v>5707</v>
      </c>
      <c r="ZL92" s="2" t="s">
        <v>5720</v>
      </c>
      <c r="ZN92" s="2" t="s">
        <v>9190</v>
      </c>
      <c r="AIO92" s="2" t="s">
        <v>9195</v>
      </c>
      <c r="AKK92" s="2" t="s">
        <v>5691</v>
      </c>
      <c r="AKL92" s="2" t="s">
        <v>5691</v>
      </c>
      <c r="AOJ92" s="2" t="s">
        <v>9196</v>
      </c>
      <c r="AOQ92" s="2">
        <v>590.0</v>
      </c>
      <c r="AOR92" s="2" t="s">
        <v>9197</v>
      </c>
      <c r="AOS92" s="2">
        <v>510.0</v>
      </c>
      <c r="APM92" s="2" t="s">
        <v>5718</v>
      </c>
      <c r="AQF92" s="2" t="s">
        <v>5707</v>
      </c>
      <c r="AQK92" s="2" t="s">
        <v>5720</v>
      </c>
      <c r="AQM92" s="2" t="s">
        <v>9190</v>
      </c>
      <c r="AYS92" s="2" t="s">
        <v>9197</v>
      </c>
    </row>
    <row r="93" ht="14.25" hidden="1" customHeight="1">
      <c r="A93" s="2">
        <v>34.0</v>
      </c>
      <c r="B93" s="2" t="s">
        <v>8879</v>
      </c>
      <c r="C93" s="2" t="s">
        <v>8880</v>
      </c>
      <c r="E93" s="2">
        <v>33.0</v>
      </c>
      <c r="F93" s="2" t="s">
        <v>9198</v>
      </c>
      <c r="I93" s="2">
        <v>3.0</v>
      </c>
      <c r="J93" s="2">
        <v>30.0</v>
      </c>
      <c r="N93" s="2" t="s">
        <v>9199</v>
      </c>
      <c r="O93" s="2" t="s">
        <v>1428</v>
      </c>
      <c r="P93" s="2" t="s">
        <v>1427</v>
      </c>
      <c r="Q93" s="9"/>
      <c r="R93" s="2" t="s">
        <v>1430</v>
      </c>
      <c r="S93" s="2" t="s">
        <v>9200</v>
      </c>
      <c r="T93" s="2" t="s">
        <v>1429</v>
      </c>
      <c r="U93" s="2">
        <v>3.0</v>
      </c>
      <c r="FD93" s="9"/>
      <c r="GW93" s="2" t="s">
        <v>9201</v>
      </c>
      <c r="RB93" s="2" t="s">
        <v>9202</v>
      </c>
      <c r="SD93" s="2" t="s">
        <v>5691</v>
      </c>
      <c r="SE93" s="2" t="s">
        <v>5691</v>
      </c>
      <c r="XK93" s="2" t="s">
        <v>9203</v>
      </c>
      <c r="XR93" s="2">
        <v>590.0</v>
      </c>
      <c r="XS93" s="2" t="s">
        <v>9204</v>
      </c>
      <c r="XT93" s="2">
        <v>443.0</v>
      </c>
      <c r="YN93" s="2" t="s">
        <v>5718</v>
      </c>
      <c r="ZG93" s="2" t="s">
        <v>5707</v>
      </c>
      <c r="ZL93" s="2" t="s">
        <v>5720</v>
      </c>
      <c r="ZN93" s="2" t="s">
        <v>9199</v>
      </c>
      <c r="AIO93" s="2" t="s">
        <v>9204</v>
      </c>
      <c r="AKK93" s="2" t="s">
        <v>5691</v>
      </c>
      <c r="AKL93" s="2" t="s">
        <v>5691</v>
      </c>
      <c r="AOJ93" s="2" t="s">
        <v>9205</v>
      </c>
      <c r="AOQ93" s="2">
        <v>590.0</v>
      </c>
      <c r="AOR93" s="2" t="s">
        <v>9206</v>
      </c>
      <c r="AOS93" s="2">
        <v>443.0</v>
      </c>
      <c r="APM93" s="2" t="s">
        <v>5718</v>
      </c>
      <c r="AQF93" s="2" t="s">
        <v>5707</v>
      </c>
      <c r="AQK93" s="2" t="s">
        <v>5720</v>
      </c>
      <c r="AQM93" s="2" t="s">
        <v>9199</v>
      </c>
      <c r="AYS93" s="2" t="s">
        <v>9206</v>
      </c>
    </row>
    <row r="94" ht="14.25" hidden="1" customHeight="1">
      <c r="A94" s="2">
        <v>13.0</v>
      </c>
      <c r="B94" s="2" t="s">
        <v>8879</v>
      </c>
      <c r="C94" s="2" t="s">
        <v>8880</v>
      </c>
      <c r="E94" s="2">
        <v>2.0</v>
      </c>
      <c r="J94" s="2">
        <v>2.0</v>
      </c>
      <c r="N94" s="2" t="s">
        <v>9207</v>
      </c>
      <c r="O94" s="2" t="s">
        <v>1425</v>
      </c>
      <c r="P94" s="2" t="s">
        <v>1424</v>
      </c>
      <c r="Q94" s="9"/>
      <c r="R94" s="2" t="s">
        <v>1426</v>
      </c>
      <c r="S94" s="2" t="s">
        <v>9208</v>
      </c>
      <c r="U94" s="2">
        <v>0.0</v>
      </c>
      <c r="FD94" s="9"/>
    </row>
    <row r="95" ht="14.25" hidden="1" customHeight="1">
      <c r="A95" s="2">
        <v>22.0</v>
      </c>
      <c r="B95" s="2" t="s">
        <v>8879</v>
      </c>
      <c r="C95" s="2" t="s">
        <v>8880</v>
      </c>
      <c r="E95" s="2">
        <v>4.0</v>
      </c>
      <c r="J95" s="2">
        <v>3.0</v>
      </c>
      <c r="L95" s="2">
        <v>1.0</v>
      </c>
      <c r="N95" s="2" t="s">
        <v>9209</v>
      </c>
      <c r="O95" s="2" t="s">
        <v>1433</v>
      </c>
      <c r="P95" s="2" t="s">
        <v>1432</v>
      </c>
      <c r="Q95" s="9"/>
      <c r="R95" s="2" t="s">
        <v>1434</v>
      </c>
      <c r="S95" s="2" t="s">
        <v>9210</v>
      </c>
      <c r="U95" s="2">
        <v>0.0</v>
      </c>
      <c r="FD95" s="9"/>
    </row>
    <row r="96" ht="14.25" customHeight="1">
      <c r="A96" s="2">
        <v>0.0</v>
      </c>
      <c r="B96" s="2" t="s">
        <v>8879</v>
      </c>
      <c r="C96" s="2" t="s">
        <v>8880</v>
      </c>
      <c r="E96" s="2">
        <v>1.0</v>
      </c>
      <c r="I96" s="2">
        <v>1.0</v>
      </c>
      <c r="N96" s="2" t="s">
        <v>5712</v>
      </c>
      <c r="O96" s="2" t="s">
        <v>97</v>
      </c>
      <c r="P96" s="2" t="s">
        <v>9211</v>
      </c>
      <c r="Q96" s="9"/>
      <c r="R96" s="2" t="s">
        <v>708</v>
      </c>
      <c r="S96" s="2" t="s">
        <v>9212</v>
      </c>
      <c r="T96" s="2" t="s">
        <v>178</v>
      </c>
      <c r="U96" s="2">
        <v>0.0</v>
      </c>
      <c r="BA96" s="2" t="s">
        <v>6052</v>
      </c>
      <c r="FD96" s="9"/>
      <c r="QJ96" s="2" t="s">
        <v>178</v>
      </c>
    </row>
    <row r="97" ht="14.25" hidden="1" customHeight="1">
      <c r="A97" s="2">
        <v>2.0</v>
      </c>
      <c r="B97" s="2" t="s">
        <v>8879</v>
      </c>
      <c r="C97" s="2" t="s">
        <v>8880</v>
      </c>
      <c r="E97" s="2">
        <v>1.0</v>
      </c>
      <c r="J97" s="2">
        <v>1.0</v>
      </c>
      <c r="N97" s="2" t="s">
        <v>9213</v>
      </c>
      <c r="O97" s="2" t="s">
        <v>1436</v>
      </c>
      <c r="P97" s="2" t="s">
        <v>1435</v>
      </c>
      <c r="Q97" s="9"/>
      <c r="R97" s="2" t="s">
        <v>1437</v>
      </c>
      <c r="S97" s="2" t="s">
        <v>9214</v>
      </c>
      <c r="U97" s="2">
        <v>0.0</v>
      </c>
      <c r="FD97" s="9"/>
    </row>
    <row r="98" ht="14.25" hidden="1" customHeight="1">
      <c r="A98" s="2">
        <v>6.0</v>
      </c>
      <c r="B98" s="2" t="s">
        <v>8879</v>
      </c>
      <c r="C98" s="2" t="s">
        <v>8880</v>
      </c>
      <c r="E98" s="2">
        <v>15.0</v>
      </c>
      <c r="J98" s="2">
        <v>15.0</v>
      </c>
      <c r="N98" s="2" t="s">
        <v>9215</v>
      </c>
      <c r="O98" s="2" t="s">
        <v>1439</v>
      </c>
      <c r="P98" s="2" t="s">
        <v>1438</v>
      </c>
      <c r="Q98" s="9"/>
      <c r="R98" s="2" t="s">
        <v>1440</v>
      </c>
      <c r="S98" s="2" t="s">
        <v>9216</v>
      </c>
      <c r="U98" s="2">
        <v>0.0</v>
      </c>
      <c r="V98" s="2" t="s">
        <v>5691</v>
      </c>
      <c r="W98" s="2" t="s">
        <v>5691</v>
      </c>
      <c r="X98" s="2" t="s">
        <v>9217</v>
      </c>
      <c r="FC98" s="2" t="s">
        <v>9218</v>
      </c>
      <c r="FD98" s="9"/>
      <c r="GZ98" s="2" t="s">
        <v>5707</v>
      </c>
      <c r="HK98" s="2">
        <v>701.0</v>
      </c>
      <c r="HL98" s="2" t="s">
        <v>1441</v>
      </c>
      <c r="HM98" s="2">
        <v>526.0</v>
      </c>
      <c r="QH98" s="2" t="s">
        <v>1441</v>
      </c>
      <c r="RB98" s="2" t="s">
        <v>9219</v>
      </c>
    </row>
    <row r="99" ht="14.25" customHeight="1">
      <c r="A99" s="2">
        <v>0.0</v>
      </c>
      <c r="B99" s="2" t="s">
        <v>8879</v>
      </c>
      <c r="C99" s="2" t="s">
        <v>8880</v>
      </c>
      <c r="E99" s="2">
        <v>1.0</v>
      </c>
      <c r="J99" s="2">
        <v>1.0</v>
      </c>
      <c r="N99" s="2" t="s">
        <v>5712</v>
      </c>
      <c r="O99" s="2" t="s">
        <v>97</v>
      </c>
      <c r="P99" s="2" t="s">
        <v>9220</v>
      </c>
      <c r="Q99" s="9"/>
      <c r="R99" s="2" t="s">
        <v>9221</v>
      </c>
      <c r="S99" s="2" t="s">
        <v>9222</v>
      </c>
      <c r="U99" s="2">
        <v>1.0</v>
      </c>
      <c r="FD99" s="9"/>
    </row>
    <row r="100" ht="14.25" hidden="1" customHeight="1">
      <c r="A100" s="2">
        <v>3.0</v>
      </c>
      <c r="B100" s="2" t="s">
        <v>8879</v>
      </c>
      <c r="C100" s="2" t="s">
        <v>8880</v>
      </c>
      <c r="E100" s="2">
        <v>1.0</v>
      </c>
      <c r="J100" s="2">
        <v>1.0</v>
      </c>
      <c r="N100" s="2" t="s">
        <v>9223</v>
      </c>
      <c r="O100" s="2" t="s">
        <v>138</v>
      </c>
      <c r="P100" s="2" t="s">
        <v>1443</v>
      </c>
      <c r="Q100" s="9"/>
      <c r="R100" s="2" t="s">
        <v>1444</v>
      </c>
      <c r="S100" s="2" t="s">
        <v>9224</v>
      </c>
      <c r="U100" s="2">
        <v>0.0</v>
      </c>
      <c r="FD100" s="9"/>
    </row>
    <row r="101" ht="14.25" hidden="1" customHeight="1">
      <c r="A101" s="2">
        <v>4.0</v>
      </c>
      <c r="B101" s="2" t="s">
        <v>8879</v>
      </c>
      <c r="C101" s="2" t="s">
        <v>8880</v>
      </c>
      <c r="E101" s="2">
        <v>1.0</v>
      </c>
      <c r="J101" s="2">
        <v>1.0</v>
      </c>
      <c r="N101" s="2" t="s">
        <v>9225</v>
      </c>
      <c r="O101" s="2" t="s">
        <v>1447</v>
      </c>
      <c r="P101" s="2" t="s">
        <v>1446</v>
      </c>
      <c r="Q101" s="9"/>
      <c r="R101" s="2" t="s">
        <v>1448</v>
      </c>
      <c r="S101" s="2" t="s">
        <v>9226</v>
      </c>
      <c r="U101" s="2">
        <v>0.0</v>
      </c>
      <c r="FD101" s="9"/>
    </row>
    <row r="102" ht="14.25" hidden="1" customHeight="1">
      <c r="A102" s="2">
        <v>1.0</v>
      </c>
      <c r="B102" s="2" t="s">
        <v>8879</v>
      </c>
      <c r="C102" s="2" t="s">
        <v>8880</v>
      </c>
      <c r="E102" s="2">
        <v>4.0</v>
      </c>
      <c r="H102" s="2">
        <v>1.0</v>
      </c>
      <c r="J102" s="2">
        <v>2.0</v>
      </c>
      <c r="K102" s="2">
        <v>1.0</v>
      </c>
      <c r="N102" s="2" t="s">
        <v>9227</v>
      </c>
      <c r="O102" s="2" t="s">
        <v>138</v>
      </c>
      <c r="P102" s="2" t="s">
        <v>1449</v>
      </c>
      <c r="Q102" s="9"/>
      <c r="R102" s="2" t="s">
        <v>1450</v>
      </c>
      <c r="S102" s="2" t="s">
        <v>9228</v>
      </c>
      <c r="U102" s="2">
        <v>0.0</v>
      </c>
      <c r="FD102" s="9"/>
    </row>
    <row r="103" ht="14.25" hidden="1" customHeight="1">
      <c r="A103" s="2">
        <v>11.0</v>
      </c>
      <c r="B103" s="2" t="s">
        <v>8879</v>
      </c>
      <c r="C103" s="2" t="s">
        <v>8880</v>
      </c>
      <c r="E103" s="2">
        <v>19.0</v>
      </c>
      <c r="J103" s="2">
        <v>19.0</v>
      </c>
      <c r="N103" s="2" t="s">
        <v>9229</v>
      </c>
      <c r="O103" s="2" t="s">
        <v>138</v>
      </c>
      <c r="P103" s="2" t="s">
        <v>1451</v>
      </c>
      <c r="Q103" s="9"/>
      <c r="R103" s="2" t="s">
        <v>1452</v>
      </c>
      <c r="S103" s="2" t="s">
        <v>9230</v>
      </c>
      <c r="U103" s="2">
        <v>1.0</v>
      </c>
      <c r="FD103" s="9"/>
      <c r="GW103" s="2" t="s">
        <v>9231</v>
      </c>
      <c r="RB103" s="2" t="s">
        <v>9232</v>
      </c>
      <c r="SD103" s="2" t="s">
        <v>5691</v>
      </c>
      <c r="SE103" s="2" t="s">
        <v>5691</v>
      </c>
      <c r="XK103" s="2" t="s">
        <v>9233</v>
      </c>
      <c r="XR103" s="2">
        <v>443.0</v>
      </c>
      <c r="XS103" s="2" t="s">
        <v>9234</v>
      </c>
      <c r="XT103" s="2">
        <v>590.0</v>
      </c>
      <c r="YN103" s="2" t="s">
        <v>5718</v>
      </c>
      <c r="ZG103" s="2" t="s">
        <v>5707</v>
      </c>
      <c r="ZL103" s="2" t="s">
        <v>6521</v>
      </c>
      <c r="ZN103" s="2" t="s">
        <v>9229</v>
      </c>
      <c r="AIO103" s="2" t="s">
        <v>9234</v>
      </c>
      <c r="AKK103" s="2" t="s">
        <v>5691</v>
      </c>
      <c r="AKL103" s="2" t="s">
        <v>5691</v>
      </c>
      <c r="AOJ103" s="2" t="s">
        <v>9235</v>
      </c>
      <c r="AOQ103" s="2">
        <v>590.0</v>
      </c>
      <c r="AOR103" s="2" t="s">
        <v>9236</v>
      </c>
      <c r="AOS103" s="2">
        <v>443.0</v>
      </c>
      <c r="APM103" s="2" t="s">
        <v>5718</v>
      </c>
      <c r="AQF103" s="2" t="s">
        <v>5707</v>
      </c>
      <c r="AQK103" s="2" t="s">
        <v>6521</v>
      </c>
      <c r="AQM103" s="2" t="s">
        <v>9229</v>
      </c>
      <c r="AYS103" s="2" t="s">
        <v>9236</v>
      </c>
    </row>
    <row r="104" ht="14.25" customHeight="1">
      <c r="A104" s="2">
        <v>13.0</v>
      </c>
      <c r="B104" s="2" t="s">
        <v>8879</v>
      </c>
      <c r="C104" s="2" t="s">
        <v>8880</v>
      </c>
      <c r="E104" s="2">
        <v>34.0</v>
      </c>
      <c r="F104" s="2" t="s">
        <v>9237</v>
      </c>
      <c r="I104" s="2">
        <v>13.0</v>
      </c>
      <c r="J104" s="2">
        <v>16.0</v>
      </c>
      <c r="L104" s="2">
        <v>1.0</v>
      </c>
      <c r="M104" s="2">
        <v>4.0</v>
      </c>
      <c r="N104" s="2" t="s">
        <v>5712</v>
      </c>
      <c r="O104" s="2" t="s">
        <v>97</v>
      </c>
      <c r="P104" s="2" t="s">
        <v>9238</v>
      </c>
      <c r="Q104" s="9"/>
      <c r="R104" s="2" t="s">
        <v>9239</v>
      </c>
      <c r="S104" s="2" t="s">
        <v>9240</v>
      </c>
      <c r="U104" s="2">
        <v>1.0</v>
      </c>
      <c r="FD104" s="9"/>
      <c r="GW104" s="2" t="s">
        <v>9241</v>
      </c>
      <c r="RB104" s="2" t="s">
        <v>9242</v>
      </c>
      <c r="SD104" s="2" t="s">
        <v>5691</v>
      </c>
      <c r="SE104" s="2" t="s">
        <v>5691</v>
      </c>
      <c r="XK104" s="2" t="s">
        <v>9243</v>
      </c>
      <c r="XR104" s="2">
        <v>590.0</v>
      </c>
      <c r="XS104" s="2" t="s">
        <v>9244</v>
      </c>
      <c r="XT104" s="2">
        <v>446.0</v>
      </c>
      <c r="YN104" s="2" t="s">
        <v>5718</v>
      </c>
      <c r="ZG104" s="2" t="s">
        <v>5707</v>
      </c>
      <c r="ZL104" s="2" t="s">
        <v>5720</v>
      </c>
      <c r="ZN104" s="2" t="s">
        <v>5712</v>
      </c>
      <c r="AIO104" s="2" t="s">
        <v>9244</v>
      </c>
      <c r="AKK104" s="2" t="s">
        <v>5691</v>
      </c>
      <c r="AKL104" s="2" t="s">
        <v>5691</v>
      </c>
      <c r="AOJ104" s="2" t="s">
        <v>9245</v>
      </c>
      <c r="AOQ104" s="2">
        <v>584.0</v>
      </c>
      <c r="AOR104" s="2" t="s">
        <v>9246</v>
      </c>
      <c r="AOS104" s="2">
        <v>350.0</v>
      </c>
      <c r="APM104" s="2" t="s">
        <v>5718</v>
      </c>
      <c r="AQF104" s="2" t="s">
        <v>5707</v>
      </c>
      <c r="AQK104" s="2" t="s">
        <v>5720</v>
      </c>
      <c r="AQM104" s="2" t="s">
        <v>5712</v>
      </c>
      <c r="AYS104" s="2" t="s">
        <v>9246</v>
      </c>
      <c r="BAA104" s="2" t="s">
        <v>5691</v>
      </c>
      <c r="BAB104" s="2" t="s">
        <v>5691</v>
      </c>
      <c r="BCD104" s="2" t="s">
        <v>9247</v>
      </c>
      <c r="BCK104" s="2">
        <v>590.0</v>
      </c>
      <c r="BCL104" s="2" t="s">
        <v>9248</v>
      </c>
      <c r="BCM104" s="2">
        <v>332.0</v>
      </c>
      <c r="BDG104" s="2" t="s">
        <v>5718</v>
      </c>
      <c r="BDZ104" s="2" t="s">
        <v>5707</v>
      </c>
      <c r="BEE104" s="2" t="s">
        <v>5720</v>
      </c>
      <c r="BEG104" s="2" t="s">
        <v>5712</v>
      </c>
      <c r="BGS104" s="2" t="s">
        <v>9248</v>
      </c>
    </row>
    <row r="105" ht="14.25" hidden="1" customHeight="1">
      <c r="A105" s="2">
        <v>1.0</v>
      </c>
      <c r="B105" s="2" t="s">
        <v>8879</v>
      </c>
      <c r="C105" s="2" t="s">
        <v>8880</v>
      </c>
      <c r="E105" s="2">
        <v>1.0</v>
      </c>
      <c r="I105" s="2">
        <v>1.0</v>
      </c>
      <c r="N105" s="2" t="s">
        <v>9249</v>
      </c>
      <c r="O105" s="2" t="s">
        <v>1456</v>
      </c>
      <c r="P105" s="2" t="s">
        <v>1455</v>
      </c>
      <c r="Q105" s="9"/>
      <c r="R105" s="2" t="s">
        <v>1457</v>
      </c>
      <c r="S105" s="2" t="s">
        <v>9250</v>
      </c>
      <c r="U105" s="2">
        <v>0.0</v>
      </c>
      <c r="FD105" s="9"/>
    </row>
    <row r="106" ht="14.25" customHeight="1">
      <c r="A106" s="2">
        <v>0.0</v>
      </c>
      <c r="B106" s="2" t="s">
        <v>8879</v>
      </c>
      <c r="C106" s="2" t="s">
        <v>8880</v>
      </c>
      <c r="E106" s="2">
        <v>6.0</v>
      </c>
      <c r="J106" s="2">
        <v>6.0</v>
      </c>
      <c r="N106" s="2" t="s">
        <v>5712</v>
      </c>
      <c r="O106" s="2" t="s">
        <v>97</v>
      </c>
      <c r="P106" s="2" t="s">
        <v>9251</v>
      </c>
      <c r="Q106" s="9"/>
      <c r="R106" s="2" t="s">
        <v>6391</v>
      </c>
      <c r="S106" s="2" t="s">
        <v>9252</v>
      </c>
      <c r="U106" s="2">
        <v>0.0</v>
      </c>
      <c r="FD106" s="9"/>
    </row>
    <row r="107" ht="14.25" hidden="1" customHeight="1">
      <c r="A107" s="2">
        <v>2.0</v>
      </c>
      <c r="B107" s="2" t="s">
        <v>8879</v>
      </c>
      <c r="C107" s="2" t="s">
        <v>8880</v>
      </c>
      <c r="E107" s="2">
        <v>1.0</v>
      </c>
      <c r="F107" s="2" t="s">
        <v>9253</v>
      </c>
      <c r="J107" s="2">
        <v>1.0</v>
      </c>
      <c r="N107" s="2" t="s">
        <v>9254</v>
      </c>
      <c r="O107" s="2" t="s">
        <v>1459</v>
      </c>
      <c r="P107" s="2" t="s">
        <v>1458</v>
      </c>
      <c r="Q107" s="9"/>
      <c r="R107" s="2" t="s">
        <v>1460</v>
      </c>
      <c r="S107" s="2" t="s">
        <v>9255</v>
      </c>
      <c r="U107" s="2">
        <v>0.0</v>
      </c>
      <c r="FD107" s="9"/>
    </row>
    <row r="108" ht="14.25" customHeight="1">
      <c r="A108" s="2">
        <v>0.0</v>
      </c>
      <c r="B108" s="2" t="s">
        <v>8879</v>
      </c>
      <c r="C108" s="2" t="s">
        <v>8880</v>
      </c>
      <c r="E108" s="2">
        <v>6.0</v>
      </c>
      <c r="J108" s="2">
        <v>6.0</v>
      </c>
      <c r="N108" s="2" t="s">
        <v>5712</v>
      </c>
      <c r="O108" s="2" t="s">
        <v>97</v>
      </c>
      <c r="P108" s="2" t="s">
        <v>9256</v>
      </c>
      <c r="Q108" s="9"/>
      <c r="R108" s="2" t="s">
        <v>6394</v>
      </c>
      <c r="S108" s="2" t="s">
        <v>9257</v>
      </c>
      <c r="U108" s="2">
        <v>1.0</v>
      </c>
      <c r="FD108" s="9"/>
    </row>
    <row r="109" ht="14.25" customHeight="1">
      <c r="A109" s="2">
        <v>0.0</v>
      </c>
      <c r="B109" s="2" t="s">
        <v>8879</v>
      </c>
      <c r="C109" s="2" t="s">
        <v>8880</v>
      </c>
      <c r="E109" s="2">
        <v>0.0</v>
      </c>
      <c r="F109" s="2" t="s">
        <v>9258</v>
      </c>
      <c r="N109" s="2" t="s">
        <v>5712</v>
      </c>
      <c r="O109" s="2" t="s">
        <v>97</v>
      </c>
      <c r="P109" s="2" t="s">
        <v>1461</v>
      </c>
      <c r="Q109" s="9"/>
      <c r="R109" s="2" t="s">
        <v>708</v>
      </c>
      <c r="S109" s="2" t="s">
        <v>9259</v>
      </c>
      <c r="T109" s="2" t="s">
        <v>1462</v>
      </c>
      <c r="U109" s="2">
        <v>0.0</v>
      </c>
      <c r="V109" s="2" t="s">
        <v>6180</v>
      </c>
      <c r="W109" s="2" t="s">
        <v>6180</v>
      </c>
      <c r="FC109" s="2" t="s">
        <v>8960</v>
      </c>
      <c r="FD109" s="9"/>
      <c r="GM109" s="2">
        <v>261.0</v>
      </c>
      <c r="GN109" s="2" t="s">
        <v>9260</v>
      </c>
      <c r="GO109" s="2">
        <v>500.0</v>
      </c>
      <c r="QH109" s="2" t="s">
        <v>9260</v>
      </c>
    </row>
    <row r="110" ht="14.25" hidden="1" customHeight="1">
      <c r="A110" s="2">
        <v>1.0</v>
      </c>
      <c r="B110" s="2" t="s">
        <v>8879</v>
      </c>
      <c r="C110" s="2" t="s">
        <v>8880</v>
      </c>
      <c r="E110" s="2">
        <v>3.0</v>
      </c>
      <c r="J110" s="2">
        <v>3.0</v>
      </c>
      <c r="N110" s="2" t="s">
        <v>9261</v>
      </c>
      <c r="O110" s="2" t="s">
        <v>1464</v>
      </c>
      <c r="P110" s="2" t="s">
        <v>1463</v>
      </c>
      <c r="Q110" s="9"/>
      <c r="R110" s="2" t="s">
        <v>1465</v>
      </c>
      <c r="S110" s="2" t="s">
        <v>9262</v>
      </c>
      <c r="U110" s="2">
        <v>0.0</v>
      </c>
      <c r="FD110" s="9"/>
      <c r="GW110" s="2" t="s">
        <v>9263</v>
      </c>
      <c r="RB110" s="2" t="s">
        <v>9264</v>
      </c>
      <c r="SD110" s="2" t="s">
        <v>5691</v>
      </c>
      <c r="SE110" s="2" t="s">
        <v>5691</v>
      </c>
      <c r="XK110" s="2" t="s">
        <v>9265</v>
      </c>
      <c r="XR110" s="2">
        <v>590.0</v>
      </c>
      <c r="XS110" s="2" t="s">
        <v>9266</v>
      </c>
      <c r="XT110" s="2">
        <v>443.0</v>
      </c>
      <c r="YN110" s="2" t="s">
        <v>5718</v>
      </c>
      <c r="ZG110" s="2" t="s">
        <v>5707</v>
      </c>
      <c r="ZL110" s="2" t="s">
        <v>5720</v>
      </c>
      <c r="ZN110" s="2" t="s">
        <v>9261</v>
      </c>
      <c r="AIO110" s="2" t="s">
        <v>9266</v>
      </c>
      <c r="AKK110" s="2" t="s">
        <v>5691</v>
      </c>
      <c r="AKL110" s="2" t="s">
        <v>5691</v>
      </c>
      <c r="AOJ110" s="2" t="s">
        <v>9267</v>
      </c>
      <c r="AOQ110" s="2">
        <v>432.0</v>
      </c>
      <c r="AOR110" s="2" t="s">
        <v>9268</v>
      </c>
      <c r="AOS110" s="2">
        <v>590.0</v>
      </c>
      <c r="APM110" s="2" t="s">
        <v>5718</v>
      </c>
      <c r="AQF110" s="2" t="s">
        <v>5707</v>
      </c>
      <c r="AQK110" s="2" t="s">
        <v>5720</v>
      </c>
      <c r="AQM110" s="2" t="s">
        <v>9261</v>
      </c>
      <c r="AYS110" s="2" t="s">
        <v>9268</v>
      </c>
    </row>
    <row r="111" ht="14.25" hidden="1" customHeight="1">
      <c r="A111" s="2">
        <v>7.0</v>
      </c>
      <c r="B111" s="2" t="s">
        <v>8879</v>
      </c>
      <c r="C111" s="2" t="s">
        <v>8880</v>
      </c>
      <c r="E111" s="2">
        <v>1.0</v>
      </c>
      <c r="J111" s="2">
        <v>1.0</v>
      </c>
      <c r="N111" s="2" t="s">
        <v>9269</v>
      </c>
      <c r="O111" s="2" t="s">
        <v>138</v>
      </c>
      <c r="P111" s="2" t="s">
        <v>1466</v>
      </c>
      <c r="Q111" s="9"/>
      <c r="R111" s="2" t="s">
        <v>1467</v>
      </c>
      <c r="S111" s="2" t="s">
        <v>9270</v>
      </c>
      <c r="U111" s="2">
        <v>0.0</v>
      </c>
      <c r="FD111" s="9"/>
    </row>
    <row r="112" ht="14.25" customHeight="1">
      <c r="A112" s="2">
        <v>0.0</v>
      </c>
      <c r="B112" s="2" t="s">
        <v>8879</v>
      </c>
      <c r="C112" s="2" t="s">
        <v>8880</v>
      </c>
      <c r="E112" s="2">
        <v>0.0</v>
      </c>
      <c r="N112" s="2" t="s">
        <v>5712</v>
      </c>
      <c r="O112" s="2" t="s">
        <v>97</v>
      </c>
      <c r="P112" s="2" t="s">
        <v>1470</v>
      </c>
      <c r="Q112" s="9"/>
      <c r="R112" s="2" t="s">
        <v>708</v>
      </c>
      <c r="S112" s="2" t="s">
        <v>9271</v>
      </c>
      <c r="U112" s="2">
        <v>0.0</v>
      </c>
      <c r="FD112" s="9"/>
    </row>
    <row r="113" ht="14.25" customHeight="1">
      <c r="A113" s="2">
        <v>0.0</v>
      </c>
      <c r="B113" s="2" t="s">
        <v>8879</v>
      </c>
      <c r="C113" s="2" t="s">
        <v>8880</v>
      </c>
      <c r="E113" s="2">
        <v>1.0</v>
      </c>
      <c r="F113" s="2" t="s">
        <v>9272</v>
      </c>
      <c r="J113" s="2">
        <v>1.0</v>
      </c>
      <c r="N113" s="2" t="s">
        <v>5712</v>
      </c>
      <c r="O113" s="2" t="s">
        <v>97</v>
      </c>
      <c r="P113" s="2" t="s">
        <v>1471</v>
      </c>
      <c r="Q113" s="9"/>
      <c r="R113" s="2" t="s">
        <v>708</v>
      </c>
      <c r="S113" s="2" t="s">
        <v>9273</v>
      </c>
      <c r="U113" s="2">
        <v>0.0</v>
      </c>
      <c r="FD113" s="9"/>
    </row>
    <row r="114" ht="14.25" hidden="1" customHeight="1">
      <c r="A114" s="2">
        <v>9.0</v>
      </c>
      <c r="B114" s="2" t="s">
        <v>8879</v>
      </c>
      <c r="C114" s="2" t="s">
        <v>8880</v>
      </c>
      <c r="E114" s="2">
        <v>4.0</v>
      </c>
      <c r="J114" s="2">
        <v>4.0</v>
      </c>
      <c r="N114" s="2" t="s">
        <v>9274</v>
      </c>
      <c r="O114" s="2" t="s">
        <v>1473</v>
      </c>
      <c r="P114" s="2" t="s">
        <v>1472</v>
      </c>
      <c r="Q114" s="9"/>
      <c r="R114" s="2" t="s">
        <v>1474</v>
      </c>
      <c r="S114" s="2" t="s">
        <v>9275</v>
      </c>
      <c r="U114" s="2">
        <v>0.0</v>
      </c>
      <c r="FD114" s="9"/>
    </row>
    <row r="115" ht="14.25" customHeight="1">
      <c r="A115" s="2">
        <v>0.0</v>
      </c>
      <c r="B115" s="2" t="s">
        <v>8879</v>
      </c>
      <c r="C115" s="2" t="s">
        <v>8880</v>
      </c>
      <c r="E115" s="2">
        <v>1.0</v>
      </c>
      <c r="I115" s="2">
        <v>1.0</v>
      </c>
      <c r="N115" s="2" t="s">
        <v>5712</v>
      </c>
      <c r="O115" s="2" t="s">
        <v>97</v>
      </c>
      <c r="P115" s="2" t="s">
        <v>1476</v>
      </c>
      <c r="Q115" s="9"/>
      <c r="R115" s="2" t="s">
        <v>1477</v>
      </c>
      <c r="S115" s="2" t="s">
        <v>9276</v>
      </c>
      <c r="U115" s="2">
        <v>1.0</v>
      </c>
      <c r="FD115" s="9"/>
    </row>
    <row r="116" ht="14.25" hidden="1" customHeight="1">
      <c r="A116" s="2">
        <v>24.0</v>
      </c>
      <c r="B116" s="2" t="s">
        <v>8879</v>
      </c>
      <c r="C116" s="2" t="s">
        <v>8880</v>
      </c>
      <c r="E116" s="2">
        <v>13.0</v>
      </c>
      <c r="J116" s="2">
        <v>12.0</v>
      </c>
      <c r="L116" s="2">
        <v>1.0</v>
      </c>
      <c r="N116" s="2" t="s">
        <v>9277</v>
      </c>
      <c r="O116" s="2" t="s">
        <v>1479</v>
      </c>
      <c r="P116" s="2" t="s">
        <v>1478</v>
      </c>
      <c r="Q116" s="9"/>
      <c r="R116" s="2" t="s">
        <v>1480</v>
      </c>
      <c r="S116" s="2" t="s">
        <v>9278</v>
      </c>
      <c r="U116" s="2">
        <v>0.0</v>
      </c>
      <c r="FD116" s="9"/>
      <c r="GW116" s="2" t="s">
        <v>9279</v>
      </c>
      <c r="RB116" s="2" t="s">
        <v>9280</v>
      </c>
      <c r="SD116" s="2" t="s">
        <v>5691</v>
      </c>
      <c r="SE116" s="2" t="s">
        <v>5691</v>
      </c>
      <c r="XK116" s="2" t="s">
        <v>9281</v>
      </c>
      <c r="XR116" s="2">
        <v>590.0</v>
      </c>
      <c r="XS116" s="2" t="s">
        <v>9282</v>
      </c>
      <c r="XT116" s="2">
        <v>443.0</v>
      </c>
      <c r="YN116" s="2" t="s">
        <v>5718</v>
      </c>
      <c r="ZG116" s="2" t="s">
        <v>5707</v>
      </c>
      <c r="ZL116" s="2" t="s">
        <v>5720</v>
      </c>
      <c r="ZN116" s="2" t="s">
        <v>9277</v>
      </c>
      <c r="AIO116" s="2" t="s">
        <v>9282</v>
      </c>
      <c r="AKK116" s="2" t="s">
        <v>5691</v>
      </c>
      <c r="AKL116" s="2" t="s">
        <v>5691</v>
      </c>
      <c r="AOJ116" s="2" t="s">
        <v>9283</v>
      </c>
      <c r="AOQ116" s="2">
        <v>590.0</v>
      </c>
      <c r="AOR116" s="2" t="s">
        <v>9284</v>
      </c>
      <c r="AOS116" s="2">
        <v>272.0</v>
      </c>
      <c r="APM116" s="2" t="s">
        <v>5718</v>
      </c>
      <c r="AQF116" s="2" t="s">
        <v>5707</v>
      </c>
      <c r="AQK116" s="2" t="s">
        <v>5720</v>
      </c>
      <c r="AQM116" s="2" t="s">
        <v>9277</v>
      </c>
      <c r="AYS116" s="2" t="s">
        <v>9284</v>
      </c>
    </row>
    <row r="117" ht="14.25" customHeight="1">
      <c r="A117" s="2">
        <v>0.0</v>
      </c>
      <c r="B117" s="2" t="s">
        <v>8879</v>
      </c>
      <c r="C117" s="2" t="s">
        <v>8880</v>
      </c>
      <c r="E117" s="2">
        <v>1.0</v>
      </c>
      <c r="L117" s="2">
        <v>1.0</v>
      </c>
      <c r="N117" s="2" t="s">
        <v>5712</v>
      </c>
      <c r="O117" s="2" t="s">
        <v>97</v>
      </c>
      <c r="P117" s="2" t="s">
        <v>1482</v>
      </c>
      <c r="Q117" s="9"/>
      <c r="R117" s="2" t="s">
        <v>708</v>
      </c>
      <c r="S117" s="2" t="s">
        <v>9285</v>
      </c>
      <c r="U117" s="2">
        <v>0.0</v>
      </c>
      <c r="FD117" s="9"/>
    </row>
    <row r="118" ht="14.25" hidden="1" customHeight="1">
      <c r="A118" s="2">
        <v>1.0</v>
      </c>
      <c r="B118" s="2" t="s">
        <v>8879</v>
      </c>
      <c r="C118" s="2" t="s">
        <v>8880</v>
      </c>
      <c r="E118" s="2">
        <v>1.0</v>
      </c>
      <c r="J118" s="2">
        <v>1.0</v>
      </c>
      <c r="N118" s="2" t="s">
        <v>9286</v>
      </c>
      <c r="O118" s="2" t="s">
        <v>138</v>
      </c>
      <c r="P118" s="2" t="s">
        <v>1483</v>
      </c>
      <c r="Q118" s="9"/>
      <c r="R118" s="2" t="s">
        <v>1484</v>
      </c>
      <c r="S118" s="2" t="s">
        <v>9287</v>
      </c>
      <c r="U118" s="2">
        <v>0.0</v>
      </c>
      <c r="FD118" s="9"/>
    </row>
    <row r="119" ht="14.25" hidden="1" customHeight="1">
      <c r="A119" s="2">
        <v>56.0</v>
      </c>
      <c r="B119" s="2" t="s">
        <v>8879</v>
      </c>
      <c r="C119" s="2" t="s">
        <v>8880</v>
      </c>
      <c r="E119" s="2">
        <v>38.0</v>
      </c>
      <c r="G119" s="2">
        <v>3.0</v>
      </c>
      <c r="I119" s="2">
        <v>9.0</v>
      </c>
      <c r="J119" s="2">
        <v>14.0</v>
      </c>
      <c r="M119" s="2">
        <v>12.0</v>
      </c>
      <c r="N119" s="2" t="s">
        <v>9288</v>
      </c>
      <c r="O119" s="2" t="s">
        <v>1487</v>
      </c>
      <c r="P119" s="2" t="s">
        <v>1486</v>
      </c>
      <c r="Q119" s="9"/>
      <c r="R119" s="2" t="s">
        <v>1488</v>
      </c>
      <c r="S119" s="2" t="s">
        <v>9289</v>
      </c>
      <c r="U119" s="2">
        <v>1.0</v>
      </c>
      <c r="V119" s="2" t="s">
        <v>5691</v>
      </c>
      <c r="W119" s="2" t="s">
        <v>5691</v>
      </c>
      <c r="X119" s="2" t="s">
        <v>9290</v>
      </c>
      <c r="FC119" s="2" t="s">
        <v>9291</v>
      </c>
      <c r="FD119" s="9"/>
      <c r="GZ119" s="2" t="s">
        <v>5707</v>
      </c>
      <c r="HK119" s="2">
        <v>701.0</v>
      </c>
      <c r="HL119" s="2" t="s">
        <v>1489</v>
      </c>
      <c r="HM119" s="2">
        <v>526.0</v>
      </c>
      <c r="QH119" s="2" t="s">
        <v>1489</v>
      </c>
      <c r="RB119" s="2" t="s">
        <v>9292</v>
      </c>
    </row>
    <row r="120" ht="14.25" hidden="1" customHeight="1">
      <c r="A120" s="2">
        <v>10.0</v>
      </c>
      <c r="B120" s="2" t="s">
        <v>8879</v>
      </c>
      <c r="C120" s="2" t="s">
        <v>8880</v>
      </c>
      <c r="E120" s="2">
        <v>1.0</v>
      </c>
      <c r="F120" s="2" t="s">
        <v>9293</v>
      </c>
      <c r="I120" s="2">
        <v>1.0</v>
      </c>
      <c r="N120" s="2" t="s">
        <v>9294</v>
      </c>
      <c r="O120" s="2" t="s">
        <v>138</v>
      </c>
      <c r="P120" s="2" t="s">
        <v>1492</v>
      </c>
      <c r="Q120" s="9"/>
      <c r="R120" s="2" t="s">
        <v>1494</v>
      </c>
      <c r="S120" s="2" t="s">
        <v>9295</v>
      </c>
      <c r="T120" s="2" t="s">
        <v>1493</v>
      </c>
      <c r="U120" s="2">
        <v>0.0</v>
      </c>
      <c r="FD120" s="9"/>
    </row>
    <row r="121" ht="14.25" hidden="1" customHeight="1">
      <c r="A121" s="2">
        <v>8.0</v>
      </c>
      <c r="B121" s="2" t="s">
        <v>8879</v>
      </c>
      <c r="C121" s="2" t="s">
        <v>8880</v>
      </c>
      <c r="E121" s="2">
        <v>19.0</v>
      </c>
      <c r="I121" s="2">
        <v>2.0</v>
      </c>
      <c r="J121" s="2">
        <v>16.0</v>
      </c>
      <c r="M121" s="2">
        <v>1.0</v>
      </c>
      <c r="N121" s="2" t="s">
        <v>6203</v>
      </c>
      <c r="O121" s="2" t="s">
        <v>313</v>
      </c>
      <c r="P121" s="2" t="s">
        <v>1496</v>
      </c>
      <c r="Q121" s="9"/>
      <c r="R121" s="2" t="s">
        <v>472</v>
      </c>
      <c r="S121" s="2" t="s">
        <v>9296</v>
      </c>
      <c r="U121" s="2">
        <v>0.0</v>
      </c>
      <c r="FD121" s="9"/>
      <c r="GW121" s="2" t="s">
        <v>9297</v>
      </c>
      <c r="RB121" s="2" t="s">
        <v>9298</v>
      </c>
      <c r="SD121" s="2" t="s">
        <v>5691</v>
      </c>
      <c r="SE121" s="2" t="s">
        <v>5691</v>
      </c>
      <c r="XK121" s="2" t="s">
        <v>9299</v>
      </c>
      <c r="XR121" s="2">
        <v>193.0</v>
      </c>
      <c r="XS121" s="2" t="s">
        <v>9300</v>
      </c>
      <c r="XT121" s="2">
        <v>590.0</v>
      </c>
      <c r="YN121" s="2" t="s">
        <v>5718</v>
      </c>
      <c r="ZG121" s="2" t="s">
        <v>5707</v>
      </c>
      <c r="ZL121" s="2" t="s">
        <v>5720</v>
      </c>
      <c r="ZN121" s="2" t="s">
        <v>6203</v>
      </c>
      <c r="AIO121" s="2" t="s">
        <v>9300</v>
      </c>
      <c r="AKK121" s="2" t="s">
        <v>5691</v>
      </c>
      <c r="AKL121" s="2" t="s">
        <v>5691</v>
      </c>
      <c r="AOJ121" s="2" t="s">
        <v>9301</v>
      </c>
      <c r="AOQ121" s="2">
        <v>444.0</v>
      </c>
      <c r="AOR121" s="2" t="s">
        <v>9302</v>
      </c>
      <c r="AOS121" s="2">
        <v>590.0</v>
      </c>
      <c r="APM121" s="2" t="s">
        <v>5718</v>
      </c>
      <c r="AQF121" s="2" t="s">
        <v>6437</v>
      </c>
      <c r="AQK121" s="2" t="s">
        <v>5720</v>
      </c>
      <c r="AQM121" s="2" t="s">
        <v>6203</v>
      </c>
      <c r="AYS121" s="2" t="s">
        <v>9302</v>
      </c>
      <c r="BAA121" s="2" t="s">
        <v>5691</v>
      </c>
      <c r="BAB121" s="2" t="s">
        <v>5691</v>
      </c>
      <c r="BCD121" s="2" t="s">
        <v>9303</v>
      </c>
      <c r="BCK121" s="2">
        <v>590.0</v>
      </c>
      <c r="BCL121" s="2" t="s">
        <v>9304</v>
      </c>
      <c r="BCM121" s="2">
        <v>444.0</v>
      </c>
      <c r="BDG121" s="2" t="s">
        <v>5718</v>
      </c>
      <c r="BDZ121" s="2" t="s">
        <v>5707</v>
      </c>
      <c r="BEE121" s="2" t="s">
        <v>5720</v>
      </c>
      <c r="BEG121" s="2" t="s">
        <v>6203</v>
      </c>
      <c r="BGS121" s="2" t="s">
        <v>9304</v>
      </c>
      <c r="BIA121" s="2" t="s">
        <v>5691</v>
      </c>
      <c r="BIB121" s="2" t="s">
        <v>5691</v>
      </c>
      <c r="BKD121" s="2" t="s">
        <v>9305</v>
      </c>
      <c r="BKK121" s="2">
        <v>590.0</v>
      </c>
      <c r="BKL121" s="2" t="s">
        <v>9306</v>
      </c>
      <c r="BKM121" s="2">
        <v>444.0</v>
      </c>
      <c r="BLG121" s="2" t="s">
        <v>5718</v>
      </c>
      <c r="BLZ121" s="2" t="s">
        <v>9307</v>
      </c>
      <c r="BME121" s="2" t="s">
        <v>5720</v>
      </c>
      <c r="BMG121" s="2" t="s">
        <v>6203</v>
      </c>
      <c r="BOS121" s="2" t="s">
        <v>9306</v>
      </c>
      <c r="BQA121" s="2" t="s">
        <v>5691</v>
      </c>
      <c r="BQB121" s="2" t="s">
        <v>5691</v>
      </c>
      <c r="BSD121" s="2" t="s">
        <v>9308</v>
      </c>
      <c r="BSK121" s="2">
        <v>444.0</v>
      </c>
      <c r="BSL121" s="2" t="s">
        <v>9309</v>
      </c>
      <c r="BSM121" s="2">
        <v>590.0</v>
      </c>
      <c r="BTG121" s="2" t="s">
        <v>5718</v>
      </c>
      <c r="BTZ121" s="2" t="s">
        <v>6445</v>
      </c>
      <c r="BUE121" s="2" t="s">
        <v>5720</v>
      </c>
      <c r="BUG121" s="2" t="s">
        <v>6203</v>
      </c>
      <c r="BWS121" s="2" t="s">
        <v>9309</v>
      </c>
    </row>
    <row r="122" ht="14.25" hidden="1" customHeight="1">
      <c r="A122" s="2">
        <v>1.0</v>
      </c>
      <c r="B122" s="2" t="s">
        <v>8879</v>
      </c>
      <c r="C122" s="2" t="s">
        <v>8880</v>
      </c>
      <c r="E122" s="2">
        <v>14.0</v>
      </c>
      <c r="J122" s="2">
        <v>14.0</v>
      </c>
      <c r="N122" s="2" t="s">
        <v>9310</v>
      </c>
      <c r="O122" s="2" t="s">
        <v>138</v>
      </c>
      <c r="P122" s="2" t="s">
        <v>1497</v>
      </c>
      <c r="Q122" s="9"/>
      <c r="R122" s="2" t="s">
        <v>1498</v>
      </c>
      <c r="S122" s="2" t="s">
        <v>9311</v>
      </c>
      <c r="U122" s="2">
        <v>0.0</v>
      </c>
      <c r="V122" s="2" t="s">
        <v>5691</v>
      </c>
      <c r="W122" s="2" t="s">
        <v>5691</v>
      </c>
      <c r="X122" s="2" t="s">
        <v>8907</v>
      </c>
      <c r="FC122" s="2" t="s">
        <v>9312</v>
      </c>
      <c r="FD122" s="9"/>
      <c r="GZ122" s="2" t="s">
        <v>5707</v>
      </c>
      <c r="HK122" s="2">
        <v>516.0</v>
      </c>
      <c r="HL122" s="2" t="s">
        <v>1499</v>
      </c>
      <c r="HM122" s="2">
        <v>720.0</v>
      </c>
      <c r="QH122" s="2" t="s">
        <v>1499</v>
      </c>
      <c r="RB122" s="2" t="s">
        <v>9313</v>
      </c>
    </row>
    <row r="123" ht="14.25" hidden="1" customHeight="1">
      <c r="A123" s="2">
        <v>5.0</v>
      </c>
      <c r="B123" s="2" t="s">
        <v>8879</v>
      </c>
      <c r="C123" s="2" t="s">
        <v>8880</v>
      </c>
      <c r="E123" s="2">
        <v>4.0</v>
      </c>
      <c r="J123" s="2">
        <v>4.0</v>
      </c>
      <c r="N123" s="2" t="s">
        <v>9042</v>
      </c>
      <c r="O123" s="2" t="s">
        <v>1296</v>
      </c>
      <c r="P123" s="2" t="s">
        <v>1501</v>
      </c>
      <c r="Q123" s="9"/>
      <c r="R123" s="2" t="s">
        <v>1502</v>
      </c>
      <c r="S123" s="2" t="s">
        <v>9314</v>
      </c>
      <c r="U123" s="2">
        <v>0.0</v>
      </c>
      <c r="V123" s="2" t="s">
        <v>5691</v>
      </c>
      <c r="W123" s="2" t="s">
        <v>5691</v>
      </c>
      <c r="X123" s="2" t="s">
        <v>9315</v>
      </c>
      <c r="FC123" s="2" t="s">
        <v>9316</v>
      </c>
      <c r="FD123" s="9"/>
      <c r="GZ123" s="2" t="s">
        <v>5707</v>
      </c>
      <c r="HK123" s="2">
        <v>525.0</v>
      </c>
      <c r="HL123" s="2" t="s">
        <v>1503</v>
      </c>
      <c r="HM123" s="2">
        <v>526.0</v>
      </c>
      <c r="QH123" s="2" t="s">
        <v>1503</v>
      </c>
      <c r="RB123" s="2" t="s">
        <v>9317</v>
      </c>
    </row>
    <row r="124" ht="14.25" hidden="1" customHeight="1">
      <c r="A124" s="2">
        <v>4.0</v>
      </c>
      <c r="B124" s="2" t="s">
        <v>8879</v>
      </c>
      <c r="C124" s="2" t="s">
        <v>8880</v>
      </c>
      <c r="E124" s="2">
        <v>1.0</v>
      </c>
      <c r="J124" s="2">
        <v>1.0</v>
      </c>
      <c r="N124" s="2" t="s">
        <v>9318</v>
      </c>
      <c r="O124" s="2" t="s">
        <v>1506</v>
      </c>
      <c r="P124" s="2" t="s">
        <v>1505</v>
      </c>
      <c r="Q124" s="9"/>
      <c r="R124" s="2" t="s">
        <v>1507</v>
      </c>
      <c r="S124" s="2" t="s">
        <v>9319</v>
      </c>
      <c r="U124" s="2">
        <v>0.0</v>
      </c>
      <c r="FD124" s="9"/>
    </row>
    <row r="125" ht="14.25" hidden="1" customHeight="1">
      <c r="A125" s="2">
        <v>3.0</v>
      </c>
      <c r="B125" s="2" t="s">
        <v>8879</v>
      </c>
      <c r="C125" s="2" t="s">
        <v>8880</v>
      </c>
      <c r="E125" s="2">
        <v>7.0</v>
      </c>
      <c r="J125" s="2">
        <v>7.0</v>
      </c>
      <c r="N125" s="2" t="s">
        <v>9320</v>
      </c>
      <c r="O125" s="2" t="s">
        <v>1509</v>
      </c>
      <c r="P125" s="2" t="s">
        <v>1508</v>
      </c>
      <c r="Q125" s="9"/>
      <c r="R125" s="2" t="s">
        <v>1510</v>
      </c>
      <c r="S125" s="2" t="s">
        <v>9321</v>
      </c>
      <c r="U125" s="2">
        <v>0.0</v>
      </c>
      <c r="FD125" s="9"/>
    </row>
    <row r="126" ht="14.25" hidden="1" customHeight="1">
      <c r="A126" s="2">
        <v>7.0</v>
      </c>
      <c r="B126" s="2" t="s">
        <v>8879</v>
      </c>
      <c r="C126" s="2" t="s">
        <v>8880</v>
      </c>
      <c r="E126" s="2">
        <v>7.0</v>
      </c>
      <c r="J126" s="2">
        <v>6.0</v>
      </c>
      <c r="L126" s="2">
        <v>1.0</v>
      </c>
      <c r="N126" s="2" t="s">
        <v>6203</v>
      </c>
      <c r="O126" s="2" t="s">
        <v>313</v>
      </c>
      <c r="P126" s="2" t="s">
        <v>1512</v>
      </c>
      <c r="Q126" s="9"/>
      <c r="R126" s="2" t="s">
        <v>708</v>
      </c>
      <c r="S126" s="2" t="s">
        <v>9322</v>
      </c>
      <c r="U126" s="2">
        <v>1.0</v>
      </c>
      <c r="V126" s="2" t="s">
        <v>5691</v>
      </c>
      <c r="W126" s="2" t="s">
        <v>5691</v>
      </c>
      <c r="X126" s="2" t="s">
        <v>9323</v>
      </c>
      <c r="FC126" s="2" t="s">
        <v>9324</v>
      </c>
      <c r="FD126" s="9"/>
      <c r="GZ126" s="2" t="s">
        <v>5707</v>
      </c>
      <c r="HK126" s="2">
        <v>518.0</v>
      </c>
      <c r="HL126" s="2" t="s">
        <v>1514</v>
      </c>
      <c r="HM126" s="2">
        <v>1080.0</v>
      </c>
      <c r="QH126" s="2" t="s">
        <v>1514</v>
      </c>
      <c r="RB126" s="2" t="s">
        <v>9325</v>
      </c>
    </row>
    <row r="127" ht="14.25" hidden="1" customHeight="1">
      <c r="A127" s="2">
        <v>19.0</v>
      </c>
      <c r="B127" s="2" t="s">
        <v>8879</v>
      </c>
      <c r="C127" s="2" t="s">
        <v>8880</v>
      </c>
      <c r="E127" s="2">
        <v>1.0</v>
      </c>
      <c r="J127" s="2">
        <v>1.0</v>
      </c>
      <c r="N127" s="2" t="s">
        <v>6497</v>
      </c>
      <c r="O127" s="2" t="s">
        <v>488</v>
      </c>
      <c r="P127" s="2" t="s">
        <v>1517</v>
      </c>
      <c r="Q127" s="9"/>
      <c r="R127" s="2" t="s">
        <v>1518</v>
      </c>
      <c r="S127" s="2" t="s">
        <v>9322</v>
      </c>
      <c r="U127" s="2">
        <v>0.0</v>
      </c>
      <c r="FD127" s="9"/>
    </row>
    <row r="128" ht="14.25" hidden="1" customHeight="1">
      <c r="A128" s="2">
        <v>102.0</v>
      </c>
      <c r="B128" s="2" t="s">
        <v>8879</v>
      </c>
      <c r="C128" s="2" t="s">
        <v>8880</v>
      </c>
      <c r="E128" s="2">
        <v>197.0</v>
      </c>
      <c r="H128" s="2">
        <v>2.0</v>
      </c>
      <c r="I128" s="2">
        <v>126.0</v>
      </c>
      <c r="J128" s="2">
        <v>65.0</v>
      </c>
      <c r="L128" s="2">
        <v>1.0</v>
      </c>
      <c r="M128" s="2">
        <v>3.0</v>
      </c>
      <c r="N128" s="2" t="s">
        <v>9326</v>
      </c>
      <c r="O128" s="2" t="s">
        <v>1521</v>
      </c>
      <c r="P128" s="2" t="s">
        <v>1520</v>
      </c>
      <c r="Q128" s="9"/>
      <c r="R128" s="2" t="s">
        <v>1522</v>
      </c>
      <c r="S128" s="2" t="s">
        <v>9327</v>
      </c>
      <c r="U128" s="2">
        <v>0.0</v>
      </c>
      <c r="V128" s="2" t="s">
        <v>5691</v>
      </c>
      <c r="W128" s="2" t="s">
        <v>5691</v>
      </c>
      <c r="X128" s="2" t="s">
        <v>9328</v>
      </c>
      <c r="FC128" s="2" t="s">
        <v>9329</v>
      </c>
      <c r="FD128" s="9"/>
      <c r="GZ128" s="2" t="s">
        <v>5707</v>
      </c>
      <c r="HK128" s="2">
        <v>935.0</v>
      </c>
      <c r="HL128" s="2" t="s">
        <v>1523</v>
      </c>
      <c r="HM128" s="2">
        <v>526.0</v>
      </c>
      <c r="QH128" s="2" t="s">
        <v>1523</v>
      </c>
      <c r="RB128" s="2" t="s">
        <v>9330</v>
      </c>
    </row>
    <row r="129" ht="14.25" hidden="1" customHeight="1">
      <c r="A129" s="2">
        <v>24.0</v>
      </c>
      <c r="B129" s="2" t="s">
        <v>8879</v>
      </c>
      <c r="C129" s="2" t="s">
        <v>8880</v>
      </c>
      <c r="E129" s="2">
        <v>1.0</v>
      </c>
      <c r="J129" s="2">
        <v>1.0</v>
      </c>
      <c r="N129" s="2" t="s">
        <v>9331</v>
      </c>
      <c r="O129" s="2" t="s">
        <v>1526</v>
      </c>
      <c r="P129" s="2" t="s">
        <v>1525</v>
      </c>
      <c r="Q129" s="9"/>
      <c r="R129" s="2" t="s">
        <v>1527</v>
      </c>
      <c r="S129" s="2" t="s">
        <v>9332</v>
      </c>
      <c r="U129" s="2">
        <v>0.0</v>
      </c>
      <c r="FD129" s="9"/>
    </row>
    <row r="130" ht="14.25" hidden="1" customHeight="1">
      <c r="A130" s="2">
        <v>33.0</v>
      </c>
      <c r="B130" s="2" t="s">
        <v>8879</v>
      </c>
      <c r="C130" s="2" t="s">
        <v>8880</v>
      </c>
      <c r="E130" s="2">
        <v>118.0</v>
      </c>
      <c r="G130" s="2">
        <v>1.0</v>
      </c>
      <c r="H130" s="2">
        <v>2.0</v>
      </c>
      <c r="I130" s="2">
        <v>4.0</v>
      </c>
      <c r="J130" s="2">
        <v>111.0</v>
      </c>
      <c r="N130" s="2" t="s">
        <v>9333</v>
      </c>
      <c r="O130" s="2" t="s">
        <v>1529</v>
      </c>
      <c r="P130" s="2" t="s">
        <v>1528</v>
      </c>
      <c r="Q130" s="9"/>
      <c r="R130" s="2" t="s">
        <v>1530</v>
      </c>
      <c r="S130" s="2" t="s">
        <v>9334</v>
      </c>
      <c r="U130" s="2">
        <v>0.0</v>
      </c>
      <c r="V130" s="2" t="s">
        <v>5691</v>
      </c>
      <c r="W130" s="2" t="s">
        <v>5691</v>
      </c>
      <c r="X130" s="2" t="s">
        <v>9335</v>
      </c>
      <c r="FC130" s="2" t="s">
        <v>9336</v>
      </c>
      <c r="FD130" s="9"/>
      <c r="GZ130" s="2" t="s">
        <v>5707</v>
      </c>
      <c r="HK130" s="2">
        <v>936.0</v>
      </c>
      <c r="HL130" s="2" t="s">
        <v>1531</v>
      </c>
      <c r="HM130" s="2">
        <v>526.0</v>
      </c>
      <c r="QH130" s="2" t="s">
        <v>1531</v>
      </c>
      <c r="RB130" s="2" t="s">
        <v>9337</v>
      </c>
    </row>
    <row r="131" ht="14.25" hidden="1" customHeight="1">
      <c r="A131" s="2">
        <v>20.0</v>
      </c>
      <c r="B131" s="2" t="s">
        <v>8879</v>
      </c>
      <c r="C131" s="2" t="s">
        <v>8880</v>
      </c>
      <c r="E131" s="2">
        <v>27.0</v>
      </c>
      <c r="I131" s="2">
        <v>4.0</v>
      </c>
      <c r="J131" s="2">
        <v>21.0</v>
      </c>
      <c r="M131" s="2">
        <v>2.0</v>
      </c>
      <c r="N131" s="2" t="s">
        <v>9215</v>
      </c>
      <c r="O131" s="2" t="s">
        <v>1439</v>
      </c>
      <c r="P131" s="2" t="s">
        <v>1532</v>
      </c>
      <c r="Q131" s="9"/>
      <c r="R131" s="2" t="s">
        <v>1533</v>
      </c>
      <c r="S131" s="2" t="s">
        <v>9338</v>
      </c>
      <c r="U131" s="2">
        <v>3.0</v>
      </c>
      <c r="V131" s="2" t="s">
        <v>5691</v>
      </c>
      <c r="W131" s="2" t="s">
        <v>5691</v>
      </c>
      <c r="X131" s="2" t="s">
        <v>9339</v>
      </c>
      <c r="FC131" s="2" t="s">
        <v>9340</v>
      </c>
      <c r="FD131" s="9"/>
      <c r="GZ131" s="2" t="s">
        <v>5707</v>
      </c>
      <c r="HK131" s="2">
        <v>510.0</v>
      </c>
      <c r="HL131" s="2" t="s">
        <v>1534</v>
      </c>
      <c r="HM131" s="2">
        <v>552.0</v>
      </c>
      <c r="QH131" s="2" t="s">
        <v>1534</v>
      </c>
      <c r="RB131" s="2" t="s">
        <v>9341</v>
      </c>
    </row>
    <row r="132" ht="14.25" customHeight="1">
      <c r="A132" s="2">
        <v>9.0</v>
      </c>
      <c r="B132" s="2" t="s">
        <v>8879</v>
      </c>
      <c r="C132" s="2" t="s">
        <v>8880</v>
      </c>
      <c r="E132" s="2">
        <v>2.0</v>
      </c>
      <c r="I132" s="2">
        <v>2.0</v>
      </c>
      <c r="N132" s="2" t="s">
        <v>5712</v>
      </c>
      <c r="O132" s="2" t="s">
        <v>97</v>
      </c>
      <c r="P132" s="2" t="s">
        <v>1536</v>
      </c>
      <c r="Q132" s="9"/>
      <c r="R132" s="2" t="s">
        <v>708</v>
      </c>
      <c r="S132" s="2" t="s">
        <v>9342</v>
      </c>
      <c r="U132" s="2">
        <v>0.0</v>
      </c>
      <c r="FD132" s="9"/>
    </row>
    <row r="133" ht="14.25" hidden="1" customHeight="1">
      <c r="A133" s="2">
        <v>1.0</v>
      </c>
      <c r="B133" s="2" t="s">
        <v>8879</v>
      </c>
      <c r="C133" s="2" t="s">
        <v>8880</v>
      </c>
      <c r="E133" s="2">
        <v>0.0</v>
      </c>
      <c r="N133" s="2" t="s">
        <v>9343</v>
      </c>
      <c r="O133" s="2" t="s">
        <v>138</v>
      </c>
      <c r="P133" s="2" t="s">
        <v>1537</v>
      </c>
      <c r="Q133" s="9"/>
      <c r="R133" s="2" t="s">
        <v>1538</v>
      </c>
      <c r="S133" s="2" t="s">
        <v>9344</v>
      </c>
      <c r="U133" s="2">
        <v>0.0</v>
      </c>
      <c r="FD133" s="9"/>
    </row>
    <row r="134" ht="14.25" hidden="1" customHeight="1">
      <c r="A134" s="2">
        <v>22.0</v>
      </c>
      <c r="B134" s="2" t="s">
        <v>8879</v>
      </c>
      <c r="C134" s="2" t="s">
        <v>8880</v>
      </c>
      <c r="E134" s="2">
        <v>22.0</v>
      </c>
      <c r="I134" s="2">
        <v>2.0</v>
      </c>
      <c r="J134" s="2">
        <v>20.0</v>
      </c>
      <c r="N134" s="2" t="s">
        <v>9345</v>
      </c>
      <c r="O134" s="2" t="s">
        <v>1540</v>
      </c>
      <c r="P134" s="2" t="s">
        <v>1539</v>
      </c>
      <c r="Q134" s="9"/>
      <c r="R134" s="2" t="s">
        <v>1541</v>
      </c>
      <c r="S134" s="2" t="s">
        <v>9346</v>
      </c>
      <c r="U134" s="2">
        <v>0.0</v>
      </c>
      <c r="V134" s="2" t="s">
        <v>5691</v>
      </c>
      <c r="W134" s="2" t="s">
        <v>5691</v>
      </c>
      <c r="X134" s="2" t="s">
        <v>9347</v>
      </c>
      <c r="FC134" s="2" t="s">
        <v>9348</v>
      </c>
      <c r="FD134" s="9"/>
      <c r="GZ134" s="2" t="s">
        <v>5707</v>
      </c>
      <c r="HK134" s="2">
        <v>701.0</v>
      </c>
      <c r="HL134" s="2" t="s">
        <v>1542</v>
      </c>
      <c r="HM134" s="2">
        <v>526.0</v>
      </c>
      <c r="QH134" s="2" t="s">
        <v>1542</v>
      </c>
      <c r="RB134" s="2" t="s">
        <v>9349</v>
      </c>
    </row>
    <row r="135" ht="14.25" hidden="1" customHeight="1">
      <c r="A135" s="2">
        <v>15.0</v>
      </c>
      <c r="B135" s="2" t="s">
        <v>8879</v>
      </c>
      <c r="C135" s="2" t="s">
        <v>8880</v>
      </c>
      <c r="E135" s="2">
        <v>7.0</v>
      </c>
      <c r="I135" s="2">
        <v>1.0</v>
      </c>
      <c r="J135" s="2">
        <v>5.0</v>
      </c>
      <c r="L135" s="2">
        <v>1.0</v>
      </c>
      <c r="N135" s="2" t="s">
        <v>6203</v>
      </c>
      <c r="O135" s="2" t="s">
        <v>313</v>
      </c>
      <c r="P135" s="2" t="s">
        <v>1543</v>
      </c>
      <c r="Q135" s="9"/>
      <c r="R135" s="2" t="s">
        <v>1544</v>
      </c>
      <c r="S135" s="2" t="s">
        <v>9350</v>
      </c>
      <c r="U135" s="2">
        <v>2.0</v>
      </c>
      <c r="FD135" s="9"/>
      <c r="GW135" s="2" t="s">
        <v>9351</v>
      </c>
      <c r="RB135" s="2" t="s">
        <v>9352</v>
      </c>
      <c r="SD135" s="2" t="s">
        <v>5691</v>
      </c>
      <c r="SE135" s="2" t="s">
        <v>5691</v>
      </c>
      <c r="XK135" s="2" t="s">
        <v>9353</v>
      </c>
      <c r="XR135" s="2">
        <v>425.0</v>
      </c>
      <c r="XS135" s="2" t="s">
        <v>9354</v>
      </c>
      <c r="XT135" s="2">
        <v>590.0</v>
      </c>
      <c r="YN135" s="2" t="s">
        <v>5718</v>
      </c>
      <c r="ZG135" s="2" t="s">
        <v>5707</v>
      </c>
      <c r="ZL135" s="2" t="s">
        <v>5720</v>
      </c>
      <c r="ZN135" s="2" t="s">
        <v>6203</v>
      </c>
      <c r="AIO135" s="2" t="s">
        <v>9354</v>
      </c>
      <c r="AKK135" s="2" t="s">
        <v>5691</v>
      </c>
      <c r="AKL135" s="2" t="s">
        <v>5691</v>
      </c>
      <c r="AOJ135" s="2" t="s">
        <v>9355</v>
      </c>
      <c r="AOQ135" s="2">
        <v>590.0</v>
      </c>
      <c r="AOR135" s="2" t="s">
        <v>9356</v>
      </c>
      <c r="AOS135" s="2">
        <v>533.0</v>
      </c>
      <c r="APM135" s="2" t="s">
        <v>5718</v>
      </c>
      <c r="AQF135" s="2" t="s">
        <v>5707</v>
      </c>
      <c r="AQK135" s="2" t="s">
        <v>5720</v>
      </c>
      <c r="AQM135" s="2" t="s">
        <v>6203</v>
      </c>
      <c r="AYS135" s="2" t="s">
        <v>9356</v>
      </c>
      <c r="BAA135" s="2" t="s">
        <v>5691</v>
      </c>
      <c r="BAB135" s="2" t="s">
        <v>5691</v>
      </c>
      <c r="BCD135" s="2" t="s">
        <v>9357</v>
      </c>
      <c r="BCK135" s="2">
        <v>514.0</v>
      </c>
      <c r="BCL135" s="2" t="s">
        <v>9358</v>
      </c>
      <c r="BCM135" s="2">
        <v>590.0</v>
      </c>
      <c r="BDG135" s="2" t="s">
        <v>5718</v>
      </c>
      <c r="BDZ135" s="2" t="s">
        <v>5707</v>
      </c>
      <c r="BEE135" s="2" t="s">
        <v>5720</v>
      </c>
      <c r="BEG135" s="2" t="s">
        <v>6203</v>
      </c>
      <c r="BGS135" s="2" t="s">
        <v>9358</v>
      </c>
      <c r="BIA135" s="2" t="s">
        <v>5691</v>
      </c>
      <c r="BIB135" s="2" t="s">
        <v>5691</v>
      </c>
      <c r="BKD135" s="2" t="s">
        <v>9359</v>
      </c>
      <c r="BKK135" s="2">
        <v>590.0</v>
      </c>
      <c r="BKL135" s="2" t="s">
        <v>9360</v>
      </c>
      <c r="BKM135" s="2">
        <v>573.0</v>
      </c>
      <c r="BLG135" s="2" t="s">
        <v>5718</v>
      </c>
      <c r="BLZ135" s="2" t="s">
        <v>5707</v>
      </c>
      <c r="BME135" s="2" t="s">
        <v>5720</v>
      </c>
      <c r="BMG135" s="2" t="s">
        <v>6203</v>
      </c>
      <c r="BOS135" s="2" t="s">
        <v>9360</v>
      </c>
      <c r="BQA135" s="2" t="s">
        <v>5691</v>
      </c>
      <c r="BQB135" s="2" t="s">
        <v>5691</v>
      </c>
      <c r="BSD135" s="2" t="s">
        <v>9361</v>
      </c>
      <c r="BSK135" s="2">
        <v>590.0</v>
      </c>
      <c r="BSL135" s="2" t="s">
        <v>9362</v>
      </c>
      <c r="BSM135" s="2">
        <v>559.0</v>
      </c>
      <c r="BTG135" s="2" t="s">
        <v>5718</v>
      </c>
      <c r="BTZ135" s="2" t="s">
        <v>5707</v>
      </c>
      <c r="BUE135" s="2" t="s">
        <v>5720</v>
      </c>
      <c r="BUG135" s="2" t="s">
        <v>6203</v>
      </c>
      <c r="BWS135" s="2" t="s">
        <v>9362</v>
      </c>
    </row>
    <row r="136" ht="14.25" hidden="1" customHeight="1">
      <c r="A136" s="2">
        <v>11.0</v>
      </c>
      <c r="B136" s="2" t="s">
        <v>8879</v>
      </c>
      <c r="C136" s="2" t="s">
        <v>8880</v>
      </c>
      <c r="E136" s="2">
        <v>1.0</v>
      </c>
      <c r="J136" s="2">
        <v>1.0</v>
      </c>
      <c r="N136" s="2" t="s">
        <v>9363</v>
      </c>
      <c r="O136" s="2" t="s">
        <v>1546</v>
      </c>
      <c r="P136" s="2" t="s">
        <v>1545</v>
      </c>
      <c r="Q136" s="9"/>
      <c r="R136" s="2" t="s">
        <v>1547</v>
      </c>
      <c r="S136" s="2" t="s">
        <v>9364</v>
      </c>
      <c r="U136" s="2">
        <v>0.0</v>
      </c>
      <c r="FD136" s="9"/>
    </row>
    <row r="137" ht="14.25" hidden="1" customHeight="1">
      <c r="A137" s="2">
        <v>62.0</v>
      </c>
      <c r="B137" s="2" t="s">
        <v>8879</v>
      </c>
      <c r="C137" s="2" t="s">
        <v>8880</v>
      </c>
      <c r="E137" s="2">
        <v>18.0</v>
      </c>
      <c r="H137" s="2">
        <v>1.0</v>
      </c>
      <c r="J137" s="2">
        <v>17.0</v>
      </c>
      <c r="N137" s="2" t="s">
        <v>9365</v>
      </c>
      <c r="O137" s="2" t="s">
        <v>1549</v>
      </c>
      <c r="P137" s="2" t="s">
        <v>1548</v>
      </c>
      <c r="Q137" s="9"/>
      <c r="R137" s="2" t="s">
        <v>1550</v>
      </c>
      <c r="S137" s="2" t="s">
        <v>9366</v>
      </c>
      <c r="U137" s="2">
        <v>2.0</v>
      </c>
      <c r="FD137" s="9"/>
    </row>
    <row r="138" ht="14.25" hidden="1" customHeight="1">
      <c r="A138" s="2">
        <v>12.0</v>
      </c>
      <c r="B138" s="2" t="s">
        <v>8879</v>
      </c>
      <c r="C138" s="2" t="s">
        <v>8880</v>
      </c>
      <c r="E138" s="2">
        <v>1.0</v>
      </c>
      <c r="J138" s="2">
        <v>1.0</v>
      </c>
      <c r="N138" s="2" t="s">
        <v>9367</v>
      </c>
      <c r="O138" s="2" t="s">
        <v>1552</v>
      </c>
      <c r="P138" s="2" t="s">
        <v>1551</v>
      </c>
      <c r="Q138" s="9"/>
      <c r="R138" s="2" t="s">
        <v>1553</v>
      </c>
      <c r="S138" s="2" t="s">
        <v>9368</v>
      </c>
      <c r="U138" s="2">
        <v>0.0</v>
      </c>
      <c r="FD138" s="9"/>
    </row>
    <row r="139" ht="14.25" customHeight="1">
      <c r="A139" s="2">
        <v>1.0</v>
      </c>
      <c r="B139" s="2" t="s">
        <v>8879</v>
      </c>
      <c r="C139" s="2" t="s">
        <v>8880</v>
      </c>
      <c r="E139" s="2">
        <v>1.0</v>
      </c>
      <c r="F139" s="2" t="s">
        <v>9369</v>
      </c>
      <c r="J139" s="2">
        <v>1.0</v>
      </c>
      <c r="N139" s="2" t="s">
        <v>5712</v>
      </c>
      <c r="O139" s="2" t="s">
        <v>97</v>
      </c>
      <c r="P139" s="2" t="s">
        <v>1555</v>
      </c>
      <c r="Q139" s="9"/>
      <c r="R139" s="2" t="s">
        <v>708</v>
      </c>
      <c r="S139" s="2" t="s">
        <v>9370</v>
      </c>
      <c r="T139" s="2" t="s">
        <v>1556</v>
      </c>
      <c r="U139" s="2">
        <v>0.0</v>
      </c>
      <c r="V139" s="2" t="s">
        <v>6180</v>
      </c>
      <c r="W139" s="2" t="s">
        <v>6180</v>
      </c>
      <c r="FC139" s="2" t="s">
        <v>8983</v>
      </c>
      <c r="FD139" s="9"/>
      <c r="GM139" s="2">
        <v>261.0</v>
      </c>
      <c r="GN139" s="2" t="s">
        <v>9371</v>
      </c>
      <c r="GO139" s="2">
        <v>500.0</v>
      </c>
      <c r="QH139" s="2" t="s">
        <v>9371</v>
      </c>
    </row>
    <row r="140" ht="14.25" hidden="1" customHeight="1">
      <c r="A140" s="2">
        <v>17.0</v>
      </c>
      <c r="B140" s="2" t="s">
        <v>8879</v>
      </c>
      <c r="C140" s="2" t="s">
        <v>8880</v>
      </c>
      <c r="E140" s="2">
        <v>2.0</v>
      </c>
      <c r="I140" s="2">
        <v>1.0</v>
      </c>
      <c r="J140" s="2">
        <v>1.0</v>
      </c>
      <c r="N140" s="2" t="s">
        <v>9372</v>
      </c>
      <c r="O140" s="2" t="s">
        <v>1559</v>
      </c>
      <c r="P140" s="2" t="s">
        <v>1558</v>
      </c>
      <c r="Q140" s="9"/>
      <c r="R140" s="2" t="s">
        <v>1560</v>
      </c>
      <c r="S140" s="2" t="s">
        <v>9373</v>
      </c>
      <c r="U140" s="2">
        <v>0.0</v>
      </c>
      <c r="FD140" s="9"/>
    </row>
    <row r="141" ht="14.25" hidden="1" customHeight="1">
      <c r="A141" s="2">
        <v>1.0</v>
      </c>
      <c r="B141" s="2" t="s">
        <v>8879</v>
      </c>
      <c r="C141" s="2" t="s">
        <v>8880</v>
      </c>
      <c r="E141" s="2">
        <v>0.0</v>
      </c>
      <c r="N141" s="2" t="s">
        <v>9374</v>
      </c>
      <c r="O141" s="2" t="s">
        <v>138</v>
      </c>
      <c r="P141" s="2" t="s">
        <v>1563</v>
      </c>
      <c r="Q141" s="9"/>
      <c r="R141" s="2" t="s">
        <v>1564</v>
      </c>
      <c r="S141" s="2" t="s">
        <v>9375</v>
      </c>
      <c r="U141" s="2">
        <v>0.0</v>
      </c>
      <c r="FD141" s="9"/>
    </row>
    <row r="142" ht="14.25" customHeight="1">
      <c r="A142" s="2">
        <v>2.0</v>
      </c>
      <c r="B142" s="2" t="s">
        <v>8879</v>
      </c>
      <c r="C142" s="2" t="s">
        <v>8880</v>
      </c>
      <c r="E142" s="2">
        <v>12.0</v>
      </c>
      <c r="F142" s="2" t="s">
        <v>6598</v>
      </c>
      <c r="I142" s="2">
        <v>1.0</v>
      </c>
      <c r="J142" s="2">
        <v>11.0</v>
      </c>
      <c r="N142" s="2" t="s">
        <v>5712</v>
      </c>
      <c r="O142" s="2" t="s">
        <v>97</v>
      </c>
      <c r="P142" s="2" t="s">
        <v>1565</v>
      </c>
      <c r="Q142" s="9"/>
      <c r="R142" s="2" t="s">
        <v>1567</v>
      </c>
      <c r="S142" s="2" t="s">
        <v>9376</v>
      </c>
      <c r="T142" s="2" t="s">
        <v>1566</v>
      </c>
      <c r="U142" s="2">
        <v>0.0</v>
      </c>
      <c r="V142" s="2" t="s">
        <v>6180</v>
      </c>
      <c r="W142" s="2" t="s">
        <v>6180</v>
      </c>
      <c r="FC142" s="2" t="s">
        <v>8986</v>
      </c>
      <c r="FD142" s="9"/>
      <c r="GM142" s="2">
        <v>261.0</v>
      </c>
      <c r="GN142" s="2" t="s">
        <v>9377</v>
      </c>
      <c r="GO142" s="2">
        <v>500.0</v>
      </c>
      <c r="QH142" s="2" t="s">
        <v>9377</v>
      </c>
    </row>
    <row r="143" ht="14.25" hidden="1" customHeight="1">
      <c r="A143" s="2">
        <v>9.0</v>
      </c>
      <c r="B143" s="2" t="s">
        <v>8879</v>
      </c>
      <c r="C143" s="2" t="s">
        <v>8880</v>
      </c>
      <c r="E143" s="2">
        <v>13.0</v>
      </c>
      <c r="J143" s="2">
        <v>13.0</v>
      </c>
      <c r="N143" s="2" t="s">
        <v>9378</v>
      </c>
      <c r="O143" s="2" t="s">
        <v>1570</v>
      </c>
      <c r="P143" s="2" t="s">
        <v>1569</v>
      </c>
      <c r="Q143" s="9"/>
      <c r="R143" s="2" t="s">
        <v>1571</v>
      </c>
      <c r="S143" s="2" t="s">
        <v>9379</v>
      </c>
      <c r="U143" s="2">
        <v>0.0</v>
      </c>
      <c r="V143" s="2" t="s">
        <v>5691</v>
      </c>
      <c r="W143" s="2" t="s">
        <v>5691</v>
      </c>
      <c r="X143" s="2" t="s">
        <v>8907</v>
      </c>
      <c r="FC143" s="2" t="s">
        <v>9380</v>
      </c>
      <c r="FD143" s="9"/>
      <c r="GZ143" s="2" t="s">
        <v>5707</v>
      </c>
      <c r="HK143" s="2">
        <v>1139.0</v>
      </c>
      <c r="HL143" s="2" t="s">
        <v>1572</v>
      </c>
      <c r="HM143" s="2">
        <v>526.0</v>
      </c>
      <c r="QH143" s="2" t="s">
        <v>1572</v>
      </c>
      <c r="RB143" s="2" t="s">
        <v>9381</v>
      </c>
    </row>
    <row r="144" ht="14.25" hidden="1" customHeight="1">
      <c r="A144" s="2">
        <v>1.0</v>
      </c>
      <c r="B144" s="2" t="s">
        <v>8879</v>
      </c>
      <c r="C144" s="2" t="s">
        <v>8880</v>
      </c>
      <c r="E144" s="2">
        <v>2.0</v>
      </c>
      <c r="F144" s="2" t="s">
        <v>9382</v>
      </c>
      <c r="J144" s="2">
        <v>2.0</v>
      </c>
      <c r="N144" s="2" t="s">
        <v>8959</v>
      </c>
      <c r="O144" s="2" t="s">
        <v>1230</v>
      </c>
      <c r="P144" s="2" t="s">
        <v>1573</v>
      </c>
      <c r="Q144" s="9"/>
      <c r="R144" s="2" t="s">
        <v>1574</v>
      </c>
      <c r="S144" s="2" t="s">
        <v>9383</v>
      </c>
      <c r="U144" s="2">
        <v>0.0</v>
      </c>
      <c r="FD144" s="9"/>
    </row>
    <row r="145" ht="14.25" hidden="1" customHeight="1">
      <c r="A145" s="2">
        <v>0.0</v>
      </c>
      <c r="B145" s="2" t="s">
        <v>8879</v>
      </c>
      <c r="C145" s="2" t="s">
        <v>8880</v>
      </c>
      <c r="E145" s="2">
        <v>0.0</v>
      </c>
      <c r="N145" s="2" t="s">
        <v>9384</v>
      </c>
      <c r="O145" s="2" t="s">
        <v>1578</v>
      </c>
      <c r="P145" s="2" t="s">
        <v>1577</v>
      </c>
      <c r="Q145" s="9"/>
      <c r="R145" s="2" t="s">
        <v>1579</v>
      </c>
      <c r="S145" s="2" t="s">
        <v>9385</v>
      </c>
      <c r="T145" s="2" t="s">
        <v>178</v>
      </c>
      <c r="U145" s="2">
        <v>0.0</v>
      </c>
      <c r="BA145" s="2" t="s">
        <v>6052</v>
      </c>
      <c r="FD145" s="9"/>
      <c r="QJ145" s="2" t="s">
        <v>178</v>
      </c>
    </row>
    <row r="146" ht="14.25" customHeight="1">
      <c r="A146" s="2">
        <v>3.0</v>
      </c>
      <c r="B146" s="2" t="s">
        <v>8879</v>
      </c>
      <c r="C146" s="2" t="s">
        <v>8880</v>
      </c>
      <c r="E146" s="2">
        <v>8.0</v>
      </c>
      <c r="H146" s="2">
        <v>1.0</v>
      </c>
      <c r="I146" s="2">
        <v>1.0</v>
      </c>
      <c r="J146" s="2">
        <v>6.0</v>
      </c>
      <c r="N146" s="2" t="s">
        <v>5712</v>
      </c>
      <c r="O146" s="2" t="s">
        <v>97</v>
      </c>
      <c r="P146" s="2" t="s">
        <v>1580</v>
      </c>
      <c r="Q146" s="9"/>
      <c r="R146" s="2" t="s">
        <v>1581</v>
      </c>
      <c r="S146" s="2" t="s">
        <v>9386</v>
      </c>
      <c r="U146" s="2">
        <v>0.0</v>
      </c>
      <c r="V146" s="2" t="s">
        <v>5691</v>
      </c>
      <c r="W146" s="2" t="s">
        <v>5691</v>
      </c>
      <c r="X146" s="2" t="s">
        <v>9387</v>
      </c>
      <c r="FC146" s="2" t="s">
        <v>8990</v>
      </c>
      <c r="FD146" s="9"/>
      <c r="GZ146" s="2" t="s">
        <v>5707</v>
      </c>
      <c r="HK146" s="2">
        <v>540.0</v>
      </c>
      <c r="HL146" s="2" t="s">
        <v>1582</v>
      </c>
      <c r="HM146" s="2">
        <v>720.0</v>
      </c>
      <c r="QH146" s="2" t="s">
        <v>1582</v>
      </c>
      <c r="RB146" s="2" t="s">
        <v>9388</v>
      </c>
    </row>
    <row r="147" ht="14.25" hidden="1" customHeight="1">
      <c r="A147" s="2">
        <v>2.0</v>
      </c>
      <c r="B147" s="2" t="s">
        <v>8879</v>
      </c>
      <c r="C147" s="2" t="s">
        <v>8880</v>
      </c>
      <c r="E147" s="2">
        <v>0.0</v>
      </c>
      <c r="N147" s="2" t="s">
        <v>9389</v>
      </c>
      <c r="O147" s="2" t="s">
        <v>1584</v>
      </c>
      <c r="P147" s="2" t="s">
        <v>1583</v>
      </c>
      <c r="Q147" s="9"/>
      <c r="R147" s="2" t="s">
        <v>1585</v>
      </c>
      <c r="S147" s="2" t="s">
        <v>9390</v>
      </c>
      <c r="U147" s="2">
        <v>0.0</v>
      </c>
      <c r="FD147" s="9"/>
    </row>
    <row r="148" ht="14.25" hidden="1" customHeight="1">
      <c r="A148" s="2">
        <v>2.0</v>
      </c>
      <c r="B148" s="2" t="s">
        <v>8879</v>
      </c>
      <c r="C148" s="2" t="s">
        <v>8880</v>
      </c>
      <c r="E148" s="2">
        <v>1.0</v>
      </c>
      <c r="F148" s="2" t="s">
        <v>9391</v>
      </c>
      <c r="J148" s="2">
        <v>1.0</v>
      </c>
      <c r="N148" s="2" t="s">
        <v>9392</v>
      </c>
      <c r="O148" s="2" t="s">
        <v>1588</v>
      </c>
      <c r="P148" s="2" t="s">
        <v>1587</v>
      </c>
      <c r="Q148" s="9"/>
      <c r="R148" s="2" t="s">
        <v>708</v>
      </c>
      <c r="S148" s="2" t="s">
        <v>9393</v>
      </c>
      <c r="T148" s="2" t="s">
        <v>1589</v>
      </c>
      <c r="U148" s="2">
        <v>0.0</v>
      </c>
      <c r="FD148" s="9"/>
    </row>
    <row r="149" ht="14.25" hidden="1" customHeight="1">
      <c r="A149" s="2">
        <v>10.0</v>
      </c>
      <c r="B149" s="2" t="s">
        <v>8879</v>
      </c>
      <c r="C149" s="2" t="s">
        <v>8880</v>
      </c>
      <c r="E149" s="2">
        <v>16.0</v>
      </c>
      <c r="J149" s="2">
        <v>16.0</v>
      </c>
      <c r="N149" s="2" t="s">
        <v>6037</v>
      </c>
      <c r="O149" s="2" t="s">
        <v>168</v>
      </c>
      <c r="P149" s="2" t="s">
        <v>1590</v>
      </c>
      <c r="Q149" s="9"/>
      <c r="R149" s="2" t="s">
        <v>1591</v>
      </c>
      <c r="S149" s="2" t="s">
        <v>9394</v>
      </c>
      <c r="U149" s="2">
        <v>2.0</v>
      </c>
      <c r="V149" s="2" t="s">
        <v>5691</v>
      </c>
      <c r="W149" s="2" t="s">
        <v>5691</v>
      </c>
      <c r="X149" s="2" t="s">
        <v>9395</v>
      </c>
      <c r="FC149" s="2" t="s">
        <v>9396</v>
      </c>
      <c r="FD149" s="9"/>
      <c r="GZ149" s="2" t="s">
        <v>5707</v>
      </c>
      <c r="HK149" s="2">
        <v>701.0</v>
      </c>
      <c r="HL149" s="2" t="s">
        <v>1592</v>
      </c>
      <c r="HM149" s="2">
        <v>526.0</v>
      </c>
      <c r="QH149" s="2" t="s">
        <v>1592</v>
      </c>
      <c r="RB149" s="2" t="s">
        <v>9397</v>
      </c>
    </row>
    <row r="150" ht="14.25" hidden="1" customHeight="1">
      <c r="A150" s="2">
        <v>4.0</v>
      </c>
      <c r="B150" s="2" t="s">
        <v>8879</v>
      </c>
      <c r="C150" s="2" t="s">
        <v>8880</v>
      </c>
      <c r="E150" s="2">
        <v>2.0</v>
      </c>
      <c r="G150" s="2">
        <v>1.0</v>
      </c>
      <c r="I150" s="2">
        <v>1.0</v>
      </c>
      <c r="N150" s="2" t="s">
        <v>9398</v>
      </c>
      <c r="O150" s="2" t="s">
        <v>1595</v>
      </c>
      <c r="P150" s="2" t="s">
        <v>1594</v>
      </c>
      <c r="Q150" s="9"/>
      <c r="R150" s="2" t="s">
        <v>1596</v>
      </c>
      <c r="S150" s="2" t="s">
        <v>9399</v>
      </c>
      <c r="U150" s="2">
        <v>0.0</v>
      </c>
      <c r="FD150" s="9"/>
    </row>
    <row r="151" ht="14.25" customHeight="1">
      <c r="A151" s="2">
        <v>0.0</v>
      </c>
      <c r="B151" s="2" t="s">
        <v>8879</v>
      </c>
      <c r="C151" s="2" t="s">
        <v>8880</v>
      </c>
      <c r="E151" s="2">
        <v>4.0</v>
      </c>
      <c r="F151" s="2" t="s">
        <v>6698</v>
      </c>
      <c r="J151" s="2">
        <v>4.0</v>
      </c>
      <c r="N151" s="2" t="s">
        <v>5712</v>
      </c>
      <c r="O151" s="2" t="s">
        <v>97</v>
      </c>
      <c r="P151" s="2" t="s">
        <v>1598</v>
      </c>
      <c r="Q151" s="9"/>
      <c r="R151" s="2" t="s">
        <v>1599</v>
      </c>
      <c r="S151" s="2" t="s">
        <v>9400</v>
      </c>
      <c r="U151" s="2">
        <v>0.0</v>
      </c>
      <c r="FD151" s="9"/>
    </row>
    <row r="152" ht="14.25" customHeight="1">
      <c r="A152" s="2">
        <v>0.0</v>
      </c>
      <c r="B152" s="2" t="s">
        <v>8879</v>
      </c>
      <c r="C152" s="2" t="s">
        <v>8880</v>
      </c>
      <c r="E152" s="2">
        <v>1.0</v>
      </c>
      <c r="J152" s="2">
        <v>1.0</v>
      </c>
      <c r="N152" s="2" t="s">
        <v>5712</v>
      </c>
      <c r="O152" s="2" t="s">
        <v>97</v>
      </c>
      <c r="P152" s="2" t="s">
        <v>1600</v>
      </c>
      <c r="Q152" s="9"/>
      <c r="R152" s="2" t="s">
        <v>708</v>
      </c>
      <c r="S152" s="2" t="s">
        <v>9401</v>
      </c>
      <c r="U152" s="2">
        <v>0.0</v>
      </c>
      <c r="FD152" s="9"/>
    </row>
    <row r="153" ht="14.25" hidden="1" customHeight="1">
      <c r="A153" s="2">
        <v>23.0</v>
      </c>
      <c r="B153" s="2" t="s">
        <v>8879</v>
      </c>
      <c r="C153" s="2" t="s">
        <v>8880</v>
      </c>
      <c r="E153" s="2">
        <v>3.0</v>
      </c>
      <c r="I153" s="2">
        <v>1.0</v>
      </c>
      <c r="J153" s="2">
        <v>2.0</v>
      </c>
      <c r="N153" s="2" t="s">
        <v>9402</v>
      </c>
      <c r="O153" s="2" t="s">
        <v>138</v>
      </c>
      <c r="P153" s="2" t="s">
        <v>1601</v>
      </c>
      <c r="Q153" s="9"/>
      <c r="R153" s="2" t="s">
        <v>1602</v>
      </c>
      <c r="S153" s="2" t="s">
        <v>9403</v>
      </c>
      <c r="U153" s="2">
        <v>0.0</v>
      </c>
      <c r="FD153" s="9"/>
    </row>
    <row r="154" ht="14.25" hidden="1" customHeight="1">
      <c r="A154" s="2">
        <v>6.0</v>
      </c>
      <c r="B154" s="2" t="s">
        <v>8879</v>
      </c>
      <c r="C154" s="2" t="s">
        <v>8880</v>
      </c>
      <c r="E154" s="2">
        <v>1.0</v>
      </c>
      <c r="J154" s="2">
        <v>1.0</v>
      </c>
      <c r="N154" s="2" t="s">
        <v>9404</v>
      </c>
      <c r="O154" s="2" t="s">
        <v>1604</v>
      </c>
      <c r="P154" s="2" t="s">
        <v>1603</v>
      </c>
      <c r="Q154" s="9"/>
      <c r="R154" s="2" t="s">
        <v>1605</v>
      </c>
      <c r="S154" s="2" t="s">
        <v>9405</v>
      </c>
      <c r="U154" s="2">
        <v>0.0</v>
      </c>
      <c r="FD154" s="9"/>
    </row>
    <row r="155" ht="14.25" hidden="1" customHeight="1">
      <c r="A155" s="2">
        <v>15.0</v>
      </c>
      <c r="B155" s="2" t="s">
        <v>8879</v>
      </c>
      <c r="C155" s="2" t="s">
        <v>8880</v>
      </c>
      <c r="E155" s="2">
        <v>10.0</v>
      </c>
      <c r="J155" s="2">
        <v>10.0</v>
      </c>
      <c r="N155" s="2" t="s">
        <v>9406</v>
      </c>
      <c r="O155" s="2" t="s">
        <v>1607</v>
      </c>
      <c r="P155" s="2" t="s">
        <v>1606</v>
      </c>
      <c r="Q155" s="9"/>
      <c r="R155" s="2" t="s">
        <v>1608</v>
      </c>
      <c r="S155" s="2" t="s">
        <v>9407</v>
      </c>
      <c r="U155" s="2">
        <v>0.0</v>
      </c>
      <c r="V155" s="2" t="s">
        <v>5691</v>
      </c>
      <c r="W155" s="2" t="s">
        <v>5691</v>
      </c>
      <c r="X155" s="2" t="s">
        <v>9408</v>
      </c>
      <c r="FC155" s="2" t="s">
        <v>9409</v>
      </c>
      <c r="FD155" s="9"/>
      <c r="GZ155" s="2" t="s">
        <v>9410</v>
      </c>
      <c r="HK155" s="2">
        <v>1086.0</v>
      </c>
      <c r="HL155" s="2" t="s">
        <v>1609</v>
      </c>
      <c r="HM155" s="2">
        <v>526.0</v>
      </c>
      <c r="QH155" s="2" t="s">
        <v>1609</v>
      </c>
      <c r="RB155" s="2" t="s">
        <v>9411</v>
      </c>
    </row>
    <row r="156" ht="14.25" customHeight="1">
      <c r="A156" s="2">
        <v>0.0</v>
      </c>
      <c r="B156" s="2" t="s">
        <v>8879</v>
      </c>
      <c r="C156" s="2" t="s">
        <v>8880</v>
      </c>
      <c r="E156" s="2">
        <v>0.0</v>
      </c>
      <c r="N156" s="2" t="s">
        <v>5712</v>
      </c>
      <c r="O156" s="2" t="s">
        <v>97</v>
      </c>
      <c r="P156" s="2" t="s">
        <v>1611</v>
      </c>
      <c r="Q156" s="9"/>
      <c r="R156" s="2" t="s">
        <v>708</v>
      </c>
      <c r="S156" s="2" t="s">
        <v>9412</v>
      </c>
      <c r="U156" s="2">
        <v>0.0</v>
      </c>
      <c r="FD156" s="9"/>
    </row>
    <row r="157" ht="14.25" customHeight="1">
      <c r="A157" s="2">
        <v>1.0</v>
      </c>
      <c r="B157" s="2" t="s">
        <v>8879</v>
      </c>
      <c r="C157" s="2" t="s">
        <v>8880</v>
      </c>
      <c r="E157" s="2">
        <v>1.0</v>
      </c>
      <c r="J157" s="2">
        <v>1.0</v>
      </c>
      <c r="N157" s="2" t="s">
        <v>5712</v>
      </c>
      <c r="O157" s="2" t="s">
        <v>97</v>
      </c>
      <c r="P157" s="2" t="s">
        <v>1612</v>
      </c>
      <c r="Q157" s="9"/>
      <c r="R157" s="2" t="s">
        <v>1613</v>
      </c>
      <c r="S157" s="2" t="s">
        <v>9413</v>
      </c>
      <c r="U157" s="2">
        <v>0.0</v>
      </c>
      <c r="FD157" s="9"/>
    </row>
    <row r="158" ht="14.25" hidden="1" customHeight="1">
      <c r="A158" s="2">
        <v>13.0</v>
      </c>
      <c r="B158" s="2" t="s">
        <v>8879</v>
      </c>
      <c r="C158" s="2" t="s">
        <v>8880</v>
      </c>
      <c r="E158" s="2">
        <v>30.0</v>
      </c>
      <c r="I158" s="2">
        <v>2.0</v>
      </c>
      <c r="J158" s="2">
        <v>28.0</v>
      </c>
      <c r="N158" s="2" t="s">
        <v>8911</v>
      </c>
      <c r="O158" s="2" t="s">
        <v>1201</v>
      </c>
      <c r="P158" s="2" t="s">
        <v>1614</v>
      </c>
      <c r="Q158" s="9"/>
      <c r="R158" s="2" t="s">
        <v>1615</v>
      </c>
      <c r="S158" s="2" t="s">
        <v>9414</v>
      </c>
      <c r="U158" s="2">
        <v>1.0</v>
      </c>
      <c r="V158" s="2" t="s">
        <v>5691</v>
      </c>
      <c r="W158" s="2" t="s">
        <v>5691</v>
      </c>
      <c r="X158" s="2" t="s">
        <v>6047</v>
      </c>
      <c r="FC158" s="2" t="s">
        <v>9415</v>
      </c>
      <c r="FD158" s="9"/>
      <c r="GZ158" s="2" t="s">
        <v>5707</v>
      </c>
      <c r="HK158" s="2">
        <v>698.0</v>
      </c>
      <c r="HL158" s="2" t="s">
        <v>1616</v>
      </c>
      <c r="HM158" s="2">
        <v>526.0</v>
      </c>
      <c r="QH158" s="2" t="s">
        <v>1616</v>
      </c>
      <c r="RB158" s="2" t="s">
        <v>9416</v>
      </c>
    </row>
    <row r="159" ht="14.25" hidden="1" customHeight="1">
      <c r="A159" s="2">
        <v>13.0</v>
      </c>
      <c r="B159" s="2" t="s">
        <v>8879</v>
      </c>
      <c r="C159" s="2" t="s">
        <v>8880</v>
      </c>
      <c r="E159" s="2">
        <v>4.0</v>
      </c>
      <c r="J159" s="2">
        <v>4.0</v>
      </c>
      <c r="N159" s="2" t="s">
        <v>9417</v>
      </c>
      <c r="O159" s="2" t="s">
        <v>1619</v>
      </c>
      <c r="P159" s="2" t="s">
        <v>1618</v>
      </c>
      <c r="Q159" s="9"/>
      <c r="R159" s="2" t="s">
        <v>1620</v>
      </c>
      <c r="S159" s="2" t="s">
        <v>9418</v>
      </c>
      <c r="U159" s="2">
        <v>0.0</v>
      </c>
      <c r="FD159" s="9"/>
    </row>
    <row r="160" ht="14.25" customHeight="1">
      <c r="A160" s="2">
        <v>0.0</v>
      </c>
      <c r="B160" s="2" t="s">
        <v>8879</v>
      </c>
      <c r="C160" s="2" t="s">
        <v>8880</v>
      </c>
      <c r="E160" s="2">
        <v>3.0</v>
      </c>
      <c r="J160" s="2">
        <v>3.0</v>
      </c>
      <c r="N160" s="2" t="s">
        <v>5712</v>
      </c>
      <c r="O160" s="2" t="s">
        <v>97</v>
      </c>
      <c r="P160" s="2" t="s">
        <v>1622</v>
      </c>
      <c r="Q160" s="9"/>
      <c r="R160" s="2" t="s">
        <v>810</v>
      </c>
      <c r="S160" s="2" t="s">
        <v>9419</v>
      </c>
      <c r="U160" s="2">
        <v>0.0</v>
      </c>
      <c r="FD160" s="9"/>
    </row>
    <row r="161" ht="14.25" hidden="1" customHeight="1">
      <c r="A161" s="2">
        <v>0.0</v>
      </c>
      <c r="B161" s="2" t="s">
        <v>8879</v>
      </c>
      <c r="C161" s="2" t="s">
        <v>8880</v>
      </c>
      <c r="E161" s="2">
        <v>2.0</v>
      </c>
      <c r="J161" s="2">
        <v>2.0</v>
      </c>
      <c r="N161" s="2" t="s">
        <v>9420</v>
      </c>
      <c r="O161" s="2" t="s">
        <v>1624</v>
      </c>
      <c r="P161" s="2" t="s">
        <v>1623</v>
      </c>
      <c r="Q161" s="9"/>
      <c r="R161" s="2" t="s">
        <v>1625</v>
      </c>
      <c r="S161" s="2" t="s">
        <v>9421</v>
      </c>
      <c r="U161" s="2">
        <v>0.0</v>
      </c>
      <c r="FD161" s="9"/>
    </row>
    <row r="162" ht="14.25" hidden="1" customHeight="1">
      <c r="A162" s="2">
        <v>6.0</v>
      </c>
      <c r="B162" s="2" t="s">
        <v>8879</v>
      </c>
      <c r="C162" s="2" t="s">
        <v>8880</v>
      </c>
      <c r="E162" s="2">
        <v>1.0</v>
      </c>
      <c r="G162" s="2">
        <v>1.0</v>
      </c>
      <c r="N162" s="2" t="s">
        <v>9422</v>
      </c>
      <c r="O162" s="2" t="s">
        <v>1628</v>
      </c>
      <c r="P162" s="2" t="s">
        <v>1627</v>
      </c>
      <c r="Q162" s="9"/>
      <c r="R162" s="2" t="s">
        <v>1629</v>
      </c>
      <c r="S162" s="2" t="s">
        <v>9423</v>
      </c>
      <c r="U162" s="2">
        <v>0.0</v>
      </c>
      <c r="FD162" s="9"/>
    </row>
    <row r="163" ht="14.25" hidden="1" customHeight="1">
      <c r="A163" s="2">
        <v>3.0</v>
      </c>
      <c r="B163" s="2" t="s">
        <v>8879</v>
      </c>
      <c r="C163" s="2" t="s">
        <v>8880</v>
      </c>
      <c r="E163" s="2">
        <v>1.0</v>
      </c>
      <c r="H163" s="2">
        <v>1.0</v>
      </c>
      <c r="N163" s="2" t="s">
        <v>9424</v>
      </c>
      <c r="O163" s="2" t="s">
        <v>138</v>
      </c>
      <c r="P163" s="2" t="s">
        <v>1632</v>
      </c>
      <c r="Q163" s="9"/>
      <c r="R163" s="2" t="s">
        <v>1633</v>
      </c>
      <c r="S163" s="2" t="s">
        <v>9425</v>
      </c>
      <c r="U163" s="2">
        <v>0.0</v>
      </c>
      <c r="FD163" s="9"/>
    </row>
    <row r="164" ht="14.25" hidden="1" customHeight="1">
      <c r="A164" s="2">
        <v>0.0</v>
      </c>
      <c r="B164" s="2" t="s">
        <v>8879</v>
      </c>
      <c r="C164" s="2" t="s">
        <v>8880</v>
      </c>
      <c r="E164" s="2">
        <v>0.0</v>
      </c>
      <c r="N164" s="2" t="s">
        <v>9426</v>
      </c>
      <c r="O164" s="2" t="s">
        <v>1635</v>
      </c>
      <c r="P164" s="2" t="s">
        <v>1634</v>
      </c>
      <c r="Q164" s="9"/>
      <c r="R164" s="2" t="s">
        <v>1636</v>
      </c>
      <c r="S164" s="2" t="s">
        <v>9427</v>
      </c>
      <c r="U164" s="2">
        <v>0.0</v>
      </c>
      <c r="FD164" s="9"/>
    </row>
    <row r="165" ht="14.25" hidden="1" customHeight="1">
      <c r="A165" s="2">
        <v>0.0</v>
      </c>
      <c r="B165" s="2" t="s">
        <v>8879</v>
      </c>
      <c r="C165" s="2" t="s">
        <v>8880</v>
      </c>
      <c r="E165" s="2">
        <v>0.0</v>
      </c>
      <c r="N165" s="2" t="s">
        <v>9428</v>
      </c>
      <c r="O165" s="2" t="s">
        <v>138</v>
      </c>
      <c r="P165" s="2" t="s">
        <v>1637</v>
      </c>
      <c r="Q165" s="9"/>
      <c r="R165" s="2" t="s">
        <v>661</v>
      </c>
      <c r="S165" s="2" t="s">
        <v>9429</v>
      </c>
      <c r="U165" s="2">
        <v>0.0</v>
      </c>
      <c r="FD165" s="9"/>
    </row>
    <row r="166" ht="14.25" hidden="1" customHeight="1">
      <c r="A166" s="2">
        <v>1.0</v>
      </c>
      <c r="B166" s="2" t="s">
        <v>8879</v>
      </c>
      <c r="C166" s="2" t="s">
        <v>8880</v>
      </c>
      <c r="E166" s="2">
        <v>2.0</v>
      </c>
      <c r="J166" s="2">
        <v>2.0</v>
      </c>
      <c r="N166" s="2" t="s">
        <v>9430</v>
      </c>
      <c r="O166" s="2" t="s">
        <v>138</v>
      </c>
      <c r="P166" s="2" t="s">
        <v>1638</v>
      </c>
      <c r="Q166" s="9"/>
      <c r="R166" s="2" t="s">
        <v>1639</v>
      </c>
      <c r="S166" s="2" t="s">
        <v>9431</v>
      </c>
      <c r="U166" s="2">
        <v>0.0</v>
      </c>
      <c r="FD166" s="9"/>
    </row>
    <row r="167" ht="14.25" hidden="1" customHeight="1">
      <c r="A167" s="2">
        <v>5.0</v>
      </c>
      <c r="B167" s="2" t="s">
        <v>8879</v>
      </c>
      <c r="C167" s="2" t="s">
        <v>8880</v>
      </c>
      <c r="E167" s="2">
        <v>0.0</v>
      </c>
      <c r="N167" s="2" t="s">
        <v>9432</v>
      </c>
      <c r="O167" s="2" t="s">
        <v>1641</v>
      </c>
      <c r="P167" s="2" t="s">
        <v>1640</v>
      </c>
      <c r="Q167" s="9"/>
      <c r="R167" s="2" t="s">
        <v>1642</v>
      </c>
      <c r="S167" s="2" t="s">
        <v>9433</v>
      </c>
      <c r="U167" s="2">
        <v>1.0</v>
      </c>
      <c r="FD167" s="9"/>
    </row>
    <row r="168" ht="14.25" hidden="1" customHeight="1">
      <c r="A168" s="2">
        <v>4.0</v>
      </c>
      <c r="B168" s="2" t="s">
        <v>8879</v>
      </c>
      <c r="C168" s="2" t="s">
        <v>8880</v>
      </c>
      <c r="E168" s="2">
        <v>14.0</v>
      </c>
      <c r="F168" s="2" t="s">
        <v>9434</v>
      </c>
      <c r="J168" s="2">
        <v>14.0</v>
      </c>
      <c r="N168" s="2" t="s">
        <v>9435</v>
      </c>
      <c r="O168" s="2" t="s">
        <v>1645</v>
      </c>
      <c r="P168" s="2" t="s">
        <v>1644</v>
      </c>
      <c r="Q168" s="9"/>
      <c r="R168" s="2" t="s">
        <v>1646</v>
      </c>
      <c r="S168" s="2" t="s">
        <v>9436</v>
      </c>
      <c r="U168" s="2">
        <v>0.0</v>
      </c>
      <c r="V168" s="2" t="s">
        <v>5691</v>
      </c>
      <c r="W168" s="2" t="s">
        <v>5691</v>
      </c>
      <c r="X168" s="2" t="s">
        <v>9437</v>
      </c>
      <c r="FC168" s="2" t="s">
        <v>9438</v>
      </c>
      <c r="FD168" s="9"/>
      <c r="GZ168" s="2" t="s">
        <v>5707</v>
      </c>
      <c r="HK168" s="2">
        <v>701.0</v>
      </c>
      <c r="HL168" s="2" t="s">
        <v>1647</v>
      </c>
      <c r="HM168" s="2">
        <v>526.0</v>
      </c>
      <c r="QH168" s="2" t="s">
        <v>1647</v>
      </c>
      <c r="RB168" s="2" t="s">
        <v>9439</v>
      </c>
    </row>
    <row r="169" ht="14.25" hidden="1" customHeight="1">
      <c r="A169" s="2">
        <v>0.0</v>
      </c>
      <c r="B169" s="2" t="s">
        <v>8879</v>
      </c>
      <c r="C169" s="2" t="s">
        <v>8880</v>
      </c>
      <c r="E169" s="2">
        <v>2.0</v>
      </c>
      <c r="J169" s="2">
        <v>2.0</v>
      </c>
      <c r="N169" s="2" t="s">
        <v>9440</v>
      </c>
      <c r="O169" s="2" t="s">
        <v>1651</v>
      </c>
      <c r="P169" s="2" t="s">
        <v>1650</v>
      </c>
      <c r="Q169" s="9"/>
      <c r="R169" s="2" t="s">
        <v>1652</v>
      </c>
      <c r="S169" s="2" t="s">
        <v>9441</v>
      </c>
      <c r="U169" s="2">
        <v>0.0</v>
      </c>
      <c r="FD169" s="9"/>
    </row>
    <row r="170" ht="14.25" hidden="1" customHeight="1">
      <c r="A170" s="2">
        <v>8.0</v>
      </c>
      <c r="B170" s="2" t="s">
        <v>8879</v>
      </c>
      <c r="C170" s="2" t="s">
        <v>8880</v>
      </c>
      <c r="E170" s="2">
        <v>19.0</v>
      </c>
      <c r="J170" s="2">
        <v>17.0</v>
      </c>
      <c r="M170" s="2">
        <v>2.0</v>
      </c>
      <c r="N170" s="2" t="s">
        <v>9442</v>
      </c>
      <c r="O170" s="2" t="s">
        <v>1655</v>
      </c>
      <c r="P170" s="2" t="s">
        <v>1654</v>
      </c>
      <c r="Q170" s="9"/>
      <c r="R170" s="2" t="s">
        <v>708</v>
      </c>
      <c r="S170" s="2" t="s">
        <v>9443</v>
      </c>
      <c r="U170" s="2">
        <v>0.0</v>
      </c>
      <c r="V170" s="2" t="s">
        <v>5691</v>
      </c>
      <c r="W170" s="2" t="s">
        <v>5691</v>
      </c>
      <c r="X170" s="2" t="s">
        <v>9444</v>
      </c>
      <c r="FC170" s="2" t="s">
        <v>9445</v>
      </c>
      <c r="FD170" s="9"/>
      <c r="GZ170" s="2" t="s">
        <v>5707</v>
      </c>
      <c r="HK170" s="2">
        <v>505.0</v>
      </c>
      <c r="HL170" s="2" t="s">
        <v>1657</v>
      </c>
      <c r="HM170" s="2">
        <v>640.0</v>
      </c>
      <c r="QH170" s="2" t="s">
        <v>1657</v>
      </c>
      <c r="RB170" s="2" t="s">
        <v>9446</v>
      </c>
    </row>
    <row r="171" ht="14.25" hidden="1" customHeight="1">
      <c r="A171" s="2">
        <v>7.0</v>
      </c>
      <c r="B171" s="2" t="s">
        <v>8879</v>
      </c>
      <c r="C171" s="2" t="s">
        <v>8880</v>
      </c>
      <c r="E171" s="2">
        <v>6.0</v>
      </c>
      <c r="J171" s="2">
        <v>6.0</v>
      </c>
      <c r="N171" s="2" t="s">
        <v>7128</v>
      </c>
      <c r="O171" s="2" t="s">
        <v>881</v>
      </c>
      <c r="P171" s="2" t="s">
        <v>1660</v>
      </c>
      <c r="Q171" s="9"/>
      <c r="R171" s="2" t="s">
        <v>1661</v>
      </c>
      <c r="S171" s="2" t="s">
        <v>9447</v>
      </c>
      <c r="U171" s="2">
        <v>0.0</v>
      </c>
      <c r="FD171" s="9"/>
    </row>
    <row r="172" ht="14.25" hidden="1" customHeight="1">
      <c r="A172" s="2">
        <v>2.0</v>
      </c>
      <c r="B172" s="2" t="s">
        <v>8879</v>
      </c>
      <c r="C172" s="2" t="s">
        <v>8880</v>
      </c>
      <c r="E172" s="2">
        <v>7.0</v>
      </c>
      <c r="J172" s="2">
        <v>7.0</v>
      </c>
      <c r="N172" s="2" t="s">
        <v>8959</v>
      </c>
      <c r="O172" s="2" t="s">
        <v>1230</v>
      </c>
      <c r="P172" s="2" t="s">
        <v>1663</v>
      </c>
      <c r="Q172" s="9"/>
      <c r="R172" s="2" t="s">
        <v>1664</v>
      </c>
      <c r="S172" s="2" t="s">
        <v>9448</v>
      </c>
      <c r="U172" s="2">
        <v>0.0</v>
      </c>
      <c r="FD172" s="9"/>
    </row>
    <row r="173" ht="14.25" hidden="1" customHeight="1">
      <c r="A173" s="2">
        <v>1.0</v>
      </c>
      <c r="B173" s="2" t="s">
        <v>8879</v>
      </c>
      <c r="C173" s="2" t="s">
        <v>8880</v>
      </c>
      <c r="E173" s="2">
        <v>1.0</v>
      </c>
      <c r="J173" s="2">
        <v>1.0</v>
      </c>
      <c r="N173" s="2" t="s">
        <v>9449</v>
      </c>
      <c r="O173" s="2" t="s">
        <v>1667</v>
      </c>
      <c r="P173" s="2" t="s">
        <v>1666</v>
      </c>
      <c r="Q173" s="9"/>
      <c r="R173" s="2" t="s">
        <v>1668</v>
      </c>
      <c r="S173" s="2" t="s">
        <v>9450</v>
      </c>
      <c r="U173" s="2">
        <v>0.0</v>
      </c>
      <c r="FD173" s="9"/>
    </row>
    <row r="174" ht="14.25" hidden="1" customHeight="1">
      <c r="A174" s="2">
        <v>6.0</v>
      </c>
      <c r="B174" s="2" t="s">
        <v>8879</v>
      </c>
      <c r="C174" s="2" t="s">
        <v>8880</v>
      </c>
      <c r="E174" s="2">
        <v>9.0</v>
      </c>
      <c r="J174" s="2">
        <v>9.0</v>
      </c>
      <c r="N174" s="2" t="s">
        <v>6821</v>
      </c>
      <c r="O174" s="2" t="s">
        <v>729</v>
      </c>
      <c r="P174" s="2" t="s">
        <v>1670</v>
      </c>
      <c r="Q174" s="9"/>
      <c r="R174" s="2" t="s">
        <v>730</v>
      </c>
      <c r="S174" s="2" t="s">
        <v>9451</v>
      </c>
      <c r="U174" s="2">
        <v>0.0</v>
      </c>
      <c r="FD174" s="9"/>
    </row>
    <row r="175" ht="14.25" hidden="1" customHeight="1">
      <c r="A175" s="2">
        <v>12.0</v>
      </c>
      <c r="B175" s="2" t="s">
        <v>8879</v>
      </c>
      <c r="C175" s="2" t="s">
        <v>8880</v>
      </c>
      <c r="E175" s="2">
        <v>6.0</v>
      </c>
      <c r="J175" s="2">
        <v>6.0</v>
      </c>
      <c r="N175" s="2" t="s">
        <v>9452</v>
      </c>
      <c r="O175" s="2" t="s">
        <v>1672</v>
      </c>
      <c r="P175" s="2" t="s">
        <v>1671</v>
      </c>
      <c r="Q175" s="9"/>
      <c r="R175" s="2" t="s">
        <v>1673</v>
      </c>
      <c r="S175" s="2" t="s">
        <v>9453</v>
      </c>
      <c r="U175" s="2">
        <v>0.0</v>
      </c>
      <c r="FD175" s="9"/>
    </row>
    <row r="176" ht="14.25" hidden="1" customHeight="1">
      <c r="A176" s="2">
        <v>17.0</v>
      </c>
      <c r="B176" s="2" t="s">
        <v>8879</v>
      </c>
      <c r="C176" s="2" t="s">
        <v>8880</v>
      </c>
      <c r="E176" s="2">
        <v>7.0</v>
      </c>
      <c r="J176" s="2">
        <v>7.0</v>
      </c>
      <c r="N176" s="2" t="s">
        <v>9454</v>
      </c>
      <c r="O176" s="2" t="s">
        <v>1676</v>
      </c>
      <c r="P176" s="2" t="s">
        <v>1675</v>
      </c>
      <c r="Q176" s="9"/>
      <c r="R176" s="2" t="s">
        <v>1677</v>
      </c>
      <c r="S176" s="2" t="s">
        <v>9455</v>
      </c>
      <c r="U176" s="2">
        <v>0.0</v>
      </c>
      <c r="V176" s="2" t="s">
        <v>5691</v>
      </c>
      <c r="W176" s="2" t="s">
        <v>5691</v>
      </c>
      <c r="X176" s="2" t="s">
        <v>9456</v>
      </c>
      <c r="FC176" s="2" t="s">
        <v>9457</v>
      </c>
      <c r="FD176" s="9"/>
      <c r="GZ176" s="2" t="s">
        <v>5707</v>
      </c>
      <c r="HK176" s="2">
        <v>701.0</v>
      </c>
      <c r="HL176" s="2" t="s">
        <v>1678</v>
      </c>
      <c r="HM176" s="2">
        <v>526.0</v>
      </c>
      <c r="QH176" s="2" t="s">
        <v>1678</v>
      </c>
      <c r="RB176" s="2" t="s">
        <v>9458</v>
      </c>
    </row>
    <row r="177" ht="14.25" hidden="1" customHeight="1">
      <c r="A177" s="2">
        <v>0.0</v>
      </c>
      <c r="B177" s="2" t="s">
        <v>8879</v>
      </c>
      <c r="C177" s="2" t="s">
        <v>8880</v>
      </c>
      <c r="E177" s="2">
        <v>0.0</v>
      </c>
      <c r="N177" s="2" t="s">
        <v>9459</v>
      </c>
      <c r="O177" s="2" t="s">
        <v>1680</v>
      </c>
      <c r="P177" s="2" t="s">
        <v>1679</v>
      </c>
      <c r="Q177" s="9"/>
      <c r="R177" s="2" t="s">
        <v>1681</v>
      </c>
      <c r="S177" s="2" t="s">
        <v>9460</v>
      </c>
      <c r="U177" s="2">
        <v>0.0</v>
      </c>
      <c r="FD177" s="9"/>
    </row>
    <row r="178" ht="14.25" hidden="1" customHeight="1">
      <c r="A178" s="2">
        <v>0.0</v>
      </c>
      <c r="B178" s="2" t="s">
        <v>8879</v>
      </c>
      <c r="C178" s="2" t="s">
        <v>8880</v>
      </c>
      <c r="E178" s="2">
        <v>1.0</v>
      </c>
      <c r="J178" s="2">
        <v>1.0</v>
      </c>
      <c r="N178" s="2" t="s">
        <v>6203</v>
      </c>
      <c r="O178" s="2" t="s">
        <v>313</v>
      </c>
      <c r="P178" s="2" t="s">
        <v>9461</v>
      </c>
      <c r="Q178" s="9"/>
      <c r="R178" s="2" t="s">
        <v>708</v>
      </c>
      <c r="S178" s="2" t="s">
        <v>9462</v>
      </c>
      <c r="U178" s="2">
        <v>0.0</v>
      </c>
      <c r="FD178" s="9"/>
    </row>
    <row r="179" ht="14.25" customHeight="1">
      <c r="A179" s="2">
        <v>0.0</v>
      </c>
      <c r="B179" s="2" t="s">
        <v>8879</v>
      </c>
      <c r="C179" s="2" t="s">
        <v>8880</v>
      </c>
      <c r="E179" s="2">
        <v>2.0</v>
      </c>
      <c r="I179" s="2">
        <v>1.0</v>
      </c>
      <c r="J179" s="2">
        <v>1.0</v>
      </c>
      <c r="N179" s="2" t="s">
        <v>5712</v>
      </c>
      <c r="O179" s="2" t="s">
        <v>97</v>
      </c>
      <c r="P179" s="2" t="s">
        <v>9463</v>
      </c>
      <c r="Q179" s="9"/>
      <c r="R179" s="2" t="s">
        <v>708</v>
      </c>
      <c r="S179" s="2" t="s">
        <v>9464</v>
      </c>
      <c r="U179" s="2">
        <v>0.0</v>
      </c>
      <c r="FD179" s="9"/>
    </row>
    <row r="180" ht="14.25" hidden="1" customHeight="1">
      <c r="A180" s="2">
        <v>0.0</v>
      </c>
      <c r="B180" s="2" t="s">
        <v>8879</v>
      </c>
      <c r="C180" s="2" t="s">
        <v>8880</v>
      </c>
      <c r="E180" s="2">
        <v>3.0</v>
      </c>
      <c r="F180" s="2" t="s">
        <v>9465</v>
      </c>
      <c r="J180" s="2">
        <v>3.0</v>
      </c>
      <c r="N180" s="2" t="s">
        <v>8959</v>
      </c>
      <c r="O180" s="2" t="s">
        <v>1230</v>
      </c>
      <c r="P180" s="2" t="s">
        <v>1682</v>
      </c>
      <c r="Q180" s="9"/>
      <c r="R180" s="2" t="s">
        <v>1683</v>
      </c>
      <c r="S180" s="2" t="s">
        <v>9466</v>
      </c>
      <c r="U180" s="2">
        <v>0.0</v>
      </c>
      <c r="FD180" s="9"/>
    </row>
    <row r="181" ht="14.25" hidden="1" customHeight="1">
      <c r="A181" s="2">
        <v>11.0</v>
      </c>
      <c r="B181" s="2" t="s">
        <v>8879</v>
      </c>
      <c r="C181" s="2" t="s">
        <v>8880</v>
      </c>
      <c r="E181" s="2">
        <v>3.0</v>
      </c>
      <c r="J181" s="2">
        <v>3.0</v>
      </c>
      <c r="N181" s="2" t="s">
        <v>9467</v>
      </c>
      <c r="O181" s="2" t="s">
        <v>1686</v>
      </c>
      <c r="P181" s="2" t="s">
        <v>1685</v>
      </c>
      <c r="Q181" s="9"/>
      <c r="R181" s="2" t="s">
        <v>1687</v>
      </c>
      <c r="S181" s="2" t="s">
        <v>9468</v>
      </c>
      <c r="U181" s="2">
        <v>0.0</v>
      </c>
      <c r="FD181" s="9"/>
    </row>
    <row r="182" ht="14.25" hidden="1" customHeight="1">
      <c r="A182" s="2">
        <v>39.0</v>
      </c>
      <c r="B182" s="2" t="s">
        <v>8879</v>
      </c>
      <c r="C182" s="2" t="s">
        <v>8880</v>
      </c>
      <c r="E182" s="2">
        <v>14.0</v>
      </c>
      <c r="J182" s="2">
        <v>14.0</v>
      </c>
      <c r="N182" s="2" t="s">
        <v>9469</v>
      </c>
      <c r="O182" s="2" t="s">
        <v>1689</v>
      </c>
      <c r="P182" s="2" t="s">
        <v>1688</v>
      </c>
      <c r="Q182" s="9"/>
      <c r="R182" s="2" t="s">
        <v>1690</v>
      </c>
      <c r="S182" s="2" t="s">
        <v>9470</v>
      </c>
      <c r="U182" s="2">
        <v>0.0</v>
      </c>
      <c r="FD182" s="9"/>
      <c r="GW182" s="2" t="s">
        <v>9471</v>
      </c>
      <c r="RB182" s="2" t="s">
        <v>9472</v>
      </c>
      <c r="SD182" s="2" t="s">
        <v>5691</v>
      </c>
      <c r="SE182" s="2" t="s">
        <v>5691</v>
      </c>
      <c r="XK182" s="2" t="s">
        <v>9473</v>
      </c>
      <c r="XR182" s="2">
        <v>443.0</v>
      </c>
      <c r="XS182" s="2" t="s">
        <v>9474</v>
      </c>
      <c r="XT182" s="2">
        <v>590.0</v>
      </c>
      <c r="YN182" s="2" t="s">
        <v>5718</v>
      </c>
      <c r="ZG182" s="2" t="s">
        <v>5707</v>
      </c>
      <c r="ZL182" s="2" t="s">
        <v>5720</v>
      </c>
      <c r="ZN182" s="2" t="s">
        <v>9469</v>
      </c>
      <c r="AIO182" s="2" t="s">
        <v>9474</v>
      </c>
      <c r="AKK182" s="2" t="s">
        <v>5691</v>
      </c>
      <c r="AKL182" s="2" t="s">
        <v>5691</v>
      </c>
      <c r="AOJ182" s="2" t="s">
        <v>9475</v>
      </c>
      <c r="AOQ182" s="2">
        <v>414.0</v>
      </c>
      <c r="AOR182" s="2" t="s">
        <v>9476</v>
      </c>
      <c r="AOS182" s="2">
        <v>586.0</v>
      </c>
      <c r="APM182" s="2" t="s">
        <v>5718</v>
      </c>
      <c r="AQF182" s="2" t="s">
        <v>5707</v>
      </c>
      <c r="AQK182" s="2" t="s">
        <v>5720</v>
      </c>
      <c r="AQM182" s="2" t="s">
        <v>9469</v>
      </c>
      <c r="AYS182" s="2" t="s">
        <v>9476</v>
      </c>
    </row>
    <row r="183" ht="14.25" hidden="1" customHeight="1">
      <c r="A183" s="2">
        <v>16.0</v>
      </c>
      <c r="B183" s="2" t="s">
        <v>8879</v>
      </c>
      <c r="C183" s="2" t="s">
        <v>8880</v>
      </c>
      <c r="E183" s="2">
        <v>0.0</v>
      </c>
      <c r="N183" s="2" t="s">
        <v>9477</v>
      </c>
      <c r="O183" s="2" t="s">
        <v>138</v>
      </c>
      <c r="P183" s="2" t="s">
        <v>1692</v>
      </c>
      <c r="Q183" s="9"/>
      <c r="R183" s="2" t="s">
        <v>757</v>
      </c>
      <c r="S183" s="2" t="s">
        <v>9478</v>
      </c>
      <c r="U183" s="2">
        <v>0.0</v>
      </c>
      <c r="FD183" s="9"/>
    </row>
    <row r="184" ht="14.25" hidden="1" customHeight="1">
      <c r="A184" s="2">
        <v>0.0</v>
      </c>
      <c r="B184" s="2" t="s">
        <v>8879</v>
      </c>
      <c r="C184" s="2" t="s">
        <v>8880</v>
      </c>
      <c r="E184" s="2">
        <v>2.0</v>
      </c>
      <c r="I184" s="2">
        <v>1.0</v>
      </c>
      <c r="J184" s="2">
        <v>1.0</v>
      </c>
      <c r="N184" s="2" t="s">
        <v>9479</v>
      </c>
      <c r="O184" s="2" t="s">
        <v>1694</v>
      </c>
      <c r="P184" s="2" t="s">
        <v>1693</v>
      </c>
      <c r="Q184" s="9"/>
      <c r="R184" s="2" t="s">
        <v>1695</v>
      </c>
      <c r="S184" s="2" t="s">
        <v>9480</v>
      </c>
      <c r="U184" s="2">
        <v>0.0</v>
      </c>
      <c r="FD184" s="9"/>
    </row>
    <row r="185" ht="14.25" hidden="1" customHeight="1">
      <c r="A185" s="2">
        <v>0.0</v>
      </c>
      <c r="B185" s="2" t="s">
        <v>8879</v>
      </c>
      <c r="C185" s="2" t="s">
        <v>8880</v>
      </c>
      <c r="E185" s="2">
        <v>2.0</v>
      </c>
      <c r="J185" s="2">
        <v>1.0</v>
      </c>
      <c r="K185" s="2">
        <v>1.0</v>
      </c>
      <c r="N185" s="2" t="s">
        <v>9479</v>
      </c>
      <c r="O185" s="2" t="s">
        <v>1694</v>
      </c>
      <c r="P185" s="2" t="s">
        <v>1696</v>
      </c>
      <c r="Q185" s="9"/>
      <c r="R185" s="2" t="s">
        <v>1697</v>
      </c>
      <c r="S185" s="2" t="s">
        <v>9481</v>
      </c>
      <c r="U185" s="2">
        <v>1.0</v>
      </c>
      <c r="FD185" s="9"/>
    </row>
    <row r="186" ht="14.25" hidden="1" customHeight="1">
      <c r="A186" s="2">
        <v>16.0</v>
      </c>
      <c r="B186" s="2" t="s">
        <v>8879</v>
      </c>
      <c r="C186" s="2" t="s">
        <v>8880</v>
      </c>
      <c r="E186" s="2">
        <v>2.0</v>
      </c>
      <c r="J186" s="2">
        <v>2.0</v>
      </c>
      <c r="N186" s="2" t="s">
        <v>9482</v>
      </c>
      <c r="O186" s="2" t="s">
        <v>138</v>
      </c>
      <c r="P186" s="2" t="s">
        <v>1699</v>
      </c>
      <c r="Q186" s="9"/>
      <c r="R186" s="2" t="s">
        <v>1700</v>
      </c>
      <c r="S186" s="2" t="s">
        <v>9483</v>
      </c>
      <c r="U186" s="2">
        <v>0.0</v>
      </c>
      <c r="FD186" s="9"/>
    </row>
    <row r="187" ht="14.25" hidden="1" customHeight="1">
      <c r="A187" s="2">
        <v>0.0</v>
      </c>
      <c r="B187" s="2" t="s">
        <v>8879</v>
      </c>
      <c r="C187" s="2" t="s">
        <v>8880</v>
      </c>
      <c r="E187" s="2">
        <v>1.0</v>
      </c>
      <c r="J187" s="2">
        <v>1.0</v>
      </c>
      <c r="N187" s="2" t="s">
        <v>9484</v>
      </c>
      <c r="O187" s="2" t="s">
        <v>1703</v>
      </c>
      <c r="P187" s="2" t="s">
        <v>1702</v>
      </c>
      <c r="Q187" s="9"/>
      <c r="R187" s="2" t="s">
        <v>1704</v>
      </c>
      <c r="S187" s="2" t="s">
        <v>9485</v>
      </c>
      <c r="U187" s="2">
        <v>0.0</v>
      </c>
      <c r="FD187" s="9"/>
    </row>
    <row r="188" ht="14.25" customHeight="1">
      <c r="A188" s="2">
        <v>0.0</v>
      </c>
      <c r="B188" s="2" t="s">
        <v>8879</v>
      </c>
      <c r="C188" s="2" t="s">
        <v>8880</v>
      </c>
      <c r="E188" s="2">
        <v>5.0</v>
      </c>
      <c r="F188" s="2" t="s">
        <v>9486</v>
      </c>
      <c r="J188" s="2">
        <v>5.0</v>
      </c>
      <c r="N188" s="2" t="s">
        <v>5712</v>
      </c>
      <c r="O188" s="2" t="s">
        <v>97</v>
      </c>
      <c r="P188" s="2" t="s">
        <v>1706</v>
      </c>
      <c r="Q188" s="9"/>
      <c r="R188" s="2" t="s">
        <v>708</v>
      </c>
      <c r="S188" s="2" t="s">
        <v>9487</v>
      </c>
      <c r="T188" s="2" t="s">
        <v>1707</v>
      </c>
      <c r="U188" s="2">
        <v>0.0</v>
      </c>
      <c r="V188" s="2" t="s">
        <v>6180</v>
      </c>
      <c r="W188" s="2" t="s">
        <v>6180</v>
      </c>
      <c r="FC188" s="2" t="s">
        <v>9017</v>
      </c>
      <c r="FD188" s="9"/>
      <c r="GM188" s="2">
        <v>261.0</v>
      </c>
      <c r="GN188" s="2" t="s">
        <v>9488</v>
      </c>
      <c r="GO188" s="2">
        <v>500.0</v>
      </c>
      <c r="QH188" s="2" t="s">
        <v>9488</v>
      </c>
    </row>
    <row r="189" ht="14.25" hidden="1" customHeight="1">
      <c r="A189" s="2">
        <v>14.0</v>
      </c>
      <c r="B189" s="2" t="s">
        <v>8879</v>
      </c>
      <c r="C189" s="2" t="s">
        <v>8880</v>
      </c>
      <c r="E189" s="2">
        <v>33.0</v>
      </c>
      <c r="F189" s="2" t="s">
        <v>9489</v>
      </c>
      <c r="J189" s="2">
        <v>31.0</v>
      </c>
      <c r="L189" s="2">
        <v>2.0</v>
      </c>
      <c r="N189" s="2" t="s">
        <v>9490</v>
      </c>
      <c r="O189" s="2" t="s">
        <v>1710</v>
      </c>
      <c r="P189" s="2" t="s">
        <v>1709</v>
      </c>
      <c r="Q189" s="9"/>
      <c r="R189" s="2" t="s">
        <v>1712</v>
      </c>
      <c r="S189" s="2" t="s">
        <v>9491</v>
      </c>
      <c r="T189" s="2" t="s">
        <v>1711</v>
      </c>
      <c r="U189" s="2">
        <v>0.0</v>
      </c>
      <c r="V189" s="2" t="s">
        <v>6180</v>
      </c>
      <c r="W189" s="2" t="s">
        <v>6180</v>
      </c>
      <c r="FC189" s="2" t="s">
        <v>9492</v>
      </c>
      <c r="FD189" s="9"/>
      <c r="GM189" s="2">
        <v>261.0</v>
      </c>
      <c r="GN189" s="2" t="s">
        <v>9493</v>
      </c>
      <c r="GO189" s="2">
        <v>500.0</v>
      </c>
      <c r="QH189" s="2" t="s">
        <v>9493</v>
      </c>
    </row>
    <row r="190" ht="14.25" customHeight="1">
      <c r="A190" s="2">
        <v>0.0</v>
      </c>
      <c r="B190" s="2" t="s">
        <v>8879</v>
      </c>
      <c r="C190" s="2" t="s">
        <v>8880</v>
      </c>
      <c r="E190" s="2">
        <v>7.0</v>
      </c>
      <c r="I190" s="2">
        <v>3.0</v>
      </c>
      <c r="J190" s="2">
        <v>4.0</v>
      </c>
      <c r="N190" s="2" t="s">
        <v>5712</v>
      </c>
      <c r="O190" s="2" t="s">
        <v>97</v>
      </c>
      <c r="P190" s="2" t="s">
        <v>1713</v>
      </c>
      <c r="Q190" s="9"/>
      <c r="R190" s="2" t="s">
        <v>1714</v>
      </c>
      <c r="S190" s="2" t="s">
        <v>9494</v>
      </c>
      <c r="U190" s="2">
        <v>0.0</v>
      </c>
      <c r="FD190" s="9"/>
    </row>
    <row r="191" ht="14.25" hidden="1" customHeight="1">
      <c r="A191" s="2">
        <v>9.0</v>
      </c>
      <c r="B191" s="2" t="s">
        <v>8879</v>
      </c>
      <c r="C191" s="2" t="s">
        <v>8880</v>
      </c>
      <c r="E191" s="2">
        <v>24.0</v>
      </c>
      <c r="J191" s="2">
        <v>22.0</v>
      </c>
      <c r="M191" s="2">
        <v>2.0</v>
      </c>
      <c r="N191" s="2" t="s">
        <v>6086</v>
      </c>
      <c r="O191" s="2" t="s">
        <v>229</v>
      </c>
      <c r="P191" s="2" t="s">
        <v>1715</v>
      </c>
      <c r="Q191" s="9"/>
      <c r="R191" s="2" t="s">
        <v>1716</v>
      </c>
      <c r="S191" s="2" t="s">
        <v>9495</v>
      </c>
      <c r="U191" s="2">
        <v>0.0</v>
      </c>
      <c r="V191" s="2" t="s">
        <v>5691</v>
      </c>
      <c r="W191" s="2" t="s">
        <v>5691</v>
      </c>
      <c r="X191" s="2" t="s">
        <v>9496</v>
      </c>
      <c r="FC191" s="2" t="s">
        <v>9497</v>
      </c>
      <c r="FD191" s="9"/>
      <c r="GZ191" s="2" t="s">
        <v>5707</v>
      </c>
      <c r="HK191" s="2">
        <v>1169.0</v>
      </c>
      <c r="HL191" s="2" t="s">
        <v>1717</v>
      </c>
      <c r="HM191" s="2">
        <v>526.0</v>
      </c>
      <c r="QH191" s="2" t="s">
        <v>1717</v>
      </c>
      <c r="RB191" s="2" t="s">
        <v>9498</v>
      </c>
    </row>
    <row r="192" ht="14.25" hidden="1" customHeight="1">
      <c r="A192" s="2">
        <v>3.0</v>
      </c>
      <c r="B192" s="2" t="s">
        <v>8879</v>
      </c>
      <c r="C192" s="2" t="s">
        <v>8880</v>
      </c>
      <c r="E192" s="2">
        <v>3.0</v>
      </c>
      <c r="F192" s="2" t="s">
        <v>9499</v>
      </c>
      <c r="J192" s="2">
        <v>3.0</v>
      </c>
      <c r="N192" s="2" t="s">
        <v>9500</v>
      </c>
      <c r="O192" s="2" t="s">
        <v>1721</v>
      </c>
      <c r="P192" s="2" t="s">
        <v>1720</v>
      </c>
      <c r="Q192" s="9"/>
      <c r="R192" s="2" t="s">
        <v>1723</v>
      </c>
      <c r="S192" s="2" t="s">
        <v>9501</v>
      </c>
      <c r="T192" s="2" t="s">
        <v>1722</v>
      </c>
      <c r="U192" s="2">
        <v>0.0</v>
      </c>
      <c r="V192" s="2" t="s">
        <v>6180</v>
      </c>
      <c r="W192" s="2" t="s">
        <v>6180</v>
      </c>
      <c r="FC192" s="2" t="s">
        <v>9502</v>
      </c>
      <c r="FD192" s="9"/>
      <c r="GM192" s="2">
        <v>261.0</v>
      </c>
      <c r="GN192" s="2" t="s">
        <v>9503</v>
      </c>
      <c r="GO192" s="2">
        <v>500.0</v>
      </c>
      <c r="QH192" s="2" t="s">
        <v>9503</v>
      </c>
    </row>
    <row r="193" ht="14.25" customHeight="1">
      <c r="A193" s="2">
        <v>0.0</v>
      </c>
      <c r="B193" s="2" t="s">
        <v>8879</v>
      </c>
      <c r="C193" s="2" t="s">
        <v>8880</v>
      </c>
      <c r="E193" s="2">
        <v>0.0</v>
      </c>
      <c r="N193" s="2" t="s">
        <v>5712</v>
      </c>
      <c r="O193" s="2" t="s">
        <v>97</v>
      </c>
      <c r="P193" s="2" t="s">
        <v>1724</v>
      </c>
      <c r="Q193" s="9"/>
      <c r="R193" s="2" t="s">
        <v>708</v>
      </c>
      <c r="S193" s="2" t="s">
        <v>9504</v>
      </c>
      <c r="U193" s="2">
        <v>0.0</v>
      </c>
      <c r="FD193" s="9"/>
    </row>
    <row r="194" ht="14.25" customHeight="1">
      <c r="A194" s="2">
        <v>0.0</v>
      </c>
      <c r="B194" s="2" t="s">
        <v>8879</v>
      </c>
      <c r="C194" s="2" t="s">
        <v>8880</v>
      </c>
      <c r="E194" s="2">
        <v>1.0</v>
      </c>
      <c r="F194" s="2" t="s">
        <v>9505</v>
      </c>
      <c r="J194" s="2">
        <v>1.0</v>
      </c>
      <c r="N194" s="2" t="s">
        <v>5712</v>
      </c>
      <c r="O194" s="2" t="s">
        <v>97</v>
      </c>
      <c r="P194" s="2" t="s">
        <v>1725</v>
      </c>
      <c r="Q194" s="9"/>
      <c r="R194" s="2" t="s">
        <v>708</v>
      </c>
      <c r="S194" s="2" t="s">
        <v>9506</v>
      </c>
      <c r="T194" s="2" t="s">
        <v>1726</v>
      </c>
      <c r="U194" s="2">
        <v>0.0</v>
      </c>
      <c r="V194" s="2" t="s">
        <v>6180</v>
      </c>
      <c r="W194" s="2" t="s">
        <v>6180</v>
      </c>
      <c r="FC194" s="2" t="s">
        <v>9025</v>
      </c>
      <c r="FD194" s="9"/>
      <c r="GM194" s="2">
        <v>261.0</v>
      </c>
      <c r="GN194" s="2" t="s">
        <v>9507</v>
      </c>
      <c r="GO194" s="2">
        <v>500.0</v>
      </c>
      <c r="QH194" s="2" t="s">
        <v>9507</v>
      </c>
    </row>
    <row r="195" ht="14.25" customHeight="1">
      <c r="A195" s="2">
        <v>0.0</v>
      </c>
      <c r="B195" s="2" t="s">
        <v>8879</v>
      </c>
      <c r="C195" s="2" t="s">
        <v>8880</v>
      </c>
      <c r="E195" s="2">
        <v>2.0</v>
      </c>
      <c r="J195" s="2">
        <v>2.0</v>
      </c>
      <c r="N195" s="2" t="s">
        <v>5712</v>
      </c>
      <c r="O195" s="2" t="s">
        <v>97</v>
      </c>
      <c r="P195" s="2" t="s">
        <v>1727</v>
      </c>
      <c r="Q195" s="9"/>
      <c r="R195" s="2" t="s">
        <v>1728</v>
      </c>
      <c r="S195" s="2" t="s">
        <v>9508</v>
      </c>
      <c r="U195" s="2">
        <v>0.0</v>
      </c>
      <c r="FD195" s="9"/>
    </row>
    <row r="196" ht="14.25" customHeight="1">
      <c r="A196" s="2">
        <v>0.0</v>
      </c>
      <c r="B196" s="2" t="s">
        <v>8879</v>
      </c>
      <c r="C196" s="2" t="s">
        <v>8880</v>
      </c>
      <c r="E196" s="2">
        <v>0.0</v>
      </c>
      <c r="N196" s="2" t="s">
        <v>5712</v>
      </c>
      <c r="O196" s="2" t="s">
        <v>97</v>
      </c>
      <c r="P196" s="2" t="s">
        <v>1730</v>
      </c>
      <c r="Q196" s="9"/>
      <c r="R196" s="2" t="s">
        <v>1731</v>
      </c>
      <c r="S196" s="2" t="s">
        <v>9509</v>
      </c>
      <c r="U196" s="2">
        <v>0.0</v>
      </c>
      <c r="FD196" s="9"/>
    </row>
    <row r="197" ht="14.25" hidden="1" customHeight="1">
      <c r="A197" s="2">
        <v>2.0</v>
      </c>
      <c r="B197" s="2" t="s">
        <v>8879</v>
      </c>
      <c r="C197" s="2" t="s">
        <v>8880</v>
      </c>
      <c r="E197" s="2">
        <v>14.0</v>
      </c>
      <c r="G197" s="2">
        <v>6.0</v>
      </c>
      <c r="I197" s="2">
        <v>2.0</v>
      </c>
      <c r="J197" s="2">
        <v>4.0</v>
      </c>
      <c r="K197" s="2">
        <v>1.0</v>
      </c>
      <c r="M197" s="2">
        <v>1.0</v>
      </c>
      <c r="N197" s="2" t="s">
        <v>8959</v>
      </c>
      <c r="O197" s="2" t="s">
        <v>1230</v>
      </c>
      <c r="P197" s="2" t="s">
        <v>1732</v>
      </c>
      <c r="Q197" s="9"/>
      <c r="R197" s="2" t="s">
        <v>1733</v>
      </c>
      <c r="S197" s="2" t="s">
        <v>9510</v>
      </c>
      <c r="U197" s="2">
        <v>0.0</v>
      </c>
      <c r="V197" s="2" t="s">
        <v>5691</v>
      </c>
      <c r="W197" s="2" t="s">
        <v>5691</v>
      </c>
      <c r="X197" s="2" t="s">
        <v>9511</v>
      </c>
      <c r="FC197" s="2" t="s">
        <v>9512</v>
      </c>
      <c r="FD197" s="9"/>
      <c r="GZ197" s="2" t="s">
        <v>5707</v>
      </c>
      <c r="HK197" s="2">
        <v>640.0</v>
      </c>
      <c r="HL197" s="2" t="s">
        <v>1734</v>
      </c>
      <c r="HM197" s="2">
        <v>512.0</v>
      </c>
      <c r="QH197" s="2" t="s">
        <v>1734</v>
      </c>
      <c r="RB197" s="2" t="s">
        <v>9513</v>
      </c>
    </row>
    <row r="198" ht="14.25" hidden="1" customHeight="1">
      <c r="A198" s="2">
        <v>0.0</v>
      </c>
      <c r="B198" s="2" t="s">
        <v>8879</v>
      </c>
      <c r="C198" s="2" t="s">
        <v>8880</v>
      </c>
      <c r="E198" s="2">
        <v>0.0</v>
      </c>
      <c r="N198" s="2" t="s">
        <v>9514</v>
      </c>
      <c r="O198" s="2" t="s">
        <v>138</v>
      </c>
      <c r="P198" s="2" t="s">
        <v>1736</v>
      </c>
      <c r="Q198" s="9"/>
      <c r="R198" s="2" t="s">
        <v>708</v>
      </c>
      <c r="S198" s="2" t="s">
        <v>9515</v>
      </c>
      <c r="U198" s="2">
        <v>0.0</v>
      </c>
      <c r="FD198" s="9"/>
      <c r="IK198" s="2" t="s">
        <v>9181</v>
      </c>
      <c r="IL198" s="2" t="s">
        <v>5718</v>
      </c>
      <c r="IM198" s="2" t="s">
        <v>5718</v>
      </c>
      <c r="IN198" s="2" t="s">
        <v>9516</v>
      </c>
      <c r="IR198" s="2" t="s">
        <v>5718</v>
      </c>
      <c r="IT198" s="2" t="s">
        <v>5718</v>
      </c>
      <c r="IW198" s="2">
        <v>18.0</v>
      </c>
      <c r="IZ198" s="2">
        <v>5.0</v>
      </c>
      <c r="JB198" s="2" t="s">
        <v>9517</v>
      </c>
      <c r="JD198" s="2" t="s">
        <v>9518</v>
      </c>
      <c r="JF198" s="2" t="s">
        <v>9519</v>
      </c>
      <c r="JH198" s="2" t="s">
        <v>9520</v>
      </c>
      <c r="JJ198" s="2" t="s">
        <v>9521</v>
      </c>
      <c r="JO198" s="2" t="s">
        <v>5718</v>
      </c>
      <c r="JP198" s="2" t="s">
        <v>5718</v>
      </c>
      <c r="JQ198" s="2" t="s">
        <v>5718</v>
      </c>
      <c r="JR198" s="2" t="s">
        <v>9518</v>
      </c>
      <c r="JS198" s="2" t="s">
        <v>5718</v>
      </c>
      <c r="JT198" s="2" t="s">
        <v>5718</v>
      </c>
      <c r="JZ198" s="2" t="s">
        <v>9522</v>
      </c>
      <c r="KA198" s="2">
        <v>18.0</v>
      </c>
      <c r="KB198" s="2" t="s">
        <v>5718</v>
      </c>
      <c r="KC198" s="2" t="s">
        <v>5718</v>
      </c>
      <c r="KE198" s="2" t="s">
        <v>5718</v>
      </c>
      <c r="KF198" s="2" t="s">
        <v>5718</v>
      </c>
      <c r="KG198" s="2" t="s">
        <v>5718</v>
      </c>
      <c r="KH198" s="2" t="s">
        <v>9520</v>
      </c>
      <c r="KI198" s="2" t="s">
        <v>5718</v>
      </c>
      <c r="KJ198" s="2" t="s">
        <v>5718</v>
      </c>
      <c r="KP198" s="2" t="s">
        <v>9523</v>
      </c>
      <c r="KQ198" s="2">
        <v>2.0</v>
      </c>
      <c r="KR198" s="2" t="s">
        <v>5718</v>
      </c>
      <c r="KS198" s="2" t="s">
        <v>5718</v>
      </c>
      <c r="KU198" s="2" t="s">
        <v>5718</v>
      </c>
      <c r="KV198" s="2" t="s">
        <v>5718</v>
      </c>
      <c r="KW198" s="2" t="s">
        <v>5718</v>
      </c>
      <c r="KX198" s="2" t="s">
        <v>9517</v>
      </c>
      <c r="KY198" s="2" t="s">
        <v>5718</v>
      </c>
      <c r="KZ198" s="2" t="s">
        <v>5718</v>
      </c>
      <c r="LF198" s="2" t="s">
        <v>9524</v>
      </c>
      <c r="LG198" s="2">
        <v>0.0</v>
      </c>
      <c r="LH198" s="2" t="s">
        <v>5718</v>
      </c>
      <c r="LI198" s="2" t="s">
        <v>5718</v>
      </c>
      <c r="LK198" s="2" t="s">
        <v>5718</v>
      </c>
      <c r="LL198" s="2" t="s">
        <v>5718</v>
      </c>
      <c r="LM198" s="2" t="s">
        <v>5718</v>
      </c>
      <c r="LN198" s="2" t="s">
        <v>9519</v>
      </c>
      <c r="LO198" s="2" t="s">
        <v>5718</v>
      </c>
      <c r="LP198" s="2" t="s">
        <v>5718</v>
      </c>
      <c r="LV198" s="2" t="s">
        <v>9525</v>
      </c>
      <c r="LW198" s="2">
        <v>0.0</v>
      </c>
      <c r="LX198" s="2" t="s">
        <v>5718</v>
      </c>
      <c r="LY198" s="2" t="s">
        <v>5718</v>
      </c>
      <c r="MA198" s="2" t="s">
        <v>5718</v>
      </c>
      <c r="MB198" s="2" t="s">
        <v>5718</v>
      </c>
      <c r="MC198" s="2" t="s">
        <v>5718</v>
      </c>
      <c r="MD198" s="2" t="s">
        <v>9521</v>
      </c>
      <c r="ME198" s="2" t="s">
        <v>5718</v>
      </c>
      <c r="MF198" s="2" t="s">
        <v>5718</v>
      </c>
      <c r="ML198" s="2" t="s">
        <v>9526</v>
      </c>
      <c r="MM198" s="2">
        <v>0.0</v>
      </c>
      <c r="MN198" s="2" t="s">
        <v>5718</v>
      </c>
      <c r="MO198" s="2" t="s">
        <v>5718</v>
      </c>
      <c r="NG198" s="2" t="s">
        <v>5718</v>
      </c>
      <c r="NH198" s="2" t="s">
        <v>9517</v>
      </c>
      <c r="NI198" s="2" t="s">
        <v>5718</v>
      </c>
      <c r="NJ198" s="2" t="s">
        <v>5718</v>
      </c>
      <c r="NK198" s="2" t="s">
        <v>9524</v>
      </c>
      <c r="NL198" s="2" t="s">
        <v>5718</v>
      </c>
      <c r="NN198" s="2" t="s">
        <v>5718</v>
      </c>
      <c r="NO198" s="2" t="s">
        <v>9518</v>
      </c>
      <c r="NP198" s="2" t="s">
        <v>5718</v>
      </c>
      <c r="NQ198" s="2" t="s">
        <v>5718</v>
      </c>
      <c r="NR198" s="2" t="s">
        <v>9522</v>
      </c>
      <c r="NS198" s="2" t="s">
        <v>5718</v>
      </c>
      <c r="NU198" s="2" t="s">
        <v>5718</v>
      </c>
      <c r="NV198" s="2" t="s">
        <v>9519</v>
      </c>
      <c r="NW198" s="2" t="s">
        <v>5718</v>
      </c>
      <c r="NX198" s="2" t="s">
        <v>5718</v>
      </c>
      <c r="NY198" s="2" t="s">
        <v>9525</v>
      </c>
      <c r="NZ198" s="2" t="s">
        <v>5718</v>
      </c>
      <c r="OB198" s="2" t="s">
        <v>5718</v>
      </c>
      <c r="OC198" s="2" t="s">
        <v>9520</v>
      </c>
      <c r="OD198" s="2" t="s">
        <v>5718</v>
      </c>
      <c r="OE198" s="2" t="s">
        <v>5718</v>
      </c>
      <c r="OF198" s="2" t="s">
        <v>9523</v>
      </c>
      <c r="OG198" s="2" t="s">
        <v>5718</v>
      </c>
      <c r="OI198" s="2" t="s">
        <v>5718</v>
      </c>
      <c r="OJ198" s="2" t="s">
        <v>9521</v>
      </c>
      <c r="OK198" s="2" t="s">
        <v>5718</v>
      </c>
      <c r="OL198" s="2" t="s">
        <v>5718</v>
      </c>
      <c r="OM198" s="2" t="s">
        <v>9526</v>
      </c>
      <c r="ON198" s="2" t="s">
        <v>5718</v>
      </c>
      <c r="OV198" s="2" t="s">
        <v>9527</v>
      </c>
      <c r="OW198" s="2">
        <v>1.740825003E9</v>
      </c>
      <c r="OX198" s="2" t="s">
        <v>9187</v>
      </c>
      <c r="OY198" s="2" t="s">
        <v>9528</v>
      </c>
      <c r="OZ198" s="2" t="s">
        <v>9516</v>
      </c>
      <c r="PA198" s="2" t="s">
        <v>9529</v>
      </c>
      <c r="PB198" s="2" t="s">
        <v>9529</v>
      </c>
      <c r="PC198" s="2" t="s">
        <v>5817</v>
      </c>
      <c r="PD198" s="2" t="s">
        <v>8879</v>
      </c>
      <c r="PE198" s="2" t="s">
        <v>708</v>
      </c>
      <c r="PG198" s="2" t="s">
        <v>5718</v>
      </c>
      <c r="PH198" s="2" t="s">
        <v>5718</v>
      </c>
      <c r="PI198" s="2" t="s">
        <v>5718</v>
      </c>
    </row>
    <row r="199" ht="14.25" hidden="1" customHeight="1">
      <c r="A199" s="2">
        <v>6.0</v>
      </c>
      <c r="B199" s="2" t="s">
        <v>8879</v>
      </c>
      <c r="C199" s="2" t="s">
        <v>8880</v>
      </c>
      <c r="E199" s="2">
        <v>5.0</v>
      </c>
      <c r="F199" s="2" t="s">
        <v>9530</v>
      </c>
      <c r="J199" s="2">
        <v>5.0</v>
      </c>
      <c r="N199" s="2" t="s">
        <v>9531</v>
      </c>
      <c r="O199" s="2" t="s">
        <v>138</v>
      </c>
      <c r="P199" s="2" t="s">
        <v>1737</v>
      </c>
      <c r="Q199" s="9"/>
      <c r="R199" s="2" t="s">
        <v>1739</v>
      </c>
      <c r="S199" s="2" t="s">
        <v>9532</v>
      </c>
      <c r="T199" s="2" t="s">
        <v>1738</v>
      </c>
      <c r="U199" s="2">
        <v>0.0</v>
      </c>
      <c r="V199" s="2" t="s">
        <v>6180</v>
      </c>
      <c r="W199" s="2" t="s">
        <v>6180</v>
      </c>
      <c r="FC199" s="2" t="s">
        <v>9533</v>
      </c>
      <c r="FD199" s="9"/>
      <c r="GM199" s="2">
        <v>261.0</v>
      </c>
      <c r="GN199" s="2" t="s">
        <v>9534</v>
      </c>
      <c r="GO199" s="2">
        <v>500.0</v>
      </c>
      <c r="QH199" s="2" t="s">
        <v>9534</v>
      </c>
    </row>
    <row r="200" ht="14.25" customHeight="1">
      <c r="A200" s="2">
        <v>0.0</v>
      </c>
      <c r="B200" s="2" t="s">
        <v>8879</v>
      </c>
      <c r="C200" s="2" t="s">
        <v>8880</v>
      </c>
      <c r="E200" s="2">
        <v>4.0</v>
      </c>
      <c r="I200" s="2">
        <v>2.0</v>
      </c>
      <c r="J200" s="2">
        <v>2.0</v>
      </c>
      <c r="N200" s="2" t="s">
        <v>5712</v>
      </c>
      <c r="O200" s="2" t="s">
        <v>97</v>
      </c>
      <c r="P200" s="2" t="s">
        <v>1740</v>
      </c>
      <c r="Q200" s="9"/>
      <c r="R200" s="2" t="s">
        <v>810</v>
      </c>
      <c r="S200" s="2" t="s">
        <v>9535</v>
      </c>
      <c r="T200" s="2" t="s">
        <v>178</v>
      </c>
      <c r="U200" s="2">
        <v>0.0</v>
      </c>
      <c r="BA200" s="2" t="s">
        <v>6052</v>
      </c>
      <c r="FD200" s="9"/>
      <c r="QJ200" s="2" t="s">
        <v>178</v>
      </c>
    </row>
    <row r="201" ht="14.25" customHeight="1">
      <c r="A201" s="2">
        <v>0.0</v>
      </c>
      <c r="B201" s="2" t="s">
        <v>8879</v>
      </c>
      <c r="C201" s="2" t="s">
        <v>8880</v>
      </c>
      <c r="E201" s="2">
        <v>0.0</v>
      </c>
      <c r="F201" s="2" t="s">
        <v>9536</v>
      </c>
      <c r="N201" s="2" t="s">
        <v>5712</v>
      </c>
      <c r="O201" s="2" t="s">
        <v>97</v>
      </c>
      <c r="P201" s="2" t="s">
        <v>1741</v>
      </c>
      <c r="Q201" s="9"/>
      <c r="R201" s="2" t="s">
        <v>708</v>
      </c>
      <c r="S201" s="2" t="s">
        <v>9537</v>
      </c>
      <c r="T201" s="2" t="s">
        <v>1742</v>
      </c>
      <c r="U201" s="2">
        <v>0.0</v>
      </c>
      <c r="FD201" s="9"/>
    </row>
    <row r="202" ht="14.25" hidden="1" customHeight="1">
      <c r="A202" s="2">
        <v>2.0</v>
      </c>
      <c r="B202" s="2" t="s">
        <v>8879</v>
      </c>
      <c r="C202" s="2" t="s">
        <v>8880</v>
      </c>
      <c r="E202" s="2">
        <v>1.0</v>
      </c>
      <c r="F202" s="2" t="s">
        <v>9538</v>
      </c>
      <c r="J202" s="2">
        <v>1.0</v>
      </c>
      <c r="N202" s="2" t="s">
        <v>6799</v>
      </c>
      <c r="O202" s="2" t="s">
        <v>701</v>
      </c>
      <c r="P202" s="2" t="s">
        <v>1743</v>
      </c>
      <c r="Q202" s="9"/>
      <c r="R202" s="2" t="s">
        <v>1745</v>
      </c>
      <c r="S202" s="2" t="s">
        <v>9539</v>
      </c>
      <c r="T202" s="2" t="s">
        <v>1744</v>
      </c>
      <c r="U202" s="2">
        <v>0.0</v>
      </c>
      <c r="V202" s="2" t="s">
        <v>6180</v>
      </c>
      <c r="W202" s="2" t="s">
        <v>6180</v>
      </c>
      <c r="FC202" s="2" t="s">
        <v>9540</v>
      </c>
      <c r="FD202" s="9"/>
      <c r="GM202" s="2">
        <v>261.0</v>
      </c>
      <c r="GN202" s="2" t="s">
        <v>9541</v>
      </c>
      <c r="GO202" s="2">
        <v>500.0</v>
      </c>
      <c r="QH202" s="2" t="s">
        <v>9541</v>
      </c>
    </row>
    <row r="203" ht="14.25" hidden="1" customHeight="1">
      <c r="A203" s="2">
        <v>54.0</v>
      </c>
      <c r="B203" s="2" t="s">
        <v>8879</v>
      </c>
      <c r="C203" s="2" t="s">
        <v>8880</v>
      </c>
      <c r="E203" s="2">
        <v>64.0</v>
      </c>
      <c r="I203" s="2">
        <v>33.0</v>
      </c>
      <c r="J203" s="2">
        <v>28.0</v>
      </c>
      <c r="L203" s="2">
        <v>2.0</v>
      </c>
      <c r="M203" s="2">
        <v>1.0</v>
      </c>
      <c r="N203" s="2" t="s">
        <v>9490</v>
      </c>
      <c r="O203" s="2" t="s">
        <v>1710</v>
      </c>
      <c r="P203" s="2" t="s">
        <v>1746</v>
      </c>
      <c r="Q203" s="9"/>
      <c r="R203" s="2" t="s">
        <v>1747</v>
      </c>
      <c r="S203" s="2" t="s">
        <v>9542</v>
      </c>
      <c r="U203" s="2">
        <v>0.0</v>
      </c>
      <c r="FD203" s="9"/>
      <c r="GW203" s="2" t="s">
        <v>9543</v>
      </c>
      <c r="RB203" s="2" t="s">
        <v>9544</v>
      </c>
      <c r="SD203" s="2" t="s">
        <v>5691</v>
      </c>
      <c r="SE203" s="2" t="s">
        <v>5691</v>
      </c>
      <c r="XK203" s="2" t="s">
        <v>9545</v>
      </c>
      <c r="XR203" s="2">
        <v>590.0</v>
      </c>
      <c r="XS203" s="2" t="s">
        <v>9546</v>
      </c>
      <c r="XT203" s="2">
        <v>332.0</v>
      </c>
      <c r="YN203" s="2" t="s">
        <v>5718</v>
      </c>
      <c r="ZG203" s="2" t="s">
        <v>5707</v>
      </c>
      <c r="ZL203" s="2" t="s">
        <v>5720</v>
      </c>
      <c r="ZN203" s="2" t="s">
        <v>9490</v>
      </c>
      <c r="AIO203" s="2" t="s">
        <v>9546</v>
      </c>
      <c r="AKK203" s="2" t="s">
        <v>5691</v>
      </c>
      <c r="AKL203" s="2" t="s">
        <v>5691</v>
      </c>
      <c r="AOJ203" s="2" t="s">
        <v>9547</v>
      </c>
      <c r="AOQ203" s="2">
        <v>590.0</v>
      </c>
      <c r="AOR203" s="2" t="s">
        <v>9548</v>
      </c>
      <c r="AOS203" s="2">
        <v>332.0</v>
      </c>
      <c r="APM203" s="2" t="s">
        <v>5718</v>
      </c>
      <c r="AQF203" s="2" t="s">
        <v>5707</v>
      </c>
      <c r="AQK203" s="2" t="s">
        <v>5720</v>
      </c>
      <c r="AQM203" s="2" t="s">
        <v>9490</v>
      </c>
      <c r="AYS203" s="2" t="s">
        <v>9548</v>
      </c>
    </row>
    <row r="204" ht="14.25" hidden="1" customHeight="1">
      <c r="A204" s="2">
        <v>0.0</v>
      </c>
      <c r="B204" s="2" t="s">
        <v>8879</v>
      </c>
      <c r="C204" s="2" t="s">
        <v>8880</v>
      </c>
      <c r="E204" s="2">
        <v>2.0</v>
      </c>
      <c r="J204" s="2">
        <v>2.0</v>
      </c>
      <c r="N204" s="2" t="s">
        <v>9549</v>
      </c>
      <c r="O204" s="2" t="s">
        <v>138</v>
      </c>
      <c r="P204" s="2" t="s">
        <v>1748</v>
      </c>
      <c r="Q204" s="9"/>
      <c r="R204" s="2" t="s">
        <v>1749</v>
      </c>
      <c r="S204" s="2" t="s">
        <v>9550</v>
      </c>
      <c r="U204" s="2">
        <v>0.0</v>
      </c>
      <c r="FD204" s="9"/>
    </row>
    <row r="205" ht="14.25" hidden="1" customHeight="1">
      <c r="A205" s="2">
        <v>6.0</v>
      </c>
      <c r="B205" s="2" t="s">
        <v>8879</v>
      </c>
      <c r="C205" s="2" t="s">
        <v>8880</v>
      </c>
      <c r="E205" s="2">
        <v>0.0</v>
      </c>
      <c r="N205" s="2" t="s">
        <v>9551</v>
      </c>
      <c r="O205" s="2" t="s">
        <v>138</v>
      </c>
      <c r="P205" s="2" t="s">
        <v>1751</v>
      </c>
      <c r="Q205" s="9"/>
      <c r="R205" s="2" t="s">
        <v>1752</v>
      </c>
      <c r="S205" s="2" t="s">
        <v>9552</v>
      </c>
      <c r="U205" s="2">
        <v>0.0</v>
      </c>
      <c r="FD205" s="9"/>
    </row>
    <row r="206" ht="14.25" hidden="1" customHeight="1">
      <c r="A206" s="2">
        <v>0.0</v>
      </c>
      <c r="B206" s="2" t="s">
        <v>8879</v>
      </c>
      <c r="C206" s="2" t="s">
        <v>8880</v>
      </c>
      <c r="E206" s="2">
        <v>0.0</v>
      </c>
      <c r="N206" s="2" t="s">
        <v>9553</v>
      </c>
      <c r="O206" s="2" t="s">
        <v>1757</v>
      </c>
      <c r="P206" s="2" t="s">
        <v>1756</v>
      </c>
      <c r="Q206" s="9"/>
      <c r="R206" s="2" t="s">
        <v>1758</v>
      </c>
      <c r="S206" s="2" t="s">
        <v>9554</v>
      </c>
      <c r="U206" s="2">
        <v>0.0</v>
      </c>
      <c r="FD206" s="9"/>
    </row>
    <row r="207" ht="14.25" hidden="1" customHeight="1">
      <c r="A207" s="2">
        <v>8.0</v>
      </c>
      <c r="B207" s="2" t="s">
        <v>8879</v>
      </c>
      <c r="C207" s="2" t="s">
        <v>8880</v>
      </c>
      <c r="E207" s="2">
        <v>0.0</v>
      </c>
      <c r="N207" s="2" t="s">
        <v>9555</v>
      </c>
      <c r="O207" s="2" t="s">
        <v>1760</v>
      </c>
      <c r="P207" s="2" t="s">
        <v>1759</v>
      </c>
      <c r="Q207" s="9"/>
      <c r="R207" s="2" t="s">
        <v>1761</v>
      </c>
      <c r="S207" s="2" t="s">
        <v>9556</v>
      </c>
      <c r="U207" s="2">
        <v>0.0</v>
      </c>
      <c r="V207" s="2" t="s">
        <v>5691</v>
      </c>
      <c r="W207" s="2" t="s">
        <v>5691</v>
      </c>
      <c r="X207" s="2" t="s">
        <v>9557</v>
      </c>
      <c r="FC207" s="2" t="s">
        <v>9558</v>
      </c>
      <c r="FD207" s="9"/>
      <c r="GZ207" s="2" t="s">
        <v>5707</v>
      </c>
      <c r="HK207" s="2">
        <v>713.0</v>
      </c>
      <c r="HL207" s="2" t="s">
        <v>1762</v>
      </c>
      <c r="HM207" s="2">
        <v>526.0</v>
      </c>
      <c r="QH207" s="2" t="s">
        <v>1762</v>
      </c>
      <c r="RB207" s="2" t="s">
        <v>9559</v>
      </c>
    </row>
    <row r="208" ht="14.25" customHeight="1">
      <c r="A208" s="2">
        <v>0.0</v>
      </c>
      <c r="B208" s="2" t="s">
        <v>8879</v>
      </c>
      <c r="C208" s="2" t="s">
        <v>8880</v>
      </c>
      <c r="E208" s="2">
        <v>0.0</v>
      </c>
      <c r="F208" s="2" t="s">
        <v>9560</v>
      </c>
      <c r="N208" s="2" t="s">
        <v>5712</v>
      </c>
      <c r="O208" s="2" t="s">
        <v>97</v>
      </c>
      <c r="P208" s="2" t="s">
        <v>1763</v>
      </c>
      <c r="Q208" s="9"/>
      <c r="R208" s="2" t="s">
        <v>1765</v>
      </c>
      <c r="S208" s="2" t="s">
        <v>9561</v>
      </c>
      <c r="T208" s="2" t="s">
        <v>1764</v>
      </c>
      <c r="U208" s="2">
        <v>0.0</v>
      </c>
      <c r="V208" s="2" t="s">
        <v>6180</v>
      </c>
      <c r="W208" s="2" t="s">
        <v>6180</v>
      </c>
      <c r="FC208" s="2" t="s">
        <v>9046</v>
      </c>
      <c r="FD208" s="9"/>
      <c r="GM208" s="2">
        <v>261.0</v>
      </c>
      <c r="GN208" s="2" t="s">
        <v>9562</v>
      </c>
      <c r="GO208" s="2">
        <v>500.0</v>
      </c>
      <c r="QH208" s="2" t="s">
        <v>9562</v>
      </c>
    </row>
    <row r="209" ht="14.25" customHeight="1">
      <c r="A209" s="2">
        <v>0.0</v>
      </c>
      <c r="B209" s="2" t="s">
        <v>8879</v>
      </c>
      <c r="C209" s="2" t="s">
        <v>8880</v>
      </c>
      <c r="E209" s="2">
        <v>0.0</v>
      </c>
      <c r="N209" s="2" t="s">
        <v>5712</v>
      </c>
      <c r="O209" s="2" t="s">
        <v>97</v>
      </c>
      <c r="P209" s="2" t="s">
        <v>1766</v>
      </c>
      <c r="Q209" s="9"/>
      <c r="R209" s="2" t="s">
        <v>708</v>
      </c>
      <c r="S209" s="2" t="s">
        <v>9563</v>
      </c>
      <c r="T209" s="2" t="s">
        <v>178</v>
      </c>
      <c r="U209" s="2">
        <v>1.0</v>
      </c>
      <c r="BA209" s="2" t="s">
        <v>6052</v>
      </c>
      <c r="FD209" s="9"/>
      <c r="QJ209" s="2" t="s">
        <v>178</v>
      </c>
    </row>
    <row r="210" ht="14.25" hidden="1" customHeight="1">
      <c r="A210" s="2">
        <v>0.0</v>
      </c>
      <c r="B210" s="2" t="s">
        <v>8879</v>
      </c>
      <c r="C210" s="2" t="s">
        <v>8880</v>
      </c>
      <c r="E210" s="2">
        <v>2.0</v>
      </c>
      <c r="G210" s="2">
        <v>1.0</v>
      </c>
      <c r="J210" s="2">
        <v>1.0</v>
      </c>
      <c r="N210" s="2" t="s">
        <v>9564</v>
      </c>
      <c r="O210" s="2" t="s">
        <v>138</v>
      </c>
      <c r="P210" s="2" t="s">
        <v>1767</v>
      </c>
      <c r="Q210" s="9"/>
      <c r="R210" s="2" t="s">
        <v>1768</v>
      </c>
      <c r="S210" s="2" t="s">
        <v>9565</v>
      </c>
      <c r="U210" s="2">
        <v>0.0</v>
      </c>
      <c r="V210" s="2" t="s">
        <v>5691</v>
      </c>
      <c r="W210" s="2" t="s">
        <v>5691</v>
      </c>
      <c r="X210" s="2" t="s">
        <v>9566</v>
      </c>
      <c r="FC210" s="2" t="s">
        <v>9567</v>
      </c>
      <c r="FD210" s="9"/>
      <c r="GZ210" s="2" t="s">
        <v>5707</v>
      </c>
      <c r="HK210" s="2">
        <v>1022.0</v>
      </c>
      <c r="HL210" s="2" t="s">
        <v>1769</v>
      </c>
      <c r="HM210" s="2">
        <v>526.0</v>
      </c>
      <c r="QH210" s="2" t="s">
        <v>1769</v>
      </c>
      <c r="RB210" s="2" t="s">
        <v>9568</v>
      </c>
    </row>
    <row r="211" ht="14.25" hidden="1" customHeight="1">
      <c r="A211" s="2">
        <v>8.0</v>
      </c>
      <c r="B211" s="2" t="s">
        <v>8879</v>
      </c>
      <c r="C211" s="2" t="s">
        <v>8880</v>
      </c>
      <c r="E211" s="2">
        <v>3.0</v>
      </c>
      <c r="H211" s="2">
        <v>1.0</v>
      </c>
      <c r="J211" s="2">
        <v>2.0</v>
      </c>
      <c r="N211" s="2" t="s">
        <v>9569</v>
      </c>
      <c r="O211" s="2" t="s">
        <v>1773</v>
      </c>
      <c r="P211" s="2" t="s">
        <v>1772</v>
      </c>
      <c r="Q211" s="9"/>
      <c r="R211" s="2" t="s">
        <v>1774</v>
      </c>
      <c r="S211" s="2" t="s">
        <v>9570</v>
      </c>
      <c r="U211" s="2">
        <v>0.0</v>
      </c>
      <c r="FD211" s="9"/>
    </row>
    <row r="212" ht="14.25" hidden="1" customHeight="1">
      <c r="A212" s="2">
        <v>15.0</v>
      </c>
      <c r="B212" s="2" t="s">
        <v>8879</v>
      </c>
      <c r="C212" s="2" t="s">
        <v>8880</v>
      </c>
      <c r="E212" s="2">
        <v>16.0</v>
      </c>
      <c r="G212" s="2">
        <v>6.0</v>
      </c>
      <c r="I212" s="2">
        <v>2.0</v>
      </c>
      <c r="J212" s="2">
        <v>6.0</v>
      </c>
      <c r="M212" s="2">
        <v>2.0</v>
      </c>
      <c r="N212" s="2" t="s">
        <v>9571</v>
      </c>
      <c r="O212" s="2" t="s">
        <v>138</v>
      </c>
      <c r="P212" s="2" t="s">
        <v>1775</v>
      </c>
      <c r="Q212" s="9"/>
      <c r="R212" s="2" t="s">
        <v>1776</v>
      </c>
      <c r="S212" s="2" t="s">
        <v>9572</v>
      </c>
      <c r="U212" s="2">
        <v>0.0</v>
      </c>
      <c r="V212" s="2" t="s">
        <v>5691</v>
      </c>
      <c r="W212" s="2" t="s">
        <v>5691</v>
      </c>
      <c r="X212" s="2" t="s">
        <v>9573</v>
      </c>
      <c r="FC212" s="2" t="s">
        <v>9574</v>
      </c>
      <c r="FD212" s="9"/>
      <c r="GZ212" s="2" t="s">
        <v>5707</v>
      </c>
      <c r="HK212" s="2">
        <v>701.0</v>
      </c>
      <c r="HL212" s="2" t="s">
        <v>1777</v>
      </c>
      <c r="HM212" s="2">
        <v>526.0</v>
      </c>
      <c r="QH212" s="2" t="s">
        <v>1777</v>
      </c>
      <c r="RB212" s="2" t="s">
        <v>9575</v>
      </c>
    </row>
    <row r="213" ht="14.25" hidden="1" customHeight="1">
      <c r="A213" s="2">
        <v>7.0</v>
      </c>
      <c r="B213" s="2" t="s">
        <v>8879</v>
      </c>
      <c r="C213" s="2" t="s">
        <v>8880</v>
      </c>
      <c r="E213" s="2">
        <v>13.0</v>
      </c>
      <c r="I213" s="2">
        <v>1.0</v>
      </c>
      <c r="J213" s="2">
        <v>12.0</v>
      </c>
      <c r="N213" s="2" t="s">
        <v>8992</v>
      </c>
      <c r="O213" s="2" t="s">
        <v>1249</v>
      </c>
      <c r="P213" s="2" t="s">
        <v>1779</v>
      </c>
      <c r="Q213" s="9"/>
      <c r="R213" s="2" t="s">
        <v>1780</v>
      </c>
      <c r="S213" s="2" t="s">
        <v>9576</v>
      </c>
      <c r="U213" s="2">
        <v>1.0</v>
      </c>
      <c r="V213" s="2" t="s">
        <v>5691</v>
      </c>
      <c r="W213" s="2" t="s">
        <v>5691</v>
      </c>
      <c r="X213" s="2" t="s">
        <v>9577</v>
      </c>
      <c r="FC213" s="2" t="s">
        <v>9578</v>
      </c>
      <c r="FD213" s="9"/>
      <c r="GZ213" s="2" t="s">
        <v>5707</v>
      </c>
      <c r="HK213" s="2">
        <v>540.0</v>
      </c>
      <c r="HL213" s="2" t="s">
        <v>1781</v>
      </c>
      <c r="HM213" s="2">
        <v>720.0</v>
      </c>
      <c r="QH213" s="2" t="s">
        <v>1781</v>
      </c>
      <c r="RB213" s="2" t="s">
        <v>9579</v>
      </c>
    </row>
    <row r="214" ht="14.25" hidden="1" customHeight="1">
      <c r="A214" s="2">
        <v>12.0</v>
      </c>
      <c r="B214" s="2" t="s">
        <v>8879</v>
      </c>
      <c r="C214" s="2" t="s">
        <v>8880</v>
      </c>
      <c r="E214" s="2">
        <v>18.0</v>
      </c>
      <c r="I214" s="2">
        <v>1.0</v>
      </c>
      <c r="J214" s="2">
        <v>17.0</v>
      </c>
      <c r="N214" s="2" t="s">
        <v>6086</v>
      </c>
      <c r="O214" s="2" t="s">
        <v>229</v>
      </c>
      <c r="P214" s="2" t="s">
        <v>1782</v>
      </c>
      <c r="Q214" s="9"/>
      <c r="R214" s="2" t="s">
        <v>1783</v>
      </c>
      <c r="S214" s="2" t="s">
        <v>9580</v>
      </c>
      <c r="U214" s="2">
        <v>2.0</v>
      </c>
      <c r="V214" s="2" t="s">
        <v>5691</v>
      </c>
      <c r="W214" s="2" t="s">
        <v>5691</v>
      </c>
      <c r="X214" s="2" t="s">
        <v>9581</v>
      </c>
      <c r="FC214" s="2" t="s">
        <v>9582</v>
      </c>
      <c r="FD214" s="9"/>
      <c r="GZ214" s="2" t="s">
        <v>5707</v>
      </c>
      <c r="HK214" s="2">
        <v>1140.0</v>
      </c>
      <c r="HL214" s="2" t="s">
        <v>1784</v>
      </c>
      <c r="HM214" s="2">
        <v>526.0</v>
      </c>
      <c r="QH214" s="2" t="s">
        <v>1784</v>
      </c>
      <c r="RB214" s="2" t="s">
        <v>9583</v>
      </c>
    </row>
    <row r="215" ht="14.25" hidden="1" customHeight="1">
      <c r="A215" s="2">
        <v>0.0</v>
      </c>
      <c r="B215" s="2" t="s">
        <v>8879</v>
      </c>
      <c r="C215" s="2" t="s">
        <v>8880</v>
      </c>
      <c r="E215" s="2">
        <v>2.0</v>
      </c>
      <c r="F215" s="2" t="s">
        <v>9584</v>
      </c>
      <c r="J215" s="2">
        <v>2.0</v>
      </c>
      <c r="N215" s="2" t="s">
        <v>8959</v>
      </c>
      <c r="O215" s="2" t="s">
        <v>1230</v>
      </c>
      <c r="P215" s="2" t="s">
        <v>1786</v>
      </c>
      <c r="Q215" s="9"/>
      <c r="R215" s="2" t="s">
        <v>1787</v>
      </c>
      <c r="S215" s="2" t="s">
        <v>9585</v>
      </c>
      <c r="U215" s="2">
        <v>0.0</v>
      </c>
      <c r="V215" s="2" t="s">
        <v>5691</v>
      </c>
      <c r="W215" s="2" t="s">
        <v>5691</v>
      </c>
      <c r="X215" s="2" t="s">
        <v>9586</v>
      </c>
      <c r="FC215" s="2" t="s">
        <v>9587</v>
      </c>
      <c r="FD215" s="9"/>
      <c r="GZ215" s="2" t="s">
        <v>9588</v>
      </c>
      <c r="HK215" s="2">
        <v>526.0</v>
      </c>
      <c r="HL215" s="2" t="s">
        <v>1788</v>
      </c>
      <c r="HM215" s="2">
        <v>526.0</v>
      </c>
      <c r="QH215" s="2" t="s">
        <v>1788</v>
      </c>
      <c r="RB215" s="2" t="s">
        <v>9589</v>
      </c>
    </row>
    <row r="216" ht="14.25" hidden="1" customHeight="1">
      <c r="A216" s="2">
        <v>0.0</v>
      </c>
      <c r="B216" s="2" t="s">
        <v>8879</v>
      </c>
      <c r="C216" s="2" t="s">
        <v>8880</v>
      </c>
      <c r="E216" s="2">
        <v>2.0</v>
      </c>
      <c r="J216" s="2">
        <v>2.0</v>
      </c>
      <c r="N216" s="2" t="s">
        <v>8959</v>
      </c>
      <c r="O216" s="2" t="s">
        <v>1230</v>
      </c>
      <c r="P216" s="2" t="s">
        <v>1791</v>
      </c>
      <c r="Q216" s="9"/>
      <c r="R216" s="2" t="s">
        <v>1792</v>
      </c>
      <c r="S216" s="2" t="s">
        <v>9590</v>
      </c>
      <c r="U216" s="2">
        <v>0.0</v>
      </c>
      <c r="V216" s="2" t="s">
        <v>5691</v>
      </c>
      <c r="W216" s="2" t="s">
        <v>5691</v>
      </c>
      <c r="X216" s="2" t="s">
        <v>9591</v>
      </c>
      <c r="FC216" s="2" t="s">
        <v>9592</v>
      </c>
      <c r="FD216" s="9"/>
      <c r="GZ216" s="2" t="s">
        <v>5707</v>
      </c>
      <c r="HK216" s="2">
        <v>526.0</v>
      </c>
      <c r="HL216" s="2" t="s">
        <v>1793</v>
      </c>
      <c r="HM216" s="2">
        <v>526.0</v>
      </c>
      <c r="QH216" s="2" t="s">
        <v>1793</v>
      </c>
      <c r="RB216" s="2" t="s">
        <v>9593</v>
      </c>
    </row>
    <row r="217" ht="14.25" hidden="1" customHeight="1">
      <c r="A217" s="2">
        <v>3.0</v>
      </c>
      <c r="B217" s="2" t="s">
        <v>8879</v>
      </c>
      <c r="C217" s="2" t="s">
        <v>8880</v>
      </c>
      <c r="E217" s="2">
        <v>0.0</v>
      </c>
      <c r="F217" s="2" t="s">
        <v>9594</v>
      </c>
      <c r="N217" s="2" t="s">
        <v>9595</v>
      </c>
      <c r="O217" s="2" t="s">
        <v>1795</v>
      </c>
      <c r="P217" s="2" t="s">
        <v>1794</v>
      </c>
      <c r="Q217" s="9"/>
      <c r="R217" s="2" t="s">
        <v>1796</v>
      </c>
      <c r="S217" s="2" t="s">
        <v>9596</v>
      </c>
      <c r="U217" s="2">
        <v>0.0</v>
      </c>
      <c r="FD217" s="9"/>
    </row>
    <row r="218" ht="14.25" customHeight="1">
      <c r="A218" s="2">
        <v>0.0</v>
      </c>
      <c r="B218" s="2" t="s">
        <v>8879</v>
      </c>
      <c r="C218" s="2" t="s">
        <v>8880</v>
      </c>
      <c r="E218" s="2">
        <v>0.0</v>
      </c>
      <c r="F218" s="2" t="s">
        <v>7182</v>
      </c>
      <c r="N218" s="2" t="s">
        <v>5712</v>
      </c>
      <c r="O218" s="2" t="s">
        <v>97</v>
      </c>
      <c r="P218" s="2" t="s">
        <v>1797</v>
      </c>
      <c r="Q218" s="9"/>
      <c r="R218" s="2" t="s">
        <v>895</v>
      </c>
      <c r="S218" s="2" t="s">
        <v>9597</v>
      </c>
      <c r="T218" s="2" t="s">
        <v>894</v>
      </c>
      <c r="U218" s="2">
        <v>0.0</v>
      </c>
      <c r="V218" s="2" t="s">
        <v>6180</v>
      </c>
      <c r="W218" s="2" t="s">
        <v>6180</v>
      </c>
      <c r="FC218" s="2" t="s">
        <v>9059</v>
      </c>
      <c r="FD218" s="9"/>
      <c r="GM218" s="2">
        <v>261.0</v>
      </c>
      <c r="GN218" s="2" t="s">
        <v>9598</v>
      </c>
      <c r="GO218" s="2">
        <v>500.0</v>
      </c>
      <c r="QH218" s="2" t="s">
        <v>9598</v>
      </c>
    </row>
    <row r="219" ht="14.25" hidden="1" customHeight="1">
      <c r="A219" s="2">
        <v>0.0</v>
      </c>
      <c r="B219" s="2" t="s">
        <v>8879</v>
      </c>
      <c r="C219" s="2" t="s">
        <v>8880</v>
      </c>
      <c r="E219" s="2">
        <v>15.0</v>
      </c>
      <c r="F219" s="2" t="s">
        <v>9599</v>
      </c>
      <c r="J219" s="2">
        <v>14.0</v>
      </c>
      <c r="L219" s="2">
        <v>1.0</v>
      </c>
      <c r="N219" s="2" t="s">
        <v>8992</v>
      </c>
      <c r="O219" s="2" t="s">
        <v>1249</v>
      </c>
      <c r="P219" s="2" t="s">
        <v>1800</v>
      </c>
      <c r="Q219" s="9"/>
      <c r="R219" s="2" t="s">
        <v>1801</v>
      </c>
      <c r="S219" s="2" t="s">
        <v>9600</v>
      </c>
      <c r="U219" s="2">
        <v>0.0</v>
      </c>
      <c r="FD219" s="9"/>
      <c r="GW219" s="2" t="s">
        <v>9601</v>
      </c>
      <c r="RB219" s="2" t="s">
        <v>9602</v>
      </c>
      <c r="SD219" s="2" t="s">
        <v>5691</v>
      </c>
      <c r="SE219" s="2" t="s">
        <v>5691</v>
      </c>
      <c r="XK219" s="2" t="s">
        <v>9603</v>
      </c>
      <c r="XR219" s="2">
        <v>443.0</v>
      </c>
      <c r="XS219" s="2" t="s">
        <v>9604</v>
      </c>
      <c r="XT219" s="2">
        <v>590.0</v>
      </c>
      <c r="YN219" s="2" t="s">
        <v>5718</v>
      </c>
      <c r="ZG219" s="2" t="s">
        <v>5707</v>
      </c>
      <c r="ZL219" s="2" t="s">
        <v>5720</v>
      </c>
      <c r="ZN219" s="2" t="s">
        <v>8992</v>
      </c>
      <c r="AIO219" s="2" t="s">
        <v>9604</v>
      </c>
      <c r="AKK219" s="2" t="s">
        <v>5691</v>
      </c>
      <c r="AKL219" s="2" t="s">
        <v>5691</v>
      </c>
      <c r="AOJ219" s="2" t="s">
        <v>9605</v>
      </c>
      <c r="AOQ219" s="2">
        <v>590.0</v>
      </c>
      <c r="AOR219" s="2" t="s">
        <v>9606</v>
      </c>
      <c r="AOS219" s="2">
        <v>266.0</v>
      </c>
      <c r="APM219" s="2" t="s">
        <v>5718</v>
      </c>
      <c r="AQF219" s="2" t="s">
        <v>5707</v>
      </c>
      <c r="AQK219" s="2" t="s">
        <v>5720</v>
      </c>
      <c r="AQM219" s="2" t="s">
        <v>8992</v>
      </c>
      <c r="AYS219" s="2" t="s">
        <v>9606</v>
      </c>
      <c r="BAA219" s="2" t="s">
        <v>5691</v>
      </c>
      <c r="BAB219" s="2" t="s">
        <v>5691</v>
      </c>
      <c r="BCD219" s="2" t="s">
        <v>9607</v>
      </c>
      <c r="BCK219" s="2">
        <v>443.0</v>
      </c>
      <c r="BCL219" s="2" t="s">
        <v>9608</v>
      </c>
      <c r="BCM219" s="2">
        <v>590.0</v>
      </c>
      <c r="BDG219" s="2" t="s">
        <v>5718</v>
      </c>
      <c r="BDZ219" s="2" t="s">
        <v>5707</v>
      </c>
      <c r="BEE219" s="2" t="s">
        <v>5720</v>
      </c>
      <c r="BEG219" s="2" t="s">
        <v>8992</v>
      </c>
      <c r="BGS219" s="2" t="s">
        <v>9608</v>
      </c>
    </row>
    <row r="220" ht="14.25" customHeight="1">
      <c r="A220" s="2">
        <v>0.0</v>
      </c>
      <c r="B220" s="2" t="s">
        <v>8879</v>
      </c>
      <c r="C220" s="2" t="s">
        <v>8880</v>
      </c>
      <c r="E220" s="2">
        <v>2.0</v>
      </c>
      <c r="J220" s="2">
        <v>2.0</v>
      </c>
      <c r="N220" s="2" t="s">
        <v>5712</v>
      </c>
      <c r="O220" s="2" t="s">
        <v>97</v>
      </c>
      <c r="P220" s="2" t="s">
        <v>1802</v>
      </c>
      <c r="Q220" s="9"/>
      <c r="R220" s="2" t="s">
        <v>1803</v>
      </c>
      <c r="S220" s="2" t="s">
        <v>9609</v>
      </c>
      <c r="U220" s="2">
        <v>0.0</v>
      </c>
      <c r="FD220" s="9"/>
    </row>
    <row r="221" ht="14.25" hidden="1" customHeight="1">
      <c r="A221" s="2">
        <v>12.0</v>
      </c>
      <c r="B221" s="2" t="s">
        <v>8879</v>
      </c>
      <c r="C221" s="2" t="s">
        <v>8880</v>
      </c>
      <c r="E221" s="2">
        <v>4.0</v>
      </c>
      <c r="J221" s="2">
        <v>3.0</v>
      </c>
      <c r="L221" s="2">
        <v>1.0</v>
      </c>
      <c r="N221" s="2" t="s">
        <v>9610</v>
      </c>
      <c r="O221" s="2" t="s">
        <v>1805</v>
      </c>
      <c r="P221" s="2" t="s">
        <v>1804</v>
      </c>
      <c r="Q221" s="9"/>
      <c r="R221" s="2" t="s">
        <v>1806</v>
      </c>
      <c r="S221" s="2" t="s">
        <v>9611</v>
      </c>
      <c r="U221" s="2">
        <v>0.0</v>
      </c>
      <c r="FD221" s="9"/>
    </row>
    <row r="222" ht="14.25" customHeight="1">
      <c r="A222" s="2">
        <v>0.0</v>
      </c>
      <c r="B222" s="2" t="s">
        <v>8879</v>
      </c>
      <c r="C222" s="2" t="s">
        <v>8880</v>
      </c>
      <c r="E222" s="2">
        <v>2.0</v>
      </c>
      <c r="F222" s="2" t="s">
        <v>9612</v>
      </c>
      <c r="J222" s="2">
        <v>1.0</v>
      </c>
      <c r="M222" s="2">
        <v>1.0</v>
      </c>
      <c r="N222" s="2" t="s">
        <v>5712</v>
      </c>
      <c r="O222" s="2" t="s">
        <v>97</v>
      </c>
      <c r="P222" s="2" t="s">
        <v>1808</v>
      </c>
      <c r="Q222" s="9"/>
      <c r="R222" s="2" t="s">
        <v>1809</v>
      </c>
      <c r="S222" s="2" t="s">
        <v>9613</v>
      </c>
      <c r="U222" s="2">
        <v>0.0</v>
      </c>
      <c r="FD222" s="9"/>
    </row>
    <row r="223" ht="14.25" hidden="1" customHeight="1">
      <c r="A223" s="2">
        <v>4.0</v>
      </c>
      <c r="B223" s="2" t="s">
        <v>8879</v>
      </c>
      <c r="C223" s="2" t="s">
        <v>8880</v>
      </c>
      <c r="E223" s="2">
        <v>8.0</v>
      </c>
      <c r="H223" s="2">
        <v>1.0</v>
      </c>
      <c r="J223" s="2">
        <v>6.0</v>
      </c>
      <c r="K223" s="2">
        <v>1.0</v>
      </c>
      <c r="N223" s="2" t="s">
        <v>9435</v>
      </c>
      <c r="O223" s="2" t="s">
        <v>1645</v>
      </c>
      <c r="P223" s="2" t="s">
        <v>1810</v>
      </c>
      <c r="Q223" s="9"/>
      <c r="R223" s="2" t="s">
        <v>1811</v>
      </c>
      <c r="S223" s="2" t="s">
        <v>9614</v>
      </c>
      <c r="U223" s="2">
        <v>0.0</v>
      </c>
      <c r="FD223" s="9"/>
    </row>
    <row r="224" ht="14.25" hidden="1" customHeight="1">
      <c r="A224" s="2">
        <v>11.0</v>
      </c>
      <c r="B224" s="2" t="s">
        <v>8879</v>
      </c>
      <c r="C224" s="2" t="s">
        <v>8880</v>
      </c>
      <c r="E224" s="2">
        <v>35.0</v>
      </c>
      <c r="I224" s="2">
        <v>3.0</v>
      </c>
      <c r="J224" s="2">
        <v>31.0</v>
      </c>
      <c r="L224" s="2">
        <v>1.0</v>
      </c>
      <c r="N224" s="2" t="s">
        <v>8992</v>
      </c>
      <c r="O224" s="2" t="s">
        <v>1249</v>
      </c>
      <c r="P224" s="2" t="s">
        <v>1812</v>
      </c>
      <c r="Q224" s="9"/>
      <c r="R224" s="2" t="s">
        <v>1813</v>
      </c>
      <c r="S224" s="2" t="s">
        <v>9615</v>
      </c>
      <c r="U224" s="2">
        <v>0.0</v>
      </c>
      <c r="FD224" s="9"/>
      <c r="GW224" s="2" t="s">
        <v>9616</v>
      </c>
      <c r="RB224" s="2" t="s">
        <v>9617</v>
      </c>
      <c r="SD224" s="2" t="s">
        <v>5691</v>
      </c>
      <c r="SE224" s="2" t="s">
        <v>5691</v>
      </c>
      <c r="XK224" s="2" t="s">
        <v>9618</v>
      </c>
      <c r="XR224" s="2">
        <v>590.0</v>
      </c>
      <c r="XS224" s="2" t="s">
        <v>9619</v>
      </c>
      <c r="XT224" s="2">
        <v>443.0</v>
      </c>
      <c r="YN224" s="2" t="s">
        <v>5718</v>
      </c>
      <c r="ZG224" s="2" t="s">
        <v>5707</v>
      </c>
      <c r="ZL224" s="2" t="s">
        <v>5720</v>
      </c>
      <c r="ZN224" s="2" t="s">
        <v>8992</v>
      </c>
      <c r="AIO224" s="2" t="s">
        <v>9619</v>
      </c>
      <c r="AKK224" s="2" t="s">
        <v>5691</v>
      </c>
      <c r="AKL224" s="2" t="s">
        <v>5691</v>
      </c>
      <c r="AOJ224" s="2" t="s">
        <v>9620</v>
      </c>
      <c r="AOQ224" s="2">
        <v>590.0</v>
      </c>
      <c r="AOR224" s="2" t="s">
        <v>9621</v>
      </c>
      <c r="AOS224" s="2">
        <v>443.0</v>
      </c>
      <c r="APM224" s="2" t="s">
        <v>5718</v>
      </c>
      <c r="AQF224" s="2" t="s">
        <v>5707</v>
      </c>
      <c r="AQK224" s="2" t="s">
        <v>5720</v>
      </c>
      <c r="AQM224" s="2" t="s">
        <v>8992</v>
      </c>
      <c r="AYS224" s="2" t="s">
        <v>9621</v>
      </c>
    </row>
    <row r="225" ht="14.25" hidden="1" customHeight="1">
      <c r="A225" s="2">
        <v>5.0</v>
      </c>
      <c r="B225" s="2" t="s">
        <v>8879</v>
      </c>
      <c r="C225" s="2" t="s">
        <v>8880</v>
      </c>
      <c r="E225" s="2">
        <v>8.0</v>
      </c>
      <c r="J225" s="2">
        <v>8.0</v>
      </c>
      <c r="N225" s="2" t="s">
        <v>9622</v>
      </c>
      <c r="O225" s="2" t="s">
        <v>1816</v>
      </c>
      <c r="P225" s="2" t="s">
        <v>1815</v>
      </c>
      <c r="Q225" s="9"/>
      <c r="R225" s="2" t="s">
        <v>1817</v>
      </c>
      <c r="S225" s="2" t="s">
        <v>9623</v>
      </c>
      <c r="U225" s="2">
        <v>0.0</v>
      </c>
      <c r="V225" s="2" t="s">
        <v>5691</v>
      </c>
      <c r="W225" s="2" t="s">
        <v>5691</v>
      </c>
      <c r="X225" s="2" t="s">
        <v>9624</v>
      </c>
      <c r="FC225" s="2" t="s">
        <v>9625</v>
      </c>
      <c r="FD225" s="9"/>
      <c r="GZ225" s="2" t="s">
        <v>5707</v>
      </c>
      <c r="HK225" s="2">
        <v>540.0</v>
      </c>
      <c r="HL225" s="2" t="s">
        <v>1818</v>
      </c>
      <c r="HM225" s="2">
        <v>719.0</v>
      </c>
      <c r="QH225" s="2" t="s">
        <v>1818</v>
      </c>
      <c r="RB225" s="2" t="s">
        <v>9626</v>
      </c>
    </row>
    <row r="226" ht="14.25" hidden="1" customHeight="1">
      <c r="A226" s="2">
        <v>1.0</v>
      </c>
      <c r="B226" s="2" t="s">
        <v>8879</v>
      </c>
      <c r="C226" s="2" t="s">
        <v>8880</v>
      </c>
      <c r="E226" s="2">
        <v>11.0</v>
      </c>
      <c r="F226" s="2" t="s">
        <v>9627</v>
      </c>
      <c r="J226" s="2">
        <v>11.0</v>
      </c>
      <c r="N226" s="2" t="s">
        <v>5994</v>
      </c>
      <c r="O226" s="2" t="s">
        <v>198</v>
      </c>
      <c r="P226" s="2" t="s">
        <v>1821</v>
      </c>
      <c r="Q226" s="9"/>
      <c r="R226" s="2" t="s">
        <v>1822</v>
      </c>
      <c r="S226" s="2" t="s">
        <v>9628</v>
      </c>
      <c r="U226" s="2">
        <v>0.0</v>
      </c>
      <c r="FD226" s="9"/>
      <c r="GW226" s="2" t="s">
        <v>9629</v>
      </c>
      <c r="RB226" s="2" t="s">
        <v>9630</v>
      </c>
      <c r="SD226" s="2" t="s">
        <v>5691</v>
      </c>
      <c r="SE226" s="2" t="s">
        <v>5691</v>
      </c>
      <c r="XK226" s="2" t="s">
        <v>9631</v>
      </c>
      <c r="XR226" s="2">
        <v>393.0</v>
      </c>
      <c r="XS226" s="2" t="s">
        <v>9632</v>
      </c>
      <c r="XT226" s="2">
        <v>590.0</v>
      </c>
      <c r="YN226" s="2" t="s">
        <v>5718</v>
      </c>
      <c r="ZG226" s="2" t="s">
        <v>5707</v>
      </c>
      <c r="ZL226" s="2" t="s">
        <v>5720</v>
      </c>
      <c r="ZN226" s="2" t="s">
        <v>5994</v>
      </c>
      <c r="AIO226" s="2" t="s">
        <v>9632</v>
      </c>
      <c r="AKK226" s="2" t="s">
        <v>5691</v>
      </c>
      <c r="AKL226" s="2" t="s">
        <v>5691</v>
      </c>
      <c r="AOJ226" s="2" t="s">
        <v>9633</v>
      </c>
      <c r="AOQ226" s="2">
        <v>495.0</v>
      </c>
      <c r="AOR226" s="2" t="s">
        <v>9634</v>
      </c>
      <c r="AOS226" s="2">
        <v>590.0</v>
      </c>
      <c r="APM226" s="2" t="s">
        <v>5718</v>
      </c>
      <c r="AQF226" s="2" t="s">
        <v>5707</v>
      </c>
      <c r="AQK226" s="2" t="s">
        <v>5720</v>
      </c>
      <c r="AQM226" s="2" t="s">
        <v>5994</v>
      </c>
      <c r="AYS226" s="2" t="s">
        <v>9634</v>
      </c>
      <c r="BAA226" s="2" t="s">
        <v>5691</v>
      </c>
      <c r="BAB226" s="2" t="s">
        <v>5691</v>
      </c>
      <c r="BCD226" s="2" t="s">
        <v>9635</v>
      </c>
      <c r="BCK226" s="2">
        <v>495.0</v>
      </c>
      <c r="BCL226" s="2" t="s">
        <v>9636</v>
      </c>
      <c r="BCM226" s="2">
        <v>590.0</v>
      </c>
      <c r="BDG226" s="2" t="s">
        <v>5718</v>
      </c>
      <c r="BDZ226" s="2" t="s">
        <v>5707</v>
      </c>
      <c r="BEE226" s="2" t="s">
        <v>5720</v>
      </c>
      <c r="BEG226" s="2" t="s">
        <v>5994</v>
      </c>
      <c r="BGS226" s="2" t="s">
        <v>9636</v>
      </c>
      <c r="BIA226" s="2" t="s">
        <v>5691</v>
      </c>
      <c r="BIB226" s="2" t="s">
        <v>5691</v>
      </c>
      <c r="BKD226" s="2" t="s">
        <v>9637</v>
      </c>
      <c r="BKK226" s="2">
        <v>495.0</v>
      </c>
      <c r="BKL226" s="2" t="s">
        <v>9638</v>
      </c>
      <c r="BKM226" s="2">
        <v>590.0</v>
      </c>
      <c r="BLG226" s="2" t="s">
        <v>5718</v>
      </c>
      <c r="BLZ226" s="2" t="s">
        <v>5707</v>
      </c>
      <c r="BME226" s="2" t="s">
        <v>5720</v>
      </c>
      <c r="BMG226" s="2" t="s">
        <v>5994</v>
      </c>
      <c r="BOS226" s="2" t="s">
        <v>9638</v>
      </c>
    </row>
    <row r="227" ht="14.25" hidden="1" customHeight="1">
      <c r="A227" s="2">
        <v>11.0</v>
      </c>
      <c r="B227" s="2" t="s">
        <v>8879</v>
      </c>
      <c r="C227" s="2" t="s">
        <v>8880</v>
      </c>
      <c r="E227" s="2">
        <v>22.0</v>
      </c>
      <c r="J227" s="2">
        <v>20.0</v>
      </c>
      <c r="L227" s="2">
        <v>1.0</v>
      </c>
      <c r="M227" s="2">
        <v>1.0</v>
      </c>
      <c r="N227" s="2" t="s">
        <v>7207</v>
      </c>
      <c r="O227" s="2" t="s">
        <v>908</v>
      </c>
      <c r="P227" s="2" t="s">
        <v>1824</v>
      </c>
      <c r="Q227" s="9"/>
      <c r="R227" s="2" t="s">
        <v>1825</v>
      </c>
      <c r="S227" s="2" t="s">
        <v>9639</v>
      </c>
      <c r="U227" s="2">
        <v>1.0</v>
      </c>
      <c r="FD227" s="9"/>
    </row>
    <row r="228" ht="14.25" hidden="1" customHeight="1">
      <c r="A228" s="2">
        <v>0.0</v>
      </c>
      <c r="B228" s="2" t="s">
        <v>8879</v>
      </c>
      <c r="C228" s="2" t="s">
        <v>8880</v>
      </c>
      <c r="E228" s="2">
        <v>2.0</v>
      </c>
      <c r="J228" s="2">
        <v>2.0</v>
      </c>
      <c r="N228" s="2" t="s">
        <v>8992</v>
      </c>
      <c r="O228" s="2" t="s">
        <v>1249</v>
      </c>
      <c r="P228" s="2" t="s">
        <v>9640</v>
      </c>
      <c r="Q228" s="9"/>
      <c r="R228" s="2" t="s">
        <v>708</v>
      </c>
      <c r="S228" s="2" t="s">
        <v>9641</v>
      </c>
      <c r="U228" s="2">
        <v>1.0</v>
      </c>
      <c r="FD228" s="9"/>
    </row>
    <row r="229" ht="14.25" hidden="1" customHeight="1">
      <c r="A229" s="2">
        <v>0.0</v>
      </c>
      <c r="B229" s="2" t="s">
        <v>8879</v>
      </c>
      <c r="C229" s="2" t="s">
        <v>8880</v>
      </c>
      <c r="E229" s="2">
        <v>0.0</v>
      </c>
      <c r="N229" s="2" t="s">
        <v>9642</v>
      </c>
      <c r="O229" s="2" t="s">
        <v>1827</v>
      </c>
      <c r="P229" s="2" t="s">
        <v>1826</v>
      </c>
      <c r="Q229" s="9"/>
      <c r="R229" s="2" t="s">
        <v>1828</v>
      </c>
      <c r="S229" s="2" t="s">
        <v>9643</v>
      </c>
      <c r="U229" s="2">
        <v>0.0</v>
      </c>
      <c r="FD229" s="9"/>
    </row>
    <row r="230" ht="14.25" hidden="1" customHeight="1">
      <c r="A230" s="2">
        <v>4.0</v>
      </c>
      <c r="B230" s="2" t="s">
        <v>8879</v>
      </c>
      <c r="C230" s="2" t="s">
        <v>8880</v>
      </c>
      <c r="E230" s="2">
        <v>0.0</v>
      </c>
      <c r="N230" s="2" t="s">
        <v>9644</v>
      </c>
      <c r="O230" s="2" t="s">
        <v>1831</v>
      </c>
      <c r="P230" s="2" t="s">
        <v>1830</v>
      </c>
      <c r="Q230" s="9"/>
      <c r="R230" s="2" t="s">
        <v>1832</v>
      </c>
      <c r="S230" s="2" t="s">
        <v>9645</v>
      </c>
      <c r="U230" s="2">
        <v>0.0</v>
      </c>
      <c r="FD230" s="9"/>
    </row>
    <row r="231" ht="14.25" hidden="1" customHeight="1">
      <c r="A231" s="2">
        <v>2.0</v>
      </c>
      <c r="B231" s="2" t="s">
        <v>8879</v>
      </c>
      <c r="C231" s="2" t="s">
        <v>8880</v>
      </c>
      <c r="E231" s="2">
        <v>8.0</v>
      </c>
      <c r="F231" s="2" t="s">
        <v>9646</v>
      </c>
      <c r="J231" s="2">
        <v>6.0</v>
      </c>
      <c r="M231" s="2">
        <v>2.0</v>
      </c>
      <c r="N231" s="2" t="s">
        <v>8959</v>
      </c>
      <c r="O231" s="2" t="s">
        <v>1230</v>
      </c>
      <c r="P231" s="2" t="s">
        <v>1834</v>
      </c>
      <c r="Q231" s="9"/>
      <c r="R231" s="2" t="s">
        <v>1835</v>
      </c>
      <c r="S231" s="2" t="s">
        <v>9647</v>
      </c>
      <c r="U231" s="2">
        <v>2.0</v>
      </c>
      <c r="FD231" s="9"/>
    </row>
    <row r="232" ht="14.25" hidden="1" customHeight="1">
      <c r="A232" s="2">
        <v>16.0</v>
      </c>
      <c r="B232" s="2" t="s">
        <v>8879</v>
      </c>
      <c r="C232" s="2" t="s">
        <v>8880</v>
      </c>
      <c r="E232" s="2">
        <v>22.0</v>
      </c>
      <c r="J232" s="2">
        <v>21.0</v>
      </c>
      <c r="L232" s="2">
        <v>1.0</v>
      </c>
      <c r="N232" s="2" t="s">
        <v>7207</v>
      </c>
      <c r="O232" s="2" t="s">
        <v>908</v>
      </c>
      <c r="P232" s="2" t="s">
        <v>1837</v>
      </c>
      <c r="Q232" s="9"/>
      <c r="R232" s="2" t="s">
        <v>1838</v>
      </c>
      <c r="S232" s="2" t="s">
        <v>9648</v>
      </c>
      <c r="U232" s="2">
        <v>2.0</v>
      </c>
      <c r="FD232" s="9"/>
      <c r="GW232" s="2" t="s">
        <v>9649</v>
      </c>
      <c r="RB232" s="2" t="s">
        <v>9650</v>
      </c>
      <c r="SD232" s="2" t="s">
        <v>5691</v>
      </c>
      <c r="SE232" s="2" t="s">
        <v>5691</v>
      </c>
      <c r="XK232" s="2" t="s">
        <v>9651</v>
      </c>
      <c r="XR232" s="2">
        <v>590.0</v>
      </c>
      <c r="XS232" s="2" t="s">
        <v>9652</v>
      </c>
      <c r="XT232" s="2">
        <v>416.0</v>
      </c>
      <c r="YN232" s="2" t="s">
        <v>5718</v>
      </c>
      <c r="ZG232" s="2" t="s">
        <v>5707</v>
      </c>
      <c r="ZL232" s="2" t="s">
        <v>5720</v>
      </c>
      <c r="ZN232" s="2" t="s">
        <v>7207</v>
      </c>
      <c r="AIO232" s="2" t="s">
        <v>9652</v>
      </c>
      <c r="AKK232" s="2" t="s">
        <v>5691</v>
      </c>
      <c r="AKL232" s="2" t="s">
        <v>5691</v>
      </c>
      <c r="AOJ232" s="2" t="s">
        <v>9653</v>
      </c>
      <c r="AOQ232" s="2">
        <v>586.0</v>
      </c>
      <c r="AOR232" s="2" t="s">
        <v>9654</v>
      </c>
      <c r="AOS232" s="2">
        <v>480.0</v>
      </c>
      <c r="APM232" s="2" t="s">
        <v>5718</v>
      </c>
      <c r="AQF232" s="2" t="s">
        <v>5707</v>
      </c>
      <c r="AQK232" s="2" t="s">
        <v>5720</v>
      </c>
      <c r="AQM232" s="2" t="s">
        <v>7207</v>
      </c>
      <c r="AYS232" s="2" t="s">
        <v>9654</v>
      </c>
    </row>
    <row r="233" ht="14.25" hidden="1" customHeight="1">
      <c r="A233" s="2">
        <v>2.0</v>
      </c>
      <c r="B233" s="2" t="s">
        <v>8879</v>
      </c>
      <c r="C233" s="2" t="s">
        <v>8880</v>
      </c>
      <c r="E233" s="2">
        <v>2.0</v>
      </c>
      <c r="J233" s="2">
        <v>2.0</v>
      </c>
      <c r="N233" s="2" t="s">
        <v>7271</v>
      </c>
      <c r="O233" s="2" t="s">
        <v>957</v>
      </c>
      <c r="P233" s="2" t="s">
        <v>1841</v>
      </c>
      <c r="Q233" s="9"/>
      <c r="R233" s="2" t="s">
        <v>1842</v>
      </c>
      <c r="S233" s="2" t="s">
        <v>9655</v>
      </c>
      <c r="U233" s="2">
        <v>0.0</v>
      </c>
      <c r="FD233" s="9"/>
      <c r="GW233" s="2" t="s">
        <v>9656</v>
      </c>
      <c r="RB233" s="2" t="s">
        <v>9657</v>
      </c>
      <c r="SD233" s="2" t="s">
        <v>5691</v>
      </c>
      <c r="SE233" s="2" t="s">
        <v>5691</v>
      </c>
      <c r="XK233" s="2" t="s">
        <v>9658</v>
      </c>
      <c r="XR233" s="2">
        <v>590.0</v>
      </c>
      <c r="XS233" s="2" t="s">
        <v>9659</v>
      </c>
      <c r="XT233" s="2">
        <v>447.0</v>
      </c>
      <c r="YN233" s="2" t="s">
        <v>5718</v>
      </c>
      <c r="ZG233" s="2" t="s">
        <v>5707</v>
      </c>
      <c r="ZL233" s="2" t="s">
        <v>5720</v>
      </c>
      <c r="ZN233" s="2" t="s">
        <v>7271</v>
      </c>
      <c r="AIO233" s="2" t="s">
        <v>9659</v>
      </c>
      <c r="AKK233" s="2" t="s">
        <v>5691</v>
      </c>
      <c r="AKL233" s="2" t="s">
        <v>5691</v>
      </c>
      <c r="AOJ233" s="2" t="s">
        <v>9660</v>
      </c>
      <c r="AOQ233" s="2">
        <v>590.0</v>
      </c>
      <c r="AOR233" s="2" t="s">
        <v>9661</v>
      </c>
      <c r="AOS233" s="2">
        <v>452.0</v>
      </c>
      <c r="APM233" s="2" t="s">
        <v>5718</v>
      </c>
      <c r="AQF233" s="2" t="s">
        <v>5707</v>
      </c>
      <c r="AQK233" s="2" t="s">
        <v>5720</v>
      </c>
      <c r="AQM233" s="2" t="s">
        <v>7271</v>
      </c>
      <c r="AYS233" s="2" t="s">
        <v>9661</v>
      </c>
      <c r="BAA233" s="2" t="s">
        <v>5691</v>
      </c>
      <c r="BAB233" s="2" t="s">
        <v>5691</v>
      </c>
      <c r="BCD233" s="2" t="s">
        <v>9662</v>
      </c>
      <c r="BCK233" s="2">
        <v>328.0</v>
      </c>
      <c r="BCL233" s="2" t="s">
        <v>9663</v>
      </c>
      <c r="BCM233" s="2">
        <v>545.0</v>
      </c>
      <c r="BDG233" s="2" t="s">
        <v>5718</v>
      </c>
      <c r="BDZ233" s="2" t="s">
        <v>5707</v>
      </c>
      <c r="BEE233" s="2" t="s">
        <v>5720</v>
      </c>
      <c r="BEG233" s="2" t="s">
        <v>7271</v>
      </c>
      <c r="BGS233" s="2" t="s">
        <v>9663</v>
      </c>
      <c r="BIA233" s="2" t="s">
        <v>5691</v>
      </c>
      <c r="BIB233" s="2" t="s">
        <v>5691</v>
      </c>
      <c r="BKD233" s="2" t="s">
        <v>9664</v>
      </c>
      <c r="BKK233" s="2">
        <v>375.0</v>
      </c>
      <c r="BKL233" s="2" t="s">
        <v>9665</v>
      </c>
      <c r="BKM233" s="2">
        <v>590.0</v>
      </c>
      <c r="BLG233" s="2" t="s">
        <v>5718</v>
      </c>
      <c r="BLZ233" s="2" t="s">
        <v>5707</v>
      </c>
      <c r="BME233" s="2" t="s">
        <v>5720</v>
      </c>
      <c r="BMG233" s="2" t="s">
        <v>7271</v>
      </c>
      <c r="BOS233" s="2" t="s">
        <v>9665</v>
      </c>
      <c r="BQA233" s="2" t="s">
        <v>5691</v>
      </c>
      <c r="BQB233" s="2" t="s">
        <v>5691</v>
      </c>
      <c r="BSD233" s="2" t="s">
        <v>9666</v>
      </c>
      <c r="BSK233" s="2">
        <v>452.0</v>
      </c>
      <c r="BSL233" s="2" t="s">
        <v>9667</v>
      </c>
      <c r="BSM233" s="2">
        <v>590.0</v>
      </c>
      <c r="BTG233" s="2" t="s">
        <v>5718</v>
      </c>
      <c r="BTZ233" s="2" t="s">
        <v>5707</v>
      </c>
      <c r="BUE233" s="2" t="s">
        <v>5720</v>
      </c>
      <c r="BUG233" s="2" t="s">
        <v>7271</v>
      </c>
      <c r="BWS233" s="2" t="s">
        <v>9667</v>
      </c>
    </row>
    <row r="234" ht="14.25" hidden="1" customHeight="1">
      <c r="A234" s="2">
        <v>39.0</v>
      </c>
      <c r="B234" s="2" t="s">
        <v>8879</v>
      </c>
      <c r="C234" s="2" t="s">
        <v>8880</v>
      </c>
      <c r="E234" s="2">
        <v>5.0</v>
      </c>
      <c r="J234" s="2">
        <v>5.0</v>
      </c>
      <c r="N234" s="2" t="s">
        <v>9668</v>
      </c>
      <c r="O234" s="2" t="s">
        <v>1845</v>
      </c>
      <c r="P234" s="2" t="s">
        <v>1844</v>
      </c>
      <c r="Q234" s="9"/>
      <c r="R234" s="2" t="s">
        <v>1846</v>
      </c>
      <c r="S234" s="2" t="s">
        <v>9669</v>
      </c>
      <c r="U234" s="2">
        <v>0.0</v>
      </c>
      <c r="FD234" s="9"/>
    </row>
    <row r="235" ht="14.25" hidden="1" customHeight="1">
      <c r="A235" s="2">
        <v>3.0</v>
      </c>
      <c r="B235" s="2" t="s">
        <v>8879</v>
      </c>
      <c r="C235" s="2" t="s">
        <v>8880</v>
      </c>
      <c r="E235" s="2">
        <v>4.0</v>
      </c>
      <c r="J235" s="2">
        <v>4.0</v>
      </c>
      <c r="N235" s="2" t="s">
        <v>9670</v>
      </c>
      <c r="O235" s="2" t="s">
        <v>138</v>
      </c>
      <c r="P235" s="2" t="s">
        <v>1849</v>
      </c>
      <c r="Q235" s="9"/>
      <c r="R235" s="2" t="s">
        <v>1850</v>
      </c>
      <c r="S235" s="2" t="s">
        <v>9671</v>
      </c>
      <c r="U235" s="2">
        <v>0.0</v>
      </c>
      <c r="FD235" s="9"/>
    </row>
    <row r="236" ht="14.25" hidden="1" customHeight="1">
      <c r="A236" s="2">
        <v>2.0</v>
      </c>
      <c r="B236" s="2" t="s">
        <v>8879</v>
      </c>
      <c r="C236" s="2" t="s">
        <v>8880</v>
      </c>
      <c r="E236" s="2">
        <v>15.0</v>
      </c>
      <c r="I236" s="2">
        <v>2.0</v>
      </c>
      <c r="J236" s="2">
        <v>13.0</v>
      </c>
      <c r="N236" s="2" t="s">
        <v>8959</v>
      </c>
      <c r="O236" s="2" t="s">
        <v>1230</v>
      </c>
      <c r="P236" s="2" t="s">
        <v>1852</v>
      </c>
      <c r="Q236" s="9"/>
      <c r="R236" s="2" t="s">
        <v>1853</v>
      </c>
      <c r="S236" s="2" t="s">
        <v>9672</v>
      </c>
      <c r="U236" s="2">
        <v>0.0</v>
      </c>
      <c r="FD236" s="9"/>
      <c r="GW236" s="2" t="s">
        <v>9673</v>
      </c>
      <c r="RB236" s="2" t="s">
        <v>9674</v>
      </c>
      <c r="SD236" s="2" t="s">
        <v>5691</v>
      </c>
      <c r="SE236" s="2" t="s">
        <v>5691</v>
      </c>
      <c r="XK236" s="2" t="s">
        <v>9675</v>
      </c>
      <c r="XR236" s="2">
        <v>590.0</v>
      </c>
      <c r="XS236" s="2" t="s">
        <v>9676</v>
      </c>
      <c r="XT236" s="2">
        <v>590.0</v>
      </c>
      <c r="YN236" s="2" t="s">
        <v>5718</v>
      </c>
      <c r="ZG236" s="2" t="s">
        <v>5707</v>
      </c>
      <c r="ZL236" s="2" t="s">
        <v>5720</v>
      </c>
      <c r="ZN236" s="2" t="s">
        <v>8959</v>
      </c>
      <c r="AIO236" s="2" t="s">
        <v>9676</v>
      </c>
      <c r="AKK236" s="2" t="s">
        <v>5691</v>
      </c>
      <c r="AKL236" s="2" t="s">
        <v>5691</v>
      </c>
      <c r="AOJ236" s="2" t="s">
        <v>9677</v>
      </c>
      <c r="AOQ236" s="2">
        <v>590.0</v>
      </c>
      <c r="AOR236" s="2" t="s">
        <v>9678</v>
      </c>
      <c r="AOS236" s="2">
        <v>590.0</v>
      </c>
      <c r="APM236" s="2" t="s">
        <v>5718</v>
      </c>
      <c r="AQF236" s="2" t="s">
        <v>5707</v>
      </c>
      <c r="AQK236" s="2" t="s">
        <v>5720</v>
      </c>
      <c r="AQM236" s="2" t="s">
        <v>8959</v>
      </c>
      <c r="AYS236" s="2" t="s">
        <v>9678</v>
      </c>
      <c r="BAA236" s="2" t="s">
        <v>5691</v>
      </c>
      <c r="BAB236" s="2" t="s">
        <v>5691</v>
      </c>
      <c r="BCD236" s="2" t="s">
        <v>9679</v>
      </c>
      <c r="BCK236" s="2">
        <v>590.0</v>
      </c>
      <c r="BCL236" s="2" t="s">
        <v>9680</v>
      </c>
      <c r="BCM236" s="2">
        <v>590.0</v>
      </c>
      <c r="BDG236" s="2" t="s">
        <v>5718</v>
      </c>
      <c r="BDZ236" s="2" t="s">
        <v>5707</v>
      </c>
      <c r="BEE236" s="2" t="s">
        <v>5720</v>
      </c>
      <c r="BEG236" s="2" t="s">
        <v>8959</v>
      </c>
      <c r="BGS236" s="2" t="s">
        <v>9680</v>
      </c>
      <c r="BIA236" s="2" t="s">
        <v>5691</v>
      </c>
      <c r="BIB236" s="2" t="s">
        <v>5691</v>
      </c>
      <c r="BKD236" s="2" t="s">
        <v>9681</v>
      </c>
      <c r="BKK236" s="2">
        <v>590.0</v>
      </c>
      <c r="BKL236" s="2" t="s">
        <v>9682</v>
      </c>
      <c r="BKM236" s="2">
        <v>590.0</v>
      </c>
      <c r="BLG236" s="2" t="s">
        <v>5718</v>
      </c>
      <c r="BLZ236" s="2" t="s">
        <v>5707</v>
      </c>
      <c r="BME236" s="2" t="s">
        <v>5720</v>
      </c>
      <c r="BMG236" s="2" t="s">
        <v>8959</v>
      </c>
      <c r="BOS236" s="2" t="s">
        <v>9682</v>
      </c>
      <c r="BQA236" s="2" t="s">
        <v>5691</v>
      </c>
      <c r="BQB236" s="2" t="s">
        <v>5691</v>
      </c>
      <c r="BSD236" s="2" t="s">
        <v>9683</v>
      </c>
      <c r="BSK236" s="2">
        <v>590.0</v>
      </c>
      <c r="BSL236" s="2" t="s">
        <v>9684</v>
      </c>
      <c r="BSM236" s="2">
        <v>590.0</v>
      </c>
      <c r="BTG236" s="2" t="s">
        <v>5718</v>
      </c>
      <c r="BTZ236" s="2" t="s">
        <v>5707</v>
      </c>
      <c r="BUE236" s="2" t="s">
        <v>5720</v>
      </c>
      <c r="BUG236" s="2" t="s">
        <v>8959</v>
      </c>
      <c r="BWS236" s="2" t="s">
        <v>9684</v>
      </c>
    </row>
    <row r="237" ht="14.25" hidden="1" customHeight="1">
      <c r="A237" s="2">
        <v>0.0</v>
      </c>
      <c r="B237" s="2" t="s">
        <v>8879</v>
      </c>
      <c r="C237" s="2" t="s">
        <v>8880</v>
      </c>
      <c r="E237" s="2">
        <v>7.0</v>
      </c>
      <c r="J237" s="2">
        <v>7.0</v>
      </c>
      <c r="N237" s="2" t="s">
        <v>8959</v>
      </c>
      <c r="O237" s="2" t="s">
        <v>1230</v>
      </c>
      <c r="P237" s="2" t="s">
        <v>1855</v>
      </c>
      <c r="Q237" s="9"/>
      <c r="R237" s="2" t="s">
        <v>1856</v>
      </c>
      <c r="S237" s="2" t="s">
        <v>9685</v>
      </c>
      <c r="U237" s="2">
        <v>0.0</v>
      </c>
      <c r="FD237" s="9"/>
      <c r="GW237" s="2" t="s">
        <v>9686</v>
      </c>
      <c r="RB237" s="2" t="s">
        <v>9687</v>
      </c>
      <c r="SD237" s="2" t="s">
        <v>5691</v>
      </c>
      <c r="SE237" s="2" t="s">
        <v>5691</v>
      </c>
      <c r="XK237" s="2" t="s">
        <v>9688</v>
      </c>
      <c r="XR237" s="2">
        <v>590.0</v>
      </c>
      <c r="XS237" s="2" t="s">
        <v>9689</v>
      </c>
      <c r="XT237" s="2">
        <v>590.0</v>
      </c>
      <c r="YN237" s="2" t="s">
        <v>5718</v>
      </c>
      <c r="ZG237" s="2" t="s">
        <v>5707</v>
      </c>
      <c r="ZL237" s="2" t="s">
        <v>5720</v>
      </c>
      <c r="ZN237" s="2" t="s">
        <v>8959</v>
      </c>
      <c r="AIO237" s="2" t="s">
        <v>9689</v>
      </c>
      <c r="AKK237" s="2" t="s">
        <v>5691</v>
      </c>
      <c r="AKL237" s="2" t="s">
        <v>5691</v>
      </c>
      <c r="AOJ237" s="2" t="s">
        <v>9690</v>
      </c>
      <c r="AOQ237" s="2">
        <v>590.0</v>
      </c>
      <c r="AOR237" s="2" t="s">
        <v>9691</v>
      </c>
      <c r="AOS237" s="2">
        <v>590.0</v>
      </c>
      <c r="APM237" s="2" t="s">
        <v>5718</v>
      </c>
      <c r="AQF237" s="2" t="s">
        <v>5707</v>
      </c>
      <c r="AQK237" s="2" t="s">
        <v>5720</v>
      </c>
      <c r="AQM237" s="2" t="s">
        <v>8959</v>
      </c>
      <c r="AYS237" s="2" t="s">
        <v>9691</v>
      </c>
    </row>
    <row r="238" ht="14.25" hidden="1" customHeight="1">
      <c r="A238" s="2">
        <v>2.0</v>
      </c>
      <c r="B238" s="2" t="s">
        <v>8879</v>
      </c>
      <c r="C238" s="2" t="s">
        <v>8880</v>
      </c>
      <c r="E238" s="2">
        <v>6.0</v>
      </c>
      <c r="J238" s="2">
        <v>5.0</v>
      </c>
      <c r="M238" s="2">
        <v>1.0</v>
      </c>
      <c r="N238" s="2" t="s">
        <v>9692</v>
      </c>
      <c r="O238" s="2" t="s">
        <v>138</v>
      </c>
      <c r="P238" s="2" t="s">
        <v>1858</v>
      </c>
      <c r="Q238" s="9"/>
      <c r="R238" s="2" t="s">
        <v>1859</v>
      </c>
      <c r="S238" s="2" t="s">
        <v>9693</v>
      </c>
      <c r="U238" s="2">
        <v>0.0</v>
      </c>
      <c r="V238" s="2" t="s">
        <v>5691</v>
      </c>
      <c r="W238" s="2" t="s">
        <v>5691</v>
      </c>
      <c r="X238" s="2" t="s">
        <v>6047</v>
      </c>
      <c r="FC238" s="2" t="s">
        <v>9694</v>
      </c>
      <c r="FD238" s="9"/>
      <c r="GZ238" s="2" t="s">
        <v>5707</v>
      </c>
      <c r="HK238" s="2">
        <v>1144.0</v>
      </c>
      <c r="HL238" s="2" t="s">
        <v>1860</v>
      </c>
      <c r="HM238" s="2">
        <v>526.0</v>
      </c>
      <c r="QH238" s="2" t="s">
        <v>1860</v>
      </c>
      <c r="RB238" s="2" t="s">
        <v>9695</v>
      </c>
    </row>
    <row r="239" ht="14.25" hidden="1" customHeight="1">
      <c r="A239" s="2">
        <v>0.0</v>
      </c>
      <c r="B239" s="2" t="s">
        <v>8879</v>
      </c>
      <c r="C239" s="2" t="s">
        <v>8880</v>
      </c>
      <c r="E239" s="2">
        <v>3.0</v>
      </c>
      <c r="J239" s="2">
        <v>3.0</v>
      </c>
      <c r="N239" s="2" t="s">
        <v>8959</v>
      </c>
      <c r="O239" s="2" t="s">
        <v>1230</v>
      </c>
      <c r="P239" s="2" t="s">
        <v>1862</v>
      </c>
      <c r="Q239" s="9"/>
      <c r="R239" s="2" t="s">
        <v>1863</v>
      </c>
      <c r="S239" s="2" t="s">
        <v>9696</v>
      </c>
      <c r="U239" s="2">
        <v>0.0</v>
      </c>
      <c r="FD239" s="9"/>
      <c r="GW239" s="2" t="s">
        <v>9697</v>
      </c>
      <c r="RB239" s="2" t="s">
        <v>9698</v>
      </c>
      <c r="SD239" s="2" t="s">
        <v>5691</v>
      </c>
      <c r="SE239" s="2" t="s">
        <v>5691</v>
      </c>
      <c r="XK239" s="2" t="s">
        <v>9699</v>
      </c>
      <c r="XR239" s="2">
        <v>590.0</v>
      </c>
      <c r="XS239" s="2" t="s">
        <v>9700</v>
      </c>
      <c r="XT239" s="2">
        <v>590.0</v>
      </c>
      <c r="YN239" s="2" t="s">
        <v>5718</v>
      </c>
      <c r="ZG239" s="2" t="s">
        <v>5707</v>
      </c>
      <c r="ZL239" s="2" t="s">
        <v>5720</v>
      </c>
      <c r="ZN239" s="2" t="s">
        <v>8959</v>
      </c>
      <c r="AIO239" s="2" t="s">
        <v>9700</v>
      </c>
      <c r="AKK239" s="2" t="s">
        <v>5691</v>
      </c>
      <c r="AKL239" s="2" t="s">
        <v>5691</v>
      </c>
      <c r="AOJ239" s="2" t="s">
        <v>9701</v>
      </c>
      <c r="AOQ239" s="2">
        <v>590.0</v>
      </c>
      <c r="AOR239" s="2" t="s">
        <v>9702</v>
      </c>
      <c r="AOS239" s="2">
        <v>590.0</v>
      </c>
      <c r="APM239" s="2" t="s">
        <v>5718</v>
      </c>
      <c r="AQF239" s="2" t="s">
        <v>5707</v>
      </c>
      <c r="AQK239" s="2" t="s">
        <v>5720</v>
      </c>
      <c r="AQM239" s="2" t="s">
        <v>8959</v>
      </c>
      <c r="AYS239" s="2" t="s">
        <v>9702</v>
      </c>
      <c r="BAA239" s="2" t="s">
        <v>5691</v>
      </c>
      <c r="BAB239" s="2" t="s">
        <v>5691</v>
      </c>
      <c r="BCD239" s="2" t="s">
        <v>9703</v>
      </c>
      <c r="BCK239" s="2">
        <v>590.0</v>
      </c>
      <c r="BCL239" s="2" t="s">
        <v>9704</v>
      </c>
      <c r="BCM239" s="2">
        <v>590.0</v>
      </c>
      <c r="BDG239" s="2" t="s">
        <v>5718</v>
      </c>
      <c r="BDZ239" s="2" t="s">
        <v>5707</v>
      </c>
      <c r="BEE239" s="2" t="s">
        <v>5720</v>
      </c>
      <c r="BEG239" s="2" t="s">
        <v>8959</v>
      </c>
      <c r="BGS239" s="2" t="s">
        <v>9704</v>
      </c>
      <c r="BIA239" s="2" t="s">
        <v>5691</v>
      </c>
      <c r="BIB239" s="2" t="s">
        <v>5691</v>
      </c>
      <c r="BKD239" s="2" t="s">
        <v>9705</v>
      </c>
      <c r="BKK239" s="2">
        <v>590.0</v>
      </c>
      <c r="BKL239" s="2" t="s">
        <v>9706</v>
      </c>
      <c r="BKM239" s="2">
        <v>590.0</v>
      </c>
      <c r="BLG239" s="2" t="s">
        <v>5718</v>
      </c>
      <c r="BLZ239" s="2" t="s">
        <v>5707</v>
      </c>
      <c r="BME239" s="2" t="s">
        <v>5720</v>
      </c>
      <c r="BMG239" s="2" t="s">
        <v>8959</v>
      </c>
      <c r="BOS239" s="2" t="s">
        <v>9706</v>
      </c>
      <c r="BQA239" s="2" t="s">
        <v>5691</v>
      </c>
      <c r="BQB239" s="2" t="s">
        <v>5691</v>
      </c>
      <c r="BSD239" s="2" t="s">
        <v>9707</v>
      </c>
      <c r="BSK239" s="2">
        <v>590.0</v>
      </c>
      <c r="BSL239" s="2" t="s">
        <v>9708</v>
      </c>
      <c r="BSM239" s="2">
        <v>590.0</v>
      </c>
      <c r="BTG239" s="2" t="s">
        <v>5718</v>
      </c>
      <c r="BTZ239" s="2" t="s">
        <v>5707</v>
      </c>
      <c r="BUE239" s="2" t="s">
        <v>5720</v>
      </c>
      <c r="BUG239" s="2" t="s">
        <v>8959</v>
      </c>
      <c r="BWS239" s="2" t="s">
        <v>9708</v>
      </c>
    </row>
    <row r="240" ht="14.25" hidden="1" customHeight="1">
      <c r="A240" s="2">
        <v>4.0</v>
      </c>
      <c r="B240" s="2" t="s">
        <v>8879</v>
      </c>
      <c r="C240" s="2" t="s">
        <v>8880</v>
      </c>
      <c r="E240" s="2">
        <v>6.0</v>
      </c>
      <c r="J240" s="2">
        <v>5.0</v>
      </c>
      <c r="M240" s="2">
        <v>1.0</v>
      </c>
      <c r="N240" s="2" t="s">
        <v>9709</v>
      </c>
      <c r="O240" s="2" t="s">
        <v>1816</v>
      </c>
      <c r="P240" s="2" t="s">
        <v>1864</v>
      </c>
      <c r="Q240" s="9"/>
      <c r="R240" s="2" t="s">
        <v>1865</v>
      </c>
      <c r="S240" s="2" t="s">
        <v>9710</v>
      </c>
      <c r="U240" s="2">
        <v>0.0</v>
      </c>
      <c r="V240" s="2" t="s">
        <v>5691</v>
      </c>
      <c r="W240" s="2" t="s">
        <v>5691</v>
      </c>
      <c r="X240" s="2" t="s">
        <v>9711</v>
      </c>
      <c r="FC240" s="2" t="s">
        <v>9712</v>
      </c>
      <c r="FD240" s="9"/>
      <c r="GZ240" s="2" t="s">
        <v>5707</v>
      </c>
      <c r="HK240" s="2">
        <v>1140.0</v>
      </c>
      <c r="HL240" s="2" t="s">
        <v>1866</v>
      </c>
      <c r="HM240" s="2">
        <v>526.0</v>
      </c>
      <c r="QH240" s="2" t="s">
        <v>1866</v>
      </c>
      <c r="RB240" s="2" t="s">
        <v>9713</v>
      </c>
    </row>
    <row r="241" ht="14.25" hidden="1" customHeight="1">
      <c r="A241" s="2">
        <v>51.0</v>
      </c>
      <c r="B241" s="2" t="s">
        <v>8879</v>
      </c>
      <c r="C241" s="2" t="s">
        <v>8880</v>
      </c>
      <c r="E241" s="2">
        <v>66.0</v>
      </c>
      <c r="H241" s="2">
        <v>1.0</v>
      </c>
      <c r="I241" s="2">
        <v>20.0</v>
      </c>
      <c r="J241" s="2">
        <v>44.0</v>
      </c>
      <c r="L241" s="2">
        <v>1.0</v>
      </c>
      <c r="N241" s="2" t="s">
        <v>9714</v>
      </c>
      <c r="O241" s="2" t="s">
        <v>1869</v>
      </c>
      <c r="P241" s="2" t="s">
        <v>1868</v>
      </c>
      <c r="Q241" s="9"/>
      <c r="R241" s="2" t="s">
        <v>1870</v>
      </c>
      <c r="S241" s="2" t="s">
        <v>9715</v>
      </c>
      <c r="U241" s="2">
        <v>0.0</v>
      </c>
      <c r="FD241" s="9"/>
      <c r="GW241" s="2" t="s">
        <v>9716</v>
      </c>
      <c r="RB241" s="2" t="s">
        <v>9717</v>
      </c>
      <c r="SD241" s="2" t="s">
        <v>5691</v>
      </c>
      <c r="SE241" s="2" t="s">
        <v>5691</v>
      </c>
      <c r="XK241" s="2" t="s">
        <v>9718</v>
      </c>
      <c r="XR241" s="2">
        <v>590.0</v>
      </c>
      <c r="XS241" s="2" t="s">
        <v>9719</v>
      </c>
      <c r="XT241" s="2">
        <v>443.0</v>
      </c>
      <c r="YN241" s="2" t="s">
        <v>5718</v>
      </c>
      <c r="ZG241" s="2" t="s">
        <v>5707</v>
      </c>
      <c r="ZL241" s="2" t="s">
        <v>5720</v>
      </c>
      <c r="ZN241" s="2" t="s">
        <v>9714</v>
      </c>
      <c r="AIO241" s="2" t="s">
        <v>9719</v>
      </c>
      <c r="AKK241" s="2" t="s">
        <v>5691</v>
      </c>
      <c r="AKL241" s="2" t="s">
        <v>5691</v>
      </c>
      <c r="AOJ241" s="2" t="s">
        <v>9720</v>
      </c>
      <c r="AOQ241" s="2">
        <v>443.0</v>
      </c>
      <c r="AOR241" s="2" t="s">
        <v>9721</v>
      </c>
      <c r="AOS241" s="2">
        <v>590.0</v>
      </c>
      <c r="APM241" s="2" t="s">
        <v>5718</v>
      </c>
      <c r="AQF241" s="2" t="s">
        <v>5707</v>
      </c>
      <c r="AQK241" s="2" t="s">
        <v>5720</v>
      </c>
      <c r="AQM241" s="2" t="s">
        <v>9714</v>
      </c>
      <c r="AYS241" s="2" t="s">
        <v>9721</v>
      </c>
    </row>
    <row r="242" ht="14.25" hidden="1" customHeight="1">
      <c r="A242" s="2">
        <v>6.0</v>
      </c>
      <c r="B242" s="2" t="s">
        <v>8879</v>
      </c>
      <c r="C242" s="2" t="s">
        <v>8880</v>
      </c>
      <c r="E242" s="2">
        <v>16.0</v>
      </c>
      <c r="G242" s="2">
        <v>7.0</v>
      </c>
      <c r="J242" s="2">
        <v>9.0</v>
      </c>
      <c r="N242" s="2" t="s">
        <v>9722</v>
      </c>
      <c r="O242" s="2" t="s">
        <v>138</v>
      </c>
      <c r="P242" s="2" t="s">
        <v>1872</v>
      </c>
      <c r="Q242" s="9"/>
      <c r="R242" s="2" t="s">
        <v>1873</v>
      </c>
      <c r="S242" s="2" t="s">
        <v>9723</v>
      </c>
      <c r="U242" s="2">
        <v>0.0</v>
      </c>
      <c r="V242" s="2" t="s">
        <v>5691</v>
      </c>
      <c r="W242" s="2" t="s">
        <v>5691</v>
      </c>
      <c r="X242" s="2" t="s">
        <v>9724</v>
      </c>
      <c r="FC242" s="2" t="s">
        <v>9725</v>
      </c>
      <c r="FD242" s="9"/>
      <c r="GZ242" s="2" t="s">
        <v>5707</v>
      </c>
      <c r="HK242" s="2">
        <v>540.0</v>
      </c>
      <c r="HL242" s="2" t="s">
        <v>1874</v>
      </c>
      <c r="HM242" s="2">
        <v>720.0</v>
      </c>
      <c r="QH242" s="2" t="s">
        <v>1874</v>
      </c>
      <c r="RB242" s="2" t="s">
        <v>9726</v>
      </c>
    </row>
    <row r="243" ht="14.25" hidden="1" customHeight="1">
      <c r="A243" s="2">
        <v>35.0</v>
      </c>
      <c r="B243" s="2" t="s">
        <v>8879</v>
      </c>
      <c r="C243" s="2" t="s">
        <v>8880</v>
      </c>
      <c r="E243" s="2">
        <v>22.0</v>
      </c>
      <c r="I243" s="2">
        <v>6.0</v>
      </c>
      <c r="J243" s="2">
        <v>12.0</v>
      </c>
      <c r="M243" s="2">
        <v>4.0</v>
      </c>
      <c r="N243" s="2" t="s">
        <v>9490</v>
      </c>
      <c r="O243" s="2" t="s">
        <v>1710</v>
      </c>
      <c r="P243" s="2" t="s">
        <v>1877</v>
      </c>
      <c r="Q243" s="9"/>
      <c r="R243" s="2" t="s">
        <v>1878</v>
      </c>
      <c r="S243" s="2" t="s">
        <v>9727</v>
      </c>
      <c r="U243" s="2">
        <v>0.0</v>
      </c>
      <c r="FD243" s="9"/>
      <c r="GW243" s="2" t="s">
        <v>9728</v>
      </c>
      <c r="RB243" s="2" t="s">
        <v>9729</v>
      </c>
      <c r="SD243" s="2" t="s">
        <v>5691</v>
      </c>
      <c r="SE243" s="2" t="s">
        <v>5691</v>
      </c>
      <c r="XK243" s="2" t="s">
        <v>9730</v>
      </c>
      <c r="XR243" s="2">
        <v>590.0</v>
      </c>
      <c r="XS243" s="2" t="s">
        <v>9731</v>
      </c>
      <c r="XT243" s="2">
        <v>266.0</v>
      </c>
      <c r="YN243" s="2" t="s">
        <v>5718</v>
      </c>
      <c r="ZG243" s="2" t="s">
        <v>5707</v>
      </c>
      <c r="ZL243" s="2" t="s">
        <v>5720</v>
      </c>
      <c r="ZN243" s="2" t="s">
        <v>9490</v>
      </c>
      <c r="AIO243" s="2" t="s">
        <v>9731</v>
      </c>
      <c r="AKK243" s="2" t="s">
        <v>5691</v>
      </c>
      <c r="AKL243" s="2" t="s">
        <v>5691</v>
      </c>
      <c r="AOJ243" s="2" t="s">
        <v>9732</v>
      </c>
      <c r="AOQ243" s="2">
        <v>590.0</v>
      </c>
      <c r="AOR243" s="2" t="s">
        <v>9733</v>
      </c>
      <c r="AOS243" s="2">
        <v>266.0</v>
      </c>
      <c r="APM243" s="2" t="s">
        <v>5718</v>
      </c>
      <c r="AQF243" s="2" t="s">
        <v>5707</v>
      </c>
      <c r="AQK243" s="2" t="s">
        <v>5720</v>
      </c>
      <c r="AQM243" s="2" t="s">
        <v>9490</v>
      </c>
      <c r="AYS243" s="2" t="s">
        <v>9733</v>
      </c>
    </row>
    <row r="244" ht="14.25" hidden="1" customHeight="1">
      <c r="A244" s="2">
        <v>3.0</v>
      </c>
      <c r="B244" s="2" t="s">
        <v>8879</v>
      </c>
      <c r="C244" s="2" t="s">
        <v>8880</v>
      </c>
      <c r="E244" s="2">
        <v>22.0</v>
      </c>
      <c r="J244" s="2">
        <v>22.0</v>
      </c>
      <c r="N244" s="2" t="s">
        <v>9622</v>
      </c>
      <c r="O244" s="2" t="s">
        <v>1816</v>
      </c>
      <c r="P244" s="2" t="s">
        <v>1880</v>
      </c>
      <c r="Q244" s="9"/>
      <c r="R244" s="2" t="s">
        <v>1881</v>
      </c>
      <c r="S244" s="2" t="s">
        <v>9734</v>
      </c>
      <c r="U244" s="2">
        <v>1.0</v>
      </c>
      <c r="FD244" s="9"/>
      <c r="GW244" s="2" t="s">
        <v>9735</v>
      </c>
      <c r="RB244" s="2" t="s">
        <v>9736</v>
      </c>
      <c r="SD244" s="2" t="s">
        <v>5691</v>
      </c>
      <c r="SE244" s="2" t="s">
        <v>5691</v>
      </c>
      <c r="XK244" s="2" t="s">
        <v>9737</v>
      </c>
      <c r="XR244" s="2">
        <v>332.0</v>
      </c>
      <c r="XS244" s="2" t="s">
        <v>9738</v>
      </c>
      <c r="XT244" s="2">
        <v>590.0</v>
      </c>
      <c r="YN244" s="2" t="s">
        <v>5718</v>
      </c>
      <c r="ZG244" s="2" t="s">
        <v>5707</v>
      </c>
      <c r="ZL244" s="2" t="s">
        <v>5720</v>
      </c>
      <c r="ZN244" s="2" t="s">
        <v>9622</v>
      </c>
      <c r="AIO244" s="2" t="s">
        <v>9738</v>
      </c>
      <c r="AKK244" s="2" t="s">
        <v>5691</v>
      </c>
      <c r="AKL244" s="2" t="s">
        <v>5691</v>
      </c>
      <c r="AOJ244" s="2" t="s">
        <v>9739</v>
      </c>
      <c r="AOQ244" s="2">
        <v>443.0</v>
      </c>
      <c r="AOR244" s="2" t="s">
        <v>9740</v>
      </c>
      <c r="AOS244" s="2">
        <v>590.0</v>
      </c>
      <c r="APM244" s="2" t="s">
        <v>5718</v>
      </c>
      <c r="AQF244" s="2" t="s">
        <v>5707</v>
      </c>
      <c r="AQK244" s="2" t="s">
        <v>5720</v>
      </c>
      <c r="AQM244" s="2" t="s">
        <v>9622</v>
      </c>
      <c r="AYS244" s="2" t="s">
        <v>9740</v>
      </c>
    </row>
    <row r="245" ht="14.25" hidden="1" customHeight="1">
      <c r="A245" s="2">
        <v>0.0</v>
      </c>
      <c r="B245" s="2" t="s">
        <v>8879</v>
      </c>
      <c r="C245" s="2" t="s">
        <v>8880</v>
      </c>
      <c r="E245" s="2">
        <v>1.0</v>
      </c>
      <c r="F245" s="2" t="s">
        <v>9741</v>
      </c>
      <c r="J245" s="2">
        <v>1.0</v>
      </c>
      <c r="N245" s="2" t="s">
        <v>9435</v>
      </c>
      <c r="O245" s="2" t="s">
        <v>1645</v>
      </c>
      <c r="P245" s="2" t="s">
        <v>1882</v>
      </c>
      <c r="Q245" s="9"/>
      <c r="R245" s="2" t="s">
        <v>1884</v>
      </c>
      <c r="S245" s="2" t="s">
        <v>9742</v>
      </c>
      <c r="T245" s="2" t="s">
        <v>1883</v>
      </c>
      <c r="U245" s="2">
        <v>0.0</v>
      </c>
      <c r="V245" s="2" t="s">
        <v>6180</v>
      </c>
      <c r="W245" s="2" t="s">
        <v>6180</v>
      </c>
      <c r="FC245" s="2" t="s">
        <v>9743</v>
      </c>
      <c r="FD245" s="9"/>
      <c r="GM245" s="2">
        <v>261.0</v>
      </c>
      <c r="GN245" s="2" t="s">
        <v>9744</v>
      </c>
      <c r="GO245" s="2">
        <v>500.0</v>
      </c>
      <c r="QH245" s="2" t="s">
        <v>9744</v>
      </c>
    </row>
    <row r="246" ht="14.25" hidden="1" customHeight="1">
      <c r="A246" s="2">
        <v>5.0</v>
      </c>
      <c r="B246" s="2" t="s">
        <v>8879</v>
      </c>
      <c r="C246" s="2" t="s">
        <v>8880</v>
      </c>
      <c r="E246" s="2">
        <v>7.0</v>
      </c>
      <c r="I246" s="2">
        <v>1.0</v>
      </c>
      <c r="J246" s="2">
        <v>6.0</v>
      </c>
      <c r="N246" s="2" t="s">
        <v>9745</v>
      </c>
      <c r="O246" s="2" t="s">
        <v>1887</v>
      </c>
      <c r="P246" s="2" t="s">
        <v>1886</v>
      </c>
      <c r="Q246" s="9"/>
      <c r="R246" s="2" t="s">
        <v>1888</v>
      </c>
      <c r="S246" s="2" t="s">
        <v>9746</v>
      </c>
      <c r="U246" s="2">
        <v>0.0</v>
      </c>
      <c r="FD246" s="9"/>
      <c r="GW246" s="2" t="s">
        <v>9747</v>
      </c>
      <c r="RB246" s="2" t="s">
        <v>9748</v>
      </c>
      <c r="SD246" s="2" t="s">
        <v>5691</v>
      </c>
      <c r="SE246" s="2" t="s">
        <v>5691</v>
      </c>
      <c r="XK246" s="2" t="s">
        <v>9749</v>
      </c>
      <c r="XR246" s="2">
        <v>590.0</v>
      </c>
      <c r="XS246" s="2" t="s">
        <v>9750</v>
      </c>
      <c r="XT246" s="2">
        <v>272.0</v>
      </c>
      <c r="YN246" s="2" t="s">
        <v>5718</v>
      </c>
      <c r="ZG246" s="2" t="s">
        <v>5707</v>
      </c>
      <c r="ZL246" s="2" t="s">
        <v>5720</v>
      </c>
      <c r="ZN246" s="2" t="s">
        <v>9745</v>
      </c>
      <c r="AIO246" s="2" t="s">
        <v>9750</v>
      </c>
      <c r="AKK246" s="2" t="s">
        <v>5691</v>
      </c>
      <c r="AKL246" s="2" t="s">
        <v>5691</v>
      </c>
      <c r="AOJ246" s="2" t="s">
        <v>9751</v>
      </c>
      <c r="AOQ246" s="2">
        <v>590.0</v>
      </c>
      <c r="AOR246" s="2" t="s">
        <v>9752</v>
      </c>
      <c r="AOS246" s="2">
        <v>272.0</v>
      </c>
      <c r="APM246" s="2" t="s">
        <v>5718</v>
      </c>
      <c r="AQF246" s="2" t="s">
        <v>5707</v>
      </c>
      <c r="AQK246" s="2" t="s">
        <v>5720</v>
      </c>
      <c r="AQM246" s="2" t="s">
        <v>9745</v>
      </c>
      <c r="AYS246" s="2" t="s">
        <v>9752</v>
      </c>
      <c r="BAA246" s="2" t="s">
        <v>5691</v>
      </c>
      <c r="BAB246" s="2" t="s">
        <v>5691</v>
      </c>
      <c r="BCD246" s="2" t="s">
        <v>9753</v>
      </c>
      <c r="BCK246" s="2">
        <v>590.0</v>
      </c>
      <c r="BCL246" s="2" t="s">
        <v>9754</v>
      </c>
      <c r="BCM246" s="2">
        <v>272.0</v>
      </c>
      <c r="BDG246" s="2" t="s">
        <v>5718</v>
      </c>
      <c r="BDZ246" s="2" t="s">
        <v>5707</v>
      </c>
      <c r="BEE246" s="2" t="s">
        <v>5720</v>
      </c>
      <c r="BEG246" s="2" t="s">
        <v>9745</v>
      </c>
      <c r="BGS246" s="2" t="s">
        <v>9754</v>
      </c>
      <c r="BIA246" s="2" t="s">
        <v>5691</v>
      </c>
      <c r="BIB246" s="2" t="s">
        <v>5691</v>
      </c>
      <c r="BKD246" s="2" t="s">
        <v>9755</v>
      </c>
      <c r="BKK246" s="2">
        <v>590.0</v>
      </c>
      <c r="BKL246" s="2" t="s">
        <v>9756</v>
      </c>
      <c r="BKM246" s="2">
        <v>272.0</v>
      </c>
      <c r="BLG246" s="2" t="s">
        <v>5718</v>
      </c>
      <c r="BLZ246" s="2" t="s">
        <v>5707</v>
      </c>
      <c r="BME246" s="2" t="s">
        <v>5720</v>
      </c>
      <c r="BMG246" s="2" t="s">
        <v>9745</v>
      </c>
      <c r="BOS246" s="2" t="s">
        <v>9756</v>
      </c>
      <c r="BQA246" s="2" t="s">
        <v>5691</v>
      </c>
      <c r="BQB246" s="2" t="s">
        <v>5691</v>
      </c>
      <c r="BSD246" s="2" t="s">
        <v>9757</v>
      </c>
      <c r="BSK246" s="2">
        <v>590.0</v>
      </c>
      <c r="BSL246" s="2" t="s">
        <v>9758</v>
      </c>
      <c r="BSM246" s="2">
        <v>272.0</v>
      </c>
      <c r="BTG246" s="2" t="s">
        <v>5718</v>
      </c>
      <c r="BTZ246" s="2" t="s">
        <v>5707</v>
      </c>
      <c r="BUE246" s="2" t="s">
        <v>5720</v>
      </c>
      <c r="BUG246" s="2" t="s">
        <v>9745</v>
      </c>
      <c r="BWS246" s="2" t="s">
        <v>9758</v>
      </c>
    </row>
    <row r="247" ht="14.25" hidden="1" customHeight="1">
      <c r="A247" s="2">
        <v>13.0</v>
      </c>
      <c r="B247" s="2" t="s">
        <v>8879</v>
      </c>
      <c r="C247" s="2" t="s">
        <v>8880</v>
      </c>
      <c r="E247" s="2">
        <v>12.0</v>
      </c>
      <c r="H247" s="2">
        <v>1.0</v>
      </c>
      <c r="J247" s="2">
        <v>11.0</v>
      </c>
      <c r="N247" s="2" t="s">
        <v>9090</v>
      </c>
      <c r="O247" s="2" t="s">
        <v>1326</v>
      </c>
      <c r="P247" s="2" t="s">
        <v>1890</v>
      </c>
      <c r="Q247" s="9"/>
      <c r="R247" s="2" t="s">
        <v>1891</v>
      </c>
      <c r="S247" s="2" t="s">
        <v>9759</v>
      </c>
      <c r="U247" s="2">
        <v>0.0</v>
      </c>
      <c r="FD247" s="9"/>
      <c r="GW247" s="2" t="s">
        <v>9760</v>
      </c>
      <c r="RB247" s="2" t="s">
        <v>9761</v>
      </c>
      <c r="SD247" s="2" t="s">
        <v>5691</v>
      </c>
      <c r="SE247" s="2" t="s">
        <v>5691</v>
      </c>
      <c r="XK247" s="2" t="s">
        <v>9762</v>
      </c>
      <c r="XR247" s="2">
        <v>350.0</v>
      </c>
      <c r="XS247" s="2" t="s">
        <v>9763</v>
      </c>
      <c r="XT247" s="2">
        <v>584.0</v>
      </c>
      <c r="YN247" s="2" t="s">
        <v>5718</v>
      </c>
      <c r="ZG247" s="2" t="s">
        <v>5707</v>
      </c>
      <c r="ZL247" s="2" t="s">
        <v>5720</v>
      </c>
      <c r="ZN247" s="2" t="s">
        <v>9090</v>
      </c>
      <c r="AIO247" s="2" t="s">
        <v>9763</v>
      </c>
      <c r="AKK247" s="2" t="s">
        <v>5691</v>
      </c>
      <c r="AKL247" s="2" t="s">
        <v>5691</v>
      </c>
      <c r="AOJ247" s="2" t="s">
        <v>9764</v>
      </c>
      <c r="AOQ247" s="2">
        <v>590.0</v>
      </c>
      <c r="AOR247" s="2" t="s">
        <v>9765</v>
      </c>
      <c r="AOS247" s="2">
        <v>443.0</v>
      </c>
      <c r="APM247" s="2" t="s">
        <v>5718</v>
      </c>
      <c r="AQF247" s="2" t="s">
        <v>5707</v>
      </c>
      <c r="AQK247" s="2" t="s">
        <v>5720</v>
      </c>
      <c r="AQM247" s="2" t="s">
        <v>9090</v>
      </c>
      <c r="AYS247" s="2" t="s">
        <v>9765</v>
      </c>
    </row>
    <row r="248" ht="14.25" hidden="1" customHeight="1">
      <c r="A248" s="2">
        <v>15.0</v>
      </c>
      <c r="B248" s="2" t="s">
        <v>8879</v>
      </c>
      <c r="C248" s="2" t="s">
        <v>8880</v>
      </c>
      <c r="E248" s="2">
        <v>33.0</v>
      </c>
      <c r="I248" s="2">
        <v>2.0</v>
      </c>
      <c r="J248" s="2">
        <v>31.0</v>
      </c>
      <c r="N248" s="2" t="s">
        <v>9766</v>
      </c>
      <c r="O248" s="2" t="s">
        <v>1894</v>
      </c>
      <c r="P248" s="2" t="s">
        <v>1893</v>
      </c>
      <c r="Q248" s="9"/>
      <c r="R248" s="2" t="s">
        <v>1895</v>
      </c>
      <c r="S248" s="2" t="s">
        <v>9767</v>
      </c>
      <c r="U248" s="2">
        <v>0.0</v>
      </c>
      <c r="FD248" s="9"/>
      <c r="GW248" s="2" t="s">
        <v>9768</v>
      </c>
      <c r="RB248" s="2" t="s">
        <v>9769</v>
      </c>
      <c r="SD248" s="2" t="s">
        <v>5691</v>
      </c>
      <c r="SE248" s="2" t="s">
        <v>5691</v>
      </c>
      <c r="XK248" s="2" t="s">
        <v>9770</v>
      </c>
      <c r="XR248" s="2">
        <v>436.0</v>
      </c>
      <c r="XS248" s="2" t="s">
        <v>9771</v>
      </c>
      <c r="XT248" s="2">
        <v>590.0</v>
      </c>
      <c r="YN248" s="2" t="s">
        <v>5718</v>
      </c>
      <c r="ZG248" s="2" t="s">
        <v>5707</v>
      </c>
      <c r="ZL248" s="2" t="s">
        <v>5720</v>
      </c>
      <c r="ZN248" s="2" t="s">
        <v>9766</v>
      </c>
      <c r="AIO248" s="2" t="s">
        <v>9771</v>
      </c>
      <c r="AKK248" s="2" t="s">
        <v>5691</v>
      </c>
      <c r="AKL248" s="2" t="s">
        <v>5691</v>
      </c>
      <c r="AOJ248" s="2" t="s">
        <v>9772</v>
      </c>
      <c r="AOQ248" s="2">
        <v>590.0</v>
      </c>
      <c r="AOR248" s="2" t="s">
        <v>9773</v>
      </c>
      <c r="AOS248" s="2">
        <v>443.0</v>
      </c>
      <c r="APM248" s="2" t="s">
        <v>5718</v>
      </c>
      <c r="AQF248" s="2" t="s">
        <v>5707</v>
      </c>
      <c r="AQK248" s="2" t="s">
        <v>5720</v>
      </c>
      <c r="AQM248" s="2" t="s">
        <v>9766</v>
      </c>
      <c r="AYS248" s="2" t="s">
        <v>9773</v>
      </c>
    </row>
    <row r="249" ht="14.25" hidden="1" customHeight="1">
      <c r="A249" s="2">
        <v>1.0</v>
      </c>
      <c r="B249" s="2" t="s">
        <v>8879</v>
      </c>
      <c r="C249" s="2" t="s">
        <v>8880</v>
      </c>
      <c r="E249" s="2">
        <v>15.0</v>
      </c>
      <c r="J249" s="2">
        <v>15.0</v>
      </c>
      <c r="N249" s="2" t="s">
        <v>8959</v>
      </c>
      <c r="O249" s="2" t="s">
        <v>1230</v>
      </c>
      <c r="P249" s="2" t="s">
        <v>1898</v>
      </c>
      <c r="Q249" s="9"/>
      <c r="R249" s="2" t="s">
        <v>1899</v>
      </c>
      <c r="S249" s="2" t="s">
        <v>9774</v>
      </c>
      <c r="U249" s="2">
        <v>0.0</v>
      </c>
      <c r="FD249" s="9"/>
      <c r="GW249" s="2" t="s">
        <v>9775</v>
      </c>
      <c r="RB249" s="2" t="s">
        <v>9776</v>
      </c>
      <c r="SD249" s="2" t="s">
        <v>5691</v>
      </c>
      <c r="SE249" s="2" t="s">
        <v>5691</v>
      </c>
      <c r="XK249" s="2" t="s">
        <v>9777</v>
      </c>
      <c r="XR249" s="2">
        <v>590.0</v>
      </c>
      <c r="XS249" s="2" t="s">
        <v>9778</v>
      </c>
      <c r="XT249" s="2">
        <v>590.0</v>
      </c>
      <c r="YN249" s="2" t="s">
        <v>5718</v>
      </c>
      <c r="ZG249" s="2" t="s">
        <v>5707</v>
      </c>
      <c r="ZL249" s="2" t="s">
        <v>5720</v>
      </c>
      <c r="ZN249" s="2" t="s">
        <v>8959</v>
      </c>
      <c r="AIO249" s="2" t="s">
        <v>9778</v>
      </c>
      <c r="AKK249" s="2" t="s">
        <v>5691</v>
      </c>
      <c r="AKL249" s="2" t="s">
        <v>5691</v>
      </c>
      <c r="AOJ249" s="2" t="s">
        <v>9779</v>
      </c>
      <c r="AOQ249" s="2">
        <v>590.0</v>
      </c>
      <c r="AOR249" s="2" t="s">
        <v>9780</v>
      </c>
      <c r="AOS249" s="2">
        <v>590.0</v>
      </c>
      <c r="APM249" s="2" t="s">
        <v>5718</v>
      </c>
      <c r="AQF249" s="2" t="s">
        <v>5707</v>
      </c>
      <c r="AQK249" s="2" t="s">
        <v>5720</v>
      </c>
      <c r="AQM249" s="2" t="s">
        <v>8959</v>
      </c>
      <c r="AYS249" s="2" t="s">
        <v>9780</v>
      </c>
    </row>
    <row r="250" ht="14.25" customHeight="1">
      <c r="A250" s="2">
        <v>1.0</v>
      </c>
      <c r="B250" s="2" t="s">
        <v>8879</v>
      </c>
      <c r="C250" s="2" t="s">
        <v>8880</v>
      </c>
      <c r="E250" s="2">
        <v>2.0</v>
      </c>
      <c r="F250" s="2" t="s">
        <v>9781</v>
      </c>
      <c r="J250" s="2">
        <v>2.0</v>
      </c>
      <c r="N250" s="2" t="s">
        <v>5712</v>
      </c>
      <c r="O250" s="2" t="s">
        <v>97</v>
      </c>
      <c r="P250" s="2" t="s">
        <v>1900</v>
      </c>
      <c r="Q250" s="9"/>
      <c r="R250" s="2" t="s">
        <v>708</v>
      </c>
      <c r="S250" s="2" t="s">
        <v>9782</v>
      </c>
      <c r="T250" s="2" t="s">
        <v>1901</v>
      </c>
      <c r="U250" s="2">
        <v>2.0</v>
      </c>
      <c r="V250" s="2" t="s">
        <v>6180</v>
      </c>
      <c r="W250" s="2" t="s">
        <v>6180</v>
      </c>
      <c r="FC250" s="2" t="s">
        <v>9067</v>
      </c>
      <c r="FD250" s="9"/>
      <c r="GM250" s="2">
        <v>261.0</v>
      </c>
      <c r="GN250" s="2" t="s">
        <v>9783</v>
      </c>
      <c r="GO250" s="2">
        <v>500.0</v>
      </c>
      <c r="QH250" s="2" t="s">
        <v>9783</v>
      </c>
    </row>
    <row r="251" ht="14.25" hidden="1" customHeight="1">
      <c r="A251" s="2">
        <v>0.0</v>
      </c>
      <c r="B251" s="2" t="s">
        <v>8879</v>
      </c>
      <c r="C251" s="2" t="s">
        <v>8880</v>
      </c>
      <c r="E251" s="2">
        <v>0.0</v>
      </c>
      <c r="N251" s="2" t="s">
        <v>8959</v>
      </c>
      <c r="O251" s="2" t="s">
        <v>1230</v>
      </c>
      <c r="P251" s="2" t="s">
        <v>1902</v>
      </c>
      <c r="Q251" s="9"/>
      <c r="R251" s="2" t="s">
        <v>1903</v>
      </c>
      <c r="S251" s="2" t="s">
        <v>9784</v>
      </c>
      <c r="U251" s="2">
        <v>0.0</v>
      </c>
      <c r="FD251" s="9"/>
      <c r="GW251" s="2" t="s">
        <v>9785</v>
      </c>
      <c r="RB251" s="2" t="s">
        <v>9786</v>
      </c>
      <c r="SD251" s="2" t="s">
        <v>5691</v>
      </c>
      <c r="SE251" s="2" t="s">
        <v>5691</v>
      </c>
      <c r="XK251" s="2" t="s">
        <v>9787</v>
      </c>
      <c r="XR251" s="2">
        <v>590.0</v>
      </c>
      <c r="XS251" s="2" t="s">
        <v>9788</v>
      </c>
      <c r="XT251" s="2">
        <v>590.0</v>
      </c>
      <c r="YN251" s="2" t="s">
        <v>5718</v>
      </c>
      <c r="ZG251" s="2" t="s">
        <v>5707</v>
      </c>
      <c r="ZL251" s="2" t="s">
        <v>5720</v>
      </c>
      <c r="ZN251" s="2" t="s">
        <v>8959</v>
      </c>
      <c r="AIO251" s="2" t="s">
        <v>9788</v>
      </c>
      <c r="AKK251" s="2" t="s">
        <v>5691</v>
      </c>
      <c r="AKL251" s="2" t="s">
        <v>5691</v>
      </c>
      <c r="AOJ251" s="2" t="s">
        <v>9789</v>
      </c>
      <c r="AOQ251" s="2">
        <v>590.0</v>
      </c>
      <c r="AOR251" s="2" t="s">
        <v>9790</v>
      </c>
      <c r="AOS251" s="2">
        <v>590.0</v>
      </c>
      <c r="APM251" s="2" t="s">
        <v>5718</v>
      </c>
      <c r="AQF251" s="2" t="s">
        <v>5707</v>
      </c>
      <c r="AQK251" s="2" t="s">
        <v>5720</v>
      </c>
      <c r="AQM251" s="2" t="s">
        <v>8959</v>
      </c>
      <c r="AYS251" s="2" t="s">
        <v>9790</v>
      </c>
      <c r="BAA251" s="2" t="s">
        <v>5691</v>
      </c>
      <c r="BAB251" s="2" t="s">
        <v>5691</v>
      </c>
      <c r="BCD251" s="2" t="s">
        <v>9791</v>
      </c>
      <c r="BCK251" s="2">
        <v>590.0</v>
      </c>
      <c r="BCL251" s="2" t="s">
        <v>9792</v>
      </c>
      <c r="BCM251" s="2">
        <v>590.0</v>
      </c>
      <c r="BDG251" s="2" t="s">
        <v>5718</v>
      </c>
      <c r="BDZ251" s="2" t="s">
        <v>5707</v>
      </c>
      <c r="BEE251" s="2" t="s">
        <v>5720</v>
      </c>
      <c r="BEG251" s="2" t="s">
        <v>8959</v>
      </c>
      <c r="BGS251" s="2" t="s">
        <v>9792</v>
      </c>
      <c r="BIA251" s="2" t="s">
        <v>5691</v>
      </c>
      <c r="BIB251" s="2" t="s">
        <v>5691</v>
      </c>
      <c r="BKD251" s="2" t="s">
        <v>9793</v>
      </c>
      <c r="BKK251" s="2">
        <v>590.0</v>
      </c>
      <c r="BKL251" s="2" t="s">
        <v>9794</v>
      </c>
      <c r="BKM251" s="2">
        <v>590.0</v>
      </c>
      <c r="BLG251" s="2" t="s">
        <v>5718</v>
      </c>
      <c r="BLZ251" s="2" t="s">
        <v>5707</v>
      </c>
      <c r="BME251" s="2" t="s">
        <v>5720</v>
      </c>
      <c r="BMG251" s="2" t="s">
        <v>8959</v>
      </c>
      <c r="BOS251" s="2" t="s">
        <v>9794</v>
      </c>
      <c r="BQA251" s="2" t="s">
        <v>5691</v>
      </c>
      <c r="BQB251" s="2" t="s">
        <v>5691</v>
      </c>
      <c r="BSD251" s="2" t="s">
        <v>9795</v>
      </c>
      <c r="BSK251" s="2">
        <v>590.0</v>
      </c>
      <c r="BSL251" s="2" t="s">
        <v>9796</v>
      </c>
      <c r="BSM251" s="2">
        <v>590.0</v>
      </c>
      <c r="BTG251" s="2" t="s">
        <v>5718</v>
      </c>
      <c r="BTZ251" s="2" t="s">
        <v>5707</v>
      </c>
      <c r="BUE251" s="2" t="s">
        <v>5720</v>
      </c>
      <c r="BUG251" s="2" t="s">
        <v>8959</v>
      </c>
      <c r="BWS251" s="2" t="s">
        <v>9796</v>
      </c>
    </row>
    <row r="252" ht="14.25" customHeight="1">
      <c r="A252" s="2">
        <v>0.0</v>
      </c>
      <c r="B252" s="2" t="s">
        <v>8879</v>
      </c>
      <c r="C252" s="2" t="s">
        <v>8880</v>
      </c>
      <c r="E252" s="2">
        <v>0.0</v>
      </c>
      <c r="F252" s="2" t="s">
        <v>9797</v>
      </c>
      <c r="N252" s="2" t="s">
        <v>5712</v>
      </c>
      <c r="O252" s="2" t="s">
        <v>97</v>
      </c>
      <c r="P252" s="2" t="s">
        <v>1904</v>
      </c>
      <c r="Q252" s="9"/>
      <c r="R252" s="2" t="s">
        <v>1906</v>
      </c>
      <c r="S252" s="2" t="s">
        <v>9798</v>
      </c>
      <c r="T252" s="2" t="s">
        <v>1905</v>
      </c>
      <c r="U252" s="2">
        <v>0.0</v>
      </c>
      <c r="V252" s="2" t="s">
        <v>6180</v>
      </c>
      <c r="W252" s="2" t="s">
        <v>6180</v>
      </c>
      <c r="FC252" s="2" t="s">
        <v>9070</v>
      </c>
      <c r="FD252" s="9"/>
      <c r="GM252" s="2">
        <v>261.0</v>
      </c>
      <c r="GN252" s="2" t="s">
        <v>9799</v>
      </c>
      <c r="GO252" s="2">
        <v>500.0</v>
      </c>
      <c r="QH252" s="2" t="s">
        <v>9799</v>
      </c>
    </row>
    <row r="253" ht="14.25" hidden="1" customHeight="1">
      <c r="A253" s="2">
        <v>8.0</v>
      </c>
      <c r="B253" s="2" t="s">
        <v>8879</v>
      </c>
      <c r="C253" s="2" t="s">
        <v>8880</v>
      </c>
      <c r="E253" s="2">
        <v>32.0</v>
      </c>
      <c r="J253" s="2">
        <v>32.0</v>
      </c>
      <c r="N253" s="2" t="s">
        <v>9800</v>
      </c>
      <c r="O253" s="2" t="s">
        <v>138</v>
      </c>
      <c r="P253" s="2" t="s">
        <v>1908</v>
      </c>
      <c r="Q253" s="9"/>
      <c r="R253" s="2" t="s">
        <v>1909</v>
      </c>
      <c r="S253" s="2" t="s">
        <v>9801</v>
      </c>
      <c r="U253" s="2">
        <v>0.0</v>
      </c>
      <c r="FD253" s="9"/>
      <c r="GW253" s="2" t="s">
        <v>9802</v>
      </c>
      <c r="RB253" s="2" t="s">
        <v>9803</v>
      </c>
      <c r="SD253" s="2" t="s">
        <v>5691</v>
      </c>
      <c r="SE253" s="2" t="s">
        <v>5691</v>
      </c>
      <c r="XK253" s="2" t="s">
        <v>9804</v>
      </c>
      <c r="XR253" s="2">
        <v>443.0</v>
      </c>
      <c r="XS253" s="2" t="s">
        <v>9805</v>
      </c>
      <c r="XT253" s="2">
        <v>590.0</v>
      </c>
      <c r="YN253" s="2" t="s">
        <v>5718</v>
      </c>
      <c r="ZG253" s="2" t="s">
        <v>5707</v>
      </c>
      <c r="ZL253" s="2" t="s">
        <v>6521</v>
      </c>
      <c r="ZN253" s="2" t="s">
        <v>9800</v>
      </c>
      <c r="AIO253" s="2" t="s">
        <v>9805</v>
      </c>
      <c r="AKK253" s="2" t="s">
        <v>5691</v>
      </c>
      <c r="AKL253" s="2" t="s">
        <v>5691</v>
      </c>
      <c r="AOJ253" s="2" t="s">
        <v>9806</v>
      </c>
      <c r="AOQ253" s="2">
        <v>443.0</v>
      </c>
      <c r="AOR253" s="2" t="s">
        <v>9807</v>
      </c>
      <c r="AOS253" s="2">
        <v>590.0</v>
      </c>
      <c r="APM253" s="2" t="s">
        <v>5718</v>
      </c>
      <c r="AQF253" s="2" t="s">
        <v>5707</v>
      </c>
      <c r="AQK253" s="2" t="s">
        <v>6521</v>
      </c>
      <c r="AQM253" s="2" t="s">
        <v>9800</v>
      </c>
      <c r="AYS253" s="2" t="s">
        <v>9807</v>
      </c>
      <c r="BAA253" s="2" t="s">
        <v>5691</v>
      </c>
      <c r="BAB253" s="2" t="s">
        <v>5691</v>
      </c>
      <c r="BCD253" s="2" t="s">
        <v>9808</v>
      </c>
      <c r="BCK253" s="2">
        <v>590.0</v>
      </c>
      <c r="BCL253" s="2" t="s">
        <v>9809</v>
      </c>
      <c r="BCM253" s="2">
        <v>443.0</v>
      </c>
      <c r="BDG253" s="2" t="s">
        <v>5718</v>
      </c>
      <c r="BDZ253" s="2" t="s">
        <v>5707</v>
      </c>
      <c r="BEE253" s="2" t="s">
        <v>6521</v>
      </c>
      <c r="BEG253" s="2" t="s">
        <v>9800</v>
      </c>
      <c r="BGS253" s="2" t="s">
        <v>9809</v>
      </c>
      <c r="BIA253" s="2" t="s">
        <v>5691</v>
      </c>
      <c r="BIB253" s="2" t="s">
        <v>5691</v>
      </c>
      <c r="BKD253" s="2" t="s">
        <v>9810</v>
      </c>
      <c r="BKK253" s="2">
        <v>590.0</v>
      </c>
      <c r="BKL253" s="2" t="s">
        <v>9811</v>
      </c>
      <c r="BKM253" s="2">
        <v>266.0</v>
      </c>
      <c r="BLG253" s="2" t="s">
        <v>5718</v>
      </c>
      <c r="BLZ253" s="2" t="s">
        <v>5707</v>
      </c>
      <c r="BME253" s="2" t="s">
        <v>6521</v>
      </c>
      <c r="BMG253" s="2" t="s">
        <v>9800</v>
      </c>
      <c r="BOS253" s="2" t="s">
        <v>9811</v>
      </c>
      <c r="BQA253" s="2" t="s">
        <v>5691</v>
      </c>
      <c r="BQB253" s="2" t="s">
        <v>5691</v>
      </c>
      <c r="BSD253" s="2" t="s">
        <v>9812</v>
      </c>
      <c r="BSK253" s="2">
        <v>590.0</v>
      </c>
      <c r="BSL253" s="2" t="s">
        <v>9813</v>
      </c>
      <c r="BSM253" s="2">
        <v>266.0</v>
      </c>
      <c r="BTG253" s="2" t="s">
        <v>5718</v>
      </c>
      <c r="BTZ253" s="2" t="s">
        <v>5707</v>
      </c>
      <c r="BUE253" s="2" t="s">
        <v>6521</v>
      </c>
      <c r="BUG253" s="2" t="s">
        <v>9800</v>
      </c>
      <c r="BWS253" s="2" t="s">
        <v>9813</v>
      </c>
    </row>
    <row r="254" ht="14.25" hidden="1" customHeight="1">
      <c r="A254" s="2">
        <v>0.0</v>
      </c>
      <c r="B254" s="2" t="s">
        <v>8879</v>
      </c>
      <c r="C254" s="2" t="s">
        <v>8880</v>
      </c>
      <c r="E254" s="2">
        <v>1.0</v>
      </c>
      <c r="J254" s="2">
        <v>1.0</v>
      </c>
      <c r="N254" s="2" t="s">
        <v>9814</v>
      </c>
      <c r="O254" s="2" t="s">
        <v>138</v>
      </c>
      <c r="P254" s="2" t="s">
        <v>1911</v>
      </c>
      <c r="Q254" s="9"/>
      <c r="R254" s="2" t="s">
        <v>1912</v>
      </c>
      <c r="S254" s="2" t="s">
        <v>9815</v>
      </c>
      <c r="U254" s="2">
        <v>0.0</v>
      </c>
      <c r="FD254" s="9"/>
    </row>
    <row r="255" ht="14.25" hidden="1" customHeight="1">
      <c r="A255" s="2">
        <v>2.0</v>
      </c>
      <c r="B255" s="2" t="s">
        <v>8879</v>
      </c>
      <c r="C255" s="2" t="s">
        <v>8880</v>
      </c>
      <c r="E255" s="2">
        <v>1.0</v>
      </c>
      <c r="J255" s="2">
        <v>1.0</v>
      </c>
      <c r="N255" s="2" t="s">
        <v>9816</v>
      </c>
      <c r="O255" s="2" t="s">
        <v>1915</v>
      </c>
      <c r="P255" s="2" t="s">
        <v>1914</v>
      </c>
      <c r="Q255" s="9"/>
      <c r="R255" s="2" t="s">
        <v>1916</v>
      </c>
      <c r="S255" s="2" t="s">
        <v>9817</v>
      </c>
      <c r="U255" s="2">
        <v>0.0</v>
      </c>
      <c r="FD255" s="9"/>
    </row>
    <row r="256" ht="14.25" hidden="1" customHeight="1">
      <c r="A256" s="2">
        <v>0.0</v>
      </c>
      <c r="B256" s="2" t="s">
        <v>8879</v>
      </c>
      <c r="C256" s="2" t="s">
        <v>8880</v>
      </c>
      <c r="E256" s="2">
        <v>12.0</v>
      </c>
      <c r="J256" s="2">
        <v>12.0</v>
      </c>
      <c r="N256" s="2" t="s">
        <v>9818</v>
      </c>
      <c r="O256" s="2" t="s">
        <v>1920</v>
      </c>
      <c r="P256" s="2" t="s">
        <v>1919</v>
      </c>
      <c r="Q256" s="9"/>
      <c r="R256" s="2" t="s">
        <v>1921</v>
      </c>
      <c r="S256" s="2" t="s">
        <v>9819</v>
      </c>
      <c r="U256" s="2">
        <v>0.0</v>
      </c>
      <c r="V256" s="2" t="s">
        <v>5691</v>
      </c>
      <c r="W256" s="2" t="s">
        <v>5691</v>
      </c>
      <c r="X256" s="2" t="s">
        <v>6047</v>
      </c>
      <c r="FC256" s="2" t="s">
        <v>9820</v>
      </c>
      <c r="FD256" s="9"/>
      <c r="GZ256" s="2" t="s">
        <v>5707</v>
      </c>
      <c r="HK256" s="2">
        <v>690.0</v>
      </c>
      <c r="HL256" s="2" t="s">
        <v>1922</v>
      </c>
      <c r="HM256" s="2">
        <v>526.0</v>
      </c>
      <c r="QH256" s="2" t="s">
        <v>1922</v>
      </c>
      <c r="RB256" s="2" t="s">
        <v>9821</v>
      </c>
    </row>
    <row r="257" ht="14.25" hidden="1" customHeight="1">
      <c r="A257" s="2">
        <v>0.0</v>
      </c>
      <c r="B257" s="2" t="s">
        <v>8879</v>
      </c>
      <c r="C257" s="2" t="s">
        <v>8880</v>
      </c>
      <c r="E257" s="2">
        <v>7.0</v>
      </c>
      <c r="J257" s="2">
        <v>5.0</v>
      </c>
      <c r="M257" s="2">
        <v>2.0</v>
      </c>
      <c r="N257" s="2" t="s">
        <v>9479</v>
      </c>
      <c r="O257" s="2" t="s">
        <v>1694</v>
      </c>
      <c r="P257" s="2" t="s">
        <v>1923</v>
      </c>
      <c r="Q257" s="9"/>
      <c r="R257" s="2" t="s">
        <v>1924</v>
      </c>
      <c r="S257" s="2" t="s">
        <v>9822</v>
      </c>
      <c r="U257" s="2">
        <v>0.0</v>
      </c>
      <c r="FD257" s="9"/>
    </row>
    <row r="258" ht="14.25" hidden="1" customHeight="1">
      <c r="A258" s="2">
        <v>0.0</v>
      </c>
      <c r="B258" s="2" t="s">
        <v>8879</v>
      </c>
      <c r="C258" s="2" t="s">
        <v>8880</v>
      </c>
      <c r="E258" s="2">
        <v>13.0</v>
      </c>
      <c r="F258" s="2" t="s">
        <v>9823</v>
      </c>
      <c r="J258" s="2">
        <v>12.0</v>
      </c>
      <c r="L258" s="2">
        <v>1.0</v>
      </c>
      <c r="N258" s="2" t="s">
        <v>9824</v>
      </c>
      <c r="O258" s="2" t="s">
        <v>1928</v>
      </c>
      <c r="P258" s="2" t="s">
        <v>1927</v>
      </c>
      <c r="Q258" s="9"/>
      <c r="R258" s="2" t="s">
        <v>1929</v>
      </c>
      <c r="S258" s="2" t="s">
        <v>9825</v>
      </c>
      <c r="U258" s="2">
        <v>1.0</v>
      </c>
      <c r="FD258" s="9"/>
      <c r="GW258" s="2" t="s">
        <v>9826</v>
      </c>
      <c r="RB258" s="2" t="s">
        <v>9827</v>
      </c>
      <c r="SD258" s="2" t="s">
        <v>5691</v>
      </c>
      <c r="SE258" s="2" t="s">
        <v>5691</v>
      </c>
      <c r="XK258" s="2" t="s">
        <v>9828</v>
      </c>
      <c r="XR258" s="2">
        <v>590.0</v>
      </c>
      <c r="XS258" s="2" t="s">
        <v>9829</v>
      </c>
      <c r="XT258" s="2">
        <v>590.0</v>
      </c>
      <c r="YN258" s="2" t="s">
        <v>5718</v>
      </c>
      <c r="ZG258" s="2" t="s">
        <v>5707</v>
      </c>
      <c r="ZL258" s="2" t="s">
        <v>5720</v>
      </c>
      <c r="ZN258" s="2" t="s">
        <v>9824</v>
      </c>
      <c r="AIO258" s="2" t="s">
        <v>9829</v>
      </c>
      <c r="AKK258" s="2" t="s">
        <v>5691</v>
      </c>
      <c r="AKL258" s="2" t="s">
        <v>5691</v>
      </c>
      <c r="AOJ258" s="2" t="s">
        <v>9830</v>
      </c>
      <c r="AOQ258" s="2">
        <v>443.0</v>
      </c>
      <c r="AOR258" s="2" t="s">
        <v>9831</v>
      </c>
      <c r="AOS258" s="2">
        <v>590.0</v>
      </c>
      <c r="APM258" s="2" t="s">
        <v>5718</v>
      </c>
      <c r="AQF258" s="2" t="s">
        <v>5707</v>
      </c>
      <c r="AQK258" s="2" t="s">
        <v>5720</v>
      </c>
      <c r="AQM258" s="2" t="s">
        <v>9824</v>
      </c>
      <c r="AYS258" s="2" t="s">
        <v>9831</v>
      </c>
      <c r="BAA258" s="2" t="s">
        <v>5691</v>
      </c>
      <c r="BAB258" s="2" t="s">
        <v>5691</v>
      </c>
      <c r="BCD258" s="2" t="s">
        <v>9832</v>
      </c>
      <c r="BCK258" s="2">
        <v>332.0</v>
      </c>
      <c r="BCL258" s="2" t="s">
        <v>9833</v>
      </c>
      <c r="BCM258" s="2">
        <v>590.0</v>
      </c>
      <c r="BDG258" s="2" t="s">
        <v>5718</v>
      </c>
      <c r="BDZ258" s="2" t="s">
        <v>5707</v>
      </c>
      <c r="BEE258" s="2" t="s">
        <v>5720</v>
      </c>
      <c r="BEG258" s="2" t="s">
        <v>9824</v>
      </c>
      <c r="BGS258" s="2" t="s">
        <v>9833</v>
      </c>
      <c r="BIA258" s="2" t="s">
        <v>5691</v>
      </c>
      <c r="BIB258" s="2" t="s">
        <v>5691</v>
      </c>
      <c r="BKD258" s="2" t="s">
        <v>9834</v>
      </c>
      <c r="BKK258" s="2">
        <v>443.0</v>
      </c>
      <c r="BKL258" s="2" t="s">
        <v>9835</v>
      </c>
      <c r="BKM258" s="2">
        <v>590.0</v>
      </c>
      <c r="BLG258" s="2" t="s">
        <v>5718</v>
      </c>
      <c r="BLZ258" s="2" t="s">
        <v>5707</v>
      </c>
      <c r="BME258" s="2" t="s">
        <v>5720</v>
      </c>
      <c r="BMG258" s="2" t="s">
        <v>9824</v>
      </c>
      <c r="BOS258" s="2" t="s">
        <v>9835</v>
      </c>
      <c r="BQA258" s="2" t="s">
        <v>5691</v>
      </c>
      <c r="BQB258" s="2" t="s">
        <v>5691</v>
      </c>
      <c r="BSD258" s="2" t="s">
        <v>9836</v>
      </c>
      <c r="BSK258" s="2">
        <v>332.0</v>
      </c>
      <c r="BSL258" s="2" t="s">
        <v>9837</v>
      </c>
      <c r="BSM258" s="2">
        <v>590.0</v>
      </c>
      <c r="BTG258" s="2" t="s">
        <v>5718</v>
      </c>
      <c r="BTZ258" s="2" t="s">
        <v>5707</v>
      </c>
      <c r="BUE258" s="2" t="s">
        <v>5720</v>
      </c>
      <c r="BUG258" s="2" t="s">
        <v>9824</v>
      </c>
      <c r="BWS258" s="2" t="s">
        <v>9837</v>
      </c>
    </row>
    <row r="259" ht="14.25" hidden="1" customHeight="1">
      <c r="A259" s="2">
        <v>18.0</v>
      </c>
      <c r="B259" s="2" t="s">
        <v>8879</v>
      </c>
      <c r="C259" s="2" t="s">
        <v>8880</v>
      </c>
      <c r="E259" s="2">
        <v>42.0</v>
      </c>
      <c r="J259" s="2">
        <v>40.0</v>
      </c>
      <c r="L259" s="2">
        <v>2.0</v>
      </c>
      <c r="N259" s="2" t="s">
        <v>9090</v>
      </c>
      <c r="O259" s="2" t="s">
        <v>1326</v>
      </c>
      <c r="P259" s="2" t="s">
        <v>1931</v>
      </c>
      <c r="Q259" s="9"/>
      <c r="R259" s="2" t="s">
        <v>1932</v>
      </c>
      <c r="S259" s="2" t="s">
        <v>9838</v>
      </c>
      <c r="U259" s="2">
        <v>1.0</v>
      </c>
      <c r="FD259" s="9"/>
      <c r="GW259" s="2" t="s">
        <v>9839</v>
      </c>
      <c r="RB259" s="2" t="s">
        <v>9840</v>
      </c>
      <c r="SD259" s="2" t="s">
        <v>5691</v>
      </c>
      <c r="SE259" s="2" t="s">
        <v>5691</v>
      </c>
      <c r="XK259" s="2" t="s">
        <v>9841</v>
      </c>
      <c r="XR259" s="2">
        <v>590.0</v>
      </c>
      <c r="XS259" s="2" t="s">
        <v>9842</v>
      </c>
      <c r="XT259" s="2">
        <v>537.0</v>
      </c>
      <c r="YN259" s="2" t="s">
        <v>5718</v>
      </c>
      <c r="ZG259" s="2" t="s">
        <v>9410</v>
      </c>
      <c r="ZL259" s="2" t="s">
        <v>5720</v>
      </c>
      <c r="ZN259" s="2" t="s">
        <v>9090</v>
      </c>
      <c r="AIO259" s="2" t="s">
        <v>9842</v>
      </c>
      <c r="AKK259" s="2" t="s">
        <v>5691</v>
      </c>
      <c r="AKL259" s="2" t="s">
        <v>5691</v>
      </c>
      <c r="AOJ259" s="2" t="s">
        <v>9843</v>
      </c>
      <c r="AOQ259" s="2">
        <v>439.0</v>
      </c>
      <c r="AOR259" s="2" t="s">
        <v>9844</v>
      </c>
      <c r="AOS259" s="2">
        <v>590.0</v>
      </c>
      <c r="APM259" s="2" t="s">
        <v>5718</v>
      </c>
      <c r="AQF259" s="2" t="s">
        <v>9410</v>
      </c>
      <c r="AQK259" s="2" t="s">
        <v>5720</v>
      </c>
      <c r="AQM259" s="2" t="s">
        <v>9090</v>
      </c>
      <c r="AYS259" s="2" t="s">
        <v>9844</v>
      </c>
    </row>
    <row r="260" ht="14.25" hidden="1" customHeight="1">
      <c r="A260" s="2">
        <v>6.0</v>
      </c>
      <c r="B260" s="2" t="s">
        <v>8879</v>
      </c>
      <c r="C260" s="2" t="s">
        <v>8880</v>
      </c>
      <c r="E260" s="2">
        <v>0.0</v>
      </c>
      <c r="N260" s="2" t="s">
        <v>9845</v>
      </c>
      <c r="O260" s="2" t="s">
        <v>1935</v>
      </c>
      <c r="P260" s="2" t="s">
        <v>1934</v>
      </c>
      <c r="Q260" s="9"/>
      <c r="R260" s="2" t="s">
        <v>1936</v>
      </c>
      <c r="S260" s="2" t="s">
        <v>9846</v>
      </c>
      <c r="U260" s="2">
        <v>0.0</v>
      </c>
      <c r="V260" s="2" t="s">
        <v>5691</v>
      </c>
      <c r="W260" s="2" t="s">
        <v>5691</v>
      </c>
      <c r="X260" s="2" t="s">
        <v>6047</v>
      </c>
      <c r="FC260" s="2" t="s">
        <v>9847</v>
      </c>
      <c r="FD260" s="9"/>
      <c r="GZ260" s="2" t="s">
        <v>5707</v>
      </c>
      <c r="HK260" s="2">
        <v>507.0</v>
      </c>
      <c r="HL260" s="2" t="s">
        <v>1937</v>
      </c>
      <c r="HM260" s="2">
        <v>565.0</v>
      </c>
      <c r="QH260" s="2" t="s">
        <v>1937</v>
      </c>
      <c r="RB260" s="2" t="s">
        <v>9848</v>
      </c>
    </row>
    <row r="261" ht="14.25" customHeight="1">
      <c r="A261" s="2">
        <v>0.0</v>
      </c>
      <c r="B261" s="2" t="s">
        <v>8879</v>
      </c>
      <c r="C261" s="2" t="s">
        <v>8880</v>
      </c>
      <c r="E261" s="2">
        <v>0.0</v>
      </c>
      <c r="F261" s="2" t="s">
        <v>9849</v>
      </c>
      <c r="N261" s="2" t="s">
        <v>5712</v>
      </c>
      <c r="O261" s="2" t="s">
        <v>97</v>
      </c>
      <c r="P261" s="2" t="s">
        <v>1938</v>
      </c>
      <c r="Q261" s="9"/>
      <c r="R261" s="2" t="s">
        <v>708</v>
      </c>
      <c r="S261" s="2" t="s">
        <v>9850</v>
      </c>
      <c r="U261" s="2">
        <v>0.0</v>
      </c>
      <c r="FD261" s="9"/>
    </row>
    <row r="262" ht="14.25" hidden="1" customHeight="1">
      <c r="A262" s="2">
        <v>13.0</v>
      </c>
      <c r="B262" s="2" t="s">
        <v>8879</v>
      </c>
      <c r="C262" s="2" t="s">
        <v>8880</v>
      </c>
      <c r="E262" s="2">
        <v>40.0</v>
      </c>
      <c r="I262" s="2">
        <v>5.0</v>
      </c>
      <c r="J262" s="2">
        <v>30.0</v>
      </c>
      <c r="K262" s="2">
        <v>1.0</v>
      </c>
      <c r="L262" s="2">
        <v>1.0</v>
      </c>
      <c r="M262" s="2">
        <v>3.0</v>
      </c>
      <c r="N262" s="2" t="s">
        <v>9435</v>
      </c>
      <c r="O262" s="2" t="s">
        <v>1645</v>
      </c>
      <c r="P262" s="2" t="s">
        <v>1939</v>
      </c>
      <c r="Q262" s="9"/>
      <c r="R262" s="2" t="s">
        <v>1940</v>
      </c>
      <c r="S262" s="2" t="s">
        <v>9851</v>
      </c>
      <c r="U262" s="2">
        <v>1.0</v>
      </c>
      <c r="V262" s="2" t="s">
        <v>5691</v>
      </c>
      <c r="W262" s="2" t="s">
        <v>5691</v>
      </c>
      <c r="X262" s="2" t="s">
        <v>9852</v>
      </c>
      <c r="FC262" s="2" t="s">
        <v>9853</v>
      </c>
      <c r="FD262" s="9"/>
      <c r="GZ262" s="2" t="s">
        <v>5707</v>
      </c>
      <c r="HK262" s="2">
        <v>701.0</v>
      </c>
      <c r="HL262" s="2" t="s">
        <v>1941</v>
      </c>
      <c r="HM262" s="2">
        <v>526.0</v>
      </c>
      <c r="QH262" s="2" t="s">
        <v>1941</v>
      </c>
      <c r="RB262" s="2" t="s">
        <v>9854</v>
      </c>
    </row>
    <row r="263" ht="14.25" hidden="1" customHeight="1">
      <c r="A263" s="2">
        <v>22.0</v>
      </c>
      <c r="B263" s="2" t="s">
        <v>8879</v>
      </c>
      <c r="C263" s="2" t="s">
        <v>8880</v>
      </c>
      <c r="E263" s="2">
        <v>1.0</v>
      </c>
      <c r="J263" s="2">
        <v>1.0</v>
      </c>
      <c r="N263" s="2" t="s">
        <v>9855</v>
      </c>
      <c r="O263" s="2" t="s">
        <v>138</v>
      </c>
      <c r="P263" s="2" t="s">
        <v>1942</v>
      </c>
      <c r="Q263" s="9"/>
      <c r="R263" s="2" t="s">
        <v>1943</v>
      </c>
      <c r="S263" s="2" t="s">
        <v>9856</v>
      </c>
      <c r="U263" s="2">
        <v>0.0</v>
      </c>
      <c r="FD263" s="9"/>
    </row>
    <row r="264" ht="14.25" hidden="1" customHeight="1">
      <c r="A264" s="2">
        <v>0.0</v>
      </c>
      <c r="B264" s="2" t="s">
        <v>8879</v>
      </c>
      <c r="C264" s="2" t="s">
        <v>8880</v>
      </c>
      <c r="E264" s="2">
        <v>1.0</v>
      </c>
      <c r="J264" s="2">
        <v>1.0</v>
      </c>
      <c r="N264" s="2" t="s">
        <v>8959</v>
      </c>
      <c r="O264" s="2" t="s">
        <v>1230</v>
      </c>
      <c r="P264" s="2" t="s">
        <v>1945</v>
      </c>
      <c r="Q264" s="9"/>
      <c r="R264" s="2" t="s">
        <v>1946</v>
      </c>
      <c r="S264" s="2" t="s">
        <v>9857</v>
      </c>
      <c r="U264" s="2">
        <v>0.0</v>
      </c>
      <c r="FD264" s="9"/>
      <c r="GW264" s="2" t="s">
        <v>9858</v>
      </c>
      <c r="RB264" s="2" t="s">
        <v>9859</v>
      </c>
      <c r="SD264" s="2" t="s">
        <v>5691</v>
      </c>
      <c r="SE264" s="2" t="s">
        <v>5691</v>
      </c>
      <c r="XK264" s="2" t="s">
        <v>9860</v>
      </c>
      <c r="XR264" s="2">
        <v>590.0</v>
      </c>
      <c r="XS264" s="2" t="s">
        <v>9861</v>
      </c>
      <c r="XT264" s="2">
        <v>590.0</v>
      </c>
      <c r="YN264" s="2" t="s">
        <v>5718</v>
      </c>
      <c r="ZG264" s="2" t="s">
        <v>5707</v>
      </c>
      <c r="ZL264" s="2" t="s">
        <v>5720</v>
      </c>
      <c r="ZN264" s="2" t="s">
        <v>8959</v>
      </c>
      <c r="AIO264" s="2" t="s">
        <v>9861</v>
      </c>
      <c r="AKK264" s="2" t="s">
        <v>5691</v>
      </c>
      <c r="AKL264" s="2" t="s">
        <v>5691</v>
      </c>
      <c r="AOJ264" s="2" t="s">
        <v>9862</v>
      </c>
      <c r="AOQ264" s="2">
        <v>590.0</v>
      </c>
      <c r="AOR264" s="2" t="s">
        <v>9863</v>
      </c>
      <c r="AOS264" s="2">
        <v>590.0</v>
      </c>
      <c r="APM264" s="2" t="s">
        <v>5718</v>
      </c>
      <c r="AQF264" s="2" t="s">
        <v>5707</v>
      </c>
      <c r="AQK264" s="2" t="s">
        <v>5720</v>
      </c>
      <c r="AQM264" s="2" t="s">
        <v>8959</v>
      </c>
      <c r="AYS264" s="2" t="s">
        <v>9863</v>
      </c>
      <c r="BAA264" s="2" t="s">
        <v>5691</v>
      </c>
      <c r="BAB264" s="2" t="s">
        <v>5691</v>
      </c>
      <c r="BCD264" s="2" t="s">
        <v>9864</v>
      </c>
      <c r="BCK264" s="2">
        <v>590.0</v>
      </c>
      <c r="BCL264" s="2" t="s">
        <v>9865</v>
      </c>
      <c r="BCM264" s="2">
        <v>590.0</v>
      </c>
      <c r="BDG264" s="2" t="s">
        <v>5718</v>
      </c>
      <c r="BDZ264" s="2" t="s">
        <v>5707</v>
      </c>
      <c r="BEE264" s="2" t="s">
        <v>5720</v>
      </c>
      <c r="BEG264" s="2" t="s">
        <v>8959</v>
      </c>
      <c r="BGS264" s="2" t="s">
        <v>9865</v>
      </c>
    </row>
    <row r="265" ht="14.25" customHeight="1">
      <c r="A265" s="2">
        <v>0.0</v>
      </c>
      <c r="B265" s="2" t="s">
        <v>8879</v>
      </c>
      <c r="C265" s="2" t="s">
        <v>8880</v>
      </c>
      <c r="E265" s="2">
        <v>2.0</v>
      </c>
      <c r="F265" s="2" t="s">
        <v>9866</v>
      </c>
      <c r="I265" s="2">
        <v>1.0</v>
      </c>
      <c r="J265" s="2">
        <v>1.0</v>
      </c>
      <c r="N265" s="2" t="s">
        <v>5712</v>
      </c>
      <c r="O265" s="2" t="s">
        <v>97</v>
      </c>
      <c r="P265" s="2" t="s">
        <v>1948</v>
      </c>
      <c r="Q265" s="9"/>
      <c r="R265" s="2" t="s">
        <v>1950</v>
      </c>
      <c r="S265" s="2" t="s">
        <v>9867</v>
      </c>
      <c r="T265" s="2" t="s">
        <v>1949</v>
      </c>
      <c r="U265" s="2">
        <v>0.0</v>
      </c>
      <c r="V265" s="2" t="s">
        <v>6180</v>
      </c>
      <c r="W265" s="2" t="s">
        <v>6180</v>
      </c>
      <c r="FC265" s="2" t="s">
        <v>9075</v>
      </c>
      <c r="FD265" s="9"/>
      <c r="GM265" s="2">
        <v>261.0</v>
      </c>
      <c r="GN265" s="2" t="s">
        <v>9868</v>
      </c>
      <c r="GO265" s="2">
        <v>500.0</v>
      </c>
      <c r="QH265" s="2" t="s">
        <v>9868</v>
      </c>
    </row>
    <row r="266" ht="14.25" hidden="1" customHeight="1">
      <c r="A266" s="2">
        <v>22.0</v>
      </c>
      <c r="B266" s="2" t="s">
        <v>8879</v>
      </c>
      <c r="C266" s="2" t="s">
        <v>8880</v>
      </c>
      <c r="E266" s="2">
        <v>2.0</v>
      </c>
      <c r="J266" s="2">
        <v>2.0</v>
      </c>
      <c r="N266" s="2" t="s">
        <v>9869</v>
      </c>
      <c r="O266" s="2" t="s">
        <v>1953</v>
      </c>
      <c r="P266" s="2" t="s">
        <v>1952</v>
      </c>
      <c r="Q266" s="9"/>
      <c r="R266" s="2" t="s">
        <v>1954</v>
      </c>
      <c r="S266" s="2" t="s">
        <v>9870</v>
      </c>
      <c r="U266" s="2">
        <v>0.0</v>
      </c>
      <c r="FD266" s="9"/>
    </row>
    <row r="267" ht="14.25" hidden="1" customHeight="1">
      <c r="A267" s="2">
        <v>18.0</v>
      </c>
      <c r="B267" s="2" t="s">
        <v>8879</v>
      </c>
      <c r="C267" s="2" t="s">
        <v>8880</v>
      </c>
      <c r="E267" s="2">
        <v>7.0</v>
      </c>
      <c r="J267" s="2">
        <v>7.0</v>
      </c>
      <c r="N267" s="2" t="s">
        <v>9871</v>
      </c>
      <c r="O267" s="2" t="s">
        <v>138</v>
      </c>
      <c r="P267" s="2" t="s">
        <v>1956</v>
      </c>
      <c r="Q267" s="9"/>
      <c r="R267" s="2" t="s">
        <v>1957</v>
      </c>
      <c r="S267" s="2" t="s">
        <v>9872</v>
      </c>
      <c r="U267" s="2">
        <v>0.0</v>
      </c>
      <c r="V267" s="2" t="s">
        <v>5691</v>
      </c>
      <c r="W267" s="2" t="s">
        <v>5691</v>
      </c>
      <c r="X267" s="2" t="s">
        <v>9873</v>
      </c>
      <c r="FC267" s="2" t="s">
        <v>9874</v>
      </c>
      <c r="FD267" s="9"/>
      <c r="GZ267" s="2" t="s">
        <v>5707</v>
      </c>
      <c r="HK267" s="2">
        <v>701.0</v>
      </c>
      <c r="HL267" s="2" t="s">
        <v>1958</v>
      </c>
      <c r="HM267" s="2">
        <v>526.0</v>
      </c>
      <c r="QH267" s="2" t="s">
        <v>1958</v>
      </c>
      <c r="RB267" s="2" t="s">
        <v>9875</v>
      </c>
    </row>
    <row r="268" ht="14.25" hidden="1" customHeight="1">
      <c r="A268" s="2">
        <v>1.0</v>
      </c>
      <c r="B268" s="2" t="s">
        <v>8879</v>
      </c>
      <c r="C268" s="2" t="s">
        <v>8880</v>
      </c>
      <c r="E268" s="2">
        <v>3.0</v>
      </c>
      <c r="J268" s="2">
        <v>3.0</v>
      </c>
      <c r="N268" s="2" t="s">
        <v>9876</v>
      </c>
      <c r="O268" s="2" t="s">
        <v>138</v>
      </c>
      <c r="P268" s="2" t="s">
        <v>1960</v>
      </c>
      <c r="Q268" s="9"/>
      <c r="R268" s="2" t="s">
        <v>1961</v>
      </c>
      <c r="S268" s="2" t="s">
        <v>9877</v>
      </c>
      <c r="U268" s="2">
        <v>0.0</v>
      </c>
      <c r="FD268" s="9"/>
      <c r="GW268" s="2" t="s">
        <v>9878</v>
      </c>
      <c r="RB268" s="2" t="s">
        <v>9879</v>
      </c>
      <c r="SD268" s="2" t="s">
        <v>5691</v>
      </c>
      <c r="SE268" s="2" t="s">
        <v>5691</v>
      </c>
      <c r="XK268" s="2" t="s">
        <v>9880</v>
      </c>
      <c r="XR268" s="2">
        <v>590.0</v>
      </c>
      <c r="XS268" s="2" t="s">
        <v>9881</v>
      </c>
      <c r="XT268" s="2">
        <v>467.0</v>
      </c>
      <c r="YN268" s="2" t="s">
        <v>5718</v>
      </c>
      <c r="ZG268" s="2" t="s">
        <v>5707</v>
      </c>
      <c r="ZL268" s="2" t="s">
        <v>6521</v>
      </c>
      <c r="ZN268" s="2" t="s">
        <v>9876</v>
      </c>
      <c r="AIO268" s="2" t="s">
        <v>9881</v>
      </c>
      <c r="AKK268" s="2" t="s">
        <v>5691</v>
      </c>
      <c r="AKL268" s="2" t="s">
        <v>5691</v>
      </c>
      <c r="AOJ268" s="2" t="s">
        <v>9882</v>
      </c>
      <c r="AOQ268" s="2">
        <v>391.0</v>
      </c>
      <c r="AOR268" s="2" t="s">
        <v>9883</v>
      </c>
      <c r="AOS268" s="2">
        <v>590.0</v>
      </c>
      <c r="APM268" s="2" t="s">
        <v>5718</v>
      </c>
      <c r="AQF268" s="2" t="s">
        <v>5707</v>
      </c>
      <c r="AQK268" s="2" t="s">
        <v>6521</v>
      </c>
      <c r="AQM268" s="2" t="s">
        <v>9876</v>
      </c>
      <c r="AYS268" s="2" t="s">
        <v>9883</v>
      </c>
      <c r="BAA268" s="2" t="s">
        <v>5691</v>
      </c>
      <c r="BAB268" s="2" t="s">
        <v>5691</v>
      </c>
      <c r="BCD268" s="2" t="s">
        <v>9884</v>
      </c>
      <c r="BCK268" s="2">
        <v>480.0</v>
      </c>
      <c r="BCL268" s="2" t="s">
        <v>9885</v>
      </c>
      <c r="BCM268" s="2">
        <v>586.0</v>
      </c>
      <c r="BDG268" s="2" t="s">
        <v>5718</v>
      </c>
      <c r="BDZ268" s="2" t="s">
        <v>5707</v>
      </c>
      <c r="BEE268" s="2" t="s">
        <v>6521</v>
      </c>
      <c r="BEG268" s="2" t="s">
        <v>9876</v>
      </c>
      <c r="BGS268" s="2" t="s">
        <v>9885</v>
      </c>
      <c r="BIA268" s="2" t="s">
        <v>5691</v>
      </c>
      <c r="BIB268" s="2" t="s">
        <v>5691</v>
      </c>
      <c r="BKD268" s="2" t="s">
        <v>9886</v>
      </c>
      <c r="BKK268" s="2">
        <v>590.0</v>
      </c>
      <c r="BKL268" s="2" t="s">
        <v>9887</v>
      </c>
      <c r="BKM268" s="2">
        <v>578.0</v>
      </c>
      <c r="BLG268" s="2" t="s">
        <v>5718</v>
      </c>
      <c r="BLZ268" s="2" t="s">
        <v>5707</v>
      </c>
      <c r="BME268" s="2" t="s">
        <v>6521</v>
      </c>
      <c r="BMG268" s="2" t="s">
        <v>9876</v>
      </c>
      <c r="BOS268" s="2" t="s">
        <v>9887</v>
      </c>
    </row>
    <row r="269" ht="14.25" hidden="1" customHeight="1">
      <c r="A269" s="2">
        <v>31.0</v>
      </c>
      <c r="B269" s="2" t="s">
        <v>8879</v>
      </c>
      <c r="C269" s="2" t="s">
        <v>8880</v>
      </c>
      <c r="E269" s="2">
        <v>4.0</v>
      </c>
      <c r="J269" s="2">
        <v>4.0</v>
      </c>
      <c r="N269" s="2" t="s">
        <v>9888</v>
      </c>
      <c r="O269" s="2" t="s">
        <v>1965</v>
      </c>
      <c r="P269" s="2" t="s">
        <v>1964</v>
      </c>
      <c r="Q269" s="9"/>
      <c r="R269" s="2" t="s">
        <v>1966</v>
      </c>
      <c r="S269" s="2" t="s">
        <v>9889</v>
      </c>
      <c r="U269" s="2">
        <v>0.0</v>
      </c>
      <c r="FD269" s="9"/>
    </row>
    <row r="270" ht="14.25" hidden="1" customHeight="1">
      <c r="A270" s="2">
        <v>0.0</v>
      </c>
      <c r="B270" s="2" t="s">
        <v>8879</v>
      </c>
      <c r="C270" s="2" t="s">
        <v>8880</v>
      </c>
      <c r="E270" s="2">
        <v>4.0</v>
      </c>
      <c r="J270" s="2">
        <v>4.0</v>
      </c>
      <c r="N270" s="2" t="s">
        <v>6326</v>
      </c>
      <c r="O270" s="2" t="s">
        <v>521</v>
      </c>
      <c r="P270" s="2" t="s">
        <v>1967</v>
      </c>
      <c r="Q270" s="9"/>
      <c r="R270" s="2" t="s">
        <v>1968</v>
      </c>
      <c r="S270" s="2" t="s">
        <v>9890</v>
      </c>
      <c r="U270" s="2">
        <v>0.0</v>
      </c>
      <c r="V270" s="2" t="s">
        <v>5691</v>
      </c>
      <c r="W270" s="2" t="s">
        <v>5691</v>
      </c>
      <c r="X270" s="2" t="s">
        <v>7417</v>
      </c>
      <c r="FC270" s="2" t="s">
        <v>9891</v>
      </c>
      <c r="FD270" s="9"/>
      <c r="GZ270" s="2" t="s">
        <v>5707</v>
      </c>
      <c r="HK270" s="2">
        <v>866.0</v>
      </c>
      <c r="HL270" s="2" t="s">
        <v>1969</v>
      </c>
      <c r="HM270" s="2">
        <v>526.0</v>
      </c>
      <c r="QH270" s="2" t="s">
        <v>1969</v>
      </c>
      <c r="RB270" s="2" t="s">
        <v>9892</v>
      </c>
    </row>
    <row r="271" ht="14.25" customHeight="1">
      <c r="A271" s="2">
        <v>0.0</v>
      </c>
      <c r="B271" s="2" t="s">
        <v>8879</v>
      </c>
      <c r="C271" s="2" t="s">
        <v>8880</v>
      </c>
      <c r="E271" s="2">
        <v>1.0</v>
      </c>
      <c r="F271" s="2" t="s">
        <v>9893</v>
      </c>
      <c r="J271" s="2">
        <v>1.0</v>
      </c>
      <c r="N271" s="2" t="s">
        <v>5712</v>
      </c>
      <c r="O271" s="2" t="s">
        <v>97</v>
      </c>
      <c r="P271" s="2" t="s">
        <v>1971</v>
      </c>
      <c r="Q271" s="9"/>
      <c r="R271" s="2" t="s">
        <v>1972</v>
      </c>
      <c r="S271" s="2" t="s">
        <v>9894</v>
      </c>
      <c r="U271" s="2">
        <v>0.0</v>
      </c>
      <c r="FD271" s="9"/>
    </row>
    <row r="272" ht="14.25" customHeight="1">
      <c r="A272" s="2">
        <v>0.0</v>
      </c>
      <c r="B272" s="2" t="s">
        <v>8879</v>
      </c>
      <c r="C272" s="2" t="s">
        <v>8880</v>
      </c>
      <c r="E272" s="2">
        <v>7.0</v>
      </c>
      <c r="J272" s="2">
        <v>5.0</v>
      </c>
      <c r="M272" s="2">
        <v>2.0</v>
      </c>
      <c r="N272" s="2" t="s">
        <v>5712</v>
      </c>
      <c r="O272" s="2" t="s">
        <v>97</v>
      </c>
      <c r="P272" s="2" t="s">
        <v>1973</v>
      </c>
      <c r="Q272" s="9"/>
      <c r="R272" s="2" t="s">
        <v>1974</v>
      </c>
      <c r="S272" s="2" t="s">
        <v>9895</v>
      </c>
      <c r="U272" s="2">
        <v>0.0</v>
      </c>
      <c r="FD272" s="9"/>
    </row>
    <row r="273" ht="14.25" hidden="1" customHeight="1">
      <c r="A273" s="2">
        <v>0.0</v>
      </c>
      <c r="B273" s="2" t="s">
        <v>8879</v>
      </c>
      <c r="C273" s="2" t="s">
        <v>8880</v>
      </c>
      <c r="E273" s="2">
        <v>5.0</v>
      </c>
      <c r="J273" s="2">
        <v>5.0</v>
      </c>
      <c r="N273" s="2" t="s">
        <v>8959</v>
      </c>
      <c r="O273" s="2" t="s">
        <v>1230</v>
      </c>
      <c r="P273" s="2" t="s">
        <v>1975</v>
      </c>
      <c r="Q273" s="9"/>
      <c r="R273" s="2" t="s">
        <v>1976</v>
      </c>
      <c r="S273" s="2" t="s">
        <v>9896</v>
      </c>
      <c r="U273" s="2">
        <v>0.0</v>
      </c>
      <c r="FD273" s="9"/>
      <c r="GW273" s="2" t="s">
        <v>9897</v>
      </c>
      <c r="RB273" s="2" t="s">
        <v>9898</v>
      </c>
      <c r="SD273" s="2" t="s">
        <v>5691</v>
      </c>
      <c r="SE273" s="2" t="s">
        <v>5691</v>
      </c>
      <c r="XK273" s="2" t="s">
        <v>9899</v>
      </c>
      <c r="XR273" s="2">
        <v>590.0</v>
      </c>
      <c r="XS273" s="2" t="s">
        <v>9900</v>
      </c>
      <c r="XT273" s="2">
        <v>590.0</v>
      </c>
      <c r="YN273" s="2" t="s">
        <v>5718</v>
      </c>
      <c r="ZG273" s="2" t="s">
        <v>5707</v>
      </c>
      <c r="ZL273" s="2" t="s">
        <v>5720</v>
      </c>
      <c r="ZN273" s="2" t="s">
        <v>8959</v>
      </c>
      <c r="AIO273" s="2" t="s">
        <v>9900</v>
      </c>
      <c r="AKK273" s="2" t="s">
        <v>5691</v>
      </c>
      <c r="AKL273" s="2" t="s">
        <v>5691</v>
      </c>
      <c r="AOJ273" s="2" t="s">
        <v>9901</v>
      </c>
      <c r="AOQ273" s="2">
        <v>590.0</v>
      </c>
      <c r="AOR273" s="2" t="s">
        <v>9902</v>
      </c>
      <c r="AOS273" s="2">
        <v>590.0</v>
      </c>
      <c r="APM273" s="2" t="s">
        <v>5718</v>
      </c>
      <c r="AQF273" s="2" t="s">
        <v>5707</v>
      </c>
      <c r="AQK273" s="2" t="s">
        <v>5720</v>
      </c>
      <c r="AQM273" s="2" t="s">
        <v>8959</v>
      </c>
      <c r="AYS273" s="2" t="s">
        <v>9902</v>
      </c>
      <c r="BAA273" s="2" t="s">
        <v>5691</v>
      </c>
      <c r="BAB273" s="2" t="s">
        <v>5691</v>
      </c>
      <c r="BCD273" s="2" t="s">
        <v>9903</v>
      </c>
      <c r="BCK273" s="2">
        <v>590.0</v>
      </c>
      <c r="BCL273" s="2" t="s">
        <v>9904</v>
      </c>
      <c r="BCM273" s="2">
        <v>590.0</v>
      </c>
      <c r="BDG273" s="2" t="s">
        <v>5718</v>
      </c>
      <c r="BDZ273" s="2" t="s">
        <v>5707</v>
      </c>
      <c r="BEE273" s="2" t="s">
        <v>5720</v>
      </c>
      <c r="BEG273" s="2" t="s">
        <v>8959</v>
      </c>
      <c r="BGS273" s="2" t="s">
        <v>9904</v>
      </c>
      <c r="BIA273" s="2" t="s">
        <v>5691</v>
      </c>
      <c r="BIB273" s="2" t="s">
        <v>5691</v>
      </c>
      <c r="BKD273" s="2" t="s">
        <v>9905</v>
      </c>
      <c r="BKK273" s="2">
        <v>590.0</v>
      </c>
      <c r="BKL273" s="2" t="s">
        <v>9906</v>
      </c>
      <c r="BKM273" s="2">
        <v>590.0</v>
      </c>
      <c r="BLG273" s="2" t="s">
        <v>5718</v>
      </c>
      <c r="BLZ273" s="2" t="s">
        <v>5707</v>
      </c>
      <c r="BME273" s="2" t="s">
        <v>5720</v>
      </c>
      <c r="BMG273" s="2" t="s">
        <v>8959</v>
      </c>
      <c r="BOS273" s="2" t="s">
        <v>9906</v>
      </c>
      <c r="BQA273" s="2" t="s">
        <v>5691</v>
      </c>
      <c r="BQB273" s="2" t="s">
        <v>5691</v>
      </c>
      <c r="BSD273" s="2" t="s">
        <v>9907</v>
      </c>
      <c r="BSK273" s="2">
        <v>590.0</v>
      </c>
      <c r="BSL273" s="2" t="s">
        <v>9908</v>
      </c>
      <c r="BSM273" s="2">
        <v>590.0</v>
      </c>
      <c r="BTG273" s="2" t="s">
        <v>5718</v>
      </c>
      <c r="BTZ273" s="2" t="s">
        <v>5707</v>
      </c>
      <c r="BUE273" s="2" t="s">
        <v>5720</v>
      </c>
      <c r="BUG273" s="2" t="s">
        <v>8959</v>
      </c>
      <c r="BWS273" s="2" t="s">
        <v>9908</v>
      </c>
    </row>
    <row r="274" ht="14.25" hidden="1" customHeight="1">
      <c r="A274" s="2">
        <v>1.0</v>
      </c>
      <c r="B274" s="2" t="s">
        <v>8879</v>
      </c>
      <c r="C274" s="2" t="s">
        <v>8880</v>
      </c>
      <c r="E274" s="2">
        <v>0.0</v>
      </c>
      <c r="N274" s="2" t="s">
        <v>9909</v>
      </c>
      <c r="O274" s="2" t="s">
        <v>138</v>
      </c>
      <c r="P274" s="2" t="s">
        <v>1977</v>
      </c>
      <c r="Q274" s="9"/>
      <c r="R274" s="2" t="s">
        <v>1978</v>
      </c>
      <c r="S274" s="2" t="s">
        <v>9910</v>
      </c>
      <c r="U274" s="2">
        <v>0.0</v>
      </c>
      <c r="FD274" s="9"/>
    </row>
    <row r="275" ht="14.25" hidden="1" customHeight="1">
      <c r="A275" s="2">
        <v>1.0</v>
      </c>
      <c r="B275" s="2" t="s">
        <v>8879</v>
      </c>
      <c r="C275" s="2" t="s">
        <v>8880</v>
      </c>
      <c r="E275" s="2">
        <v>17.0</v>
      </c>
      <c r="G275" s="2">
        <v>5.0</v>
      </c>
      <c r="I275" s="2">
        <v>5.0</v>
      </c>
      <c r="J275" s="2">
        <v>7.0</v>
      </c>
      <c r="N275" s="2" t="s">
        <v>9911</v>
      </c>
      <c r="O275" s="2" t="s">
        <v>1981</v>
      </c>
      <c r="P275" s="2" t="s">
        <v>1980</v>
      </c>
      <c r="Q275" s="9"/>
      <c r="R275" s="2" t="s">
        <v>1982</v>
      </c>
      <c r="S275" s="2" t="s">
        <v>9912</v>
      </c>
      <c r="U275" s="2">
        <v>0.0</v>
      </c>
      <c r="V275" s="2" t="s">
        <v>5691</v>
      </c>
      <c r="W275" s="2" t="s">
        <v>5691</v>
      </c>
      <c r="X275" s="2" t="s">
        <v>9913</v>
      </c>
      <c r="FC275" s="2" t="s">
        <v>9914</v>
      </c>
      <c r="FD275" s="9"/>
      <c r="GZ275" s="2" t="s">
        <v>5707</v>
      </c>
      <c r="HK275" s="2">
        <v>502.0</v>
      </c>
      <c r="HL275" s="2" t="s">
        <v>1983</v>
      </c>
      <c r="HM275" s="2">
        <v>843.0</v>
      </c>
      <c r="QH275" s="2" t="s">
        <v>1983</v>
      </c>
      <c r="RB275" s="2" t="s">
        <v>9915</v>
      </c>
    </row>
    <row r="276" ht="14.25" customHeight="1">
      <c r="A276" s="2">
        <v>9.0</v>
      </c>
      <c r="B276" s="2" t="s">
        <v>8879</v>
      </c>
      <c r="C276" s="2" t="s">
        <v>8880</v>
      </c>
      <c r="E276" s="2">
        <v>17.0</v>
      </c>
      <c r="F276" s="2" t="s">
        <v>7338</v>
      </c>
      <c r="J276" s="2">
        <v>7.0</v>
      </c>
      <c r="K276" s="2">
        <v>6.0</v>
      </c>
      <c r="M276" s="2">
        <v>4.0</v>
      </c>
      <c r="N276" s="2" t="s">
        <v>5712</v>
      </c>
      <c r="O276" s="2" t="s">
        <v>97</v>
      </c>
      <c r="P276" s="2" t="s">
        <v>1984</v>
      </c>
      <c r="Q276" s="9"/>
      <c r="R276" s="2" t="s">
        <v>1013</v>
      </c>
      <c r="S276" s="2" t="s">
        <v>9916</v>
      </c>
      <c r="U276" s="2">
        <v>1.0</v>
      </c>
      <c r="FD276" s="9"/>
    </row>
    <row r="277" ht="14.25" hidden="1" customHeight="1">
      <c r="A277" s="2">
        <v>11.0</v>
      </c>
      <c r="B277" s="2" t="s">
        <v>8879</v>
      </c>
      <c r="C277" s="2" t="s">
        <v>8880</v>
      </c>
      <c r="E277" s="2">
        <v>9.0</v>
      </c>
      <c r="I277" s="2">
        <v>1.0</v>
      </c>
      <c r="J277" s="2">
        <v>8.0</v>
      </c>
      <c r="N277" s="2" t="s">
        <v>9917</v>
      </c>
      <c r="O277" s="2" t="s">
        <v>138</v>
      </c>
      <c r="P277" s="2" t="s">
        <v>1985</v>
      </c>
      <c r="Q277" s="9"/>
      <c r="R277" s="2" t="s">
        <v>1986</v>
      </c>
      <c r="S277" s="2" t="s">
        <v>9918</v>
      </c>
      <c r="U277" s="2">
        <v>0.0</v>
      </c>
      <c r="V277" s="2" t="s">
        <v>5691</v>
      </c>
      <c r="W277" s="2" t="s">
        <v>5691</v>
      </c>
      <c r="X277" s="2" t="s">
        <v>6047</v>
      </c>
      <c r="FC277" s="2" t="s">
        <v>9919</v>
      </c>
      <c r="FD277" s="9"/>
      <c r="GZ277" s="2" t="s">
        <v>5707</v>
      </c>
      <c r="HK277" s="2">
        <v>590.0</v>
      </c>
      <c r="HL277" s="2" t="s">
        <v>1987</v>
      </c>
      <c r="HM277" s="2">
        <v>514.0</v>
      </c>
      <c r="QH277" s="2" t="s">
        <v>1987</v>
      </c>
      <c r="RB277" s="2" t="s">
        <v>9920</v>
      </c>
    </row>
    <row r="278" ht="14.25" customHeight="1">
      <c r="A278" s="2">
        <v>0.0</v>
      </c>
      <c r="B278" s="2" t="s">
        <v>8879</v>
      </c>
      <c r="C278" s="2" t="s">
        <v>8880</v>
      </c>
      <c r="E278" s="2">
        <v>3.0</v>
      </c>
      <c r="J278" s="2">
        <v>3.0</v>
      </c>
      <c r="N278" s="2" t="s">
        <v>5712</v>
      </c>
      <c r="O278" s="2" t="s">
        <v>97</v>
      </c>
      <c r="P278" s="2" t="s">
        <v>1988</v>
      </c>
      <c r="Q278" s="9"/>
      <c r="R278" s="2" t="s">
        <v>708</v>
      </c>
      <c r="S278" s="2" t="s">
        <v>9921</v>
      </c>
      <c r="U278" s="2">
        <v>0.0</v>
      </c>
      <c r="FD278" s="9"/>
    </row>
    <row r="279" ht="14.25" hidden="1" customHeight="1">
      <c r="A279" s="2">
        <v>5.0</v>
      </c>
      <c r="B279" s="2" t="s">
        <v>8879</v>
      </c>
      <c r="C279" s="2" t="s">
        <v>8880</v>
      </c>
      <c r="E279" s="2">
        <v>2.0</v>
      </c>
      <c r="H279" s="2">
        <v>1.0</v>
      </c>
      <c r="K279" s="2">
        <v>1.0</v>
      </c>
      <c r="N279" s="2" t="s">
        <v>9922</v>
      </c>
      <c r="O279" s="2" t="s">
        <v>1991</v>
      </c>
      <c r="P279" s="2" t="s">
        <v>1990</v>
      </c>
      <c r="Q279" s="9"/>
      <c r="R279" s="2" t="s">
        <v>1992</v>
      </c>
      <c r="S279" s="2" t="s">
        <v>9923</v>
      </c>
      <c r="U279" s="2">
        <v>0.0</v>
      </c>
      <c r="FD279" s="9"/>
    </row>
    <row r="280" ht="14.25" hidden="1" customHeight="1">
      <c r="A280" s="2">
        <v>10.0</v>
      </c>
      <c r="B280" s="2" t="s">
        <v>8879</v>
      </c>
      <c r="C280" s="2" t="s">
        <v>8880</v>
      </c>
      <c r="E280" s="2">
        <v>1.0</v>
      </c>
      <c r="I280" s="2">
        <v>1.0</v>
      </c>
      <c r="N280" s="2" t="s">
        <v>9924</v>
      </c>
      <c r="O280" s="2" t="s">
        <v>1994</v>
      </c>
      <c r="P280" s="2" t="s">
        <v>1993</v>
      </c>
      <c r="Q280" s="9"/>
      <c r="R280" s="2" t="s">
        <v>1995</v>
      </c>
      <c r="S280" s="2" t="s">
        <v>9925</v>
      </c>
      <c r="U280" s="2">
        <v>0.0</v>
      </c>
      <c r="FD280" s="9"/>
    </row>
    <row r="281" ht="14.25" hidden="1" customHeight="1">
      <c r="A281" s="2">
        <v>0.0</v>
      </c>
      <c r="B281" s="2" t="s">
        <v>8879</v>
      </c>
      <c r="C281" s="2" t="s">
        <v>8880</v>
      </c>
      <c r="E281" s="2">
        <v>5.0</v>
      </c>
      <c r="F281" s="2" t="s">
        <v>9926</v>
      </c>
      <c r="J281" s="2">
        <v>4.0</v>
      </c>
      <c r="M281" s="2">
        <v>1.0</v>
      </c>
      <c r="N281" s="2" t="s">
        <v>8992</v>
      </c>
      <c r="O281" s="2" t="s">
        <v>1249</v>
      </c>
      <c r="P281" s="2" t="s">
        <v>1996</v>
      </c>
      <c r="Q281" s="9"/>
      <c r="R281" s="2" t="s">
        <v>1998</v>
      </c>
      <c r="S281" s="2" t="s">
        <v>9927</v>
      </c>
      <c r="T281" s="2" t="s">
        <v>1997</v>
      </c>
      <c r="U281" s="2">
        <v>0.0</v>
      </c>
      <c r="V281" s="2" t="s">
        <v>6180</v>
      </c>
      <c r="W281" s="2" t="s">
        <v>6180</v>
      </c>
      <c r="FC281" s="2" t="s">
        <v>9928</v>
      </c>
      <c r="FD281" s="9"/>
      <c r="GM281" s="2">
        <v>261.0</v>
      </c>
      <c r="GN281" s="2" t="s">
        <v>9929</v>
      </c>
      <c r="GO281" s="2">
        <v>500.0</v>
      </c>
      <c r="QH281" s="2" t="s">
        <v>9929</v>
      </c>
    </row>
    <row r="282" ht="14.25" hidden="1" customHeight="1">
      <c r="A282" s="2">
        <v>124.0</v>
      </c>
      <c r="B282" s="2" t="s">
        <v>8879</v>
      </c>
      <c r="C282" s="2" t="s">
        <v>8880</v>
      </c>
      <c r="E282" s="2">
        <v>71.0</v>
      </c>
      <c r="G282" s="2">
        <v>5.0</v>
      </c>
      <c r="I282" s="2">
        <v>35.0</v>
      </c>
      <c r="J282" s="2">
        <v>26.0</v>
      </c>
      <c r="M282" s="2">
        <v>5.0</v>
      </c>
      <c r="N282" s="2" t="s">
        <v>7464</v>
      </c>
      <c r="O282" s="2" t="s">
        <v>1016</v>
      </c>
      <c r="P282" s="2" t="s">
        <v>1999</v>
      </c>
      <c r="Q282" s="9"/>
      <c r="R282" s="2" t="s">
        <v>2000</v>
      </c>
      <c r="S282" s="2" t="s">
        <v>9930</v>
      </c>
      <c r="U282" s="2">
        <v>5.0</v>
      </c>
      <c r="FD282" s="9"/>
      <c r="GW282" s="2" t="s">
        <v>9931</v>
      </c>
      <c r="RB282" s="2" t="s">
        <v>9932</v>
      </c>
      <c r="SD282" s="2" t="s">
        <v>5691</v>
      </c>
      <c r="SE282" s="2" t="s">
        <v>5691</v>
      </c>
      <c r="XK282" s="2" t="s">
        <v>9933</v>
      </c>
      <c r="XR282" s="2">
        <v>590.0</v>
      </c>
      <c r="XS282" s="2" t="s">
        <v>9934</v>
      </c>
      <c r="XT282" s="2">
        <v>443.0</v>
      </c>
      <c r="YN282" s="2" t="s">
        <v>5718</v>
      </c>
      <c r="ZG282" s="2" t="s">
        <v>5707</v>
      </c>
      <c r="ZL282" s="2" t="s">
        <v>5720</v>
      </c>
      <c r="ZN282" s="2" t="s">
        <v>7464</v>
      </c>
      <c r="AIO282" s="2" t="s">
        <v>9934</v>
      </c>
      <c r="AKK282" s="2" t="s">
        <v>5691</v>
      </c>
      <c r="AKL282" s="2" t="s">
        <v>5691</v>
      </c>
      <c r="AOJ282" s="2" t="s">
        <v>9935</v>
      </c>
      <c r="AOQ282" s="2">
        <v>590.0</v>
      </c>
      <c r="AOR282" s="2" t="s">
        <v>9936</v>
      </c>
      <c r="AOS282" s="2">
        <v>443.0</v>
      </c>
      <c r="APM282" s="2" t="s">
        <v>5718</v>
      </c>
      <c r="AQF282" s="2" t="s">
        <v>5707</v>
      </c>
      <c r="AQK282" s="2" t="s">
        <v>5720</v>
      </c>
      <c r="AQM282" s="2" t="s">
        <v>7464</v>
      </c>
      <c r="AYS282" s="2" t="s">
        <v>9936</v>
      </c>
      <c r="BAA282" s="2" t="s">
        <v>5691</v>
      </c>
      <c r="BAB282" s="2" t="s">
        <v>5691</v>
      </c>
      <c r="BCD282" s="2" t="s">
        <v>9937</v>
      </c>
      <c r="BCK282" s="2">
        <v>590.0</v>
      </c>
      <c r="BCL282" s="2" t="s">
        <v>9938</v>
      </c>
      <c r="BCM282" s="2">
        <v>443.0</v>
      </c>
      <c r="BDG282" s="2" t="s">
        <v>5718</v>
      </c>
      <c r="BDZ282" s="2" t="s">
        <v>5707</v>
      </c>
      <c r="BEE282" s="2" t="s">
        <v>5720</v>
      </c>
      <c r="BEG282" s="2" t="s">
        <v>7464</v>
      </c>
      <c r="BGS282" s="2" t="s">
        <v>9938</v>
      </c>
    </row>
    <row r="283" ht="14.25" hidden="1" customHeight="1">
      <c r="A283" s="2">
        <v>1.0</v>
      </c>
      <c r="B283" s="2" t="s">
        <v>8879</v>
      </c>
      <c r="C283" s="2" t="s">
        <v>8880</v>
      </c>
      <c r="E283" s="2">
        <v>0.0</v>
      </c>
      <c r="N283" s="2" t="s">
        <v>9939</v>
      </c>
      <c r="O283" s="2" t="s">
        <v>2002</v>
      </c>
      <c r="P283" s="2" t="s">
        <v>2001</v>
      </c>
      <c r="Q283" s="9"/>
      <c r="R283" s="2" t="s">
        <v>2003</v>
      </c>
      <c r="S283" s="2" t="s">
        <v>9940</v>
      </c>
      <c r="U283" s="2">
        <v>1.0</v>
      </c>
      <c r="FD283" s="9"/>
      <c r="IK283" s="2" t="s">
        <v>9181</v>
      </c>
      <c r="IL283" s="2" t="s">
        <v>5718</v>
      </c>
      <c r="IM283" s="2" t="s">
        <v>5718</v>
      </c>
      <c r="IN283" s="2" t="s">
        <v>9941</v>
      </c>
      <c r="IR283" s="2" t="s">
        <v>5718</v>
      </c>
      <c r="IT283" s="2" t="s">
        <v>5718</v>
      </c>
      <c r="IW283" s="2">
        <v>59.0</v>
      </c>
      <c r="IZ283" s="2">
        <v>6.0</v>
      </c>
      <c r="JB283" s="2" t="s">
        <v>9942</v>
      </c>
      <c r="JD283" s="2" t="s">
        <v>9943</v>
      </c>
      <c r="JF283" s="2" t="s">
        <v>9944</v>
      </c>
      <c r="JH283" s="2" t="s">
        <v>9945</v>
      </c>
      <c r="JJ283" s="2" t="s">
        <v>9946</v>
      </c>
      <c r="JL283" s="2" t="s">
        <v>9947</v>
      </c>
      <c r="JO283" s="2" t="s">
        <v>5718</v>
      </c>
      <c r="JP283" s="2" t="s">
        <v>5718</v>
      </c>
      <c r="JQ283" s="2" t="s">
        <v>5718</v>
      </c>
      <c r="JR283" s="2" t="s">
        <v>9942</v>
      </c>
      <c r="JS283" s="2" t="s">
        <v>5718</v>
      </c>
      <c r="JT283" s="2" t="s">
        <v>5718</v>
      </c>
      <c r="JZ283" s="2" t="s">
        <v>9948</v>
      </c>
      <c r="KA283" s="2">
        <v>59.0</v>
      </c>
      <c r="KB283" s="2" t="s">
        <v>5718</v>
      </c>
      <c r="KC283" s="2" t="s">
        <v>5718</v>
      </c>
      <c r="KE283" s="2" t="s">
        <v>5718</v>
      </c>
      <c r="KF283" s="2" t="s">
        <v>5718</v>
      </c>
      <c r="KG283" s="2" t="s">
        <v>5718</v>
      </c>
      <c r="KH283" s="2" t="s">
        <v>9945</v>
      </c>
      <c r="KI283" s="2" t="s">
        <v>5718</v>
      </c>
      <c r="KJ283" s="2" t="s">
        <v>5718</v>
      </c>
      <c r="KP283" s="2" t="s">
        <v>9949</v>
      </c>
      <c r="KQ283" s="2">
        <v>20.0</v>
      </c>
      <c r="KR283" s="2" t="s">
        <v>5718</v>
      </c>
      <c r="KS283" s="2" t="s">
        <v>5718</v>
      </c>
      <c r="KU283" s="2" t="s">
        <v>5718</v>
      </c>
      <c r="KV283" s="2" t="s">
        <v>5718</v>
      </c>
      <c r="KW283" s="2" t="s">
        <v>5718</v>
      </c>
      <c r="KX283" s="2" t="s">
        <v>9943</v>
      </c>
      <c r="KY283" s="2" t="s">
        <v>5718</v>
      </c>
      <c r="KZ283" s="2" t="s">
        <v>5718</v>
      </c>
      <c r="LF283" s="2" t="s">
        <v>9950</v>
      </c>
      <c r="LG283" s="2">
        <v>11.0</v>
      </c>
      <c r="LH283" s="2" t="s">
        <v>5718</v>
      </c>
      <c r="LI283" s="2" t="s">
        <v>5718</v>
      </c>
      <c r="LK283" s="2" t="s">
        <v>5718</v>
      </c>
      <c r="LL283" s="2" t="s">
        <v>5718</v>
      </c>
      <c r="LM283" s="2" t="s">
        <v>5718</v>
      </c>
      <c r="LN283" s="2" t="s">
        <v>9944</v>
      </c>
      <c r="LO283" s="2" t="s">
        <v>5718</v>
      </c>
      <c r="LP283" s="2" t="s">
        <v>5718</v>
      </c>
      <c r="LV283" s="2" t="s">
        <v>9951</v>
      </c>
      <c r="LW283" s="2">
        <v>10.0</v>
      </c>
      <c r="LX283" s="2" t="s">
        <v>5718</v>
      </c>
      <c r="LY283" s="2" t="s">
        <v>5718</v>
      </c>
      <c r="MA283" s="2" t="s">
        <v>5718</v>
      </c>
      <c r="MB283" s="2" t="s">
        <v>5718</v>
      </c>
      <c r="MC283" s="2" t="s">
        <v>5718</v>
      </c>
      <c r="MD283" s="2" t="s">
        <v>9946</v>
      </c>
      <c r="ME283" s="2" t="s">
        <v>5718</v>
      </c>
      <c r="MF283" s="2" t="s">
        <v>5718</v>
      </c>
      <c r="ML283" s="2" t="s">
        <v>9952</v>
      </c>
      <c r="MM283" s="2">
        <v>3.0</v>
      </c>
      <c r="MN283" s="2" t="s">
        <v>5718</v>
      </c>
      <c r="MO283" s="2" t="s">
        <v>5718</v>
      </c>
      <c r="MQ283" s="2" t="s">
        <v>5718</v>
      </c>
      <c r="MR283" s="2" t="s">
        <v>5718</v>
      </c>
      <c r="MS283" s="2" t="s">
        <v>5718</v>
      </c>
      <c r="MT283" s="2" t="s">
        <v>9947</v>
      </c>
      <c r="MU283" s="2" t="s">
        <v>5718</v>
      </c>
      <c r="MV283" s="2" t="s">
        <v>5718</v>
      </c>
      <c r="NB283" s="2" t="s">
        <v>9953</v>
      </c>
      <c r="NC283" s="2">
        <v>1.0</v>
      </c>
      <c r="ND283" s="2" t="s">
        <v>5718</v>
      </c>
      <c r="NE283" s="2" t="s">
        <v>5718</v>
      </c>
      <c r="NG283" s="2" t="s">
        <v>5718</v>
      </c>
      <c r="NH283" s="2" t="s">
        <v>9942</v>
      </c>
      <c r="NI283" s="2" t="s">
        <v>5718</v>
      </c>
      <c r="NJ283" s="2" t="s">
        <v>5718</v>
      </c>
      <c r="NK283" s="2" t="s">
        <v>9948</v>
      </c>
      <c r="NL283" s="2" t="s">
        <v>5718</v>
      </c>
      <c r="NN283" s="2" t="s">
        <v>5718</v>
      </c>
      <c r="NO283" s="2" t="s">
        <v>9943</v>
      </c>
      <c r="NP283" s="2" t="s">
        <v>5718</v>
      </c>
      <c r="NQ283" s="2" t="s">
        <v>5718</v>
      </c>
      <c r="NR283" s="2" t="s">
        <v>9950</v>
      </c>
      <c r="NS283" s="2" t="s">
        <v>5718</v>
      </c>
      <c r="NU283" s="2" t="s">
        <v>5718</v>
      </c>
      <c r="NV283" s="2" t="s">
        <v>9944</v>
      </c>
      <c r="NW283" s="2" t="s">
        <v>5718</v>
      </c>
      <c r="NX283" s="2" t="s">
        <v>5718</v>
      </c>
      <c r="NY283" s="2" t="s">
        <v>9951</v>
      </c>
      <c r="NZ283" s="2" t="s">
        <v>5718</v>
      </c>
      <c r="OB283" s="2" t="s">
        <v>5718</v>
      </c>
      <c r="OC283" s="2" t="s">
        <v>9945</v>
      </c>
      <c r="OD283" s="2" t="s">
        <v>5718</v>
      </c>
      <c r="OE283" s="2" t="s">
        <v>5718</v>
      </c>
      <c r="OF283" s="2" t="s">
        <v>9949</v>
      </c>
      <c r="OG283" s="2" t="s">
        <v>5718</v>
      </c>
      <c r="OI283" s="2" t="s">
        <v>5718</v>
      </c>
      <c r="OJ283" s="2" t="s">
        <v>9946</v>
      </c>
      <c r="OK283" s="2" t="s">
        <v>5718</v>
      </c>
      <c r="OL283" s="2" t="s">
        <v>5718</v>
      </c>
      <c r="OM283" s="2" t="s">
        <v>9952</v>
      </c>
      <c r="ON283" s="2" t="s">
        <v>5718</v>
      </c>
      <c r="OP283" s="2" t="s">
        <v>5718</v>
      </c>
      <c r="OQ283" s="2" t="s">
        <v>9947</v>
      </c>
      <c r="OR283" s="2" t="s">
        <v>5718</v>
      </c>
      <c r="OS283" s="2" t="s">
        <v>5718</v>
      </c>
      <c r="OT283" s="2" t="s">
        <v>9953</v>
      </c>
      <c r="OU283" s="2" t="s">
        <v>5718</v>
      </c>
      <c r="OV283" s="2" t="s">
        <v>9527</v>
      </c>
      <c r="OW283" s="2">
        <v>0.0</v>
      </c>
      <c r="OY283" s="2" t="s">
        <v>9954</v>
      </c>
      <c r="OZ283" s="2" t="s">
        <v>9941</v>
      </c>
      <c r="PA283" s="2" t="s">
        <v>9529</v>
      </c>
      <c r="PB283" s="2" t="s">
        <v>9529</v>
      </c>
      <c r="PC283" s="2" t="s">
        <v>5817</v>
      </c>
      <c r="PD283" s="2" t="s">
        <v>8879</v>
      </c>
      <c r="PE283" s="2" t="s">
        <v>2003</v>
      </c>
      <c r="PG283" s="2" t="s">
        <v>5718</v>
      </c>
      <c r="PH283" s="2" t="s">
        <v>5718</v>
      </c>
      <c r="PI283" s="2" t="s">
        <v>5718</v>
      </c>
    </row>
    <row r="284" ht="14.25" customHeight="1">
      <c r="A284" s="2">
        <v>0.0</v>
      </c>
      <c r="B284" s="2" t="s">
        <v>8879</v>
      </c>
      <c r="C284" s="2" t="s">
        <v>8880</v>
      </c>
      <c r="E284" s="2">
        <v>2.0</v>
      </c>
      <c r="I284" s="2">
        <v>1.0</v>
      </c>
      <c r="J284" s="2">
        <v>1.0</v>
      </c>
      <c r="N284" s="2" t="s">
        <v>5712</v>
      </c>
      <c r="O284" s="2" t="s">
        <v>97</v>
      </c>
      <c r="P284" s="2" t="s">
        <v>2004</v>
      </c>
      <c r="Q284" s="9"/>
      <c r="R284" s="2" t="s">
        <v>2005</v>
      </c>
      <c r="S284" s="2" t="s">
        <v>9955</v>
      </c>
      <c r="U284" s="2">
        <v>0.0</v>
      </c>
      <c r="FD284" s="9"/>
    </row>
    <row r="285" ht="14.25" hidden="1" customHeight="1">
      <c r="A285" s="2">
        <v>27.0</v>
      </c>
      <c r="B285" s="2" t="s">
        <v>8879</v>
      </c>
      <c r="C285" s="2" t="s">
        <v>8880</v>
      </c>
      <c r="E285" s="2">
        <v>183.0</v>
      </c>
      <c r="I285" s="2">
        <v>32.0</v>
      </c>
      <c r="J285" s="2">
        <v>142.0</v>
      </c>
      <c r="L285" s="2">
        <v>4.0</v>
      </c>
      <c r="M285" s="2">
        <v>5.0</v>
      </c>
      <c r="N285" s="2" t="s">
        <v>9956</v>
      </c>
      <c r="O285" s="2" t="s">
        <v>2007</v>
      </c>
      <c r="P285" s="2" t="s">
        <v>2006</v>
      </c>
      <c r="Q285" s="9"/>
      <c r="R285" s="2" t="s">
        <v>2008</v>
      </c>
      <c r="S285" s="2" t="s">
        <v>9957</v>
      </c>
      <c r="U285" s="2">
        <v>0.0</v>
      </c>
      <c r="FD285" s="9"/>
      <c r="GW285" s="2" t="s">
        <v>9958</v>
      </c>
      <c r="RB285" s="2" t="s">
        <v>9959</v>
      </c>
      <c r="SD285" s="2" t="s">
        <v>5691</v>
      </c>
      <c r="SE285" s="2" t="s">
        <v>5691</v>
      </c>
      <c r="XK285" s="2" t="s">
        <v>9960</v>
      </c>
      <c r="XR285" s="2">
        <v>590.0</v>
      </c>
      <c r="XS285" s="2" t="s">
        <v>9961</v>
      </c>
      <c r="XT285" s="2">
        <v>443.0</v>
      </c>
      <c r="YN285" s="2" t="s">
        <v>5718</v>
      </c>
      <c r="ZG285" s="2" t="s">
        <v>5707</v>
      </c>
      <c r="ZL285" s="2" t="s">
        <v>5720</v>
      </c>
      <c r="ZN285" s="2" t="s">
        <v>9956</v>
      </c>
      <c r="AIO285" s="2" t="s">
        <v>9961</v>
      </c>
      <c r="AKK285" s="2" t="s">
        <v>5691</v>
      </c>
      <c r="AKL285" s="2" t="s">
        <v>5691</v>
      </c>
      <c r="AOJ285" s="2" t="s">
        <v>9962</v>
      </c>
      <c r="AOQ285" s="2">
        <v>590.0</v>
      </c>
      <c r="AOR285" s="2" t="s">
        <v>9963</v>
      </c>
      <c r="AOS285" s="2">
        <v>443.0</v>
      </c>
      <c r="APM285" s="2" t="s">
        <v>5718</v>
      </c>
      <c r="AQF285" s="2" t="s">
        <v>5707</v>
      </c>
      <c r="AQK285" s="2" t="s">
        <v>5720</v>
      </c>
      <c r="AQM285" s="2" t="s">
        <v>9956</v>
      </c>
      <c r="AYS285" s="2" t="s">
        <v>9963</v>
      </c>
      <c r="BAA285" s="2" t="s">
        <v>5691</v>
      </c>
      <c r="BAB285" s="2" t="s">
        <v>5691</v>
      </c>
      <c r="BCD285" s="2" t="s">
        <v>9964</v>
      </c>
      <c r="BCK285" s="2">
        <v>590.0</v>
      </c>
      <c r="BCL285" s="2" t="s">
        <v>9965</v>
      </c>
      <c r="BCM285" s="2">
        <v>443.0</v>
      </c>
      <c r="BDG285" s="2" t="s">
        <v>5718</v>
      </c>
      <c r="BDZ285" s="2" t="s">
        <v>5707</v>
      </c>
      <c r="BEE285" s="2" t="s">
        <v>5720</v>
      </c>
      <c r="BEG285" s="2" t="s">
        <v>9956</v>
      </c>
      <c r="BGS285" s="2" t="s">
        <v>9965</v>
      </c>
    </row>
    <row r="286" ht="14.25" hidden="1" customHeight="1">
      <c r="A286" s="2">
        <v>33.0</v>
      </c>
      <c r="B286" s="2" t="s">
        <v>8879</v>
      </c>
      <c r="C286" s="2" t="s">
        <v>8880</v>
      </c>
      <c r="E286" s="2">
        <v>18.0</v>
      </c>
      <c r="G286" s="2">
        <v>4.0</v>
      </c>
      <c r="I286" s="2">
        <v>8.0</v>
      </c>
      <c r="J286" s="2">
        <v>6.0</v>
      </c>
      <c r="N286" s="2" t="s">
        <v>9490</v>
      </c>
      <c r="O286" s="2" t="s">
        <v>1710</v>
      </c>
      <c r="P286" s="2" t="s">
        <v>2010</v>
      </c>
      <c r="Q286" s="9"/>
      <c r="R286" s="2" t="s">
        <v>2011</v>
      </c>
      <c r="S286" s="2" t="s">
        <v>9966</v>
      </c>
      <c r="U286" s="2">
        <v>0.0</v>
      </c>
      <c r="FD286" s="9"/>
      <c r="GW286" s="2" t="s">
        <v>9967</v>
      </c>
      <c r="RB286" s="2" t="s">
        <v>9968</v>
      </c>
      <c r="SD286" s="2" t="s">
        <v>5691</v>
      </c>
      <c r="SE286" s="2" t="s">
        <v>5691</v>
      </c>
      <c r="XK286" s="2" t="s">
        <v>9969</v>
      </c>
      <c r="XR286" s="2">
        <v>443.0</v>
      </c>
      <c r="XS286" s="2" t="s">
        <v>9970</v>
      </c>
      <c r="XT286" s="2">
        <v>590.0</v>
      </c>
      <c r="YN286" s="2" t="s">
        <v>5718</v>
      </c>
      <c r="ZG286" s="2" t="s">
        <v>5707</v>
      </c>
      <c r="ZL286" s="2" t="s">
        <v>5720</v>
      </c>
      <c r="ZN286" s="2" t="s">
        <v>9490</v>
      </c>
      <c r="AIO286" s="2" t="s">
        <v>9970</v>
      </c>
      <c r="AKK286" s="2" t="s">
        <v>5691</v>
      </c>
      <c r="AKL286" s="2" t="s">
        <v>5691</v>
      </c>
      <c r="AOJ286" s="2" t="s">
        <v>9971</v>
      </c>
      <c r="AOQ286" s="2">
        <v>590.0</v>
      </c>
      <c r="AOR286" s="2" t="s">
        <v>9972</v>
      </c>
      <c r="AOS286" s="2">
        <v>443.0</v>
      </c>
      <c r="APM286" s="2" t="s">
        <v>5718</v>
      </c>
      <c r="AQF286" s="2" t="s">
        <v>5707</v>
      </c>
      <c r="AQK286" s="2" t="s">
        <v>5720</v>
      </c>
      <c r="AQM286" s="2" t="s">
        <v>9490</v>
      </c>
      <c r="AYS286" s="2" t="s">
        <v>9972</v>
      </c>
      <c r="BAA286" s="2" t="s">
        <v>5691</v>
      </c>
      <c r="BAB286" s="2" t="s">
        <v>5691</v>
      </c>
      <c r="BCD286" s="2" t="s">
        <v>9973</v>
      </c>
      <c r="BCK286" s="2">
        <v>590.0</v>
      </c>
      <c r="BCL286" s="2" t="s">
        <v>9974</v>
      </c>
      <c r="BCM286" s="2">
        <v>443.0</v>
      </c>
      <c r="BDG286" s="2" t="s">
        <v>5718</v>
      </c>
      <c r="BDZ286" s="2" t="s">
        <v>5707</v>
      </c>
      <c r="BEE286" s="2" t="s">
        <v>5720</v>
      </c>
      <c r="BEG286" s="2" t="s">
        <v>9490</v>
      </c>
      <c r="BGS286" s="2" t="s">
        <v>9974</v>
      </c>
    </row>
    <row r="287" ht="14.25" hidden="1" customHeight="1">
      <c r="A287" s="2">
        <v>4.0</v>
      </c>
      <c r="B287" s="2" t="s">
        <v>8879</v>
      </c>
      <c r="C287" s="2" t="s">
        <v>8880</v>
      </c>
      <c r="E287" s="2">
        <v>8.0</v>
      </c>
      <c r="F287" s="2" t="s">
        <v>9975</v>
      </c>
      <c r="I287" s="2">
        <v>3.0</v>
      </c>
      <c r="J287" s="2">
        <v>5.0</v>
      </c>
      <c r="N287" s="2" t="s">
        <v>9976</v>
      </c>
      <c r="O287" s="2" t="s">
        <v>2013</v>
      </c>
      <c r="P287" s="2" t="s">
        <v>2012</v>
      </c>
      <c r="Q287" s="9"/>
      <c r="R287" s="2" t="s">
        <v>2014</v>
      </c>
      <c r="S287" s="2" t="s">
        <v>9977</v>
      </c>
      <c r="U287" s="2">
        <v>3.0</v>
      </c>
      <c r="FD287" s="9"/>
    </row>
    <row r="288" ht="14.25" hidden="1" customHeight="1">
      <c r="A288" s="2">
        <v>20.0</v>
      </c>
      <c r="B288" s="2" t="s">
        <v>8879</v>
      </c>
      <c r="C288" s="2" t="s">
        <v>8880</v>
      </c>
      <c r="E288" s="2">
        <v>50.0</v>
      </c>
      <c r="F288" s="2" t="s">
        <v>9978</v>
      </c>
      <c r="J288" s="2">
        <v>49.0</v>
      </c>
      <c r="L288" s="2">
        <v>1.0</v>
      </c>
      <c r="N288" s="2" t="s">
        <v>9435</v>
      </c>
      <c r="O288" s="2" t="s">
        <v>1645</v>
      </c>
      <c r="P288" s="2" t="s">
        <v>2017</v>
      </c>
      <c r="Q288" s="9"/>
      <c r="R288" s="2" t="s">
        <v>2018</v>
      </c>
      <c r="S288" s="2" t="s">
        <v>9979</v>
      </c>
      <c r="U288" s="2">
        <v>1.0</v>
      </c>
      <c r="V288" s="2" t="s">
        <v>5691</v>
      </c>
      <c r="W288" s="2" t="s">
        <v>5691</v>
      </c>
      <c r="X288" s="2" t="s">
        <v>6047</v>
      </c>
      <c r="FC288" s="2" t="s">
        <v>9980</v>
      </c>
      <c r="FD288" s="9"/>
      <c r="GZ288" s="2" t="s">
        <v>5707</v>
      </c>
      <c r="HK288" s="2">
        <v>1140.0</v>
      </c>
      <c r="HL288" s="2" t="s">
        <v>2019</v>
      </c>
      <c r="HM288" s="2">
        <v>526.0</v>
      </c>
      <c r="QH288" s="2" t="s">
        <v>2019</v>
      </c>
      <c r="RB288" s="2" t="s">
        <v>9981</v>
      </c>
    </row>
    <row r="289" ht="14.25" customHeight="1">
      <c r="A289" s="2">
        <v>0.0</v>
      </c>
      <c r="B289" s="2" t="s">
        <v>8879</v>
      </c>
      <c r="C289" s="2" t="s">
        <v>8880</v>
      </c>
      <c r="E289" s="2">
        <v>0.0</v>
      </c>
      <c r="F289" s="2" t="s">
        <v>9982</v>
      </c>
      <c r="N289" s="2" t="s">
        <v>5712</v>
      </c>
      <c r="O289" s="2" t="s">
        <v>97</v>
      </c>
      <c r="P289" s="2" t="s">
        <v>2020</v>
      </c>
      <c r="Q289" s="9"/>
      <c r="R289" s="2" t="s">
        <v>2022</v>
      </c>
      <c r="S289" s="2" t="s">
        <v>9983</v>
      </c>
      <c r="T289" s="2" t="s">
        <v>2021</v>
      </c>
      <c r="U289" s="2">
        <v>0.0</v>
      </c>
      <c r="W289" s="2" t="s">
        <v>6180</v>
      </c>
      <c r="FC289" s="2" t="s">
        <v>9097</v>
      </c>
      <c r="FD289" s="9"/>
      <c r="FK289" s="2">
        <v>139.0</v>
      </c>
      <c r="FL289" s="2" t="s">
        <v>9984</v>
      </c>
      <c r="FM289" s="2">
        <v>139.0</v>
      </c>
      <c r="QH289" s="2" t="s">
        <v>9984</v>
      </c>
    </row>
    <row r="290" ht="14.25" hidden="1" customHeight="1">
      <c r="A290" s="2">
        <v>4.0</v>
      </c>
      <c r="B290" s="2" t="s">
        <v>8879</v>
      </c>
      <c r="C290" s="2" t="s">
        <v>8880</v>
      </c>
      <c r="E290" s="2">
        <v>0.0</v>
      </c>
      <c r="N290" s="2" t="s">
        <v>9985</v>
      </c>
      <c r="O290" s="2" t="s">
        <v>138</v>
      </c>
      <c r="P290" s="2" t="s">
        <v>2023</v>
      </c>
      <c r="Q290" s="9"/>
      <c r="R290" s="2" t="s">
        <v>2024</v>
      </c>
      <c r="S290" s="2" t="s">
        <v>9986</v>
      </c>
      <c r="U290" s="2">
        <v>0.0</v>
      </c>
      <c r="FD290" s="9"/>
    </row>
    <row r="291" ht="14.25" hidden="1" customHeight="1">
      <c r="A291" s="2">
        <v>3.0</v>
      </c>
      <c r="B291" s="2" t="s">
        <v>8879</v>
      </c>
      <c r="C291" s="2" t="s">
        <v>8880</v>
      </c>
      <c r="E291" s="2">
        <v>1.0</v>
      </c>
      <c r="H291" s="2">
        <v>1.0</v>
      </c>
      <c r="N291" s="2" t="s">
        <v>7513</v>
      </c>
      <c r="O291" s="2" t="s">
        <v>1026</v>
      </c>
      <c r="P291" s="2" t="s">
        <v>2025</v>
      </c>
      <c r="Q291" s="9"/>
      <c r="R291" s="2" t="s">
        <v>2026</v>
      </c>
      <c r="S291" s="2" t="s">
        <v>9987</v>
      </c>
      <c r="U291" s="2">
        <v>0.0</v>
      </c>
      <c r="FD291" s="9"/>
    </row>
    <row r="292" ht="14.25" hidden="1" customHeight="1">
      <c r="A292" s="2">
        <v>3.0</v>
      </c>
      <c r="B292" s="2" t="s">
        <v>8879</v>
      </c>
      <c r="C292" s="2" t="s">
        <v>8880</v>
      </c>
      <c r="E292" s="2">
        <v>4.0</v>
      </c>
      <c r="I292" s="2">
        <v>1.0</v>
      </c>
      <c r="J292" s="2">
        <v>3.0</v>
      </c>
      <c r="N292" s="2" t="s">
        <v>9988</v>
      </c>
      <c r="O292" s="2" t="s">
        <v>138</v>
      </c>
      <c r="P292" s="2" t="s">
        <v>2028</v>
      </c>
      <c r="Q292" s="9"/>
      <c r="R292" s="2" t="s">
        <v>2029</v>
      </c>
      <c r="S292" s="2" t="s">
        <v>9989</v>
      </c>
      <c r="U292" s="2">
        <v>0.0</v>
      </c>
      <c r="V292" s="2" t="s">
        <v>5691</v>
      </c>
      <c r="W292" s="2" t="s">
        <v>5691</v>
      </c>
      <c r="X292" s="2" t="s">
        <v>9990</v>
      </c>
      <c r="FC292" s="2" t="s">
        <v>9991</v>
      </c>
      <c r="FD292" s="9"/>
      <c r="GZ292" s="2" t="s">
        <v>5707</v>
      </c>
      <c r="HK292" s="2">
        <v>937.0</v>
      </c>
      <c r="HL292" s="2" t="s">
        <v>2030</v>
      </c>
      <c r="HM292" s="2">
        <v>526.0</v>
      </c>
      <c r="QH292" s="2" t="s">
        <v>2030</v>
      </c>
      <c r="RB292" s="2" t="s">
        <v>9992</v>
      </c>
    </row>
    <row r="293" ht="14.25" hidden="1" customHeight="1">
      <c r="A293" s="2">
        <v>1.0</v>
      </c>
      <c r="B293" s="2" t="s">
        <v>8879</v>
      </c>
      <c r="C293" s="2" t="s">
        <v>8880</v>
      </c>
      <c r="D293" s="2" t="s">
        <v>5730</v>
      </c>
      <c r="E293" s="2">
        <v>12.0</v>
      </c>
      <c r="J293" s="2">
        <v>12.0</v>
      </c>
      <c r="N293" s="2" t="s">
        <v>9435</v>
      </c>
      <c r="O293" s="2" t="s">
        <v>1645</v>
      </c>
      <c r="P293" s="2" t="s">
        <v>2033</v>
      </c>
      <c r="Q293" s="9"/>
      <c r="R293" s="2" t="s">
        <v>2034</v>
      </c>
      <c r="S293" s="2" t="s">
        <v>9993</v>
      </c>
      <c r="U293" s="2">
        <v>1.0</v>
      </c>
      <c r="W293" s="2" t="s">
        <v>5727</v>
      </c>
      <c r="Z293" s="2" t="s">
        <v>5734</v>
      </c>
      <c r="AB293" s="2" t="s">
        <v>5735</v>
      </c>
      <c r="AC293" s="2" t="s">
        <v>5956</v>
      </c>
      <c r="AD293" s="2" t="s">
        <v>5718</v>
      </c>
      <c r="AJ293" s="2" t="s">
        <v>9994</v>
      </c>
      <c r="AK293" s="2" t="s">
        <v>5730</v>
      </c>
      <c r="AL293" s="2" t="s">
        <v>5730</v>
      </c>
      <c r="AM293" s="2" t="s">
        <v>5730</v>
      </c>
      <c r="AN293" s="2" t="s">
        <v>9995</v>
      </c>
      <c r="AU293" s="2" t="s">
        <v>5739</v>
      </c>
      <c r="AW293" s="2" t="s">
        <v>5734</v>
      </c>
      <c r="AX293" s="2" t="s">
        <v>5739</v>
      </c>
      <c r="BB293" s="2" t="s">
        <v>5743</v>
      </c>
      <c r="BD293" s="2" t="s">
        <v>5802</v>
      </c>
      <c r="BE293" s="2" t="s">
        <v>5803</v>
      </c>
      <c r="BF293" s="2" t="s">
        <v>5730</v>
      </c>
      <c r="BG293" s="2" t="s">
        <v>9996</v>
      </c>
      <c r="BH293" s="2" t="s">
        <v>5727</v>
      </c>
      <c r="BI293" s="2" t="s">
        <v>5727</v>
      </c>
      <c r="BJ293" s="2" t="s">
        <v>9997</v>
      </c>
      <c r="BK293" s="2" t="s">
        <v>9998</v>
      </c>
      <c r="BL293" s="2" t="s">
        <v>9997</v>
      </c>
      <c r="BM293" s="2" t="s">
        <v>5807</v>
      </c>
      <c r="BN293" s="2" t="s">
        <v>5808</v>
      </c>
      <c r="FB293" s="2">
        <v>1080.0</v>
      </c>
      <c r="FC293" s="2" t="s">
        <v>9997</v>
      </c>
      <c r="FD293" s="9"/>
      <c r="FL293" s="2" t="s">
        <v>9999</v>
      </c>
      <c r="FO293" s="2" t="s">
        <v>5810</v>
      </c>
      <c r="FP293" s="2" t="s">
        <v>5811</v>
      </c>
      <c r="FQ293" s="2" t="s">
        <v>5807</v>
      </c>
      <c r="FR293" s="2" t="s">
        <v>5808</v>
      </c>
      <c r="FS293" s="2" t="s">
        <v>9997</v>
      </c>
      <c r="FT293" s="2" t="s">
        <v>5718</v>
      </c>
      <c r="FU293" s="2" t="s">
        <v>5718</v>
      </c>
      <c r="FV293" s="2" t="s">
        <v>5718</v>
      </c>
      <c r="FW293" s="2" t="s">
        <v>5718</v>
      </c>
      <c r="FX293" s="2" t="s">
        <v>5718</v>
      </c>
      <c r="FY293" s="2" t="s">
        <v>5718</v>
      </c>
      <c r="FZ293" s="2" t="s">
        <v>5718</v>
      </c>
      <c r="GA293" s="2" t="s">
        <v>5718</v>
      </c>
      <c r="GB293" s="2" t="s">
        <v>5718</v>
      </c>
      <c r="GC293" s="2" t="s">
        <v>5718</v>
      </c>
      <c r="GD293" s="2" t="s">
        <v>5730</v>
      </c>
      <c r="GE293" s="2" t="s">
        <v>5718</v>
      </c>
      <c r="GF293" s="2" t="s">
        <v>5718</v>
      </c>
      <c r="GH293" s="2" t="s">
        <v>5718</v>
      </c>
      <c r="GI293" s="2" t="s">
        <v>5718</v>
      </c>
      <c r="GJ293" s="2" t="s">
        <v>5718</v>
      </c>
      <c r="GK293" s="2" t="s">
        <v>5730</v>
      </c>
      <c r="GL293" s="2" t="s">
        <v>5718</v>
      </c>
      <c r="GQ293" s="2">
        <v>0.0</v>
      </c>
      <c r="GS293" s="2" t="s">
        <v>5718</v>
      </c>
      <c r="GU293" s="2">
        <v>6.0</v>
      </c>
      <c r="GV293" s="2" t="s">
        <v>708</v>
      </c>
      <c r="HA293" s="2">
        <v>1080.0</v>
      </c>
      <c r="HB293" s="2" t="s">
        <v>5812</v>
      </c>
      <c r="HC293" s="2">
        <v>1920.0</v>
      </c>
      <c r="HD293" s="2" t="s">
        <v>5720</v>
      </c>
      <c r="HE293" s="2" t="s">
        <v>5720</v>
      </c>
      <c r="HF293" s="2" t="s">
        <v>5730</v>
      </c>
      <c r="HG293" s="2" t="s">
        <v>9435</v>
      </c>
      <c r="HI293" s="2" t="s">
        <v>9998</v>
      </c>
      <c r="HN293" s="2">
        <v>14419.0</v>
      </c>
      <c r="HQ293" s="2" t="s">
        <v>10000</v>
      </c>
      <c r="HR293" s="2" t="s">
        <v>10001</v>
      </c>
      <c r="HT293" s="2">
        <v>1.729299253E9</v>
      </c>
      <c r="HU293" s="2" t="s">
        <v>5817</v>
      </c>
      <c r="HV293" s="2" t="s">
        <v>8879</v>
      </c>
      <c r="QH293" s="2" t="s">
        <v>10002</v>
      </c>
      <c r="QI293" s="2" t="s">
        <v>10002</v>
      </c>
      <c r="RB293" s="2" t="s">
        <v>9998</v>
      </c>
      <c r="RC293" s="2" t="s">
        <v>9997</v>
      </c>
      <c r="RF293" s="2" t="s">
        <v>5819</v>
      </c>
      <c r="RI293" s="2" t="s">
        <v>5749</v>
      </c>
      <c r="RJ293" s="2" t="s">
        <v>5750</v>
      </c>
      <c r="RK293" s="2" t="s">
        <v>5751</v>
      </c>
      <c r="RL293" s="2" t="s">
        <v>9997</v>
      </c>
      <c r="RM293" s="2" t="s">
        <v>5718</v>
      </c>
      <c r="RN293" s="2">
        <v>0.0</v>
      </c>
      <c r="RO293" s="2">
        <v>0.0</v>
      </c>
      <c r="RP293" s="2">
        <v>0.0</v>
      </c>
      <c r="RQ293" s="2">
        <v>0.0</v>
      </c>
      <c r="RR293" s="2">
        <v>0.0</v>
      </c>
      <c r="RS293" s="2" t="s">
        <v>5752</v>
      </c>
      <c r="RT293" s="2" t="s">
        <v>5753</v>
      </c>
      <c r="RU293" s="2" t="s">
        <v>5754</v>
      </c>
      <c r="RV293" s="2" t="s">
        <v>5755</v>
      </c>
      <c r="RW293" s="2" t="s">
        <v>5756</v>
      </c>
      <c r="RX293" s="2" t="s">
        <v>5754</v>
      </c>
      <c r="RZ293" s="2" t="s">
        <v>5718</v>
      </c>
      <c r="SA293" s="2" t="s">
        <v>5967</v>
      </c>
      <c r="SB293" s="2" t="s">
        <v>5758</v>
      </c>
      <c r="SC293" s="2">
        <v>1920.0</v>
      </c>
    </row>
    <row r="294" ht="14.25" hidden="1" customHeight="1">
      <c r="A294" s="2">
        <v>11.0</v>
      </c>
      <c r="B294" s="2" t="s">
        <v>8879</v>
      </c>
      <c r="C294" s="2" t="s">
        <v>8880</v>
      </c>
      <c r="E294" s="2">
        <v>22.0</v>
      </c>
      <c r="J294" s="2">
        <v>20.0</v>
      </c>
      <c r="L294" s="2">
        <v>2.0</v>
      </c>
      <c r="N294" s="2" t="s">
        <v>10003</v>
      </c>
      <c r="O294" s="2" t="s">
        <v>138</v>
      </c>
      <c r="P294" s="2" t="s">
        <v>2035</v>
      </c>
      <c r="Q294" s="9"/>
      <c r="R294" s="2" t="s">
        <v>2036</v>
      </c>
      <c r="S294" s="2" t="s">
        <v>10004</v>
      </c>
      <c r="U294" s="2">
        <v>0.0</v>
      </c>
      <c r="FD294" s="9"/>
    </row>
    <row r="295" ht="14.25" hidden="1" customHeight="1">
      <c r="A295" s="2">
        <v>1.0</v>
      </c>
      <c r="B295" s="2" t="s">
        <v>8879</v>
      </c>
      <c r="C295" s="2" t="s">
        <v>8880</v>
      </c>
      <c r="E295" s="2">
        <v>1.0</v>
      </c>
      <c r="J295" s="2">
        <v>1.0</v>
      </c>
      <c r="N295" s="2" t="s">
        <v>10005</v>
      </c>
      <c r="O295" s="2" t="s">
        <v>138</v>
      </c>
      <c r="P295" s="2" t="s">
        <v>2038</v>
      </c>
      <c r="Q295" s="9"/>
      <c r="R295" s="2" t="s">
        <v>2039</v>
      </c>
      <c r="S295" s="2" t="s">
        <v>10006</v>
      </c>
      <c r="U295" s="2">
        <v>0.0</v>
      </c>
      <c r="FD295" s="9"/>
    </row>
    <row r="296" ht="14.25" hidden="1" customHeight="1">
      <c r="A296" s="2">
        <v>0.0</v>
      </c>
      <c r="B296" s="2" t="s">
        <v>8879</v>
      </c>
      <c r="C296" s="2" t="s">
        <v>8880</v>
      </c>
      <c r="E296" s="2">
        <v>19.0</v>
      </c>
      <c r="J296" s="2">
        <v>19.0</v>
      </c>
      <c r="N296" s="2" t="s">
        <v>10007</v>
      </c>
      <c r="O296" s="2" t="s">
        <v>2042</v>
      </c>
      <c r="P296" s="2" t="s">
        <v>2041</v>
      </c>
      <c r="Q296" s="9"/>
      <c r="R296" s="2" t="s">
        <v>2043</v>
      </c>
      <c r="S296" s="2" t="s">
        <v>10008</v>
      </c>
      <c r="U296" s="2">
        <v>0.0</v>
      </c>
      <c r="V296" s="2" t="s">
        <v>5691</v>
      </c>
      <c r="W296" s="2" t="s">
        <v>5691</v>
      </c>
      <c r="X296" s="2" t="s">
        <v>10009</v>
      </c>
      <c r="FC296" s="2" t="s">
        <v>10010</v>
      </c>
      <c r="FD296" s="9"/>
      <c r="GZ296" s="2" t="s">
        <v>5707</v>
      </c>
      <c r="HK296" s="2">
        <v>540.0</v>
      </c>
      <c r="HL296" s="2" t="s">
        <v>2044</v>
      </c>
      <c r="HM296" s="2">
        <v>1197.0</v>
      </c>
      <c r="QH296" s="2" t="s">
        <v>2044</v>
      </c>
      <c r="RB296" s="2" t="s">
        <v>10011</v>
      </c>
    </row>
    <row r="297" ht="14.25" hidden="1" customHeight="1">
      <c r="A297" s="2">
        <v>4.0</v>
      </c>
      <c r="B297" s="2" t="s">
        <v>8879</v>
      </c>
      <c r="C297" s="2" t="s">
        <v>8880</v>
      </c>
      <c r="E297" s="2">
        <v>25.0</v>
      </c>
      <c r="J297" s="2">
        <v>25.0</v>
      </c>
      <c r="N297" s="2" t="s">
        <v>10012</v>
      </c>
      <c r="O297" s="2" t="s">
        <v>2047</v>
      </c>
      <c r="P297" s="2" t="s">
        <v>2046</v>
      </c>
      <c r="Q297" s="9"/>
      <c r="R297" s="2" t="s">
        <v>2048</v>
      </c>
      <c r="S297" s="2" t="s">
        <v>10013</v>
      </c>
      <c r="U297" s="2">
        <v>0.0</v>
      </c>
      <c r="FD297" s="9"/>
    </row>
    <row r="298" ht="14.25" hidden="1" customHeight="1">
      <c r="A298" s="2">
        <v>34.0</v>
      </c>
      <c r="B298" s="2" t="s">
        <v>8879</v>
      </c>
      <c r="C298" s="2" t="s">
        <v>8880</v>
      </c>
      <c r="E298" s="2">
        <v>34.0</v>
      </c>
      <c r="F298" s="2" t="s">
        <v>10014</v>
      </c>
      <c r="G298" s="2">
        <v>9.0</v>
      </c>
      <c r="I298" s="2">
        <v>12.0</v>
      </c>
      <c r="J298" s="2">
        <v>13.0</v>
      </c>
      <c r="N298" s="2" t="s">
        <v>10015</v>
      </c>
      <c r="O298" s="2" t="s">
        <v>2051</v>
      </c>
      <c r="P298" s="2" t="s">
        <v>2050</v>
      </c>
      <c r="Q298" s="9"/>
      <c r="R298" s="2" t="s">
        <v>2052</v>
      </c>
      <c r="S298" s="2" t="s">
        <v>10016</v>
      </c>
      <c r="U298" s="2">
        <v>1.0</v>
      </c>
      <c r="V298" s="2" t="s">
        <v>5691</v>
      </c>
      <c r="W298" s="2" t="s">
        <v>5691</v>
      </c>
      <c r="X298" s="2" t="s">
        <v>10017</v>
      </c>
      <c r="FC298" s="2" t="s">
        <v>10018</v>
      </c>
      <c r="FD298" s="9"/>
      <c r="GZ298" s="2" t="s">
        <v>5707</v>
      </c>
      <c r="HK298" s="2">
        <v>935.0</v>
      </c>
      <c r="HL298" s="2" t="s">
        <v>2053</v>
      </c>
      <c r="HM298" s="2">
        <v>526.0</v>
      </c>
      <c r="QH298" s="2" t="s">
        <v>2053</v>
      </c>
      <c r="RB298" s="2" t="s">
        <v>10019</v>
      </c>
    </row>
    <row r="299" ht="14.25" hidden="1" customHeight="1">
      <c r="A299" s="2">
        <v>2.0</v>
      </c>
      <c r="B299" s="2" t="s">
        <v>8879</v>
      </c>
      <c r="C299" s="2" t="s">
        <v>8880</v>
      </c>
      <c r="E299" s="2">
        <v>16.0</v>
      </c>
      <c r="J299" s="2">
        <v>16.0</v>
      </c>
      <c r="N299" s="2" t="s">
        <v>8989</v>
      </c>
      <c r="O299" s="2" t="s">
        <v>1247</v>
      </c>
      <c r="P299" s="2" t="s">
        <v>2056</v>
      </c>
      <c r="Q299" s="9"/>
      <c r="R299" s="2" t="s">
        <v>2057</v>
      </c>
      <c r="S299" s="2" t="s">
        <v>10020</v>
      </c>
      <c r="U299" s="2">
        <v>0.0</v>
      </c>
      <c r="V299" s="2" t="s">
        <v>5691</v>
      </c>
      <c r="W299" s="2" t="s">
        <v>5691</v>
      </c>
      <c r="X299" s="2" t="s">
        <v>10021</v>
      </c>
      <c r="FC299" s="2" t="s">
        <v>10022</v>
      </c>
      <c r="FD299" s="9"/>
      <c r="GZ299" s="2" t="s">
        <v>5707</v>
      </c>
      <c r="HK299" s="2">
        <v>701.0</v>
      </c>
      <c r="HL299" s="2" t="s">
        <v>2058</v>
      </c>
      <c r="HM299" s="2">
        <v>526.0</v>
      </c>
      <c r="QH299" s="2" t="s">
        <v>2058</v>
      </c>
      <c r="RB299" s="2" t="s">
        <v>10023</v>
      </c>
    </row>
    <row r="300" ht="14.25" customHeight="1">
      <c r="A300" s="2">
        <v>0.0</v>
      </c>
      <c r="B300" s="2" t="s">
        <v>8879</v>
      </c>
      <c r="C300" s="2" t="s">
        <v>8880</v>
      </c>
      <c r="E300" s="2">
        <v>0.0</v>
      </c>
      <c r="F300" s="2" t="s">
        <v>10024</v>
      </c>
      <c r="N300" s="2" t="s">
        <v>5712</v>
      </c>
      <c r="O300" s="2" t="s">
        <v>97</v>
      </c>
      <c r="P300" s="2" t="s">
        <v>2059</v>
      </c>
      <c r="Q300" s="9"/>
      <c r="R300" s="2" t="s">
        <v>708</v>
      </c>
      <c r="S300" s="2" t="s">
        <v>10025</v>
      </c>
      <c r="U300" s="2">
        <v>0.0</v>
      </c>
      <c r="FD300" s="9"/>
    </row>
    <row r="301" ht="14.25" customHeight="1">
      <c r="A301" s="2">
        <v>0.0</v>
      </c>
      <c r="B301" s="2" t="s">
        <v>8879</v>
      </c>
      <c r="C301" s="2" t="s">
        <v>8880</v>
      </c>
      <c r="E301" s="2">
        <v>6.0</v>
      </c>
      <c r="F301" s="2" t="s">
        <v>7547</v>
      </c>
      <c r="J301" s="2">
        <v>6.0</v>
      </c>
      <c r="N301" s="2" t="s">
        <v>5712</v>
      </c>
      <c r="O301" s="2" t="s">
        <v>97</v>
      </c>
      <c r="P301" s="2" t="s">
        <v>2060</v>
      </c>
      <c r="Q301" s="9"/>
      <c r="R301" s="2" t="s">
        <v>2061</v>
      </c>
      <c r="S301" s="2" t="s">
        <v>10026</v>
      </c>
      <c r="T301" s="2" t="s">
        <v>1037</v>
      </c>
      <c r="U301" s="2">
        <v>1.0</v>
      </c>
      <c r="FD301" s="9"/>
    </row>
    <row r="302" ht="14.25" hidden="1" customHeight="1">
      <c r="A302" s="2">
        <v>0.0</v>
      </c>
      <c r="B302" s="2" t="s">
        <v>8879</v>
      </c>
      <c r="C302" s="2" t="s">
        <v>8880</v>
      </c>
      <c r="E302" s="2">
        <v>3.0</v>
      </c>
      <c r="I302" s="2">
        <v>3.0</v>
      </c>
      <c r="N302" s="2" t="s">
        <v>10027</v>
      </c>
      <c r="O302" s="2" t="s">
        <v>2063</v>
      </c>
      <c r="P302" s="2" t="s">
        <v>2062</v>
      </c>
      <c r="Q302" s="9"/>
      <c r="R302" s="2" t="s">
        <v>2064</v>
      </c>
      <c r="S302" s="2" t="s">
        <v>10028</v>
      </c>
      <c r="U302" s="2">
        <v>0.0</v>
      </c>
      <c r="V302" s="2" t="s">
        <v>5691</v>
      </c>
      <c r="W302" s="2" t="s">
        <v>5691</v>
      </c>
      <c r="X302" s="2" t="s">
        <v>10029</v>
      </c>
      <c r="FC302" s="2" t="s">
        <v>10030</v>
      </c>
      <c r="FD302" s="9"/>
      <c r="GZ302" s="2" t="s">
        <v>5707</v>
      </c>
      <c r="HK302" s="2">
        <v>540.0</v>
      </c>
      <c r="HL302" s="2" t="s">
        <v>2065</v>
      </c>
      <c r="HM302" s="2">
        <v>1039.0</v>
      </c>
      <c r="QH302" s="2" t="s">
        <v>2065</v>
      </c>
      <c r="RB302" s="2" t="s">
        <v>10031</v>
      </c>
    </row>
    <row r="303" ht="14.25" hidden="1" customHeight="1">
      <c r="A303" s="2">
        <v>0.0</v>
      </c>
      <c r="B303" s="2" t="s">
        <v>8879</v>
      </c>
      <c r="C303" s="2" t="s">
        <v>8880</v>
      </c>
      <c r="E303" s="2">
        <v>0.0</v>
      </c>
      <c r="N303" s="2" t="s">
        <v>10032</v>
      </c>
      <c r="O303" s="2" t="s">
        <v>138</v>
      </c>
      <c r="P303" s="2" t="s">
        <v>2066</v>
      </c>
      <c r="Q303" s="9"/>
      <c r="R303" s="2" t="s">
        <v>2067</v>
      </c>
      <c r="S303" s="2" t="s">
        <v>10033</v>
      </c>
      <c r="U303" s="2">
        <v>0.0</v>
      </c>
      <c r="FD303" s="9"/>
      <c r="GW303" s="2" t="s">
        <v>10034</v>
      </c>
      <c r="RB303" s="2" t="s">
        <v>10035</v>
      </c>
      <c r="SD303" s="2" t="s">
        <v>5691</v>
      </c>
      <c r="SE303" s="2" t="s">
        <v>5691</v>
      </c>
      <c r="XK303" s="2" t="s">
        <v>10036</v>
      </c>
      <c r="XR303" s="2">
        <v>590.0</v>
      </c>
      <c r="XS303" s="2" t="s">
        <v>10037</v>
      </c>
      <c r="XT303" s="2">
        <v>536.0</v>
      </c>
      <c r="YN303" s="2" t="s">
        <v>5718</v>
      </c>
      <c r="ZG303" s="2" t="s">
        <v>5707</v>
      </c>
      <c r="ZL303" s="2" t="s">
        <v>6521</v>
      </c>
      <c r="ZN303" s="2" t="s">
        <v>10032</v>
      </c>
      <c r="AIO303" s="2" t="s">
        <v>10037</v>
      </c>
      <c r="AKK303" s="2" t="s">
        <v>5691</v>
      </c>
      <c r="AKL303" s="2" t="s">
        <v>5691</v>
      </c>
      <c r="AOJ303" s="2" t="s">
        <v>10038</v>
      </c>
      <c r="AOQ303" s="2">
        <v>526.0</v>
      </c>
      <c r="AOR303" s="2" t="s">
        <v>10039</v>
      </c>
      <c r="AOS303" s="2">
        <v>590.0</v>
      </c>
      <c r="APM303" s="2" t="s">
        <v>5718</v>
      </c>
      <c r="AQF303" s="2" t="s">
        <v>5707</v>
      </c>
      <c r="AQK303" s="2" t="s">
        <v>6521</v>
      </c>
      <c r="AQM303" s="2" t="s">
        <v>10032</v>
      </c>
      <c r="AYS303" s="2" t="s">
        <v>10039</v>
      </c>
    </row>
    <row r="304" ht="14.25" hidden="1" customHeight="1">
      <c r="A304" s="2">
        <v>21.0</v>
      </c>
      <c r="B304" s="2" t="s">
        <v>8879</v>
      </c>
      <c r="C304" s="2" t="s">
        <v>8880</v>
      </c>
      <c r="E304" s="2">
        <v>24.0</v>
      </c>
      <c r="G304" s="2">
        <v>11.0</v>
      </c>
      <c r="I304" s="2">
        <v>5.0</v>
      </c>
      <c r="J304" s="2">
        <v>8.0</v>
      </c>
      <c r="N304" s="2" t="s">
        <v>10040</v>
      </c>
      <c r="O304" s="2" t="s">
        <v>138</v>
      </c>
      <c r="P304" s="2" t="s">
        <v>2068</v>
      </c>
      <c r="Q304" s="9"/>
      <c r="R304" s="2" t="s">
        <v>2069</v>
      </c>
      <c r="S304" s="2" t="s">
        <v>10041</v>
      </c>
      <c r="U304" s="2">
        <v>0.0</v>
      </c>
      <c r="V304" s="2" t="s">
        <v>5691</v>
      </c>
      <c r="W304" s="2" t="s">
        <v>5691</v>
      </c>
      <c r="X304" s="2" t="s">
        <v>10042</v>
      </c>
      <c r="FC304" s="2" t="s">
        <v>10043</v>
      </c>
      <c r="FD304" s="9"/>
      <c r="GZ304" s="2" t="s">
        <v>5707</v>
      </c>
      <c r="HK304" s="2">
        <v>540.0</v>
      </c>
      <c r="HL304" s="2" t="s">
        <v>2070</v>
      </c>
      <c r="HM304" s="2">
        <v>960.0</v>
      </c>
      <c r="QH304" s="2" t="s">
        <v>2070</v>
      </c>
      <c r="RB304" s="2" t="s">
        <v>10044</v>
      </c>
    </row>
    <row r="305" ht="14.25" hidden="1" customHeight="1">
      <c r="A305" s="2">
        <v>35.0</v>
      </c>
      <c r="B305" s="2" t="s">
        <v>8879</v>
      </c>
      <c r="C305" s="2" t="s">
        <v>8880</v>
      </c>
      <c r="E305" s="2">
        <v>63.0</v>
      </c>
      <c r="I305" s="2">
        <v>9.0</v>
      </c>
      <c r="J305" s="2">
        <v>49.0</v>
      </c>
      <c r="K305" s="2">
        <v>4.0</v>
      </c>
      <c r="M305" s="2">
        <v>1.0</v>
      </c>
      <c r="N305" s="2" t="s">
        <v>10045</v>
      </c>
      <c r="O305" s="2" t="s">
        <v>2072</v>
      </c>
      <c r="P305" s="2" t="s">
        <v>2071</v>
      </c>
      <c r="Q305" s="9"/>
      <c r="R305" s="2" t="s">
        <v>2073</v>
      </c>
      <c r="S305" s="2" t="s">
        <v>10046</v>
      </c>
      <c r="U305" s="2">
        <v>0.0</v>
      </c>
      <c r="V305" s="2" t="s">
        <v>5691</v>
      </c>
      <c r="W305" s="2" t="s">
        <v>5691</v>
      </c>
      <c r="X305" s="2" t="s">
        <v>10047</v>
      </c>
      <c r="FC305" s="2" t="s">
        <v>10048</v>
      </c>
      <c r="FD305" s="9"/>
      <c r="GZ305" s="2" t="s">
        <v>5707</v>
      </c>
      <c r="HK305" s="2">
        <v>701.0</v>
      </c>
      <c r="HL305" s="2" t="s">
        <v>2074</v>
      </c>
      <c r="HM305" s="2">
        <v>526.0</v>
      </c>
      <c r="QH305" s="2" t="s">
        <v>2074</v>
      </c>
      <c r="RB305" s="2" t="s">
        <v>10049</v>
      </c>
    </row>
    <row r="306" ht="14.25" hidden="1" customHeight="1">
      <c r="A306" s="2">
        <v>24.0</v>
      </c>
      <c r="B306" s="2" t="s">
        <v>8879</v>
      </c>
      <c r="C306" s="2" t="s">
        <v>8880</v>
      </c>
      <c r="E306" s="2">
        <v>10.0</v>
      </c>
      <c r="G306" s="2">
        <v>3.0</v>
      </c>
      <c r="I306" s="2">
        <v>1.0</v>
      </c>
      <c r="J306" s="2">
        <v>5.0</v>
      </c>
      <c r="L306" s="2">
        <v>1.0</v>
      </c>
      <c r="N306" s="2" t="s">
        <v>10050</v>
      </c>
      <c r="O306" s="2" t="s">
        <v>138</v>
      </c>
      <c r="P306" s="2" t="s">
        <v>2076</v>
      </c>
      <c r="Q306" s="9"/>
      <c r="R306" s="2" t="s">
        <v>2077</v>
      </c>
      <c r="S306" s="2" t="s">
        <v>10051</v>
      </c>
      <c r="U306" s="2">
        <v>0.0</v>
      </c>
      <c r="V306" s="2" t="s">
        <v>5691</v>
      </c>
      <c r="W306" s="2" t="s">
        <v>5691</v>
      </c>
      <c r="X306" s="2" t="s">
        <v>10052</v>
      </c>
      <c r="FC306" s="2" t="s">
        <v>10053</v>
      </c>
      <c r="FD306" s="9"/>
      <c r="GZ306" s="2" t="s">
        <v>5707</v>
      </c>
      <c r="HK306" s="2">
        <v>1140.0</v>
      </c>
      <c r="HL306" s="2" t="s">
        <v>2078</v>
      </c>
      <c r="HM306" s="2">
        <v>526.0</v>
      </c>
      <c r="QH306" s="2" t="s">
        <v>2078</v>
      </c>
      <c r="RB306" s="2" t="s">
        <v>10054</v>
      </c>
    </row>
    <row r="307" ht="14.25" hidden="1" customHeight="1">
      <c r="A307" s="2">
        <v>10.0</v>
      </c>
      <c r="B307" s="2" t="s">
        <v>8879</v>
      </c>
      <c r="C307" s="2" t="s">
        <v>8880</v>
      </c>
      <c r="E307" s="2">
        <v>12.0</v>
      </c>
      <c r="I307" s="2">
        <v>1.0</v>
      </c>
      <c r="J307" s="2">
        <v>10.0</v>
      </c>
      <c r="K307" s="2">
        <v>1.0</v>
      </c>
      <c r="N307" s="2" t="s">
        <v>8989</v>
      </c>
      <c r="O307" s="2" t="s">
        <v>1247</v>
      </c>
      <c r="P307" s="2" t="s">
        <v>2079</v>
      </c>
      <c r="Q307" s="9"/>
      <c r="R307" s="2" t="s">
        <v>2080</v>
      </c>
      <c r="S307" s="2" t="s">
        <v>10055</v>
      </c>
      <c r="U307" s="2">
        <v>0.0</v>
      </c>
      <c r="V307" s="2" t="s">
        <v>5691</v>
      </c>
      <c r="W307" s="2" t="s">
        <v>5691</v>
      </c>
      <c r="X307" s="2" t="s">
        <v>6047</v>
      </c>
      <c r="FC307" s="2" t="s">
        <v>10056</v>
      </c>
      <c r="FD307" s="9"/>
      <c r="GZ307" s="2" t="s">
        <v>5707</v>
      </c>
      <c r="HK307" s="2">
        <v>1140.0</v>
      </c>
      <c r="HL307" s="2" t="s">
        <v>2081</v>
      </c>
      <c r="HM307" s="2">
        <v>526.0</v>
      </c>
      <c r="QH307" s="2" t="s">
        <v>2081</v>
      </c>
      <c r="RB307" s="2" t="s">
        <v>10057</v>
      </c>
    </row>
    <row r="308" ht="14.25" hidden="1" customHeight="1">
      <c r="A308" s="2">
        <v>0.0</v>
      </c>
      <c r="B308" s="2" t="s">
        <v>8879</v>
      </c>
      <c r="C308" s="2" t="s">
        <v>8880</v>
      </c>
      <c r="E308" s="2">
        <v>2.0</v>
      </c>
      <c r="F308" s="2" t="s">
        <v>7612</v>
      </c>
      <c r="J308" s="2">
        <v>2.0</v>
      </c>
      <c r="N308" s="2" t="s">
        <v>5994</v>
      </c>
      <c r="O308" s="2" t="s">
        <v>198</v>
      </c>
      <c r="P308" s="2" t="s">
        <v>2082</v>
      </c>
      <c r="Q308" s="9"/>
      <c r="R308" s="2" t="s">
        <v>2083</v>
      </c>
      <c r="S308" s="2" t="s">
        <v>10058</v>
      </c>
      <c r="U308" s="2">
        <v>0.0</v>
      </c>
      <c r="FD308" s="9"/>
    </row>
    <row r="309" ht="14.25" hidden="1" customHeight="1">
      <c r="A309" s="2">
        <v>10.0</v>
      </c>
      <c r="B309" s="2" t="s">
        <v>8879</v>
      </c>
      <c r="C309" s="2" t="s">
        <v>8880</v>
      </c>
      <c r="E309" s="2">
        <v>30.0</v>
      </c>
      <c r="F309" s="2" t="s">
        <v>10059</v>
      </c>
      <c r="I309" s="2">
        <v>21.0</v>
      </c>
      <c r="J309" s="2">
        <v>4.0</v>
      </c>
      <c r="M309" s="2">
        <v>5.0</v>
      </c>
      <c r="N309" s="2" t="s">
        <v>9435</v>
      </c>
      <c r="O309" s="2" t="s">
        <v>1645</v>
      </c>
      <c r="P309" s="2" t="s">
        <v>2085</v>
      </c>
      <c r="Q309" s="9"/>
      <c r="R309" s="2" t="s">
        <v>2086</v>
      </c>
      <c r="S309" s="2" t="s">
        <v>10060</v>
      </c>
      <c r="U309" s="2">
        <v>1.0</v>
      </c>
      <c r="V309" s="2" t="s">
        <v>5691</v>
      </c>
      <c r="W309" s="2" t="s">
        <v>5691</v>
      </c>
      <c r="X309" s="2" t="s">
        <v>10061</v>
      </c>
      <c r="FC309" s="2" t="s">
        <v>10062</v>
      </c>
      <c r="FD309" s="9"/>
      <c r="GZ309" s="2" t="s">
        <v>5707</v>
      </c>
      <c r="HK309" s="2">
        <v>701.0</v>
      </c>
      <c r="HL309" s="2" t="s">
        <v>2087</v>
      </c>
      <c r="HM309" s="2">
        <v>526.0</v>
      </c>
      <c r="QH309" s="2" t="s">
        <v>2087</v>
      </c>
      <c r="RB309" s="2" t="s">
        <v>10063</v>
      </c>
    </row>
    <row r="310" ht="14.25" hidden="1" customHeight="1">
      <c r="A310" s="2">
        <v>10.0</v>
      </c>
      <c r="B310" s="2" t="s">
        <v>8879</v>
      </c>
      <c r="C310" s="2" t="s">
        <v>8880</v>
      </c>
      <c r="E310" s="2">
        <v>20.0</v>
      </c>
      <c r="G310" s="2">
        <v>5.0</v>
      </c>
      <c r="I310" s="2">
        <v>7.0</v>
      </c>
      <c r="J310" s="2">
        <v>8.0</v>
      </c>
      <c r="N310" s="2" t="s">
        <v>10064</v>
      </c>
      <c r="O310" s="2" t="s">
        <v>138</v>
      </c>
      <c r="P310" s="2" t="s">
        <v>2088</v>
      </c>
      <c r="Q310" s="9"/>
      <c r="R310" s="2" t="s">
        <v>2089</v>
      </c>
      <c r="S310" s="2" t="s">
        <v>10065</v>
      </c>
      <c r="U310" s="2">
        <v>0.0</v>
      </c>
      <c r="V310" s="2" t="s">
        <v>5691</v>
      </c>
      <c r="W310" s="2" t="s">
        <v>5691</v>
      </c>
      <c r="X310" s="2" t="s">
        <v>10066</v>
      </c>
      <c r="FC310" s="2" t="s">
        <v>10067</v>
      </c>
      <c r="FD310" s="9"/>
      <c r="GZ310" s="2" t="s">
        <v>5707</v>
      </c>
      <c r="HK310" s="2">
        <v>701.0</v>
      </c>
      <c r="HL310" s="2" t="s">
        <v>2090</v>
      </c>
      <c r="HM310" s="2">
        <v>526.0</v>
      </c>
      <c r="QH310" s="2" t="s">
        <v>2090</v>
      </c>
      <c r="RB310" s="2" t="s">
        <v>10068</v>
      </c>
    </row>
    <row r="311" ht="14.25" customHeight="1">
      <c r="A311" s="2">
        <v>0.0</v>
      </c>
      <c r="B311" s="2" t="s">
        <v>8879</v>
      </c>
      <c r="C311" s="2" t="s">
        <v>8880</v>
      </c>
      <c r="E311" s="2">
        <v>1.0</v>
      </c>
      <c r="F311" s="2" t="s">
        <v>10069</v>
      </c>
      <c r="J311" s="2">
        <v>1.0</v>
      </c>
      <c r="N311" s="2" t="s">
        <v>5712</v>
      </c>
      <c r="O311" s="2" t="s">
        <v>97</v>
      </c>
      <c r="P311" s="2" t="s">
        <v>2092</v>
      </c>
      <c r="Q311" s="9"/>
      <c r="R311" s="2" t="s">
        <v>708</v>
      </c>
      <c r="S311" s="2" t="s">
        <v>10070</v>
      </c>
      <c r="T311" s="2" t="s">
        <v>2093</v>
      </c>
      <c r="U311" s="2">
        <v>0.0</v>
      </c>
      <c r="V311" s="2" t="s">
        <v>6180</v>
      </c>
      <c r="W311" s="2" t="s">
        <v>6180</v>
      </c>
      <c r="FC311" s="2" t="s">
        <v>9104</v>
      </c>
      <c r="FD311" s="9"/>
      <c r="GM311" s="2">
        <v>261.0</v>
      </c>
      <c r="GN311" s="2" t="s">
        <v>10071</v>
      </c>
      <c r="GO311" s="2">
        <v>500.0</v>
      </c>
      <c r="QH311" s="2" t="s">
        <v>10071</v>
      </c>
    </row>
    <row r="312" ht="14.25" hidden="1" customHeight="1">
      <c r="A312" s="2">
        <v>1.0</v>
      </c>
      <c r="B312" s="2" t="s">
        <v>8879</v>
      </c>
      <c r="C312" s="2" t="s">
        <v>8880</v>
      </c>
      <c r="E312" s="2">
        <v>0.0</v>
      </c>
      <c r="N312" s="2" t="s">
        <v>10072</v>
      </c>
      <c r="O312" s="2" t="s">
        <v>2095</v>
      </c>
      <c r="P312" s="2" t="s">
        <v>2094</v>
      </c>
      <c r="Q312" s="9"/>
      <c r="R312" s="2" t="s">
        <v>2096</v>
      </c>
      <c r="S312" s="2" t="s">
        <v>10073</v>
      </c>
      <c r="U312" s="2">
        <v>0.0</v>
      </c>
      <c r="FD312" s="9"/>
    </row>
    <row r="313" ht="14.25" hidden="1" customHeight="1">
      <c r="A313" s="2">
        <v>68.0</v>
      </c>
      <c r="B313" s="2" t="s">
        <v>8879</v>
      </c>
      <c r="C313" s="2" t="s">
        <v>8880</v>
      </c>
      <c r="E313" s="2">
        <v>7.0</v>
      </c>
      <c r="H313" s="2">
        <v>1.0</v>
      </c>
      <c r="I313" s="2">
        <v>2.0</v>
      </c>
      <c r="J313" s="2">
        <v>4.0</v>
      </c>
      <c r="N313" s="2" t="s">
        <v>10074</v>
      </c>
      <c r="O313" s="2" t="s">
        <v>138</v>
      </c>
      <c r="P313" s="2" t="s">
        <v>2097</v>
      </c>
      <c r="Q313" s="9"/>
      <c r="R313" s="2" t="s">
        <v>2098</v>
      </c>
      <c r="S313" s="2" t="s">
        <v>10075</v>
      </c>
      <c r="U313" s="2">
        <v>0.0</v>
      </c>
      <c r="FD313" s="9"/>
    </row>
    <row r="314" ht="14.25" hidden="1" customHeight="1">
      <c r="A314" s="2">
        <v>14.0</v>
      </c>
      <c r="B314" s="2" t="s">
        <v>8879</v>
      </c>
      <c r="C314" s="2" t="s">
        <v>8880</v>
      </c>
      <c r="E314" s="2">
        <v>18.0</v>
      </c>
      <c r="G314" s="2">
        <v>7.0</v>
      </c>
      <c r="I314" s="2">
        <v>5.0</v>
      </c>
      <c r="J314" s="2">
        <v>5.0</v>
      </c>
      <c r="M314" s="2">
        <v>1.0</v>
      </c>
      <c r="N314" s="2" t="s">
        <v>10076</v>
      </c>
      <c r="O314" s="2" t="s">
        <v>138</v>
      </c>
      <c r="P314" s="2" t="s">
        <v>2099</v>
      </c>
      <c r="Q314" s="9"/>
      <c r="R314" s="2" t="s">
        <v>2100</v>
      </c>
      <c r="S314" s="2" t="s">
        <v>10077</v>
      </c>
      <c r="U314" s="2">
        <v>0.0</v>
      </c>
      <c r="V314" s="2" t="s">
        <v>5691</v>
      </c>
      <c r="W314" s="2" t="s">
        <v>5691</v>
      </c>
      <c r="X314" s="2" t="s">
        <v>10078</v>
      </c>
      <c r="FC314" s="2" t="s">
        <v>10079</v>
      </c>
      <c r="FD314" s="9"/>
      <c r="GZ314" s="2" t="s">
        <v>5707</v>
      </c>
      <c r="HK314" s="2">
        <v>935.0</v>
      </c>
      <c r="HL314" s="2" t="s">
        <v>2101</v>
      </c>
      <c r="HM314" s="2">
        <v>526.0</v>
      </c>
      <c r="QH314" s="2" t="s">
        <v>2101</v>
      </c>
      <c r="RB314" s="2" t="s">
        <v>10080</v>
      </c>
    </row>
    <row r="315" ht="14.25" hidden="1" customHeight="1">
      <c r="A315" s="2">
        <v>1.0</v>
      </c>
      <c r="B315" s="2" t="s">
        <v>8879</v>
      </c>
      <c r="C315" s="2" t="s">
        <v>8880</v>
      </c>
      <c r="E315" s="2">
        <v>1.0</v>
      </c>
      <c r="H315" s="2">
        <v>1.0</v>
      </c>
      <c r="N315" s="2" t="s">
        <v>10081</v>
      </c>
      <c r="O315" s="2" t="s">
        <v>138</v>
      </c>
      <c r="P315" s="2" t="s">
        <v>2102</v>
      </c>
      <c r="Q315" s="9"/>
      <c r="R315" s="2" t="s">
        <v>2103</v>
      </c>
      <c r="S315" s="2" t="s">
        <v>10082</v>
      </c>
      <c r="U315" s="2">
        <v>0.0</v>
      </c>
      <c r="V315" s="2" t="s">
        <v>5691</v>
      </c>
      <c r="W315" s="2" t="s">
        <v>5691</v>
      </c>
      <c r="X315" s="2" t="s">
        <v>10083</v>
      </c>
      <c r="FC315" s="2" t="s">
        <v>10084</v>
      </c>
      <c r="FD315" s="9"/>
      <c r="GZ315" s="2" t="s">
        <v>5707</v>
      </c>
      <c r="HK315" s="2">
        <v>701.0</v>
      </c>
      <c r="HL315" s="2" t="s">
        <v>2104</v>
      </c>
      <c r="HM315" s="2">
        <v>526.0</v>
      </c>
      <c r="QH315" s="2" t="s">
        <v>2104</v>
      </c>
      <c r="RB315" s="2" t="s">
        <v>10085</v>
      </c>
    </row>
    <row r="316" ht="14.25" customHeight="1">
      <c r="A316" s="2">
        <v>0.0</v>
      </c>
      <c r="B316" s="2" t="s">
        <v>8879</v>
      </c>
      <c r="C316" s="2" t="s">
        <v>8880</v>
      </c>
      <c r="E316" s="2">
        <v>2.0</v>
      </c>
      <c r="F316" s="2" t="s">
        <v>10086</v>
      </c>
      <c r="I316" s="2">
        <v>1.0</v>
      </c>
      <c r="J316" s="2">
        <v>1.0</v>
      </c>
      <c r="N316" s="2" t="s">
        <v>5712</v>
      </c>
      <c r="O316" s="2" t="s">
        <v>97</v>
      </c>
      <c r="P316" s="2" t="s">
        <v>2106</v>
      </c>
      <c r="Q316" s="9"/>
      <c r="R316" s="2" t="s">
        <v>708</v>
      </c>
      <c r="S316" s="2" t="s">
        <v>10087</v>
      </c>
      <c r="T316" s="2" t="s">
        <v>2107</v>
      </c>
      <c r="U316" s="2">
        <v>2.0</v>
      </c>
      <c r="V316" s="2" t="s">
        <v>6180</v>
      </c>
      <c r="W316" s="2" t="s">
        <v>6180</v>
      </c>
      <c r="FC316" s="2" t="s">
        <v>9107</v>
      </c>
      <c r="FD316" s="9"/>
      <c r="GM316" s="2">
        <v>261.0</v>
      </c>
      <c r="GN316" s="2" t="s">
        <v>10088</v>
      </c>
      <c r="GO316" s="2">
        <v>500.0</v>
      </c>
      <c r="QH316" s="2" t="s">
        <v>10088</v>
      </c>
    </row>
    <row r="317" ht="14.25" hidden="1" customHeight="1">
      <c r="A317" s="2">
        <v>2.0</v>
      </c>
      <c r="B317" s="2" t="s">
        <v>8879</v>
      </c>
      <c r="C317" s="2" t="s">
        <v>8880</v>
      </c>
      <c r="E317" s="2">
        <v>1.0</v>
      </c>
      <c r="J317" s="2">
        <v>1.0</v>
      </c>
      <c r="N317" s="2" t="s">
        <v>10089</v>
      </c>
      <c r="O317" s="2" t="s">
        <v>2110</v>
      </c>
      <c r="P317" s="2" t="s">
        <v>2109</v>
      </c>
      <c r="Q317" s="9"/>
      <c r="R317" s="2" t="s">
        <v>2111</v>
      </c>
      <c r="S317" s="2" t="s">
        <v>10090</v>
      </c>
      <c r="U317" s="2">
        <v>0.0</v>
      </c>
      <c r="FD317" s="9"/>
    </row>
    <row r="318" ht="14.25" customHeight="1">
      <c r="A318" s="2">
        <v>0.0</v>
      </c>
      <c r="B318" s="2" t="s">
        <v>8879</v>
      </c>
      <c r="C318" s="2" t="s">
        <v>8880</v>
      </c>
      <c r="E318" s="2">
        <v>1.0</v>
      </c>
      <c r="F318" s="2" t="s">
        <v>10091</v>
      </c>
      <c r="J318" s="2">
        <v>1.0</v>
      </c>
      <c r="N318" s="2" t="s">
        <v>5712</v>
      </c>
      <c r="O318" s="2" t="s">
        <v>97</v>
      </c>
      <c r="P318" s="2" t="s">
        <v>2113</v>
      </c>
      <c r="Q318" s="9"/>
      <c r="R318" s="2" t="s">
        <v>2114</v>
      </c>
      <c r="S318" s="2" t="s">
        <v>10092</v>
      </c>
      <c r="U318" s="2">
        <v>0.0</v>
      </c>
      <c r="FD318" s="9"/>
      <c r="GW318" s="2" t="s">
        <v>10093</v>
      </c>
      <c r="RB318" s="2" t="s">
        <v>10094</v>
      </c>
      <c r="SD318" s="2" t="s">
        <v>5691</v>
      </c>
      <c r="SE318" s="2" t="s">
        <v>5691</v>
      </c>
      <c r="XK318" s="2" t="s">
        <v>10095</v>
      </c>
      <c r="XR318" s="2">
        <v>590.0</v>
      </c>
      <c r="XS318" s="2" t="s">
        <v>10096</v>
      </c>
      <c r="XT318" s="2">
        <v>480.0</v>
      </c>
      <c r="YN318" s="2" t="s">
        <v>5718</v>
      </c>
      <c r="ZG318" s="2" t="s">
        <v>5707</v>
      </c>
      <c r="ZL318" s="2" t="s">
        <v>5720</v>
      </c>
      <c r="ZN318" s="2" t="s">
        <v>5712</v>
      </c>
      <c r="AIO318" s="2" t="s">
        <v>10096</v>
      </c>
      <c r="AKK318" s="2" t="s">
        <v>5691</v>
      </c>
      <c r="AKL318" s="2" t="s">
        <v>5691</v>
      </c>
      <c r="AOJ318" s="2" t="s">
        <v>10097</v>
      </c>
      <c r="AOQ318" s="2">
        <v>374.0</v>
      </c>
      <c r="AOR318" s="2" t="s">
        <v>10098</v>
      </c>
      <c r="AOS318" s="2">
        <v>590.0</v>
      </c>
      <c r="APM318" s="2" t="s">
        <v>5718</v>
      </c>
      <c r="AQF318" s="2" t="s">
        <v>5707</v>
      </c>
      <c r="AQK318" s="2" t="s">
        <v>5720</v>
      </c>
      <c r="AQM318" s="2" t="s">
        <v>5712</v>
      </c>
      <c r="AYS318" s="2" t="s">
        <v>10098</v>
      </c>
    </row>
    <row r="319" ht="14.25" hidden="1" customHeight="1">
      <c r="A319" s="2">
        <v>28.0</v>
      </c>
      <c r="B319" s="2" t="s">
        <v>8879</v>
      </c>
      <c r="C319" s="2" t="s">
        <v>8880</v>
      </c>
      <c r="E319" s="2">
        <v>61.0</v>
      </c>
      <c r="H319" s="2">
        <v>1.0</v>
      </c>
      <c r="I319" s="2">
        <v>22.0</v>
      </c>
      <c r="J319" s="2">
        <v>25.0</v>
      </c>
      <c r="M319" s="2">
        <v>13.0</v>
      </c>
      <c r="N319" s="2" t="s">
        <v>10099</v>
      </c>
      <c r="O319" s="2" t="s">
        <v>2116</v>
      </c>
      <c r="P319" s="2" t="s">
        <v>2115</v>
      </c>
      <c r="Q319" s="9"/>
      <c r="R319" s="2" t="s">
        <v>2117</v>
      </c>
      <c r="S319" s="2" t="s">
        <v>10100</v>
      </c>
      <c r="U319" s="2">
        <v>0.0</v>
      </c>
      <c r="V319" s="2" t="s">
        <v>5691</v>
      </c>
      <c r="W319" s="2" t="s">
        <v>5691</v>
      </c>
      <c r="X319" s="2" t="s">
        <v>10101</v>
      </c>
      <c r="FC319" s="2" t="s">
        <v>10102</v>
      </c>
      <c r="FD319" s="9"/>
      <c r="GZ319" s="2" t="s">
        <v>5707</v>
      </c>
      <c r="HK319" s="2">
        <v>540.0</v>
      </c>
      <c r="HL319" s="2" t="s">
        <v>2118</v>
      </c>
      <c r="HM319" s="2">
        <v>720.0</v>
      </c>
      <c r="QH319" s="2" t="s">
        <v>2118</v>
      </c>
      <c r="RB319" s="2" t="s">
        <v>10103</v>
      </c>
    </row>
    <row r="320" ht="14.25" hidden="1" customHeight="1">
      <c r="A320" s="2">
        <v>6.0</v>
      </c>
      <c r="B320" s="2" t="s">
        <v>8879</v>
      </c>
      <c r="C320" s="2" t="s">
        <v>8880</v>
      </c>
      <c r="E320" s="2">
        <v>9.0</v>
      </c>
      <c r="I320" s="2">
        <v>4.0</v>
      </c>
      <c r="J320" s="2">
        <v>4.0</v>
      </c>
      <c r="M320" s="2">
        <v>1.0</v>
      </c>
      <c r="N320" s="2" t="s">
        <v>10104</v>
      </c>
      <c r="O320" s="2" t="s">
        <v>2121</v>
      </c>
      <c r="P320" s="2" t="s">
        <v>2120</v>
      </c>
      <c r="Q320" s="9"/>
      <c r="R320" s="2" t="s">
        <v>2122</v>
      </c>
      <c r="S320" s="2" t="s">
        <v>10105</v>
      </c>
      <c r="U320" s="2">
        <v>0.0</v>
      </c>
      <c r="V320" s="2" t="s">
        <v>5691</v>
      </c>
      <c r="W320" s="2" t="s">
        <v>5691</v>
      </c>
      <c r="X320" s="2" t="s">
        <v>10106</v>
      </c>
      <c r="FC320" s="2" t="s">
        <v>10107</v>
      </c>
      <c r="FD320" s="9"/>
      <c r="GZ320" s="2" t="s">
        <v>5707</v>
      </c>
      <c r="HK320" s="2">
        <v>701.0</v>
      </c>
      <c r="HL320" s="2" t="s">
        <v>2123</v>
      </c>
      <c r="HM320" s="2">
        <v>526.0</v>
      </c>
      <c r="QH320" s="2" t="s">
        <v>2123</v>
      </c>
      <c r="RB320" s="2" t="s">
        <v>10108</v>
      </c>
    </row>
    <row r="321" ht="14.25" hidden="1" customHeight="1">
      <c r="A321" s="2">
        <v>71.0</v>
      </c>
      <c r="B321" s="2" t="s">
        <v>8879</v>
      </c>
      <c r="C321" s="2" t="s">
        <v>8880</v>
      </c>
      <c r="E321" s="2">
        <v>15.0</v>
      </c>
      <c r="I321" s="2">
        <v>12.0</v>
      </c>
      <c r="J321" s="2">
        <v>3.0</v>
      </c>
      <c r="N321" s="2" t="s">
        <v>10109</v>
      </c>
      <c r="O321" s="2" t="s">
        <v>2125</v>
      </c>
      <c r="P321" s="2" t="s">
        <v>2124</v>
      </c>
      <c r="Q321" s="9"/>
      <c r="R321" s="2" t="s">
        <v>2126</v>
      </c>
      <c r="S321" s="2" t="s">
        <v>10110</v>
      </c>
      <c r="U321" s="2">
        <v>0.0</v>
      </c>
      <c r="FD321" s="9"/>
    </row>
    <row r="322" ht="14.25" hidden="1" customHeight="1">
      <c r="A322" s="2">
        <v>0.0</v>
      </c>
      <c r="B322" s="2" t="s">
        <v>8879</v>
      </c>
      <c r="C322" s="2" t="s">
        <v>8880</v>
      </c>
      <c r="E322" s="2">
        <v>6.0</v>
      </c>
      <c r="J322" s="2">
        <v>6.0</v>
      </c>
      <c r="N322" s="2" t="s">
        <v>10111</v>
      </c>
      <c r="O322" s="2" t="s">
        <v>2129</v>
      </c>
      <c r="P322" s="2" t="s">
        <v>2128</v>
      </c>
      <c r="Q322" s="9"/>
      <c r="R322" s="2" t="s">
        <v>708</v>
      </c>
      <c r="S322" s="2" t="s">
        <v>10112</v>
      </c>
      <c r="U322" s="2">
        <v>0.0</v>
      </c>
      <c r="FD322" s="9"/>
    </row>
    <row r="323" ht="14.25" hidden="1" customHeight="1">
      <c r="A323" s="2">
        <v>28.0</v>
      </c>
      <c r="B323" s="2" t="s">
        <v>8879</v>
      </c>
      <c r="C323" s="2" t="s">
        <v>8880</v>
      </c>
      <c r="E323" s="2">
        <v>29.0</v>
      </c>
      <c r="G323" s="2">
        <v>5.0</v>
      </c>
      <c r="I323" s="2">
        <v>1.0</v>
      </c>
      <c r="J323" s="2">
        <v>9.0</v>
      </c>
      <c r="K323" s="2">
        <v>2.0</v>
      </c>
      <c r="M323" s="2">
        <v>12.0</v>
      </c>
      <c r="N323" s="2" t="s">
        <v>9490</v>
      </c>
      <c r="O323" s="2" t="s">
        <v>1710</v>
      </c>
      <c r="P323" s="2" t="s">
        <v>2134</v>
      </c>
      <c r="Q323" s="9"/>
      <c r="R323" s="2" t="s">
        <v>2135</v>
      </c>
      <c r="S323" s="2" t="s">
        <v>10113</v>
      </c>
      <c r="U323" s="2">
        <v>0.0</v>
      </c>
      <c r="FD323" s="9"/>
      <c r="GW323" s="2" t="s">
        <v>10114</v>
      </c>
      <c r="RB323" s="2" t="s">
        <v>10115</v>
      </c>
      <c r="SD323" s="2" t="s">
        <v>5691</v>
      </c>
      <c r="SE323" s="2" t="s">
        <v>5691</v>
      </c>
      <c r="XK323" s="2" t="s">
        <v>10116</v>
      </c>
      <c r="XR323" s="2">
        <v>590.0</v>
      </c>
      <c r="XS323" s="2" t="s">
        <v>10117</v>
      </c>
      <c r="XT323" s="2">
        <v>194.0</v>
      </c>
      <c r="YN323" s="2" t="s">
        <v>5718</v>
      </c>
      <c r="ZG323" s="2" t="s">
        <v>5707</v>
      </c>
      <c r="ZL323" s="2" t="s">
        <v>5720</v>
      </c>
      <c r="ZN323" s="2" t="s">
        <v>9490</v>
      </c>
      <c r="AIO323" s="2" t="s">
        <v>10117</v>
      </c>
      <c r="AKK323" s="2" t="s">
        <v>5691</v>
      </c>
      <c r="AKL323" s="2" t="s">
        <v>5691</v>
      </c>
      <c r="AOJ323" s="2" t="s">
        <v>10118</v>
      </c>
      <c r="AOQ323" s="2">
        <v>590.0</v>
      </c>
      <c r="AOR323" s="2" t="s">
        <v>10119</v>
      </c>
      <c r="AOS323" s="2">
        <v>266.0</v>
      </c>
      <c r="APM323" s="2" t="s">
        <v>5718</v>
      </c>
      <c r="AQF323" s="2" t="s">
        <v>5707</v>
      </c>
      <c r="AQK323" s="2" t="s">
        <v>5720</v>
      </c>
      <c r="AQM323" s="2" t="s">
        <v>9490</v>
      </c>
      <c r="AYS323" s="2" t="s">
        <v>10119</v>
      </c>
    </row>
    <row r="324" ht="14.25" hidden="1" customHeight="1">
      <c r="A324" s="2">
        <v>10.0</v>
      </c>
      <c r="B324" s="2" t="s">
        <v>8879</v>
      </c>
      <c r="C324" s="2" t="s">
        <v>8880</v>
      </c>
      <c r="E324" s="2">
        <v>14.0</v>
      </c>
      <c r="J324" s="2">
        <v>14.0</v>
      </c>
      <c r="N324" s="2" t="s">
        <v>10120</v>
      </c>
      <c r="O324" s="2" t="s">
        <v>2138</v>
      </c>
      <c r="P324" s="2" t="s">
        <v>2137</v>
      </c>
      <c r="Q324" s="9"/>
      <c r="R324" s="2" t="s">
        <v>2139</v>
      </c>
      <c r="S324" s="2" t="s">
        <v>10121</v>
      </c>
      <c r="U324" s="2">
        <v>2.0</v>
      </c>
      <c r="FD324" s="9"/>
    </row>
    <row r="325" ht="14.25" hidden="1" customHeight="1">
      <c r="A325" s="2">
        <v>2.0</v>
      </c>
      <c r="B325" s="2" t="s">
        <v>8879</v>
      </c>
      <c r="C325" s="2" t="s">
        <v>8880</v>
      </c>
      <c r="E325" s="2">
        <v>15.0</v>
      </c>
      <c r="F325" s="2" t="s">
        <v>10122</v>
      </c>
      <c r="J325" s="2">
        <v>14.0</v>
      </c>
      <c r="L325" s="2">
        <v>1.0</v>
      </c>
      <c r="N325" s="2" t="s">
        <v>5994</v>
      </c>
      <c r="O325" s="2" t="s">
        <v>198</v>
      </c>
      <c r="P325" s="2" t="s">
        <v>2140</v>
      </c>
      <c r="Q325" s="9"/>
      <c r="R325" s="2" t="s">
        <v>2141</v>
      </c>
      <c r="S325" s="2" t="s">
        <v>10123</v>
      </c>
      <c r="U325" s="2">
        <v>1.0</v>
      </c>
      <c r="FD325" s="9"/>
      <c r="GW325" s="2" t="s">
        <v>10124</v>
      </c>
      <c r="RB325" s="2" t="s">
        <v>10125</v>
      </c>
      <c r="SD325" s="2" t="s">
        <v>5691</v>
      </c>
      <c r="SE325" s="2" t="s">
        <v>5691</v>
      </c>
      <c r="XK325" s="2" t="s">
        <v>10126</v>
      </c>
      <c r="XR325" s="2">
        <v>590.0</v>
      </c>
      <c r="XS325" s="2" t="s">
        <v>10127</v>
      </c>
      <c r="XT325" s="2">
        <v>590.0</v>
      </c>
      <c r="YN325" s="2" t="s">
        <v>5718</v>
      </c>
      <c r="ZG325" s="2" t="s">
        <v>5707</v>
      </c>
      <c r="ZL325" s="2" t="s">
        <v>5720</v>
      </c>
      <c r="ZN325" s="2" t="s">
        <v>5994</v>
      </c>
      <c r="AIO325" s="2" t="s">
        <v>10127</v>
      </c>
      <c r="AKK325" s="2" t="s">
        <v>5691</v>
      </c>
      <c r="AKL325" s="2" t="s">
        <v>5691</v>
      </c>
      <c r="AOJ325" s="2" t="s">
        <v>10128</v>
      </c>
      <c r="AOQ325" s="2">
        <v>443.0</v>
      </c>
      <c r="AOR325" s="2" t="s">
        <v>10129</v>
      </c>
      <c r="AOS325" s="2">
        <v>590.0</v>
      </c>
      <c r="APM325" s="2" t="s">
        <v>5718</v>
      </c>
      <c r="AQF325" s="2" t="s">
        <v>5707</v>
      </c>
      <c r="AQK325" s="2" t="s">
        <v>5720</v>
      </c>
      <c r="AQM325" s="2" t="s">
        <v>5994</v>
      </c>
      <c r="AYS325" s="2" t="s">
        <v>10129</v>
      </c>
      <c r="BAA325" s="2" t="s">
        <v>5691</v>
      </c>
      <c r="BAB325" s="2" t="s">
        <v>5691</v>
      </c>
      <c r="BCD325" s="2" t="s">
        <v>10130</v>
      </c>
      <c r="BCK325" s="2">
        <v>443.0</v>
      </c>
      <c r="BCL325" s="2" t="s">
        <v>10131</v>
      </c>
      <c r="BCM325" s="2">
        <v>590.0</v>
      </c>
      <c r="BDG325" s="2" t="s">
        <v>5718</v>
      </c>
      <c r="BDZ325" s="2" t="s">
        <v>5707</v>
      </c>
      <c r="BEE325" s="2" t="s">
        <v>5720</v>
      </c>
      <c r="BEG325" s="2" t="s">
        <v>5994</v>
      </c>
      <c r="BGS325" s="2" t="s">
        <v>10131</v>
      </c>
      <c r="BIA325" s="2" t="s">
        <v>5691</v>
      </c>
      <c r="BIB325" s="2" t="s">
        <v>5691</v>
      </c>
      <c r="BKD325" s="2" t="s">
        <v>10132</v>
      </c>
      <c r="BKK325" s="2">
        <v>443.0</v>
      </c>
      <c r="BKL325" s="2" t="s">
        <v>10133</v>
      </c>
      <c r="BKM325" s="2">
        <v>590.0</v>
      </c>
      <c r="BLG325" s="2" t="s">
        <v>5718</v>
      </c>
      <c r="BLZ325" s="2" t="s">
        <v>5707</v>
      </c>
      <c r="BME325" s="2" t="s">
        <v>5720</v>
      </c>
      <c r="BMG325" s="2" t="s">
        <v>5994</v>
      </c>
      <c r="BOS325" s="2" t="s">
        <v>10133</v>
      </c>
    </row>
    <row r="326" ht="14.25" hidden="1" customHeight="1">
      <c r="A326" s="2">
        <v>0.0</v>
      </c>
      <c r="B326" s="2" t="s">
        <v>8879</v>
      </c>
      <c r="C326" s="2" t="s">
        <v>8880</v>
      </c>
      <c r="E326" s="2">
        <v>6.0</v>
      </c>
      <c r="F326" s="2" t="s">
        <v>7612</v>
      </c>
      <c r="J326" s="2">
        <v>6.0</v>
      </c>
      <c r="N326" s="2" t="s">
        <v>7692</v>
      </c>
      <c r="O326" s="2" t="s">
        <v>1104</v>
      </c>
      <c r="P326" s="2" t="s">
        <v>2143</v>
      </c>
      <c r="Q326" s="9"/>
      <c r="R326" s="2" t="s">
        <v>1105</v>
      </c>
      <c r="S326" s="2" t="s">
        <v>10134</v>
      </c>
      <c r="U326" s="2">
        <v>0.0</v>
      </c>
      <c r="FD326" s="9"/>
    </row>
    <row r="327" ht="14.25" hidden="1" customHeight="1">
      <c r="A327" s="2">
        <v>3.0</v>
      </c>
      <c r="B327" s="2" t="s">
        <v>8879</v>
      </c>
      <c r="C327" s="2" t="s">
        <v>8880</v>
      </c>
      <c r="E327" s="2">
        <v>1.0</v>
      </c>
      <c r="J327" s="2">
        <v>1.0</v>
      </c>
      <c r="N327" s="2" t="s">
        <v>10099</v>
      </c>
      <c r="O327" s="2" t="s">
        <v>2116</v>
      </c>
      <c r="P327" s="2" t="s">
        <v>2144</v>
      </c>
      <c r="Q327" s="9"/>
      <c r="R327" s="2" t="s">
        <v>2145</v>
      </c>
      <c r="S327" s="2" t="s">
        <v>10135</v>
      </c>
      <c r="U327" s="2">
        <v>0.0</v>
      </c>
      <c r="FD327" s="9"/>
    </row>
    <row r="328" ht="14.25" hidden="1" customHeight="1">
      <c r="A328" s="2">
        <v>3.0</v>
      </c>
      <c r="B328" s="2" t="s">
        <v>8879</v>
      </c>
      <c r="C328" s="2" t="s">
        <v>8880</v>
      </c>
      <c r="E328" s="2">
        <v>5.0</v>
      </c>
      <c r="F328" s="2" t="s">
        <v>10136</v>
      </c>
      <c r="J328" s="2">
        <v>5.0</v>
      </c>
      <c r="N328" s="2" t="s">
        <v>9824</v>
      </c>
      <c r="O328" s="2" t="s">
        <v>1928</v>
      </c>
      <c r="P328" s="2" t="s">
        <v>2147</v>
      </c>
      <c r="Q328" s="9"/>
      <c r="R328" s="2" t="s">
        <v>2148</v>
      </c>
      <c r="S328" s="2" t="s">
        <v>10137</v>
      </c>
      <c r="U328" s="2">
        <v>1.0</v>
      </c>
      <c r="FD328" s="9"/>
    </row>
    <row r="329" ht="14.25" hidden="1" customHeight="1">
      <c r="A329" s="2">
        <v>6.0</v>
      </c>
      <c r="B329" s="2" t="s">
        <v>8879</v>
      </c>
      <c r="C329" s="2" t="s">
        <v>8880</v>
      </c>
      <c r="E329" s="2">
        <v>1.0</v>
      </c>
      <c r="J329" s="2">
        <v>1.0</v>
      </c>
      <c r="N329" s="2" t="s">
        <v>10138</v>
      </c>
      <c r="O329" s="2" t="s">
        <v>2150</v>
      </c>
      <c r="P329" s="2" t="s">
        <v>2149</v>
      </c>
      <c r="Q329" s="9"/>
      <c r="R329" s="2" t="s">
        <v>2151</v>
      </c>
      <c r="S329" s="2" t="s">
        <v>10139</v>
      </c>
      <c r="U329" s="2">
        <v>0.0</v>
      </c>
      <c r="FD329" s="9"/>
    </row>
    <row r="330" ht="14.25" hidden="1" customHeight="1">
      <c r="A330" s="2">
        <v>0.0</v>
      </c>
      <c r="B330" s="2" t="s">
        <v>8879</v>
      </c>
      <c r="C330" s="2" t="s">
        <v>8880</v>
      </c>
      <c r="E330" s="2">
        <v>3.0</v>
      </c>
      <c r="I330" s="2">
        <v>1.0</v>
      </c>
      <c r="J330" s="2">
        <v>2.0</v>
      </c>
      <c r="N330" s="2" t="s">
        <v>10140</v>
      </c>
      <c r="O330" s="2" t="s">
        <v>2153</v>
      </c>
      <c r="P330" s="2" t="s">
        <v>2152</v>
      </c>
      <c r="Q330" s="9"/>
      <c r="R330" s="2" t="s">
        <v>2154</v>
      </c>
      <c r="S330" s="2" t="s">
        <v>10141</v>
      </c>
      <c r="U330" s="2">
        <v>0.0</v>
      </c>
      <c r="V330" s="2" t="s">
        <v>5691</v>
      </c>
      <c r="W330" s="2" t="s">
        <v>5691</v>
      </c>
      <c r="X330" s="2" t="s">
        <v>9990</v>
      </c>
      <c r="FC330" s="2" t="s">
        <v>10142</v>
      </c>
      <c r="FD330" s="9"/>
      <c r="GZ330" s="2" t="s">
        <v>5707</v>
      </c>
      <c r="HK330" s="2">
        <v>1138.0</v>
      </c>
      <c r="HL330" s="2" t="s">
        <v>2155</v>
      </c>
      <c r="HM330" s="2">
        <v>526.0</v>
      </c>
      <c r="QH330" s="2" t="s">
        <v>2155</v>
      </c>
      <c r="RB330" s="2" t="s">
        <v>10143</v>
      </c>
    </row>
    <row r="331" ht="14.25" hidden="1" customHeight="1">
      <c r="A331" s="2">
        <v>25.0</v>
      </c>
      <c r="B331" s="2" t="s">
        <v>8879</v>
      </c>
      <c r="C331" s="2" t="s">
        <v>8880</v>
      </c>
      <c r="E331" s="2">
        <v>9.0</v>
      </c>
      <c r="H331" s="2">
        <v>1.0</v>
      </c>
      <c r="I331" s="2">
        <v>2.0</v>
      </c>
      <c r="J331" s="2">
        <v>6.0</v>
      </c>
      <c r="N331" s="2" t="s">
        <v>10144</v>
      </c>
      <c r="O331" s="2" t="s">
        <v>1273</v>
      </c>
      <c r="P331" s="2" t="s">
        <v>2156</v>
      </c>
      <c r="Q331" s="9"/>
      <c r="R331" s="2" t="s">
        <v>2157</v>
      </c>
      <c r="S331" s="2" t="s">
        <v>10145</v>
      </c>
      <c r="U331" s="2">
        <v>0.0</v>
      </c>
      <c r="FD331" s="9"/>
    </row>
    <row r="332" ht="14.25" hidden="1" customHeight="1">
      <c r="A332" s="2">
        <v>8.0</v>
      </c>
      <c r="B332" s="2" t="s">
        <v>8879</v>
      </c>
      <c r="C332" s="2" t="s">
        <v>8880</v>
      </c>
      <c r="E332" s="2">
        <v>4.0</v>
      </c>
      <c r="J332" s="2">
        <v>4.0</v>
      </c>
      <c r="N332" s="2" t="s">
        <v>10146</v>
      </c>
      <c r="O332" s="2" t="s">
        <v>2159</v>
      </c>
      <c r="P332" s="2" t="s">
        <v>2158</v>
      </c>
      <c r="Q332" s="9"/>
      <c r="R332" s="2" t="s">
        <v>2160</v>
      </c>
      <c r="S332" s="2" t="s">
        <v>10147</v>
      </c>
      <c r="U332" s="2">
        <v>0.0</v>
      </c>
      <c r="FD332" s="9"/>
    </row>
    <row r="333" ht="14.25" hidden="1" customHeight="1">
      <c r="A333" s="2">
        <v>9.0</v>
      </c>
      <c r="B333" s="2" t="s">
        <v>8879</v>
      </c>
      <c r="C333" s="2" t="s">
        <v>8880</v>
      </c>
      <c r="E333" s="2">
        <v>26.0</v>
      </c>
      <c r="I333" s="2">
        <v>1.0</v>
      </c>
      <c r="J333" s="2">
        <v>22.0</v>
      </c>
      <c r="L333" s="2">
        <v>3.0</v>
      </c>
      <c r="N333" s="2" t="s">
        <v>9976</v>
      </c>
      <c r="O333" s="2" t="s">
        <v>2013</v>
      </c>
      <c r="P333" s="2" t="s">
        <v>2162</v>
      </c>
      <c r="Q333" s="9"/>
      <c r="R333" s="2" t="s">
        <v>2163</v>
      </c>
      <c r="S333" s="2" t="s">
        <v>10148</v>
      </c>
      <c r="U333" s="2">
        <v>3.0</v>
      </c>
      <c r="V333" s="2" t="s">
        <v>5691</v>
      </c>
      <c r="W333" s="2" t="s">
        <v>5691</v>
      </c>
      <c r="X333" s="2" t="s">
        <v>10149</v>
      </c>
      <c r="FC333" s="2" t="s">
        <v>10150</v>
      </c>
      <c r="FD333" s="9"/>
      <c r="GZ333" s="2" t="s">
        <v>5707</v>
      </c>
      <c r="HK333" s="2">
        <v>540.0</v>
      </c>
      <c r="HL333" s="2" t="s">
        <v>2164</v>
      </c>
      <c r="HM333" s="2">
        <v>810.0</v>
      </c>
      <c r="QH333" s="2" t="s">
        <v>2164</v>
      </c>
      <c r="RB333" s="2" t="s">
        <v>10151</v>
      </c>
    </row>
    <row r="334" ht="14.25" hidden="1" customHeight="1">
      <c r="A334" s="2">
        <v>0.0</v>
      </c>
      <c r="B334" s="2" t="s">
        <v>8879</v>
      </c>
      <c r="C334" s="2" t="s">
        <v>8880</v>
      </c>
      <c r="E334" s="2">
        <v>1.0</v>
      </c>
      <c r="F334" s="2" t="s">
        <v>10152</v>
      </c>
      <c r="J334" s="2">
        <v>1.0</v>
      </c>
      <c r="N334" s="2" t="s">
        <v>10153</v>
      </c>
      <c r="O334" s="2" t="s">
        <v>10154</v>
      </c>
      <c r="P334" s="2" t="s">
        <v>10155</v>
      </c>
      <c r="Q334" s="9"/>
      <c r="R334" s="2" t="s">
        <v>708</v>
      </c>
      <c r="S334" s="2" t="s">
        <v>10156</v>
      </c>
      <c r="U334" s="2">
        <v>0.0</v>
      </c>
      <c r="FD334" s="9"/>
    </row>
    <row r="335" ht="14.25" hidden="1" customHeight="1">
      <c r="A335" s="2">
        <v>45.0</v>
      </c>
      <c r="B335" s="2" t="s">
        <v>8879</v>
      </c>
      <c r="C335" s="2" t="s">
        <v>8880</v>
      </c>
      <c r="E335" s="2">
        <v>50.0</v>
      </c>
      <c r="G335" s="2">
        <v>1.0</v>
      </c>
      <c r="J335" s="2">
        <v>49.0</v>
      </c>
      <c r="N335" s="2" t="s">
        <v>10157</v>
      </c>
      <c r="O335" s="2" t="s">
        <v>2167</v>
      </c>
      <c r="P335" s="2" t="s">
        <v>2166</v>
      </c>
      <c r="Q335" s="9"/>
      <c r="R335" s="2" t="s">
        <v>2168</v>
      </c>
      <c r="S335" s="2" t="s">
        <v>10158</v>
      </c>
      <c r="U335" s="2">
        <v>0.0</v>
      </c>
      <c r="V335" s="2" t="s">
        <v>5691</v>
      </c>
      <c r="W335" s="2" t="s">
        <v>5691</v>
      </c>
      <c r="X335" s="2" t="s">
        <v>10159</v>
      </c>
      <c r="FC335" s="2" t="s">
        <v>10160</v>
      </c>
      <c r="FD335" s="9"/>
      <c r="GZ335" s="2" t="s">
        <v>5707</v>
      </c>
      <c r="HK335" s="2">
        <v>540.0</v>
      </c>
      <c r="HL335" s="2" t="s">
        <v>2169</v>
      </c>
      <c r="HM335" s="2">
        <v>720.0</v>
      </c>
      <c r="QH335" s="2" t="s">
        <v>2169</v>
      </c>
      <c r="RB335" s="2" t="s">
        <v>10161</v>
      </c>
    </row>
    <row r="336" ht="14.25" hidden="1" customHeight="1">
      <c r="A336" s="2">
        <v>28.0</v>
      </c>
      <c r="B336" s="2" t="s">
        <v>8879</v>
      </c>
      <c r="C336" s="2" t="s">
        <v>8880</v>
      </c>
      <c r="E336" s="2">
        <v>56.0</v>
      </c>
      <c r="G336" s="2">
        <v>1.0</v>
      </c>
      <c r="J336" s="2">
        <v>54.0</v>
      </c>
      <c r="L336" s="2">
        <v>1.0</v>
      </c>
      <c r="N336" s="2" t="s">
        <v>9500</v>
      </c>
      <c r="O336" s="2" t="s">
        <v>1721</v>
      </c>
      <c r="P336" s="2" t="s">
        <v>2171</v>
      </c>
      <c r="Q336" s="9"/>
      <c r="R336" s="2" t="s">
        <v>2172</v>
      </c>
      <c r="S336" s="2" t="s">
        <v>10162</v>
      </c>
      <c r="U336" s="2">
        <v>0.0</v>
      </c>
      <c r="FD336" s="9"/>
      <c r="GW336" s="2" t="s">
        <v>10163</v>
      </c>
      <c r="RB336" s="2" t="s">
        <v>10164</v>
      </c>
      <c r="SD336" s="2" t="s">
        <v>5691</v>
      </c>
      <c r="SE336" s="2" t="s">
        <v>5691</v>
      </c>
      <c r="XK336" s="2" t="s">
        <v>10165</v>
      </c>
      <c r="XR336" s="2">
        <v>443.0</v>
      </c>
      <c r="XS336" s="2" t="s">
        <v>10166</v>
      </c>
      <c r="XT336" s="2">
        <v>590.0</v>
      </c>
      <c r="YN336" s="2" t="s">
        <v>5718</v>
      </c>
      <c r="ZG336" s="2" t="s">
        <v>5707</v>
      </c>
      <c r="ZL336" s="2" t="s">
        <v>5720</v>
      </c>
      <c r="ZN336" s="2" t="s">
        <v>9500</v>
      </c>
      <c r="AIO336" s="2" t="s">
        <v>10166</v>
      </c>
      <c r="AKK336" s="2" t="s">
        <v>5691</v>
      </c>
      <c r="AKL336" s="2" t="s">
        <v>5691</v>
      </c>
      <c r="AOJ336" s="2" t="s">
        <v>10167</v>
      </c>
      <c r="AOQ336" s="2">
        <v>590.0</v>
      </c>
      <c r="AOR336" s="2" t="s">
        <v>10168</v>
      </c>
      <c r="AOS336" s="2">
        <v>443.0</v>
      </c>
      <c r="APM336" s="2" t="s">
        <v>5718</v>
      </c>
      <c r="AQF336" s="2" t="s">
        <v>5707</v>
      </c>
      <c r="AQK336" s="2" t="s">
        <v>5720</v>
      </c>
      <c r="AQM336" s="2" t="s">
        <v>9500</v>
      </c>
      <c r="AYS336" s="2" t="s">
        <v>10168</v>
      </c>
      <c r="BAA336" s="2" t="s">
        <v>5691</v>
      </c>
      <c r="BAB336" s="2" t="s">
        <v>5691</v>
      </c>
      <c r="BCD336" s="2" t="s">
        <v>10169</v>
      </c>
      <c r="BCK336" s="2">
        <v>443.0</v>
      </c>
      <c r="BCL336" s="2" t="s">
        <v>10170</v>
      </c>
      <c r="BCM336" s="2">
        <v>590.0</v>
      </c>
      <c r="BDG336" s="2" t="s">
        <v>5718</v>
      </c>
      <c r="BDZ336" s="2" t="s">
        <v>5707</v>
      </c>
      <c r="BEE336" s="2" t="s">
        <v>5720</v>
      </c>
      <c r="BEG336" s="2" t="s">
        <v>9500</v>
      </c>
      <c r="BGS336" s="2" t="s">
        <v>10170</v>
      </c>
      <c r="BIA336" s="2" t="s">
        <v>5691</v>
      </c>
      <c r="BIB336" s="2" t="s">
        <v>5691</v>
      </c>
      <c r="BKD336" s="2" t="s">
        <v>10171</v>
      </c>
      <c r="BKK336" s="2">
        <v>443.0</v>
      </c>
      <c r="BKL336" s="2" t="s">
        <v>10172</v>
      </c>
      <c r="BKM336" s="2">
        <v>590.0</v>
      </c>
      <c r="BLG336" s="2" t="s">
        <v>5718</v>
      </c>
      <c r="BLZ336" s="2" t="s">
        <v>5707</v>
      </c>
      <c r="BME336" s="2" t="s">
        <v>5720</v>
      </c>
      <c r="BMG336" s="2" t="s">
        <v>9500</v>
      </c>
      <c r="BOS336" s="2" t="s">
        <v>10172</v>
      </c>
    </row>
    <row r="337" ht="14.25" hidden="1" customHeight="1">
      <c r="A337" s="2">
        <v>28.0</v>
      </c>
      <c r="B337" s="2" t="s">
        <v>8879</v>
      </c>
      <c r="C337" s="2" t="s">
        <v>8880</v>
      </c>
      <c r="E337" s="2">
        <v>20.0</v>
      </c>
      <c r="G337" s="2">
        <v>3.0</v>
      </c>
      <c r="I337" s="2">
        <v>1.0</v>
      </c>
      <c r="J337" s="2">
        <v>15.0</v>
      </c>
      <c r="K337" s="2">
        <v>1.0</v>
      </c>
      <c r="N337" s="2" t="s">
        <v>10173</v>
      </c>
      <c r="O337" s="2" t="s">
        <v>2174</v>
      </c>
      <c r="P337" s="2" t="s">
        <v>2173</v>
      </c>
      <c r="Q337" s="9"/>
      <c r="R337" s="2" t="s">
        <v>2175</v>
      </c>
      <c r="S337" s="2" t="s">
        <v>10174</v>
      </c>
      <c r="U337" s="2">
        <v>0.0</v>
      </c>
      <c r="FD337" s="9"/>
      <c r="GW337" s="2" t="s">
        <v>10175</v>
      </c>
      <c r="RB337" s="2" t="s">
        <v>10176</v>
      </c>
      <c r="SD337" s="2" t="s">
        <v>5691</v>
      </c>
      <c r="SE337" s="2" t="s">
        <v>5691</v>
      </c>
      <c r="XK337" s="2" t="s">
        <v>10177</v>
      </c>
      <c r="XR337" s="2">
        <v>443.0</v>
      </c>
      <c r="XS337" s="2" t="s">
        <v>10178</v>
      </c>
      <c r="XT337" s="2">
        <v>590.0</v>
      </c>
      <c r="YN337" s="2" t="s">
        <v>5718</v>
      </c>
      <c r="ZG337" s="2" t="s">
        <v>5707</v>
      </c>
      <c r="ZL337" s="2" t="s">
        <v>5720</v>
      </c>
      <c r="ZN337" s="2" t="s">
        <v>10173</v>
      </c>
      <c r="AIO337" s="2" t="s">
        <v>10178</v>
      </c>
      <c r="AKK337" s="2" t="s">
        <v>5691</v>
      </c>
      <c r="AKL337" s="2" t="s">
        <v>5691</v>
      </c>
      <c r="AOJ337" s="2" t="s">
        <v>10179</v>
      </c>
      <c r="AOQ337" s="2">
        <v>590.0</v>
      </c>
      <c r="AOR337" s="2" t="s">
        <v>10180</v>
      </c>
      <c r="AOS337" s="2">
        <v>443.0</v>
      </c>
      <c r="APM337" s="2" t="s">
        <v>5718</v>
      </c>
      <c r="AQF337" s="2" t="s">
        <v>5707</v>
      </c>
      <c r="AQK337" s="2" t="s">
        <v>5720</v>
      </c>
      <c r="AQM337" s="2" t="s">
        <v>10173</v>
      </c>
      <c r="AYS337" s="2" t="s">
        <v>10180</v>
      </c>
    </row>
    <row r="338" ht="14.25" hidden="1" customHeight="1">
      <c r="A338" s="2">
        <v>11.0</v>
      </c>
      <c r="B338" s="2" t="s">
        <v>8879</v>
      </c>
      <c r="C338" s="2" t="s">
        <v>8880</v>
      </c>
      <c r="E338" s="2">
        <v>35.0</v>
      </c>
      <c r="I338" s="2">
        <v>9.0</v>
      </c>
      <c r="J338" s="2">
        <v>23.0</v>
      </c>
      <c r="K338" s="2">
        <v>3.0</v>
      </c>
      <c r="N338" s="2" t="s">
        <v>10181</v>
      </c>
      <c r="O338" s="2" t="s">
        <v>2177</v>
      </c>
      <c r="P338" s="2" t="s">
        <v>2176</v>
      </c>
      <c r="Q338" s="9"/>
      <c r="R338" s="2" t="s">
        <v>2178</v>
      </c>
      <c r="S338" s="2" t="s">
        <v>10182</v>
      </c>
      <c r="U338" s="2">
        <v>0.0</v>
      </c>
      <c r="V338" s="2" t="s">
        <v>5691</v>
      </c>
      <c r="W338" s="2" t="s">
        <v>5691</v>
      </c>
      <c r="X338" s="2" t="s">
        <v>10183</v>
      </c>
      <c r="FC338" s="2" t="s">
        <v>10184</v>
      </c>
      <c r="FD338" s="9"/>
      <c r="GZ338" s="2" t="s">
        <v>5707</v>
      </c>
      <c r="HK338" s="2">
        <v>540.0</v>
      </c>
      <c r="HL338" s="2" t="s">
        <v>2179</v>
      </c>
      <c r="HM338" s="2">
        <v>959.0</v>
      </c>
      <c r="QH338" s="2" t="s">
        <v>2179</v>
      </c>
      <c r="RB338" s="2" t="s">
        <v>10185</v>
      </c>
    </row>
    <row r="339" ht="14.25" hidden="1" customHeight="1">
      <c r="A339" s="2">
        <v>12.0</v>
      </c>
      <c r="B339" s="2" t="s">
        <v>8879</v>
      </c>
      <c r="C339" s="2" t="s">
        <v>8880</v>
      </c>
      <c r="E339" s="2">
        <v>4.0</v>
      </c>
      <c r="J339" s="2">
        <v>4.0</v>
      </c>
      <c r="N339" s="2" t="s">
        <v>10186</v>
      </c>
      <c r="O339" s="2" t="s">
        <v>2181</v>
      </c>
      <c r="P339" s="2" t="s">
        <v>2180</v>
      </c>
      <c r="Q339" s="9"/>
      <c r="R339" s="2" t="s">
        <v>2182</v>
      </c>
      <c r="S339" s="2" t="s">
        <v>10187</v>
      </c>
      <c r="U339" s="2">
        <v>0.0</v>
      </c>
      <c r="FD339" s="9"/>
    </row>
    <row r="340" ht="14.25" hidden="1" customHeight="1">
      <c r="A340" s="2">
        <v>0.0</v>
      </c>
      <c r="B340" s="2" t="s">
        <v>8879</v>
      </c>
      <c r="C340" s="2" t="s">
        <v>8880</v>
      </c>
      <c r="E340" s="2">
        <v>1.0</v>
      </c>
      <c r="J340" s="2">
        <v>1.0</v>
      </c>
      <c r="N340" s="2" t="s">
        <v>10188</v>
      </c>
      <c r="O340" s="2" t="s">
        <v>1965</v>
      </c>
      <c r="P340" s="2" t="s">
        <v>2185</v>
      </c>
      <c r="Q340" s="9"/>
      <c r="R340" s="2" t="s">
        <v>2186</v>
      </c>
      <c r="S340" s="2" t="s">
        <v>10189</v>
      </c>
      <c r="U340" s="2">
        <v>0.0</v>
      </c>
      <c r="FD340" s="9"/>
    </row>
    <row r="341" ht="14.25" hidden="1" customHeight="1">
      <c r="A341" s="2">
        <v>4.0</v>
      </c>
      <c r="B341" s="2" t="s">
        <v>8879</v>
      </c>
      <c r="C341" s="2" t="s">
        <v>8880</v>
      </c>
      <c r="E341" s="2">
        <v>0.0</v>
      </c>
      <c r="N341" s="2" t="s">
        <v>7755</v>
      </c>
      <c r="O341" s="2" t="s">
        <v>1145</v>
      </c>
      <c r="P341" s="2" t="s">
        <v>2187</v>
      </c>
      <c r="Q341" s="9"/>
      <c r="R341" s="2" t="s">
        <v>2188</v>
      </c>
      <c r="S341" s="2" t="s">
        <v>10190</v>
      </c>
      <c r="U341" s="2">
        <v>0.0</v>
      </c>
      <c r="V341" s="2" t="s">
        <v>5691</v>
      </c>
      <c r="W341" s="2" t="s">
        <v>5691</v>
      </c>
      <c r="X341" s="2" t="s">
        <v>6047</v>
      </c>
      <c r="FC341" s="2" t="s">
        <v>10191</v>
      </c>
      <c r="FD341" s="9"/>
      <c r="GZ341" s="2" t="s">
        <v>5707</v>
      </c>
      <c r="HK341" s="2">
        <v>497.0</v>
      </c>
      <c r="HL341" s="2" t="s">
        <v>2189</v>
      </c>
      <c r="HM341" s="2">
        <v>1080.0</v>
      </c>
      <c r="QH341" s="2" t="s">
        <v>2189</v>
      </c>
      <c r="RB341" s="2" t="s">
        <v>10192</v>
      </c>
    </row>
    <row r="342" ht="14.25" hidden="1" customHeight="1">
      <c r="A342" s="2">
        <v>4.0</v>
      </c>
      <c r="B342" s="2" t="s">
        <v>8879</v>
      </c>
      <c r="C342" s="2" t="s">
        <v>8880</v>
      </c>
      <c r="E342" s="2">
        <v>7.0</v>
      </c>
      <c r="F342" s="2" t="s">
        <v>7612</v>
      </c>
      <c r="J342" s="2">
        <v>7.0</v>
      </c>
      <c r="N342" s="2" t="s">
        <v>7692</v>
      </c>
      <c r="O342" s="2" t="s">
        <v>1104</v>
      </c>
      <c r="P342" s="2" t="s">
        <v>2191</v>
      </c>
      <c r="Q342" s="9"/>
      <c r="R342" s="2" t="s">
        <v>2192</v>
      </c>
      <c r="S342" s="2" t="s">
        <v>10193</v>
      </c>
      <c r="U342" s="2">
        <v>0.0</v>
      </c>
      <c r="FD342" s="9"/>
    </row>
    <row r="343" ht="14.25" hidden="1" customHeight="1">
      <c r="A343" s="2">
        <v>0.0</v>
      </c>
      <c r="B343" s="2" t="s">
        <v>8879</v>
      </c>
      <c r="C343" s="2" t="s">
        <v>8880</v>
      </c>
      <c r="E343" s="2">
        <v>1.0</v>
      </c>
      <c r="J343" s="2">
        <v>1.0</v>
      </c>
      <c r="N343" s="2" t="s">
        <v>10194</v>
      </c>
      <c r="O343" s="2" t="s">
        <v>2194</v>
      </c>
      <c r="P343" s="2" t="s">
        <v>2193</v>
      </c>
      <c r="Q343" s="9"/>
      <c r="R343" s="2" t="s">
        <v>2195</v>
      </c>
      <c r="S343" s="2" t="s">
        <v>10195</v>
      </c>
      <c r="U343" s="2">
        <v>0.0</v>
      </c>
      <c r="V343" s="2" t="s">
        <v>5691</v>
      </c>
      <c r="W343" s="2" t="s">
        <v>5691</v>
      </c>
      <c r="X343" s="2" t="s">
        <v>10196</v>
      </c>
      <c r="FC343" s="2" t="s">
        <v>10197</v>
      </c>
      <c r="FD343" s="9"/>
      <c r="GZ343" s="2" t="s">
        <v>5707</v>
      </c>
      <c r="HK343" s="2">
        <v>344.0</v>
      </c>
      <c r="HL343" s="2" t="s">
        <v>2196</v>
      </c>
      <c r="HM343" s="2">
        <v>490.0</v>
      </c>
      <c r="QH343" s="2" t="s">
        <v>2196</v>
      </c>
      <c r="RB343" s="2" t="s">
        <v>10198</v>
      </c>
    </row>
    <row r="344" ht="14.25" hidden="1" customHeight="1">
      <c r="A344" s="2">
        <v>3.0</v>
      </c>
      <c r="B344" s="2" t="s">
        <v>8879</v>
      </c>
      <c r="C344" s="2" t="s">
        <v>8880</v>
      </c>
      <c r="E344" s="2">
        <v>1.0</v>
      </c>
      <c r="J344" s="2">
        <v>1.0</v>
      </c>
      <c r="N344" s="2" t="s">
        <v>10199</v>
      </c>
      <c r="O344" s="2" t="s">
        <v>10200</v>
      </c>
      <c r="P344" s="2" t="s">
        <v>10201</v>
      </c>
      <c r="Q344" s="9"/>
      <c r="R344" s="2" t="s">
        <v>708</v>
      </c>
      <c r="S344" s="2" t="s">
        <v>10202</v>
      </c>
      <c r="U344" s="2">
        <v>0.0</v>
      </c>
      <c r="V344" s="2" t="s">
        <v>5691</v>
      </c>
      <c r="W344" s="2" t="s">
        <v>5691</v>
      </c>
      <c r="X344" s="2" t="s">
        <v>10203</v>
      </c>
      <c r="FC344" s="2" t="s">
        <v>10204</v>
      </c>
      <c r="FD344" s="9"/>
      <c r="GZ344" s="2" t="s">
        <v>5707</v>
      </c>
      <c r="HK344" s="2">
        <v>701.0</v>
      </c>
      <c r="HL344" s="2" t="s">
        <v>10205</v>
      </c>
      <c r="HM344" s="2">
        <v>526.0</v>
      </c>
      <c r="QH344" s="2" t="s">
        <v>10205</v>
      </c>
      <c r="RB344" s="2" t="s">
        <v>10206</v>
      </c>
    </row>
    <row r="345" ht="14.25" hidden="1" customHeight="1">
      <c r="A345" s="2">
        <v>0.0</v>
      </c>
      <c r="B345" s="2" t="s">
        <v>8879</v>
      </c>
      <c r="C345" s="2" t="s">
        <v>8880</v>
      </c>
      <c r="E345" s="2">
        <v>62.0</v>
      </c>
      <c r="I345" s="2">
        <v>1.0</v>
      </c>
      <c r="J345" s="2">
        <v>59.0</v>
      </c>
      <c r="L345" s="2">
        <v>2.0</v>
      </c>
      <c r="N345" s="2" t="s">
        <v>10012</v>
      </c>
      <c r="O345" s="2" t="s">
        <v>2047</v>
      </c>
      <c r="P345" s="2" t="s">
        <v>2198</v>
      </c>
      <c r="Q345" s="9"/>
      <c r="R345" s="2" t="s">
        <v>2199</v>
      </c>
      <c r="S345" s="2" t="s">
        <v>10207</v>
      </c>
      <c r="U345" s="2">
        <v>0.0</v>
      </c>
      <c r="V345" s="2" t="s">
        <v>5691</v>
      </c>
      <c r="W345" s="2" t="s">
        <v>5691</v>
      </c>
      <c r="X345" s="2" t="s">
        <v>10208</v>
      </c>
      <c r="FC345" s="2" t="s">
        <v>10209</v>
      </c>
      <c r="FD345" s="9"/>
      <c r="GZ345" s="2" t="s">
        <v>5707</v>
      </c>
      <c r="HK345" s="2">
        <v>540.0</v>
      </c>
      <c r="HL345" s="2" t="s">
        <v>2200</v>
      </c>
      <c r="HM345" s="2">
        <v>720.0</v>
      </c>
      <c r="QH345" s="2" t="s">
        <v>2200</v>
      </c>
      <c r="RB345" s="2" t="s">
        <v>10210</v>
      </c>
    </row>
    <row r="346" ht="14.25" hidden="1" customHeight="1">
      <c r="A346" s="2">
        <v>17.0</v>
      </c>
      <c r="B346" s="2" t="s">
        <v>8879</v>
      </c>
      <c r="C346" s="2" t="s">
        <v>8880</v>
      </c>
      <c r="E346" s="2">
        <v>21.0</v>
      </c>
      <c r="G346" s="2">
        <v>6.0</v>
      </c>
      <c r="I346" s="2">
        <v>9.0</v>
      </c>
      <c r="J346" s="2">
        <v>6.0</v>
      </c>
      <c r="N346" s="2" t="s">
        <v>10211</v>
      </c>
      <c r="O346" s="2" t="s">
        <v>2202</v>
      </c>
      <c r="P346" s="2" t="s">
        <v>2201</v>
      </c>
      <c r="Q346" s="9"/>
      <c r="R346" s="2" t="s">
        <v>2203</v>
      </c>
      <c r="S346" s="2" t="s">
        <v>10212</v>
      </c>
      <c r="U346" s="2">
        <v>0.0</v>
      </c>
      <c r="V346" s="2" t="s">
        <v>5691</v>
      </c>
      <c r="W346" s="2" t="s">
        <v>5691</v>
      </c>
      <c r="X346" s="2" t="s">
        <v>10213</v>
      </c>
      <c r="FC346" s="2" t="s">
        <v>10214</v>
      </c>
      <c r="FD346" s="9"/>
      <c r="GZ346" s="2" t="s">
        <v>5707</v>
      </c>
      <c r="HK346" s="2">
        <v>701.0</v>
      </c>
      <c r="HL346" s="2" t="s">
        <v>2204</v>
      </c>
      <c r="HM346" s="2">
        <v>526.0</v>
      </c>
      <c r="QH346" s="2" t="s">
        <v>2204</v>
      </c>
      <c r="RB346" s="2" t="s">
        <v>10215</v>
      </c>
    </row>
    <row r="347" ht="14.25" hidden="1" customHeight="1">
      <c r="A347" s="2">
        <v>29.0</v>
      </c>
      <c r="B347" s="2" t="s">
        <v>8879</v>
      </c>
      <c r="C347" s="2" t="s">
        <v>8880</v>
      </c>
      <c r="E347" s="2">
        <v>35.0</v>
      </c>
      <c r="I347" s="2">
        <v>1.0</v>
      </c>
      <c r="J347" s="2">
        <v>34.0</v>
      </c>
      <c r="N347" s="2" t="s">
        <v>10216</v>
      </c>
      <c r="O347" s="2" t="s">
        <v>2206</v>
      </c>
      <c r="P347" s="2" t="s">
        <v>2205</v>
      </c>
      <c r="Q347" s="9"/>
      <c r="R347" s="2" t="s">
        <v>2207</v>
      </c>
      <c r="S347" s="2" t="s">
        <v>10217</v>
      </c>
      <c r="U347" s="2">
        <v>0.0</v>
      </c>
      <c r="V347" s="2" t="s">
        <v>5691</v>
      </c>
      <c r="W347" s="2" t="s">
        <v>5691</v>
      </c>
      <c r="X347" s="2" t="s">
        <v>10218</v>
      </c>
      <c r="FC347" s="2" t="s">
        <v>10219</v>
      </c>
      <c r="FD347" s="9"/>
      <c r="GZ347" s="2" t="s">
        <v>5707</v>
      </c>
      <c r="HK347" s="2">
        <v>537.0</v>
      </c>
      <c r="HL347" s="2" t="s">
        <v>2208</v>
      </c>
      <c r="HM347" s="2">
        <v>960.0</v>
      </c>
      <c r="QH347" s="2" t="s">
        <v>2208</v>
      </c>
      <c r="RB347" s="2" t="s">
        <v>10220</v>
      </c>
    </row>
    <row r="348" ht="14.25" hidden="1" customHeight="1">
      <c r="A348" s="2">
        <v>41.0</v>
      </c>
      <c r="B348" s="2" t="s">
        <v>8879</v>
      </c>
      <c r="C348" s="2" t="s">
        <v>8880</v>
      </c>
      <c r="E348" s="2">
        <v>31.0</v>
      </c>
      <c r="I348" s="2">
        <v>1.0</v>
      </c>
      <c r="J348" s="2">
        <v>29.0</v>
      </c>
      <c r="L348" s="2">
        <v>1.0</v>
      </c>
      <c r="N348" s="2" t="s">
        <v>10221</v>
      </c>
      <c r="O348" s="2" t="s">
        <v>2210</v>
      </c>
      <c r="P348" s="2" t="s">
        <v>2209</v>
      </c>
      <c r="Q348" s="9"/>
      <c r="R348" s="2" t="s">
        <v>2211</v>
      </c>
      <c r="S348" s="2" t="s">
        <v>10222</v>
      </c>
      <c r="U348" s="2">
        <v>2.0</v>
      </c>
      <c r="FD348" s="9"/>
      <c r="GW348" s="2" t="s">
        <v>10223</v>
      </c>
      <c r="RB348" s="2" t="s">
        <v>10224</v>
      </c>
      <c r="SD348" s="2" t="s">
        <v>5691</v>
      </c>
      <c r="SE348" s="2" t="s">
        <v>5691</v>
      </c>
      <c r="XK348" s="2" t="s">
        <v>10225</v>
      </c>
      <c r="XR348" s="2">
        <v>590.0</v>
      </c>
      <c r="XS348" s="2" t="s">
        <v>10226</v>
      </c>
      <c r="XT348" s="2">
        <v>325.0</v>
      </c>
      <c r="YN348" s="2" t="s">
        <v>5718</v>
      </c>
      <c r="ZG348" s="2" t="s">
        <v>5707</v>
      </c>
      <c r="ZL348" s="2" t="s">
        <v>5720</v>
      </c>
      <c r="ZN348" s="2" t="s">
        <v>10221</v>
      </c>
      <c r="AIO348" s="2" t="s">
        <v>10226</v>
      </c>
      <c r="AKK348" s="2" t="s">
        <v>5691</v>
      </c>
      <c r="AKL348" s="2" t="s">
        <v>5691</v>
      </c>
      <c r="AOJ348" s="2" t="s">
        <v>10227</v>
      </c>
      <c r="AOQ348" s="2">
        <v>590.0</v>
      </c>
      <c r="AOR348" s="2" t="s">
        <v>10228</v>
      </c>
      <c r="AOS348" s="2">
        <v>443.0</v>
      </c>
      <c r="APM348" s="2" t="s">
        <v>5718</v>
      </c>
      <c r="AQF348" s="2" t="s">
        <v>5707</v>
      </c>
      <c r="AQK348" s="2" t="s">
        <v>5720</v>
      </c>
      <c r="AQM348" s="2" t="s">
        <v>10221</v>
      </c>
      <c r="AYS348" s="2" t="s">
        <v>10228</v>
      </c>
    </row>
    <row r="349" ht="14.25" hidden="1" customHeight="1">
      <c r="A349" s="2">
        <v>0.0</v>
      </c>
      <c r="B349" s="2" t="s">
        <v>8879</v>
      </c>
      <c r="C349" s="2" t="s">
        <v>8880</v>
      </c>
      <c r="E349" s="2">
        <v>4.0</v>
      </c>
      <c r="F349" s="2" t="s">
        <v>10229</v>
      </c>
      <c r="J349" s="2">
        <v>4.0</v>
      </c>
      <c r="N349" s="2" t="s">
        <v>10230</v>
      </c>
      <c r="O349" s="2" t="s">
        <v>138</v>
      </c>
      <c r="P349" s="2" t="s">
        <v>2212</v>
      </c>
      <c r="Q349" s="9"/>
      <c r="R349" s="2" t="s">
        <v>2213</v>
      </c>
      <c r="S349" s="2" t="s">
        <v>10231</v>
      </c>
      <c r="U349" s="2">
        <v>0.0</v>
      </c>
      <c r="FD349" s="9"/>
    </row>
    <row r="350" ht="14.25" hidden="1" customHeight="1">
      <c r="A350" s="2">
        <v>1.0</v>
      </c>
      <c r="B350" s="2" t="s">
        <v>8879</v>
      </c>
      <c r="C350" s="2" t="s">
        <v>8880</v>
      </c>
      <c r="E350" s="2">
        <v>1.0</v>
      </c>
      <c r="J350" s="2">
        <v>1.0</v>
      </c>
      <c r="N350" s="2" t="s">
        <v>10232</v>
      </c>
      <c r="O350" s="2" t="s">
        <v>2215</v>
      </c>
      <c r="P350" s="2" t="s">
        <v>2214</v>
      </c>
      <c r="Q350" s="9"/>
      <c r="R350" s="2" t="s">
        <v>2216</v>
      </c>
      <c r="S350" s="2" t="s">
        <v>10233</v>
      </c>
      <c r="U350" s="2">
        <v>0.0</v>
      </c>
      <c r="FD350" s="9"/>
    </row>
    <row r="351" ht="14.25" hidden="1" customHeight="1">
      <c r="A351" s="2">
        <v>34.0</v>
      </c>
      <c r="B351" s="2" t="s">
        <v>8879</v>
      </c>
      <c r="C351" s="2" t="s">
        <v>8880</v>
      </c>
      <c r="E351" s="2">
        <v>8.0</v>
      </c>
      <c r="I351" s="2">
        <v>2.0</v>
      </c>
      <c r="J351" s="2">
        <v>6.0</v>
      </c>
      <c r="N351" s="2" t="s">
        <v>10234</v>
      </c>
      <c r="O351" s="2" t="s">
        <v>2219</v>
      </c>
      <c r="P351" s="2" t="s">
        <v>2218</v>
      </c>
      <c r="Q351" s="9"/>
      <c r="R351" s="2" t="s">
        <v>2220</v>
      </c>
      <c r="S351" s="2" t="s">
        <v>10235</v>
      </c>
      <c r="U351" s="2">
        <v>0.0</v>
      </c>
      <c r="FD351" s="9"/>
    </row>
    <row r="352" ht="14.25" hidden="1" customHeight="1">
      <c r="A352" s="2">
        <v>1.0</v>
      </c>
      <c r="B352" s="2" t="s">
        <v>8879</v>
      </c>
      <c r="C352" s="2" t="s">
        <v>8880</v>
      </c>
      <c r="E352" s="2">
        <v>0.0</v>
      </c>
      <c r="N352" s="2" t="s">
        <v>10236</v>
      </c>
      <c r="O352" s="2" t="s">
        <v>138</v>
      </c>
      <c r="P352" s="2" t="s">
        <v>2222</v>
      </c>
      <c r="Q352" s="9"/>
      <c r="R352" s="2" t="s">
        <v>2223</v>
      </c>
      <c r="S352" s="2" t="s">
        <v>10237</v>
      </c>
      <c r="U352" s="2">
        <v>0.0</v>
      </c>
      <c r="FD352" s="9"/>
    </row>
    <row r="353" ht="14.25" hidden="1" customHeight="1">
      <c r="A353" s="2">
        <v>8.0</v>
      </c>
      <c r="B353" s="2" t="s">
        <v>8879</v>
      </c>
      <c r="C353" s="2" t="s">
        <v>8880</v>
      </c>
      <c r="E353" s="2">
        <v>5.0</v>
      </c>
      <c r="J353" s="2">
        <v>5.0</v>
      </c>
      <c r="N353" s="2" t="s">
        <v>10238</v>
      </c>
      <c r="O353" s="2" t="s">
        <v>2225</v>
      </c>
      <c r="P353" s="2" t="s">
        <v>2224</v>
      </c>
      <c r="Q353" s="9"/>
      <c r="R353" s="2" t="s">
        <v>2226</v>
      </c>
      <c r="S353" s="2" t="s">
        <v>10239</v>
      </c>
      <c r="U353" s="2">
        <v>0.0</v>
      </c>
      <c r="FD353" s="9"/>
    </row>
    <row r="354" ht="14.25" hidden="1" customHeight="1">
      <c r="A354" s="2">
        <v>0.0</v>
      </c>
      <c r="B354" s="2" t="s">
        <v>8879</v>
      </c>
      <c r="C354" s="2" t="s">
        <v>8880</v>
      </c>
      <c r="E354" s="2">
        <v>1.0</v>
      </c>
      <c r="L354" s="2">
        <v>1.0</v>
      </c>
      <c r="N354" s="2" t="s">
        <v>10240</v>
      </c>
      <c r="O354" s="2" t="s">
        <v>2228</v>
      </c>
      <c r="P354" s="2" t="s">
        <v>2227</v>
      </c>
      <c r="Q354" s="9"/>
      <c r="R354" s="2" t="s">
        <v>2229</v>
      </c>
      <c r="S354" s="2" t="s">
        <v>10241</v>
      </c>
      <c r="U354" s="2">
        <v>0.0</v>
      </c>
      <c r="FD354" s="9"/>
    </row>
    <row r="355" ht="14.25" hidden="1" customHeight="1">
      <c r="A355" s="2">
        <v>6.0</v>
      </c>
      <c r="B355" s="2" t="s">
        <v>8879</v>
      </c>
      <c r="C355" s="2" t="s">
        <v>8880</v>
      </c>
      <c r="E355" s="2">
        <v>2.0</v>
      </c>
      <c r="J355" s="2">
        <v>2.0</v>
      </c>
      <c r="N355" s="2" t="s">
        <v>10238</v>
      </c>
      <c r="O355" s="2" t="s">
        <v>2225</v>
      </c>
      <c r="P355" s="2" t="s">
        <v>2230</v>
      </c>
      <c r="Q355" s="9"/>
      <c r="R355" s="2" t="s">
        <v>2231</v>
      </c>
      <c r="S355" s="2" t="s">
        <v>10242</v>
      </c>
      <c r="U355" s="2">
        <v>0.0</v>
      </c>
      <c r="FD355" s="9"/>
    </row>
    <row r="356" ht="14.25" hidden="1" customHeight="1">
      <c r="A356" s="2">
        <v>12.0</v>
      </c>
      <c r="B356" s="2" t="s">
        <v>8879</v>
      </c>
      <c r="C356" s="2" t="s">
        <v>8880</v>
      </c>
      <c r="E356" s="2">
        <v>17.0</v>
      </c>
      <c r="G356" s="2">
        <v>7.0</v>
      </c>
      <c r="I356" s="2">
        <v>6.0</v>
      </c>
      <c r="J356" s="2">
        <v>4.0</v>
      </c>
      <c r="N356" s="2" t="s">
        <v>10243</v>
      </c>
      <c r="O356" s="2" t="s">
        <v>138</v>
      </c>
      <c r="P356" s="2" t="s">
        <v>2232</v>
      </c>
      <c r="Q356" s="9"/>
      <c r="R356" s="2" t="s">
        <v>1141</v>
      </c>
      <c r="S356" s="2" t="s">
        <v>10244</v>
      </c>
      <c r="U356" s="2">
        <v>0.0</v>
      </c>
      <c r="FD356" s="9"/>
      <c r="GW356" s="2" t="s">
        <v>10245</v>
      </c>
      <c r="RB356" s="2" t="s">
        <v>10246</v>
      </c>
      <c r="SD356" s="2" t="s">
        <v>5691</v>
      </c>
      <c r="SE356" s="2" t="s">
        <v>5691</v>
      </c>
      <c r="XK356" s="2" t="s">
        <v>10247</v>
      </c>
      <c r="XR356" s="2">
        <v>443.0</v>
      </c>
      <c r="XS356" s="2" t="s">
        <v>10248</v>
      </c>
      <c r="XT356" s="2">
        <v>590.0</v>
      </c>
      <c r="YN356" s="2" t="s">
        <v>5718</v>
      </c>
      <c r="ZG356" s="2" t="s">
        <v>5707</v>
      </c>
      <c r="ZL356" s="2" t="s">
        <v>6521</v>
      </c>
      <c r="ZN356" s="2" t="s">
        <v>10243</v>
      </c>
      <c r="AIO356" s="2" t="s">
        <v>10248</v>
      </c>
      <c r="AKK356" s="2" t="s">
        <v>5691</v>
      </c>
      <c r="AKL356" s="2" t="s">
        <v>5691</v>
      </c>
      <c r="AOJ356" s="2" t="s">
        <v>10249</v>
      </c>
      <c r="AOQ356" s="2">
        <v>590.0</v>
      </c>
      <c r="AOR356" s="2" t="s">
        <v>10250</v>
      </c>
      <c r="AOS356" s="2">
        <v>443.0</v>
      </c>
      <c r="APM356" s="2" t="s">
        <v>5718</v>
      </c>
      <c r="AQF356" s="2" t="s">
        <v>5707</v>
      </c>
      <c r="AQK356" s="2" t="s">
        <v>6521</v>
      </c>
      <c r="AQM356" s="2" t="s">
        <v>10243</v>
      </c>
      <c r="AYS356" s="2" t="s">
        <v>10250</v>
      </c>
      <c r="BAA356" s="2" t="s">
        <v>5691</v>
      </c>
      <c r="BAB356" s="2" t="s">
        <v>5691</v>
      </c>
      <c r="BCD356" s="2" t="s">
        <v>10251</v>
      </c>
      <c r="BCK356" s="2">
        <v>590.0</v>
      </c>
      <c r="BCL356" s="2" t="s">
        <v>10252</v>
      </c>
      <c r="BCM356" s="2">
        <v>443.0</v>
      </c>
      <c r="BDG356" s="2" t="s">
        <v>5718</v>
      </c>
      <c r="BDZ356" s="2" t="s">
        <v>5707</v>
      </c>
      <c r="BEE356" s="2" t="s">
        <v>6521</v>
      </c>
      <c r="BEG356" s="2" t="s">
        <v>10243</v>
      </c>
      <c r="BGS356" s="2" t="s">
        <v>10252</v>
      </c>
      <c r="BIA356" s="2" t="s">
        <v>5691</v>
      </c>
      <c r="BIB356" s="2" t="s">
        <v>5691</v>
      </c>
      <c r="BKD356" s="2" t="s">
        <v>10253</v>
      </c>
      <c r="BKK356" s="2">
        <v>590.0</v>
      </c>
      <c r="BKL356" s="2" t="s">
        <v>10254</v>
      </c>
      <c r="BKM356" s="2">
        <v>443.0</v>
      </c>
      <c r="BLG356" s="2" t="s">
        <v>5718</v>
      </c>
      <c r="BLZ356" s="2" t="s">
        <v>5707</v>
      </c>
      <c r="BME356" s="2" t="s">
        <v>6521</v>
      </c>
      <c r="BMG356" s="2" t="s">
        <v>10243</v>
      </c>
      <c r="BOS356" s="2" t="s">
        <v>10254</v>
      </c>
      <c r="BQA356" s="2" t="s">
        <v>5691</v>
      </c>
      <c r="BQB356" s="2" t="s">
        <v>5691</v>
      </c>
      <c r="BSD356" s="2" t="s">
        <v>10255</v>
      </c>
      <c r="BSK356" s="2">
        <v>443.0</v>
      </c>
      <c r="BSL356" s="2" t="s">
        <v>10256</v>
      </c>
      <c r="BSM356" s="2">
        <v>590.0</v>
      </c>
      <c r="BTG356" s="2" t="s">
        <v>5718</v>
      </c>
      <c r="BTZ356" s="2" t="s">
        <v>5707</v>
      </c>
      <c r="BUE356" s="2" t="s">
        <v>6521</v>
      </c>
      <c r="BUG356" s="2" t="s">
        <v>10243</v>
      </c>
      <c r="BWS356" s="2" t="s">
        <v>10256</v>
      </c>
    </row>
    <row r="357" ht="14.25" hidden="1" customHeight="1">
      <c r="A357" s="2">
        <v>2.0</v>
      </c>
      <c r="B357" s="2" t="s">
        <v>8879</v>
      </c>
      <c r="C357" s="2" t="s">
        <v>8880</v>
      </c>
      <c r="E357" s="2">
        <v>1.0</v>
      </c>
      <c r="J357" s="2">
        <v>1.0</v>
      </c>
      <c r="N357" s="2" t="s">
        <v>10257</v>
      </c>
      <c r="O357" s="2" t="s">
        <v>138</v>
      </c>
      <c r="P357" s="2" t="s">
        <v>2233</v>
      </c>
      <c r="Q357" s="9"/>
      <c r="R357" s="2" t="s">
        <v>2234</v>
      </c>
      <c r="S357" s="2" t="s">
        <v>10258</v>
      </c>
      <c r="U357" s="2">
        <v>0.0</v>
      </c>
      <c r="FD357" s="9"/>
    </row>
    <row r="358" ht="14.25" hidden="1" customHeight="1">
      <c r="A358" s="2">
        <v>4.0</v>
      </c>
      <c r="B358" s="2" t="s">
        <v>8879</v>
      </c>
      <c r="C358" s="2" t="s">
        <v>8880</v>
      </c>
      <c r="E358" s="2">
        <v>1.0</v>
      </c>
      <c r="M358" s="2">
        <v>1.0</v>
      </c>
      <c r="N358" s="2" t="s">
        <v>10259</v>
      </c>
      <c r="O358" s="2" t="s">
        <v>2238</v>
      </c>
      <c r="P358" s="2" t="s">
        <v>2237</v>
      </c>
      <c r="Q358" s="9"/>
      <c r="R358" s="2" t="s">
        <v>2239</v>
      </c>
      <c r="S358" s="2" t="s">
        <v>10260</v>
      </c>
      <c r="U358" s="2">
        <v>0.0</v>
      </c>
      <c r="FD358" s="9"/>
    </row>
    <row r="359" ht="14.25" hidden="1" customHeight="1">
      <c r="A359" s="2">
        <v>42.0</v>
      </c>
      <c r="B359" s="2" t="s">
        <v>8879</v>
      </c>
      <c r="C359" s="2" t="s">
        <v>8880</v>
      </c>
      <c r="E359" s="2">
        <v>10.0</v>
      </c>
      <c r="F359" s="2" t="s">
        <v>10261</v>
      </c>
      <c r="I359" s="2">
        <v>1.0</v>
      </c>
      <c r="J359" s="2">
        <v>6.0</v>
      </c>
      <c r="K359" s="2">
        <v>1.0</v>
      </c>
      <c r="M359" s="2">
        <v>2.0</v>
      </c>
      <c r="N359" s="2" t="s">
        <v>8992</v>
      </c>
      <c r="O359" s="2" t="s">
        <v>1249</v>
      </c>
      <c r="P359" s="2" t="s">
        <v>2240</v>
      </c>
      <c r="Q359" s="9"/>
      <c r="R359" s="2" t="s">
        <v>2241</v>
      </c>
      <c r="S359" s="2" t="s">
        <v>10262</v>
      </c>
      <c r="U359" s="2">
        <v>0.0</v>
      </c>
      <c r="FD359" s="9"/>
    </row>
    <row r="360" ht="14.25" hidden="1" customHeight="1">
      <c r="A360" s="2">
        <v>13.0</v>
      </c>
      <c r="B360" s="2" t="s">
        <v>8879</v>
      </c>
      <c r="C360" s="2" t="s">
        <v>8880</v>
      </c>
      <c r="E360" s="2">
        <v>35.0</v>
      </c>
      <c r="F360" s="2" t="s">
        <v>10263</v>
      </c>
      <c r="G360" s="2">
        <v>1.0</v>
      </c>
      <c r="I360" s="2">
        <v>4.0</v>
      </c>
      <c r="J360" s="2">
        <v>26.0</v>
      </c>
      <c r="M360" s="2">
        <v>4.0</v>
      </c>
      <c r="N360" s="2" t="s">
        <v>8992</v>
      </c>
      <c r="O360" s="2" t="s">
        <v>1249</v>
      </c>
      <c r="P360" s="2" t="s">
        <v>2242</v>
      </c>
      <c r="Q360" s="9"/>
      <c r="R360" s="2" t="s">
        <v>2243</v>
      </c>
      <c r="S360" s="2" t="s">
        <v>10264</v>
      </c>
      <c r="U360" s="2">
        <v>1.0</v>
      </c>
      <c r="FD360" s="9"/>
    </row>
    <row r="361" ht="14.25" hidden="1" customHeight="1">
      <c r="A361" s="2">
        <v>10.0</v>
      </c>
      <c r="B361" s="2" t="s">
        <v>8879</v>
      </c>
      <c r="C361" s="2" t="s">
        <v>8880</v>
      </c>
      <c r="E361" s="2">
        <v>1.0</v>
      </c>
      <c r="J361" s="2">
        <v>1.0</v>
      </c>
      <c r="N361" s="2" t="s">
        <v>7755</v>
      </c>
      <c r="O361" s="2" t="s">
        <v>1145</v>
      </c>
      <c r="P361" s="2" t="s">
        <v>2244</v>
      </c>
      <c r="Q361" s="9"/>
      <c r="R361" s="2" t="s">
        <v>1146</v>
      </c>
      <c r="S361" s="2" t="s">
        <v>10265</v>
      </c>
      <c r="U361" s="2">
        <v>0.0</v>
      </c>
      <c r="FD361" s="9"/>
    </row>
    <row r="362" ht="14.25" hidden="1" customHeight="1">
      <c r="A362" s="2">
        <v>7.0</v>
      </c>
      <c r="B362" s="2" t="s">
        <v>8879</v>
      </c>
      <c r="C362" s="2" t="s">
        <v>8880</v>
      </c>
      <c r="E362" s="2">
        <v>31.0</v>
      </c>
      <c r="H362" s="2">
        <v>1.0</v>
      </c>
      <c r="I362" s="2">
        <v>2.0</v>
      </c>
      <c r="J362" s="2">
        <v>28.0</v>
      </c>
      <c r="N362" s="2" t="s">
        <v>10173</v>
      </c>
      <c r="O362" s="2" t="s">
        <v>2174</v>
      </c>
      <c r="P362" s="2" t="s">
        <v>2246</v>
      </c>
      <c r="Q362" s="9"/>
      <c r="R362" s="2" t="s">
        <v>2247</v>
      </c>
      <c r="S362" s="2" t="s">
        <v>10266</v>
      </c>
      <c r="U362" s="2">
        <v>2.0</v>
      </c>
      <c r="FD362" s="9"/>
    </row>
    <row r="363" ht="14.25" hidden="1" customHeight="1">
      <c r="A363" s="2">
        <v>6.0</v>
      </c>
      <c r="B363" s="2" t="s">
        <v>8879</v>
      </c>
      <c r="C363" s="2" t="s">
        <v>8880</v>
      </c>
      <c r="E363" s="2">
        <v>14.0</v>
      </c>
      <c r="H363" s="2">
        <v>1.0</v>
      </c>
      <c r="J363" s="2">
        <v>9.0</v>
      </c>
      <c r="M363" s="2">
        <v>4.0</v>
      </c>
      <c r="N363" s="2" t="s">
        <v>10267</v>
      </c>
      <c r="O363" s="2" t="s">
        <v>2250</v>
      </c>
      <c r="P363" s="2" t="s">
        <v>2249</v>
      </c>
      <c r="Q363" s="9"/>
      <c r="R363" s="2" t="s">
        <v>2251</v>
      </c>
      <c r="S363" s="2" t="s">
        <v>10268</v>
      </c>
      <c r="U363" s="2">
        <v>0.0</v>
      </c>
      <c r="V363" s="2" t="s">
        <v>5691</v>
      </c>
      <c r="W363" s="2" t="s">
        <v>5691</v>
      </c>
      <c r="X363" s="2" t="s">
        <v>10269</v>
      </c>
      <c r="FC363" s="2" t="s">
        <v>10270</v>
      </c>
      <c r="FD363" s="9"/>
      <c r="GZ363" s="2" t="s">
        <v>5707</v>
      </c>
      <c r="HK363" s="2">
        <v>590.0</v>
      </c>
      <c r="HL363" s="2" t="s">
        <v>2252</v>
      </c>
      <c r="HM363" s="2">
        <v>504.0</v>
      </c>
      <c r="QH363" s="2" t="s">
        <v>2252</v>
      </c>
      <c r="RB363" s="2" t="s">
        <v>10271</v>
      </c>
    </row>
    <row r="364" ht="14.25" hidden="1" customHeight="1">
      <c r="A364" s="2">
        <v>0.0</v>
      </c>
      <c r="B364" s="2" t="s">
        <v>8879</v>
      </c>
      <c r="C364" s="2" t="s">
        <v>8880</v>
      </c>
      <c r="E364" s="2">
        <v>4.0</v>
      </c>
      <c r="J364" s="2">
        <v>4.0</v>
      </c>
      <c r="N364" s="2" t="s">
        <v>6326</v>
      </c>
      <c r="O364" s="2" t="s">
        <v>521</v>
      </c>
      <c r="P364" s="2" t="s">
        <v>2254</v>
      </c>
      <c r="Q364" s="9"/>
      <c r="R364" s="2" t="s">
        <v>2255</v>
      </c>
      <c r="S364" s="2" t="s">
        <v>10272</v>
      </c>
      <c r="U364" s="2">
        <v>0.0</v>
      </c>
      <c r="V364" s="2" t="s">
        <v>5691</v>
      </c>
      <c r="W364" s="2" t="s">
        <v>5691</v>
      </c>
      <c r="X364" s="2" t="s">
        <v>6047</v>
      </c>
      <c r="FC364" s="2" t="s">
        <v>10273</v>
      </c>
      <c r="FD364" s="9"/>
      <c r="GZ364" s="2" t="s">
        <v>5707</v>
      </c>
      <c r="HK364" s="2">
        <v>826.0</v>
      </c>
      <c r="HL364" s="2" t="s">
        <v>2256</v>
      </c>
      <c r="HM364" s="2">
        <v>526.0</v>
      </c>
      <c r="QH364" s="2" t="s">
        <v>2256</v>
      </c>
      <c r="RB364" s="2" t="s">
        <v>10274</v>
      </c>
    </row>
    <row r="365" ht="14.25" customHeight="1">
      <c r="A365" s="2">
        <v>2.0</v>
      </c>
      <c r="B365" s="2" t="s">
        <v>8879</v>
      </c>
      <c r="C365" s="2" t="s">
        <v>8880</v>
      </c>
      <c r="E365" s="2">
        <v>9.0</v>
      </c>
      <c r="F365" s="2" t="s">
        <v>10275</v>
      </c>
      <c r="J365" s="2">
        <v>9.0</v>
      </c>
      <c r="N365" s="2" t="s">
        <v>5712</v>
      </c>
      <c r="O365" s="2" t="s">
        <v>97</v>
      </c>
      <c r="P365" s="2" t="s">
        <v>2258</v>
      </c>
      <c r="Q365" s="9"/>
      <c r="R365" s="2" t="s">
        <v>708</v>
      </c>
      <c r="S365" s="2" t="s">
        <v>10276</v>
      </c>
      <c r="T365" s="2" t="s">
        <v>2259</v>
      </c>
      <c r="U365" s="2">
        <v>0.0</v>
      </c>
      <c r="V365" s="2" t="s">
        <v>6180</v>
      </c>
      <c r="W365" s="2" t="s">
        <v>6180</v>
      </c>
      <c r="FC365" s="2" t="s">
        <v>9112</v>
      </c>
      <c r="FD365" s="9"/>
      <c r="GM365" s="2">
        <v>261.0</v>
      </c>
      <c r="GN365" s="2" t="s">
        <v>10277</v>
      </c>
      <c r="GO365" s="2">
        <v>500.0</v>
      </c>
      <c r="QH365" s="2" t="s">
        <v>10277</v>
      </c>
    </row>
    <row r="366" ht="14.25" hidden="1" customHeight="1">
      <c r="A366" s="2">
        <v>3.0</v>
      </c>
      <c r="B366" s="2" t="s">
        <v>8879</v>
      </c>
      <c r="C366" s="2" t="s">
        <v>8880</v>
      </c>
      <c r="E366" s="2">
        <v>10.0</v>
      </c>
      <c r="F366" s="2" t="s">
        <v>10278</v>
      </c>
      <c r="J366" s="2">
        <v>10.0</v>
      </c>
      <c r="N366" s="2" t="s">
        <v>8992</v>
      </c>
      <c r="O366" s="2" t="s">
        <v>1249</v>
      </c>
      <c r="P366" s="2" t="s">
        <v>2261</v>
      </c>
      <c r="Q366" s="9"/>
      <c r="R366" s="2" t="s">
        <v>2262</v>
      </c>
      <c r="S366" s="2" t="s">
        <v>10279</v>
      </c>
      <c r="U366" s="2">
        <v>0.0</v>
      </c>
      <c r="FD366" s="9"/>
    </row>
    <row r="367" ht="14.25" hidden="1" customHeight="1">
      <c r="A367" s="2">
        <v>0.0</v>
      </c>
      <c r="B367" s="2" t="s">
        <v>8879</v>
      </c>
      <c r="C367" s="2" t="s">
        <v>8880</v>
      </c>
      <c r="E367" s="2">
        <v>1.0</v>
      </c>
      <c r="J367" s="2">
        <v>1.0</v>
      </c>
      <c r="N367" s="2" t="s">
        <v>10280</v>
      </c>
      <c r="O367" s="2" t="s">
        <v>138</v>
      </c>
      <c r="P367" s="2" t="s">
        <v>2263</v>
      </c>
      <c r="Q367" s="9"/>
      <c r="R367" s="2" t="s">
        <v>2264</v>
      </c>
      <c r="S367" s="2" t="s">
        <v>10281</v>
      </c>
      <c r="U367" s="2">
        <v>0.0</v>
      </c>
      <c r="FD367" s="9"/>
      <c r="IK367" s="2" t="s">
        <v>9181</v>
      </c>
      <c r="IL367" s="2" t="s">
        <v>5718</v>
      </c>
      <c r="IM367" s="2" t="s">
        <v>5718</v>
      </c>
      <c r="IN367" s="2" t="s">
        <v>10282</v>
      </c>
      <c r="IR367" s="2" t="s">
        <v>5718</v>
      </c>
      <c r="IT367" s="2" t="s">
        <v>5718</v>
      </c>
      <c r="IW367" s="2">
        <v>32.0</v>
      </c>
      <c r="IZ367" s="2">
        <v>3.0</v>
      </c>
      <c r="JB367" s="2" t="s">
        <v>10283</v>
      </c>
      <c r="JD367" s="2" t="s">
        <v>10284</v>
      </c>
      <c r="JF367" s="2" t="s">
        <v>10285</v>
      </c>
      <c r="JO367" s="2" t="s">
        <v>5718</v>
      </c>
      <c r="JP367" s="2" t="s">
        <v>5718</v>
      </c>
      <c r="JQ367" s="2" t="s">
        <v>5718</v>
      </c>
      <c r="JR367" s="2" t="s">
        <v>10284</v>
      </c>
      <c r="JS367" s="2" t="s">
        <v>5718</v>
      </c>
      <c r="JT367" s="2" t="s">
        <v>5718</v>
      </c>
      <c r="JZ367" s="2" t="s">
        <v>10286</v>
      </c>
      <c r="KA367" s="2">
        <v>32.0</v>
      </c>
      <c r="KB367" s="2" t="s">
        <v>5718</v>
      </c>
      <c r="KC367" s="2" t="s">
        <v>5718</v>
      </c>
      <c r="KE367" s="2" t="s">
        <v>5718</v>
      </c>
      <c r="KF367" s="2" t="s">
        <v>5718</v>
      </c>
      <c r="KG367" s="2" t="s">
        <v>5718</v>
      </c>
      <c r="KH367" s="2" t="s">
        <v>10283</v>
      </c>
      <c r="KI367" s="2" t="s">
        <v>5718</v>
      </c>
      <c r="KJ367" s="2" t="s">
        <v>5718</v>
      </c>
      <c r="KP367" s="2" t="s">
        <v>10287</v>
      </c>
      <c r="KQ367" s="2">
        <v>9.0</v>
      </c>
      <c r="KR367" s="2" t="s">
        <v>5718</v>
      </c>
      <c r="KS367" s="2" t="s">
        <v>5718</v>
      </c>
      <c r="KU367" s="2" t="s">
        <v>5718</v>
      </c>
      <c r="KV367" s="2" t="s">
        <v>5718</v>
      </c>
      <c r="KW367" s="2" t="s">
        <v>5718</v>
      </c>
      <c r="KX367" s="2" t="s">
        <v>10285</v>
      </c>
      <c r="KY367" s="2" t="s">
        <v>5718</v>
      </c>
      <c r="KZ367" s="2" t="s">
        <v>5718</v>
      </c>
      <c r="LF367" s="2" t="s">
        <v>10288</v>
      </c>
      <c r="LG367" s="2">
        <v>9.0</v>
      </c>
      <c r="LH367" s="2" t="s">
        <v>5718</v>
      </c>
      <c r="LI367" s="2" t="s">
        <v>5718</v>
      </c>
      <c r="NG367" s="2" t="s">
        <v>5718</v>
      </c>
      <c r="NH367" s="2" t="s">
        <v>10283</v>
      </c>
      <c r="NI367" s="2" t="s">
        <v>5718</v>
      </c>
      <c r="NJ367" s="2" t="s">
        <v>5718</v>
      </c>
      <c r="NK367" s="2" t="s">
        <v>10287</v>
      </c>
      <c r="NL367" s="2" t="s">
        <v>5718</v>
      </c>
      <c r="NN367" s="2" t="s">
        <v>5718</v>
      </c>
      <c r="NO367" s="2" t="s">
        <v>10284</v>
      </c>
      <c r="NP367" s="2" t="s">
        <v>5718</v>
      </c>
      <c r="NQ367" s="2" t="s">
        <v>5718</v>
      </c>
      <c r="NR367" s="2" t="s">
        <v>10286</v>
      </c>
      <c r="NS367" s="2" t="s">
        <v>5718</v>
      </c>
      <c r="NU367" s="2" t="s">
        <v>5718</v>
      </c>
      <c r="NV367" s="2" t="s">
        <v>10285</v>
      </c>
      <c r="NW367" s="2" t="s">
        <v>5718</v>
      </c>
      <c r="NX367" s="2" t="s">
        <v>5718</v>
      </c>
      <c r="NY367" s="2" t="s">
        <v>10288</v>
      </c>
      <c r="NZ367" s="2" t="s">
        <v>5718</v>
      </c>
      <c r="OV367" s="2" t="s">
        <v>9527</v>
      </c>
      <c r="OW367" s="2">
        <v>0.0</v>
      </c>
      <c r="OY367" s="2" t="s">
        <v>10289</v>
      </c>
      <c r="OZ367" s="2" t="s">
        <v>10282</v>
      </c>
      <c r="PA367" s="2" t="s">
        <v>9529</v>
      </c>
      <c r="PB367" s="2" t="s">
        <v>9529</v>
      </c>
      <c r="PC367" s="2" t="s">
        <v>5817</v>
      </c>
      <c r="PD367" s="2" t="s">
        <v>8879</v>
      </c>
      <c r="PE367" s="2" t="s">
        <v>2264</v>
      </c>
      <c r="PG367" s="2" t="s">
        <v>5718</v>
      </c>
      <c r="PH367" s="2" t="s">
        <v>5718</v>
      </c>
      <c r="PI367" s="2" t="s">
        <v>5718</v>
      </c>
    </row>
    <row r="368" ht="14.25" hidden="1" customHeight="1">
      <c r="A368" s="2">
        <v>9.0</v>
      </c>
      <c r="B368" s="2" t="s">
        <v>8879</v>
      </c>
      <c r="C368" s="2" t="s">
        <v>8880</v>
      </c>
      <c r="E368" s="2">
        <v>7.0</v>
      </c>
      <c r="H368" s="2">
        <v>1.0</v>
      </c>
      <c r="I368" s="2">
        <v>2.0</v>
      </c>
      <c r="J368" s="2">
        <v>2.0</v>
      </c>
      <c r="M368" s="2">
        <v>2.0</v>
      </c>
      <c r="N368" s="2" t="s">
        <v>10173</v>
      </c>
      <c r="O368" s="2" t="s">
        <v>2174</v>
      </c>
      <c r="P368" s="2" t="s">
        <v>2267</v>
      </c>
      <c r="Q368" s="9"/>
      <c r="R368" s="2" t="s">
        <v>2268</v>
      </c>
      <c r="S368" s="2" t="s">
        <v>10290</v>
      </c>
      <c r="U368" s="2">
        <v>0.0</v>
      </c>
      <c r="FD368" s="9"/>
    </row>
    <row r="369" ht="14.25" hidden="1" customHeight="1">
      <c r="A369" s="2">
        <v>0.0</v>
      </c>
      <c r="B369" s="2" t="s">
        <v>8879</v>
      </c>
      <c r="C369" s="2" t="s">
        <v>8880</v>
      </c>
      <c r="E369" s="2">
        <v>3.0</v>
      </c>
      <c r="F369" s="2" t="s">
        <v>10291</v>
      </c>
      <c r="J369" s="2">
        <v>3.0</v>
      </c>
      <c r="N369" s="2" t="s">
        <v>10292</v>
      </c>
      <c r="O369" s="2" t="s">
        <v>2272</v>
      </c>
      <c r="P369" s="2" t="s">
        <v>2271</v>
      </c>
      <c r="Q369" s="9"/>
      <c r="R369" s="2" t="s">
        <v>2274</v>
      </c>
      <c r="S369" s="2" t="s">
        <v>10293</v>
      </c>
      <c r="T369" s="2" t="s">
        <v>2273</v>
      </c>
      <c r="U369" s="2">
        <v>0.0</v>
      </c>
      <c r="V369" s="2" t="s">
        <v>6180</v>
      </c>
      <c r="W369" s="2" t="s">
        <v>6180</v>
      </c>
      <c r="FC369" s="2" t="s">
        <v>10294</v>
      </c>
      <c r="FD369" s="9"/>
      <c r="GM369" s="2">
        <v>261.0</v>
      </c>
      <c r="GN369" s="2" t="s">
        <v>10295</v>
      </c>
      <c r="GO369" s="2">
        <v>500.0</v>
      </c>
      <c r="QH369" s="2" t="s">
        <v>10295</v>
      </c>
    </row>
    <row r="370" ht="14.25" hidden="1" customHeight="1">
      <c r="A370" s="2">
        <v>4.0</v>
      </c>
      <c r="B370" s="2" t="s">
        <v>8879</v>
      </c>
      <c r="C370" s="2" t="s">
        <v>8880</v>
      </c>
      <c r="E370" s="2">
        <v>1.0</v>
      </c>
      <c r="J370" s="2">
        <v>1.0</v>
      </c>
      <c r="N370" s="2" t="s">
        <v>10296</v>
      </c>
      <c r="O370" s="2" t="s">
        <v>2276</v>
      </c>
      <c r="P370" s="2" t="s">
        <v>2275</v>
      </c>
      <c r="Q370" s="9"/>
      <c r="R370" s="2" t="s">
        <v>2277</v>
      </c>
      <c r="S370" s="2" t="s">
        <v>10297</v>
      </c>
      <c r="U370" s="2">
        <v>0.0</v>
      </c>
      <c r="FD370" s="9"/>
    </row>
    <row r="371" ht="14.25" hidden="1" customHeight="1">
      <c r="A371" s="2">
        <v>1.0</v>
      </c>
      <c r="B371" s="2" t="s">
        <v>8879</v>
      </c>
      <c r="C371" s="2" t="s">
        <v>8880</v>
      </c>
      <c r="E371" s="2">
        <v>1.0</v>
      </c>
      <c r="F371" s="2" t="s">
        <v>1171</v>
      </c>
      <c r="J371" s="2">
        <v>1.0</v>
      </c>
      <c r="N371" s="2" t="s">
        <v>10298</v>
      </c>
      <c r="O371" s="2" t="s">
        <v>138</v>
      </c>
      <c r="P371" s="2" t="s">
        <v>2278</v>
      </c>
      <c r="Q371" s="9"/>
      <c r="R371" s="2" t="s">
        <v>1171</v>
      </c>
      <c r="S371" s="2" t="s">
        <v>10299</v>
      </c>
      <c r="T371" s="2" t="s">
        <v>1170</v>
      </c>
      <c r="U371" s="2">
        <v>0.0</v>
      </c>
      <c r="W371" s="2" t="s">
        <v>6180</v>
      </c>
      <c r="FC371" s="2" t="s">
        <v>10300</v>
      </c>
      <c r="FD371" s="9"/>
      <c r="FK371" s="2">
        <v>74.0</v>
      </c>
      <c r="FL371" s="2" t="s">
        <v>10301</v>
      </c>
      <c r="FM371" s="2">
        <v>74.0</v>
      </c>
      <c r="QH371" s="2" t="s">
        <v>10301</v>
      </c>
    </row>
    <row r="372" ht="14.25" hidden="1" customHeight="1">
      <c r="A372" s="2">
        <v>13.0</v>
      </c>
      <c r="B372" s="2" t="s">
        <v>8879</v>
      </c>
      <c r="C372" s="2" t="s">
        <v>8880</v>
      </c>
      <c r="E372" s="2">
        <v>17.0</v>
      </c>
      <c r="J372" s="2">
        <v>17.0</v>
      </c>
      <c r="N372" s="2" t="s">
        <v>8959</v>
      </c>
      <c r="O372" s="2" t="s">
        <v>1230</v>
      </c>
      <c r="P372" s="2" t="s">
        <v>2279</v>
      </c>
      <c r="Q372" s="9"/>
      <c r="R372" s="2" t="s">
        <v>2280</v>
      </c>
      <c r="S372" s="2" t="s">
        <v>10302</v>
      </c>
      <c r="U372" s="2">
        <v>3.0</v>
      </c>
      <c r="FD372" s="9"/>
    </row>
    <row r="373" ht="14.25" hidden="1" customHeight="1">
      <c r="A373" s="2">
        <v>0.0</v>
      </c>
      <c r="B373" s="2" t="s">
        <v>8879</v>
      </c>
      <c r="C373" s="2" t="s">
        <v>8880</v>
      </c>
      <c r="E373" s="2">
        <v>2.0</v>
      </c>
      <c r="F373" s="2" t="s">
        <v>10303</v>
      </c>
      <c r="J373" s="2">
        <v>2.0</v>
      </c>
      <c r="N373" s="2" t="s">
        <v>8992</v>
      </c>
      <c r="O373" s="2" t="s">
        <v>1249</v>
      </c>
      <c r="P373" s="2" t="s">
        <v>2281</v>
      </c>
      <c r="Q373" s="9"/>
      <c r="R373" s="2" t="s">
        <v>2283</v>
      </c>
      <c r="S373" s="2" t="s">
        <v>10304</v>
      </c>
      <c r="T373" s="2" t="s">
        <v>2282</v>
      </c>
      <c r="U373" s="2">
        <v>1.0</v>
      </c>
      <c r="V373" s="2" t="s">
        <v>6180</v>
      </c>
      <c r="W373" s="2" t="s">
        <v>6180</v>
      </c>
      <c r="FC373" s="2" t="s">
        <v>10305</v>
      </c>
      <c r="FD373" s="9"/>
      <c r="GM373" s="2">
        <v>261.0</v>
      </c>
      <c r="GN373" s="2" t="s">
        <v>10306</v>
      </c>
      <c r="GO373" s="2">
        <v>500.0</v>
      </c>
      <c r="QH373" s="2" t="s">
        <v>10306</v>
      </c>
    </row>
    <row r="374" ht="14.25" hidden="1" customHeight="1">
      <c r="A374" s="2">
        <v>0.0</v>
      </c>
      <c r="B374" s="2" t="s">
        <v>8879</v>
      </c>
      <c r="C374" s="2" t="s">
        <v>8880</v>
      </c>
      <c r="E374" s="2">
        <v>3.0</v>
      </c>
      <c r="F374" s="2" t="s">
        <v>10307</v>
      </c>
      <c r="I374" s="2">
        <v>1.0</v>
      </c>
      <c r="J374" s="2">
        <v>1.0</v>
      </c>
      <c r="M374" s="2">
        <v>1.0</v>
      </c>
      <c r="N374" s="2" t="s">
        <v>10308</v>
      </c>
      <c r="O374" s="2" t="s">
        <v>2286</v>
      </c>
      <c r="P374" s="2" t="s">
        <v>2285</v>
      </c>
      <c r="Q374" s="9"/>
      <c r="R374" s="2" t="s">
        <v>708</v>
      </c>
      <c r="S374" s="2" t="s">
        <v>10309</v>
      </c>
      <c r="U374" s="2">
        <v>0.0</v>
      </c>
      <c r="FD374" s="9"/>
    </row>
    <row r="375" ht="14.25" hidden="1" customHeight="1">
      <c r="A375" s="2">
        <v>1.0</v>
      </c>
      <c r="B375" s="2" t="s">
        <v>8879</v>
      </c>
      <c r="C375" s="2" t="s">
        <v>8880</v>
      </c>
      <c r="E375" s="2">
        <v>0.0</v>
      </c>
      <c r="N375" s="2" t="s">
        <v>10310</v>
      </c>
      <c r="O375" s="2" t="s">
        <v>2288</v>
      </c>
      <c r="P375" s="2" t="s">
        <v>2287</v>
      </c>
      <c r="Q375" s="9"/>
      <c r="R375" s="2" t="s">
        <v>2289</v>
      </c>
      <c r="S375" s="2" t="s">
        <v>10311</v>
      </c>
      <c r="U375" s="2">
        <v>0.0</v>
      </c>
      <c r="FD375" s="9"/>
    </row>
    <row r="376" ht="14.25" hidden="1" customHeight="1">
      <c r="A376" s="2">
        <v>40.0</v>
      </c>
      <c r="B376" s="2" t="s">
        <v>8879</v>
      </c>
      <c r="C376" s="2" t="s">
        <v>8880</v>
      </c>
      <c r="E376" s="2">
        <v>137.0</v>
      </c>
      <c r="G376" s="2">
        <v>1.0</v>
      </c>
      <c r="H376" s="2">
        <v>2.0</v>
      </c>
      <c r="J376" s="2">
        <v>131.0</v>
      </c>
      <c r="L376" s="2">
        <v>3.0</v>
      </c>
      <c r="N376" s="2" t="s">
        <v>10012</v>
      </c>
      <c r="O376" s="2" t="s">
        <v>2047</v>
      </c>
      <c r="P376" s="2" t="s">
        <v>2291</v>
      </c>
      <c r="Q376" s="9"/>
      <c r="R376" s="2" t="s">
        <v>2292</v>
      </c>
      <c r="S376" s="2" t="s">
        <v>10312</v>
      </c>
      <c r="U376" s="2">
        <v>0.0</v>
      </c>
      <c r="V376" s="2" t="s">
        <v>5691</v>
      </c>
      <c r="W376" s="2" t="s">
        <v>5691</v>
      </c>
      <c r="X376" s="2" t="s">
        <v>10313</v>
      </c>
      <c r="FC376" s="2" t="s">
        <v>10314</v>
      </c>
      <c r="FD376" s="9"/>
      <c r="GZ376" s="2" t="s">
        <v>5707</v>
      </c>
      <c r="HK376" s="2">
        <v>540.0</v>
      </c>
      <c r="HL376" s="2" t="s">
        <v>2293</v>
      </c>
      <c r="HM376" s="2">
        <v>720.0</v>
      </c>
      <c r="QH376" s="2" t="s">
        <v>2293</v>
      </c>
      <c r="RB376" s="2" t="s">
        <v>10315</v>
      </c>
    </row>
    <row r="377" ht="14.25" hidden="1" customHeight="1">
      <c r="A377" s="2">
        <v>19.0</v>
      </c>
      <c r="B377" s="2" t="s">
        <v>8879</v>
      </c>
      <c r="C377" s="2" t="s">
        <v>8880</v>
      </c>
      <c r="E377" s="2">
        <v>9.0</v>
      </c>
      <c r="H377" s="2">
        <v>1.0</v>
      </c>
      <c r="J377" s="2">
        <v>8.0</v>
      </c>
      <c r="N377" s="2" t="s">
        <v>10316</v>
      </c>
      <c r="O377" s="2" t="s">
        <v>2295</v>
      </c>
      <c r="P377" s="2" t="s">
        <v>2294</v>
      </c>
      <c r="Q377" s="9"/>
      <c r="R377" s="2" t="s">
        <v>2296</v>
      </c>
      <c r="S377" s="2" t="s">
        <v>10317</v>
      </c>
      <c r="U377" s="2">
        <v>0.0</v>
      </c>
      <c r="FD377" s="9"/>
    </row>
    <row r="378" ht="14.25" hidden="1" customHeight="1">
      <c r="A378" s="2">
        <v>4.0</v>
      </c>
      <c r="B378" s="2" t="s">
        <v>8879</v>
      </c>
      <c r="C378" s="2" t="s">
        <v>8880</v>
      </c>
      <c r="E378" s="2">
        <v>10.0</v>
      </c>
      <c r="J378" s="2">
        <v>9.0</v>
      </c>
      <c r="L378" s="2">
        <v>1.0</v>
      </c>
      <c r="N378" s="2" t="s">
        <v>10318</v>
      </c>
      <c r="O378" s="2" t="s">
        <v>2299</v>
      </c>
      <c r="P378" s="2" t="s">
        <v>2298</v>
      </c>
      <c r="Q378" s="9"/>
      <c r="R378" s="2" t="s">
        <v>2300</v>
      </c>
      <c r="S378" s="2" t="s">
        <v>10319</v>
      </c>
      <c r="U378" s="2">
        <v>1.0</v>
      </c>
      <c r="BP378" s="2">
        <v>6.0</v>
      </c>
      <c r="BQ378" s="2" t="s">
        <v>10320</v>
      </c>
      <c r="BR378" s="2" t="s">
        <v>5691</v>
      </c>
      <c r="BS378" s="2" t="s">
        <v>5691</v>
      </c>
      <c r="BT378" s="2" t="s">
        <v>5691</v>
      </c>
      <c r="BU378" s="2" t="s">
        <v>5707</v>
      </c>
      <c r="BV378" s="2" t="s">
        <v>10321</v>
      </c>
      <c r="BW378" s="2" t="s">
        <v>5718</v>
      </c>
      <c r="BY378" s="2" t="s">
        <v>10322</v>
      </c>
      <c r="BZ378" s="2" t="s">
        <v>5691</v>
      </c>
      <c r="CA378" s="2" t="s">
        <v>5691</v>
      </c>
      <c r="CB378" s="2" t="s">
        <v>5691</v>
      </c>
      <c r="CC378" s="2" t="s">
        <v>5707</v>
      </c>
      <c r="CD378" s="2" t="s">
        <v>10323</v>
      </c>
      <c r="CE378" s="2" t="s">
        <v>5718</v>
      </c>
      <c r="CG378" s="2" t="s">
        <v>10324</v>
      </c>
      <c r="CH378" s="2" t="s">
        <v>5691</v>
      </c>
      <c r="CI378" s="2" t="s">
        <v>5691</v>
      </c>
      <c r="CJ378" s="2" t="s">
        <v>5691</v>
      </c>
      <c r="CK378" s="2" t="s">
        <v>5707</v>
      </c>
      <c r="CL378" s="2" t="s">
        <v>10325</v>
      </c>
      <c r="CM378" s="2" t="s">
        <v>5718</v>
      </c>
      <c r="CO378" s="2" t="s">
        <v>10326</v>
      </c>
      <c r="CP378" s="2" t="s">
        <v>5691</v>
      </c>
      <c r="CQ378" s="2" t="s">
        <v>5691</v>
      </c>
      <c r="CR378" s="2" t="s">
        <v>5691</v>
      </c>
      <c r="CS378" s="2" t="s">
        <v>5707</v>
      </c>
      <c r="CT378" s="2" t="s">
        <v>10327</v>
      </c>
      <c r="CU378" s="2" t="s">
        <v>5718</v>
      </c>
      <c r="CW378" s="2" t="s">
        <v>10328</v>
      </c>
      <c r="CX378" s="2" t="s">
        <v>5691</v>
      </c>
      <c r="CY378" s="2" t="s">
        <v>5691</v>
      </c>
      <c r="CZ378" s="2" t="s">
        <v>5691</v>
      </c>
      <c r="DA378" s="2" t="s">
        <v>5707</v>
      </c>
      <c r="DB378" s="2" t="s">
        <v>10329</v>
      </c>
      <c r="DC378" s="2" t="s">
        <v>5718</v>
      </c>
      <c r="DF378" s="2" t="s">
        <v>10320</v>
      </c>
      <c r="DG378" s="2" t="s">
        <v>5691</v>
      </c>
      <c r="DH378" s="2" t="s">
        <v>5691</v>
      </c>
      <c r="DI378" s="2" t="s">
        <v>5691</v>
      </c>
      <c r="DJ378" s="2" t="s">
        <v>5707</v>
      </c>
      <c r="DK378" s="2" t="s">
        <v>10321</v>
      </c>
      <c r="DL378" s="2" t="s">
        <v>5718</v>
      </c>
      <c r="DN378" s="2" t="s">
        <v>10322</v>
      </c>
      <c r="DO378" s="2" t="s">
        <v>5691</v>
      </c>
      <c r="DP378" s="2" t="s">
        <v>5691</v>
      </c>
      <c r="DQ378" s="2" t="s">
        <v>5691</v>
      </c>
      <c r="DR378" s="2" t="s">
        <v>5707</v>
      </c>
      <c r="DS378" s="2" t="s">
        <v>10323</v>
      </c>
      <c r="DT378" s="2" t="s">
        <v>5718</v>
      </c>
      <c r="DV378" s="2" t="s">
        <v>10324</v>
      </c>
      <c r="DW378" s="2" t="s">
        <v>5691</v>
      </c>
      <c r="DX378" s="2" t="s">
        <v>5691</v>
      </c>
      <c r="DY378" s="2" t="s">
        <v>5691</v>
      </c>
      <c r="DZ378" s="2" t="s">
        <v>5707</v>
      </c>
      <c r="EA378" s="2" t="s">
        <v>10325</v>
      </c>
      <c r="EB378" s="2" t="s">
        <v>5718</v>
      </c>
      <c r="ED378" s="2" t="s">
        <v>10326</v>
      </c>
      <c r="EE378" s="2" t="s">
        <v>5691</v>
      </c>
      <c r="EF378" s="2" t="s">
        <v>5691</v>
      </c>
      <c r="EG378" s="2" t="s">
        <v>5691</v>
      </c>
      <c r="EH378" s="2" t="s">
        <v>5707</v>
      </c>
      <c r="EI378" s="2" t="s">
        <v>10327</v>
      </c>
      <c r="EJ378" s="2" t="s">
        <v>5718</v>
      </c>
      <c r="EL378" s="2">
        <v>6.0</v>
      </c>
      <c r="EM378" s="2" t="s">
        <v>5691</v>
      </c>
      <c r="EN378" s="2" t="s">
        <v>5691</v>
      </c>
      <c r="EO378" s="2" t="s">
        <v>10321</v>
      </c>
      <c r="EP378" s="2" t="s">
        <v>5691</v>
      </c>
      <c r="EQ378" s="2" t="s">
        <v>5691</v>
      </c>
      <c r="ER378" s="2" t="s">
        <v>10323</v>
      </c>
      <c r="ES378" s="2" t="s">
        <v>5691</v>
      </c>
      <c r="ET378" s="2" t="s">
        <v>5691</v>
      </c>
      <c r="EU378" s="2" t="s">
        <v>10325</v>
      </c>
      <c r="EV378" s="2" t="s">
        <v>5691</v>
      </c>
      <c r="EW378" s="2" t="s">
        <v>5691</v>
      </c>
      <c r="EX378" s="2" t="s">
        <v>10327</v>
      </c>
      <c r="EY378" s="2" t="s">
        <v>5691</v>
      </c>
      <c r="EZ378" s="2" t="s">
        <v>5691</v>
      </c>
      <c r="FA378" s="2" t="s">
        <v>10329</v>
      </c>
      <c r="FD378" s="9"/>
      <c r="GW378" s="2" t="s">
        <v>10330</v>
      </c>
      <c r="IA378" s="2" t="s">
        <v>10331</v>
      </c>
      <c r="IB378" s="2" t="s">
        <v>10332</v>
      </c>
      <c r="ID378" s="2" t="s">
        <v>8914</v>
      </c>
      <c r="IG378" s="2" t="s">
        <v>8915</v>
      </c>
      <c r="PJ378" s="2" t="s">
        <v>10320</v>
      </c>
      <c r="PK378" s="2" t="s">
        <v>5691</v>
      </c>
      <c r="PL378" s="2" t="s">
        <v>5691</v>
      </c>
      <c r="PM378" s="2" t="s">
        <v>5691</v>
      </c>
      <c r="PN378" s="2" t="s">
        <v>5707</v>
      </c>
      <c r="PO378" s="2" t="s">
        <v>10321</v>
      </c>
      <c r="PP378" s="2" t="s">
        <v>5718</v>
      </c>
      <c r="PR378" s="2" t="s">
        <v>10322</v>
      </c>
      <c r="PS378" s="2" t="s">
        <v>5691</v>
      </c>
      <c r="PT378" s="2" t="s">
        <v>5691</v>
      </c>
      <c r="PU378" s="2" t="s">
        <v>5691</v>
      </c>
      <c r="PV378" s="2" t="s">
        <v>5707</v>
      </c>
      <c r="PW378" s="2" t="s">
        <v>10323</v>
      </c>
      <c r="PX378" s="2" t="s">
        <v>5718</v>
      </c>
      <c r="PZ378" s="2" t="s">
        <v>10324</v>
      </c>
      <c r="QA378" s="2" t="s">
        <v>5691</v>
      </c>
      <c r="QB378" s="2" t="s">
        <v>5691</v>
      </c>
      <c r="QC378" s="2" t="s">
        <v>5691</v>
      </c>
      <c r="QD378" s="2" t="s">
        <v>5707</v>
      </c>
      <c r="QE378" s="2" t="s">
        <v>10325</v>
      </c>
      <c r="QF378" s="2" t="s">
        <v>5718</v>
      </c>
      <c r="QK378" s="2" t="s">
        <v>10320</v>
      </c>
      <c r="QL378" s="2" t="s">
        <v>5691</v>
      </c>
      <c r="QM378" s="2" t="s">
        <v>5691</v>
      </c>
      <c r="QN378" s="2" t="s">
        <v>5691</v>
      </c>
      <c r="QO378" s="2" t="s">
        <v>5707</v>
      </c>
      <c r="QP378" s="2" t="s">
        <v>10321</v>
      </c>
      <c r="QQ378" s="2" t="s">
        <v>5718</v>
      </c>
      <c r="QS378" s="2" t="s">
        <v>10322</v>
      </c>
      <c r="QT378" s="2" t="s">
        <v>5691</v>
      </c>
      <c r="QU378" s="2" t="s">
        <v>5691</v>
      </c>
      <c r="QV378" s="2" t="s">
        <v>5691</v>
      </c>
      <c r="QW378" s="2" t="s">
        <v>5707</v>
      </c>
      <c r="QX378" s="2" t="s">
        <v>10323</v>
      </c>
      <c r="QY378" s="2" t="s">
        <v>5718</v>
      </c>
    </row>
    <row r="379" ht="14.25" hidden="1" customHeight="1">
      <c r="A379" s="2">
        <v>19.0</v>
      </c>
      <c r="B379" s="2" t="s">
        <v>8879</v>
      </c>
      <c r="C379" s="2" t="s">
        <v>8880</v>
      </c>
      <c r="E379" s="2">
        <v>3.0</v>
      </c>
      <c r="J379" s="2">
        <v>3.0</v>
      </c>
      <c r="N379" s="2" t="s">
        <v>10333</v>
      </c>
      <c r="O379" s="2" t="s">
        <v>2303</v>
      </c>
      <c r="P379" s="2" t="s">
        <v>2302</v>
      </c>
      <c r="Q379" s="9"/>
      <c r="R379" s="2" t="s">
        <v>2304</v>
      </c>
      <c r="S379" s="2" t="s">
        <v>10334</v>
      </c>
      <c r="U379" s="2">
        <v>0.0</v>
      </c>
      <c r="FD379" s="9"/>
    </row>
    <row r="380" ht="14.25" hidden="1" customHeight="1">
      <c r="A380" s="2">
        <v>0.0</v>
      </c>
      <c r="B380" s="2" t="s">
        <v>8879</v>
      </c>
      <c r="C380" s="2" t="s">
        <v>8880</v>
      </c>
      <c r="E380" s="2">
        <v>3.0</v>
      </c>
      <c r="J380" s="2">
        <v>3.0</v>
      </c>
      <c r="N380" s="2" t="s">
        <v>10240</v>
      </c>
      <c r="O380" s="2" t="s">
        <v>2228</v>
      </c>
      <c r="P380" s="2" t="s">
        <v>2305</v>
      </c>
      <c r="Q380" s="9"/>
      <c r="R380" s="2" t="s">
        <v>2306</v>
      </c>
      <c r="S380" s="2" t="s">
        <v>10335</v>
      </c>
      <c r="U380" s="2">
        <v>1.0</v>
      </c>
      <c r="FD380" s="9"/>
    </row>
    <row r="381" ht="14.25" hidden="1" customHeight="1">
      <c r="A381" s="2">
        <v>17.0</v>
      </c>
      <c r="B381" s="2" t="s">
        <v>8879</v>
      </c>
      <c r="C381" s="2" t="s">
        <v>8880</v>
      </c>
      <c r="E381" s="2">
        <v>8.0</v>
      </c>
      <c r="H381" s="2">
        <v>1.0</v>
      </c>
      <c r="J381" s="2">
        <v>7.0</v>
      </c>
      <c r="N381" s="2" t="s">
        <v>10336</v>
      </c>
      <c r="O381" s="2" t="s">
        <v>2308</v>
      </c>
      <c r="P381" s="2" t="s">
        <v>2307</v>
      </c>
      <c r="Q381" s="9"/>
      <c r="R381" s="2" t="s">
        <v>2309</v>
      </c>
      <c r="S381" s="2" t="s">
        <v>10337</v>
      </c>
      <c r="U381" s="2">
        <v>0.0</v>
      </c>
      <c r="FD381" s="9"/>
      <c r="GW381" s="2" t="s">
        <v>10338</v>
      </c>
      <c r="RB381" s="2" t="s">
        <v>10339</v>
      </c>
      <c r="SD381" s="2" t="s">
        <v>5691</v>
      </c>
      <c r="SE381" s="2" t="s">
        <v>5691</v>
      </c>
      <c r="XK381" s="2" t="s">
        <v>10340</v>
      </c>
      <c r="XR381" s="2">
        <v>590.0</v>
      </c>
      <c r="XS381" s="2" t="s">
        <v>10341</v>
      </c>
      <c r="XT381" s="2">
        <v>451.0</v>
      </c>
      <c r="YN381" s="2" t="s">
        <v>5718</v>
      </c>
      <c r="ZG381" s="2" t="s">
        <v>5707</v>
      </c>
      <c r="ZL381" s="2" t="s">
        <v>5720</v>
      </c>
      <c r="ZN381" s="2" t="s">
        <v>10336</v>
      </c>
      <c r="AIO381" s="2" t="s">
        <v>10341</v>
      </c>
      <c r="AKK381" s="2" t="s">
        <v>5691</v>
      </c>
      <c r="AKL381" s="2" t="s">
        <v>5691</v>
      </c>
      <c r="AOJ381" s="2" t="s">
        <v>10342</v>
      </c>
      <c r="AOQ381" s="2">
        <v>590.0</v>
      </c>
      <c r="AOR381" s="2" t="s">
        <v>10343</v>
      </c>
      <c r="AOS381" s="2">
        <v>348.0</v>
      </c>
      <c r="APM381" s="2" t="s">
        <v>5718</v>
      </c>
      <c r="AQF381" s="2" t="s">
        <v>5707</v>
      </c>
      <c r="AQK381" s="2" t="s">
        <v>5720</v>
      </c>
      <c r="AQM381" s="2" t="s">
        <v>10336</v>
      </c>
      <c r="AYS381" s="2" t="s">
        <v>10343</v>
      </c>
    </row>
    <row r="382" ht="14.25" hidden="1" customHeight="1">
      <c r="A382" s="2">
        <v>101.0</v>
      </c>
      <c r="B382" s="2" t="s">
        <v>8879</v>
      </c>
      <c r="C382" s="2" t="s">
        <v>8880</v>
      </c>
      <c r="E382" s="2">
        <v>54.0</v>
      </c>
      <c r="G382" s="2">
        <v>6.0</v>
      </c>
      <c r="I382" s="2">
        <v>2.0</v>
      </c>
      <c r="J382" s="2">
        <v>31.0</v>
      </c>
      <c r="K382" s="2">
        <v>7.0</v>
      </c>
      <c r="M382" s="2">
        <v>8.0</v>
      </c>
      <c r="N382" s="2" t="s">
        <v>9490</v>
      </c>
      <c r="O382" s="2" t="s">
        <v>1710</v>
      </c>
      <c r="P382" s="2" t="s">
        <v>2310</v>
      </c>
      <c r="Q382" s="9"/>
      <c r="R382" s="2" t="s">
        <v>2311</v>
      </c>
      <c r="S382" s="2" t="s">
        <v>10344</v>
      </c>
      <c r="U382" s="2">
        <v>0.0</v>
      </c>
      <c r="V382" s="2" t="s">
        <v>5691</v>
      </c>
      <c r="W382" s="2" t="s">
        <v>5691</v>
      </c>
      <c r="X382" s="2" t="s">
        <v>10345</v>
      </c>
      <c r="FC382" s="2" t="s">
        <v>10346</v>
      </c>
      <c r="FD382" s="9"/>
      <c r="GZ382" s="2" t="s">
        <v>5707</v>
      </c>
      <c r="HK382" s="2">
        <v>701.0</v>
      </c>
      <c r="HL382" s="2" t="s">
        <v>2312</v>
      </c>
      <c r="HM382" s="2">
        <v>526.0</v>
      </c>
      <c r="QH382" s="2" t="s">
        <v>2312</v>
      </c>
      <c r="RB382" s="2" t="s">
        <v>10347</v>
      </c>
    </row>
    <row r="383" ht="14.25" hidden="1" customHeight="1">
      <c r="A383" s="2">
        <v>37.0</v>
      </c>
      <c r="B383" s="2" t="s">
        <v>8879</v>
      </c>
      <c r="C383" s="2" t="s">
        <v>8880</v>
      </c>
      <c r="E383" s="2">
        <v>24.0</v>
      </c>
      <c r="J383" s="2">
        <v>23.0</v>
      </c>
      <c r="L383" s="2">
        <v>1.0</v>
      </c>
      <c r="N383" s="2" t="s">
        <v>10348</v>
      </c>
      <c r="O383" s="2" t="s">
        <v>2315</v>
      </c>
      <c r="P383" s="2" t="s">
        <v>2314</v>
      </c>
      <c r="Q383" s="9"/>
      <c r="R383" s="2" t="s">
        <v>2316</v>
      </c>
      <c r="S383" s="2" t="s">
        <v>10349</v>
      </c>
      <c r="U383" s="2">
        <v>0.0</v>
      </c>
      <c r="FD383" s="9"/>
    </row>
    <row r="384" ht="14.25" hidden="1" customHeight="1">
      <c r="A384" s="2">
        <v>9.0</v>
      </c>
      <c r="B384" s="2" t="s">
        <v>8879</v>
      </c>
      <c r="C384" s="2" t="s">
        <v>8880</v>
      </c>
      <c r="E384" s="2">
        <v>8.0</v>
      </c>
      <c r="H384" s="2">
        <v>1.0</v>
      </c>
      <c r="J384" s="2">
        <v>4.0</v>
      </c>
      <c r="K384" s="2">
        <v>3.0</v>
      </c>
      <c r="N384" s="2" t="s">
        <v>7761</v>
      </c>
      <c r="O384" s="2" t="s">
        <v>1129</v>
      </c>
      <c r="P384" s="2" t="s">
        <v>2319</v>
      </c>
      <c r="Q384" s="9"/>
      <c r="R384" s="2" t="s">
        <v>2320</v>
      </c>
      <c r="S384" s="2" t="s">
        <v>10350</v>
      </c>
      <c r="U384" s="2">
        <v>0.0</v>
      </c>
      <c r="V384" s="2" t="s">
        <v>5691</v>
      </c>
      <c r="W384" s="2" t="s">
        <v>5691</v>
      </c>
      <c r="X384" s="2" t="s">
        <v>10351</v>
      </c>
      <c r="FC384" s="2" t="s">
        <v>10352</v>
      </c>
      <c r="FD384" s="9"/>
      <c r="GZ384" s="2" t="s">
        <v>5707</v>
      </c>
      <c r="HK384" s="2">
        <v>701.0</v>
      </c>
      <c r="HL384" s="2" t="s">
        <v>2321</v>
      </c>
      <c r="HM384" s="2">
        <v>526.0</v>
      </c>
      <c r="QH384" s="2" t="s">
        <v>2321</v>
      </c>
      <c r="RB384" s="2" t="s">
        <v>10353</v>
      </c>
    </row>
    <row r="385" ht="14.25" hidden="1" customHeight="1">
      <c r="A385" s="2">
        <v>26.0</v>
      </c>
      <c r="B385" s="2" t="s">
        <v>8879</v>
      </c>
      <c r="C385" s="2" t="s">
        <v>8880</v>
      </c>
      <c r="E385" s="2">
        <v>7.0</v>
      </c>
      <c r="I385" s="2">
        <v>3.0</v>
      </c>
      <c r="J385" s="2">
        <v>3.0</v>
      </c>
      <c r="L385" s="2">
        <v>1.0</v>
      </c>
      <c r="N385" s="2" t="s">
        <v>10354</v>
      </c>
      <c r="O385" s="2" t="s">
        <v>138</v>
      </c>
      <c r="P385" s="2" t="s">
        <v>2323</v>
      </c>
      <c r="Q385" s="9"/>
      <c r="R385" s="2" t="s">
        <v>2324</v>
      </c>
      <c r="S385" s="2" t="s">
        <v>10355</v>
      </c>
      <c r="U385" s="2">
        <v>0.0</v>
      </c>
      <c r="FD385" s="9"/>
    </row>
    <row r="386" ht="14.25" hidden="1" customHeight="1">
      <c r="A386" s="2">
        <v>1.0</v>
      </c>
      <c r="B386" s="2" t="s">
        <v>8879</v>
      </c>
      <c r="C386" s="2" t="s">
        <v>8880</v>
      </c>
      <c r="E386" s="2">
        <v>4.0</v>
      </c>
      <c r="J386" s="2">
        <v>4.0</v>
      </c>
      <c r="N386" s="2" t="s">
        <v>9479</v>
      </c>
      <c r="O386" s="2" t="s">
        <v>1694</v>
      </c>
      <c r="P386" s="2" t="s">
        <v>2326</v>
      </c>
      <c r="Q386" s="9"/>
      <c r="R386" s="2" t="s">
        <v>2327</v>
      </c>
      <c r="S386" s="2" t="s">
        <v>10356</v>
      </c>
      <c r="U386" s="2">
        <v>0.0</v>
      </c>
      <c r="FD386" s="9"/>
    </row>
    <row r="387" ht="14.25" hidden="1" customHeight="1">
      <c r="A387" s="2">
        <v>0.0</v>
      </c>
      <c r="B387" s="2" t="s">
        <v>8879</v>
      </c>
      <c r="C387" s="2" t="s">
        <v>8880</v>
      </c>
      <c r="E387" s="2">
        <v>1.0</v>
      </c>
      <c r="J387" s="2">
        <v>1.0</v>
      </c>
      <c r="N387" s="2" t="s">
        <v>10357</v>
      </c>
      <c r="O387" s="2" t="s">
        <v>2329</v>
      </c>
      <c r="P387" s="2" t="s">
        <v>2328</v>
      </c>
      <c r="Q387" s="9"/>
      <c r="R387" s="2" t="s">
        <v>2330</v>
      </c>
      <c r="S387" s="2" t="s">
        <v>10358</v>
      </c>
      <c r="U387" s="2">
        <v>0.0</v>
      </c>
      <c r="FD387" s="9"/>
    </row>
    <row r="388" ht="14.25" hidden="1" customHeight="1">
      <c r="A388" s="2">
        <v>84.0</v>
      </c>
      <c r="B388" s="2" t="s">
        <v>8879</v>
      </c>
      <c r="C388" s="2" t="s">
        <v>8880</v>
      </c>
      <c r="E388" s="2">
        <v>67.0</v>
      </c>
      <c r="G388" s="2">
        <v>2.0</v>
      </c>
      <c r="I388" s="2">
        <v>24.0</v>
      </c>
      <c r="J388" s="2">
        <v>24.0</v>
      </c>
      <c r="K388" s="2">
        <v>12.0</v>
      </c>
      <c r="M388" s="2">
        <v>5.0</v>
      </c>
      <c r="N388" s="2" t="s">
        <v>10359</v>
      </c>
      <c r="O388" s="2" t="s">
        <v>2332</v>
      </c>
      <c r="P388" s="2" t="s">
        <v>2331</v>
      </c>
      <c r="Q388" s="9"/>
      <c r="R388" s="2" t="s">
        <v>2333</v>
      </c>
      <c r="S388" s="2" t="s">
        <v>10360</v>
      </c>
      <c r="U388" s="2">
        <v>0.0</v>
      </c>
      <c r="V388" s="2" t="s">
        <v>5691</v>
      </c>
      <c r="W388" s="2" t="s">
        <v>5691</v>
      </c>
      <c r="X388" s="2" t="s">
        <v>10361</v>
      </c>
      <c r="FC388" s="2" t="s">
        <v>10362</v>
      </c>
      <c r="FD388" s="9"/>
      <c r="GZ388" s="2" t="s">
        <v>5707</v>
      </c>
      <c r="HK388" s="2">
        <v>1139.0</v>
      </c>
      <c r="HL388" s="2" t="s">
        <v>2334</v>
      </c>
      <c r="HM388" s="2">
        <v>526.0</v>
      </c>
      <c r="QH388" s="2" t="s">
        <v>2334</v>
      </c>
      <c r="RB388" s="2" t="s">
        <v>10363</v>
      </c>
    </row>
    <row r="389" ht="14.25" hidden="1" customHeight="1">
      <c r="A389" s="2">
        <v>11.0</v>
      </c>
      <c r="B389" s="2" t="s">
        <v>8879</v>
      </c>
      <c r="C389" s="2" t="s">
        <v>8880</v>
      </c>
      <c r="E389" s="2">
        <v>38.0</v>
      </c>
      <c r="I389" s="2">
        <v>1.0</v>
      </c>
      <c r="J389" s="2">
        <v>36.0</v>
      </c>
      <c r="L389" s="2">
        <v>1.0</v>
      </c>
      <c r="N389" s="2" t="s">
        <v>10364</v>
      </c>
      <c r="O389" s="2" t="s">
        <v>2337</v>
      </c>
      <c r="P389" s="2" t="s">
        <v>2336</v>
      </c>
      <c r="Q389" s="9"/>
      <c r="R389" s="2" t="s">
        <v>2338</v>
      </c>
      <c r="S389" s="2" t="s">
        <v>10365</v>
      </c>
      <c r="U389" s="2">
        <v>0.0</v>
      </c>
      <c r="FD389" s="9"/>
    </row>
    <row r="390" ht="14.25" hidden="1" customHeight="1">
      <c r="A390" s="2">
        <v>6.0</v>
      </c>
      <c r="B390" s="2" t="s">
        <v>8879</v>
      </c>
      <c r="C390" s="2" t="s">
        <v>8880</v>
      </c>
      <c r="E390" s="2">
        <v>0.0</v>
      </c>
      <c r="N390" s="2" t="s">
        <v>10366</v>
      </c>
      <c r="O390" s="2" t="s">
        <v>2340</v>
      </c>
      <c r="P390" s="2" t="s">
        <v>2339</v>
      </c>
      <c r="Q390" s="9"/>
      <c r="R390" s="2" t="s">
        <v>2341</v>
      </c>
      <c r="S390" s="2" t="s">
        <v>10367</v>
      </c>
      <c r="U390" s="2">
        <v>0.0</v>
      </c>
      <c r="FD390" s="9"/>
    </row>
    <row r="391" ht="14.25" hidden="1" customHeight="1">
      <c r="A391" s="2">
        <v>0.0</v>
      </c>
      <c r="B391" s="2" t="s">
        <v>8879</v>
      </c>
      <c r="C391" s="2" t="s">
        <v>8880</v>
      </c>
      <c r="D391" s="2" t="s">
        <v>5730</v>
      </c>
      <c r="E391" s="2">
        <v>3.0</v>
      </c>
      <c r="J391" s="2">
        <v>3.0</v>
      </c>
      <c r="N391" s="2" t="s">
        <v>10368</v>
      </c>
      <c r="O391" s="2" t="s">
        <v>2344</v>
      </c>
      <c r="P391" s="2" t="s">
        <v>2343</v>
      </c>
      <c r="Q391" s="9"/>
      <c r="R391" s="2" t="s">
        <v>2345</v>
      </c>
      <c r="S391" s="2" t="s">
        <v>10369</v>
      </c>
      <c r="U391" s="2">
        <v>0.0</v>
      </c>
      <c r="W391" s="2" t="s">
        <v>5727</v>
      </c>
      <c r="Z391" s="2" t="s">
        <v>5734</v>
      </c>
      <c r="AB391" s="2" t="s">
        <v>5735</v>
      </c>
      <c r="AC391" s="2" t="s">
        <v>5956</v>
      </c>
      <c r="AD391" s="2" t="s">
        <v>5718</v>
      </c>
      <c r="AI391" s="2" t="s">
        <v>2346</v>
      </c>
      <c r="AJ391" s="2" t="s">
        <v>10370</v>
      </c>
      <c r="AK391" s="2" t="s">
        <v>5730</v>
      </c>
      <c r="AL391" s="2" t="s">
        <v>5730</v>
      </c>
      <c r="AM391" s="2" t="s">
        <v>5730</v>
      </c>
      <c r="AN391" s="2" t="s">
        <v>10371</v>
      </c>
      <c r="AU391" s="2" t="s">
        <v>5739</v>
      </c>
      <c r="AW391" s="2" t="s">
        <v>5734</v>
      </c>
      <c r="AX391" s="2" t="s">
        <v>5739</v>
      </c>
      <c r="BB391" s="2" t="s">
        <v>5743</v>
      </c>
      <c r="FB391" s="2">
        <v>856.0</v>
      </c>
      <c r="FC391" s="2" t="s">
        <v>10372</v>
      </c>
      <c r="FD391" s="9"/>
      <c r="FL391" s="2" t="s">
        <v>10373</v>
      </c>
      <c r="FT391" s="2" t="s">
        <v>5718</v>
      </c>
      <c r="FU391" s="2" t="s">
        <v>5718</v>
      </c>
      <c r="FV391" s="2" t="s">
        <v>5718</v>
      </c>
      <c r="FW391" s="2" t="s">
        <v>5718</v>
      </c>
      <c r="FX391" s="2" t="s">
        <v>5718</v>
      </c>
      <c r="FY391" s="2" t="s">
        <v>5718</v>
      </c>
      <c r="FZ391" s="2" t="s">
        <v>5718</v>
      </c>
      <c r="GA391" s="2" t="s">
        <v>5718</v>
      </c>
      <c r="GB391" s="2" t="s">
        <v>5718</v>
      </c>
      <c r="GC391" s="2" t="s">
        <v>5718</v>
      </c>
      <c r="GD391" s="2" t="s">
        <v>5718</v>
      </c>
      <c r="GE391" s="2" t="s">
        <v>5718</v>
      </c>
      <c r="GF391" s="2" t="s">
        <v>5718</v>
      </c>
      <c r="GH391" s="2" t="s">
        <v>5718</v>
      </c>
      <c r="GI391" s="2" t="s">
        <v>5718</v>
      </c>
      <c r="GJ391" s="2" t="s">
        <v>5718</v>
      </c>
      <c r="GK391" s="2" t="s">
        <v>5730</v>
      </c>
      <c r="GL391" s="2" t="s">
        <v>5718</v>
      </c>
      <c r="GQ391" s="2">
        <v>0.0</v>
      </c>
      <c r="GS391" s="2" t="s">
        <v>5718</v>
      </c>
      <c r="GU391" s="2">
        <v>0.0</v>
      </c>
      <c r="GV391" s="2" t="s">
        <v>708</v>
      </c>
      <c r="HA391" s="2">
        <v>856.0</v>
      </c>
      <c r="HB391" s="2" t="s">
        <v>5812</v>
      </c>
      <c r="HC391" s="2">
        <v>480.0</v>
      </c>
      <c r="HD391" s="2" t="s">
        <v>5720</v>
      </c>
      <c r="HE391" s="2" t="s">
        <v>5720</v>
      </c>
      <c r="HF391" s="2" t="s">
        <v>5718</v>
      </c>
      <c r="HG391" s="2" t="s">
        <v>10368</v>
      </c>
      <c r="HI391" s="2" t="s">
        <v>10374</v>
      </c>
      <c r="HN391" s="2">
        <v>30068.0</v>
      </c>
      <c r="HQ391" s="2" t="s">
        <v>10375</v>
      </c>
      <c r="HR391" s="2" t="s">
        <v>10376</v>
      </c>
      <c r="HT391" s="2">
        <v>1.716435858E9</v>
      </c>
      <c r="HU391" s="2" t="s">
        <v>5817</v>
      </c>
      <c r="HV391" s="2" t="s">
        <v>8879</v>
      </c>
      <c r="QH391" s="2" t="s">
        <v>10377</v>
      </c>
      <c r="QI391" s="2" t="s">
        <v>10377</v>
      </c>
      <c r="RB391" s="2" t="s">
        <v>10374</v>
      </c>
      <c r="RC391" s="2" t="s">
        <v>10372</v>
      </c>
      <c r="RF391" s="2" t="s">
        <v>5819</v>
      </c>
      <c r="RI391" s="2" t="s">
        <v>5749</v>
      </c>
      <c r="RJ391" s="2" t="s">
        <v>5750</v>
      </c>
      <c r="RK391" s="2" t="s">
        <v>5751</v>
      </c>
      <c r="RL391" s="2" t="s">
        <v>10372</v>
      </c>
      <c r="RM391" s="2" t="s">
        <v>5718</v>
      </c>
      <c r="RN391" s="2">
        <v>100.0</v>
      </c>
      <c r="RO391" s="2">
        <v>10.0</v>
      </c>
      <c r="RP391" s="2">
        <v>0.0</v>
      </c>
      <c r="RQ391" s="2">
        <v>0.0</v>
      </c>
      <c r="RR391" s="2">
        <v>0.0</v>
      </c>
      <c r="RS391" s="2" t="s">
        <v>5752</v>
      </c>
      <c r="RT391" s="2" t="s">
        <v>5753</v>
      </c>
      <c r="RU391" s="2" t="s">
        <v>5754</v>
      </c>
      <c r="RV391" s="2" t="s">
        <v>5755</v>
      </c>
      <c r="RW391" s="2" t="s">
        <v>5756</v>
      </c>
      <c r="RX391" s="2" t="s">
        <v>5754</v>
      </c>
      <c r="RZ391" s="2" t="s">
        <v>5718</v>
      </c>
      <c r="SA391" s="2" t="s">
        <v>5967</v>
      </c>
      <c r="SB391" s="2" t="s">
        <v>5758</v>
      </c>
      <c r="SC391" s="2">
        <v>480.0</v>
      </c>
    </row>
    <row r="392" ht="14.25" hidden="1" customHeight="1">
      <c r="A392" s="2">
        <v>35.0</v>
      </c>
      <c r="B392" s="2" t="s">
        <v>8879</v>
      </c>
      <c r="C392" s="2" t="s">
        <v>8880</v>
      </c>
      <c r="E392" s="2">
        <v>45.0</v>
      </c>
      <c r="G392" s="2">
        <v>1.0</v>
      </c>
      <c r="I392" s="2">
        <v>24.0</v>
      </c>
      <c r="J392" s="2">
        <v>18.0</v>
      </c>
      <c r="K392" s="2">
        <v>2.0</v>
      </c>
      <c r="N392" s="2" t="s">
        <v>9490</v>
      </c>
      <c r="O392" s="2" t="s">
        <v>1710</v>
      </c>
      <c r="P392" s="2" t="s">
        <v>2347</v>
      </c>
      <c r="Q392" s="9"/>
      <c r="R392" s="2" t="s">
        <v>2348</v>
      </c>
      <c r="S392" s="2" t="s">
        <v>10378</v>
      </c>
      <c r="U392" s="2">
        <v>0.0</v>
      </c>
      <c r="V392" s="2" t="s">
        <v>5691</v>
      </c>
      <c r="W392" s="2" t="s">
        <v>5691</v>
      </c>
      <c r="X392" s="2" t="s">
        <v>10379</v>
      </c>
      <c r="FC392" s="2" t="s">
        <v>10380</v>
      </c>
      <c r="FD392" s="9"/>
      <c r="GZ392" s="2" t="s">
        <v>5707</v>
      </c>
      <c r="HK392" s="2">
        <v>1168.0</v>
      </c>
      <c r="HL392" s="2" t="s">
        <v>2349</v>
      </c>
      <c r="HM392" s="2">
        <v>526.0</v>
      </c>
      <c r="QH392" s="2" t="s">
        <v>2349</v>
      </c>
      <c r="RB392" s="2" t="s">
        <v>10381</v>
      </c>
    </row>
    <row r="393" ht="14.25" hidden="1" customHeight="1">
      <c r="A393" s="2">
        <v>6.0</v>
      </c>
      <c r="B393" s="2" t="s">
        <v>8879</v>
      </c>
      <c r="C393" s="2" t="s">
        <v>8880</v>
      </c>
      <c r="E393" s="2">
        <v>4.0</v>
      </c>
      <c r="J393" s="2">
        <v>4.0</v>
      </c>
      <c r="N393" s="2" t="s">
        <v>7683</v>
      </c>
      <c r="O393" s="2" t="s">
        <v>1107</v>
      </c>
      <c r="P393" s="2" t="s">
        <v>2350</v>
      </c>
      <c r="Q393" s="9"/>
      <c r="R393" s="2" t="s">
        <v>2351</v>
      </c>
      <c r="S393" s="2" t="s">
        <v>10382</v>
      </c>
      <c r="U393" s="2">
        <v>0.0</v>
      </c>
      <c r="V393" s="2" t="s">
        <v>5691</v>
      </c>
      <c r="W393" s="2" t="s">
        <v>5691</v>
      </c>
      <c r="X393" s="2" t="s">
        <v>10383</v>
      </c>
      <c r="FC393" s="2" t="s">
        <v>10384</v>
      </c>
      <c r="FD393" s="9"/>
      <c r="GZ393" s="2" t="s">
        <v>5707</v>
      </c>
      <c r="HK393" s="2">
        <v>1130.0</v>
      </c>
      <c r="HL393" s="2" t="s">
        <v>2352</v>
      </c>
      <c r="HM393" s="2">
        <v>526.0</v>
      </c>
      <c r="QH393" s="2" t="s">
        <v>2352</v>
      </c>
      <c r="RB393" s="2" t="s">
        <v>10385</v>
      </c>
    </row>
    <row r="394" ht="14.25" hidden="1" customHeight="1">
      <c r="A394" s="2">
        <v>3.0</v>
      </c>
      <c r="B394" s="2" t="s">
        <v>8879</v>
      </c>
      <c r="C394" s="2" t="s">
        <v>8880</v>
      </c>
      <c r="E394" s="2">
        <v>2.0</v>
      </c>
      <c r="F394" s="2" t="s">
        <v>10386</v>
      </c>
      <c r="J394" s="2">
        <v>2.0</v>
      </c>
      <c r="N394" s="2" t="s">
        <v>10387</v>
      </c>
      <c r="O394" s="2" t="s">
        <v>2355</v>
      </c>
      <c r="P394" s="2" t="s">
        <v>2354</v>
      </c>
      <c r="Q394" s="9"/>
      <c r="R394" s="2" t="s">
        <v>2356</v>
      </c>
      <c r="S394" s="2" t="s">
        <v>10388</v>
      </c>
      <c r="U394" s="2">
        <v>0.0</v>
      </c>
      <c r="FD394" s="9"/>
    </row>
    <row r="395" ht="14.25" hidden="1" customHeight="1">
      <c r="A395" s="2">
        <v>40.0</v>
      </c>
      <c r="B395" s="2" t="s">
        <v>8879</v>
      </c>
      <c r="C395" s="2" t="s">
        <v>8880</v>
      </c>
      <c r="E395" s="2">
        <v>70.0</v>
      </c>
      <c r="J395" s="2">
        <v>67.0</v>
      </c>
      <c r="L395" s="2">
        <v>3.0</v>
      </c>
      <c r="N395" s="2" t="s">
        <v>10389</v>
      </c>
      <c r="O395" s="2" t="s">
        <v>138</v>
      </c>
      <c r="P395" s="2" t="s">
        <v>2357</v>
      </c>
      <c r="Q395" s="9"/>
      <c r="R395" s="2" t="s">
        <v>2358</v>
      </c>
      <c r="S395" s="2" t="s">
        <v>10390</v>
      </c>
      <c r="U395" s="2">
        <v>0.0</v>
      </c>
      <c r="FD395" s="9"/>
    </row>
    <row r="396" ht="14.25" hidden="1" customHeight="1">
      <c r="A396" s="2">
        <v>0.0</v>
      </c>
      <c r="B396" s="2" t="s">
        <v>8879</v>
      </c>
      <c r="C396" s="2" t="s">
        <v>8880</v>
      </c>
      <c r="E396" s="2">
        <v>1.0</v>
      </c>
      <c r="M396" s="2">
        <v>1.0</v>
      </c>
      <c r="N396" s="2" t="s">
        <v>10391</v>
      </c>
      <c r="O396" s="2" t="s">
        <v>2361</v>
      </c>
      <c r="P396" s="2" t="s">
        <v>2360</v>
      </c>
      <c r="Q396" s="9"/>
      <c r="R396" s="2" t="s">
        <v>2362</v>
      </c>
      <c r="S396" s="2" t="s">
        <v>10392</v>
      </c>
      <c r="U396" s="2">
        <v>0.0</v>
      </c>
      <c r="V396" s="2" t="s">
        <v>5691</v>
      </c>
      <c r="W396" s="2" t="s">
        <v>5691</v>
      </c>
      <c r="X396" s="2" t="s">
        <v>10393</v>
      </c>
      <c r="FC396" s="2" t="s">
        <v>10394</v>
      </c>
      <c r="FD396" s="9"/>
      <c r="GZ396" s="2" t="s">
        <v>5707</v>
      </c>
      <c r="HK396" s="2">
        <v>935.0</v>
      </c>
      <c r="HL396" s="2" t="s">
        <v>2363</v>
      </c>
      <c r="HM396" s="2">
        <v>526.0</v>
      </c>
      <c r="QH396" s="2" t="s">
        <v>2363</v>
      </c>
      <c r="RB396" s="2" t="s">
        <v>10395</v>
      </c>
    </row>
    <row r="397" ht="14.25" hidden="1" customHeight="1">
      <c r="A397" s="2">
        <v>2.0</v>
      </c>
      <c r="B397" s="2" t="s">
        <v>8879</v>
      </c>
      <c r="C397" s="2" t="s">
        <v>8880</v>
      </c>
      <c r="E397" s="2">
        <v>7.0</v>
      </c>
      <c r="I397" s="2">
        <v>2.0</v>
      </c>
      <c r="J397" s="2">
        <v>4.0</v>
      </c>
      <c r="M397" s="2">
        <v>1.0</v>
      </c>
      <c r="N397" s="2" t="s">
        <v>10240</v>
      </c>
      <c r="O397" s="2" t="s">
        <v>2228</v>
      </c>
      <c r="P397" s="2" t="s">
        <v>2364</v>
      </c>
      <c r="Q397" s="9"/>
      <c r="R397" s="2" t="s">
        <v>2365</v>
      </c>
      <c r="S397" s="2" t="s">
        <v>10396</v>
      </c>
      <c r="U397" s="2">
        <v>1.0</v>
      </c>
      <c r="FD397" s="9"/>
    </row>
    <row r="398" ht="14.25" hidden="1" customHeight="1">
      <c r="A398" s="2">
        <v>15.0</v>
      </c>
      <c r="B398" s="2" t="s">
        <v>8879</v>
      </c>
      <c r="C398" s="2" t="s">
        <v>8880</v>
      </c>
      <c r="E398" s="2">
        <v>69.0</v>
      </c>
      <c r="I398" s="2">
        <v>2.0</v>
      </c>
      <c r="J398" s="2">
        <v>66.0</v>
      </c>
      <c r="L398" s="2">
        <v>1.0</v>
      </c>
      <c r="N398" s="2" t="s">
        <v>10397</v>
      </c>
      <c r="O398" s="2" t="s">
        <v>2367</v>
      </c>
      <c r="P398" s="2" t="s">
        <v>2366</v>
      </c>
      <c r="Q398" s="9"/>
      <c r="R398" s="2" t="s">
        <v>2368</v>
      </c>
      <c r="S398" s="2" t="s">
        <v>10398</v>
      </c>
      <c r="U398" s="2">
        <v>2.0</v>
      </c>
      <c r="V398" s="2" t="s">
        <v>5691</v>
      </c>
      <c r="W398" s="2" t="s">
        <v>5691</v>
      </c>
      <c r="X398" s="2" t="s">
        <v>10399</v>
      </c>
      <c r="FC398" s="2" t="s">
        <v>10400</v>
      </c>
      <c r="FD398" s="9"/>
      <c r="GZ398" s="2" t="s">
        <v>5707</v>
      </c>
      <c r="HK398" s="2">
        <v>540.0</v>
      </c>
      <c r="HL398" s="2" t="s">
        <v>2369</v>
      </c>
      <c r="HM398" s="2">
        <v>720.0</v>
      </c>
      <c r="QH398" s="2" t="s">
        <v>2369</v>
      </c>
      <c r="RB398" s="2" t="s">
        <v>10401</v>
      </c>
    </row>
    <row r="399" ht="14.25" hidden="1" customHeight="1">
      <c r="A399" s="2">
        <v>1.0</v>
      </c>
      <c r="B399" s="2" t="s">
        <v>8879</v>
      </c>
      <c r="C399" s="2" t="s">
        <v>8880</v>
      </c>
      <c r="E399" s="2">
        <v>1.0</v>
      </c>
      <c r="H399" s="2">
        <v>1.0</v>
      </c>
      <c r="N399" s="2" t="s">
        <v>10402</v>
      </c>
      <c r="O399" s="2" t="s">
        <v>2371</v>
      </c>
      <c r="P399" s="2" t="s">
        <v>2370</v>
      </c>
      <c r="Q399" s="9"/>
      <c r="R399" s="2" t="s">
        <v>2372</v>
      </c>
      <c r="S399" s="2" t="s">
        <v>10403</v>
      </c>
      <c r="U399" s="2">
        <v>0.0</v>
      </c>
      <c r="FD399" s="9"/>
    </row>
    <row r="400" ht="14.25" hidden="1" customHeight="1">
      <c r="A400" s="2">
        <v>0.0</v>
      </c>
      <c r="B400" s="2" t="s">
        <v>8879</v>
      </c>
      <c r="C400" s="2" t="s">
        <v>8880</v>
      </c>
      <c r="E400" s="2">
        <v>2.0</v>
      </c>
      <c r="J400" s="2">
        <v>2.0</v>
      </c>
      <c r="N400" s="2" t="s">
        <v>9479</v>
      </c>
      <c r="O400" s="2" t="s">
        <v>1694</v>
      </c>
      <c r="P400" s="2" t="s">
        <v>2374</v>
      </c>
      <c r="Q400" s="9"/>
      <c r="R400" s="2" t="s">
        <v>2375</v>
      </c>
      <c r="S400" s="2" t="s">
        <v>10404</v>
      </c>
      <c r="U400" s="2">
        <v>0.0</v>
      </c>
      <c r="FD400" s="9"/>
    </row>
    <row r="401" ht="14.25" hidden="1" customHeight="1">
      <c r="A401" s="2">
        <v>26.0</v>
      </c>
      <c r="B401" s="2" t="s">
        <v>8879</v>
      </c>
      <c r="C401" s="2" t="s">
        <v>8880</v>
      </c>
      <c r="E401" s="2">
        <v>11.0</v>
      </c>
      <c r="H401" s="2">
        <v>1.0</v>
      </c>
      <c r="J401" s="2">
        <v>10.0</v>
      </c>
      <c r="N401" s="2" t="s">
        <v>10238</v>
      </c>
      <c r="O401" s="2" t="s">
        <v>2225</v>
      </c>
      <c r="P401" s="2" t="s">
        <v>2376</v>
      </c>
      <c r="Q401" s="9"/>
      <c r="R401" s="2" t="s">
        <v>2377</v>
      </c>
      <c r="S401" s="2" t="s">
        <v>10405</v>
      </c>
      <c r="U401" s="2">
        <v>0.0</v>
      </c>
      <c r="FD401" s="9"/>
    </row>
    <row r="402" ht="14.25" hidden="1" customHeight="1">
      <c r="A402" s="2">
        <v>27.0</v>
      </c>
      <c r="B402" s="2" t="s">
        <v>8879</v>
      </c>
      <c r="C402" s="2" t="s">
        <v>8880</v>
      </c>
      <c r="E402" s="2">
        <v>10.0</v>
      </c>
      <c r="H402" s="2">
        <v>1.0</v>
      </c>
      <c r="J402" s="2">
        <v>9.0</v>
      </c>
      <c r="N402" s="2" t="s">
        <v>10406</v>
      </c>
      <c r="O402" s="2" t="s">
        <v>2382</v>
      </c>
      <c r="P402" s="2" t="s">
        <v>2381</v>
      </c>
      <c r="Q402" s="9"/>
      <c r="R402" s="2" t="s">
        <v>2383</v>
      </c>
      <c r="S402" s="2" t="s">
        <v>10407</v>
      </c>
      <c r="U402" s="2">
        <v>0.0</v>
      </c>
      <c r="FD402" s="9"/>
    </row>
    <row r="403" ht="14.25" hidden="1" customHeight="1">
      <c r="A403" s="2">
        <v>23.0</v>
      </c>
      <c r="B403" s="2" t="s">
        <v>8879</v>
      </c>
      <c r="C403" s="2" t="s">
        <v>8880</v>
      </c>
      <c r="E403" s="2">
        <v>8.0</v>
      </c>
      <c r="I403" s="2">
        <v>1.0</v>
      </c>
      <c r="J403" s="2">
        <v>7.0</v>
      </c>
      <c r="N403" s="2" t="s">
        <v>10408</v>
      </c>
      <c r="O403" s="2" t="s">
        <v>138</v>
      </c>
      <c r="P403" s="2" t="s">
        <v>2378</v>
      </c>
      <c r="Q403" s="9"/>
      <c r="R403" s="2" t="s">
        <v>2379</v>
      </c>
      <c r="S403" s="2" t="s">
        <v>10409</v>
      </c>
      <c r="U403" s="2">
        <v>0.0</v>
      </c>
      <c r="FD403" s="9"/>
    </row>
    <row r="404" ht="14.25" hidden="1" customHeight="1">
      <c r="A404" s="2">
        <v>57.0</v>
      </c>
      <c r="B404" s="2" t="s">
        <v>8879</v>
      </c>
      <c r="C404" s="2" t="s">
        <v>8880</v>
      </c>
      <c r="E404" s="2">
        <v>79.0</v>
      </c>
      <c r="G404" s="2">
        <v>3.0</v>
      </c>
      <c r="H404" s="2">
        <v>1.0</v>
      </c>
      <c r="I404" s="2">
        <v>17.0</v>
      </c>
      <c r="J404" s="2">
        <v>26.0</v>
      </c>
      <c r="K404" s="2">
        <v>3.0</v>
      </c>
      <c r="L404" s="2">
        <v>1.0</v>
      </c>
      <c r="M404" s="2">
        <v>28.0</v>
      </c>
      <c r="N404" s="2" t="s">
        <v>10410</v>
      </c>
      <c r="O404" s="2" t="s">
        <v>2385</v>
      </c>
      <c r="P404" s="2" t="s">
        <v>2384</v>
      </c>
      <c r="Q404" s="9"/>
      <c r="R404" s="2" t="s">
        <v>2386</v>
      </c>
      <c r="S404" s="2" t="s">
        <v>10411</v>
      </c>
      <c r="U404" s="2">
        <v>1.0</v>
      </c>
      <c r="V404" s="2" t="s">
        <v>5691</v>
      </c>
      <c r="W404" s="2" t="s">
        <v>5691</v>
      </c>
      <c r="X404" s="2" t="s">
        <v>6047</v>
      </c>
      <c r="FC404" s="2" t="s">
        <v>10412</v>
      </c>
      <c r="FD404" s="9"/>
      <c r="GZ404" s="2" t="s">
        <v>5707</v>
      </c>
      <c r="HK404" s="2">
        <v>515.0</v>
      </c>
      <c r="HL404" s="2" t="s">
        <v>2387</v>
      </c>
      <c r="HM404" s="2">
        <v>552.0</v>
      </c>
      <c r="QH404" s="2" t="s">
        <v>2387</v>
      </c>
      <c r="RB404" s="2" t="s">
        <v>10413</v>
      </c>
    </row>
    <row r="405" ht="14.25" hidden="1" customHeight="1">
      <c r="A405" s="2">
        <v>0.0</v>
      </c>
      <c r="B405" s="2" t="s">
        <v>8879</v>
      </c>
      <c r="C405" s="2" t="s">
        <v>8880</v>
      </c>
      <c r="E405" s="2">
        <v>1.0</v>
      </c>
      <c r="J405" s="2">
        <v>1.0</v>
      </c>
      <c r="N405" s="2" t="s">
        <v>10414</v>
      </c>
      <c r="O405" s="2" t="s">
        <v>138</v>
      </c>
      <c r="P405" s="2" t="s">
        <v>2389</v>
      </c>
      <c r="Q405" s="9"/>
      <c r="R405" s="2" t="s">
        <v>2390</v>
      </c>
      <c r="S405" s="2" t="s">
        <v>10415</v>
      </c>
      <c r="U405" s="2">
        <v>0.0</v>
      </c>
      <c r="FD405" s="9"/>
    </row>
    <row r="406" ht="14.25" hidden="1" customHeight="1">
      <c r="A406" s="2">
        <v>54.0</v>
      </c>
      <c r="B406" s="2" t="s">
        <v>8879</v>
      </c>
      <c r="C406" s="2" t="s">
        <v>8880</v>
      </c>
      <c r="E406" s="2">
        <v>7.0</v>
      </c>
      <c r="J406" s="2">
        <v>6.0</v>
      </c>
      <c r="L406" s="2">
        <v>1.0</v>
      </c>
      <c r="N406" s="2" t="s">
        <v>10416</v>
      </c>
      <c r="O406" s="2" t="s">
        <v>2393</v>
      </c>
      <c r="P406" s="2" t="s">
        <v>2392</v>
      </c>
      <c r="Q406" s="9"/>
      <c r="R406" s="2" t="s">
        <v>2394</v>
      </c>
      <c r="S406" s="2" t="s">
        <v>10417</v>
      </c>
      <c r="U406" s="2">
        <v>0.0</v>
      </c>
      <c r="FD406" s="9"/>
    </row>
    <row r="407" ht="14.25" hidden="1" customHeight="1">
      <c r="A407" s="2">
        <v>1.0</v>
      </c>
      <c r="B407" s="2" t="s">
        <v>8879</v>
      </c>
      <c r="C407" s="2" t="s">
        <v>8880</v>
      </c>
      <c r="E407" s="2">
        <v>0.0</v>
      </c>
      <c r="F407" s="2" t="s">
        <v>10418</v>
      </c>
      <c r="N407" s="2" t="s">
        <v>10419</v>
      </c>
      <c r="O407" s="2" t="s">
        <v>2397</v>
      </c>
      <c r="P407" s="2" t="s">
        <v>2396</v>
      </c>
      <c r="Q407" s="9"/>
      <c r="R407" s="2" t="s">
        <v>2399</v>
      </c>
      <c r="S407" s="2" t="s">
        <v>10420</v>
      </c>
      <c r="T407" s="2" t="s">
        <v>2398</v>
      </c>
      <c r="U407" s="2">
        <v>0.0</v>
      </c>
      <c r="FD407" s="9"/>
    </row>
    <row r="408" ht="14.25" hidden="1" customHeight="1">
      <c r="A408" s="2">
        <v>6.0</v>
      </c>
      <c r="B408" s="2" t="s">
        <v>8879</v>
      </c>
      <c r="C408" s="2" t="s">
        <v>8880</v>
      </c>
      <c r="E408" s="2">
        <v>50.0</v>
      </c>
      <c r="H408" s="2">
        <v>1.0</v>
      </c>
      <c r="I408" s="2">
        <v>5.0</v>
      </c>
      <c r="J408" s="2">
        <v>40.0</v>
      </c>
      <c r="L408" s="2">
        <v>1.0</v>
      </c>
      <c r="M408" s="2">
        <v>3.0</v>
      </c>
      <c r="N408" s="2" t="s">
        <v>10421</v>
      </c>
      <c r="O408" s="2" t="s">
        <v>2401</v>
      </c>
      <c r="P408" s="2" t="s">
        <v>2400</v>
      </c>
      <c r="Q408" s="9"/>
      <c r="R408" s="2" t="s">
        <v>2402</v>
      </c>
      <c r="S408" s="2" t="s">
        <v>10422</v>
      </c>
      <c r="U408" s="2">
        <v>0.0</v>
      </c>
      <c r="V408" s="2" t="s">
        <v>5691</v>
      </c>
      <c r="W408" s="2" t="s">
        <v>5691</v>
      </c>
      <c r="X408" s="2" t="s">
        <v>10423</v>
      </c>
      <c r="FC408" s="2" t="s">
        <v>10424</v>
      </c>
      <c r="FD408" s="9"/>
      <c r="GZ408" s="2" t="s">
        <v>5707</v>
      </c>
      <c r="HK408" s="2">
        <v>540.0</v>
      </c>
      <c r="HL408" s="2" t="s">
        <v>2403</v>
      </c>
      <c r="HM408" s="2">
        <v>720.0</v>
      </c>
      <c r="QH408" s="2" t="s">
        <v>2403</v>
      </c>
      <c r="RB408" s="2" t="s">
        <v>10425</v>
      </c>
    </row>
    <row r="409" ht="14.25" hidden="1" customHeight="1">
      <c r="A409" s="2">
        <v>35.0</v>
      </c>
      <c r="B409" s="2" t="s">
        <v>8879</v>
      </c>
      <c r="C409" s="2" t="s">
        <v>8880</v>
      </c>
      <c r="E409" s="2">
        <v>31.0</v>
      </c>
      <c r="H409" s="2">
        <v>2.0</v>
      </c>
      <c r="I409" s="2">
        <v>7.0</v>
      </c>
      <c r="J409" s="2">
        <v>21.0</v>
      </c>
      <c r="L409" s="2">
        <v>1.0</v>
      </c>
      <c r="N409" s="2" t="s">
        <v>10426</v>
      </c>
      <c r="O409" s="2" t="s">
        <v>2406</v>
      </c>
      <c r="P409" s="2" t="s">
        <v>2405</v>
      </c>
      <c r="Q409" s="9"/>
      <c r="R409" s="2" t="s">
        <v>2407</v>
      </c>
      <c r="S409" s="2" t="s">
        <v>10427</v>
      </c>
      <c r="U409" s="2">
        <v>0.0</v>
      </c>
      <c r="FD409" s="9"/>
    </row>
    <row r="410" ht="14.25" hidden="1" customHeight="1">
      <c r="A410" s="2">
        <v>25.0</v>
      </c>
      <c r="B410" s="2" t="s">
        <v>8879</v>
      </c>
      <c r="C410" s="2" t="s">
        <v>8880</v>
      </c>
      <c r="E410" s="2">
        <v>37.0</v>
      </c>
      <c r="F410" s="2" t="s">
        <v>10428</v>
      </c>
      <c r="H410" s="2">
        <v>1.0</v>
      </c>
      <c r="J410" s="2">
        <v>36.0</v>
      </c>
      <c r="N410" s="2" t="s">
        <v>9142</v>
      </c>
      <c r="O410" s="2" t="s">
        <v>1394</v>
      </c>
      <c r="P410" s="2" t="s">
        <v>2408</v>
      </c>
      <c r="Q410" s="9"/>
      <c r="R410" s="2" t="s">
        <v>2409</v>
      </c>
      <c r="S410" s="2" t="s">
        <v>10429</v>
      </c>
      <c r="U410" s="2">
        <v>0.0</v>
      </c>
      <c r="FD410" s="9"/>
      <c r="GW410" s="2" t="s">
        <v>10430</v>
      </c>
      <c r="RB410" s="2" t="s">
        <v>10431</v>
      </c>
      <c r="SD410" s="2" t="s">
        <v>5691</v>
      </c>
      <c r="SE410" s="2" t="s">
        <v>5691</v>
      </c>
      <c r="XK410" s="2" t="s">
        <v>10432</v>
      </c>
      <c r="XR410" s="2">
        <v>340.0</v>
      </c>
      <c r="XS410" s="2" t="s">
        <v>10433</v>
      </c>
      <c r="XT410" s="2">
        <v>590.0</v>
      </c>
      <c r="YN410" s="2" t="s">
        <v>5718</v>
      </c>
      <c r="ZG410" s="2" t="s">
        <v>5707</v>
      </c>
      <c r="ZL410" s="2" t="s">
        <v>5720</v>
      </c>
      <c r="ZN410" s="2" t="s">
        <v>9142</v>
      </c>
      <c r="AIO410" s="2" t="s">
        <v>10433</v>
      </c>
      <c r="AKK410" s="2" t="s">
        <v>5691</v>
      </c>
      <c r="AKL410" s="2" t="s">
        <v>5691</v>
      </c>
      <c r="AOJ410" s="2" t="s">
        <v>10434</v>
      </c>
      <c r="AOQ410" s="2">
        <v>568.0</v>
      </c>
      <c r="AOR410" s="2" t="s">
        <v>10435</v>
      </c>
      <c r="AOS410" s="2">
        <v>473.0</v>
      </c>
      <c r="APM410" s="2" t="s">
        <v>5718</v>
      </c>
      <c r="AQF410" s="2" t="s">
        <v>5707</v>
      </c>
      <c r="AQK410" s="2" t="s">
        <v>5720</v>
      </c>
      <c r="AQM410" s="2" t="s">
        <v>9142</v>
      </c>
      <c r="AYS410" s="2" t="s">
        <v>10435</v>
      </c>
    </row>
    <row r="411" ht="14.25" hidden="1" customHeight="1">
      <c r="A411" s="2">
        <v>11.0</v>
      </c>
      <c r="B411" s="2" t="s">
        <v>8879</v>
      </c>
      <c r="C411" s="2" t="s">
        <v>8880</v>
      </c>
      <c r="E411" s="2">
        <v>4.0</v>
      </c>
      <c r="I411" s="2">
        <v>1.0</v>
      </c>
      <c r="J411" s="2">
        <v>3.0</v>
      </c>
      <c r="N411" s="2" t="s">
        <v>10436</v>
      </c>
      <c r="O411" s="2" t="s">
        <v>138</v>
      </c>
      <c r="P411" s="2" t="s">
        <v>2412</v>
      </c>
      <c r="Q411" s="9"/>
      <c r="R411" s="2" t="s">
        <v>2413</v>
      </c>
      <c r="S411" s="2" t="s">
        <v>10437</v>
      </c>
      <c r="U411" s="2">
        <v>0.0</v>
      </c>
      <c r="FD411" s="9"/>
    </row>
    <row r="412" ht="14.25" hidden="1" customHeight="1">
      <c r="A412" s="2">
        <v>32.0</v>
      </c>
      <c r="B412" s="2" t="s">
        <v>8879</v>
      </c>
      <c r="C412" s="2" t="s">
        <v>8880</v>
      </c>
      <c r="E412" s="2">
        <v>50.0</v>
      </c>
      <c r="J412" s="2">
        <v>49.0</v>
      </c>
      <c r="L412" s="2">
        <v>1.0</v>
      </c>
      <c r="N412" s="2" t="s">
        <v>6086</v>
      </c>
      <c r="O412" s="2" t="s">
        <v>229</v>
      </c>
      <c r="P412" s="2" t="s">
        <v>2414</v>
      </c>
      <c r="Q412" s="9"/>
      <c r="R412" s="2" t="s">
        <v>2415</v>
      </c>
      <c r="S412" s="2" t="s">
        <v>10438</v>
      </c>
      <c r="U412" s="2">
        <v>2.0</v>
      </c>
      <c r="FD412" s="9"/>
      <c r="GW412" s="2" t="s">
        <v>10439</v>
      </c>
      <c r="RB412" s="2" t="s">
        <v>10440</v>
      </c>
      <c r="SD412" s="2" t="s">
        <v>5691</v>
      </c>
      <c r="SE412" s="2" t="s">
        <v>5691</v>
      </c>
      <c r="XK412" s="2" t="s">
        <v>10441</v>
      </c>
      <c r="XR412" s="2">
        <v>443.0</v>
      </c>
      <c r="XS412" s="2" t="s">
        <v>10442</v>
      </c>
      <c r="XT412" s="2">
        <v>590.0</v>
      </c>
      <c r="YN412" s="2" t="s">
        <v>5718</v>
      </c>
      <c r="ZG412" s="2" t="s">
        <v>5707</v>
      </c>
      <c r="ZL412" s="2" t="s">
        <v>5720</v>
      </c>
      <c r="ZN412" s="2" t="s">
        <v>6086</v>
      </c>
      <c r="AIO412" s="2" t="s">
        <v>10442</v>
      </c>
      <c r="AKK412" s="2" t="s">
        <v>5691</v>
      </c>
      <c r="AKL412" s="2" t="s">
        <v>5691</v>
      </c>
      <c r="AOJ412" s="2" t="s">
        <v>10443</v>
      </c>
      <c r="AOQ412" s="2">
        <v>443.0</v>
      </c>
      <c r="AOR412" s="2" t="s">
        <v>10444</v>
      </c>
      <c r="AOS412" s="2">
        <v>590.0</v>
      </c>
      <c r="APM412" s="2" t="s">
        <v>5718</v>
      </c>
      <c r="AQF412" s="2" t="s">
        <v>5707</v>
      </c>
      <c r="AQK412" s="2" t="s">
        <v>5720</v>
      </c>
      <c r="AQM412" s="2" t="s">
        <v>6086</v>
      </c>
      <c r="AYS412" s="2" t="s">
        <v>10444</v>
      </c>
      <c r="BAA412" s="2" t="s">
        <v>5691</v>
      </c>
      <c r="BAB412" s="2" t="s">
        <v>5691</v>
      </c>
      <c r="BCD412" s="2" t="s">
        <v>10445</v>
      </c>
      <c r="BCK412" s="2">
        <v>443.0</v>
      </c>
      <c r="BCL412" s="2" t="s">
        <v>10446</v>
      </c>
      <c r="BCM412" s="2">
        <v>590.0</v>
      </c>
      <c r="BDG412" s="2" t="s">
        <v>5718</v>
      </c>
      <c r="BDZ412" s="2" t="s">
        <v>5707</v>
      </c>
      <c r="BEE412" s="2" t="s">
        <v>5720</v>
      </c>
      <c r="BEG412" s="2" t="s">
        <v>6086</v>
      </c>
      <c r="BGS412" s="2" t="s">
        <v>10446</v>
      </c>
    </row>
    <row r="413" ht="14.25" hidden="1" customHeight="1">
      <c r="A413" s="2">
        <v>21.0</v>
      </c>
      <c r="B413" s="2" t="s">
        <v>8879</v>
      </c>
      <c r="C413" s="2" t="s">
        <v>8880</v>
      </c>
      <c r="E413" s="2">
        <v>10.0</v>
      </c>
      <c r="H413" s="2">
        <v>1.0</v>
      </c>
      <c r="J413" s="2">
        <v>9.0</v>
      </c>
      <c r="N413" s="2" t="s">
        <v>10447</v>
      </c>
      <c r="O413" s="2" t="s">
        <v>138</v>
      </c>
      <c r="P413" s="2" t="s">
        <v>2417</v>
      </c>
      <c r="Q413" s="9"/>
      <c r="R413" s="2" t="s">
        <v>2418</v>
      </c>
      <c r="S413" s="2" t="s">
        <v>10448</v>
      </c>
      <c r="U413" s="2">
        <v>0.0</v>
      </c>
      <c r="FD413" s="9"/>
    </row>
    <row r="414" ht="14.25" hidden="1" customHeight="1">
      <c r="A414" s="2">
        <v>16.0</v>
      </c>
      <c r="B414" s="2" t="s">
        <v>8879</v>
      </c>
      <c r="C414" s="2" t="s">
        <v>8880</v>
      </c>
      <c r="E414" s="2">
        <v>6.0</v>
      </c>
      <c r="J414" s="2">
        <v>6.0</v>
      </c>
      <c r="N414" s="2" t="s">
        <v>10449</v>
      </c>
      <c r="O414" s="2" t="s">
        <v>2420</v>
      </c>
      <c r="P414" s="2" t="s">
        <v>2419</v>
      </c>
      <c r="Q414" s="9"/>
      <c r="R414" s="2" t="s">
        <v>2421</v>
      </c>
      <c r="S414" s="2" t="s">
        <v>10450</v>
      </c>
      <c r="U414" s="2">
        <v>0.0</v>
      </c>
      <c r="FD414" s="9"/>
    </row>
    <row r="415" ht="14.25" hidden="1" customHeight="1">
      <c r="A415" s="2">
        <v>16.0</v>
      </c>
      <c r="B415" s="2" t="s">
        <v>8879</v>
      </c>
      <c r="C415" s="2" t="s">
        <v>8880</v>
      </c>
      <c r="E415" s="2">
        <v>16.0</v>
      </c>
      <c r="J415" s="2">
        <v>16.0</v>
      </c>
      <c r="N415" s="2" t="s">
        <v>10451</v>
      </c>
      <c r="O415" s="2" t="s">
        <v>2423</v>
      </c>
      <c r="P415" s="2" t="s">
        <v>2422</v>
      </c>
      <c r="Q415" s="9"/>
      <c r="R415" s="2" t="s">
        <v>1053</v>
      </c>
      <c r="S415" s="2" t="s">
        <v>10452</v>
      </c>
      <c r="U415" s="2">
        <v>1.0</v>
      </c>
      <c r="FD415" s="9"/>
    </row>
    <row r="416" ht="14.25" hidden="1" customHeight="1">
      <c r="A416" s="2">
        <v>67.0</v>
      </c>
      <c r="B416" s="2" t="s">
        <v>8879</v>
      </c>
      <c r="C416" s="2" t="s">
        <v>8880</v>
      </c>
      <c r="E416" s="2">
        <v>25.0</v>
      </c>
      <c r="H416" s="2">
        <v>1.0</v>
      </c>
      <c r="J416" s="2">
        <v>24.0</v>
      </c>
      <c r="N416" s="2" t="s">
        <v>10453</v>
      </c>
      <c r="O416" s="2" t="s">
        <v>2425</v>
      </c>
      <c r="P416" s="2" t="s">
        <v>2424</v>
      </c>
      <c r="Q416" s="9"/>
      <c r="R416" s="2" t="s">
        <v>2426</v>
      </c>
      <c r="S416" s="2" t="s">
        <v>10454</v>
      </c>
      <c r="U416" s="2">
        <v>0.0</v>
      </c>
      <c r="FD416" s="9"/>
    </row>
    <row r="417" ht="14.25" hidden="1" customHeight="1">
      <c r="A417" s="2">
        <v>0.0</v>
      </c>
      <c r="B417" s="2" t="s">
        <v>8879</v>
      </c>
      <c r="C417" s="2" t="s">
        <v>8880</v>
      </c>
      <c r="E417" s="2">
        <v>14.0</v>
      </c>
      <c r="F417" s="2" t="s">
        <v>10455</v>
      </c>
      <c r="J417" s="2">
        <v>14.0</v>
      </c>
      <c r="N417" s="2" t="s">
        <v>8959</v>
      </c>
      <c r="O417" s="2" t="s">
        <v>1230</v>
      </c>
      <c r="P417" s="2" t="s">
        <v>2428</v>
      </c>
      <c r="Q417" s="9"/>
      <c r="R417" s="2" t="s">
        <v>2429</v>
      </c>
      <c r="S417" s="2" t="s">
        <v>10456</v>
      </c>
      <c r="U417" s="2">
        <v>0.0</v>
      </c>
      <c r="FD417" s="9"/>
    </row>
    <row r="418" ht="14.25" hidden="1" customHeight="1">
      <c r="A418" s="2">
        <v>8.0</v>
      </c>
      <c r="B418" s="2" t="s">
        <v>8879</v>
      </c>
      <c r="C418" s="2" t="s">
        <v>8880</v>
      </c>
      <c r="E418" s="2">
        <v>15.0</v>
      </c>
      <c r="F418" s="2" t="s">
        <v>10457</v>
      </c>
      <c r="J418" s="2">
        <v>13.0</v>
      </c>
      <c r="L418" s="2">
        <v>2.0</v>
      </c>
      <c r="N418" s="2" t="s">
        <v>8959</v>
      </c>
      <c r="O418" s="2" t="s">
        <v>1230</v>
      </c>
      <c r="P418" s="2" t="s">
        <v>2430</v>
      </c>
      <c r="Q418" s="9"/>
      <c r="R418" s="2" t="s">
        <v>2431</v>
      </c>
      <c r="S418" s="2" t="s">
        <v>10458</v>
      </c>
      <c r="U418" s="2">
        <v>0.0</v>
      </c>
      <c r="FD418" s="9"/>
      <c r="GW418" s="2" t="s">
        <v>10459</v>
      </c>
      <c r="RB418" s="2" t="s">
        <v>10460</v>
      </c>
      <c r="SD418" s="2" t="s">
        <v>5691</v>
      </c>
      <c r="SE418" s="2" t="s">
        <v>5691</v>
      </c>
      <c r="XK418" s="2" t="s">
        <v>10461</v>
      </c>
      <c r="XR418" s="2">
        <v>590.0</v>
      </c>
      <c r="XS418" s="2" t="s">
        <v>10462</v>
      </c>
      <c r="XT418" s="2">
        <v>590.0</v>
      </c>
      <c r="YN418" s="2" t="s">
        <v>5718</v>
      </c>
      <c r="ZG418" s="2" t="s">
        <v>5707</v>
      </c>
      <c r="ZL418" s="2" t="s">
        <v>5720</v>
      </c>
      <c r="ZN418" s="2" t="s">
        <v>8959</v>
      </c>
      <c r="AIO418" s="2" t="s">
        <v>10462</v>
      </c>
      <c r="AKK418" s="2" t="s">
        <v>5691</v>
      </c>
      <c r="AKL418" s="2" t="s">
        <v>5691</v>
      </c>
      <c r="AOJ418" s="2" t="s">
        <v>10463</v>
      </c>
      <c r="AOQ418" s="2">
        <v>590.0</v>
      </c>
      <c r="AOR418" s="2" t="s">
        <v>10464</v>
      </c>
      <c r="AOS418" s="2">
        <v>590.0</v>
      </c>
      <c r="APM418" s="2" t="s">
        <v>5718</v>
      </c>
      <c r="AQF418" s="2" t="s">
        <v>5707</v>
      </c>
      <c r="AQK418" s="2" t="s">
        <v>5720</v>
      </c>
      <c r="AQM418" s="2" t="s">
        <v>8959</v>
      </c>
      <c r="AYS418" s="2" t="s">
        <v>10464</v>
      </c>
      <c r="BAA418" s="2" t="s">
        <v>5691</v>
      </c>
      <c r="BAB418" s="2" t="s">
        <v>5691</v>
      </c>
      <c r="BCD418" s="2" t="s">
        <v>10465</v>
      </c>
      <c r="BCK418" s="2">
        <v>590.0</v>
      </c>
      <c r="BCL418" s="2" t="s">
        <v>10466</v>
      </c>
      <c r="BCM418" s="2">
        <v>590.0</v>
      </c>
      <c r="BDG418" s="2" t="s">
        <v>5718</v>
      </c>
      <c r="BDZ418" s="2" t="s">
        <v>5707</v>
      </c>
      <c r="BEE418" s="2" t="s">
        <v>5720</v>
      </c>
      <c r="BEG418" s="2" t="s">
        <v>8959</v>
      </c>
      <c r="BGS418" s="2" t="s">
        <v>10466</v>
      </c>
      <c r="BIA418" s="2" t="s">
        <v>5691</v>
      </c>
      <c r="BIB418" s="2" t="s">
        <v>5691</v>
      </c>
      <c r="BKD418" s="2" t="s">
        <v>10467</v>
      </c>
      <c r="BKK418" s="2">
        <v>590.0</v>
      </c>
      <c r="BKL418" s="2" t="s">
        <v>10468</v>
      </c>
      <c r="BKM418" s="2">
        <v>590.0</v>
      </c>
      <c r="BLG418" s="2" t="s">
        <v>5718</v>
      </c>
      <c r="BLZ418" s="2" t="s">
        <v>5707</v>
      </c>
      <c r="BME418" s="2" t="s">
        <v>5720</v>
      </c>
      <c r="BMG418" s="2" t="s">
        <v>8959</v>
      </c>
      <c r="BOS418" s="2" t="s">
        <v>10468</v>
      </c>
      <c r="BQA418" s="2" t="s">
        <v>5691</v>
      </c>
      <c r="BQB418" s="2" t="s">
        <v>5691</v>
      </c>
      <c r="BSD418" s="2" t="s">
        <v>10469</v>
      </c>
      <c r="BSK418" s="2">
        <v>590.0</v>
      </c>
      <c r="BSL418" s="2" t="s">
        <v>10470</v>
      </c>
      <c r="BSM418" s="2">
        <v>590.0</v>
      </c>
      <c r="BTG418" s="2" t="s">
        <v>5718</v>
      </c>
      <c r="BTZ418" s="2" t="s">
        <v>5707</v>
      </c>
      <c r="BUE418" s="2" t="s">
        <v>5720</v>
      </c>
      <c r="BUG418" s="2" t="s">
        <v>8959</v>
      </c>
      <c r="BWS418" s="2" t="s">
        <v>10470</v>
      </c>
    </row>
    <row r="419" ht="14.25" hidden="1" customHeight="1">
      <c r="A419" s="2">
        <v>21.0</v>
      </c>
      <c r="B419" s="2" t="s">
        <v>8879</v>
      </c>
      <c r="C419" s="2" t="s">
        <v>8880</v>
      </c>
      <c r="E419" s="2">
        <v>11.0</v>
      </c>
      <c r="J419" s="2">
        <v>10.0</v>
      </c>
      <c r="L419" s="2">
        <v>1.0</v>
      </c>
      <c r="N419" s="2" t="s">
        <v>10471</v>
      </c>
      <c r="O419" s="2" t="s">
        <v>2433</v>
      </c>
      <c r="P419" s="2" t="s">
        <v>2432</v>
      </c>
      <c r="Q419" s="9"/>
      <c r="R419" s="2" t="s">
        <v>2434</v>
      </c>
      <c r="S419" s="2" t="s">
        <v>10472</v>
      </c>
      <c r="U419" s="2">
        <v>0.0</v>
      </c>
      <c r="FD419" s="9"/>
    </row>
    <row r="420" ht="14.25" hidden="1" customHeight="1">
      <c r="A420" s="2">
        <v>2.0</v>
      </c>
      <c r="B420" s="2" t="s">
        <v>8879</v>
      </c>
      <c r="C420" s="2" t="s">
        <v>8880</v>
      </c>
      <c r="E420" s="2">
        <v>3.0</v>
      </c>
      <c r="H420" s="2">
        <v>1.0</v>
      </c>
      <c r="J420" s="2">
        <v>2.0</v>
      </c>
      <c r="N420" s="2" t="s">
        <v>10473</v>
      </c>
      <c r="O420" s="2" t="s">
        <v>2436</v>
      </c>
      <c r="P420" s="2" t="s">
        <v>2435</v>
      </c>
      <c r="Q420" s="9"/>
      <c r="R420" s="2" t="s">
        <v>2437</v>
      </c>
      <c r="S420" s="2" t="s">
        <v>10474</v>
      </c>
      <c r="U420" s="2">
        <v>0.0</v>
      </c>
      <c r="FD420" s="9"/>
    </row>
    <row r="421" ht="14.25" hidden="1" customHeight="1">
      <c r="A421" s="2">
        <v>34.0</v>
      </c>
      <c r="B421" s="2" t="s">
        <v>8879</v>
      </c>
      <c r="C421" s="2" t="s">
        <v>8880</v>
      </c>
      <c r="E421" s="2">
        <v>30.0</v>
      </c>
      <c r="H421" s="2">
        <v>1.0</v>
      </c>
      <c r="I421" s="2">
        <v>17.0</v>
      </c>
      <c r="J421" s="2">
        <v>11.0</v>
      </c>
      <c r="M421" s="2">
        <v>1.0</v>
      </c>
      <c r="N421" s="2" t="s">
        <v>10475</v>
      </c>
      <c r="O421" s="2" t="s">
        <v>2439</v>
      </c>
      <c r="P421" s="2" t="s">
        <v>2438</v>
      </c>
      <c r="Q421" s="9"/>
      <c r="R421" s="2" t="s">
        <v>2440</v>
      </c>
      <c r="S421" s="2" t="s">
        <v>10476</v>
      </c>
      <c r="U421" s="2">
        <v>0.0</v>
      </c>
      <c r="V421" s="2" t="s">
        <v>5691</v>
      </c>
      <c r="W421" s="2" t="s">
        <v>5691</v>
      </c>
      <c r="X421" s="2" t="s">
        <v>10477</v>
      </c>
      <c r="FC421" s="2" t="s">
        <v>10478</v>
      </c>
      <c r="FD421" s="9"/>
      <c r="GZ421" s="2" t="s">
        <v>5707</v>
      </c>
      <c r="HK421" s="2">
        <v>701.0</v>
      </c>
      <c r="HL421" s="2" t="s">
        <v>2441</v>
      </c>
      <c r="HM421" s="2">
        <v>526.0</v>
      </c>
      <c r="QH421" s="2" t="s">
        <v>2441</v>
      </c>
      <c r="RB421" s="2" t="s">
        <v>10479</v>
      </c>
    </row>
    <row r="422" ht="14.25" hidden="1" customHeight="1">
      <c r="A422" s="2">
        <v>21.0</v>
      </c>
      <c r="B422" s="2" t="s">
        <v>8879</v>
      </c>
      <c r="C422" s="2" t="s">
        <v>8880</v>
      </c>
      <c r="E422" s="2">
        <v>11.0</v>
      </c>
      <c r="I422" s="2">
        <v>1.0</v>
      </c>
      <c r="J422" s="2">
        <v>6.0</v>
      </c>
      <c r="K422" s="2">
        <v>1.0</v>
      </c>
      <c r="L422" s="2">
        <v>1.0</v>
      </c>
      <c r="M422" s="2">
        <v>2.0</v>
      </c>
      <c r="N422" s="2" t="s">
        <v>10480</v>
      </c>
      <c r="O422" s="2" t="s">
        <v>138</v>
      </c>
      <c r="P422" s="2" t="s">
        <v>2442</v>
      </c>
      <c r="Q422" s="9"/>
      <c r="R422" s="2" t="s">
        <v>2443</v>
      </c>
      <c r="S422" s="2" t="s">
        <v>10481</v>
      </c>
      <c r="U422" s="2">
        <v>0.0</v>
      </c>
      <c r="FD422" s="9"/>
    </row>
    <row r="423" ht="14.25" hidden="1" customHeight="1">
      <c r="A423" s="2">
        <v>39.0</v>
      </c>
      <c r="B423" s="2" t="s">
        <v>8879</v>
      </c>
      <c r="C423" s="2" t="s">
        <v>8880</v>
      </c>
      <c r="E423" s="2">
        <v>36.0</v>
      </c>
      <c r="H423" s="2">
        <v>2.0</v>
      </c>
      <c r="I423" s="2">
        <v>10.0</v>
      </c>
      <c r="J423" s="2">
        <v>24.0</v>
      </c>
      <c r="N423" s="2" t="s">
        <v>10482</v>
      </c>
      <c r="O423" s="2" t="s">
        <v>138</v>
      </c>
      <c r="P423" s="2" t="s">
        <v>2444</v>
      </c>
      <c r="Q423" s="9"/>
      <c r="R423" s="2" t="s">
        <v>2445</v>
      </c>
      <c r="S423" s="2" t="s">
        <v>10483</v>
      </c>
      <c r="U423" s="2">
        <v>0.0</v>
      </c>
      <c r="FD423" s="9"/>
    </row>
    <row r="424" ht="14.25" hidden="1" customHeight="1">
      <c r="A424" s="2">
        <v>8.0</v>
      </c>
      <c r="B424" s="2" t="s">
        <v>8879</v>
      </c>
      <c r="C424" s="2" t="s">
        <v>8880</v>
      </c>
      <c r="E424" s="2">
        <v>11.0</v>
      </c>
      <c r="G424" s="2">
        <v>1.0</v>
      </c>
      <c r="J424" s="2">
        <v>9.0</v>
      </c>
      <c r="L424" s="2">
        <v>1.0</v>
      </c>
      <c r="N424" s="2" t="s">
        <v>8959</v>
      </c>
      <c r="O424" s="2" t="s">
        <v>1230</v>
      </c>
      <c r="P424" s="2" t="s">
        <v>2446</v>
      </c>
      <c r="Q424" s="9"/>
      <c r="R424" s="2" t="s">
        <v>2447</v>
      </c>
      <c r="S424" s="2" t="s">
        <v>10484</v>
      </c>
      <c r="U424" s="2">
        <v>1.0</v>
      </c>
      <c r="FD424" s="9"/>
      <c r="GW424" s="2" t="s">
        <v>10485</v>
      </c>
      <c r="RB424" s="2" t="s">
        <v>10486</v>
      </c>
      <c r="SD424" s="2" t="s">
        <v>5691</v>
      </c>
      <c r="SE424" s="2" t="s">
        <v>5691</v>
      </c>
      <c r="XK424" s="2" t="s">
        <v>10487</v>
      </c>
      <c r="XR424" s="2">
        <v>590.0</v>
      </c>
      <c r="XS424" s="2" t="s">
        <v>10488</v>
      </c>
      <c r="XT424" s="2">
        <v>590.0</v>
      </c>
      <c r="YN424" s="2" t="s">
        <v>5718</v>
      </c>
      <c r="ZG424" s="2" t="s">
        <v>5707</v>
      </c>
      <c r="ZL424" s="2" t="s">
        <v>5720</v>
      </c>
      <c r="ZN424" s="2" t="s">
        <v>8959</v>
      </c>
      <c r="AIO424" s="2" t="s">
        <v>10488</v>
      </c>
      <c r="AKK424" s="2" t="s">
        <v>5691</v>
      </c>
      <c r="AKL424" s="2" t="s">
        <v>5691</v>
      </c>
      <c r="AOJ424" s="2" t="s">
        <v>10489</v>
      </c>
      <c r="AOQ424" s="2">
        <v>590.0</v>
      </c>
      <c r="AOR424" s="2" t="s">
        <v>10490</v>
      </c>
      <c r="AOS424" s="2">
        <v>590.0</v>
      </c>
      <c r="APM424" s="2" t="s">
        <v>5718</v>
      </c>
      <c r="AQF424" s="2" t="s">
        <v>5707</v>
      </c>
      <c r="AQK424" s="2" t="s">
        <v>5720</v>
      </c>
      <c r="AQM424" s="2" t="s">
        <v>8959</v>
      </c>
      <c r="AYS424" s="2" t="s">
        <v>10490</v>
      </c>
    </row>
    <row r="425" ht="14.25" hidden="1" customHeight="1">
      <c r="A425" s="2">
        <v>10.0</v>
      </c>
      <c r="B425" s="2" t="s">
        <v>8879</v>
      </c>
      <c r="C425" s="2" t="s">
        <v>8880</v>
      </c>
      <c r="E425" s="2">
        <v>11.0</v>
      </c>
      <c r="H425" s="2">
        <v>1.0</v>
      </c>
      <c r="J425" s="2">
        <v>9.0</v>
      </c>
      <c r="M425" s="2">
        <v>1.0</v>
      </c>
      <c r="N425" s="2" t="s">
        <v>10491</v>
      </c>
      <c r="O425" s="2" t="s">
        <v>2451</v>
      </c>
      <c r="P425" s="2" t="s">
        <v>2450</v>
      </c>
      <c r="Q425" s="9"/>
      <c r="R425" s="2" t="s">
        <v>2452</v>
      </c>
      <c r="S425" s="2" t="s">
        <v>10492</v>
      </c>
      <c r="U425" s="2">
        <v>0.0</v>
      </c>
      <c r="FD425" s="9"/>
    </row>
    <row r="426" ht="14.25" hidden="1" customHeight="1">
      <c r="A426" s="2">
        <v>0.0</v>
      </c>
      <c r="B426" s="2" t="s">
        <v>8879</v>
      </c>
      <c r="C426" s="2" t="s">
        <v>8880</v>
      </c>
      <c r="E426" s="2">
        <v>14.0</v>
      </c>
      <c r="J426" s="2">
        <v>13.0</v>
      </c>
      <c r="L426" s="2">
        <v>1.0</v>
      </c>
      <c r="N426" s="2" t="s">
        <v>10493</v>
      </c>
      <c r="O426" s="2" t="s">
        <v>2455</v>
      </c>
      <c r="P426" s="2" t="s">
        <v>2454</v>
      </c>
      <c r="Q426" s="9"/>
      <c r="R426" s="2" t="s">
        <v>2456</v>
      </c>
      <c r="S426" s="2" t="s">
        <v>10494</v>
      </c>
      <c r="U426" s="2">
        <v>1.0</v>
      </c>
      <c r="FD426" s="9"/>
      <c r="GW426" s="2" t="s">
        <v>10495</v>
      </c>
      <c r="RB426" s="2" t="s">
        <v>10496</v>
      </c>
      <c r="SD426" s="2" t="s">
        <v>5691</v>
      </c>
      <c r="SE426" s="2" t="s">
        <v>5691</v>
      </c>
      <c r="XK426" s="2" t="s">
        <v>10497</v>
      </c>
      <c r="XR426" s="2">
        <v>393.0</v>
      </c>
      <c r="XS426" s="2" t="s">
        <v>10498</v>
      </c>
      <c r="XT426" s="2">
        <v>590.0</v>
      </c>
      <c r="YN426" s="2" t="s">
        <v>5718</v>
      </c>
      <c r="ZG426" s="2" t="s">
        <v>5707</v>
      </c>
      <c r="ZL426" s="2" t="s">
        <v>5720</v>
      </c>
      <c r="ZN426" s="2" t="s">
        <v>10493</v>
      </c>
      <c r="AIO426" s="2" t="s">
        <v>10498</v>
      </c>
      <c r="AKK426" s="2" t="s">
        <v>5691</v>
      </c>
      <c r="AKL426" s="2" t="s">
        <v>5691</v>
      </c>
      <c r="AOJ426" s="2" t="s">
        <v>10499</v>
      </c>
      <c r="AOQ426" s="2">
        <v>393.0</v>
      </c>
      <c r="AOR426" s="2" t="s">
        <v>10500</v>
      </c>
      <c r="AOS426" s="2">
        <v>590.0</v>
      </c>
      <c r="APM426" s="2" t="s">
        <v>5718</v>
      </c>
      <c r="AQF426" s="2" t="s">
        <v>5707</v>
      </c>
      <c r="AQK426" s="2" t="s">
        <v>5720</v>
      </c>
      <c r="AQM426" s="2" t="s">
        <v>10493</v>
      </c>
      <c r="AYS426" s="2" t="s">
        <v>10500</v>
      </c>
      <c r="BAA426" s="2" t="s">
        <v>5691</v>
      </c>
      <c r="BAB426" s="2" t="s">
        <v>5691</v>
      </c>
      <c r="BCD426" s="2" t="s">
        <v>10501</v>
      </c>
      <c r="BCK426" s="2">
        <v>393.0</v>
      </c>
      <c r="BCL426" s="2" t="s">
        <v>10502</v>
      </c>
      <c r="BCM426" s="2">
        <v>590.0</v>
      </c>
      <c r="BDG426" s="2" t="s">
        <v>5718</v>
      </c>
      <c r="BDZ426" s="2" t="s">
        <v>5707</v>
      </c>
      <c r="BEE426" s="2" t="s">
        <v>5720</v>
      </c>
      <c r="BEG426" s="2" t="s">
        <v>10493</v>
      </c>
      <c r="BGS426" s="2" t="s">
        <v>10502</v>
      </c>
      <c r="BIA426" s="2" t="s">
        <v>5691</v>
      </c>
      <c r="BIB426" s="2" t="s">
        <v>5691</v>
      </c>
      <c r="BKD426" s="2" t="s">
        <v>10503</v>
      </c>
      <c r="BKK426" s="2">
        <v>393.0</v>
      </c>
      <c r="BKL426" s="2" t="s">
        <v>10504</v>
      </c>
      <c r="BKM426" s="2">
        <v>590.0</v>
      </c>
      <c r="BLG426" s="2" t="s">
        <v>5718</v>
      </c>
      <c r="BLZ426" s="2" t="s">
        <v>5707</v>
      </c>
      <c r="BME426" s="2" t="s">
        <v>5720</v>
      </c>
      <c r="BMG426" s="2" t="s">
        <v>10493</v>
      </c>
      <c r="BOS426" s="2" t="s">
        <v>10504</v>
      </c>
    </row>
    <row r="427" ht="14.25" hidden="1" customHeight="1">
      <c r="A427" s="2">
        <v>15.0</v>
      </c>
      <c r="B427" s="2" t="s">
        <v>8879</v>
      </c>
      <c r="C427" s="2" t="s">
        <v>8880</v>
      </c>
      <c r="E427" s="2">
        <v>44.0</v>
      </c>
      <c r="J427" s="2">
        <v>44.0</v>
      </c>
      <c r="N427" s="2" t="s">
        <v>10505</v>
      </c>
      <c r="O427" s="2" t="s">
        <v>2459</v>
      </c>
      <c r="P427" s="2" t="s">
        <v>2458</v>
      </c>
      <c r="Q427" s="9"/>
      <c r="R427" s="2" t="s">
        <v>2460</v>
      </c>
      <c r="S427" s="2" t="s">
        <v>10506</v>
      </c>
      <c r="U427" s="2">
        <v>0.0</v>
      </c>
      <c r="FD427" s="9"/>
    </row>
    <row r="428" ht="14.25" hidden="1" customHeight="1">
      <c r="A428" s="2">
        <v>9.0</v>
      </c>
      <c r="B428" s="2" t="s">
        <v>8879</v>
      </c>
      <c r="C428" s="2" t="s">
        <v>8880</v>
      </c>
      <c r="E428" s="2">
        <v>18.0</v>
      </c>
      <c r="F428" s="2" t="s">
        <v>10507</v>
      </c>
      <c r="G428" s="2">
        <v>1.0</v>
      </c>
      <c r="I428" s="2">
        <v>5.0</v>
      </c>
      <c r="J428" s="2">
        <v>10.0</v>
      </c>
      <c r="K428" s="2">
        <v>1.0</v>
      </c>
      <c r="M428" s="2">
        <v>1.0</v>
      </c>
      <c r="N428" s="2" t="s">
        <v>10508</v>
      </c>
      <c r="O428" s="2" t="s">
        <v>2462</v>
      </c>
      <c r="P428" s="2" t="s">
        <v>2461</v>
      </c>
      <c r="Q428" s="9"/>
      <c r="R428" s="2" t="s">
        <v>2464</v>
      </c>
      <c r="S428" s="2" t="s">
        <v>10509</v>
      </c>
      <c r="T428" s="2" t="s">
        <v>2463</v>
      </c>
      <c r="U428" s="2">
        <v>2.0</v>
      </c>
      <c r="FD428" s="9"/>
      <c r="GW428" s="2" t="s">
        <v>10510</v>
      </c>
      <c r="RB428" s="2" t="s">
        <v>10511</v>
      </c>
      <c r="SD428" s="2" t="s">
        <v>5691</v>
      </c>
      <c r="SE428" s="2" t="s">
        <v>5691</v>
      </c>
      <c r="XK428" s="2" t="s">
        <v>10512</v>
      </c>
      <c r="XR428" s="2">
        <v>590.0</v>
      </c>
      <c r="XS428" s="2" t="s">
        <v>10513</v>
      </c>
      <c r="XT428" s="2">
        <v>392.0</v>
      </c>
      <c r="YN428" s="2" t="s">
        <v>5718</v>
      </c>
      <c r="ZG428" s="2" t="s">
        <v>5707</v>
      </c>
      <c r="ZL428" s="2" t="s">
        <v>5720</v>
      </c>
      <c r="ZN428" s="2" t="s">
        <v>10508</v>
      </c>
      <c r="AIO428" s="2" t="s">
        <v>10513</v>
      </c>
      <c r="AKK428" s="2" t="s">
        <v>5691</v>
      </c>
      <c r="AKL428" s="2" t="s">
        <v>5691</v>
      </c>
      <c r="AOJ428" s="2" t="s">
        <v>10514</v>
      </c>
      <c r="AOQ428" s="2">
        <v>590.0</v>
      </c>
      <c r="AOR428" s="2" t="s">
        <v>10515</v>
      </c>
      <c r="AOS428" s="2">
        <v>578.0</v>
      </c>
      <c r="APM428" s="2" t="s">
        <v>5718</v>
      </c>
      <c r="AQF428" s="2" t="s">
        <v>5707</v>
      </c>
      <c r="AQK428" s="2" t="s">
        <v>5720</v>
      </c>
      <c r="AQM428" s="2" t="s">
        <v>10508</v>
      </c>
      <c r="AYS428" s="2" t="s">
        <v>10515</v>
      </c>
    </row>
    <row r="429" ht="14.25" hidden="1" customHeight="1">
      <c r="A429" s="2">
        <v>9.0</v>
      </c>
      <c r="B429" s="2" t="s">
        <v>8879</v>
      </c>
      <c r="C429" s="2" t="s">
        <v>8880</v>
      </c>
      <c r="E429" s="2">
        <v>0.0</v>
      </c>
      <c r="N429" s="2" t="s">
        <v>10516</v>
      </c>
      <c r="O429" s="2" t="s">
        <v>2468</v>
      </c>
      <c r="P429" s="2" t="s">
        <v>2467</v>
      </c>
      <c r="Q429" s="9"/>
      <c r="R429" s="2" t="s">
        <v>2469</v>
      </c>
      <c r="S429" s="2" t="s">
        <v>10517</v>
      </c>
      <c r="U429" s="2">
        <v>0.0</v>
      </c>
      <c r="FD429" s="9"/>
    </row>
    <row r="430" ht="14.25" hidden="1" customHeight="1">
      <c r="A430" s="2">
        <v>3.0</v>
      </c>
      <c r="B430" s="2" t="s">
        <v>8879</v>
      </c>
      <c r="C430" s="2" t="s">
        <v>8880</v>
      </c>
      <c r="E430" s="2">
        <v>6.0</v>
      </c>
      <c r="J430" s="2">
        <v>6.0</v>
      </c>
      <c r="N430" s="2" t="s">
        <v>10518</v>
      </c>
      <c r="O430" s="2" t="s">
        <v>2471</v>
      </c>
      <c r="P430" s="2" t="s">
        <v>2470</v>
      </c>
      <c r="Q430" s="9"/>
      <c r="R430" s="2" t="s">
        <v>2472</v>
      </c>
      <c r="S430" s="2" t="s">
        <v>10519</v>
      </c>
      <c r="U430" s="2">
        <v>0.0</v>
      </c>
      <c r="FD430" s="9"/>
    </row>
    <row r="431" ht="14.25" hidden="1" customHeight="1">
      <c r="A431" s="2">
        <v>3.0</v>
      </c>
      <c r="B431" s="2" t="s">
        <v>8879</v>
      </c>
      <c r="C431" s="2" t="s">
        <v>8880</v>
      </c>
      <c r="E431" s="2">
        <v>2.0</v>
      </c>
      <c r="F431" s="2" t="s">
        <v>10520</v>
      </c>
      <c r="I431" s="2">
        <v>1.0</v>
      </c>
      <c r="J431" s="2">
        <v>1.0</v>
      </c>
      <c r="N431" s="2" t="s">
        <v>10521</v>
      </c>
      <c r="O431" s="2" t="s">
        <v>2475</v>
      </c>
      <c r="P431" s="2" t="s">
        <v>2474</v>
      </c>
      <c r="Q431" s="9"/>
      <c r="R431" s="2" t="s">
        <v>2476</v>
      </c>
      <c r="S431" s="2" t="s">
        <v>10522</v>
      </c>
      <c r="U431" s="2">
        <v>0.0</v>
      </c>
      <c r="FD431" s="9"/>
    </row>
    <row r="432" ht="14.25" hidden="1" customHeight="1">
      <c r="A432" s="2">
        <v>66.0</v>
      </c>
      <c r="B432" s="2" t="s">
        <v>8879</v>
      </c>
      <c r="C432" s="2" t="s">
        <v>8880</v>
      </c>
      <c r="E432" s="2">
        <v>11.0</v>
      </c>
      <c r="H432" s="2">
        <v>1.0</v>
      </c>
      <c r="I432" s="2">
        <v>6.0</v>
      </c>
      <c r="J432" s="2">
        <v>4.0</v>
      </c>
      <c r="N432" s="2" t="s">
        <v>10523</v>
      </c>
      <c r="O432" s="2" t="s">
        <v>138</v>
      </c>
      <c r="P432" s="2" t="s">
        <v>2477</v>
      </c>
      <c r="Q432" s="9"/>
      <c r="R432" s="2" t="s">
        <v>2478</v>
      </c>
      <c r="S432" s="2" t="s">
        <v>10524</v>
      </c>
      <c r="U432" s="2">
        <v>0.0</v>
      </c>
      <c r="FD432" s="9"/>
    </row>
    <row r="433" ht="14.25" hidden="1" customHeight="1">
      <c r="A433" s="2">
        <v>31.0</v>
      </c>
      <c r="B433" s="2" t="s">
        <v>8879</v>
      </c>
      <c r="C433" s="2" t="s">
        <v>8880</v>
      </c>
      <c r="E433" s="2">
        <v>20.0</v>
      </c>
      <c r="I433" s="2">
        <v>6.0</v>
      </c>
      <c r="J433" s="2">
        <v>5.0</v>
      </c>
      <c r="M433" s="2">
        <v>9.0</v>
      </c>
      <c r="N433" s="2" t="s">
        <v>10525</v>
      </c>
      <c r="O433" s="2" t="s">
        <v>2481</v>
      </c>
      <c r="P433" s="2" t="s">
        <v>2480</v>
      </c>
      <c r="Q433" s="9"/>
      <c r="R433" s="2" t="s">
        <v>2482</v>
      </c>
      <c r="S433" s="2" t="s">
        <v>10526</v>
      </c>
      <c r="U433" s="2">
        <v>0.0</v>
      </c>
      <c r="V433" s="2" t="s">
        <v>5691</v>
      </c>
      <c r="W433" s="2" t="s">
        <v>5691</v>
      </c>
      <c r="X433" s="2" t="s">
        <v>10527</v>
      </c>
      <c r="FC433" s="2" t="s">
        <v>10528</v>
      </c>
      <c r="FD433" s="9"/>
      <c r="GZ433" s="2" t="s">
        <v>5707</v>
      </c>
      <c r="HK433" s="2">
        <v>701.0</v>
      </c>
      <c r="HL433" s="2" t="s">
        <v>2483</v>
      </c>
      <c r="HM433" s="2">
        <v>526.0</v>
      </c>
      <c r="QH433" s="2" t="s">
        <v>2483</v>
      </c>
      <c r="RB433" s="2" t="s">
        <v>10529</v>
      </c>
    </row>
    <row r="434" ht="14.25" hidden="1" customHeight="1">
      <c r="A434" s="2">
        <v>58.0</v>
      </c>
      <c r="B434" s="2" t="s">
        <v>8879</v>
      </c>
      <c r="C434" s="2" t="s">
        <v>8880</v>
      </c>
      <c r="E434" s="2">
        <v>269.0</v>
      </c>
      <c r="H434" s="2">
        <v>1.0</v>
      </c>
      <c r="J434" s="2">
        <v>262.0</v>
      </c>
      <c r="L434" s="2">
        <v>5.0</v>
      </c>
      <c r="M434" s="2">
        <v>1.0</v>
      </c>
      <c r="N434" s="2" t="s">
        <v>10530</v>
      </c>
      <c r="O434" s="2" t="s">
        <v>2485</v>
      </c>
      <c r="P434" s="2" t="s">
        <v>2484</v>
      </c>
      <c r="Q434" s="9"/>
      <c r="R434" s="2" t="s">
        <v>708</v>
      </c>
      <c r="S434" s="2" t="s">
        <v>10531</v>
      </c>
      <c r="U434" s="2">
        <v>7.0</v>
      </c>
      <c r="V434" s="2" t="s">
        <v>5691</v>
      </c>
      <c r="W434" s="2" t="s">
        <v>5691</v>
      </c>
      <c r="X434" s="2" t="s">
        <v>6047</v>
      </c>
      <c r="FC434" s="2" t="s">
        <v>10532</v>
      </c>
      <c r="FD434" s="9"/>
      <c r="GZ434" s="2" t="s">
        <v>5707</v>
      </c>
      <c r="HK434" s="2">
        <v>501.0</v>
      </c>
      <c r="HL434" s="2" t="s">
        <v>2487</v>
      </c>
      <c r="HM434" s="2">
        <v>552.0</v>
      </c>
      <c r="QH434" s="2" t="s">
        <v>2487</v>
      </c>
      <c r="RB434" s="2" t="s">
        <v>10533</v>
      </c>
    </row>
    <row r="435" ht="14.25" hidden="1" customHeight="1">
      <c r="A435" s="2">
        <v>0.0</v>
      </c>
      <c r="B435" s="2" t="s">
        <v>8879</v>
      </c>
      <c r="C435" s="2" t="s">
        <v>8880</v>
      </c>
      <c r="E435" s="2">
        <v>1.0</v>
      </c>
      <c r="F435" s="2" t="s">
        <v>10534</v>
      </c>
      <c r="J435" s="2">
        <v>1.0</v>
      </c>
      <c r="N435" s="2" t="s">
        <v>8999</v>
      </c>
      <c r="O435" s="2" t="s">
        <v>1254</v>
      </c>
      <c r="P435" s="2" t="s">
        <v>2489</v>
      </c>
      <c r="Q435" s="9"/>
      <c r="R435" s="2" t="s">
        <v>2490</v>
      </c>
      <c r="S435" s="2" t="s">
        <v>10535</v>
      </c>
      <c r="T435" s="2" t="s">
        <v>2490</v>
      </c>
      <c r="U435" s="2">
        <v>0.0</v>
      </c>
      <c r="V435" s="2" t="s">
        <v>6180</v>
      </c>
      <c r="W435" s="2" t="s">
        <v>6180</v>
      </c>
      <c r="FC435" s="2" t="s">
        <v>10536</v>
      </c>
      <c r="FD435" s="9"/>
      <c r="GM435" s="2">
        <v>261.0</v>
      </c>
      <c r="GN435" s="2" t="s">
        <v>10537</v>
      </c>
      <c r="GO435" s="2">
        <v>500.0</v>
      </c>
      <c r="QH435" s="2" t="s">
        <v>10537</v>
      </c>
    </row>
    <row r="436" ht="14.25" hidden="1" customHeight="1">
      <c r="A436" s="2">
        <v>12.0</v>
      </c>
      <c r="B436" s="2" t="s">
        <v>8879</v>
      </c>
      <c r="C436" s="2" t="s">
        <v>8880</v>
      </c>
      <c r="E436" s="2">
        <v>16.0</v>
      </c>
      <c r="H436" s="2">
        <v>1.0</v>
      </c>
      <c r="J436" s="2">
        <v>15.0</v>
      </c>
      <c r="N436" s="2" t="s">
        <v>10538</v>
      </c>
      <c r="O436" s="2" t="s">
        <v>2493</v>
      </c>
      <c r="P436" s="2" t="s">
        <v>2492</v>
      </c>
      <c r="Q436" s="9"/>
      <c r="R436" s="2" t="s">
        <v>2494</v>
      </c>
      <c r="S436" s="2" t="s">
        <v>10539</v>
      </c>
      <c r="U436" s="2">
        <v>0.0</v>
      </c>
      <c r="V436" s="2" t="s">
        <v>5691</v>
      </c>
      <c r="W436" s="2" t="s">
        <v>5691</v>
      </c>
      <c r="X436" s="2" t="s">
        <v>6047</v>
      </c>
      <c r="FC436" s="2" t="s">
        <v>10540</v>
      </c>
      <c r="FD436" s="9"/>
      <c r="GZ436" s="2" t="s">
        <v>5707</v>
      </c>
      <c r="HK436" s="2">
        <v>540.0</v>
      </c>
      <c r="HL436" s="2" t="s">
        <v>2495</v>
      </c>
      <c r="HM436" s="2">
        <v>953.0</v>
      </c>
      <c r="QH436" s="2" t="s">
        <v>2495</v>
      </c>
      <c r="RB436" s="2" t="s">
        <v>10541</v>
      </c>
    </row>
    <row r="437" ht="14.25" hidden="1" customHeight="1">
      <c r="A437" s="2">
        <v>7.0</v>
      </c>
      <c r="B437" s="2" t="s">
        <v>8879</v>
      </c>
      <c r="C437" s="2" t="s">
        <v>8880</v>
      </c>
      <c r="E437" s="2">
        <v>4.0</v>
      </c>
      <c r="J437" s="2">
        <v>4.0</v>
      </c>
      <c r="N437" s="2" t="s">
        <v>10542</v>
      </c>
      <c r="O437" s="2" t="s">
        <v>2497</v>
      </c>
      <c r="P437" s="2" t="s">
        <v>2496</v>
      </c>
      <c r="Q437" s="9"/>
      <c r="R437" s="2" t="s">
        <v>2498</v>
      </c>
      <c r="S437" s="2" t="s">
        <v>10543</v>
      </c>
      <c r="U437" s="2">
        <v>0.0</v>
      </c>
      <c r="FD437" s="9"/>
    </row>
    <row r="438" ht="14.25" hidden="1" customHeight="1">
      <c r="A438" s="2">
        <v>16.0</v>
      </c>
      <c r="B438" s="2" t="s">
        <v>8879</v>
      </c>
      <c r="C438" s="2" t="s">
        <v>8880</v>
      </c>
      <c r="E438" s="2">
        <v>4.0</v>
      </c>
      <c r="J438" s="2">
        <v>4.0</v>
      </c>
      <c r="N438" s="2" t="s">
        <v>10544</v>
      </c>
      <c r="O438" s="2" t="s">
        <v>2500</v>
      </c>
      <c r="P438" s="2" t="s">
        <v>2499</v>
      </c>
      <c r="Q438" s="9"/>
      <c r="R438" s="2" t="s">
        <v>2501</v>
      </c>
      <c r="S438" s="2" t="s">
        <v>10545</v>
      </c>
      <c r="U438" s="2">
        <v>0.0</v>
      </c>
      <c r="FD438" s="9"/>
    </row>
    <row r="439" ht="14.25" hidden="1" customHeight="1">
      <c r="A439" s="2">
        <v>36.0</v>
      </c>
      <c r="B439" s="2" t="s">
        <v>8879</v>
      </c>
      <c r="C439" s="2" t="s">
        <v>8880</v>
      </c>
      <c r="E439" s="2">
        <v>18.0</v>
      </c>
      <c r="G439" s="2">
        <v>8.0</v>
      </c>
      <c r="H439" s="2">
        <v>1.0</v>
      </c>
      <c r="I439" s="2">
        <v>1.0</v>
      </c>
      <c r="J439" s="2">
        <v>8.0</v>
      </c>
      <c r="N439" s="2" t="s">
        <v>10546</v>
      </c>
      <c r="O439" s="2" t="s">
        <v>2504</v>
      </c>
      <c r="P439" s="2" t="s">
        <v>2503</v>
      </c>
      <c r="Q439" s="9"/>
      <c r="R439" s="2" t="s">
        <v>2505</v>
      </c>
      <c r="S439" s="2" t="s">
        <v>10547</v>
      </c>
      <c r="U439" s="2">
        <v>0.0</v>
      </c>
      <c r="FD439" s="9"/>
    </row>
    <row r="440" ht="14.25" hidden="1" customHeight="1">
      <c r="A440" s="2">
        <v>1.0</v>
      </c>
      <c r="B440" s="2" t="s">
        <v>8879</v>
      </c>
      <c r="C440" s="2" t="s">
        <v>8880</v>
      </c>
      <c r="E440" s="2">
        <v>0.0</v>
      </c>
      <c r="N440" s="2" t="s">
        <v>10548</v>
      </c>
      <c r="O440" s="2" t="s">
        <v>138</v>
      </c>
      <c r="P440" s="2" t="s">
        <v>2506</v>
      </c>
      <c r="Q440" s="9"/>
      <c r="R440" s="2" t="s">
        <v>2507</v>
      </c>
      <c r="S440" s="2" t="s">
        <v>10549</v>
      </c>
      <c r="U440" s="2">
        <v>0.0</v>
      </c>
      <c r="FD440" s="9"/>
    </row>
    <row r="441" ht="14.25" hidden="1" customHeight="1">
      <c r="A441" s="2">
        <v>1.0</v>
      </c>
      <c r="B441" s="2" t="s">
        <v>8879</v>
      </c>
      <c r="C441" s="2" t="s">
        <v>8880</v>
      </c>
      <c r="E441" s="2">
        <v>1.0</v>
      </c>
      <c r="J441" s="2">
        <v>1.0</v>
      </c>
      <c r="N441" s="2" t="s">
        <v>10550</v>
      </c>
      <c r="O441" s="2" t="s">
        <v>138</v>
      </c>
      <c r="P441" s="2" t="s">
        <v>2509</v>
      </c>
      <c r="Q441" s="9"/>
      <c r="R441" s="2" t="s">
        <v>2510</v>
      </c>
      <c r="S441" s="2" t="s">
        <v>10551</v>
      </c>
      <c r="U441" s="2">
        <v>0.0</v>
      </c>
      <c r="FD441" s="9"/>
    </row>
    <row r="442" ht="14.25" hidden="1" customHeight="1">
      <c r="A442" s="2">
        <v>23.0</v>
      </c>
      <c r="B442" s="2" t="s">
        <v>8879</v>
      </c>
      <c r="C442" s="2" t="s">
        <v>8880</v>
      </c>
      <c r="E442" s="2">
        <v>33.0</v>
      </c>
      <c r="I442" s="2">
        <v>7.0</v>
      </c>
      <c r="J442" s="2">
        <v>26.0</v>
      </c>
      <c r="N442" s="2" t="s">
        <v>8992</v>
      </c>
      <c r="O442" s="2" t="s">
        <v>1249</v>
      </c>
      <c r="P442" s="2" t="s">
        <v>2512</v>
      </c>
      <c r="Q442" s="9"/>
      <c r="R442" s="2" t="s">
        <v>2513</v>
      </c>
      <c r="S442" s="2" t="s">
        <v>10552</v>
      </c>
      <c r="U442" s="2">
        <v>1.0</v>
      </c>
      <c r="V442" s="2" t="s">
        <v>5691</v>
      </c>
      <c r="W442" s="2" t="s">
        <v>5691</v>
      </c>
      <c r="X442" s="2" t="s">
        <v>10553</v>
      </c>
      <c r="FC442" s="2" t="s">
        <v>10554</v>
      </c>
      <c r="FD442" s="9"/>
      <c r="GZ442" s="2" t="s">
        <v>5707</v>
      </c>
      <c r="HK442" s="2">
        <v>526.0</v>
      </c>
      <c r="HL442" s="2" t="s">
        <v>2514</v>
      </c>
      <c r="HM442" s="2">
        <v>526.0</v>
      </c>
      <c r="QH442" s="2" t="s">
        <v>2514</v>
      </c>
      <c r="RB442" s="2" t="s">
        <v>10555</v>
      </c>
    </row>
    <row r="443" ht="14.25" hidden="1" customHeight="1">
      <c r="A443" s="2">
        <v>7.0</v>
      </c>
      <c r="B443" s="2" t="s">
        <v>8879</v>
      </c>
      <c r="C443" s="2" t="s">
        <v>8880</v>
      </c>
      <c r="E443" s="2">
        <v>10.0</v>
      </c>
      <c r="J443" s="2">
        <v>3.0</v>
      </c>
      <c r="M443" s="2">
        <v>7.0</v>
      </c>
      <c r="N443" s="2" t="s">
        <v>10556</v>
      </c>
      <c r="O443" s="2" t="s">
        <v>138</v>
      </c>
      <c r="P443" s="2" t="s">
        <v>2516</v>
      </c>
      <c r="Q443" s="9"/>
      <c r="R443" s="2" t="s">
        <v>2517</v>
      </c>
      <c r="S443" s="2" t="s">
        <v>10557</v>
      </c>
      <c r="U443" s="2">
        <v>0.0</v>
      </c>
      <c r="FD443" s="9"/>
      <c r="GW443" s="2" t="s">
        <v>10558</v>
      </c>
      <c r="RB443" s="2" t="s">
        <v>10559</v>
      </c>
      <c r="SD443" s="2" t="s">
        <v>5691</v>
      </c>
      <c r="SE443" s="2" t="s">
        <v>5691</v>
      </c>
      <c r="XK443" s="2" t="s">
        <v>10560</v>
      </c>
      <c r="XR443" s="2">
        <v>443.0</v>
      </c>
      <c r="XS443" s="2" t="s">
        <v>10561</v>
      </c>
      <c r="XT443" s="2">
        <v>590.0</v>
      </c>
      <c r="YN443" s="2" t="s">
        <v>5718</v>
      </c>
      <c r="ZG443" s="2" t="s">
        <v>5707</v>
      </c>
      <c r="ZL443" s="2" t="s">
        <v>6521</v>
      </c>
      <c r="ZN443" s="2" t="s">
        <v>10556</v>
      </c>
      <c r="AIO443" s="2" t="s">
        <v>10561</v>
      </c>
      <c r="AKK443" s="2" t="s">
        <v>5691</v>
      </c>
      <c r="AKL443" s="2" t="s">
        <v>5691</v>
      </c>
      <c r="AOJ443" s="2" t="s">
        <v>10562</v>
      </c>
      <c r="AOQ443" s="2">
        <v>590.0</v>
      </c>
      <c r="AOR443" s="2" t="s">
        <v>10563</v>
      </c>
      <c r="AOS443" s="2">
        <v>443.0</v>
      </c>
      <c r="APM443" s="2" t="s">
        <v>5718</v>
      </c>
      <c r="AQF443" s="2" t="s">
        <v>5707</v>
      </c>
      <c r="AQK443" s="2" t="s">
        <v>6521</v>
      </c>
      <c r="AQM443" s="2" t="s">
        <v>10556</v>
      </c>
      <c r="AYS443" s="2" t="s">
        <v>10563</v>
      </c>
    </row>
    <row r="444" ht="14.25" hidden="1" customHeight="1">
      <c r="A444" s="2">
        <v>11.0</v>
      </c>
      <c r="B444" s="2" t="s">
        <v>8879</v>
      </c>
      <c r="C444" s="2" t="s">
        <v>8880</v>
      </c>
      <c r="E444" s="2">
        <v>5.0</v>
      </c>
      <c r="H444" s="2">
        <v>1.0</v>
      </c>
      <c r="I444" s="2">
        <v>1.0</v>
      </c>
      <c r="J444" s="2">
        <v>2.0</v>
      </c>
      <c r="M444" s="2">
        <v>1.0</v>
      </c>
      <c r="N444" s="2" t="s">
        <v>10564</v>
      </c>
      <c r="O444" s="2" t="s">
        <v>138</v>
      </c>
      <c r="P444" s="2" t="s">
        <v>2519</v>
      </c>
      <c r="Q444" s="9"/>
      <c r="R444" s="2" t="s">
        <v>2520</v>
      </c>
      <c r="S444" s="2" t="s">
        <v>10565</v>
      </c>
      <c r="U444" s="2">
        <v>0.0</v>
      </c>
      <c r="FD444" s="9"/>
    </row>
    <row r="445" ht="14.25" hidden="1" customHeight="1">
      <c r="A445" s="2">
        <v>31.0</v>
      </c>
      <c r="B445" s="2" t="s">
        <v>8879</v>
      </c>
      <c r="C445" s="2" t="s">
        <v>8880</v>
      </c>
      <c r="E445" s="2">
        <v>51.0</v>
      </c>
      <c r="G445" s="2">
        <v>5.0</v>
      </c>
      <c r="I445" s="2">
        <v>16.0</v>
      </c>
      <c r="J445" s="2">
        <v>28.0</v>
      </c>
      <c r="K445" s="2">
        <v>1.0</v>
      </c>
      <c r="M445" s="2">
        <v>1.0</v>
      </c>
      <c r="N445" s="2" t="s">
        <v>10566</v>
      </c>
      <c r="O445" s="2" t="s">
        <v>138</v>
      </c>
      <c r="P445" s="2" t="s">
        <v>2521</v>
      </c>
      <c r="Q445" s="9"/>
      <c r="R445" s="2" t="s">
        <v>2522</v>
      </c>
      <c r="S445" s="2" t="s">
        <v>10567</v>
      </c>
      <c r="U445" s="2">
        <v>0.0</v>
      </c>
      <c r="FD445" s="9"/>
    </row>
    <row r="446" ht="14.25" hidden="1" customHeight="1">
      <c r="A446" s="2">
        <v>2.0</v>
      </c>
      <c r="B446" s="2" t="s">
        <v>8879</v>
      </c>
      <c r="C446" s="2" t="s">
        <v>8880</v>
      </c>
      <c r="E446" s="2">
        <v>1.0</v>
      </c>
      <c r="F446" s="2" t="s">
        <v>10568</v>
      </c>
      <c r="J446" s="2">
        <v>1.0</v>
      </c>
      <c r="N446" s="2" t="s">
        <v>10569</v>
      </c>
      <c r="O446" s="2" t="s">
        <v>2524</v>
      </c>
      <c r="P446" s="2" t="s">
        <v>2523</v>
      </c>
      <c r="Q446" s="9"/>
      <c r="R446" s="2" t="s">
        <v>2525</v>
      </c>
      <c r="S446" s="2" t="s">
        <v>10570</v>
      </c>
      <c r="U446" s="2">
        <v>0.0</v>
      </c>
      <c r="FD446" s="9"/>
    </row>
    <row r="447" ht="14.25" hidden="1" customHeight="1">
      <c r="A447" s="2">
        <v>26.0</v>
      </c>
      <c r="B447" s="2" t="s">
        <v>8879</v>
      </c>
      <c r="C447" s="2" t="s">
        <v>8880</v>
      </c>
      <c r="E447" s="2">
        <v>24.0</v>
      </c>
      <c r="I447" s="2">
        <v>14.0</v>
      </c>
      <c r="J447" s="2">
        <v>10.0</v>
      </c>
      <c r="N447" s="2" t="s">
        <v>10571</v>
      </c>
      <c r="O447" s="2" t="s">
        <v>138</v>
      </c>
      <c r="P447" s="2" t="s">
        <v>2526</v>
      </c>
      <c r="Q447" s="9"/>
      <c r="R447" s="2" t="s">
        <v>2527</v>
      </c>
      <c r="S447" s="2" t="s">
        <v>10572</v>
      </c>
      <c r="U447" s="2">
        <v>1.0</v>
      </c>
      <c r="V447" s="2" t="s">
        <v>5691</v>
      </c>
      <c r="W447" s="2" t="s">
        <v>5691</v>
      </c>
      <c r="X447" s="2" t="s">
        <v>10573</v>
      </c>
      <c r="FC447" s="2" t="s">
        <v>10574</v>
      </c>
      <c r="FD447" s="9"/>
      <c r="GZ447" s="2" t="s">
        <v>5707</v>
      </c>
      <c r="HK447" s="2">
        <v>540.0</v>
      </c>
      <c r="HL447" s="2" t="s">
        <v>2528</v>
      </c>
      <c r="HM447" s="2">
        <v>720.0</v>
      </c>
      <c r="QH447" s="2" t="s">
        <v>2528</v>
      </c>
      <c r="RB447" s="2" t="s">
        <v>10575</v>
      </c>
    </row>
    <row r="448" ht="14.25" hidden="1" customHeight="1">
      <c r="A448" s="2">
        <v>58.0</v>
      </c>
      <c r="B448" s="2" t="s">
        <v>8879</v>
      </c>
      <c r="C448" s="2" t="s">
        <v>8880</v>
      </c>
      <c r="E448" s="2">
        <v>36.0</v>
      </c>
      <c r="G448" s="2">
        <v>1.0</v>
      </c>
      <c r="I448" s="2">
        <v>6.0</v>
      </c>
      <c r="J448" s="2">
        <v>24.0</v>
      </c>
      <c r="K448" s="2">
        <v>3.0</v>
      </c>
      <c r="M448" s="2">
        <v>2.0</v>
      </c>
      <c r="N448" s="2" t="s">
        <v>10576</v>
      </c>
      <c r="O448" s="2" t="s">
        <v>2530</v>
      </c>
      <c r="P448" s="2" t="s">
        <v>2529</v>
      </c>
      <c r="Q448" s="9"/>
      <c r="R448" s="2" t="s">
        <v>2531</v>
      </c>
      <c r="S448" s="2" t="s">
        <v>10577</v>
      </c>
      <c r="U448" s="2">
        <v>1.0</v>
      </c>
      <c r="V448" s="2" t="s">
        <v>5691</v>
      </c>
      <c r="W448" s="2" t="s">
        <v>5691</v>
      </c>
      <c r="X448" s="2" t="s">
        <v>10578</v>
      </c>
      <c r="FC448" s="2" t="s">
        <v>10579</v>
      </c>
      <c r="FD448" s="9"/>
      <c r="GZ448" s="2" t="s">
        <v>5707</v>
      </c>
      <c r="HK448" s="2">
        <v>935.0</v>
      </c>
      <c r="HL448" s="2" t="s">
        <v>2532</v>
      </c>
      <c r="HM448" s="2">
        <v>526.0</v>
      </c>
      <c r="QH448" s="2" t="s">
        <v>2532</v>
      </c>
      <c r="RB448" s="2" t="s">
        <v>10580</v>
      </c>
    </row>
    <row r="449" ht="14.25" hidden="1" customHeight="1">
      <c r="A449" s="2">
        <v>9.0</v>
      </c>
      <c r="B449" s="2" t="s">
        <v>8879</v>
      </c>
      <c r="C449" s="2" t="s">
        <v>8880</v>
      </c>
      <c r="E449" s="2">
        <v>26.0</v>
      </c>
      <c r="I449" s="2">
        <v>19.0</v>
      </c>
      <c r="J449" s="2">
        <v>7.0</v>
      </c>
      <c r="N449" s="2" t="s">
        <v>10581</v>
      </c>
      <c r="O449" s="2" t="s">
        <v>2534</v>
      </c>
      <c r="P449" s="2" t="s">
        <v>2533</v>
      </c>
      <c r="Q449" s="9"/>
      <c r="R449" s="2" t="s">
        <v>708</v>
      </c>
      <c r="S449" s="2" t="s">
        <v>10582</v>
      </c>
      <c r="U449" s="2">
        <v>1.0</v>
      </c>
      <c r="FD449" s="9"/>
    </row>
    <row r="450" ht="14.25" hidden="1" customHeight="1">
      <c r="A450" s="2">
        <v>9.0</v>
      </c>
      <c r="B450" s="2" t="s">
        <v>8879</v>
      </c>
      <c r="C450" s="2" t="s">
        <v>8880</v>
      </c>
      <c r="E450" s="2">
        <v>5.0</v>
      </c>
      <c r="J450" s="2">
        <v>4.0</v>
      </c>
      <c r="L450" s="2">
        <v>1.0</v>
      </c>
      <c r="N450" s="2" t="s">
        <v>10583</v>
      </c>
      <c r="O450" s="2" t="s">
        <v>2538</v>
      </c>
      <c r="P450" s="2" t="s">
        <v>2537</v>
      </c>
      <c r="Q450" s="9"/>
      <c r="R450" s="2" t="s">
        <v>2539</v>
      </c>
      <c r="S450" s="2" t="s">
        <v>10584</v>
      </c>
      <c r="U450" s="2">
        <v>0.0</v>
      </c>
      <c r="FD450" s="9"/>
    </row>
    <row r="451" ht="14.25" hidden="1" customHeight="1">
      <c r="A451" s="2">
        <v>5.0</v>
      </c>
      <c r="B451" s="2" t="s">
        <v>8879</v>
      </c>
      <c r="C451" s="2" t="s">
        <v>8880</v>
      </c>
      <c r="E451" s="2">
        <v>18.0</v>
      </c>
      <c r="J451" s="2">
        <v>18.0</v>
      </c>
      <c r="N451" s="2" t="s">
        <v>9479</v>
      </c>
      <c r="O451" s="2" t="s">
        <v>1694</v>
      </c>
      <c r="P451" s="2" t="s">
        <v>2540</v>
      </c>
      <c r="Q451" s="9"/>
      <c r="R451" s="2" t="s">
        <v>10585</v>
      </c>
      <c r="S451" s="2" t="s">
        <v>10586</v>
      </c>
      <c r="U451" s="2">
        <v>1.0</v>
      </c>
      <c r="FD451" s="9"/>
    </row>
    <row r="452" ht="14.25" hidden="1" customHeight="1">
      <c r="A452" s="2">
        <v>4.0</v>
      </c>
      <c r="B452" s="2" t="s">
        <v>8879</v>
      </c>
      <c r="C452" s="2" t="s">
        <v>8880</v>
      </c>
      <c r="E452" s="2">
        <v>3.0</v>
      </c>
      <c r="H452" s="2">
        <v>1.0</v>
      </c>
      <c r="J452" s="2">
        <v>2.0</v>
      </c>
      <c r="N452" s="2" t="s">
        <v>10587</v>
      </c>
      <c r="O452" s="2" t="s">
        <v>2543</v>
      </c>
      <c r="P452" s="2" t="s">
        <v>2542</v>
      </c>
      <c r="Q452" s="9"/>
      <c r="R452" s="2" t="s">
        <v>2544</v>
      </c>
      <c r="S452" s="2" t="s">
        <v>10588</v>
      </c>
      <c r="U452" s="2">
        <v>0.0</v>
      </c>
      <c r="FD452" s="9"/>
    </row>
    <row r="453" ht="14.25" hidden="1" customHeight="1">
      <c r="A453" s="2">
        <v>2.0</v>
      </c>
      <c r="B453" s="2" t="s">
        <v>8879</v>
      </c>
      <c r="C453" s="2" t="s">
        <v>8880</v>
      </c>
      <c r="E453" s="2">
        <v>1.0</v>
      </c>
      <c r="J453" s="2">
        <v>1.0</v>
      </c>
      <c r="N453" s="2" t="s">
        <v>10538</v>
      </c>
      <c r="O453" s="2" t="s">
        <v>2493</v>
      </c>
      <c r="P453" s="2" t="s">
        <v>2545</v>
      </c>
      <c r="Q453" s="9"/>
      <c r="R453" s="2" t="s">
        <v>2546</v>
      </c>
      <c r="S453" s="2" t="s">
        <v>10589</v>
      </c>
      <c r="U453" s="2">
        <v>0.0</v>
      </c>
      <c r="FD453" s="9"/>
    </row>
    <row r="454" ht="14.25" hidden="1" customHeight="1">
      <c r="A454" s="2">
        <v>88.0</v>
      </c>
      <c r="B454" s="2" t="s">
        <v>8879</v>
      </c>
      <c r="C454" s="2" t="s">
        <v>8880</v>
      </c>
      <c r="E454" s="2">
        <v>28.0</v>
      </c>
      <c r="I454" s="2">
        <v>12.0</v>
      </c>
      <c r="J454" s="2">
        <v>11.0</v>
      </c>
      <c r="M454" s="2">
        <v>5.0</v>
      </c>
      <c r="N454" s="2" t="s">
        <v>10590</v>
      </c>
      <c r="O454" s="2" t="s">
        <v>2548</v>
      </c>
      <c r="P454" s="2" t="s">
        <v>2547</v>
      </c>
      <c r="Q454" s="9"/>
      <c r="R454" s="2" t="s">
        <v>2549</v>
      </c>
      <c r="S454" s="2" t="s">
        <v>10591</v>
      </c>
      <c r="U454" s="2">
        <v>2.0</v>
      </c>
      <c r="FD454" s="9"/>
    </row>
    <row r="455" ht="14.25" hidden="1" customHeight="1">
      <c r="A455" s="2">
        <v>2.0</v>
      </c>
      <c r="B455" s="2" t="s">
        <v>8879</v>
      </c>
      <c r="C455" s="2" t="s">
        <v>8880</v>
      </c>
      <c r="E455" s="2">
        <v>2.0</v>
      </c>
      <c r="H455" s="2">
        <v>1.0</v>
      </c>
      <c r="J455" s="2">
        <v>1.0</v>
      </c>
      <c r="N455" s="2" t="s">
        <v>10592</v>
      </c>
      <c r="O455" s="2" t="s">
        <v>138</v>
      </c>
      <c r="P455" s="2" t="s">
        <v>2550</v>
      </c>
      <c r="Q455" s="9"/>
      <c r="R455" s="2" t="s">
        <v>2551</v>
      </c>
      <c r="S455" s="2" t="s">
        <v>10593</v>
      </c>
      <c r="U455" s="2">
        <v>0.0</v>
      </c>
      <c r="FD455" s="9"/>
    </row>
    <row r="456" ht="14.25" hidden="1" customHeight="1">
      <c r="A456" s="2">
        <v>27.0</v>
      </c>
      <c r="B456" s="2" t="s">
        <v>8879</v>
      </c>
      <c r="C456" s="2" t="s">
        <v>8880</v>
      </c>
      <c r="E456" s="2">
        <v>11.0</v>
      </c>
      <c r="G456" s="2">
        <v>2.0</v>
      </c>
      <c r="J456" s="2">
        <v>9.0</v>
      </c>
      <c r="N456" s="2" t="s">
        <v>10157</v>
      </c>
      <c r="O456" s="2" t="s">
        <v>2167</v>
      </c>
      <c r="P456" s="2" t="s">
        <v>2552</v>
      </c>
      <c r="Q456" s="9"/>
      <c r="R456" s="2" t="s">
        <v>2553</v>
      </c>
      <c r="S456" s="2" t="s">
        <v>10594</v>
      </c>
      <c r="U456" s="2">
        <v>0.0</v>
      </c>
      <c r="FD456" s="9"/>
    </row>
    <row r="457" ht="14.25" hidden="1" customHeight="1">
      <c r="A457" s="2">
        <v>4.0</v>
      </c>
      <c r="B457" s="2" t="s">
        <v>8879</v>
      </c>
      <c r="C457" s="2" t="s">
        <v>8880</v>
      </c>
      <c r="E457" s="2">
        <v>4.0</v>
      </c>
      <c r="J457" s="2">
        <v>4.0</v>
      </c>
      <c r="N457" s="2" t="s">
        <v>8992</v>
      </c>
      <c r="O457" s="2" t="s">
        <v>1249</v>
      </c>
      <c r="P457" s="2" t="s">
        <v>2555</v>
      </c>
      <c r="Q457" s="9"/>
      <c r="R457" s="2" t="s">
        <v>2556</v>
      </c>
      <c r="S457" s="2" t="s">
        <v>10595</v>
      </c>
      <c r="U457" s="2">
        <v>0.0</v>
      </c>
      <c r="FD457" s="9"/>
    </row>
    <row r="458" ht="14.25" hidden="1" customHeight="1">
      <c r="A458" s="2">
        <v>36.0</v>
      </c>
      <c r="B458" s="2" t="s">
        <v>8879</v>
      </c>
      <c r="C458" s="2" t="s">
        <v>8880</v>
      </c>
      <c r="E458" s="2">
        <v>25.0</v>
      </c>
      <c r="I458" s="2">
        <v>6.0</v>
      </c>
      <c r="J458" s="2">
        <v>14.0</v>
      </c>
      <c r="K458" s="2">
        <v>1.0</v>
      </c>
      <c r="M458" s="2">
        <v>4.0</v>
      </c>
      <c r="N458" s="2" t="s">
        <v>10596</v>
      </c>
      <c r="O458" s="2" t="s">
        <v>138</v>
      </c>
      <c r="P458" s="2" t="s">
        <v>2557</v>
      </c>
      <c r="Q458" s="9"/>
      <c r="R458" s="2" t="s">
        <v>2558</v>
      </c>
      <c r="S458" s="2" t="s">
        <v>10597</v>
      </c>
      <c r="U458" s="2">
        <v>0.0</v>
      </c>
      <c r="V458" s="2" t="s">
        <v>5691</v>
      </c>
      <c r="W458" s="2" t="s">
        <v>5691</v>
      </c>
      <c r="X458" s="2" t="s">
        <v>6047</v>
      </c>
      <c r="FC458" s="2" t="s">
        <v>10598</v>
      </c>
      <c r="FD458" s="9"/>
      <c r="GZ458" s="2" t="s">
        <v>5707</v>
      </c>
      <c r="HK458" s="2">
        <v>501.0</v>
      </c>
      <c r="HL458" s="2" t="s">
        <v>2559</v>
      </c>
      <c r="HM458" s="2">
        <v>552.0</v>
      </c>
      <c r="QH458" s="2" t="s">
        <v>2559</v>
      </c>
      <c r="RB458" s="2" t="s">
        <v>10599</v>
      </c>
    </row>
    <row r="459" ht="14.25" hidden="1" customHeight="1">
      <c r="A459" s="2">
        <v>1.0</v>
      </c>
      <c r="B459" s="2" t="s">
        <v>8879</v>
      </c>
      <c r="C459" s="2" t="s">
        <v>8880</v>
      </c>
      <c r="E459" s="2">
        <v>4.0</v>
      </c>
      <c r="J459" s="2">
        <v>2.0</v>
      </c>
      <c r="M459" s="2">
        <v>2.0</v>
      </c>
      <c r="N459" s="2" t="s">
        <v>8959</v>
      </c>
      <c r="O459" s="2" t="s">
        <v>1230</v>
      </c>
      <c r="P459" s="2" t="s">
        <v>2560</v>
      </c>
      <c r="Q459" s="9"/>
      <c r="R459" s="2" t="s">
        <v>2561</v>
      </c>
      <c r="S459" s="2" t="s">
        <v>10600</v>
      </c>
      <c r="U459" s="2">
        <v>0.0</v>
      </c>
      <c r="FD459" s="9"/>
      <c r="GW459" s="2" t="s">
        <v>10601</v>
      </c>
      <c r="RB459" s="2" t="s">
        <v>10602</v>
      </c>
      <c r="SD459" s="2" t="s">
        <v>5691</v>
      </c>
      <c r="SE459" s="2" t="s">
        <v>5691</v>
      </c>
      <c r="XK459" s="2" t="s">
        <v>10603</v>
      </c>
      <c r="XR459" s="2">
        <v>590.0</v>
      </c>
      <c r="XS459" s="2" t="s">
        <v>10604</v>
      </c>
      <c r="XT459" s="2">
        <v>590.0</v>
      </c>
      <c r="YN459" s="2" t="s">
        <v>5718</v>
      </c>
      <c r="ZG459" s="2" t="s">
        <v>5707</v>
      </c>
      <c r="ZL459" s="2" t="s">
        <v>5720</v>
      </c>
      <c r="ZN459" s="2" t="s">
        <v>8959</v>
      </c>
      <c r="AIO459" s="2" t="s">
        <v>10604</v>
      </c>
      <c r="AKK459" s="2" t="s">
        <v>5691</v>
      </c>
      <c r="AKL459" s="2" t="s">
        <v>5691</v>
      </c>
      <c r="AOJ459" s="2" t="s">
        <v>10605</v>
      </c>
      <c r="AOQ459" s="2">
        <v>590.0</v>
      </c>
      <c r="AOR459" s="2" t="s">
        <v>10606</v>
      </c>
      <c r="AOS459" s="2">
        <v>590.0</v>
      </c>
      <c r="APM459" s="2" t="s">
        <v>5718</v>
      </c>
      <c r="AQF459" s="2" t="s">
        <v>5707</v>
      </c>
      <c r="AQK459" s="2" t="s">
        <v>5720</v>
      </c>
      <c r="AQM459" s="2" t="s">
        <v>8959</v>
      </c>
      <c r="AYS459" s="2" t="s">
        <v>10606</v>
      </c>
      <c r="BAA459" s="2" t="s">
        <v>5691</v>
      </c>
      <c r="BAB459" s="2" t="s">
        <v>5691</v>
      </c>
      <c r="BCD459" s="2" t="s">
        <v>10607</v>
      </c>
      <c r="BCK459" s="2">
        <v>590.0</v>
      </c>
      <c r="BCL459" s="2" t="s">
        <v>10608</v>
      </c>
      <c r="BCM459" s="2">
        <v>590.0</v>
      </c>
      <c r="BDG459" s="2" t="s">
        <v>5718</v>
      </c>
      <c r="BDZ459" s="2" t="s">
        <v>5707</v>
      </c>
      <c r="BEE459" s="2" t="s">
        <v>5720</v>
      </c>
      <c r="BEG459" s="2" t="s">
        <v>8959</v>
      </c>
      <c r="BGS459" s="2" t="s">
        <v>10608</v>
      </c>
    </row>
    <row r="460" ht="14.25" hidden="1" customHeight="1">
      <c r="A460" s="2">
        <v>13.0</v>
      </c>
      <c r="B460" s="2" t="s">
        <v>8879</v>
      </c>
      <c r="C460" s="2" t="s">
        <v>8880</v>
      </c>
      <c r="E460" s="2">
        <v>28.0</v>
      </c>
      <c r="J460" s="2">
        <v>28.0</v>
      </c>
      <c r="N460" s="2" t="s">
        <v>10609</v>
      </c>
      <c r="O460" s="2" t="s">
        <v>2566</v>
      </c>
      <c r="P460" s="2" t="s">
        <v>2565</v>
      </c>
      <c r="Q460" s="9"/>
      <c r="R460" s="2" t="s">
        <v>2567</v>
      </c>
      <c r="S460" s="2" t="s">
        <v>10610</v>
      </c>
      <c r="U460" s="2">
        <v>0.0</v>
      </c>
      <c r="V460" s="2" t="s">
        <v>5691</v>
      </c>
      <c r="W460" s="2" t="s">
        <v>5691</v>
      </c>
      <c r="X460" s="2" t="s">
        <v>10611</v>
      </c>
      <c r="FC460" s="2" t="s">
        <v>10612</v>
      </c>
      <c r="FD460" s="9"/>
      <c r="GZ460" s="2" t="s">
        <v>5707</v>
      </c>
      <c r="HK460" s="2">
        <v>287.0</v>
      </c>
      <c r="HL460" s="2" t="s">
        <v>2568</v>
      </c>
      <c r="HM460" s="2">
        <v>672.0</v>
      </c>
      <c r="QH460" s="2" t="s">
        <v>2568</v>
      </c>
      <c r="RB460" s="2" t="s">
        <v>10613</v>
      </c>
    </row>
    <row r="461" ht="14.25" hidden="1" customHeight="1">
      <c r="A461" s="2">
        <v>1.0</v>
      </c>
      <c r="B461" s="2" t="s">
        <v>8879</v>
      </c>
      <c r="C461" s="2" t="s">
        <v>8880</v>
      </c>
      <c r="E461" s="2">
        <v>7.0</v>
      </c>
      <c r="G461" s="2">
        <v>2.0</v>
      </c>
      <c r="J461" s="2">
        <v>5.0</v>
      </c>
      <c r="N461" s="2" t="s">
        <v>9479</v>
      </c>
      <c r="O461" s="2" t="s">
        <v>1694</v>
      </c>
      <c r="P461" s="2" t="s">
        <v>2569</v>
      </c>
      <c r="Q461" s="9"/>
      <c r="R461" s="2" t="s">
        <v>2570</v>
      </c>
      <c r="S461" s="2" t="s">
        <v>10614</v>
      </c>
      <c r="U461" s="2">
        <v>1.0</v>
      </c>
      <c r="FD461" s="9"/>
    </row>
    <row r="462" ht="14.25" hidden="1" customHeight="1">
      <c r="A462" s="2">
        <v>28.0</v>
      </c>
      <c r="B462" s="2" t="s">
        <v>8879</v>
      </c>
      <c r="C462" s="2" t="s">
        <v>8880</v>
      </c>
      <c r="E462" s="2">
        <v>60.0</v>
      </c>
      <c r="F462" s="2" t="s">
        <v>10615</v>
      </c>
      <c r="I462" s="2">
        <v>1.0</v>
      </c>
      <c r="J462" s="2">
        <v>58.0</v>
      </c>
      <c r="L462" s="2">
        <v>1.0</v>
      </c>
      <c r="N462" s="2" t="s">
        <v>10616</v>
      </c>
      <c r="O462" s="2" t="s">
        <v>2572</v>
      </c>
      <c r="P462" s="2" t="s">
        <v>2571</v>
      </c>
      <c r="Q462" s="9"/>
      <c r="R462" s="2" t="s">
        <v>2574</v>
      </c>
      <c r="S462" s="2" t="s">
        <v>10617</v>
      </c>
      <c r="T462" s="2" t="s">
        <v>2573</v>
      </c>
      <c r="U462" s="2">
        <v>4.0</v>
      </c>
      <c r="V462" s="2" t="s">
        <v>6180</v>
      </c>
      <c r="W462" s="2" t="s">
        <v>6180</v>
      </c>
      <c r="FC462" s="2" t="s">
        <v>10618</v>
      </c>
      <c r="FD462" s="9"/>
      <c r="GM462" s="2">
        <v>261.0</v>
      </c>
      <c r="GN462" s="2" t="s">
        <v>10619</v>
      </c>
      <c r="GO462" s="2">
        <v>500.0</v>
      </c>
      <c r="QH462" s="2" t="s">
        <v>10619</v>
      </c>
    </row>
    <row r="463" ht="14.25" hidden="1" customHeight="1">
      <c r="A463" s="2">
        <v>6.0</v>
      </c>
      <c r="B463" s="2" t="s">
        <v>8879</v>
      </c>
      <c r="C463" s="2" t="s">
        <v>8880</v>
      </c>
      <c r="E463" s="2">
        <v>12.0</v>
      </c>
      <c r="H463" s="2">
        <v>2.0</v>
      </c>
      <c r="J463" s="2">
        <v>10.0</v>
      </c>
      <c r="N463" s="2" t="s">
        <v>9976</v>
      </c>
      <c r="O463" s="2" t="s">
        <v>2013</v>
      </c>
      <c r="P463" s="2" t="s">
        <v>2577</v>
      </c>
      <c r="Q463" s="9"/>
      <c r="R463" s="2" t="s">
        <v>2578</v>
      </c>
      <c r="S463" s="2" t="s">
        <v>10620</v>
      </c>
      <c r="U463" s="2">
        <v>0.0</v>
      </c>
      <c r="V463" s="2" t="s">
        <v>5691</v>
      </c>
      <c r="W463" s="2" t="s">
        <v>5691</v>
      </c>
      <c r="X463" s="2" t="s">
        <v>10621</v>
      </c>
      <c r="FC463" s="2" t="s">
        <v>10622</v>
      </c>
      <c r="FD463" s="9"/>
      <c r="GZ463" s="2" t="s">
        <v>5707</v>
      </c>
      <c r="HK463" s="2">
        <v>701.0</v>
      </c>
      <c r="HL463" s="2" t="s">
        <v>2579</v>
      </c>
      <c r="HM463" s="2">
        <v>526.0</v>
      </c>
      <c r="QH463" s="2" t="s">
        <v>2579</v>
      </c>
      <c r="RB463" s="2" t="s">
        <v>10623</v>
      </c>
    </row>
    <row r="464" ht="14.25" customHeight="1">
      <c r="A464" s="2">
        <v>1.0</v>
      </c>
      <c r="B464" s="2" t="s">
        <v>8879</v>
      </c>
      <c r="C464" s="2" t="s">
        <v>8880</v>
      </c>
      <c r="E464" s="2">
        <v>3.0</v>
      </c>
      <c r="F464" s="2" t="s">
        <v>10624</v>
      </c>
      <c r="I464" s="2">
        <v>1.0</v>
      </c>
      <c r="J464" s="2">
        <v>1.0</v>
      </c>
      <c r="M464" s="2">
        <v>1.0</v>
      </c>
      <c r="N464" s="2" t="s">
        <v>5712</v>
      </c>
      <c r="O464" s="2" t="s">
        <v>97</v>
      </c>
      <c r="P464" s="2" t="s">
        <v>2581</v>
      </c>
      <c r="Q464" s="9"/>
      <c r="R464" s="2" t="s">
        <v>810</v>
      </c>
      <c r="S464" s="2" t="s">
        <v>10625</v>
      </c>
      <c r="T464" s="2" t="s">
        <v>2582</v>
      </c>
      <c r="U464" s="2">
        <v>0.0</v>
      </c>
      <c r="V464" s="2" t="s">
        <v>6180</v>
      </c>
      <c r="W464" s="2" t="s">
        <v>6180</v>
      </c>
      <c r="FC464" s="2" t="s">
        <v>9115</v>
      </c>
      <c r="FD464" s="9"/>
      <c r="GM464" s="2">
        <v>261.0</v>
      </c>
      <c r="GN464" s="2" t="s">
        <v>10626</v>
      </c>
      <c r="GO464" s="2">
        <v>500.0</v>
      </c>
      <c r="QH464" s="2" t="s">
        <v>10626</v>
      </c>
    </row>
    <row r="465" ht="14.25" hidden="1" customHeight="1">
      <c r="A465" s="2">
        <v>8.0</v>
      </c>
      <c r="B465" s="2" t="s">
        <v>8879</v>
      </c>
      <c r="C465" s="2" t="s">
        <v>8880</v>
      </c>
      <c r="E465" s="2">
        <v>3.0</v>
      </c>
      <c r="H465" s="2">
        <v>1.0</v>
      </c>
      <c r="J465" s="2">
        <v>2.0</v>
      </c>
      <c r="N465" s="2" t="s">
        <v>10627</v>
      </c>
      <c r="O465" s="2" t="s">
        <v>2584</v>
      </c>
      <c r="P465" s="2" t="s">
        <v>2583</v>
      </c>
      <c r="Q465" s="9"/>
      <c r="R465" s="2" t="s">
        <v>2585</v>
      </c>
      <c r="S465" s="2" t="s">
        <v>10628</v>
      </c>
      <c r="U465" s="2">
        <v>0.0</v>
      </c>
      <c r="FD465" s="9"/>
    </row>
    <row r="466" ht="14.25" hidden="1" customHeight="1">
      <c r="A466" s="2">
        <v>0.0</v>
      </c>
      <c r="B466" s="2" t="s">
        <v>8879</v>
      </c>
      <c r="C466" s="2" t="s">
        <v>8880</v>
      </c>
      <c r="E466" s="2">
        <v>5.0</v>
      </c>
      <c r="F466" s="2" t="s">
        <v>10629</v>
      </c>
      <c r="J466" s="2">
        <v>4.0</v>
      </c>
      <c r="M466" s="2">
        <v>1.0</v>
      </c>
      <c r="N466" s="2" t="s">
        <v>8992</v>
      </c>
      <c r="O466" s="2" t="s">
        <v>1249</v>
      </c>
      <c r="P466" s="2" t="s">
        <v>2586</v>
      </c>
      <c r="Q466" s="9"/>
      <c r="R466" s="2" t="s">
        <v>2587</v>
      </c>
      <c r="S466" s="2" t="s">
        <v>10630</v>
      </c>
      <c r="U466" s="2">
        <v>0.0</v>
      </c>
      <c r="FD466" s="9"/>
    </row>
    <row r="467" ht="14.25" hidden="1" customHeight="1">
      <c r="A467" s="2">
        <v>13.0</v>
      </c>
      <c r="B467" s="2" t="s">
        <v>8879</v>
      </c>
      <c r="C467" s="2" t="s">
        <v>8880</v>
      </c>
      <c r="E467" s="2">
        <v>9.0</v>
      </c>
      <c r="H467" s="2">
        <v>2.0</v>
      </c>
      <c r="J467" s="2">
        <v>7.0</v>
      </c>
      <c r="N467" s="2" t="s">
        <v>10631</v>
      </c>
      <c r="O467" s="2" t="s">
        <v>2589</v>
      </c>
      <c r="P467" s="2" t="s">
        <v>2588</v>
      </c>
      <c r="Q467" s="9"/>
      <c r="R467" s="2" t="s">
        <v>2590</v>
      </c>
      <c r="S467" s="2" t="s">
        <v>10632</v>
      </c>
      <c r="U467" s="2">
        <v>0.0</v>
      </c>
      <c r="FD467" s="9"/>
    </row>
    <row r="468" ht="14.25" hidden="1" customHeight="1">
      <c r="A468" s="2">
        <v>5.0</v>
      </c>
      <c r="B468" s="2" t="s">
        <v>8879</v>
      </c>
      <c r="C468" s="2" t="s">
        <v>8880</v>
      </c>
      <c r="E468" s="2">
        <v>1.0</v>
      </c>
      <c r="J468" s="2">
        <v>1.0</v>
      </c>
      <c r="N468" s="2" t="s">
        <v>8992</v>
      </c>
      <c r="O468" s="2" t="s">
        <v>1249</v>
      </c>
      <c r="P468" s="2" t="s">
        <v>2592</v>
      </c>
      <c r="Q468" s="9"/>
      <c r="R468" s="2" t="s">
        <v>2593</v>
      </c>
      <c r="S468" s="2" t="s">
        <v>10633</v>
      </c>
      <c r="U468" s="2">
        <v>0.0</v>
      </c>
      <c r="V468" s="2" t="s">
        <v>5691</v>
      </c>
      <c r="W468" s="2" t="s">
        <v>5691</v>
      </c>
      <c r="X468" s="2" t="s">
        <v>7629</v>
      </c>
      <c r="FC468" s="2" t="s">
        <v>10634</v>
      </c>
      <c r="FD468" s="9"/>
      <c r="GZ468" s="2" t="s">
        <v>5707</v>
      </c>
      <c r="HK468" s="2">
        <v>533.0</v>
      </c>
      <c r="HL468" s="2" t="s">
        <v>2594</v>
      </c>
      <c r="HM468" s="2">
        <v>843.0</v>
      </c>
      <c r="QH468" s="2" t="s">
        <v>2594</v>
      </c>
      <c r="RB468" s="2" t="s">
        <v>10635</v>
      </c>
    </row>
    <row r="469" ht="14.25" hidden="1" customHeight="1">
      <c r="A469" s="2">
        <v>40.0</v>
      </c>
      <c r="B469" s="2" t="s">
        <v>8879</v>
      </c>
      <c r="C469" s="2" t="s">
        <v>8880</v>
      </c>
      <c r="E469" s="2">
        <v>46.0</v>
      </c>
      <c r="G469" s="2">
        <v>2.0</v>
      </c>
      <c r="H469" s="2">
        <v>2.0</v>
      </c>
      <c r="I469" s="2">
        <v>13.0</v>
      </c>
      <c r="J469" s="2">
        <v>23.0</v>
      </c>
      <c r="M469" s="2">
        <v>6.0</v>
      </c>
      <c r="N469" s="2" t="s">
        <v>9500</v>
      </c>
      <c r="O469" s="2" t="s">
        <v>1721</v>
      </c>
      <c r="P469" s="2" t="s">
        <v>2595</v>
      </c>
      <c r="Q469" s="9"/>
      <c r="R469" s="2" t="s">
        <v>2596</v>
      </c>
      <c r="S469" s="2" t="s">
        <v>10636</v>
      </c>
      <c r="U469" s="2">
        <v>5.0</v>
      </c>
      <c r="FD469" s="9"/>
      <c r="GW469" s="2" t="s">
        <v>10637</v>
      </c>
      <c r="RB469" s="2" t="s">
        <v>10638</v>
      </c>
      <c r="SD469" s="2" t="s">
        <v>5691</v>
      </c>
      <c r="SE469" s="2" t="s">
        <v>5691</v>
      </c>
      <c r="XK469" s="2" t="s">
        <v>10639</v>
      </c>
      <c r="XR469" s="2">
        <v>443.0</v>
      </c>
      <c r="XS469" s="2" t="s">
        <v>10640</v>
      </c>
      <c r="XT469" s="2">
        <v>590.0</v>
      </c>
      <c r="YN469" s="2" t="s">
        <v>5718</v>
      </c>
      <c r="ZG469" s="2" t="s">
        <v>5707</v>
      </c>
      <c r="ZL469" s="2" t="s">
        <v>5720</v>
      </c>
      <c r="ZN469" s="2" t="s">
        <v>9500</v>
      </c>
      <c r="AIO469" s="2" t="s">
        <v>10640</v>
      </c>
      <c r="AKK469" s="2" t="s">
        <v>5691</v>
      </c>
      <c r="AKL469" s="2" t="s">
        <v>5691</v>
      </c>
      <c r="AOJ469" s="2" t="s">
        <v>10641</v>
      </c>
      <c r="AOQ469" s="2">
        <v>443.0</v>
      </c>
      <c r="AOR469" s="2" t="s">
        <v>10642</v>
      </c>
      <c r="AOS469" s="2">
        <v>590.0</v>
      </c>
      <c r="APM469" s="2" t="s">
        <v>5718</v>
      </c>
      <c r="AQF469" s="2" t="s">
        <v>5707</v>
      </c>
      <c r="AQK469" s="2" t="s">
        <v>5720</v>
      </c>
      <c r="AQM469" s="2" t="s">
        <v>9500</v>
      </c>
      <c r="AYS469" s="2" t="s">
        <v>10642</v>
      </c>
      <c r="BAA469" s="2" t="s">
        <v>5691</v>
      </c>
      <c r="BAB469" s="2" t="s">
        <v>5691</v>
      </c>
      <c r="BCD469" s="2" t="s">
        <v>10643</v>
      </c>
      <c r="BCK469" s="2">
        <v>590.0</v>
      </c>
      <c r="BCL469" s="2" t="s">
        <v>10644</v>
      </c>
      <c r="BCM469" s="2">
        <v>443.0</v>
      </c>
      <c r="BDG469" s="2" t="s">
        <v>5718</v>
      </c>
      <c r="BDZ469" s="2" t="s">
        <v>5707</v>
      </c>
      <c r="BEE469" s="2" t="s">
        <v>5720</v>
      </c>
      <c r="BEG469" s="2" t="s">
        <v>9500</v>
      </c>
      <c r="BGS469" s="2" t="s">
        <v>10644</v>
      </c>
      <c r="BIA469" s="2" t="s">
        <v>5691</v>
      </c>
      <c r="BIB469" s="2" t="s">
        <v>5691</v>
      </c>
      <c r="BKD469" s="2" t="s">
        <v>10645</v>
      </c>
      <c r="BKK469" s="2">
        <v>443.0</v>
      </c>
      <c r="BKL469" s="2" t="s">
        <v>10646</v>
      </c>
      <c r="BKM469" s="2">
        <v>590.0</v>
      </c>
      <c r="BLG469" s="2" t="s">
        <v>5718</v>
      </c>
      <c r="BLZ469" s="2" t="s">
        <v>5707</v>
      </c>
      <c r="BME469" s="2" t="s">
        <v>5720</v>
      </c>
      <c r="BMG469" s="2" t="s">
        <v>9500</v>
      </c>
      <c r="BOS469" s="2" t="s">
        <v>10646</v>
      </c>
      <c r="BQA469" s="2" t="s">
        <v>5691</v>
      </c>
      <c r="BQB469" s="2" t="s">
        <v>5691</v>
      </c>
      <c r="BSD469" s="2" t="s">
        <v>10647</v>
      </c>
      <c r="BSK469" s="2">
        <v>590.0</v>
      </c>
      <c r="BSL469" s="2" t="s">
        <v>10648</v>
      </c>
      <c r="BSM469" s="2">
        <v>443.0</v>
      </c>
      <c r="BTG469" s="2" t="s">
        <v>5718</v>
      </c>
      <c r="BTZ469" s="2" t="s">
        <v>5707</v>
      </c>
      <c r="BUE469" s="2" t="s">
        <v>5720</v>
      </c>
      <c r="BUG469" s="2" t="s">
        <v>9500</v>
      </c>
      <c r="BWS469" s="2" t="s">
        <v>10648</v>
      </c>
    </row>
    <row r="470" ht="14.25" hidden="1" customHeight="1">
      <c r="A470" s="2">
        <v>136.0</v>
      </c>
      <c r="B470" s="2" t="s">
        <v>8879</v>
      </c>
      <c r="C470" s="2" t="s">
        <v>8880</v>
      </c>
      <c r="E470" s="2">
        <v>27.0</v>
      </c>
      <c r="H470" s="2">
        <v>1.0</v>
      </c>
      <c r="I470" s="2">
        <v>4.0</v>
      </c>
      <c r="J470" s="2">
        <v>22.0</v>
      </c>
      <c r="N470" s="2" t="s">
        <v>10649</v>
      </c>
      <c r="O470" s="2" t="s">
        <v>138</v>
      </c>
      <c r="P470" s="2" t="s">
        <v>2599</v>
      </c>
      <c r="Q470" s="9"/>
      <c r="R470" s="2" t="s">
        <v>2600</v>
      </c>
      <c r="S470" s="2" t="s">
        <v>10650</v>
      </c>
      <c r="U470" s="2">
        <v>0.0</v>
      </c>
      <c r="FD470" s="9"/>
    </row>
    <row r="471" ht="14.25" hidden="1" customHeight="1">
      <c r="A471" s="2">
        <v>35.0</v>
      </c>
      <c r="B471" s="2" t="s">
        <v>8879</v>
      </c>
      <c r="C471" s="2" t="s">
        <v>8880</v>
      </c>
      <c r="E471" s="2">
        <v>11.0</v>
      </c>
      <c r="H471" s="2">
        <v>1.0</v>
      </c>
      <c r="J471" s="2">
        <v>10.0</v>
      </c>
      <c r="N471" s="2" t="s">
        <v>10651</v>
      </c>
      <c r="O471" s="2" t="s">
        <v>2603</v>
      </c>
      <c r="P471" s="2" t="s">
        <v>2602</v>
      </c>
      <c r="Q471" s="9"/>
      <c r="R471" s="2" t="s">
        <v>2604</v>
      </c>
      <c r="S471" s="2" t="s">
        <v>10652</v>
      </c>
      <c r="U471" s="2">
        <v>0.0</v>
      </c>
      <c r="FD471" s="9"/>
    </row>
    <row r="472" ht="14.25" hidden="1" customHeight="1">
      <c r="A472" s="2">
        <v>39.0</v>
      </c>
      <c r="B472" s="2" t="s">
        <v>8879</v>
      </c>
      <c r="C472" s="2" t="s">
        <v>8880</v>
      </c>
      <c r="E472" s="2">
        <v>6.0</v>
      </c>
      <c r="J472" s="2">
        <v>6.0</v>
      </c>
      <c r="N472" s="2" t="s">
        <v>10653</v>
      </c>
      <c r="O472" s="2" t="s">
        <v>2606</v>
      </c>
      <c r="P472" s="2" t="s">
        <v>2605</v>
      </c>
      <c r="Q472" s="9"/>
      <c r="R472" s="2" t="s">
        <v>2607</v>
      </c>
      <c r="S472" s="2" t="s">
        <v>10654</v>
      </c>
      <c r="U472" s="2">
        <v>0.0</v>
      </c>
      <c r="FD472" s="9"/>
    </row>
    <row r="473" ht="14.25" hidden="1" customHeight="1">
      <c r="A473" s="2">
        <v>27.0</v>
      </c>
      <c r="B473" s="2" t="s">
        <v>8879</v>
      </c>
      <c r="C473" s="2" t="s">
        <v>8880</v>
      </c>
      <c r="E473" s="2">
        <v>2.0</v>
      </c>
      <c r="J473" s="2">
        <v>2.0</v>
      </c>
      <c r="N473" s="2" t="s">
        <v>10655</v>
      </c>
      <c r="O473" s="2" t="s">
        <v>138</v>
      </c>
      <c r="P473" s="2" t="s">
        <v>2610</v>
      </c>
      <c r="Q473" s="9"/>
      <c r="R473" s="2" t="s">
        <v>2611</v>
      </c>
      <c r="S473" s="2" t="s">
        <v>10656</v>
      </c>
      <c r="U473" s="2">
        <v>0.0</v>
      </c>
      <c r="FD473" s="9"/>
    </row>
    <row r="474" ht="14.25" hidden="1" customHeight="1">
      <c r="A474" s="2">
        <v>30.0</v>
      </c>
      <c r="B474" s="2" t="s">
        <v>8879</v>
      </c>
      <c r="C474" s="2" t="s">
        <v>8880</v>
      </c>
      <c r="E474" s="2">
        <v>7.0</v>
      </c>
      <c r="H474" s="2">
        <v>1.0</v>
      </c>
      <c r="J474" s="2">
        <v>6.0</v>
      </c>
      <c r="N474" s="2" t="s">
        <v>10657</v>
      </c>
      <c r="O474" s="2" t="s">
        <v>2614</v>
      </c>
      <c r="P474" s="2" t="s">
        <v>2613</v>
      </c>
      <c r="Q474" s="9"/>
      <c r="R474" s="2" t="s">
        <v>2615</v>
      </c>
      <c r="S474" s="2" t="s">
        <v>10656</v>
      </c>
      <c r="U474" s="2">
        <v>0.0</v>
      </c>
      <c r="FD474" s="9"/>
    </row>
    <row r="475" ht="14.25" customHeight="1">
      <c r="A475" s="2">
        <v>1.0</v>
      </c>
      <c r="B475" s="2" t="s">
        <v>8879</v>
      </c>
      <c r="C475" s="2" t="s">
        <v>8880</v>
      </c>
      <c r="E475" s="2">
        <v>5.0</v>
      </c>
      <c r="F475" s="2" t="s">
        <v>10658</v>
      </c>
      <c r="J475" s="2">
        <v>4.0</v>
      </c>
      <c r="M475" s="2">
        <v>1.0</v>
      </c>
      <c r="N475" s="2" t="s">
        <v>5712</v>
      </c>
      <c r="O475" s="2" t="s">
        <v>97</v>
      </c>
      <c r="P475" s="2" t="s">
        <v>2617</v>
      </c>
      <c r="Q475" s="9"/>
      <c r="R475" s="2" t="s">
        <v>708</v>
      </c>
      <c r="S475" s="2" t="s">
        <v>10659</v>
      </c>
      <c r="T475" s="2" t="s">
        <v>2618</v>
      </c>
      <c r="U475" s="2">
        <v>1.0</v>
      </c>
      <c r="V475" s="2" t="s">
        <v>6180</v>
      </c>
      <c r="W475" s="2" t="s">
        <v>6180</v>
      </c>
      <c r="FC475" s="2" t="s">
        <v>9118</v>
      </c>
      <c r="FD475" s="9"/>
      <c r="GM475" s="2">
        <v>261.0</v>
      </c>
      <c r="GN475" s="2" t="s">
        <v>10660</v>
      </c>
      <c r="GO475" s="2">
        <v>500.0</v>
      </c>
      <c r="QH475" s="2" t="s">
        <v>10660</v>
      </c>
    </row>
    <row r="476" ht="14.25" hidden="1" customHeight="1">
      <c r="A476" s="2">
        <v>18.0</v>
      </c>
      <c r="B476" s="2" t="s">
        <v>8879</v>
      </c>
      <c r="C476" s="2" t="s">
        <v>8880</v>
      </c>
      <c r="E476" s="2">
        <v>13.0</v>
      </c>
      <c r="I476" s="2">
        <v>4.0</v>
      </c>
      <c r="J476" s="2">
        <v>9.0</v>
      </c>
      <c r="N476" s="2" t="s">
        <v>10661</v>
      </c>
      <c r="O476" s="2" t="s">
        <v>2620</v>
      </c>
      <c r="P476" s="2" t="s">
        <v>2619</v>
      </c>
      <c r="Q476" s="9"/>
      <c r="R476" s="2" t="s">
        <v>2621</v>
      </c>
      <c r="S476" s="2" t="s">
        <v>10662</v>
      </c>
      <c r="U476" s="2">
        <v>0.0</v>
      </c>
      <c r="FD476" s="9"/>
    </row>
    <row r="477" ht="14.25" hidden="1" customHeight="1">
      <c r="A477" s="2">
        <v>3.0</v>
      </c>
      <c r="B477" s="2" t="s">
        <v>8879</v>
      </c>
      <c r="C477" s="2" t="s">
        <v>8880</v>
      </c>
      <c r="E477" s="2">
        <v>4.0</v>
      </c>
      <c r="F477" s="2" t="s">
        <v>10663</v>
      </c>
      <c r="I477" s="2">
        <v>1.0</v>
      </c>
      <c r="J477" s="2">
        <v>3.0</v>
      </c>
      <c r="N477" s="2" t="s">
        <v>10664</v>
      </c>
      <c r="O477" s="2" t="s">
        <v>2623</v>
      </c>
      <c r="P477" s="2" t="s">
        <v>2622</v>
      </c>
      <c r="Q477" s="9"/>
      <c r="R477" s="2" t="s">
        <v>2624</v>
      </c>
      <c r="S477" s="2" t="s">
        <v>10665</v>
      </c>
      <c r="U477" s="2">
        <v>1.0</v>
      </c>
      <c r="FD477" s="9"/>
    </row>
    <row r="478" ht="14.25" hidden="1" customHeight="1">
      <c r="A478" s="2">
        <v>7.0</v>
      </c>
      <c r="B478" s="2" t="s">
        <v>8879</v>
      </c>
      <c r="C478" s="2" t="s">
        <v>8880</v>
      </c>
      <c r="E478" s="2">
        <v>4.0</v>
      </c>
      <c r="H478" s="2">
        <v>1.0</v>
      </c>
      <c r="J478" s="2">
        <v>3.0</v>
      </c>
      <c r="N478" s="2" t="s">
        <v>10666</v>
      </c>
      <c r="O478" s="2" t="s">
        <v>2626</v>
      </c>
      <c r="P478" s="2" t="s">
        <v>2625</v>
      </c>
      <c r="Q478" s="9"/>
      <c r="R478" s="2" t="s">
        <v>2627</v>
      </c>
      <c r="S478" s="2" t="s">
        <v>10667</v>
      </c>
      <c r="U478" s="2">
        <v>0.0</v>
      </c>
      <c r="FD478" s="9"/>
    </row>
    <row r="479" ht="14.25" hidden="1" customHeight="1">
      <c r="A479" s="2">
        <v>43.0</v>
      </c>
      <c r="B479" s="2" t="s">
        <v>8879</v>
      </c>
      <c r="C479" s="2" t="s">
        <v>8880</v>
      </c>
      <c r="E479" s="2">
        <v>25.0</v>
      </c>
      <c r="H479" s="2">
        <v>2.0</v>
      </c>
      <c r="I479" s="2">
        <v>6.0</v>
      </c>
      <c r="J479" s="2">
        <v>17.0</v>
      </c>
      <c r="N479" s="2" t="s">
        <v>10668</v>
      </c>
      <c r="O479" s="2" t="s">
        <v>2630</v>
      </c>
      <c r="P479" s="2" t="s">
        <v>2629</v>
      </c>
      <c r="Q479" s="9"/>
      <c r="R479" s="2" t="s">
        <v>2631</v>
      </c>
      <c r="S479" s="2" t="s">
        <v>10669</v>
      </c>
      <c r="U479" s="2">
        <v>1.0</v>
      </c>
      <c r="FD479" s="9"/>
    </row>
    <row r="480" ht="14.25" hidden="1" customHeight="1">
      <c r="A480" s="2">
        <v>7.0</v>
      </c>
      <c r="B480" s="2" t="s">
        <v>8879</v>
      </c>
      <c r="C480" s="2" t="s">
        <v>8880</v>
      </c>
      <c r="E480" s="2">
        <v>3.0</v>
      </c>
      <c r="J480" s="2">
        <v>3.0</v>
      </c>
      <c r="N480" s="2" t="s">
        <v>10670</v>
      </c>
      <c r="O480" s="2" t="s">
        <v>2635</v>
      </c>
      <c r="P480" s="2" t="s">
        <v>2634</v>
      </c>
      <c r="Q480" s="9"/>
      <c r="R480" s="2" t="s">
        <v>2636</v>
      </c>
      <c r="S480" s="2" t="s">
        <v>10671</v>
      </c>
      <c r="U480" s="2">
        <v>0.0</v>
      </c>
      <c r="FD480" s="9"/>
    </row>
    <row r="481" ht="14.25" customHeight="1">
      <c r="A481" s="2">
        <v>6.0</v>
      </c>
      <c r="B481" s="2" t="s">
        <v>8879</v>
      </c>
      <c r="C481" s="2" t="s">
        <v>8880</v>
      </c>
      <c r="E481" s="2">
        <v>8.0</v>
      </c>
      <c r="G481" s="2">
        <v>1.0</v>
      </c>
      <c r="I481" s="2">
        <v>1.0</v>
      </c>
      <c r="J481" s="2">
        <v>6.0</v>
      </c>
      <c r="N481" s="2" t="s">
        <v>5712</v>
      </c>
      <c r="O481" s="2" t="s">
        <v>97</v>
      </c>
      <c r="P481" s="2" t="s">
        <v>10672</v>
      </c>
      <c r="Q481" s="9"/>
      <c r="R481" s="2" t="s">
        <v>708</v>
      </c>
      <c r="S481" s="2" t="s">
        <v>10673</v>
      </c>
      <c r="U481" s="2">
        <v>0.0</v>
      </c>
      <c r="FD481" s="9"/>
    </row>
    <row r="482" ht="14.25" hidden="1" customHeight="1">
      <c r="A482" s="2">
        <v>16.0</v>
      </c>
      <c r="B482" s="2" t="s">
        <v>8879</v>
      </c>
      <c r="C482" s="2" t="s">
        <v>8880</v>
      </c>
      <c r="E482" s="2">
        <v>7.0</v>
      </c>
      <c r="I482" s="2">
        <v>3.0</v>
      </c>
      <c r="J482" s="2">
        <v>4.0</v>
      </c>
      <c r="N482" s="2" t="s">
        <v>10674</v>
      </c>
      <c r="O482" s="2" t="s">
        <v>138</v>
      </c>
      <c r="P482" s="2" t="s">
        <v>2638</v>
      </c>
      <c r="Q482" s="9"/>
      <c r="R482" s="2" t="s">
        <v>2639</v>
      </c>
      <c r="S482" s="2" t="s">
        <v>10675</v>
      </c>
      <c r="U482" s="2">
        <v>0.0</v>
      </c>
      <c r="FD482" s="9"/>
    </row>
    <row r="483" ht="14.25" hidden="1" customHeight="1">
      <c r="A483" s="2">
        <v>0.0</v>
      </c>
      <c r="B483" s="2" t="s">
        <v>8879</v>
      </c>
      <c r="C483" s="2" t="s">
        <v>8880</v>
      </c>
      <c r="E483" s="2">
        <v>7.0</v>
      </c>
      <c r="J483" s="2">
        <v>7.0</v>
      </c>
      <c r="N483" s="2" t="s">
        <v>10111</v>
      </c>
      <c r="O483" s="2" t="s">
        <v>2129</v>
      </c>
      <c r="P483" s="2" t="s">
        <v>2640</v>
      </c>
      <c r="Q483" s="9"/>
      <c r="R483" s="2" t="s">
        <v>708</v>
      </c>
      <c r="S483" s="2" t="s">
        <v>10676</v>
      </c>
      <c r="U483" s="2">
        <v>1.0</v>
      </c>
      <c r="FD483" s="9"/>
    </row>
    <row r="484" ht="14.25" hidden="1" customHeight="1">
      <c r="A484" s="2">
        <v>5.0</v>
      </c>
      <c r="B484" s="2" t="s">
        <v>8879</v>
      </c>
      <c r="C484" s="2" t="s">
        <v>8880</v>
      </c>
      <c r="E484" s="2">
        <v>7.0</v>
      </c>
      <c r="J484" s="2">
        <v>6.0</v>
      </c>
      <c r="K484" s="2">
        <v>1.0</v>
      </c>
      <c r="N484" s="2" t="s">
        <v>9442</v>
      </c>
      <c r="O484" s="2" t="s">
        <v>1655</v>
      </c>
      <c r="P484" s="2" t="s">
        <v>2645</v>
      </c>
      <c r="Q484" s="9"/>
      <c r="R484" s="2" t="s">
        <v>2646</v>
      </c>
      <c r="S484" s="2" t="s">
        <v>10677</v>
      </c>
      <c r="U484" s="2">
        <v>0.0</v>
      </c>
      <c r="V484" s="2" t="s">
        <v>5691</v>
      </c>
      <c r="W484" s="2" t="s">
        <v>5691</v>
      </c>
      <c r="X484" s="2" t="s">
        <v>7629</v>
      </c>
      <c r="FC484" s="2" t="s">
        <v>10678</v>
      </c>
      <c r="FD484" s="9"/>
      <c r="GZ484" s="2" t="s">
        <v>5707</v>
      </c>
      <c r="HK484" s="2">
        <v>540.0</v>
      </c>
      <c r="HL484" s="2" t="s">
        <v>2647</v>
      </c>
      <c r="HM484" s="2">
        <v>503.0</v>
      </c>
      <c r="QH484" s="2" t="s">
        <v>2647</v>
      </c>
      <c r="RB484" s="2" t="s">
        <v>10679</v>
      </c>
    </row>
    <row r="485" ht="14.25" customHeight="1">
      <c r="A485" s="2">
        <v>3.0</v>
      </c>
      <c r="B485" s="2" t="s">
        <v>8879</v>
      </c>
      <c r="C485" s="2" t="s">
        <v>8880</v>
      </c>
      <c r="E485" s="2">
        <v>8.0</v>
      </c>
      <c r="F485" s="2" t="s">
        <v>2649</v>
      </c>
      <c r="I485" s="2">
        <v>2.0</v>
      </c>
      <c r="J485" s="2">
        <v>6.0</v>
      </c>
      <c r="N485" s="2" t="s">
        <v>5712</v>
      </c>
      <c r="O485" s="2" t="s">
        <v>97</v>
      </c>
      <c r="P485" s="2" t="s">
        <v>2648</v>
      </c>
      <c r="Q485" s="9"/>
      <c r="R485" s="2" t="s">
        <v>2649</v>
      </c>
      <c r="S485" s="2" t="s">
        <v>10680</v>
      </c>
      <c r="U485" s="2">
        <v>0.0</v>
      </c>
      <c r="FD485" s="9"/>
    </row>
    <row r="486" ht="14.25" customHeight="1">
      <c r="A486" s="2">
        <v>0.0</v>
      </c>
      <c r="B486" s="2" t="s">
        <v>8879</v>
      </c>
      <c r="C486" s="2" t="s">
        <v>8880</v>
      </c>
      <c r="E486" s="2">
        <v>1.0</v>
      </c>
      <c r="F486" s="2" t="s">
        <v>10681</v>
      </c>
      <c r="J486" s="2">
        <v>1.0</v>
      </c>
      <c r="N486" s="2" t="s">
        <v>5712</v>
      </c>
      <c r="O486" s="2" t="s">
        <v>97</v>
      </c>
      <c r="P486" s="2" t="s">
        <v>2650</v>
      </c>
      <c r="Q486" s="9"/>
      <c r="R486" s="2" t="s">
        <v>2652</v>
      </c>
      <c r="S486" s="2" t="s">
        <v>10682</v>
      </c>
      <c r="T486" s="2" t="s">
        <v>2651</v>
      </c>
      <c r="U486" s="2">
        <v>0.0</v>
      </c>
      <c r="V486" s="2" t="s">
        <v>6180</v>
      </c>
      <c r="W486" s="2" t="s">
        <v>6180</v>
      </c>
      <c r="FC486" s="2" t="s">
        <v>9125</v>
      </c>
      <c r="FD486" s="9"/>
      <c r="GM486" s="2">
        <v>261.0</v>
      </c>
      <c r="GN486" s="2" t="s">
        <v>10683</v>
      </c>
      <c r="GO486" s="2">
        <v>500.0</v>
      </c>
      <c r="QH486" s="2" t="s">
        <v>10683</v>
      </c>
    </row>
    <row r="487" ht="14.25" hidden="1" customHeight="1">
      <c r="A487" s="2">
        <v>33.0</v>
      </c>
      <c r="B487" s="2" t="s">
        <v>8879</v>
      </c>
      <c r="C487" s="2" t="s">
        <v>8880</v>
      </c>
      <c r="E487" s="2">
        <v>63.0</v>
      </c>
      <c r="I487" s="2">
        <v>1.0</v>
      </c>
      <c r="J487" s="2">
        <v>60.0</v>
      </c>
      <c r="L487" s="2">
        <v>1.0</v>
      </c>
      <c r="M487" s="2">
        <v>1.0</v>
      </c>
      <c r="N487" s="2" t="s">
        <v>6086</v>
      </c>
      <c r="O487" s="2" t="s">
        <v>229</v>
      </c>
      <c r="P487" s="2" t="s">
        <v>2653</v>
      </c>
      <c r="Q487" s="9"/>
      <c r="R487" s="2" t="s">
        <v>2654</v>
      </c>
      <c r="S487" s="2" t="s">
        <v>10684</v>
      </c>
      <c r="U487" s="2">
        <v>3.0</v>
      </c>
      <c r="FD487" s="9"/>
      <c r="GW487" s="2" t="s">
        <v>10685</v>
      </c>
      <c r="RB487" s="2" t="s">
        <v>10686</v>
      </c>
      <c r="SD487" s="2" t="s">
        <v>5691</v>
      </c>
      <c r="SE487" s="2" t="s">
        <v>5691</v>
      </c>
      <c r="XK487" s="2" t="s">
        <v>10687</v>
      </c>
      <c r="XR487" s="2">
        <v>443.0</v>
      </c>
      <c r="XS487" s="2" t="s">
        <v>10688</v>
      </c>
      <c r="XT487" s="2">
        <v>590.0</v>
      </c>
      <c r="YN487" s="2" t="s">
        <v>5718</v>
      </c>
      <c r="ZG487" s="2" t="s">
        <v>5707</v>
      </c>
      <c r="ZL487" s="2" t="s">
        <v>5720</v>
      </c>
      <c r="ZN487" s="2" t="s">
        <v>6086</v>
      </c>
      <c r="AIO487" s="2" t="s">
        <v>10688</v>
      </c>
      <c r="AKK487" s="2" t="s">
        <v>5691</v>
      </c>
      <c r="AKL487" s="2" t="s">
        <v>5691</v>
      </c>
      <c r="AOJ487" s="2" t="s">
        <v>10689</v>
      </c>
      <c r="AOQ487" s="2">
        <v>590.0</v>
      </c>
      <c r="AOR487" s="2" t="s">
        <v>10690</v>
      </c>
      <c r="AOS487" s="2">
        <v>443.0</v>
      </c>
      <c r="APM487" s="2" t="s">
        <v>5718</v>
      </c>
      <c r="AQF487" s="2" t="s">
        <v>5707</v>
      </c>
      <c r="AQK487" s="2" t="s">
        <v>5720</v>
      </c>
      <c r="AQM487" s="2" t="s">
        <v>6086</v>
      </c>
      <c r="AYS487" s="2" t="s">
        <v>10690</v>
      </c>
      <c r="BAA487" s="2" t="s">
        <v>5691</v>
      </c>
      <c r="BAB487" s="2" t="s">
        <v>5691</v>
      </c>
      <c r="BCD487" s="2" t="s">
        <v>10691</v>
      </c>
      <c r="BCK487" s="2">
        <v>443.0</v>
      </c>
      <c r="BCL487" s="2" t="s">
        <v>10692</v>
      </c>
      <c r="BCM487" s="2">
        <v>590.0</v>
      </c>
      <c r="BDG487" s="2" t="s">
        <v>5718</v>
      </c>
      <c r="BDZ487" s="2" t="s">
        <v>5707</v>
      </c>
      <c r="BEE487" s="2" t="s">
        <v>5720</v>
      </c>
      <c r="BEG487" s="2" t="s">
        <v>6086</v>
      </c>
      <c r="BGS487" s="2" t="s">
        <v>10692</v>
      </c>
    </row>
    <row r="488" ht="14.25" hidden="1" customHeight="1">
      <c r="A488" s="2">
        <v>38.0</v>
      </c>
      <c r="B488" s="2" t="s">
        <v>8879</v>
      </c>
      <c r="C488" s="2" t="s">
        <v>8880</v>
      </c>
      <c r="E488" s="2">
        <v>5.0</v>
      </c>
      <c r="H488" s="2">
        <v>1.0</v>
      </c>
      <c r="J488" s="2">
        <v>4.0</v>
      </c>
      <c r="N488" s="2" t="s">
        <v>10693</v>
      </c>
      <c r="O488" s="2" t="s">
        <v>2657</v>
      </c>
      <c r="P488" s="2" t="s">
        <v>2656</v>
      </c>
      <c r="Q488" s="9"/>
      <c r="R488" s="2" t="s">
        <v>2658</v>
      </c>
      <c r="S488" s="2" t="s">
        <v>10694</v>
      </c>
      <c r="U488" s="2">
        <v>0.0</v>
      </c>
      <c r="FD488" s="9"/>
    </row>
    <row r="489" ht="14.25" hidden="1" customHeight="1">
      <c r="A489" s="2">
        <v>19.0</v>
      </c>
      <c r="B489" s="2" t="s">
        <v>8879</v>
      </c>
      <c r="C489" s="2" t="s">
        <v>8880</v>
      </c>
      <c r="E489" s="2">
        <v>18.0</v>
      </c>
      <c r="H489" s="2">
        <v>2.0</v>
      </c>
      <c r="J489" s="2">
        <v>16.0</v>
      </c>
      <c r="N489" s="2" t="s">
        <v>10695</v>
      </c>
      <c r="O489" s="2" t="s">
        <v>2661</v>
      </c>
      <c r="P489" s="2" t="s">
        <v>2660</v>
      </c>
      <c r="Q489" s="9"/>
      <c r="R489" s="2" t="s">
        <v>2662</v>
      </c>
      <c r="S489" s="2" t="s">
        <v>10696</v>
      </c>
      <c r="U489" s="2">
        <v>0.0</v>
      </c>
      <c r="FD489" s="9"/>
      <c r="GW489" s="2" t="s">
        <v>10697</v>
      </c>
      <c r="RB489" s="2" t="s">
        <v>10698</v>
      </c>
      <c r="SD489" s="2" t="s">
        <v>5691</v>
      </c>
      <c r="SE489" s="2" t="s">
        <v>5691</v>
      </c>
      <c r="XK489" s="2" t="s">
        <v>10699</v>
      </c>
      <c r="XR489" s="2">
        <v>443.0</v>
      </c>
      <c r="XS489" s="2" t="s">
        <v>10700</v>
      </c>
      <c r="XT489" s="2">
        <v>590.0</v>
      </c>
      <c r="YN489" s="2" t="s">
        <v>5718</v>
      </c>
      <c r="ZG489" s="2" t="s">
        <v>5707</v>
      </c>
      <c r="ZL489" s="2" t="s">
        <v>5720</v>
      </c>
      <c r="ZN489" s="2" t="s">
        <v>10695</v>
      </c>
      <c r="AIO489" s="2" t="s">
        <v>10700</v>
      </c>
      <c r="AKK489" s="2" t="s">
        <v>5691</v>
      </c>
      <c r="AKL489" s="2" t="s">
        <v>5691</v>
      </c>
      <c r="AOJ489" s="2" t="s">
        <v>10701</v>
      </c>
      <c r="AOQ489" s="2">
        <v>590.0</v>
      </c>
      <c r="AOR489" s="2" t="s">
        <v>10702</v>
      </c>
      <c r="AOS489" s="2">
        <v>443.0</v>
      </c>
      <c r="APM489" s="2" t="s">
        <v>5718</v>
      </c>
      <c r="AQF489" s="2" t="s">
        <v>5707</v>
      </c>
      <c r="AQK489" s="2" t="s">
        <v>5720</v>
      </c>
      <c r="AQM489" s="2" t="s">
        <v>10695</v>
      </c>
      <c r="AYS489" s="2" t="s">
        <v>10702</v>
      </c>
      <c r="BAA489" s="2" t="s">
        <v>5691</v>
      </c>
      <c r="BAB489" s="2" t="s">
        <v>5691</v>
      </c>
      <c r="BCD489" s="2" t="s">
        <v>10703</v>
      </c>
      <c r="BCK489" s="2">
        <v>590.0</v>
      </c>
      <c r="BCL489" s="2" t="s">
        <v>10704</v>
      </c>
      <c r="BCM489" s="2">
        <v>443.0</v>
      </c>
      <c r="BDG489" s="2" t="s">
        <v>5718</v>
      </c>
      <c r="BDZ489" s="2" t="s">
        <v>5707</v>
      </c>
      <c r="BEE489" s="2" t="s">
        <v>5720</v>
      </c>
      <c r="BEG489" s="2" t="s">
        <v>10695</v>
      </c>
      <c r="BGS489" s="2" t="s">
        <v>10704</v>
      </c>
    </row>
    <row r="490" ht="14.25" hidden="1" customHeight="1">
      <c r="A490" s="2">
        <v>15.0</v>
      </c>
      <c r="B490" s="2" t="s">
        <v>8879</v>
      </c>
      <c r="C490" s="2" t="s">
        <v>8880</v>
      </c>
      <c r="E490" s="2">
        <v>4.0</v>
      </c>
      <c r="H490" s="2">
        <v>2.0</v>
      </c>
      <c r="J490" s="2">
        <v>2.0</v>
      </c>
      <c r="N490" s="2" t="s">
        <v>10705</v>
      </c>
      <c r="O490" s="2" t="s">
        <v>2665</v>
      </c>
      <c r="P490" s="2" t="s">
        <v>2664</v>
      </c>
      <c r="Q490" s="9"/>
      <c r="R490" s="2" t="s">
        <v>2666</v>
      </c>
      <c r="S490" s="2" t="s">
        <v>10706</v>
      </c>
      <c r="U490" s="2">
        <v>0.0</v>
      </c>
      <c r="FD490" s="9"/>
    </row>
    <row r="491" ht="14.25" hidden="1" customHeight="1">
      <c r="A491" s="2">
        <v>0.0</v>
      </c>
      <c r="B491" s="2" t="s">
        <v>8879</v>
      </c>
      <c r="C491" s="2" t="s">
        <v>8880</v>
      </c>
      <c r="E491" s="2">
        <v>5.0</v>
      </c>
      <c r="J491" s="2">
        <v>4.0</v>
      </c>
      <c r="M491" s="2">
        <v>1.0</v>
      </c>
      <c r="N491" s="2" t="s">
        <v>9479</v>
      </c>
      <c r="O491" s="2" t="s">
        <v>1694</v>
      </c>
      <c r="P491" s="2" t="s">
        <v>2668</v>
      </c>
      <c r="Q491" s="9"/>
      <c r="R491" s="2" t="s">
        <v>2669</v>
      </c>
      <c r="S491" s="2" t="s">
        <v>10707</v>
      </c>
      <c r="U491" s="2">
        <v>0.0</v>
      </c>
      <c r="FD491" s="9"/>
    </row>
    <row r="492" ht="14.25" hidden="1" customHeight="1">
      <c r="A492" s="2">
        <v>12.0</v>
      </c>
      <c r="B492" s="2" t="s">
        <v>8879</v>
      </c>
      <c r="C492" s="2" t="s">
        <v>8880</v>
      </c>
      <c r="E492" s="2">
        <v>21.0</v>
      </c>
      <c r="G492" s="2">
        <v>1.0</v>
      </c>
      <c r="H492" s="2">
        <v>1.0</v>
      </c>
      <c r="I492" s="2">
        <v>2.0</v>
      </c>
      <c r="J492" s="2">
        <v>17.0</v>
      </c>
      <c r="N492" s="2" t="s">
        <v>10708</v>
      </c>
      <c r="O492" s="2" t="s">
        <v>2671</v>
      </c>
      <c r="P492" s="2" t="s">
        <v>2670</v>
      </c>
      <c r="Q492" s="9"/>
      <c r="R492" s="2" t="s">
        <v>2672</v>
      </c>
      <c r="S492" s="2" t="s">
        <v>10709</v>
      </c>
      <c r="U492" s="2">
        <v>3.0</v>
      </c>
      <c r="FD492" s="9"/>
      <c r="GW492" s="2" t="s">
        <v>10710</v>
      </c>
      <c r="RB492" s="2" t="s">
        <v>10711</v>
      </c>
      <c r="SD492" s="2" t="s">
        <v>5691</v>
      </c>
      <c r="SE492" s="2" t="s">
        <v>5691</v>
      </c>
      <c r="XK492" s="2" t="s">
        <v>10712</v>
      </c>
      <c r="XR492" s="2">
        <v>590.0</v>
      </c>
      <c r="XS492" s="2" t="s">
        <v>10713</v>
      </c>
      <c r="XT492" s="2">
        <v>443.0</v>
      </c>
      <c r="YN492" s="2" t="s">
        <v>5718</v>
      </c>
      <c r="ZG492" s="2" t="s">
        <v>5707</v>
      </c>
      <c r="ZL492" s="2" t="s">
        <v>5720</v>
      </c>
      <c r="ZN492" s="2" t="s">
        <v>10708</v>
      </c>
      <c r="AIO492" s="2" t="s">
        <v>10713</v>
      </c>
      <c r="AKK492" s="2" t="s">
        <v>5691</v>
      </c>
      <c r="AKL492" s="2" t="s">
        <v>5691</v>
      </c>
      <c r="AOJ492" s="2" t="s">
        <v>10714</v>
      </c>
      <c r="AOQ492" s="2">
        <v>590.0</v>
      </c>
      <c r="AOR492" s="2" t="s">
        <v>10715</v>
      </c>
      <c r="AOS492" s="2">
        <v>443.0</v>
      </c>
      <c r="APM492" s="2" t="s">
        <v>5718</v>
      </c>
      <c r="AQF492" s="2" t="s">
        <v>5707</v>
      </c>
      <c r="AQK492" s="2" t="s">
        <v>5720</v>
      </c>
      <c r="AQM492" s="2" t="s">
        <v>10708</v>
      </c>
      <c r="AYS492" s="2" t="s">
        <v>10715</v>
      </c>
    </row>
    <row r="493" ht="14.25" hidden="1" customHeight="1">
      <c r="A493" s="2">
        <v>16.0</v>
      </c>
      <c r="B493" s="2" t="s">
        <v>8879</v>
      </c>
      <c r="C493" s="2" t="s">
        <v>8880</v>
      </c>
      <c r="E493" s="2">
        <v>42.0</v>
      </c>
      <c r="H493" s="2">
        <v>1.0</v>
      </c>
      <c r="J493" s="2">
        <v>41.0</v>
      </c>
      <c r="N493" s="2" t="s">
        <v>8992</v>
      </c>
      <c r="O493" s="2" t="s">
        <v>1249</v>
      </c>
      <c r="P493" s="2" t="s">
        <v>2674</v>
      </c>
      <c r="Q493" s="9"/>
      <c r="R493" s="2" t="s">
        <v>2675</v>
      </c>
      <c r="S493" s="2" t="s">
        <v>10716</v>
      </c>
      <c r="U493" s="2">
        <v>0.0</v>
      </c>
      <c r="FD493" s="9"/>
    </row>
    <row r="494" ht="14.25" hidden="1" customHeight="1">
      <c r="A494" s="2">
        <v>9.0</v>
      </c>
      <c r="B494" s="2" t="s">
        <v>8879</v>
      </c>
      <c r="C494" s="2" t="s">
        <v>8880</v>
      </c>
      <c r="E494" s="2">
        <v>32.0</v>
      </c>
      <c r="J494" s="2">
        <v>30.0</v>
      </c>
      <c r="L494" s="2">
        <v>1.0</v>
      </c>
      <c r="M494" s="2">
        <v>1.0</v>
      </c>
      <c r="N494" s="2" t="s">
        <v>9500</v>
      </c>
      <c r="O494" s="2" t="s">
        <v>1721</v>
      </c>
      <c r="P494" s="2" t="s">
        <v>2676</v>
      </c>
      <c r="Q494" s="9"/>
      <c r="R494" s="2" t="s">
        <v>2677</v>
      </c>
      <c r="S494" s="2" t="s">
        <v>10717</v>
      </c>
      <c r="U494" s="2">
        <v>0.0</v>
      </c>
      <c r="V494" s="2" t="s">
        <v>5691</v>
      </c>
      <c r="W494" s="2" t="s">
        <v>5691</v>
      </c>
      <c r="X494" s="2" t="s">
        <v>10718</v>
      </c>
      <c r="FC494" s="2" t="s">
        <v>10719</v>
      </c>
      <c r="FD494" s="9"/>
      <c r="GZ494" s="2" t="s">
        <v>5707</v>
      </c>
      <c r="HK494" s="2">
        <v>540.0</v>
      </c>
      <c r="HL494" s="2" t="s">
        <v>2678</v>
      </c>
      <c r="HM494" s="2">
        <v>960.0</v>
      </c>
      <c r="QH494" s="2" t="s">
        <v>2678</v>
      </c>
      <c r="RB494" s="2" t="s">
        <v>10720</v>
      </c>
    </row>
    <row r="495" ht="14.25" hidden="1" customHeight="1">
      <c r="A495" s="2">
        <v>19.0</v>
      </c>
      <c r="B495" s="2" t="s">
        <v>8879</v>
      </c>
      <c r="C495" s="2" t="s">
        <v>8880</v>
      </c>
      <c r="E495" s="2">
        <v>9.0</v>
      </c>
      <c r="H495" s="2">
        <v>1.0</v>
      </c>
      <c r="J495" s="2">
        <v>4.0</v>
      </c>
      <c r="M495" s="2">
        <v>4.0</v>
      </c>
      <c r="N495" s="2" t="s">
        <v>10721</v>
      </c>
      <c r="O495" s="2" t="s">
        <v>2680</v>
      </c>
      <c r="P495" s="2" t="s">
        <v>2679</v>
      </c>
      <c r="Q495" s="9"/>
      <c r="R495" s="2" t="s">
        <v>2681</v>
      </c>
      <c r="S495" s="2" t="s">
        <v>10722</v>
      </c>
      <c r="U495" s="2">
        <v>0.0</v>
      </c>
      <c r="V495" s="2" t="s">
        <v>5691</v>
      </c>
      <c r="W495" s="2" t="s">
        <v>5691</v>
      </c>
      <c r="X495" s="2" t="s">
        <v>10723</v>
      </c>
      <c r="FC495" s="2" t="s">
        <v>10724</v>
      </c>
      <c r="FD495" s="9"/>
      <c r="GZ495" s="2" t="s">
        <v>5707</v>
      </c>
      <c r="HK495" s="2">
        <v>540.0</v>
      </c>
      <c r="HL495" s="2" t="s">
        <v>2682</v>
      </c>
      <c r="HM495" s="2">
        <v>720.0</v>
      </c>
      <c r="QH495" s="2" t="s">
        <v>2682</v>
      </c>
      <c r="RB495" s="2" t="s">
        <v>10725</v>
      </c>
    </row>
    <row r="496" ht="14.25" hidden="1" customHeight="1">
      <c r="A496" s="2">
        <v>0.0</v>
      </c>
      <c r="B496" s="2" t="s">
        <v>8879</v>
      </c>
      <c r="C496" s="2" t="s">
        <v>8880</v>
      </c>
      <c r="E496" s="2">
        <v>0.0</v>
      </c>
      <c r="N496" s="2" t="s">
        <v>8992</v>
      </c>
      <c r="O496" s="2" t="s">
        <v>1249</v>
      </c>
      <c r="P496" s="2" t="s">
        <v>2683</v>
      </c>
      <c r="Q496" s="9"/>
      <c r="R496" s="2" t="s">
        <v>2684</v>
      </c>
      <c r="S496" s="2" t="s">
        <v>10726</v>
      </c>
      <c r="U496" s="2">
        <v>0.0</v>
      </c>
      <c r="V496" s="2" t="s">
        <v>5691</v>
      </c>
      <c r="W496" s="2" t="s">
        <v>5691</v>
      </c>
      <c r="X496" s="2" t="s">
        <v>10727</v>
      </c>
      <c r="FC496" s="2" t="s">
        <v>10728</v>
      </c>
      <c r="FD496" s="9"/>
      <c r="GZ496" s="2" t="s">
        <v>5707</v>
      </c>
      <c r="HK496" s="2">
        <v>526.0</v>
      </c>
      <c r="HL496" s="2" t="s">
        <v>2685</v>
      </c>
      <c r="HM496" s="2">
        <v>526.0</v>
      </c>
      <c r="QH496" s="2" t="s">
        <v>2685</v>
      </c>
      <c r="RB496" s="2" t="s">
        <v>10729</v>
      </c>
    </row>
    <row r="497" ht="14.25" hidden="1" customHeight="1">
      <c r="A497" s="2">
        <v>0.0</v>
      </c>
      <c r="B497" s="2" t="s">
        <v>8879</v>
      </c>
      <c r="C497" s="2" t="s">
        <v>8880</v>
      </c>
      <c r="E497" s="2">
        <v>0.0</v>
      </c>
      <c r="N497" s="2" t="s">
        <v>10730</v>
      </c>
      <c r="O497" s="2" t="s">
        <v>138</v>
      </c>
      <c r="P497" s="2" t="s">
        <v>2686</v>
      </c>
      <c r="Q497" s="9"/>
      <c r="R497" s="2" t="s">
        <v>2687</v>
      </c>
      <c r="S497" s="2" t="s">
        <v>10731</v>
      </c>
      <c r="U497" s="2">
        <v>0.0</v>
      </c>
      <c r="FD497" s="9"/>
    </row>
    <row r="498" ht="14.25" hidden="1" customHeight="1">
      <c r="A498" s="2">
        <v>1.0</v>
      </c>
      <c r="B498" s="2" t="s">
        <v>8879</v>
      </c>
      <c r="C498" s="2" t="s">
        <v>8880</v>
      </c>
      <c r="E498" s="2">
        <v>6.0</v>
      </c>
      <c r="F498" s="2" t="s">
        <v>10732</v>
      </c>
      <c r="J498" s="2">
        <v>6.0</v>
      </c>
      <c r="N498" s="2" t="s">
        <v>8959</v>
      </c>
      <c r="O498" s="2" t="s">
        <v>1230</v>
      </c>
      <c r="P498" s="2" t="s">
        <v>2689</v>
      </c>
      <c r="Q498" s="9"/>
      <c r="R498" s="2" t="s">
        <v>2690</v>
      </c>
      <c r="S498" s="2" t="s">
        <v>10733</v>
      </c>
      <c r="U498" s="2">
        <v>0.0</v>
      </c>
      <c r="FD498" s="9"/>
      <c r="GW498" s="2" t="s">
        <v>10734</v>
      </c>
      <c r="RB498" s="2" t="s">
        <v>10735</v>
      </c>
      <c r="SD498" s="2" t="s">
        <v>5691</v>
      </c>
      <c r="SE498" s="2" t="s">
        <v>5691</v>
      </c>
      <c r="XK498" s="2" t="s">
        <v>10736</v>
      </c>
      <c r="XR498" s="2">
        <v>590.0</v>
      </c>
      <c r="XS498" s="2" t="s">
        <v>10737</v>
      </c>
      <c r="XT498" s="2">
        <v>590.0</v>
      </c>
      <c r="YN498" s="2" t="s">
        <v>5718</v>
      </c>
      <c r="ZG498" s="2" t="s">
        <v>5707</v>
      </c>
      <c r="ZL498" s="2" t="s">
        <v>5720</v>
      </c>
      <c r="ZN498" s="2" t="s">
        <v>8959</v>
      </c>
      <c r="AIO498" s="2" t="s">
        <v>10737</v>
      </c>
      <c r="AKK498" s="2" t="s">
        <v>5691</v>
      </c>
      <c r="AKL498" s="2" t="s">
        <v>5691</v>
      </c>
      <c r="AOJ498" s="2" t="s">
        <v>10738</v>
      </c>
      <c r="AOQ498" s="2">
        <v>590.0</v>
      </c>
      <c r="AOR498" s="2" t="s">
        <v>10739</v>
      </c>
      <c r="AOS498" s="2">
        <v>590.0</v>
      </c>
      <c r="APM498" s="2" t="s">
        <v>5718</v>
      </c>
      <c r="AQF498" s="2" t="s">
        <v>5707</v>
      </c>
      <c r="AQK498" s="2" t="s">
        <v>5720</v>
      </c>
      <c r="AQM498" s="2" t="s">
        <v>8959</v>
      </c>
      <c r="AYS498" s="2" t="s">
        <v>10739</v>
      </c>
      <c r="BAA498" s="2" t="s">
        <v>5691</v>
      </c>
      <c r="BAB498" s="2" t="s">
        <v>5691</v>
      </c>
      <c r="BCD498" s="2" t="s">
        <v>10740</v>
      </c>
      <c r="BCK498" s="2">
        <v>590.0</v>
      </c>
      <c r="BCL498" s="2" t="s">
        <v>10741</v>
      </c>
      <c r="BCM498" s="2">
        <v>590.0</v>
      </c>
      <c r="BDG498" s="2" t="s">
        <v>5718</v>
      </c>
      <c r="BDZ498" s="2" t="s">
        <v>5707</v>
      </c>
      <c r="BEE498" s="2" t="s">
        <v>5720</v>
      </c>
      <c r="BEG498" s="2" t="s">
        <v>8959</v>
      </c>
      <c r="BGS498" s="2" t="s">
        <v>10741</v>
      </c>
      <c r="BIA498" s="2" t="s">
        <v>5691</v>
      </c>
      <c r="BIB498" s="2" t="s">
        <v>5691</v>
      </c>
      <c r="BKD498" s="2" t="s">
        <v>10742</v>
      </c>
      <c r="BKK498" s="2">
        <v>590.0</v>
      </c>
      <c r="BKL498" s="2" t="s">
        <v>10743</v>
      </c>
      <c r="BKM498" s="2">
        <v>590.0</v>
      </c>
      <c r="BLG498" s="2" t="s">
        <v>5718</v>
      </c>
      <c r="BLZ498" s="2" t="s">
        <v>5707</v>
      </c>
      <c r="BME498" s="2" t="s">
        <v>5720</v>
      </c>
      <c r="BMG498" s="2" t="s">
        <v>8959</v>
      </c>
      <c r="BOS498" s="2" t="s">
        <v>10743</v>
      </c>
    </row>
    <row r="499" ht="14.25" hidden="1" customHeight="1">
      <c r="A499" s="2">
        <v>17.0</v>
      </c>
      <c r="B499" s="2" t="s">
        <v>8879</v>
      </c>
      <c r="C499" s="2" t="s">
        <v>8880</v>
      </c>
      <c r="E499" s="2">
        <v>13.0</v>
      </c>
      <c r="H499" s="2">
        <v>1.0</v>
      </c>
      <c r="I499" s="2">
        <v>2.0</v>
      </c>
      <c r="J499" s="2">
        <v>9.0</v>
      </c>
      <c r="M499" s="2">
        <v>1.0</v>
      </c>
      <c r="N499" s="2" t="s">
        <v>9277</v>
      </c>
      <c r="O499" s="2" t="s">
        <v>1479</v>
      </c>
      <c r="P499" s="2" t="s">
        <v>2693</v>
      </c>
      <c r="Q499" s="9"/>
      <c r="R499" s="2" t="s">
        <v>2694</v>
      </c>
      <c r="S499" s="2" t="s">
        <v>10744</v>
      </c>
      <c r="U499" s="2">
        <v>0.0</v>
      </c>
      <c r="FD499" s="9"/>
    </row>
  </sheetData>
  <autoFilter ref="$A$1:$BXZ$499">
    <filterColumn colId="14">
      <filters>
        <filter val="Amuro Lee"/>
      </filters>
    </filterColumn>
  </autoFilter>
  <hyperlinks>
    <hyperlink r:id="rId1" ref="P27"/>
    <hyperlink r:id="rId2" ref="P32"/>
  </hyperlink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57"/>
    <col customWidth="1" min="2" max="2" width="20.14"/>
    <col customWidth="1" min="3" max="3" width="35.43"/>
    <col customWidth="1" min="4" max="7" width="8.71"/>
    <col customWidth="1" min="8" max="8" width="34.57"/>
    <col customWidth="1" min="9" max="15" width="8.71"/>
    <col customWidth="1" min="16" max="16" width="8.57"/>
    <col customWidth="1" min="17" max="2000" width="8.71"/>
  </cols>
  <sheetData>
    <row r="1" ht="14.25" customHeight="1">
      <c r="A1" s="9" t="s">
        <v>34</v>
      </c>
      <c r="B1" s="9" t="s">
        <v>5678</v>
      </c>
      <c r="C1" s="9" t="s">
        <v>5679</v>
      </c>
      <c r="D1" s="9" t="s">
        <v>10745</v>
      </c>
      <c r="E1" s="9" t="s">
        <v>5680</v>
      </c>
      <c r="F1" s="9" t="s">
        <v>32</v>
      </c>
      <c r="G1" s="9" t="s">
        <v>10746</v>
      </c>
      <c r="H1" s="9" t="s">
        <v>5681</v>
      </c>
      <c r="I1" s="9" t="s">
        <v>5682</v>
      </c>
      <c r="J1" s="9" t="s">
        <v>5683</v>
      </c>
      <c r="K1" s="9" t="s">
        <v>5684</v>
      </c>
      <c r="L1" s="9" t="s">
        <v>5685</v>
      </c>
      <c r="M1" s="9" t="s">
        <v>5687</v>
      </c>
      <c r="N1" s="9" t="s">
        <v>5686</v>
      </c>
      <c r="O1" s="9" t="s">
        <v>5688</v>
      </c>
      <c r="P1" s="9" t="s">
        <v>36</v>
      </c>
      <c r="Q1" s="9" t="s">
        <v>8</v>
      </c>
      <c r="R1" s="9" t="s">
        <v>4</v>
      </c>
      <c r="S1" s="9" t="s">
        <v>6</v>
      </c>
      <c r="T1" s="9" t="s">
        <v>0</v>
      </c>
      <c r="U1" s="9" t="s">
        <v>10747</v>
      </c>
      <c r="V1" s="9" t="s">
        <v>10748</v>
      </c>
      <c r="W1" s="9" t="s">
        <v>10749</v>
      </c>
      <c r="X1" s="9" t="s">
        <v>10750</v>
      </c>
      <c r="Y1" s="9" t="s">
        <v>10751</v>
      </c>
      <c r="Z1" s="9" t="s">
        <v>10752</v>
      </c>
      <c r="AA1" s="9" t="s">
        <v>10753</v>
      </c>
      <c r="AB1" s="9" t="s">
        <v>10754</v>
      </c>
      <c r="AC1" s="9" t="s">
        <v>10755</v>
      </c>
      <c r="AD1" s="9" t="s">
        <v>10756</v>
      </c>
      <c r="AE1" s="9" t="s">
        <v>10757</v>
      </c>
      <c r="AF1" s="9" t="s">
        <v>10758</v>
      </c>
      <c r="AG1" s="9" t="s">
        <v>10759</v>
      </c>
      <c r="AH1" s="9" t="s">
        <v>10760</v>
      </c>
      <c r="AI1" s="9" t="s">
        <v>10761</v>
      </c>
      <c r="AJ1" s="9" t="s">
        <v>10762</v>
      </c>
      <c r="AK1" s="9" t="s">
        <v>10763</v>
      </c>
      <c r="AL1" s="9" t="s">
        <v>10764</v>
      </c>
      <c r="AM1" s="9" t="s">
        <v>10765</v>
      </c>
      <c r="AN1" s="9" t="s">
        <v>10766</v>
      </c>
      <c r="AO1" s="9" t="s">
        <v>10767</v>
      </c>
      <c r="AP1" s="9" t="s">
        <v>10768</v>
      </c>
      <c r="AQ1" s="9" t="s">
        <v>10769</v>
      </c>
      <c r="AR1" s="9" t="s">
        <v>10770</v>
      </c>
      <c r="AS1" s="9" t="s">
        <v>10771</v>
      </c>
      <c r="AT1" s="9" t="s">
        <v>10772</v>
      </c>
      <c r="AU1" s="9" t="s">
        <v>10773</v>
      </c>
      <c r="AV1" s="9" t="s">
        <v>10774</v>
      </c>
      <c r="AW1" s="9" t="s">
        <v>10775</v>
      </c>
      <c r="AX1" s="9" t="s">
        <v>10776</v>
      </c>
      <c r="AY1" s="9" t="s">
        <v>10777</v>
      </c>
      <c r="AZ1" s="9" t="s">
        <v>10778</v>
      </c>
      <c r="BA1" s="9" t="s">
        <v>10779</v>
      </c>
      <c r="BB1" s="9" t="s">
        <v>10780</v>
      </c>
      <c r="BC1" s="9" t="s">
        <v>10781</v>
      </c>
      <c r="BD1" s="9" t="s">
        <v>10782</v>
      </c>
      <c r="BE1" s="9" t="s">
        <v>10783</v>
      </c>
      <c r="BF1" s="9" t="s">
        <v>10784</v>
      </c>
      <c r="BG1" s="9" t="s">
        <v>10785</v>
      </c>
      <c r="BH1" s="9" t="s">
        <v>10786</v>
      </c>
      <c r="BI1" s="9" t="s">
        <v>10787</v>
      </c>
      <c r="BJ1" s="9" t="s">
        <v>10788</v>
      </c>
      <c r="BK1" s="9" t="s">
        <v>10789</v>
      </c>
      <c r="BL1" s="9" t="s">
        <v>10790</v>
      </c>
      <c r="BM1" s="9" t="s">
        <v>10791</v>
      </c>
      <c r="BN1" s="9" t="s">
        <v>10792</v>
      </c>
      <c r="BO1" s="9" t="s">
        <v>10793</v>
      </c>
      <c r="BP1" s="9" t="s">
        <v>10794</v>
      </c>
      <c r="BQ1" s="9" t="s">
        <v>10795</v>
      </c>
      <c r="BR1" s="9" t="s">
        <v>10796</v>
      </c>
      <c r="BS1" s="9" t="s">
        <v>10797</v>
      </c>
      <c r="BT1" s="9" t="s">
        <v>10798</v>
      </c>
      <c r="BU1" s="9" t="s">
        <v>10799</v>
      </c>
      <c r="BV1" s="9" t="s">
        <v>10800</v>
      </c>
      <c r="BW1" s="9" t="s">
        <v>10801</v>
      </c>
      <c r="BX1" s="9" t="s">
        <v>10802</v>
      </c>
      <c r="BY1" s="9" t="s">
        <v>10803</v>
      </c>
      <c r="BZ1" s="9" t="s">
        <v>10804</v>
      </c>
      <c r="CA1" s="9" t="s">
        <v>10805</v>
      </c>
      <c r="CB1" s="9" t="s">
        <v>10806</v>
      </c>
      <c r="CC1" s="9" t="s">
        <v>10807</v>
      </c>
      <c r="CD1" s="9" t="s">
        <v>10808</v>
      </c>
      <c r="CE1" s="9" t="s">
        <v>10809</v>
      </c>
      <c r="CF1" s="9" t="s">
        <v>10810</v>
      </c>
      <c r="CG1" s="9" t="s">
        <v>10811</v>
      </c>
      <c r="CH1" s="9" t="s">
        <v>10812</v>
      </c>
      <c r="CI1" s="9" t="s">
        <v>10813</v>
      </c>
      <c r="CJ1" s="9" t="s">
        <v>10814</v>
      </c>
      <c r="CK1" s="9" t="s">
        <v>10815</v>
      </c>
      <c r="CL1" s="9" t="s">
        <v>10816</v>
      </c>
      <c r="CM1" s="9" t="s">
        <v>10817</v>
      </c>
      <c r="CN1" s="9" t="s">
        <v>10818</v>
      </c>
      <c r="CO1" s="9" t="s">
        <v>10819</v>
      </c>
      <c r="CP1" s="9" t="s">
        <v>10820</v>
      </c>
      <c r="CQ1" s="9" t="s">
        <v>10821</v>
      </c>
      <c r="CR1" s="9" t="s">
        <v>10822</v>
      </c>
      <c r="CS1" s="9" t="s">
        <v>10823</v>
      </c>
      <c r="CT1" s="9" t="s">
        <v>10824</v>
      </c>
      <c r="CU1" s="9" t="s">
        <v>10825</v>
      </c>
      <c r="CV1" s="9" t="s">
        <v>10826</v>
      </c>
      <c r="CW1" s="9" t="s">
        <v>10827</v>
      </c>
      <c r="CX1" s="9" t="s">
        <v>10828</v>
      </c>
      <c r="CY1" s="9" t="s">
        <v>10829</v>
      </c>
      <c r="CZ1" s="9" t="s">
        <v>10830</v>
      </c>
      <c r="DA1" s="9" t="s">
        <v>10831</v>
      </c>
      <c r="DB1" s="9" t="s">
        <v>10832</v>
      </c>
      <c r="DC1" s="9" t="s">
        <v>10833</v>
      </c>
      <c r="DD1" s="9" t="s">
        <v>10834</v>
      </c>
      <c r="DE1" s="9" t="s">
        <v>10835</v>
      </c>
      <c r="DF1" s="9" t="s">
        <v>10836</v>
      </c>
      <c r="DG1" s="9" t="s">
        <v>10837</v>
      </c>
      <c r="DH1" s="9" t="s">
        <v>10838</v>
      </c>
      <c r="DI1" s="9" t="s">
        <v>10839</v>
      </c>
      <c r="DJ1" s="9" t="s">
        <v>10840</v>
      </c>
      <c r="DK1" s="9" t="s">
        <v>10841</v>
      </c>
      <c r="DL1" s="9" t="s">
        <v>10842</v>
      </c>
      <c r="DM1" s="9" t="s">
        <v>10843</v>
      </c>
      <c r="DN1" s="9" t="s">
        <v>10844</v>
      </c>
      <c r="DO1" s="9" t="s">
        <v>10845</v>
      </c>
      <c r="DP1" s="9" t="s">
        <v>10846</v>
      </c>
      <c r="DQ1" s="9" t="s">
        <v>10847</v>
      </c>
      <c r="DR1" s="9" t="s">
        <v>10848</v>
      </c>
      <c r="DS1" s="9" t="s">
        <v>10849</v>
      </c>
      <c r="DT1" s="9" t="s">
        <v>10850</v>
      </c>
      <c r="DU1" s="9" t="s">
        <v>10851</v>
      </c>
      <c r="DV1" s="9" t="s">
        <v>10852</v>
      </c>
      <c r="DW1" s="9" t="s">
        <v>10853</v>
      </c>
      <c r="DX1" s="9" t="s">
        <v>10854</v>
      </c>
      <c r="DY1" s="9" t="s">
        <v>10855</v>
      </c>
      <c r="DZ1" s="9" t="s">
        <v>10856</v>
      </c>
      <c r="EA1" s="9" t="s">
        <v>10857</v>
      </c>
      <c r="EB1" s="9" t="s">
        <v>10858</v>
      </c>
      <c r="EC1" s="9" t="s">
        <v>10859</v>
      </c>
      <c r="ED1" s="9" t="s">
        <v>10860</v>
      </c>
      <c r="EE1" s="9" t="s">
        <v>10861</v>
      </c>
      <c r="EF1" s="9" t="s">
        <v>10862</v>
      </c>
      <c r="EG1" s="9" t="s">
        <v>10863</v>
      </c>
      <c r="EH1" s="9" t="s">
        <v>10864</v>
      </c>
      <c r="EI1" s="9" t="s">
        <v>10865</v>
      </c>
      <c r="EJ1" s="9" t="s">
        <v>10866</v>
      </c>
      <c r="EK1" s="9" t="s">
        <v>10867</v>
      </c>
      <c r="EL1" s="9" t="s">
        <v>10868</v>
      </c>
      <c r="EM1" s="9" t="s">
        <v>10869</v>
      </c>
      <c r="EN1" s="9" t="s">
        <v>10870</v>
      </c>
      <c r="EO1" s="9" t="s">
        <v>10871</v>
      </c>
      <c r="EP1" s="9" t="s">
        <v>10872</v>
      </c>
      <c r="EQ1" s="9" t="s">
        <v>10873</v>
      </c>
      <c r="ER1" s="9" t="s">
        <v>10874</v>
      </c>
      <c r="ES1" s="9" t="s">
        <v>10875</v>
      </c>
      <c r="ET1" s="9" t="s">
        <v>10876</v>
      </c>
      <c r="EU1" s="9" t="s">
        <v>10877</v>
      </c>
      <c r="EV1" s="9" t="s">
        <v>10878</v>
      </c>
      <c r="EW1" s="9" t="s">
        <v>10879</v>
      </c>
      <c r="EX1" s="9" t="s">
        <v>10880</v>
      </c>
      <c r="EY1" s="9" t="s">
        <v>10881</v>
      </c>
      <c r="EZ1" s="9" t="s">
        <v>10882</v>
      </c>
      <c r="FA1" s="9" t="s">
        <v>10883</v>
      </c>
      <c r="FB1" s="9" t="s">
        <v>10884</v>
      </c>
      <c r="FC1" s="9" t="s">
        <v>10885</v>
      </c>
      <c r="FD1" s="9" t="s">
        <v>10886</v>
      </c>
      <c r="FE1" s="9" t="s">
        <v>10887</v>
      </c>
      <c r="FF1" s="9" t="s">
        <v>10888</v>
      </c>
      <c r="FG1" s="9" t="s">
        <v>10889</v>
      </c>
      <c r="FH1" s="9" t="s">
        <v>10890</v>
      </c>
      <c r="FI1" s="9" t="s">
        <v>10891</v>
      </c>
      <c r="FJ1" s="9" t="s">
        <v>10892</v>
      </c>
      <c r="FK1" s="9" t="s">
        <v>10893</v>
      </c>
      <c r="FL1" s="9" t="s">
        <v>10894</v>
      </c>
      <c r="FM1" s="9" t="s">
        <v>10895</v>
      </c>
      <c r="FN1" s="9" t="s">
        <v>10896</v>
      </c>
      <c r="FO1" s="9" t="s">
        <v>10897</v>
      </c>
      <c r="FP1" s="9" t="s">
        <v>10898</v>
      </c>
      <c r="FQ1" s="9" t="s">
        <v>10899</v>
      </c>
      <c r="FR1" s="9" t="s">
        <v>10900</v>
      </c>
      <c r="FS1" s="9" t="s">
        <v>10901</v>
      </c>
      <c r="FT1" s="9" t="s">
        <v>10902</v>
      </c>
      <c r="FU1" s="9" t="s">
        <v>10903</v>
      </c>
      <c r="FV1" s="9" t="s">
        <v>10904</v>
      </c>
      <c r="FW1" s="9" t="s">
        <v>10905</v>
      </c>
      <c r="FX1" s="9" t="s">
        <v>10906</v>
      </c>
      <c r="FY1" s="9" t="s">
        <v>10907</v>
      </c>
      <c r="FZ1" s="9" t="s">
        <v>10908</v>
      </c>
      <c r="GA1" s="9" t="s">
        <v>10909</v>
      </c>
      <c r="GB1" s="9" t="s">
        <v>10910</v>
      </c>
      <c r="GC1" s="9" t="s">
        <v>10911</v>
      </c>
      <c r="GD1" s="9" t="s">
        <v>10912</v>
      </c>
      <c r="GE1" s="9" t="s">
        <v>10913</v>
      </c>
      <c r="GF1" s="9" t="s">
        <v>10914</v>
      </c>
      <c r="GG1" s="9" t="s">
        <v>10915</v>
      </c>
      <c r="GH1" s="9" t="s">
        <v>10916</v>
      </c>
      <c r="GI1" s="9" t="s">
        <v>10917</v>
      </c>
      <c r="GJ1" s="9" t="s">
        <v>10918</v>
      </c>
      <c r="GK1" s="9" t="s">
        <v>10919</v>
      </c>
      <c r="GL1" s="9" t="s">
        <v>10920</v>
      </c>
      <c r="GM1" s="9" t="s">
        <v>10921</v>
      </c>
      <c r="GN1" s="9" t="s">
        <v>10922</v>
      </c>
      <c r="GO1" s="9" t="s">
        <v>10923</v>
      </c>
      <c r="GP1" s="9" t="s">
        <v>10924</v>
      </c>
      <c r="GQ1" s="9" t="s">
        <v>10925</v>
      </c>
      <c r="GR1" s="9" t="s">
        <v>10926</v>
      </c>
      <c r="GS1" s="9" t="s">
        <v>10927</v>
      </c>
      <c r="GT1" s="9" t="s">
        <v>10928</v>
      </c>
      <c r="GU1" s="9" t="s">
        <v>10929</v>
      </c>
      <c r="GV1" s="9" t="s">
        <v>10930</v>
      </c>
      <c r="GW1" s="9" t="s">
        <v>10931</v>
      </c>
      <c r="GX1" s="9" t="s">
        <v>10932</v>
      </c>
      <c r="GY1" s="9" t="s">
        <v>10933</v>
      </c>
      <c r="GZ1" s="9" t="s">
        <v>10934</v>
      </c>
      <c r="HA1" s="9" t="s">
        <v>10935</v>
      </c>
      <c r="HB1" s="9" t="s">
        <v>10936</v>
      </c>
      <c r="HC1" s="9" t="s">
        <v>10937</v>
      </c>
      <c r="HD1" s="9" t="s">
        <v>10938</v>
      </c>
      <c r="HE1" s="9" t="s">
        <v>10939</v>
      </c>
      <c r="HF1" s="9" t="s">
        <v>10940</v>
      </c>
      <c r="HG1" s="9" t="s">
        <v>10941</v>
      </c>
      <c r="HH1" s="9" t="s">
        <v>10942</v>
      </c>
      <c r="HI1" s="9" t="s">
        <v>10943</v>
      </c>
      <c r="HJ1" s="9" t="s">
        <v>10944</v>
      </c>
      <c r="HK1" s="9" t="s">
        <v>10945</v>
      </c>
      <c r="HL1" s="9" t="s">
        <v>10946</v>
      </c>
      <c r="HM1" s="9" t="s">
        <v>10947</v>
      </c>
      <c r="HN1" s="9" t="s">
        <v>10948</v>
      </c>
      <c r="HO1" s="9" t="s">
        <v>10949</v>
      </c>
      <c r="HP1" s="9" t="s">
        <v>10950</v>
      </c>
      <c r="HQ1" s="9" t="s">
        <v>10951</v>
      </c>
      <c r="HR1" s="9" t="s">
        <v>10952</v>
      </c>
      <c r="HS1" s="9" t="s">
        <v>10953</v>
      </c>
      <c r="HT1" s="9" t="s">
        <v>10954</v>
      </c>
      <c r="HU1" s="9" t="s">
        <v>10955</v>
      </c>
      <c r="HV1" s="9" t="s">
        <v>10956</v>
      </c>
      <c r="HW1" s="9" t="s">
        <v>10957</v>
      </c>
      <c r="HX1" s="9" t="s">
        <v>10958</v>
      </c>
      <c r="HY1" s="9" t="s">
        <v>10959</v>
      </c>
      <c r="HZ1" s="9" t="s">
        <v>10960</v>
      </c>
      <c r="IA1" s="9" t="s">
        <v>10961</v>
      </c>
      <c r="IB1" s="9" t="s">
        <v>10962</v>
      </c>
      <c r="IC1" s="9" t="s">
        <v>10963</v>
      </c>
      <c r="ID1" s="9" t="s">
        <v>10964</v>
      </c>
      <c r="IE1" s="9" t="s">
        <v>10965</v>
      </c>
      <c r="IF1" s="9" t="s">
        <v>10966</v>
      </c>
      <c r="IG1" s="9" t="s">
        <v>10967</v>
      </c>
      <c r="IH1" s="9" t="s">
        <v>10968</v>
      </c>
      <c r="II1" s="9" t="s">
        <v>10969</v>
      </c>
      <c r="IJ1" s="9" t="s">
        <v>10970</v>
      </c>
      <c r="IK1" s="9" t="s">
        <v>10971</v>
      </c>
      <c r="IL1" s="9" t="s">
        <v>10972</v>
      </c>
      <c r="IM1" s="9" t="s">
        <v>10973</v>
      </c>
      <c r="IN1" s="9" t="s">
        <v>10974</v>
      </c>
      <c r="IO1" s="9" t="s">
        <v>10975</v>
      </c>
      <c r="IP1" s="9" t="s">
        <v>10976</v>
      </c>
      <c r="IQ1" s="9" t="s">
        <v>10977</v>
      </c>
      <c r="IR1" s="9" t="s">
        <v>10978</v>
      </c>
      <c r="IS1" s="9" t="s">
        <v>10979</v>
      </c>
      <c r="IT1" s="9" t="s">
        <v>10980</v>
      </c>
      <c r="IU1" s="9" t="s">
        <v>10981</v>
      </c>
      <c r="IV1" s="9" t="s">
        <v>10982</v>
      </c>
      <c r="IW1" s="9" t="s">
        <v>10983</v>
      </c>
      <c r="IX1" s="9" t="s">
        <v>10984</v>
      </c>
      <c r="IY1" s="9" t="s">
        <v>10985</v>
      </c>
      <c r="IZ1" s="9" t="s">
        <v>10986</v>
      </c>
      <c r="JA1" s="9" t="s">
        <v>10987</v>
      </c>
      <c r="JB1" s="9" t="s">
        <v>10988</v>
      </c>
      <c r="JC1" s="9" t="s">
        <v>10989</v>
      </c>
      <c r="JD1" s="9" t="s">
        <v>10990</v>
      </c>
      <c r="JE1" s="9" t="s">
        <v>10991</v>
      </c>
      <c r="JF1" s="9" t="s">
        <v>10992</v>
      </c>
      <c r="JG1" s="9" t="s">
        <v>10993</v>
      </c>
      <c r="JH1" s="9" t="s">
        <v>10994</v>
      </c>
      <c r="JI1" s="9" t="s">
        <v>10995</v>
      </c>
      <c r="JJ1" s="9" t="s">
        <v>10996</v>
      </c>
      <c r="JK1" s="9" t="s">
        <v>10997</v>
      </c>
      <c r="JL1" s="9" t="s">
        <v>10998</v>
      </c>
      <c r="JM1" s="9" t="s">
        <v>10999</v>
      </c>
      <c r="JN1" s="9" t="s">
        <v>11000</v>
      </c>
      <c r="JO1" s="9" t="s">
        <v>11001</v>
      </c>
      <c r="JP1" s="9" t="s">
        <v>11002</v>
      </c>
      <c r="JQ1" s="9" t="s">
        <v>11003</v>
      </c>
      <c r="JR1" s="9" t="s">
        <v>11004</v>
      </c>
      <c r="JS1" s="9" t="s">
        <v>11005</v>
      </c>
      <c r="JT1" s="9" t="s">
        <v>11006</v>
      </c>
      <c r="JU1" s="9" t="s">
        <v>11007</v>
      </c>
      <c r="JV1" s="9" t="s">
        <v>11008</v>
      </c>
      <c r="JW1" s="9" t="s">
        <v>11009</v>
      </c>
      <c r="JX1" s="9" t="s">
        <v>11010</v>
      </c>
      <c r="JY1" s="9" t="s">
        <v>11011</v>
      </c>
      <c r="JZ1" s="9" t="s">
        <v>11012</v>
      </c>
      <c r="KA1" s="9" t="s">
        <v>11013</v>
      </c>
      <c r="KB1" s="9" t="s">
        <v>11014</v>
      </c>
      <c r="KC1" s="9" t="s">
        <v>11015</v>
      </c>
      <c r="KD1" s="9" t="s">
        <v>11016</v>
      </c>
      <c r="KE1" s="9" t="s">
        <v>11017</v>
      </c>
      <c r="KF1" s="9" t="s">
        <v>11018</v>
      </c>
      <c r="KG1" s="9" t="s">
        <v>11019</v>
      </c>
      <c r="KH1" s="9" t="s">
        <v>11020</v>
      </c>
      <c r="KI1" s="9" t="s">
        <v>11021</v>
      </c>
      <c r="KJ1" s="9" t="s">
        <v>11022</v>
      </c>
      <c r="KK1" s="9" t="s">
        <v>11023</v>
      </c>
      <c r="KL1" s="9" t="s">
        <v>11024</v>
      </c>
      <c r="KM1" s="9" t="s">
        <v>11025</v>
      </c>
      <c r="KN1" s="9" t="s">
        <v>11026</v>
      </c>
      <c r="KO1" s="9" t="s">
        <v>11027</v>
      </c>
      <c r="KP1" s="9" t="s">
        <v>11028</v>
      </c>
      <c r="KQ1" s="9" t="s">
        <v>11029</v>
      </c>
      <c r="KR1" s="9" t="s">
        <v>11030</v>
      </c>
      <c r="KS1" s="9" t="s">
        <v>11031</v>
      </c>
      <c r="KT1" s="9" t="s">
        <v>11032</v>
      </c>
      <c r="KU1" s="9" t="s">
        <v>11033</v>
      </c>
      <c r="KV1" s="9" t="s">
        <v>11034</v>
      </c>
      <c r="KW1" s="9" t="s">
        <v>11035</v>
      </c>
      <c r="KX1" s="9" t="s">
        <v>11036</v>
      </c>
      <c r="KY1" s="9" t="s">
        <v>11037</v>
      </c>
      <c r="KZ1" s="9" t="s">
        <v>11038</v>
      </c>
      <c r="LA1" s="9" t="s">
        <v>11039</v>
      </c>
      <c r="LB1" s="9" t="s">
        <v>11040</v>
      </c>
      <c r="LC1" s="9" t="s">
        <v>11041</v>
      </c>
      <c r="LD1" s="9" t="s">
        <v>11042</v>
      </c>
      <c r="LE1" s="9" t="s">
        <v>11043</v>
      </c>
      <c r="LF1" s="9" t="s">
        <v>11044</v>
      </c>
      <c r="LG1" s="9" t="s">
        <v>11045</v>
      </c>
      <c r="LH1" s="9" t="s">
        <v>11046</v>
      </c>
      <c r="LI1" s="9" t="s">
        <v>11047</v>
      </c>
      <c r="LJ1" s="9" t="s">
        <v>11048</v>
      </c>
      <c r="LK1" s="9" t="s">
        <v>11049</v>
      </c>
      <c r="LL1" s="9" t="s">
        <v>11050</v>
      </c>
      <c r="LM1" s="9" t="s">
        <v>11051</v>
      </c>
      <c r="LN1" s="9" t="s">
        <v>11052</v>
      </c>
      <c r="LO1" s="9" t="s">
        <v>11053</v>
      </c>
      <c r="LP1" s="9" t="s">
        <v>11054</v>
      </c>
      <c r="LQ1" s="9" t="s">
        <v>11055</v>
      </c>
      <c r="LR1" s="9" t="s">
        <v>11056</v>
      </c>
      <c r="LS1" s="9" t="s">
        <v>11057</v>
      </c>
      <c r="LT1" s="9" t="s">
        <v>11058</v>
      </c>
      <c r="LU1" s="9" t="s">
        <v>11059</v>
      </c>
      <c r="LV1" s="9" t="s">
        <v>11060</v>
      </c>
      <c r="LW1" s="9" t="s">
        <v>11061</v>
      </c>
      <c r="LX1" s="9" t="s">
        <v>11062</v>
      </c>
      <c r="LY1" s="9" t="s">
        <v>11063</v>
      </c>
      <c r="LZ1" s="9" t="s">
        <v>11064</v>
      </c>
      <c r="MA1" s="9" t="s">
        <v>11065</v>
      </c>
      <c r="MB1" s="9" t="s">
        <v>11066</v>
      </c>
      <c r="MC1" s="9" t="s">
        <v>11067</v>
      </c>
      <c r="MD1" s="9" t="s">
        <v>11068</v>
      </c>
      <c r="ME1" s="9" t="s">
        <v>11069</v>
      </c>
      <c r="MF1" s="9" t="s">
        <v>11070</v>
      </c>
      <c r="MG1" s="9" t="s">
        <v>11071</v>
      </c>
      <c r="MH1" s="9" t="s">
        <v>11072</v>
      </c>
      <c r="MI1" s="9" t="s">
        <v>11073</v>
      </c>
      <c r="MJ1" s="9" t="s">
        <v>11074</v>
      </c>
      <c r="MK1" s="9" t="s">
        <v>11075</v>
      </c>
      <c r="ML1" s="9" t="s">
        <v>11076</v>
      </c>
      <c r="MM1" s="9" t="s">
        <v>11077</v>
      </c>
      <c r="MN1" s="9" t="s">
        <v>11078</v>
      </c>
      <c r="MO1" s="9" t="s">
        <v>11079</v>
      </c>
      <c r="MP1" s="9" t="s">
        <v>11080</v>
      </c>
      <c r="MQ1" s="9" t="s">
        <v>11081</v>
      </c>
      <c r="MR1" s="9" t="s">
        <v>11082</v>
      </c>
      <c r="MS1" s="9" t="s">
        <v>11083</v>
      </c>
      <c r="MT1" s="9" t="s">
        <v>11084</v>
      </c>
      <c r="MU1" s="9" t="s">
        <v>11085</v>
      </c>
      <c r="MV1" s="9" t="s">
        <v>11086</v>
      </c>
      <c r="MW1" s="9" t="s">
        <v>11087</v>
      </c>
      <c r="MX1" s="9" t="s">
        <v>11088</v>
      </c>
      <c r="MY1" s="9" t="s">
        <v>11089</v>
      </c>
      <c r="MZ1" s="9" t="s">
        <v>11090</v>
      </c>
      <c r="NA1" s="9" t="s">
        <v>11091</v>
      </c>
      <c r="NB1" s="9" t="s">
        <v>11092</v>
      </c>
      <c r="NC1" s="9" t="s">
        <v>11093</v>
      </c>
      <c r="ND1" s="9" t="s">
        <v>11094</v>
      </c>
      <c r="NE1" s="9" t="s">
        <v>11095</v>
      </c>
      <c r="NF1" s="9" t="s">
        <v>11096</v>
      </c>
      <c r="NG1" s="9" t="s">
        <v>11097</v>
      </c>
      <c r="NH1" s="9" t="s">
        <v>11098</v>
      </c>
      <c r="NI1" s="9" t="s">
        <v>11099</v>
      </c>
      <c r="NJ1" s="9" t="s">
        <v>11100</v>
      </c>
      <c r="NK1" s="9" t="s">
        <v>11101</v>
      </c>
      <c r="NL1" s="9" t="s">
        <v>11102</v>
      </c>
      <c r="NM1" s="9" t="s">
        <v>11103</v>
      </c>
      <c r="NN1" s="9" t="s">
        <v>11104</v>
      </c>
      <c r="NO1" s="9" t="s">
        <v>11105</v>
      </c>
      <c r="NP1" s="9" t="s">
        <v>11106</v>
      </c>
      <c r="NQ1" s="9" t="s">
        <v>11107</v>
      </c>
      <c r="NR1" s="9" t="s">
        <v>11108</v>
      </c>
      <c r="NS1" s="9" t="s">
        <v>11109</v>
      </c>
      <c r="NT1" s="9" t="s">
        <v>11110</v>
      </c>
      <c r="NU1" s="9" t="s">
        <v>11111</v>
      </c>
      <c r="NV1" s="9" t="s">
        <v>11112</v>
      </c>
      <c r="NW1" s="9" t="s">
        <v>11113</v>
      </c>
      <c r="NX1" s="9" t="s">
        <v>11114</v>
      </c>
      <c r="NY1" s="9" t="s">
        <v>11115</v>
      </c>
      <c r="NZ1" s="9" t="s">
        <v>11116</v>
      </c>
      <c r="OA1" s="9" t="s">
        <v>11117</v>
      </c>
      <c r="OB1" s="9" t="s">
        <v>11118</v>
      </c>
      <c r="OC1" s="9" t="s">
        <v>11119</v>
      </c>
      <c r="OD1" s="9" t="s">
        <v>11120</v>
      </c>
      <c r="OE1" s="9" t="s">
        <v>11121</v>
      </c>
      <c r="OF1" s="9" t="s">
        <v>11122</v>
      </c>
      <c r="OG1" s="9" t="s">
        <v>11123</v>
      </c>
      <c r="OH1" s="9" t="s">
        <v>11124</v>
      </c>
      <c r="OI1" s="9" t="s">
        <v>11125</v>
      </c>
      <c r="OJ1" s="9" t="s">
        <v>11126</v>
      </c>
      <c r="OK1" s="9" t="s">
        <v>11127</v>
      </c>
      <c r="OL1" s="9" t="s">
        <v>11128</v>
      </c>
      <c r="OM1" s="9" t="s">
        <v>11129</v>
      </c>
      <c r="ON1" s="9" t="s">
        <v>11130</v>
      </c>
      <c r="OO1" s="9" t="s">
        <v>11131</v>
      </c>
      <c r="OP1" s="9" t="s">
        <v>11132</v>
      </c>
      <c r="OQ1" s="9" t="s">
        <v>11133</v>
      </c>
      <c r="OR1" s="9" t="s">
        <v>11134</v>
      </c>
      <c r="OS1" s="9" t="s">
        <v>11135</v>
      </c>
      <c r="OT1" s="9" t="s">
        <v>11136</v>
      </c>
      <c r="OU1" s="9" t="s">
        <v>11137</v>
      </c>
      <c r="OV1" s="9" t="s">
        <v>11138</v>
      </c>
      <c r="OW1" s="9" t="s">
        <v>11139</v>
      </c>
      <c r="OX1" s="9" t="s">
        <v>11140</v>
      </c>
      <c r="OY1" s="9" t="s">
        <v>11141</v>
      </c>
      <c r="OZ1" s="9" t="s">
        <v>11142</v>
      </c>
      <c r="PA1" s="9" t="s">
        <v>11143</v>
      </c>
      <c r="PB1" s="9" t="s">
        <v>11144</v>
      </c>
      <c r="PC1" s="9" t="s">
        <v>11145</v>
      </c>
      <c r="PD1" s="9" t="s">
        <v>11146</v>
      </c>
      <c r="PE1" s="9" t="s">
        <v>11147</v>
      </c>
      <c r="PF1" s="9" t="s">
        <v>11148</v>
      </c>
      <c r="PG1" s="9" t="s">
        <v>11149</v>
      </c>
      <c r="PH1" s="9" t="s">
        <v>11150</v>
      </c>
      <c r="PI1" s="9" t="s">
        <v>11151</v>
      </c>
      <c r="PJ1" s="9" t="s">
        <v>11152</v>
      </c>
      <c r="PK1" s="9" t="s">
        <v>11153</v>
      </c>
      <c r="PL1" s="9" t="s">
        <v>11154</v>
      </c>
      <c r="PM1" s="9" t="s">
        <v>11155</v>
      </c>
      <c r="PN1" s="9" t="s">
        <v>11156</v>
      </c>
      <c r="PO1" s="9" t="s">
        <v>11157</v>
      </c>
      <c r="PP1" s="9" t="s">
        <v>11158</v>
      </c>
      <c r="PQ1" s="9" t="s">
        <v>11159</v>
      </c>
      <c r="PR1" s="9" t="s">
        <v>11160</v>
      </c>
      <c r="PS1" s="9" t="s">
        <v>11161</v>
      </c>
      <c r="PT1" s="9" t="s">
        <v>11162</v>
      </c>
      <c r="PU1" s="9" t="s">
        <v>11163</v>
      </c>
      <c r="PV1" s="9" t="s">
        <v>11164</v>
      </c>
      <c r="PW1" s="9" t="s">
        <v>11165</v>
      </c>
      <c r="PX1" s="9" t="s">
        <v>11166</v>
      </c>
      <c r="PY1" s="9" t="s">
        <v>11167</v>
      </c>
      <c r="PZ1" s="9" t="s">
        <v>11168</v>
      </c>
      <c r="QA1" s="9" t="s">
        <v>11169</v>
      </c>
      <c r="QB1" s="9" t="s">
        <v>11170</v>
      </c>
      <c r="QC1" s="9" t="s">
        <v>11171</v>
      </c>
      <c r="QD1" s="9" t="s">
        <v>11172</v>
      </c>
      <c r="QE1" s="9" t="s">
        <v>11173</v>
      </c>
      <c r="QF1" s="9" t="s">
        <v>11174</v>
      </c>
      <c r="QG1" s="9" t="s">
        <v>11175</v>
      </c>
      <c r="QH1" s="9" t="s">
        <v>11176</v>
      </c>
      <c r="QI1" s="9" t="s">
        <v>11177</v>
      </c>
      <c r="QJ1" s="9" t="s">
        <v>11178</v>
      </c>
      <c r="QK1" s="9" t="s">
        <v>11179</v>
      </c>
      <c r="QL1" s="9" t="s">
        <v>11180</v>
      </c>
      <c r="QM1" s="9" t="s">
        <v>11181</v>
      </c>
      <c r="QN1" s="9" t="s">
        <v>11182</v>
      </c>
      <c r="QO1" s="9" t="s">
        <v>11183</v>
      </c>
      <c r="QP1" s="9" t="s">
        <v>11184</v>
      </c>
      <c r="QQ1" s="9" t="s">
        <v>11185</v>
      </c>
      <c r="QR1" s="9" t="s">
        <v>11186</v>
      </c>
      <c r="QS1" s="9" t="s">
        <v>11187</v>
      </c>
      <c r="QT1" s="9" t="s">
        <v>11188</v>
      </c>
      <c r="QU1" s="9" t="s">
        <v>11189</v>
      </c>
      <c r="QV1" s="9" t="s">
        <v>11190</v>
      </c>
      <c r="QW1" s="9" t="s">
        <v>11191</v>
      </c>
      <c r="QX1" s="9" t="s">
        <v>11192</v>
      </c>
      <c r="QY1" s="9" t="s">
        <v>11193</v>
      </c>
      <c r="QZ1" s="9" t="s">
        <v>11194</v>
      </c>
      <c r="RA1" s="9" t="s">
        <v>11195</v>
      </c>
      <c r="RB1" s="9" t="s">
        <v>11196</v>
      </c>
      <c r="RC1" s="9" t="s">
        <v>11197</v>
      </c>
      <c r="RD1" s="9" t="s">
        <v>11198</v>
      </c>
      <c r="RE1" s="9" t="s">
        <v>11199</v>
      </c>
      <c r="RF1" s="9" t="s">
        <v>11200</v>
      </c>
      <c r="RG1" s="9" t="s">
        <v>11201</v>
      </c>
      <c r="RH1" s="9" t="s">
        <v>11202</v>
      </c>
      <c r="RI1" s="9" t="s">
        <v>11203</v>
      </c>
      <c r="RJ1" s="9" t="s">
        <v>11204</v>
      </c>
      <c r="RK1" s="9" t="s">
        <v>11205</v>
      </c>
      <c r="RL1" s="9" t="s">
        <v>11206</v>
      </c>
      <c r="RM1" s="9" t="s">
        <v>11207</v>
      </c>
      <c r="RN1" s="9" t="s">
        <v>11208</v>
      </c>
      <c r="RO1" s="9" t="s">
        <v>11209</v>
      </c>
      <c r="RP1" s="9" t="s">
        <v>11210</v>
      </c>
      <c r="RQ1" s="9" t="s">
        <v>11211</v>
      </c>
      <c r="RR1" s="9" t="s">
        <v>11212</v>
      </c>
      <c r="RS1" s="9" t="s">
        <v>11213</v>
      </c>
      <c r="RT1" s="9" t="s">
        <v>11214</v>
      </c>
      <c r="RU1" s="9" t="s">
        <v>11215</v>
      </c>
      <c r="RV1" s="9" t="s">
        <v>11216</v>
      </c>
      <c r="RW1" s="9" t="s">
        <v>11217</v>
      </c>
      <c r="RX1" s="9" t="s">
        <v>11218</v>
      </c>
      <c r="RY1" s="9" t="s">
        <v>11219</v>
      </c>
      <c r="RZ1" s="9" t="s">
        <v>11220</v>
      </c>
      <c r="SA1" s="9" t="s">
        <v>11221</v>
      </c>
      <c r="SB1" s="9" t="s">
        <v>11222</v>
      </c>
      <c r="SC1" s="9" t="s">
        <v>11223</v>
      </c>
      <c r="SD1" s="9" t="s">
        <v>11224</v>
      </c>
      <c r="SE1" s="9" t="s">
        <v>11225</v>
      </c>
      <c r="SF1" s="9" t="s">
        <v>11226</v>
      </c>
      <c r="SG1" s="9" t="s">
        <v>11227</v>
      </c>
      <c r="SH1" s="9" t="s">
        <v>11228</v>
      </c>
      <c r="SI1" s="9" t="s">
        <v>11229</v>
      </c>
      <c r="SJ1" s="9" t="s">
        <v>11230</v>
      </c>
      <c r="SK1" s="9" t="s">
        <v>11231</v>
      </c>
      <c r="SL1" s="9" t="s">
        <v>11232</v>
      </c>
      <c r="SM1" s="9" t="s">
        <v>11233</v>
      </c>
      <c r="SN1" s="9" t="s">
        <v>11234</v>
      </c>
      <c r="SO1" s="9" t="s">
        <v>11235</v>
      </c>
      <c r="SP1" s="9" t="s">
        <v>11236</v>
      </c>
      <c r="SQ1" s="9" t="s">
        <v>11237</v>
      </c>
      <c r="SR1" s="9" t="s">
        <v>11238</v>
      </c>
      <c r="SS1" s="9" t="s">
        <v>11239</v>
      </c>
      <c r="ST1" s="9" t="s">
        <v>11240</v>
      </c>
      <c r="SU1" s="9" t="s">
        <v>11241</v>
      </c>
      <c r="SV1" s="9" t="s">
        <v>11242</v>
      </c>
      <c r="SW1" s="9" t="s">
        <v>11243</v>
      </c>
      <c r="SX1" s="9" t="s">
        <v>11244</v>
      </c>
      <c r="SY1" s="9" t="s">
        <v>11245</v>
      </c>
      <c r="SZ1" s="9" t="s">
        <v>11246</v>
      </c>
      <c r="TA1" s="9" t="s">
        <v>11247</v>
      </c>
      <c r="TB1" s="9" t="s">
        <v>11248</v>
      </c>
      <c r="TC1" s="9" t="s">
        <v>11249</v>
      </c>
      <c r="TD1" s="9" t="s">
        <v>11250</v>
      </c>
      <c r="TE1" s="9" t="s">
        <v>11251</v>
      </c>
      <c r="TF1" s="9" t="s">
        <v>11252</v>
      </c>
      <c r="TG1" s="9" t="s">
        <v>11253</v>
      </c>
      <c r="TH1" s="9" t="s">
        <v>11254</v>
      </c>
      <c r="TI1" s="9" t="s">
        <v>11255</v>
      </c>
      <c r="TJ1" s="9" t="s">
        <v>11256</v>
      </c>
      <c r="TK1" s="9" t="s">
        <v>11257</v>
      </c>
      <c r="TL1" s="9" t="s">
        <v>11258</v>
      </c>
      <c r="TM1" s="9" t="s">
        <v>11259</v>
      </c>
      <c r="TN1" s="9" t="s">
        <v>11260</v>
      </c>
      <c r="TO1" s="9" t="s">
        <v>11261</v>
      </c>
      <c r="TP1" s="9" t="s">
        <v>11262</v>
      </c>
      <c r="TQ1" s="9" t="s">
        <v>11263</v>
      </c>
      <c r="TR1" s="9" t="s">
        <v>11264</v>
      </c>
      <c r="TS1" s="9" t="s">
        <v>11265</v>
      </c>
      <c r="TT1" s="9" t="s">
        <v>11266</v>
      </c>
      <c r="TU1" s="9" t="s">
        <v>11267</v>
      </c>
      <c r="TV1" s="9" t="s">
        <v>11268</v>
      </c>
      <c r="TW1" s="9" t="s">
        <v>11269</v>
      </c>
      <c r="TX1" s="9" t="s">
        <v>11270</v>
      </c>
      <c r="TY1" s="9" t="s">
        <v>11271</v>
      </c>
      <c r="TZ1" s="9" t="s">
        <v>11272</v>
      </c>
      <c r="UA1" s="9" t="s">
        <v>11273</v>
      </c>
      <c r="UB1" s="9" t="s">
        <v>11274</v>
      </c>
      <c r="UC1" s="9" t="s">
        <v>11275</v>
      </c>
      <c r="UD1" s="9" t="s">
        <v>11276</v>
      </c>
      <c r="UE1" s="9" t="s">
        <v>11277</v>
      </c>
      <c r="UF1" s="9" t="s">
        <v>11278</v>
      </c>
      <c r="UG1" s="9" t="s">
        <v>11279</v>
      </c>
      <c r="UH1" s="9" t="s">
        <v>11280</v>
      </c>
      <c r="UI1" s="9" t="s">
        <v>11281</v>
      </c>
      <c r="UJ1" s="9" t="s">
        <v>11282</v>
      </c>
      <c r="UK1" s="9" t="s">
        <v>11283</v>
      </c>
      <c r="UL1" s="9" t="s">
        <v>11284</v>
      </c>
      <c r="UM1" s="9" t="s">
        <v>11285</v>
      </c>
      <c r="UN1" s="9" t="s">
        <v>11286</v>
      </c>
      <c r="UO1" s="9" t="s">
        <v>11287</v>
      </c>
      <c r="UP1" s="9" t="s">
        <v>11288</v>
      </c>
      <c r="UQ1" s="9" t="s">
        <v>11289</v>
      </c>
      <c r="UR1" s="9" t="s">
        <v>11290</v>
      </c>
      <c r="US1" s="9" t="s">
        <v>11291</v>
      </c>
      <c r="UT1" s="9" t="s">
        <v>11292</v>
      </c>
      <c r="UU1" s="9" t="s">
        <v>11293</v>
      </c>
      <c r="UV1" s="9" t="s">
        <v>11294</v>
      </c>
      <c r="UW1" s="9" t="s">
        <v>11295</v>
      </c>
      <c r="UX1" s="9" t="s">
        <v>11296</v>
      </c>
      <c r="UY1" s="9" t="s">
        <v>11297</v>
      </c>
      <c r="UZ1" s="9" t="s">
        <v>11298</v>
      </c>
      <c r="VA1" s="9" t="s">
        <v>11299</v>
      </c>
      <c r="VB1" s="9" t="s">
        <v>11300</v>
      </c>
      <c r="VC1" s="9" t="s">
        <v>11301</v>
      </c>
      <c r="VD1" s="9" t="s">
        <v>11302</v>
      </c>
      <c r="VE1" s="9" t="s">
        <v>11303</v>
      </c>
      <c r="VF1" s="9" t="s">
        <v>11304</v>
      </c>
      <c r="VG1" s="9" t="s">
        <v>11305</v>
      </c>
      <c r="VH1" s="9" t="s">
        <v>11306</v>
      </c>
      <c r="VI1" s="9" t="s">
        <v>11307</v>
      </c>
      <c r="VJ1" s="9" t="s">
        <v>11308</v>
      </c>
      <c r="VK1" s="9" t="s">
        <v>11309</v>
      </c>
      <c r="VL1" s="9" t="s">
        <v>11310</v>
      </c>
      <c r="VM1" s="9" t="s">
        <v>11311</v>
      </c>
      <c r="VN1" s="9" t="s">
        <v>11312</v>
      </c>
      <c r="VO1" s="9" t="s">
        <v>11313</v>
      </c>
      <c r="VP1" s="9" t="s">
        <v>11314</v>
      </c>
      <c r="VQ1" s="9" t="s">
        <v>11315</v>
      </c>
      <c r="VR1" s="9" t="s">
        <v>11316</v>
      </c>
      <c r="VS1" s="9" t="s">
        <v>11317</v>
      </c>
      <c r="VT1" s="9" t="s">
        <v>11318</v>
      </c>
      <c r="VU1" s="9" t="s">
        <v>11319</v>
      </c>
      <c r="VV1" s="9" t="s">
        <v>11320</v>
      </c>
      <c r="VW1" s="9" t="s">
        <v>11321</v>
      </c>
      <c r="VX1" s="9" t="s">
        <v>11322</v>
      </c>
      <c r="VY1" s="9" t="s">
        <v>11323</v>
      </c>
      <c r="VZ1" s="9" t="s">
        <v>11324</v>
      </c>
      <c r="WA1" s="9" t="s">
        <v>11325</v>
      </c>
      <c r="WB1" s="9" t="s">
        <v>11326</v>
      </c>
      <c r="WC1" s="9" t="s">
        <v>11327</v>
      </c>
      <c r="WD1" s="9" t="s">
        <v>11328</v>
      </c>
      <c r="WE1" s="9" t="s">
        <v>11329</v>
      </c>
      <c r="WF1" s="9" t="s">
        <v>11330</v>
      </c>
      <c r="WG1" s="9" t="s">
        <v>11331</v>
      </c>
      <c r="WH1" s="9" t="s">
        <v>11332</v>
      </c>
      <c r="WI1" s="9" t="s">
        <v>11333</v>
      </c>
      <c r="WJ1" s="9" t="s">
        <v>11334</v>
      </c>
      <c r="WK1" s="9" t="s">
        <v>11335</v>
      </c>
      <c r="WL1" s="9" t="s">
        <v>11336</v>
      </c>
      <c r="WM1" s="9" t="s">
        <v>11337</v>
      </c>
      <c r="WN1" s="9" t="s">
        <v>11338</v>
      </c>
      <c r="WO1" s="9" t="s">
        <v>11339</v>
      </c>
      <c r="WP1" s="9" t="s">
        <v>11340</v>
      </c>
      <c r="WQ1" s="9" t="s">
        <v>11341</v>
      </c>
      <c r="WR1" s="9" t="s">
        <v>11342</v>
      </c>
      <c r="WS1" s="9" t="s">
        <v>11343</v>
      </c>
      <c r="WT1" s="9" t="s">
        <v>11344</v>
      </c>
      <c r="WU1" s="9" t="s">
        <v>11345</v>
      </c>
      <c r="WV1" s="9" t="s">
        <v>11346</v>
      </c>
      <c r="WW1" s="9" t="s">
        <v>11347</v>
      </c>
      <c r="WX1" s="9" t="s">
        <v>11348</v>
      </c>
      <c r="WY1" s="9" t="s">
        <v>11349</v>
      </c>
      <c r="WZ1" s="9" t="s">
        <v>11350</v>
      </c>
      <c r="XA1" s="9" t="s">
        <v>11351</v>
      </c>
      <c r="XB1" s="9" t="s">
        <v>11352</v>
      </c>
      <c r="XC1" s="9" t="s">
        <v>11353</v>
      </c>
      <c r="XD1" s="9" t="s">
        <v>11354</v>
      </c>
      <c r="XE1" s="9" t="s">
        <v>11355</v>
      </c>
      <c r="XF1" s="9" t="s">
        <v>11356</v>
      </c>
      <c r="XG1" s="9" t="s">
        <v>11357</v>
      </c>
      <c r="XH1" s="9" t="s">
        <v>11358</v>
      </c>
      <c r="XI1" s="9" t="s">
        <v>11359</v>
      </c>
      <c r="XJ1" s="9" t="s">
        <v>11360</v>
      </c>
      <c r="XK1" s="9" t="s">
        <v>11361</v>
      </c>
      <c r="XL1" s="9" t="s">
        <v>11362</v>
      </c>
      <c r="XM1" s="9" t="s">
        <v>11363</v>
      </c>
      <c r="XN1" s="9" t="s">
        <v>11364</v>
      </c>
      <c r="XO1" s="9" t="s">
        <v>11365</v>
      </c>
      <c r="XP1" s="9" t="s">
        <v>11366</v>
      </c>
      <c r="XQ1" s="9" t="s">
        <v>11367</v>
      </c>
      <c r="XR1" s="9" t="s">
        <v>11368</v>
      </c>
      <c r="XS1" s="9" t="s">
        <v>11369</v>
      </c>
      <c r="XT1" s="9" t="s">
        <v>11370</v>
      </c>
      <c r="XU1" s="9" t="s">
        <v>11371</v>
      </c>
      <c r="XV1" s="9" t="s">
        <v>11372</v>
      </c>
      <c r="XW1" s="9" t="s">
        <v>11373</v>
      </c>
      <c r="XX1" s="9" t="s">
        <v>11374</v>
      </c>
      <c r="XY1" s="9" t="s">
        <v>11375</v>
      </c>
      <c r="XZ1" s="9" t="s">
        <v>11376</v>
      </c>
      <c r="YA1" s="9" t="s">
        <v>11377</v>
      </c>
      <c r="YB1" s="9" t="s">
        <v>11378</v>
      </c>
      <c r="YC1" s="9" t="s">
        <v>11379</v>
      </c>
      <c r="YD1" s="9" t="s">
        <v>11380</v>
      </c>
      <c r="YE1" s="9" t="s">
        <v>11381</v>
      </c>
      <c r="YF1" s="9" t="s">
        <v>11382</v>
      </c>
      <c r="YG1" s="9" t="s">
        <v>11383</v>
      </c>
      <c r="YH1" s="9" t="s">
        <v>11384</v>
      </c>
      <c r="YI1" s="9" t="s">
        <v>11385</v>
      </c>
      <c r="YJ1" s="9" t="s">
        <v>11386</v>
      </c>
      <c r="YK1" s="9" t="s">
        <v>11387</v>
      </c>
      <c r="YL1" s="9" t="s">
        <v>11388</v>
      </c>
      <c r="YM1" s="9" t="s">
        <v>11389</v>
      </c>
      <c r="YN1" s="9" t="s">
        <v>11390</v>
      </c>
      <c r="YO1" s="9" t="s">
        <v>11391</v>
      </c>
      <c r="YP1" s="9" t="s">
        <v>11392</v>
      </c>
      <c r="YQ1" s="9" t="s">
        <v>11393</v>
      </c>
      <c r="YR1" s="9" t="s">
        <v>11394</v>
      </c>
      <c r="YS1" s="9" t="s">
        <v>11395</v>
      </c>
      <c r="YT1" s="9" t="s">
        <v>11396</v>
      </c>
      <c r="YU1" s="9" t="s">
        <v>11397</v>
      </c>
      <c r="YV1" s="9" t="s">
        <v>11398</v>
      </c>
      <c r="YW1" s="9" t="s">
        <v>11399</v>
      </c>
      <c r="YX1" s="9" t="s">
        <v>11400</v>
      </c>
      <c r="YY1" s="9" t="s">
        <v>11401</v>
      </c>
      <c r="YZ1" s="9" t="s">
        <v>11402</v>
      </c>
      <c r="ZA1" s="9" t="s">
        <v>11403</v>
      </c>
      <c r="ZB1" s="9" t="s">
        <v>11404</v>
      </c>
      <c r="ZC1" s="9" t="s">
        <v>11405</v>
      </c>
      <c r="ZD1" s="9" t="s">
        <v>11406</v>
      </c>
      <c r="ZE1" s="9" t="s">
        <v>11407</v>
      </c>
      <c r="ZF1" s="9" t="s">
        <v>11408</v>
      </c>
      <c r="ZG1" s="9" t="s">
        <v>11409</v>
      </c>
      <c r="ZH1" s="9" t="s">
        <v>11410</v>
      </c>
      <c r="ZI1" s="9" t="s">
        <v>11411</v>
      </c>
      <c r="ZJ1" s="9" t="s">
        <v>11412</v>
      </c>
      <c r="ZK1" s="9" t="s">
        <v>11413</v>
      </c>
      <c r="ZL1" s="9" t="s">
        <v>11414</v>
      </c>
      <c r="ZM1" s="9" t="s">
        <v>11415</v>
      </c>
      <c r="ZN1" s="9" t="s">
        <v>11416</v>
      </c>
      <c r="ZO1" s="9" t="s">
        <v>11417</v>
      </c>
      <c r="ZP1" s="9" t="s">
        <v>11418</v>
      </c>
      <c r="ZQ1" s="9" t="s">
        <v>11419</v>
      </c>
      <c r="ZR1" s="9" t="s">
        <v>11420</v>
      </c>
      <c r="ZS1" s="9" t="s">
        <v>11421</v>
      </c>
      <c r="ZT1" s="9" t="s">
        <v>11422</v>
      </c>
      <c r="ZU1" s="9" t="s">
        <v>11423</v>
      </c>
      <c r="ZV1" s="9" t="s">
        <v>11424</v>
      </c>
      <c r="ZW1" s="9" t="s">
        <v>11425</v>
      </c>
      <c r="ZX1" s="9" t="s">
        <v>11426</v>
      </c>
      <c r="ZY1" s="9" t="s">
        <v>11427</v>
      </c>
      <c r="ZZ1" s="9" t="s">
        <v>11428</v>
      </c>
      <c r="AAA1" s="9" t="s">
        <v>11429</v>
      </c>
      <c r="AAB1" s="9" t="s">
        <v>11430</v>
      </c>
      <c r="AAC1" s="9" t="s">
        <v>11431</v>
      </c>
      <c r="AAD1" s="9" t="s">
        <v>11432</v>
      </c>
      <c r="AAE1" s="9" t="s">
        <v>11433</v>
      </c>
      <c r="AAF1" s="9" t="s">
        <v>11434</v>
      </c>
      <c r="AAG1" s="9" t="s">
        <v>11435</v>
      </c>
      <c r="AAH1" s="9" t="s">
        <v>11436</v>
      </c>
      <c r="AAI1" s="9" t="s">
        <v>11437</v>
      </c>
      <c r="AAJ1" s="9" t="s">
        <v>11438</v>
      </c>
      <c r="AAK1" s="9" t="s">
        <v>11439</v>
      </c>
      <c r="AAL1" s="9" t="s">
        <v>11440</v>
      </c>
      <c r="AAM1" s="9" t="s">
        <v>11441</v>
      </c>
      <c r="AAN1" s="9" t="s">
        <v>11442</v>
      </c>
      <c r="AAO1" s="9" t="s">
        <v>11443</v>
      </c>
      <c r="AAP1" s="9" t="s">
        <v>11444</v>
      </c>
      <c r="AAQ1" s="9" t="s">
        <v>11445</v>
      </c>
      <c r="AAR1" s="9" t="s">
        <v>11446</v>
      </c>
      <c r="AAS1" s="9" t="s">
        <v>11447</v>
      </c>
      <c r="AAT1" s="9" t="s">
        <v>11448</v>
      </c>
      <c r="AAU1" s="9" t="s">
        <v>11449</v>
      </c>
      <c r="AAV1" s="9" t="s">
        <v>11450</v>
      </c>
      <c r="AAW1" s="9" t="s">
        <v>11451</v>
      </c>
      <c r="AAX1" s="9" t="s">
        <v>11452</v>
      </c>
      <c r="AAY1" s="9" t="s">
        <v>11453</v>
      </c>
      <c r="AAZ1" s="9" t="s">
        <v>11454</v>
      </c>
      <c r="ABA1" s="9" t="s">
        <v>11455</v>
      </c>
      <c r="ABB1" s="9" t="s">
        <v>11456</v>
      </c>
      <c r="ABC1" s="9" t="s">
        <v>11457</v>
      </c>
      <c r="ABD1" s="9" t="s">
        <v>11458</v>
      </c>
      <c r="ABE1" s="9" t="s">
        <v>11459</v>
      </c>
      <c r="ABF1" s="9" t="s">
        <v>11460</v>
      </c>
      <c r="ABG1" s="9" t="s">
        <v>11461</v>
      </c>
      <c r="ABH1" s="9" t="s">
        <v>11462</v>
      </c>
      <c r="ABI1" s="9" t="s">
        <v>11463</v>
      </c>
      <c r="ABJ1" s="9" t="s">
        <v>11464</v>
      </c>
      <c r="ABK1" s="9" t="s">
        <v>11465</v>
      </c>
      <c r="ABL1" s="9" t="s">
        <v>11466</v>
      </c>
      <c r="ABM1" s="9" t="s">
        <v>11467</v>
      </c>
      <c r="ABN1" s="9" t="s">
        <v>11468</v>
      </c>
      <c r="ABO1" s="9" t="s">
        <v>11469</v>
      </c>
      <c r="ABP1" s="9" t="s">
        <v>11470</v>
      </c>
      <c r="ABQ1" s="9" t="s">
        <v>11471</v>
      </c>
      <c r="ABR1" s="9" t="s">
        <v>11472</v>
      </c>
      <c r="ABS1" s="9" t="s">
        <v>11473</v>
      </c>
      <c r="ABT1" s="9" t="s">
        <v>11474</v>
      </c>
      <c r="ABU1" s="9" t="s">
        <v>11475</v>
      </c>
      <c r="ABV1" s="9" t="s">
        <v>11476</v>
      </c>
      <c r="ABW1" s="9" t="s">
        <v>11477</v>
      </c>
      <c r="ABX1" s="9" t="s">
        <v>11478</v>
      </c>
      <c r="ABY1" s="9" t="s">
        <v>11479</v>
      </c>
      <c r="ABZ1" s="9" t="s">
        <v>11480</v>
      </c>
      <c r="ACA1" s="9" t="s">
        <v>11481</v>
      </c>
      <c r="ACB1" s="9" t="s">
        <v>11482</v>
      </c>
      <c r="ACC1" s="9" t="s">
        <v>11483</v>
      </c>
      <c r="ACD1" s="9" t="s">
        <v>11484</v>
      </c>
      <c r="ACE1" s="9" t="s">
        <v>11485</v>
      </c>
      <c r="ACF1" s="9" t="s">
        <v>11486</v>
      </c>
      <c r="ACG1" s="9" t="s">
        <v>11487</v>
      </c>
      <c r="ACH1" s="9" t="s">
        <v>11488</v>
      </c>
      <c r="ACI1" s="9" t="s">
        <v>11489</v>
      </c>
      <c r="ACJ1" s="9" t="s">
        <v>11490</v>
      </c>
      <c r="ACK1" s="9" t="s">
        <v>11491</v>
      </c>
      <c r="ACL1" s="9" t="s">
        <v>11492</v>
      </c>
      <c r="ACM1" s="9" t="s">
        <v>11493</v>
      </c>
      <c r="ACN1" s="9" t="s">
        <v>11494</v>
      </c>
      <c r="ACO1" s="9" t="s">
        <v>11495</v>
      </c>
      <c r="ACP1" s="9" t="s">
        <v>11496</v>
      </c>
      <c r="ACQ1" s="9" t="s">
        <v>11497</v>
      </c>
      <c r="ACR1" s="9" t="s">
        <v>11498</v>
      </c>
      <c r="ACS1" s="9" t="s">
        <v>11499</v>
      </c>
      <c r="ACT1" s="9" t="s">
        <v>11500</v>
      </c>
      <c r="ACU1" s="9" t="s">
        <v>11501</v>
      </c>
      <c r="ACV1" s="9" t="s">
        <v>11502</v>
      </c>
      <c r="ACW1" s="9" t="s">
        <v>11503</v>
      </c>
      <c r="ACX1" s="9" t="s">
        <v>11504</v>
      </c>
      <c r="ACY1" s="9" t="s">
        <v>11505</v>
      </c>
      <c r="ACZ1" s="9" t="s">
        <v>11506</v>
      </c>
      <c r="ADA1" s="9" t="s">
        <v>11507</v>
      </c>
      <c r="ADB1" s="9" t="s">
        <v>11508</v>
      </c>
      <c r="ADC1" s="9" t="s">
        <v>11509</v>
      </c>
      <c r="ADD1" s="9" t="s">
        <v>11510</v>
      </c>
      <c r="ADE1" s="9" t="s">
        <v>11511</v>
      </c>
      <c r="ADF1" s="9" t="s">
        <v>11512</v>
      </c>
      <c r="ADG1" s="9" t="s">
        <v>11513</v>
      </c>
      <c r="ADH1" s="9" t="s">
        <v>11514</v>
      </c>
      <c r="ADI1" s="9" t="s">
        <v>11515</v>
      </c>
      <c r="ADJ1" s="9" t="s">
        <v>11516</v>
      </c>
      <c r="ADK1" s="9" t="s">
        <v>11517</v>
      </c>
      <c r="ADL1" s="9" t="s">
        <v>11518</v>
      </c>
      <c r="ADM1" s="9" t="s">
        <v>11519</v>
      </c>
      <c r="ADN1" s="9" t="s">
        <v>11520</v>
      </c>
      <c r="ADO1" s="9" t="s">
        <v>11521</v>
      </c>
      <c r="ADP1" s="9" t="s">
        <v>11522</v>
      </c>
      <c r="ADQ1" s="9" t="s">
        <v>11523</v>
      </c>
      <c r="ADR1" s="9" t="s">
        <v>11524</v>
      </c>
      <c r="ADS1" s="9" t="s">
        <v>11525</v>
      </c>
      <c r="ADT1" s="9" t="s">
        <v>11526</v>
      </c>
      <c r="ADU1" s="9" t="s">
        <v>11527</v>
      </c>
      <c r="ADV1" s="9" t="s">
        <v>11528</v>
      </c>
      <c r="ADW1" s="9" t="s">
        <v>11529</v>
      </c>
      <c r="ADX1" s="9" t="s">
        <v>11530</v>
      </c>
      <c r="ADY1" s="9" t="s">
        <v>11531</v>
      </c>
      <c r="ADZ1" s="9" t="s">
        <v>11532</v>
      </c>
      <c r="AEA1" s="9" t="s">
        <v>11533</v>
      </c>
      <c r="AEB1" s="9" t="s">
        <v>11534</v>
      </c>
      <c r="AEC1" s="9" t="s">
        <v>11535</v>
      </c>
      <c r="AED1" s="9" t="s">
        <v>11536</v>
      </c>
      <c r="AEE1" s="9" t="s">
        <v>11537</v>
      </c>
      <c r="AEF1" s="9" t="s">
        <v>11538</v>
      </c>
      <c r="AEG1" s="9" t="s">
        <v>11539</v>
      </c>
      <c r="AEH1" s="9" t="s">
        <v>11540</v>
      </c>
      <c r="AEI1" s="9" t="s">
        <v>11541</v>
      </c>
      <c r="AEJ1" s="9" t="s">
        <v>11542</v>
      </c>
      <c r="AEK1" s="9" t="s">
        <v>11543</v>
      </c>
      <c r="AEL1" s="9" t="s">
        <v>11544</v>
      </c>
      <c r="AEM1" s="9" t="s">
        <v>11545</v>
      </c>
      <c r="AEN1" s="9" t="s">
        <v>11546</v>
      </c>
      <c r="AEO1" s="9" t="s">
        <v>11547</v>
      </c>
      <c r="AEP1" s="9" t="s">
        <v>11548</v>
      </c>
      <c r="AEQ1" s="9" t="s">
        <v>11549</v>
      </c>
      <c r="AER1" s="9" t="s">
        <v>11550</v>
      </c>
      <c r="AES1" s="9" t="s">
        <v>11551</v>
      </c>
      <c r="AET1" s="9" t="s">
        <v>11552</v>
      </c>
      <c r="AEU1" s="9" t="s">
        <v>11553</v>
      </c>
      <c r="AEV1" s="9" t="s">
        <v>11554</v>
      </c>
      <c r="AEW1" s="9" t="s">
        <v>11555</v>
      </c>
      <c r="AEX1" s="9" t="s">
        <v>11556</v>
      </c>
      <c r="AEY1" s="9" t="s">
        <v>11557</v>
      </c>
      <c r="AEZ1" s="9" t="s">
        <v>11558</v>
      </c>
      <c r="AFA1" s="9" t="s">
        <v>11559</v>
      </c>
      <c r="AFB1" s="9" t="s">
        <v>11560</v>
      </c>
      <c r="AFC1" s="9" t="s">
        <v>11561</v>
      </c>
      <c r="AFD1" s="9" t="s">
        <v>11562</v>
      </c>
      <c r="AFE1" s="9" t="s">
        <v>11563</v>
      </c>
      <c r="AFF1" s="9" t="s">
        <v>11564</v>
      </c>
      <c r="AFG1" s="9" t="s">
        <v>11565</v>
      </c>
      <c r="AFH1" s="9" t="s">
        <v>11566</v>
      </c>
      <c r="AFI1" s="9" t="s">
        <v>11567</v>
      </c>
      <c r="AFJ1" s="9" t="s">
        <v>11568</v>
      </c>
      <c r="AFK1" s="9" t="s">
        <v>11569</v>
      </c>
      <c r="AFL1" s="9" t="s">
        <v>11570</v>
      </c>
      <c r="AFM1" s="9" t="s">
        <v>11571</v>
      </c>
      <c r="AFN1" s="9" t="s">
        <v>11572</v>
      </c>
      <c r="AFO1" s="9" t="s">
        <v>11573</v>
      </c>
      <c r="AFP1" s="9" t="s">
        <v>11574</v>
      </c>
      <c r="AFQ1" s="9" t="s">
        <v>11575</v>
      </c>
      <c r="AFR1" s="9" t="s">
        <v>11576</v>
      </c>
      <c r="AFS1" s="9" t="s">
        <v>11577</v>
      </c>
      <c r="AFT1" s="9" t="s">
        <v>11578</v>
      </c>
      <c r="AFU1" s="9" t="s">
        <v>11579</v>
      </c>
      <c r="AFV1" s="9" t="s">
        <v>11580</v>
      </c>
      <c r="AFW1" s="9" t="s">
        <v>11581</v>
      </c>
      <c r="AFX1" s="9" t="s">
        <v>11582</v>
      </c>
      <c r="AFY1" s="9" t="s">
        <v>11583</v>
      </c>
      <c r="AFZ1" s="9" t="s">
        <v>11584</v>
      </c>
      <c r="AGA1" s="9" t="s">
        <v>11585</v>
      </c>
      <c r="AGB1" s="9" t="s">
        <v>11586</v>
      </c>
      <c r="AGC1" s="9" t="s">
        <v>11587</v>
      </c>
      <c r="AGD1" s="9" t="s">
        <v>11588</v>
      </c>
      <c r="AGE1" s="9" t="s">
        <v>11589</v>
      </c>
      <c r="AGF1" s="9" t="s">
        <v>11590</v>
      </c>
      <c r="AGG1" s="9" t="s">
        <v>11591</v>
      </c>
      <c r="AGH1" s="9" t="s">
        <v>11592</v>
      </c>
      <c r="AGI1" s="9" t="s">
        <v>11593</v>
      </c>
      <c r="AGJ1" s="9" t="s">
        <v>11594</v>
      </c>
      <c r="AGK1" s="9" t="s">
        <v>11595</v>
      </c>
      <c r="AGL1" s="9" t="s">
        <v>11596</v>
      </c>
      <c r="AGM1" s="9" t="s">
        <v>11597</v>
      </c>
      <c r="AGN1" s="9" t="s">
        <v>11598</v>
      </c>
      <c r="AGO1" s="9" t="s">
        <v>11599</v>
      </c>
      <c r="AGP1" s="9" t="s">
        <v>11600</v>
      </c>
      <c r="AGQ1" s="9" t="s">
        <v>11601</v>
      </c>
      <c r="AGR1" s="9" t="s">
        <v>11602</v>
      </c>
      <c r="AGS1" s="9" t="s">
        <v>11603</v>
      </c>
      <c r="AGT1" s="9" t="s">
        <v>11604</v>
      </c>
      <c r="AGU1" s="9" t="s">
        <v>11605</v>
      </c>
      <c r="AGV1" s="9" t="s">
        <v>11606</v>
      </c>
      <c r="AGW1" s="9" t="s">
        <v>11607</v>
      </c>
      <c r="AGX1" s="9" t="s">
        <v>11608</v>
      </c>
      <c r="AGY1" s="9" t="s">
        <v>11609</v>
      </c>
      <c r="AGZ1" s="9" t="s">
        <v>11610</v>
      </c>
      <c r="AHA1" s="9" t="s">
        <v>11611</v>
      </c>
      <c r="AHB1" s="9" t="s">
        <v>11612</v>
      </c>
      <c r="AHC1" s="9" t="s">
        <v>11613</v>
      </c>
      <c r="AHD1" s="9" t="s">
        <v>11614</v>
      </c>
      <c r="AHE1" s="9" t="s">
        <v>11615</v>
      </c>
      <c r="AHF1" s="9" t="s">
        <v>11616</v>
      </c>
      <c r="AHG1" s="9" t="s">
        <v>11617</v>
      </c>
      <c r="AHH1" s="9" t="s">
        <v>11618</v>
      </c>
      <c r="AHI1" s="9" t="s">
        <v>11619</v>
      </c>
      <c r="AHJ1" s="9" t="s">
        <v>11620</v>
      </c>
      <c r="AHK1" s="9" t="s">
        <v>11621</v>
      </c>
      <c r="AHL1" s="9" t="s">
        <v>11622</v>
      </c>
      <c r="AHM1" s="9" t="s">
        <v>11623</v>
      </c>
      <c r="AHN1" s="9" t="s">
        <v>11624</v>
      </c>
      <c r="AHO1" s="9" t="s">
        <v>11625</v>
      </c>
      <c r="AHP1" s="9" t="s">
        <v>11626</v>
      </c>
      <c r="AHQ1" s="9" t="s">
        <v>11627</v>
      </c>
      <c r="AHR1" s="9" t="s">
        <v>11628</v>
      </c>
      <c r="AHS1" s="9" t="s">
        <v>11629</v>
      </c>
      <c r="AHT1" s="9" t="s">
        <v>11630</v>
      </c>
      <c r="AHU1" s="9" t="s">
        <v>11631</v>
      </c>
      <c r="AHV1" s="9" t="s">
        <v>11632</v>
      </c>
      <c r="AHW1" s="9" t="s">
        <v>11633</v>
      </c>
      <c r="AHX1" s="9" t="s">
        <v>11634</v>
      </c>
      <c r="AHY1" s="9" t="s">
        <v>11635</v>
      </c>
      <c r="AHZ1" s="9" t="s">
        <v>11636</v>
      </c>
      <c r="AIA1" s="9" t="s">
        <v>11637</v>
      </c>
      <c r="AIB1" s="9" t="s">
        <v>11638</v>
      </c>
      <c r="AIC1" s="9" t="s">
        <v>11639</v>
      </c>
      <c r="AID1" s="9" t="s">
        <v>11640</v>
      </c>
      <c r="AIE1" s="9" t="s">
        <v>11641</v>
      </c>
      <c r="AIF1" s="9" t="s">
        <v>11642</v>
      </c>
      <c r="AIG1" s="9" t="s">
        <v>11643</v>
      </c>
      <c r="AIH1" s="9" t="s">
        <v>11644</v>
      </c>
      <c r="AII1" s="9" t="s">
        <v>11645</v>
      </c>
      <c r="AIJ1" s="9" t="s">
        <v>11646</v>
      </c>
      <c r="AIK1" s="9" t="s">
        <v>11647</v>
      </c>
      <c r="AIL1" s="9" t="s">
        <v>11648</v>
      </c>
      <c r="AIM1" s="9" t="s">
        <v>11649</v>
      </c>
      <c r="AIN1" s="9" t="s">
        <v>11650</v>
      </c>
      <c r="AIO1" s="9" t="s">
        <v>11651</v>
      </c>
      <c r="AIP1" s="9" t="s">
        <v>11652</v>
      </c>
      <c r="AIQ1" s="9" t="s">
        <v>11653</v>
      </c>
      <c r="AIR1" s="9" t="s">
        <v>11654</v>
      </c>
      <c r="AIS1" s="9" t="s">
        <v>11655</v>
      </c>
      <c r="AIT1" s="9" t="s">
        <v>11656</v>
      </c>
      <c r="AIU1" s="9" t="s">
        <v>11657</v>
      </c>
      <c r="AIV1" s="9" t="s">
        <v>11658</v>
      </c>
      <c r="AIW1" s="9" t="s">
        <v>11659</v>
      </c>
      <c r="AIX1" s="9" t="s">
        <v>11660</v>
      </c>
      <c r="AIY1" s="9" t="s">
        <v>11661</v>
      </c>
      <c r="AIZ1" s="9" t="s">
        <v>11662</v>
      </c>
      <c r="AJA1" s="9" t="s">
        <v>11663</v>
      </c>
      <c r="AJB1" s="9" t="s">
        <v>11664</v>
      </c>
      <c r="AJC1" s="9" t="s">
        <v>11665</v>
      </c>
      <c r="AJD1" s="9" t="s">
        <v>11666</v>
      </c>
      <c r="AJE1" s="9" t="s">
        <v>11667</v>
      </c>
      <c r="AJF1" s="9" t="s">
        <v>11668</v>
      </c>
      <c r="AJG1" s="9" t="s">
        <v>11669</v>
      </c>
      <c r="AJH1" s="9" t="s">
        <v>11670</v>
      </c>
      <c r="AJI1" s="9" t="s">
        <v>11671</v>
      </c>
      <c r="AJJ1" s="9" t="s">
        <v>11672</v>
      </c>
      <c r="AJK1" s="9" t="s">
        <v>11673</v>
      </c>
      <c r="AJL1" s="9" t="s">
        <v>11674</v>
      </c>
      <c r="AJM1" s="9" t="s">
        <v>11675</v>
      </c>
      <c r="AJN1" s="9" t="s">
        <v>11676</v>
      </c>
      <c r="AJO1" s="9" t="s">
        <v>11677</v>
      </c>
      <c r="AJP1" s="9" t="s">
        <v>11678</v>
      </c>
      <c r="AJQ1" s="9" t="s">
        <v>11679</v>
      </c>
      <c r="AJR1" s="9" t="s">
        <v>11680</v>
      </c>
      <c r="AJS1" s="9" t="s">
        <v>11681</v>
      </c>
      <c r="AJT1" s="9" t="s">
        <v>11682</v>
      </c>
      <c r="AJU1" s="9" t="s">
        <v>11683</v>
      </c>
      <c r="AJV1" s="9" t="s">
        <v>11684</v>
      </c>
      <c r="AJW1" s="9" t="s">
        <v>11685</v>
      </c>
      <c r="AJX1" s="9" t="s">
        <v>11686</v>
      </c>
      <c r="AJY1" s="9" t="s">
        <v>11687</v>
      </c>
      <c r="AJZ1" s="9" t="s">
        <v>11688</v>
      </c>
      <c r="AKA1" s="9" t="s">
        <v>11689</v>
      </c>
      <c r="AKB1" s="9" t="s">
        <v>11690</v>
      </c>
      <c r="AKC1" s="9" t="s">
        <v>11691</v>
      </c>
      <c r="AKD1" s="9" t="s">
        <v>11692</v>
      </c>
      <c r="AKE1" s="9" t="s">
        <v>11693</v>
      </c>
      <c r="AKF1" s="9" t="s">
        <v>11694</v>
      </c>
      <c r="AKG1" s="9" t="s">
        <v>11695</v>
      </c>
      <c r="AKH1" s="9" t="s">
        <v>11696</v>
      </c>
      <c r="AKI1" s="9" t="s">
        <v>11697</v>
      </c>
      <c r="AKJ1" s="9" t="s">
        <v>11698</v>
      </c>
      <c r="AKK1" s="9" t="s">
        <v>11699</v>
      </c>
      <c r="AKL1" s="9" t="s">
        <v>11700</v>
      </c>
      <c r="AKM1" s="9" t="s">
        <v>11701</v>
      </c>
      <c r="AKN1" s="9" t="s">
        <v>11702</v>
      </c>
      <c r="AKO1" s="9" t="s">
        <v>11703</v>
      </c>
      <c r="AKP1" s="9" t="s">
        <v>11704</v>
      </c>
      <c r="AKQ1" s="9" t="s">
        <v>11705</v>
      </c>
      <c r="AKR1" s="9" t="s">
        <v>11706</v>
      </c>
      <c r="AKS1" s="9" t="s">
        <v>11707</v>
      </c>
      <c r="AKT1" s="9" t="s">
        <v>11708</v>
      </c>
      <c r="AKU1" s="9" t="s">
        <v>11709</v>
      </c>
      <c r="AKV1" s="9" t="s">
        <v>11710</v>
      </c>
      <c r="AKW1" s="9" t="s">
        <v>11711</v>
      </c>
      <c r="AKX1" s="9" t="s">
        <v>11712</v>
      </c>
      <c r="AKY1" s="9" t="s">
        <v>11713</v>
      </c>
      <c r="AKZ1" s="9" t="s">
        <v>11714</v>
      </c>
      <c r="ALA1" s="9" t="s">
        <v>11715</v>
      </c>
      <c r="ALB1" s="9" t="s">
        <v>11716</v>
      </c>
      <c r="ALC1" s="9" t="s">
        <v>11717</v>
      </c>
      <c r="ALD1" s="9" t="s">
        <v>11718</v>
      </c>
      <c r="ALE1" s="9" t="s">
        <v>11719</v>
      </c>
      <c r="ALF1" s="9" t="s">
        <v>11720</v>
      </c>
      <c r="ALG1" s="9" t="s">
        <v>11721</v>
      </c>
      <c r="ALH1" s="9" t="s">
        <v>11722</v>
      </c>
      <c r="ALI1" s="9" t="s">
        <v>11723</v>
      </c>
      <c r="ALJ1" s="9" t="s">
        <v>11724</v>
      </c>
      <c r="ALK1" s="9" t="s">
        <v>11725</v>
      </c>
      <c r="ALL1" s="9" t="s">
        <v>11726</v>
      </c>
      <c r="ALM1" s="9" t="s">
        <v>11727</v>
      </c>
      <c r="ALN1" s="9" t="s">
        <v>11728</v>
      </c>
      <c r="ALO1" s="9" t="s">
        <v>11729</v>
      </c>
      <c r="ALP1" s="9" t="s">
        <v>11730</v>
      </c>
      <c r="ALQ1" s="9" t="s">
        <v>11731</v>
      </c>
      <c r="ALR1" s="9" t="s">
        <v>11732</v>
      </c>
      <c r="ALS1" s="9" t="s">
        <v>11733</v>
      </c>
      <c r="ALT1" s="9" t="s">
        <v>11734</v>
      </c>
      <c r="ALU1" s="9" t="s">
        <v>11735</v>
      </c>
      <c r="ALV1" s="9" t="s">
        <v>11736</v>
      </c>
      <c r="ALW1" s="9" t="s">
        <v>11737</v>
      </c>
      <c r="ALX1" s="9" t="s">
        <v>11738</v>
      </c>
      <c r="ALY1" s="9" t="s">
        <v>11739</v>
      </c>
      <c r="ALZ1" s="9" t="s">
        <v>11740</v>
      </c>
      <c r="AMA1" s="9" t="s">
        <v>11741</v>
      </c>
      <c r="AMB1" s="9" t="s">
        <v>11742</v>
      </c>
      <c r="AMC1" s="9" t="s">
        <v>11743</v>
      </c>
      <c r="AMD1" s="9" t="s">
        <v>11744</v>
      </c>
      <c r="AME1" s="9" t="s">
        <v>11745</v>
      </c>
      <c r="AMF1" s="9" t="s">
        <v>11746</v>
      </c>
      <c r="AMG1" s="9" t="s">
        <v>11747</v>
      </c>
      <c r="AMH1" s="9" t="s">
        <v>11748</v>
      </c>
      <c r="AMI1" s="9" t="s">
        <v>11749</v>
      </c>
      <c r="AMJ1" s="9" t="s">
        <v>11750</v>
      </c>
      <c r="AMK1" s="9" t="s">
        <v>11751</v>
      </c>
      <c r="AML1" s="9" t="s">
        <v>11752</v>
      </c>
      <c r="AMM1" s="9" t="s">
        <v>11753</v>
      </c>
      <c r="AMN1" s="9" t="s">
        <v>11754</v>
      </c>
      <c r="AMO1" s="9" t="s">
        <v>11755</v>
      </c>
      <c r="AMP1" s="9" t="s">
        <v>11756</v>
      </c>
      <c r="AMQ1" s="9" t="s">
        <v>11757</v>
      </c>
      <c r="AMR1" s="9" t="s">
        <v>11758</v>
      </c>
      <c r="AMS1" s="9" t="s">
        <v>11759</v>
      </c>
      <c r="AMT1" s="9" t="s">
        <v>11760</v>
      </c>
      <c r="AMU1" s="9" t="s">
        <v>11761</v>
      </c>
      <c r="AMV1" s="9" t="s">
        <v>11762</v>
      </c>
      <c r="AMW1" s="9" t="s">
        <v>11763</v>
      </c>
      <c r="AMX1" s="9" t="s">
        <v>11764</v>
      </c>
      <c r="AMY1" s="9" t="s">
        <v>11765</v>
      </c>
      <c r="AMZ1" s="9" t="s">
        <v>11766</v>
      </c>
      <c r="ANA1" s="9" t="s">
        <v>11767</v>
      </c>
      <c r="ANB1" s="9" t="s">
        <v>11768</v>
      </c>
      <c r="ANC1" s="9" t="s">
        <v>11769</v>
      </c>
      <c r="AND1" s="9" t="s">
        <v>11770</v>
      </c>
      <c r="ANE1" s="9" t="s">
        <v>11771</v>
      </c>
      <c r="ANF1" s="9" t="s">
        <v>11772</v>
      </c>
      <c r="ANG1" s="9" t="s">
        <v>11773</v>
      </c>
      <c r="ANH1" s="9" t="s">
        <v>11774</v>
      </c>
      <c r="ANI1" s="9" t="s">
        <v>11775</v>
      </c>
      <c r="ANJ1" s="9" t="s">
        <v>11776</v>
      </c>
      <c r="ANK1" s="9" t="s">
        <v>11777</v>
      </c>
      <c r="ANL1" s="9" t="s">
        <v>11778</v>
      </c>
      <c r="ANM1" s="9" t="s">
        <v>11779</v>
      </c>
      <c r="ANN1" s="9" t="s">
        <v>11780</v>
      </c>
      <c r="ANO1" s="9" t="s">
        <v>11781</v>
      </c>
      <c r="ANP1" s="9" t="s">
        <v>11782</v>
      </c>
      <c r="ANQ1" s="9" t="s">
        <v>11783</v>
      </c>
      <c r="ANR1" s="9" t="s">
        <v>11784</v>
      </c>
      <c r="ANS1" s="9" t="s">
        <v>11785</v>
      </c>
      <c r="ANT1" s="9" t="s">
        <v>11786</v>
      </c>
      <c r="ANU1" s="9" t="s">
        <v>11787</v>
      </c>
      <c r="ANV1" s="9" t="s">
        <v>11788</v>
      </c>
      <c r="ANW1" s="9" t="s">
        <v>11789</v>
      </c>
      <c r="ANX1" s="9" t="s">
        <v>11790</v>
      </c>
      <c r="ANY1" s="9" t="s">
        <v>11791</v>
      </c>
      <c r="ANZ1" s="9" t="s">
        <v>11792</v>
      </c>
      <c r="AOA1" s="9" t="s">
        <v>11793</v>
      </c>
      <c r="AOB1" s="9" t="s">
        <v>11794</v>
      </c>
      <c r="AOC1" s="9" t="s">
        <v>11795</v>
      </c>
      <c r="AOD1" s="9" t="s">
        <v>11796</v>
      </c>
      <c r="AOE1" s="9" t="s">
        <v>11797</v>
      </c>
      <c r="AOF1" s="9" t="s">
        <v>11798</v>
      </c>
      <c r="AOG1" s="9" t="s">
        <v>11799</v>
      </c>
      <c r="AOH1" s="9" t="s">
        <v>11800</v>
      </c>
      <c r="AOI1" s="9" t="s">
        <v>11801</v>
      </c>
      <c r="AOJ1" s="9" t="s">
        <v>11802</v>
      </c>
      <c r="AOK1" s="9" t="s">
        <v>11803</v>
      </c>
      <c r="AOL1" s="9" t="s">
        <v>11804</v>
      </c>
      <c r="AOM1" s="9" t="s">
        <v>11805</v>
      </c>
      <c r="AON1" s="9" t="s">
        <v>11806</v>
      </c>
      <c r="AOO1" s="9" t="s">
        <v>11807</v>
      </c>
      <c r="AOP1" s="9" t="s">
        <v>11808</v>
      </c>
      <c r="AOQ1" s="9" t="s">
        <v>11809</v>
      </c>
      <c r="AOR1" s="9" t="s">
        <v>11810</v>
      </c>
      <c r="AOS1" s="9" t="s">
        <v>11811</v>
      </c>
      <c r="AOT1" s="9" t="s">
        <v>11812</v>
      </c>
      <c r="AOU1" s="9" t="s">
        <v>11813</v>
      </c>
      <c r="AOV1" s="9" t="s">
        <v>11814</v>
      </c>
      <c r="AOW1" s="9" t="s">
        <v>11815</v>
      </c>
      <c r="AOX1" s="9" t="s">
        <v>11816</v>
      </c>
      <c r="AOY1" s="9" t="s">
        <v>11817</v>
      </c>
      <c r="AOZ1" s="9" t="s">
        <v>11818</v>
      </c>
      <c r="APA1" s="9" t="s">
        <v>11819</v>
      </c>
      <c r="APB1" s="9" t="s">
        <v>11820</v>
      </c>
      <c r="APC1" s="9" t="s">
        <v>11821</v>
      </c>
      <c r="APD1" s="9" t="s">
        <v>11822</v>
      </c>
      <c r="APE1" s="9" t="s">
        <v>11823</v>
      </c>
      <c r="APF1" s="9" t="s">
        <v>11824</v>
      </c>
      <c r="APG1" s="9" t="s">
        <v>11825</v>
      </c>
      <c r="APH1" s="9" t="s">
        <v>11826</v>
      </c>
      <c r="API1" s="9" t="s">
        <v>11827</v>
      </c>
      <c r="APJ1" s="9" t="s">
        <v>11828</v>
      </c>
      <c r="APK1" s="9" t="s">
        <v>11829</v>
      </c>
      <c r="APL1" s="9" t="s">
        <v>11830</v>
      </c>
      <c r="APM1" s="9" t="s">
        <v>11831</v>
      </c>
      <c r="APN1" s="9" t="s">
        <v>11832</v>
      </c>
      <c r="APO1" s="9" t="s">
        <v>11833</v>
      </c>
      <c r="APP1" s="9" t="s">
        <v>11834</v>
      </c>
      <c r="APQ1" s="9" t="s">
        <v>11835</v>
      </c>
      <c r="APR1" s="9" t="s">
        <v>11836</v>
      </c>
      <c r="APS1" s="9" t="s">
        <v>11837</v>
      </c>
      <c r="APT1" s="9" t="s">
        <v>11838</v>
      </c>
      <c r="APU1" s="9" t="s">
        <v>11839</v>
      </c>
      <c r="APV1" s="9" t="s">
        <v>11840</v>
      </c>
      <c r="APW1" s="9" t="s">
        <v>11841</v>
      </c>
      <c r="APX1" s="9" t="s">
        <v>11842</v>
      </c>
      <c r="APY1" s="9" t="s">
        <v>11843</v>
      </c>
      <c r="APZ1" s="9" t="s">
        <v>11844</v>
      </c>
      <c r="AQA1" s="9" t="s">
        <v>11845</v>
      </c>
      <c r="AQB1" s="9" t="s">
        <v>11846</v>
      </c>
      <c r="AQC1" s="9" t="s">
        <v>11847</v>
      </c>
      <c r="AQD1" s="9" t="s">
        <v>11848</v>
      </c>
      <c r="AQE1" s="9" t="s">
        <v>11849</v>
      </c>
      <c r="AQF1" s="9" t="s">
        <v>11850</v>
      </c>
      <c r="AQG1" s="9" t="s">
        <v>11851</v>
      </c>
      <c r="AQH1" s="9" t="s">
        <v>11852</v>
      </c>
      <c r="AQI1" s="9" t="s">
        <v>11853</v>
      </c>
      <c r="AQJ1" s="9" t="s">
        <v>11854</v>
      </c>
      <c r="AQK1" s="9" t="s">
        <v>11855</v>
      </c>
      <c r="AQL1" s="9" t="s">
        <v>11856</v>
      </c>
      <c r="AQM1" s="9" t="s">
        <v>11857</v>
      </c>
      <c r="AQN1" s="9" t="s">
        <v>11858</v>
      </c>
      <c r="AQO1" s="9" t="s">
        <v>11859</v>
      </c>
      <c r="AQP1" s="9" t="s">
        <v>11860</v>
      </c>
      <c r="AQQ1" s="9" t="s">
        <v>11861</v>
      </c>
      <c r="AQR1" s="9" t="s">
        <v>11862</v>
      </c>
      <c r="AQS1" s="9" t="s">
        <v>11863</v>
      </c>
      <c r="AQT1" s="9" t="s">
        <v>11864</v>
      </c>
      <c r="AQU1" s="9" t="s">
        <v>11865</v>
      </c>
      <c r="AQV1" s="9" t="s">
        <v>11866</v>
      </c>
      <c r="AQW1" s="9" t="s">
        <v>11867</v>
      </c>
      <c r="AQX1" s="9" t="s">
        <v>11868</v>
      </c>
      <c r="AQY1" s="9" t="s">
        <v>11869</v>
      </c>
      <c r="AQZ1" s="9" t="s">
        <v>11870</v>
      </c>
      <c r="ARA1" s="9" t="s">
        <v>11871</v>
      </c>
      <c r="ARB1" s="9" t="s">
        <v>11872</v>
      </c>
      <c r="ARC1" s="9" t="s">
        <v>11873</v>
      </c>
      <c r="ARD1" s="9" t="s">
        <v>11874</v>
      </c>
      <c r="ARE1" s="9" t="s">
        <v>11875</v>
      </c>
      <c r="ARF1" s="9" t="s">
        <v>11876</v>
      </c>
      <c r="ARG1" s="9" t="s">
        <v>11877</v>
      </c>
      <c r="ARH1" s="9" t="s">
        <v>11878</v>
      </c>
      <c r="ARI1" s="9" t="s">
        <v>11879</v>
      </c>
      <c r="ARJ1" s="9" t="s">
        <v>11880</v>
      </c>
      <c r="ARK1" s="9" t="s">
        <v>11881</v>
      </c>
      <c r="ARL1" s="9" t="s">
        <v>11882</v>
      </c>
      <c r="ARM1" s="9" t="s">
        <v>11883</v>
      </c>
      <c r="ARN1" s="9" t="s">
        <v>11884</v>
      </c>
      <c r="ARO1" s="9" t="s">
        <v>11885</v>
      </c>
      <c r="ARP1" s="9" t="s">
        <v>11886</v>
      </c>
      <c r="ARQ1" s="9" t="s">
        <v>11887</v>
      </c>
      <c r="ARR1" s="9" t="s">
        <v>11888</v>
      </c>
      <c r="ARS1" s="9" t="s">
        <v>11889</v>
      </c>
      <c r="ART1" s="9" t="s">
        <v>11890</v>
      </c>
      <c r="ARU1" s="9" t="s">
        <v>11891</v>
      </c>
      <c r="ARV1" s="9" t="s">
        <v>11892</v>
      </c>
      <c r="ARW1" s="9" t="s">
        <v>11893</v>
      </c>
      <c r="ARX1" s="9" t="s">
        <v>11894</v>
      </c>
      <c r="ARY1" s="9" t="s">
        <v>11895</v>
      </c>
      <c r="ARZ1" s="9" t="s">
        <v>11896</v>
      </c>
      <c r="ASA1" s="9" t="s">
        <v>11897</v>
      </c>
      <c r="ASB1" s="9" t="s">
        <v>11898</v>
      </c>
      <c r="ASC1" s="9" t="s">
        <v>11899</v>
      </c>
      <c r="ASD1" s="9" t="s">
        <v>11900</v>
      </c>
      <c r="ASE1" s="9" t="s">
        <v>11901</v>
      </c>
      <c r="ASF1" s="9" t="s">
        <v>11902</v>
      </c>
      <c r="ASG1" s="9" t="s">
        <v>11903</v>
      </c>
      <c r="ASH1" s="9" t="s">
        <v>11904</v>
      </c>
      <c r="ASI1" s="9" t="s">
        <v>11905</v>
      </c>
      <c r="ASJ1" s="9" t="s">
        <v>11906</v>
      </c>
      <c r="ASK1" s="9" t="s">
        <v>11907</v>
      </c>
      <c r="ASL1" s="9" t="s">
        <v>11908</v>
      </c>
      <c r="ASM1" s="9" t="s">
        <v>11909</v>
      </c>
      <c r="ASN1" s="9" t="s">
        <v>11910</v>
      </c>
      <c r="ASO1" s="9" t="s">
        <v>11911</v>
      </c>
      <c r="ASP1" s="9" t="s">
        <v>11912</v>
      </c>
      <c r="ASQ1" s="9" t="s">
        <v>11913</v>
      </c>
      <c r="ASR1" s="9" t="s">
        <v>11914</v>
      </c>
      <c r="ASS1" s="9" t="s">
        <v>11915</v>
      </c>
      <c r="AST1" s="9" t="s">
        <v>11916</v>
      </c>
      <c r="ASU1" s="9" t="s">
        <v>11917</v>
      </c>
      <c r="ASV1" s="9" t="s">
        <v>11918</v>
      </c>
      <c r="ASW1" s="9" t="s">
        <v>11919</v>
      </c>
      <c r="ASX1" s="9" t="s">
        <v>11920</v>
      </c>
      <c r="ASY1" s="9" t="s">
        <v>11921</v>
      </c>
      <c r="ASZ1" s="9" t="s">
        <v>11922</v>
      </c>
      <c r="ATA1" s="9" t="s">
        <v>11923</v>
      </c>
      <c r="ATB1" s="9" t="s">
        <v>11924</v>
      </c>
      <c r="ATC1" s="9" t="s">
        <v>11925</v>
      </c>
      <c r="ATD1" s="9" t="s">
        <v>11926</v>
      </c>
      <c r="ATE1" s="9" t="s">
        <v>11927</v>
      </c>
      <c r="ATF1" s="9" t="s">
        <v>11928</v>
      </c>
      <c r="ATG1" s="9" t="s">
        <v>11929</v>
      </c>
      <c r="ATH1" s="9" t="s">
        <v>11930</v>
      </c>
      <c r="ATI1" s="9" t="s">
        <v>11931</v>
      </c>
      <c r="ATJ1" s="9" t="s">
        <v>11932</v>
      </c>
      <c r="ATK1" s="9" t="s">
        <v>11933</v>
      </c>
      <c r="ATL1" s="9" t="s">
        <v>11934</v>
      </c>
      <c r="ATM1" s="9" t="s">
        <v>11935</v>
      </c>
      <c r="ATN1" s="9" t="s">
        <v>11936</v>
      </c>
      <c r="ATO1" s="9" t="s">
        <v>11937</v>
      </c>
      <c r="ATP1" s="9" t="s">
        <v>11938</v>
      </c>
      <c r="ATQ1" s="9" t="s">
        <v>11939</v>
      </c>
      <c r="ATR1" s="9" t="s">
        <v>11940</v>
      </c>
      <c r="ATS1" s="9" t="s">
        <v>11941</v>
      </c>
      <c r="ATT1" s="9" t="s">
        <v>11942</v>
      </c>
      <c r="ATU1" s="9" t="s">
        <v>11943</v>
      </c>
      <c r="ATV1" s="9" t="s">
        <v>11944</v>
      </c>
      <c r="ATW1" s="9" t="s">
        <v>11945</v>
      </c>
      <c r="ATX1" s="9" t="s">
        <v>11946</v>
      </c>
      <c r="ATY1" s="9" t="s">
        <v>3932</v>
      </c>
      <c r="ATZ1" s="9" t="s">
        <v>3933</v>
      </c>
      <c r="AUA1" s="9" t="s">
        <v>3934</v>
      </c>
      <c r="AUB1" s="9" t="s">
        <v>3935</v>
      </c>
      <c r="AUC1" s="9" t="s">
        <v>3936</v>
      </c>
      <c r="AUD1" s="9" t="s">
        <v>3937</v>
      </c>
      <c r="AUE1" s="9" t="s">
        <v>3938</v>
      </c>
      <c r="AUF1" s="9" t="s">
        <v>3939</v>
      </c>
      <c r="AUG1" s="9" t="s">
        <v>3940</v>
      </c>
      <c r="AUH1" s="9" t="s">
        <v>3941</v>
      </c>
      <c r="AUI1" s="9" t="s">
        <v>3942</v>
      </c>
      <c r="AUJ1" s="9" t="s">
        <v>3943</v>
      </c>
      <c r="AUK1" s="9" t="s">
        <v>3944</v>
      </c>
      <c r="AUL1" s="9" t="s">
        <v>3945</v>
      </c>
      <c r="AUM1" s="9" t="s">
        <v>3946</v>
      </c>
      <c r="AUN1" s="9" t="s">
        <v>3947</v>
      </c>
      <c r="AUO1" s="9" t="s">
        <v>3948</v>
      </c>
      <c r="AUP1" s="9" t="s">
        <v>3949</v>
      </c>
      <c r="AUQ1" s="9" t="s">
        <v>3950</v>
      </c>
      <c r="AUR1" s="9" t="s">
        <v>3951</v>
      </c>
      <c r="AUS1" s="9" t="s">
        <v>3952</v>
      </c>
      <c r="AUT1" s="9" t="s">
        <v>3953</v>
      </c>
      <c r="AUU1" s="9" t="s">
        <v>3954</v>
      </c>
      <c r="AUV1" s="9" t="s">
        <v>3957</v>
      </c>
      <c r="AUW1" s="9" t="s">
        <v>3958</v>
      </c>
      <c r="AUX1" s="9" t="s">
        <v>3959</v>
      </c>
      <c r="AUY1" s="9" t="s">
        <v>3960</v>
      </c>
      <c r="AUZ1" s="9" t="s">
        <v>3961</v>
      </c>
      <c r="AVA1" s="9" t="s">
        <v>3962</v>
      </c>
      <c r="AVB1" s="9" t="s">
        <v>3963</v>
      </c>
      <c r="AVC1" s="9" t="s">
        <v>3964</v>
      </c>
      <c r="AVD1" s="9" t="s">
        <v>3965</v>
      </c>
      <c r="AVE1" s="9" t="s">
        <v>3969</v>
      </c>
      <c r="AVF1" s="9" t="s">
        <v>3970</v>
      </c>
      <c r="AVG1" s="9" t="s">
        <v>3971</v>
      </c>
      <c r="AVH1" s="9" t="s">
        <v>3983</v>
      </c>
      <c r="AVI1" s="9" t="s">
        <v>3984</v>
      </c>
      <c r="AVJ1" s="9" t="s">
        <v>3985</v>
      </c>
      <c r="AVK1" s="9" t="s">
        <v>3986</v>
      </c>
      <c r="AVL1" s="9" t="s">
        <v>3987</v>
      </c>
      <c r="AVM1" s="9" t="s">
        <v>3988</v>
      </c>
      <c r="AVN1" s="9" t="s">
        <v>3989</v>
      </c>
      <c r="AVO1" s="9" t="s">
        <v>3990</v>
      </c>
      <c r="AVP1" s="9" t="s">
        <v>3991</v>
      </c>
      <c r="AVQ1" s="9" t="s">
        <v>3992</v>
      </c>
      <c r="AVR1" s="9" t="s">
        <v>3993</v>
      </c>
      <c r="AVS1" s="9" t="s">
        <v>3994</v>
      </c>
      <c r="AVT1" s="9" t="s">
        <v>3995</v>
      </c>
      <c r="AVU1" s="9" t="s">
        <v>3996</v>
      </c>
      <c r="AVV1" s="9" t="s">
        <v>4002</v>
      </c>
      <c r="AVW1" s="9" t="s">
        <v>4003</v>
      </c>
      <c r="AVX1" s="9" t="s">
        <v>4004</v>
      </c>
      <c r="AVY1" s="9" t="s">
        <v>4005</v>
      </c>
      <c r="AVZ1" s="9" t="s">
        <v>4006</v>
      </c>
      <c r="AWA1" s="9" t="s">
        <v>4007</v>
      </c>
      <c r="AWB1" s="9" t="s">
        <v>4008</v>
      </c>
      <c r="AWC1" s="9" t="s">
        <v>4009</v>
      </c>
      <c r="AWD1" s="9" t="s">
        <v>4010</v>
      </c>
      <c r="AWE1" s="9" t="s">
        <v>4011</v>
      </c>
      <c r="AWF1" s="9" t="s">
        <v>4012</v>
      </c>
      <c r="AWG1" s="9" t="s">
        <v>4013</v>
      </c>
      <c r="AWH1" s="9" t="s">
        <v>4014</v>
      </c>
      <c r="AWI1" s="9" t="s">
        <v>4015</v>
      </c>
      <c r="AWJ1" s="9" t="s">
        <v>4016</v>
      </c>
      <c r="AWK1" s="9" t="s">
        <v>4017</v>
      </c>
      <c r="AWL1" s="9" t="s">
        <v>4018</v>
      </c>
      <c r="AWM1" s="9" t="s">
        <v>4019</v>
      </c>
      <c r="AWN1" s="9" t="s">
        <v>4020</v>
      </c>
      <c r="AWO1" s="9" t="s">
        <v>4021</v>
      </c>
      <c r="AWP1" s="9" t="s">
        <v>4022</v>
      </c>
      <c r="AWQ1" s="9" t="s">
        <v>4023</v>
      </c>
      <c r="AWR1" s="9" t="s">
        <v>4024</v>
      </c>
      <c r="AWS1" s="9" t="s">
        <v>4025</v>
      </c>
      <c r="AWT1" s="9" t="s">
        <v>4026</v>
      </c>
      <c r="AWU1" s="9" t="s">
        <v>4027</v>
      </c>
      <c r="AWV1" s="9" t="s">
        <v>4028</v>
      </c>
      <c r="AWW1" s="9" t="s">
        <v>4029</v>
      </c>
      <c r="AWX1" s="9" t="s">
        <v>4030</v>
      </c>
      <c r="AWY1" s="9" t="s">
        <v>4031</v>
      </c>
      <c r="AWZ1" s="9" t="s">
        <v>4032</v>
      </c>
      <c r="AXA1" s="9" t="s">
        <v>4033</v>
      </c>
      <c r="AXB1" s="9" t="s">
        <v>4034</v>
      </c>
      <c r="AXC1" s="9" t="s">
        <v>4035</v>
      </c>
      <c r="AXD1" s="9" t="s">
        <v>4036</v>
      </c>
      <c r="AXE1" s="9" t="s">
        <v>4037</v>
      </c>
      <c r="AXF1" s="9" t="s">
        <v>4039</v>
      </c>
      <c r="AXG1" s="9" t="s">
        <v>4041</v>
      </c>
      <c r="AXH1" s="9" t="s">
        <v>4042</v>
      </c>
      <c r="AXI1" s="9" t="s">
        <v>4043</v>
      </c>
      <c r="AXJ1" s="9" t="s">
        <v>4044</v>
      </c>
      <c r="AXK1" s="9" t="s">
        <v>4045</v>
      </c>
      <c r="AXL1" s="9" t="s">
        <v>4046</v>
      </c>
      <c r="AXM1" s="9" t="s">
        <v>4047</v>
      </c>
      <c r="AXN1" s="9" t="s">
        <v>4048</v>
      </c>
      <c r="AXO1" s="9" t="s">
        <v>4049</v>
      </c>
      <c r="AXP1" s="9" t="s">
        <v>4050</v>
      </c>
      <c r="AXQ1" s="9" t="s">
        <v>4051</v>
      </c>
      <c r="AXR1" s="9" t="s">
        <v>4053</v>
      </c>
      <c r="AXS1" s="9" t="s">
        <v>4054</v>
      </c>
      <c r="AXT1" s="9" t="s">
        <v>4055</v>
      </c>
      <c r="AXU1" s="9" t="s">
        <v>4056</v>
      </c>
      <c r="AXV1" s="9" t="s">
        <v>4057</v>
      </c>
      <c r="AXW1" s="9" t="s">
        <v>4058</v>
      </c>
      <c r="AXX1" s="9" t="s">
        <v>4059</v>
      </c>
      <c r="AXY1" s="9" t="s">
        <v>4060</v>
      </c>
      <c r="AXZ1" s="9" t="s">
        <v>4063</v>
      </c>
      <c r="AYA1" s="9" t="s">
        <v>4092</v>
      </c>
      <c r="AYB1" s="9" t="s">
        <v>4093</v>
      </c>
      <c r="AYC1" s="9" t="s">
        <v>4094</v>
      </c>
      <c r="AYD1" s="9" t="s">
        <v>4096</v>
      </c>
      <c r="AYE1" s="9" t="s">
        <v>4097</v>
      </c>
      <c r="AYF1" s="9" t="s">
        <v>4098</v>
      </c>
      <c r="AYG1" s="9" t="s">
        <v>4099</v>
      </c>
      <c r="AYH1" s="9" t="s">
        <v>4100</v>
      </c>
      <c r="AYI1" s="9" t="s">
        <v>4101</v>
      </c>
      <c r="AYJ1" s="9" t="s">
        <v>4102</v>
      </c>
      <c r="AYK1" s="9" t="s">
        <v>4103</v>
      </c>
      <c r="AYL1" s="9" t="s">
        <v>4104</v>
      </c>
      <c r="AYM1" s="9" t="s">
        <v>4105</v>
      </c>
      <c r="AYN1" s="9" t="s">
        <v>4108</v>
      </c>
      <c r="AYO1" s="9" t="s">
        <v>4200</v>
      </c>
      <c r="AYP1" s="9" t="s">
        <v>4201</v>
      </c>
      <c r="AYQ1" s="9" t="s">
        <v>4204</v>
      </c>
      <c r="AYR1" s="9" t="s">
        <v>4214</v>
      </c>
      <c r="AYS1" s="9" t="s">
        <v>4217</v>
      </c>
      <c r="AYT1" s="9" t="s">
        <v>4218</v>
      </c>
      <c r="AYU1" s="9" t="s">
        <v>4219</v>
      </c>
      <c r="AYV1" s="9" t="s">
        <v>4220</v>
      </c>
      <c r="AYW1" s="9" t="s">
        <v>4221</v>
      </c>
      <c r="AYX1" s="9" t="s">
        <v>4222</v>
      </c>
      <c r="AYY1" s="9" t="s">
        <v>4223</v>
      </c>
      <c r="AYZ1" s="9" t="s">
        <v>4224</v>
      </c>
      <c r="AZA1" s="9" t="s">
        <v>4225</v>
      </c>
      <c r="AZB1" s="9" t="s">
        <v>4226</v>
      </c>
      <c r="AZC1" s="9" t="s">
        <v>4227</v>
      </c>
      <c r="AZD1" s="9" t="s">
        <v>4228</v>
      </c>
      <c r="AZE1" s="9" t="s">
        <v>4229</v>
      </c>
      <c r="AZF1" s="9" t="s">
        <v>4230</v>
      </c>
      <c r="AZG1" s="9" t="s">
        <v>4231</v>
      </c>
      <c r="AZH1" s="9" t="s">
        <v>4232</v>
      </c>
      <c r="AZI1" s="9" t="s">
        <v>4233</v>
      </c>
      <c r="AZJ1" s="9" t="s">
        <v>4234</v>
      </c>
      <c r="AZK1" s="9" t="s">
        <v>4235</v>
      </c>
      <c r="AZL1" s="9" t="s">
        <v>4236</v>
      </c>
      <c r="AZM1" s="9" t="s">
        <v>4237</v>
      </c>
      <c r="AZN1" s="9" t="s">
        <v>4238</v>
      </c>
      <c r="AZO1" s="9" t="s">
        <v>4239</v>
      </c>
      <c r="AZP1" s="9" t="s">
        <v>4240</v>
      </c>
      <c r="AZQ1" s="9" t="s">
        <v>4241</v>
      </c>
      <c r="AZR1" s="9" t="s">
        <v>4242</v>
      </c>
      <c r="AZS1" s="9" t="s">
        <v>4243</v>
      </c>
      <c r="AZT1" s="9" t="s">
        <v>4244</v>
      </c>
      <c r="AZU1" s="9" t="s">
        <v>4245</v>
      </c>
      <c r="AZV1" s="9" t="s">
        <v>4248</v>
      </c>
      <c r="AZW1" s="9" t="s">
        <v>4249</v>
      </c>
      <c r="AZX1" s="9" t="s">
        <v>4250</v>
      </c>
      <c r="AZY1" s="9" t="s">
        <v>4251</v>
      </c>
      <c r="AZZ1" s="9" t="s">
        <v>4252</v>
      </c>
      <c r="BAA1" s="9" t="s">
        <v>4253</v>
      </c>
      <c r="BAB1" s="9" t="s">
        <v>4254</v>
      </c>
      <c r="BAC1" s="9" t="s">
        <v>4255</v>
      </c>
      <c r="BAD1" s="9" t="s">
        <v>4256</v>
      </c>
      <c r="BAE1" s="9" t="s">
        <v>4260</v>
      </c>
      <c r="BAF1" s="9" t="s">
        <v>4261</v>
      </c>
      <c r="BAG1" s="9" t="s">
        <v>4262</v>
      </c>
      <c r="BAH1" s="9" t="s">
        <v>4274</v>
      </c>
      <c r="BAI1" s="9" t="s">
        <v>4275</v>
      </c>
      <c r="BAJ1" s="9" t="s">
        <v>4276</v>
      </c>
      <c r="BAK1" s="9" t="s">
        <v>4277</v>
      </c>
      <c r="BAL1" s="9" t="s">
        <v>4278</v>
      </c>
      <c r="BAM1" s="9" t="s">
        <v>4279</v>
      </c>
      <c r="BAN1" s="9" t="s">
        <v>4280</v>
      </c>
      <c r="BAO1" s="9" t="s">
        <v>4281</v>
      </c>
      <c r="BAP1" s="9" t="s">
        <v>4282</v>
      </c>
      <c r="BAQ1" s="9" t="s">
        <v>4283</v>
      </c>
      <c r="BAR1" s="9" t="s">
        <v>4284</v>
      </c>
      <c r="BAS1" s="9" t="s">
        <v>4285</v>
      </c>
      <c r="BAT1" s="9" t="s">
        <v>4286</v>
      </c>
      <c r="BAU1" s="9" t="s">
        <v>4287</v>
      </c>
      <c r="BAV1" s="9" t="s">
        <v>4293</v>
      </c>
      <c r="BAW1" s="9" t="s">
        <v>4294</v>
      </c>
      <c r="BAX1" s="9" t="s">
        <v>4295</v>
      </c>
      <c r="BAY1" s="9" t="s">
        <v>4296</v>
      </c>
      <c r="BAZ1" s="9" t="s">
        <v>4297</v>
      </c>
      <c r="BBA1" s="9" t="s">
        <v>4298</v>
      </c>
      <c r="BBB1" s="9" t="s">
        <v>4299</v>
      </c>
      <c r="BBC1" s="9" t="s">
        <v>4300</v>
      </c>
      <c r="BBD1" s="9" t="s">
        <v>4301</v>
      </c>
      <c r="BBE1" s="9" t="s">
        <v>4302</v>
      </c>
      <c r="BBF1" s="9" t="s">
        <v>4303</v>
      </c>
      <c r="BBG1" s="9" t="s">
        <v>4304</v>
      </c>
      <c r="BBH1" s="9" t="s">
        <v>4305</v>
      </c>
      <c r="BBI1" s="9" t="s">
        <v>4306</v>
      </c>
      <c r="BBJ1" s="9" t="s">
        <v>4307</v>
      </c>
      <c r="BBK1" s="9" t="s">
        <v>4308</v>
      </c>
      <c r="BBL1" s="9" t="s">
        <v>4309</v>
      </c>
      <c r="BBM1" s="9" t="s">
        <v>4310</v>
      </c>
      <c r="BBN1" s="9" t="s">
        <v>4311</v>
      </c>
      <c r="BBO1" s="9" t="s">
        <v>4312</v>
      </c>
      <c r="BBP1" s="9" t="s">
        <v>4313</v>
      </c>
      <c r="BBQ1" s="9" t="s">
        <v>4314</v>
      </c>
      <c r="BBR1" s="9" t="s">
        <v>4315</v>
      </c>
      <c r="BBS1" s="9" t="s">
        <v>4316</v>
      </c>
      <c r="BBT1" s="9" t="s">
        <v>4317</v>
      </c>
      <c r="BBU1" s="9" t="s">
        <v>4318</v>
      </c>
      <c r="BBV1" s="9" t="s">
        <v>4319</v>
      </c>
      <c r="BBW1" s="9" t="s">
        <v>4320</v>
      </c>
      <c r="BBX1" s="9" t="s">
        <v>4321</v>
      </c>
      <c r="BBY1" s="9" t="s">
        <v>4322</v>
      </c>
      <c r="BBZ1" s="9" t="s">
        <v>4323</v>
      </c>
      <c r="BCA1" s="9" t="s">
        <v>4324</v>
      </c>
      <c r="BCB1" s="9" t="s">
        <v>4325</v>
      </c>
      <c r="BCC1" s="9" t="s">
        <v>4326</v>
      </c>
      <c r="BCD1" s="9" t="s">
        <v>4327</v>
      </c>
      <c r="BCE1" s="9" t="s">
        <v>4328</v>
      </c>
      <c r="BCF1" s="9" t="s">
        <v>4330</v>
      </c>
      <c r="BCG1" s="9" t="s">
        <v>4332</v>
      </c>
      <c r="BCH1" s="9" t="s">
        <v>4333</v>
      </c>
      <c r="BCI1" s="9" t="s">
        <v>4334</v>
      </c>
      <c r="BCJ1" s="9" t="s">
        <v>4335</v>
      </c>
      <c r="BCK1" s="9" t="s">
        <v>4336</v>
      </c>
      <c r="BCL1" s="9" t="s">
        <v>4337</v>
      </c>
      <c r="BCM1" s="9" t="s">
        <v>4338</v>
      </c>
      <c r="BCN1" s="9" t="s">
        <v>4339</v>
      </c>
      <c r="BCO1" s="9" t="s">
        <v>4340</v>
      </c>
      <c r="BCP1" s="9" t="s">
        <v>4341</v>
      </c>
      <c r="BCQ1" s="9" t="s">
        <v>4342</v>
      </c>
      <c r="BCR1" s="9" t="s">
        <v>4344</v>
      </c>
      <c r="BCS1" s="9" t="s">
        <v>4345</v>
      </c>
      <c r="BCT1" s="9" t="s">
        <v>4346</v>
      </c>
      <c r="BCU1" s="9" t="s">
        <v>4347</v>
      </c>
      <c r="BCV1" s="9" t="s">
        <v>4348</v>
      </c>
      <c r="BCW1" s="9" t="s">
        <v>4349</v>
      </c>
      <c r="BCX1" s="9" t="s">
        <v>4350</v>
      </c>
      <c r="BCY1" s="9" t="s">
        <v>4351</v>
      </c>
      <c r="BCZ1" s="9" t="s">
        <v>4354</v>
      </c>
      <c r="BDA1" s="9" t="s">
        <v>4383</v>
      </c>
      <c r="BDB1" s="9" t="s">
        <v>4384</v>
      </c>
      <c r="BDC1" s="9" t="s">
        <v>4385</v>
      </c>
      <c r="BDD1" s="9" t="s">
        <v>4387</v>
      </c>
      <c r="BDE1" s="9" t="s">
        <v>4388</v>
      </c>
      <c r="BDF1" s="9" t="s">
        <v>4389</v>
      </c>
      <c r="BDG1" s="9" t="s">
        <v>4390</v>
      </c>
      <c r="BDH1" s="9" t="s">
        <v>4391</v>
      </c>
      <c r="BDI1" s="9" t="s">
        <v>4392</v>
      </c>
      <c r="BDJ1" s="9" t="s">
        <v>4393</v>
      </c>
      <c r="BDK1" s="9" t="s">
        <v>4394</v>
      </c>
      <c r="BDL1" s="9" t="s">
        <v>4395</v>
      </c>
      <c r="BDM1" s="9" t="s">
        <v>4396</v>
      </c>
      <c r="BDN1" s="9" t="s">
        <v>4399</v>
      </c>
      <c r="BDO1" s="9" t="s">
        <v>4491</v>
      </c>
      <c r="BDP1" s="9" t="s">
        <v>4492</v>
      </c>
      <c r="BDQ1" s="9" t="s">
        <v>4495</v>
      </c>
      <c r="BDR1" s="9" t="s">
        <v>4505</v>
      </c>
      <c r="BDS1" s="9" t="s">
        <v>4508</v>
      </c>
      <c r="BDT1" s="9" t="s">
        <v>4509</v>
      </c>
      <c r="BDU1" s="9" t="s">
        <v>4510</v>
      </c>
      <c r="BDV1" s="9" t="s">
        <v>4511</v>
      </c>
      <c r="BDW1" s="9" t="s">
        <v>4512</v>
      </c>
      <c r="BDX1" s="9" t="s">
        <v>4513</v>
      </c>
      <c r="BDY1" s="9" t="s">
        <v>4514</v>
      </c>
      <c r="BDZ1" s="9" t="s">
        <v>4515</v>
      </c>
      <c r="BEA1" s="9" t="s">
        <v>4516</v>
      </c>
      <c r="BEB1" s="9" t="s">
        <v>4517</v>
      </c>
      <c r="BEC1" s="9" t="s">
        <v>4518</v>
      </c>
      <c r="BED1" s="9" t="s">
        <v>4519</v>
      </c>
      <c r="BEE1" s="9" t="s">
        <v>4520</v>
      </c>
      <c r="BEF1" s="9" t="s">
        <v>4521</v>
      </c>
      <c r="BEG1" s="9" t="s">
        <v>4522</v>
      </c>
      <c r="BEH1" s="9" t="s">
        <v>4523</v>
      </c>
      <c r="BEI1" s="9" t="s">
        <v>4524</v>
      </c>
      <c r="BEJ1" s="9" t="s">
        <v>4525</v>
      </c>
      <c r="BEK1" s="9" t="s">
        <v>4526</v>
      </c>
      <c r="BEL1" s="9" t="s">
        <v>4527</v>
      </c>
      <c r="BEM1" s="9" t="s">
        <v>4528</v>
      </c>
      <c r="BEN1" s="9" t="s">
        <v>4529</v>
      </c>
      <c r="BEO1" s="9" t="s">
        <v>4530</v>
      </c>
      <c r="BEP1" s="9" t="s">
        <v>4531</v>
      </c>
      <c r="BEQ1" s="9" t="s">
        <v>4532</v>
      </c>
      <c r="BER1" s="9" t="s">
        <v>4533</v>
      </c>
      <c r="BES1" s="9" t="s">
        <v>4534</v>
      </c>
      <c r="BET1" s="9" t="s">
        <v>4535</v>
      </c>
      <c r="BEU1" s="9" t="s">
        <v>4536</v>
      </c>
      <c r="BEV1" s="9" t="s">
        <v>4539</v>
      </c>
      <c r="BEW1" s="9" t="s">
        <v>4540</v>
      </c>
      <c r="BEX1" s="9" t="s">
        <v>4541</v>
      </c>
      <c r="BEY1" s="9" t="s">
        <v>4542</v>
      </c>
      <c r="BEZ1" s="9" t="s">
        <v>4543</v>
      </c>
      <c r="BFA1" s="9" t="s">
        <v>4544</v>
      </c>
      <c r="BFB1" s="9" t="s">
        <v>4545</v>
      </c>
      <c r="BFC1" s="9" t="s">
        <v>4546</v>
      </c>
      <c r="BFD1" s="9" t="s">
        <v>4547</v>
      </c>
      <c r="BFE1" s="9" t="s">
        <v>4551</v>
      </c>
      <c r="BFF1" s="9" t="s">
        <v>4552</v>
      </c>
      <c r="BFG1" s="9" t="s">
        <v>4553</v>
      </c>
      <c r="BFH1" s="9" t="s">
        <v>4565</v>
      </c>
      <c r="BFI1" s="9" t="s">
        <v>4566</v>
      </c>
      <c r="BFJ1" s="9" t="s">
        <v>4567</v>
      </c>
      <c r="BFK1" s="9" t="s">
        <v>4568</v>
      </c>
      <c r="BFL1" s="9" t="s">
        <v>4569</v>
      </c>
      <c r="BFM1" s="9" t="s">
        <v>4570</v>
      </c>
      <c r="BFN1" s="9" t="s">
        <v>4571</v>
      </c>
      <c r="BFO1" s="9" t="s">
        <v>4572</v>
      </c>
      <c r="BFP1" s="9" t="s">
        <v>4573</v>
      </c>
      <c r="BFQ1" s="9" t="s">
        <v>4574</v>
      </c>
      <c r="BFR1" s="9" t="s">
        <v>4575</v>
      </c>
      <c r="BFS1" s="9" t="s">
        <v>4576</v>
      </c>
      <c r="BFT1" s="9" t="s">
        <v>4577</v>
      </c>
      <c r="BFU1" s="9" t="s">
        <v>4578</v>
      </c>
      <c r="BFV1" s="9" t="s">
        <v>4584</v>
      </c>
      <c r="BFW1" s="9" t="s">
        <v>4585</v>
      </c>
      <c r="BFX1" s="9" t="s">
        <v>4586</v>
      </c>
      <c r="BFY1" s="9" t="s">
        <v>4587</v>
      </c>
      <c r="BFZ1" s="9" t="s">
        <v>4588</v>
      </c>
      <c r="BGA1" s="9" t="s">
        <v>4589</v>
      </c>
      <c r="BGB1" s="9" t="s">
        <v>4590</v>
      </c>
      <c r="BGC1" s="9" t="s">
        <v>4591</v>
      </c>
      <c r="BGD1" s="9" t="s">
        <v>4592</v>
      </c>
      <c r="BGE1" s="9" t="s">
        <v>4593</v>
      </c>
      <c r="BGF1" s="9" t="s">
        <v>4594</v>
      </c>
      <c r="BGG1" s="9" t="s">
        <v>4595</v>
      </c>
      <c r="BGH1" s="9" t="s">
        <v>4596</v>
      </c>
      <c r="BGI1" s="9" t="s">
        <v>4597</v>
      </c>
      <c r="BGJ1" s="9" t="s">
        <v>4598</v>
      </c>
      <c r="BGK1" s="9" t="s">
        <v>4599</v>
      </c>
      <c r="BGL1" s="9" t="s">
        <v>4600</v>
      </c>
      <c r="BGM1" s="9" t="s">
        <v>4601</v>
      </c>
      <c r="BGN1" s="9" t="s">
        <v>4602</v>
      </c>
      <c r="BGO1" s="9" t="s">
        <v>4603</v>
      </c>
      <c r="BGP1" s="9" t="s">
        <v>4604</v>
      </c>
      <c r="BGQ1" s="9" t="s">
        <v>4605</v>
      </c>
      <c r="BGR1" s="9" t="s">
        <v>4606</v>
      </c>
      <c r="BGS1" s="9" t="s">
        <v>4607</v>
      </c>
      <c r="BGT1" s="9" t="s">
        <v>4608</v>
      </c>
      <c r="BGU1" s="9" t="s">
        <v>4609</v>
      </c>
      <c r="BGV1" s="9" t="s">
        <v>4610</v>
      </c>
      <c r="BGW1" s="9" t="s">
        <v>4611</v>
      </c>
      <c r="BGX1" s="9" t="s">
        <v>4612</v>
      </c>
      <c r="BGY1" s="9" t="s">
        <v>4613</v>
      </c>
      <c r="BGZ1" s="9" t="s">
        <v>4614</v>
      </c>
      <c r="BHA1" s="9" t="s">
        <v>4615</v>
      </c>
      <c r="BHB1" s="9" t="s">
        <v>4616</v>
      </c>
      <c r="BHC1" s="9" t="s">
        <v>4617</v>
      </c>
      <c r="BHD1" s="9" t="s">
        <v>4618</v>
      </c>
      <c r="BHE1" s="9" t="s">
        <v>4619</v>
      </c>
      <c r="BHF1" s="9" t="s">
        <v>4621</v>
      </c>
      <c r="BHG1" s="9" t="s">
        <v>4623</v>
      </c>
      <c r="BHH1" s="9" t="s">
        <v>4624</v>
      </c>
      <c r="BHI1" s="9" t="s">
        <v>4625</v>
      </c>
      <c r="BHJ1" s="9" t="s">
        <v>4626</v>
      </c>
      <c r="BHK1" s="9" t="s">
        <v>4627</v>
      </c>
      <c r="BHL1" s="9" t="s">
        <v>4628</v>
      </c>
      <c r="BHM1" s="9" t="s">
        <v>4629</v>
      </c>
      <c r="BHN1" s="9" t="s">
        <v>4630</v>
      </c>
      <c r="BHO1" s="9" t="s">
        <v>4631</v>
      </c>
      <c r="BHP1" s="9" t="s">
        <v>4632</v>
      </c>
      <c r="BHQ1" s="9" t="s">
        <v>4633</v>
      </c>
      <c r="BHR1" s="9" t="s">
        <v>4635</v>
      </c>
      <c r="BHS1" s="9" t="s">
        <v>4636</v>
      </c>
      <c r="BHT1" s="9" t="s">
        <v>4637</v>
      </c>
      <c r="BHU1" s="9" t="s">
        <v>4638</v>
      </c>
      <c r="BHV1" s="9" t="s">
        <v>4639</v>
      </c>
      <c r="BHW1" s="9" t="s">
        <v>4640</v>
      </c>
      <c r="BHX1" s="9" t="s">
        <v>4641</v>
      </c>
      <c r="BHY1" s="9" t="s">
        <v>4642</v>
      </c>
      <c r="BHZ1" s="9" t="s">
        <v>4645</v>
      </c>
      <c r="BIA1" s="9" t="s">
        <v>4674</v>
      </c>
      <c r="BIB1" s="9" t="s">
        <v>4675</v>
      </c>
      <c r="BIC1" s="9" t="s">
        <v>4676</v>
      </c>
      <c r="BID1" s="9" t="s">
        <v>4678</v>
      </c>
      <c r="BIE1" s="9" t="s">
        <v>4679</v>
      </c>
      <c r="BIF1" s="9" t="s">
        <v>4680</v>
      </c>
      <c r="BIG1" s="9" t="s">
        <v>4681</v>
      </c>
      <c r="BIH1" s="9" t="s">
        <v>4682</v>
      </c>
      <c r="BII1" s="9" t="s">
        <v>4683</v>
      </c>
      <c r="BIJ1" s="9" t="s">
        <v>4684</v>
      </c>
      <c r="BIK1" s="9" t="s">
        <v>4685</v>
      </c>
      <c r="BIL1" s="9" t="s">
        <v>4686</v>
      </c>
      <c r="BIM1" s="9" t="s">
        <v>4687</v>
      </c>
      <c r="BIN1" s="9" t="s">
        <v>4690</v>
      </c>
      <c r="BIO1" s="9" t="s">
        <v>4782</v>
      </c>
      <c r="BIP1" s="9" t="s">
        <v>4783</v>
      </c>
      <c r="BIQ1" s="9" t="s">
        <v>4786</v>
      </c>
      <c r="BIR1" s="9" t="s">
        <v>4796</v>
      </c>
      <c r="BIS1" s="9" t="s">
        <v>4799</v>
      </c>
      <c r="BIT1" s="9" t="s">
        <v>4800</v>
      </c>
      <c r="BIU1" s="9" t="s">
        <v>4801</v>
      </c>
      <c r="BIV1" s="9" t="s">
        <v>4802</v>
      </c>
      <c r="BIW1" s="9" t="s">
        <v>4803</v>
      </c>
      <c r="BIX1" s="9" t="s">
        <v>4804</v>
      </c>
      <c r="BIY1" s="9" t="s">
        <v>4805</v>
      </c>
      <c r="BIZ1" s="9" t="s">
        <v>4806</v>
      </c>
      <c r="BJA1" s="9" t="s">
        <v>4807</v>
      </c>
      <c r="BJB1" s="9" t="s">
        <v>4808</v>
      </c>
      <c r="BJC1" s="9" t="s">
        <v>4809</v>
      </c>
      <c r="BJD1" s="9" t="s">
        <v>4810</v>
      </c>
      <c r="BJE1" s="9" t="s">
        <v>4811</v>
      </c>
      <c r="BJF1" s="9" t="s">
        <v>4812</v>
      </c>
      <c r="BJG1" s="9" t="s">
        <v>4813</v>
      </c>
      <c r="BJH1" s="9" t="s">
        <v>4814</v>
      </c>
      <c r="BJI1" s="9" t="s">
        <v>4815</v>
      </c>
      <c r="BJJ1" s="9" t="s">
        <v>4816</v>
      </c>
      <c r="BJK1" s="9" t="s">
        <v>4817</v>
      </c>
      <c r="BJL1" s="9" t="s">
        <v>4818</v>
      </c>
      <c r="BJM1" s="9" t="s">
        <v>4819</v>
      </c>
      <c r="BJN1" s="9" t="s">
        <v>4820</v>
      </c>
      <c r="BJO1" s="9" t="s">
        <v>4821</v>
      </c>
      <c r="BJP1" s="9" t="s">
        <v>4822</v>
      </c>
      <c r="BJQ1" s="9" t="s">
        <v>4823</v>
      </c>
      <c r="BJR1" s="9" t="s">
        <v>4824</v>
      </c>
      <c r="BJS1" s="9" t="s">
        <v>4825</v>
      </c>
      <c r="BJT1" s="9" t="s">
        <v>4826</v>
      </c>
      <c r="BJU1" s="9" t="s">
        <v>4827</v>
      </c>
      <c r="BJV1" s="9" t="s">
        <v>4830</v>
      </c>
      <c r="BJW1" s="9" t="s">
        <v>4831</v>
      </c>
      <c r="BJX1" s="9" t="s">
        <v>4832</v>
      </c>
      <c r="BJY1" s="9" t="s">
        <v>4833</v>
      </c>
      <c r="BJZ1" s="9" t="s">
        <v>4834</v>
      </c>
      <c r="BKA1" s="9" t="s">
        <v>4835</v>
      </c>
      <c r="BKB1" s="9" t="s">
        <v>4836</v>
      </c>
      <c r="BKC1" s="9" t="s">
        <v>4837</v>
      </c>
      <c r="BKD1" s="9" t="s">
        <v>4838</v>
      </c>
      <c r="BKE1" s="9" t="s">
        <v>4842</v>
      </c>
      <c r="BKF1" s="9" t="s">
        <v>4843</v>
      </c>
      <c r="BKG1" s="9" t="s">
        <v>4844</v>
      </c>
      <c r="BKH1" s="9" t="s">
        <v>4856</v>
      </c>
      <c r="BKI1" s="9" t="s">
        <v>4857</v>
      </c>
      <c r="BKJ1" s="9" t="s">
        <v>4858</v>
      </c>
      <c r="BKK1" s="9" t="s">
        <v>4859</v>
      </c>
      <c r="BKL1" s="9" t="s">
        <v>4860</v>
      </c>
      <c r="BKM1" s="9" t="s">
        <v>4861</v>
      </c>
      <c r="BKN1" s="9" t="s">
        <v>4862</v>
      </c>
      <c r="BKO1" s="9" t="s">
        <v>4863</v>
      </c>
      <c r="BKP1" s="9" t="s">
        <v>4864</v>
      </c>
      <c r="BKQ1" s="9" t="s">
        <v>4865</v>
      </c>
      <c r="BKR1" s="9" t="s">
        <v>4866</v>
      </c>
      <c r="BKS1" s="9" t="s">
        <v>4867</v>
      </c>
      <c r="BKT1" s="9" t="s">
        <v>4868</v>
      </c>
      <c r="BKU1" s="9" t="s">
        <v>4869</v>
      </c>
      <c r="BKV1" s="9" t="s">
        <v>4875</v>
      </c>
      <c r="BKW1" s="9" t="s">
        <v>4876</v>
      </c>
      <c r="BKX1" s="9" t="s">
        <v>4877</v>
      </c>
      <c r="BKY1" s="9" t="s">
        <v>4878</v>
      </c>
      <c r="BKZ1" s="9" t="s">
        <v>4879</v>
      </c>
      <c r="BLA1" s="9" t="s">
        <v>4880</v>
      </c>
      <c r="BLB1" s="9" t="s">
        <v>4881</v>
      </c>
      <c r="BLC1" s="9" t="s">
        <v>4882</v>
      </c>
      <c r="BLD1" s="9" t="s">
        <v>4883</v>
      </c>
      <c r="BLE1" s="9" t="s">
        <v>4884</v>
      </c>
      <c r="BLF1" s="9" t="s">
        <v>4885</v>
      </c>
      <c r="BLG1" s="9" t="s">
        <v>4886</v>
      </c>
      <c r="BLH1" s="9" t="s">
        <v>4887</v>
      </c>
      <c r="BLI1" s="9" t="s">
        <v>4888</v>
      </c>
      <c r="BLJ1" s="9" t="s">
        <v>4889</v>
      </c>
      <c r="BLK1" s="9" t="s">
        <v>4890</v>
      </c>
      <c r="BLL1" s="9" t="s">
        <v>4891</v>
      </c>
      <c r="BLM1" s="9" t="s">
        <v>4892</v>
      </c>
      <c r="BLN1" s="9" t="s">
        <v>4893</v>
      </c>
      <c r="BLO1" s="9" t="s">
        <v>4894</v>
      </c>
      <c r="BLP1" s="9" t="s">
        <v>4895</v>
      </c>
      <c r="BLQ1" s="9" t="s">
        <v>4896</v>
      </c>
      <c r="BLR1" s="9" t="s">
        <v>4897</v>
      </c>
      <c r="BLS1" s="9" t="s">
        <v>4898</v>
      </c>
      <c r="BLT1" s="9" t="s">
        <v>4899</v>
      </c>
      <c r="BLU1" s="9" t="s">
        <v>4900</v>
      </c>
      <c r="BLV1" s="9" t="s">
        <v>4901</v>
      </c>
      <c r="BLW1" s="9" t="s">
        <v>4902</v>
      </c>
      <c r="BLX1" s="9" t="s">
        <v>4903</v>
      </c>
      <c r="BLY1" s="9" t="s">
        <v>4904</v>
      </c>
      <c r="BLZ1" s="9" t="s">
        <v>4905</v>
      </c>
      <c r="BMA1" s="9" t="s">
        <v>4906</v>
      </c>
      <c r="BMB1" s="9" t="s">
        <v>4907</v>
      </c>
      <c r="BMC1" s="9" t="s">
        <v>4908</v>
      </c>
      <c r="BMD1" s="9" t="s">
        <v>4909</v>
      </c>
      <c r="BME1" s="9" t="s">
        <v>4910</v>
      </c>
      <c r="BMF1" s="9" t="s">
        <v>4912</v>
      </c>
      <c r="BMG1" s="9" t="s">
        <v>4914</v>
      </c>
      <c r="BMH1" s="9" t="s">
        <v>4915</v>
      </c>
      <c r="BMI1" s="9" t="s">
        <v>4916</v>
      </c>
      <c r="BMJ1" s="9" t="s">
        <v>4917</v>
      </c>
      <c r="BMK1" s="9" t="s">
        <v>4918</v>
      </c>
      <c r="BML1" s="9" t="s">
        <v>4919</v>
      </c>
      <c r="BMM1" s="9" t="s">
        <v>4920</v>
      </c>
      <c r="BMN1" s="9" t="s">
        <v>4921</v>
      </c>
      <c r="BMO1" s="9" t="s">
        <v>4922</v>
      </c>
      <c r="BMP1" s="9" t="s">
        <v>4923</v>
      </c>
      <c r="BMQ1" s="9" t="s">
        <v>4924</v>
      </c>
      <c r="BMR1" s="9" t="s">
        <v>4926</v>
      </c>
      <c r="BMS1" s="9" t="s">
        <v>4927</v>
      </c>
      <c r="BMT1" s="9" t="s">
        <v>4928</v>
      </c>
      <c r="BMU1" s="9" t="s">
        <v>4929</v>
      </c>
      <c r="BMV1" s="9" t="s">
        <v>4930</v>
      </c>
      <c r="BMW1" s="9" t="s">
        <v>4931</v>
      </c>
      <c r="BMX1" s="9" t="s">
        <v>4932</v>
      </c>
      <c r="BMY1" s="9" t="s">
        <v>4933</v>
      </c>
      <c r="BMZ1" s="9" t="s">
        <v>4936</v>
      </c>
      <c r="BNA1" s="9" t="s">
        <v>4965</v>
      </c>
      <c r="BNB1" s="9" t="s">
        <v>4966</v>
      </c>
      <c r="BNC1" s="9" t="s">
        <v>4967</v>
      </c>
      <c r="BND1" s="9" t="s">
        <v>4969</v>
      </c>
      <c r="BNE1" s="9" t="s">
        <v>4970</v>
      </c>
      <c r="BNF1" s="9" t="s">
        <v>4971</v>
      </c>
      <c r="BNG1" s="9" t="s">
        <v>4972</v>
      </c>
      <c r="BNH1" s="9" t="s">
        <v>4973</v>
      </c>
      <c r="BNI1" s="9" t="s">
        <v>4974</v>
      </c>
      <c r="BNJ1" s="9" t="s">
        <v>4975</v>
      </c>
      <c r="BNK1" s="9" t="s">
        <v>4976</v>
      </c>
      <c r="BNL1" s="9" t="s">
        <v>4977</v>
      </c>
      <c r="BNM1" s="9" t="s">
        <v>4978</v>
      </c>
      <c r="BNN1" s="9" t="s">
        <v>4981</v>
      </c>
      <c r="BNO1" s="9" t="s">
        <v>5073</v>
      </c>
      <c r="BNP1" s="9" t="s">
        <v>5074</v>
      </c>
      <c r="BNQ1" s="9" t="s">
        <v>5077</v>
      </c>
      <c r="BNR1" s="9" t="s">
        <v>5087</v>
      </c>
      <c r="BNS1" s="9" t="s">
        <v>5090</v>
      </c>
      <c r="BNT1" s="9" t="s">
        <v>5091</v>
      </c>
      <c r="BNU1" s="9" t="s">
        <v>5092</v>
      </c>
      <c r="BNV1" s="9" t="s">
        <v>5093</v>
      </c>
      <c r="BNW1" s="9" t="s">
        <v>5094</v>
      </c>
      <c r="BNX1" s="9" t="s">
        <v>5095</v>
      </c>
      <c r="BNY1" s="9" t="s">
        <v>5096</v>
      </c>
      <c r="BNZ1" s="9" t="s">
        <v>5097</v>
      </c>
      <c r="BOA1" s="9" t="s">
        <v>5098</v>
      </c>
      <c r="BOB1" s="9" t="s">
        <v>5099</v>
      </c>
      <c r="BOC1" s="9" t="s">
        <v>5100</v>
      </c>
      <c r="BOD1" s="9" t="s">
        <v>5101</v>
      </c>
      <c r="BOE1" s="9" t="s">
        <v>5102</v>
      </c>
      <c r="BOF1" s="9" t="s">
        <v>5103</v>
      </c>
      <c r="BOG1" s="9" t="s">
        <v>5104</v>
      </c>
      <c r="BOH1" s="9" t="s">
        <v>5105</v>
      </c>
      <c r="BOI1" s="9" t="s">
        <v>5106</v>
      </c>
      <c r="BOJ1" s="9" t="s">
        <v>5107</v>
      </c>
      <c r="BOK1" s="9" t="s">
        <v>5108</v>
      </c>
      <c r="BOL1" s="9" t="s">
        <v>5109</v>
      </c>
      <c r="BOM1" s="9" t="s">
        <v>5110</v>
      </c>
      <c r="BON1" s="9" t="s">
        <v>5111</v>
      </c>
      <c r="BOO1" s="9" t="s">
        <v>5112</v>
      </c>
      <c r="BOP1" s="9" t="s">
        <v>5113</v>
      </c>
      <c r="BOQ1" s="9" t="s">
        <v>5114</v>
      </c>
      <c r="BOR1" s="9" t="s">
        <v>5115</v>
      </c>
      <c r="BOS1" s="9" t="s">
        <v>5116</v>
      </c>
      <c r="BOT1" s="9" t="s">
        <v>5117</v>
      </c>
      <c r="BOU1" s="9" t="s">
        <v>5118</v>
      </c>
      <c r="BOV1" s="9" t="s">
        <v>5121</v>
      </c>
      <c r="BOW1" s="9" t="s">
        <v>5122</v>
      </c>
      <c r="BOX1" s="9" t="s">
        <v>5123</v>
      </c>
      <c r="BOY1" s="9" t="s">
        <v>5124</v>
      </c>
      <c r="BOZ1" s="9" t="s">
        <v>5125</v>
      </c>
      <c r="BPA1" s="9" t="s">
        <v>5126</v>
      </c>
      <c r="BPB1" s="9" t="s">
        <v>5127</v>
      </c>
      <c r="BPC1" s="9" t="s">
        <v>5128</v>
      </c>
      <c r="BPD1" s="9" t="s">
        <v>5129</v>
      </c>
      <c r="BPE1" s="9" t="s">
        <v>5133</v>
      </c>
      <c r="BPF1" s="9" t="s">
        <v>5134</v>
      </c>
      <c r="BPG1" s="9" t="s">
        <v>5135</v>
      </c>
      <c r="BPH1" s="9" t="s">
        <v>5147</v>
      </c>
      <c r="BPI1" s="9" t="s">
        <v>5148</v>
      </c>
      <c r="BPJ1" s="9" t="s">
        <v>5149</v>
      </c>
      <c r="BPK1" s="9" t="s">
        <v>5150</v>
      </c>
      <c r="BPL1" s="9" t="s">
        <v>5151</v>
      </c>
      <c r="BPM1" s="9" t="s">
        <v>5152</v>
      </c>
      <c r="BPN1" s="9" t="s">
        <v>5153</v>
      </c>
      <c r="BPO1" s="9" t="s">
        <v>5154</v>
      </c>
      <c r="BPP1" s="9" t="s">
        <v>5155</v>
      </c>
      <c r="BPQ1" s="9" t="s">
        <v>5156</v>
      </c>
      <c r="BPR1" s="9" t="s">
        <v>5157</v>
      </c>
      <c r="BPS1" s="9" t="s">
        <v>5158</v>
      </c>
      <c r="BPT1" s="9" t="s">
        <v>5159</v>
      </c>
      <c r="BPU1" s="9" t="s">
        <v>5160</v>
      </c>
      <c r="BPV1" s="9" t="s">
        <v>5166</v>
      </c>
      <c r="BPW1" s="9" t="s">
        <v>5167</v>
      </c>
      <c r="BPX1" s="9" t="s">
        <v>5168</v>
      </c>
      <c r="BPY1" s="9" t="s">
        <v>5169</v>
      </c>
      <c r="BPZ1" s="9" t="s">
        <v>5170</v>
      </c>
      <c r="BQA1" s="9" t="s">
        <v>5171</v>
      </c>
      <c r="BQB1" s="9" t="s">
        <v>5172</v>
      </c>
      <c r="BQC1" s="9" t="s">
        <v>5173</v>
      </c>
      <c r="BQD1" s="9" t="s">
        <v>5174</v>
      </c>
      <c r="BQE1" s="9" t="s">
        <v>5175</v>
      </c>
      <c r="BQF1" s="9" t="s">
        <v>5176</v>
      </c>
      <c r="BQG1" s="9" t="s">
        <v>5177</v>
      </c>
      <c r="BQH1" s="9" t="s">
        <v>5178</v>
      </c>
      <c r="BQI1" s="9" t="s">
        <v>5179</v>
      </c>
      <c r="BQJ1" s="9" t="s">
        <v>5180</v>
      </c>
      <c r="BQK1" s="9" t="s">
        <v>5181</v>
      </c>
      <c r="BQL1" s="9" t="s">
        <v>5182</v>
      </c>
      <c r="BQM1" s="9" t="s">
        <v>5183</v>
      </c>
      <c r="BQN1" s="9" t="s">
        <v>5184</v>
      </c>
      <c r="BQO1" s="9" t="s">
        <v>5185</v>
      </c>
      <c r="BQP1" s="9" t="s">
        <v>5186</v>
      </c>
      <c r="BQQ1" s="9" t="s">
        <v>5187</v>
      </c>
      <c r="BQR1" s="9" t="s">
        <v>5188</v>
      </c>
      <c r="BQS1" s="9" t="s">
        <v>5189</v>
      </c>
      <c r="BQT1" s="9" t="s">
        <v>5190</v>
      </c>
      <c r="BQU1" s="9" t="s">
        <v>5191</v>
      </c>
      <c r="BQV1" s="9" t="s">
        <v>5192</v>
      </c>
      <c r="BQW1" s="9" t="s">
        <v>5193</v>
      </c>
      <c r="BQX1" s="9" t="s">
        <v>5194</v>
      </c>
      <c r="BQY1" s="9" t="s">
        <v>5195</v>
      </c>
      <c r="BQZ1" s="9" t="s">
        <v>5196</v>
      </c>
      <c r="BRA1" s="9" t="s">
        <v>5197</v>
      </c>
      <c r="BRB1" s="9" t="s">
        <v>5198</v>
      </c>
      <c r="BRC1" s="9" t="s">
        <v>5199</v>
      </c>
      <c r="BRD1" s="9" t="s">
        <v>5200</v>
      </c>
      <c r="BRE1" s="9" t="s">
        <v>5201</v>
      </c>
      <c r="BRF1" s="9" t="s">
        <v>5203</v>
      </c>
      <c r="BRG1" s="9" t="s">
        <v>5205</v>
      </c>
      <c r="BRH1" s="9" t="s">
        <v>5206</v>
      </c>
      <c r="BRI1" s="9" t="s">
        <v>5207</v>
      </c>
      <c r="BRJ1" s="9" t="s">
        <v>5208</v>
      </c>
      <c r="BRK1" s="9" t="s">
        <v>5209</v>
      </c>
      <c r="BRL1" s="9" t="s">
        <v>5210</v>
      </c>
      <c r="BRM1" s="9" t="s">
        <v>5211</v>
      </c>
      <c r="BRN1" s="9" t="s">
        <v>5212</v>
      </c>
      <c r="BRO1" s="9" t="s">
        <v>5213</v>
      </c>
      <c r="BRP1" s="9" t="s">
        <v>5214</v>
      </c>
      <c r="BRQ1" s="9" t="s">
        <v>5215</v>
      </c>
      <c r="BRR1" s="9" t="s">
        <v>5217</v>
      </c>
      <c r="BRS1" s="9" t="s">
        <v>5218</v>
      </c>
      <c r="BRT1" s="9" t="s">
        <v>5219</v>
      </c>
      <c r="BRU1" s="9" t="s">
        <v>5220</v>
      </c>
      <c r="BRV1" s="9" t="s">
        <v>5221</v>
      </c>
      <c r="BRW1" s="9" t="s">
        <v>5222</v>
      </c>
      <c r="BRX1" s="9" t="s">
        <v>5223</v>
      </c>
      <c r="BRY1" s="9" t="s">
        <v>5224</v>
      </c>
      <c r="BRZ1" s="9" t="s">
        <v>5227</v>
      </c>
      <c r="BSA1" s="9" t="s">
        <v>5256</v>
      </c>
      <c r="BSB1" s="9" t="s">
        <v>5257</v>
      </c>
      <c r="BSC1" s="9" t="s">
        <v>5258</v>
      </c>
      <c r="BSD1" s="9" t="s">
        <v>5260</v>
      </c>
      <c r="BSE1" s="9" t="s">
        <v>5261</v>
      </c>
      <c r="BSF1" s="9" t="s">
        <v>5262</v>
      </c>
      <c r="BSG1" s="9" t="s">
        <v>5263</v>
      </c>
      <c r="BSH1" s="9" t="s">
        <v>5264</v>
      </c>
      <c r="BSI1" s="9" t="s">
        <v>5265</v>
      </c>
      <c r="BSJ1" s="9" t="s">
        <v>5266</v>
      </c>
      <c r="BSK1" s="9" t="s">
        <v>5267</v>
      </c>
      <c r="BSL1" s="9" t="s">
        <v>5268</v>
      </c>
      <c r="BSM1" s="9" t="s">
        <v>5269</v>
      </c>
      <c r="BSN1" s="9" t="s">
        <v>5272</v>
      </c>
      <c r="BSO1" s="9" t="s">
        <v>5364</v>
      </c>
      <c r="BSP1" s="9" t="s">
        <v>5365</v>
      </c>
      <c r="BSQ1" s="9" t="s">
        <v>5368</v>
      </c>
      <c r="BSR1" s="9" t="s">
        <v>5378</v>
      </c>
      <c r="BSS1" s="9" t="s">
        <v>5381</v>
      </c>
      <c r="BST1" s="9" t="s">
        <v>5382</v>
      </c>
      <c r="BSU1" s="9" t="s">
        <v>5383</v>
      </c>
      <c r="BSV1" s="9" t="s">
        <v>5384</v>
      </c>
      <c r="BSW1" s="9" t="s">
        <v>5385</v>
      </c>
      <c r="BSX1" s="9" t="s">
        <v>5386</v>
      </c>
      <c r="BSY1" s="9" t="s">
        <v>5387</v>
      </c>
      <c r="BSZ1" s="9" t="s">
        <v>5388</v>
      </c>
      <c r="BTA1" s="9" t="s">
        <v>5389</v>
      </c>
      <c r="BTB1" s="9" t="s">
        <v>5390</v>
      </c>
      <c r="BTC1" s="9" t="s">
        <v>5391</v>
      </c>
      <c r="BTD1" s="9" t="s">
        <v>5392</v>
      </c>
      <c r="BTE1" s="9" t="s">
        <v>5393</v>
      </c>
      <c r="BTF1" s="9" t="s">
        <v>5394</v>
      </c>
      <c r="BTG1" s="9" t="s">
        <v>5395</v>
      </c>
      <c r="BTH1" s="9" t="s">
        <v>5396</v>
      </c>
      <c r="BTI1" s="9" t="s">
        <v>5397</v>
      </c>
      <c r="BTJ1" s="9" t="s">
        <v>5398</v>
      </c>
      <c r="BTK1" s="9" t="s">
        <v>5399</v>
      </c>
      <c r="BTL1" s="9" t="s">
        <v>5400</v>
      </c>
      <c r="BTM1" s="9" t="s">
        <v>5401</v>
      </c>
      <c r="BTN1" s="9" t="s">
        <v>5402</v>
      </c>
      <c r="BTO1" s="9" t="s">
        <v>5403</v>
      </c>
      <c r="BTP1" s="9" t="s">
        <v>5404</v>
      </c>
      <c r="BTQ1" s="9" t="s">
        <v>5405</v>
      </c>
      <c r="BTR1" s="9" t="s">
        <v>5406</v>
      </c>
      <c r="BTS1" s="9" t="s">
        <v>5407</v>
      </c>
      <c r="BTT1" s="9" t="s">
        <v>5408</v>
      </c>
      <c r="BTU1" s="9" t="s">
        <v>5409</v>
      </c>
      <c r="BTV1" s="9" t="s">
        <v>5412</v>
      </c>
      <c r="BTW1" s="9" t="s">
        <v>5413</v>
      </c>
      <c r="BTX1" s="9" t="s">
        <v>5414</v>
      </c>
      <c r="BTY1" s="9" t="s">
        <v>5415</v>
      </c>
      <c r="BTZ1" s="9" t="s">
        <v>5416</v>
      </c>
      <c r="BUA1" s="9" t="s">
        <v>5417</v>
      </c>
      <c r="BUB1" s="9" t="s">
        <v>5418</v>
      </c>
      <c r="BUC1" s="9" t="s">
        <v>5419</v>
      </c>
      <c r="BUD1" s="9" t="s">
        <v>5420</v>
      </c>
      <c r="BUE1" s="9" t="s">
        <v>5424</v>
      </c>
      <c r="BUF1" s="9" t="s">
        <v>5425</v>
      </c>
      <c r="BUG1" s="9" t="s">
        <v>5426</v>
      </c>
      <c r="BUH1" s="9" t="s">
        <v>5438</v>
      </c>
      <c r="BUI1" s="9" t="s">
        <v>5439</v>
      </c>
      <c r="BUJ1" s="9" t="s">
        <v>5440</v>
      </c>
      <c r="BUK1" s="9" t="s">
        <v>5441</v>
      </c>
      <c r="BUL1" s="9" t="s">
        <v>5442</v>
      </c>
      <c r="BUM1" s="9" t="s">
        <v>5443</v>
      </c>
      <c r="BUN1" s="9" t="s">
        <v>5444</v>
      </c>
      <c r="BUO1" s="9" t="s">
        <v>5445</v>
      </c>
      <c r="BUP1" s="9" t="s">
        <v>5446</v>
      </c>
      <c r="BUQ1" s="9" t="s">
        <v>5447</v>
      </c>
      <c r="BUR1" s="9" t="s">
        <v>5448</v>
      </c>
      <c r="BUS1" s="9" t="s">
        <v>5449</v>
      </c>
      <c r="BUT1" s="9" t="s">
        <v>5450</v>
      </c>
      <c r="BUU1" s="9" t="s">
        <v>5451</v>
      </c>
      <c r="BUV1" s="9" t="s">
        <v>5457</v>
      </c>
      <c r="BUW1" s="9" t="s">
        <v>5458</v>
      </c>
      <c r="BUX1" s="9" t="s">
        <v>5459</v>
      </c>
      <c r="BUY1" s="9" t="s">
        <v>5460</v>
      </c>
      <c r="BUZ1" s="9" t="s">
        <v>5461</v>
      </c>
      <c r="BVA1" s="9" t="s">
        <v>5462</v>
      </c>
      <c r="BVB1" s="9" t="s">
        <v>5463</v>
      </c>
      <c r="BVC1" s="9" t="s">
        <v>5464</v>
      </c>
      <c r="BVD1" s="9" t="s">
        <v>5465</v>
      </c>
      <c r="BVE1" s="9" t="s">
        <v>5466</v>
      </c>
      <c r="BVF1" s="9" t="s">
        <v>5467</v>
      </c>
      <c r="BVG1" s="9" t="s">
        <v>5468</v>
      </c>
      <c r="BVH1" s="9" t="s">
        <v>5469</v>
      </c>
      <c r="BVI1" s="9" t="s">
        <v>5470</v>
      </c>
      <c r="BVJ1" s="9" t="s">
        <v>5471</v>
      </c>
      <c r="BVK1" s="9" t="s">
        <v>5472</v>
      </c>
      <c r="BVL1" s="9" t="s">
        <v>5473</v>
      </c>
      <c r="BVM1" s="9" t="s">
        <v>5474</v>
      </c>
      <c r="BVN1" s="9" t="s">
        <v>5475</v>
      </c>
      <c r="BVO1" s="9" t="s">
        <v>5476</v>
      </c>
      <c r="BVP1" s="9" t="s">
        <v>5477</v>
      </c>
      <c r="BVQ1" s="9" t="s">
        <v>5478</v>
      </c>
      <c r="BVR1" s="9" t="s">
        <v>5479</v>
      </c>
      <c r="BVS1" s="9" t="s">
        <v>5480</v>
      </c>
      <c r="BVT1" s="9" t="s">
        <v>5481</v>
      </c>
      <c r="BVU1" s="9" t="s">
        <v>5482</v>
      </c>
      <c r="BVV1" s="9" t="s">
        <v>5483</v>
      </c>
      <c r="BVW1" s="9" t="s">
        <v>5484</v>
      </c>
      <c r="BVX1" s="9" t="s">
        <v>5485</v>
      </c>
      <c r="BVY1" s="9" t="s">
        <v>5486</v>
      </c>
      <c r="BVZ1" s="9" t="s">
        <v>5487</v>
      </c>
      <c r="BWA1" s="9" t="s">
        <v>5488</v>
      </c>
      <c r="BWB1" s="9" t="s">
        <v>5489</v>
      </c>
      <c r="BWC1" s="9" t="s">
        <v>5490</v>
      </c>
      <c r="BWD1" s="9" t="s">
        <v>5491</v>
      </c>
      <c r="BWE1" s="9" t="s">
        <v>5492</v>
      </c>
      <c r="BWF1" s="9" t="s">
        <v>5494</v>
      </c>
      <c r="BWG1" s="9" t="s">
        <v>5496</v>
      </c>
      <c r="BWH1" s="9" t="s">
        <v>5497</v>
      </c>
      <c r="BWI1" s="9" t="s">
        <v>5498</v>
      </c>
      <c r="BWJ1" s="9" t="s">
        <v>5499</v>
      </c>
      <c r="BWK1" s="9" t="s">
        <v>5500</v>
      </c>
      <c r="BWL1" s="9" t="s">
        <v>5501</v>
      </c>
      <c r="BWM1" s="9" t="s">
        <v>5502</v>
      </c>
      <c r="BWN1" s="9" t="s">
        <v>5503</v>
      </c>
      <c r="BWO1" s="9" t="s">
        <v>5504</v>
      </c>
      <c r="BWP1" s="9" t="s">
        <v>5505</v>
      </c>
      <c r="BWQ1" s="9" t="s">
        <v>5506</v>
      </c>
      <c r="BWR1" s="9" t="s">
        <v>5508</v>
      </c>
      <c r="BWS1" s="9" t="s">
        <v>5509</v>
      </c>
      <c r="BWT1" s="9" t="s">
        <v>5510</v>
      </c>
      <c r="BWU1" s="9" t="s">
        <v>5511</v>
      </c>
      <c r="BWV1" s="9" t="s">
        <v>5512</v>
      </c>
      <c r="BWW1" s="9" t="s">
        <v>5513</v>
      </c>
      <c r="BWX1" s="9" t="s">
        <v>5514</v>
      </c>
      <c r="BWY1" s="9" t="s">
        <v>5515</v>
      </c>
      <c r="BWZ1" s="9" t="s">
        <v>5518</v>
      </c>
      <c r="BXA1" s="9" t="s">
        <v>5547</v>
      </c>
      <c r="BXB1" s="9" t="s">
        <v>5548</v>
      </c>
      <c r="BXC1" s="9" t="s">
        <v>5549</v>
      </c>
      <c r="BXD1" s="9" t="s">
        <v>5551</v>
      </c>
      <c r="BXE1" s="9" t="s">
        <v>5552</v>
      </c>
      <c r="BXF1" s="9" t="s">
        <v>5553</v>
      </c>
      <c r="BXG1" s="9" t="s">
        <v>5554</v>
      </c>
      <c r="BXH1" s="9" t="s">
        <v>5555</v>
      </c>
      <c r="BXI1" s="9" t="s">
        <v>5556</v>
      </c>
      <c r="BXJ1" s="9" t="s">
        <v>5557</v>
      </c>
      <c r="BXK1" s="9" t="s">
        <v>5558</v>
      </c>
      <c r="BXL1" s="9" t="s">
        <v>5559</v>
      </c>
      <c r="BXM1" s="9" t="s">
        <v>5560</v>
      </c>
      <c r="BXN1" s="9" t="s">
        <v>5563</v>
      </c>
      <c r="BXO1" s="9" t="s">
        <v>5655</v>
      </c>
      <c r="BXP1" s="9" t="s">
        <v>5656</v>
      </c>
      <c r="BXQ1" s="9" t="s">
        <v>5659</v>
      </c>
      <c r="BXR1" s="9" t="s">
        <v>5669</v>
      </c>
      <c r="BXS1" s="9" t="s">
        <v>5672</v>
      </c>
      <c r="BXT1" s="9" t="s">
        <v>5673</v>
      </c>
      <c r="BXU1" s="9" t="s">
        <v>5674</v>
      </c>
      <c r="BXV1" s="9" t="s">
        <v>5675</v>
      </c>
      <c r="BXW1" s="9" t="s">
        <v>5676</v>
      </c>
      <c r="BXX1" s="9" t="s">
        <v>5677</v>
      </c>
    </row>
    <row r="2" ht="14.25" customHeight="1">
      <c r="A2" s="9">
        <v>0.0</v>
      </c>
      <c r="B2" s="9" t="s">
        <v>11947</v>
      </c>
      <c r="C2" s="9" t="s">
        <v>11948</v>
      </c>
      <c r="D2" s="9" t="s">
        <v>11948</v>
      </c>
      <c r="E2" s="9"/>
      <c r="F2" s="9">
        <v>9.0</v>
      </c>
      <c r="G2" s="9" t="s">
        <v>11949</v>
      </c>
      <c r="H2" s="9"/>
      <c r="I2" s="9"/>
      <c r="J2" s="9"/>
      <c r="K2" s="9"/>
      <c r="L2" s="9">
        <v>9.0</v>
      </c>
      <c r="M2" s="9"/>
      <c r="N2" s="9"/>
      <c r="O2" s="9"/>
      <c r="P2" s="9">
        <v>0.0</v>
      </c>
      <c r="Q2" s="9" t="s">
        <v>11950</v>
      </c>
      <c r="R2" s="9"/>
      <c r="S2" s="9" t="s">
        <v>11951</v>
      </c>
      <c r="T2" s="9" t="s">
        <v>2695</v>
      </c>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t="s">
        <v>11952</v>
      </c>
      <c r="ANC2" s="9" t="s">
        <v>2696</v>
      </c>
      <c r="AND2" s="9" t="s">
        <v>11953</v>
      </c>
      <c r="ANE2" s="9" t="s">
        <v>11954</v>
      </c>
      <c r="ANF2" s="9"/>
      <c r="ANG2" s="9"/>
      <c r="ANH2" s="9"/>
      <c r="ANI2" s="9"/>
      <c r="ANJ2" s="9"/>
      <c r="ANK2" s="9"/>
      <c r="ANL2" s="9"/>
      <c r="ANM2" s="9" t="s">
        <v>11955</v>
      </c>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t="s">
        <v>11956</v>
      </c>
      <c r="ATS2" s="9">
        <v>1.778293876E9</v>
      </c>
      <c r="ATT2" s="9" t="s">
        <v>11957</v>
      </c>
      <c r="ATU2" s="9" t="s">
        <v>11952</v>
      </c>
      <c r="ATV2" s="9" t="s">
        <v>2696</v>
      </c>
      <c r="ATW2" s="9" t="s">
        <v>11953</v>
      </c>
      <c r="ATX2" s="9" t="s">
        <v>11954</v>
      </c>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row>
    <row r="3" ht="14.25" customHeight="1">
      <c r="A3" s="9">
        <v>9.0</v>
      </c>
      <c r="B3" s="9" t="s">
        <v>11947</v>
      </c>
      <c r="C3" s="9" t="s">
        <v>11948</v>
      </c>
      <c r="D3" s="9" t="s">
        <v>11948</v>
      </c>
      <c r="E3" s="9"/>
      <c r="F3" s="9">
        <v>17.0</v>
      </c>
      <c r="G3" s="9" t="s">
        <v>11958</v>
      </c>
      <c r="H3" s="9"/>
      <c r="I3" s="9"/>
      <c r="J3" s="9"/>
      <c r="K3" s="9"/>
      <c r="L3" s="9">
        <v>17.0</v>
      </c>
      <c r="M3" s="9"/>
      <c r="N3" s="9"/>
      <c r="O3" s="9"/>
      <c r="P3" s="9">
        <v>0.0</v>
      </c>
      <c r="Q3" s="9" t="s">
        <v>11959</v>
      </c>
      <c r="R3" s="9"/>
      <c r="S3" s="9" t="s">
        <v>2700</v>
      </c>
      <c r="T3" s="9" t="s">
        <v>2699</v>
      </c>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t="s">
        <v>11960</v>
      </c>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9"/>
      <c r="AXZ3" s="9"/>
      <c r="AYA3" s="9"/>
      <c r="AYB3" s="9"/>
      <c r="AYC3" s="9"/>
      <c r="AYD3" s="9"/>
      <c r="AYE3" s="9"/>
      <c r="AYF3" s="9"/>
      <c r="AYG3" s="9"/>
      <c r="AYH3" s="9" t="s">
        <v>11961</v>
      </c>
      <c r="AYI3" s="9"/>
      <c r="AYJ3" s="9"/>
      <c r="AYK3" s="9"/>
      <c r="AYL3" s="9"/>
      <c r="AYM3" s="9"/>
      <c r="AYN3" s="9"/>
      <c r="AYO3" s="9"/>
      <c r="AYP3" s="9"/>
      <c r="AYQ3" s="9"/>
      <c r="AYR3" s="9"/>
      <c r="AYS3" s="9"/>
      <c r="AYT3" s="9"/>
      <c r="AYU3" s="9"/>
      <c r="AYV3" s="9"/>
      <c r="AYW3" s="9"/>
      <c r="AYX3" s="9"/>
      <c r="AYY3" s="9" t="s">
        <v>5691</v>
      </c>
      <c r="AYZ3" s="9" t="s">
        <v>5691</v>
      </c>
      <c r="AZA3" s="9"/>
      <c r="AZB3" s="9"/>
      <c r="AZC3" s="9"/>
      <c r="AZD3" s="9"/>
      <c r="AZE3" s="9"/>
      <c r="AZF3" s="9"/>
      <c r="AZG3" s="9"/>
      <c r="AZH3" s="9"/>
      <c r="AZI3" s="9"/>
      <c r="AZJ3" s="9"/>
      <c r="AZK3" s="9"/>
      <c r="AZL3" s="9"/>
      <c r="AZM3" s="9"/>
      <c r="AZN3" s="9"/>
      <c r="AZO3" s="9"/>
      <c r="AZP3" s="9"/>
      <c r="AZQ3" s="9"/>
      <c r="AZR3" s="9"/>
      <c r="AZS3" s="9"/>
      <c r="AZT3" s="9"/>
      <c r="AZU3" s="9"/>
      <c r="AZV3" s="9"/>
      <c r="AZW3" s="9"/>
      <c r="AZX3" s="9"/>
      <c r="AZY3" s="9"/>
      <c r="AZZ3" s="9"/>
      <c r="BAA3" s="9"/>
      <c r="BAB3" s="9"/>
      <c r="BAC3" s="9"/>
      <c r="BAD3" s="9"/>
      <c r="BAE3" s="9"/>
      <c r="BAF3" s="9"/>
      <c r="BAG3" s="9"/>
      <c r="BAH3" s="9"/>
      <c r="BAI3" s="9"/>
      <c r="BAJ3" s="9"/>
      <c r="BAK3" s="9" t="s">
        <v>11962</v>
      </c>
      <c r="BAL3" s="9"/>
      <c r="BAM3" s="9"/>
      <c r="BAN3" s="9"/>
      <c r="BAO3" s="9"/>
      <c r="BAP3" s="9"/>
      <c r="BAQ3" s="9"/>
      <c r="BAR3" s="9">
        <v>490.0</v>
      </c>
      <c r="BAS3" s="9" t="s">
        <v>11963</v>
      </c>
      <c r="BAT3" s="9">
        <v>590.0</v>
      </c>
      <c r="BAU3" s="9"/>
      <c r="BAV3" s="9"/>
      <c r="BAW3" s="9"/>
      <c r="BAX3" s="9"/>
      <c r="BAY3" s="9"/>
      <c r="BAZ3" s="9"/>
      <c r="BBA3" s="9"/>
      <c r="BBB3" s="9"/>
      <c r="BBC3" s="9"/>
      <c r="BBD3" s="9"/>
      <c r="BBE3" s="9"/>
      <c r="BBF3" s="9"/>
      <c r="BBG3" s="9"/>
      <c r="BBH3" s="9"/>
      <c r="BBI3" s="9" t="s">
        <v>5718</v>
      </c>
      <c r="BBJ3" s="9"/>
      <c r="BBK3" s="9"/>
      <c r="BBL3" s="9"/>
      <c r="BBM3" s="9"/>
      <c r="BBN3" s="9"/>
      <c r="BBO3" s="9"/>
      <c r="BBP3" s="9"/>
      <c r="BBQ3" s="9"/>
      <c r="BBR3" s="9"/>
      <c r="BBS3" s="9"/>
      <c r="BBT3" s="9"/>
      <c r="BBU3" s="9"/>
      <c r="BBV3" s="9"/>
      <c r="BBW3" s="9"/>
      <c r="BBX3" s="9"/>
      <c r="BBY3" s="9"/>
      <c r="BBZ3" s="9"/>
      <c r="BCA3" s="9"/>
      <c r="BCB3" s="9" t="s">
        <v>5694</v>
      </c>
      <c r="BCC3" s="9"/>
      <c r="BCD3" s="9"/>
      <c r="BCE3" s="9"/>
      <c r="BCF3" s="9" t="s">
        <v>5720</v>
      </c>
      <c r="BCG3" s="9" t="s">
        <v>11952</v>
      </c>
      <c r="BCH3" s="9"/>
      <c r="BCI3" s="9"/>
      <c r="BCJ3" s="9"/>
      <c r="BCK3" s="9"/>
      <c r="BCL3" s="9"/>
      <c r="BCM3" s="9"/>
      <c r="BCN3" s="9"/>
      <c r="BCO3" s="9"/>
      <c r="BCP3" s="9"/>
      <c r="BCQ3" s="9"/>
      <c r="BCR3" s="9"/>
      <c r="BCS3" s="9"/>
      <c r="BCT3" s="9"/>
      <c r="BCU3" s="9"/>
      <c r="BCV3" s="9"/>
      <c r="BCW3" s="9"/>
      <c r="BCX3" s="9"/>
      <c r="BCY3" s="9"/>
      <c r="BCZ3" s="9"/>
      <c r="BDA3" s="9"/>
      <c r="BDB3" s="9"/>
      <c r="BDC3" s="9"/>
      <c r="BDD3" s="9" t="s">
        <v>11963</v>
      </c>
      <c r="BDE3" s="9"/>
      <c r="BDF3" s="9"/>
      <c r="BDG3" s="9"/>
      <c r="BDH3" s="9"/>
      <c r="BDI3" s="9"/>
      <c r="BDJ3" s="9"/>
      <c r="BDK3" s="9"/>
      <c r="BDL3" s="9"/>
      <c r="BDM3" s="9"/>
      <c r="BDN3" s="9"/>
      <c r="BDO3" s="9"/>
      <c r="BDP3" s="9"/>
      <c r="BDQ3" s="9"/>
      <c r="BDR3" s="9"/>
      <c r="BDS3" s="9"/>
      <c r="BDT3" s="9"/>
      <c r="BDU3" s="9"/>
      <c r="BDV3" s="9"/>
      <c r="BDW3" s="9"/>
      <c r="BDX3" s="9"/>
      <c r="BDY3" s="9" t="s">
        <v>5691</v>
      </c>
      <c r="BDZ3" s="9" t="s">
        <v>5691</v>
      </c>
      <c r="BEA3" s="9"/>
      <c r="BEB3" s="9"/>
      <c r="BEC3" s="9"/>
      <c r="BED3" s="9"/>
      <c r="BEE3" s="9"/>
      <c r="BEF3" s="9"/>
      <c r="BEG3" s="9"/>
      <c r="BEH3" s="9"/>
      <c r="BEI3" s="9"/>
      <c r="BEJ3" s="9"/>
      <c r="BEK3" s="9"/>
      <c r="BEL3" s="9"/>
      <c r="BEM3" s="9"/>
      <c r="BEN3" s="9"/>
      <c r="BEO3" s="9"/>
      <c r="BEP3" s="9"/>
      <c r="BEQ3" s="9"/>
      <c r="BER3" s="9"/>
      <c r="BES3" s="9"/>
      <c r="BET3" s="9"/>
      <c r="BEU3" s="9"/>
      <c r="BEV3" s="9"/>
      <c r="BEW3" s="9"/>
      <c r="BEX3" s="9"/>
      <c r="BEY3" s="9"/>
      <c r="BEZ3" s="9"/>
      <c r="BFA3" s="9"/>
      <c r="BFB3" s="9"/>
      <c r="BFC3" s="9"/>
      <c r="BFD3" s="9"/>
      <c r="BFE3" s="9"/>
      <c r="BFF3" s="9"/>
      <c r="BFG3" s="9"/>
      <c r="BFH3" s="9"/>
      <c r="BFI3" s="9"/>
      <c r="BFJ3" s="9"/>
      <c r="BFK3" s="9" t="s">
        <v>11964</v>
      </c>
      <c r="BFL3" s="9"/>
      <c r="BFM3" s="9"/>
      <c r="BFN3" s="9"/>
      <c r="BFO3" s="9"/>
      <c r="BFP3" s="9"/>
      <c r="BFQ3" s="9"/>
      <c r="BFR3" s="9">
        <v>515.0</v>
      </c>
      <c r="BFS3" s="9" t="s">
        <v>11965</v>
      </c>
      <c r="BFT3" s="9">
        <v>590.0</v>
      </c>
      <c r="BFU3" s="9"/>
      <c r="BFV3" s="9"/>
      <c r="BFW3" s="9"/>
      <c r="BFX3" s="9"/>
      <c r="BFY3" s="9"/>
      <c r="BFZ3" s="9"/>
      <c r="BGA3" s="9"/>
      <c r="BGB3" s="9"/>
      <c r="BGC3" s="9"/>
      <c r="BGD3" s="9"/>
      <c r="BGE3" s="9"/>
      <c r="BGF3" s="9"/>
      <c r="BGG3" s="9"/>
      <c r="BGH3" s="9"/>
      <c r="BGI3" s="9" t="s">
        <v>5718</v>
      </c>
      <c r="BGJ3" s="9"/>
      <c r="BGK3" s="9"/>
      <c r="BGL3" s="9"/>
      <c r="BGM3" s="9"/>
      <c r="BGN3" s="9"/>
      <c r="BGO3" s="9"/>
      <c r="BGP3" s="9"/>
      <c r="BGQ3" s="9"/>
      <c r="BGR3" s="9"/>
      <c r="BGS3" s="9"/>
      <c r="BGT3" s="9"/>
      <c r="BGU3" s="9"/>
      <c r="BGV3" s="9"/>
      <c r="BGW3" s="9"/>
      <c r="BGX3" s="9"/>
      <c r="BGY3" s="9"/>
      <c r="BGZ3" s="9"/>
      <c r="BHA3" s="9"/>
      <c r="BHB3" s="9" t="s">
        <v>5851</v>
      </c>
      <c r="BHC3" s="9"/>
      <c r="BHD3" s="9"/>
      <c r="BHE3" s="9"/>
      <c r="BHF3" s="9" t="s">
        <v>5720</v>
      </c>
      <c r="BHG3" s="9" t="s">
        <v>11952</v>
      </c>
      <c r="BHH3" s="9"/>
      <c r="BHI3" s="9"/>
      <c r="BHJ3" s="9"/>
      <c r="BHK3" s="9"/>
      <c r="BHL3" s="9"/>
      <c r="BHM3" s="9"/>
      <c r="BHN3" s="9"/>
      <c r="BHO3" s="9"/>
      <c r="BHP3" s="9"/>
      <c r="BHQ3" s="9"/>
      <c r="BHR3" s="9"/>
      <c r="BHS3" s="9"/>
      <c r="BHT3" s="9"/>
      <c r="BHU3" s="9"/>
      <c r="BHV3" s="9"/>
      <c r="BHW3" s="9"/>
      <c r="BHX3" s="9"/>
      <c r="BHY3" s="9"/>
      <c r="BHZ3" s="9"/>
      <c r="BIA3" s="9"/>
      <c r="BIB3" s="9"/>
      <c r="BIC3" s="9"/>
      <c r="BID3" s="9" t="s">
        <v>11965</v>
      </c>
      <c r="BIE3" s="9"/>
      <c r="BIF3" s="9"/>
      <c r="BIG3" s="9"/>
      <c r="BIH3" s="9"/>
      <c r="BII3" s="9"/>
      <c r="BIJ3" s="9"/>
      <c r="BIK3" s="9"/>
      <c r="BIL3" s="9"/>
      <c r="BIM3" s="9"/>
      <c r="BIN3" s="9"/>
      <c r="BIO3" s="9"/>
      <c r="BIP3" s="9"/>
      <c r="BIQ3" s="9"/>
      <c r="BIR3" s="9"/>
      <c r="BIS3" s="9"/>
      <c r="BIT3" s="9"/>
      <c r="BIU3" s="9"/>
      <c r="BIV3" s="9"/>
      <c r="BIW3" s="9"/>
      <c r="BIX3" s="9"/>
      <c r="BIY3" s="9"/>
      <c r="BIZ3" s="9"/>
      <c r="BJA3" s="9"/>
      <c r="BJB3" s="9"/>
      <c r="BJC3" s="9"/>
      <c r="BJD3" s="9"/>
      <c r="BJE3" s="9"/>
      <c r="BJF3" s="9"/>
      <c r="BJG3" s="9"/>
      <c r="BJH3" s="9"/>
      <c r="BJI3" s="9"/>
      <c r="BJJ3" s="9"/>
      <c r="BJK3" s="9"/>
      <c r="BJL3" s="9"/>
      <c r="BJM3" s="9"/>
      <c r="BJN3" s="9"/>
      <c r="BJO3" s="9"/>
      <c r="BJP3" s="9"/>
      <c r="BJQ3" s="9"/>
      <c r="BJR3" s="9"/>
      <c r="BJS3" s="9"/>
      <c r="BJT3" s="9"/>
      <c r="BJU3" s="9"/>
      <c r="BJV3" s="9"/>
      <c r="BJW3" s="9"/>
      <c r="BJX3" s="9"/>
      <c r="BJY3" s="9"/>
      <c r="BJZ3" s="9"/>
      <c r="BKA3" s="9"/>
      <c r="BKB3" s="9"/>
      <c r="BKC3" s="9"/>
      <c r="BKD3" s="9"/>
      <c r="BKE3" s="9"/>
      <c r="BKF3" s="9"/>
      <c r="BKG3" s="9"/>
      <c r="BKH3" s="9"/>
      <c r="BKI3" s="9"/>
      <c r="BKJ3" s="9"/>
      <c r="BKK3" s="9"/>
      <c r="BKL3" s="9"/>
      <c r="BKM3" s="9"/>
      <c r="BKN3" s="9"/>
      <c r="BKO3" s="9"/>
      <c r="BKP3" s="9"/>
      <c r="BKQ3" s="9"/>
      <c r="BKR3" s="9"/>
      <c r="BKS3" s="9"/>
      <c r="BKT3" s="9"/>
      <c r="BKU3" s="9"/>
      <c r="BKV3" s="9"/>
      <c r="BKW3" s="9"/>
      <c r="BKX3" s="9"/>
      <c r="BKY3" s="9"/>
      <c r="BKZ3" s="9"/>
      <c r="BLA3" s="9"/>
      <c r="BLB3" s="9"/>
      <c r="BLC3" s="9"/>
      <c r="BLD3" s="9"/>
      <c r="BLE3" s="9"/>
      <c r="BLF3" s="9"/>
      <c r="BLG3" s="9"/>
      <c r="BLH3" s="9"/>
      <c r="BLI3" s="9"/>
      <c r="BLJ3" s="9"/>
      <c r="BLK3" s="9"/>
      <c r="BLL3" s="9"/>
      <c r="BLM3" s="9"/>
      <c r="BLN3" s="9"/>
      <c r="BLO3" s="9"/>
      <c r="BLP3" s="9"/>
      <c r="BLQ3" s="9"/>
      <c r="BLR3" s="9"/>
      <c r="BLS3" s="9"/>
      <c r="BLT3" s="9"/>
      <c r="BLU3" s="9"/>
      <c r="BLV3" s="9"/>
      <c r="BLW3" s="9"/>
      <c r="BLX3" s="9"/>
      <c r="BLY3" s="9"/>
      <c r="BLZ3" s="9"/>
      <c r="BMA3" s="9"/>
      <c r="BMB3" s="9"/>
      <c r="BMC3" s="9"/>
      <c r="BMD3" s="9"/>
      <c r="BME3" s="9"/>
      <c r="BMF3" s="9"/>
      <c r="BMG3" s="9"/>
      <c r="BMH3" s="9"/>
      <c r="BMI3" s="9"/>
      <c r="BMJ3" s="9"/>
      <c r="BMK3" s="9"/>
      <c r="BML3" s="9"/>
      <c r="BMM3" s="9"/>
      <c r="BMN3" s="9"/>
      <c r="BMO3" s="9"/>
      <c r="BMP3" s="9"/>
      <c r="BMQ3" s="9"/>
      <c r="BMR3" s="9"/>
      <c r="BMS3" s="9"/>
      <c r="BMT3" s="9"/>
      <c r="BMU3" s="9"/>
      <c r="BMV3" s="9"/>
      <c r="BMW3" s="9"/>
      <c r="BMX3" s="9"/>
      <c r="BMY3" s="9"/>
      <c r="BMZ3" s="9"/>
      <c r="BNA3" s="9"/>
      <c r="BNB3" s="9"/>
      <c r="BNC3" s="9"/>
      <c r="BND3" s="9"/>
      <c r="BNE3" s="9"/>
      <c r="BNF3" s="9"/>
      <c r="BNG3" s="9"/>
      <c r="BNH3" s="9"/>
      <c r="BNI3" s="9"/>
      <c r="BNJ3" s="9"/>
      <c r="BNK3" s="9"/>
      <c r="BNL3" s="9"/>
      <c r="BNM3" s="9"/>
      <c r="BNN3" s="9"/>
      <c r="BNO3" s="9"/>
      <c r="BNP3" s="9"/>
      <c r="BNQ3" s="9"/>
      <c r="BNR3" s="9"/>
      <c r="BNS3" s="9"/>
      <c r="BNT3" s="9"/>
      <c r="BNU3" s="9"/>
      <c r="BNV3" s="9"/>
      <c r="BNW3" s="9"/>
      <c r="BNX3" s="9"/>
      <c r="BNY3" s="9"/>
      <c r="BNZ3" s="9"/>
      <c r="BOA3" s="9"/>
      <c r="BOB3" s="9"/>
      <c r="BOC3" s="9"/>
      <c r="BOD3" s="9"/>
      <c r="BOE3" s="9"/>
      <c r="BOF3" s="9"/>
      <c r="BOG3" s="9"/>
      <c r="BOH3" s="9"/>
      <c r="BOI3" s="9"/>
      <c r="BOJ3" s="9"/>
      <c r="BOK3" s="9"/>
      <c r="BOL3" s="9"/>
      <c r="BOM3" s="9"/>
      <c r="BON3" s="9"/>
      <c r="BOO3" s="9"/>
      <c r="BOP3" s="9"/>
      <c r="BOQ3" s="9"/>
      <c r="BOR3" s="9"/>
      <c r="BOS3" s="9"/>
      <c r="BOT3" s="9"/>
      <c r="BOU3" s="9"/>
      <c r="BOV3" s="9"/>
      <c r="BOW3" s="9"/>
      <c r="BOX3" s="9"/>
      <c r="BOY3" s="9"/>
      <c r="BOZ3" s="9"/>
      <c r="BPA3" s="9"/>
      <c r="BPB3" s="9"/>
      <c r="BPC3" s="9"/>
      <c r="BPD3" s="9"/>
      <c r="BPE3" s="9"/>
      <c r="BPF3" s="9"/>
      <c r="BPG3" s="9"/>
      <c r="BPH3" s="9"/>
      <c r="BPI3" s="9"/>
      <c r="BPJ3" s="9"/>
      <c r="BPK3" s="9"/>
      <c r="BPL3" s="9"/>
      <c r="BPM3" s="9"/>
      <c r="BPN3" s="9"/>
      <c r="BPO3" s="9"/>
      <c r="BPP3" s="9"/>
      <c r="BPQ3" s="9"/>
      <c r="BPR3" s="9"/>
      <c r="BPS3" s="9"/>
      <c r="BPT3" s="9"/>
      <c r="BPU3" s="9"/>
      <c r="BPV3" s="9"/>
      <c r="BPW3" s="9"/>
      <c r="BPX3" s="9"/>
      <c r="BPY3" s="9"/>
      <c r="BPZ3" s="9"/>
      <c r="BQA3" s="9"/>
      <c r="BQB3" s="9"/>
      <c r="BQC3" s="9"/>
      <c r="BQD3" s="9"/>
      <c r="BQE3" s="9"/>
      <c r="BQF3" s="9"/>
      <c r="BQG3" s="9"/>
      <c r="BQH3" s="9"/>
      <c r="BQI3" s="9"/>
      <c r="BQJ3" s="9"/>
      <c r="BQK3" s="9"/>
      <c r="BQL3" s="9"/>
      <c r="BQM3" s="9"/>
      <c r="BQN3" s="9"/>
      <c r="BQO3" s="9"/>
      <c r="BQP3" s="9"/>
      <c r="BQQ3" s="9"/>
      <c r="BQR3" s="9"/>
      <c r="BQS3" s="9"/>
      <c r="BQT3" s="9"/>
      <c r="BQU3" s="9"/>
      <c r="BQV3" s="9"/>
      <c r="BQW3" s="9"/>
      <c r="BQX3" s="9"/>
      <c r="BQY3" s="9"/>
      <c r="BQZ3" s="9"/>
      <c r="BRA3" s="9"/>
      <c r="BRB3" s="9"/>
      <c r="BRC3" s="9"/>
      <c r="BRD3" s="9"/>
      <c r="BRE3" s="9"/>
      <c r="BRF3" s="9"/>
      <c r="BRG3" s="9"/>
      <c r="BRH3" s="9"/>
      <c r="BRI3" s="9"/>
      <c r="BRJ3" s="9"/>
      <c r="BRK3" s="9"/>
      <c r="BRL3" s="9"/>
      <c r="BRM3" s="9"/>
      <c r="BRN3" s="9"/>
      <c r="BRO3" s="9"/>
      <c r="BRP3" s="9"/>
      <c r="BRQ3" s="9"/>
      <c r="BRR3" s="9"/>
      <c r="BRS3" s="9"/>
      <c r="BRT3" s="9"/>
      <c r="BRU3" s="9"/>
      <c r="BRV3" s="9"/>
      <c r="BRW3" s="9"/>
      <c r="BRX3" s="9"/>
      <c r="BRY3" s="9"/>
      <c r="BRZ3" s="9"/>
      <c r="BSA3" s="9"/>
      <c r="BSB3" s="9"/>
      <c r="BSC3" s="9"/>
      <c r="BSD3" s="9"/>
      <c r="BSE3" s="9"/>
      <c r="BSF3" s="9"/>
      <c r="BSG3" s="9"/>
      <c r="BSH3" s="9"/>
      <c r="BSI3" s="9"/>
      <c r="BSJ3" s="9"/>
      <c r="BSK3" s="9"/>
      <c r="BSL3" s="9"/>
      <c r="BSM3" s="9"/>
      <c r="BSN3" s="9"/>
      <c r="BSO3" s="9"/>
      <c r="BSP3" s="9"/>
      <c r="BSQ3" s="9"/>
      <c r="BSR3" s="9"/>
      <c r="BSS3" s="9"/>
      <c r="BST3" s="9"/>
      <c r="BSU3" s="9"/>
      <c r="BSV3" s="9"/>
      <c r="BSW3" s="9"/>
      <c r="BSX3" s="9"/>
      <c r="BSY3" s="9"/>
      <c r="BSZ3" s="9"/>
      <c r="BTA3" s="9"/>
      <c r="BTB3" s="9"/>
      <c r="BTC3" s="9"/>
      <c r="BTD3" s="9"/>
      <c r="BTE3" s="9"/>
      <c r="BTF3" s="9"/>
      <c r="BTG3" s="9"/>
      <c r="BTH3" s="9"/>
      <c r="BTI3" s="9"/>
      <c r="BTJ3" s="9"/>
      <c r="BTK3" s="9"/>
      <c r="BTL3" s="9"/>
      <c r="BTM3" s="9"/>
      <c r="BTN3" s="9"/>
      <c r="BTO3" s="9"/>
      <c r="BTP3" s="9"/>
      <c r="BTQ3" s="9"/>
      <c r="BTR3" s="9"/>
      <c r="BTS3" s="9"/>
      <c r="BTT3" s="9"/>
      <c r="BTU3" s="9"/>
      <c r="BTV3" s="9"/>
      <c r="BTW3" s="9"/>
      <c r="BTX3" s="9"/>
      <c r="BTY3" s="9"/>
      <c r="BTZ3" s="9"/>
      <c r="BUA3" s="9"/>
      <c r="BUB3" s="9"/>
      <c r="BUC3" s="9"/>
      <c r="BUD3" s="9"/>
      <c r="BUE3" s="9"/>
      <c r="BUF3" s="9"/>
      <c r="BUG3" s="9"/>
      <c r="BUH3" s="9"/>
      <c r="BUI3" s="9"/>
      <c r="BUJ3" s="9"/>
      <c r="BUK3" s="9"/>
      <c r="BUL3" s="9"/>
      <c r="BUM3" s="9"/>
      <c r="BUN3" s="9"/>
      <c r="BUO3" s="9"/>
      <c r="BUP3" s="9"/>
      <c r="BUQ3" s="9"/>
      <c r="BUR3" s="9"/>
      <c r="BUS3" s="9"/>
      <c r="BUT3" s="9"/>
      <c r="BUU3" s="9"/>
      <c r="BUV3" s="9"/>
      <c r="BUW3" s="9"/>
      <c r="BUX3" s="9"/>
      <c r="BUY3" s="9"/>
      <c r="BUZ3" s="9"/>
      <c r="BVA3" s="9"/>
      <c r="BVB3" s="9"/>
      <c r="BVC3" s="9"/>
      <c r="BVD3" s="9"/>
      <c r="BVE3" s="9"/>
      <c r="BVF3" s="9"/>
      <c r="BVG3" s="9"/>
      <c r="BVH3" s="9"/>
      <c r="BVI3" s="9"/>
      <c r="BVJ3" s="9"/>
      <c r="BVK3" s="9"/>
      <c r="BVL3" s="9"/>
      <c r="BVM3" s="9"/>
      <c r="BVN3" s="9"/>
      <c r="BVO3" s="9"/>
      <c r="BVP3" s="9"/>
      <c r="BVQ3" s="9"/>
      <c r="BVR3" s="9"/>
      <c r="BVS3" s="9"/>
      <c r="BVT3" s="9"/>
      <c r="BVU3" s="9"/>
      <c r="BVV3" s="9"/>
      <c r="BVW3" s="9"/>
      <c r="BVX3" s="9"/>
      <c r="BVY3" s="9"/>
      <c r="BVZ3" s="9"/>
      <c r="BWA3" s="9"/>
      <c r="BWB3" s="9"/>
      <c r="BWC3" s="9"/>
      <c r="BWD3" s="9"/>
      <c r="BWE3" s="9"/>
      <c r="BWF3" s="9"/>
      <c r="BWG3" s="9"/>
      <c r="BWH3" s="9"/>
      <c r="BWI3" s="9"/>
      <c r="BWJ3" s="9"/>
      <c r="BWK3" s="9"/>
      <c r="BWL3" s="9"/>
      <c r="BWM3" s="9"/>
      <c r="BWN3" s="9"/>
      <c r="BWO3" s="9"/>
      <c r="BWP3" s="9"/>
      <c r="BWQ3" s="9"/>
      <c r="BWR3" s="9"/>
      <c r="BWS3" s="9"/>
      <c r="BWT3" s="9"/>
      <c r="BWU3" s="9"/>
      <c r="BWV3" s="9"/>
      <c r="BWW3" s="9"/>
      <c r="BWX3" s="9"/>
      <c r="BWY3" s="9"/>
      <c r="BWZ3" s="9"/>
      <c r="BXA3" s="9"/>
      <c r="BXB3" s="9"/>
      <c r="BXC3" s="9"/>
      <c r="BXD3" s="9"/>
      <c r="BXE3" s="9"/>
      <c r="BXF3" s="9"/>
      <c r="BXG3" s="9"/>
      <c r="BXH3" s="9"/>
      <c r="BXI3" s="9"/>
      <c r="BXJ3" s="9"/>
      <c r="BXK3" s="9"/>
      <c r="BXL3" s="9"/>
      <c r="BXM3" s="9"/>
      <c r="BXN3" s="9"/>
      <c r="BXO3" s="9"/>
      <c r="BXP3" s="9"/>
      <c r="BXQ3" s="9"/>
      <c r="BXR3" s="9"/>
      <c r="BXS3" s="9"/>
      <c r="BXT3" s="9"/>
      <c r="BXU3" s="9"/>
      <c r="BXV3" s="9"/>
      <c r="BXW3" s="9"/>
      <c r="BXX3" s="9"/>
    </row>
    <row r="4" ht="14.25" customHeight="1">
      <c r="A4" s="9">
        <v>0.0</v>
      </c>
      <c r="B4" s="9" t="s">
        <v>11947</v>
      </c>
      <c r="C4" s="9" t="s">
        <v>11948</v>
      </c>
      <c r="D4" s="9" t="s">
        <v>11948</v>
      </c>
      <c r="E4" s="9"/>
      <c r="F4" s="9">
        <v>10.0</v>
      </c>
      <c r="G4" s="9" t="s">
        <v>11966</v>
      </c>
      <c r="H4" s="9" t="s">
        <v>11967</v>
      </c>
      <c r="I4" s="9"/>
      <c r="J4" s="9"/>
      <c r="K4" s="9"/>
      <c r="L4" s="9">
        <v>10.0</v>
      </c>
      <c r="M4" s="9"/>
      <c r="N4" s="9"/>
      <c r="O4" s="9"/>
      <c r="P4" s="9">
        <v>0.0</v>
      </c>
      <c r="Q4" s="9" t="s">
        <v>11968</v>
      </c>
      <c r="R4" s="9"/>
      <c r="S4" s="9" t="s">
        <v>708</v>
      </c>
      <c r="T4" s="9" t="s">
        <v>2703</v>
      </c>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t="s">
        <v>11967</v>
      </c>
      <c r="QF4" s="9" t="s">
        <v>5691</v>
      </c>
      <c r="QG4" s="9" t="s">
        <v>5691</v>
      </c>
      <c r="QH4" s="9" t="s">
        <v>6047</v>
      </c>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t="s">
        <v>11969</v>
      </c>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t="s">
        <v>11970</v>
      </c>
      <c r="SY4" s="9"/>
      <c r="SZ4" s="9"/>
      <c r="TA4" s="9"/>
      <c r="TB4" s="9"/>
      <c r="TC4" s="9"/>
      <c r="TD4" s="9"/>
      <c r="TE4" s="9"/>
      <c r="TF4" s="9"/>
      <c r="TG4" s="9"/>
      <c r="TH4" s="9"/>
      <c r="TI4" s="9"/>
      <c r="TJ4" s="9"/>
      <c r="TK4" s="9"/>
      <c r="TL4" s="9"/>
      <c r="TM4" s="9" t="s">
        <v>11971</v>
      </c>
      <c r="TN4" s="9"/>
      <c r="TO4" s="9" t="s">
        <v>11972</v>
      </c>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t="s">
        <v>11973</v>
      </c>
      <c r="ANC4" s="9" t="s">
        <v>11974</v>
      </c>
      <c r="AND4" s="9" t="s">
        <v>11975</v>
      </c>
      <c r="ANE4" s="9" t="s">
        <v>11976</v>
      </c>
      <c r="ANF4" s="9"/>
      <c r="ANG4" s="9"/>
      <c r="ANH4" s="9"/>
      <c r="ANI4" s="9"/>
      <c r="ANJ4" s="9"/>
      <c r="ANK4" s="9"/>
      <c r="ANL4" s="9"/>
      <c r="ANM4" s="9" t="s">
        <v>11977</v>
      </c>
      <c r="ANN4" s="9"/>
      <c r="ANO4" s="9" t="s">
        <v>11967</v>
      </c>
      <c r="ANP4" s="9" t="s">
        <v>11978</v>
      </c>
      <c r="ANQ4" s="9"/>
      <c r="ANR4" s="9" t="s">
        <v>11979</v>
      </c>
      <c r="ANS4" s="9"/>
      <c r="ANT4" s="9"/>
      <c r="ANU4" s="9" t="s">
        <v>11980</v>
      </c>
      <c r="ANV4" s="9"/>
      <c r="ANW4" s="9"/>
      <c r="ANX4" s="9"/>
      <c r="ANY4" s="9"/>
      <c r="ANZ4" s="9" t="s">
        <v>11981</v>
      </c>
      <c r="AOA4" s="9"/>
      <c r="AOB4" s="9" t="s">
        <v>11982</v>
      </c>
      <c r="AOC4" s="9"/>
      <c r="AOD4" s="9"/>
      <c r="AOE4" s="9" t="s">
        <v>11983</v>
      </c>
      <c r="AOF4" s="9"/>
      <c r="AOG4" s="9"/>
      <c r="AOH4" s="9"/>
      <c r="AOI4" s="9"/>
      <c r="AOJ4" s="9" t="s">
        <v>11984</v>
      </c>
      <c r="AOK4" s="9"/>
      <c r="AOL4" s="9" t="s">
        <v>11985</v>
      </c>
      <c r="AOM4" s="9"/>
      <c r="AON4" s="9"/>
      <c r="AOO4" s="9" t="s">
        <v>11986</v>
      </c>
      <c r="AOP4" s="9"/>
      <c r="AOQ4" s="9"/>
      <c r="AOR4" s="9"/>
      <c r="AOS4" s="9"/>
      <c r="AOT4" s="9" t="s">
        <v>11987</v>
      </c>
      <c r="AOU4" s="9"/>
      <c r="AOV4" s="9" t="s">
        <v>11988</v>
      </c>
      <c r="AOW4" s="9"/>
      <c r="AOX4" s="9"/>
      <c r="AOY4" s="9" t="s">
        <v>11989</v>
      </c>
      <c r="AOZ4" s="9"/>
      <c r="APA4" s="9"/>
      <c r="APB4" s="9"/>
      <c r="APC4" s="9"/>
      <c r="APD4" s="9" t="s">
        <v>11990</v>
      </c>
      <c r="APE4" s="9"/>
      <c r="APF4" s="9" t="s">
        <v>11991</v>
      </c>
      <c r="APG4" s="9"/>
      <c r="APH4" s="9"/>
      <c r="API4" s="9" t="s">
        <v>11992</v>
      </c>
      <c r="APJ4" s="9"/>
      <c r="APK4" s="9"/>
      <c r="APL4" s="9"/>
      <c r="APM4" s="9"/>
      <c r="APN4" s="9" t="s">
        <v>11993</v>
      </c>
      <c r="APO4" s="9"/>
      <c r="APP4" s="9" t="s">
        <v>11994</v>
      </c>
      <c r="APQ4" s="9"/>
      <c r="APR4" s="9"/>
      <c r="APS4" s="9" t="s">
        <v>11995</v>
      </c>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t="s">
        <v>11996</v>
      </c>
      <c r="ATS4" s="9">
        <v>1.777990103E9</v>
      </c>
      <c r="ATT4" s="9" t="s">
        <v>11997</v>
      </c>
      <c r="ATU4" s="9" t="s">
        <v>11973</v>
      </c>
      <c r="ATV4" s="9" t="s">
        <v>11974</v>
      </c>
      <c r="ATW4" s="9" t="s">
        <v>11975</v>
      </c>
      <c r="ATX4" s="9" t="s">
        <v>11976</v>
      </c>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9"/>
      <c r="AYA4" s="9"/>
      <c r="AYB4" s="9"/>
      <c r="AYC4" s="9"/>
      <c r="AYD4" s="9"/>
      <c r="AYE4" s="9"/>
      <c r="AYF4" s="9"/>
      <c r="AYG4" s="9"/>
      <c r="AYH4" s="9"/>
      <c r="AYI4" s="9"/>
      <c r="AYJ4" s="9"/>
      <c r="AYK4" s="9"/>
      <c r="AYL4" s="9"/>
      <c r="AYM4" s="9"/>
      <c r="AYN4" s="9"/>
      <c r="AYO4" s="9"/>
      <c r="AYP4" s="9"/>
      <c r="AYQ4" s="9"/>
      <c r="AYR4" s="9"/>
      <c r="AYS4" s="9"/>
      <c r="AYT4" s="9"/>
      <c r="AYU4" s="9"/>
      <c r="AYV4" s="9"/>
      <c r="AYW4" s="9"/>
      <c r="AYX4" s="9"/>
      <c r="AYY4" s="9"/>
      <c r="AYZ4" s="9"/>
      <c r="AZA4" s="9"/>
      <c r="AZB4" s="9"/>
      <c r="AZC4" s="9"/>
      <c r="AZD4" s="9"/>
      <c r="AZE4" s="9"/>
      <c r="AZF4" s="9"/>
      <c r="AZG4" s="9"/>
      <c r="AZH4" s="9"/>
      <c r="AZI4" s="9"/>
      <c r="AZJ4" s="9"/>
      <c r="AZK4" s="9"/>
      <c r="AZL4" s="9"/>
      <c r="AZM4" s="9"/>
      <c r="AZN4" s="9"/>
      <c r="AZO4" s="9"/>
      <c r="AZP4" s="9"/>
      <c r="AZQ4" s="9"/>
      <c r="AZR4" s="9"/>
      <c r="AZS4" s="9"/>
      <c r="AZT4" s="9"/>
      <c r="AZU4" s="9"/>
      <c r="AZV4" s="9"/>
      <c r="AZW4" s="9"/>
      <c r="AZX4" s="9"/>
      <c r="AZY4" s="9"/>
      <c r="AZZ4" s="9"/>
      <c r="BAA4" s="9"/>
      <c r="BAB4" s="9"/>
      <c r="BAC4" s="9"/>
      <c r="BAD4" s="9"/>
      <c r="BAE4" s="9"/>
      <c r="BAF4" s="9"/>
      <c r="BAG4" s="9"/>
      <c r="BAH4" s="9"/>
      <c r="BAI4" s="9"/>
      <c r="BAJ4" s="9"/>
      <c r="BAK4" s="9"/>
      <c r="BAL4" s="9"/>
      <c r="BAM4" s="9"/>
      <c r="BAN4" s="9"/>
      <c r="BAO4" s="9"/>
      <c r="BAP4" s="9"/>
      <c r="BAQ4" s="9"/>
      <c r="BAR4" s="9"/>
      <c r="BAS4" s="9"/>
      <c r="BAT4" s="9"/>
      <c r="BAU4" s="9"/>
      <c r="BAV4" s="9"/>
      <c r="BAW4" s="9"/>
      <c r="BAX4" s="9"/>
      <c r="BAY4" s="9"/>
      <c r="BAZ4" s="9"/>
      <c r="BBA4" s="9"/>
      <c r="BBB4" s="9"/>
      <c r="BBC4" s="9"/>
      <c r="BBD4" s="9"/>
      <c r="BBE4" s="9"/>
      <c r="BBF4" s="9"/>
      <c r="BBG4" s="9"/>
      <c r="BBH4" s="9"/>
      <c r="BBI4" s="9"/>
      <c r="BBJ4" s="9"/>
      <c r="BBK4" s="9"/>
      <c r="BBL4" s="9"/>
      <c r="BBM4" s="9"/>
      <c r="BBN4" s="9"/>
      <c r="BBO4" s="9"/>
      <c r="BBP4" s="9"/>
      <c r="BBQ4" s="9"/>
      <c r="BBR4" s="9"/>
      <c r="BBS4" s="9"/>
      <c r="BBT4" s="9"/>
      <c r="BBU4" s="9"/>
      <c r="BBV4" s="9"/>
      <c r="BBW4" s="9"/>
      <c r="BBX4" s="9"/>
      <c r="BBY4" s="9"/>
      <c r="BBZ4" s="9"/>
      <c r="BCA4" s="9"/>
      <c r="BCB4" s="9"/>
      <c r="BCC4" s="9"/>
      <c r="BCD4" s="9"/>
      <c r="BCE4" s="9"/>
      <c r="BCF4" s="9"/>
      <c r="BCG4" s="9"/>
      <c r="BCH4" s="9"/>
      <c r="BCI4" s="9"/>
      <c r="BCJ4" s="9"/>
      <c r="BCK4" s="9"/>
      <c r="BCL4" s="9"/>
      <c r="BCM4" s="9"/>
      <c r="BCN4" s="9"/>
      <c r="BCO4" s="9"/>
      <c r="BCP4" s="9"/>
      <c r="BCQ4" s="9"/>
      <c r="BCR4" s="9"/>
      <c r="BCS4" s="9"/>
      <c r="BCT4" s="9"/>
      <c r="BCU4" s="9"/>
      <c r="BCV4" s="9"/>
      <c r="BCW4" s="9"/>
      <c r="BCX4" s="9"/>
      <c r="BCY4" s="9"/>
      <c r="BCZ4" s="9"/>
      <c r="BDA4" s="9"/>
      <c r="BDB4" s="9"/>
      <c r="BDC4" s="9"/>
      <c r="BDD4" s="9"/>
      <c r="BDE4" s="9"/>
      <c r="BDF4" s="9"/>
      <c r="BDG4" s="9"/>
      <c r="BDH4" s="9"/>
      <c r="BDI4" s="9"/>
      <c r="BDJ4" s="9"/>
      <c r="BDK4" s="9"/>
      <c r="BDL4" s="9"/>
      <c r="BDM4" s="9"/>
      <c r="BDN4" s="9"/>
      <c r="BDO4" s="9"/>
      <c r="BDP4" s="9"/>
      <c r="BDQ4" s="9"/>
      <c r="BDR4" s="9"/>
      <c r="BDS4" s="9"/>
      <c r="BDT4" s="9"/>
      <c r="BDU4" s="9"/>
      <c r="BDV4" s="9"/>
      <c r="BDW4" s="9"/>
      <c r="BDX4" s="9"/>
      <c r="BDY4" s="9"/>
      <c r="BDZ4" s="9"/>
      <c r="BEA4" s="9"/>
      <c r="BEB4" s="9"/>
      <c r="BEC4" s="9"/>
      <c r="BED4" s="9"/>
      <c r="BEE4" s="9"/>
      <c r="BEF4" s="9"/>
      <c r="BEG4" s="9"/>
      <c r="BEH4" s="9"/>
      <c r="BEI4" s="9"/>
      <c r="BEJ4" s="9"/>
      <c r="BEK4" s="9"/>
      <c r="BEL4" s="9"/>
      <c r="BEM4" s="9"/>
      <c r="BEN4" s="9"/>
      <c r="BEO4" s="9"/>
      <c r="BEP4" s="9"/>
      <c r="BEQ4" s="9"/>
      <c r="BER4" s="9"/>
      <c r="BES4" s="9"/>
      <c r="BET4" s="9"/>
      <c r="BEU4" s="9"/>
      <c r="BEV4" s="9"/>
      <c r="BEW4" s="9"/>
      <c r="BEX4" s="9"/>
      <c r="BEY4" s="9"/>
      <c r="BEZ4" s="9"/>
      <c r="BFA4" s="9"/>
      <c r="BFB4" s="9"/>
      <c r="BFC4" s="9"/>
      <c r="BFD4" s="9"/>
      <c r="BFE4" s="9"/>
      <c r="BFF4" s="9"/>
      <c r="BFG4" s="9"/>
      <c r="BFH4" s="9"/>
      <c r="BFI4" s="9"/>
      <c r="BFJ4" s="9"/>
      <c r="BFK4" s="9"/>
      <c r="BFL4" s="9"/>
      <c r="BFM4" s="9"/>
      <c r="BFN4" s="9"/>
      <c r="BFO4" s="9"/>
      <c r="BFP4" s="9"/>
      <c r="BFQ4" s="9"/>
      <c r="BFR4" s="9"/>
      <c r="BFS4" s="9"/>
      <c r="BFT4" s="9"/>
      <c r="BFU4" s="9"/>
      <c r="BFV4" s="9"/>
      <c r="BFW4" s="9"/>
      <c r="BFX4" s="9"/>
      <c r="BFY4" s="9"/>
      <c r="BFZ4" s="9"/>
      <c r="BGA4" s="9"/>
      <c r="BGB4" s="9"/>
      <c r="BGC4" s="9"/>
      <c r="BGD4" s="9"/>
      <c r="BGE4" s="9"/>
      <c r="BGF4" s="9"/>
      <c r="BGG4" s="9"/>
      <c r="BGH4" s="9"/>
      <c r="BGI4" s="9"/>
      <c r="BGJ4" s="9"/>
      <c r="BGK4" s="9"/>
      <c r="BGL4" s="9"/>
      <c r="BGM4" s="9"/>
      <c r="BGN4" s="9"/>
      <c r="BGO4" s="9"/>
      <c r="BGP4" s="9"/>
      <c r="BGQ4" s="9"/>
      <c r="BGR4" s="9"/>
      <c r="BGS4" s="9"/>
      <c r="BGT4" s="9"/>
      <c r="BGU4" s="9"/>
      <c r="BGV4" s="9"/>
      <c r="BGW4" s="9"/>
      <c r="BGX4" s="9"/>
      <c r="BGY4" s="9"/>
      <c r="BGZ4" s="9"/>
      <c r="BHA4" s="9"/>
      <c r="BHB4" s="9"/>
      <c r="BHC4" s="9"/>
      <c r="BHD4" s="9"/>
      <c r="BHE4" s="9"/>
      <c r="BHF4" s="9"/>
      <c r="BHG4" s="9"/>
      <c r="BHH4" s="9"/>
      <c r="BHI4" s="9"/>
      <c r="BHJ4" s="9"/>
      <c r="BHK4" s="9"/>
      <c r="BHL4" s="9"/>
      <c r="BHM4" s="9"/>
      <c r="BHN4" s="9"/>
      <c r="BHO4" s="9"/>
      <c r="BHP4" s="9"/>
      <c r="BHQ4" s="9"/>
      <c r="BHR4" s="9"/>
      <c r="BHS4" s="9"/>
      <c r="BHT4" s="9"/>
      <c r="BHU4" s="9"/>
      <c r="BHV4" s="9"/>
      <c r="BHW4" s="9"/>
      <c r="BHX4" s="9"/>
      <c r="BHY4" s="9"/>
      <c r="BHZ4" s="9"/>
      <c r="BIA4" s="9"/>
      <c r="BIB4" s="9"/>
      <c r="BIC4" s="9"/>
      <c r="BID4" s="9"/>
      <c r="BIE4" s="9"/>
      <c r="BIF4" s="9"/>
      <c r="BIG4" s="9"/>
      <c r="BIH4" s="9"/>
      <c r="BII4" s="9"/>
      <c r="BIJ4" s="9"/>
      <c r="BIK4" s="9"/>
      <c r="BIL4" s="9"/>
      <c r="BIM4" s="9"/>
      <c r="BIN4" s="9"/>
      <c r="BIO4" s="9"/>
      <c r="BIP4" s="9"/>
      <c r="BIQ4" s="9"/>
      <c r="BIR4" s="9"/>
      <c r="BIS4" s="9"/>
      <c r="BIT4" s="9"/>
      <c r="BIU4" s="9"/>
      <c r="BIV4" s="9"/>
      <c r="BIW4" s="9"/>
      <c r="BIX4" s="9"/>
      <c r="BIY4" s="9"/>
      <c r="BIZ4" s="9"/>
      <c r="BJA4" s="9"/>
      <c r="BJB4" s="9"/>
      <c r="BJC4" s="9"/>
      <c r="BJD4" s="9"/>
      <c r="BJE4" s="9"/>
      <c r="BJF4" s="9"/>
      <c r="BJG4" s="9"/>
      <c r="BJH4" s="9"/>
      <c r="BJI4" s="9"/>
      <c r="BJJ4" s="9"/>
      <c r="BJK4" s="9"/>
      <c r="BJL4" s="9"/>
      <c r="BJM4" s="9"/>
      <c r="BJN4" s="9"/>
      <c r="BJO4" s="9"/>
      <c r="BJP4" s="9"/>
      <c r="BJQ4" s="9"/>
      <c r="BJR4" s="9"/>
      <c r="BJS4" s="9"/>
      <c r="BJT4" s="9"/>
      <c r="BJU4" s="9"/>
      <c r="BJV4" s="9"/>
      <c r="BJW4" s="9"/>
      <c r="BJX4" s="9"/>
      <c r="BJY4" s="9"/>
      <c r="BJZ4" s="9"/>
      <c r="BKA4" s="9"/>
      <c r="BKB4" s="9"/>
      <c r="BKC4" s="9"/>
      <c r="BKD4" s="9"/>
      <c r="BKE4" s="9"/>
      <c r="BKF4" s="9"/>
      <c r="BKG4" s="9"/>
      <c r="BKH4" s="9"/>
      <c r="BKI4" s="9"/>
      <c r="BKJ4" s="9"/>
      <c r="BKK4" s="9"/>
      <c r="BKL4" s="9"/>
      <c r="BKM4" s="9"/>
      <c r="BKN4" s="9"/>
      <c r="BKO4" s="9"/>
      <c r="BKP4" s="9"/>
      <c r="BKQ4" s="9"/>
      <c r="BKR4" s="9"/>
      <c r="BKS4" s="9"/>
      <c r="BKT4" s="9"/>
      <c r="BKU4" s="9"/>
      <c r="BKV4" s="9"/>
      <c r="BKW4" s="9"/>
      <c r="BKX4" s="9"/>
      <c r="BKY4" s="9"/>
      <c r="BKZ4" s="9"/>
      <c r="BLA4" s="9"/>
      <c r="BLB4" s="9"/>
      <c r="BLC4" s="9"/>
      <c r="BLD4" s="9"/>
      <c r="BLE4" s="9"/>
      <c r="BLF4" s="9"/>
      <c r="BLG4" s="9"/>
      <c r="BLH4" s="9"/>
      <c r="BLI4" s="9"/>
      <c r="BLJ4" s="9"/>
      <c r="BLK4" s="9"/>
      <c r="BLL4" s="9"/>
      <c r="BLM4" s="9"/>
      <c r="BLN4" s="9"/>
      <c r="BLO4" s="9"/>
      <c r="BLP4" s="9"/>
      <c r="BLQ4" s="9"/>
      <c r="BLR4" s="9"/>
      <c r="BLS4" s="9"/>
      <c r="BLT4" s="9"/>
      <c r="BLU4" s="9"/>
      <c r="BLV4" s="9"/>
      <c r="BLW4" s="9"/>
      <c r="BLX4" s="9"/>
      <c r="BLY4" s="9"/>
      <c r="BLZ4" s="9"/>
      <c r="BMA4" s="9"/>
      <c r="BMB4" s="9"/>
      <c r="BMC4" s="9"/>
      <c r="BMD4" s="9"/>
      <c r="BME4" s="9"/>
      <c r="BMF4" s="9"/>
      <c r="BMG4" s="9"/>
      <c r="BMH4" s="9"/>
      <c r="BMI4" s="9"/>
      <c r="BMJ4" s="9"/>
      <c r="BMK4" s="9"/>
      <c r="BML4" s="9"/>
      <c r="BMM4" s="9"/>
      <c r="BMN4" s="9"/>
      <c r="BMO4" s="9"/>
      <c r="BMP4" s="9"/>
      <c r="BMQ4" s="9"/>
      <c r="BMR4" s="9"/>
      <c r="BMS4" s="9"/>
      <c r="BMT4" s="9"/>
      <c r="BMU4" s="9"/>
      <c r="BMV4" s="9"/>
      <c r="BMW4" s="9"/>
      <c r="BMX4" s="9"/>
      <c r="BMY4" s="9"/>
      <c r="BMZ4" s="9"/>
      <c r="BNA4" s="9"/>
      <c r="BNB4" s="9"/>
      <c r="BNC4" s="9"/>
      <c r="BND4" s="9"/>
      <c r="BNE4" s="9"/>
      <c r="BNF4" s="9"/>
      <c r="BNG4" s="9"/>
      <c r="BNH4" s="9"/>
      <c r="BNI4" s="9"/>
      <c r="BNJ4" s="9"/>
      <c r="BNK4" s="9"/>
      <c r="BNL4" s="9"/>
      <c r="BNM4" s="9"/>
      <c r="BNN4" s="9"/>
      <c r="BNO4" s="9"/>
      <c r="BNP4" s="9"/>
      <c r="BNQ4" s="9"/>
      <c r="BNR4" s="9"/>
      <c r="BNS4" s="9"/>
      <c r="BNT4" s="9"/>
      <c r="BNU4" s="9"/>
      <c r="BNV4" s="9"/>
      <c r="BNW4" s="9"/>
      <c r="BNX4" s="9"/>
      <c r="BNY4" s="9"/>
      <c r="BNZ4" s="9"/>
      <c r="BOA4" s="9"/>
      <c r="BOB4" s="9"/>
      <c r="BOC4" s="9"/>
      <c r="BOD4" s="9"/>
      <c r="BOE4" s="9"/>
      <c r="BOF4" s="9"/>
      <c r="BOG4" s="9"/>
      <c r="BOH4" s="9"/>
      <c r="BOI4" s="9"/>
      <c r="BOJ4" s="9"/>
      <c r="BOK4" s="9"/>
      <c r="BOL4" s="9"/>
      <c r="BOM4" s="9"/>
      <c r="BON4" s="9"/>
      <c r="BOO4" s="9"/>
      <c r="BOP4" s="9"/>
      <c r="BOQ4" s="9"/>
      <c r="BOR4" s="9"/>
      <c r="BOS4" s="9"/>
      <c r="BOT4" s="9"/>
      <c r="BOU4" s="9"/>
      <c r="BOV4" s="9"/>
      <c r="BOW4" s="9"/>
      <c r="BOX4" s="9"/>
      <c r="BOY4" s="9"/>
      <c r="BOZ4" s="9"/>
      <c r="BPA4" s="9"/>
      <c r="BPB4" s="9"/>
      <c r="BPC4" s="9"/>
      <c r="BPD4" s="9"/>
      <c r="BPE4" s="9"/>
      <c r="BPF4" s="9"/>
      <c r="BPG4" s="9"/>
      <c r="BPH4" s="9"/>
      <c r="BPI4" s="9"/>
      <c r="BPJ4" s="9"/>
      <c r="BPK4" s="9"/>
      <c r="BPL4" s="9"/>
      <c r="BPM4" s="9"/>
      <c r="BPN4" s="9"/>
      <c r="BPO4" s="9"/>
      <c r="BPP4" s="9"/>
      <c r="BPQ4" s="9"/>
      <c r="BPR4" s="9"/>
      <c r="BPS4" s="9"/>
      <c r="BPT4" s="9"/>
      <c r="BPU4" s="9"/>
      <c r="BPV4" s="9"/>
      <c r="BPW4" s="9"/>
      <c r="BPX4" s="9"/>
      <c r="BPY4" s="9"/>
      <c r="BPZ4" s="9"/>
      <c r="BQA4" s="9"/>
      <c r="BQB4" s="9"/>
      <c r="BQC4" s="9"/>
      <c r="BQD4" s="9"/>
      <c r="BQE4" s="9"/>
      <c r="BQF4" s="9"/>
      <c r="BQG4" s="9"/>
      <c r="BQH4" s="9"/>
      <c r="BQI4" s="9"/>
      <c r="BQJ4" s="9"/>
      <c r="BQK4" s="9"/>
      <c r="BQL4" s="9"/>
      <c r="BQM4" s="9"/>
      <c r="BQN4" s="9"/>
      <c r="BQO4" s="9"/>
      <c r="BQP4" s="9"/>
      <c r="BQQ4" s="9"/>
      <c r="BQR4" s="9"/>
      <c r="BQS4" s="9"/>
      <c r="BQT4" s="9"/>
      <c r="BQU4" s="9"/>
      <c r="BQV4" s="9"/>
      <c r="BQW4" s="9"/>
      <c r="BQX4" s="9"/>
      <c r="BQY4" s="9"/>
      <c r="BQZ4" s="9"/>
      <c r="BRA4" s="9"/>
      <c r="BRB4" s="9"/>
      <c r="BRC4" s="9"/>
      <c r="BRD4" s="9"/>
      <c r="BRE4" s="9"/>
      <c r="BRF4" s="9"/>
      <c r="BRG4" s="9"/>
      <c r="BRH4" s="9"/>
      <c r="BRI4" s="9"/>
      <c r="BRJ4" s="9"/>
      <c r="BRK4" s="9"/>
      <c r="BRL4" s="9"/>
      <c r="BRM4" s="9"/>
      <c r="BRN4" s="9"/>
      <c r="BRO4" s="9"/>
      <c r="BRP4" s="9"/>
      <c r="BRQ4" s="9"/>
      <c r="BRR4" s="9"/>
      <c r="BRS4" s="9"/>
      <c r="BRT4" s="9"/>
      <c r="BRU4" s="9"/>
      <c r="BRV4" s="9"/>
      <c r="BRW4" s="9"/>
      <c r="BRX4" s="9"/>
      <c r="BRY4" s="9"/>
      <c r="BRZ4" s="9"/>
      <c r="BSA4" s="9"/>
      <c r="BSB4" s="9"/>
      <c r="BSC4" s="9"/>
      <c r="BSD4" s="9"/>
      <c r="BSE4" s="9"/>
      <c r="BSF4" s="9"/>
      <c r="BSG4" s="9"/>
      <c r="BSH4" s="9"/>
      <c r="BSI4" s="9"/>
      <c r="BSJ4" s="9"/>
      <c r="BSK4" s="9"/>
      <c r="BSL4" s="9"/>
      <c r="BSM4" s="9"/>
      <c r="BSN4" s="9"/>
      <c r="BSO4" s="9"/>
      <c r="BSP4" s="9"/>
      <c r="BSQ4" s="9"/>
      <c r="BSR4" s="9"/>
      <c r="BSS4" s="9"/>
      <c r="BST4" s="9"/>
      <c r="BSU4" s="9"/>
      <c r="BSV4" s="9"/>
      <c r="BSW4" s="9"/>
      <c r="BSX4" s="9"/>
      <c r="BSY4" s="9"/>
      <c r="BSZ4" s="9"/>
      <c r="BTA4" s="9"/>
      <c r="BTB4" s="9"/>
      <c r="BTC4" s="9"/>
      <c r="BTD4" s="9"/>
      <c r="BTE4" s="9"/>
      <c r="BTF4" s="9"/>
      <c r="BTG4" s="9"/>
      <c r="BTH4" s="9"/>
      <c r="BTI4" s="9"/>
      <c r="BTJ4" s="9"/>
      <c r="BTK4" s="9"/>
      <c r="BTL4" s="9"/>
      <c r="BTM4" s="9"/>
      <c r="BTN4" s="9"/>
      <c r="BTO4" s="9"/>
      <c r="BTP4" s="9"/>
      <c r="BTQ4" s="9"/>
      <c r="BTR4" s="9"/>
      <c r="BTS4" s="9"/>
      <c r="BTT4" s="9"/>
      <c r="BTU4" s="9"/>
      <c r="BTV4" s="9"/>
      <c r="BTW4" s="9"/>
      <c r="BTX4" s="9"/>
      <c r="BTY4" s="9"/>
      <c r="BTZ4" s="9"/>
      <c r="BUA4" s="9"/>
      <c r="BUB4" s="9"/>
      <c r="BUC4" s="9"/>
      <c r="BUD4" s="9"/>
      <c r="BUE4" s="9"/>
      <c r="BUF4" s="9"/>
      <c r="BUG4" s="9"/>
      <c r="BUH4" s="9"/>
      <c r="BUI4" s="9"/>
      <c r="BUJ4" s="9"/>
      <c r="BUK4" s="9"/>
      <c r="BUL4" s="9"/>
      <c r="BUM4" s="9"/>
      <c r="BUN4" s="9"/>
      <c r="BUO4" s="9"/>
      <c r="BUP4" s="9"/>
      <c r="BUQ4" s="9"/>
      <c r="BUR4" s="9"/>
      <c r="BUS4" s="9"/>
      <c r="BUT4" s="9"/>
      <c r="BUU4" s="9"/>
      <c r="BUV4" s="9"/>
      <c r="BUW4" s="9"/>
      <c r="BUX4" s="9"/>
      <c r="BUY4" s="9"/>
      <c r="BUZ4" s="9"/>
      <c r="BVA4" s="9"/>
      <c r="BVB4" s="9"/>
      <c r="BVC4" s="9"/>
      <c r="BVD4" s="9"/>
      <c r="BVE4" s="9"/>
      <c r="BVF4" s="9"/>
      <c r="BVG4" s="9"/>
      <c r="BVH4" s="9"/>
      <c r="BVI4" s="9"/>
      <c r="BVJ4" s="9"/>
      <c r="BVK4" s="9"/>
      <c r="BVL4" s="9"/>
      <c r="BVM4" s="9"/>
      <c r="BVN4" s="9"/>
      <c r="BVO4" s="9"/>
      <c r="BVP4" s="9"/>
      <c r="BVQ4" s="9"/>
      <c r="BVR4" s="9"/>
      <c r="BVS4" s="9"/>
      <c r="BVT4" s="9"/>
      <c r="BVU4" s="9"/>
      <c r="BVV4" s="9"/>
      <c r="BVW4" s="9"/>
      <c r="BVX4" s="9"/>
      <c r="BVY4" s="9"/>
      <c r="BVZ4" s="9"/>
      <c r="BWA4" s="9"/>
      <c r="BWB4" s="9"/>
      <c r="BWC4" s="9"/>
      <c r="BWD4" s="9"/>
      <c r="BWE4" s="9"/>
      <c r="BWF4" s="9"/>
      <c r="BWG4" s="9"/>
      <c r="BWH4" s="9"/>
      <c r="BWI4" s="9"/>
      <c r="BWJ4" s="9"/>
      <c r="BWK4" s="9"/>
      <c r="BWL4" s="9"/>
      <c r="BWM4" s="9"/>
      <c r="BWN4" s="9"/>
      <c r="BWO4" s="9"/>
      <c r="BWP4" s="9"/>
      <c r="BWQ4" s="9"/>
      <c r="BWR4" s="9"/>
      <c r="BWS4" s="9"/>
      <c r="BWT4" s="9"/>
      <c r="BWU4" s="9"/>
      <c r="BWV4" s="9"/>
      <c r="BWW4" s="9"/>
      <c r="BWX4" s="9"/>
      <c r="BWY4" s="9"/>
      <c r="BWZ4" s="9"/>
      <c r="BXA4" s="9"/>
      <c r="BXB4" s="9"/>
      <c r="BXC4" s="9"/>
      <c r="BXD4" s="9"/>
      <c r="BXE4" s="9"/>
      <c r="BXF4" s="9"/>
      <c r="BXG4" s="9"/>
      <c r="BXH4" s="9"/>
      <c r="BXI4" s="9"/>
      <c r="BXJ4" s="9"/>
      <c r="BXK4" s="9"/>
      <c r="BXL4" s="9"/>
      <c r="BXM4" s="9"/>
      <c r="BXN4" s="9"/>
      <c r="BXO4" s="9"/>
      <c r="BXP4" s="9"/>
      <c r="BXQ4" s="9"/>
      <c r="BXR4" s="9"/>
      <c r="BXS4" s="9"/>
      <c r="BXT4" s="9"/>
      <c r="BXU4" s="9"/>
      <c r="BXV4" s="9"/>
      <c r="BXW4" s="9"/>
      <c r="BXX4" s="9"/>
    </row>
    <row r="5" ht="14.25" customHeight="1">
      <c r="A5" s="9">
        <v>9.0</v>
      </c>
      <c r="B5" s="9" t="s">
        <v>11947</v>
      </c>
      <c r="C5" s="9" t="s">
        <v>11948</v>
      </c>
      <c r="D5" s="9" t="s">
        <v>11948</v>
      </c>
      <c r="E5" s="9"/>
      <c r="F5" s="9">
        <v>42.0</v>
      </c>
      <c r="G5" s="9" t="s">
        <v>11998</v>
      </c>
      <c r="H5" s="9"/>
      <c r="I5" s="9"/>
      <c r="J5" s="9"/>
      <c r="K5" s="9"/>
      <c r="L5" s="9">
        <v>41.0</v>
      </c>
      <c r="M5" s="9"/>
      <c r="N5" s="9"/>
      <c r="O5" s="9">
        <v>1.0</v>
      </c>
      <c r="P5" s="9">
        <v>1.0</v>
      </c>
      <c r="Q5" s="9" t="s">
        <v>11999</v>
      </c>
      <c r="R5" s="9"/>
      <c r="S5" s="9" t="s">
        <v>2709</v>
      </c>
      <c r="T5" s="9" t="s">
        <v>2708</v>
      </c>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c r="ACG5" s="9"/>
      <c r="ACH5" s="9"/>
      <c r="ACI5" s="9"/>
      <c r="ACJ5" s="9"/>
      <c r="ACK5" s="9"/>
      <c r="ACL5" s="9"/>
      <c r="ACM5" s="9"/>
      <c r="ACN5" s="9"/>
      <c r="ACO5" s="9"/>
      <c r="ACP5" s="9"/>
      <c r="ACQ5" s="9"/>
      <c r="ACR5" s="9"/>
      <c r="ACS5" s="9"/>
      <c r="ACT5" s="9"/>
      <c r="ACU5" s="9"/>
      <c r="ACV5" s="9"/>
      <c r="ACW5" s="9"/>
      <c r="ACX5" s="9"/>
      <c r="ACY5" s="9"/>
      <c r="ACZ5" s="9"/>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c r="AEK5" s="9"/>
      <c r="AEL5" s="9"/>
      <c r="AEM5" s="9"/>
      <c r="AEN5" s="9"/>
      <c r="AEO5" s="9"/>
      <c r="AEP5" s="9"/>
      <c r="AEQ5" s="9"/>
      <c r="AER5" s="9"/>
      <c r="AES5" s="9"/>
      <c r="AET5" s="9"/>
      <c r="AEU5" s="9"/>
      <c r="AEV5" s="9"/>
      <c r="AEW5" s="9"/>
      <c r="AEX5" s="9"/>
      <c r="AEY5" s="9"/>
      <c r="AEZ5" s="9"/>
      <c r="AFA5" s="9"/>
      <c r="AFB5" s="9"/>
      <c r="AFC5" s="9"/>
      <c r="AFD5" s="9"/>
      <c r="AFE5" s="9"/>
      <c r="AFF5" s="9"/>
      <c r="AFG5" s="9"/>
      <c r="AFH5" s="9"/>
      <c r="AFI5" s="9"/>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t="s">
        <v>5691</v>
      </c>
      <c r="ATZ5" s="9" t="s">
        <v>5691</v>
      </c>
      <c r="AUA5" s="9" t="s">
        <v>12000</v>
      </c>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t="s">
        <v>12001</v>
      </c>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t="s">
        <v>12002</v>
      </c>
      <c r="AXC5" s="9"/>
      <c r="AXD5" s="9"/>
      <c r="AXE5" s="9"/>
      <c r="AXF5" s="9"/>
      <c r="AXG5" s="9"/>
      <c r="AXH5" s="9"/>
      <c r="AXI5" s="9"/>
      <c r="AXJ5" s="9"/>
      <c r="AXK5" s="9">
        <v>640.0</v>
      </c>
      <c r="AXL5" s="9" t="s">
        <v>2711</v>
      </c>
      <c r="AXM5" s="9">
        <v>517.0</v>
      </c>
      <c r="AXN5" s="9"/>
      <c r="AXO5" s="9"/>
      <c r="AXP5" s="9"/>
      <c r="AXQ5" s="9"/>
      <c r="AXR5" s="9"/>
      <c r="AXS5" s="9"/>
      <c r="AXT5" s="9"/>
      <c r="AXU5" s="9"/>
      <c r="AXV5" s="9"/>
      <c r="AXW5" s="9"/>
      <c r="AXX5" s="9"/>
      <c r="AXY5" s="9"/>
      <c r="AXZ5" s="9"/>
      <c r="AYA5" s="9"/>
      <c r="AYB5" s="9"/>
      <c r="AYC5" s="9"/>
      <c r="AYD5" s="9" t="s">
        <v>2711</v>
      </c>
      <c r="AYE5" s="9"/>
      <c r="AYF5" s="9"/>
      <c r="AYG5" s="9"/>
      <c r="AYH5" s="9" t="s">
        <v>12003</v>
      </c>
      <c r="AYI5" s="9"/>
      <c r="AYJ5" s="9"/>
      <c r="AYK5" s="9"/>
      <c r="AYL5" s="9"/>
      <c r="AYM5" s="9"/>
      <c r="AYN5" s="9"/>
      <c r="AYO5" s="9"/>
      <c r="AYP5" s="9"/>
      <c r="AYQ5" s="9"/>
      <c r="AYR5" s="9"/>
      <c r="AYS5" s="9"/>
      <c r="AYT5" s="9"/>
      <c r="AYU5" s="9"/>
      <c r="AYV5" s="9"/>
      <c r="AYW5" s="9"/>
      <c r="AYX5" s="9"/>
      <c r="AYY5" s="9"/>
      <c r="AYZ5" s="9"/>
      <c r="AZA5" s="9"/>
      <c r="AZB5" s="9"/>
      <c r="AZC5" s="9"/>
      <c r="AZD5" s="9"/>
      <c r="AZE5" s="9"/>
      <c r="AZF5" s="9"/>
      <c r="AZG5" s="9"/>
      <c r="AZH5" s="9"/>
      <c r="AZI5" s="9"/>
      <c r="AZJ5" s="9"/>
      <c r="AZK5" s="9"/>
      <c r="AZL5" s="9"/>
      <c r="AZM5" s="9"/>
      <c r="AZN5" s="9"/>
      <c r="AZO5" s="9"/>
      <c r="AZP5" s="9"/>
      <c r="AZQ5" s="9"/>
      <c r="AZR5" s="9"/>
      <c r="AZS5" s="9"/>
      <c r="AZT5" s="9"/>
      <c r="AZU5" s="9"/>
      <c r="AZV5" s="9"/>
      <c r="AZW5" s="9"/>
      <c r="AZX5" s="9"/>
      <c r="AZY5" s="9"/>
      <c r="AZZ5" s="9"/>
      <c r="BAA5" s="9"/>
      <c r="BAB5" s="9"/>
      <c r="BAC5" s="9"/>
      <c r="BAD5" s="9"/>
      <c r="BAE5" s="9"/>
      <c r="BAF5" s="9"/>
      <c r="BAG5" s="9"/>
      <c r="BAH5" s="9"/>
      <c r="BAI5" s="9"/>
      <c r="BAJ5" s="9"/>
      <c r="BAK5" s="9"/>
      <c r="BAL5" s="9"/>
      <c r="BAM5" s="9"/>
      <c r="BAN5" s="9"/>
      <c r="BAO5" s="9"/>
      <c r="BAP5" s="9"/>
      <c r="BAQ5" s="9"/>
      <c r="BAR5" s="9"/>
      <c r="BAS5" s="9"/>
      <c r="BAT5" s="9"/>
      <c r="BAU5" s="9"/>
      <c r="BAV5" s="9"/>
      <c r="BAW5" s="9"/>
      <c r="BAX5" s="9"/>
      <c r="BAY5" s="9"/>
      <c r="BAZ5" s="9"/>
      <c r="BBA5" s="9"/>
      <c r="BBB5" s="9"/>
      <c r="BBC5" s="9"/>
      <c r="BBD5" s="9"/>
      <c r="BBE5" s="9"/>
      <c r="BBF5" s="9"/>
      <c r="BBG5" s="9"/>
      <c r="BBH5" s="9"/>
      <c r="BBI5" s="9"/>
      <c r="BBJ5" s="9"/>
      <c r="BBK5" s="9"/>
      <c r="BBL5" s="9"/>
      <c r="BBM5" s="9"/>
      <c r="BBN5" s="9"/>
      <c r="BBO5" s="9"/>
      <c r="BBP5" s="9"/>
      <c r="BBQ5" s="9"/>
      <c r="BBR5" s="9"/>
      <c r="BBS5" s="9"/>
      <c r="BBT5" s="9"/>
      <c r="BBU5" s="9"/>
      <c r="BBV5" s="9"/>
      <c r="BBW5" s="9"/>
      <c r="BBX5" s="9"/>
      <c r="BBY5" s="9"/>
      <c r="BBZ5" s="9"/>
      <c r="BCA5" s="9"/>
      <c r="BCB5" s="9"/>
      <c r="BCC5" s="9"/>
      <c r="BCD5" s="9"/>
      <c r="BCE5" s="9"/>
      <c r="BCF5" s="9"/>
      <c r="BCG5" s="9"/>
      <c r="BCH5" s="9"/>
      <c r="BCI5" s="9"/>
      <c r="BCJ5" s="9"/>
      <c r="BCK5" s="9"/>
      <c r="BCL5" s="9"/>
      <c r="BCM5" s="9"/>
      <c r="BCN5" s="9"/>
      <c r="BCO5" s="9"/>
      <c r="BCP5" s="9"/>
      <c r="BCQ5" s="9"/>
      <c r="BCR5" s="9"/>
      <c r="BCS5" s="9"/>
      <c r="BCT5" s="9"/>
      <c r="BCU5" s="9"/>
      <c r="BCV5" s="9"/>
      <c r="BCW5" s="9"/>
      <c r="BCX5" s="9"/>
      <c r="BCY5" s="9"/>
      <c r="BCZ5" s="9"/>
      <c r="BDA5" s="9"/>
      <c r="BDB5" s="9"/>
      <c r="BDC5" s="9"/>
      <c r="BDD5" s="9"/>
      <c r="BDE5" s="9"/>
      <c r="BDF5" s="9"/>
      <c r="BDG5" s="9"/>
      <c r="BDH5" s="9"/>
      <c r="BDI5" s="9"/>
      <c r="BDJ5" s="9"/>
      <c r="BDK5" s="9"/>
      <c r="BDL5" s="9"/>
      <c r="BDM5" s="9"/>
      <c r="BDN5" s="9"/>
      <c r="BDO5" s="9"/>
      <c r="BDP5" s="9"/>
      <c r="BDQ5" s="9"/>
      <c r="BDR5" s="9"/>
      <c r="BDS5" s="9"/>
      <c r="BDT5" s="9"/>
      <c r="BDU5" s="9"/>
      <c r="BDV5" s="9"/>
      <c r="BDW5" s="9"/>
      <c r="BDX5" s="9"/>
      <c r="BDY5" s="9"/>
      <c r="BDZ5" s="9"/>
      <c r="BEA5" s="9"/>
      <c r="BEB5" s="9"/>
      <c r="BEC5" s="9"/>
      <c r="BED5" s="9"/>
      <c r="BEE5" s="9"/>
      <c r="BEF5" s="9"/>
      <c r="BEG5" s="9"/>
      <c r="BEH5" s="9"/>
      <c r="BEI5" s="9"/>
      <c r="BEJ5" s="9"/>
      <c r="BEK5" s="9"/>
      <c r="BEL5" s="9"/>
      <c r="BEM5" s="9"/>
      <c r="BEN5" s="9"/>
      <c r="BEO5" s="9"/>
      <c r="BEP5" s="9"/>
      <c r="BEQ5" s="9"/>
      <c r="BER5" s="9"/>
      <c r="BES5" s="9"/>
      <c r="BET5" s="9"/>
      <c r="BEU5" s="9"/>
      <c r="BEV5" s="9"/>
      <c r="BEW5" s="9"/>
      <c r="BEX5" s="9"/>
      <c r="BEY5" s="9"/>
      <c r="BEZ5" s="9"/>
      <c r="BFA5" s="9"/>
      <c r="BFB5" s="9"/>
      <c r="BFC5" s="9"/>
      <c r="BFD5" s="9"/>
      <c r="BFE5" s="9"/>
      <c r="BFF5" s="9"/>
      <c r="BFG5" s="9"/>
      <c r="BFH5" s="9"/>
      <c r="BFI5" s="9"/>
      <c r="BFJ5" s="9"/>
      <c r="BFK5" s="9"/>
      <c r="BFL5" s="9"/>
      <c r="BFM5" s="9"/>
      <c r="BFN5" s="9"/>
      <c r="BFO5" s="9"/>
      <c r="BFP5" s="9"/>
      <c r="BFQ5" s="9"/>
      <c r="BFR5" s="9"/>
      <c r="BFS5" s="9"/>
      <c r="BFT5" s="9"/>
      <c r="BFU5" s="9"/>
      <c r="BFV5" s="9"/>
      <c r="BFW5" s="9"/>
      <c r="BFX5" s="9"/>
      <c r="BFY5" s="9"/>
      <c r="BFZ5" s="9"/>
      <c r="BGA5" s="9"/>
      <c r="BGB5" s="9"/>
      <c r="BGC5" s="9"/>
      <c r="BGD5" s="9"/>
      <c r="BGE5" s="9"/>
      <c r="BGF5" s="9"/>
      <c r="BGG5" s="9"/>
      <c r="BGH5" s="9"/>
      <c r="BGI5" s="9"/>
      <c r="BGJ5" s="9"/>
      <c r="BGK5" s="9"/>
      <c r="BGL5" s="9"/>
      <c r="BGM5" s="9"/>
      <c r="BGN5" s="9"/>
      <c r="BGO5" s="9"/>
      <c r="BGP5" s="9"/>
      <c r="BGQ5" s="9"/>
      <c r="BGR5" s="9"/>
      <c r="BGS5" s="9"/>
      <c r="BGT5" s="9"/>
      <c r="BGU5" s="9"/>
      <c r="BGV5" s="9"/>
      <c r="BGW5" s="9"/>
      <c r="BGX5" s="9"/>
      <c r="BGY5" s="9"/>
      <c r="BGZ5" s="9"/>
      <c r="BHA5" s="9"/>
      <c r="BHB5" s="9"/>
      <c r="BHC5" s="9"/>
      <c r="BHD5" s="9"/>
      <c r="BHE5" s="9"/>
      <c r="BHF5" s="9"/>
      <c r="BHG5" s="9"/>
      <c r="BHH5" s="9"/>
      <c r="BHI5" s="9"/>
      <c r="BHJ5" s="9"/>
      <c r="BHK5" s="9"/>
      <c r="BHL5" s="9"/>
      <c r="BHM5" s="9"/>
      <c r="BHN5" s="9"/>
      <c r="BHO5" s="9"/>
      <c r="BHP5" s="9"/>
      <c r="BHQ5" s="9"/>
      <c r="BHR5" s="9"/>
      <c r="BHS5" s="9"/>
      <c r="BHT5" s="9"/>
      <c r="BHU5" s="9"/>
      <c r="BHV5" s="9"/>
      <c r="BHW5" s="9"/>
      <c r="BHX5" s="9"/>
      <c r="BHY5" s="9"/>
      <c r="BHZ5" s="9"/>
      <c r="BIA5" s="9"/>
      <c r="BIB5" s="9"/>
      <c r="BIC5" s="9"/>
      <c r="BID5" s="9"/>
      <c r="BIE5" s="9"/>
      <c r="BIF5" s="9"/>
      <c r="BIG5" s="9"/>
      <c r="BIH5" s="9"/>
      <c r="BII5" s="9"/>
      <c r="BIJ5" s="9"/>
      <c r="BIK5" s="9"/>
      <c r="BIL5" s="9"/>
      <c r="BIM5" s="9"/>
      <c r="BIN5" s="9"/>
      <c r="BIO5" s="9"/>
      <c r="BIP5" s="9"/>
      <c r="BIQ5" s="9"/>
      <c r="BIR5" s="9"/>
      <c r="BIS5" s="9"/>
      <c r="BIT5" s="9"/>
      <c r="BIU5" s="9"/>
      <c r="BIV5" s="9"/>
      <c r="BIW5" s="9"/>
      <c r="BIX5" s="9"/>
      <c r="BIY5" s="9"/>
      <c r="BIZ5" s="9"/>
      <c r="BJA5" s="9"/>
      <c r="BJB5" s="9"/>
      <c r="BJC5" s="9"/>
      <c r="BJD5" s="9"/>
      <c r="BJE5" s="9"/>
      <c r="BJF5" s="9"/>
      <c r="BJG5" s="9"/>
      <c r="BJH5" s="9"/>
      <c r="BJI5" s="9"/>
      <c r="BJJ5" s="9"/>
      <c r="BJK5" s="9"/>
      <c r="BJL5" s="9"/>
      <c r="BJM5" s="9"/>
      <c r="BJN5" s="9"/>
      <c r="BJO5" s="9"/>
      <c r="BJP5" s="9"/>
      <c r="BJQ5" s="9"/>
      <c r="BJR5" s="9"/>
      <c r="BJS5" s="9"/>
      <c r="BJT5" s="9"/>
      <c r="BJU5" s="9"/>
      <c r="BJV5" s="9"/>
      <c r="BJW5" s="9"/>
      <c r="BJX5" s="9"/>
      <c r="BJY5" s="9"/>
      <c r="BJZ5" s="9"/>
      <c r="BKA5" s="9"/>
      <c r="BKB5" s="9"/>
      <c r="BKC5" s="9"/>
      <c r="BKD5" s="9"/>
      <c r="BKE5" s="9"/>
      <c r="BKF5" s="9"/>
      <c r="BKG5" s="9"/>
      <c r="BKH5" s="9"/>
      <c r="BKI5" s="9"/>
      <c r="BKJ5" s="9"/>
      <c r="BKK5" s="9"/>
      <c r="BKL5" s="9"/>
      <c r="BKM5" s="9"/>
      <c r="BKN5" s="9"/>
      <c r="BKO5" s="9"/>
      <c r="BKP5" s="9"/>
      <c r="BKQ5" s="9"/>
      <c r="BKR5" s="9"/>
      <c r="BKS5" s="9"/>
      <c r="BKT5" s="9"/>
      <c r="BKU5" s="9"/>
      <c r="BKV5" s="9"/>
      <c r="BKW5" s="9"/>
      <c r="BKX5" s="9"/>
      <c r="BKY5" s="9"/>
      <c r="BKZ5" s="9"/>
      <c r="BLA5" s="9"/>
      <c r="BLB5" s="9"/>
      <c r="BLC5" s="9"/>
      <c r="BLD5" s="9"/>
      <c r="BLE5" s="9"/>
      <c r="BLF5" s="9"/>
      <c r="BLG5" s="9"/>
      <c r="BLH5" s="9"/>
      <c r="BLI5" s="9"/>
      <c r="BLJ5" s="9"/>
      <c r="BLK5" s="9"/>
      <c r="BLL5" s="9"/>
      <c r="BLM5" s="9"/>
      <c r="BLN5" s="9"/>
      <c r="BLO5" s="9"/>
      <c r="BLP5" s="9"/>
      <c r="BLQ5" s="9"/>
      <c r="BLR5" s="9"/>
      <c r="BLS5" s="9"/>
      <c r="BLT5" s="9"/>
      <c r="BLU5" s="9"/>
      <c r="BLV5" s="9"/>
      <c r="BLW5" s="9"/>
      <c r="BLX5" s="9"/>
      <c r="BLY5" s="9"/>
      <c r="BLZ5" s="9"/>
      <c r="BMA5" s="9"/>
      <c r="BMB5" s="9"/>
      <c r="BMC5" s="9"/>
      <c r="BMD5" s="9"/>
      <c r="BME5" s="9"/>
      <c r="BMF5" s="9"/>
      <c r="BMG5" s="9"/>
      <c r="BMH5" s="9"/>
      <c r="BMI5" s="9"/>
      <c r="BMJ5" s="9"/>
      <c r="BMK5" s="9"/>
      <c r="BML5" s="9"/>
      <c r="BMM5" s="9"/>
      <c r="BMN5" s="9"/>
      <c r="BMO5" s="9"/>
      <c r="BMP5" s="9"/>
      <c r="BMQ5" s="9"/>
      <c r="BMR5" s="9"/>
      <c r="BMS5" s="9"/>
      <c r="BMT5" s="9"/>
      <c r="BMU5" s="9"/>
      <c r="BMV5" s="9"/>
      <c r="BMW5" s="9"/>
      <c r="BMX5" s="9"/>
      <c r="BMY5" s="9"/>
      <c r="BMZ5" s="9"/>
      <c r="BNA5" s="9"/>
      <c r="BNB5" s="9"/>
      <c r="BNC5" s="9"/>
      <c r="BND5" s="9"/>
      <c r="BNE5" s="9"/>
      <c r="BNF5" s="9"/>
      <c r="BNG5" s="9"/>
      <c r="BNH5" s="9"/>
      <c r="BNI5" s="9"/>
      <c r="BNJ5" s="9"/>
      <c r="BNK5" s="9"/>
      <c r="BNL5" s="9"/>
      <c r="BNM5" s="9"/>
      <c r="BNN5" s="9"/>
      <c r="BNO5" s="9"/>
      <c r="BNP5" s="9"/>
      <c r="BNQ5" s="9"/>
      <c r="BNR5" s="9"/>
      <c r="BNS5" s="9"/>
      <c r="BNT5" s="9"/>
      <c r="BNU5" s="9"/>
      <c r="BNV5" s="9"/>
      <c r="BNW5" s="9"/>
      <c r="BNX5" s="9"/>
      <c r="BNY5" s="9"/>
      <c r="BNZ5" s="9"/>
      <c r="BOA5" s="9"/>
      <c r="BOB5" s="9"/>
      <c r="BOC5" s="9"/>
      <c r="BOD5" s="9"/>
      <c r="BOE5" s="9"/>
      <c r="BOF5" s="9"/>
      <c r="BOG5" s="9"/>
      <c r="BOH5" s="9"/>
      <c r="BOI5" s="9"/>
      <c r="BOJ5" s="9"/>
      <c r="BOK5" s="9"/>
      <c r="BOL5" s="9"/>
      <c r="BOM5" s="9"/>
      <c r="BON5" s="9"/>
      <c r="BOO5" s="9"/>
      <c r="BOP5" s="9"/>
      <c r="BOQ5" s="9"/>
      <c r="BOR5" s="9"/>
      <c r="BOS5" s="9"/>
      <c r="BOT5" s="9"/>
      <c r="BOU5" s="9"/>
      <c r="BOV5" s="9"/>
      <c r="BOW5" s="9"/>
      <c r="BOX5" s="9"/>
      <c r="BOY5" s="9"/>
      <c r="BOZ5" s="9"/>
      <c r="BPA5" s="9"/>
      <c r="BPB5" s="9"/>
      <c r="BPC5" s="9"/>
      <c r="BPD5" s="9"/>
      <c r="BPE5" s="9"/>
      <c r="BPF5" s="9"/>
      <c r="BPG5" s="9"/>
      <c r="BPH5" s="9"/>
      <c r="BPI5" s="9"/>
      <c r="BPJ5" s="9"/>
      <c r="BPK5" s="9"/>
      <c r="BPL5" s="9"/>
      <c r="BPM5" s="9"/>
      <c r="BPN5" s="9"/>
      <c r="BPO5" s="9"/>
      <c r="BPP5" s="9"/>
      <c r="BPQ5" s="9"/>
      <c r="BPR5" s="9"/>
      <c r="BPS5" s="9"/>
      <c r="BPT5" s="9"/>
      <c r="BPU5" s="9"/>
      <c r="BPV5" s="9"/>
      <c r="BPW5" s="9"/>
      <c r="BPX5" s="9"/>
      <c r="BPY5" s="9"/>
      <c r="BPZ5" s="9"/>
      <c r="BQA5" s="9"/>
      <c r="BQB5" s="9"/>
      <c r="BQC5" s="9"/>
      <c r="BQD5" s="9"/>
      <c r="BQE5" s="9"/>
      <c r="BQF5" s="9"/>
      <c r="BQG5" s="9"/>
      <c r="BQH5" s="9"/>
      <c r="BQI5" s="9"/>
      <c r="BQJ5" s="9"/>
      <c r="BQK5" s="9"/>
      <c r="BQL5" s="9"/>
      <c r="BQM5" s="9"/>
      <c r="BQN5" s="9"/>
      <c r="BQO5" s="9"/>
      <c r="BQP5" s="9"/>
      <c r="BQQ5" s="9"/>
      <c r="BQR5" s="9"/>
      <c r="BQS5" s="9"/>
      <c r="BQT5" s="9"/>
      <c r="BQU5" s="9"/>
      <c r="BQV5" s="9"/>
      <c r="BQW5" s="9"/>
      <c r="BQX5" s="9"/>
      <c r="BQY5" s="9"/>
      <c r="BQZ5" s="9"/>
      <c r="BRA5" s="9"/>
      <c r="BRB5" s="9"/>
      <c r="BRC5" s="9"/>
      <c r="BRD5" s="9"/>
      <c r="BRE5" s="9"/>
      <c r="BRF5" s="9"/>
      <c r="BRG5" s="9"/>
      <c r="BRH5" s="9"/>
      <c r="BRI5" s="9"/>
      <c r="BRJ5" s="9"/>
      <c r="BRK5" s="9"/>
      <c r="BRL5" s="9"/>
      <c r="BRM5" s="9"/>
      <c r="BRN5" s="9"/>
      <c r="BRO5" s="9"/>
      <c r="BRP5" s="9"/>
      <c r="BRQ5" s="9"/>
      <c r="BRR5" s="9"/>
      <c r="BRS5" s="9"/>
      <c r="BRT5" s="9"/>
      <c r="BRU5" s="9"/>
      <c r="BRV5" s="9"/>
      <c r="BRW5" s="9"/>
      <c r="BRX5" s="9"/>
      <c r="BRY5" s="9"/>
      <c r="BRZ5" s="9"/>
      <c r="BSA5" s="9"/>
      <c r="BSB5" s="9"/>
      <c r="BSC5" s="9"/>
      <c r="BSD5" s="9"/>
      <c r="BSE5" s="9"/>
      <c r="BSF5" s="9"/>
      <c r="BSG5" s="9"/>
      <c r="BSH5" s="9"/>
      <c r="BSI5" s="9"/>
      <c r="BSJ5" s="9"/>
      <c r="BSK5" s="9"/>
      <c r="BSL5" s="9"/>
      <c r="BSM5" s="9"/>
      <c r="BSN5" s="9"/>
      <c r="BSO5" s="9"/>
      <c r="BSP5" s="9"/>
      <c r="BSQ5" s="9"/>
      <c r="BSR5" s="9"/>
      <c r="BSS5" s="9"/>
      <c r="BST5" s="9"/>
      <c r="BSU5" s="9"/>
      <c r="BSV5" s="9"/>
      <c r="BSW5" s="9"/>
      <c r="BSX5" s="9"/>
      <c r="BSY5" s="9"/>
      <c r="BSZ5" s="9"/>
      <c r="BTA5" s="9"/>
      <c r="BTB5" s="9"/>
      <c r="BTC5" s="9"/>
      <c r="BTD5" s="9"/>
      <c r="BTE5" s="9"/>
      <c r="BTF5" s="9"/>
      <c r="BTG5" s="9"/>
      <c r="BTH5" s="9"/>
      <c r="BTI5" s="9"/>
      <c r="BTJ5" s="9"/>
      <c r="BTK5" s="9"/>
      <c r="BTL5" s="9"/>
      <c r="BTM5" s="9"/>
      <c r="BTN5" s="9"/>
      <c r="BTO5" s="9"/>
      <c r="BTP5" s="9"/>
      <c r="BTQ5" s="9"/>
      <c r="BTR5" s="9"/>
      <c r="BTS5" s="9"/>
      <c r="BTT5" s="9"/>
      <c r="BTU5" s="9"/>
      <c r="BTV5" s="9"/>
      <c r="BTW5" s="9"/>
      <c r="BTX5" s="9"/>
      <c r="BTY5" s="9"/>
      <c r="BTZ5" s="9"/>
      <c r="BUA5" s="9"/>
      <c r="BUB5" s="9"/>
      <c r="BUC5" s="9"/>
      <c r="BUD5" s="9"/>
      <c r="BUE5" s="9"/>
      <c r="BUF5" s="9"/>
      <c r="BUG5" s="9"/>
      <c r="BUH5" s="9"/>
      <c r="BUI5" s="9"/>
      <c r="BUJ5" s="9"/>
      <c r="BUK5" s="9"/>
      <c r="BUL5" s="9"/>
      <c r="BUM5" s="9"/>
      <c r="BUN5" s="9"/>
      <c r="BUO5" s="9"/>
      <c r="BUP5" s="9"/>
      <c r="BUQ5" s="9"/>
      <c r="BUR5" s="9"/>
      <c r="BUS5" s="9"/>
      <c r="BUT5" s="9"/>
      <c r="BUU5" s="9"/>
      <c r="BUV5" s="9"/>
      <c r="BUW5" s="9"/>
      <c r="BUX5" s="9"/>
      <c r="BUY5" s="9"/>
      <c r="BUZ5" s="9"/>
      <c r="BVA5" s="9"/>
      <c r="BVB5" s="9"/>
      <c r="BVC5" s="9"/>
      <c r="BVD5" s="9"/>
      <c r="BVE5" s="9"/>
      <c r="BVF5" s="9"/>
      <c r="BVG5" s="9"/>
      <c r="BVH5" s="9"/>
      <c r="BVI5" s="9"/>
      <c r="BVJ5" s="9"/>
      <c r="BVK5" s="9"/>
      <c r="BVL5" s="9"/>
      <c r="BVM5" s="9"/>
      <c r="BVN5" s="9"/>
      <c r="BVO5" s="9"/>
      <c r="BVP5" s="9"/>
      <c r="BVQ5" s="9"/>
      <c r="BVR5" s="9"/>
      <c r="BVS5" s="9"/>
      <c r="BVT5" s="9"/>
      <c r="BVU5" s="9"/>
      <c r="BVV5" s="9"/>
      <c r="BVW5" s="9"/>
      <c r="BVX5" s="9"/>
      <c r="BVY5" s="9"/>
      <c r="BVZ5" s="9"/>
      <c r="BWA5" s="9"/>
      <c r="BWB5" s="9"/>
      <c r="BWC5" s="9"/>
      <c r="BWD5" s="9"/>
      <c r="BWE5" s="9"/>
      <c r="BWF5" s="9"/>
      <c r="BWG5" s="9"/>
      <c r="BWH5" s="9"/>
      <c r="BWI5" s="9"/>
      <c r="BWJ5" s="9"/>
      <c r="BWK5" s="9"/>
      <c r="BWL5" s="9"/>
      <c r="BWM5" s="9"/>
      <c r="BWN5" s="9"/>
      <c r="BWO5" s="9"/>
      <c r="BWP5" s="9"/>
      <c r="BWQ5" s="9"/>
      <c r="BWR5" s="9"/>
      <c r="BWS5" s="9"/>
      <c r="BWT5" s="9"/>
      <c r="BWU5" s="9"/>
      <c r="BWV5" s="9"/>
      <c r="BWW5" s="9"/>
      <c r="BWX5" s="9"/>
      <c r="BWY5" s="9"/>
      <c r="BWZ5" s="9"/>
      <c r="BXA5" s="9"/>
      <c r="BXB5" s="9"/>
      <c r="BXC5" s="9"/>
      <c r="BXD5" s="9"/>
      <c r="BXE5" s="9"/>
      <c r="BXF5" s="9"/>
      <c r="BXG5" s="9"/>
      <c r="BXH5" s="9"/>
      <c r="BXI5" s="9"/>
      <c r="BXJ5" s="9"/>
      <c r="BXK5" s="9"/>
      <c r="BXL5" s="9"/>
      <c r="BXM5" s="9"/>
      <c r="BXN5" s="9"/>
      <c r="BXO5" s="9"/>
      <c r="BXP5" s="9"/>
      <c r="BXQ5" s="9"/>
      <c r="BXR5" s="9"/>
      <c r="BXS5" s="9"/>
      <c r="BXT5" s="9"/>
      <c r="BXU5" s="9"/>
      <c r="BXV5" s="9"/>
      <c r="BXW5" s="9"/>
      <c r="BXX5" s="9"/>
    </row>
    <row r="6" ht="14.25" customHeight="1">
      <c r="A6" s="9">
        <v>59.0</v>
      </c>
      <c r="B6" s="9" t="s">
        <v>11947</v>
      </c>
      <c r="C6" s="9" t="s">
        <v>11948</v>
      </c>
      <c r="D6" s="9" t="s">
        <v>11948</v>
      </c>
      <c r="E6" s="9"/>
      <c r="F6" s="9">
        <v>46.0</v>
      </c>
      <c r="G6" s="9" t="s">
        <v>12004</v>
      </c>
      <c r="H6" s="9"/>
      <c r="I6" s="9"/>
      <c r="J6" s="9"/>
      <c r="K6" s="9">
        <v>7.0</v>
      </c>
      <c r="L6" s="9">
        <v>39.0</v>
      </c>
      <c r="M6" s="9"/>
      <c r="N6" s="9"/>
      <c r="O6" s="9"/>
      <c r="P6" s="9">
        <v>0.0</v>
      </c>
      <c r="Q6" s="9" t="s">
        <v>12005</v>
      </c>
      <c r="R6" s="9"/>
      <c r="S6" s="9" t="s">
        <v>2713</v>
      </c>
      <c r="T6" s="9" t="s">
        <v>2712</v>
      </c>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c r="ACL6" s="9"/>
      <c r="ACM6" s="9"/>
      <c r="ACN6" s="9"/>
      <c r="ACO6" s="9"/>
      <c r="ACP6" s="9"/>
      <c r="ACQ6" s="9"/>
      <c r="ACR6" s="9"/>
      <c r="ACS6" s="9"/>
      <c r="ACT6" s="9"/>
      <c r="ACU6" s="9"/>
      <c r="ACV6" s="9"/>
      <c r="ACW6" s="9"/>
      <c r="ACX6" s="9"/>
      <c r="ACY6" s="9"/>
      <c r="ACZ6" s="9"/>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c r="AEK6" s="9"/>
      <c r="AEL6" s="9"/>
      <c r="AEM6" s="9"/>
      <c r="AEN6" s="9"/>
      <c r="AEO6" s="9"/>
      <c r="AEP6" s="9"/>
      <c r="AEQ6" s="9"/>
      <c r="AER6" s="9"/>
      <c r="AES6" s="9"/>
      <c r="AET6" s="9"/>
      <c r="AEU6" s="9"/>
      <c r="AEV6" s="9"/>
      <c r="AEW6" s="9"/>
      <c r="AEX6" s="9"/>
      <c r="AEY6" s="9"/>
      <c r="AEZ6" s="9"/>
      <c r="AFA6" s="9"/>
      <c r="AFB6" s="9"/>
      <c r="AFC6" s="9"/>
      <c r="AFD6" s="9"/>
      <c r="AFE6" s="9"/>
      <c r="AFF6" s="9"/>
      <c r="AFG6" s="9"/>
      <c r="AFH6" s="9"/>
      <c r="AFI6" s="9"/>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9"/>
      <c r="AYA6" s="9"/>
      <c r="AYB6" s="9"/>
      <c r="AYC6" s="9"/>
      <c r="AYD6" s="9"/>
      <c r="AYE6" s="9"/>
      <c r="AYF6" s="9"/>
      <c r="AYG6" s="9"/>
      <c r="AYH6" s="9"/>
      <c r="AYI6" s="9"/>
      <c r="AYJ6" s="9"/>
      <c r="AYK6" s="9"/>
      <c r="AYL6" s="9"/>
      <c r="AYM6" s="9"/>
      <c r="AYN6" s="9"/>
      <c r="AYO6" s="9"/>
      <c r="AYP6" s="9"/>
      <c r="AYQ6" s="9"/>
      <c r="AYR6" s="9"/>
      <c r="AYS6" s="9"/>
      <c r="AYT6" s="9"/>
      <c r="AYU6" s="9"/>
      <c r="AYV6" s="9"/>
      <c r="AYW6" s="9"/>
      <c r="AYX6" s="9"/>
      <c r="AYY6" s="9"/>
      <c r="AYZ6" s="9"/>
      <c r="AZA6" s="9"/>
      <c r="AZB6" s="9"/>
      <c r="AZC6" s="9"/>
      <c r="AZD6" s="9"/>
      <c r="AZE6" s="9"/>
      <c r="AZF6" s="9"/>
      <c r="AZG6" s="9"/>
      <c r="AZH6" s="9"/>
      <c r="AZI6" s="9"/>
      <c r="AZJ6" s="9"/>
      <c r="AZK6" s="9"/>
      <c r="AZL6" s="9"/>
      <c r="AZM6" s="9"/>
      <c r="AZN6" s="9"/>
      <c r="AZO6" s="9"/>
      <c r="AZP6" s="9"/>
      <c r="AZQ6" s="9"/>
      <c r="AZR6" s="9"/>
      <c r="AZS6" s="9"/>
      <c r="AZT6" s="9"/>
      <c r="AZU6" s="9"/>
      <c r="AZV6" s="9"/>
      <c r="AZW6" s="9"/>
      <c r="AZX6" s="9"/>
      <c r="AZY6" s="9"/>
      <c r="AZZ6" s="9"/>
      <c r="BAA6" s="9"/>
      <c r="BAB6" s="9"/>
      <c r="BAC6" s="9"/>
      <c r="BAD6" s="9"/>
      <c r="BAE6" s="9"/>
      <c r="BAF6" s="9"/>
      <c r="BAG6" s="9"/>
      <c r="BAH6" s="9"/>
      <c r="BAI6" s="9"/>
      <c r="BAJ6" s="9"/>
      <c r="BAK6" s="9"/>
      <c r="BAL6" s="9"/>
      <c r="BAM6" s="9"/>
      <c r="BAN6" s="9"/>
      <c r="BAO6" s="9"/>
      <c r="BAP6" s="9"/>
      <c r="BAQ6" s="9"/>
      <c r="BAR6" s="9"/>
      <c r="BAS6" s="9"/>
      <c r="BAT6" s="9"/>
      <c r="BAU6" s="9"/>
      <c r="BAV6" s="9"/>
      <c r="BAW6" s="9"/>
      <c r="BAX6" s="9"/>
      <c r="BAY6" s="9"/>
      <c r="BAZ6" s="9"/>
      <c r="BBA6" s="9"/>
      <c r="BBB6" s="9"/>
      <c r="BBC6" s="9"/>
      <c r="BBD6" s="9"/>
      <c r="BBE6" s="9"/>
      <c r="BBF6" s="9"/>
      <c r="BBG6" s="9"/>
      <c r="BBH6" s="9"/>
      <c r="BBI6" s="9"/>
      <c r="BBJ6" s="9"/>
      <c r="BBK6" s="9"/>
      <c r="BBL6" s="9"/>
      <c r="BBM6" s="9"/>
      <c r="BBN6" s="9"/>
      <c r="BBO6" s="9"/>
      <c r="BBP6" s="9"/>
      <c r="BBQ6" s="9"/>
      <c r="BBR6" s="9"/>
      <c r="BBS6" s="9"/>
      <c r="BBT6" s="9"/>
      <c r="BBU6" s="9"/>
      <c r="BBV6" s="9"/>
      <c r="BBW6" s="9"/>
      <c r="BBX6" s="9"/>
      <c r="BBY6" s="9"/>
      <c r="BBZ6" s="9"/>
      <c r="BCA6" s="9"/>
      <c r="BCB6" s="9"/>
      <c r="BCC6" s="9"/>
      <c r="BCD6" s="9"/>
      <c r="BCE6" s="9"/>
      <c r="BCF6" s="9"/>
      <c r="BCG6" s="9"/>
      <c r="BCH6" s="9"/>
      <c r="BCI6" s="9"/>
      <c r="BCJ6" s="9"/>
      <c r="BCK6" s="9"/>
      <c r="BCL6" s="9"/>
      <c r="BCM6" s="9"/>
      <c r="BCN6" s="9"/>
      <c r="BCO6" s="9"/>
      <c r="BCP6" s="9"/>
      <c r="BCQ6" s="9"/>
      <c r="BCR6" s="9"/>
      <c r="BCS6" s="9"/>
      <c r="BCT6" s="9"/>
      <c r="BCU6" s="9"/>
      <c r="BCV6" s="9"/>
      <c r="BCW6" s="9"/>
      <c r="BCX6" s="9"/>
      <c r="BCY6" s="9"/>
      <c r="BCZ6" s="9"/>
      <c r="BDA6" s="9"/>
      <c r="BDB6" s="9"/>
      <c r="BDC6" s="9"/>
      <c r="BDD6" s="9"/>
      <c r="BDE6" s="9"/>
      <c r="BDF6" s="9"/>
      <c r="BDG6" s="9"/>
      <c r="BDH6" s="9"/>
      <c r="BDI6" s="9"/>
      <c r="BDJ6" s="9"/>
      <c r="BDK6" s="9"/>
      <c r="BDL6" s="9"/>
      <c r="BDM6" s="9"/>
      <c r="BDN6" s="9"/>
      <c r="BDO6" s="9"/>
      <c r="BDP6" s="9"/>
      <c r="BDQ6" s="9"/>
      <c r="BDR6" s="9"/>
      <c r="BDS6" s="9"/>
      <c r="BDT6" s="9"/>
      <c r="BDU6" s="9"/>
      <c r="BDV6" s="9"/>
      <c r="BDW6" s="9"/>
      <c r="BDX6" s="9"/>
      <c r="BDY6" s="9"/>
      <c r="BDZ6" s="9"/>
      <c r="BEA6" s="9"/>
      <c r="BEB6" s="9"/>
      <c r="BEC6" s="9"/>
      <c r="BED6" s="9"/>
      <c r="BEE6" s="9"/>
      <c r="BEF6" s="9"/>
      <c r="BEG6" s="9"/>
      <c r="BEH6" s="9"/>
      <c r="BEI6" s="9"/>
      <c r="BEJ6" s="9"/>
      <c r="BEK6" s="9"/>
      <c r="BEL6" s="9"/>
      <c r="BEM6" s="9"/>
      <c r="BEN6" s="9"/>
      <c r="BEO6" s="9"/>
      <c r="BEP6" s="9"/>
      <c r="BEQ6" s="9"/>
      <c r="BER6" s="9"/>
      <c r="BES6" s="9"/>
      <c r="BET6" s="9"/>
      <c r="BEU6" s="9"/>
      <c r="BEV6" s="9"/>
      <c r="BEW6" s="9"/>
      <c r="BEX6" s="9"/>
      <c r="BEY6" s="9"/>
      <c r="BEZ6" s="9"/>
      <c r="BFA6" s="9"/>
      <c r="BFB6" s="9"/>
      <c r="BFC6" s="9"/>
      <c r="BFD6" s="9"/>
      <c r="BFE6" s="9"/>
      <c r="BFF6" s="9"/>
      <c r="BFG6" s="9"/>
      <c r="BFH6" s="9"/>
      <c r="BFI6" s="9"/>
      <c r="BFJ6" s="9"/>
      <c r="BFK6" s="9"/>
      <c r="BFL6" s="9"/>
      <c r="BFM6" s="9"/>
      <c r="BFN6" s="9"/>
      <c r="BFO6" s="9"/>
      <c r="BFP6" s="9"/>
      <c r="BFQ6" s="9"/>
      <c r="BFR6" s="9"/>
      <c r="BFS6" s="9"/>
      <c r="BFT6" s="9"/>
      <c r="BFU6" s="9"/>
      <c r="BFV6" s="9"/>
      <c r="BFW6" s="9"/>
      <c r="BFX6" s="9"/>
      <c r="BFY6" s="9"/>
      <c r="BFZ6" s="9"/>
      <c r="BGA6" s="9"/>
      <c r="BGB6" s="9"/>
      <c r="BGC6" s="9"/>
      <c r="BGD6" s="9"/>
      <c r="BGE6" s="9"/>
      <c r="BGF6" s="9"/>
      <c r="BGG6" s="9"/>
      <c r="BGH6" s="9"/>
      <c r="BGI6" s="9"/>
      <c r="BGJ6" s="9"/>
      <c r="BGK6" s="9"/>
      <c r="BGL6" s="9"/>
      <c r="BGM6" s="9"/>
      <c r="BGN6" s="9"/>
      <c r="BGO6" s="9"/>
      <c r="BGP6" s="9"/>
      <c r="BGQ6" s="9"/>
      <c r="BGR6" s="9"/>
      <c r="BGS6" s="9"/>
      <c r="BGT6" s="9"/>
      <c r="BGU6" s="9"/>
      <c r="BGV6" s="9"/>
      <c r="BGW6" s="9"/>
      <c r="BGX6" s="9"/>
      <c r="BGY6" s="9"/>
      <c r="BGZ6" s="9"/>
      <c r="BHA6" s="9"/>
      <c r="BHB6" s="9"/>
      <c r="BHC6" s="9"/>
      <c r="BHD6" s="9"/>
      <c r="BHE6" s="9"/>
      <c r="BHF6" s="9"/>
      <c r="BHG6" s="9"/>
      <c r="BHH6" s="9"/>
      <c r="BHI6" s="9"/>
      <c r="BHJ6" s="9"/>
      <c r="BHK6" s="9"/>
      <c r="BHL6" s="9"/>
      <c r="BHM6" s="9"/>
      <c r="BHN6" s="9"/>
      <c r="BHO6" s="9"/>
      <c r="BHP6" s="9"/>
      <c r="BHQ6" s="9"/>
      <c r="BHR6" s="9"/>
      <c r="BHS6" s="9"/>
      <c r="BHT6" s="9"/>
      <c r="BHU6" s="9"/>
      <c r="BHV6" s="9"/>
      <c r="BHW6" s="9"/>
      <c r="BHX6" s="9"/>
      <c r="BHY6" s="9"/>
      <c r="BHZ6" s="9"/>
      <c r="BIA6" s="9"/>
      <c r="BIB6" s="9"/>
      <c r="BIC6" s="9"/>
      <c r="BID6" s="9"/>
      <c r="BIE6" s="9"/>
      <c r="BIF6" s="9"/>
      <c r="BIG6" s="9"/>
      <c r="BIH6" s="9"/>
      <c r="BII6" s="9"/>
      <c r="BIJ6" s="9"/>
      <c r="BIK6" s="9"/>
      <c r="BIL6" s="9"/>
      <c r="BIM6" s="9"/>
      <c r="BIN6" s="9"/>
      <c r="BIO6" s="9"/>
      <c r="BIP6" s="9"/>
      <c r="BIQ6" s="9"/>
      <c r="BIR6" s="9"/>
      <c r="BIS6" s="9"/>
      <c r="BIT6" s="9"/>
      <c r="BIU6" s="9"/>
      <c r="BIV6" s="9"/>
      <c r="BIW6" s="9"/>
      <c r="BIX6" s="9"/>
      <c r="BIY6" s="9"/>
      <c r="BIZ6" s="9"/>
      <c r="BJA6" s="9"/>
      <c r="BJB6" s="9"/>
      <c r="BJC6" s="9"/>
      <c r="BJD6" s="9"/>
      <c r="BJE6" s="9"/>
      <c r="BJF6" s="9"/>
      <c r="BJG6" s="9"/>
      <c r="BJH6" s="9"/>
      <c r="BJI6" s="9"/>
      <c r="BJJ6" s="9"/>
      <c r="BJK6" s="9"/>
      <c r="BJL6" s="9"/>
      <c r="BJM6" s="9"/>
      <c r="BJN6" s="9"/>
      <c r="BJO6" s="9"/>
      <c r="BJP6" s="9"/>
      <c r="BJQ6" s="9"/>
      <c r="BJR6" s="9"/>
      <c r="BJS6" s="9"/>
      <c r="BJT6" s="9"/>
      <c r="BJU6" s="9"/>
      <c r="BJV6" s="9"/>
      <c r="BJW6" s="9"/>
      <c r="BJX6" s="9"/>
      <c r="BJY6" s="9"/>
      <c r="BJZ6" s="9"/>
      <c r="BKA6" s="9"/>
      <c r="BKB6" s="9"/>
      <c r="BKC6" s="9"/>
      <c r="BKD6" s="9"/>
      <c r="BKE6" s="9"/>
      <c r="BKF6" s="9"/>
      <c r="BKG6" s="9"/>
      <c r="BKH6" s="9"/>
      <c r="BKI6" s="9"/>
      <c r="BKJ6" s="9"/>
      <c r="BKK6" s="9"/>
      <c r="BKL6" s="9"/>
      <c r="BKM6" s="9"/>
      <c r="BKN6" s="9"/>
      <c r="BKO6" s="9"/>
      <c r="BKP6" s="9"/>
      <c r="BKQ6" s="9"/>
      <c r="BKR6" s="9"/>
      <c r="BKS6" s="9"/>
      <c r="BKT6" s="9"/>
      <c r="BKU6" s="9"/>
      <c r="BKV6" s="9"/>
      <c r="BKW6" s="9"/>
      <c r="BKX6" s="9"/>
      <c r="BKY6" s="9"/>
      <c r="BKZ6" s="9"/>
      <c r="BLA6" s="9"/>
      <c r="BLB6" s="9"/>
      <c r="BLC6" s="9"/>
      <c r="BLD6" s="9"/>
      <c r="BLE6" s="9"/>
      <c r="BLF6" s="9"/>
      <c r="BLG6" s="9"/>
      <c r="BLH6" s="9"/>
      <c r="BLI6" s="9"/>
      <c r="BLJ6" s="9"/>
      <c r="BLK6" s="9"/>
      <c r="BLL6" s="9"/>
      <c r="BLM6" s="9"/>
      <c r="BLN6" s="9"/>
      <c r="BLO6" s="9"/>
      <c r="BLP6" s="9"/>
      <c r="BLQ6" s="9"/>
      <c r="BLR6" s="9"/>
      <c r="BLS6" s="9"/>
      <c r="BLT6" s="9"/>
      <c r="BLU6" s="9"/>
      <c r="BLV6" s="9"/>
      <c r="BLW6" s="9"/>
      <c r="BLX6" s="9"/>
      <c r="BLY6" s="9"/>
      <c r="BLZ6" s="9"/>
      <c r="BMA6" s="9"/>
      <c r="BMB6" s="9"/>
      <c r="BMC6" s="9"/>
      <c r="BMD6" s="9"/>
      <c r="BME6" s="9"/>
      <c r="BMF6" s="9"/>
      <c r="BMG6" s="9"/>
      <c r="BMH6" s="9"/>
      <c r="BMI6" s="9"/>
      <c r="BMJ6" s="9"/>
      <c r="BMK6" s="9"/>
      <c r="BML6" s="9"/>
      <c r="BMM6" s="9"/>
      <c r="BMN6" s="9"/>
      <c r="BMO6" s="9"/>
      <c r="BMP6" s="9"/>
      <c r="BMQ6" s="9"/>
      <c r="BMR6" s="9"/>
      <c r="BMS6" s="9"/>
      <c r="BMT6" s="9"/>
      <c r="BMU6" s="9"/>
      <c r="BMV6" s="9"/>
      <c r="BMW6" s="9"/>
      <c r="BMX6" s="9"/>
      <c r="BMY6" s="9"/>
      <c r="BMZ6" s="9"/>
      <c r="BNA6" s="9"/>
      <c r="BNB6" s="9"/>
      <c r="BNC6" s="9"/>
      <c r="BND6" s="9"/>
      <c r="BNE6" s="9"/>
      <c r="BNF6" s="9"/>
      <c r="BNG6" s="9"/>
      <c r="BNH6" s="9"/>
      <c r="BNI6" s="9"/>
      <c r="BNJ6" s="9"/>
      <c r="BNK6" s="9"/>
      <c r="BNL6" s="9"/>
      <c r="BNM6" s="9"/>
      <c r="BNN6" s="9"/>
      <c r="BNO6" s="9"/>
      <c r="BNP6" s="9"/>
      <c r="BNQ6" s="9"/>
      <c r="BNR6" s="9"/>
      <c r="BNS6" s="9"/>
      <c r="BNT6" s="9"/>
      <c r="BNU6" s="9"/>
      <c r="BNV6" s="9"/>
      <c r="BNW6" s="9"/>
      <c r="BNX6" s="9"/>
      <c r="BNY6" s="9"/>
      <c r="BNZ6" s="9"/>
      <c r="BOA6" s="9"/>
      <c r="BOB6" s="9"/>
      <c r="BOC6" s="9"/>
      <c r="BOD6" s="9"/>
      <c r="BOE6" s="9"/>
      <c r="BOF6" s="9"/>
      <c r="BOG6" s="9"/>
      <c r="BOH6" s="9"/>
      <c r="BOI6" s="9"/>
      <c r="BOJ6" s="9"/>
      <c r="BOK6" s="9"/>
      <c r="BOL6" s="9"/>
      <c r="BOM6" s="9"/>
      <c r="BON6" s="9"/>
      <c r="BOO6" s="9"/>
      <c r="BOP6" s="9"/>
      <c r="BOQ6" s="9"/>
      <c r="BOR6" s="9"/>
      <c r="BOS6" s="9"/>
      <c r="BOT6" s="9"/>
      <c r="BOU6" s="9"/>
      <c r="BOV6" s="9"/>
      <c r="BOW6" s="9"/>
      <c r="BOX6" s="9"/>
      <c r="BOY6" s="9"/>
      <c r="BOZ6" s="9"/>
      <c r="BPA6" s="9"/>
      <c r="BPB6" s="9"/>
      <c r="BPC6" s="9"/>
      <c r="BPD6" s="9"/>
      <c r="BPE6" s="9"/>
      <c r="BPF6" s="9"/>
      <c r="BPG6" s="9"/>
      <c r="BPH6" s="9"/>
      <c r="BPI6" s="9"/>
      <c r="BPJ6" s="9"/>
      <c r="BPK6" s="9"/>
      <c r="BPL6" s="9"/>
      <c r="BPM6" s="9"/>
      <c r="BPN6" s="9"/>
      <c r="BPO6" s="9"/>
      <c r="BPP6" s="9"/>
      <c r="BPQ6" s="9"/>
      <c r="BPR6" s="9"/>
      <c r="BPS6" s="9"/>
      <c r="BPT6" s="9"/>
      <c r="BPU6" s="9"/>
      <c r="BPV6" s="9"/>
      <c r="BPW6" s="9"/>
      <c r="BPX6" s="9"/>
      <c r="BPY6" s="9"/>
      <c r="BPZ6" s="9"/>
      <c r="BQA6" s="9"/>
      <c r="BQB6" s="9"/>
      <c r="BQC6" s="9"/>
      <c r="BQD6" s="9"/>
      <c r="BQE6" s="9"/>
      <c r="BQF6" s="9"/>
      <c r="BQG6" s="9"/>
      <c r="BQH6" s="9"/>
      <c r="BQI6" s="9"/>
      <c r="BQJ6" s="9"/>
      <c r="BQK6" s="9"/>
      <c r="BQL6" s="9"/>
      <c r="BQM6" s="9"/>
      <c r="BQN6" s="9"/>
      <c r="BQO6" s="9"/>
      <c r="BQP6" s="9"/>
      <c r="BQQ6" s="9"/>
      <c r="BQR6" s="9"/>
      <c r="BQS6" s="9"/>
      <c r="BQT6" s="9"/>
      <c r="BQU6" s="9"/>
      <c r="BQV6" s="9"/>
      <c r="BQW6" s="9"/>
      <c r="BQX6" s="9"/>
      <c r="BQY6" s="9"/>
      <c r="BQZ6" s="9"/>
      <c r="BRA6" s="9"/>
      <c r="BRB6" s="9"/>
      <c r="BRC6" s="9"/>
      <c r="BRD6" s="9"/>
      <c r="BRE6" s="9"/>
      <c r="BRF6" s="9"/>
      <c r="BRG6" s="9"/>
      <c r="BRH6" s="9"/>
      <c r="BRI6" s="9"/>
      <c r="BRJ6" s="9"/>
      <c r="BRK6" s="9"/>
      <c r="BRL6" s="9"/>
      <c r="BRM6" s="9"/>
      <c r="BRN6" s="9"/>
      <c r="BRO6" s="9"/>
      <c r="BRP6" s="9"/>
      <c r="BRQ6" s="9"/>
      <c r="BRR6" s="9"/>
      <c r="BRS6" s="9"/>
      <c r="BRT6" s="9"/>
      <c r="BRU6" s="9"/>
      <c r="BRV6" s="9"/>
      <c r="BRW6" s="9"/>
      <c r="BRX6" s="9"/>
      <c r="BRY6" s="9"/>
      <c r="BRZ6" s="9"/>
      <c r="BSA6" s="9"/>
      <c r="BSB6" s="9"/>
      <c r="BSC6" s="9"/>
      <c r="BSD6" s="9"/>
      <c r="BSE6" s="9"/>
      <c r="BSF6" s="9"/>
      <c r="BSG6" s="9"/>
      <c r="BSH6" s="9"/>
      <c r="BSI6" s="9"/>
      <c r="BSJ6" s="9"/>
      <c r="BSK6" s="9"/>
      <c r="BSL6" s="9"/>
      <c r="BSM6" s="9"/>
      <c r="BSN6" s="9"/>
      <c r="BSO6" s="9"/>
      <c r="BSP6" s="9"/>
      <c r="BSQ6" s="9"/>
      <c r="BSR6" s="9"/>
      <c r="BSS6" s="9"/>
      <c r="BST6" s="9"/>
      <c r="BSU6" s="9"/>
      <c r="BSV6" s="9"/>
      <c r="BSW6" s="9"/>
      <c r="BSX6" s="9"/>
      <c r="BSY6" s="9"/>
      <c r="BSZ6" s="9"/>
      <c r="BTA6" s="9"/>
      <c r="BTB6" s="9"/>
      <c r="BTC6" s="9"/>
      <c r="BTD6" s="9"/>
      <c r="BTE6" s="9"/>
      <c r="BTF6" s="9"/>
      <c r="BTG6" s="9"/>
      <c r="BTH6" s="9"/>
      <c r="BTI6" s="9"/>
      <c r="BTJ6" s="9"/>
      <c r="BTK6" s="9"/>
      <c r="BTL6" s="9"/>
      <c r="BTM6" s="9"/>
      <c r="BTN6" s="9"/>
      <c r="BTO6" s="9"/>
      <c r="BTP6" s="9"/>
      <c r="BTQ6" s="9"/>
      <c r="BTR6" s="9"/>
      <c r="BTS6" s="9"/>
      <c r="BTT6" s="9"/>
      <c r="BTU6" s="9"/>
      <c r="BTV6" s="9"/>
      <c r="BTW6" s="9"/>
      <c r="BTX6" s="9"/>
      <c r="BTY6" s="9"/>
      <c r="BTZ6" s="9"/>
      <c r="BUA6" s="9"/>
      <c r="BUB6" s="9"/>
      <c r="BUC6" s="9"/>
      <c r="BUD6" s="9"/>
      <c r="BUE6" s="9"/>
      <c r="BUF6" s="9"/>
      <c r="BUG6" s="9"/>
      <c r="BUH6" s="9"/>
      <c r="BUI6" s="9"/>
      <c r="BUJ6" s="9"/>
      <c r="BUK6" s="9"/>
      <c r="BUL6" s="9"/>
      <c r="BUM6" s="9"/>
      <c r="BUN6" s="9"/>
      <c r="BUO6" s="9"/>
      <c r="BUP6" s="9"/>
      <c r="BUQ6" s="9"/>
      <c r="BUR6" s="9"/>
      <c r="BUS6" s="9"/>
      <c r="BUT6" s="9"/>
      <c r="BUU6" s="9"/>
      <c r="BUV6" s="9"/>
      <c r="BUW6" s="9"/>
      <c r="BUX6" s="9"/>
      <c r="BUY6" s="9"/>
      <c r="BUZ6" s="9"/>
      <c r="BVA6" s="9"/>
      <c r="BVB6" s="9"/>
      <c r="BVC6" s="9"/>
      <c r="BVD6" s="9"/>
      <c r="BVE6" s="9"/>
      <c r="BVF6" s="9"/>
      <c r="BVG6" s="9"/>
      <c r="BVH6" s="9"/>
      <c r="BVI6" s="9"/>
      <c r="BVJ6" s="9"/>
      <c r="BVK6" s="9"/>
      <c r="BVL6" s="9"/>
      <c r="BVM6" s="9"/>
      <c r="BVN6" s="9"/>
      <c r="BVO6" s="9"/>
      <c r="BVP6" s="9"/>
      <c r="BVQ6" s="9"/>
      <c r="BVR6" s="9"/>
      <c r="BVS6" s="9"/>
      <c r="BVT6" s="9"/>
      <c r="BVU6" s="9"/>
      <c r="BVV6" s="9"/>
      <c r="BVW6" s="9"/>
      <c r="BVX6" s="9"/>
      <c r="BVY6" s="9"/>
      <c r="BVZ6" s="9"/>
      <c r="BWA6" s="9"/>
      <c r="BWB6" s="9"/>
      <c r="BWC6" s="9"/>
      <c r="BWD6" s="9"/>
      <c r="BWE6" s="9"/>
      <c r="BWF6" s="9"/>
      <c r="BWG6" s="9"/>
      <c r="BWH6" s="9"/>
      <c r="BWI6" s="9"/>
      <c r="BWJ6" s="9"/>
      <c r="BWK6" s="9"/>
      <c r="BWL6" s="9"/>
      <c r="BWM6" s="9"/>
      <c r="BWN6" s="9"/>
      <c r="BWO6" s="9"/>
      <c r="BWP6" s="9"/>
      <c r="BWQ6" s="9"/>
      <c r="BWR6" s="9"/>
      <c r="BWS6" s="9"/>
      <c r="BWT6" s="9"/>
      <c r="BWU6" s="9"/>
      <c r="BWV6" s="9"/>
      <c r="BWW6" s="9"/>
      <c r="BWX6" s="9"/>
      <c r="BWY6" s="9"/>
      <c r="BWZ6" s="9"/>
      <c r="BXA6" s="9"/>
      <c r="BXB6" s="9"/>
      <c r="BXC6" s="9"/>
      <c r="BXD6" s="9"/>
      <c r="BXE6" s="9"/>
      <c r="BXF6" s="9"/>
      <c r="BXG6" s="9"/>
      <c r="BXH6" s="9"/>
      <c r="BXI6" s="9"/>
      <c r="BXJ6" s="9"/>
      <c r="BXK6" s="9"/>
      <c r="BXL6" s="9"/>
      <c r="BXM6" s="9"/>
      <c r="BXN6" s="9"/>
      <c r="BXO6" s="9"/>
      <c r="BXP6" s="9"/>
      <c r="BXQ6" s="9"/>
      <c r="BXR6" s="9"/>
      <c r="BXS6" s="9"/>
      <c r="BXT6" s="9"/>
      <c r="BXU6" s="9"/>
      <c r="BXV6" s="9"/>
      <c r="BXW6" s="9"/>
      <c r="BXX6" s="9"/>
    </row>
    <row r="7" ht="14.25" customHeight="1">
      <c r="A7" s="9">
        <v>16.0</v>
      </c>
      <c r="B7" s="9" t="s">
        <v>11947</v>
      </c>
      <c r="C7" s="9" t="s">
        <v>11948</v>
      </c>
      <c r="D7" s="9" t="s">
        <v>11948</v>
      </c>
      <c r="E7" s="9"/>
      <c r="F7" s="9">
        <v>49.0</v>
      </c>
      <c r="G7" s="9" t="s">
        <v>12006</v>
      </c>
      <c r="H7" s="9"/>
      <c r="I7" s="9"/>
      <c r="J7" s="9"/>
      <c r="K7" s="9"/>
      <c r="L7" s="9">
        <v>44.0</v>
      </c>
      <c r="M7" s="9"/>
      <c r="N7" s="9">
        <v>1.0</v>
      </c>
      <c r="O7" s="9">
        <v>4.0</v>
      </c>
      <c r="P7" s="9">
        <v>4.0</v>
      </c>
      <c r="Q7" s="9" t="s">
        <v>12007</v>
      </c>
      <c r="R7" s="9"/>
      <c r="S7" s="9" t="s">
        <v>2716</v>
      </c>
      <c r="T7" s="9" t="s">
        <v>2715</v>
      </c>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9"/>
      <c r="ABO7" s="9"/>
      <c r="ABP7" s="9"/>
      <c r="ABQ7" s="9"/>
      <c r="ABR7" s="9"/>
      <c r="ABS7" s="9"/>
      <c r="ABT7" s="9"/>
      <c r="ABU7" s="9"/>
      <c r="ABV7" s="9"/>
      <c r="ABW7" s="9"/>
      <c r="ABX7" s="9"/>
      <c r="ABY7" s="9"/>
      <c r="ABZ7" s="9"/>
      <c r="ACA7" s="9"/>
      <c r="ACB7" s="9"/>
      <c r="ACC7" s="9"/>
      <c r="ACD7" s="9"/>
      <c r="ACE7" s="9"/>
      <c r="ACF7" s="9"/>
      <c r="ACG7" s="9"/>
      <c r="ACH7" s="9"/>
      <c r="ACI7" s="9"/>
      <c r="ACJ7" s="9"/>
      <c r="ACK7" s="9"/>
      <c r="ACL7" s="9"/>
      <c r="ACM7" s="9"/>
      <c r="ACN7" s="9"/>
      <c r="ACO7" s="9"/>
      <c r="ACP7" s="9"/>
      <c r="ACQ7" s="9"/>
      <c r="ACR7" s="9"/>
      <c r="ACS7" s="9"/>
      <c r="ACT7" s="9"/>
      <c r="ACU7" s="9"/>
      <c r="ACV7" s="9"/>
      <c r="ACW7" s="9"/>
      <c r="ACX7" s="9"/>
      <c r="ACY7" s="9"/>
      <c r="ACZ7" s="9"/>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c r="AEK7" s="9"/>
      <c r="AEL7" s="9"/>
      <c r="AEM7" s="9"/>
      <c r="AEN7" s="9"/>
      <c r="AEO7" s="9"/>
      <c r="AEP7" s="9"/>
      <c r="AEQ7" s="9"/>
      <c r="AER7" s="9"/>
      <c r="AES7" s="9"/>
      <c r="AET7" s="9"/>
      <c r="AEU7" s="9"/>
      <c r="AEV7" s="9"/>
      <c r="AEW7" s="9"/>
      <c r="AEX7" s="9"/>
      <c r="AEY7" s="9"/>
      <c r="AEZ7" s="9"/>
      <c r="AFA7" s="9"/>
      <c r="AFB7" s="9"/>
      <c r="AFC7" s="9"/>
      <c r="AFD7" s="9"/>
      <c r="AFE7" s="9"/>
      <c r="AFF7" s="9"/>
      <c r="AFG7" s="9"/>
      <c r="AFH7" s="9"/>
      <c r="AFI7" s="9"/>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t="s">
        <v>12008</v>
      </c>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9"/>
      <c r="AXZ7" s="9"/>
      <c r="AYA7" s="9"/>
      <c r="AYB7" s="9"/>
      <c r="AYC7" s="9"/>
      <c r="AYD7" s="9"/>
      <c r="AYE7" s="9"/>
      <c r="AYF7" s="9"/>
      <c r="AYG7" s="9"/>
      <c r="AYH7" s="9" t="s">
        <v>12009</v>
      </c>
      <c r="AYI7" s="9"/>
      <c r="AYJ7" s="9"/>
      <c r="AYK7" s="9"/>
      <c r="AYL7" s="9"/>
      <c r="AYM7" s="9"/>
      <c r="AYN7" s="9"/>
      <c r="AYO7" s="9"/>
      <c r="AYP7" s="9"/>
      <c r="AYQ7" s="9"/>
      <c r="AYR7" s="9"/>
      <c r="AYS7" s="9"/>
      <c r="AYT7" s="9"/>
      <c r="AYU7" s="9"/>
      <c r="AYV7" s="9"/>
      <c r="AYW7" s="9"/>
      <c r="AYX7" s="9"/>
      <c r="AYY7" s="9" t="s">
        <v>5691</v>
      </c>
      <c r="AYZ7" s="9" t="s">
        <v>5691</v>
      </c>
      <c r="AZA7" s="9"/>
      <c r="AZB7" s="9"/>
      <c r="AZC7" s="9"/>
      <c r="AZD7" s="9"/>
      <c r="AZE7" s="9"/>
      <c r="AZF7" s="9"/>
      <c r="AZG7" s="9"/>
      <c r="AZH7" s="9"/>
      <c r="AZI7" s="9"/>
      <c r="AZJ7" s="9"/>
      <c r="AZK7" s="9"/>
      <c r="AZL7" s="9"/>
      <c r="AZM7" s="9"/>
      <c r="AZN7" s="9"/>
      <c r="AZO7" s="9"/>
      <c r="AZP7" s="9"/>
      <c r="AZQ7" s="9"/>
      <c r="AZR7" s="9"/>
      <c r="AZS7" s="9"/>
      <c r="AZT7" s="9"/>
      <c r="AZU7" s="9"/>
      <c r="AZV7" s="9"/>
      <c r="AZW7" s="9"/>
      <c r="AZX7" s="9"/>
      <c r="AZY7" s="9"/>
      <c r="AZZ7" s="9"/>
      <c r="BAA7" s="9"/>
      <c r="BAB7" s="9"/>
      <c r="BAC7" s="9"/>
      <c r="BAD7" s="9"/>
      <c r="BAE7" s="9"/>
      <c r="BAF7" s="9"/>
      <c r="BAG7" s="9"/>
      <c r="BAH7" s="9"/>
      <c r="BAI7" s="9"/>
      <c r="BAJ7" s="9"/>
      <c r="BAK7" s="9" t="s">
        <v>12010</v>
      </c>
      <c r="BAL7" s="9"/>
      <c r="BAM7" s="9"/>
      <c r="BAN7" s="9"/>
      <c r="BAO7" s="9"/>
      <c r="BAP7" s="9"/>
      <c r="BAQ7" s="9"/>
      <c r="BAR7" s="9">
        <v>393.0</v>
      </c>
      <c r="BAS7" s="9" t="s">
        <v>12011</v>
      </c>
      <c r="BAT7" s="9">
        <v>590.0</v>
      </c>
      <c r="BAU7" s="9"/>
      <c r="BAV7" s="9"/>
      <c r="BAW7" s="9"/>
      <c r="BAX7" s="9"/>
      <c r="BAY7" s="9"/>
      <c r="BAZ7" s="9"/>
      <c r="BBA7" s="9"/>
      <c r="BBB7" s="9"/>
      <c r="BBC7" s="9"/>
      <c r="BBD7" s="9"/>
      <c r="BBE7" s="9"/>
      <c r="BBF7" s="9"/>
      <c r="BBG7" s="9"/>
      <c r="BBH7" s="9"/>
      <c r="BBI7" s="9" t="s">
        <v>5718</v>
      </c>
      <c r="BBJ7" s="9"/>
      <c r="BBK7" s="9"/>
      <c r="BBL7" s="9"/>
      <c r="BBM7" s="9"/>
      <c r="BBN7" s="9"/>
      <c r="BBO7" s="9"/>
      <c r="BBP7" s="9"/>
      <c r="BBQ7" s="9"/>
      <c r="BBR7" s="9"/>
      <c r="BBS7" s="9"/>
      <c r="BBT7" s="9"/>
      <c r="BBU7" s="9"/>
      <c r="BBV7" s="9"/>
      <c r="BBW7" s="9"/>
      <c r="BBX7" s="9"/>
      <c r="BBY7" s="9"/>
      <c r="BBZ7" s="9"/>
      <c r="BCA7" s="9"/>
      <c r="BCB7" s="9" t="s">
        <v>12012</v>
      </c>
      <c r="BCC7" s="9"/>
      <c r="BCD7" s="9"/>
      <c r="BCE7" s="9"/>
      <c r="BCF7" s="9" t="s">
        <v>5720</v>
      </c>
      <c r="BCG7" s="9" t="s">
        <v>11952</v>
      </c>
      <c r="BCH7" s="9"/>
      <c r="BCI7" s="9"/>
      <c r="BCJ7" s="9"/>
      <c r="BCK7" s="9"/>
      <c r="BCL7" s="9"/>
      <c r="BCM7" s="9"/>
      <c r="BCN7" s="9"/>
      <c r="BCO7" s="9"/>
      <c r="BCP7" s="9"/>
      <c r="BCQ7" s="9"/>
      <c r="BCR7" s="9"/>
      <c r="BCS7" s="9"/>
      <c r="BCT7" s="9"/>
      <c r="BCU7" s="9"/>
      <c r="BCV7" s="9"/>
      <c r="BCW7" s="9"/>
      <c r="BCX7" s="9"/>
      <c r="BCY7" s="9"/>
      <c r="BCZ7" s="9"/>
      <c r="BDA7" s="9"/>
      <c r="BDB7" s="9"/>
      <c r="BDC7" s="9"/>
      <c r="BDD7" s="9" t="s">
        <v>12011</v>
      </c>
      <c r="BDE7" s="9"/>
      <c r="BDF7" s="9"/>
      <c r="BDG7" s="9"/>
      <c r="BDH7" s="9"/>
      <c r="BDI7" s="9"/>
      <c r="BDJ7" s="9"/>
      <c r="BDK7" s="9"/>
      <c r="BDL7" s="9"/>
      <c r="BDM7" s="9"/>
      <c r="BDN7" s="9"/>
      <c r="BDO7" s="9"/>
      <c r="BDP7" s="9"/>
      <c r="BDQ7" s="9"/>
      <c r="BDR7" s="9"/>
      <c r="BDS7" s="9"/>
      <c r="BDT7" s="9"/>
      <c r="BDU7" s="9"/>
      <c r="BDV7" s="9"/>
      <c r="BDW7" s="9"/>
      <c r="BDX7" s="9"/>
      <c r="BDY7" s="9" t="s">
        <v>5691</v>
      </c>
      <c r="BDZ7" s="9" t="s">
        <v>5691</v>
      </c>
      <c r="BEA7" s="9"/>
      <c r="BEB7" s="9"/>
      <c r="BEC7" s="9"/>
      <c r="BED7" s="9"/>
      <c r="BEE7" s="9"/>
      <c r="BEF7" s="9"/>
      <c r="BEG7" s="9"/>
      <c r="BEH7" s="9"/>
      <c r="BEI7" s="9"/>
      <c r="BEJ7" s="9"/>
      <c r="BEK7" s="9"/>
      <c r="BEL7" s="9"/>
      <c r="BEM7" s="9"/>
      <c r="BEN7" s="9"/>
      <c r="BEO7" s="9"/>
      <c r="BEP7" s="9"/>
      <c r="BEQ7" s="9"/>
      <c r="BER7" s="9"/>
      <c r="BES7" s="9"/>
      <c r="BET7" s="9"/>
      <c r="BEU7" s="9"/>
      <c r="BEV7" s="9"/>
      <c r="BEW7" s="9"/>
      <c r="BEX7" s="9"/>
      <c r="BEY7" s="9"/>
      <c r="BEZ7" s="9"/>
      <c r="BFA7" s="9"/>
      <c r="BFB7" s="9"/>
      <c r="BFC7" s="9"/>
      <c r="BFD7" s="9"/>
      <c r="BFE7" s="9"/>
      <c r="BFF7" s="9"/>
      <c r="BFG7" s="9"/>
      <c r="BFH7" s="9"/>
      <c r="BFI7" s="9"/>
      <c r="BFJ7" s="9"/>
      <c r="BFK7" s="9" t="s">
        <v>12013</v>
      </c>
      <c r="BFL7" s="9"/>
      <c r="BFM7" s="9"/>
      <c r="BFN7" s="9"/>
      <c r="BFO7" s="9"/>
      <c r="BFP7" s="9"/>
      <c r="BFQ7" s="9"/>
      <c r="BFR7" s="9">
        <v>393.0</v>
      </c>
      <c r="BFS7" s="9" t="s">
        <v>12014</v>
      </c>
      <c r="BFT7" s="9">
        <v>590.0</v>
      </c>
      <c r="BFU7" s="9"/>
      <c r="BFV7" s="9"/>
      <c r="BFW7" s="9"/>
      <c r="BFX7" s="9"/>
      <c r="BFY7" s="9"/>
      <c r="BFZ7" s="9"/>
      <c r="BGA7" s="9"/>
      <c r="BGB7" s="9"/>
      <c r="BGC7" s="9"/>
      <c r="BGD7" s="9"/>
      <c r="BGE7" s="9"/>
      <c r="BGF7" s="9"/>
      <c r="BGG7" s="9"/>
      <c r="BGH7" s="9"/>
      <c r="BGI7" s="9" t="s">
        <v>5718</v>
      </c>
      <c r="BGJ7" s="9"/>
      <c r="BGK7" s="9"/>
      <c r="BGL7" s="9"/>
      <c r="BGM7" s="9"/>
      <c r="BGN7" s="9"/>
      <c r="BGO7" s="9"/>
      <c r="BGP7" s="9"/>
      <c r="BGQ7" s="9"/>
      <c r="BGR7" s="9"/>
      <c r="BGS7" s="9"/>
      <c r="BGT7" s="9"/>
      <c r="BGU7" s="9"/>
      <c r="BGV7" s="9"/>
      <c r="BGW7" s="9"/>
      <c r="BGX7" s="9"/>
      <c r="BGY7" s="9"/>
      <c r="BGZ7" s="9"/>
      <c r="BHA7" s="9"/>
      <c r="BHB7" s="9" t="s">
        <v>12012</v>
      </c>
      <c r="BHC7" s="9"/>
      <c r="BHD7" s="9"/>
      <c r="BHE7" s="9"/>
      <c r="BHF7" s="9" t="s">
        <v>5720</v>
      </c>
      <c r="BHG7" s="9" t="s">
        <v>11952</v>
      </c>
      <c r="BHH7" s="9"/>
      <c r="BHI7" s="9"/>
      <c r="BHJ7" s="9"/>
      <c r="BHK7" s="9"/>
      <c r="BHL7" s="9"/>
      <c r="BHM7" s="9"/>
      <c r="BHN7" s="9"/>
      <c r="BHO7" s="9"/>
      <c r="BHP7" s="9"/>
      <c r="BHQ7" s="9"/>
      <c r="BHR7" s="9"/>
      <c r="BHS7" s="9"/>
      <c r="BHT7" s="9"/>
      <c r="BHU7" s="9"/>
      <c r="BHV7" s="9"/>
      <c r="BHW7" s="9"/>
      <c r="BHX7" s="9"/>
      <c r="BHY7" s="9"/>
      <c r="BHZ7" s="9"/>
      <c r="BIA7" s="9"/>
      <c r="BIB7" s="9"/>
      <c r="BIC7" s="9"/>
      <c r="BID7" s="9" t="s">
        <v>12014</v>
      </c>
      <c r="BIE7" s="9"/>
      <c r="BIF7" s="9"/>
      <c r="BIG7" s="9"/>
      <c r="BIH7" s="9"/>
      <c r="BII7" s="9"/>
      <c r="BIJ7" s="9"/>
      <c r="BIK7" s="9"/>
      <c r="BIL7" s="9"/>
      <c r="BIM7" s="9"/>
      <c r="BIN7" s="9"/>
      <c r="BIO7" s="9"/>
      <c r="BIP7" s="9"/>
      <c r="BIQ7" s="9"/>
      <c r="BIR7" s="9"/>
      <c r="BIS7" s="9"/>
      <c r="BIT7" s="9"/>
      <c r="BIU7" s="9"/>
      <c r="BIV7" s="9"/>
      <c r="BIW7" s="9"/>
      <c r="BIX7" s="9"/>
      <c r="BIY7" s="9" t="s">
        <v>5691</v>
      </c>
      <c r="BIZ7" s="9" t="s">
        <v>5691</v>
      </c>
      <c r="BJA7" s="9"/>
      <c r="BJB7" s="9"/>
      <c r="BJC7" s="9"/>
      <c r="BJD7" s="9"/>
      <c r="BJE7" s="9"/>
      <c r="BJF7" s="9"/>
      <c r="BJG7" s="9"/>
      <c r="BJH7" s="9"/>
      <c r="BJI7" s="9"/>
      <c r="BJJ7" s="9"/>
      <c r="BJK7" s="9"/>
      <c r="BJL7" s="9"/>
      <c r="BJM7" s="9"/>
      <c r="BJN7" s="9"/>
      <c r="BJO7" s="9"/>
      <c r="BJP7" s="9"/>
      <c r="BJQ7" s="9"/>
      <c r="BJR7" s="9"/>
      <c r="BJS7" s="9"/>
      <c r="BJT7" s="9"/>
      <c r="BJU7" s="9"/>
      <c r="BJV7" s="9"/>
      <c r="BJW7" s="9"/>
      <c r="BJX7" s="9"/>
      <c r="BJY7" s="9"/>
      <c r="BJZ7" s="9"/>
      <c r="BKA7" s="9"/>
      <c r="BKB7" s="9"/>
      <c r="BKC7" s="9"/>
      <c r="BKD7" s="9"/>
      <c r="BKE7" s="9"/>
      <c r="BKF7" s="9"/>
      <c r="BKG7" s="9"/>
      <c r="BKH7" s="9"/>
      <c r="BKI7" s="9"/>
      <c r="BKJ7" s="9"/>
      <c r="BKK7" s="9" t="s">
        <v>12015</v>
      </c>
      <c r="BKL7" s="9"/>
      <c r="BKM7" s="9"/>
      <c r="BKN7" s="9"/>
      <c r="BKO7" s="9"/>
      <c r="BKP7" s="9"/>
      <c r="BKQ7" s="9"/>
      <c r="BKR7" s="9">
        <v>393.0</v>
      </c>
      <c r="BKS7" s="9" t="s">
        <v>12016</v>
      </c>
      <c r="BKT7" s="9">
        <v>590.0</v>
      </c>
      <c r="BKU7" s="9"/>
      <c r="BKV7" s="9"/>
      <c r="BKW7" s="9"/>
      <c r="BKX7" s="9"/>
      <c r="BKY7" s="9"/>
      <c r="BKZ7" s="9"/>
      <c r="BLA7" s="9"/>
      <c r="BLB7" s="9"/>
      <c r="BLC7" s="9"/>
      <c r="BLD7" s="9"/>
      <c r="BLE7" s="9"/>
      <c r="BLF7" s="9"/>
      <c r="BLG7" s="9"/>
      <c r="BLH7" s="9"/>
      <c r="BLI7" s="9" t="s">
        <v>5718</v>
      </c>
      <c r="BLJ7" s="9"/>
      <c r="BLK7" s="9"/>
      <c r="BLL7" s="9"/>
      <c r="BLM7" s="9"/>
      <c r="BLN7" s="9"/>
      <c r="BLO7" s="9"/>
      <c r="BLP7" s="9"/>
      <c r="BLQ7" s="9"/>
      <c r="BLR7" s="9"/>
      <c r="BLS7" s="9"/>
      <c r="BLT7" s="9"/>
      <c r="BLU7" s="9"/>
      <c r="BLV7" s="9"/>
      <c r="BLW7" s="9"/>
      <c r="BLX7" s="9"/>
      <c r="BLY7" s="9"/>
      <c r="BLZ7" s="9"/>
      <c r="BMA7" s="9"/>
      <c r="BMB7" s="9" t="s">
        <v>12017</v>
      </c>
      <c r="BMC7" s="9"/>
      <c r="BMD7" s="9"/>
      <c r="BME7" s="9"/>
      <c r="BMF7" s="9" t="s">
        <v>5720</v>
      </c>
      <c r="BMG7" s="9" t="s">
        <v>11952</v>
      </c>
      <c r="BMH7" s="9"/>
      <c r="BMI7" s="9"/>
      <c r="BMJ7" s="9"/>
      <c r="BMK7" s="9"/>
      <c r="BML7" s="9"/>
      <c r="BMM7" s="9"/>
      <c r="BMN7" s="9"/>
      <c r="BMO7" s="9"/>
      <c r="BMP7" s="9"/>
      <c r="BMQ7" s="9"/>
      <c r="BMR7" s="9"/>
      <c r="BMS7" s="9"/>
      <c r="BMT7" s="9"/>
      <c r="BMU7" s="9"/>
      <c r="BMV7" s="9"/>
      <c r="BMW7" s="9"/>
      <c r="BMX7" s="9"/>
      <c r="BMY7" s="9"/>
      <c r="BMZ7" s="9"/>
      <c r="BNA7" s="9"/>
      <c r="BNB7" s="9"/>
      <c r="BNC7" s="9"/>
      <c r="BND7" s="9" t="s">
        <v>12016</v>
      </c>
      <c r="BNE7" s="9"/>
      <c r="BNF7" s="9"/>
      <c r="BNG7" s="9"/>
      <c r="BNH7" s="9"/>
      <c r="BNI7" s="9"/>
      <c r="BNJ7" s="9"/>
      <c r="BNK7" s="9"/>
      <c r="BNL7" s="9"/>
      <c r="BNM7" s="9"/>
      <c r="BNN7" s="9"/>
      <c r="BNO7" s="9"/>
      <c r="BNP7" s="9"/>
      <c r="BNQ7" s="9"/>
      <c r="BNR7" s="9"/>
      <c r="BNS7" s="9"/>
      <c r="BNT7" s="9"/>
      <c r="BNU7" s="9"/>
      <c r="BNV7" s="9"/>
      <c r="BNW7" s="9"/>
      <c r="BNX7" s="9"/>
      <c r="BNY7" s="9" t="s">
        <v>5691</v>
      </c>
      <c r="BNZ7" s="9" t="s">
        <v>5691</v>
      </c>
      <c r="BOA7" s="9"/>
      <c r="BOB7" s="9"/>
      <c r="BOC7" s="9"/>
      <c r="BOD7" s="9"/>
      <c r="BOE7" s="9"/>
      <c r="BOF7" s="9"/>
      <c r="BOG7" s="9"/>
      <c r="BOH7" s="9"/>
      <c r="BOI7" s="9"/>
      <c r="BOJ7" s="9"/>
      <c r="BOK7" s="9"/>
      <c r="BOL7" s="9"/>
      <c r="BOM7" s="9"/>
      <c r="BON7" s="9"/>
      <c r="BOO7" s="9"/>
      <c r="BOP7" s="9"/>
      <c r="BOQ7" s="9"/>
      <c r="BOR7" s="9"/>
      <c r="BOS7" s="9"/>
      <c r="BOT7" s="9"/>
      <c r="BOU7" s="9"/>
      <c r="BOV7" s="9"/>
      <c r="BOW7" s="9"/>
      <c r="BOX7" s="9"/>
      <c r="BOY7" s="9"/>
      <c r="BOZ7" s="9"/>
      <c r="BPA7" s="9"/>
      <c r="BPB7" s="9"/>
      <c r="BPC7" s="9"/>
      <c r="BPD7" s="9"/>
      <c r="BPE7" s="9"/>
      <c r="BPF7" s="9"/>
      <c r="BPG7" s="9"/>
      <c r="BPH7" s="9"/>
      <c r="BPI7" s="9"/>
      <c r="BPJ7" s="9"/>
      <c r="BPK7" s="9" t="s">
        <v>12018</v>
      </c>
      <c r="BPL7" s="9"/>
      <c r="BPM7" s="9"/>
      <c r="BPN7" s="9"/>
      <c r="BPO7" s="9"/>
      <c r="BPP7" s="9"/>
      <c r="BPQ7" s="9"/>
      <c r="BPR7" s="9">
        <v>394.0</v>
      </c>
      <c r="BPS7" s="9" t="s">
        <v>12019</v>
      </c>
      <c r="BPT7" s="9">
        <v>590.0</v>
      </c>
      <c r="BPU7" s="9"/>
      <c r="BPV7" s="9"/>
      <c r="BPW7" s="9"/>
      <c r="BPX7" s="9"/>
      <c r="BPY7" s="9"/>
      <c r="BPZ7" s="9"/>
      <c r="BQA7" s="9"/>
      <c r="BQB7" s="9"/>
      <c r="BQC7" s="9"/>
      <c r="BQD7" s="9"/>
      <c r="BQE7" s="9"/>
      <c r="BQF7" s="9"/>
      <c r="BQG7" s="9"/>
      <c r="BQH7" s="9"/>
      <c r="BQI7" s="9" t="s">
        <v>5718</v>
      </c>
      <c r="BQJ7" s="9"/>
      <c r="BQK7" s="9"/>
      <c r="BQL7" s="9"/>
      <c r="BQM7" s="9"/>
      <c r="BQN7" s="9"/>
      <c r="BQO7" s="9"/>
      <c r="BQP7" s="9"/>
      <c r="BQQ7" s="9"/>
      <c r="BQR7" s="9"/>
      <c r="BQS7" s="9"/>
      <c r="BQT7" s="9"/>
      <c r="BQU7" s="9"/>
      <c r="BQV7" s="9"/>
      <c r="BQW7" s="9"/>
      <c r="BQX7" s="9"/>
      <c r="BQY7" s="9"/>
      <c r="BQZ7" s="9"/>
      <c r="BRA7" s="9"/>
      <c r="BRB7" s="9" t="s">
        <v>12012</v>
      </c>
      <c r="BRC7" s="9"/>
      <c r="BRD7" s="9"/>
      <c r="BRE7" s="9"/>
      <c r="BRF7" s="9" t="s">
        <v>5720</v>
      </c>
      <c r="BRG7" s="9" t="s">
        <v>11952</v>
      </c>
      <c r="BRH7" s="9"/>
      <c r="BRI7" s="9"/>
      <c r="BRJ7" s="9"/>
      <c r="BRK7" s="9"/>
      <c r="BRL7" s="9"/>
      <c r="BRM7" s="9"/>
      <c r="BRN7" s="9"/>
      <c r="BRO7" s="9"/>
      <c r="BRP7" s="9"/>
      <c r="BRQ7" s="9"/>
      <c r="BRR7" s="9"/>
      <c r="BRS7" s="9"/>
      <c r="BRT7" s="9"/>
      <c r="BRU7" s="9"/>
      <c r="BRV7" s="9"/>
      <c r="BRW7" s="9"/>
      <c r="BRX7" s="9"/>
      <c r="BRY7" s="9"/>
      <c r="BRZ7" s="9"/>
      <c r="BSA7" s="9"/>
      <c r="BSB7" s="9"/>
      <c r="BSC7" s="9"/>
      <c r="BSD7" s="9" t="s">
        <v>12019</v>
      </c>
      <c r="BSE7" s="9"/>
      <c r="BSF7" s="9"/>
      <c r="BSG7" s="9"/>
      <c r="BSH7" s="9"/>
      <c r="BSI7" s="9"/>
      <c r="BSJ7" s="9"/>
      <c r="BSK7" s="9"/>
      <c r="BSL7" s="9"/>
      <c r="BSM7" s="9"/>
      <c r="BSN7" s="9"/>
      <c r="BSO7" s="9"/>
      <c r="BSP7" s="9"/>
      <c r="BSQ7" s="9"/>
      <c r="BSR7" s="9"/>
      <c r="BSS7" s="9"/>
      <c r="BST7" s="9"/>
      <c r="BSU7" s="9"/>
      <c r="BSV7" s="9"/>
      <c r="BSW7" s="9"/>
      <c r="BSX7" s="9"/>
      <c r="BSY7" s="9" t="s">
        <v>5691</v>
      </c>
      <c r="BSZ7" s="9" t="s">
        <v>5691</v>
      </c>
      <c r="BTA7" s="9"/>
      <c r="BTB7" s="9"/>
      <c r="BTC7" s="9"/>
      <c r="BTD7" s="9"/>
      <c r="BTE7" s="9"/>
      <c r="BTF7" s="9"/>
      <c r="BTG7" s="9"/>
      <c r="BTH7" s="9"/>
      <c r="BTI7" s="9"/>
      <c r="BTJ7" s="9"/>
      <c r="BTK7" s="9"/>
      <c r="BTL7" s="9"/>
      <c r="BTM7" s="9"/>
      <c r="BTN7" s="9"/>
      <c r="BTO7" s="9"/>
      <c r="BTP7" s="9"/>
      <c r="BTQ7" s="9"/>
      <c r="BTR7" s="9"/>
      <c r="BTS7" s="9"/>
      <c r="BTT7" s="9"/>
      <c r="BTU7" s="9"/>
      <c r="BTV7" s="9"/>
      <c r="BTW7" s="9"/>
      <c r="BTX7" s="9"/>
      <c r="BTY7" s="9"/>
      <c r="BTZ7" s="9"/>
      <c r="BUA7" s="9"/>
      <c r="BUB7" s="9"/>
      <c r="BUC7" s="9"/>
      <c r="BUD7" s="9"/>
      <c r="BUE7" s="9"/>
      <c r="BUF7" s="9"/>
      <c r="BUG7" s="9"/>
      <c r="BUH7" s="9"/>
      <c r="BUI7" s="9"/>
      <c r="BUJ7" s="9"/>
      <c r="BUK7" s="9" t="s">
        <v>12020</v>
      </c>
      <c r="BUL7" s="9"/>
      <c r="BUM7" s="9"/>
      <c r="BUN7" s="9"/>
      <c r="BUO7" s="9"/>
      <c r="BUP7" s="9"/>
      <c r="BUQ7" s="9"/>
      <c r="BUR7" s="9">
        <v>394.0</v>
      </c>
      <c r="BUS7" s="9" t="s">
        <v>12021</v>
      </c>
      <c r="BUT7" s="9">
        <v>590.0</v>
      </c>
      <c r="BUU7" s="9"/>
      <c r="BUV7" s="9"/>
      <c r="BUW7" s="9"/>
      <c r="BUX7" s="9"/>
      <c r="BUY7" s="9"/>
      <c r="BUZ7" s="9"/>
      <c r="BVA7" s="9"/>
      <c r="BVB7" s="9"/>
      <c r="BVC7" s="9"/>
      <c r="BVD7" s="9"/>
      <c r="BVE7" s="9"/>
      <c r="BVF7" s="9"/>
      <c r="BVG7" s="9"/>
      <c r="BVH7" s="9"/>
      <c r="BVI7" s="9" t="s">
        <v>5718</v>
      </c>
      <c r="BVJ7" s="9"/>
      <c r="BVK7" s="9"/>
      <c r="BVL7" s="9"/>
      <c r="BVM7" s="9"/>
      <c r="BVN7" s="9"/>
      <c r="BVO7" s="9"/>
      <c r="BVP7" s="9"/>
      <c r="BVQ7" s="9"/>
      <c r="BVR7" s="9"/>
      <c r="BVS7" s="9"/>
      <c r="BVT7" s="9"/>
      <c r="BVU7" s="9"/>
      <c r="BVV7" s="9"/>
      <c r="BVW7" s="9"/>
      <c r="BVX7" s="9"/>
      <c r="BVY7" s="9"/>
      <c r="BVZ7" s="9"/>
      <c r="BWA7" s="9"/>
      <c r="BWB7" s="9" t="s">
        <v>12022</v>
      </c>
      <c r="BWC7" s="9"/>
      <c r="BWD7" s="9"/>
      <c r="BWE7" s="9"/>
      <c r="BWF7" s="9" t="s">
        <v>5720</v>
      </c>
      <c r="BWG7" s="9" t="s">
        <v>11952</v>
      </c>
      <c r="BWH7" s="9"/>
      <c r="BWI7" s="9"/>
      <c r="BWJ7" s="9"/>
      <c r="BWK7" s="9"/>
      <c r="BWL7" s="9"/>
      <c r="BWM7" s="9"/>
      <c r="BWN7" s="9"/>
      <c r="BWO7" s="9"/>
      <c r="BWP7" s="9"/>
      <c r="BWQ7" s="9"/>
      <c r="BWR7" s="9"/>
      <c r="BWS7" s="9"/>
      <c r="BWT7" s="9"/>
      <c r="BWU7" s="9"/>
      <c r="BWV7" s="9"/>
      <c r="BWW7" s="9"/>
      <c r="BWX7" s="9"/>
      <c r="BWY7" s="9"/>
      <c r="BWZ7" s="9"/>
      <c r="BXA7" s="9"/>
      <c r="BXB7" s="9"/>
      <c r="BXC7" s="9"/>
      <c r="BXD7" s="9" t="s">
        <v>12021</v>
      </c>
      <c r="BXE7" s="9"/>
      <c r="BXF7" s="9"/>
      <c r="BXG7" s="9"/>
      <c r="BXH7" s="9"/>
      <c r="BXI7" s="9"/>
      <c r="BXJ7" s="9"/>
      <c r="BXK7" s="9"/>
      <c r="BXL7" s="9"/>
      <c r="BXM7" s="9"/>
      <c r="BXN7" s="9"/>
      <c r="BXO7" s="9"/>
      <c r="BXP7" s="9"/>
      <c r="BXQ7" s="9"/>
      <c r="BXR7" s="9"/>
      <c r="BXS7" s="9"/>
      <c r="BXT7" s="9"/>
      <c r="BXU7" s="9"/>
      <c r="BXV7" s="9"/>
      <c r="BXW7" s="9"/>
      <c r="BXX7" s="9"/>
    </row>
    <row r="8" ht="14.25" customHeight="1">
      <c r="A8" s="9">
        <v>92.0</v>
      </c>
      <c r="B8" s="9" t="s">
        <v>11947</v>
      </c>
      <c r="C8" s="9" t="s">
        <v>11948</v>
      </c>
      <c r="D8" s="9" t="s">
        <v>11948</v>
      </c>
      <c r="E8" s="9"/>
      <c r="F8" s="9">
        <v>115.0</v>
      </c>
      <c r="G8" s="9" t="s">
        <v>12023</v>
      </c>
      <c r="H8" s="9"/>
      <c r="I8" s="9"/>
      <c r="J8" s="9"/>
      <c r="K8" s="9">
        <v>29.0</v>
      </c>
      <c r="L8" s="9">
        <v>84.0</v>
      </c>
      <c r="M8" s="9">
        <v>1.0</v>
      </c>
      <c r="N8" s="9">
        <v>1.0</v>
      </c>
      <c r="O8" s="9"/>
      <c r="P8" s="9">
        <v>0.0</v>
      </c>
      <c r="Q8" s="9" t="s">
        <v>12024</v>
      </c>
      <c r="R8" s="9"/>
      <c r="S8" s="9" t="s">
        <v>2720</v>
      </c>
      <c r="T8" s="9" t="s">
        <v>2719</v>
      </c>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9"/>
      <c r="ABO8" s="9"/>
      <c r="ABP8" s="9"/>
      <c r="ABQ8" s="9"/>
      <c r="ABR8" s="9"/>
      <c r="ABS8" s="9"/>
      <c r="ABT8" s="9"/>
      <c r="ABU8" s="9"/>
      <c r="ABV8" s="9"/>
      <c r="ABW8" s="9"/>
      <c r="ABX8" s="9"/>
      <c r="ABY8" s="9"/>
      <c r="ABZ8" s="9"/>
      <c r="ACA8" s="9"/>
      <c r="ACB8" s="9"/>
      <c r="ACC8" s="9"/>
      <c r="ACD8" s="9"/>
      <c r="ACE8" s="9"/>
      <c r="ACF8" s="9"/>
      <c r="ACG8" s="9"/>
      <c r="ACH8" s="9"/>
      <c r="ACI8" s="9"/>
      <c r="ACJ8" s="9"/>
      <c r="ACK8" s="9"/>
      <c r="ACL8" s="9"/>
      <c r="ACM8" s="9"/>
      <c r="ACN8" s="9"/>
      <c r="ACO8" s="9"/>
      <c r="ACP8" s="9"/>
      <c r="ACQ8" s="9"/>
      <c r="ACR8" s="9"/>
      <c r="ACS8" s="9"/>
      <c r="ACT8" s="9"/>
      <c r="ACU8" s="9"/>
      <c r="ACV8" s="9"/>
      <c r="ACW8" s="9"/>
      <c r="ACX8" s="9"/>
      <c r="ACY8" s="9"/>
      <c r="ACZ8" s="9"/>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c r="AEK8" s="9"/>
      <c r="AEL8" s="9"/>
      <c r="AEM8" s="9"/>
      <c r="AEN8" s="9"/>
      <c r="AEO8" s="9"/>
      <c r="AEP8" s="9"/>
      <c r="AEQ8" s="9"/>
      <c r="AER8" s="9"/>
      <c r="AES8" s="9"/>
      <c r="AET8" s="9"/>
      <c r="AEU8" s="9"/>
      <c r="AEV8" s="9"/>
      <c r="AEW8" s="9"/>
      <c r="AEX8" s="9"/>
      <c r="AEY8" s="9"/>
      <c r="AEZ8" s="9"/>
      <c r="AFA8" s="9"/>
      <c r="AFB8" s="9"/>
      <c r="AFC8" s="9"/>
      <c r="AFD8" s="9"/>
      <c r="AFE8" s="9"/>
      <c r="AFF8" s="9"/>
      <c r="AFG8" s="9"/>
      <c r="AFH8" s="9"/>
      <c r="AFI8" s="9"/>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t="s">
        <v>5691</v>
      </c>
      <c r="ATZ8" s="9" t="s">
        <v>5691</v>
      </c>
      <c r="AUA8" s="9" t="s">
        <v>12025</v>
      </c>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t="s">
        <v>12026</v>
      </c>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t="s">
        <v>12027</v>
      </c>
      <c r="AXC8" s="9"/>
      <c r="AXD8" s="9"/>
      <c r="AXE8" s="9"/>
      <c r="AXF8" s="9"/>
      <c r="AXG8" s="9"/>
      <c r="AXH8" s="9"/>
      <c r="AXI8" s="9"/>
      <c r="AXJ8" s="9"/>
      <c r="AXK8" s="9">
        <v>720.0</v>
      </c>
      <c r="AXL8" s="9" t="s">
        <v>2722</v>
      </c>
      <c r="AXM8" s="9">
        <v>509.0</v>
      </c>
      <c r="AXN8" s="9"/>
      <c r="AXO8" s="9"/>
      <c r="AXP8" s="9"/>
      <c r="AXQ8" s="9"/>
      <c r="AXR8" s="9"/>
      <c r="AXS8" s="9"/>
      <c r="AXT8" s="9"/>
      <c r="AXU8" s="9"/>
      <c r="AXV8" s="9"/>
      <c r="AXW8" s="9"/>
      <c r="AXX8" s="9"/>
      <c r="AXY8" s="9"/>
      <c r="AXZ8" s="9"/>
      <c r="AYA8" s="9"/>
      <c r="AYB8" s="9"/>
      <c r="AYC8" s="9"/>
      <c r="AYD8" s="9" t="s">
        <v>2722</v>
      </c>
      <c r="AYE8" s="9"/>
      <c r="AYF8" s="9"/>
      <c r="AYG8" s="9"/>
      <c r="AYH8" s="9" t="s">
        <v>12028</v>
      </c>
      <c r="AYI8" s="9"/>
      <c r="AYJ8" s="9"/>
      <c r="AYK8" s="9"/>
      <c r="AYL8" s="9"/>
      <c r="AYM8" s="9"/>
      <c r="AYN8" s="9"/>
      <c r="AYO8" s="9"/>
      <c r="AYP8" s="9"/>
      <c r="AYQ8" s="9"/>
      <c r="AYR8" s="9"/>
      <c r="AYS8" s="9"/>
      <c r="AYT8" s="9"/>
      <c r="AYU8" s="9"/>
      <c r="AYV8" s="9"/>
      <c r="AYW8" s="9"/>
      <c r="AYX8" s="9"/>
      <c r="AYY8" s="9"/>
      <c r="AYZ8" s="9"/>
      <c r="AZA8" s="9"/>
      <c r="AZB8" s="9"/>
      <c r="AZC8" s="9"/>
      <c r="AZD8" s="9"/>
      <c r="AZE8" s="9"/>
      <c r="AZF8" s="9"/>
      <c r="AZG8" s="9"/>
      <c r="AZH8" s="9"/>
      <c r="AZI8" s="9"/>
      <c r="AZJ8" s="9"/>
      <c r="AZK8" s="9"/>
      <c r="AZL8" s="9"/>
      <c r="AZM8" s="9"/>
      <c r="AZN8" s="9"/>
      <c r="AZO8" s="9"/>
      <c r="AZP8" s="9"/>
      <c r="AZQ8" s="9"/>
      <c r="AZR8" s="9"/>
      <c r="AZS8" s="9"/>
      <c r="AZT8" s="9"/>
      <c r="AZU8" s="9"/>
      <c r="AZV8" s="9"/>
      <c r="AZW8" s="9"/>
      <c r="AZX8" s="9"/>
      <c r="AZY8" s="9"/>
      <c r="AZZ8" s="9"/>
      <c r="BAA8" s="9"/>
      <c r="BAB8" s="9"/>
      <c r="BAC8" s="9"/>
      <c r="BAD8" s="9"/>
      <c r="BAE8" s="9"/>
      <c r="BAF8" s="9"/>
      <c r="BAG8" s="9"/>
      <c r="BAH8" s="9"/>
      <c r="BAI8" s="9"/>
      <c r="BAJ8" s="9"/>
      <c r="BAK8" s="9"/>
      <c r="BAL8" s="9"/>
      <c r="BAM8" s="9"/>
      <c r="BAN8" s="9"/>
      <c r="BAO8" s="9"/>
      <c r="BAP8" s="9"/>
      <c r="BAQ8" s="9"/>
      <c r="BAR8" s="9"/>
      <c r="BAS8" s="9"/>
      <c r="BAT8" s="9"/>
      <c r="BAU8" s="9"/>
      <c r="BAV8" s="9"/>
      <c r="BAW8" s="9"/>
      <c r="BAX8" s="9"/>
      <c r="BAY8" s="9"/>
      <c r="BAZ8" s="9"/>
      <c r="BBA8" s="9"/>
      <c r="BBB8" s="9"/>
      <c r="BBC8" s="9"/>
      <c r="BBD8" s="9"/>
      <c r="BBE8" s="9"/>
      <c r="BBF8" s="9"/>
      <c r="BBG8" s="9"/>
      <c r="BBH8" s="9"/>
      <c r="BBI8" s="9"/>
      <c r="BBJ8" s="9"/>
      <c r="BBK8" s="9"/>
      <c r="BBL8" s="9"/>
      <c r="BBM8" s="9"/>
      <c r="BBN8" s="9"/>
      <c r="BBO8" s="9"/>
      <c r="BBP8" s="9"/>
      <c r="BBQ8" s="9"/>
      <c r="BBR8" s="9"/>
      <c r="BBS8" s="9"/>
      <c r="BBT8" s="9"/>
      <c r="BBU8" s="9"/>
      <c r="BBV8" s="9"/>
      <c r="BBW8" s="9"/>
      <c r="BBX8" s="9"/>
      <c r="BBY8" s="9"/>
      <c r="BBZ8" s="9"/>
      <c r="BCA8" s="9"/>
      <c r="BCB8" s="9"/>
      <c r="BCC8" s="9"/>
      <c r="BCD8" s="9"/>
      <c r="BCE8" s="9"/>
      <c r="BCF8" s="9"/>
      <c r="BCG8" s="9"/>
      <c r="BCH8" s="9"/>
      <c r="BCI8" s="9"/>
      <c r="BCJ8" s="9"/>
      <c r="BCK8" s="9"/>
      <c r="BCL8" s="9"/>
      <c r="BCM8" s="9"/>
      <c r="BCN8" s="9"/>
      <c r="BCO8" s="9"/>
      <c r="BCP8" s="9"/>
      <c r="BCQ8" s="9"/>
      <c r="BCR8" s="9"/>
      <c r="BCS8" s="9"/>
      <c r="BCT8" s="9"/>
      <c r="BCU8" s="9"/>
      <c r="BCV8" s="9"/>
      <c r="BCW8" s="9"/>
      <c r="BCX8" s="9"/>
      <c r="BCY8" s="9"/>
      <c r="BCZ8" s="9"/>
      <c r="BDA8" s="9"/>
      <c r="BDB8" s="9"/>
      <c r="BDC8" s="9"/>
      <c r="BDD8" s="9"/>
      <c r="BDE8" s="9"/>
      <c r="BDF8" s="9"/>
      <c r="BDG8" s="9"/>
      <c r="BDH8" s="9"/>
      <c r="BDI8" s="9"/>
      <c r="BDJ8" s="9"/>
      <c r="BDK8" s="9"/>
      <c r="BDL8" s="9"/>
      <c r="BDM8" s="9"/>
      <c r="BDN8" s="9"/>
      <c r="BDO8" s="9"/>
      <c r="BDP8" s="9"/>
      <c r="BDQ8" s="9"/>
      <c r="BDR8" s="9"/>
      <c r="BDS8" s="9"/>
      <c r="BDT8" s="9"/>
      <c r="BDU8" s="9"/>
      <c r="BDV8" s="9"/>
      <c r="BDW8" s="9"/>
      <c r="BDX8" s="9"/>
      <c r="BDY8" s="9"/>
      <c r="BDZ8" s="9"/>
      <c r="BEA8" s="9"/>
      <c r="BEB8" s="9"/>
      <c r="BEC8" s="9"/>
      <c r="BED8" s="9"/>
      <c r="BEE8" s="9"/>
      <c r="BEF8" s="9"/>
      <c r="BEG8" s="9"/>
      <c r="BEH8" s="9"/>
      <c r="BEI8" s="9"/>
      <c r="BEJ8" s="9"/>
      <c r="BEK8" s="9"/>
      <c r="BEL8" s="9"/>
      <c r="BEM8" s="9"/>
      <c r="BEN8" s="9"/>
      <c r="BEO8" s="9"/>
      <c r="BEP8" s="9"/>
      <c r="BEQ8" s="9"/>
      <c r="BER8" s="9"/>
      <c r="BES8" s="9"/>
      <c r="BET8" s="9"/>
      <c r="BEU8" s="9"/>
      <c r="BEV8" s="9"/>
      <c r="BEW8" s="9"/>
      <c r="BEX8" s="9"/>
      <c r="BEY8" s="9"/>
      <c r="BEZ8" s="9"/>
      <c r="BFA8" s="9"/>
      <c r="BFB8" s="9"/>
      <c r="BFC8" s="9"/>
      <c r="BFD8" s="9"/>
      <c r="BFE8" s="9"/>
      <c r="BFF8" s="9"/>
      <c r="BFG8" s="9"/>
      <c r="BFH8" s="9"/>
      <c r="BFI8" s="9"/>
      <c r="BFJ8" s="9"/>
      <c r="BFK8" s="9"/>
      <c r="BFL8" s="9"/>
      <c r="BFM8" s="9"/>
      <c r="BFN8" s="9"/>
      <c r="BFO8" s="9"/>
      <c r="BFP8" s="9"/>
      <c r="BFQ8" s="9"/>
      <c r="BFR8" s="9"/>
      <c r="BFS8" s="9"/>
      <c r="BFT8" s="9"/>
      <c r="BFU8" s="9"/>
      <c r="BFV8" s="9"/>
      <c r="BFW8" s="9"/>
      <c r="BFX8" s="9"/>
      <c r="BFY8" s="9"/>
      <c r="BFZ8" s="9"/>
      <c r="BGA8" s="9"/>
      <c r="BGB8" s="9"/>
      <c r="BGC8" s="9"/>
      <c r="BGD8" s="9"/>
      <c r="BGE8" s="9"/>
      <c r="BGF8" s="9"/>
      <c r="BGG8" s="9"/>
      <c r="BGH8" s="9"/>
      <c r="BGI8" s="9"/>
      <c r="BGJ8" s="9"/>
      <c r="BGK8" s="9"/>
      <c r="BGL8" s="9"/>
      <c r="BGM8" s="9"/>
      <c r="BGN8" s="9"/>
      <c r="BGO8" s="9"/>
      <c r="BGP8" s="9"/>
      <c r="BGQ8" s="9"/>
      <c r="BGR8" s="9"/>
      <c r="BGS8" s="9"/>
      <c r="BGT8" s="9"/>
      <c r="BGU8" s="9"/>
      <c r="BGV8" s="9"/>
      <c r="BGW8" s="9"/>
      <c r="BGX8" s="9"/>
      <c r="BGY8" s="9"/>
      <c r="BGZ8" s="9"/>
      <c r="BHA8" s="9"/>
      <c r="BHB8" s="9"/>
      <c r="BHC8" s="9"/>
      <c r="BHD8" s="9"/>
      <c r="BHE8" s="9"/>
      <c r="BHF8" s="9"/>
      <c r="BHG8" s="9"/>
      <c r="BHH8" s="9"/>
      <c r="BHI8" s="9"/>
      <c r="BHJ8" s="9"/>
      <c r="BHK8" s="9"/>
      <c r="BHL8" s="9"/>
      <c r="BHM8" s="9"/>
      <c r="BHN8" s="9"/>
      <c r="BHO8" s="9"/>
      <c r="BHP8" s="9"/>
      <c r="BHQ8" s="9"/>
      <c r="BHR8" s="9"/>
      <c r="BHS8" s="9"/>
      <c r="BHT8" s="9"/>
      <c r="BHU8" s="9"/>
      <c r="BHV8" s="9"/>
      <c r="BHW8" s="9"/>
      <c r="BHX8" s="9"/>
      <c r="BHY8" s="9"/>
      <c r="BHZ8" s="9"/>
      <c r="BIA8" s="9"/>
      <c r="BIB8" s="9"/>
      <c r="BIC8" s="9"/>
      <c r="BID8" s="9"/>
      <c r="BIE8" s="9"/>
      <c r="BIF8" s="9"/>
      <c r="BIG8" s="9"/>
      <c r="BIH8" s="9"/>
      <c r="BII8" s="9"/>
      <c r="BIJ8" s="9"/>
      <c r="BIK8" s="9"/>
      <c r="BIL8" s="9"/>
      <c r="BIM8" s="9"/>
      <c r="BIN8" s="9"/>
      <c r="BIO8" s="9"/>
      <c r="BIP8" s="9"/>
      <c r="BIQ8" s="9"/>
      <c r="BIR8" s="9"/>
      <c r="BIS8" s="9"/>
      <c r="BIT8" s="9"/>
      <c r="BIU8" s="9"/>
      <c r="BIV8" s="9"/>
      <c r="BIW8" s="9"/>
      <c r="BIX8" s="9"/>
      <c r="BIY8" s="9"/>
      <c r="BIZ8" s="9"/>
      <c r="BJA8" s="9"/>
      <c r="BJB8" s="9"/>
      <c r="BJC8" s="9"/>
      <c r="BJD8" s="9"/>
      <c r="BJE8" s="9"/>
      <c r="BJF8" s="9"/>
      <c r="BJG8" s="9"/>
      <c r="BJH8" s="9"/>
      <c r="BJI8" s="9"/>
      <c r="BJJ8" s="9"/>
      <c r="BJK8" s="9"/>
      <c r="BJL8" s="9"/>
      <c r="BJM8" s="9"/>
      <c r="BJN8" s="9"/>
      <c r="BJO8" s="9"/>
      <c r="BJP8" s="9"/>
      <c r="BJQ8" s="9"/>
      <c r="BJR8" s="9"/>
      <c r="BJS8" s="9"/>
      <c r="BJT8" s="9"/>
      <c r="BJU8" s="9"/>
      <c r="BJV8" s="9"/>
      <c r="BJW8" s="9"/>
      <c r="BJX8" s="9"/>
      <c r="BJY8" s="9"/>
      <c r="BJZ8" s="9"/>
      <c r="BKA8" s="9"/>
      <c r="BKB8" s="9"/>
      <c r="BKC8" s="9"/>
      <c r="BKD8" s="9"/>
      <c r="BKE8" s="9"/>
      <c r="BKF8" s="9"/>
      <c r="BKG8" s="9"/>
      <c r="BKH8" s="9"/>
      <c r="BKI8" s="9"/>
      <c r="BKJ8" s="9"/>
      <c r="BKK8" s="9"/>
      <c r="BKL8" s="9"/>
      <c r="BKM8" s="9"/>
      <c r="BKN8" s="9"/>
      <c r="BKO8" s="9"/>
      <c r="BKP8" s="9"/>
      <c r="BKQ8" s="9"/>
      <c r="BKR8" s="9"/>
      <c r="BKS8" s="9"/>
      <c r="BKT8" s="9"/>
      <c r="BKU8" s="9"/>
      <c r="BKV8" s="9"/>
      <c r="BKW8" s="9"/>
      <c r="BKX8" s="9"/>
      <c r="BKY8" s="9"/>
      <c r="BKZ8" s="9"/>
      <c r="BLA8" s="9"/>
      <c r="BLB8" s="9"/>
      <c r="BLC8" s="9"/>
      <c r="BLD8" s="9"/>
      <c r="BLE8" s="9"/>
      <c r="BLF8" s="9"/>
      <c r="BLG8" s="9"/>
      <c r="BLH8" s="9"/>
      <c r="BLI8" s="9"/>
      <c r="BLJ8" s="9"/>
      <c r="BLK8" s="9"/>
      <c r="BLL8" s="9"/>
      <c r="BLM8" s="9"/>
      <c r="BLN8" s="9"/>
      <c r="BLO8" s="9"/>
      <c r="BLP8" s="9"/>
      <c r="BLQ8" s="9"/>
      <c r="BLR8" s="9"/>
      <c r="BLS8" s="9"/>
      <c r="BLT8" s="9"/>
      <c r="BLU8" s="9"/>
      <c r="BLV8" s="9"/>
      <c r="BLW8" s="9"/>
      <c r="BLX8" s="9"/>
      <c r="BLY8" s="9"/>
      <c r="BLZ8" s="9"/>
      <c r="BMA8" s="9"/>
      <c r="BMB8" s="9"/>
      <c r="BMC8" s="9"/>
      <c r="BMD8" s="9"/>
      <c r="BME8" s="9"/>
      <c r="BMF8" s="9"/>
      <c r="BMG8" s="9"/>
      <c r="BMH8" s="9"/>
      <c r="BMI8" s="9"/>
      <c r="BMJ8" s="9"/>
      <c r="BMK8" s="9"/>
      <c r="BML8" s="9"/>
      <c r="BMM8" s="9"/>
      <c r="BMN8" s="9"/>
      <c r="BMO8" s="9"/>
      <c r="BMP8" s="9"/>
      <c r="BMQ8" s="9"/>
      <c r="BMR8" s="9"/>
      <c r="BMS8" s="9"/>
      <c r="BMT8" s="9"/>
      <c r="BMU8" s="9"/>
      <c r="BMV8" s="9"/>
      <c r="BMW8" s="9"/>
      <c r="BMX8" s="9"/>
      <c r="BMY8" s="9"/>
      <c r="BMZ8" s="9"/>
      <c r="BNA8" s="9"/>
      <c r="BNB8" s="9"/>
      <c r="BNC8" s="9"/>
      <c r="BND8" s="9"/>
      <c r="BNE8" s="9"/>
      <c r="BNF8" s="9"/>
      <c r="BNG8" s="9"/>
      <c r="BNH8" s="9"/>
      <c r="BNI8" s="9"/>
      <c r="BNJ8" s="9"/>
      <c r="BNK8" s="9"/>
      <c r="BNL8" s="9"/>
      <c r="BNM8" s="9"/>
      <c r="BNN8" s="9"/>
      <c r="BNO8" s="9"/>
      <c r="BNP8" s="9"/>
      <c r="BNQ8" s="9"/>
      <c r="BNR8" s="9"/>
      <c r="BNS8" s="9"/>
      <c r="BNT8" s="9"/>
      <c r="BNU8" s="9"/>
      <c r="BNV8" s="9"/>
      <c r="BNW8" s="9"/>
      <c r="BNX8" s="9"/>
      <c r="BNY8" s="9"/>
      <c r="BNZ8" s="9"/>
      <c r="BOA8" s="9"/>
      <c r="BOB8" s="9"/>
      <c r="BOC8" s="9"/>
      <c r="BOD8" s="9"/>
      <c r="BOE8" s="9"/>
      <c r="BOF8" s="9"/>
      <c r="BOG8" s="9"/>
      <c r="BOH8" s="9"/>
      <c r="BOI8" s="9"/>
      <c r="BOJ8" s="9"/>
      <c r="BOK8" s="9"/>
      <c r="BOL8" s="9"/>
      <c r="BOM8" s="9"/>
      <c r="BON8" s="9"/>
      <c r="BOO8" s="9"/>
      <c r="BOP8" s="9"/>
      <c r="BOQ8" s="9"/>
      <c r="BOR8" s="9"/>
      <c r="BOS8" s="9"/>
      <c r="BOT8" s="9"/>
      <c r="BOU8" s="9"/>
      <c r="BOV8" s="9"/>
      <c r="BOW8" s="9"/>
      <c r="BOX8" s="9"/>
      <c r="BOY8" s="9"/>
      <c r="BOZ8" s="9"/>
      <c r="BPA8" s="9"/>
      <c r="BPB8" s="9"/>
      <c r="BPC8" s="9"/>
      <c r="BPD8" s="9"/>
      <c r="BPE8" s="9"/>
      <c r="BPF8" s="9"/>
      <c r="BPG8" s="9"/>
      <c r="BPH8" s="9"/>
      <c r="BPI8" s="9"/>
      <c r="BPJ8" s="9"/>
      <c r="BPK8" s="9"/>
      <c r="BPL8" s="9"/>
      <c r="BPM8" s="9"/>
      <c r="BPN8" s="9"/>
      <c r="BPO8" s="9"/>
      <c r="BPP8" s="9"/>
      <c r="BPQ8" s="9"/>
      <c r="BPR8" s="9"/>
      <c r="BPS8" s="9"/>
      <c r="BPT8" s="9"/>
      <c r="BPU8" s="9"/>
      <c r="BPV8" s="9"/>
      <c r="BPW8" s="9"/>
      <c r="BPX8" s="9"/>
      <c r="BPY8" s="9"/>
      <c r="BPZ8" s="9"/>
      <c r="BQA8" s="9"/>
      <c r="BQB8" s="9"/>
      <c r="BQC8" s="9"/>
      <c r="BQD8" s="9"/>
      <c r="BQE8" s="9"/>
      <c r="BQF8" s="9"/>
      <c r="BQG8" s="9"/>
      <c r="BQH8" s="9"/>
      <c r="BQI8" s="9"/>
      <c r="BQJ8" s="9"/>
      <c r="BQK8" s="9"/>
      <c r="BQL8" s="9"/>
      <c r="BQM8" s="9"/>
      <c r="BQN8" s="9"/>
      <c r="BQO8" s="9"/>
      <c r="BQP8" s="9"/>
      <c r="BQQ8" s="9"/>
      <c r="BQR8" s="9"/>
      <c r="BQS8" s="9"/>
      <c r="BQT8" s="9"/>
      <c r="BQU8" s="9"/>
      <c r="BQV8" s="9"/>
      <c r="BQW8" s="9"/>
      <c r="BQX8" s="9"/>
      <c r="BQY8" s="9"/>
      <c r="BQZ8" s="9"/>
      <c r="BRA8" s="9"/>
      <c r="BRB8" s="9"/>
      <c r="BRC8" s="9"/>
      <c r="BRD8" s="9"/>
      <c r="BRE8" s="9"/>
      <c r="BRF8" s="9"/>
      <c r="BRG8" s="9"/>
      <c r="BRH8" s="9"/>
      <c r="BRI8" s="9"/>
      <c r="BRJ8" s="9"/>
      <c r="BRK8" s="9"/>
      <c r="BRL8" s="9"/>
      <c r="BRM8" s="9"/>
      <c r="BRN8" s="9"/>
      <c r="BRO8" s="9"/>
      <c r="BRP8" s="9"/>
      <c r="BRQ8" s="9"/>
      <c r="BRR8" s="9"/>
      <c r="BRS8" s="9"/>
      <c r="BRT8" s="9"/>
      <c r="BRU8" s="9"/>
      <c r="BRV8" s="9"/>
      <c r="BRW8" s="9"/>
      <c r="BRX8" s="9"/>
      <c r="BRY8" s="9"/>
      <c r="BRZ8" s="9"/>
      <c r="BSA8" s="9"/>
      <c r="BSB8" s="9"/>
      <c r="BSC8" s="9"/>
      <c r="BSD8" s="9"/>
      <c r="BSE8" s="9"/>
      <c r="BSF8" s="9"/>
      <c r="BSG8" s="9"/>
      <c r="BSH8" s="9"/>
      <c r="BSI8" s="9"/>
      <c r="BSJ8" s="9"/>
      <c r="BSK8" s="9"/>
      <c r="BSL8" s="9"/>
      <c r="BSM8" s="9"/>
      <c r="BSN8" s="9"/>
      <c r="BSO8" s="9"/>
      <c r="BSP8" s="9"/>
      <c r="BSQ8" s="9"/>
      <c r="BSR8" s="9"/>
      <c r="BSS8" s="9"/>
      <c r="BST8" s="9"/>
      <c r="BSU8" s="9"/>
      <c r="BSV8" s="9"/>
      <c r="BSW8" s="9"/>
      <c r="BSX8" s="9"/>
      <c r="BSY8" s="9"/>
      <c r="BSZ8" s="9"/>
      <c r="BTA8" s="9"/>
      <c r="BTB8" s="9"/>
      <c r="BTC8" s="9"/>
      <c r="BTD8" s="9"/>
      <c r="BTE8" s="9"/>
      <c r="BTF8" s="9"/>
      <c r="BTG8" s="9"/>
      <c r="BTH8" s="9"/>
      <c r="BTI8" s="9"/>
      <c r="BTJ8" s="9"/>
      <c r="BTK8" s="9"/>
      <c r="BTL8" s="9"/>
      <c r="BTM8" s="9"/>
      <c r="BTN8" s="9"/>
      <c r="BTO8" s="9"/>
      <c r="BTP8" s="9"/>
      <c r="BTQ8" s="9"/>
      <c r="BTR8" s="9"/>
      <c r="BTS8" s="9"/>
      <c r="BTT8" s="9"/>
      <c r="BTU8" s="9"/>
      <c r="BTV8" s="9"/>
      <c r="BTW8" s="9"/>
      <c r="BTX8" s="9"/>
      <c r="BTY8" s="9"/>
      <c r="BTZ8" s="9"/>
      <c r="BUA8" s="9"/>
      <c r="BUB8" s="9"/>
      <c r="BUC8" s="9"/>
      <c r="BUD8" s="9"/>
      <c r="BUE8" s="9"/>
      <c r="BUF8" s="9"/>
      <c r="BUG8" s="9"/>
      <c r="BUH8" s="9"/>
      <c r="BUI8" s="9"/>
      <c r="BUJ8" s="9"/>
      <c r="BUK8" s="9"/>
      <c r="BUL8" s="9"/>
      <c r="BUM8" s="9"/>
      <c r="BUN8" s="9"/>
      <c r="BUO8" s="9"/>
      <c r="BUP8" s="9"/>
      <c r="BUQ8" s="9"/>
      <c r="BUR8" s="9"/>
      <c r="BUS8" s="9"/>
      <c r="BUT8" s="9"/>
      <c r="BUU8" s="9"/>
      <c r="BUV8" s="9"/>
      <c r="BUW8" s="9"/>
      <c r="BUX8" s="9"/>
      <c r="BUY8" s="9"/>
      <c r="BUZ8" s="9"/>
      <c r="BVA8" s="9"/>
      <c r="BVB8" s="9"/>
      <c r="BVC8" s="9"/>
      <c r="BVD8" s="9"/>
      <c r="BVE8" s="9"/>
      <c r="BVF8" s="9"/>
      <c r="BVG8" s="9"/>
      <c r="BVH8" s="9"/>
      <c r="BVI8" s="9"/>
      <c r="BVJ8" s="9"/>
      <c r="BVK8" s="9"/>
      <c r="BVL8" s="9"/>
      <c r="BVM8" s="9"/>
      <c r="BVN8" s="9"/>
      <c r="BVO8" s="9"/>
      <c r="BVP8" s="9"/>
      <c r="BVQ8" s="9"/>
      <c r="BVR8" s="9"/>
      <c r="BVS8" s="9"/>
      <c r="BVT8" s="9"/>
      <c r="BVU8" s="9"/>
      <c r="BVV8" s="9"/>
      <c r="BVW8" s="9"/>
      <c r="BVX8" s="9"/>
      <c r="BVY8" s="9"/>
      <c r="BVZ8" s="9"/>
      <c r="BWA8" s="9"/>
      <c r="BWB8" s="9"/>
      <c r="BWC8" s="9"/>
      <c r="BWD8" s="9"/>
      <c r="BWE8" s="9"/>
      <c r="BWF8" s="9"/>
      <c r="BWG8" s="9"/>
      <c r="BWH8" s="9"/>
      <c r="BWI8" s="9"/>
      <c r="BWJ8" s="9"/>
      <c r="BWK8" s="9"/>
      <c r="BWL8" s="9"/>
      <c r="BWM8" s="9"/>
      <c r="BWN8" s="9"/>
      <c r="BWO8" s="9"/>
      <c r="BWP8" s="9"/>
      <c r="BWQ8" s="9"/>
      <c r="BWR8" s="9"/>
      <c r="BWS8" s="9"/>
      <c r="BWT8" s="9"/>
      <c r="BWU8" s="9"/>
      <c r="BWV8" s="9"/>
      <c r="BWW8" s="9"/>
      <c r="BWX8" s="9"/>
      <c r="BWY8" s="9"/>
      <c r="BWZ8" s="9"/>
      <c r="BXA8" s="9"/>
      <c r="BXB8" s="9"/>
      <c r="BXC8" s="9"/>
      <c r="BXD8" s="9"/>
      <c r="BXE8" s="9"/>
      <c r="BXF8" s="9"/>
      <c r="BXG8" s="9"/>
      <c r="BXH8" s="9"/>
      <c r="BXI8" s="9"/>
      <c r="BXJ8" s="9"/>
      <c r="BXK8" s="9"/>
      <c r="BXL8" s="9"/>
      <c r="BXM8" s="9"/>
      <c r="BXN8" s="9"/>
      <c r="BXO8" s="9"/>
      <c r="BXP8" s="9"/>
      <c r="BXQ8" s="9"/>
      <c r="BXR8" s="9"/>
      <c r="BXS8" s="9"/>
      <c r="BXT8" s="9"/>
      <c r="BXU8" s="9"/>
      <c r="BXV8" s="9"/>
      <c r="BXW8" s="9"/>
      <c r="BXX8" s="9"/>
    </row>
    <row r="9" ht="14.25" customHeight="1">
      <c r="A9" s="9">
        <v>10.0</v>
      </c>
      <c r="B9" s="9" t="s">
        <v>11947</v>
      </c>
      <c r="C9" s="9" t="s">
        <v>11948</v>
      </c>
      <c r="D9" s="9" t="s">
        <v>11948</v>
      </c>
      <c r="E9" s="9"/>
      <c r="F9" s="9">
        <v>2.0</v>
      </c>
      <c r="G9" s="9" t="s">
        <v>12029</v>
      </c>
      <c r="H9" s="9"/>
      <c r="I9" s="9"/>
      <c r="J9" s="9"/>
      <c r="K9" s="9"/>
      <c r="L9" s="9">
        <v>2.0</v>
      </c>
      <c r="M9" s="9"/>
      <c r="N9" s="9"/>
      <c r="O9" s="9"/>
      <c r="P9" s="9">
        <v>0.0</v>
      </c>
      <c r="Q9" s="9" t="s">
        <v>12030</v>
      </c>
      <c r="R9" s="9"/>
      <c r="S9" s="9" t="s">
        <v>12031</v>
      </c>
      <c r="T9" s="9" t="s">
        <v>2723</v>
      </c>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t="s">
        <v>12032</v>
      </c>
      <c r="ANC9" s="9" t="s">
        <v>2820</v>
      </c>
      <c r="AND9" s="9" t="s">
        <v>12033</v>
      </c>
      <c r="ANE9" s="9" t="s">
        <v>12034</v>
      </c>
      <c r="ANF9" s="9"/>
      <c r="ANG9" s="9"/>
      <c r="ANH9" s="9"/>
      <c r="ANI9" s="9"/>
      <c r="ANJ9" s="9"/>
      <c r="ANK9" s="9"/>
      <c r="ANL9" s="9"/>
      <c r="ANM9" s="9" t="s">
        <v>12035</v>
      </c>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t="s">
        <v>12036</v>
      </c>
      <c r="ATS9" s="9">
        <v>1.776323851E9</v>
      </c>
      <c r="ATT9" s="9" t="s">
        <v>12037</v>
      </c>
      <c r="ATU9" s="9" t="s">
        <v>12032</v>
      </c>
      <c r="ATV9" s="9" t="s">
        <v>2820</v>
      </c>
      <c r="ATW9" s="9" t="s">
        <v>12033</v>
      </c>
      <c r="ATX9" s="9" t="s">
        <v>12034</v>
      </c>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9"/>
      <c r="AYA9" s="9"/>
      <c r="AYB9" s="9"/>
      <c r="AYC9" s="9"/>
      <c r="AYD9" s="9"/>
      <c r="AYE9" s="9"/>
      <c r="AYF9" s="9"/>
      <c r="AYG9" s="9"/>
      <c r="AYH9" s="9"/>
      <c r="AYI9" s="9"/>
      <c r="AYJ9" s="9"/>
      <c r="AYK9" s="9"/>
      <c r="AYL9" s="9"/>
      <c r="AYM9" s="9"/>
      <c r="AYN9" s="9"/>
      <c r="AYO9" s="9"/>
      <c r="AYP9" s="9"/>
      <c r="AYQ9" s="9"/>
      <c r="AYR9" s="9"/>
      <c r="AYS9" s="9"/>
      <c r="AYT9" s="9"/>
      <c r="AYU9" s="9"/>
      <c r="AYV9" s="9"/>
      <c r="AYW9" s="9"/>
      <c r="AYX9" s="9"/>
      <c r="AYY9" s="9"/>
      <c r="AYZ9" s="9"/>
      <c r="AZA9" s="9"/>
      <c r="AZB9" s="9"/>
      <c r="AZC9" s="9"/>
      <c r="AZD9" s="9"/>
      <c r="AZE9" s="9"/>
      <c r="AZF9" s="9"/>
      <c r="AZG9" s="9"/>
      <c r="AZH9" s="9"/>
      <c r="AZI9" s="9"/>
      <c r="AZJ9" s="9"/>
      <c r="AZK9" s="9"/>
      <c r="AZL9" s="9"/>
      <c r="AZM9" s="9"/>
      <c r="AZN9" s="9"/>
      <c r="AZO9" s="9"/>
      <c r="AZP9" s="9"/>
      <c r="AZQ9" s="9"/>
      <c r="AZR9" s="9"/>
      <c r="AZS9" s="9"/>
      <c r="AZT9" s="9"/>
      <c r="AZU9" s="9"/>
      <c r="AZV9" s="9"/>
      <c r="AZW9" s="9"/>
      <c r="AZX9" s="9"/>
      <c r="AZY9" s="9"/>
      <c r="AZZ9" s="9"/>
      <c r="BAA9" s="9"/>
      <c r="BAB9" s="9"/>
      <c r="BAC9" s="9"/>
      <c r="BAD9" s="9"/>
      <c r="BAE9" s="9"/>
      <c r="BAF9" s="9"/>
      <c r="BAG9" s="9"/>
      <c r="BAH9" s="9"/>
      <c r="BAI9" s="9"/>
      <c r="BAJ9" s="9"/>
      <c r="BAK9" s="9"/>
      <c r="BAL9" s="9"/>
      <c r="BAM9" s="9"/>
      <c r="BAN9" s="9"/>
      <c r="BAO9" s="9"/>
      <c r="BAP9" s="9"/>
      <c r="BAQ9" s="9"/>
      <c r="BAR9" s="9"/>
      <c r="BAS9" s="9"/>
      <c r="BAT9" s="9"/>
      <c r="BAU9" s="9"/>
      <c r="BAV9" s="9"/>
      <c r="BAW9" s="9"/>
      <c r="BAX9" s="9"/>
      <c r="BAY9" s="9"/>
      <c r="BAZ9" s="9"/>
      <c r="BBA9" s="9"/>
      <c r="BBB9" s="9"/>
      <c r="BBC9" s="9"/>
      <c r="BBD9" s="9"/>
      <c r="BBE9" s="9"/>
      <c r="BBF9" s="9"/>
      <c r="BBG9" s="9"/>
      <c r="BBH9" s="9"/>
      <c r="BBI9" s="9"/>
      <c r="BBJ9" s="9"/>
      <c r="BBK9" s="9"/>
      <c r="BBL9" s="9"/>
      <c r="BBM9" s="9"/>
      <c r="BBN9" s="9"/>
      <c r="BBO9" s="9"/>
      <c r="BBP9" s="9"/>
      <c r="BBQ9" s="9"/>
      <c r="BBR9" s="9"/>
      <c r="BBS9" s="9"/>
      <c r="BBT9" s="9"/>
      <c r="BBU9" s="9"/>
      <c r="BBV9" s="9"/>
      <c r="BBW9" s="9"/>
      <c r="BBX9" s="9"/>
      <c r="BBY9" s="9"/>
      <c r="BBZ9" s="9"/>
      <c r="BCA9" s="9"/>
      <c r="BCB9" s="9"/>
      <c r="BCC9" s="9"/>
      <c r="BCD9" s="9"/>
      <c r="BCE9" s="9"/>
      <c r="BCF9" s="9"/>
      <c r="BCG9" s="9"/>
      <c r="BCH9" s="9"/>
      <c r="BCI9" s="9"/>
      <c r="BCJ9" s="9"/>
      <c r="BCK9" s="9"/>
      <c r="BCL9" s="9"/>
      <c r="BCM9" s="9"/>
      <c r="BCN9" s="9"/>
      <c r="BCO9" s="9"/>
      <c r="BCP9" s="9"/>
      <c r="BCQ9" s="9"/>
      <c r="BCR9" s="9"/>
      <c r="BCS9" s="9"/>
      <c r="BCT9" s="9"/>
      <c r="BCU9" s="9"/>
      <c r="BCV9" s="9"/>
      <c r="BCW9" s="9"/>
      <c r="BCX9" s="9"/>
      <c r="BCY9" s="9"/>
      <c r="BCZ9" s="9"/>
      <c r="BDA9" s="9"/>
      <c r="BDB9" s="9"/>
      <c r="BDC9" s="9"/>
      <c r="BDD9" s="9"/>
      <c r="BDE9" s="9"/>
      <c r="BDF9" s="9"/>
      <c r="BDG9" s="9"/>
      <c r="BDH9" s="9"/>
      <c r="BDI9" s="9"/>
      <c r="BDJ9" s="9"/>
      <c r="BDK9" s="9"/>
      <c r="BDL9" s="9"/>
      <c r="BDM9" s="9"/>
      <c r="BDN9" s="9"/>
      <c r="BDO9" s="9"/>
      <c r="BDP9" s="9"/>
      <c r="BDQ9" s="9"/>
      <c r="BDR9" s="9"/>
      <c r="BDS9" s="9"/>
      <c r="BDT9" s="9"/>
      <c r="BDU9" s="9"/>
      <c r="BDV9" s="9"/>
      <c r="BDW9" s="9"/>
      <c r="BDX9" s="9"/>
      <c r="BDY9" s="9"/>
      <c r="BDZ9" s="9"/>
      <c r="BEA9" s="9"/>
      <c r="BEB9" s="9"/>
      <c r="BEC9" s="9"/>
      <c r="BED9" s="9"/>
      <c r="BEE9" s="9"/>
      <c r="BEF9" s="9"/>
      <c r="BEG9" s="9"/>
      <c r="BEH9" s="9"/>
      <c r="BEI9" s="9"/>
      <c r="BEJ9" s="9"/>
      <c r="BEK9" s="9"/>
      <c r="BEL9" s="9"/>
      <c r="BEM9" s="9"/>
      <c r="BEN9" s="9"/>
      <c r="BEO9" s="9"/>
      <c r="BEP9" s="9"/>
      <c r="BEQ9" s="9"/>
      <c r="BER9" s="9"/>
      <c r="BES9" s="9"/>
      <c r="BET9" s="9"/>
      <c r="BEU9" s="9"/>
      <c r="BEV9" s="9"/>
      <c r="BEW9" s="9"/>
      <c r="BEX9" s="9"/>
      <c r="BEY9" s="9"/>
      <c r="BEZ9" s="9"/>
      <c r="BFA9" s="9"/>
      <c r="BFB9" s="9"/>
      <c r="BFC9" s="9"/>
      <c r="BFD9" s="9"/>
      <c r="BFE9" s="9"/>
      <c r="BFF9" s="9"/>
      <c r="BFG9" s="9"/>
      <c r="BFH9" s="9"/>
      <c r="BFI9" s="9"/>
      <c r="BFJ9" s="9"/>
      <c r="BFK9" s="9"/>
      <c r="BFL9" s="9"/>
      <c r="BFM9" s="9"/>
      <c r="BFN9" s="9"/>
      <c r="BFO9" s="9"/>
      <c r="BFP9" s="9"/>
      <c r="BFQ9" s="9"/>
      <c r="BFR9" s="9"/>
      <c r="BFS9" s="9"/>
      <c r="BFT9" s="9"/>
      <c r="BFU9" s="9"/>
      <c r="BFV9" s="9"/>
      <c r="BFW9" s="9"/>
      <c r="BFX9" s="9"/>
      <c r="BFY9" s="9"/>
      <c r="BFZ9" s="9"/>
      <c r="BGA9" s="9"/>
      <c r="BGB9" s="9"/>
      <c r="BGC9" s="9"/>
      <c r="BGD9" s="9"/>
      <c r="BGE9" s="9"/>
      <c r="BGF9" s="9"/>
      <c r="BGG9" s="9"/>
      <c r="BGH9" s="9"/>
      <c r="BGI9" s="9"/>
      <c r="BGJ9" s="9"/>
      <c r="BGK9" s="9"/>
      <c r="BGL9" s="9"/>
      <c r="BGM9" s="9"/>
      <c r="BGN9" s="9"/>
      <c r="BGO9" s="9"/>
      <c r="BGP9" s="9"/>
      <c r="BGQ9" s="9"/>
      <c r="BGR9" s="9"/>
      <c r="BGS9" s="9"/>
      <c r="BGT9" s="9"/>
      <c r="BGU9" s="9"/>
      <c r="BGV9" s="9"/>
      <c r="BGW9" s="9"/>
      <c r="BGX9" s="9"/>
      <c r="BGY9" s="9"/>
      <c r="BGZ9" s="9"/>
      <c r="BHA9" s="9"/>
      <c r="BHB9" s="9"/>
      <c r="BHC9" s="9"/>
      <c r="BHD9" s="9"/>
      <c r="BHE9" s="9"/>
      <c r="BHF9" s="9"/>
      <c r="BHG9" s="9"/>
      <c r="BHH9" s="9"/>
      <c r="BHI9" s="9"/>
      <c r="BHJ9" s="9"/>
      <c r="BHK9" s="9"/>
      <c r="BHL9" s="9"/>
      <c r="BHM9" s="9"/>
      <c r="BHN9" s="9"/>
      <c r="BHO9" s="9"/>
      <c r="BHP9" s="9"/>
      <c r="BHQ9" s="9"/>
      <c r="BHR9" s="9"/>
      <c r="BHS9" s="9"/>
      <c r="BHT9" s="9"/>
      <c r="BHU9" s="9"/>
      <c r="BHV9" s="9"/>
      <c r="BHW9" s="9"/>
      <c r="BHX9" s="9"/>
      <c r="BHY9" s="9"/>
      <c r="BHZ9" s="9"/>
      <c r="BIA9" s="9"/>
      <c r="BIB9" s="9"/>
      <c r="BIC9" s="9"/>
      <c r="BID9" s="9"/>
      <c r="BIE9" s="9"/>
      <c r="BIF9" s="9"/>
      <c r="BIG9" s="9"/>
      <c r="BIH9" s="9"/>
      <c r="BII9" s="9"/>
      <c r="BIJ9" s="9"/>
      <c r="BIK9" s="9"/>
      <c r="BIL9" s="9"/>
      <c r="BIM9" s="9"/>
      <c r="BIN9" s="9"/>
      <c r="BIO9" s="9"/>
      <c r="BIP9" s="9"/>
      <c r="BIQ9" s="9"/>
      <c r="BIR9" s="9"/>
      <c r="BIS9" s="9"/>
      <c r="BIT9" s="9"/>
      <c r="BIU9" s="9"/>
      <c r="BIV9" s="9"/>
      <c r="BIW9" s="9"/>
      <c r="BIX9" s="9"/>
      <c r="BIY9" s="9"/>
      <c r="BIZ9" s="9"/>
      <c r="BJA9" s="9"/>
      <c r="BJB9" s="9"/>
      <c r="BJC9" s="9"/>
      <c r="BJD9" s="9"/>
      <c r="BJE9" s="9"/>
      <c r="BJF9" s="9"/>
      <c r="BJG9" s="9"/>
      <c r="BJH9" s="9"/>
      <c r="BJI9" s="9"/>
      <c r="BJJ9" s="9"/>
      <c r="BJK9" s="9"/>
      <c r="BJL9" s="9"/>
      <c r="BJM9" s="9"/>
      <c r="BJN9" s="9"/>
      <c r="BJO9" s="9"/>
      <c r="BJP9" s="9"/>
      <c r="BJQ9" s="9"/>
      <c r="BJR9" s="9"/>
      <c r="BJS9" s="9"/>
      <c r="BJT9" s="9"/>
      <c r="BJU9" s="9"/>
      <c r="BJV9" s="9"/>
      <c r="BJW9" s="9"/>
      <c r="BJX9" s="9"/>
      <c r="BJY9" s="9"/>
      <c r="BJZ9" s="9"/>
      <c r="BKA9" s="9"/>
      <c r="BKB9" s="9"/>
      <c r="BKC9" s="9"/>
      <c r="BKD9" s="9"/>
      <c r="BKE9" s="9"/>
      <c r="BKF9" s="9"/>
      <c r="BKG9" s="9"/>
      <c r="BKH9" s="9"/>
      <c r="BKI9" s="9"/>
      <c r="BKJ9" s="9"/>
      <c r="BKK9" s="9"/>
      <c r="BKL9" s="9"/>
      <c r="BKM9" s="9"/>
      <c r="BKN9" s="9"/>
      <c r="BKO9" s="9"/>
      <c r="BKP9" s="9"/>
      <c r="BKQ9" s="9"/>
      <c r="BKR9" s="9"/>
      <c r="BKS9" s="9"/>
      <c r="BKT9" s="9"/>
      <c r="BKU9" s="9"/>
      <c r="BKV9" s="9"/>
      <c r="BKW9" s="9"/>
      <c r="BKX9" s="9"/>
      <c r="BKY9" s="9"/>
      <c r="BKZ9" s="9"/>
      <c r="BLA9" s="9"/>
      <c r="BLB9" s="9"/>
      <c r="BLC9" s="9"/>
      <c r="BLD9" s="9"/>
      <c r="BLE9" s="9"/>
      <c r="BLF9" s="9"/>
      <c r="BLG9" s="9"/>
      <c r="BLH9" s="9"/>
      <c r="BLI9" s="9"/>
      <c r="BLJ9" s="9"/>
      <c r="BLK9" s="9"/>
      <c r="BLL9" s="9"/>
      <c r="BLM9" s="9"/>
      <c r="BLN9" s="9"/>
      <c r="BLO9" s="9"/>
      <c r="BLP9" s="9"/>
      <c r="BLQ9" s="9"/>
      <c r="BLR9" s="9"/>
      <c r="BLS9" s="9"/>
      <c r="BLT9" s="9"/>
      <c r="BLU9" s="9"/>
      <c r="BLV9" s="9"/>
      <c r="BLW9" s="9"/>
      <c r="BLX9" s="9"/>
      <c r="BLY9" s="9"/>
      <c r="BLZ9" s="9"/>
      <c r="BMA9" s="9"/>
      <c r="BMB9" s="9"/>
      <c r="BMC9" s="9"/>
      <c r="BMD9" s="9"/>
      <c r="BME9" s="9"/>
      <c r="BMF9" s="9"/>
      <c r="BMG9" s="9"/>
      <c r="BMH9" s="9"/>
      <c r="BMI9" s="9"/>
      <c r="BMJ9" s="9"/>
      <c r="BMK9" s="9"/>
      <c r="BML9" s="9"/>
      <c r="BMM9" s="9"/>
      <c r="BMN9" s="9"/>
      <c r="BMO9" s="9"/>
      <c r="BMP9" s="9"/>
      <c r="BMQ9" s="9"/>
      <c r="BMR9" s="9"/>
      <c r="BMS9" s="9"/>
      <c r="BMT9" s="9"/>
      <c r="BMU9" s="9"/>
      <c r="BMV9" s="9"/>
      <c r="BMW9" s="9"/>
      <c r="BMX9" s="9"/>
      <c r="BMY9" s="9"/>
      <c r="BMZ9" s="9"/>
      <c r="BNA9" s="9"/>
      <c r="BNB9" s="9"/>
      <c r="BNC9" s="9"/>
      <c r="BND9" s="9"/>
      <c r="BNE9" s="9"/>
      <c r="BNF9" s="9"/>
      <c r="BNG9" s="9"/>
      <c r="BNH9" s="9"/>
      <c r="BNI9" s="9"/>
      <c r="BNJ9" s="9"/>
      <c r="BNK9" s="9"/>
      <c r="BNL9" s="9"/>
      <c r="BNM9" s="9"/>
      <c r="BNN9" s="9"/>
      <c r="BNO9" s="9"/>
      <c r="BNP9" s="9"/>
      <c r="BNQ9" s="9"/>
      <c r="BNR9" s="9"/>
      <c r="BNS9" s="9"/>
      <c r="BNT9" s="9"/>
      <c r="BNU9" s="9"/>
      <c r="BNV9" s="9"/>
      <c r="BNW9" s="9"/>
      <c r="BNX9" s="9"/>
      <c r="BNY9" s="9"/>
      <c r="BNZ9" s="9"/>
      <c r="BOA9" s="9"/>
      <c r="BOB9" s="9"/>
      <c r="BOC9" s="9"/>
      <c r="BOD9" s="9"/>
      <c r="BOE9" s="9"/>
      <c r="BOF9" s="9"/>
      <c r="BOG9" s="9"/>
      <c r="BOH9" s="9"/>
      <c r="BOI9" s="9"/>
      <c r="BOJ9" s="9"/>
      <c r="BOK9" s="9"/>
      <c r="BOL9" s="9"/>
      <c r="BOM9" s="9"/>
      <c r="BON9" s="9"/>
      <c r="BOO9" s="9"/>
      <c r="BOP9" s="9"/>
      <c r="BOQ9" s="9"/>
      <c r="BOR9" s="9"/>
      <c r="BOS9" s="9"/>
      <c r="BOT9" s="9"/>
      <c r="BOU9" s="9"/>
      <c r="BOV9" s="9"/>
      <c r="BOW9" s="9"/>
      <c r="BOX9" s="9"/>
      <c r="BOY9" s="9"/>
      <c r="BOZ9" s="9"/>
      <c r="BPA9" s="9"/>
      <c r="BPB9" s="9"/>
      <c r="BPC9" s="9"/>
      <c r="BPD9" s="9"/>
      <c r="BPE9" s="9"/>
      <c r="BPF9" s="9"/>
      <c r="BPG9" s="9"/>
      <c r="BPH9" s="9"/>
      <c r="BPI9" s="9"/>
      <c r="BPJ9" s="9"/>
      <c r="BPK9" s="9"/>
      <c r="BPL9" s="9"/>
      <c r="BPM9" s="9"/>
      <c r="BPN9" s="9"/>
      <c r="BPO9" s="9"/>
      <c r="BPP9" s="9"/>
      <c r="BPQ9" s="9"/>
      <c r="BPR9" s="9"/>
      <c r="BPS9" s="9"/>
      <c r="BPT9" s="9"/>
      <c r="BPU9" s="9"/>
      <c r="BPV9" s="9"/>
      <c r="BPW9" s="9"/>
      <c r="BPX9" s="9"/>
      <c r="BPY9" s="9"/>
      <c r="BPZ9" s="9"/>
      <c r="BQA9" s="9"/>
      <c r="BQB9" s="9"/>
      <c r="BQC9" s="9"/>
      <c r="BQD9" s="9"/>
      <c r="BQE9" s="9"/>
      <c r="BQF9" s="9"/>
      <c r="BQG9" s="9"/>
      <c r="BQH9" s="9"/>
      <c r="BQI9" s="9"/>
      <c r="BQJ9" s="9"/>
      <c r="BQK9" s="9"/>
      <c r="BQL9" s="9"/>
      <c r="BQM9" s="9"/>
      <c r="BQN9" s="9"/>
      <c r="BQO9" s="9"/>
      <c r="BQP9" s="9"/>
      <c r="BQQ9" s="9"/>
      <c r="BQR9" s="9"/>
      <c r="BQS9" s="9"/>
      <c r="BQT9" s="9"/>
      <c r="BQU9" s="9"/>
      <c r="BQV9" s="9"/>
      <c r="BQW9" s="9"/>
      <c r="BQX9" s="9"/>
      <c r="BQY9" s="9"/>
      <c r="BQZ9" s="9"/>
      <c r="BRA9" s="9"/>
      <c r="BRB9" s="9"/>
      <c r="BRC9" s="9"/>
      <c r="BRD9" s="9"/>
      <c r="BRE9" s="9"/>
      <c r="BRF9" s="9"/>
      <c r="BRG9" s="9"/>
      <c r="BRH9" s="9"/>
      <c r="BRI9" s="9"/>
      <c r="BRJ9" s="9"/>
      <c r="BRK9" s="9"/>
      <c r="BRL9" s="9"/>
      <c r="BRM9" s="9"/>
      <c r="BRN9" s="9"/>
      <c r="BRO9" s="9"/>
      <c r="BRP9" s="9"/>
      <c r="BRQ9" s="9"/>
      <c r="BRR9" s="9"/>
      <c r="BRS9" s="9"/>
      <c r="BRT9" s="9"/>
      <c r="BRU9" s="9"/>
      <c r="BRV9" s="9"/>
      <c r="BRW9" s="9"/>
      <c r="BRX9" s="9"/>
      <c r="BRY9" s="9"/>
      <c r="BRZ9" s="9"/>
      <c r="BSA9" s="9"/>
      <c r="BSB9" s="9"/>
      <c r="BSC9" s="9"/>
      <c r="BSD9" s="9"/>
      <c r="BSE9" s="9"/>
      <c r="BSF9" s="9"/>
      <c r="BSG9" s="9"/>
      <c r="BSH9" s="9"/>
      <c r="BSI9" s="9"/>
      <c r="BSJ9" s="9"/>
      <c r="BSK9" s="9"/>
      <c r="BSL9" s="9"/>
      <c r="BSM9" s="9"/>
      <c r="BSN9" s="9"/>
      <c r="BSO9" s="9"/>
      <c r="BSP9" s="9"/>
      <c r="BSQ9" s="9"/>
      <c r="BSR9" s="9"/>
      <c r="BSS9" s="9"/>
      <c r="BST9" s="9"/>
      <c r="BSU9" s="9"/>
      <c r="BSV9" s="9"/>
      <c r="BSW9" s="9"/>
      <c r="BSX9" s="9"/>
      <c r="BSY9" s="9"/>
      <c r="BSZ9" s="9"/>
      <c r="BTA9" s="9"/>
      <c r="BTB9" s="9"/>
      <c r="BTC9" s="9"/>
      <c r="BTD9" s="9"/>
      <c r="BTE9" s="9"/>
      <c r="BTF9" s="9"/>
      <c r="BTG9" s="9"/>
      <c r="BTH9" s="9"/>
      <c r="BTI9" s="9"/>
      <c r="BTJ9" s="9"/>
      <c r="BTK9" s="9"/>
      <c r="BTL9" s="9"/>
      <c r="BTM9" s="9"/>
      <c r="BTN9" s="9"/>
      <c r="BTO9" s="9"/>
      <c r="BTP9" s="9"/>
      <c r="BTQ9" s="9"/>
      <c r="BTR9" s="9"/>
      <c r="BTS9" s="9"/>
      <c r="BTT9" s="9"/>
      <c r="BTU9" s="9"/>
      <c r="BTV9" s="9"/>
      <c r="BTW9" s="9"/>
      <c r="BTX9" s="9"/>
      <c r="BTY9" s="9"/>
      <c r="BTZ9" s="9"/>
      <c r="BUA9" s="9"/>
      <c r="BUB9" s="9"/>
      <c r="BUC9" s="9"/>
      <c r="BUD9" s="9"/>
      <c r="BUE9" s="9"/>
      <c r="BUF9" s="9"/>
      <c r="BUG9" s="9"/>
      <c r="BUH9" s="9"/>
      <c r="BUI9" s="9"/>
      <c r="BUJ9" s="9"/>
      <c r="BUK9" s="9"/>
      <c r="BUL9" s="9"/>
      <c r="BUM9" s="9"/>
      <c r="BUN9" s="9"/>
      <c r="BUO9" s="9"/>
      <c r="BUP9" s="9"/>
      <c r="BUQ9" s="9"/>
      <c r="BUR9" s="9"/>
      <c r="BUS9" s="9"/>
      <c r="BUT9" s="9"/>
      <c r="BUU9" s="9"/>
      <c r="BUV9" s="9"/>
      <c r="BUW9" s="9"/>
      <c r="BUX9" s="9"/>
      <c r="BUY9" s="9"/>
      <c r="BUZ9" s="9"/>
      <c r="BVA9" s="9"/>
      <c r="BVB9" s="9"/>
      <c r="BVC9" s="9"/>
      <c r="BVD9" s="9"/>
      <c r="BVE9" s="9"/>
      <c r="BVF9" s="9"/>
      <c r="BVG9" s="9"/>
      <c r="BVH9" s="9"/>
      <c r="BVI9" s="9"/>
      <c r="BVJ9" s="9"/>
      <c r="BVK9" s="9"/>
      <c r="BVL9" s="9"/>
      <c r="BVM9" s="9"/>
      <c r="BVN9" s="9"/>
      <c r="BVO9" s="9"/>
      <c r="BVP9" s="9"/>
      <c r="BVQ9" s="9"/>
      <c r="BVR9" s="9"/>
      <c r="BVS9" s="9"/>
      <c r="BVT9" s="9"/>
      <c r="BVU9" s="9"/>
      <c r="BVV9" s="9"/>
      <c r="BVW9" s="9"/>
      <c r="BVX9" s="9"/>
      <c r="BVY9" s="9"/>
      <c r="BVZ9" s="9"/>
      <c r="BWA9" s="9"/>
      <c r="BWB9" s="9"/>
      <c r="BWC9" s="9"/>
      <c r="BWD9" s="9"/>
      <c r="BWE9" s="9"/>
      <c r="BWF9" s="9"/>
      <c r="BWG9" s="9"/>
      <c r="BWH9" s="9"/>
      <c r="BWI9" s="9"/>
      <c r="BWJ9" s="9"/>
      <c r="BWK9" s="9"/>
      <c r="BWL9" s="9"/>
      <c r="BWM9" s="9"/>
      <c r="BWN9" s="9"/>
      <c r="BWO9" s="9"/>
      <c r="BWP9" s="9"/>
      <c r="BWQ9" s="9"/>
      <c r="BWR9" s="9"/>
      <c r="BWS9" s="9"/>
      <c r="BWT9" s="9"/>
      <c r="BWU9" s="9"/>
      <c r="BWV9" s="9"/>
      <c r="BWW9" s="9"/>
      <c r="BWX9" s="9"/>
      <c r="BWY9" s="9"/>
      <c r="BWZ9" s="9"/>
      <c r="BXA9" s="9"/>
      <c r="BXB9" s="9"/>
      <c r="BXC9" s="9"/>
      <c r="BXD9" s="9"/>
      <c r="BXE9" s="9"/>
      <c r="BXF9" s="9"/>
      <c r="BXG9" s="9"/>
      <c r="BXH9" s="9"/>
      <c r="BXI9" s="9"/>
      <c r="BXJ9" s="9"/>
      <c r="BXK9" s="9"/>
      <c r="BXL9" s="9"/>
      <c r="BXM9" s="9"/>
      <c r="BXN9" s="9"/>
      <c r="BXO9" s="9"/>
      <c r="BXP9" s="9"/>
      <c r="BXQ9" s="9"/>
      <c r="BXR9" s="9"/>
      <c r="BXS9" s="9"/>
      <c r="BXT9" s="9"/>
      <c r="BXU9" s="9"/>
      <c r="BXV9" s="9"/>
      <c r="BXW9" s="9"/>
      <c r="BXX9" s="9"/>
    </row>
    <row r="10" ht="14.25" customHeight="1">
      <c r="A10" s="9">
        <v>20.0</v>
      </c>
      <c r="B10" s="9" t="s">
        <v>11947</v>
      </c>
      <c r="C10" s="9" t="s">
        <v>11948</v>
      </c>
      <c r="D10" s="9" t="s">
        <v>11948</v>
      </c>
      <c r="E10" s="9"/>
      <c r="F10" s="9">
        <v>5.0</v>
      </c>
      <c r="G10" s="9" t="s">
        <v>12038</v>
      </c>
      <c r="H10" s="9"/>
      <c r="I10" s="9"/>
      <c r="J10" s="9"/>
      <c r="K10" s="9">
        <v>1.0</v>
      </c>
      <c r="L10" s="9">
        <v>4.0</v>
      </c>
      <c r="M10" s="9"/>
      <c r="N10" s="9"/>
      <c r="O10" s="9"/>
      <c r="P10" s="9">
        <v>0.0</v>
      </c>
      <c r="Q10" s="9" t="s">
        <v>12039</v>
      </c>
      <c r="R10" s="9"/>
      <c r="S10" s="9" t="s">
        <v>2729</v>
      </c>
      <c r="T10" s="9" t="s">
        <v>2727</v>
      </c>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9"/>
      <c r="LD10" s="9"/>
      <c r="LE10" s="9"/>
      <c r="LF10" s="9"/>
      <c r="LG10" s="9"/>
      <c r="LH10" s="9"/>
      <c r="LI10" s="9"/>
      <c r="LJ10" s="9"/>
      <c r="LK10" s="9"/>
      <c r="LL10" s="9"/>
      <c r="LM10" s="9"/>
      <c r="LN10" s="9"/>
      <c r="LO10" s="9"/>
      <c r="LP10" s="9"/>
      <c r="LQ10" s="9"/>
      <c r="LR10" s="9"/>
      <c r="LS10" s="9"/>
      <c r="LT10" s="9"/>
      <c r="LU10" s="9"/>
      <c r="LV10" s="9"/>
      <c r="LW10" s="9"/>
      <c r="LX10" s="9"/>
      <c r="LY10" s="9"/>
      <c r="LZ10" s="9"/>
      <c r="MA10" s="9"/>
      <c r="MB10" s="9"/>
      <c r="MC10" s="9"/>
      <c r="MD10" s="9"/>
      <c r="ME10" s="9"/>
      <c r="MF10" s="9"/>
      <c r="MG10" s="9"/>
      <c r="MH10" s="9"/>
      <c r="MI10" s="9"/>
      <c r="MJ10" s="9"/>
      <c r="MK10" s="9"/>
      <c r="ML10" s="9"/>
      <c r="MM10" s="9"/>
      <c r="MN10" s="9"/>
      <c r="MO10" s="9"/>
      <c r="MP10" s="9"/>
      <c r="MQ10" s="9"/>
      <c r="MR10" s="9"/>
      <c r="MS10" s="9"/>
      <c r="MT10" s="9"/>
      <c r="MU10" s="9"/>
      <c r="MV10" s="9"/>
      <c r="MW10" s="9"/>
      <c r="MX10" s="9"/>
      <c r="MY10" s="9"/>
      <c r="MZ10" s="9"/>
      <c r="NA10" s="9"/>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9"/>
      <c r="ABO10" s="9"/>
      <c r="ABP10" s="9"/>
      <c r="ABQ10" s="9"/>
      <c r="ABR10" s="9"/>
      <c r="ABS10" s="9"/>
      <c r="ABT10" s="9"/>
      <c r="ABU10" s="9"/>
      <c r="ABV10" s="9"/>
      <c r="ABW10" s="9"/>
      <c r="ABX10" s="9"/>
      <c r="ABY10" s="9"/>
      <c r="ABZ10" s="9"/>
      <c r="ACA10" s="9"/>
      <c r="ACB10" s="9"/>
      <c r="ACC10" s="9"/>
      <c r="ACD10" s="9"/>
      <c r="ACE10" s="9"/>
      <c r="ACF10" s="9"/>
      <c r="ACG10" s="9"/>
      <c r="ACH10" s="9"/>
      <c r="ACI10" s="9"/>
      <c r="ACJ10" s="9"/>
      <c r="ACK10" s="9"/>
      <c r="ACL10" s="9"/>
      <c r="ACM10" s="9"/>
      <c r="ACN10" s="9"/>
      <c r="ACO10" s="9"/>
      <c r="ACP10" s="9"/>
      <c r="ACQ10" s="9"/>
      <c r="ACR10" s="9"/>
      <c r="ACS10" s="9"/>
      <c r="ACT10" s="9"/>
      <c r="ACU10" s="9"/>
      <c r="ACV10" s="9"/>
      <c r="ACW10" s="9"/>
      <c r="ACX10" s="9"/>
      <c r="ACY10" s="9"/>
      <c r="ACZ10" s="9"/>
      <c r="ADA10" s="9"/>
      <c r="ADB10" s="9"/>
      <c r="ADC10" s="9"/>
      <c r="ADD10" s="9"/>
      <c r="ADE10" s="9"/>
      <c r="ADF10" s="9"/>
      <c r="ADG10" s="9"/>
      <c r="ADH10" s="9"/>
      <c r="ADI10" s="9"/>
      <c r="ADJ10" s="9"/>
      <c r="ADK10" s="9"/>
      <c r="ADL10" s="9"/>
      <c r="ADM10" s="9"/>
      <c r="ADN10" s="9"/>
      <c r="ADO10" s="9"/>
      <c r="ADP10" s="9"/>
      <c r="ADQ10" s="9"/>
      <c r="ADR10" s="9"/>
      <c r="ADS10" s="9"/>
      <c r="ADT10" s="9"/>
      <c r="ADU10" s="9"/>
      <c r="ADV10" s="9"/>
      <c r="ADW10" s="9"/>
      <c r="ADX10" s="9"/>
      <c r="ADY10" s="9"/>
      <c r="ADZ10" s="9"/>
      <c r="AEA10" s="9"/>
      <c r="AEB10" s="9"/>
      <c r="AEC10" s="9"/>
      <c r="AED10" s="9"/>
      <c r="AEE10" s="9"/>
      <c r="AEF10" s="9"/>
      <c r="AEG10" s="9"/>
      <c r="AEH10" s="9"/>
      <c r="AEI10" s="9"/>
      <c r="AEJ10" s="9"/>
      <c r="AEK10" s="9"/>
      <c r="AEL10" s="9"/>
      <c r="AEM10" s="9"/>
      <c r="AEN10" s="9"/>
      <c r="AEO10" s="9"/>
      <c r="AEP10" s="9"/>
      <c r="AEQ10" s="9"/>
      <c r="AER10" s="9"/>
      <c r="AES10" s="9"/>
      <c r="AET10" s="9"/>
      <c r="AEU10" s="9"/>
      <c r="AEV10" s="9"/>
      <c r="AEW10" s="9"/>
      <c r="AEX10" s="9"/>
      <c r="AEY10" s="9"/>
      <c r="AEZ10" s="9"/>
      <c r="AFA10" s="9"/>
      <c r="AFB10" s="9"/>
      <c r="AFC10" s="9"/>
      <c r="AFD10" s="9"/>
      <c r="AFE10" s="9"/>
      <c r="AFF10" s="9"/>
      <c r="AFG10" s="9"/>
      <c r="AFH10" s="9"/>
      <c r="AFI10" s="9"/>
      <c r="AFJ10" s="9"/>
      <c r="AFK10" s="9"/>
      <c r="AFL10" s="9"/>
      <c r="AFM10" s="9"/>
      <c r="AFN10" s="9"/>
      <c r="AFO10" s="9"/>
      <c r="AFP10" s="9"/>
      <c r="AFQ10" s="9"/>
      <c r="AFR10" s="9"/>
      <c r="AFS10" s="9"/>
      <c r="AFT10" s="9"/>
      <c r="AFU10" s="9"/>
      <c r="AFV10" s="9"/>
      <c r="AFW10" s="9"/>
      <c r="AFX10" s="9"/>
      <c r="AFY10" s="9"/>
      <c r="AFZ10" s="9"/>
      <c r="AGA10" s="9"/>
      <c r="AGB10" s="9"/>
      <c r="AGC10" s="9"/>
      <c r="AGD10" s="9"/>
      <c r="AGE10" s="9"/>
      <c r="AGF10" s="9"/>
      <c r="AGG10" s="9"/>
      <c r="AGH10" s="9"/>
      <c r="AGI10" s="9"/>
      <c r="AGJ10" s="9"/>
      <c r="AGK10" s="9"/>
      <c r="AGL10" s="9"/>
      <c r="AGM10" s="9"/>
      <c r="AGN10" s="9"/>
      <c r="AGO10" s="9"/>
      <c r="AGP10" s="9"/>
      <c r="AGQ10" s="9"/>
      <c r="AGR10" s="9"/>
      <c r="AGS10" s="9"/>
      <c r="AGT10" s="9"/>
      <c r="AGU10" s="9"/>
      <c r="AGV10" s="9"/>
      <c r="AGW10" s="9"/>
      <c r="AGX10" s="9"/>
      <c r="AGY10" s="9"/>
      <c r="AGZ10" s="9"/>
      <c r="AHA10" s="9"/>
      <c r="AHB10" s="9"/>
      <c r="AHC10" s="9"/>
      <c r="AHD10" s="9"/>
      <c r="AHE10" s="9"/>
      <c r="AHF10" s="9"/>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c r="AQP10" s="9"/>
      <c r="AQQ10" s="9"/>
      <c r="AQR10" s="9"/>
      <c r="AQS10" s="9"/>
      <c r="AQT10" s="9"/>
      <c r="AQU10" s="9"/>
      <c r="AQV10" s="9"/>
      <c r="AQW10" s="9"/>
      <c r="AQX10" s="9"/>
      <c r="AQY10" s="9"/>
      <c r="AQZ10" s="9"/>
      <c r="ARA10" s="9"/>
      <c r="ARB10" s="9"/>
      <c r="ARC10" s="9"/>
      <c r="ARD10" s="9"/>
      <c r="ARE10" s="9"/>
      <c r="ARF10" s="9"/>
      <c r="ARG10" s="9"/>
      <c r="ARH10" s="9"/>
      <c r="ARI10" s="9"/>
      <c r="ARJ10" s="9"/>
      <c r="ARK10" s="9"/>
      <c r="ARL10" s="9"/>
      <c r="ARM10" s="9"/>
      <c r="ARN10" s="9"/>
      <c r="ARO10" s="9"/>
      <c r="ARP10" s="9"/>
      <c r="ARQ10" s="9"/>
      <c r="ARR10" s="9"/>
      <c r="ARS10" s="9"/>
      <c r="ART10" s="9"/>
      <c r="ARU10" s="9"/>
      <c r="ARV10" s="9"/>
      <c r="ARW10" s="9"/>
      <c r="ARX10" s="9"/>
      <c r="ARY10" s="9"/>
      <c r="ARZ10" s="9"/>
      <c r="ASA10" s="9"/>
      <c r="ASB10" s="9"/>
      <c r="ASC10" s="9"/>
      <c r="ASD10" s="9"/>
      <c r="ASE10" s="9"/>
      <c r="ASF10" s="9"/>
      <c r="ASG10" s="9"/>
      <c r="ASH10" s="9"/>
      <c r="ASI10" s="9"/>
      <c r="ASJ10" s="9"/>
      <c r="ASK10" s="9"/>
      <c r="ASL10" s="9"/>
      <c r="ASM10" s="9"/>
      <c r="ASN10" s="9"/>
      <c r="ASO10" s="9"/>
      <c r="ASP10" s="9"/>
      <c r="ASQ10" s="9"/>
      <c r="ASR10" s="9"/>
      <c r="ASS10" s="9"/>
      <c r="AST10" s="9"/>
      <c r="ASU10" s="9"/>
      <c r="ASV10" s="9"/>
      <c r="ASW10" s="9"/>
      <c r="ASX10" s="9"/>
      <c r="ASY10" s="9"/>
      <c r="ASZ10" s="9"/>
      <c r="ATA10" s="9"/>
      <c r="ATB10" s="9"/>
      <c r="ATC10" s="9"/>
      <c r="ATD10" s="9"/>
      <c r="ATE10" s="9"/>
      <c r="ATF10" s="9"/>
      <c r="ATG10" s="9"/>
      <c r="ATH10" s="9"/>
      <c r="ATI10" s="9"/>
      <c r="ATJ10" s="9"/>
      <c r="ATK10" s="9"/>
      <c r="ATL10" s="9"/>
      <c r="ATM10" s="9"/>
      <c r="ATN10" s="9"/>
      <c r="ATO10" s="9"/>
      <c r="ATP10" s="9"/>
      <c r="ATQ10" s="9"/>
      <c r="ATR10" s="9"/>
      <c r="ATS10" s="9"/>
      <c r="ATT10" s="9"/>
      <c r="ATU10" s="9"/>
      <c r="ATV10" s="9"/>
      <c r="ATW10" s="9"/>
      <c r="ATX10" s="9"/>
      <c r="ATY10" s="9"/>
      <c r="ATZ10" s="9"/>
      <c r="AUA10" s="9"/>
      <c r="AUB10" s="9"/>
      <c r="AUC10" s="9"/>
      <c r="AUD10" s="9"/>
      <c r="AUE10" s="9"/>
      <c r="AUF10" s="9"/>
      <c r="AUG10" s="9"/>
      <c r="AUH10" s="9"/>
      <c r="AUI10" s="9"/>
      <c r="AUJ10" s="9"/>
      <c r="AUK10" s="9"/>
      <c r="AUL10" s="9"/>
      <c r="AUM10" s="9"/>
      <c r="AUN10" s="9"/>
      <c r="AUO10" s="9"/>
      <c r="AUP10" s="9"/>
      <c r="AUQ10" s="9"/>
      <c r="AUR10" s="9"/>
      <c r="AUS10" s="9"/>
      <c r="AUT10" s="9"/>
      <c r="AUU10" s="9"/>
      <c r="AUV10" s="9"/>
      <c r="AUW10" s="9"/>
      <c r="AUX10" s="9"/>
      <c r="AUY10" s="9"/>
      <c r="AUZ10" s="9"/>
      <c r="AVA10" s="9"/>
      <c r="AVB10" s="9"/>
      <c r="AVC10" s="9"/>
      <c r="AVD10" s="9"/>
      <c r="AVE10" s="9"/>
      <c r="AVF10" s="9"/>
      <c r="AVG10" s="9"/>
      <c r="AVH10" s="9"/>
      <c r="AVI10" s="9"/>
      <c r="AVJ10" s="9"/>
      <c r="AVK10" s="9"/>
      <c r="AVL10" s="9"/>
      <c r="AVM10" s="9"/>
      <c r="AVN10" s="9"/>
      <c r="AVO10" s="9"/>
      <c r="AVP10" s="9"/>
      <c r="AVQ10" s="9"/>
      <c r="AVR10" s="9"/>
      <c r="AVS10" s="9"/>
      <c r="AVT10" s="9"/>
      <c r="AVU10" s="9"/>
      <c r="AVV10" s="9"/>
      <c r="AVW10" s="9"/>
      <c r="AVX10" s="9"/>
      <c r="AVY10" s="9"/>
      <c r="AVZ10" s="9"/>
      <c r="AWA10" s="9"/>
      <c r="AWB10" s="9"/>
      <c r="AWC10" s="9"/>
      <c r="AWD10" s="9"/>
      <c r="AWE10" s="9"/>
      <c r="AWF10" s="9"/>
      <c r="AWG10" s="9"/>
      <c r="AWH10" s="9"/>
      <c r="AWI10" s="9"/>
      <c r="AWJ10" s="9"/>
      <c r="AWK10" s="9"/>
      <c r="AWL10" s="9"/>
      <c r="AWM10" s="9"/>
      <c r="AWN10" s="9"/>
      <c r="AWO10" s="9"/>
      <c r="AWP10" s="9"/>
      <c r="AWQ10" s="9"/>
      <c r="AWR10" s="9"/>
      <c r="AWS10" s="9"/>
      <c r="AWT10" s="9"/>
      <c r="AWU10" s="9"/>
      <c r="AWV10" s="9"/>
      <c r="AWW10" s="9"/>
      <c r="AWX10" s="9"/>
      <c r="AWY10" s="9"/>
      <c r="AWZ10" s="9"/>
      <c r="AXA10" s="9"/>
      <c r="AXB10" s="9"/>
      <c r="AXC10" s="9"/>
      <c r="AXD10" s="9"/>
      <c r="AXE10" s="9"/>
      <c r="AXF10" s="9"/>
      <c r="AXG10" s="9"/>
      <c r="AXH10" s="9"/>
      <c r="AXI10" s="9"/>
      <c r="AXJ10" s="9"/>
      <c r="AXK10" s="9"/>
      <c r="AXL10" s="9"/>
      <c r="AXM10" s="9"/>
      <c r="AXN10" s="9"/>
      <c r="AXO10" s="9"/>
      <c r="AXP10" s="9"/>
      <c r="AXQ10" s="9"/>
      <c r="AXR10" s="9"/>
      <c r="AXS10" s="9"/>
      <c r="AXT10" s="9"/>
      <c r="AXU10" s="9"/>
      <c r="AXV10" s="9"/>
      <c r="AXW10" s="9"/>
      <c r="AXX10" s="9"/>
      <c r="AXY10" s="9"/>
      <c r="AXZ10" s="9"/>
      <c r="AYA10" s="9"/>
      <c r="AYB10" s="9"/>
      <c r="AYC10" s="9"/>
      <c r="AYD10" s="9"/>
      <c r="AYE10" s="9"/>
      <c r="AYF10" s="9"/>
      <c r="AYG10" s="9"/>
      <c r="AYH10" s="9"/>
      <c r="AYI10" s="9"/>
      <c r="AYJ10" s="9"/>
      <c r="AYK10" s="9"/>
      <c r="AYL10" s="9"/>
      <c r="AYM10" s="9"/>
      <c r="AYN10" s="9"/>
      <c r="AYO10" s="9"/>
      <c r="AYP10" s="9"/>
      <c r="AYQ10" s="9"/>
      <c r="AYR10" s="9"/>
      <c r="AYS10" s="9"/>
      <c r="AYT10" s="9"/>
      <c r="AYU10" s="9"/>
      <c r="AYV10" s="9"/>
      <c r="AYW10" s="9"/>
      <c r="AYX10" s="9"/>
      <c r="AYY10" s="9"/>
      <c r="AYZ10" s="9"/>
      <c r="AZA10" s="9"/>
      <c r="AZB10" s="9"/>
      <c r="AZC10" s="9"/>
      <c r="AZD10" s="9"/>
      <c r="AZE10" s="9"/>
      <c r="AZF10" s="9"/>
      <c r="AZG10" s="9"/>
      <c r="AZH10" s="9"/>
      <c r="AZI10" s="9"/>
      <c r="AZJ10" s="9"/>
      <c r="AZK10" s="9"/>
      <c r="AZL10" s="9"/>
      <c r="AZM10" s="9"/>
      <c r="AZN10" s="9"/>
      <c r="AZO10" s="9"/>
      <c r="AZP10" s="9"/>
      <c r="AZQ10" s="9"/>
      <c r="AZR10" s="9"/>
      <c r="AZS10" s="9"/>
      <c r="AZT10" s="9"/>
      <c r="AZU10" s="9"/>
      <c r="AZV10" s="9"/>
      <c r="AZW10" s="9"/>
      <c r="AZX10" s="9"/>
      <c r="AZY10" s="9"/>
      <c r="AZZ10" s="9"/>
      <c r="BAA10" s="9"/>
      <c r="BAB10" s="9"/>
      <c r="BAC10" s="9"/>
      <c r="BAD10" s="9"/>
      <c r="BAE10" s="9"/>
      <c r="BAF10" s="9"/>
      <c r="BAG10" s="9"/>
      <c r="BAH10" s="9"/>
      <c r="BAI10" s="9"/>
      <c r="BAJ10" s="9"/>
      <c r="BAK10" s="9"/>
      <c r="BAL10" s="9"/>
      <c r="BAM10" s="9"/>
      <c r="BAN10" s="9"/>
      <c r="BAO10" s="9"/>
      <c r="BAP10" s="9"/>
      <c r="BAQ10" s="9"/>
      <c r="BAR10" s="9"/>
      <c r="BAS10" s="9"/>
      <c r="BAT10" s="9"/>
      <c r="BAU10" s="9"/>
      <c r="BAV10" s="9"/>
      <c r="BAW10" s="9"/>
      <c r="BAX10" s="9"/>
      <c r="BAY10" s="9"/>
      <c r="BAZ10" s="9"/>
      <c r="BBA10" s="9"/>
      <c r="BBB10" s="9"/>
      <c r="BBC10" s="9"/>
      <c r="BBD10" s="9"/>
      <c r="BBE10" s="9"/>
      <c r="BBF10" s="9"/>
      <c r="BBG10" s="9"/>
      <c r="BBH10" s="9"/>
      <c r="BBI10" s="9"/>
      <c r="BBJ10" s="9"/>
      <c r="BBK10" s="9"/>
      <c r="BBL10" s="9"/>
      <c r="BBM10" s="9"/>
      <c r="BBN10" s="9"/>
      <c r="BBO10" s="9"/>
      <c r="BBP10" s="9"/>
      <c r="BBQ10" s="9"/>
      <c r="BBR10" s="9"/>
      <c r="BBS10" s="9"/>
      <c r="BBT10" s="9"/>
      <c r="BBU10" s="9"/>
      <c r="BBV10" s="9"/>
      <c r="BBW10" s="9"/>
      <c r="BBX10" s="9"/>
      <c r="BBY10" s="9"/>
      <c r="BBZ10" s="9"/>
      <c r="BCA10" s="9"/>
      <c r="BCB10" s="9"/>
      <c r="BCC10" s="9"/>
      <c r="BCD10" s="9"/>
      <c r="BCE10" s="9"/>
      <c r="BCF10" s="9"/>
      <c r="BCG10" s="9"/>
      <c r="BCH10" s="9"/>
      <c r="BCI10" s="9"/>
      <c r="BCJ10" s="9"/>
      <c r="BCK10" s="9"/>
      <c r="BCL10" s="9"/>
      <c r="BCM10" s="9"/>
      <c r="BCN10" s="9"/>
      <c r="BCO10" s="9"/>
      <c r="BCP10" s="9"/>
      <c r="BCQ10" s="9"/>
      <c r="BCR10" s="9"/>
      <c r="BCS10" s="9"/>
      <c r="BCT10" s="9"/>
      <c r="BCU10" s="9"/>
      <c r="BCV10" s="9"/>
      <c r="BCW10" s="9"/>
      <c r="BCX10" s="9"/>
      <c r="BCY10" s="9"/>
      <c r="BCZ10" s="9"/>
      <c r="BDA10" s="9"/>
      <c r="BDB10" s="9"/>
      <c r="BDC10" s="9"/>
      <c r="BDD10" s="9"/>
      <c r="BDE10" s="9"/>
      <c r="BDF10" s="9"/>
      <c r="BDG10" s="9"/>
      <c r="BDH10" s="9"/>
      <c r="BDI10" s="9"/>
      <c r="BDJ10" s="9"/>
      <c r="BDK10" s="9"/>
      <c r="BDL10" s="9"/>
      <c r="BDM10" s="9"/>
      <c r="BDN10" s="9"/>
      <c r="BDO10" s="9"/>
      <c r="BDP10" s="9"/>
      <c r="BDQ10" s="9"/>
      <c r="BDR10" s="9"/>
      <c r="BDS10" s="9"/>
      <c r="BDT10" s="9"/>
      <c r="BDU10" s="9"/>
      <c r="BDV10" s="9"/>
      <c r="BDW10" s="9"/>
      <c r="BDX10" s="9"/>
      <c r="BDY10" s="9"/>
      <c r="BDZ10" s="9"/>
      <c r="BEA10" s="9"/>
      <c r="BEB10" s="9"/>
      <c r="BEC10" s="9"/>
      <c r="BED10" s="9"/>
      <c r="BEE10" s="9"/>
      <c r="BEF10" s="9"/>
      <c r="BEG10" s="9"/>
      <c r="BEH10" s="9"/>
      <c r="BEI10" s="9"/>
      <c r="BEJ10" s="9"/>
      <c r="BEK10" s="9"/>
      <c r="BEL10" s="9"/>
      <c r="BEM10" s="9"/>
      <c r="BEN10" s="9"/>
      <c r="BEO10" s="9"/>
      <c r="BEP10" s="9"/>
      <c r="BEQ10" s="9"/>
      <c r="BER10" s="9"/>
      <c r="BES10" s="9"/>
      <c r="BET10" s="9"/>
      <c r="BEU10" s="9"/>
      <c r="BEV10" s="9"/>
      <c r="BEW10" s="9"/>
      <c r="BEX10" s="9"/>
      <c r="BEY10" s="9"/>
      <c r="BEZ10" s="9"/>
      <c r="BFA10" s="9"/>
      <c r="BFB10" s="9"/>
      <c r="BFC10" s="9"/>
      <c r="BFD10" s="9"/>
      <c r="BFE10" s="9"/>
      <c r="BFF10" s="9"/>
      <c r="BFG10" s="9"/>
      <c r="BFH10" s="9"/>
      <c r="BFI10" s="9"/>
      <c r="BFJ10" s="9"/>
      <c r="BFK10" s="9"/>
      <c r="BFL10" s="9"/>
      <c r="BFM10" s="9"/>
      <c r="BFN10" s="9"/>
      <c r="BFO10" s="9"/>
      <c r="BFP10" s="9"/>
      <c r="BFQ10" s="9"/>
      <c r="BFR10" s="9"/>
      <c r="BFS10" s="9"/>
      <c r="BFT10" s="9"/>
      <c r="BFU10" s="9"/>
      <c r="BFV10" s="9"/>
      <c r="BFW10" s="9"/>
      <c r="BFX10" s="9"/>
      <c r="BFY10" s="9"/>
      <c r="BFZ10" s="9"/>
      <c r="BGA10" s="9"/>
      <c r="BGB10" s="9"/>
      <c r="BGC10" s="9"/>
      <c r="BGD10" s="9"/>
      <c r="BGE10" s="9"/>
      <c r="BGF10" s="9"/>
      <c r="BGG10" s="9"/>
      <c r="BGH10" s="9"/>
      <c r="BGI10" s="9"/>
      <c r="BGJ10" s="9"/>
      <c r="BGK10" s="9"/>
      <c r="BGL10" s="9"/>
      <c r="BGM10" s="9"/>
      <c r="BGN10" s="9"/>
      <c r="BGO10" s="9"/>
      <c r="BGP10" s="9"/>
      <c r="BGQ10" s="9"/>
      <c r="BGR10" s="9"/>
      <c r="BGS10" s="9"/>
      <c r="BGT10" s="9"/>
      <c r="BGU10" s="9"/>
      <c r="BGV10" s="9"/>
      <c r="BGW10" s="9"/>
      <c r="BGX10" s="9"/>
      <c r="BGY10" s="9"/>
      <c r="BGZ10" s="9"/>
      <c r="BHA10" s="9"/>
      <c r="BHB10" s="9"/>
      <c r="BHC10" s="9"/>
      <c r="BHD10" s="9"/>
      <c r="BHE10" s="9"/>
      <c r="BHF10" s="9"/>
      <c r="BHG10" s="9"/>
      <c r="BHH10" s="9"/>
      <c r="BHI10" s="9"/>
      <c r="BHJ10" s="9"/>
      <c r="BHK10" s="9"/>
      <c r="BHL10" s="9"/>
      <c r="BHM10" s="9"/>
      <c r="BHN10" s="9"/>
      <c r="BHO10" s="9"/>
      <c r="BHP10" s="9"/>
      <c r="BHQ10" s="9"/>
      <c r="BHR10" s="9"/>
      <c r="BHS10" s="9"/>
      <c r="BHT10" s="9"/>
      <c r="BHU10" s="9"/>
      <c r="BHV10" s="9"/>
      <c r="BHW10" s="9"/>
      <c r="BHX10" s="9"/>
      <c r="BHY10" s="9"/>
      <c r="BHZ10" s="9"/>
      <c r="BIA10" s="9"/>
      <c r="BIB10" s="9"/>
      <c r="BIC10" s="9"/>
      <c r="BID10" s="9"/>
      <c r="BIE10" s="9"/>
      <c r="BIF10" s="9"/>
      <c r="BIG10" s="9"/>
      <c r="BIH10" s="9"/>
      <c r="BII10" s="9"/>
      <c r="BIJ10" s="9"/>
      <c r="BIK10" s="9"/>
      <c r="BIL10" s="9"/>
      <c r="BIM10" s="9"/>
      <c r="BIN10" s="9"/>
      <c r="BIO10" s="9"/>
      <c r="BIP10" s="9"/>
      <c r="BIQ10" s="9"/>
      <c r="BIR10" s="9"/>
      <c r="BIS10" s="9"/>
      <c r="BIT10" s="9"/>
      <c r="BIU10" s="9"/>
      <c r="BIV10" s="9"/>
      <c r="BIW10" s="9"/>
      <c r="BIX10" s="9"/>
      <c r="BIY10" s="9"/>
      <c r="BIZ10" s="9"/>
      <c r="BJA10" s="9"/>
      <c r="BJB10" s="9"/>
      <c r="BJC10" s="9"/>
      <c r="BJD10" s="9"/>
      <c r="BJE10" s="9"/>
      <c r="BJF10" s="9"/>
      <c r="BJG10" s="9"/>
      <c r="BJH10" s="9"/>
      <c r="BJI10" s="9"/>
      <c r="BJJ10" s="9"/>
      <c r="BJK10" s="9"/>
      <c r="BJL10" s="9"/>
      <c r="BJM10" s="9"/>
      <c r="BJN10" s="9"/>
      <c r="BJO10" s="9"/>
      <c r="BJP10" s="9"/>
      <c r="BJQ10" s="9"/>
      <c r="BJR10" s="9"/>
      <c r="BJS10" s="9"/>
      <c r="BJT10" s="9"/>
      <c r="BJU10" s="9"/>
      <c r="BJV10" s="9"/>
      <c r="BJW10" s="9"/>
      <c r="BJX10" s="9"/>
      <c r="BJY10" s="9"/>
      <c r="BJZ10" s="9"/>
      <c r="BKA10" s="9"/>
      <c r="BKB10" s="9"/>
      <c r="BKC10" s="9"/>
      <c r="BKD10" s="9"/>
      <c r="BKE10" s="9"/>
      <c r="BKF10" s="9"/>
      <c r="BKG10" s="9"/>
      <c r="BKH10" s="9"/>
      <c r="BKI10" s="9"/>
      <c r="BKJ10" s="9"/>
      <c r="BKK10" s="9"/>
      <c r="BKL10" s="9"/>
      <c r="BKM10" s="9"/>
      <c r="BKN10" s="9"/>
      <c r="BKO10" s="9"/>
      <c r="BKP10" s="9"/>
      <c r="BKQ10" s="9"/>
      <c r="BKR10" s="9"/>
      <c r="BKS10" s="9"/>
      <c r="BKT10" s="9"/>
      <c r="BKU10" s="9"/>
      <c r="BKV10" s="9"/>
      <c r="BKW10" s="9"/>
      <c r="BKX10" s="9"/>
      <c r="BKY10" s="9"/>
      <c r="BKZ10" s="9"/>
      <c r="BLA10" s="9"/>
      <c r="BLB10" s="9"/>
      <c r="BLC10" s="9"/>
      <c r="BLD10" s="9"/>
      <c r="BLE10" s="9"/>
      <c r="BLF10" s="9"/>
      <c r="BLG10" s="9"/>
      <c r="BLH10" s="9"/>
      <c r="BLI10" s="9"/>
      <c r="BLJ10" s="9"/>
      <c r="BLK10" s="9"/>
      <c r="BLL10" s="9"/>
      <c r="BLM10" s="9"/>
      <c r="BLN10" s="9"/>
      <c r="BLO10" s="9"/>
      <c r="BLP10" s="9"/>
      <c r="BLQ10" s="9"/>
      <c r="BLR10" s="9"/>
      <c r="BLS10" s="9"/>
      <c r="BLT10" s="9"/>
      <c r="BLU10" s="9"/>
      <c r="BLV10" s="9"/>
      <c r="BLW10" s="9"/>
      <c r="BLX10" s="9"/>
      <c r="BLY10" s="9"/>
      <c r="BLZ10" s="9"/>
      <c r="BMA10" s="9"/>
      <c r="BMB10" s="9"/>
      <c r="BMC10" s="9"/>
      <c r="BMD10" s="9"/>
      <c r="BME10" s="9"/>
      <c r="BMF10" s="9"/>
      <c r="BMG10" s="9"/>
      <c r="BMH10" s="9"/>
      <c r="BMI10" s="9"/>
      <c r="BMJ10" s="9"/>
      <c r="BMK10" s="9"/>
      <c r="BML10" s="9"/>
      <c r="BMM10" s="9"/>
      <c r="BMN10" s="9"/>
      <c r="BMO10" s="9"/>
      <c r="BMP10" s="9"/>
      <c r="BMQ10" s="9"/>
      <c r="BMR10" s="9"/>
      <c r="BMS10" s="9"/>
      <c r="BMT10" s="9"/>
      <c r="BMU10" s="9"/>
      <c r="BMV10" s="9"/>
      <c r="BMW10" s="9"/>
      <c r="BMX10" s="9"/>
      <c r="BMY10" s="9"/>
      <c r="BMZ10" s="9"/>
      <c r="BNA10" s="9"/>
      <c r="BNB10" s="9"/>
      <c r="BNC10" s="9"/>
      <c r="BND10" s="9"/>
      <c r="BNE10" s="9"/>
      <c r="BNF10" s="9"/>
      <c r="BNG10" s="9"/>
      <c r="BNH10" s="9"/>
      <c r="BNI10" s="9"/>
      <c r="BNJ10" s="9"/>
      <c r="BNK10" s="9"/>
      <c r="BNL10" s="9"/>
      <c r="BNM10" s="9"/>
      <c r="BNN10" s="9"/>
      <c r="BNO10" s="9"/>
      <c r="BNP10" s="9"/>
      <c r="BNQ10" s="9"/>
      <c r="BNR10" s="9"/>
      <c r="BNS10" s="9"/>
      <c r="BNT10" s="9"/>
      <c r="BNU10" s="9"/>
      <c r="BNV10" s="9"/>
      <c r="BNW10" s="9"/>
      <c r="BNX10" s="9"/>
      <c r="BNY10" s="9"/>
      <c r="BNZ10" s="9"/>
      <c r="BOA10" s="9"/>
      <c r="BOB10" s="9"/>
      <c r="BOC10" s="9"/>
      <c r="BOD10" s="9"/>
      <c r="BOE10" s="9"/>
      <c r="BOF10" s="9"/>
      <c r="BOG10" s="9"/>
      <c r="BOH10" s="9"/>
      <c r="BOI10" s="9"/>
      <c r="BOJ10" s="9"/>
      <c r="BOK10" s="9"/>
      <c r="BOL10" s="9"/>
      <c r="BOM10" s="9"/>
      <c r="BON10" s="9"/>
      <c r="BOO10" s="9"/>
      <c r="BOP10" s="9"/>
      <c r="BOQ10" s="9"/>
      <c r="BOR10" s="9"/>
      <c r="BOS10" s="9"/>
      <c r="BOT10" s="9"/>
      <c r="BOU10" s="9"/>
      <c r="BOV10" s="9"/>
      <c r="BOW10" s="9"/>
      <c r="BOX10" s="9"/>
      <c r="BOY10" s="9"/>
      <c r="BOZ10" s="9"/>
      <c r="BPA10" s="9"/>
      <c r="BPB10" s="9"/>
      <c r="BPC10" s="9"/>
      <c r="BPD10" s="9"/>
      <c r="BPE10" s="9"/>
      <c r="BPF10" s="9"/>
      <c r="BPG10" s="9"/>
      <c r="BPH10" s="9"/>
      <c r="BPI10" s="9"/>
      <c r="BPJ10" s="9"/>
      <c r="BPK10" s="9"/>
      <c r="BPL10" s="9"/>
      <c r="BPM10" s="9"/>
      <c r="BPN10" s="9"/>
      <c r="BPO10" s="9"/>
      <c r="BPP10" s="9"/>
      <c r="BPQ10" s="9"/>
      <c r="BPR10" s="9"/>
      <c r="BPS10" s="9"/>
      <c r="BPT10" s="9"/>
      <c r="BPU10" s="9"/>
      <c r="BPV10" s="9"/>
      <c r="BPW10" s="9"/>
      <c r="BPX10" s="9"/>
      <c r="BPY10" s="9"/>
      <c r="BPZ10" s="9"/>
      <c r="BQA10" s="9"/>
      <c r="BQB10" s="9"/>
      <c r="BQC10" s="9"/>
      <c r="BQD10" s="9"/>
      <c r="BQE10" s="9"/>
      <c r="BQF10" s="9"/>
      <c r="BQG10" s="9"/>
      <c r="BQH10" s="9"/>
      <c r="BQI10" s="9"/>
      <c r="BQJ10" s="9"/>
      <c r="BQK10" s="9"/>
      <c r="BQL10" s="9"/>
      <c r="BQM10" s="9"/>
      <c r="BQN10" s="9"/>
      <c r="BQO10" s="9"/>
      <c r="BQP10" s="9"/>
      <c r="BQQ10" s="9"/>
      <c r="BQR10" s="9"/>
      <c r="BQS10" s="9"/>
      <c r="BQT10" s="9"/>
      <c r="BQU10" s="9"/>
      <c r="BQV10" s="9"/>
      <c r="BQW10" s="9"/>
      <c r="BQX10" s="9"/>
      <c r="BQY10" s="9"/>
      <c r="BQZ10" s="9"/>
      <c r="BRA10" s="9"/>
      <c r="BRB10" s="9"/>
      <c r="BRC10" s="9"/>
      <c r="BRD10" s="9"/>
      <c r="BRE10" s="9"/>
      <c r="BRF10" s="9"/>
      <c r="BRG10" s="9"/>
      <c r="BRH10" s="9"/>
      <c r="BRI10" s="9"/>
      <c r="BRJ10" s="9"/>
      <c r="BRK10" s="9"/>
      <c r="BRL10" s="9"/>
      <c r="BRM10" s="9"/>
      <c r="BRN10" s="9"/>
      <c r="BRO10" s="9"/>
      <c r="BRP10" s="9"/>
      <c r="BRQ10" s="9"/>
      <c r="BRR10" s="9"/>
      <c r="BRS10" s="9"/>
      <c r="BRT10" s="9"/>
      <c r="BRU10" s="9"/>
      <c r="BRV10" s="9"/>
      <c r="BRW10" s="9"/>
      <c r="BRX10" s="9"/>
      <c r="BRY10" s="9"/>
      <c r="BRZ10" s="9"/>
      <c r="BSA10" s="9"/>
      <c r="BSB10" s="9"/>
      <c r="BSC10" s="9"/>
      <c r="BSD10" s="9"/>
      <c r="BSE10" s="9"/>
      <c r="BSF10" s="9"/>
      <c r="BSG10" s="9"/>
      <c r="BSH10" s="9"/>
      <c r="BSI10" s="9"/>
      <c r="BSJ10" s="9"/>
      <c r="BSK10" s="9"/>
      <c r="BSL10" s="9"/>
      <c r="BSM10" s="9"/>
      <c r="BSN10" s="9"/>
      <c r="BSO10" s="9"/>
      <c r="BSP10" s="9"/>
      <c r="BSQ10" s="9"/>
      <c r="BSR10" s="9"/>
      <c r="BSS10" s="9"/>
      <c r="BST10" s="9"/>
      <c r="BSU10" s="9"/>
      <c r="BSV10" s="9"/>
      <c r="BSW10" s="9"/>
      <c r="BSX10" s="9"/>
      <c r="BSY10" s="9"/>
      <c r="BSZ10" s="9"/>
      <c r="BTA10" s="9"/>
      <c r="BTB10" s="9"/>
      <c r="BTC10" s="9"/>
      <c r="BTD10" s="9"/>
      <c r="BTE10" s="9"/>
      <c r="BTF10" s="9"/>
      <c r="BTG10" s="9"/>
      <c r="BTH10" s="9"/>
      <c r="BTI10" s="9"/>
      <c r="BTJ10" s="9"/>
      <c r="BTK10" s="9"/>
      <c r="BTL10" s="9"/>
      <c r="BTM10" s="9"/>
      <c r="BTN10" s="9"/>
      <c r="BTO10" s="9"/>
      <c r="BTP10" s="9"/>
      <c r="BTQ10" s="9"/>
      <c r="BTR10" s="9"/>
      <c r="BTS10" s="9"/>
      <c r="BTT10" s="9"/>
      <c r="BTU10" s="9"/>
      <c r="BTV10" s="9"/>
      <c r="BTW10" s="9"/>
      <c r="BTX10" s="9"/>
      <c r="BTY10" s="9"/>
      <c r="BTZ10" s="9"/>
      <c r="BUA10" s="9"/>
      <c r="BUB10" s="9"/>
      <c r="BUC10" s="9"/>
      <c r="BUD10" s="9"/>
      <c r="BUE10" s="9"/>
      <c r="BUF10" s="9"/>
      <c r="BUG10" s="9"/>
      <c r="BUH10" s="9"/>
      <c r="BUI10" s="9"/>
      <c r="BUJ10" s="9"/>
      <c r="BUK10" s="9"/>
      <c r="BUL10" s="9"/>
      <c r="BUM10" s="9"/>
      <c r="BUN10" s="9"/>
      <c r="BUO10" s="9"/>
      <c r="BUP10" s="9"/>
      <c r="BUQ10" s="9"/>
      <c r="BUR10" s="9"/>
      <c r="BUS10" s="9"/>
      <c r="BUT10" s="9"/>
      <c r="BUU10" s="9"/>
      <c r="BUV10" s="9"/>
      <c r="BUW10" s="9"/>
      <c r="BUX10" s="9"/>
      <c r="BUY10" s="9"/>
      <c r="BUZ10" s="9"/>
      <c r="BVA10" s="9"/>
      <c r="BVB10" s="9"/>
      <c r="BVC10" s="9"/>
      <c r="BVD10" s="9"/>
      <c r="BVE10" s="9"/>
      <c r="BVF10" s="9"/>
      <c r="BVG10" s="9"/>
      <c r="BVH10" s="9"/>
      <c r="BVI10" s="9"/>
      <c r="BVJ10" s="9"/>
      <c r="BVK10" s="9"/>
      <c r="BVL10" s="9"/>
      <c r="BVM10" s="9"/>
      <c r="BVN10" s="9"/>
      <c r="BVO10" s="9"/>
      <c r="BVP10" s="9"/>
      <c r="BVQ10" s="9"/>
      <c r="BVR10" s="9"/>
      <c r="BVS10" s="9"/>
      <c r="BVT10" s="9"/>
      <c r="BVU10" s="9"/>
      <c r="BVV10" s="9"/>
      <c r="BVW10" s="9"/>
      <c r="BVX10" s="9"/>
      <c r="BVY10" s="9"/>
      <c r="BVZ10" s="9"/>
      <c r="BWA10" s="9"/>
      <c r="BWB10" s="9"/>
      <c r="BWC10" s="9"/>
      <c r="BWD10" s="9"/>
      <c r="BWE10" s="9"/>
      <c r="BWF10" s="9"/>
      <c r="BWG10" s="9"/>
      <c r="BWH10" s="9"/>
      <c r="BWI10" s="9"/>
      <c r="BWJ10" s="9"/>
      <c r="BWK10" s="9"/>
      <c r="BWL10" s="9"/>
      <c r="BWM10" s="9"/>
      <c r="BWN10" s="9"/>
      <c r="BWO10" s="9"/>
      <c r="BWP10" s="9"/>
      <c r="BWQ10" s="9"/>
      <c r="BWR10" s="9"/>
      <c r="BWS10" s="9"/>
      <c r="BWT10" s="9"/>
      <c r="BWU10" s="9"/>
      <c r="BWV10" s="9"/>
      <c r="BWW10" s="9"/>
      <c r="BWX10" s="9"/>
      <c r="BWY10" s="9"/>
      <c r="BWZ10" s="9"/>
      <c r="BXA10" s="9"/>
      <c r="BXB10" s="9"/>
      <c r="BXC10" s="9"/>
      <c r="BXD10" s="9"/>
      <c r="BXE10" s="9"/>
      <c r="BXF10" s="9"/>
      <c r="BXG10" s="9"/>
      <c r="BXH10" s="9"/>
      <c r="BXI10" s="9"/>
      <c r="BXJ10" s="9"/>
      <c r="BXK10" s="9"/>
      <c r="BXL10" s="9"/>
      <c r="BXM10" s="9"/>
      <c r="BXN10" s="9"/>
      <c r="BXO10" s="9"/>
      <c r="BXP10" s="9"/>
      <c r="BXQ10" s="9"/>
      <c r="BXR10" s="9"/>
      <c r="BXS10" s="9"/>
      <c r="BXT10" s="9"/>
      <c r="BXU10" s="9"/>
      <c r="BXV10" s="9"/>
      <c r="BXW10" s="9"/>
      <c r="BXX10" s="9"/>
    </row>
    <row r="11" ht="14.25" customHeight="1">
      <c r="A11" s="9">
        <v>54.0</v>
      </c>
      <c r="B11" s="9" t="s">
        <v>11947</v>
      </c>
      <c r="C11" s="9" t="s">
        <v>11948</v>
      </c>
      <c r="D11" s="9" t="s">
        <v>11948</v>
      </c>
      <c r="E11" s="9"/>
      <c r="F11" s="9">
        <v>37.0</v>
      </c>
      <c r="G11" s="9" t="s">
        <v>12040</v>
      </c>
      <c r="H11" s="9"/>
      <c r="I11" s="9"/>
      <c r="J11" s="9"/>
      <c r="K11" s="9">
        <v>14.0</v>
      </c>
      <c r="L11" s="9">
        <v>20.0</v>
      </c>
      <c r="M11" s="9"/>
      <c r="N11" s="9"/>
      <c r="O11" s="9">
        <v>3.0</v>
      </c>
      <c r="P11" s="9">
        <v>0.0</v>
      </c>
      <c r="Q11" s="9" t="s">
        <v>12041</v>
      </c>
      <c r="R11" s="9"/>
      <c r="S11" s="9" t="s">
        <v>2733</v>
      </c>
      <c r="T11" s="9" t="s">
        <v>2731</v>
      </c>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9"/>
      <c r="LD11" s="9"/>
      <c r="LE11" s="9"/>
      <c r="LF11" s="9"/>
      <c r="LG11" s="9"/>
      <c r="LH11" s="9"/>
      <c r="LI11" s="9"/>
      <c r="LJ11" s="9"/>
      <c r="LK11" s="9"/>
      <c r="LL11" s="9"/>
      <c r="LM11" s="9"/>
      <c r="LN11" s="9"/>
      <c r="LO11" s="9"/>
      <c r="LP11" s="9"/>
      <c r="LQ11" s="9"/>
      <c r="LR11" s="9"/>
      <c r="LS11" s="9"/>
      <c r="LT11" s="9"/>
      <c r="LU11" s="9"/>
      <c r="LV11" s="9"/>
      <c r="LW11" s="9"/>
      <c r="LX11" s="9"/>
      <c r="LY11" s="9"/>
      <c r="LZ11" s="9"/>
      <c r="MA11" s="9"/>
      <c r="MB11" s="9"/>
      <c r="MC11" s="9"/>
      <c r="MD11" s="9"/>
      <c r="ME11" s="9"/>
      <c r="MF11" s="9"/>
      <c r="MG11" s="9"/>
      <c r="MH11" s="9"/>
      <c r="MI11" s="9"/>
      <c r="MJ11" s="9"/>
      <c r="MK11" s="9"/>
      <c r="ML11" s="9"/>
      <c r="MM11" s="9"/>
      <c r="MN11" s="9"/>
      <c r="MO11" s="9"/>
      <c r="MP11" s="9"/>
      <c r="MQ11" s="9"/>
      <c r="MR11" s="9"/>
      <c r="MS11" s="9"/>
      <c r="MT11" s="9"/>
      <c r="MU11" s="9"/>
      <c r="MV11" s="9"/>
      <c r="MW11" s="9"/>
      <c r="MX11" s="9"/>
      <c r="MY11" s="9"/>
      <c r="MZ11" s="9"/>
      <c r="NA11" s="9"/>
      <c r="NB11" s="9"/>
      <c r="NC11" s="9"/>
      <c r="ND11" s="9"/>
      <c r="NE11" s="9"/>
      <c r="NF11" s="9"/>
      <c r="NG11" s="9"/>
      <c r="NH11" s="9"/>
      <c r="NI11" s="9"/>
      <c r="NJ11" s="9"/>
      <c r="NK11" s="9"/>
      <c r="NL11" s="9"/>
      <c r="NM11" s="9"/>
      <c r="NN11" s="9"/>
      <c r="NO11" s="9"/>
      <c r="NP11" s="9"/>
      <c r="NQ11" s="9"/>
      <c r="NR11" s="9"/>
      <c r="NS11" s="9"/>
      <c r="NT11" s="9"/>
      <c r="NU11" s="9"/>
      <c r="NV11" s="9"/>
      <c r="NW11" s="9"/>
      <c r="NX11" s="9"/>
      <c r="NY11" s="9"/>
      <c r="NZ11" s="9"/>
      <c r="OA11" s="9"/>
      <c r="OB11" s="9"/>
      <c r="OC11" s="9"/>
      <c r="OD11" s="9"/>
      <c r="OE11" s="9"/>
      <c r="OF11" s="9"/>
      <c r="OG11" s="9"/>
      <c r="OH11" s="9"/>
      <c r="OI11" s="9"/>
      <c r="OJ11" s="9"/>
      <c r="OK11" s="9"/>
      <c r="OL11" s="9"/>
      <c r="OM11" s="9"/>
      <c r="ON11" s="9"/>
      <c r="OO11" s="9"/>
      <c r="OP11" s="9"/>
      <c r="OQ11" s="9"/>
      <c r="OR11" s="9"/>
      <c r="OS11" s="9"/>
      <c r="OT11" s="9"/>
      <c r="OU11" s="9"/>
      <c r="OV11" s="9"/>
      <c r="OW11" s="9"/>
      <c r="OX11" s="9"/>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9"/>
      <c r="ABN11" s="9"/>
      <c r="ABO11" s="9"/>
      <c r="ABP11" s="9"/>
      <c r="ABQ11" s="9"/>
      <c r="ABR11" s="9"/>
      <c r="ABS11" s="9"/>
      <c r="ABT11" s="9"/>
      <c r="ABU11" s="9"/>
      <c r="ABV11" s="9"/>
      <c r="ABW11" s="9"/>
      <c r="ABX11" s="9"/>
      <c r="ABY11" s="9"/>
      <c r="ABZ11" s="9"/>
      <c r="ACA11" s="9"/>
      <c r="ACB11" s="9"/>
      <c r="ACC11" s="9"/>
      <c r="ACD11" s="9"/>
      <c r="ACE11" s="9"/>
      <c r="ACF11" s="9"/>
      <c r="ACG11" s="9"/>
      <c r="ACH11" s="9"/>
      <c r="ACI11" s="9"/>
      <c r="ACJ11" s="9"/>
      <c r="ACK11" s="9"/>
      <c r="ACL11" s="9"/>
      <c r="ACM11" s="9"/>
      <c r="ACN11" s="9"/>
      <c r="ACO11" s="9"/>
      <c r="ACP11" s="9"/>
      <c r="ACQ11" s="9"/>
      <c r="ACR11" s="9"/>
      <c r="ACS11" s="9"/>
      <c r="ACT11" s="9"/>
      <c r="ACU11" s="9"/>
      <c r="ACV11" s="9"/>
      <c r="ACW11" s="9"/>
      <c r="ACX11" s="9"/>
      <c r="ACY11" s="9"/>
      <c r="ACZ11" s="9"/>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c r="AEK11" s="9"/>
      <c r="AEL11" s="9"/>
      <c r="AEM11" s="9"/>
      <c r="AEN11" s="9"/>
      <c r="AEO11" s="9"/>
      <c r="AEP11" s="9"/>
      <c r="AEQ11" s="9"/>
      <c r="AER11" s="9"/>
      <c r="AES11" s="9"/>
      <c r="AET11" s="9"/>
      <c r="AEU11" s="9"/>
      <c r="AEV11" s="9"/>
      <c r="AEW11" s="9"/>
      <c r="AEX11" s="9"/>
      <c r="AEY11" s="9"/>
      <c r="AEZ11" s="9"/>
      <c r="AFA11" s="9"/>
      <c r="AFB11" s="9"/>
      <c r="AFC11" s="9"/>
      <c r="AFD11" s="9"/>
      <c r="AFE11" s="9"/>
      <c r="AFF11" s="9"/>
      <c r="AFG11" s="9"/>
      <c r="AFH11" s="9"/>
      <c r="AFI11" s="9"/>
      <c r="AFJ11" s="9"/>
      <c r="AFK11" s="9"/>
      <c r="AFL11" s="9"/>
      <c r="AFM11" s="9"/>
      <c r="AFN11" s="9"/>
      <c r="AFO11" s="9"/>
      <c r="AFP11" s="9"/>
      <c r="AFQ11" s="9"/>
      <c r="AFR11" s="9"/>
      <c r="AFS11" s="9"/>
      <c r="AFT11" s="9"/>
      <c r="AFU11" s="9"/>
      <c r="AFV11" s="9"/>
      <c r="AFW11" s="9"/>
      <c r="AFX11" s="9"/>
      <c r="AFY11" s="9"/>
      <c r="AFZ11" s="9"/>
      <c r="AGA11" s="9"/>
      <c r="AGB11" s="9"/>
      <c r="AGC11" s="9"/>
      <c r="AGD11" s="9"/>
      <c r="AGE11" s="9"/>
      <c r="AGF11" s="9"/>
      <c r="AGG11" s="9"/>
      <c r="AGH11" s="9"/>
      <c r="AGI11" s="9"/>
      <c r="AGJ11" s="9"/>
      <c r="AGK11" s="9"/>
      <c r="AGL11" s="9"/>
      <c r="AGM11" s="9"/>
      <c r="AGN11" s="9"/>
      <c r="AGO11" s="9"/>
      <c r="AGP11" s="9"/>
      <c r="AGQ11" s="9"/>
      <c r="AGR11" s="9"/>
      <c r="AGS11" s="9"/>
      <c r="AGT11" s="9"/>
      <c r="AGU11" s="9"/>
      <c r="AGV11" s="9"/>
      <c r="AGW11" s="9"/>
      <c r="AGX11" s="9"/>
      <c r="AGY11" s="9"/>
      <c r="AGZ11" s="9"/>
      <c r="AHA11" s="9"/>
      <c r="AHB11" s="9"/>
      <c r="AHC11" s="9"/>
      <c r="AHD11" s="9"/>
      <c r="AHE11" s="9"/>
      <c r="AHF11" s="9"/>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c r="AQP11" s="9"/>
      <c r="AQQ11" s="9"/>
      <c r="AQR11" s="9"/>
      <c r="AQS11" s="9"/>
      <c r="AQT11" s="9"/>
      <c r="AQU11" s="9"/>
      <c r="AQV11" s="9"/>
      <c r="AQW11" s="9"/>
      <c r="AQX11" s="9"/>
      <c r="AQY11" s="9"/>
      <c r="AQZ11" s="9"/>
      <c r="ARA11" s="9"/>
      <c r="ARB11" s="9"/>
      <c r="ARC11" s="9"/>
      <c r="ARD11" s="9"/>
      <c r="ARE11" s="9"/>
      <c r="ARF11" s="9"/>
      <c r="ARG11" s="9"/>
      <c r="ARH11" s="9"/>
      <c r="ARI11" s="9"/>
      <c r="ARJ11" s="9"/>
      <c r="ARK11" s="9"/>
      <c r="ARL11" s="9"/>
      <c r="ARM11" s="9"/>
      <c r="ARN11" s="9"/>
      <c r="ARO11" s="9"/>
      <c r="ARP11" s="9"/>
      <c r="ARQ11" s="9"/>
      <c r="ARR11" s="9"/>
      <c r="ARS11" s="9"/>
      <c r="ART11" s="9"/>
      <c r="ARU11" s="9"/>
      <c r="ARV11" s="9"/>
      <c r="ARW11" s="9"/>
      <c r="ARX11" s="9"/>
      <c r="ARY11" s="9"/>
      <c r="ARZ11" s="9"/>
      <c r="ASA11" s="9"/>
      <c r="ASB11" s="9"/>
      <c r="ASC11" s="9"/>
      <c r="ASD11" s="9"/>
      <c r="ASE11" s="9"/>
      <c r="ASF11" s="9"/>
      <c r="ASG11" s="9"/>
      <c r="ASH11" s="9"/>
      <c r="ASI11" s="9"/>
      <c r="ASJ11" s="9"/>
      <c r="ASK11" s="9"/>
      <c r="ASL11" s="9"/>
      <c r="ASM11" s="9"/>
      <c r="ASN11" s="9"/>
      <c r="ASO11" s="9"/>
      <c r="ASP11" s="9"/>
      <c r="ASQ11" s="9"/>
      <c r="ASR11" s="9"/>
      <c r="ASS11" s="9"/>
      <c r="AST11" s="9"/>
      <c r="ASU11" s="9"/>
      <c r="ASV11" s="9"/>
      <c r="ASW11" s="9"/>
      <c r="ASX11" s="9"/>
      <c r="ASY11" s="9"/>
      <c r="ASZ11" s="9"/>
      <c r="ATA11" s="9"/>
      <c r="ATB11" s="9"/>
      <c r="ATC11" s="9"/>
      <c r="ATD11" s="9"/>
      <c r="ATE11" s="9"/>
      <c r="ATF11" s="9"/>
      <c r="ATG11" s="9"/>
      <c r="ATH11" s="9"/>
      <c r="ATI11" s="9"/>
      <c r="ATJ11" s="9"/>
      <c r="ATK11" s="9"/>
      <c r="ATL11" s="9"/>
      <c r="ATM11" s="9"/>
      <c r="ATN11" s="9"/>
      <c r="ATO11" s="9"/>
      <c r="ATP11" s="9"/>
      <c r="ATQ11" s="9"/>
      <c r="ATR11" s="9"/>
      <c r="ATS11" s="9"/>
      <c r="ATT11" s="9"/>
      <c r="ATU11" s="9"/>
      <c r="ATV11" s="9"/>
      <c r="ATW11" s="9"/>
      <c r="ATX11" s="9"/>
      <c r="ATY11" s="9"/>
      <c r="ATZ11" s="9"/>
      <c r="AUA11" s="9"/>
      <c r="AUB11" s="9"/>
      <c r="AUC11" s="9"/>
      <c r="AUD11" s="9"/>
      <c r="AUE11" s="9"/>
      <c r="AUF11" s="9"/>
      <c r="AUG11" s="9"/>
      <c r="AUH11" s="9"/>
      <c r="AUI11" s="9"/>
      <c r="AUJ11" s="9"/>
      <c r="AUK11" s="9"/>
      <c r="AUL11" s="9"/>
      <c r="AUM11" s="9"/>
      <c r="AUN11" s="9"/>
      <c r="AUO11" s="9"/>
      <c r="AUP11" s="9"/>
      <c r="AUQ11" s="9"/>
      <c r="AUR11" s="9"/>
      <c r="AUS11" s="9"/>
      <c r="AUT11" s="9"/>
      <c r="AUU11" s="9"/>
      <c r="AUV11" s="9"/>
      <c r="AUW11" s="9"/>
      <c r="AUX11" s="9"/>
      <c r="AUY11" s="9"/>
      <c r="AUZ11" s="9"/>
      <c r="AVA11" s="9"/>
      <c r="AVB11" s="9"/>
      <c r="AVC11" s="9"/>
      <c r="AVD11" s="9"/>
      <c r="AVE11" s="9"/>
      <c r="AVF11" s="9"/>
      <c r="AVG11" s="9"/>
      <c r="AVH11" s="9"/>
      <c r="AVI11" s="9"/>
      <c r="AVJ11" s="9"/>
      <c r="AVK11" s="9"/>
      <c r="AVL11" s="9"/>
      <c r="AVM11" s="9"/>
      <c r="AVN11" s="9"/>
      <c r="AVO11" s="9"/>
      <c r="AVP11" s="9"/>
      <c r="AVQ11" s="9"/>
      <c r="AVR11" s="9"/>
      <c r="AVS11" s="9"/>
      <c r="AVT11" s="9"/>
      <c r="AVU11" s="9"/>
      <c r="AVV11" s="9"/>
      <c r="AVW11" s="9"/>
      <c r="AVX11" s="9"/>
      <c r="AVY11" s="9"/>
      <c r="AVZ11" s="9"/>
      <c r="AWA11" s="9"/>
      <c r="AWB11" s="9"/>
      <c r="AWC11" s="9"/>
      <c r="AWD11" s="9"/>
      <c r="AWE11" s="9"/>
      <c r="AWF11" s="9"/>
      <c r="AWG11" s="9"/>
      <c r="AWH11" s="9"/>
      <c r="AWI11" s="9"/>
      <c r="AWJ11" s="9"/>
      <c r="AWK11" s="9"/>
      <c r="AWL11" s="9"/>
      <c r="AWM11" s="9"/>
      <c r="AWN11" s="9"/>
      <c r="AWO11" s="9"/>
      <c r="AWP11" s="9"/>
      <c r="AWQ11" s="9"/>
      <c r="AWR11" s="9"/>
      <c r="AWS11" s="9"/>
      <c r="AWT11" s="9"/>
      <c r="AWU11" s="9"/>
      <c r="AWV11" s="9"/>
      <c r="AWW11" s="9"/>
      <c r="AWX11" s="9"/>
      <c r="AWY11" s="9"/>
      <c r="AWZ11" s="9"/>
      <c r="AXA11" s="9"/>
      <c r="AXB11" s="9"/>
      <c r="AXC11" s="9"/>
      <c r="AXD11" s="9"/>
      <c r="AXE11" s="9"/>
      <c r="AXF11" s="9"/>
      <c r="AXG11" s="9"/>
      <c r="AXH11" s="9"/>
      <c r="AXI11" s="9"/>
      <c r="AXJ11" s="9"/>
      <c r="AXK11" s="9"/>
      <c r="AXL11" s="9"/>
      <c r="AXM11" s="9"/>
      <c r="AXN11" s="9"/>
      <c r="AXO11" s="9"/>
      <c r="AXP11" s="9"/>
      <c r="AXQ11" s="9"/>
      <c r="AXR11" s="9"/>
      <c r="AXS11" s="9"/>
      <c r="AXT11" s="9"/>
      <c r="AXU11" s="9"/>
      <c r="AXV11" s="9"/>
      <c r="AXW11" s="9"/>
      <c r="AXX11" s="9"/>
      <c r="AXY11" s="9"/>
      <c r="AXZ11" s="9"/>
      <c r="AYA11" s="9"/>
      <c r="AYB11" s="9"/>
      <c r="AYC11" s="9"/>
      <c r="AYD11" s="9"/>
      <c r="AYE11" s="9"/>
      <c r="AYF11" s="9"/>
      <c r="AYG11" s="9"/>
      <c r="AYH11" s="9"/>
      <c r="AYI11" s="9"/>
      <c r="AYJ11" s="9"/>
      <c r="AYK11" s="9"/>
      <c r="AYL11" s="9"/>
      <c r="AYM11" s="9"/>
      <c r="AYN11" s="9"/>
      <c r="AYO11" s="9"/>
      <c r="AYP11" s="9"/>
      <c r="AYQ11" s="9"/>
      <c r="AYR11" s="9"/>
      <c r="AYS11" s="9"/>
      <c r="AYT11" s="9"/>
      <c r="AYU11" s="9"/>
      <c r="AYV11" s="9"/>
      <c r="AYW11" s="9"/>
      <c r="AYX11" s="9"/>
      <c r="AYY11" s="9"/>
      <c r="AYZ11" s="9"/>
      <c r="AZA11" s="9"/>
      <c r="AZB11" s="9"/>
      <c r="AZC11" s="9"/>
      <c r="AZD11" s="9"/>
      <c r="AZE11" s="9"/>
      <c r="AZF11" s="9"/>
      <c r="AZG11" s="9"/>
      <c r="AZH11" s="9"/>
      <c r="AZI11" s="9"/>
      <c r="AZJ11" s="9"/>
      <c r="AZK11" s="9"/>
      <c r="AZL11" s="9"/>
      <c r="AZM11" s="9"/>
      <c r="AZN11" s="9"/>
      <c r="AZO11" s="9"/>
      <c r="AZP11" s="9"/>
      <c r="AZQ11" s="9"/>
      <c r="AZR11" s="9"/>
      <c r="AZS11" s="9"/>
      <c r="AZT11" s="9"/>
      <c r="AZU11" s="9"/>
      <c r="AZV11" s="9"/>
      <c r="AZW11" s="9"/>
      <c r="AZX11" s="9"/>
      <c r="AZY11" s="9"/>
      <c r="AZZ11" s="9"/>
      <c r="BAA11" s="9"/>
      <c r="BAB11" s="9"/>
      <c r="BAC11" s="9"/>
      <c r="BAD11" s="9"/>
      <c r="BAE11" s="9"/>
      <c r="BAF11" s="9"/>
      <c r="BAG11" s="9"/>
      <c r="BAH11" s="9"/>
      <c r="BAI11" s="9"/>
      <c r="BAJ11" s="9"/>
      <c r="BAK11" s="9"/>
      <c r="BAL11" s="9"/>
      <c r="BAM11" s="9"/>
      <c r="BAN11" s="9"/>
      <c r="BAO11" s="9"/>
      <c r="BAP11" s="9"/>
      <c r="BAQ11" s="9"/>
      <c r="BAR11" s="9"/>
      <c r="BAS11" s="9"/>
      <c r="BAT11" s="9"/>
      <c r="BAU11" s="9"/>
      <c r="BAV11" s="9"/>
      <c r="BAW11" s="9"/>
      <c r="BAX11" s="9"/>
      <c r="BAY11" s="9"/>
      <c r="BAZ11" s="9"/>
      <c r="BBA11" s="9"/>
      <c r="BBB11" s="9"/>
      <c r="BBC11" s="9"/>
      <c r="BBD11" s="9"/>
      <c r="BBE11" s="9"/>
      <c r="BBF11" s="9"/>
      <c r="BBG11" s="9"/>
      <c r="BBH11" s="9"/>
      <c r="BBI11" s="9"/>
      <c r="BBJ11" s="9"/>
      <c r="BBK11" s="9"/>
      <c r="BBL11" s="9"/>
      <c r="BBM11" s="9"/>
      <c r="BBN11" s="9"/>
      <c r="BBO11" s="9"/>
      <c r="BBP11" s="9"/>
      <c r="BBQ11" s="9"/>
      <c r="BBR11" s="9"/>
      <c r="BBS11" s="9"/>
      <c r="BBT11" s="9"/>
      <c r="BBU11" s="9"/>
      <c r="BBV11" s="9"/>
      <c r="BBW11" s="9"/>
      <c r="BBX11" s="9"/>
      <c r="BBY11" s="9"/>
      <c r="BBZ11" s="9"/>
      <c r="BCA11" s="9"/>
      <c r="BCB11" s="9"/>
      <c r="BCC11" s="9"/>
      <c r="BCD11" s="9"/>
      <c r="BCE11" s="9"/>
      <c r="BCF11" s="9"/>
      <c r="BCG11" s="9"/>
      <c r="BCH11" s="9"/>
      <c r="BCI11" s="9"/>
      <c r="BCJ11" s="9"/>
      <c r="BCK11" s="9"/>
      <c r="BCL11" s="9"/>
      <c r="BCM11" s="9"/>
      <c r="BCN11" s="9"/>
      <c r="BCO11" s="9"/>
      <c r="BCP11" s="9"/>
      <c r="BCQ11" s="9"/>
      <c r="BCR11" s="9"/>
      <c r="BCS11" s="9"/>
      <c r="BCT11" s="9"/>
      <c r="BCU11" s="9"/>
      <c r="BCV11" s="9"/>
      <c r="BCW11" s="9"/>
      <c r="BCX11" s="9"/>
      <c r="BCY11" s="9"/>
      <c r="BCZ11" s="9"/>
      <c r="BDA11" s="9"/>
      <c r="BDB11" s="9"/>
      <c r="BDC11" s="9"/>
      <c r="BDD11" s="9"/>
      <c r="BDE11" s="9"/>
      <c r="BDF11" s="9"/>
      <c r="BDG11" s="9"/>
      <c r="BDH11" s="9"/>
      <c r="BDI11" s="9"/>
      <c r="BDJ11" s="9"/>
      <c r="BDK11" s="9"/>
      <c r="BDL11" s="9"/>
      <c r="BDM11" s="9"/>
      <c r="BDN11" s="9"/>
      <c r="BDO11" s="9"/>
      <c r="BDP11" s="9"/>
      <c r="BDQ11" s="9"/>
      <c r="BDR11" s="9"/>
      <c r="BDS11" s="9"/>
      <c r="BDT11" s="9"/>
      <c r="BDU11" s="9"/>
      <c r="BDV11" s="9"/>
      <c r="BDW11" s="9"/>
      <c r="BDX11" s="9"/>
      <c r="BDY11" s="9"/>
      <c r="BDZ11" s="9"/>
      <c r="BEA11" s="9"/>
      <c r="BEB11" s="9"/>
      <c r="BEC11" s="9"/>
      <c r="BED11" s="9"/>
      <c r="BEE11" s="9"/>
      <c r="BEF11" s="9"/>
      <c r="BEG11" s="9"/>
      <c r="BEH11" s="9"/>
      <c r="BEI11" s="9"/>
      <c r="BEJ11" s="9"/>
      <c r="BEK11" s="9"/>
      <c r="BEL11" s="9"/>
      <c r="BEM11" s="9"/>
      <c r="BEN11" s="9"/>
      <c r="BEO11" s="9"/>
      <c r="BEP11" s="9"/>
      <c r="BEQ11" s="9"/>
      <c r="BER11" s="9"/>
      <c r="BES11" s="9"/>
      <c r="BET11" s="9"/>
      <c r="BEU11" s="9"/>
      <c r="BEV11" s="9"/>
      <c r="BEW11" s="9"/>
      <c r="BEX11" s="9"/>
      <c r="BEY11" s="9"/>
      <c r="BEZ11" s="9"/>
      <c r="BFA11" s="9"/>
      <c r="BFB11" s="9"/>
      <c r="BFC11" s="9"/>
      <c r="BFD11" s="9"/>
      <c r="BFE11" s="9"/>
      <c r="BFF11" s="9"/>
      <c r="BFG11" s="9"/>
      <c r="BFH11" s="9"/>
      <c r="BFI11" s="9"/>
      <c r="BFJ11" s="9"/>
      <c r="BFK11" s="9"/>
      <c r="BFL11" s="9"/>
      <c r="BFM11" s="9"/>
      <c r="BFN11" s="9"/>
      <c r="BFO11" s="9"/>
      <c r="BFP11" s="9"/>
      <c r="BFQ11" s="9"/>
      <c r="BFR11" s="9"/>
      <c r="BFS11" s="9"/>
      <c r="BFT11" s="9"/>
      <c r="BFU11" s="9"/>
      <c r="BFV11" s="9"/>
      <c r="BFW11" s="9"/>
      <c r="BFX11" s="9"/>
      <c r="BFY11" s="9"/>
      <c r="BFZ11" s="9"/>
      <c r="BGA11" s="9"/>
      <c r="BGB11" s="9"/>
      <c r="BGC11" s="9"/>
      <c r="BGD11" s="9"/>
      <c r="BGE11" s="9"/>
      <c r="BGF11" s="9"/>
      <c r="BGG11" s="9"/>
      <c r="BGH11" s="9"/>
      <c r="BGI11" s="9"/>
      <c r="BGJ11" s="9"/>
      <c r="BGK11" s="9"/>
      <c r="BGL11" s="9"/>
      <c r="BGM11" s="9"/>
      <c r="BGN11" s="9"/>
      <c r="BGO11" s="9"/>
      <c r="BGP11" s="9"/>
      <c r="BGQ11" s="9"/>
      <c r="BGR11" s="9"/>
      <c r="BGS11" s="9"/>
      <c r="BGT11" s="9"/>
      <c r="BGU11" s="9"/>
      <c r="BGV11" s="9"/>
      <c r="BGW11" s="9"/>
      <c r="BGX11" s="9"/>
      <c r="BGY11" s="9"/>
      <c r="BGZ11" s="9"/>
      <c r="BHA11" s="9"/>
      <c r="BHB11" s="9"/>
      <c r="BHC11" s="9"/>
      <c r="BHD11" s="9"/>
      <c r="BHE11" s="9"/>
      <c r="BHF11" s="9"/>
      <c r="BHG11" s="9"/>
      <c r="BHH11" s="9"/>
      <c r="BHI11" s="9"/>
      <c r="BHJ11" s="9"/>
      <c r="BHK11" s="9"/>
      <c r="BHL11" s="9"/>
      <c r="BHM11" s="9"/>
      <c r="BHN11" s="9"/>
      <c r="BHO11" s="9"/>
      <c r="BHP11" s="9"/>
      <c r="BHQ11" s="9"/>
      <c r="BHR11" s="9"/>
      <c r="BHS11" s="9"/>
      <c r="BHT11" s="9"/>
      <c r="BHU11" s="9"/>
      <c r="BHV11" s="9"/>
      <c r="BHW11" s="9"/>
      <c r="BHX11" s="9"/>
      <c r="BHY11" s="9"/>
      <c r="BHZ11" s="9"/>
      <c r="BIA11" s="9"/>
      <c r="BIB11" s="9"/>
      <c r="BIC11" s="9"/>
      <c r="BID11" s="9"/>
      <c r="BIE11" s="9"/>
      <c r="BIF11" s="9"/>
      <c r="BIG11" s="9"/>
      <c r="BIH11" s="9"/>
      <c r="BII11" s="9"/>
      <c r="BIJ11" s="9"/>
      <c r="BIK11" s="9"/>
      <c r="BIL11" s="9"/>
      <c r="BIM11" s="9"/>
      <c r="BIN11" s="9"/>
      <c r="BIO11" s="9"/>
      <c r="BIP11" s="9"/>
      <c r="BIQ11" s="9"/>
      <c r="BIR11" s="9"/>
      <c r="BIS11" s="9"/>
      <c r="BIT11" s="9"/>
      <c r="BIU11" s="9"/>
      <c r="BIV11" s="9"/>
      <c r="BIW11" s="9"/>
      <c r="BIX11" s="9"/>
      <c r="BIY11" s="9"/>
      <c r="BIZ11" s="9"/>
      <c r="BJA11" s="9"/>
      <c r="BJB11" s="9"/>
      <c r="BJC11" s="9"/>
      <c r="BJD11" s="9"/>
      <c r="BJE11" s="9"/>
      <c r="BJF11" s="9"/>
      <c r="BJG11" s="9"/>
      <c r="BJH11" s="9"/>
      <c r="BJI11" s="9"/>
      <c r="BJJ11" s="9"/>
      <c r="BJK11" s="9"/>
      <c r="BJL11" s="9"/>
      <c r="BJM11" s="9"/>
      <c r="BJN11" s="9"/>
      <c r="BJO11" s="9"/>
      <c r="BJP11" s="9"/>
      <c r="BJQ11" s="9"/>
      <c r="BJR11" s="9"/>
      <c r="BJS11" s="9"/>
      <c r="BJT11" s="9"/>
      <c r="BJU11" s="9"/>
      <c r="BJV11" s="9"/>
      <c r="BJW11" s="9"/>
      <c r="BJX11" s="9"/>
      <c r="BJY11" s="9"/>
      <c r="BJZ11" s="9"/>
      <c r="BKA11" s="9"/>
      <c r="BKB11" s="9"/>
      <c r="BKC11" s="9"/>
      <c r="BKD11" s="9"/>
      <c r="BKE11" s="9"/>
      <c r="BKF11" s="9"/>
      <c r="BKG11" s="9"/>
      <c r="BKH11" s="9"/>
      <c r="BKI11" s="9"/>
      <c r="BKJ11" s="9"/>
      <c r="BKK11" s="9"/>
      <c r="BKL11" s="9"/>
      <c r="BKM11" s="9"/>
      <c r="BKN11" s="9"/>
      <c r="BKO11" s="9"/>
      <c r="BKP11" s="9"/>
      <c r="BKQ11" s="9"/>
      <c r="BKR11" s="9"/>
      <c r="BKS11" s="9"/>
      <c r="BKT11" s="9"/>
      <c r="BKU11" s="9"/>
      <c r="BKV11" s="9"/>
      <c r="BKW11" s="9"/>
      <c r="BKX11" s="9"/>
      <c r="BKY11" s="9"/>
      <c r="BKZ11" s="9"/>
      <c r="BLA11" s="9"/>
      <c r="BLB11" s="9"/>
      <c r="BLC11" s="9"/>
      <c r="BLD11" s="9"/>
      <c r="BLE11" s="9"/>
      <c r="BLF11" s="9"/>
      <c r="BLG11" s="9"/>
      <c r="BLH11" s="9"/>
      <c r="BLI11" s="9"/>
      <c r="BLJ11" s="9"/>
      <c r="BLK11" s="9"/>
      <c r="BLL11" s="9"/>
      <c r="BLM11" s="9"/>
      <c r="BLN11" s="9"/>
      <c r="BLO11" s="9"/>
      <c r="BLP11" s="9"/>
      <c r="BLQ11" s="9"/>
      <c r="BLR11" s="9"/>
      <c r="BLS11" s="9"/>
      <c r="BLT11" s="9"/>
      <c r="BLU11" s="9"/>
      <c r="BLV11" s="9"/>
      <c r="BLW11" s="9"/>
      <c r="BLX11" s="9"/>
      <c r="BLY11" s="9"/>
      <c r="BLZ11" s="9"/>
      <c r="BMA11" s="9"/>
      <c r="BMB11" s="9"/>
      <c r="BMC11" s="9"/>
      <c r="BMD11" s="9"/>
      <c r="BME11" s="9"/>
      <c r="BMF11" s="9"/>
      <c r="BMG11" s="9"/>
      <c r="BMH11" s="9"/>
      <c r="BMI11" s="9"/>
      <c r="BMJ11" s="9"/>
      <c r="BMK11" s="9"/>
      <c r="BML11" s="9"/>
      <c r="BMM11" s="9"/>
      <c r="BMN11" s="9"/>
      <c r="BMO11" s="9"/>
      <c r="BMP11" s="9"/>
      <c r="BMQ11" s="9"/>
      <c r="BMR11" s="9"/>
      <c r="BMS11" s="9"/>
      <c r="BMT11" s="9"/>
      <c r="BMU11" s="9"/>
      <c r="BMV11" s="9"/>
      <c r="BMW11" s="9"/>
      <c r="BMX11" s="9"/>
      <c r="BMY11" s="9"/>
      <c r="BMZ11" s="9"/>
      <c r="BNA11" s="9"/>
      <c r="BNB11" s="9"/>
      <c r="BNC11" s="9"/>
      <c r="BND11" s="9"/>
      <c r="BNE11" s="9"/>
      <c r="BNF11" s="9"/>
      <c r="BNG11" s="9"/>
      <c r="BNH11" s="9"/>
      <c r="BNI11" s="9"/>
      <c r="BNJ11" s="9"/>
      <c r="BNK11" s="9"/>
      <c r="BNL11" s="9"/>
      <c r="BNM11" s="9"/>
      <c r="BNN11" s="9"/>
      <c r="BNO11" s="9"/>
      <c r="BNP11" s="9"/>
      <c r="BNQ11" s="9"/>
      <c r="BNR11" s="9"/>
      <c r="BNS11" s="9"/>
      <c r="BNT11" s="9"/>
      <c r="BNU11" s="9"/>
      <c r="BNV11" s="9"/>
      <c r="BNW11" s="9"/>
      <c r="BNX11" s="9"/>
      <c r="BNY11" s="9"/>
      <c r="BNZ11" s="9"/>
      <c r="BOA11" s="9"/>
      <c r="BOB11" s="9"/>
      <c r="BOC11" s="9"/>
      <c r="BOD11" s="9"/>
      <c r="BOE11" s="9"/>
      <c r="BOF11" s="9"/>
      <c r="BOG11" s="9"/>
      <c r="BOH11" s="9"/>
      <c r="BOI11" s="9"/>
      <c r="BOJ11" s="9"/>
      <c r="BOK11" s="9"/>
      <c r="BOL11" s="9"/>
      <c r="BOM11" s="9"/>
      <c r="BON11" s="9"/>
      <c r="BOO11" s="9"/>
      <c r="BOP11" s="9"/>
      <c r="BOQ11" s="9"/>
      <c r="BOR11" s="9"/>
      <c r="BOS11" s="9"/>
      <c r="BOT11" s="9"/>
      <c r="BOU11" s="9"/>
      <c r="BOV11" s="9"/>
      <c r="BOW11" s="9"/>
      <c r="BOX11" s="9"/>
      <c r="BOY11" s="9"/>
      <c r="BOZ11" s="9"/>
      <c r="BPA11" s="9"/>
      <c r="BPB11" s="9"/>
      <c r="BPC11" s="9"/>
      <c r="BPD11" s="9"/>
      <c r="BPE11" s="9"/>
      <c r="BPF11" s="9"/>
      <c r="BPG11" s="9"/>
      <c r="BPH11" s="9"/>
      <c r="BPI11" s="9"/>
      <c r="BPJ11" s="9"/>
      <c r="BPK11" s="9"/>
      <c r="BPL11" s="9"/>
      <c r="BPM11" s="9"/>
      <c r="BPN11" s="9"/>
      <c r="BPO11" s="9"/>
      <c r="BPP11" s="9"/>
      <c r="BPQ11" s="9"/>
      <c r="BPR11" s="9"/>
      <c r="BPS11" s="9"/>
      <c r="BPT11" s="9"/>
      <c r="BPU11" s="9"/>
      <c r="BPV11" s="9"/>
      <c r="BPW11" s="9"/>
      <c r="BPX11" s="9"/>
      <c r="BPY11" s="9"/>
      <c r="BPZ11" s="9"/>
      <c r="BQA11" s="9"/>
      <c r="BQB11" s="9"/>
      <c r="BQC11" s="9"/>
      <c r="BQD11" s="9"/>
      <c r="BQE11" s="9"/>
      <c r="BQF11" s="9"/>
      <c r="BQG11" s="9"/>
      <c r="BQH11" s="9"/>
      <c r="BQI11" s="9"/>
      <c r="BQJ11" s="9"/>
      <c r="BQK11" s="9"/>
      <c r="BQL11" s="9"/>
      <c r="BQM11" s="9"/>
      <c r="BQN11" s="9"/>
      <c r="BQO11" s="9"/>
      <c r="BQP11" s="9"/>
      <c r="BQQ11" s="9"/>
      <c r="BQR11" s="9"/>
      <c r="BQS11" s="9"/>
      <c r="BQT11" s="9"/>
      <c r="BQU11" s="9"/>
      <c r="BQV11" s="9"/>
      <c r="BQW11" s="9"/>
      <c r="BQX11" s="9"/>
      <c r="BQY11" s="9"/>
      <c r="BQZ11" s="9"/>
      <c r="BRA11" s="9"/>
      <c r="BRB11" s="9"/>
      <c r="BRC11" s="9"/>
      <c r="BRD11" s="9"/>
      <c r="BRE11" s="9"/>
      <c r="BRF11" s="9"/>
      <c r="BRG11" s="9"/>
      <c r="BRH11" s="9"/>
      <c r="BRI11" s="9"/>
      <c r="BRJ11" s="9"/>
      <c r="BRK11" s="9"/>
      <c r="BRL11" s="9"/>
      <c r="BRM11" s="9"/>
      <c r="BRN11" s="9"/>
      <c r="BRO11" s="9"/>
      <c r="BRP11" s="9"/>
      <c r="BRQ11" s="9"/>
      <c r="BRR11" s="9"/>
      <c r="BRS11" s="9"/>
      <c r="BRT11" s="9"/>
      <c r="BRU11" s="9"/>
      <c r="BRV11" s="9"/>
      <c r="BRW11" s="9"/>
      <c r="BRX11" s="9"/>
      <c r="BRY11" s="9"/>
      <c r="BRZ11" s="9"/>
      <c r="BSA11" s="9"/>
      <c r="BSB11" s="9"/>
      <c r="BSC11" s="9"/>
      <c r="BSD11" s="9"/>
      <c r="BSE11" s="9"/>
      <c r="BSF11" s="9"/>
      <c r="BSG11" s="9"/>
      <c r="BSH11" s="9"/>
      <c r="BSI11" s="9"/>
      <c r="BSJ11" s="9"/>
      <c r="BSK11" s="9"/>
      <c r="BSL11" s="9"/>
      <c r="BSM11" s="9"/>
      <c r="BSN11" s="9"/>
      <c r="BSO11" s="9"/>
      <c r="BSP11" s="9"/>
      <c r="BSQ11" s="9"/>
      <c r="BSR11" s="9"/>
      <c r="BSS11" s="9"/>
      <c r="BST11" s="9"/>
      <c r="BSU11" s="9"/>
      <c r="BSV11" s="9"/>
      <c r="BSW11" s="9"/>
      <c r="BSX11" s="9"/>
      <c r="BSY11" s="9"/>
      <c r="BSZ11" s="9"/>
      <c r="BTA11" s="9"/>
      <c r="BTB11" s="9"/>
      <c r="BTC11" s="9"/>
      <c r="BTD11" s="9"/>
      <c r="BTE11" s="9"/>
      <c r="BTF11" s="9"/>
      <c r="BTG11" s="9"/>
      <c r="BTH11" s="9"/>
      <c r="BTI11" s="9"/>
      <c r="BTJ11" s="9"/>
      <c r="BTK11" s="9"/>
      <c r="BTL11" s="9"/>
      <c r="BTM11" s="9"/>
      <c r="BTN11" s="9"/>
      <c r="BTO11" s="9"/>
      <c r="BTP11" s="9"/>
      <c r="BTQ11" s="9"/>
      <c r="BTR11" s="9"/>
      <c r="BTS11" s="9"/>
      <c r="BTT11" s="9"/>
      <c r="BTU11" s="9"/>
      <c r="BTV11" s="9"/>
      <c r="BTW11" s="9"/>
      <c r="BTX11" s="9"/>
      <c r="BTY11" s="9"/>
      <c r="BTZ11" s="9"/>
      <c r="BUA11" s="9"/>
      <c r="BUB11" s="9"/>
      <c r="BUC11" s="9"/>
      <c r="BUD11" s="9"/>
      <c r="BUE11" s="9"/>
      <c r="BUF11" s="9"/>
      <c r="BUG11" s="9"/>
      <c r="BUH11" s="9"/>
      <c r="BUI11" s="9"/>
      <c r="BUJ11" s="9"/>
      <c r="BUK11" s="9"/>
      <c r="BUL11" s="9"/>
      <c r="BUM11" s="9"/>
      <c r="BUN11" s="9"/>
      <c r="BUO11" s="9"/>
      <c r="BUP11" s="9"/>
      <c r="BUQ11" s="9"/>
      <c r="BUR11" s="9"/>
      <c r="BUS11" s="9"/>
      <c r="BUT11" s="9"/>
      <c r="BUU11" s="9"/>
      <c r="BUV11" s="9"/>
      <c r="BUW11" s="9"/>
      <c r="BUX11" s="9"/>
      <c r="BUY11" s="9"/>
      <c r="BUZ11" s="9"/>
      <c r="BVA11" s="9"/>
      <c r="BVB11" s="9"/>
      <c r="BVC11" s="9"/>
      <c r="BVD11" s="9"/>
      <c r="BVE11" s="9"/>
      <c r="BVF11" s="9"/>
      <c r="BVG11" s="9"/>
      <c r="BVH11" s="9"/>
      <c r="BVI11" s="9"/>
      <c r="BVJ11" s="9"/>
      <c r="BVK11" s="9"/>
      <c r="BVL11" s="9"/>
      <c r="BVM11" s="9"/>
      <c r="BVN11" s="9"/>
      <c r="BVO11" s="9"/>
      <c r="BVP11" s="9"/>
      <c r="BVQ11" s="9"/>
      <c r="BVR11" s="9"/>
      <c r="BVS11" s="9"/>
      <c r="BVT11" s="9"/>
      <c r="BVU11" s="9"/>
      <c r="BVV11" s="9"/>
      <c r="BVW11" s="9"/>
      <c r="BVX11" s="9"/>
      <c r="BVY11" s="9"/>
      <c r="BVZ11" s="9"/>
      <c r="BWA11" s="9"/>
      <c r="BWB11" s="9"/>
      <c r="BWC11" s="9"/>
      <c r="BWD11" s="9"/>
      <c r="BWE11" s="9"/>
      <c r="BWF11" s="9"/>
      <c r="BWG11" s="9"/>
      <c r="BWH11" s="9"/>
      <c r="BWI11" s="9"/>
      <c r="BWJ11" s="9"/>
      <c r="BWK11" s="9"/>
      <c r="BWL11" s="9"/>
      <c r="BWM11" s="9"/>
      <c r="BWN11" s="9"/>
      <c r="BWO11" s="9"/>
      <c r="BWP11" s="9"/>
      <c r="BWQ11" s="9"/>
      <c r="BWR11" s="9"/>
      <c r="BWS11" s="9"/>
      <c r="BWT11" s="9"/>
      <c r="BWU11" s="9"/>
      <c r="BWV11" s="9"/>
      <c r="BWW11" s="9"/>
      <c r="BWX11" s="9"/>
      <c r="BWY11" s="9"/>
      <c r="BWZ11" s="9"/>
      <c r="BXA11" s="9"/>
      <c r="BXB11" s="9"/>
      <c r="BXC11" s="9"/>
      <c r="BXD11" s="9"/>
      <c r="BXE11" s="9"/>
      <c r="BXF11" s="9"/>
      <c r="BXG11" s="9"/>
      <c r="BXH11" s="9"/>
      <c r="BXI11" s="9"/>
      <c r="BXJ11" s="9"/>
      <c r="BXK11" s="9"/>
      <c r="BXL11" s="9"/>
      <c r="BXM11" s="9"/>
      <c r="BXN11" s="9"/>
      <c r="BXO11" s="9"/>
      <c r="BXP11" s="9"/>
      <c r="BXQ11" s="9"/>
      <c r="BXR11" s="9"/>
      <c r="BXS11" s="9"/>
      <c r="BXT11" s="9"/>
      <c r="BXU11" s="9"/>
      <c r="BXV11" s="9"/>
      <c r="BXW11" s="9"/>
      <c r="BXX11" s="9"/>
    </row>
    <row r="12" ht="14.25" customHeight="1">
      <c r="A12" s="9">
        <v>2.0</v>
      </c>
      <c r="B12" s="9" t="s">
        <v>11947</v>
      </c>
      <c r="C12" s="9" t="s">
        <v>11948</v>
      </c>
      <c r="D12" s="9" t="s">
        <v>11948</v>
      </c>
      <c r="E12" s="9"/>
      <c r="F12" s="9">
        <v>19.0</v>
      </c>
      <c r="G12" s="9" t="s">
        <v>12042</v>
      </c>
      <c r="H12" s="9"/>
      <c r="I12" s="9"/>
      <c r="J12" s="9"/>
      <c r="K12" s="9">
        <v>2.0</v>
      </c>
      <c r="L12" s="9">
        <v>17.0</v>
      </c>
      <c r="M12" s="9"/>
      <c r="N12" s="9"/>
      <c r="O12" s="9"/>
      <c r="P12" s="9">
        <v>0.0</v>
      </c>
      <c r="Q12" s="9" t="s">
        <v>12043</v>
      </c>
      <c r="R12" s="9"/>
      <c r="S12" s="9" t="s">
        <v>2737</v>
      </c>
      <c r="T12" s="9" t="s">
        <v>2735</v>
      </c>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9"/>
      <c r="ABN12" s="9"/>
      <c r="ABO12" s="9"/>
      <c r="ABP12" s="9"/>
      <c r="ABQ12" s="9"/>
      <c r="ABR12" s="9"/>
      <c r="ABS12" s="9"/>
      <c r="ABT12" s="9"/>
      <c r="ABU12" s="9"/>
      <c r="ABV12" s="9"/>
      <c r="ABW12" s="9"/>
      <c r="ABX12" s="9"/>
      <c r="ABY12" s="9"/>
      <c r="ABZ12" s="9"/>
      <c r="ACA12" s="9"/>
      <c r="ACB12" s="9"/>
      <c r="ACC12" s="9"/>
      <c r="ACD12" s="9"/>
      <c r="ACE12" s="9"/>
      <c r="ACF12" s="9"/>
      <c r="ACG12" s="9"/>
      <c r="ACH12" s="9"/>
      <c r="ACI12" s="9"/>
      <c r="ACJ12" s="9"/>
      <c r="ACK12" s="9"/>
      <c r="ACL12" s="9"/>
      <c r="ACM12" s="9"/>
      <c r="ACN12" s="9"/>
      <c r="ACO12" s="9"/>
      <c r="ACP12" s="9"/>
      <c r="ACQ12" s="9"/>
      <c r="ACR12" s="9"/>
      <c r="ACS12" s="9"/>
      <c r="ACT12" s="9"/>
      <c r="ACU12" s="9"/>
      <c r="ACV12" s="9"/>
      <c r="ACW12" s="9"/>
      <c r="ACX12" s="9"/>
      <c r="ACY12" s="9"/>
      <c r="ACZ12" s="9"/>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c r="AEK12" s="9"/>
      <c r="AEL12" s="9"/>
      <c r="AEM12" s="9"/>
      <c r="AEN12" s="9"/>
      <c r="AEO12" s="9"/>
      <c r="AEP12" s="9"/>
      <c r="AEQ12" s="9"/>
      <c r="AER12" s="9"/>
      <c r="AES12" s="9"/>
      <c r="AET12" s="9"/>
      <c r="AEU12" s="9"/>
      <c r="AEV12" s="9"/>
      <c r="AEW12" s="9"/>
      <c r="AEX12" s="9"/>
      <c r="AEY12" s="9"/>
      <c r="AEZ12" s="9"/>
      <c r="AFA12" s="9"/>
      <c r="AFB12" s="9"/>
      <c r="AFC12" s="9"/>
      <c r="AFD12" s="9"/>
      <c r="AFE12" s="9"/>
      <c r="AFF12" s="9"/>
      <c r="AFG12" s="9"/>
      <c r="AFH12" s="9"/>
      <c r="AFI12" s="9"/>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9"/>
      <c r="AWB12" s="9"/>
      <c r="AWC12" s="9"/>
      <c r="AWD12" s="9"/>
      <c r="AWE12" s="9"/>
      <c r="AWF12" s="9"/>
      <c r="AWG12" s="9"/>
      <c r="AWH12" s="9"/>
      <c r="AWI12" s="9"/>
      <c r="AWJ12" s="9"/>
      <c r="AWK12" s="9"/>
      <c r="AWL12" s="9"/>
      <c r="AWM12" s="9"/>
      <c r="AWN12" s="9"/>
      <c r="AWO12" s="9"/>
      <c r="AWP12" s="9"/>
      <c r="AWQ12" s="9"/>
      <c r="AWR12" s="9"/>
      <c r="AWS12" s="9"/>
      <c r="AWT12" s="9"/>
      <c r="AWU12" s="9"/>
      <c r="AWV12" s="9"/>
      <c r="AWW12" s="9"/>
      <c r="AWX12" s="9"/>
      <c r="AWY12" s="9" t="s">
        <v>12044</v>
      </c>
      <c r="AWZ12" s="9"/>
      <c r="AXA12" s="9"/>
      <c r="AXB12" s="9"/>
      <c r="AXC12" s="9"/>
      <c r="AXD12" s="9"/>
      <c r="AXE12" s="9"/>
      <c r="AXF12" s="9"/>
      <c r="AXG12" s="9"/>
      <c r="AXH12" s="9"/>
      <c r="AXI12" s="9"/>
      <c r="AXJ12" s="9"/>
      <c r="AXK12" s="9"/>
      <c r="AXL12" s="9"/>
      <c r="AXM12" s="9"/>
      <c r="AXN12" s="9"/>
      <c r="AXO12" s="9"/>
      <c r="AXP12" s="9"/>
      <c r="AXQ12" s="9"/>
      <c r="AXR12" s="9"/>
      <c r="AXS12" s="9"/>
      <c r="AXT12" s="9"/>
      <c r="AXU12" s="9"/>
      <c r="AXV12" s="9"/>
      <c r="AXW12" s="9"/>
      <c r="AXX12" s="9"/>
      <c r="AXY12" s="9"/>
      <c r="AXZ12" s="9"/>
      <c r="AYA12" s="9"/>
      <c r="AYB12" s="9"/>
      <c r="AYC12" s="9"/>
      <c r="AYD12" s="9"/>
      <c r="AYE12" s="9"/>
      <c r="AYF12" s="9"/>
      <c r="AYG12" s="9"/>
      <c r="AYH12" s="9" t="s">
        <v>12045</v>
      </c>
      <c r="AYI12" s="9"/>
      <c r="AYJ12" s="9"/>
      <c r="AYK12" s="9"/>
      <c r="AYL12" s="9"/>
      <c r="AYM12" s="9"/>
      <c r="AYN12" s="9"/>
      <c r="AYO12" s="9"/>
      <c r="AYP12" s="9"/>
      <c r="AYQ12" s="9"/>
      <c r="AYR12" s="9"/>
      <c r="AYS12" s="9"/>
      <c r="AYT12" s="9"/>
      <c r="AYU12" s="9"/>
      <c r="AYV12" s="9"/>
      <c r="AYW12" s="9"/>
      <c r="AYX12" s="9"/>
      <c r="AYY12" s="9" t="s">
        <v>5691</v>
      </c>
      <c r="AYZ12" s="9" t="s">
        <v>5691</v>
      </c>
      <c r="AZA12" s="9"/>
      <c r="AZB12" s="9"/>
      <c r="AZC12" s="9"/>
      <c r="AZD12" s="9"/>
      <c r="AZE12" s="9"/>
      <c r="AZF12" s="9"/>
      <c r="AZG12" s="9"/>
      <c r="AZH12" s="9"/>
      <c r="AZI12" s="9"/>
      <c r="AZJ12" s="9"/>
      <c r="AZK12" s="9"/>
      <c r="AZL12" s="9"/>
      <c r="AZM12" s="9"/>
      <c r="AZN12" s="9"/>
      <c r="AZO12" s="9"/>
      <c r="AZP12" s="9"/>
      <c r="AZQ12" s="9"/>
      <c r="AZR12" s="9"/>
      <c r="AZS12" s="9"/>
      <c r="AZT12" s="9"/>
      <c r="AZU12" s="9"/>
      <c r="AZV12" s="9"/>
      <c r="AZW12" s="9"/>
      <c r="AZX12" s="9"/>
      <c r="AZY12" s="9"/>
      <c r="AZZ12" s="9"/>
      <c r="BAA12" s="9"/>
      <c r="BAB12" s="9"/>
      <c r="BAC12" s="9"/>
      <c r="BAD12" s="9"/>
      <c r="BAE12" s="9"/>
      <c r="BAF12" s="9"/>
      <c r="BAG12" s="9"/>
      <c r="BAH12" s="9"/>
      <c r="BAI12" s="9"/>
      <c r="BAJ12" s="9"/>
      <c r="BAK12" s="9" t="s">
        <v>12046</v>
      </c>
      <c r="BAL12" s="9"/>
      <c r="BAM12" s="9"/>
      <c r="BAN12" s="9"/>
      <c r="BAO12" s="9"/>
      <c r="BAP12" s="9"/>
      <c r="BAQ12" s="9"/>
      <c r="BAR12" s="9">
        <v>590.0</v>
      </c>
      <c r="BAS12" s="9" t="s">
        <v>12047</v>
      </c>
      <c r="BAT12" s="9">
        <v>272.0</v>
      </c>
      <c r="BAU12" s="9"/>
      <c r="BAV12" s="9"/>
      <c r="BAW12" s="9"/>
      <c r="BAX12" s="9"/>
      <c r="BAY12" s="9"/>
      <c r="BAZ12" s="9"/>
      <c r="BBA12" s="9"/>
      <c r="BBB12" s="9"/>
      <c r="BBC12" s="9"/>
      <c r="BBD12" s="9"/>
      <c r="BBE12" s="9"/>
      <c r="BBF12" s="9"/>
      <c r="BBG12" s="9"/>
      <c r="BBH12" s="9"/>
      <c r="BBI12" s="9" t="s">
        <v>5718</v>
      </c>
      <c r="BBJ12" s="9"/>
      <c r="BBK12" s="9"/>
      <c r="BBL12" s="9"/>
      <c r="BBM12" s="9"/>
      <c r="BBN12" s="9"/>
      <c r="BBO12" s="9"/>
      <c r="BBP12" s="9"/>
      <c r="BBQ12" s="9"/>
      <c r="BBR12" s="9"/>
      <c r="BBS12" s="9"/>
      <c r="BBT12" s="9"/>
      <c r="BBU12" s="9"/>
      <c r="BBV12" s="9"/>
      <c r="BBW12" s="9"/>
      <c r="BBX12" s="9"/>
      <c r="BBY12" s="9"/>
      <c r="BBZ12" s="9"/>
      <c r="BCA12" s="9"/>
      <c r="BCB12" s="9" t="s">
        <v>12048</v>
      </c>
      <c r="BCC12" s="9"/>
      <c r="BCD12" s="9"/>
      <c r="BCE12" s="9"/>
      <c r="BCF12" s="9" t="s">
        <v>5720</v>
      </c>
      <c r="BCG12" s="9" t="s">
        <v>12049</v>
      </c>
      <c r="BCH12" s="9"/>
      <c r="BCI12" s="9"/>
      <c r="BCJ12" s="9"/>
      <c r="BCK12" s="9"/>
      <c r="BCL12" s="9"/>
      <c r="BCM12" s="9"/>
      <c r="BCN12" s="9"/>
      <c r="BCO12" s="9"/>
      <c r="BCP12" s="9"/>
      <c r="BCQ12" s="9"/>
      <c r="BCR12" s="9"/>
      <c r="BCS12" s="9"/>
      <c r="BCT12" s="9"/>
      <c r="BCU12" s="9"/>
      <c r="BCV12" s="9"/>
      <c r="BCW12" s="9"/>
      <c r="BCX12" s="9"/>
      <c r="BCY12" s="9"/>
      <c r="BCZ12" s="9"/>
      <c r="BDA12" s="9"/>
      <c r="BDB12" s="9"/>
      <c r="BDC12" s="9"/>
      <c r="BDD12" s="9" t="s">
        <v>12047</v>
      </c>
      <c r="BDE12" s="9"/>
      <c r="BDF12" s="9"/>
      <c r="BDG12" s="9"/>
      <c r="BDH12" s="9"/>
      <c r="BDI12" s="9"/>
      <c r="BDJ12" s="9"/>
      <c r="BDK12" s="9"/>
      <c r="BDL12" s="9"/>
      <c r="BDM12" s="9"/>
      <c r="BDN12" s="9"/>
      <c r="BDO12" s="9"/>
      <c r="BDP12" s="9"/>
      <c r="BDQ12" s="9"/>
      <c r="BDR12" s="9"/>
      <c r="BDS12" s="9"/>
      <c r="BDT12" s="9"/>
      <c r="BDU12" s="9"/>
      <c r="BDV12" s="9"/>
      <c r="BDW12" s="9"/>
      <c r="BDX12" s="9"/>
      <c r="BDY12" s="9" t="s">
        <v>5691</v>
      </c>
      <c r="BDZ12" s="9" t="s">
        <v>5691</v>
      </c>
      <c r="BEA12" s="9"/>
      <c r="BEB12" s="9"/>
      <c r="BEC12" s="9"/>
      <c r="BED12" s="9"/>
      <c r="BEE12" s="9"/>
      <c r="BEF12" s="9"/>
      <c r="BEG12" s="9"/>
      <c r="BEH12" s="9"/>
      <c r="BEI12" s="9"/>
      <c r="BEJ12" s="9"/>
      <c r="BEK12" s="9"/>
      <c r="BEL12" s="9"/>
      <c r="BEM12" s="9"/>
      <c r="BEN12" s="9"/>
      <c r="BEO12" s="9"/>
      <c r="BEP12" s="9"/>
      <c r="BEQ12" s="9"/>
      <c r="BER12" s="9"/>
      <c r="BES12" s="9"/>
      <c r="BET12" s="9"/>
      <c r="BEU12" s="9"/>
      <c r="BEV12" s="9"/>
      <c r="BEW12" s="9"/>
      <c r="BEX12" s="9"/>
      <c r="BEY12" s="9"/>
      <c r="BEZ12" s="9"/>
      <c r="BFA12" s="9"/>
      <c r="BFB12" s="9"/>
      <c r="BFC12" s="9"/>
      <c r="BFD12" s="9"/>
      <c r="BFE12" s="9"/>
      <c r="BFF12" s="9"/>
      <c r="BFG12" s="9"/>
      <c r="BFH12" s="9"/>
      <c r="BFI12" s="9"/>
      <c r="BFJ12" s="9"/>
      <c r="BFK12" s="9" t="s">
        <v>12050</v>
      </c>
      <c r="BFL12" s="9"/>
      <c r="BFM12" s="9"/>
      <c r="BFN12" s="9"/>
      <c r="BFO12" s="9"/>
      <c r="BFP12" s="9"/>
      <c r="BFQ12" s="9"/>
      <c r="BFR12" s="9">
        <v>590.0</v>
      </c>
      <c r="BFS12" s="9" t="s">
        <v>12051</v>
      </c>
      <c r="BFT12" s="9">
        <v>272.0</v>
      </c>
      <c r="BFU12" s="9"/>
      <c r="BFV12" s="9"/>
      <c r="BFW12" s="9"/>
      <c r="BFX12" s="9"/>
      <c r="BFY12" s="9"/>
      <c r="BFZ12" s="9"/>
      <c r="BGA12" s="9"/>
      <c r="BGB12" s="9"/>
      <c r="BGC12" s="9"/>
      <c r="BGD12" s="9"/>
      <c r="BGE12" s="9"/>
      <c r="BGF12" s="9"/>
      <c r="BGG12" s="9"/>
      <c r="BGH12" s="9"/>
      <c r="BGI12" s="9" t="s">
        <v>5718</v>
      </c>
      <c r="BGJ12" s="9"/>
      <c r="BGK12" s="9"/>
      <c r="BGL12" s="9"/>
      <c r="BGM12" s="9"/>
      <c r="BGN12" s="9"/>
      <c r="BGO12" s="9"/>
      <c r="BGP12" s="9"/>
      <c r="BGQ12" s="9"/>
      <c r="BGR12" s="9"/>
      <c r="BGS12" s="9"/>
      <c r="BGT12" s="9"/>
      <c r="BGU12" s="9"/>
      <c r="BGV12" s="9"/>
      <c r="BGW12" s="9"/>
      <c r="BGX12" s="9"/>
      <c r="BGY12" s="9"/>
      <c r="BGZ12" s="9"/>
      <c r="BHA12" s="9"/>
      <c r="BHB12" s="9" t="s">
        <v>12052</v>
      </c>
      <c r="BHC12" s="9"/>
      <c r="BHD12" s="9"/>
      <c r="BHE12" s="9"/>
      <c r="BHF12" s="9" t="s">
        <v>5720</v>
      </c>
      <c r="BHG12" s="9" t="s">
        <v>12049</v>
      </c>
      <c r="BHH12" s="9"/>
      <c r="BHI12" s="9"/>
      <c r="BHJ12" s="9"/>
      <c r="BHK12" s="9"/>
      <c r="BHL12" s="9"/>
      <c r="BHM12" s="9"/>
      <c r="BHN12" s="9"/>
      <c r="BHO12" s="9"/>
      <c r="BHP12" s="9"/>
      <c r="BHQ12" s="9"/>
      <c r="BHR12" s="9"/>
      <c r="BHS12" s="9"/>
      <c r="BHT12" s="9"/>
      <c r="BHU12" s="9"/>
      <c r="BHV12" s="9"/>
      <c r="BHW12" s="9"/>
      <c r="BHX12" s="9"/>
      <c r="BHY12" s="9"/>
      <c r="BHZ12" s="9"/>
      <c r="BIA12" s="9"/>
      <c r="BIB12" s="9"/>
      <c r="BIC12" s="9"/>
      <c r="BID12" s="9" t="s">
        <v>12051</v>
      </c>
      <c r="BIE12" s="9"/>
      <c r="BIF12" s="9"/>
      <c r="BIG12" s="9"/>
      <c r="BIH12" s="9"/>
      <c r="BII12" s="9"/>
      <c r="BIJ12" s="9"/>
      <c r="BIK12" s="9"/>
      <c r="BIL12" s="9"/>
      <c r="BIM12" s="9"/>
      <c r="BIN12" s="9"/>
      <c r="BIO12" s="9"/>
      <c r="BIP12" s="9"/>
      <c r="BIQ12" s="9"/>
      <c r="BIR12" s="9"/>
      <c r="BIS12" s="9"/>
      <c r="BIT12" s="9"/>
      <c r="BIU12" s="9"/>
      <c r="BIV12" s="9"/>
      <c r="BIW12" s="9"/>
      <c r="BIX12" s="9"/>
      <c r="BIY12" s="9"/>
      <c r="BIZ12" s="9"/>
      <c r="BJA12" s="9"/>
      <c r="BJB12" s="9"/>
      <c r="BJC12" s="9"/>
      <c r="BJD12" s="9"/>
      <c r="BJE12" s="9"/>
      <c r="BJF12" s="9"/>
      <c r="BJG12" s="9"/>
      <c r="BJH12" s="9"/>
      <c r="BJI12" s="9"/>
      <c r="BJJ12" s="9"/>
      <c r="BJK12" s="9"/>
      <c r="BJL12" s="9"/>
      <c r="BJM12" s="9"/>
      <c r="BJN12" s="9"/>
      <c r="BJO12" s="9"/>
      <c r="BJP12" s="9"/>
      <c r="BJQ12" s="9"/>
      <c r="BJR12" s="9"/>
      <c r="BJS12" s="9"/>
      <c r="BJT12" s="9"/>
      <c r="BJU12" s="9"/>
      <c r="BJV12" s="9"/>
      <c r="BJW12" s="9"/>
      <c r="BJX12" s="9"/>
      <c r="BJY12" s="9"/>
      <c r="BJZ12" s="9"/>
      <c r="BKA12" s="9"/>
      <c r="BKB12" s="9"/>
      <c r="BKC12" s="9"/>
      <c r="BKD12" s="9"/>
      <c r="BKE12" s="9"/>
      <c r="BKF12" s="9"/>
      <c r="BKG12" s="9"/>
      <c r="BKH12" s="9"/>
      <c r="BKI12" s="9"/>
      <c r="BKJ12" s="9"/>
      <c r="BKK12" s="9"/>
      <c r="BKL12" s="9"/>
      <c r="BKM12" s="9"/>
      <c r="BKN12" s="9"/>
      <c r="BKO12" s="9"/>
      <c r="BKP12" s="9"/>
      <c r="BKQ12" s="9"/>
      <c r="BKR12" s="9"/>
      <c r="BKS12" s="9"/>
      <c r="BKT12" s="9"/>
      <c r="BKU12" s="9"/>
      <c r="BKV12" s="9"/>
      <c r="BKW12" s="9"/>
      <c r="BKX12" s="9"/>
      <c r="BKY12" s="9"/>
      <c r="BKZ12" s="9"/>
      <c r="BLA12" s="9"/>
      <c r="BLB12" s="9"/>
      <c r="BLC12" s="9"/>
      <c r="BLD12" s="9"/>
      <c r="BLE12" s="9"/>
      <c r="BLF12" s="9"/>
      <c r="BLG12" s="9"/>
      <c r="BLH12" s="9"/>
      <c r="BLI12" s="9"/>
      <c r="BLJ12" s="9"/>
      <c r="BLK12" s="9"/>
      <c r="BLL12" s="9"/>
      <c r="BLM12" s="9"/>
      <c r="BLN12" s="9"/>
      <c r="BLO12" s="9"/>
      <c r="BLP12" s="9"/>
      <c r="BLQ12" s="9"/>
      <c r="BLR12" s="9"/>
      <c r="BLS12" s="9"/>
      <c r="BLT12" s="9"/>
      <c r="BLU12" s="9"/>
      <c r="BLV12" s="9"/>
      <c r="BLW12" s="9"/>
      <c r="BLX12" s="9"/>
      <c r="BLY12" s="9"/>
      <c r="BLZ12" s="9"/>
      <c r="BMA12" s="9"/>
      <c r="BMB12" s="9"/>
      <c r="BMC12" s="9"/>
      <c r="BMD12" s="9"/>
      <c r="BME12" s="9"/>
      <c r="BMF12" s="9"/>
      <c r="BMG12" s="9"/>
      <c r="BMH12" s="9"/>
      <c r="BMI12" s="9"/>
      <c r="BMJ12" s="9"/>
      <c r="BMK12" s="9"/>
      <c r="BML12" s="9"/>
      <c r="BMM12" s="9"/>
      <c r="BMN12" s="9"/>
      <c r="BMO12" s="9"/>
      <c r="BMP12" s="9"/>
      <c r="BMQ12" s="9"/>
      <c r="BMR12" s="9"/>
      <c r="BMS12" s="9"/>
      <c r="BMT12" s="9"/>
      <c r="BMU12" s="9"/>
      <c r="BMV12" s="9"/>
      <c r="BMW12" s="9"/>
      <c r="BMX12" s="9"/>
      <c r="BMY12" s="9"/>
      <c r="BMZ12" s="9"/>
      <c r="BNA12" s="9"/>
      <c r="BNB12" s="9"/>
      <c r="BNC12" s="9"/>
      <c r="BND12" s="9"/>
      <c r="BNE12" s="9"/>
      <c r="BNF12" s="9"/>
      <c r="BNG12" s="9"/>
      <c r="BNH12" s="9"/>
      <c r="BNI12" s="9"/>
      <c r="BNJ12" s="9"/>
      <c r="BNK12" s="9"/>
      <c r="BNL12" s="9"/>
      <c r="BNM12" s="9"/>
      <c r="BNN12" s="9"/>
      <c r="BNO12" s="9"/>
      <c r="BNP12" s="9"/>
      <c r="BNQ12" s="9"/>
      <c r="BNR12" s="9"/>
      <c r="BNS12" s="9"/>
      <c r="BNT12" s="9"/>
      <c r="BNU12" s="9"/>
      <c r="BNV12" s="9"/>
      <c r="BNW12" s="9"/>
      <c r="BNX12" s="9"/>
      <c r="BNY12" s="9"/>
      <c r="BNZ12" s="9"/>
      <c r="BOA12" s="9"/>
      <c r="BOB12" s="9"/>
      <c r="BOC12" s="9"/>
      <c r="BOD12" s="9"/>
      <c r="BOE12" s="9"/>
      <c r="BOF12" s="9"/>
      <c r="BOG12" s="9"/>
      <c r="BOH12" s="9"/>
      <c r="BOI12" s="9"/>
      <c r="BOJ12" s="9"/>
      <c r="BOK12" s="9"/>
      <c r="BOL12" s="9"/>
      <c r="BOM12" s="9"/>
      <c r="BON12" s="9"/>
      <c r="BOO12" s="9"/>
      <c r="BOP12" s="9"/>
      <c r="BOQ12" s="9"/>
      <c r="BOR12" s="9"/>
      <c r="BOS12" s="9"/>
      <c r="BOT12" s="9"/>
      <c r="BOU12" s="9"/>
      <c r="BOV12" s="9"/>
      <c r="BOW12" s="9"/>
      <c r="BOX12" s="9"/>
      <c r="BOY12" s="9"/>
      <c r="BOZ12" s="9"/>
      <c r="BPA12" s="9"/>
      <c r="BPB12" s="9"/>
      <c r="BPC12" s="9"/>
      <c r="BPD12" s="9"/>
      <c r="BPE12" s="9"/>
      <c r="BPF12" s="9"/>
      <c r="BPG12" s="9"/>
      <c r="BPH12" s="9"/>
      <c r="BPI12" s="9"/>
      <c r="BPJ12" s="9"/>
      <c r="BPK12" s="9"/>
      <c r="BPL12" s="9"/>
      <c r="BPM12" s="9"/>
      <c r="BPN12" s="9"/>
      <c r="BPO12" s="9"/>
      <c r="BPP12" s="9"/>
      <c r="BPQ12" s="9"/>
      <c r="BPR12" s="9"/>
      <c r="BPS12" s="9"/>
      <c r="BPT12" s="9"/>
      <c r="BPU12" s="9"/>
      <c r="BPV12" s="9"/>
      <c r="BPW12" s="9"/>
      <c r="BPX12" s="9"/>
      <c r="BPY12" s="9"/>
      <c r="BPZ12" s="9"/>
      <c r="BQA12" s="9"/>
      <c r="BQB12" s="9"/>
      <c r="BQC12" s="9"/>
      <c r="BQD12" s="9"/>
      <c r="BQE12" s="9"/>
      <c r="BQF12" s="9"/>
      <c r="BQG12" s="9"/>
      <c r="BQH12" s="9"/>
      <c r="BQI12" s="9"/>
      <c r="BQJ12" s="9"/>
      <c r="BQK12" s="9"/>
      <c r="BQL12" s="9"/>
      <c r="BQM12" s="9"/>
      <c r="BQN12" s="9"/>
      <c r="BQO12" s="9"/>
      <c r="BQP12" s="9"/>
      <c r="BQQ12" s="9"/>
      <c r="BQR12" s="9"/>
      <c r="BQS12" s="9"/>
      <c r="BQT12" s="9"/>
      <c r="BQU12" s="9"/>
      <c r="BQV12" s="9"/>
      <c r="BQW12" s="9"/>
      <c r="BQX12" s="9"/>
      <c r="BQY12" s="9"/>
      <c r="BQZ12" s="9"/>
      <c r="BRA12" s="9"/>
      <c r="BRB12" s="9"/>
      <c r="BRC12" s="9"/>
      <c r="BRD12" s="9"/>
      <c r="BRE12" s="9"/>
      <c r="BRF12" s="9"/>
      <c r="BRG12" s="9"/>
      <c r="BRH12" s="9"/>
      <c r="BRI12" s="9"/>
      <c r="BRJ12" s="9"/>
      <c r="BRK12" s="9"/>
      <c r="BRL12" s="9"/>
      <c r="BRM12" s="9"/>
      <c r="BRN12" s="9"/>
      <c r="BRO12" s="9"/>
      <c r="BRP12" s="9"/>
      <c r="BRQ12" s="9"/>
      <c r="BRR12" s="9"/>
      <c r="BRS12" s="9"/>
      <c r="BRT12" s="9"/>
      <c r="BRU12" s="9"/>
      <c r="BRV12" s="9"/>
      <c r="BRW12" s="9"/>
      <c r="BRX12" s="9"/>
      <c r="BRY12" s="9"/>
      <c r="BRZ12" s="9"/>
      <c r="BSA12" s="9"/>
      <c r="BSB12" s="9"/>
      <c r="BSC12" s="9"/>
      <c r="BSD12" s="9"/>
      <c r="BSE12" s="9"/>
      <c r="BSF12" s="9"/>
      <c r="BSG12" s="9"/>
      <c r="BSH12" s="9"/>
      <c r="BSI12" s="9"/>
      <c r="BSJ12" s="9"/>
      <c r="BSK12" s="9"/>
      <c r="BSL12" s="9"/>
      <c r="BSM12" s="9"/>
      <c r="BSN12" s="9"/>
      <c r="BSO12" s="9"/>
      <c r="BSP12" s="9"/>
      <c r="BSQ12" s="9"/>
      <c r="BSR12" s="9"/>
      <c r="BSS12" s="9"/>
      <c r="BST12" s="9"/>
      <c r="BSU12" s="9"/>
      <c r="BSV12" s="9"/>
      <c r="BSW12" s="9"/>
      <c r="BSX12" s="9"/>
      <c r="BSY12" s="9"/>
      <c r="BSZ12" s="9"/>
      <c r="BTA12" s="9"/>
      <c r="BTB12" s="9"/>
      <c r="BTC12" s="9"/>
      <c r="BTD12" s="9"/>
      <c r="BTE12" s="9"/>
      <c r="BTF12" s="9"/>
      <c r="BTG12" s="9"/>
      <c r="BTH12" s="9"/>
      <c r="BTI12" s="9"/>
      <c r="BTJ12" s="9"/>
      <c r="BTK12" s="9"/>
      <c r="BTL12" s="9"/>
      <c r="BTM12" s="9"/>
      <c r="BTN12" s="9"/>
      <c r="BTO12" s="9"/>
      <c r="BTP12" s="9"/>
      <c r="BTQ12" s="9"/>
      <c r="BTR12" s="9"/>
      <c r="BTS12" s="9"/>
      <c r="BTT12" s="9"/>
      <c r="BTU12" s="9"/>
      <c r="BTV12" s="9"/>
      <c r="BTW12" s="9"/>
      <c r="BTX12" s="9"/>
      <c r="BTY12" s="9"/>
      <c r="BTZ12" s="9"/>
      <c r="BUA12" s="9"/>
      <c r="BUB12" s="9"/>
      <c r="BUC12" s="9"/>
      <c r="BUD12" s="9"/>
      <c r="BUE12" s="9"/>
      <c r="BUF12" s="9"/>
      <c r="BUG12" s="9"/>
      <c r="BUH12" s="9"/>
      <c r="BUI12" s="9"/>
      <c r="BUJ12" s="9"/>
      <c r="BUK12" s="9"/>
      <c r="BUL12" s="9"/>
      <c r="BUM12" s="9"/>
      <c r="BUN12" s="9"/>
      <c r="BUO12" s="9"/>
      <c r="BUP12" s="9"/>
      <c r="BUQ12" s="9"/>
      <c r="BUR12" s="9"/>
      <c r="BUS12" s="9"/>
      <c r="BUT12" s="9"/>
      <c r="BUU12" s="9"/>
      <c r="BUV12" s="9"/>
      <c r="BUW12" s="9"/>
      <c r="BUX12" s="9"/>
      <c r="BUY12" s="9"/>
      <c r="BUZ12" s="9"/>
      <c r="BVA12" s="9"/>
      <c r="BVB12" s="9"/>
      <c r="BVC12" s="9"/>
      <c r="BVD12" s="9"/>
      <c r="BVE12" s="9"/>
      <c r="BVF12" s="9"/>
      <c r="BVG12" s="9"/>
      <c r="BVH12" s="9"/>
      <c r="BVI12" s="9"/>
      <c r="BVJ12" s="9"/>
      <c r="BVK12" s="9"/>
      <c r="BVL12" s="9"/>
      <c r="BVM12" s="9"/>
      <c r="BVN12" s="9"/>
      <c r="BVO12" s="9"/>
      <c r="BVP12" s="9"/>
      <c r="BVQ12" s="9"/>
      <c r="BVR12" s="9"/>
      <c r="BVS12" s="9"/>
      <c r="BVT12" s="9"/>
      <c r="BVU12" s="9"/>
      <c r="BVV12" s="9"/>
      <c r="BVW12" s="9"/>
      <c r="BVX12" s="9"/>
      <c r="BVY12" s="9"/>
      <c r="BVZ12" s="9"/>
      <c r="BWA12" s="9"/>
      <c r="BWB12" s="9"/>
      <c r="BWC12" s="9"/>
      <c r="BWD12" s="9"/>
      <c r="BWE12" s="9"/>
      <c r="BWF12" s="9"/>
      <c r="BWG12" s="9"/>
      <c r="BWH12" s="9"/>
      <c r="BWI12" s="9"/>
      <c r="BWJ12" s="9"/>
      <c r="BWK12" s="9"/>
      <c r="BWL12" s="9"/>
      <c r="BWM12" s="9"/>
      <c r="BWN12" s="9"/>
      <c r="BWO12" s="9"/>
      <c r="BWP12" s="9"/>
      <c r="BWQ12" s="9"/>
      <c r="BWR12" s="9"/>
      <c r="BWS12" s="9"/>
      <c r="BWT12" s="9"/>
      <c r="BWU12" s="9"/>
      <c r="BWV12" s="9"/>
      <c r="BWW12" s="9"/>
      <c r="BWX12" s="9"/>
      <c r="BWY12" s="9"/>
      <c r="BWZ12" s="9"/>
      <c r="BXA12" s="9"/>
      <c r="BXB12" s="9"/>
      <c r="BXC12" s="9"/>
      <c r="BXD12" s="9"/>
      <c r="BXE12" s="9"/>
      <c r="BXF12" s="9"/>
      <c r="BXG12" s="9"/>
      <c r="BXH12" s="9"/>
      <c r="BXI12" s="9"/>
      <c r="BXJ12" s="9"/>
      <c r="BXK12" s="9"/>
      <c r="BXL12" s="9"/>
      <c r="BXM12" s="9"/>
      <c r="BXN12" s="9"/>
      <c r="BXO12" s="9"/>
      <c r="BXP12" s="9"/>
      <c r="BXQ12" s="9"/>
      <c r="BXR12" s="9"/>
      <c r="BXS12" s="9"/>
      <c r="BXT12" s="9"/>
      <c r="BXU12" s="9"/>
      <c r="BXV12" s="9"/>
      <c r="BXW12" s="9"/>
      <c r="BXX12" s="9"/>
    </row>
    <row r="13" ht="14.25" customHeight="1">
      <c r="A13" s="9">
        <v>27.0</v>
      </c>
      <c r="B13" s="9" t="s">
        <v>11947</v>
      </c>
      <c r="C13" s="9" t="s">
        <v>11948</v>
      </c>
      <c r="D13" s="9" t="s">
        <v>11948</v>
      </c>
      <c r="E13" s="9"/>
      <c r="F13" s="9">
        <v>176.0</v>
      </c>
      <c r="G13" s="9" t="s">
        <v>12053</v>
      </c>
      <c r="H13" s="9"/>
      <c r="I13" s="9"/>
      <c r="J13" s="9">
        <v>4.0</v>
      </c>
      <c r="K13" s="9">
        <v>96.0</v>
      </c>
      <c r="L13" s="9">
        <v>55.0</v>
      </c>
      <c r="M13" s="9">
        <v>1.0</v>
      </c>
      <c r="N13" s="9"/>
      <c r="O13" s="9">
        <v>20.0</v>
      </c>
      <c r="P13" s="9">
        <v>1.0</v>
      </c>
      <c r="Q13" s="9" t="s">
        <v>12054</v>
      </c>
      <c r="R13" s="9"/>
      <c r="S13" s="9" t="s">
        <v>2740</v>
      </c>
      <c r="T13" s="9" t="s">
        <v>2739</v>
      </c>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9"/>
      <c r="ABN13" s="9"/>
      <c r="ABO13" s="9"/>
      <c r="ABP13" s="9"/>
      <c r="ABQ13" s="9"/>
      <c r="ABR13" s="9"/>
      <c r="ABS13" s="9"/>
      <c r="ABT13" s="9"/>
      <c r="ABU13" s="9"/>
      <c r="ABV13" s="9"/>
      <c r="ABW13" s="9"/>
      <c r="ABX13" s="9"/>
      <c r="ABY13" s="9"/>
      <c r="ABZ13" s="9"/>
      <c r="ACA13" s="9"/>
      <c r="ACB13" s="9"/>
      <c r="ACC13" s="9"/>
      <c r="ACD13" s="9"/>
      <c r="ACE13" s="9"/>
      <c r="ACF13" s="9"/>
      <c r="ACG13" s="9"/>
      <c r="ACH13" s="9"/>
      <c r="ACI13" s="9"/>
      <c r="ACJ13" s="9"/>
      <c r="ACK13" s="9"/>
      <c r="ACL13" s="9"/>
      <c r="ACM13" s="9"/>
      <c r="ACN13" s="9"/>
      <c r="ACO13" s="9"/>
      <c r="ACP13" s="9"/>
      <c r="ACQ13" s="9"/>
      <c r="ACR13" s="9"/>
      <c r="ACS13" s="9"/>
      <c r="ACT13" s="9"/>
      <c r="ACU13" s="9"/>
      <c r="ACV13" s="9"/>
      <c r="ACW13" s="9"/>
      <c r="ACX13" s="9"/>
      <c r="ACY13" s="9"/>
      <c r="ACZ13" s="9"/>
      <c r="ADA13" s="9"/>
      <c r="ADB13" s="9"/>
      <c r="ADC13" s="9"/>
      <c r="ADD13" s="9"/>
      <c r="ADE13" s="9"/>
      <c r="ADF13" s="9"/>
      <c r="ADG13" s="9"/>
      <c r="ADH13" s="9"/>
      <c r="ADI13" s="9"/>
      <c r="ADJ13" s="9"/>
      <c r="ADK13" s="9"/>
      <c r="ADL13" s="9"/>
      <c r="ADM13" s="9"/>
      <c r="ADN13" s="9"/>
      <c r="ADO13" s="9"/>
      <c r="ADP13" s="9"/>
      <c r="ADQ13" s="9"/>
      <c r="ADR13" s="9"/>
      <c r="ADS13" s="9"/>
      <c r="ADT13" s="9"/>
      <c r="ADU13" s="9"/>
      <c r="ADV13" s="9"/>
      <c r="ADW13" s="9"/>
      <c r="ADX13" s="9"/>
      <c r="ADY13" s="9"/>
      <c r="ADZ13" s="9"/>
      <c r="AEA13" s="9"/>
      <c r="AEB13" s="9"/>
      <c r="AEC13" s="9"/>
      <c r="AED13" s="9"/>
      <c r="AEE13" s="9"/>
      <c r="AEF13" s="9"/>
      <c r="AEG13" s="9"/>
      <c r="AEH13" s="9"/>
      <c r="AEI13" s="9"/>
      <c r="AEJ13" s="9"/>
      <c r="AEK13" s="9"/>
      <c r="AEL13" s="9"/>
      <c r="AEM13" s="9"/>
      <c r="AEN13" s="9"/>
      <c r="AEO13" s="9"/>
      <c r="AEP13" s="9"/>
      <c r="AEQ13" s="9"/>
      <c r="AER13" s="9"/>
      <c r="AES13" s="9"/>
      <c r="AET13" s="9"/>
      <c r="AEU13" s="9"/>
      <c r="AEV13" s="9"/>
      <c r="AEW13" s="9"/>
      <c r="AEX13" s="9"/>
      <c r="AEY13" s="9"/>
      <c r="AEZ13" s="9"/>
      <c r="AFA13" s="9"/>
      <c r="AFB13" s="9"/>
      <c r="AFC13" s="9"/>
      <c r="AFD13" s="9"/>
      <c r="AFE13" s="9"/>
      <c r="AFF13" s="9"/>
      <c r="AFG13" s="9"/>
      <c r="AFH13" s="9"/>
      <c r="AFI13" s="9"/>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t="s">
        <v>5691</v>
      </c>
      <c r="ATZ13" s="9" t="s">
        <v>5691</v>
      </c>
      <c r="AUA13" s="9" t="s">
        <v>12055</v>
      </c>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t="s">
        <v>12056</v>
      </c>
      <c r="AVL13" s="9"/>
      <c r="AVM13" s="9"/>
      <c r="AVN13" s="9"/>
      <c r="AVO13" s="9"/>
      <c r="AVP13" s="9"/>
      <c r="AVQ13" s="9"/>
      <c r="AVR13" s="9"/>
      <c r="AVS13" s="9"/>
      <c r="AVT13" s="9"/>
      <c r="AVU13" s="9"/>
      <c r="AVV13" s="9"/>
      <c r="AVW13" s="9"/>
      <c r="AVX13" s="9"/>
      <c r="AVY13" s="9"/>
      <c r="AVZ13" s="9"/>
      <c r="AWA13" s="9"/>
      <c r="AWB13" s="9"/>
      <c r="AWC13" s="9"/>
      <c r="AWD13" s="9"/>
      <c r="AWE13" s="9"/>
      <c r="AWF13" s="9"/>
      <c r="AWG13" s="9"/>
      <c r="AWH13" s="9"/>
      <c r="AWI13" s="9"/>
      <c r="AWJ13" s="9"/>
      <c r="AWK13" s="9"/>
      <c r="AWL13" s="9"/>
      <c r="AWM13" s="9"/>
      <c r="AWN13" s="9"/>
      <c r="AWO13" s="9"/>
      <c r="AWP13" s="9"/>
      <c r="AWQ13" s="9"/>
      <c r="AWR13" s="9"/>
      <c r="AWS13" s="9"/>
      <c r="AWT13" s="9"/>
      <c r="AWU13" s="9"/>
      <c r="AWV13" s="9"/>
      <c r="AWW13" s="9"/>
      <c r="AWX13" s="9"/>
      <c r="AWY13" s="9"/>
      <c r="AWZ13" s="9"/>
      <c r="AXA13" s="9"/>
      <c r="AXB13" s="9" t="s">
        <v>5707</v>
      </c>
      <c r="AXC13" s="9"/>
      <c r="AXD13" s="9"/>
      <c r="AXE13" s="9"/>
      <c r="AXF13" s="9"/>
      <c r="AXG13" s="9"/>
      <c r="AXH13" s="9"/>
      <c r="AXI13" s="9"/>
      <c r="AXJ13" s="9"/>
      <c r="AXK13" s="9">
        <v>701.0</v>
      </c>
      <c r="AXL13" s="9" t="s">
        <v>2742</v>
      </c>
      <c r="AXM13" s="9">
        <v>526.0</v>
      </c>
      <c r="AXN13" s="9"/>
      <c r="AXO13" s="9"/>
      <c r="AXP13" s="9"/>
      <c r="AXQ13" s="9"/>
      <c r="AXR13" s="9"/>
      <c r="AXS13" s="9"/>
      <c r="AXT13" s="9"/>
      <c r="AXU13" s="9"/>
      <c r="AXV13" s="9"/>
      <c r="AXW13" s="9"/>
      <c r="AXX13" s="9"/>
      <c r="AXY13" s="9"/>
      <c r="AXZ13" s="9"/>
      <c r="AYA13" s="9"/>
      <c r="AYB13" s="9"/>
      <c r="AYC13" s="9"/>
      <c r="AYD13" s="9" t="s">
        <v>2742</v>
      </c>
      <c r="AYE13" s="9"/>
      <c r="AYF13" s="9"/>
      <c r="AYG13" s="9"/>
      <c r="AYH13" s="9" t="s">
        <v>12057</v>
      </c>
      <c r="AYI13" s="9"/>
      <c r="AYJ13" s="9"/>
      <c r="AYK13" s="9"/>
      <c r="AYL13" s="9"/>
      <c r="AYM13" s="9"/>
      <c r="AYN13" s="9"/>
      <c r="AYO13" s="9"/>
      <c r="AYP13" s="9"/>
      <c r="AYQ13" s="9"/>
      <c r="AYR13" s="9"/>
      <c r="AYS13" s="9"/>
      <c r="AYT13" s="9"/>
      <c r="AYU13" s="9"/>
      <c r="AYV13" s="9"/>
      <c r="AYW13" s="9"/>
      <c r="AYX13" s="9"/>
      <c r="AYY13" s="9"/>
      <c r="AYZ13" s="9"/>
      <c r="AZA13" s="9"/>
      <c r="AZB13" s="9"/>
      <c r="AZC13" s="9"/>
      <c r="AZD13" s="9"/>
      <c r="AZE13" s="9"/>
      <c r="AZF13" s="9"/>
      <c r="AZG13" s="9"/>
      <c r="AZH13" s="9"/>
      <c r="AZI13" s="9"/>
      <c r="AZJ13" s="9"/>
      <c r="AZK13" s="9"/>
      <c r="AZL13" s="9"/>
      <c r="AZM13" s="9"/>
      <c r="AZN13" s="9"/>
      <c r="AZO13" s="9"/>
      <c r="AZP13" s="9"/>
      <c r="AZQ13" s="9"/>
      <c r="AZR13" s="9"/>
      <c r="AZS13" s="9"/>
      <c r="AZT13" s="9"/>
      <c r="AZU13" s="9"/>
      <c r="AZV13" s="9"/>
      <c r="AZW13" s="9"/>
      <c r="AZX13" s="9"/>
      <c r="AZY13" s="9"/>
      <c r="AZZ13" s="9"/>
      <c r="BAA13" s="9"/>
      <c r="BAB13" s="9"/>
      <c r="BAC13" s="9"/>
      <c r="BAD13" s="9"/>
      <c r="BAE13" s="9"/>
      <c r="BAF13" s="9"/>
      <c r="BAG13" s="9"/>
      <c r="BAH13" s="9"/>
      <c r="BAI13" s="9"/>
      <c r="BAJ13" s="9"/>
      <c r="BAK13" s="9"/>
      <c r="BAL13" s="9"/>
      <c r="BAM13" s="9"/>
      <c r="BAN13" s="9"/>
      <c r="BAO13" s="9"/>
      <c r="BAP13" s="9"/>
      <c r="BAQ13" s="9"/>
      <c r="BAR13" s="9"/>
      <c r="BAS13" s="9"/>
      <c r="BAT13" s="9"/>
      <c r="BAU13" s="9"/>
      <c r="BAV13" s="9"/>
      <c r="BAW13" s="9"/>
      <c r="BAX13" s="9"/>
      <c r="BAY13" s="9"/>
      <c r="BAZ13" s="9"/>
      <c r="BBA13" s="9"/>
      <c r="BBB13" s="9"/>
      <c r="BBC13" s="9"/>
      <c r="BBD13" s="9"/>
      <c r="BBE13" s="9"/>
      <c r="BBF13" s="9"/>
      <c r="BBG13" s="9"/>
      <c r="BBH13" s="9"/>
      <c r="BBI13" s="9"/>
      <c r="BBJ13" s="9"/>
      <c r="BBK13" s="9"/>
      <c r="BBL13" s="9"/>
      <c r="BBM13" s="9"/>
      <c r="BBN13" s="9"/>
      <c r="BBO13" s="9"/>
      <c r="BBP13" s="9"/>
      <c r="BBQ13" s="9"/>
      <c r="BBR13" s="9"/>
      <c r="BBS13" s="9"/>
      <c r="BBT13" s="9"/>
      <c r="BBU13" s="9"/>
      <c r="BBV13" s="9"/>
      <c r="BBW13" s="9"/>
      <c r="BBX13" s="9"/>
      <c r="BBY13" s="9"/>
      <c r="BBZ13" s="9"/>
      <c r="BCA13" s="9"/>
      <c r="BCB13" s="9"/>
      <c r="BCC13" s="9"/>
      <c r="BCD13" s="9"/>
      <c r="BCE13" s="9"/>
      <c r="BCF13" s="9"/>
      <c r="BCG13" s="9"/>
      <c r="BCH13" s="9"/>
      <c r="BCI13" s="9"/>
      <c r="BCJ13" s="9"/>
      <c r="BCK13" s="9"/>
      <c r="BCL13" s="9"/>
      <c r="BCM13" s="9"/>
      <c r="BCN13" s="9"/>
      <c r="BCO13" s="9"/>
      <c r="BCP13" s="9"/>
      <c r="BCQ13" s="9"/>
      <c r="BCR13" s="9"/>
      <c r="BCS13" s="9"/>
      <c r="BCT13" s="9"/>
      <c r="BCU13" s="9"/>
      <c r="BCV13" s="9"/>
      <c r="BCW13" s="9"/>
      <c r="BCX13" s="9"/>
      <c r="BCY13" s="9"/>
      <c r="BCZ13" s="9"/>
      <c r="BDA13" s="9"/>
      <c r="BDB13" s="9"/>
      <c r="BDC13" s="9"/>
      <c r="BDD13" s="9"/>
      <c r="BDE13" s="9"/>
      <c r="BDF13" s="9"/>
      <c r="BDG13" s="9"/>
      <c r="BDH13" s="9"/>
      <c r="BDI13" s="9"/>
      <c r="BDJ13" s="9"/>
      <c r="BDK13" s="9"/>
      <c r="BDL13" s="9"/>
      <c r="BDM13" s="9"/>
      <c r="BDN13" s="9"/>
      <c r="BDO13" s="9"/>
      <c r="BDP13" s="9"/>
      <c r="BDQ13" s="9"/>
      <c r="BDR13" s="9"/>
      <c r="BDS13" s="9"/>
      <c r="BDT13" s="9"/>
      <c r="BDU13" s="9"/>
      <c r="BDV13" s="9"/>
      <c r="BDW13" s="9"/>
      <c r="BDX13" s="9"/>
      <c r="BDY13" s="9"/>
      <c r="BDZ13" s="9"/>
      <c r="BEA13" s="9"/>
      <c r="BEB13" s="9"/>
      <c r="BEC13" s="9"/>
      <c r="BED13" s="9"/>
      <c r="BEE13" s="9"/>
      <c r="BEF13" s="9"/>
      <c r="BEG13" s="9"/>
      <c r="BEH13" s="9"/>
      <c r="BEI13" s="9"/>
      <c r="BEJ13" s="9"/>
      <c r="BEK13" s="9"/>
      <c r="BEL13" s="9"/>
      <c r="BEM13" s="9"/>
      <c r="BEN13" s="9"/>
      <c r="BEO13" s="9"/>
      <c r="BEP13" s="9"/>
      <c r="BEQ13" s="9"/>
      <c r="BER13" s="9"/>
      <c r="BES13" s="9"/>
      <c r="BET13" s="9"/>
      <c r="BEU13" s="9"/>
      <c r="BEV13" s="9"/>
      <c r="BEW13" s="9"/>
      <c r="BEX13" s="9"/>
      <c r="BEY13" s="9"/>
      <c r="BEZ13" s="9"/>
      <c r="BFA13" s="9"/>
      <c r="BFB13" s="9"/>
      <c r="BFC13" s="9"/>
      <c r="BFD13" s="9"/>
      <c r="BFE13" s="9"/>
      <c r="BFF13" s="9"/>
      <c r="BFG13" s="9"/>
      <c r="BFH13" s="9"/>
      <c r="BFI13" s="9"/>
      <c r="BFJ13" s="9"/>
      <c r="BFK13" s="9"/>
      <c r="BFL13" s="9"/>
      <c r="BFM13" s="9"/>
      <c r="BFN13" s="9"/>
      <c r="BFO13" s="9"/>
      <c r="BFP13" s="9"/>
      <c r="BFQ13" s="9"/>
      <c r="BFR13" s="9"/>
      <c r="BFS13" s="9"/>
      <c r="BFT13" s="9"/>
      <c r="BFU13" s="9"/>
      <c r="BFV13" s="9"/>
      <c r="BFW13" s="9"/>
      <c r="BFX13" s="9"/>
      <c r="BFY13" s="9"/>
      <c r="BFZ13" s="9"/>
      <c r="BGA13" s="9"/>
      <c r="BGB13" s="9"/>
      <c r="BGC13" s="9"/>
      <c r="BGD13" s="9"/>
      <c r="BGE13" s="9"/>
      <c r="BGF13" s="9"/>
      <c r="BGG13" s="9"/>
      <c r="BGH13" s="9"/>
      <c r="BGI13" s="9"/>
      <c r="BGJ13" s="9"/>
      <c r="BGK13" s="9"/>
      <c r="BGL13" s="9"/>
      <c r="BGM13" s="9"/>
      <c r="BGN13" s="9"/>
      <c r="BGO13" s="9"/>
      <c r="BGP13" s="9"/>
      <c r="BGQ13" s="9"/>
      <c r="BGR13" s="9"/>
      <c r="BGS13" s="9"/>
      <c r="BGT13" s="9"/>
      <c r="BGU13" s="9"/>
      <c r="BGV13" s="9"/>
      <c r="BGW13" s="9"/>
      <c r="BGX13" s="9"/>
      <c r="BGY13" s="9"/>
      <c r="BGZ13" s="9"/>
      <c r="BHA13" s="9"/>
      <c r="BHB13" s="9"/>
      <c r="BHC13" s="9"/>
      <c r="BHD13" s="9"/>
      <c r="BHE13" s="9"/>
      <c r="BHF13" s="9"/>
      <c r="BHG13" s="9"/>
      <c r="BHH13" s="9"/>
      <c r="BHI13" s="9"/>
      <c r="BHJ13" s="9"/>
      <c r="BHK13" s="9"/>
      <c r="BHL13" s="9"/>
      <c r="BHM13" s="9"/>
      <c r="BHN13" s="9"/>
      <c r="BHO13" s="9"/>
      <c r="BHP13" s="9"/>
      <c r="BHQ13" s="9"/>
      <c r="BHR13" s="9"/>
      <c r="BHS13" s="9"/>
      <c r="BHT13" s="9"/>
      <c r="BHU13" s="9"/>
      <c r="BHV13" s="9"/>
      <c r="BHW13" s="9"/>
      <c r="BHX13" s="9"/>
      <c r="BHY13" s="9"/>
      <c r="BHZ13" s="9"/>
      <c r="BIA13" s="9"/>
      <c r="BIB13" s="9"/>
      <c r="BIC13" s="9"/>
      <c r="BID13" s="9"/>
      <c r="BIE13" s="9"/>
      <c r="BIF13" s="9"/>
      <c r="BIG13" s="9"/>
      <c r="BIH13" s="9"/>
      <c r="BII13" s="9"/>
      <c r="BIJ13" s="9"/>
      <c r="BIK13" s="9"/>
      <c r="BIL13" s="9"/>
      <c r="BIM13" s="9"/>
      <c r="BIN13" s="9"/>
      <c r="BIO13" s="9"/>
      <c r="BIP13" s="9"/>
      <c r="BIQ13" s="9"/>
      <c r="BIR13" s="9"/>
      <c r="BIS13" s="9"/>
      <c r="BIT13" s="9"/>
      <c r="BIU13" s="9"/>
      <c r="BIV13" s="9"/>
      <c r="BIW13" s="9"/>
      <c r="BIX13" s="9"/>
      <c r="BIY13" s="9"/>
      <c r="BIZ13" s="9"/>
      <c r="BJA13" s="9"/>
      <c r="BJB13" s="9"/>
      <c r="BJC13" s="9"/>
      <c r="BJD13" s="9"/>
      <c r="BJE13" s="9"/>
      <c r="BJF13" s="9"/>
      <c r="BJG13" s="9"/>
      <c r="BJH13" s="9"/>
      <c r="BJI13" s="9"/>
      <c r="BJJ13" s="9"/>
      <c r="BJK13" s="9"/>
      <c r="BJL13" s="9"/>
      <c r="BJM13" s="9"/>
      <c r="BJN13" s="9"/>
      <c r="BJO13" s="9"/>
      <c r="BJP13" s="9"/>
      <c r="BJQ13" s="9"/>
      <c r="BJR13" s="9"/>
      <c r="BJS13" s="9"/>
      <c r="BJT13" s="9"/>
      <c r="BJU13" s="9"/>
      <c r="BJV13" s="9"/>
      <c r="BJW13" s="9"/>
      <c r="BJX13" s="9"/>
      <c r="BJY13" s="9"/>
      <c r="BJZ13" s="9"/>
      <c r="BKA13" s="9"/>
      <c r="BKB13" s="9"/>
      <c r="BKC13" s="9"/>
      <c r="BKD13" s="9"/>
      <c r="BKE13" s="9"/>
      <c r="BKF13" s="9"/>
      <c r="BKG13" s="9"/>
      <c r="BKH13" s="9"/>
      <c r="BKI13" s="9"/>
      <c r="BKJ13" s="9"/>
      <c r="BKK13" s="9"/>
      <c r="BKL13" s="9"/>
      <c r="BKM13" s="9"/>
      <c r="BKN13" s="9"/>
      <c r="BKO13" s="9"/>
      <c r="BKP13" s="9"/>
      <c r="BKQ13" s="9"/>
      <c r="BKR13" s="9"/>
      <c r="BKS13" s="9"/>
      <c r="BKT13" s="9"/>
      <c r="BKU13" s="9"/>
      <c r="BKV13" s="9"/>
      <c r="BKW13" s="9"/>
      <c r="BKX13" s="9"/>
      <c r="BKY13" s="9"/>
      <c r="BKZ13" s="9"/>
      <c r="BLA13" s="9"/>
      <c r="BLB13" s="9"/>
      <c r="BLC13" s="9"/>
      <c r="BLD13" s="9"/>
      <c r="BLE13" s="9"/>
      <c r="BLF13" s="9"/>
      <c r="BLG13" s="9"/>
      <c r="BLH13" s="9"/>
      <c r="BLI13" s="9"/>
      <c r="BLJ13" s="9"/>
      <c r="BLK13" s="9"/>
      <c r="BLL13" s="9"/>
      <c r="BLM13" s="9"/>
      <c r="BLN13" s="9"/>
      <c r="BLO13" s="9"/>
      <c r="BLP13" s="9"/>
      <c r="BLQ13" s="9"/>
      <c r="BLR13" s="9"/>
      <c r="BLS13" s="9"/>
      <c r="BLT13" s="9"/>
      <c r="BLU13" s="9"/>
      <c r="BLV13" s="9"/>
      <c r="BLW13" s="9"/>
      <c r="BLX13" s="9"/>
      <c r="BLY13" s="9"/>
      <c r="BLZ13" s="9"/>
      <c r="BMA13" s="9"/>
      <c r="BMB13" s="9"/>
      <c r="BMC13" s="9"/>
      <c r="BMD13" s="9"/>
      <c r="BME13" s="9"/>
      <c r="BMF13" s="9"/>
      <c r="BMG13" s="9"/>
      <c r="BMH13" s="9"/>
      <c r="BMI13" s="9"/>
      <c r="BMJ13" s="9"/>
      <c r="BMK13" s="9"/>
      <c r="BML13" s="9"/>
      <c r="BMM13" s="9"/>
      <c r="BMN13" s="9"/>
      <c r="BMO13" s="9"/>
      <c r="BMP13" s="9"/>
      <c r="BMQ13" s="9"/>
      <c r="BMR13" s="9"/>
      <c r="BMS13" s="9"/>
      <c r="BMT13" s="9"/>
      <c r="BMU13" s="9"/>
      <c r="BMV13" s="9"/>
      <c r="BMW13" s="9"/>
      <c r="BMX13" s="9"/>
      <c r="BMY13" s="9"/>
      <c r="BMZ13" s="9"/>
      <c r="BNA13" s="9"/>
      <c r="BNB13" s="9"/>
      <c r="BNC13" s="9"/>
      <c r="BND13" s="9"/>
      <c r="BNE13" s="9"/>
      <c r="BNF13" s="9"/>
      <c r="BNG13" s="9"/>
      <c r="BNH13" s="9"/>
      <c r="BNI13" s="9"/>
      <c r="BNJ13" s="9"/>
      <c r="BNK13" s="9"/>
      <c r="BNL13" s="9"/>
      <c r="BNM13" s="9"/>
      <c r="BNN13" s="9"/>
      <c r="BNO13" s="9"/>
      <c r="BNP13" s="9"/>
      <c r="BNQ13" s="9"/>
      <c r="BNR13" s="9"/>
      <c r="BNS13" s="9"/>
      <c r="BNT13" s="9"/>
      <c r="BNU13" s="9"/>
      <c r="BNV13" s="9"/>
      <c r="BNW13" s="9"/>
      <c r="BNX13" s="9"/>
      <c r="BNY13" s="9"/>
      <c r="BNZ13" s="9"/>
      <c r="BOA13" s="9"/>
      <c r="BOB13" s="9"/>
      <c r="BOC13" s="9"/>
      <c r="BOD13" s="9"/>
      <c r="BOE13" s="9"/>
      <c r="BOF13" s="9"/>
      <c r="BOG13" s="9"/>
      <c r="BOH13" s="9"/>
      <c r="BOI13" s="9"/>
      <c r="BOJ13" s="9"/>
      <c r="BOK13" s="9"/>
      <c r="BOL13" s="9"/>
      <c r="BOM13" s="9"/>
      <c r="BON13" s="9"/>
      <c r="BOO13" s="9"/>
      <c r="BOP13" s="9"/>
      <c r="BOQ13" s="9"/>
      <c r="BOR13" s="9"/>
      <c r="BOS13" s="9"/>
      <c r="BOT13" s="9"/>
      <c r="BOU13" s="9"/>
      <c r="BOV13" s="9"/>
      <c r="BOW13" s="9"/>
      <c r="BOX13" s="9"/>
      <c r="BOY13" s="9"/>
      <c r="BOZ13" s="9"/>
      <c r="BPA13" s="9"/>
      <c r="BPB13" s="9"/>
      <c r="BPC13" s="9"/>
      <c r="BPD13" s="9"/>
      <c r="BPE13" s="9"/>
      <c r="BPF13" s="9"/>
      <c r="BPG13" s="9"/>
      <c r="BPH13" s="9"/>
      <c r="BPI13" s="9"/>
      <c r="BPJ13" s="9"/>
      <c r="BPK13" s="9"/>
      <c r="BPL13" s="9"/>
      <c r="BPM13" s="9"/>
      <c r="BPN13" s="9"/>
      <c r="BPO13" s="9"/>
      <c r="BPP13" s="9"/>
      <c r="BPQ13" s="9"/>
      <c r="BPR13" s="9"/>
      <c r="BPS13" s="9"/>
      <c r="BPT13" s="9"/>
      <c r="BPU13" s="9"/>
      <c r="BPV13" s="9"/>
      <c r="BPW13" s="9"/>
      <c r="BPX13" s="9"/>
      <c r="BPY13" s="9"/>
      <c r="BPZ13" s="9"/>
      <c r="BQA13" s="9"/>
      <c r="BQB13" s="9"/>
      <c r="BQC13" s="9"/>
      <c r="BQD13" s="9"/>
      <c r="BQE13" s="9"/>
      <c r="BQF13" s="9"/>
      <c r="BQG13" s="9"/>
      <c r="BQH13" s="9"/>
      <c r="BQI13" s="9"/>
      <c r="BQJ13" s="9"/>
      <c r="BQK13" s="9"/>
      <c r="BQL13" s="9"/>
      <c r="BQM13" s="9"/>
      <c r="BQN13" s="9"/>
      <c r="BQO13" s="9"/>
      <c r="BQP13" s="9"/>
      <c r="BQQ13" s="9"/>
      <c r="BQR13" s="9"/>
      <c r="BQS13" s="9"/>
      <c r="BQT13" s="9"/>
      <c r="BQU13" s="9"/>
      <c r="BQV13" s="9"/>
      <c r="BQW13" s="9"/>
      <c r="BQX13" s="9"/>
      <c r="BQY13" s="9"/>
      <c r="BQZ13" s="9"/>
      <c r="BRA13" s="9"/>
      <c r="BRB13" s="9"/>
      <c r="BRC13" s="9"/>
      <c r="BRD13" s="9"/>
      <c r="BRE13" s="9"/>
      <c r="BRF13" s="9"/>
      <c r="BRG13" s="9"/>
      <c r="BRH13" s="9"/>
      <c r="BRI13" s="9"/>
      <c r="BRJ13" s="9"/>
      <c r="BRK13" s="9"/>
      <c r="BRL13" s="9"/>
      <c r="BRM13" s="9"/>
      <c r="BRN13" s="9"/>
      <c r="BRO13" s="9"/>
      <c r="BRP13" s="9"/>
      <c r="BRQ13" s="9"/>
      <c r="BRR13" s="9"/>
      <c r="BRS13" s="9"/>
      <c r="BRT13" s="9"/>
      <c r="BRU13" s="9"/>
      <c r="BRV13" s="9"/>
      <c r="BRW13" s="9"/>
      <c r="BRX13" s="9"/>
      <c r="BRY13" s="9"/>
      <c r="BRZ13" s="9"/>
      <c r="BSA13" s="9"/>
      <c r="BSB13" s="9"/>
      <c r="BSC13" s="9"/>
      <c r="BSD13" s="9"/>
      <c r="BSE13" s="9"/>
      <c r="BSF13" s="9"/>
      <c r="BSG13" s="9"/>
      <c r="BSH13" s="9"/>
      <c r="BSI13" s="9"/>
      <c r="BSJ13" s="9"/>
      <c r="BSK13" s="9"/>
      <c r="BSL13" s="9"/>
      <c r="BSM13" s="9"/>
      <c r="BSN13" s="9"/>
      <c r="BSO13" s="9"/>
      <c r="BSP13" s="9"/>
      <c r="BSQ13" s="9"/>
      <c r="BSR13" s="9"/>
      <c r="BSS13" s="9"/>
      <c r="BST13" s="9"/>
      <c r="BSU13" s="9"/>
      <c r="BSV13" s="9"/>
      <c r="BSW13" s="9"/>
      <c r="BSX13" s="9"/>
      <c r="BSY13" s="9"/>
      <c r="BSZ13" s="9"/>
      <c r="BTA13" s="9"/>
      <c r="BTB13" s="9"/>
      <c r="BTC13" s="9"/>
      <c r="BTD13" s="9"/>
      <c r="BTE13" s="9"/>
      <c r="BTF13" s="9"/>
      <c r="BTG13" s="9"/>
      <c r="BTH13" s="9"/>
      <c r="BTI13" s="9"/>
      <c r="BTJ13" s="9"/>
      <c r="BTK13" s="9"/>
      <c r="BTL13" s="9"/>
      <c r="BTM13" s="9"/>
      <c r="BTN13" s="9"/>
      <c r="BTO13" s="9"/>
      <c r="BTP13" s="9"/>
      <c r="BTQ13" s="9"/>
      <c r="BTR13" s="9"/>
      <c r="BTS13" s="9"/>
      <c r="BTT13" s="9"/>
      <c r="BTU13" s="9"/>
      <c r="BTV13" s="9"/>
      <c r="BTW13" s="9"/>
      <c r="BTX13" s="9"/>
      <c r="BTY13" s="9"/>
      <c r="BTZ13" s="9"/>
      <c r="BUA13" s="9"/>
      <c r="BUB13" s="9"/>
      <c r="BUC13" s="9"/>
      <c r="BUD13" s="9"/>
      <c r="BUE13" s="9"/>
      <c r="BUF13" s="9"/>
      <c r="BUG13" s="9"/>
      <c r="BUH13" s="9"/>
      <c r="BUI13" s="9"/>
      <c r="BUJ13" s="9"/>
      <c r="BUK13" s="9"/>
      <c r="BUL13" s="9"/>
      <c r="BUM13" s="9"/>
      <c r="BUN13" s="9"/>
      <c r="BUO13" s="9"/>
      <c r="BUP13" s="9"/>
      <c r="BUQ13" s="9"/>
      <c r="BUR13" s="9"/>
      <c r="BUS13" s="9"/>
      <c r="BUT13" s="9"/>
      <c r="BUU13" s="9"/>
      <c r="BUV13" s="9"/>
      <c r="BUW13" s="9"/>
      <c r="BUX13" s="9"/>
      <c r="BUY13" s="9"/>
      <c r="BUZ13" s="9"/>
      <c r="BVA13" s="9"/>
      <c r="BVB13" s="9"/>
      <c r="BVC13" s="9"/>
      <c r="BVD13" s="9"/>
      <c r="BVE13" s="9"/>
      <c r="BVF13" s="9"/>
      <c r="BVG13" s="9"/>
      <c r="BVH13" s="9"/>
      <c r="BVI13" s="9"/>
      <c r="BVJ13" s="9"/>
      <c r="BVK13" s="9"/>
      <c r="BVL13" s="9"/>
      <c r="BVM13" s="9"/>
      <c r="BVN13" s="9"/>
      <c r="BVO13" s="9"/>
      <c r="BVP13" s="9"/>
      <c r="BVQ13" s="9"/>
      <c r="BVR13" s="9"/>
      <c r="BVS13" s="9"/>
      <c r="BVT13" s="9"/>
      <c r="BVU13" s="9"/>
      <c r="BVV13" s="9"/>
      <c r="BVW13" s="9"/>
      <c r="BVX13" s="9"/>
      <c r="BVY13" s="9"/>
      <c r="BVZ13" s="9"/>
      <c r="BWA13" s="9"/>
      <c r="BWB13" s="9"/>
      <c r="BWC13" s="9"/>
      <c r="BWD13" s="9"/>
      <c r="BWE13" s="9"/>
      <c r="BWF13" s="9"/>
      <c r="BWG13" s="9"/>
      <c r="BWH13" s="9"/>
      <c r="BWI13" s="9"/>
      <c r="BWJ13" s="9"/>
      <c r="BWK13" s="9"/>
      <c r="BWL13" s="9"/>
      <c r="BWM13" s="9"/>
      <c r="BWN13" s="9"/>
      <c r="BWO13" s="9"/>
      <c r="BWP13" s="9"/>
      <c r="BWQ13" s="9"/>
      <c r="BWR13" s="9"/>
      <c r="BWS13" s="9"/>
      <c r="BWT13" s="9"/>
      <c r="BWU13" s="9"/>
      <c r="BWV13" s="9"/>
      <c r="BWW13" s="9"/>
      <c r="BWX13" s="9"/>
      <c r="BWY13" s="9"/>
      <c r="BWZ13" s="9"/>
      <c r="BXA13" s="9"/>
      <c r="BXB13" s="9"/>
      <c r="BXC13" s="9"/>
      <c r="BXD13" s="9"/>
      <c r="BXE13" s="9"/>
      <c r="BXF13" s="9"/>
      <c r="BXG13" s="9"/>
      <c r="BXH13" s="9"/>
      <c r="BXI13" s="9"/>
      <c r="BXJ13" s="9"/>
      <c r="BXK13" s="9"/>
      <c r="BXL13" s="9"/>
      <c r="BXM13" s="9"/>
      <c r="BXN13" s="9"/>
      <c r="BXO13" s="9"/>
      <c r="BXP13" s="9"/>
      <c r="BXQ13" s="9"/>
      <c r="BXR13" s="9"/>
      <c r="BXS13" s="9"/>
      <c r="BXT13" s="9"/>
      <c r="BXU13" s="9"/>
      <c r="BXV13" s="9"/>
      <c r="BXW13" s="9"/>
      <c r="BXX13" s="9"/>
    </row>
    <row r="14" ht="14.25" customHeight="1">
      <c r="A14" s="9">
        <v>13.0</v>
      </c>
      <c r="B14" s="9" t="s">
        <v>11947</v>
      </c>
      <c r="C14" s="9" t="s">
        <v>11948</v>
      </c>
      <c r="D14" s="9" t="s">
        <v>11948</v>
      </c>
      <c r="E14" s="9"/>
      <c r="F14" s="9">
        <v>18.0</v>
      </c>
      <c r="G14" s="9" t="s">
        <v>12058</v>
      </c>
      <c r="H14" s="9" t="s">
        <v>11967</v>
      </c>
      <c r="I14" s="9"/>
      <c r="J14" s="9"/>
      <c r="K14" s="9"/>
      <c r="L14" s="9">
        <v>16.0</v>
      </c>
      <c r="M14" s="9"/>
      <c r="N14" s="9"/>
      <c r="O14" s="9">
        <v>2.0</v>
      </c>
      <c r="P14" s="9">
        <v>0.0</v>
      </c>
      <c r="Q14" s="9" t="s">
        <v>12059</v>
      </c>
      <c r="R14" s="9"/>
      <c r="S14" s="9" t="s">
        <v>12060</v>
      </c>
      <c r="T14" s="9" t="s">
        <v>2743</v>
      </c>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t="s">
        <v>11967</v>
      </c>
      <c r="QF14" s="9" t="s">
        <v>5691</v>
      </c>
      <c r="QG14" s="9" t="s">
        <v>5691</v>
      </c>
      <c r="QH14" s="9" t="s">
        <v>6047</v>
      </c>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t="s">
        <v>12061</v>
      </c>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t="s">
        <v>12062</v>
      </c>
      <c r="SY14" s="9"/>
      <c r="SZ14" s="9"/>
      <c r="TA14" s="9"/>
      <c r="TB14" s="9"/>
      <c r="TC14" s="9"/>
      <c r="TD14" s="9"/>
      <c r="TE14" s="9"/>
      <c r="TF14" s="9"/>
      <c r="TG14" s="9"/>
      <c r="TH14" s="9"/>
      <c r="TI14" s="9"/>
      <c r="TJ14" s="9"/>
      <c r="TK14" s="9"/>
      <c r="TL14" s="9"/>
      <c r="TM14" s="9" t="s">
        <v>12063</v>
      </c>
      <c r="TN14" s="9"/>
      <c r="TO14" s="9" t="s">
        <v>12064</v>
      </c>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t="s">
        <v>11973</v>
      </c>
      <c r="ANC14" s="9" t="s">
        <v>11974</v>
      </c>
      <c r="AND14" s="9" t="s">
        <v>12065</v>
      </c>
      <c r="ANE14" s="9" t="s">
        <v>11976</v>
      </c>
      <c r="ANF14" s="9"/>
      <c r="ANG14" s="9"/>
      <c r="ANH14" s="9"/>
      <c r="ANI14" s="9"/>
      <c r="ANJ14" s="9"/>
      <c r="ANK14" s="9"/>
      <c r="ANL14" s="9"/>
      <c r="ANM14" s="9" t="s">
        <v>12066</v>
      </c>
      <c r="ANN14" s="9"/>
      <c r="ANO14" s="9"/>
      <c r="ANP14" s="9" t="s">
        <v>12067</v>
      </c>
      <c r="ANQ14" s="9" t="s">
        <v>5730</v>
      </c>
      <c r="ANR14" s="9" t="s">
        <v>12068</v>
      </c>
      <c r="ANS14" s="9" t="s">
        <v>12069</v>
      </c>
      <c r="ANT14" s="9" t="s">
        <v>12070</v>
      </c>
      <c r="ANU14" s="9" t="s">
        <v>12069</v>
      </c>
      <c r="ANV14" s="9"/>
      <c r="ANW14" s="9"/>
      <c r="ANX14" s="9"/>
      <c r="ANY14" s="9" t="s">
        <v>11967</v>
      </c>
      <c r="ANZ14" s="9" t="s">
        <v>12071</v>
      </c>
      <c r="AOA14" s="9"/>
      <c r="AOB14" s="9" t="s">
        <v>12072</v>
      </c>
      <c r="AOC14" s="9"/>
      <c r="AOD14" s="9"/>
      <c r="AOE14" s="9" t="s">
        <v>12073</v>
      </c>
      <c r="AOF14" s="9"/>
      <c r="AOG14" s="9"/>
      <c r="AOH14" s="9"/>
      <c r="AOI14" s="9"/>
      <c r="AOJ14" s="9" t="s">
        <v>11987</v>
      </c>
      <c r="AOK14" s="9"/>
      <c r="AOL14" s="9" t="s">
        <v>11988</v>
      </c>
      <c r="AOM14" s="9"/>
      <c r="AON14" s="9"/>
      <c r="AOO14" s="9" t="s">
        <v>11989</v>
      </c>
      <c r="AOP14" s="9"/>
      <c r="AOQ14" s="9"/>
      <c r="AOR14" s="9"/>
      <c r="AOS14" s="9"/>
      <c r="AOT14" s="9" t="s">
        <v>11984</v>
      </c>
      <c r="AOU14" s="9"/>
      <c r="AOV14" s="9" t="s">
        <v>11985</v>
      </c>
      <c r="AOW14" s="9"/>
      <c r="AOX14" s="9"/>
      <c r="AOY14" s="9" t="s">
        <v>11986</v>
      </c>
      <c r="AOZ14" s="9"/>
      <c r="APA14" s="9"/>
      <c r="APB14" s="9"/>
      <c r="APC14" s="9"/>
      <c r="APD14" s="9" t="s">
        <v>11981</v>
      </c>
      <c r="APE14" s="9"/>
      <c r="APF14" s="9" t="s">
        <v>11982</v>
      </c>
      <c r="APG14" s="9"/>
      <c r="APH14" s="9"/>
      <c r="API14" s="9" t="s">
        <v>11983</v>
      </c>
      <c r="APJ14" s="9"/>
      <c r="APK14" s="9"/>
      <c r="APL14" s="9"/>
      <c r="APM14" s="9"/>
      <c r="APN14" s="9" t="s">
        <v>11990</v>
      </c>
      <c r="APO14" s="9"/>
      <c r="APP14" s="9" t="s">
        <v>11991</v>
      </c>
      <c r="APQ14" s="9"/>
      <c r="APR14" s="9"/>
      <c r="APS14" s="9" t="s">
        <v>11992</v>
      </c>
      <c r="APT14" s="9"/>
      <c r="APU14" s="9"/>
      <c r="APV14" s="9"/>
      <c r="APW14" s="9"/>
      <c r="APX14" s="9" t="s">
        <v>12074</v>
      </c>
      <c r="APY14" s="9"/>
      <c r="APZ14" s="9" t="s">
        <v>12075</v>
      </c>
      <c r="AQA14" s="9"/>
      <c r="AQB14" s="9"/>
      <c r="AQC14" s="9" t="s">
        <v>12076</v>
      </c>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t="s">
        <v>12077</v>
      </c>
      <c r="ATS14" s="9">
        <v>1.775137191E9</v>
      </c>
      <c r="ATT14" s="9" t="s">
        <v>12078</v>
      </c>
      <c r="ATU14" s="9" t="s">
        <v>11973</v>
      </c>
      <c r="ATV14" s="9" t="s">
        <v>11974</v>
      </c>
      <c r="ATW14" s="9" t="s">
        <v>12065</v>
      </c>
      <c r="ATX14" s="9" t="s">
        <v>11976</v>
      </c>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9"/>
      <c r="AWB14" s="9"/>
      <c r="AWC14" s="9"/>
      <c r="AWD14" s="9"/>
      <c r="AWE14" s="9"/>
      <c r="AWF14" s="9"/>
      <c r="AWG14" s="9"/>
      <c r="AWH14" s="9"/>
      <c r="AWI14" s="9"/>
      <c r="AWJ14" s="9"/>
      <c r="AWK14" s="9"/>
      <c r="AWL14" s="9"/>
      <c r="AWM14" s="9"/>
      <c r="AWN14" s="9"/>
      <c r="AWO14" s="9"/>
      <c r="AWP14" s="9"/>
      <c r="AWQ14" s="9"/>
      <c r="AWR14" s="9"/>
      <c r="AWS14" s="9"/>
      <c r="AWT14" s="9"/>
      <c r="AWU14" s="9"/>
      <c r="AWV14" s="9"/>
      <c r="AWW14" s="9"/>
      <c r="AWX14" s="9"/>
      <c r="AWY14" s="9"/>
      <c r="AWZ14" s="9"/>
      <c r="AXA14" s="9"/>
      <c r="AXB14" s="9"/>
      <c r="AXC14" s="9"/>
      <c r="AXD14" s="9"/>
      <c r="AXE14" s="9"/>
      <c r="AXF14" s="9"/>
      <c r="AXG14" s="9"/>
      <c r="AXH14" s="9"/>
      <c r="AXI14" s="9"/>
      <c r="AXJ14" s="9"/>
      <c r="AXK14" s="9"/>
      <c r="AXL14" s="9"/>
      <c r="AXM14" s="9"/>
      <c r="AXN14" s="9"/>
      <c r="AXO14" s="9"/>
      <c r="AXP14" s="9"/>
      <c r="AXQ14" s="9"/>
      <c r="AXR14" s="9"/>
      <c r="AXS14" s="9"/>
      <c r="AXT14" s="9"/>
      <c r="AXU14" s="9"/>
      <c r="AXV14" s="9"/>
      <c r="AXW14" s="9"/>
      <c r="AXX14" s="9"/>
      <c r="AXY14" s="9"/>
      <c r="AXZ14" s="9"/>
      <c r="AYA14" s="9"/>
      <c r="AYB14" s="9"/>
      <c r="AYC14" s="9"/>
      <c r="AYD14" s="9"/>
      <c r="AYE14" s="9"/>
      <c r="AYF14" s="9"/>
      <c r="AYG14" s="9"/>
      <c r="AYH14" s="9"/>
      <c r="AYI14" s="9"/>
      <c r="AYJ14" s="9"/>
      <c r="AYK14" s="9"/>
      <c r="AYL14" s="9"/>
      <c r="AYM14" s="9"/>
      <c r="AYN14" s="9"/>
      <c r="AYO14" s="9"/>
      <c r="AYP14" s="9"/>
      <c r="AYQ14" s="9"/>
      <c r="AYR14" s="9"/>
      <c r="AYS14" s="9"/>
      <c r="AYT14" s="9"/>
      <c r="AYU14" s="9"/>
      <c r="AYV14" s="9"/>
      <c r="AYW14" s="9"/>
      <c r="AYX14" s="9"/>
      <c r="AYY14" s="9"/>
      <c r="AYZ14" s="9"/>
      <c r="AZA14" s="9"/>
      <c r="AZB14" s="9"/>
      <c r="AZC14" s="9"/>
      <c r="AZD14" s="9"/>
      <c r="AZE14" s="9"/>
      <c r="AZF14" s="9"/>
      <c r="AZG14" s="9"/>
      <c r="AZH14" s="9"/>
      <c r="AZI14" s="9"/>
      <c r="AZJ14" s="9"/>
      <c r="AZK14" s="9"/>
      <c r="AZL14" s="9"/>
      <c r="AZM14" s="9"/>
      <c r="AZN14" s="9"/>
      <c r="AZO14" s="9"/>
      <c r="AZP14" s="9"/>
      <c r="AZQ14" s="9"/>
      <c r="AZR14" s="9"/>
      <c r="AZS14" s="9"/>
      <c r="AZT14" s="9"/>
      <c r="AZU14" s="9"/>
      <c r="AZV14" s="9"/>
      <c r="AZW14" s="9"/>
      <c r="AZX14" s="9"/>
      <c r="AZY14" s="9"/>
      <c r="AZZ14" s="9"/>
      <c r="BAA14" s="9"/>
      <c r="BAB14" s="9"/>
      <c r="BAC14" s="9"/>
      <c r="BAD14" s="9"/>
      <c r="BAE14" s="9"/>
      <c r="BAF14" s="9"/>
      <c r="BAG14" s="9"/>
      <c r="BAH14" s="9"/>
      <c r="BAI14" s="9"/>
      <c r="BAJ14" s="9"/>
      <c r="BAK14" s="9"/>
      <c r="BAL14" s="9"/>
      <c r="BAM14" s="9"/>
      <c r="BAN14" s="9"/>
      <c r="BAO14" s="9"/>
      <c r="BAP14" s="9"/>
      <c r="BAQ14" s="9"/>
      <c r="BAR14" s="9"/>
      <c r="BAS14" s="9"/>
      <c r="BAT14" s="9"/>
      <c r="BAU14" s="9"/>
      <c r="BAV14" s="9"/>
      <c r="BAW14" s="9"/>
      <c r="BAX14" s="9"/>
      <c r="BAY14" s="9"/>
      <c r="BAZ14" s="9"/>
      <c r="BBA14" s="9"/>
      <c r="BBB14" s="9"/>
      <c r="BBC14" s="9"/>
      <c r="BBD14" s="9"/>
      <c r="BBE14" s="9"/>
      <c r="BBF14" s="9"/>
      <c r="BBG14" s="9"/>
      <c r="BBH14" s="9"/>
      <c r="BBI14" s="9"/>
      <c r="BBJ14" s="9"/>
      <c r="BBK14" s="9"/>
      <c r="BBL14" s="9"/>
      <c r="BBM14" s="9"/>
      <c r="BBN14" s="9"/>
      <c r="BBO14" s="9"/>
      <c r="BBP14" s="9"/>
      <c r="BBQ14" s="9"/>
      <c r="BBR14" s="9"/>
      <c r="BBS14" s="9"/>
      <c r="BBT14" s="9"/>
      <c r="BBU14" s="9"/>
      <c r="BBV14" s="9"/>
      <c r="BBW14" s="9"/>
      <c r="BBX14" s="9"/>
      <c r="BBY14" s="9"/>
      <c r="BBZ14" s="9"/>
      <c r="BCA14" s="9"/>
      <c r="BCB14" s="9"/>
      <c r="BCC14" s="9"/>
      <c r="BCD14" s="9"/>
      <c r="BCE14" s="9"/>
      <c r="BCF14" s="9"/>
      <c r="BCG14" s="9"/>
      <c r="BCH14" s="9"/>
      <c r="BCI14" s="9"/>
      <c r="BCJ14" s="9"/>
      <c r="BCK14" s="9"/>
      <c r="BCL14" s="9"/>
      <c r="BCM14" s="9"/>
      <c r="BCN14" s="9"/>
      <c r="BCO14" s="9"/>
      <c r="BCP14" s="9"/>
      <c r="BCQ14" s="9"/>
      <c r="BCR14" s="9"/>
      <c r="BCS14" s="9"/>
      <c r="BCT14" s="9"/>
      <c r="BCU14" s="9"/>
      <c r="BCV14" s="9"/>
      <c r="BCW14" s="9"/>
      <c r="BCX14" s="9"/>
      <c r="BCY14" s="9"/>
      <c r="BCZ14" s="9"/>
      <c r="BDA14" s="9"/>
      <c r="BDB14" s="9"/>
      <c r="BDC14" s="9"/>
      <c r="BDD14" s="9"/>
      <c r="BDE14" s="9"/>
      <c r="BDF14" s="9"/>
      <c r="BDG14" s="9"/>
      <c r="BDH14" s="9"/>
      <c r="BDI14" s="9"/>
      <c r="BDJ14" s="9"/>
      <c r="BDK14" s="9"/>
      <c r="BDL14" s="9"/>
      <c r="BDM14" s="9"/>
      <c r="BDN14" s="9"/>
      <c r="BDO14" s="9"/>
      <c r="BDP14" s="9"/>
      <c r="BDQ14" s="9"/>
      <c r="BDR14" s="9"/>
      <c r="BDS14" s="9"/>
      <c r="BDT14" s="9"/>
      <c r="BDU14" s="9"/>
      <c r="BDV14" s="9"/>
      <c r="BDW14" s="9"/>
      <c r="BDX14" s="9"/>
      <c r="BDY14" s="9"/>
      <c r="BDZ14" s="9"/>
      <c r="BEA14" s="9"/>
      <c r="BEB14" s="9"/>
      <c r="BEC14" s="9"/>
      <c r="BED14" s="9"/>
      <c r="BEE14" s="9"/>
      <c r="BEF14" s="9"/>
      <c r="BEG14" s="9"/>
      <c r="BEH14" s="9"/>
      <c r="BEI14" s="9"/>
      <c r="BEJ14" s="9"/>
      <c r="BEK14" s="9"/>
      <c r="BEL14" s="9"/>
      <c r="BEM14" s="9"/>
      <c r="BEN14" s="9"/>
      <c r="BEO14" s="9"/>
      <c r="BEP14" s="9"/>
      <c r="BEQ14" s="9"/>
      <c r="BER14" s="9"/>
      <c r="BES14" s="9"/>
      <c r="BET14" s="9"/>
      <c r="BEU14" s="9"/>
      <c r="BEV14" s="9"/>
      <c r="BEW14" s="9"/>
      <c r="BEX14" s="9"/>
      <c r="BEY14" s="9"/>
      <c r="BEZ14" s="9"/>
      <c r="BFA14" s="9"/>
      <c r="BFB14" s="9"/>
      <c r="BFC14" s="9"/>
      <c r="BFD14" s="9"/>
      <c r="BFE14" s="9"/>
      <c r="BFF14" s="9"/>
      <c r="BFG14" s="9"/>
      <c r="BFH14" s="9"/>
      <c r="BFI14" s="9"/>
      <c r="BFJ14" s="9"/>
      <c r="BFK14" s="9"/>
      <c r="BFL14" s="9"/>
      <c r="BFM14" s="9"/>
      <c r="BFN14" s="9"/>
      <c r="BFO14" s="9"/>
      <c r="BFP14" s="9"/>
      <c r="BFQ14" s="9"/>
      <c r="BFR14" s="9"/>
      <c r="BFS14" s="9"/>
      <c r="BFT14" s="9"/>
      <c r="BFU14" s="9"/>
      <c r="BFV14" s="9"/>
      <c r="BFW14" s="9"/>
      <c r="BFX14" s="9"/>
      <c r="BFY14" s="9"/>
      <c r="BFZ14" s="9"/>
      <c r="BGA14" s="9"/>
      <c r="BGB14" s="9"/>
      <c r="BGC14" s="9"/>
      <c r="BGD14" s="9"/>
      <c r="BGE14" s="9"/>
      <c r="BGF14" s="9"/>
      <c r="BGG14" s="9"/>
      <c r="BGH14" s="9"/>
      <c r="BGI14" s="9"/>
      <c r="BGJ14" s="9"/>
      <c r="BGK14" s="9"/>
      <c r="BGL14" s="9"/>
      <c r="BGM14" s="9"/>
      <c r="BGN14" s="9"/>
      <c r="BGO14" s="9"/>
      <c r="BGP14" s="9"/>
      <c r="BGQ14" s="9"/>
      <c r="BGR14" s="9"/>
      <c r="BGS14" s="9"/>
      <c r="BGT14" s="9"/>
      <c r="BGU14" s="9"/>
      <c r="BGV14" s="9"/>
      <c r="BGW14" s="9"/>
      <c r="BGX14" s="9"/>
      <c r="BGY14" s="9"/>
      <c r="BGZ14" s="9"/>
      <c r="BHA14" s="9"/>
      <c r="BHB14" s="9"/>
      <c r="BHC14" s="9"/>
      <c r="BHD14" s="9"/>
      <c r="BHE14" s="9"/>
      <c r="BHF14" s="9"/>
      <c r="BHG14" s="9"/>
      <c r="BHH14" s="9"/>
      <c r="BHI14" s="9"/>
      <c r="BHJ14" s="9"/>
      <c r="BHK14" s="9"/>
      <c r="BHL14" s="9"/>
      <c r="BHM14" s="9"/>
      <c r="BHN14" s="9"/>
      <c r="BHO14" s="9"/>
      <c r="BHP14" s="9"/>
      <c r="BHQ14" s="9"/>
      <c r="BHR14" s="9"/>
      <c r="BHS14" s="9"/>
      <c r="BHT14" s="9"/>
      <c r="BHU14" s="9"/>
      <c r="BHV14" s="9"/>
      <c r="BHW14" s="9"/>
      <c r="BHX14" s="9"/>
      <c r="BHY14" s="9"/>
      <c r="BHZ14" s="9"/>
      <c r="BIA14" s="9"/>
      <c r="BIB14" s="9"/>
      <c r="BIC14" s="9"/>
      <c r="BID14" s="9"/>
      <c r="BIE14" s="9"/>
      <c r="BIF14" s="9"/>
      <c r="BIG14" s="9"/>
      <c r="BIH14" s="9"/>
      <c r="BII14" s="9"/>
      <c r="BIJ14" s="9"/>
      <c r="BIK14" s="9"/>
      <c r="BIL14" s="9"/>
      <c r="BIM14" s="9"/>
      <c r="BIN14" s="9"/>
      <c r="BIO14" s="9"/>
      <c r="BIP14" s="9"/>
      <c r="BIQ14" s="9"/>
      <c r="BIR14" s="9"/>
      <c r="BIS14" s="9"/>
      <c r="BIT14" s="9"/>
      <c r="BIU14" s="9"/>
      <c r="BIV14" s="9"/>
      <c r="BIW14" s="9"/>
      <c r="BIX14" s="9"/>
      <c r="BIY14" s="9"/>
      <c r="BIZ14" s="9"/>
      <c r="BJA14" s="9"/>
      <c r="BJB14" s="9"/>
      <c r="BJC14" s="9"/>
      <c r="BJD14" s="9"/>
      <c r="BJE14" s="9"/>
      <c r="BJF14" s="9"/>
      <c r="BJG14" s="9"/>
      <c r="BJH14" s="9"/>
      <c r="BJI14" s="9"/>
      <c r="BJJ14" s="9"/>
      <c r="BJK14" s="9"/>
      <c r="BJL14" s="9"/>
      <c r="BJM14" s="9"/>
      <c r="BJN14" s="9"/>
      <c r="BJO14" s="9"/>
      <c r="BJP14" s="9"/>
      <c r="BJQ14" s="9"/>
      <c r="BJR14" s="9"/>
      <c r="BJS14" s="9"/>
      <c r="BJT14" s="9"/>
      <c r="BJU14" s="9"/>
      <c r="BJV14" s="9"/>
      <c r="BJW14" s="9"/>
      <c r="BJX14" s="9"/>
      <c r="BJY14" s="9"/>
      <c r="BJZ14" s="9"/>
      <c r="BKA14" s="9"/>
      <c r="BKB14" s="9"/>
      <c r="BKC14" s="9"/>
      <c r="BKD14" s="9"/>
      <c r="BKE14" s="9"/>
      <c r="BKF14" s="9"/>
      <c r="BKG14" s="9"/>
      <c r="BKH14" s="9"/>
      <c r="BKI14" s="9"/>
      <c r="BKJ14" s="9"/>
      <c r="BKK14" s="9"/>
      <c r="BKL14" s="9"/>
      <c r="BKM14" s="9"/>
      <c r="BKN14" s="9"/>
      <c r="BKO14" s="9"/>
      <c r="BKP14" s="9"/>
      <c r="BKQ14" s="9"/>
      <c r="BKR14" s="9"/>
      <c r="BKS14" s="9"/>
      <c r="BKT14" s="9"/>
      <c r="BKU14" s="9"/>
      <c r="BKV14" s="9"/>
      <c r="BKW14" s="9"/>
      <c r="BKX14" s="9"/>
      <c r="BKY14" s="9"/>
      <c r="BKZ14" s="9"/>
      <c r="BLA14" s="9"/>
      <c r="BLB14" s="9"/>
      <c r="BLC14" s="9"/>
      <c r="BLD14" s="9"/>
      <c r="BLE14" s="9"/>
      <c r="BLF14" s="9"/>
      <c r="BLG14" s="9"/>
      <c r="BLH14" s="9"/>
      <c r="BLI14" s="9"/>
      <c r="BLJ14" s="9"/>
      <c r="BLK14" s="9"/>
      <c r="BLL14" s="9"/>
      <c r="BLM14" s="9"/>
      <c r="BLN14" s="9"/>
      <c r="BLO14" s="9"/>
      <c r="BLP14" s="9"/>
      <c r="BLQ14" s="9"/>
      <c r="BLR14" s="9"/>
      <c r="BLS14" s="9"/>
      <c r="BLT14" s="9"/>
      <c r="BLU14" s="9"/>
      <c r="BLV14" s="9"/>
      <c r="BLW14" s="9"/>
      <c r="BLX14" s="9"/>
      <c r="BLY14" s="9"/>
      <c r="BLZ14" s="9"/>
      <c r="BMA14" s="9"/>
      <c r="BMB14" s="9"/>
      <c r="BMC14" s="9"/>
      <c r="BMD14" s="9"/>
      <c r="BME14" s="9"/>
      <c r="BMF14" s="9"/>
      <c r="BMG14" s="9"/>
      <c r="BMH14" s="9"/>
      <c r="BMI14" s="9"/>
      <c r="BMJ14" s="9"/>
      <c r="BMK14" s="9"/>
      <c r="BML14" s="9"/>
      <c r="BMM14" s="9"/>
      <c r="BMN14" s="9"/>
      <c r="BMO14" s="9"/>
      <c r="BMP14" s="9"/>
      <c r="BMQ14" s="9"/>
      <c r="BMR14" s="9"/>
      <c r="BMS14" s="9"/>
      <c r="BMT14" s="9"/>
      <c r="BMU14" s="9"/>
      <c r="BMV14" s="9"/>
      <c r="BMW14" s="9"/>
      <c r="BMX14" s="9"/>
      <c r="BMY14" s="9"/>
      <c r="BMZ14" s="9"/>
      <c r="BNA14" s="9"/>
      <c r="BNB14" s="9"/>
      <c r="BNC14" s="9"/>
      <c r="BND14" s="9"/>
      <c r="BNE14" s="9"/>
      <c r="BNF14" s="9"/>
      <c r="BNG14" s="9"/>
      <c r="BNH14" s="9"/>
      <c r="BNI14" s="9"/>
      <c r="BNJ14" s="9"/>
      <c r="BNK14" s="9"/>
      <c r="BNL14" s="9"/>
      <c r="BNM14" s="9"/>
      <c r="BNN14" s="9"/>
      <c r="BNO14" s="9"/>
      <c r="BNP14" s="9"/>
      <c r="BNQ14" s="9"/>
      <c r="BNR14" s="9"/>
      <c r="BNS14" s="9"/>
      <c r="BNT14" s="9"/>
      <c r="BNU14" s="9"/>
      <c r="BNV14" s="9"/>
      <c r="BNW14" s="9"/>
      <c r="BNX14" s="9"/>
      <c r="BNY14" s="9"/>
      <c r="BNZ14" s="9"/>
      <c r="BOA14" s="9"/>
      <c r="BOB14" s="9"/>
      <c r="BOC14" s="9"/>
      <c r="BOD14" s="9"/>
      <c r="BOE14" s="9"/>
      <c r="BOF14" s="9"/>
      <c r="BOG14" s="9"/>
      <c r="BOH14" s="9"/>
      <c r="BOI14" s="9"/>
      <c r="BOJ14" s="9"/>
      <c r="BOK14" s="9"/>
      <c r="BOL14" s="9"/>
      <c r="BOM14" s="9"/>
      <c r="BON14" s="9"/>
      <c r="BOO14" s="9"/>
      <c r="BOP14" s="9"/>
      <c r="BOQ14" s="9"/>
      <c r="BOR14" s="9"/>
      <c r="BOS14" s="9"/>
      <c r="BOT14" s="9"/>
      <c r="BOU14" s="9"/>
      <c r="BOV14" s="9"/>
      <c r="BOW14" s="9"/>
      <c r="BOX14" s="9"/>
      <c r="BOY14" s="9"/>
      <c r="BOZ14" s="9"/>
      <c r="BPA14" s="9"/>
      <c r="BPB14" s="9"/>
      <c r="BPC14" s="9"/>
      <c r="BPD14" s="9"/>
      <c r="BPE14" s="9"/>
      <c r="BPF14" s="9"/>
      <c r="BPG14" s="9"/>
      <c r="BPH14" s="9"/>
      <c r="BPI14" s="9"/>
      <c r="BPJ14" s="9"/>
      <c r="BPK14" s="9"/>
      <c r="BPL14" s="9"/>
      <c r="BPM14" s="9"/>
      <c r="BPN14" s="9"/>
      <c r="BPO14" s="9"/>
      <c r="BPP14" s="9"/>
      <c r="BPQ14" s="9"/>
      <c r="BPR14" s="9"/>
      <c r="BPS14" s="9"/>
      <c r="BPT14" s="9"/>
      <c r="BPU14" s="9"/>
      <c r="BPV14" s="9"/>
      <c r="BPW14" s="9"/>
      <c r="BPX14" s="9"/>
      <c r="BPY14" s="9"/>
      <c r="BPZ14" s="9"/>
      <c r="BQA14" s="9"/>
      <c r="BQB14" s="9"/>
      <c r="BQC14" s="9"/>
      <c r="BQD14" s="9"/>
      <c r="BQE14" s="9"/>
      <c r="BQF14" s="9"/>
      <c r="BQG14" s="9"/>
      <c r="BQH14" s="9"/>
      <c r="BQI14" s="9"/>
      <c r="BQJ14" s="9"/>
      <c r="BQK14" s="9"/>
      <c r="BQL14" s="9"/>
      <c r="BQM14" s="9"/>
      <c r="BQN14" s="9"/>
      <c r="BQO14" s="9"/>
      <c r="BQP14" s="9"/>
      <c r="BQQ14" s="9"/>
      <c r="BQR14" s="9"/>
      <c r="BQS14" s="9"/>
      <c r="BQT14" s="9"/>
      <c r="BQU14" s="9"/>
      <c r="BQV14" s="9"/>
      <c r="BQW14" s="9"/>
      <c r="BQX14" s="9"/>
      <c r="BQY14" s="9"/>
      <c r="BQZ14" s="9"/>
      <c r="BRA14" s="9"/>
      <c r="BRB14" s="9"/>
      <c r="BRC14" s="9"/>
      <c r="BRD14" s="9"/>
      <c r="BRE14" s="9"/>
      <c r="BRF14" s="9"/>
      <c r="BRG14" s="9"/>
      <c r="BRH14" s="9"/>
      <c r="BRI14" s="9"/>
      <c r="BRJ14" s="9"/>
      <c r="BRK14" s="9"/>
      <c r="BRL14" s="9"/>
      <c r="BRM14" s="9"/>
      <c r="BRN14" s="9"/>
      <c r="BRO14" s="9"/>
      <c r="BRP14" s="9"/>
      <c r="BRQ14" s="9"/>
      <c r="BRR14" s="9"/>
      <c r="BRS14" s="9"/>
      <c r="BRT14" s="9"/>
      <c r="BRU14" s="9"/>
      <c r="BRV14" s="9"/>
      <c r="BRW14" s="9"/>
      <c r="BRX14" s="9"/>
      <c r="BRY14" s="9"/>
      <c r="BRZ14" s="9"/>
      <c r="BSA14" s="9"/>
      <c r="BSB14" s="9"/>
      <c r="BSC14" s="9"/>
      <c r="BSD14" s="9"/>
      <c r="BSE14" s="9"/>
      <c r="BSF14" s="9"/>
      <c r="BSG14" s="9"/>
      <c r="BSH14" s="9"/>
      <c r="BSI14" s="9"/>
      <c r="BSJ14" s="9"/>
      <c r="BSK14" s="9"/>
      <c r="BSL14" s="9"/>
      <c r="BSM14" s="9"/>
      <c r="BSN14" s="9"/>
      <c r="BSO14" s="9"/>
      <c r="BSP14" s="9"/>
      <c r="BSQ14" s="9"/>
      <c r="BSR14" s="9"/>
      <c r="BSS14" s="9"/>
      <c r="BST14" s="9"/>
      <c r="BSU14" s="9"/>
      <c r="BSV14" s="9"/>
      <c r="BSW14" s="9"/>
      <c r="BSX14" s="9"/>
      <c r="BSY14" s="9"/>
      <c r="BSZ14" s="9"/>
      <c r="BTA14" s="9"/>
      <c r="BTB14" s="9"/>
      <c r="BTC14" s="9"/>
      <c r="BTD14" s="9"/>
      <c r="BTE14" s="9"/>
      <c r="BTF14" s="9"/>
      <c r="BTG14" s="9"/>
      <c r="BTH14" s="9"/>
      <c r="BTI14" s="9"/>
      <c r="BTJ14" s="9"/>
      <c r="BTK14" s="9"/>
      <c r="BTL14" s="9"/>
      <c r="BTM14" s="9"/>
      <c r="BTN14" s="9"/>
      <c r="BTO14" s="9"/>
      <c r="BTP14" s="9"/>
      <c r="BTQ14" s="9"/>
      <c r="BTR14" s="9"/>
      <c r="BTS14" s="9"/>
      <c r="BTT14" s="9"/>
      <c r="BTU14" s="9"/>
      <c r="BTV14" s="9"/>
      <c r="BTW14" s="9"/>
      <c r="BTX14" s="9"/>
      <c r="BTY14" s="9"/>
      <c r="BTZ14" s="9"/>
      <c r="BUA14" s="9"/>
      <c r="BUB14" s="9"/>
      <c r="BUC14" s="9"/>
      <c r="BUD14" s="9"/>
      <c r="BUE14" s="9"/>
      <c r="BUF14" s="9"/>
      <c r="BUG14" s="9"/>
      <c r="BUH14" s="9"/>
      <c r="BUI14" s="9"/>
      <c r="BUJ14" s="9"/>
      <c r="BUK14" s="9"/>
      <c r="BUL14" s="9"/>
      <c r="BUM14" s="9"/>
      <c r="BUN14" s="9"/>
      <c r="BUO14" s="9"/>
      <c r="BUP14" s="9"/>
      <c r="BUQ14" s="9"/>
      <c r="BUR14" s="9"/>
      <c r="BUS14" s="9"/>
      <c r="BUT14" s="9"/>
      <c r="BUU14" s="9"/>
      <c r="BUV14" s="9"/>
      <c r="BUW14" s="9"/>
      <c r="BUX14" s="9"/>
      <c r="BUY14" s="9"/>
      <c r="BUZ14" s="9"/>
      <c r="BVA14" s="9"/>
      <c r="BVB14" s="9"/>
      <c r="BVC14" s="9"/>
      <c r="BVD14" s="9"/>
      <c r="BVE14" s="9"/>
      <c r="BVF14" s="9"/>
      <c r="BVG14" s="9"/>
      <c r="BVH14" s="9"/>
      <c r="BVI14" s="9"/>
      <c r="BVJ14" s="9"/>
      <c r="BVK14" s="9"/>
      <c r="BVL14" s="9"/>
      <c r="BVM14" s="9"/>
      <c r="BVN14" s="9"/>
      <c r="BVO14" s="9"/>
      <c r="BVP14" s="9"/>
      <c r="BVQ14" s="9"/>
      <c r="BVR14" s="9"/>
      <c r="BVS14" s="9"/>
      <c r="BVT14" s="9"/>
      <c r="BVU14" s="9"/>
      <c r="BVV14" s="9"/>
      <c r="BVW14" s="9"/>
      <c r="BVX14" s="9"/>
      <c r="BVY14" s="9"/>
      <c r="BVZ14" s="9"/>
      <c r="BWA14" s="9"/>
      <c r="BWB14" s="9"/>
      <c r="BWC14" s="9"/>
      <c r="BWD14" s="9"/>
      <c r="BWE14" s="9"/>
      <c r="BWF14" s="9"/>
      <c r="BWG14" s="9"/>
      <c r="BWH14" s="9"/>
      <c r="BWI14" s="9"/>
      <c r="BWJ14" s="9"/>
      <c r="BWK14" s="9"/>
      <c r="BWL14" s="9"/>
      <c r="BWM14" s="9"/>
      <c r="BWN14" s="9"/>
      <c r="BWO14" s="9"/>
      <c r="BWP14" s="9"/>
      <c r="BWQ14" s="9"/>
      <c r="BWR14" s="9"/>
      <c r="BWS14" s="9"/>
      <c r="BWT14" s="9"/>
      <c r="BWU14" s="9"/>
      <c r="BWV14" s="9"/>
      <c r="BWW14" s="9"/>
      <c r="BWX14" s="9"/>
      <c r="BWY14" s="9"/>
      <c r="BWZ14" s="9"/>
      <c r="BXA14" s="9"/>
      <c r="BXB14" s="9"/>
      <c r="BXC14" s="9"/>
      <c r="BXD14" s="9"/>
      <c r="BXE14" s="9"/>
      <c r="BXF14" s="9"/>
      <c r="BXG14" s="9"/>
      <c r="BXH14" s="9"/>
      <c r="BXI14" s="9"/>
      <c r="BXJ14" s="9"/>
      <c r="BXK14" s="9"/>
      <c r="BXL14" s="9"/>
      <c r="BXM14" s="9"/>
      <c r="BXN14" s="9"/>
      <c r="BXO14" s="9"/>
      <c r="BXP14" s="9"/>
      <c r="BXQ14" s="9"/>
      <c r="BXR14" s="9"/>
      <c r="BXS14" s="9"/>
      <c r="BXT14" s="9"/>
      <c r="BXU14" s="9"/>
      <c r="BXV14" s="9"/>
      <c r="BXW14" s="9"/>
      <c r="BXX14" s="9"/>
    </row>
    <row r="15" ht="14.25" customHeight="1">
      <c r="A15" s="9">
        <v>1.0</v>
      </c>
      <c r="B15" s="9" t="s">
        <v>11947</v>
      </c>
      <c r="C15" s="9" t="s">
        <v>11948</v>
      </c>
      <c r="D15" s="9" t="s">
        <v>11948</v>
      </c>
      <c r="E15" s="9"/>
      <c r="F15" s="9">
        <v>1.0</v>
      </c>
      <c r="G15" s="9" t="s">
        <v>12079</v>
      </c>
      <c r="H15" s="9"/>
      <c r="I15" s="9"/>
      <c r="J15" s="9"/>
      <c r="K15" s="9"/>
      <c r="L15" s="9">
        <v>1.0</v>
      </c>
      <c r="M15" s="9"/>
      <c r="N15" s="9"/>
      <c r="O15" s="9"/>
      <c r="P15" s="9">
        <v>0.0</v>
      </c>
      <c r="Q15" s="9" t="s">
        <v>12080</v>
      </c>
      <c r="R15" s="9"/>
      <c r="S15" s="9" t="s">
        <v>12081</v>
      </c>
      <c r="T15" s="9" t="s">
        <v>2746</v>
      </c>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t="s">
        <v>12032</v>
      </c>
      <c r="ANC15" s="9" t="s">
        <v>2820</v>
      </c>
      <c r="AND15" s="9" t="s">
        <v>12082</v>
      </c>
      <c r="ANE15" s="9" t="s">
        <v>12034</v>
      </c>
      <c r="ANF15" s="9"/>
      <c r="ANG15" s="9"/>
      <c r="ANH15" s="9"/>
      <c r="ANI15" s="9"/>
      <c r="ANJ15" s="9"/>
      <c r="ANK15" s="9"/>
      <c r="ANL15" s="9"/>
      <c r="ANM15" s="9" t="s">
        <v>12083</v>
      </c>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9"/>
      <c r="ATH15" s="9"/>
      <c r="ATI15" s="9"/>
      <c r="ATJ15" s="9"/>
      <c r="ATK15" s="9"/>
      <c r="ATL15" s="9"/>
      <c r="ATM15" s="9"/>
      <c r="ATN15" s="9"/>
      <c r="ATO15" s="9"/>
      <c r="ATP15" s="9"/>
      <c r="ATQ15" s="9"/>
      <c r="ATR15" s="9" t="s">
        <v>12084</v>
      </c>
      <c r="ATS15" s="9">
        <v>1.775132748E9</v>
      </c>
      <c r="ATT15" s="9" t="s">
        <v>12085</v>
      </c>
      <c r="ATU15" s="9" t="s">
        <v>12032</v>
      </c>
      <c r="ATV15" s="9" t="s">
        <v>2820</v>
      </c>
      <c r="ATW15" s="9" t="s">
        <v>12082</v>
      </c>
      <c r="ATX15" s="9" t="s">
        <v>12034</v>
      </c>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9"/>
      <c r="AWB15" s="9"/>
      <c r="AWC15" s="9"/>
      <c r="AWD15" s="9"/>
      <c r="AWE15" s="9"/>
      <c r="AWF15" s="9"/>
      <c r="AWG15" s="9"/>
      <c r="AWH15" s="9"/>
      <c r="AWI15" s="9"/>
      <c r="AWJ15" s="9"/>
      <c r="AWK15" s="9"/>
      <c r="AWL15" s="9"/>
      <c r="AWM15" s="9"/>
      <c r="AWN15" s="9"/>
      <c r="AWO15" s="9"/>
      <c r="AWP15" s="9"/>
      <c r="AWQ15" s="9"/>
      <c r="AWR15" s="9"/>
      <c r="AWS15" s="9"/>
      <c r="AWT15" s="9"/>
      <c r="AWU15" s="9"/>
      <c r="AWV15" s="9"/>
      <c r="AWW15" s="9"/>
      <c r="AWX15" s="9"/>
      <c r="AWY15" s="9"/>
      <c r="AWZ15" s="9"/>
      <c r="AXA15" s="9"/>
      <c r="AXB15" s="9"/>
      <c r="AXC15" s="9"/>
      <c r="AXD15" s="9"/>
      <c r="AXE15" s="9"/>
      <c r="AXF15" s="9"/>
      <c r="AXG15" s="9"/>
      <c r="AXH15" s="9"/>
      <c r="AXI15" s="9"/>
      <c r="AXJ15" s="9"/>
      <c r="AXK15" s="9"/>
      <c r="AXL15" s="9"/>
      <c r="AXM15" s="9"/>
      <c r="AXN15" s="9"/>
      <c r="AXO15" s="9"/>
      <c r="AXP15" s="9"/>
      <c r="AXQ15" s="9"/>
      <c r="AXR15" s="9"/>
      <c r="AXS15" s="9"/>
      <c r="AXT15" s="9"/>
      <c r="AXU15" s="9"/>
      <c r="AXV15" s="9"/>
      <c r="AXW15" s="9"/>
      <c r="AXX15" s="9"/>
      <c r="AXY15" s="9"/>
      <c r="AXZ15" s="9"/>
      <c r="AYA15" s="9"/>
      <c r="AYB15" s="9"/>
      <c r="AYC15" s="9"/>
      <c r="AYD15" s="9"/>
      <c r="AYE15" s="9"/>
      <c r="AYF15" s="9"/>
      <c r="AYG15" s="9"/>
      <c r="AYH15" s="9"/>
      <c r="AYI15" s="9"/>
      <c r="AYJ15" s="9"/>
      <c r="AYK15" s="9"/>
      <c r="AYL15" s="9"/>
      <c r="AYM15" s="9"/>
      <c r="AYN15" s="9"/>
      <c r="AYO15" s="9"/>
      <c r="AYP15" s="9"/>
      <c r="AYQ15" s="9"/>
      <c r="AYR15" s="9"/>
      <c r="AYS15" s="9"/>
      <c r="AYT15" s="9"/>
      <c r="AYU15" s="9"/>
      <c r="AYV15" s="9"/>
      <c r="AYW15" s="9"/>
      <c r="AYX15" s="9"/>
      <c r="AYY15" s="9"/>
      <c r="AYZ15" s="9"/>
      <c r="AZA15" s="9"/>
      <c r="AZB15" s="9"/>
      <c r="AZC15" s="9"/>
      <c r="AZD15" s="9"/>
      <c r="AZE15" s="9"/>
      <c r="AZF15" s="9"/>
      <c r="AZG15" s="9"/>
      <c r="AZH15" s="9"/>
      <c r="AZI15" s="9"/>
      <c r="AZJ15" s="9"/>
      <c r="AZK15" s="9"/>
      <c r="AZL15" s="9"/>
      <c r="AZM15" s="9"/>
      <c r="AZN15" s="9"/>
      <c r="AZO15" s="9"/>
      <c r="AZP15" s="9"/>
      <c r="AZQ15" s="9"/>
      <c r="AZR15" s="9"/>
      <c r="AZS15" s="9"/>
      <c r="AZT15" s="9"/>
      <c r="AZU15" s="9"/>
      <c r="AZV15" s="9"/>
      <c r="AZW15" s="9"/>
      <c r="AZX15" s="9"/>
      <c r="AZY15" s="9"/>
      <c r="AZZ15" s="9"/>
      <c r="BAA15" s="9"/>
      <c r="BAB15" s="9"/>
      <c r="BAC15" s="9"/>
      <c r="BAD15" s="9"/>
      <c r="BAE15" s="9"/>
      <c r="BAF15" s="9"/>
      <c r="BAG15" s="9"/>
      <c r="BAH15" s="9"/>
      <c r="BAI15" s="9"/>
      <c r="BAJ15" s="9"/>
      <c r="BAK15" s="9"/>
      <c r="BAL15" s="9"/>
      <c r="BAM15" s="9"/>
      <c r="BAN15" s="9"/>
      <c r="BAO15" s="9"/>
      <c r="BAP15" s="9"/>
      <c r="BAQ15" s="9"/>
      <c r="BAR15" s="9"/>
      <c r="BAS15" s="9"/>
      <c r="BAT15" s="9"/>
      <c r="BAU15" s="9"/>
      <c r="BAV15" s="9"/>
      <c r="BAW15" s="9"/>
      <c r="BAX15" s="9"/>
      <c r="BAY15" s="9"/>
      <c r="BAZ15" s="9"/>
      <c r="BBA15" s="9"/>
      <c r="BBB15" s="9"/>
      <c r="BBC15" s="9"/>
      <c r="BBD15" s="9"/>
      <c r="BBE15" s="9"/>
      <c r="BBF15" s="9"/>
      <c r="BBG15" s="9"/>
      <c r="BBH15" s="9"/>
      <c r="BBI15" s="9"/>
      <c r="BBJ15" s="9"/>
      <c r="BBK15" s="9"/>
      <c r="BBL15" s="9"/>
      <c r="BBM15" s="9"/>
      <c r="BBN15" s="9"/>
      <c r="BBO15" s="9"/>
      <c r="BBP15" s="9"/>
      <c r="BBQ15" s="9"/>
      <c r="BBR15" s="9"/>
      <c r="BBS15" s="9"/>
      <c r="BBT15" s="9"/>
      <c r="BBU15" s="9"/>
      <c r="BBV15" s="9"/>
      <c r="BBW15" s="9"/>
      <c r="BBX15" s="9"/>
      <c r="BBY15" s="9"/>
      <c r="BBZ15" s="9"/>
      <c r="BCA15" s="9"/>
      <c r="BCB15" s="9"/>
      <c r="BCC15" s="9"/>
      <c r="BCD15" s="9"/>
      <c r="BCE15" s="9"/>
      <c r="BCF15" s="9"/>
      <c r="BCG15" s="9"/>
      <c r="BCH15" s="9"/>
      <c r="BCI15" s="9"/>
      <c r="BCJ15" s="9"/>
      <c r="BCK15" s="9"/>
      <c r="BCL15" s="9"/>
      <c r="BCM15" s="9"/>
      <c r="BCN15" s="9"/>
      <c r="BCO15" s="9"/>
      <c r="BCP15" s="9"/>
      <c r="BCQ15" s="9"/>
      <c r="BCR15" s="9"/>
      <c r="BCS15" s="9"/>
      <c r="BCT15" s="9"/>
      <c r="BCU15" s="9"/>
      <c r="BCV15" s="9"/>
      <c r="BCW15" s="9"/>
      <c r="BCX15" s="9"/>
      <c r="BCY15" s="9"/>
      <c r="BCZ15" s="9"/>
      <c r="BDA15" s="9"/>
      <c r="BDB15" s="9"/>
      <c r="BDC15" s="9"/>
      <c r="BDD15" s="9"/>
      <c r="BDE15" s="9"/>
      <c r="BDF15" s="9"/>
      <c r="BDG15" s="9"/>
      <c r="BDH15" s="9"/>
      <c r="BDI15" s="9"/>
      <c r="BDJ15" s="9"/>
      <c r="BDK15" s="9"/>
      <c r="BDL15" s="9"/>
      <c r="BDM15" s="9"/>
      <c r="BDN15" s="9"/>
      <c r="BDO15" s="9"/>
      <c r="BDP15" s="9"/>
      <c r="BDQ15" s="9"/>
      <c r="BDR15" s="9"/>
      <c r="BDS15" s="9"/>
      <c r="BDT15" s="9"/>
      <c r="BDU15" s="9"/>
      <c r="BDV15" s="9"/>
      <c r="BDW15" s="9"/>
      <c r="BDX15" s="9"/>
      <c r="BDY15" s="9"/>
      <c r="BDZ15" s="9"/>
      <c r="BEA15" s="9"/>
      <c r="BEB15" s="9"/>
      <c r="BEC15" s="9"/>
      <c r="BED15" s="9"/>
      <c r="BEE15" s="9"/>
      <c r="BEF15" s="9"/>
      <c r="BEG15" s="9"/>
      <c r="BEH15" s="9"/>
      <c r="BEI15" s="9"/>
      <c r="BEJ15" s="9"/>
      <c r="BEK15" s="9"/>
      <c r="BEL15" s="9"/>
      <c r="BEM15" s="9"/>
      <c r="BEN15" s="9"/>
      <c r="BEO15" s="9"/>
      <c r="BEP15" s="9"/>
      <c r="BEQ15" s="9"/>
      <c r="BER15" s="9"/>
      <c r="BES15" s="9"/>
      <c r="BET15" s="9"/>
      <c r="BEU15" s="9"/>
      <c r="BEV15" s="9"/>
      <c r="BEW15" s="9"/>
      <c r="BEX15" s="9"/>
      <c r="BEY15" s="9"/>
      <c r="BEZ15" s="9"/>
      <c r="BFA15" s="9"/>
      <c r="BFB15" s="9"/>
      <c r="BFC15" s="9"/>
      <c r="BFD15" s="9"/>
      <c r="BFE15" s="9"/>
      <c r="BFF15" s="9"/>
      <c r="BFG15" s="9"/>
      <c r="BFH15" s="9"/>
      <c r="BFI15" s="9"/>
      <c r="BFJ15" s="9"/>
      <c r="BFK15" s="9"/>
      <c r="BFL15" s="9"/>
      <c r="BFM15" s="9"/>
      <c r="BFN15" s="9"/>
      <c r="BFO15" s="9"/>
      <c r="BFP15" s="9"/>
      <c r="BFQ15" s="9"/>
      <c r="BFR15" s="9"/>
      <c r="BFS15" s="9"/>
      <c r="BFT15" s="9"/>
      <c r="BFU15" s="9"/>
      <c r="BFV15" s="9"/>
      <c r="BFW15" s="9"/>
      <c r="BFX15" s="9"/>
      <c r="BFY15" s="9"/>
      <c r="BFZ15" s="9"/>
      <c r="BGA15" s="9"/>
      <c r="BGB15" s="9"/>
      <c r="BGC15" s="9"/>
      <c r="BGD15" s="9"/>
      <c r="BGE15" s="9"/>
      <c r="BGF15" s="9"/>
      <c r="BGG15" s="9"/>
      <c r="BGH15" s="9"/>
      <c r="BGI15" s="9"/>
      <c r="BGJ15" s="9"/>
      <c r="BGK15" s="9"/>
      <c r="BGL15" s="9"/>
      <c r="BGM15" s="9"/>
      <c r="BGN15" s="9"/>
      <c r="BGO15" s="9"/>
      <c r="BGP15" s="9"/>
      <c r="BGQ15" s="9"/>
      <c r="BGR15" s="9"/>
      <c r="BGS15" s="9"/>
      <c r="BGT15" s="9"/>
      <c r="BGU15" s="9"/>
      <c r="BGV15" s="9"/>
      <c r="BGW15" s="9"/>
      <c r="BGX15" s="9"/>
      <c r="BGY15" s="9"/>
      <c r="BGZ15" s="9"/>
      <c r="BHA15" s="9"/>
      <c r="BHB15" s="9"/>
      <c r="BHC15" s="9"/>
      <c r="BHD15" s="9"/>
      <c r="BHE15" s="9"/>
      <c r="BHF15" s="9"/>
      <c r="BHG15" s="9"/>
      <c r="BHH15" s="9"/>
      <c r="BHI15" s="9"/>
      <c r="BHJ15" s="9"/>
      <c r="BHK15" s="9"/>
      <c r="BHL15" s="9"/>
      <c r="BHM15" s="9"/>
      <c r="BHN15" s="9"/>
      <c r="BHO15" s="9"/>
      <c r="BHP15" s="9"/>
      <c r="BHQ15" s="9"/>
      <c r="BHR15" s="9"/>
      <c r="BHS15" s="9"/>
      <c r="BHT15" s="9"/>
      <c r="BHU15" s="9"/>
      <c r="BHV15" s="9"/>
      <c r="BHW15" s="9"/>
      <c r="BHX15" s="9"/>
      <c r="BHY15" s="9"/>
      <c r="BHZ15" s="9"/>
      <c r="BIA15" s="9"/>
      <c r="BIB15" s="9"/>
      <c r="BIC15" s="9"/>
      <c r="BID15" s="9"/>
      <c r="BIE15" s="9"/>
      <c r="BIF15" s="9"/>
      <c r="BIG15" s="9"/>
      <c r="BIH15" s="9"/>
      <c r="BII15" s="9"/>
      <c r="BIJ15" s="9"/>
      <c r="BIK15" s="9"/>
      <c r="BIL15" s="9"/>
      <c r="BIM15" s="9"/>
      <c r="BIN15" s="9"/>
      <c r="BIO15" s="9"/>
      <c r="BIP15" s="9"/>
      <c r="BIQ15" s="9"/>
      <c r="BIR15" s="9"/>
      <c r="BIS15" s="9"/>
      <c r="BIT15" s="9"/>
      <c r="BIU15" s="9"/>
      <c r="BIV15" s="9"/>
      <c r="BIW15" s="9"/>
      <c r="BIX15" s="9"/>
      <c r="BIY15" s="9"/>
      <c r="BIZ15" s="9"/>
      <c r="BJA15" s="9"/>
      <c r="BJB15" s="9"/>
      <c r="BJC15" s="9"/>
      <c r="BJD15" s="9"/>
      <c r="BJE15" s="9"/>
      <c r="BJF15" s="9"/>
      <c r="BJG15" s="9"/>
      <c r="BJH15" s="9"/>
      <c r="BJI15" s="9"/>
      <c r="BJJ15" s="9"/>
      <c r="BJK15" s="9"/>
      <c r="BJL15" s="9"/>
      <c r="BJM15" s="9"/>
      <c r="BJN15" s="9"/>
      <c r="BJO15" s="9"/>
      <c r="BJP15" s="9"/>
      <c r="BJQ15" s="9"/>
      <c r="BJR15" s="9"/>
      <c r="BJS15" s="9"/>
      <c r="BJT15" s="9"/>
      <c r="BJU15" s="9"/>
      <c r="BJV15" s="9"/>
      <c r="BJW15" s="9"/>
      <c r="BJX15" s="9"/>
      <c r="BJY15" s="9"/>
      <c r="BJZ15" s="9"/>
      <c r="BKA15" s="9"/>
      <c r="BKB15" s="9"/>
      <c r="BKC15" s="9"/>
      <c r="BKD15" s="9"/>
      <c r="BKE15" s="9"/>
      <c r="BKF15" s="9"/>
      <c r="BKG15" s="9"/>
      <c r="BKH15" s="9"/>
      <c r="BKI15" s="9"/>
      <c r="BKJ15" s="9"/>
      <c r="BKK15" s="9"/>
      <c r="BKL15" s="9"/>
      <c r="BKM15" s="9"/>
      <c r="BKN15" s="9"/>
      <c r="BKO15" s="9"/>
      <c r="BKP15" s="9"/>
      <c r="BKQ15" s="9"/>
      <c r="BKR15" s="9"/>
      <c r="BKS15" s="9"/>
      <c r="BKT15" s="9"/>
      <c r="BKU15" s="9"/>
      <c r="BKV15" s="9"/>
      <c r="BKW15" s="9"/>
      <c r="BKX15" s="9"/>
      <c r="BKY15" s="9"/>
      <c r="BKZ15" s="9"/>
      <c r="BLA15" s="9"/>
      <c r="BLB15" s="9"/>
      <c r="BLC15" s="9"/>
      <c r="BLD15" s="9"/>
      <c r="BLE15" s="9"/>
      <c r="BLF15" s="9"/>
      <c r="BLG15" s="9"/>
      <c r="BLH15" s="9"/>
      <c r="BLI15" s="9"/>
      <c r="BLJ15" s="9"/>
      <c r="BLK15" s="9"/>
      <c r="BLL15" s="9"/>
      <c r="BLM15" s="9"/>
      <c r="BLN15" s="9"/>
      <c r="BLO15" s="9"/>
      <c r="BLP15" s="9"/>
      <c r="BLQ15" s="9"/>
      <c r="BLR15" s="9"/>
      <c r="BLS15" s="9"/>
      <c r="BLT15" s="9"/>
      <c r="BLU15" s="9"/>
      <c r="BLV15" s="9"/>
      <c r="BLW15" s="9"/>
      <c r="BLX15" s="9"/>
      <c r="BLY15" s="9"/>
      <c r="BLZ15" s="9"/>
      <c r="BMA15" s="9"/>
      <c r="BMB15" s="9"/>
      <c r="BMC15" s="9"/>
      <c r="BMD15" s="9"/>
      <c r="BME15" s="9"/>
      <c r="BMF15" s="9"/>
      <c r="BMG15" s="9"/>
      <c r="BMH15" s="9"/>
      <c r="BMI15" s="9"/>
      <c r="BMJ15" s="9"/>
      <c r="BMK15" s="9"/>
      <c r="BML15" s="9"/>
      <c r="BMM15" s="9"/>
      <c r="BMN15" s="9"/>
      <c r="BMO15" s="9"/>
      <c r="BMP15" s="9"/>
      <c r="BMQ15" s="9"/>
      <c r="BMR15" s="9"/>
      <c r="BMS15" s="9"/>
      <c r="BMT15" s="9"/>
      <c r="BMU15" s="9"/>
      <c r="BMV15" s="9"/>
      <c r="BMW15" s="9"/>
      <c r="BMX15" s="9"/>
      <c r="BMY15" s="9"/>
      <c r="BMZ15" s="9"/>
      <c r="BNA15" s="9"/>
      <c r="BNB15" s="9"/>
      <c r="BNC15" s="9"/>
      <c r="BND15" s="9"/>
      <c r="BNE15" s="9"/>
      <c r="BNF15" s="9"/>
      <c r="BNG15" s="9"/>
      <c r="BNH15" s="9"/>
      <c r="BNI15" s="9"/>
      <c r="BNJ15" s="9"/>
      <c r="BNK15" s="9"/>
      <c r="BNL15" s="9"/>
      <c r="BNM15" s="9"/>
      <c r="BNN15" s="9"/>
      <c r="BNO15" s="9"/>
      <c r="BNP15" s="9"/>
      <c r="BNQ15" s="9"/>
      <c r="BNR15" s="9"/>
      <c r="BNS15" s="9"/>
      <c r="BNT15" s="9"/>
      <c r="BNU15" s="9"/>
      <c r="BNV15" s="9"/>
      <c r="BNW15" s="9"/>
      <c r="BNX15" s="9"/>
      <c r="BNY15" s="9"/>
      <c r="BNZ15" s="9"/>
      <c r="BOA15" s="9"/>
      <c r="BOB15" s="9"/>
      <c r="BOC15" s="9"/>
      <c r="BOD15" s="9"/>
      <c r="BOE15" s="9"/>
      <c r="BOF15" s="9"/>
      <c r="BOG15" s="9"/>
      <c r="BOH15" s="9"/>
      <c r="BOI15" s="9"/>
      <c r="BOJ15" s="9"/>
      <c r="BOK15" s="9"/>
      <c r="BOL15" s="9"/>
      <c r="BOM15" s="9"/>
      <c r="BON15" s="9"/>
      <c r="BOO15" s="9"/>
      <c r="BOP15" s="9"/>
      <c r="BOQ15" s="9"/>
      <c r="BOR15" s="9"/>
      <c r="BOS15" s="9"/>
      <c r="BOT15" s="9"/>
      <c r="BOU15" s="9"/>
      <c r="BOV15" s="9"/>
      <c r="BOW15" s="9"/>
      <c r="BOX15" s="9"/>
      <c r="BOY15" s="9"/>
      <c r="BOZ15" s="9"/>
      <c r="BPA15" s="9"/>
      <c r="BPB15" s="9"/>
      <c r="BPC15" s="9"/>
      <c r="BPD15" s="9"/>
      <c r="BPE15" s="9"/>
      <c r="BPF15" s="9"/>
      <c r="BPG15" s="9"/>
      <c r="BPH15" s="9"/>
      <c r="BPI15" s="9"/>
      <c r="BPJ15" s="9"/>
      <c r="BPK15" s="9"/>
      <c r="BPL15" s="9"/>
      <c r="BPM15" s="9"/>
      <c r="BPN15" s="9"/>
      <c r="BPO15" s="9"/>
      <c r="BPP15" s="9"/>
      <c r="BPQ15" s="9"/>
      <c r="BPR15" s="9"/>
      <c r="BPS15" s="9"/>
      <c r="BPT15" s="9"/>
      <c r="BPU15" s="9"/>
      <c r="BPV15" s="9"/>
      <c r="BPW15" s="9"/>
      <c r="BPX15" s="9"/>
      <c r="BPY15" s="9"/>
      <c r="BPZ15" s="9"/>
      <c r="BQA15" s="9"/>
      <c r="BQB15" s="9"/>
      <c r="BQC15" s="9"/>
      <c r="BQD15" s="9"/>
      <c r="BQE15" s="9"/>
      <c r="BQF15" s="9"/>
      <c r="BQG15" s="9"/>
      <c r="BQH15" s="9"/>
      <c r="BQI15" s="9"/>
      <c r="BQJ15" s="9"/>
      <c r="BQK15" s="9"/>
      <c r="BQL15" s="9"/>
      <c r="BQM15" s="9"/>
      <c r="BQN15" s="9"/>
      <c r="BQO15" s="9"/>
      <c r="BQP15" s="9"/>
      <c r="BQQ15" s="9"/>
      <c r="BQR15" s="9"/>
      <c r="BQS15" s="9"/>
      <c r="BQT15" s="9"/>
      <c r="BQU15" s="9"/>
      <c r="BQV15" s="9"/>
      <c r="BQW15" s="9"/>
      <c r="BQX15" s="9"/>
      <c r="BQY15" s="9"/>
      <c r="BQZ15" s="9"/>
      <c r="BRA15" s="9"/>
      <c r="BRB15" s="9"/>
      <c r="BRC15" s="9"/>
      <c r="BRD15" s="9"/>
      <c r="BRE15" s="9"/>
      <c r="BRF15" s="9"/>
      <c r="BRG15" s="9"/>
      <c r="BRH15" s="9"/>
      <c r="BRI15" s="9"/>
      <c r="BRJ15" s="9"/>
      <c r="BRK15" s="9"/>
      <c r="BRL15" s="9"/>
      <c r="BRM15" s="9"/>
      <c r="BRN15" s="9"/>
      <c r="BRO15" s="9"/>
      <c r="BRP15" s="9"/>
      <c r="BRQ15" s="9"/>
      <c r="BRR15" s="9"/>
      <c r="BRS15" s="9"/>
      <c r="BRT15" s="9"/>
      <c r="BRU15" s="9"/>
      <c r="BRV15" s="9"/>
      <c r="BRW15" s="9"/>
      <c r="BRX15" s="9"/>
      <c r="BRY15" s="9"/>
      <c r="BRZ15" s="9"/>
      <c r="BSA15" s="9"/>
      <c r="BSB15" s="9"/>
      <c r="BSC15" s="9"/>
      <c r="BSD15" s="9"/>
      <c r="BSE15" s="9"/>
      <c r="BSF15" s="9"/>
      <c r="BSG15" s="9"/>
      <c r="BSH15" s="9"/>
      <c r="BSI15" s="9"/>
      <c r="BSJ15" s="9"/>
      <c r="BSK15" s="9"/>
      <c r="BSL15" s="9"/>
      <c r="BSM15" s="9"/>
      <c r="BSN15" s="9"/>
      <c r="BSO15" s="9"/>
      <c r="BSP15" s="9"/>
      <c r="BSQ15" s="9"/>
      <c r="BSR15" s="9"/>
      <c r="BSS15" s="9"/>
      <c r="BST15" s="9"/>
      <c r="BSU15" s="9"/>
      <c r="BSV15" s="9"/>
      <c r="BSW15" s="9"/>
      <c r="BSX15" s="9"/>
      <c r="BSY15" s="9"/>
      <c r="BSZ15" s="9"/>
      <c r="BTA15" s="9"/>
      <c r="BTB15" s="9"/>
      <c r="BTC15" s="9"/>
      <c r="BTD15" s="9"/>
      <c r="BTE15" s="9"/>
      <c r="BTF15" s="9"/>
      <c r="BTG15" s="9"/>
      <c r="BTH15" s="9"/>
      <c r="BTI15" s="9"/>
      <c r="BTJ15" s="9"/>
      <c r="BTK15" s="9"/>
      <c r="BTL15" s="9"/>
      <c r="BTM15" s="9"/>
      <c r="BTN15" s="9"/>
      <c r="BTO15" s="9"/>
      <c r="BTP15" s="9"/>
      <c r="BTQ15" s="9"/>
      <c r="BTR15" s="9"/>
      <c r="BTS15" s="9"/>
      <c r="BTT15" s="9"/>
      <c r="BTU15" s="9"/>
      <c r="BTV15" s="9"/>
      <c r="BTW15" s="9"/>
      <c r="BTX15" s="9"/>
      <c r="BTY15" s="9"/>
      <c r="BTZ15" s="9"/>
      <c r="BUA15" s="9"/>
      <c r="BUB15" s="9"/>
      <c r="BUC15" s="9"/>
      <c r="BUD15" s="9"/>
      <c r="BUE15" s="9"/>
      <c r="BUF15" s="9"/>
      <c r="BUG15" s="9"/>
      <c r="BUH15" s="9"/>
      <c r="BUI15" s="9"/>
      <c r="BUJ15" s="9"/>
      <c r="BUK15" s="9"/>
      <c r="BUL15" s="9"/>
      <c r="BUM15" s="9"/>
      <c r="BUN15" s="9"/>
      <c r="BUO15" s="9"/>
      <c r="BUP15" s="9"/>
      <c r="BUQ15" s="9"/>
      <c r="BUR15" s="9"/>
      <c r="BUS15" s="9"/>
      <c r="BUT15" s="9"/>
      <c r="BUU15" s="9"/>
      <c r="BUV15" s="9"/>
      <c r="BUW15" s="9"/>
      <c r="BUX15" s="9"/>
      <c r="BUY15" s="9"/>
      <c r="BUZ15" s="9"/>
      <c r="BVA15" s="9"/>
      <c r="BVB15" s="9"/>
      <c r="BVC15" s="9"/>
      <c r="BVD15" s="9"/>
      <c r="BVE15" s="9"/>
      <c r="BVF15" s="9"/>
      <c r="BVG15" s="9"/>
      <c r="BVH15" s="9"/>
      <c r="BVI15" s="9"/>
      <c r="BVJ15" s="9"/>
      <c r="BVK15" s="9"/>
      <c r="BVL15" s="9"/>
      <c r="BVM15" s="9"/>
      <c r="BVN15" s="9"/>
      <c r="BVO15" s="9"/>
      <c r="BVP15" s="9"/>
      <c r="BVQ15" s="9"/>
      <c r="BVR15" s="9"/>
      <c r="BVS15" s="9"/>
      <c r="BVT15" s="9"/>
      <c r="BVU15" s="9"/>
      <c r="BVV15" s="9"/>
      <c r="BVW15" s="9"/>
      <c r="BVX15" s="9"/>
      <c r="BVY15" s="9"/>
      <c r="BVZ15" s="9"/>
      <c r="BWA15" s="9"/>
      <c r="BWB15" s="9"/>
      <c r="BWC15" s="9"/>
      <c r="BWD15" s="9"/>
      <c r="BWE15" s="9"/>
      <c r="BWF15" s="9"/>
      <c r="BWG15" s="9"/>
      <c r="BWH15" s="9"/>
      <c r="BWI15" s="9"/>
      <c r="BWJ15" s="9"/>
      <c r="BWK15" s="9"/>
      <c r="BWL15" s="9"/>
      <c r="BWM15" s="9"/>
      <c r="BWN15" s="9"/>
      <c r="BWO15" s="9"/>
      <c r="BWP15" s="9"/>
      <c r="BWQ15" s="9"/>
      <c r="BWR15" s="9"/>
      <c r="BWS15" s="9"/>
      <c r="BWT15" s="9"/>
      <c r="BWU15" s="9"/>
      <c r="BWV15" s="9"/>
      <c r="BWW15" s="9"/>
      <c r="BWX15" s="9"/>
      <c r="BWY15" s="9"/>
      <c r="BWZ15" s="9"/>
      <c r="BXA15" s="9"/>
      <c r="BXB15" s="9"/>
      <c r="BXC15" s="9"/>
      <c r="BXD15" s="9"/>
      <c r="BXE15" s="9"/>
      <c r="BXF15" s="9"/>
      <c r="BXG15" s="9"/>
      <c r="BXH15" s="9"/>
      <c r="BXI15" s="9"/>
      <c r="BXJ15" s="9"/>
      <c r="BXK15" s="9"/>
      <c r="BXL15" s="9"/>
      <c r="BXM15" s="9"/>
      <c r="BXN15" s="9"/>
      <c r="BXO15" s="9"/>
      <c r="BXP15" s="9"/>
      <c r="BXQ15" s="9"/>
      <c r="BXR15" s="9"/>
      <c r="BXS15" s="9"/>
      <c r="BXT15" s="9"/>
      <c r="BXU15" s="9"/>
      <c r="BXV15" s="9"/>
      <c r="BXW15" s="9"/>
      <c r="BXX15" s="9"/>
    </row>
    <row r="16" ht="14.25" customHeight="1">
      <c r="A16" s="9">
        <v>67.0</v>
      </c>
      <c r="B16" s="9" t="s">
        <v>11947</v>
      </c>
      <c r="C16" s="9" t="s">
        <v>11948</v>
      </c>
      <c r="D16" s="9" t="s">
        <v>11948</v>
      </c>
      <c r="E16" s="9"/>
      <c r="F16" s="9">
        <v>66.0</v>
      </c>
      <c r="G16" s="9" t="s">
        <v>12086</v>
      </c>
      <c r="H16" s="9"/>
      <c r="I16" s="9"/>
      <c r="J16" s="9"/>
      <c r="K16" s="9">
        <v>26.0</v>
      </c>
      <c r="L16" s="9">
        <v>40.0</v>
      </c>
      <c r="M16" s="9"/>
      <c r="N16" s="9"/>
      <c r="O16" s="9"/>
      <c r="P16" s="9">
        <v>1.0</v>
      </c>
      <c r="Q16" s="9" t="s">
        <v>12087</v>
      </c>
      <c r="R16" s="9"/>
      <c r="S16" s="9" t="s">
        <v>2750</v>
      </c>
      <c r="T16" s="9" t="s">
        <v>2749</v>
      </c>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9"/>
      <c r="ABO16" s="9"/>
      <c r="ABP16" s="9"/>
      <c r="ABQ16" s="9"/>
      <c r="ABR16" s="9"/>
      <c r="ABS16" s="9"/>
      <c r="ABT16" s="9"/>
      <c r="ABU16" s="9"/>
      <c r="ABV16" s="9"/>
      <c r="ABW16" s="9"/>
      <c r="ABX16" s="9"/>
      <c r="ABY16" s="9"/>
      <c r="ABZ16" s="9"/>
      <c r="ACA16" s="9"/>
      <c r="ACB16" s="9"/>
      <c r="ACC16" s="9"/>
      <c r="ACD16" s="9"/>
      <c r="ACE16" s="9"/>
      <c r="ACF16" s="9"/>
      <c r="ACG16" s="9"/>
      <c r="ACH16" s="9"/>
      <c r="ACI16" s="9"/>
      <c r="ACJ16" s="9"/>
      <c r="ACK16" s="9"/>
      <c r="ACL16" s="9"/>
      <c r="ACM16" s="9"/>
      <c r="ACN16" s="9"/>
      <c r="ACO16" s="9"/>
      <c r="ACP16" s="9"/>
      <c r="ACQ16" s="9"/>
      <c r="ACR16" s="9"/>
      <c r="ACS16" s="9"/>
      <c r="ACT16" s="9"/>
      <c r="ACU16" s="9"/>
      <c r="ACV16" s="9"/>
      <c r="ACW16" s="9"/>
      <c r="ACX16" s="9"/>
      <c r="ACY16" s="9"/>
      <c r="ACZ16" s="9"/>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c r="AEK16" s="9"/>
      <c r="AEL16" s="9"/>
      <c r="AEM16" s="9"/>
      <c r="AEN16" s="9"/>
      <c r="AEO16" s="9"/>
      <c r="AEP16" s="9"/>
      <c r="AEQ16" s="9"/>
      <c r="AER16" s="9"/>
      <c r="AES16" s="9"/>
      <c r="AET16" s="9"/>
      <c r="AEU16" s="9"/>
      <c r="AEV16" s="9"/>
      <c r="AEW16" s="9"/>
      <c r="AEX16" s="9"/>
      <c r="AEY16" s="9"/>
      <c r="AEZ16" s="9"/>
      <c r="AFA16" s="9"/>
      <c r="AFB16" s="9"/>
      <c r="AFC16" s="9"/>
      <c r="AFD16" s="9"/>
      <c r="AFE16" s="9"/>
      <c r="AFF16" s="9"/>
      <c r="AFG16" s="9"/>
      <c r="AFH16" s="9"/>
      <c r="AFI16" s="9"/>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9"/>
      <c r="AWB16" s="9"/>
      <c r="AWC16" s="9"/>
      <c r="AWD16" s="9"/>
      <c r="AWE16" s="9"/>
      <c r="AWF16" s="9"/>
      <c r="AWG16" s="9"/>
      <c r="AWH16" s="9"/>
      <c r="AWI16" s="9"/>
      <c r="AWJ16" s="9"/>
      <c r="AWK16" s="9"/>
      <c r="AWL16" s="9"/>
      <c r="AWM16" s="9"/>
      <c r="AWN16" s="9"/>
      <c r="AWO16" s="9"/>
      <c r="AWP16" s="9"/>
      <c r="AWQ16" s="9"/>
      <c r="AWR16" s="9"/>
      <c r="AWS16" s="9"/>
      <c r="AWT16" s="9"/>
      <c r="AWU16" s="9"/>
      <c r="AWV16" s="9"/>
      <c r="AWW16" s="9"/>
      <c r="AWX16" s="9"/>
      <c r="AWY16" s="9"/>
      <c r="AWZ16" s="9"/>
      <c r="AXA16" s="9"/>
      <c r="AXB16" s="9"/>
      <c r="AXC16" s="9"/>
      <c r="AXD16" s="9"/>
      <c r="AXE16" s="9"/>
      <c r="AXF16" s="9"/>
      <c r="AXG16" s="9"/>
      <c r="AXH16" s="9"/>
      <c r="AXI16" s="9"/>
      <c r="AXJ16" s="9"/>
      <c r="AXK16" s="9"/>
      <c r="AXL16" s="9"/>
      <c r="AXM16" s="9"/>
      <c r="AXN16" s="9"/>
      <c r="AXO16" s="9"/>
      <c r="AXP16" s="9"/>
      <c r="AXQ16" s="9"/>
      <c r="AXR16" s="9"/>
      <c r="AXS16" s="9"/>
      <c r="AXT16" s="9"/>
      <c r="AXU16" s="9"/>
      <c r="AXV16" s="9"/>
      <c r="AXW16" s="9"/>
      <c r="AXX16" s="9"/>
      <c r="AXY16" s="9"/>
      <c r="AXZ16" s="9"/>
      <c r="AYA16" s="9"/>
      <c r="AYB16" s="9"/>
      <c r="AYC16" s="9"/>
      <c r="AYD16" s="9"/>
      <c r="AYE16" s="9"/>
      <c r="AYF16" s="9"/>
      <c r="AYG16" s="9"/>
      <c r="AYH16" s="9"/>
      <c r="AYI16" s="9"/>
      <c r="AYJ16" s="9"/>
      <c r="AYK16" s="9"/>
      <c r="AYL16" s="9"/>
      <c r="AYM16" s="9"/>
      <c r="AYN16" s="9"/>
      <c r="AYO16" s="9"/>
      <c r="AYP16" s="9"/>
      <c r="AYQ16" s="9"/>
      <c r="AYR16" s="9"/>
      <c r="AYS16" s="9"/>
      <c r="AYT16" s="9"/>
      <c r="AYU16" s="9"/>
      <c r="AYV16" s="9"/>
      <c r="AYW16" s="9"/>
      <c r="AYX16" s="9"/>
      <c r="AYY16" s="9"/>
      <c r="AYZ16" s="9"/>
      <c r="AZA16" s="9"/>
      <c r="AZB16" s="9"/>
      <c r="AZC16" s="9"/>
      <c r="AZD16" s="9"/>
      <c r="AZE16" s="9"/>
      <c r="AZF16" s="9"/>
      <c r="AZG16" s="9"/>
      <c r="AZH16" s="9"/>
      <c r="AZI16" s="9"/>
      <c r="AZJ16" s="9"/>
      <c r="AZK16" s="9"/>
      <c r="AZL16" s="9"/>
      <c r="AZM16" s="9"/>
      <c r="AZN16" s="9"/>
      <c r="AZO16" s="9"/>
      <c r="AZP16" s="9"/>
      <c r="AZQ16" s="9"/>
      <c r="AZR16" s="9"/>
      <c r="AZS16" s="9"/>
      <c r="AZT16" s="9"/>
      <c r="AZU16" s="9"/>
      <c r="AZV16" s="9"/>
      <c r="AZW16" s="9"/>
      <c r="AZX16" s="9"/>
      <c r="AZY16" s="9"/>
      <c r="AZZ16" s="9"/>
      <c r="BAA16" s="9"/>
      <c r="BAB16" s="9"/>
      <c r="BAC16" s="9"/>
      <c r="BAD16" s="9"/>
      <c r="BAE16" s="9"/>
      <c r="BAF16" s="9"/>
      <c r="BAG16" s="9"/>
      <c r="BAH16" s="9"/>
      <c r="BAI16" s="9"/>
      <c r="BAJ16" s="9"/>
      <c r="BAK16" s="9"/>
      <c r="BAL16" s="9"/>
      <c r="BAM16" s="9"/>
      <c r="BAN16" s="9"/>
      <c r="BAO16" s="9"/>
      <c r="BAP16" s="9"/>
      <c r="BAQ16" s="9"/>
      <c r="BAR16" s="9"/>
      <c r="BAS16" s="9"/>
      <c r="BAT16" s="9"/>
      <c r="BAU16" s="9"/>
      <c r="BAV16" s="9"/>
      <c r="BAW16" s="9"/>
      <c r="BAX16" s="9"/>
      <c r="BAY16" s="9"/>
      <c r="BAZ16" s="9"/>
      <c r="BBA16" s="9"/>
      <c r="BBB16" s="9"/>
      <c r="BBC16" s="9"/>
      <c r="BBD16" s="9"/>
      <c r="BBE16" s="9"/>
      <c r="BBF16" s="9"/>
      <c r="BBG16" s="9"/>
      <c r="BBH16" s="9"/>
      <c r="BBI16" s="9"/>
      <c r="BBJ16" s="9"/>
      <c r="BBK16" s="9"/>
      <c r="BBL16" s="9"/>
      <c r="BBM16" s="9"/>
      <c r="BBN16" s="9"/>
      <c r="BBO16" s="9"/>
      <c r="BBP16" s="9"/>
      <c r="BBQ16" s="9"/>
      <c r="BBR16" s="9"/>
      <c r="BBS16" s="9"/>
      <c r="BBT16" s="9"/>
      <c r="BBU16" s="9"/>
      <c r="BBV16" s="9"/>
      <c r="BBW16" s="9"/>
      <c r="BBX16" s="9"/>
      <c r="BBY16" s="9"/>
      <c r="BBZ16" s="9"/>
      <c r="BCA16" s="9"/>
      <c r="BCB16" s="9"/>
      <c r="BCC16" s="9"/>
      <c r="BCD16" s="9"/>
      <c r="BCE16" s="9"/>
      <c r="BCF16" s="9"/>
      <c r="BCG16" s="9"/>
      <c r="BCH16" s="9"/>
      <c r="BCI16" s="9"/>
      <c r="BCJ16" s="9"/>
      <c r="BCK16" s="9"/>
      <c r="BCL16" s="9"/>
      <c r="BCM16" s="9"/>
      <c r="BCN16" s="9"/>
      <c r="BCO16" s="9"/>
      <c r="BCP16" s="9"/>
      <c r="BCQ16" s="9"/>
      <c r="BCR16" s="9"/>
      <c r="BCS16" s="9"/>
      <c r="BCT16" s="9"/>
      <c r="BCU16" s="9"/>
      <c r="BCV16" s="9"/>
      <c r="BCW16" s="9"/>
      <c r="BCX16" s="9"/>
      <c r="BCY16" s="9"/>
      <c r="BCZ16" s="9"/>
      <c r="BDA16" s="9"/>
      <c r="BDB16" s="9"/>
      <c r="BDC16" s="9"/>
      <c r="BDD16" s="9"/>
      <c r="BDE16" s="9"/>
      <c r="BDF16" s="9"/>
      <c r="BDG16" s="9"/>
      <c r="BDH16" s="9"/>
      <c r="BDI16" s="9"/>
      <c r="BDJ16" s="9"/>
      <c r="BDK16" s="9"/>
      <c r="BDL16" s="9"/>
      <c r="BDM16" s="9"/>
      <c r="BDN16" s="9"/>
      <c r="BDO16" s="9"/>
      <c r="BDP16" s="9"/>
      <c r="BDQ16" s="9"/>
      <c r="BDR16" s="9"/>
      <c r="BDS16" s="9"/>
      <c r="BDT16" s="9"/>
      <c r="BDU16" s="9"/>
      <c r="BDV16" s="9"/>
      <c r="BDW16" s="9"/>
      <c r="BDX16" s="9"/>
      <c r="BDY16" s="9"/>
      <c r="BDZ16" s="9"/>
      <c r="BEA16" s="9"/>
      <c r="BEB16" s="9"/>
      <c r="BEC16" s="9"/>
      <c r="BED16" s="9"/>
      <c r="BEE16" s="9"/>
      <c r="BEF16" s="9"/>
      <c r="BEG16" s="9"/>
      <c r="BEH16" s="9"/>
      <c r="BEI16" s="9"/>
      <c r="BEJ16" s="9"/>
      <c r="BEK16" s="9"/>
      <c r="BEL16" s="9"/>
      <c r="BEM16" s="9"/>
      <c r="BEN16" s="9"/>
      <c r="BEO16" s="9"/>
      <c r="BEP16" s="9"/>
      <c r="BEQ16" s="9"/>
      <c r="BER16" s="9"/>
      <c r="BES16" s="9"/>
      <c r="BET16" s="9"/>
      <c r="BEU16" s="9"/>
      <c r="BEV16" s="9"/>
      <c r="BEW16" s="9"/>
      <c r="BEX16" s="9"/>
      <c r="BEY16" s="9"/>
      <c r="BEZ16" s="9"/>
      <c r="BFA16" s="9"/>
      <c r="BFB16" s="9"/>
      <c r="BFC16" s="9"/>
      <c r="BFD16" s="9"/>
      <c r="BFE16" s="9"/>
      <c r="BFF16" s="9"/>
      <c r="BFG16" s="9"/>
      <c r="BFH16" s="9"/>
      <c r="BFI16" s="9"/>
      <c r="BFJ16" s="9"/>
      <c r="BFK16" s="9"/>
      <c r="BFL16" s="9"/>
      <c r="BFM16" s="9"/>
      <c r="BFN16" s="9"/>
      <c r="BFO16" s="9"/>
      <c r="BFP16" s="9"/>
      <c r="BFQ16" s="9"/>
      <c r="BFR16" s="9"/>
      <c r="BFS16" s="9"/>
      <c r="BFT16" s="9"/>
      <c r="BFU16" s="9"/>
      <c r="BFV16" s="9"/>
      <c r="BFW16" s="9"/>
      <c r="BFX16" s="9"/>
      <c r="BFY16" s="9"/>
      <c r="BFZ16" s="9"/>
      <c r="BGA16" s="9"/>
      <c r="BGB16" s="9"/>
      <c r="BGC16" s="9"/>
      <c r="BGD16" s="9"/>
      <c r="BGE16" s="9"/>
      <c r="BGF16" s="9"/>
      <c r="BGG16" s="9"/>
      <c r="BGH16" s="9"/>
      <c r="BGI16" s="9"/>
      <c r="BGJ16" s="9"/>
      <c r="BGK16" s="9"/>
      <c r="BGL16" s="9"/>
      <c r="BGM16" s="9"/>
      <c r="BGN16" s="9"/>
      <c r="BGO16" s="9"/>
      <c r="BGP16" s="9"/>
      <c r="BGQ16" s="9"/>
      <c r="BGR16" s="9"/>
      <c r="BGS16" s="9"/>
      <c r="BGT16" s="9"/>
      <c r="BGU16" s="9"/>
      <c r="BGV16" s="9"/>
      <c r="BGW16" s="9"/>
      <c r="BGX16" s="9"/>
      <c r="BGY16" s="9"/>
      <c r="BGZ16" s="9"/>
      <c r="BHA16" s="9"/>
      <c r="BHB16" s="9"/>
      <c r="BHC16" s="9"/>
      <c r="BHD16" s="9"/>
      <c r="BHE16" s="9"/>
      <c r="BHF16" s="9"/>
      <c r="BHG16" s="9"/>
      <c r="BHH16" s="9"/>
      <c r="BHI16" s="9"/>
      <c r="BHJ16" s="9"/>
      <c r="BHK16" s="9"/>
      <c r="BHL16" s="9"/>
      <c r="BHM16" s="9"/>
      <c r="BHN16" s="9"/>
      <c r="BHO16" s="9"/>
      <c r="BHP16" s="9"/>
      <c r="BHQ16" s="9"/>
      <c r="BHR16" s="9"/>
      <c r="BHS16" s="9"/>
      <c r="BHT16" s="9"/>
      <c r="BHU16" s="9"/>
      <c r="BHV16" s="9"/>
      <c r="BHW16" s="9"/>
      <c r="BHX16" s="9"/>
      <c r="BHY16" s="9"/>
      <c r="BHZ16" s="9"/>
      <c r="BIA16" s="9"/>
      <c r="BIB16" s="9"/>
      <c r="BIC16" s="9"/>
      <c r="BID16" s="9"/>
      <c r="BIE16" s="9"/>
      <c r="BIF16" s="9"/>
      <c r="BIG16" s="9"/>
      <c r="BIH16" s="9"/>
      <c r="BII16" s="9"/>
      <c r="BIJ16" s="9"/>
      <c r="BIK16" s="9"/>
      <c r="BIL16" s="9"/>
      <c r="BIM16" s="9"/>
      <c r="BIN16" s="9"/>
      <c r="BIO16" s="9"/>
      <c r="BIP16" s="9"/>
      <c r="BIQ16" s="9"/>
      <c r="BIR16" s="9"/>
      <c r="BIS16" s="9"/>
      <c r="BIT16" s="9"/>
      <c r="BIU16" s="9"/>
      <c r="BIV16" s="9"/>
      <c r="BIW16" s="9"/>
      <c r="BIX16" s="9"/>
      <c r="BIY16" s="9"/>
      <c r="BIZ16" s="9"/>
      <c r="BJA16" s="9"/>
      <c r="BJB16" s="9"/>
      <c r="BJC16" s="9"/>
      <c r="BJD16" s="9"/>
      <c r="BJE16" s="9"/>
      <c r="BJF16" s="9"/>
      <c r="BJG16" s="9"/>
      <c r="BJH16" s="9"/>
      <c r="BJI16" s="9"/>
      <c r="BJJ16" s="9"/>
      <c r="BJK16" s="9"/>
      <c r="BJL16" s="9"/>
      <c r="BJM16" s="9"/>
      <c r="BJN16" s="9"/>
      <c r="BJO16" s="9"/>
      <c r="BJP16" s="9"/>
      <c r="BJQ16" s="9"/>
      <c r="BJR16" s="9"/>
      <c r="BJS16" s="9"/>
      <c r="BJT16" s="9"/>
      <c r="BJU16" s="9"/>
      <c r="BJV16" s="9"/>
      <c r="BJW16" s="9"/>
      <c r="BJX16" s="9"/>
      <c r="BJY16" s="9"/>
      <c r="BJZ16" s="9"/>
      <c r="BKA16" s="9"/>
      <c r="BKB16" s="9"/>
      <c r="BKC16" s="9"/>
      <c r="BKD16" s="9"/>
      <c r="BKE16" s="9"/>
      <c r="BKF16" s="9"/>
      <c r="BKG16" s="9"/>
      <c r="BKH16" s="9"/>
      <c r="BKI16" s="9"/>
      <c r="BKJ16" s="9"/>
      <c r="BKK16" s="9"/>
      <c r="BKL16" s="9"/>
      <c r="BKM16" s="9"/>
      <c r="BKN16" s="9"/>
      <c r="BKO16" s="9"/>
      <c r="BKP16" s="9"/>
      <c r="BKQ16" s="9"/>
      <c r="BKR16" s="9"/>
      <c r="BKS16" s="9"/>
      <c r="BKT16" s="9"/>
      <c r="BKU16" s="9"/>
      <c r="BKV16" s="9"/>
      <c r="BKW16" s="9"/>
      <c r="BKX16" s="9"/>
      <c r="BKY16" s="9"/>
      <c r="BKZ16" s="9"/>
      <c r="BLA16" s="9"/>
      <c r="BLB16" s="9"/>
      <c r="BLC16" s="9"/>
      <c r="BLD16" s="9"/>
      <c r="BLE16" s="9"/>
      <c r="BLF16" s="9"/>
      <c r="BLG16" s="9"/>
      <c r="BLH16" s="9"/>
      <c r="BLI16" s="9"/>
      <c r="BLJ16" s="9"/>
      <c r="BLK16" s="9"/>
      <c r="BLL16" s="9"/>
      <c r="BLM16" s="9"/>
      <c r="BLN16" s="9"/>
      <c r="BLO16" s="9"/>
      <c r="BLP16" s="9"/>
      <c r="BLQ16" s="9"/>
      <c r="BLR16" s="9"/>
      <c r="BLS16" s="9"/>
      <c r="BLT16" s="9"/>
      <c r="BLU16" s="9"/>
      <c r="BLV16" s="9"/>
      <c r="BLW16" s="9"/>
      <c r="BLX16" s="9"/>
      <c r="BLY16" s="9"/>
      <c r="BLZ16" s="9"/>
      <c r="BMA16" s="9"/>
      <c r="BMB16" s="9"/>
      <c r="BMC16" s="9"/>
      <c r="BMD16" s="9"/>
      <c r="BME16" s="9"/>
      <c r="BMF16" s="9"/>
      <c r="BMG16" s="9"/>
      <c r="BMH16" s="9"/>
      <c r="BMI16" s="9"/>
      <c r="BMJ16" s="9"/>
      <c r="BMK16" s="9"/>
      <c r="BML16" s="9"/>
      <c r="BMM16" s="9"/>
      <c r="BMN16" s="9"/>
      <c r="BMO16" s="9"/>
      <c r="BMP16" s="9"/>
      <c r="BMQ16" s="9"/>
      <c r="BMR16" s="9"/>
      <c r="BMS16" s="9"/>
      <c r="BMT16" s="9"/>
      <c r="BMU16" s="9"/>
      <c r="BMV16" s="9"/>
      <c r="BMW16" s="9"/>
      <c r="BMX16" s="9"/>
      <c r="BMY16" s="9"/>
      <c r="BMZ16" s="9"/>
      <c r="BNA16" s="9"/>
      <c r="BNB16" s="9"/>
      <c r="BNC16" s="9"/>
      <c r="BND16" s="9"/>
      <c r="BNE16" s="9"/>
      <c r="BNF16" s="9"/>
      <c r="BNG16" s="9"/>
      <c r="BNH16" s="9"/>
      <c r="BNI16" s="9"/>
      <c r="BNJ16" s="9"/>
      <c r="BNK16" s="9"/>
      <c r="BNL16" s="9"/>
      <c r="BNM16" s="9"/>
      <c r="BNN16" s="9"/>
      <c r="BNO16" s="9"/>
      <c r="BNP16" s="9"/>
      <c r="BNQ16" s="9"/>
      <c r="BNR16" s="9"/>
      <c r="BNS16" s="9"/>
      <c r="BNT16" s="9"/>
      <c r="BNU16" s="9"/>
      <c r="BNV16" s="9"/>
      <c r="BNW16" s="9"/>
      <c r="BNX16" s="9"/>
      <c r="BNY16" s="9"/>
      <c r="BNZ16" s="9"/>
      <c r="BOA16" s="9"/>
      <c r="BOB16" s="9"/>
      <c r="BOC16" s="9"/>
      <c r="BOD16" s="9"/>
      <c r="BOE16" s="9"/>
      <c r="BOF16" s="9"/>
      <c r="BOG16" s="9"/>
      <c r="BOH16" s="9"/>
      <c r="BOI16" s="9"/>
      <c r="BOJ16" s="9"/>
      <c r="BOK16" s="9"/>
      <c r="BOL16" s="9"/>
      <c r="BOM16" s="9"/>
      <c r="BON16" s="9"/>
      <c r="BOO16" s="9"/>
      <c r="BOP16" s="9"/>
      <c r="BOQ16" s="9"/>
      <c r="BOR16" s="9"/>
      <c r="BOS16" s="9"/>
      <c r="BOT16" s="9"/>
      <c r="BOU16" s="9"/>
      <c r="BOV16" s="9"/>
      <c r="BOW16" s="9"/>
      <c r="BOX16" s="9"/>
      <c r="BOY16" s="9"/>
      <c r="BOZ16" s="9"/>
      <c r="BPA16" s="9"/>
      <c r="BPB16" s="9"/>
      <c r="BPC16" s="9"/>
      <c r="BPD16" s="9"/>
      <c r="BPE16" s="9"/>
      <c r="BPF16" s="9"/>
      <c r="BPG16" s="9"/>
      <c r="BPH16" s="9"/>
      <c r="BPI16" s="9"/>
      <c r="BPJ16" s="9"/>
      <c r="BPK16" s="9"/>
      <c r="BPL16" s="9"/>
      <c r="BPM16" s="9"/>
      <c r="BPN16" s="9"/>
      <c r="BPO16" s="9"/>
      <c r="BPP16" s="9"/>
      <c r="BPQ16" s="9"/>
      <c r="BPR16" s="9"/>
      <c r="BPS16" s="9"/>
      <c r="BPT16" s="9"/>
      <c r="BPU16" s="9"/>
      <c r="BPV16" s="9"/>
      <c r="BPW16" s="9"/>
      <c r="BPX16" s="9"/>
      <c r="BPY16" s="9"/>
      <c r="BPZ16" s="9"/>
      <c r="BQA16" s="9"/>
      <c r="BQB16" s="9"/>
      <c r="BQC16" s="9"/>
      <c r="BQD16" s="9"/>
      <c r="BQE16" s="9"/>
      <c r="BQF16" s="9"/>
      <c r="BQG16" s="9"/>
      <c r="BQH16" s="9"/>
      <c r="BQI16" s="9"/>
      <c r="BQJ16" s="9"/>
      <c r="BQK16" s="9"/>
      <c r="BQL16" s="9"/>
      <c r="BQM16" s="9"/>
      <c r="BQN16" s="9"/>
      <c r="BQO16" s="9"/>
      <c r="BQP16" s="9"/>
      <c r="BQQ16" s="9"/>
      <c r="BQR16" s="9"/>
      <c r="BQS16" s="9"/>
      <c r="BQT16" s="9"/>
      <c r="BQU16" s="9"/>
      <c r="BQV16" s="9"/>
      <c r="BQW16" s="9"/>
      <c r="BQX16" s="9"/>
      <c r="BQY16" s="9"/>
      <c r="BQZ16" s="9"/>
      <c r="BRA16" s="9"/>
      <c r="BRB16" s="9"/>
      <c r="BRC16" s="9"/>
      <c r="BRD16" s="9"/>
      <c r="BRE16" s="9"/>
      <c r="BRF16" s="9"/>
      <c r="BRG16" s="9"/>
      <c r="BRH16" s="9"/>
      <c r="BRI16" s="9"/>
      <c r="BRJ16" s="9"/>
      <c r="BRK16" s="9"/>
      <c r="BRL16" s="9"/>
      <c r="BRM16" s="9"/>
      <c r="BRN16" s="9"/>
      <c r="BRO16" s="9"/>
      <c r="BRP16" s="9"/>
      <c r="BRQ16" s="9"/>
      <c r="BRR16" s="9"/>
      <c r="BRS16" s="9"/>
      <c r="BRT16" s="9"/>
      <c r="BRU16" s="9"/>
      <c r="BRV16" s="9"/>
      <c r="BRW16" s="9"/>
      <c r="BRX16" s="9"/>
      <c r="BRY16" s="9"/>
      <c r="BRZ16" s="9"/>
      <c r="BSA16" s="9"/>
      <c r="BSB16" s="9"/>
      <c r="BSC16" s="9"/>
      <c r="BSD16" s="9"/>
      <c r="BSE16" s="9"/>
      <c r="BSF16" s="9"/>
      <c r="BSG16" s="9"/>
      <c r="BSH16" s="9"/>
      <c r="BSI16" s="9"/>
      <c r="BSJ16" s="9"/>
      <c r="BSK16" s="9"/>
      <c r="BSL16" s="9"/>
      <c r="BSM16" s="9"/>
      <c r="BSN16" s="9"/>
      <c r="BSO16" s="9"/>
      <c r="BSP16" s="9"/>
      <c r="BSQ16" s="9"/>
      <c r="BSR16" s="9"/>
      <c r="BSS16" s="9"/>
      <c r="BST16" s="9"/>
      <c r="BSU16" s="9"/>
      <c r="BSV16" s="9"/>
      <c r="BSW16" s="9"/>
      <c r="BSX16" s="9"/>
      <c r="BSY16" s="9"/>
      <c r="BSZ16" s="9"/>
      <c r="BTA16" s="9"/>
      <c r="BTB16" s="9"/>
      <c r="BTC16" s="9"/>
      <c r="BTD16" s="9"/>
      <c r="BTE16" s="9"/>
      <c r="BTF16" s="9"/>
      <c r="BTG16" s="9"/>
      <c r="BTH16" s="9"/>
      <c r="BTI16" s="9"/>
      <c r="BTJ16" s="9"/>
      <c r="BTK16" s="9"/>
      <c r="BTL16" s="9"/>
      <c r="BTM16" s="9"/>
      <c r="BTN16" s="9"/>
      <c r="BTO16" s="9"/>
      <c r="BTP16" s="9"/>
      <c r="BTQ16" s="9"/>
      <c r="BTR16" s="9"/>
      <c r="BTS16" s="9"/>
      <c r="BTT16" s="9"/>
      <c r="BTU16" s="9"/>
      <c r="BTV16" s="9"/>
      <c r="BTW16" s="9"/>
      <c r="BTX16" s="9"/>
      <c r="BTY16" s="9"/>
      <c r="BTZ16" s="9"/>
      <c r="BUA16" s="9"/>
      <c r="BUB16" s="9"/>
      <c r="BUC16" s="9"/>
      <c r="BUD16" s="9"/>
      <c r="BUE16" s="9"/>
      <c r="BUF16" s="9"/>
      <c r="BUG16" s="9"/>
      <c r="BUH16" s="9"/>
      <c r="BUI16" s="9"/>
      <c r="BUJ16" s="9"/>
      <c r="BUK16" s="9"/>
      <c r="BUL16" s="9"/>
      <c r="BUM16" s="9"/>
      <c r="BUN16" s="9"/>
      <c r="BUO16" s="9"/>
      <c r="BUP16" s="9"/>
      <c r="BUQ16" s="9"/>
      <c r="BUR16" s="9"/>
      <c r="BUS16" s="9"/>
      <c r="BUT16" s="9"/>
      <c r="BUU16" s="9"/>
      <c r="BUV16" s="9"/>
      <c r="BUW16" s="9"/>
      <c r="BUX16" s="9"/>
      <c r="BUY16" s="9"/>
      <c r="BUZ16" s="9"/>
      <c r="BVA16" s="9"/>
      <c r="BVB16" s="9"/>
      <c r="BVC16" s="9"/>
      <c r="BVD16" s="9"/>
      <c r="BVE16" s="9"/>
      <c r="BVF16" s="9"/>
      <c r="BVG16" s="9"/>
      <c r="BVH16" s="9"/>
      <c r="BVI16" s="9"/>
      <c r="BVJ16" s="9"/>
      <c r="BVK16" s="9"/>
      <c r="BVL16" s="9"/>
      <c r="BVM16" s="9"/>
      <c r="BVN16" s="9"/>
      <c r="BVO16" s="9"/>
      <c r="BVP16" s="9"/>
      <c r="BVQ16" s="9"/>
      <c r="BVR16" s="9"/>
      <c r="BVS16" s="9"/>
      <c r="BVT16" s="9"/>
      <c r="BVU16" s="9"/>
      <c r="BVV16" s="9"/>
      <c r="BVW16" s="9"/>
      <c r="BVX16" s="9"/>
      <c r="BVY16" s="9"/>
      <c r="BVZ16" s="9"/>
      <c r="BWA16" s="9"/>
      <c r="BWB16" s="9"/>
      <c r="BWC16" s="9"/>
      <c r="BWD16" s="9"/>
      <c r="BWE16" s="9"/>
      <c r="BWF16" s="9"/>
      <c r="BWG16" s="9"/>
      <c r="BWH16" s="9"/>
      <c r="BWI16" s="9"/>
      <c r="BWJ16" s="9"/>
      <c r="BWK16" s="9"/>
      <c r="BWL16" s="9"/>
      <c r="BWM16" s="9"/>
      <c r="BWN16" s="9"/>
      <c r="BWO16" s="9"/>
      <c r="BWP16" s="9"/>
      <c r="BWQ16" s="9"/>
      <c r="BWR16" s="9"/>
      <c r="BWS16" s="9"/>
      <c r="BWT16" s="9"/>
      <c r="BWU16" s="9"/>
      <c r="BWV16" s="9"/>
      <c r="BWW16" s="9"/>
      <c r="BWX16" s="9"/>
      <c r="BWY16" s="9"/>
      <c r="BWZ16" s="9"/>
      <c r="BXA16" s="9"/>
      <c r="BXB16" s="9"/>
      <c r="BXC16" s="9"/>
      <c r="BXD16" s="9"/>
      <c r="BXE16" s="9"/>
      <c r="BXF16" s="9"/>
      <c r="BXG16" s="9"/>
      <c r="BXH16" s="9"/>
      <c r="BXI16" s="9"/>
      <c r="BXJ16" s="9"/>
      <c r="BXK16" s="9"/>
      <c r="BXL16" s="9"/>
      <c r="BXM16" s="9"/>
      <c r="BXN16" s="9"/>
      <c r="BXO16" s="9"/>
      <c r="BXP16" s="9"/>
      <c r="BXQ16" s="9"/>
      <c r="BXR16" s="9"/>
      <c r="BXS16" s="9"/>
      <c r="BXT16" s="9"/>
      <c r="BXU16" s="9"/>
      <c r="BXV16" s="9"/>
      <c r="BXW16" s="9"/>
      <c r="BXX16" s="9"/>
    </row>
    <row r="17" ht="14.25" customHeight="1">
      <c r="A17" s="9">
        <v>11.0</v>
      </c>
      <c r="B17" s="9" t="s">
        <v>11947</v>
      </c>
      <c r="C17" s="9" t="s">
        <v>11948</v>
      </c>
      <c r="D17" s="9" t="s">
        <v>11948</v>
      </c>
      <c r="E17" s="9"/>
      <c r="F17" s="9">
        <v>12.0</v>
      </c>
      <c r="G17" s="9" t="s">
        <v>12088</v>
      </c>
      <c r="H17" s="9" t="s">
        <v>2752</v>
      </c>
      <c r="I17" s="9">
        <v>3.0</v>
      </c>
      <c r="J17" s="9"/>
      <c r="K17" s="9">
        <v>7.0</v>
      </c>
      <c r="L17" s="9">
        <v>2.0</v>
      </c>
      <c r="M17" s="9"/>
      <c r="N17" s="9"/>
      <c r="O17" s="9"/>
      <c r="P17" s="9">
        <v>0.0</v>
      </c>
      <c r="Q17" s="9" t="s">
        <v>12089</v>
      </c>
      <c r="R17" s="9" t="s">
        <v>12090</v>
      </c>
      <c r="S17" s="9" t="s">
        <v>2752</v>
      </c>
      <c r="T17" s="9" t="s">
        <v>2751</v>
      </c>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c r="AQP17" s="9"/>
      <c r="AQQ17" s="9"/>
      <c r="AQR17" s="9"/>
      <c r="AQS17" s="9"/>
      <c r="AQT17" s="9"/>
      <c r="AQU17" s="9"/>
      <c r="AQV17" s="9"/>
      <c r="AQW17" s="9"/>
      <c r="AQX17" s="9"/>
      <c r="AQY17" s="9"/>
      <c r="AQZ17" s="9"/>
      <c r="ARA17" s="9"/>
      <c r="ARB17" s="9"/>
      <c r="ARC17" s="9"/>
      <c r="ARD17" s="9"/>
      <c r="ARE17" s="9"/>
      <c r="ARF17" s="9"/>
      <c r="ARG17" s="9"/>
      <c r="ARH17" s="9"/>
      <c r="ARI17" s="9"/>
      <c r="ARJ17" s="9"/>
      <c r="ARK17" s="9"/>
      <c r="ARL17" s="9"/>
      <c r="ARM17" s="9"/>
      <c r="ARN17" s="9"/>
      <c r="ARO17" s="9"/>
      <c r="ARP17" s="9"/>
      <c r="ARQ17" s="9"/>
      <c r="ARR17" s="9"/>
      <c r="ARS17" s="9"/>
      <c r="ART17" s="9"/>
      <c r="ARU17" s="9"/>
      <c r="ARV17" s="9"/>
      <c r="ARW17" s="9"/>
      <c r="ARX17" s="9"/>
      <c r="ARY17" s="9"/>
      <c r="ARZ17" s="9"/>
      <c r="ASA17" s="9"/>
      <c r="ASB17" s="9"/>
      <c r="ASC17" s="9"/>
      <c r="ASD17" s="9"/>
      <c r="ASE17" s="9"/>
      <c r="ASF17" s="9"/>
      <c r="ASG17" s="9"/>
      <c r="ASH17" s="9"/>
      <c r="ASI17" s="9"/>
      <c r="ASJ17" s="9"/>
      <c r="ASK17" s="9"/>
      <c r="ASL17" s="9"/>
      <c r="ASM17" s="9"/>
      <c r="ASN17" s="9"/>
      <c r="ASO17" s="9"/>
      <c r="ASP17" s="9"/>
      <c r="ASQ17" s="9"/>
      <c r="ASR17" s="9"/>
      <c r="ASS17" s="9"/>
      <c r="AST17" s="9"/>
      <c r="ASU17" s="9"/>
      <c r="ASV17" s="9"/>
      <c r="ASW17" s="9"/>
      <c r="ASX17" s="9"/>
      <c r="ASY17" s="9"/>
      <c r="ASZ17" s="9"/>
      <c r="ATA17" s="9"/>
      <c r="ATB17" s="9"/>
      <c r="ATC17" s="9"/>
      <c r="ATD17" s="9"/>
      <c r="ATE17" s="9"/>
      <c r="ATF17" s="9"/>
      <c r="ATG17" s="9"/>
      <c r="ATH17" s="9"/>
      <c r="ATI17" s="9"/>
      <c r="ATJ17" s="9"/>
      <c r="ATK17" s="9"/>
      <c r="ATL17" s="9"/>
      <c r="ATM17" s="9"/>
      <c r="ATN17" s="9"/>
      <c r="ATO17" s="9"/>
      <c r="ATP17" s="9"/>
      <c r="ATQ17" s="9"/>
      <c r="ATR17" s="9"/>
      <c r="ATS17" s="9"/>
      <c r="ATT17" s="9"/>
      <c r="ATU17" s="9"/>
      <c r="ATV17" s="9"/>
      <c r="ATW17" s="9"/>
      <c r="ATX17" s="9"/>
      <c r="ATY17" s="9" t="s">
        <v>6180</v>
      </c>
      <c r="ATZ17" s="9" t="s">
        <v>6180</v>
      </c>
      <c r="AUA17" s="9"/>
      <c r="AUB17" s="9"/>
      <c r="AUC17" s="9"/>
      <c r="AUD17" s="9"/>
      <c r="AUE17" s="9"/>
      <c r="AUF17" s="9"/>
      <c r="AUG17" s="9"/>
      <c r="AUH17" s="9"/>
      <c r="AUI17" s="9"/>
      <c r="AUJ17" s="9"/>
      <c r="AUK17" s="9"/>
      <c r="AUL17" s="9"/>
      <c r="AUM17" s="9"/>
      <c r="AUN17" s="9"/>
      <c r="AUO17" s="9"/>
      <c r="AUP17" s="9"/>
      <c r="AUQ17" s="9"/>
      <c r="AUR17" s="9"/>
      <c r="AUS17" s="9"/>
      <c r="AUT17" s="9"/>
      <c r="AUU17" s="9"/>
      <c r="AUV17" s="9"/>
      <c r="AUW17" s="9"/>
      <c r="AUX17" s="9"/>
      <c r="AUY17" s="9"/>
      <c r="AUZ17" s="9"/>
      <c r="AVA17" s="9"/>
      <c r="AVB17" s="9"/>
      <c r="AVC17" s="9"/>
      <c r="AVD17" s="9"/>
      <c r="AVE17" s="9"/>
      <c r="AVF17" s="9"/>
      <c r="AVG17" s="9"/>
      <c r="AVH17" s="9"/>
      <c r="AVI17" s="9"/>
      <c r="AVJ17" s="9"/>
      <c r="AVK17" s="9" t="s">
        <v>12091</v>
      </c>
      <c r="AVL17" s="9"/>
      <c r="AVM17" s="9"/>
      <c r="AVN17" s="9"/>
      <c r="AVO17" s="9"/>
      <c r="AVP17" s="9"/>
      <c r="AVQ17" s="9"/>
      <c r="AVR17" s="9"/>
      <c r="AVS17" s="9"/>
      <c r="AVT17" s="9"/>
      <c r="AVU17" s="9"/>
      <c r="AVV17" s="9"/>
      <c r="AVW17" s="9"/>
      <c r="AVX17" s="9"/>
      <c r="AVY17" s="9"/>
      <c r="AVZ17" s="9"/>
      <c r="AWA17" s="9"/>
      <c r="AWB17" s="9"/>
      <c r="AWC17" s="9"/>
      <c r="AWD17" s="9"/>
      <c r="AWE17" s="9"/>
      <c r="AWF17" s="9"/>
      <c r="AWG17" s="9"/>
      <c r="AWH17" s="9"/>
      <c r="AWI17" s="9"/>
      <c r="AWJ17" s="9"/>
      <c r="AWK17" s="9"/>
      <c r="AWL17" s="9"/>
      <c r="AWM17" s="9"/>
      <c r="AWN17" s="9"/>
      <c r="AWO17" s="9">
        <v>261.0</v>
      </c>
      <c r="AWP17" s="9" t="s">
        <v>12092</v>
      </c>
      <c r="AWQ17" s="9">
        <v>500.0</v>
      </c>
      <c r="AWR17" s="9"/>
      <c r="AWS17" s="9"/>
      <c r="AWT17" s="9"/>
      <c r="AWU17" s="9"/>
      <c r="AWV17" s="9"/>
      <c r="AWW17" s="9"/>
      <c r="AWX17" s="9"/>
      <c r="AWY17" s="9"/>
      <c r="AWZ17" s="9"/>
      <c r="AXA17" s="9"/>
      <c r="AXB17" s="9"/>
      <c r="AXC17" s="9"/>
      <c r="AXD17" s="9"/>
      <c r="AXE17" s="9"/>
      <c r="AXF17" s="9"/>
      <c r="AXG17" s="9"/>
      <c r="AXH17" s="9"/>
      <c r="AXI17" s="9"/>
      <c r="AXJ17" s="9"/>
      <c r="AXK17" s="9"/>
      <c r="AXL17" s="9"/>
      <c r="AXM17" s="9"/>
      <c r="AXN17" s="9"/>
      <c r="AXO17" s="9"/>
      <c r="AXP17" s="9"/>
      <c r="AXQ17" s="9"/>
      <c r="AXR17" s="9"/>
      <c r="AXS17" s="9"/>
      <c r="AXT17" s="9"/>
      <c r="AXU17" s="9"/>
      <c r="AXV17" s="9"/>
      <c r="AXW17" s="9"/>
      <c r="AXX17" s="9"/>
      <c r="AXY17" s="9"/>
      <c r="AXZ17" s="9"/>
      <c r="AYA17" s="9"/>
      <c r="AYB17" s="9"/>
      <c r="AYC17" s="9"/>
      <c r="AYD17" s="9" t="s">
        <v>12092</v>
      </c>
      <c r="AYE17" s="9"/>
      <c r="AYF17" s="9"/>
      <c r="AYG17" s="9"/>
      <c r="AYH17" s="9"/>
      <c r="AYI17" s="9"/>
      <c r="AYJ17" s="9"/>
      <c r="AYK17" s="9"/>
      <c r="AYL17" s="9"/>
      <c r="AYM17" s="9"/>
      <c r="AYN17" s="9"/>
      <c r="AYO17" s="9"/>
      <c r="AYP17" s="9"/>
      <c r="AYQ17" s="9"/>
      <c r="AYR17" s="9"/>
      <c r="AYS17" s="9"/>
      <c r="AYT17" s="9"/>
      <c r="AYU17" s="9"/>
      <c r="AYV17" s="9"/>
      <c r="AYW17" s="9"/>
      <c r="AYX17" s="9"/>
      <c r="AYY17" s="9"/>
      <c r="AYZ17" s="9"/>
      <c r="AZA17" s="9"/>
      <c r="AZB17" s="9"/>
      <c r="AZC17" s="9"/>
      <c r="AZD17" s="9"/>
      <c r="AZE17" s="9"/>
      <c r="AZF17" s="9"/>
      <c r="AZG17" s="9"/>
      <c r="AZH17" s="9"/>
      <c r="AZI17" s="9"/>
      <c r="AZJ17" s="9"/>
      <c r="AZK17" s="9"/>
      <c r="AZL17" s="9"/>
      <c r="AZM17" s="9"/>
      <c r="AZN17" s="9"/>
      <c r="AZO17" s="9"/>
      <c r="AZP17" s="9"/>
      <c r="AZQ17" s="9"/>
      <c r="AZR17" s="9"/>
      <c r="AZS17" s="9"/>
      <c r="AZT17" s="9"/>
      <c r="AZU17" s="9"/>
      <c r="AZV17" s="9"/>
      <c r="AZW17" s="9"/>
      <c r="AZX17" s="9"/>
      <c r="AZY17" s="9"/>
      <c r="AZZ17" s="9"/>
      <c r="BAA17" s="9"/>
      <c r="BAB17" s="9"/>
      <c r="BAC17" s="9"/>
      <c r="BAD17" s="9"/>
      <c r="BAE17" s="9"/>
      <c r="BAF17" s="9"/>
      <c r="BAG17" s="9"/>
      <c r="BAH17" s="9"/>
      <c r="BAI17" s="9"/>
      <c r="BAJ17" s="9"/>
      <c r="BAK17" s="9"/>
      <c r="BAL17" s="9"/>
      <c r="BAM17" s="9"/>
      <c r="BAN17" s="9"/>
      <c r="BAO17" s="9"/>
      <c r="BAP17" s="9"/>
      <c r="BAQ17" s="9"/>
      <c r="BAR17" s="9"/>
      <c r="BAS17" s="9"/>
      <c r="BAT17" s="9"/>
      <c r="BAU17" s="9"/>
      <c r="BAV17" s="9"/>
      <c r="BAW17" s="9"/>
      <c r="BAX17" s="9"/>
      <c r="BAY17" s="9"/>
      <c r="BAZ17" s="9"/>
      <c r="BBA17" s="9"/>
      <c r="BBB17" s="9"/>
      <c r="BBC17" s="9"/>
      <c r="BBD17" s="9"/>
      <c r="BBE17" s="9"/>
      <c r="BBF17" s="9"/>
      <c r="BBG17" s="9"/>
      <c r="BBH17" s="9"/>
      <c r="BBI17" s="9"/>
      <c r="BBJ17" s="9"/>
      <c r="BBK17" s="9"/>
      <c r="BBL17" s="9"/>
      <c r="BBM17" s="9"/>
      <c r="BBN17" s="9"/>
      <c r="BBO17" s="9"/>
      <c r="BBP17" s="9"/>
      <c r="BBQ17" s="9"/>
      <c r="BBR17" s="9"/>
      <c r="BBS17" s="9"/>
      <c r="BBT17" s="9"/>
      <c r="BBU17" s="9"/>
      <c r="BBV17" s="9"/>
      <c r="BBW17" s="9"/>
      <c r="BBX17" s="9"/>
      <c r="BBY17" s="9"/>
      <c r="BBZ17" s="9"/>
      <c r="BCA17" s="9"/>
      <c r="BCB17" s="9"/>
      <c r="BCC17" s="9"/>
      <c r="BCD17" s="9"/>
      <c r="BCE17" s="9"/>
      <c r="BCF17" s="9"/>
      <c r="BCG17" s="9"/>
      <c r="BCH17" s="9"/>
      <c r="BCI17" s="9"/>
      <c r="BCJ17" s="9"/>
      <c r="BCK17" s="9"/>
      <c r="BCL17" s="9"/>
      <c r="BCM17" s="9"/>
      <c r="BCN17" s="9"/>
      <c r="BCO17" s="9"/>
      <c r="BCP17" s="9"/>
      <c r="BCQ17" s="9"/>
      <c r="BCR17" s="9"/>
      <c r="BCS17" s="9"/>
      <c r="BCT17" s="9"/>
      <c r="BCU17" s="9"/>
      <c r="BCV17" s="9"/>
      <c r="BCW17" s="9"/>
      <c r="BCX17" s="9"/>
      <c r="BCY17" s="9"/>
      <c r="BCZ17" s="9"/>
      <c r="BDA17" s="9"/>
      <c r="BDB17" s="9"/>
      <c r="BDC17" s="9"/>
      <c r="BDD17" s="9"/>
      <c r="BDE17" s="9"/>
      <c r="BDF17" s="9"/>
      <c r="BDG17" s="9"/>
      <c r="BDH17" s="9"/>
      <c r="BDI17" s="9"/>
      <c r="BDJ17" s="9"/>
      <c r="BDK17" s="9"/>
      <c r="BDL17" s="9"/>
      <c r="BDM17" s="9"/>
      <c r="BDN17" s="9"/>
      <c r="BDO17" s="9"/>
      <c r="BDP17" s="9"/>
      <c r="BDQ17" s="9"/>
      <c r="BDR17" s="9"/>
      <c r="BDS17" s="9"/>
      <c r="BDT17" s="9"/>
      <c r="BDU17" s="9"/>
      <c r="BDV17" s="9"/>
      <c r="BDW17" s="9"/>
      <c r="BDX17" s="9"/>
      <c r="BDY17" s="9"/>
      <c r="BDZ17" s="9"/>
      <c r="BEA17" s="9"/>
      <c r="BEB17" s="9"/>
      <c r="BEC17" s="9"/>
      <c r="BED17" s="9"/>
      <c r="BEE17" s="9"/>
      <c r="BEF17" s="9"/>
      <c r="BEG17" s="9"/>
      <c r="BEH17" s="9"/>
      <c r="BEI17" s="9"/>
      <c r="BEJ17" s="9"/>
      <c r="BEK17" s="9"/>
      <c r="BEL17" s="9"/>
      <c r="BEM17" s="9"/>
      <c r="BEN17" s="9"/>
      <c r="BEO17" s="9"/>
      <c r="BEP17" s="9"/>
      <c r="BEQ17" s="9"/>
      <c r="BER17" s="9"/>
      <c r="BES17" s="9"/>
      <c r="BET17" s="9"/>
      <c r="BEU17" s="9"/>
      <c r="BEV17" s="9"/>
      <c r="BEW17" s="9"/>
      <c r="BEX17" s="9"/>
      <c r="BEY17" s="9"/>
      <c r="BEZ17" s="9"/>
      <c r="BFA17" s="9"/>
      <c r="BFB17" s="9"/>
      <c r="BFC17" s="9"/>
      <c r="BFD17" s="9"/>
      <c r="BFE17" s="9"/>
      <c r="BFF17" s="9"/>
      <c r="BFG17" s="9"/>
      <c r="BFH17" s="9"/>
      <c r="BFI17" s="9"/>
      <c r="BFJ17" s="9"/>
      <c r="BFK17" s="9"/>
      <c r="BFL17" s="9"/>
      <c r="BFM17" s="9"/>
      <c r="BFN17" s="9"/>
      <c r="BFO17" s="9"/>
      <c r="BFP17" s="9"/>
      <c r="BFQ17" s="9"/>
      <c r="BFR17" s="9"/>
      <c r="BFS17" s="9"/>
      <c r="BFT17" s="9"/>
      <c r="BFU17" s="9"/>
      <c r="BFV17" s="9"/>
      <c r="BFW17" s="9"/>
      <c r="BFX17" s="9"/>
      <c r="BFY17" s="9"/>
      <c r="BFZ17" s="9"/>
      <c r="BGA17" s="9"/>
      <c r="BGB17" s="9"/>
      <c r="BGC17" s="9"/>
      <c r="BGD17" s="9"/>
      <c r="BGE17" s="9"/>
      <c r="BGF17" s="9"/>
      <c r="BGG17" s="9"/>
      <c r="BGH17" s="9"/>
      <c r="BGI17" s="9"/>
      <c r="BGJ17" s="9"/>
      <c r="BGK17" s="9"/>
      <c r="BGL17" s="9"/>
      <c r="BGM17" s="9"/>
      <c r="BGN17" s="9"/>
      <c r="BGO17" s="9"/>
      <c r="BGP17" s="9"/>
      <c r="BGQ17" s="9"/>
      <c r="BGR17" s="9"/>
      <c r="BGS17" s="9"/>
      <c r="BGT17" s="9"/>
      <c r="BGU17" s="9"/>
      <c r="BGV17" s="9"/>
      <c r="BGW17" s="9"/>
      <c r="BGX17" s="9"/>
      <c r="BGY17" s="9"/>
      <c r="BGZ17" s="9"/>
      <c r="BHA17" s="9"/>
      <c r="BHB17" s="9"/>
      <c r="BHC17" s="9"/>
      <c r="BHD17" s="9"/>
      <c r="BHE17" s="9"/>
      <c r="BHF17" s="9"/>
      <c r="BHG17" s="9"/>
      <c r="BHH17" s="9"/>
      <c r="BHI17" s="9"/>
      <c r="BHJ17" s="9"/>
      <c r="BHK17" s="9"/>
      <c r="BHL17" s="9"/>
      <c r="BHM17" s="9"/>
      <c r="BHN17" s="9"/>
      <c r="BHO17" s="9"/>
      <c r="BHP17" s="9"/>
      <c r="BHQ17" s="9"/>
      <c r="BHR17" s="9"/>
      <c r="BHS17" s="9"/>
      <c r="BHT17" s="9"/>
      <c r="BHU17" s="9"/>
      <c r="BHV17" s="9"/>
      <c r="BHW17" s="9"/>
      <c r="BHX17" s="9"/>
      <c r="BHY17" s="9"/>
      <c r="BHZ17" s="9"/>
      <c r="BIA17" s="9"/>
      <c r="BIB17" s="9"/>
      <c r="BIC17" s="9"/>
      <c r="BID17" s="9"/>
      <c r="BIE17" s="9"/>
      <c r="BIF17" s="9"/>
      <c r="BIG17" s="9"/>
      <c r="BIH17" s="9"/>
      <c r="BII17" s="9"/>
      <c r="BIJ17" s="9"/>
      <c r="BIK17" s="9"/>
      <c r="BIL17" s="9"/>
      <c r="BIM17" s="9"/>
      <c r="BIN17" s="9"/>
      <c r="BIO17" s="9"/>
      <c r="BIP17" s="9"/>
      <c r="BIQ17" s="9"/>
      <c r="BIR17" s="9"/>
      <c r="BIS17" s="9"/>
      <c r="BIT17" s="9"/>
      <c r="BIU17" s="9"/>
      <c r="BIV17" s="9"/>
      <c r="BIW17" s="9"/>
      <c r="BIX17" s="9"/>
      <c r="BIY17" s="9"/>
      <c r="BIZ17" s="9"/>
      <c r="BJA17" s="9"/>
      <c r="BJB17" s="9"/>
      <c r="BJC17" s="9"/>
      <c r="BJD17" s="9"/>
      <c r="BJE17" s="9"/>
      <c r="BJF17" s="9"/>
      <c r="BJG17" s="9"/>
      <c r="BJH17" s="9"/>
      <c r="BJI17" s="9"/>
      <c r="BJJ17" s="9"/>
      <c r="BJK17" s="9"/>
      <c r="BJL17" s="9"/>
      <c r="BJM17" s="9"/>
      <c r="BJN17" s="9"/>
      <c r="BJO17" s="9"/>
      <c r="BJP17" s="9"/>
      <c r="BJQ17" s="9"/>
      <c r="BJR17" s="9"/>
      <c r="BJS17" s="9"/>
      <c r="BJT17" s="9"/>
      <c r="BJU17" s="9"/>
      <c r="BJV17" s="9"/>
      <c r="BJW17" s="9"/>
      <c r="BJX17" s="9"/>
      <c r="BJY17" s="9"/>
      <c r="BJZ17" s="9"/>
      <c r="BKA17" s="9"/>
      <c r="BKB17" s="9"/>
      <c r="BKC17" s="9"/>
      <c r="BKD17" s="9"/>
      <c r="BKE17" s="9"/>
      <c r="BKF17" s="9"/>
      <c r="BKG17" s="9"/>
      <c r="BKH17" s="9"/>
      <c r="BKI17" s="9"/>
      <c r="BKJ17" s="9"/>
      <c r="BKK17" s="9"/>
      <c r="BKL17" s="9"/>
      <c r="BKM17" s="9"/>
      <c r="BKN17" s="9"/>
      <c r="BKO17" s="9"/>
      <c r="BKP17" s="9"/>
      <c r="BKQ17" s="9"/>
      <c r="BKR17" s="9"/>
      <c r="BKS17" s="9"/>
      <c r="BKT17" s="9"/>
      <c r="BKU17" s="9"/>
      <c r="BKV17" s="9"/>
      <c r="BKW17" s="9"/>
      <c r="BKX17" s="9"/>
      <c r="BKY17" s="9"/>
      <c r="BKZ17" s="9"/>
      <c r="BLA17" s="9"/>
      <c r="BLB17" s="9"/>
      <c r="BLC17" s="9"/>
      <c r="BLD17" s="9"/>
      <c r="BLE17" s="9"/>
      <c r="BLF17" s="9"/>
      <c r="BLG17" s="9"/>
      <c r="BLH17" s="9"/>
      <c r="BLI17" s="9"/>
      <c r="BLJ17" s="9"/>
      <c r="BLK17" s="9"/>
      <c r="BLL17" s="9"/>
      <c r="BLM17" s="9"/>
      <c r="BLN17" s="9"/>
      <c r="BLO17" s="9"/>
      <c r="BLP17" s="9"/>
      <c r="BLQ17" s="9"/>
      <c r="BLR17" s="9"/>
      <c r="BLS17" s="9"/>
      <c r="BLT17" s="9"/>
      <c r="BLU17" s="9"/>
      <c r="BLV17" s="9"/>
      <c r="BLW17" s="9"/>
      <c r="BLX17" s="9"/>
      <c r="BLY17" s="9"/>
      <c r="BLZ17" s="9"/>
      <c r="BMA17" s="9"/>
      <c r="BMB17" s="9"/>
      <c r="BMC17" s="9"/>
      <c r="BMD17" s="9"/>
      <c r="BME17" s="9"/>
      <c r="BMF17" s="9"/>
      <c r="BMG17" s="9"/>
      <c r="BMH17" s="9"/>
      <c r="BMI17" s="9"/>
      <c r="BMJ17" s="9"/>
      <c r="BMK17" s="9"/>
      <c r="BML17" s="9"/>
      <c r="BMM17" s="9"/>
      <c r="BMN17" s="9"/>
      <c r="BMO17" s="9"/>
      <c r="BMP17" s="9"/>
      <c r="BMQ17" s="9"/>
      <c r="BMR17" s="9"/>
      <c r="BMS17" s="9"/>
      <c r="BMT17" s="9"/>
      <c r="BMU17" s="9"/>
      <c r="BMV17" s="9"/>
      <c r="BMW17" s="9"/>
      <c r="BMX17" s="9"/>
      <c r="BMY17" s="9"/>
      <c r="BMZ17" s="9"/>
      <c r="BNA17" s="9"/>
      <c r="BNB17" s="9"/>
      <c r="BNC17" s="9"/>
      <c r="BND17" s="9"/>
      <c r="BNE17" s="9"/>
      <c r="BNF17" s="9"/>
      <c r="BNG17" s="9"/>
      <c r="BNH17" s="9"/>
      <c r="BNI17" s="9"/>
      <c r="BNJ17" s="9"/>
      <c r="BNK17" s="9"/>
      <c r="BNL17" s="9"/>
      <c r="BNM17" s="9"/>
      <c r="BNN17" s="9"/>
      <c r="BNO17" s="9"/>
      <c r="BNP17" s="9"/>
      <c r="BNQ17" s="9"/>
      <c r="BNR17" s="9"/>
      <c r="BNS17" s="9"/>
      <c r="BNT17" s="9"/>
      <c r="BNU17" s="9"/>
      <c r="BNV17" s="9"/>
      <c r="BNW17" s="9"/>
      <c r="BNX17" s="9"/>
      <c r="BNY17" s="9"/>
      <c r="BNZ17" s="9"/>
      <c r="BOA17" s="9"/>
      <c r="BOB17" s="9"/>
      <c r="BOC17" s="9"/>
      <c r="BOD17" s="9"/>
      <c r="BOE17" s="9"/>
      <c r="BOF17" s="9"/>
      <c r="BOG17" s="9"/>
      <c r="BOH17" s="9"/>
      <c r="BOI17" s="9"/>
      <c r="BOJ17" s="9"/>
      <c r="BOK17" s="9"/>
      <c r="BOL17" s="9"/>
      <c r="BOM17" s="9"/>
      <c r="BON17" s="9"/>
      <c r="BOO17" s="9"/>
      <c r="BOP17" s="9"/>
      <c r="BOQ17" s="9"/>
      <c r="BOR17" s="9"/>
      <c r="BOS17" s="9"/>
      <c r="BOT17" s="9"/>
      <c r="BOU17" s="9"/>
      <c r="BOV17" s="9"/>
      <c r="BOW17" s="9"/>
      <c r="BOX17" s="9"/>
      <c r="BOY17" s="9"/>
      <c r="BOZ17" s="9"/>
      <c r="BPA17" s="9"/>
      <c r="BPB17" s="9"/>
      <c r="BPC17" s="9"/>
      <c r="BPD17" s="9"/>
      <c r="BPE17" s="9"/>
      <c r="BPF17" s="9"/>
      <c r="BPG17" s="9"/>
      <c r="BPH17" s="9"/>
      <c r="BPI17" s="9"/>
      <c r="BPJ17" s="9"/>
      <c r="BPK17" s="9"/>
      <c r="BPL17" s="9"/>
      <c r="BPM17" s="9"/>
      <c r="BPN17" s="9"/>
      <c r="BPO17" s="9"/>
      <c r="BPP17" s="9"/>
      <c r="BPQ17" s="9"/>
      <c r="BPR17" s="9"/>
      <c r="BPS17" s="9"/>
      <c r="BPT17" s="9"/>
      <c r="BPU17" s="9"/>
      <c r="BPV17" s="9"/>
      <c r="BPW17" s="9"/>
      <c r="BPX17" s="9"/>
      <c r="BPY17" s="9"/>
      <c r="BPZ17" s="9"/>
      <c r="BQA17" s="9"/>
      <c r="BQB17" s="9"/>
      <c r="BQC17" s="9"/>
      <c r="BQD17" s="9"/>
      <c r="BQE17" s="9"/>
      <c r="BQF17" s="9"/>
      <c r="BQG17" s="9"/>
      <c r="BQH17" s="9"/>
      <c r="BQI17" s="9"/>
      <c r="BQJ17" s="9"/>
      <c r="BQK17" s="9"/>
      <c r="BQL17" s="9"/>
      <c r="BQM17" s="9"/>
      <c r="BQN17" s="9"/>
      <c r="BQO17" s="9"/>
      <c r="BQP17" s="9"/>
      <c r="BQQ17" s="9"/>
      <c r="BQR17" s="9"/>
      <c r="BQS17" s="9"/>
      <c r="BQT17" s="9"/>
      <c r="BQU17" s="9"/>
      <c r="BQV17" s="9"/>
      <c r="BQW17" s="9"/>
      <c r="BQX17" s="9"/>
      <c r="BQY17" s="9"/>
      <c r="BQZ17" s="9"/>
      <c r="BRA17" s="9"/>
      <c r="BRB17" s="9"/>
      <c r="BRC17" s="9"/>
      <c r="BRD17" s="9"/>
      <c r="BRE17" s="9"/>
      <c r="BRF17" s="9"/>
      <c r="BRG17" s="9"/>
      <c r="BRH17" s="9"/>
      <c r="BRI17" s="9"/>
      <c r="BRJ17" s="9"/>
      <c r="BRK17" s="9"/>
      <c r="BRL17" s="9"/>
      <c r="BRM17" s="9"/>
      <c r="BRN17" s="9"/>
      <c r="BRO17" s="9"/>
      <c r="BRP17" s="9"/>
      <c r="BRQ17" s="9"/>
      <c r="BRR17" s="9"/>
      <c r="BRS17" s="9"/>
      <c r="BRT17" s="9"/>
      <c r="BRU17" s="9"/>
      <c r="BRV17" s="9"/>
      <c r="BRW17" s="9"/>
      <c r="BRX17" s="9"/>
      <c r="BRY17" s="9"/>
      <c r="BRZ17" s="9"/>
      <c r="BSA17" s="9"/>
      <c r="BSB17" s="9"/>
      <c r="BSC17" s="9"/>
      <c r="BSD17" s="9"/>
      <c r="BSE17" s="9"/>
      <c r="BSF17" s="9"/>
      <c r="BSG17" s="9"/>
      <c r="BSH17" s="9"/>
      <c r="BSI17" s="9"/>
      <c r="BSJ17" s="9"/>
      <c r="BSK17" s="9"/>
      <c r="BSL17" s="9"/>
      <c r="BSM17" s="9"/>
      <c r="BSN17" s="9"/>
      <c r="BSO17" s="9"/>
      <c r="BSP17" s="9"/>
      <c r="BSQ17" s="9"/>
      <c r="BSR17" s="9"/>
      <c r="BSS17" s="9"/>
      <c r="BST17" s="9"/>
      <c r="BSU17" s="9"/>
      <c r="BSV17" s="9"/>
      <c r="BSW17" s="9"/>
      <c r="BSX17" s="9"/>
      <c r="BSY17" s="9"/>
      <c r="BSZ17" s="9"/>
      <c r="BTA17" s="9"/>
      <c r="BTB17" s="9"/>
      <c r="BTC17" s="9"/>
      <c r="BTD17" s="9"/>
      <c r="BTE17" s="9"/>
      <c r="BTF17" s="9"/>
      <c r="BTG17" s="9"/>
      <c r="BTH17" s="9"/>
      <c r="BTI17" s="9"/>
      <c r="BTJ17" s="9"/>
      <c r="BTK17" s="9"/>
      <c r="BTL17" s="9"/>
      <c r="BTM17" s="9"/>
      <c r="BTN17" s="9"/>
      <c r="BTO17" s="9"/>
      <c r="BTP17" s="9"/>
      <c r="BTQ17" s="9"/>
      <c r="BTR17" s="9"/>
      <c r="BTS17" s="9"/>
      <c r="BTT17" s="9"/>
      <c r="BTU17" s="9"/>
      <c r="BTV17" s="9"/>
      <c r="BTW17" s="9"/>
      <c r="BTX17" s="9"/>
      <c r="BTY17" s="9"/>
      <c r="BTZ17" s="9"/>
      <c r="BUA17" s="9"/>
      <c r="BUB17" s="9"/>
      <c r="BUC17" s="9"/>
      <c r="BUD17" s="9"/>
      <c r="BUE17" s="9"/>
      <c r="BUF17" s="9"/>
      <c r="BUG17" s="9"/>
      <c r="BUH17" s="9"/>
      <c r="BUI17" s="9"/>
      <c r="BUJ17" s="9"/>
      <c r="BUK17" s="9"/>
      <c r="BUL17" s="9"/>
      <c r="BUM17" s="9"/>
      <c r="BUN17" s="9"/>
      <c r="BUO17" s="9"/>
      <c r="BUP17" s="9"/>
      <c r="BUQ17" s="9"/>
      <c r="BUR17" s="9"/>
      <c r="BUS17" s="9"/>
      <c r="BUT17" s="9"/>
      <c r="BUU17" s="9"/>
      <c r="BUV17" s="9"/>
      <c r="BUW17" s="9"/>
      <c r="BUX17" s="9"/>
      <c r="BUY17" s="9"/>
      <c r="BUZ17" s="9"/>
      <c r="BVA17" s="9"/>
      <c r="BVB17" s="9"/>
      <c r="BVC17" s="9"/>
      <c r="BVD17" s="9"/>
      <c r="BVE17" s="9"/>
      <c r="BVF17" s="9"/>
      <c r="BVG17" s="9"/>
      <c r="BVH17" s="9"/>
      <c r="BVI17" s="9"/>
      <c r="BVJ17" s="9"/>
      <c r="BVK17" s="9"/>
      <c r="BVL17" s="9"/>
      <c r="BVM17" s="9"/>
      <c r="BVN17" s="9"/>
      <c r="BVO17" s="9"/>
      <c r="BVP17" s="9"/>
      <c r="BVQ17" s="9"/>
      <c r="BVR17" s="9"/>
      <c r="BVS17" s="9"/>
      <c r="BVT17" s="9"/>
      <c r="BVU17" s="9"/>
      <c r="BVV17" s="9"/>
      <c r="BVW17" s="9"/>
      <c r="BVX17" s="9"/>
      <c r="BVY17" s="9"/>
      <c r="BVZ17" s="9"/>
      <c r="BWA17" s="9"/>
      <c r="BWB17" s="9"/>
      <c r="BWC17" s="9"/>
      <c r="BWD17" s="9"/>
      <c r="BWE17" s="9"/>
      <c r="BWF17" s="9"/>
      <c r="BWG17" s="9"/>
      <c r="BWH17" s="9"/>
      <c r="BWI17" s="9"/>
      <c r="BWJ17" s="9"/>
      <c r="BWK17" s="9"/>
      <c r="BWL17" s="9"/>
      <c r="BWM17" s="9"/>
      <c r="BWN17" s="9"/>
      <c r="BWO17" s="9"/>
      <c r="BWP17" s="9"/>
      <c r="BWQ17" s="9"/>
      <c r="BWR17" s="9"/>
      <c r="BWS17" s="9"/>
      <c r="BWT17" s="9"/>
      <c r="BWU17" s="9"/>
      <c r="BWV17" s="9"/>
      <c r="BWW17" s="9"/>
      <c r="BWX17" s="9"/>
      <c r="BWY17" s="9"/>
      <c r="BWZ17" s="9"/>
      <c r="BXA17" s="9"/>
      <c r="BXB17" s="9"/>
      <c r="BXC17" s="9"/>
      <c r="BXD17" s="9"/>
    </row>
    <row r="18" ht="14.25" customHeight="1">
      <c r="A18" s="9">
        <v>67.0</v>
      </c>
      <c r="B18" s="9" t="s">
        <v>11947</v>
      </c>
      <c r="C18" s="9" t="s">
        <v>11948</v>
      </c>
      <c r="D18" s="9" t="s">
        <v>11948</v>
      </c>
      <c r="E18" s="9"/>
      <c r="F18" s="9">
        <v>58.0</v>
      </c>
      <c r="G18" s="9" t="s">
        <v>12093</v>
      </c>
      <c r="H18" s="9"/>
      <c r="I18" s="9">
        <v>6.0</v>
      </c>
      <c r="J18" s="9"/>
      <c r="K18" s="9">
        <v>24.0</v>
      </c>
      <c r="L18" s="9">
        <v>27.0</v>
      </c>
      <c r="M18" s="9"/>
      <c r="N18" s="9"/>
      <c r="O18" s="9">
        <v>1.0</v>
      </c>
      <c r="P18" s="9">
        <v>0.0</v>
      </c>
      <c r="Q18" s="9" t="s">
        <v>12094</v>
      </c>
      <c r="R18" s="9"/>
      <c r="S18" s="9" t="s">
        <v>2754</v>
      </c>
      <c r="T18" s="9" t="s">
        <v>2753</v>
      </c>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c r="AQQ18" s="9"/>
      <c r="AQR18" s="9"/>
      <c r="AQS18" s="9"/>
      <c r="AQT18" s="9"/>
      <c r="AQU18" s="9"/>
      <c r="AQV18" s="9"/>
      <c r="AQW18" s="9"/>
      <c r="AQX18" s="9"/>
      <c r="AQY18" s="9"/>
      <c r="AQZ18" s="9"/>
      <c r="ARA18" s="9"/>
      <c r="ARB18" s="9"/>
      <c r="ARC18" s="9"/>
      <c r="ARD18" s="9"/>
      <c r="ARE18" s="9"/>
      <c r="ARF18" s="9"/>
      <c r="ARG18" s="9"/>
      <c r="ARH18" s="9"/>
      <c r="ARI18" s="9"/>
      <c r="ARJ18" s="9"/>
      <c r="ARK18" s="9"/>
      <c r="ARL18" s="9"/>
      <c r="ARM18" s="9"/>
      <c r="ARN18" s="9"/>
      <c r="ARO18" s="9"/>
      <c r="ARP18" s="9"/>
      <c r="ARQ18" s="9"/>
      <c r="ARR18" s="9"/>
      <c r="ARS18" s="9"/>
      <c r="ART18" s="9"/>
      <c r="ARU18" s="9"/>
      <c r="ARV18" s="9"/>
      <c r="ARW18" s="9"/>
      <c r="ARX18" s="9"/>
      <c r="ARY18" s="9"/>
      <c r="ARZ18" s="9"/>
      <c r="ASA18" s="9"/>
      <c r="ASB18" s="9"/>
      <c r="ASC18" s="9"/>
      <c r="ASD18" s="9"/>
      <c r="ASE18" s="9"/>
      <c r="ASF18" s="9"/>
      <c r="ASG18" s="9"/>
      <c r="ASH18" s="9"/>
      <c r="ASI18" s="9"/>
      <c r="ASJ18" s="9"/>
      <c r="ASK18" s="9"/>
      <c r="ASL18" s="9"/>
      <c r="ASM18" s="9"/>
      <c r="ASN18" s="9"/>
      <c r="ASO18" s="9"/>
      <c r="ASP18" s="9"/>
      <c r="ASQ18" s="9"/>
      <c r="ASR18" s="9"/>
      <c r="ASS18" s="9"/>
      <c r="AST18" s="9"/>
      <c r="ASU18" s="9"/>
      <c r="ASV18" s="9"/>
      <c r="ASW18" s="9"/>
      <c r="ASX18" s="9"/>
      <c r="ASY18" s="9"/>
      <c r="ASZ18" s="9"/>
      <c r="ATA18" s="9"/>
      <c r="ATB18" s="9"/>
      <c r="ATC18" s="9"/>
      <c r="ATD18" s="9"/>
      <c r="ATE18" s="9"/>
      <c r="ATF18" s="9"/>
      <c r="ATG18" s="9"/>
      <c r="ATH18" s="9"/>
      <c r="ATI18" s="9"/>
      <c r="ATJ18" s="9"/>
      <c r="ATK18" s="9"/>
      <c r="ATL18" s="9"/>
      <c r="ATM18" s="9"/>
      <c r="ATN18" s="9"/>
      <c r="ATO18" s="9"/>
      <c r="ATP18" s="9"/>
      <c r="ATQ18" s="9"/>
      <c r="ATR18" s="9"/>
      <c r="ATS18" s="9"/>
      <c r="ATT18" s="9"/>
      <c r="ATU18" s="9"/>
      <c r="ATV18" s="9"/>
      <c r="ATW18" s="9"/>
      <c r="ATX18" s="9"/>
      <c r="ATY18" s="9"/>
      <c r="ATZ18" s="9"/>
      <c r="AUA18" s="9"/>
      <c r="AUB18" s="9"/>
      <c r="AUC18" s="9"/>
      <c r="AUD18" s="9"/>
      <c r="AUE18" s="9"/>
      <c r="AUF18" s="9"/>
      <c r="AUG18" s="9"/>
      <c r="AUH18" s="9"/>
      <c r="AUI18" s="9"/>
      <c r="AUJ18" s="9"/>
      <c r="AUK18" s="9"/>
      <c r="AUL18" s="9"/>
      <c r="AUM18" s="9"/>
      <c r="AUN18" s="9"/>
      <c r="AUO18" s="9"/>
      <c r="AUP18" s="9"/>
      <c r="AUQ18" s="9"/>
      <c r="AUR18" s="9"/>
      <c r="AUS18" s="9"/>
      <c r="AUT18" s="9"/>
      <c r="AUU18" s="9"/>
      <c r="AUV18" s="9"/>
      <c r="AUW18" s="9"/>
      <c r="AUX18" s="9"/>
      <c r="AUY18" s="9"/>
      <c r="AUZ18" s="9"/>
      <c r="AVA18" s="9"/>
      <c r="AVB18" s="9"/>
      <c r="AVC18" s="9"/>
      <c r="AVD18" s="9"/>
      <c r="AVE18" s="9"/>
      <c r="AVF18" s="9"/>
      <c r="AVG18" s="9"/>
      <c r="AVH18" s="9"/>
      <c r="AVI18" s="9"/>
      <c r="AVJ18" s="9"/>
      <c r="AVK18" s="9"/>
      <c r="AVL18" s="9"/>
      <c r="AVM18" s="9"/>
      <c r="AVN18" s="9"/>
      <c r="AVO18" s="9"/>
      <c r="AVP18" s="9"/>
      <c r="AVQ18" s="9"/>
      <c r="AVR18" s="9"/>
      <c r="AVS18" s="9"/>
      <c r="AVT18" s="9"/>
      <c r="AVU18" s="9"/>
      <c r="AVV18" s="9"/>
      <c r="AVW18" s="9"/>
      <c r="AVX18" s="9"/>
      <c r="AVY18" s="9"/>
      <c r="AVZ18" s="9"/>
      <c r="AWA18" s="9"/>
      <c r="AWB18" s="9"/>
      <c r="AWC18" s="9"/>
      <c r="AWD18" s="9"/>
      <c r="AWE18" s="9"/>
      <c r="AWF18" s="9"/>
      <c r="AWG18" s="9"/>
      <c r="AWH18" s="9"/>
      <c r="AWI18" s="9"/>
      <c r="AWJ18" s="9"/>
      <c r="AWK18" s="9"/>
      <c r="AWL18" s="9"/>
      <c r="AWM18" s="9"/>
      <c r="AWN18" s="9"/>
      <c r="AWO18" s="9"/>
      <c r="AWP18" s="9"/>
      <c r="AWQ18" s="9"/>
      <c r="AWR18" s="9"/>
      <c r="AWS18" s="9"/>
      <c r="AWT18" s="9"/>
      <c r="AWU18" s="9"/>
      <c r="AWV18" s="9"/>
      <c r="AWW18" s="9"/>
      <c r="AWX18" s="9"/>
      <c r="AWY18" s="9"/>
      <c r="AWZ18" s="9"/>
      <c r="AXA18" s="9"/>
      <c r="AXB18" s="9"/>
      <c r="AXC18" s="9"/>
      <c r="AXD18" s="9"/>
      <c r="AXE18" s="9"/>
      <c r="AXF18" s="9"/>
      <c r="AXG18" s="9"/>
      <c r="AXH18" s="9"/>
      <c r="AXI18" s="9"/>
      <c r="AXJ18" s="9"/>
      <c r="AXK18" s="9"/>
      <c r="AXL18" s="9"/>
      <c r="AXM18" s="9"/>
      <c r="AXN18" s="9"/>
      <c r="AXO18" s="9"/>
      <c r="AXP18" s="9"/>
      <c r="AXQ18" s="9"/>
      <c r="AXR18" s="9"/>
      <c r="AXS18" s="9"/>
      <c r="AXT18" s="9"/>
      <c r="AXU18" s="9"/>
      <c r="AXV18" s="9"/>
      <c r="AXW18" s="9"/>
      <c r="AXX18" s="9"/>
      <c r="AXY18" s="9"/>
      <c r="AXZ18" s="9"/>
      <c r="AYA18" s="9"/>
      <c r="AYB18" s="9"/>
      <c r="AYC18" s="9"/>
      <c r="AYD18" s="9"/>
      <c r="AYE18" s="9"/>
      <c r="AYF18" s="9"/>
      <c r="AYG18" s="9"/>
      <c r="AYH18" s="9"/>
      <c r="AYI18" s="9"/>
      <c r="AYJ18" s="9"/>
      <c r="AYK18" s="9"/>
      <c r="AYL18" s="9"/>
      <c r="AYM18" s="9"/>
      <c r="AYN18" s="9"/>
      <c r="AYO18" s="9"/>
      <c r="AYP18" s="9"/>
      <c r="AYQ18" s="9"/>
      <c r="AYR18" s="9"/>
      <c r="AYS18" s="9"/>
      <c r="AYT18" s="9"/>
      <c r="AYU18" s="9"/>
      <c r="AYV18" s="9"/>
      <c r="AYW18" s="9"/>
      <c r="AYX18" s="9"/>
      <c r="AYY18" s="9"/>
      <c r="AYZ18" s="9"/>
      <c r="AZA18" s="9"/>
      <c r="AZB18" s="9"/>
      <c r="AZC18" s="9"/>
      <c r="AZD18" s="9"/>
      <c r="AZE18" s="9"/>
      <c r="AZF18" s="9"/>
      <c r="AZG18" s="9"/>
      <c r="AZH18" s="9"/>
      <c r="AZI18" s="9"/>
      <c r="AZJ18" s="9"/>
      <c r="AZK18" s="9"/>
      <c r="AZL18" s="9"/>
      <c r="AZM18" s="9"/>
      <c r="AZN18" s="9"/>
      <c r="AZO18" s="9"/>
      <c r="AZP18" s="9"/>
      <c r="AZQ18" s="9"/>
      <c r="AZR18" s="9"/>
      <c r="AZS18" s="9"/>
      <c r="AZT18" s="9"/>
      <c r="AZU18" s="9"/>
      <c r="AZV18" s="9"/>
      <c r="AZW18" s="9"/>
      <c r="AZX18" s="9"/>
      <c r="AZY18" s="9"/>
      <c r="AZZ18" s="9"/>
      <c r="BAA18" s="9"/>
      <c r="BAB18" s="9"/>
      <c r="BAC18" s="9"/>
      <c r="BAD18" s="9"/>
      <c r="BAE18" s="9"/>
      <c r="BAF18" s="9"/>
      <c r="BAG18" s="9"/>
      <c r="BAH18" s="9"/>
      <c r="BAI18" s="9"/>
      <c r="BAJ18" s="9"/>
      <c r="BAK18" s="9"/>
      <c r="BAL18" s="9"/>
      <c r="BAM18" s="9"/>
      <c r="BAN18" s="9"/>
      <c r="BAO18" s="9"/>
      <c r="BAP18" s="9"/>
      <c r="BAQ18" s="9"/>
      <c r="BAR18" s="9"/>
      <c r="BAS18" s="9"/>
      <c r="BAT18" s="9"/>
      <c r="BAU18" s="9"/>
      <c r="BAV18" s="9"/>
      <c r="BAW18" s="9"/>
      <c r="BAX18" s="9"/>
      <c r="BAY18" s="9"/>
      <c r="BAZ18" s="9"/>
      <c r="BBA18" s="9"/>
      <c r="BBB18" s="9"/>
      <c r="BBC18" s="9"/>
      <c r="BBD18" s="9"/>
      <c r="BBE18" s="9"/>
      <c r="BBF18" s="9"/>
      <c r="BBG18" s="9"/>
      <c r="BBH18" s="9"/>
      <c r="BBI18" s="9"/>
      <c r="BBJ18" s="9"/>
      <c r="BBK18" s="9"/>
      <c r="BBL18" s="9"/>
      <c r="BBM18" s="9"/>
      <c r="BBN18" s="9"/>
      <c r="BBO18" s="9"/>
      <c r="BBP18" s="9"/>
      <c r="BBQ18" s="9"/>
      <c r="BBR18" s="9"/>
      <c r="BBS18" s="9"/>
      <c r="BBT18" s="9"/>
      <c r="BBU18" s="9"/>
      <c r="BBV18" s="9"/>
      <c r="BBW18" s="9"/>
      <c r="BBX18" s="9"/>
      <c r="BBY18" s="9"/>
      <c r="BBZ18" s="9"/>
      <c r="BCA18" s="9"/>
      <c r="BCB18" s="9"/>
      <c r="BCC18" s="9"/>
      <c r="BCD18" s="9"/>
      <c r="BCE18" s="9"/>
      <c r="BCF18" s="9"/>
      <c r="BCG18" s="9"/>
      <c r="BCH18" s="9"/>
      <c r="BCI18" s="9"/>
      <c r="BCJ18" s="9"/>
      <c r="BCK18" s="9"/>
      <c r="BCL18" s="9"/>
      <c r="BCM18" s="9"/>
      <c r="BCN18" s="9"/>
      <c r="BCO18" s="9"/>
      <c r="BCP18" s="9"/>
      <c r="BCQ18" s="9"/>
      <c r="BCR18" s="9"/>
      <c r="BCS18" s="9"/>
      <c r="BCT18" s="9"/>
      <c r="BCU18" s="9"/>
      <c r="BCV18" s="9"/>
      <c r="BCW18" s="9"/>
      <c r="BCX18" s="9"/>
      <c r="BCY18" s="9"/>
      <c r="BCZ18" s="9"/>
      <c r="BDA18" s="9"/>
      <c r="BDB18" s="9"/>
      <c r="BDC18" s="9"/>
      <c r="BDD18" s="9"/>
      <c r="BDE18" s="9"/>
      <c r="BDF18" s="9"/>
      <c r="BDG18" s="9"/>
      <c r="BDH18" s="9"/>
      <c r="BDI18" s="9"/>
      <c r="BDJ18" s="9"/>
      <c r="BDK18" s="9"/>
      <c r="BDL18" s="9"/>
      <c r="BDM18" s="9"/>
      <c r="BDN18" s="9"/>
      <c r="BDO18" s="9"/>
      <c r="BDP18" s="9"/>
      <c r="BDQ18" s="9"/>
      <c r="BDR18" s="9"/>
      <c r="BDS18" s="9"/>
      <c r="BDT18" s="9"/>
      <c r="BDU18" s="9"/>
      <c r="BDV18" s="9"/>
      <c r="BDW18" s="9"/>
      <c r="BDX18" s="9"/>
      <c r="BDY18" s="9"/>
      <c r="BDZ18" s="9"/>
      <c r="BEA18" s="9"/>
      <c r="BEB18" s="9"/>
      <c r="BEC18" s="9"/>
      <c r="BED18" s="9"/>
      <c r="BEE18" s="9"/>
      <c r="BEF18" s="9"/>
      <c r="BEG18" s="9"/>
      <c r="BEH18" s="9"/>
      <c r="BEI18" s="9"/>
      <c r="BEJ18" s="9"/>
      <c r="BEK18" s="9"/>
      <c r="BEL18" s="9"/>
      <c r="BEM18" s="9"/>
      <c r="BEN18" s="9"/>
      <c r="BEO18" s="9"/>
      <c r="BEP18" s="9"/>
      <c r="BEQ18" s="9"/>
      <c r="BER18" s="9"/>
      <c r="BES18" s="9"/>
      <c r="BET18" s="9"/>
      <c r="BEU18" s="9"/>
      <c r="BEV18" s="9"/>
      <c r="BEW18" s="9"/>
      <c r="BEX18" s="9"/>
      <c r="BEY18" s="9"/>
      <c r="BEZ18" s="9"/>
      <c r="BFA18" s="9"/>
      <c r="BFB18" s="9"/>
      <c r="BFC18" s="9"/>
      <c r="BFD18" s="9"/>
      <c r="BFE18" s="9"/>
      <c r="BFF18" s="9"/>
      <c r="BFG18" s="9"/>
      <c r="BFH18" s="9"/>
      <c r="BFI18" s="9"/>
      <c r="BFJ18" s="9"/>
      <c r="BFK18" s="9"/>
      <c r="BFL18" s="9"/>
      <c r="BFM18" s="9"/>
      <c r="BFN18" s="9"/>
      <c r="BFO18" s="9"/>
      <c r="BFP18" s="9"/>
      <c r="BFQ18" s="9"/>
      <c r="BFR18" s="9"/>
      <c r="BFS18" s="9"/>
      <c r="BFT18" s="9"/>
      <c r="BFU18" s="9"/>
      <c r="BFV18" s="9"/>
      <c r="BFW18" s="9"/>
      <c r="BFX18" s="9"/>
      <c r="BFY18" s="9"/>
      <c r="BFZ18" s="9"/>
      <c r="BGA18" s="9"/>
      <c r="BGB18" s="9"/>
      <c r="BGC18" s="9"/>
      <c r="BGD18" s="9"/>
      <c r="BGE18" s="9"/>
      <c r="BGF18" s="9"/>
      <c r="BGG18" s="9"/>
      <c r="BGH18" s="9"/>
      <c r="BGI18" s="9"/>
      <c r="BGJ18" s="9"/>
      <c r="BGK18" s="9"/>
      <c r="BGL18" s="9"/>
      <c r="BGM18" s="9"/>
      <c r="BGN18" s="9"/>
      <c r="BGO18" s="9"/>
      <c r="BGP18" s="9"/>
      <c r="BGQ18" s="9"/>
      <c r="BGR18" s="9"/>
      <c r="BGS18" s="9"/>
      <c r="BGT18" s="9"/>
      <c r="BGU18" s="9"/>
      <c r="BGV18" s="9"/>
      <c r="BGW18" s="9"/>
      <c r="BGX18" s="9"/>
      <c r="BGY18" s="9"/>
      <c r="BGZ18" s="9"/>
      <c r="BHA18" s="9"/>
      <c r="BHB18" s="9"/>
      <c r="BHC18" s="9"/>
      <c r="BHD18" s="9"/>
      <c r="BHE18" s="9"/>
      <c r="BHF18" s="9"/>
      <c r="BHG18" s="9"/>
      <c r="BHH18" s="9"/>
      <c r="BHI18" s="9"/>
      <c r="BHJ18" s="9"/>
      <c r="BHK18" s="9"/>
      <c r="BHL18" s="9"/>
      <c r="BHM18" s="9"/>
      <c r="BHN18" s="9"/>
      <c r="BHO18" s="9"/>
      <c r="BHP18" s="9"/>
      <c r="BHQ18" s="9"/>
      <c r="BHR18" s="9"/>
      <c r="BHS18" s="9"/>
      <c r="BHT18" s="9"/>
      <c r="BHU18" s="9"/>
      <c r="BHV18" s="9"/>
      <c r="BHW18" s="9"/>
      <c r="BHX18" s="9"/>
      <c r="BHY18" s="9"/>
      <c r="BHZ18" s="9"/>
      <c r="BIA18" s="9"/>
      <c r="BIB18" s="9"/>
      <c r="BIC18" s="9"/>
      <c r="BID18" s="9"/>
      <c r="BIE18" s="9"/>
      <c r="BIF18" s="9"/>
      <c r="BIG18" s="9"/>
      <c r="BIH18" s="9"/>
      <c r="BII18" s="9"/>
      <c r="BIJ18" s="9"/>
      <c r="BIK18" s="9"/>
      <c r="BIL18" s="9"/>
      <c r="BIM18" s="9"/>
      <c r="BIN18" s="9"/>
      <c r="BIO18" s="9"/>
      <c r="BIP18" s="9"/>
      <c r="BIQ18" s="9"/>
      <c r="BIR18" s="9"/>
      <c r="BIS18" s="9"/>
      <c r="BIT18" s="9"/>
      <c r="BIU18" s="9"/>
      <c r="BIV18" s="9"/>
      <c r="BIW18" s="9"/>
      <c r="BIX18" s="9"/>
      <c r="BIY18" s="9"/>
      <c r="BIZ18" s="9"/>
      <c r="BJA18" s="9"/>
      <c r="BJB18" s="9"/>
      <c r="BJC18" s="9"/>
      <c r="BJD18" s="9"/>
      <c r="BJE18" s="9"/>
      <c r="BJF18" s="9"/>
      <c r="BJG18" s="9"/>
      <c r="BJH18" s="9"/>
      <c r="BJI18" s="9"/>
      <c r="BJJ18" s="9"/>
      <c r="BJK18" s="9"/>
      <c r="BJL18" s="9"/>
      <c r="BJM18" s="9"/>
      <c r="BJN18" s="9"/>
      <c r="BJO18" s="9"/>
      <c r="BJP18" s="9"/>
      <c r="BJQ18" s="9"/>
      <c r="BJR18" s="9"/>
      <c r="BJS18" s="9"/>
      <c r="BJT18" s="9"/>
      <c r="BJU18" s="9"/>
      <c r="BJV18" s="9"/>
      <c r="BJW18" s="9"/>
      <c r="BJX18" s="9"/>
      <c r="BJY18" s="9"/>
      <c r="BJZ18" s="9"/>
      <c r="BKA18" s="9"/>
      <c r="BKB18" s="9"/>
      <c r="BKC18" s="9"/>
      <c r="BKD18" s="9"/>
      <c r="BKE18" s="9"/>
      <c r="BKF18" s="9"/>
      <c r="BKG18" s="9"/>
      <c r="BKH18" s="9"/>
      <c r="BKI18" s="9"/>
      <c r="BKJ18" s="9"/>
      <c r="BKK18" s="9"/>
      <c r="BKL18" s="9"/>
      <c r="BKM18" s="9"/>
      <c r="BKN18" s="9"/>
      <c r="BKO18" s="9"/>
      <c r="BKP18" s="9"/>
      <c r="BKQ18" s="9"/>
      <c r="BKR18" s="9"/>
      <c r="BKS18" s="9"/>
      <c r="BKT18" s="9"/>
      <c r="BKU18" s="9"/>
      <c r="BKV18" s="9"/>
      <c r="BKW18" s="9"/>
      <c r="BKX18" s="9"/>
      <c r="BKY18" s="9"/>
      <c r="BKZ18" s="9"/>
      <c r="BLA18" s="9"/>
      <c r="BLB18" s="9"/>
      <c r="BLC18" s="9"/>
      <c r="BLD18" s="9"/>
      <c r="BLE18" s="9"/>
      <c r="BLF18" s="9"/>
      <c r="BLG18" s="9"/>
      <c r="BLH18" s="9"/>
      <c r="BLI18" s="9"/>
      <c r="BLJ18" s="9"/>
      <c r="BLK18" s="9"/>
      <c r="BLL18" s="9"/>
      <c r="BLM18" s="9"/>
      <c r="BLN18" s="9"/>
      <c r="BLO18" s="9"/>
      <c r="BLP18" s="9"/>
      <c r="BLQ18" s="9"/>
      <c r="BLR18" s="9"/>
      <c r="BLS18" s="9"/>
      <c r="BLT18" s="9"/>
      <c r="BLU18" s="9"/>
      <c r="BLV18" s="9"/>
      <c r="BLW18" s="9"/>
      <c r="BLX18" s="9"/>
      <c r="BLY18" s="9"/>
      <c r="BLZ18" s="9"/>
      <c r="BMA18" s="9"/>
      <c r="BMB18" s="9"/>
      <c r="BMC18" s="9"/>
      <c r="BMD18" s="9"/>
      <c r="BME18" s="9"/>
      <c r="BMF18" s="9"/>
      <c r="BMG18" s="9"/>
      <c r="BMH18" s="9"/>
      <c r="BMI18" s="9"/>
      <c r="BMJ18" s="9"/>
      <c r="BMK18" s="9"/>
      <c r="BML18" s="9"/>
      <c r="BMM18" s="9"/>
      <c r="BMN18" s="9"/>
      <c r="BMO18" s="9"/>
      <c r="BMP18" s="9"/>
      <c r="BMQ18" s="9"/>
      <c r="BMR18" s="9"/>
      <c r="BMS18" s="9"/>
      <c r="BMT18" s="9"/>
      <c r="BMU18" s="9"/>
      <c r="BMV18" s="9"/>
      <c r="BMW18" s="9"/>
      <c r="BMX18" s="9"/>
      <c r="BMY18" s="9"/>
      <c r="BMZ18" s="9"/>
      <c r="BNA18" s="9"/>
      <c r="BNB18" s="9"/>
      <c r="BNC18" s="9"/>
      <c r="BND18" s="9"/>
      <c r="BNE18" s="9"/>
      <c r="BNF18" s="9"/>
      <c r="BNG18" s="9"/>
      <c r="BNH18" s="9"/>
      <c r="BNI18" s="9"/>
      <c r="BNJ18" s="9"/>
      <c r="BNK18" s="9"/>
      <c r="BNL18" s="9"/>
      <c r="BNM18" s="9"/>
      <c r="BNN18" s="9"/>
      <c r="BNO18" s="9"/>
      <c r="BNP18" s="9"/>
      <c r="BNQ18" s="9"/>
      <c r="BNR18" s="9"/>
      <c r="BNS18" s="9"/>
      <c r="BNT18" s="9"/>
      <c r="BNU18" s="9"/>
      <c r="BNV18" s="9"/>
      <c r="BNW18" s="9"/>
      <c r="BNX18" s="9"/>
      <c r="BNY18" s="9"/>
      <c r="BNZ18" s="9"/>
      <c r="BOA18" s="9"/>
      <c r="BOB18" s="9"/>
      <c r="BOC18" s="9"/>
      <c r="BOD18" s="9"/>
      <c r="BOE18" s="9"/>
      <c r="BOF18" s="9"/>
      <c r="BOG18" s="9"/>
      <c r="BOH18" s="9"/>
      <c r="BOI18" s="9"/>
      <c r="BOJ18" s="9"/>
      <c r="BOK18" s="9"/>
      <c r="BOL18" s="9"/>
      <c r="BOM18" s="9"/>
      <c r="BON18" s="9"/>
      <c r="BOO18" s="9"/>
      <c r="BOP18" s="9"/>
      <c r="BOQ18" s="9"/>
      <c r="BOR18" s="9"/>
      <c r="BOS18" s="9"/>
      <c r="BOT18" s="9"/>
      <c r="BOU18" s="9"/>
      <c r="BOV18" s="9"/>
      <c r="BOW18" s="9"/>
      <c r="BOX18" s="9"/>
      <c r="BOY18" s="9"/>
      <c r="BOZ18" s="9"/>
      <c r="BPA18" s="9"/>
      <c r="BPB18" s="9"/>
      <c r="BPC18" s="9"/>
      <c r="BPD18" s="9"/>
      <c r="BPE18" s="9"/>
      <c r="BPF18" s="9"/>
      <c r="BPG18" s="9"/>
      <c r="BPH18" s="9"/>
      <c r="BPI18" s="9"/>
      <c r="BPJ18" s="9"/>
      <c r="BPK18" s="9"/>
      <c r="BPL18" s="9"/>
      <c r="BPM18" s="9"/>
      <c r="BPN18" s="9"/>
      <c r="BPO18" s="9"/>
      <c r="BPP18" s="9"/>
      <c r="BPQ18" s="9"/>
      <c r="BPR18" s="9"/>
      <c r="BPS18" s="9"/>
      <c r="BPT18" s="9"/>
      <c r="BPU18" s="9"/>
      <c r="BPV18" s="9"/>
      <c r="BPW18" s="9"/>
      <c r="BPX18" s="9"/>
      <c r="BPY18" s="9"/>
      <c r="BPZ18" s="9"/>
      <c r="BQA18" s="9"/>
      <c r="BQB18" s="9"/>
      <c r="BQC18" s="9"/>
      <c r="BQD18" s="9"/>
      <c r="BQE18" s="9"/>
      <c r="BQF18" s="9"/>
      <c r="BQG18" s="9"/>
      <c r="BQH18" s="9"/>
      <c r="BQI18" s="9"/>
      <c r="BQJ18" s="9"/>
      <c r="BQK18" s="9"/>
      <c r="BQL18" s="9"/>
      <c r="BQM18" s="9"/>
      <c r="BQN18" s="9"/>
      <c r="BQO18" s="9"/>
      <c r="BQP18" s="9"/>
      <c r="BQQ18" s="9"/>
      <c r="BQR18" s="9"/>
      <c r="BQS18" s="9"/>
      <c r="BQT18" s="9"/>
      <c r="BQU18" s="9"/>
      <c r="BQV18" s="9"/>
      <c r="BQW18" s="9"/>
      <c r="BQX18" s="9"/>
      <c r="BQY18" s="9"/>
      <c r="BQZ18" s="9"/>
      <c r="BRA18" s="9"/>
      <c r="BRB18" s="9"/>
      <c r="BRC18" s="9"/>
      <c r="BRD18" s="9"/>
      <c r="BRE18" s="9"/>
      <c r="BRF18" s="9"/>
      <c r="BRG18" s="9"/>
      <c r="BRH18" s="9"/>
      <c r="BRI18" s="9"/>
      <c r="BRJ18" s="9"/>
      <c r="BRK18" s="9"/>
      <c r="BRL18" s="9"/>
      <c r="BRM18" s="9"/>
      <c r="BRN18" s="9"/>
      <c r="BRO18" s="9"/>
      <c r="BRP18" s="9"/>
      <c r="BRQ18" s="9"/>
      <c r="BRR18" s="9"/>
      <c r="BRS18" s="9"/>
      <c r="BRT18" s="9"/>
      <c r="BRU18" s="9"/>
      <c r="BRV18" s="9"/>
      <c r="BRW18" s="9"/>
      <c r="BRX18" s="9"/>
      <c r="BRY18" s="9"/>
      <c r="BRZ18" s="9"/>
      <c r="BSA18" s="9"/>
      <c r="BSB18" s="9"/>
      <c r="BSC18" s="9"/>
      <c r="BSD18" s="9"/>
      <c r="BSE18" s="9"/>
      <c r="BSF18" s="9"/>
      <c r="BSG18" s="9"/>
      <c r="BSH18" s="9"/>
      <c r="BSI18" s="9"/>
      <c r="BSJ18" s="9"/>
      <c r="BSK18" s="9"/>
      <c r="BSL18" s="9"/>
      <c r="BSM18" s="9"/>
      <c r="BSN18" s="9"/>
      <c r="BSO18" s="9"/>
      <c r="BSP18" s="9"/>
      <c r="BSQ18" s="9"/>
      <c r="BSR18" s="9"/>
      <c r="BSS18" s="9"/>
      <c r="BST18" s="9"/>
      <c r="BSU18" s="9"/>
      <c r="BSV18" s="9"/>
      <c r="BSW18" s="9"/>
      <c r="BSX18" s="9"/>
      <c r="BSY18" s="9"/>
      <c r="BSZ18" s="9"/>
      <c r="BTA18" s="9"/>
      <c r="BTB18" s="9"/>
      <c r="BTC18" s="9"/>
      <c r="BTD18" s="9"/>
      <c r="BTE18" s="9"/>
      <c r="BTF18" s="9"/>
      <c r="BTG18" s="9"/>
      <c r="BTH18" s="9"/>
      <c r="BTI18" s="9"/>
      <c r="BTJ18" s="9"/>
      <c r="BTK18" s="9"/>
      <c r="BTL18" s="9"/>
      <c r="BTM18" s="9"/>
      <c r="BTN18" s="9"/>
      <c r="BTO18" s="9"/>
      <c r="BTP18" s="9"/>
      <c r="BTQ18" s="9"/>
      <c r="BTR18" s="9"/>
      <c r="BTS18" s="9"/>
      <c r="BTT18" s="9"/>
      <c r="BTU18" s="9"/>
      <c r="BTV18" s="9"/>
      <c r="BTW18" s="9"/>
      <c r="BTX18" s="9"/>
      <c r="BTY18" s="9"/>
      <c r="BTZ18" s="9"/>
      <c r="BUA18" s="9"/>
      <c r="BUB18" s="9"/>
      <c r="BUC18" s="9"/>
      <c r="BUD18" s="9"/>
      <c r="BUE18" s="9"/>
      <c r="BUF18" s="9"/>
      <c r="BUG18" s="9"/>
      <c r="BUH18" s="9"/>
      <c r="BUI18" s="9"/>
      <c r="BUJ18" s="9"/>
      <c r="BUK18" s="9"/>
      <c r="BUL18" s="9"/>
      <c r="BUM18" s="9"/>
      <c r="BUN18" s="9"/>
      <c r="BUO18" s="9"/>
      <c r="BUP18" s="9"/>
      <c r="BUQ18" s="9"/>
      <c r="BUR18" s="9"/>
      <c r="BUS18" s="9"/>
      <c r="BUT18" s="9"/>
      <c r="BUU18" s="9"/>
      <c r="BUV18" s="9"/>
      <c r="BUW18" s="9"/>
      <c r="BUX18" s="9"/>
      <c r="BUY18" s="9"/>
      <c r="BUZ18" s="9"/>
      <c r="BVA18" s="9"/>
      <c r="BVB18" s="9"/>
      <c r="BVC18" s="9"/>
      <c r="BVD18" s="9"/>
      <c r="BVE18" s="9"/>
      <c r="BVF18" s="9"/>
      <c r="BVG18" s="9"/>
      <c r="BVH18" s="9"/>
      <c r="BVI18" s="9"/>
      <c r="BVJ18" s="9"/>
      <c r="BVK18" s="9"/>
      <c r="BVL18" s="9"/>
      <c r="BVM18" s="9"/>
      <c r="BVN18" s="9"/>
      <c r="BVO18" s="9"/>
      <c r="BVP18" s="9"/>
      <c r="BVQ18" s="9"/>
      <c r="BVR18" s="9"/>
      <c r="BVS18" s="9"/>
      <c r="BVT18" s="9"/>
      <c r="BVU18" s="9"/>
      <c r="BVV18" s="9"/>
      <c r="BVW18" s="9"/>
      <c r="BVX18" s="9"/>
      <c r="BVY18" s="9"/>
      <c r="BVZ18" s="9"/>
      <c r="BWA18" s="9"/>
      <c r="BWB18" s="9"/>
      <c r="BWC18" s="9"/>
      <c r="BWD18" s="9"/>
      <c r="BWE18" s="9"/>
      <c r="BWF18" s="9"/>
      <c r="BWG18" s="9"/>
      <c r="BWH18" s="9"/>
      <c r="BWI18" s="9"/>
      <c r="BWJ18" s="9"/>
      <c r="BWK18" s="9"/>
      <c r="BWL18" s="9"/>
      <c r="BWM18" s="9"/>
      <c r="BWN18" s="9"/>
      <c r="BWO18" s="9"/>
      <c r="BWP18" s="9"/>
      <c r="BWQ18" s="9"/>
      <c r="BWR18" s="9"/>
      <c r="BWS18" s="9"/>
      <c r="BWT18" s="9"/>
      <c r="BWU18" s="9"/>
      <c r="BWV18" s="9"/>
      <c r="BWW18" s="9"/>
      <c r="BWX18" s="9"/>
      <c r="BWY18" s="9"/>
      <c r="BWZ18" s="9"/>
      <c r="BXA18" s="9"/>
      <c r="BXB18" s="9"/>
      <c r="BXC18" s="9"/>
      <c r="BXD18" s="9"/>
    </row>
    <row r="19" ht="14.25" customHeight="1">
      <c r="A19" s="9">
        <v>9.0</v>
      </c>
      <c r="B19" s="9" t="s">
        <v>11947</v>
      </c>
      <c r="C19" s="9" t="s">
        <v>11948</v>
      </c>
      <c r="D19" s="9" t="s">
        <v>11948</v>
      </c>
      <c r="E19" s="9"/>
      <c r="F19" s="9">
        <v>35.0</v>
      </c>
      <c r="G19" s="9" t="s">
        <v>12095</v>
      </c>
      <c r="H19" s="9"/>
      <c r="I19" s="9"/>
      <c r="J19" s="9"/>
      <c r="K19" s="9">
        <v>2.0</v>
      </c>
      <c r="L19" s="9">
        <v>29.0</v>
      </c>
      <c r="M19" s="9">
        <v>1.0</v>
      </c>
      <c r="N19" s="9">
        <v>2.0</v>
      </c>
      <c r="O19" s="9">
        <v>1.0</v>
      </c>
      <c r="P19" s="9">
        <v>0.0</v>
      </c>
      <c r="Q19" s="9" t="s">
        <v>12096</v>
      </c>
      <c r="R19" s="9"/>
      <c r="S19" s="9" t="s">
        <v>2757</v>
      </c>
      <c r="T19" s="9" t="s">
        <v>2756</v>
      </c>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t="s">
        <v>5691</v>
      </c>
      <c r="QG19" s="9" t="s">
        <v>5691</v>
      </c>
      <c r="QH19" s="9" t="s">
        <v>12097</v>
      </c>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t="s">
        <v>12098</v>
      </c>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t="s">
        <v>5701</v>
      </c>
      <c r="SY19" s="9"/>
      <c r="SZ19" s="9"/>
      <c r="TA19" s="9"/>
      <c r="TB19" s="9"/>
      <c r="TC19" s="9"/>
      <c r="TD19" s="9"/>
      <c r="TE19" s="9"/>
      <c r="TF19" s="9"/>
      <c r="TG19" s="9"/>
      <c r="TH19" s="9"/>
      <c r="TI19" s="9"/>
      <c r="TJ19" s="9"/>
      <c r="TK19" s="9"/>
      <c r="TL19" s="9"/>
      <c r="TM19" s="9" t="s">
        <v>12099</v>
      </c>
      <c r="TN19" s="9"/>
      <c r="TO19" s="9" t="s">
        <v>12100</v>
      </c>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MN19" s="9"/>
      <c r="AMO19" s="9"/>
      <c r="AMP19" s="9"/>
      <c r="AMQ19" s="9"/>
      <c r="AMR19" s="9"/>
      <c r="AMS19" s="9"/>
      <c r="AMT19" s="9"/>
      <c r="AMU19" s="9"/>
      <c r="AMV19" s="9"/>
      <c r="AMW19" s="9"/>
      <c r="AMX19" s="9"/>
      <c r="AMY19" s="9"/>
      <c r="AMZ19" s="9"/>
      <c r="ANA19" s="9"/>
      <c r="ANB19" s="9" t="s">
        <v>11952</v>
      </c>
      <c r="ANC19" s="9" t="s">
        <v>2696</v>
      </c>
      <c r="AND19" s="9" t="s">
        <v>12101</v>
      </c>
      <c r="ANE19" s="9" t="s">
        <v>11954</v>
      </c>
      <c r="ANF19" s="9"/>
      <c r="ANG19" s="9"/>
      <c r="ANH19" s="9"/>
      <c r="ANI19" s="9"/>
      <c r="ANJ19" s="9"/>
      <c r="ANK19" s="9"/>
      <c r="ANL19" s="9"/>
      <c r="ANM19" s="9" t="s">
        <v>12102</v>
      </c>
      <c r="ANN19" s="9"/>
      <c r="ANO19" s="9"/>
      <c r="ANP19" s="9" t="s">
        <v>12103</v>
      </c>
      <c r="ANQ19" s="9"/>
      <c r="ANR19" s="9" t="s">
        <v>12104</v>
      </c>
      <c r="ANS19" s="9"/>
      <c r="ANT19" s="9"/>
      <c r="ANU19" s="9" t="s">
        <v>12105</v>
      </c>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c r="AQQ19" s="9"/>
      <c r="AQR19" s="9"/>
      <c r="AQS19" s="9"/>
      <c r="AQT19" s="9"/>
      <c r="AQU19" s="9"/>
      <c r="AQV19" s="9"/>
      <c r="AQW19" s="9"/>
      <c r="AQX19" s="9"/>
      <c r="AQY19" s="9"/>
      <c r="AQZ19" s="9"/>
      <c r="ARA19" s="9"/>
      <c r="ARB19" s="9"/>
      <c r="ARC19" s="9"/>
      <c r="ARD19" s="9"/>
      <c r="ARE19" s="9"/>
      <c r="ARF19" s="9"/>
      <c r="ARG19" s="9"/>
      <c r="ARH19" s="9"/>
      <c r="ARI19" s="9"/>
      <c r="ARJ19" s="9"/>
      <c r="ARK19" s="9"/>
      <c r="ARL19" s="9"/>
      <c r="ARM19" s="9"/>
      <c r="ARN19" s="9"/>
      <c r="ARO19" s="9"/>
      <c r="ARP19" s="9"/>
      <c r="ARQ19" s="9"/>
      <c r="ARR19" s="9"/>
      <c r="ARS19" s="9"/>
      <c r="ART19" s="9"/>
      <c r="ARU19" s="9"/>
      <c r="ARV19" s="9"/>
      <c r="ARW19" s="9"/>
      <c r="ARX19" s="9"/>
      <c r="ARY19" s="9"/>
      <c r="ARZ19" s="9"/>
      <c r="ASA19" s="9"/>
      <c r="ASB19" s="9"/>
      <c r="ASC19" s="9"/>
      <c r="ASD19" s="9"/>
      <c r="ASE19" s="9"/>
      <c r="ASF19" s="9"/>
      <c r="ASG19" s="9"/>
      <c r="ASH19" s="9"/>
      <c r="ASI19" s="9"/>
      <c r="ASJ19" s="9"/>
      <c r="ASK19" s="9"/>
      <c r="ASL19" s="9"/>
      <c r="ASM19" s="9"/>
      <c r="ASN19" s="9"/>
      <c r="ASO19" s="9"/>
      <c r="ASP19" s="9"/>
      <c r="ASQ19" s="9"/>
      <c r="ASR19" s="9"/>
      <c r="ASS19" s="9"/>
      <c r="AST19" s="9"/>
      <c r="ASU19" s="9"/>
      <c r="ASV19" s="9"/>
      <c r="ASW19" s="9"/>
      <c r="ASX19" s="9"/>
      <c r="ASY19" s="9"/>
      <c r="ASZ19" s="9"/>
      <c r="ATA19" s="9"/>
      <c r="ATB19" s="9"/>
      <c r="ATC19" s="9"/>
      <c r="ATD19" s="9"/>
      <c r="ATE19" s="9"/>
      <c r="ATF19" s="9"/>
      <c r="ATG19" s="9"/>
      <c r="ATH19" s="9"/>
      <c r="ATI19" s="9"/>
      <c r="ATJ19" s="9"/>
      <c r="ATK19" s="9"/>
      <c r="ATL19" s="9"/>
      <c r="ATM19" s="9"/>
      <c r="ATN19" s="9"/>
      <c r="ATO19" s="9"/>
      <c r="ATP19" s="9"/>
      <c r="ATQ19" s="9"/>
      <c r="ATR19" s="9" t="s">
        <v>12106</v>
      </c>
      <c r="ATS19" s="9">
        <v>1.775010804E9</v>
      </c>
      <c r="ATT19" s="9" t="s">
        <v>12107</v>
      </c>
      <c r="ATU19" s="9" t="s">
        <v>11952</v>
      </c>
      <c r="ATV19" s="9" t="s">
        <v>2696</v>
      </c>
      <c r="ATW19" s="9" t="s">
        <v>12101</v>
      </c>
      <c r="ATX19" s="9" t="s">
        <v>11954</v>
      </c>
      <c r="ATY19" s="9"/>
      <c r="ATZ19" s="9"/>
      <c r="AUA19" s="9"/>
      <c r="AUB19" s="9"/>
      <c r="AUC19" s="9"/>
      <c r="AUD19" s="9"/>
      <c r="AUE19" s="9"/>
      <c r="AUF19" s="9"/>
      <c r="AUG19" s="9"/>
      <c r="AUH19" s="9"/>
      <c r="AUI19" s="9"/>
      <c r="AUJ19" s="9"/>
      <c r="AUK19" s="9"/>
      <c r="AUL19" s="9"/>
      <c r="AUM19" s="9"/>
      <c r="AUN19" s="9"/>
      <c r="AUO19" s="9"/>
      <c r="AUP19" s="9"/>
      <c r="AUQ19" s="9"/>
      <c r="AUR19" s="9"/>
      <c r="AUS19" s="9"/>
      <c r="AUT19" s="9"/>
      <c r="AUU19" s="9"/>
      <c r="AUV19" s="9"/>
      <c r="AUW19" s="9"/>
      <c r="AUX19" s="9"/>
      <c r="AUY19" s="9"/>
      <c r="AUZ19" s="9"/>
      <c r="AVA19" s="9"/>
      <c r="AVB19" s="9"/>
      <c r="AVC19" s="9"/>
      <c r="AVD19" s="9"/>
      <c r="AVE19" s="9"/>
      <c r="AVF19" s="9"/>
      <c r="AVG19" s="9"/>
      <c r="AVH19" s="9"/>
      <c r="AVI19" s="9"/>
      <c r="AVJ19" s="9"/>
      <c r="AVK19" s="9"/>
      <c r="AVL19" s="9"/>
      <c r="AVM19" s="9"/>
      <c r="AVN19" s="9"/>
      <c r="AVO19" s="9"/>
      <c r="AVP19" s="9"/>
      <c r="AVQ19" s="9"/>
      <c r="AVR19" s="9"/>
      <c r="AVS19" s="9"/>
      <c r="AVT19" s="9"/>
      <c r="AVU19" s="9"/>
      <c r="AVV19" s="9"/>
      <c r="AVW19" s="9"/>
      <c r="AVX19" s="9"/>
      <c r="AVY19" s="9"/>
      <c r="AVZ19" s="9"/>
      <c r="AWA19" s="9"/>
      <c r="AWB19" s="9"/>
      <c r="AWC19" s="9"/>
      <c r="AWD19" s="9"/>
      <c r="AWE19" s="9"/>
      <c r="AWF19" s="9"/>
      <c r="AWG19" s="9"/>
      <c r="AWH19" s="9"/>
      <c r="AWI19" s="9"/>
      <c r="AWJ19" s="9"/>
      <c r="AWK19" s="9"/>
      <c r="AWL19" s="9"/>
      <c r="AWM19" s="9"/>
      <c r="AWN19" s="9"/>
      <c r="AWO19" s="9"/>
      <c r="AWP19" s="9"/>
      <c r="AWQ19" s="9"/>
      <c r="AWR19" s="9"/>
      <c r="AWS19" s="9"/>
      <c r="AWT19" s="9"/>
      <c r="AWU19" s="9"/>
      <c r="AWV19" s="9"/>
      <c r="AWW19" s="9"/>
      <c r="AWX19" s="9"/>
      <c r="AWY19" s="9"/>
      <c r="AWZ19" s="9"/>
      <c r="AXA19" s="9"/>
      <c r="AXB19" s="9"/>
      <c r="AXC19" s="9"/>
      <c r="AXD19" s="9"/>
      <c r="AXE19" s="9"/>
      <c r="AXF19" s="9"/>
      <c r="AXG19" s="9"/>
      <c r="AXH19" s="9"/>
      <c r="AXI19" s="9"/>
      <c r="AXJ19" s="9"/>
      <c r="AXK19" s="9"/>
      <c r="AXL19" s="9"/>
      <c r="AXM19" s="9"/>
      <c r="AXN19" s="9"/>
      <c r="AXO19" s="9"/>
      <c r="AXP19" s="9"/>
      <c r="AXQ19" s="9"/>
      <c r="AXR19" s="9"/>
      <c r="AXS19" s="9"/>
      <c r="AXT19" s="9"/>
      <c r="AXU19" s="9"/>
      <c r="AXV19" s="9"/>
      <c r="AXW19" s="9"/>
      <c r="AXX19" s="9"/>
      <c r="AXY19" s="9"/>
      <c r="AXZ19" s="9"/>
      <c r="AYA19" s="9"/>
      <c r="AYB19" s="9"/>
      <c r="AYC19" s="9"/>
      <c r="AYD19" s="9"/>
      <c r="AYE19" s="9"/>
      <c r="AYF19" s="9"/>
      <c r="AYG19" s="9"/>
      <c r="AYH19" s="9"/>
      <c r="AYI19" s="9"/>
      <c r="AYJ19" s="9"/>
      <c r="AYK19" s="9"/>
      <c r="AYL19" s="9"/>
      <c r="AYM19" s="9"/>
      <c r="AYN19" s="9"/>
      <c r="AYO19" s="9"/>
      <c r="AYP19" s="9"/>
      <c r="AYQ19" s="9"/>
      <c r="AYR19" s="9"/>
      <c r="AYS19" s="9"/>
      <c r="AYT19" s="9"/>
      <c r="AYU19" s="9"/>
      <c r="AYV19" s="9"/>
      <c r="AYW19" s="9"/>
      <c r="AYX19" s="9"/>
      <c r="AYY19" s="9"/>
      <c r="AYZ19" s="9"/>
      <c r="AZA19" s="9"/>
      <c r="AZB19" s="9"/>
      <c r="AZC19" s="9"/>
      <c r="AZD19" s="9"/>
      <c r="AZE19" s="9"/>
      <c r="AZF19" s="9"/>
      <c r="AZG19" s="9"/>
      <c r="AZH19" s="9"/>
      <c r="AZI19" s="9"/>
      <c r="AZJ19" s="9"/>
      <c r="AZK19" s="9"/>
      <c r="AZL19" s="9"/>
      <c r="AZM19" s="9"/>
      <c r="AZN19" s="9"/>
      <c r="AZO19" s="9"/>
      <c r="AZP19" s="9"/>
      <c r="AZQ19" s="9"/>
      <c r="AZR19" s="9"/>
      <c r="AZS19" s="9"/>
      <c r="AZT19" s="9"/>
      <c r="AZU19" s="9"/>
      <c r="AZV19" s="9"/>
      <c r="AZW19" s="9"/>
      <c r="AZX19" s="9"/>
      <c r="AZY19" s="9"/>
      <c r="AZZ19" s="9"/>
      <c r="BAA19" s="9"/>
      <c r="BAB19" s="9"/>
      <c r="BAC19" s="9"/>
      <c r="BAD19" s="9"/>
      <c r="BAE19" s="9"/>
      <c r="BAF19" s="9"/>
      <c r="BAG19" s="9"/>
      <c r="BAH19" s="9"/>
      <c r="BAI19" s="9"/>
      <c r="BAJ19" s="9"/>
      <c r="BAK19" s="9"/>
      <c r="BAL19" s="9"/>
      <c r="BAM19" s="9"/>
      <c r="BAN19" s="9"/>
      <c r="BAO19" s="9"/>
      <c r="BAP19" s="9"/>
      <c r="BAQ19" s="9"/>
      <c r="BAR19" s="9"/>
      <c r="BAS19" s="9"/>
      <c r="BAT19" s="9"/>
      <c r="BAU19" s="9"/>
      <c r="BAV19" s="9"/>
      <c r="BAW19" s="9"/>
      <c r="BAX19" s="9"/>
      <c r="BAY19" s="9"/>
      <c r="BAZ19" s="9"/>
      <c r="BBA19" s="9"/>
      <c r="BBB19" s="9"/>
      <c r="BBC19" s="9"/>
      <c r="BBD19" s="9"/>
      <c r="BBE19" s="9"/>
      <c r="BBF19" s="9"/>
      <c r="BBG19" s="9"/>
      <c r="BBH19" s="9"/>
      <c r="BBI19" s="9"/>
      <c r="BBJ19" s="9"/>
      <c r="BBK19" s="9"/>
      <c r="BBL19" s="9"/>
      <c r="BBM19" s="9"/>
      <c r="BBN19" s="9"/>
      <c r="BBO19" s="9"/>
      <c r="BBP19" s="9"/>
      <c r="BBQ19" s="9"/>
      <c r="BBR19" s="9"/>
      <c r="BBS19" s="9"/>
      <c r="BBT19" s="9"/>
      <c r="BBU19" s="9"/>
      <c r="BBV19" s="9"/>
      <c r="BBW19" s="9"/>
      <c r="BBX19" s="9"/>
      <c r="BBY19" s="9"/>
      <c r="BBZ19" s="9"/>
      <c r="BCA19" s="9"/>
      <c r="BCB19" s="9"/>
      <c r="BCC19" s="9"/>
      <c r="BCD19" s="9"/>
      <c r="BCE19" s="9"/>
      <c r="BCF19" s="9"/>
      <c r="BCG19" s="9"/>
      <c r="BCH19" s="9"/>
      <c r="BCI19" s="9"/>
      <c r="BCJ19" s="9"/>
      <c r="BCK19" s="9"/>
      <c r="BCL19" s="9"/>
      <c r="BCM19" s="9"/>
      <c r="BCN19" s="9"/>
      <c r="BCO19" s="9"/>
      <c r="BCP19" s="9"/>
      <c r="BCQ19" s="9"/>
      <c r="BCR19" s="9"/>
      <c r="BCS19" s="9"/>
      <c r="BCT19" s="9"/>
      <c r="BCU19" s="9"/>
      <c r="BCV19" s="9"/>
      <c r="BCW19" s="9"/>
      <c r="BCX19" s="9"/>
      <c r="BCY19" s="9"/>
      <c r="BCZ19" s="9"/>
      <c r="BDA19" s="9"/>
      <c r="BDB19" s="9"/>
      <c r="BDC19" s="9"/>
      <c r="BDD19" s="9"/>
      <c r="BDE19" s="9"/>
      <c r="BDF19" s="9"/>
      <c r="BDG19" s="9"/>
      <c r="BDH19" s="9"/>
      <c r="BDI19" s="9"/>
      <c r="BDJ19" s="9"/>
      <c r="BDK19" s="9"/>
      <c r="BDL19" s="9"/>
      <c r="BDM19" s="9"/>
      <c r="BDN19" s="9"/>
      <c r="BDO19" s="9"/>
      <c r="BDP19" s="9"/>
      <c r="BDQ19" s="9"/>
      <c r="BDR19" s="9"/>
      <c r="BDS19" s="9"/>
      <c r="BDT19" s="9"/>
      <c r="BDU19" s="9"/>
      <c r="BDV19" s="9"/>
      <c r="BDW19" s="9"/>
      <c r="BDX19" s="9"/>
      <c r="BDY19" s="9"/>
      <c r="BDZ19" s="9"/>
      <c r="BEA19" s="9"/>
      <c r="BEB19" s="9"/>
      <c r="BEC19" s="9"/>
      <c r="BED19" s="9"/>
      <c r="BEE19" s="9"/>
      <c r="BEF19" s="9"/>
      <c r="BEG19" s="9"/>
      <c r="BEH19" s="9"/>
      <c r="BEI19" s="9"/>
      <c r="BEJ19" s="9"/>
      <c r="BEK19" s="9"/>
      <c r="BEL19" s="9"/>
      <c r="BEM19" s="9"/>
      <c r="BEN19" s="9"/>
      <c r="BEO19" s="9"/>
      <c r="BEP19" s="9"/>
      <c r="BEQ19" s="9"/>
      <c r="BER19" s="9"/>
      <c r="BES19" s="9"/>
      <c r="BET19" s="9"/>
      <c r="BEU19" s="9"/>
      <c r="BEV19" s="9"/>
      <c r="BEW19" s="9"/>
      <c r="BEX19" s="9"/>
      <c r="BEY19" s="9"/>
      <c r="BEZ19" s="9"/>
      <c r="BFA19" s="9"/>
      <c r="BFB19" s="9"/>
      <c r="BFC19" s="9"/>
      <c r="BFD19" s="9"/>
      <c r="BFE19" s="9"/>
      <c r="BFF19" s="9"/>
      <c r="BFG19" s="9"/>
      <c r="BFH19" s="9"/>
      <c r="BFI19" s="9"/>
      <c r="BFJ19" s="9"/>
      <c r="BFK19" s="9"/>
      <c r="BFL19" s="9"/>
      <c r="BFM19" s="9"/>
      <c r="BFN19" s="9"/>
      <c r="BFO19" s="9"/>
      <c r="BFP19" s="9"/>
      <c r="BFQ19" s="9"/>
      <c r="BFR19" s="9"/>
      <c r="BFS19" s="9"/>
      <c r="BFT19" s="9"/>
      <c r="BFU19" s="9"/>
      <c r="BFV19" s="9"/>
      <c r="BFW19" s="9"/>
      <c r="BFX19" s="9"/>
      <c r="BFY19" s="9"/>
      <c r="BFZ19" s="9"/>
      <c r="BGA19" s="9"/>
      <c r="BGB19" s="9"/>
      <c r="BGC19" s="9"/>
      <c r="BGD19" s="9"/>
      <c r="BGE19" s="9"/>
      <c r="BGF19" s="9"/>
      <c r="BGG19" s="9"/>
      <c r="BGH19" s="9"/>
      <c r="BGI19" s="9"/>
      <c r="BGJ19" s="9"/>
      <c r="BGK19" s="9"/>
      <c r="BGL19" s="9"/>
      <c r="BGM19" s="9"/>
      <c r="BGN19" s="9"/>
      <c r="BGO19" s="9"/>
      <c r="BGP19" s="9"/>
      <c r="BGQ19" s="9"/>
      <c r="BGR19" s="9"/>
      <c r="BGS19" s="9"/>
      <c r="BGT19" s="9"/>
      <c r="BGU19" s="9"/>
      <c r="BGV19" s="9"/>
      <c r="BGW19" s="9"/>
      <c r="BGX19" s="9"/>
      <c r="BGY19" s="9"/>
      <c r="BGZ19" s="9"/>
      <c r="BHA19" s="9"/>
      <c r="BHB19" s="9"/>
      <c r="BHC19" s="9"/>
      <c r="BHD19" s="9"/>
      <c r="BHE19" s="9"/>
      <c r="BHF19" s="9"/>
      <c r="BHG19" s="9"/>
      <c r="BHH19" s="9"/>
      <c r="BHI19" s="9"/>
      <c r="BHJ19" s="9"/>
      <c r="BHK19" s="9"/>
      <c r="BHL19" s="9"/>
      <c r="BHM19" s="9"/>
      <c r="BHN19" s="9"/>
      <c r="BHO19" s="9"/>
      <c r="BHP19" s="9"/>
      <c r="BHQ19" s="9"/>
      <c r="BHR19" s="9"/>
      <c r="BHS19" s="9"/>
      <c r="BHT19" s="9"/>
      <c r="BHU19" s="9"/>
      <c r="BHV19" s="9"/>
      <c r="BHW19" s="9"/>
      <c r="BHX19" s="9"/>
      <c r="BHY19" s="9"/>
      <c r="BHZ19" s="9"/>
      <c r="BIA19" s="9"/>
      <c r="BIB19" s="9"/>
      <c r="BIC19" s="9"/>
      <c r="BID19" s="9"/>
      <c r="BIE19" s="9"/>
      <c r="BIF19" s="9"/>
      <c r="BIG19" s="9"/>
      <c r="BIH19" s="9"/>
      <c r="BII19" s="9"/>
      <c r="BIJ19" s="9"/>
      <c r="BIK19" s="9"/>
      <c r="BIL19" s="9"/>
      <c r="BIM19" s="9"/>
      <c r="BIN19" s="9"/>
      <c r="BIO19" s="9"/>
      <c r="BIP19" s="9"/>
      <c r="BIQ19" s="9"/>
      <c r="BIR19" s="9"/>
      <c r="BIS19" s="9"/>
      <c r="BIT19" s="9"/>
      <c r="BIU19" s="9"/>
      <c r="BIV19" s="9"/>
      <c r="BIW19" s="9"/>
      <c r="BIX19" s="9"/>
      <c r="BIY19" s="9"/>
      <c r="BIZ19" s="9"/>
      <c r="BJA19" s="9"/>
      <c r="BJB19" s="9"/>
      <c r="BJC19" s="9"/>
      <c r="BJD19" s="9"/>
      <c r="BJE19" s="9"/>
      <c r="BJF19" s="9"/>
      <c r="BJG19" s="9"/>
      <c r="BJH19" s="9"/>
      <c r="BJI19" s="9"/>
      <c r="BJJ19" s="9"/>
      <c r="BJK19" s="9"/>
      <c r="BJL19" s="9"/>
      <c r="BJM19" s="9"/>
      <c r="BJN19" s="9"/>
      <c r="BJO19" s="9"/>
      <c r="BJP19" s="9"/>
      <c r="BJQ19" s="9"/>
      <c r="BJR19" s="9"/>
      <c r="BJS19" s="9"/>
      <c r="BJT19" s="9"/>
      <c r="BJU19" s="9"/>
      <c r="BJV19" s="9"/>
      <c r="BJW19" s="9"/>
      <c r="BJX19" s="9"/>
      <c r="BJY19" s="9"/>
      <c r="BJZ19" s="9"/>
      <c r="BKA19" s="9"/>
      <c r="BKB19" s="9"/>
      <c r="BKC19" s="9"/>
      <c r="BKD19" s="9"/>
      <c r="BKE19" s="9"/>
      <c r="BKF19" s="9"/>
      <c r="BKG19" s="9"/>
      <c r="BKH19" s="9"/>
      <c r="BKI19" s="9"/>
      <c r="BKJ19" s="9"/>
      <c r="BKK19" s="9"/>
      <c r="BKL19" s="9"/>
      <c r="BKM19" s="9"/>
      <c r="BKN19" s="9"/>
      <c r="BKO19" s="9"/>
      <c r="BKP19" s="9"/>
      <c r="BKQ19" s="9"/>
      <c r="BKR19" s="9"/>
      <c r="BKS19" s="9"/>
      <c r="BKT19" s="9"/>
      <c r="BKU19" s="9"/>
      <c r="BKV19" s="9"/>
      <c r="BKW19" s="9"/>
      <c r="BKX19" s="9"/>
      <c r="BKY19" s="9"/>
      <c r="BKZ19" s="9"/>
      <c r="BLA19" s="9"/>
      <c r="BLB19" s="9"/>
      <c r="BLC19" s="9"/>
      <c r="BLD19" s="9"/>
      <c r="BLE19" s="9"/>
      <c r="BLF19" s="9"/>
      <c r="BLG19" s="9"/>
      <c r="BLH19" s="9"/>
      <c r="BLI19" s="9"/>
      <c r="BLJ19" s="9"/>
      <c r="BLK19" s="9"/>
      <c r="BLL19" s="9"/>
      <c r="BLM19" s="9"/>
      <c r="BLN19" s="9"/>
      <c r="BLO19" s="9"/>
      <c r="BLP19" s="9"/>
      <c r="BLQ19" s="9"/>
      <c r="BLR19" s="9"/>
      <c r="BLS19" s="9"/>
      <c r="BLT19" s="9"/>
      <c r="BLU19" s="9"/>
      <c r="BLV19" s="9"/>
      <c r="BLW19" s="9"/>
      <c r="BLX19" s="9"/>
      <c r="BLY19" s="9"/>
      <c r="BLZ19" s="9"/>
      <c r="BMA19" s="9"/>
      <c r="BMB19" s="9"/>
      <c r="BMC19" s="9"/>
      <c r="BMD19" s="9"/>
      <c r="BME19" s="9"/>
      <c r="BMF19" s="9"/>
      <c r="BMG19" s="9"/>
      <c r="BMH19" s="9"/>
      <c r="BMI19" s="9"/>
      <c r="BMJ19" s="9"/>
      <c r="BMK19" s="9"/>
      <c r="BML19" s="9"/>
      <c r="BMM19" s="9"/>
      <c r="BMN19" s="9"/>
      <c r="BMO19" s="9"/>
      <c r="BMP19" s="9"/>
      <c r="BMQ19" s="9"/>
      <c r="BMR19" s="9"/>
      <c r="BMS19" s="9"/>
      <c r="BMT19" s="9"/>
      <c r="BMU19" s="9"/>
      <c r="BMV19" s="9"/>
      <c r="BMW19" s="9"/>
      <c r="BMX19" s="9"/>
      <c r="BMY19" s="9"/>
      <c r="BMZ19" s="9"/>
      <c r="BNA19" s="9"/>
      <c r="BNB19" s="9"/>
      <c r="BNC19" s="9"/>
      <c r="BND19" s="9"/>
      <c r="BNE19" s="9"/>
      <c r="BNF19" s="9"/>
      <c r="BNG19" s="9"/>
      <c r="BNH19" s="9"/>
      <c r="BNI19" s="9"/>
      <c r="BNJ19" s="9"/>
      <c r="BNK19" s="9"/>
      <c r="BNL19" s="9"/>
      <c r="BNM19" s="9"/>
      <c r="BNN19" s="9"/>
      <c r="BNO19" s="9"/>
      <c r="BNP19" s="9"/>
      <c r="BNQ19" s="9"/>
      <c r="BNR19" s="9"/>
      <c r="BNS19" s="9"/>
      <c r="BNT19" s="9"/>
      <c r="BNU19" s="9"/>
      <c r="BNV19" s="9"/>
      <c r="BNW19" s="9"/>
      <c r="BNX19" s="9"/>
      <c r="BNY19" s="9"/>
      <c r="BNZ19" s="9"/>
      <c r="BOA19" s="9"/>
      <c r="BOB19" s="9"/>
      <c r="BOC19" s="9"/>
      <c r="BOD19" s="9"/>
      <c r="BOE19" s="9"/>
      <c r="BOF19" s="9"/>
      <c r="BOG19" s="9"/>
      <c r="BOH19" s="9"/>
      <c r="BOI19" s="9"/>
      <c r="BOJ19" s="9"/>
      <c r="BOK19" s="9"/>
      <c r="BOL19" s="9"/>
      <c r="BOM19" s="9"/>
      <c r="BON19" s="9"/>
      <c r="BOO19" s="9"/>
      <c r="BOP19" s="9"/>
      <c r="BOQ19" s="9"/>
      <c r="BOR19" s="9"/>
      <c r="BOS19" s="9"/>
      <c r="BOT19" s="9"/>
      <c r="BOU19" s="9"/>
      <c r="BOV19" s="9"/>
      <c r="BOW19" s="9"/>
      <c r="BOX19" s="9"/>
      <c r="BOY19" s="9"/>
      <c r="BOZ19" s="9"/>
      <c r="BPA19" s="9"/>
      <c r="BPB19" s="9"/>
      <c r="BPC19" s="9"/>
      <c r="BPD19" s="9"/>
      <c r="BPE19" s="9"/>
      <c r="BPF19" s="9"/>
      <c r="BPG19" s="9"/>
      <c r="BPH19" s="9"/>
      <c r="BPI19" s="9"/>
      <c r="BPJ19" s="9"/>
      <c r="BPK19" s="9"/>
      <c r="BPL19" s="9"/>
      <c r="BPM19" s="9"/>
      <c r="BPN19" s="9"/>
      <c r="BPO19" s="9"/>
      <c r="BPP19" s="9"/>
      <c r="BPQ19" s="9"/>
      <c r="BPR19" s="9"/>
      <c r="BPS19" s="9"/>
      <c r="BPT19" s="9"/>
      <c r="BPU19" s="9"/>
      <c r="BPV19" s="9"/>
      <c r="BPW19" s="9"/>
      <c r="BPX19" s="9"/>
      <c r="BPY19" s="9"/>
      <c r="BPZ19" s="9"/>
      <c r="BQA19" s="9"/>
      <c r="BQB19" s="9"/>
      <c r="BQC19" s="9"/>
      <c r="BQD19" s="9"/>
      <c r="BQE19" s="9"/>
      <c r="BQF19" s="9"/>
      <c r="BQG19" s="9"/>
      <c r="BQH19" s="9"/>
      <c r="BQI19" s="9"/>
      <c r="BQJ19" s="9"/>
      <c r="BQK19" s="9"/>
      <c r="BQL19" s="9"/>
      <c r="BQM19" s="9"/>
      <c r="BQN19" s="9"/>
      <c r="BQO19" s="9"/>
      <c r="BQP19" s="9"/>
      <c r="BQQ19" s="9"/>
      <c r="BQR19" s="9"/>
      <c r="BQS19" s="9"/>
      <c r="BQT19" s="9"/>
      <c r="BQU19" s="9"/>
      <c r="BQV19" s="9"/>
      <c r="BQW19" s="9"/>
      <c r="BQX19" s="9"/>
      <c r="BQY19" s="9"/>
      <c r="BQZ19" s="9"/>
      <c r="BRA19" s="9"/>
      <c r="BRB19" s="9"/>
      <c r="BRC19" s="9"/>
      <c r="BRD19" s="9"/>
      <c r="BRE19" s="9"/>
      <c r="BRF19" s="9"/>
      <c r="BRG19" s="9"/>
      <c r="BRH19" s="9"/>
      <c r="BRI19" s="9"/>
      <c r="BRJ19" s="9"/>
      <c r="BRK19" s="9"/>
      <c r="BRL19" s="9"/>
      <c r="BRM19" s="9"/>
      <c r="BRN19" s="9"/>
      <c r="BRO19" s="9"/>
      <c r="BRP19" s="9"/>
      <c r="BRQ19" s="9"/>
      <c r="BRR19" s="9"/>
      <c r="BRS19" s="9"/>
      <c r="BRT19" s="9"/>
      <c r="BRU19" s="9"/>
      <c r="BRV19" s="9"/>
      <c r="BRW19" s="9"/>
      <c r="BRX19" s="9"/>
      <c r="BRY19" s="9"/>
      <c r="BRZ19" s="9"/>
      <c r="BSA19" s="9"/>
      <c r="BSB19" s="9"/>
      <c r="BSC19" s="9"/>
      <c r="BSD19" s="9"/>
      <c r="BSE19" s="9"/>
      <c r="BSF19" s="9"/>
      <c r="BSG19" s="9"/>
      <c r="BSH19" s="9"/>
      <c r="BSI19" s="9"/>
      <c r="BSJ19" s="9"/>
      <c r="BSK19" s="9"/>
      <c r="BSL19" s="9"/>
      <c r="BSM19" s="9"/>
      <c r="BSN19" s="9"/>
      <c r="BSO19" s="9"/>
      <c r="BSP19" s="9"/>
      <c r="BSQ19" s="9"/>
      <c r="BSR19" s="9"/>
      <c r="BSS19" s="9"/>
      <c r="BST19" s="9"/>
      <c r="BSU19" s="9"/>
      <c r="BSV19" s="9"/>
      <c r="BSW19" s="9"/>
      <c r="BSX19" s="9"/>
      <c r="BSY19" s="9"/>
      <c r="BSZ19" s="9"/>
      <c r="BTA19" s="9"/>
      <c r="BTB19" s="9"/>
      <c r="BTC19" s="9"/>
      <c r="BTD19" s="9"/>
      <c r="BTE19" s="9"/>
      <c r="BTF19" s="9"/>
      <c r="BTG19" s="9"/>
      <c r="BTH19" s="9"/>
      <c r="BTI19" s="9"/>
      <c r="BTJ19" s="9"/>
      <c r="BTK19" s="9"/>
      <c r="BTL19" s="9"/>
      <c r="BTM19" s="9"/>
      <c r="BTN19" s="9"/>
      <c r="BTO19" s="9"/>
      <c r="BTP19" s="9"/>
      <c r="BTQ19" s="9"/>
      <c r="BTR19" s="9"/>
      <c r="BTS19" s="9"/>
      <c r="BTT19" s="9"/>
      <c r="BTU19" s="9"/>
      <c r="BTV19" s="9"/>
      <c r="BTW19" s="9"/>
      <c r="BTX19" s="9"/>
      <c r="BTY19" s="9"/>
      <c r="BTZ19" s="9"/>
      <c r="BUA19" s="9"/>
      <c r="BUB19" s="9"/>
      <c r="BUC19" s="9"/>
      <c r="BUD19" s="9"/>
      <c r="BUE19" s="9"/>
      <c r="BUF19" s="9"/>
      <c r="BUG19" s="9"/>
      <c r="BUH19" s="9"/>
      <c r="BUI19" s="9"/>
      <c r="BUJ19" s="9"/>
      <c r="BUK19" s="9"/>
      <c r="BUL19" s="9"/>
      <c r="BUM19" s="9"/>
      <c r="BUN19" s="9"/>
      <c r="BUO19" s="9"/>
      <c r="BUP19" s="9"/>
      <c r="BUQ19" s="9"/>
      <c r="BUR19" s="9"/>
      <c r="BUS19" s="9"/>
      <c r="BUT19" s="9"/>
      <c r="BUU19" s="9"/>
      <c r="BUV19" s="9"/>
      <c r="BUW19" s="9"/>
      <c r="BUX19" s="9"/>
      <c r="BUY19" s="9"/>
      <c r="BUZ19" s="9"/>
      <c r="BVA19" s="9"/>
      <c r="BVB19" s="9"/>
      <c r="BVC19" s="9"/>
      <c r="BVD19" s="9"/>
      <c r="BVE19" s="9"/>
      <c r="BVF19" s="9"/>
      <c r="BVG19" s="9"/>
      <c r="BVH19" s="9"/>
      <c r="BVI19" s="9"/>
      <c r="BVJ19" s="9"/>
      <c r="BVK19" s="9"/>
      <c r="BVL19" s="9"/>
      <c r="BVM19" s="9"/>
      <c r="BVN19" s="9"/>
      <c r="BVO19" s="9"/>
      <c r="BVP19" s="9"/>
      <c r="BVQ19" s="9"/>
      <c r="BVR19" s="9"/>
      <c r="BVS19" s="9"/>
      <c r="BVT19" s="9"/>
      <c r="BVU19" s="9"/>
      <c r="BVV19" s="9"/>
      <c r="BVW19" s="9"/>
      <c r="BVX19" s="9"/>
      <c r="BVY19" s="9"/>
      <c r="BVZ19" s="9"/>
      <c r="BWA19" s="9"/>
      <c r="BWB19" s="9"/>
      <c r="BWC19" s="9"/>
      <c r="BWD19" s="9"/>
      <c r="BWE19" s="9"/>
      <c r="BWF19" s="9"/>
      <c r="BWG19" s="9"/>
      <c r="BWH19" s="9"/>
      <c r="BWI19" s="9"/>
      <c r="BWJ19" s="9"/>
      <c r="BWK19" s="9"/>
      <c r="BWL19" s="9"/>
      <c r="BWM19" s="9"/>
      <c r="BWN19" s="9"/>
      <c r="BWO19" s="9"/>
      <c r="BWP19" s="9"/>
      <c r="BWQ19" s="9"/>
      <c r="BWR19" s="9"/>
      <c r="BWS19" s="9"/>
      <c r="BWT19" s="9"/>
      <c r="BWU19" s="9"/>
      <c r="BWV19" s="9"/>
      <c r="BWW19" s="9"/>
      <c r="BWX19" s="9"/>
      <c r="BWY19" s="9"/>
      <c r="BWZ19" s="9"/>
      <c r="BXA19" s="9"/>
      <c r="BXB19" s="9"/>
      <c r="BXC19" s="9"/>
      <c r="BXD19" s="9"/>
    </row>
    <row r="20" ht="14.25" customHeight="1">
      <c r="A20" s="9">
        <v>95.0</v>
      </c>
      <c r="B20" s="9" t="s">
        <v>11947</v>
      </c>
      <c r="C20" s="9" t="s">
        <v>11948</v>
      </c>
      <c r="D20" s="9" t="s">
        <v>11948</v>
      </c>
      <c r="E20" s="9"/>
      <c r="F20" s="9">
        <v>193.0</v>
      </c>
      <c r="G20" s="9" t="s">
        <v>12108</v>
      </c>
      <c r="H20" s="9"/>
      <c r="I20" s="9">
        <v>1.0</v>
      </c>
      <c r="J20" s="9"/>
      <c r="K20" s="9">
        <v>4.0</v>
      </c>
      <c r="L20" s="9">
        <v>185.0</v>
      </c>
      <c r="M20" s="9">
        <v>2.0</v>
      </c>
      <c r="N20" s="9"/>
      <c r="O20" s="9">
        <v>1.0</v>
      </c>
      <c r="P20" s="9">
        <v>0.0</v>
      </c>
      <c r="Q20" s="9" t="s">
        <v>12109</v>
      </c>
      <c r="R20" s="9"/>
      <c r="S20" s="9" t="s">
        <v>2760</v>
      </c>
      <c r="T20" s="9" t="s">
        <v>2758</v>
      </c>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c r="MK20" s="9"/>
      <c r="ML20" s="9"/>
      <c r="MM20" s="9"/>
      <c r="MN20" s="9"/>
      <c r="MO20" s="9"/>
      <c r="MP20" s="9"/>
      <c r="MQ20" s="9"/>
      <c r="MR20" s="9"/>
      <c r="MS20" s="9"/>
      <c r="MT20" s="9"/>
      <c r="MU20" s="9"/>
      <c r="MV20" s="9"/>
      <c r="MW20" s="9"/>
      <c r="MX20" s="9"/>
      <c r="MY20" s="9"/>
      <c r="MZ20" s="9"/>
      <c r="NA20" s="9"/>
      <c r="NB20" s="9"/>
      <c r="NC20" s="9"/>
      <c r="ND20" s="9"/>
      <c r="NE20" s="9"/>
      <c r="NF20" s="9"/>
      <c r="NG20" s="9"/>
      <c r="NH20" s="9"/>
      <c r="NI20" s="9"/>
      <c r="NJ20" s="9"/>
      <c r="NK20" s="9"/>
      <c r="NL20" s="9"/>
      <c r="NM20" s="9"/>
      <c r="NN20" s="9"/>
      <c r="NO20" s="9"/>
      <c r="NP20" s="9"/>
      <c r="NQ20" s="9"/>
      <c r="NR20" s="9"/>
      <c r="NS20" s="9"/>
      <c r="NT20" s="9"/>
      <c r="NU20" s="9"/>
      <c r="NV20" s="9"/>
      <c r="NW20" s="9"/>
      <c r="NX20" s="9"/>
      <c r="NY20" s="9"/>
      <c r="NZ20" s="9"/>
      <c r="OA20" s="9"/>
      <c r="OB20" s="9"/>
      <c r="OC20" s="9"/>
      <c r="OD20" s="9"/>
      <c r="OE20" s="9"/>
      <c r="OF20" s="9"/>
      <c r="OG20" s="9"/>
      <c r="OH20" s="9"/>
      <c r="OI20" s="9"/>
      <c r="OJ20" s="9"/>
      <c r="OK20" s="9"/>
      <c r="OL20" s="9"/>
      <c r="OM20" s="9"/>
      <c r="ON20" s="9"/>
      <c r="OO20" s="9"/>
      <c r="OP20" s="9"/>
      <c r="OQ20" s="9"/>
      <c r="OR20" s="9"/>
      <c r="OS20" s="9"/>
      <c r="OT20" s="9"/>
      <c r="OU20" s="9"/>
      <c r="OV20" s="9"/>
      <c r="OW20" s="9"/>
      <c r="OX20" s="9"/>
      <c r="OY20" s="9"/>
      <c r="OZ20" s="9"/>
      <c r="PA20" s="9"/>
      <c r="PB20" s="9"/>
      <c r="PC20" s="9"/>
      <c r="PD20" s="9"/>
      <c r="PE20" s="9"/>
      <c r="PF20" s="9"/>
      <c r="PG20" s="9"/>
      <c r="PH20" s="9"/>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9"/>
      <c r="SJ20" s="9"/>
      <c r="SK20" s="9"/>
      <c r="SL20" s="9"/>
      <c r="SM20" s="9"/>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c r="WV20" s="9"/>
      <c r="WW20" s="9"/>
      <c r="WX20" s="9"/>
      <c r="WY20" s="9"/>
      <c r="WZ20" s="9"/>
      <c r="XA20" s="9"/>
      <c r="XB20" s="9"/>
      <c r="XC20" s="9"/>
      <c r="XD20" s="9"/>
      <c r="XE20" s="9"/>
      <c r="XF20" s="9"/>
      <c r="XG20" s="9"/>
      <c r="XH20" s="9"/>
      <c r="XI20" s="9"/>
      <c r="XJ20" s="9"/>
      <c r="XK20" s="9"/>
      <c r="XL20" s="9"/>
      <c r="XM20" s="9"/>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c r="YO20" s="9"/>
      <c r="YP20" s="9"/>
      <c r="YQ20" s="9"/>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9"/>
      <c r="ABO20" s="9"/>
      <c r="ABP20" s="9"/>
      <c r="ABQ20" s="9"/>
      <c r="ABR20" s="9"/>
      <c r="ABS20" s="9"/>
      <c r="ABT20" s="9"/>
      <c r="ABU20" s="9"/>
      <c r="ABV20" s="9"/>
      <c r="ABW20" s="9"/>
      <c r="ABX20" s="9"/>
      <c r="ABY20" s="9"/>
      <c r="ABZ20" s="9"/>
      <c r="ACA20" s="9"/>
      <c r="ACB20" s="9"/>
      <c r="ACC20" s="9"/>
      <c r="ACD20" s="9"/>
      <c r="ACE20" s="9"/>
      <c r="ACF20" s="9"/>
      <c r="ACG20" s="9"/>
      <c r="ACH20" s="9"/>
      <c r="ACI20" s="9"/>
      <c r="ACJ20" s="9"/>
      <c r="ACK20" s="9"/>
      <c r="ACL20" s="9"/>
      <c r="ACM20" s="9"/>
      <c r="ACN20" s="9"/>
      <c r="ACO20" s="9"/>
      <c r="ACP20" s="9"/>
      <c r="ACQ20" s="9"/>
      <c r="ACR20" s="9"/>
      <c r="ACS20" s="9"/>
      <c r="ACT20" s="9"/>
      <c r="ACU20" s="9"/>
      <c r="ACV20" s="9"/>
      <c r="ACW20" s="9"/>
      <c r="ACX20" s="9"/>
      <c r="ACY20" s="9"/>
      <c r="ACZ20" s="9"/>
      <c r="ADA20" s="9"/>
      <c r="ADB20" s="9"/>
      <c r="ADC20" s="9"/>
      <c r="ADD20" s="9"/>
      <c r="ADE20" s="9"/>
      <c r="ADF20" s="9"/>
      <c r="ADG20" s="9"/>
      <c r="ADH20" s="9"/>
      <c r="ADI20" s="9"/>
      <c r="ADJ20" s="9"/>
      <c r="ADK20" s="9"/>
      <c r="ADL20" s="9"/>
      <c r="ADM20" s="9"/>
      <c r="ADN20" s="9"/>
      <c r="ADO20" s="9"/>
      <c r="ADP20" s="9"/>
      <c r="ADQ20" s="9"/>
      <c r="ADR20" s="9"/>
      <c r="ADS20" s="9"/>
      <c r="ADT20" s="9"/>
      <c r="ADU20" s="9"/>
      <c r="ADV20" s="9"/>
      <c r="ADW20" s="9"/>
      <c r="ADX20" s="9"/>
      <c r="ADY20" s="9"/>
      <c r="ADZ20" s="9"/>
      <c r="AEA20" s="9"/>
      <c r="AEB20" s="9"/>
      <c r="AEC20" s="9"/>
      <c r="AED20" s="9"/>
      <c r="AEE20" s="9"/>
      <c r="AEF20" s="9"/>
      <c r="AEG20" s="9"/>
      <c r="AEH20" s="9"/>
      <c r="AEI20" s="9"/>
      <c r="AEJ20" s="9"/>
      <c r="AEK20" s="9"/>
      <c r="AEL20" s="9"/>
      <c r="AEM20" s="9"/>
      <c r="AEN20" s="9"/>
      <c r="AEO20" s="9"/>
      <c r="AEP20" s="9"/>
      <c r="AEQ20" s="9"/>
      <c r="AER20" s="9"/>
      <c r="AES20" s="9"/>
      <c r="AET20" s="9"/>
      <c r="AEU20" s="9"/>
      <c r="AEV20" s="9"/>
      <c r="AEW20" s="9"/>
      <c r="AEX20" s="9"/>
      <c r="AEY20" s="9"/>
      <c r="AEZ20" s="9"/>
      <c r="AFA20" s="9"/>
      <c r="AFB20" s="9"/>
      <c r="AFC20" s="9"/>
      <c r="AFD20" s="9"/>
      <c r="AFE20" s="9"/>
      <c r="AFF20" s="9"/>
      <c r="AFG20" s="9"/>
      <c r="AFH20" s="9"/>
      <c r="AFI20" s="9"/>
      <c r="AFJ20" s="9"/>
      <c r="AFK20" s="9"/>
      <c r="AFL20" s="9"/>
      <c r="AFM20" s="9"/>
      <c r="AFN20" s="9"/>
      <c r="AFO20" s="9"/>
      <c r="AFP20" s="9"/>
      <c r="AFQ20" s="9"/>
      <c r="AFR20" s="9"/>
      <c r="AFS20" s="9"/>
      <c r="AFT20" s="9"/>
      <c r="AFU20" s="9"/>
      <c r="AFV20" s="9"/>
      <c r="AFW20" s="9"/>
      <c r="AFX20" s="9"/>
      <c r="AFY20" s="9"/>
      <c r="AFZ20" s="9"/>
      <c r="AGA20" s="9"/>
      <c r="AGB20" s="9"/>
      <c r="AGC20" s="9"/>
      <c r="AGD20" s="9"/>
      <c r="AGE20" s="9"/>
      <c r="AGF20" s="9"/>
      <c r="AGG20" s="9"/>
      <c r="AGH20" s="9"/>
      <c r="AGI20" s="9"/>
      <c r="AGJ20" s="9"/>
      <c r="AGK20" s="9"/>
      <c r="AGL20" s="9"/>
      <c r="AGM20" s="9"/>
      <c r="AGN20" s="9"/>
      <c r="AGO20" s="9"/>
      <c r="AGP20" s="9"/>
      <c r="AGQ20" s="9"/>
      <c r="AGR20" s="9"/>
      <c r="AGS20" s="9"/>
      <c r="AGT20" s="9"/>
      <c r="AGU20" s="9"/>
      <c r="AGV20" s="9"/>
      <c r="AGW20" s="9"/>
      <c r="AGX20" s="9"/>
      <c r="AGY20" s="9"/>
      <c r="AGZ20" s="9"/>
      <c r="AHA20" s="9"/>
      <c r="AHB20" s="9"/>
      <c r="AHC20" s="9"/>
      <c r="AHD20" s="9"/>
      <c r="AHE20" s="9"/>
      <c r="AHF20" s="9"/>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c r="AQQ20" s="9"/>
      <c r="AQR20" s="9"/>
      <c r="AQS20" s="9"/>
      <c r="AQT20" s="9"/>
      <c r="AQU20" s="9"/>
      <c r="AQV20" s="9"/>
      <c r="AQW20" s="9"/>
      <c r="AQX20" s="9"/>
      <c r="AQY20" s="9"/>
      <c r="AQZ20" s="9"/>
      <c r="ARA20" s="9"/>
      <c r="ARB20" s="9"/>
      <c r="ARC20" s="9"/>
      <c r="ARD20" s="9"/>
      <c r="ARE20" s="9"/>
      <c r="ARF20" s="9"/>
      <c r="ARG20" s="9"/>
      <c r="ARH20" s="9"/>
      <c r="ARI20" s="9"/>
      <c r="ARJ20" s="9"/>
      <c r="ARK20" s="9"/>
      <c r="ARL20" s="9"/>
      <c r="ARM20" s="9"/>
      <c r="ARN20" s="9"/>
      <c r="ARO20" s="9"/>
      <c r="ARP20" s="9"/>
      <c r="ARQ20" s="9"/>
      <c r="ARR20" s="9"/>
      <c r="ARS20" s="9"/>
      <c r="ART20" s="9"/>
      <c r="ARU20" s="9"/>
      <c r="ARV20" s="9"/>
      <c r="ARW20" s="9"/>
      <c r="ARX20" s="9"/>
      <c r="ARY20" s="9"/>
      <c r="ARZ20" s="9"/>
      <c r="ASA20" s="9"/>
      <c r="ASB20" s="9"/>
      <c r="ASC20" s="9"/>
      <c r="ASD20" s="9"/>
      <c r="ASE20" s="9"/>
      <c r="ASF20" s="9"/>
      <c r="ASG20" s="9"/>
      <c r="ASH20" s="9"/>
      <c r="ASI20" s="9"/>
      <c r="ASJ20" s="9"/>
      <c r="ASK20" s="9"/>
      <c r="ASL20" s="9"/>
      <c r="ASM20" s="9"/>
      <c r="ASN20" s="9"/>
      <c r="ASO20" s="9"/>
      <c r="ASP20" s="9"/>
      <c r="ASQ20" s="9"/>
      <c r="ASR20" s="9"/>
      <c r="ASS20" s="9"/>
      <c r="AST20" s="9"/>
      <c r="ASU20" s="9"/>
      <c r="ASV20" s="9"/>
      <c r="ASW20" s="9"/>
      <c r="ASX20" s="9"/>
      <c r="ASY20" s="9"/>
      <c r="ASZ20" s="9"/>
      <c r="ATA20" s="9"/>
      <c r="ATB20" s="9"/>
      <c r="ATC20" s="9"/>
      <c r="ATD20" s="9"/>
      <c r="ATE20" s="9"/>
      <c r="ATF20" s="9"/>
      <c r="ATG20" s="9"/>
      <c r="ATH20" s="9"/>
      <c r="ATI20" s="9"/>
      <c r="ATJ20" s="9"/>
      <c r="ATK20" s="9"/>
      <c r="ATL20" s="9"/>
      <c r="ATM20" s="9"/>
      <c r="ATN20" s="9"/>
      <c r="ATO20" s="9"/>
      <c r="ATP20" s="9"/>
      <c r="ATQ20" s="9"/>
      <c r="ATR20" s="9"/>
      <c r="ATS20" s="9"/>
      <c r="ATT20" s="9"/>
      <c r="ATU20" s="9"/>
      <c r="ATV20" s="9"/>
      <c r="ATW20" s="9"/>
      <c r="ATX20" s="9"/>
      <c r="ATY20" s="9"/>
      <c r="ATZ20" s="9"/>
      <c r="AUA20" s="9"/>
      <c r="AUB20" s="9"/>
      <c r="AUC20" s="9"/>
      <c r="AUD20" s="9"/>
      <c r="AUE20" s="9"/>
      <c r="AUF20" s="9"/>
      <c r="AUG20" s="9"/>
      <c r="AUH20" s="9"/>
      <c r="AUI20" s="9"/>
      <c r="AUJ20" s="9"/>
      <c r="AUK20" s="9"/>
      <c r="AUL20" s="9"/>
      <c r="AUM20" s="9"/>
      <c r="AUN20" s="9"/>
      <c r="AUO20" s="9"/>
      <c r="AUP20" s="9"/>
      <c r="AUQ20" s="9"/>
      <c r="AUR20" s="9"/>
      <c r="AUS20" s="9"/>
      <c r="AUT20" s="9"/>
      <c r="AUU20" s="9"/>
      <c r="AUV20" s="9"/>
      <c r="AUW20" s="9"/>
      <c r="AUX20" s="9"/>
      <c r="AUY20" s="9"/>
      <c r="AUZ20" s="9"/>
      <c r="AVA20" s="9"/>
      <c r="AVB20" s="9"/>
      <c r="AVC20" s="9"/>
      <c r="AVD20" s="9"/>
      <c r="AVE20" s="9"/>
      <c r="AVF20" s="9"/>
      <c r="AVG20" s="9"/>
      <c r="AVH20" s="9"/>
      <c r="AVI20" s="9"/>
      <c r="AVJ20" s="9"/>
      <c r="AVK20" s="9"/>
      <c r="AVL20" s="9"/>
      <c r="AVM20" s="9"/>
      <c r="AVN20" s="9"/>
      <c r="AVO20" s="9"/>
      <c r="AVP20" s="9"/>
      <c r="AVQ20" s="9"/>
      <c r="AVR20" s="9"/>
      <c r="AVS20" s="9"/>
      <c r="AVT20" s="9"/>
      <c r="AVU20" s="9"/>
      <c r="AVV20" s="9"/>
      <c r="AVW20" s="9"/>
      <c r="AVX20" s="9"/>
      <c r="AVY20" s="9"/>
      <c r="AVZ20" s="9"/>
      <c r="AWA20" s="9"/>
      <c r="AWB20" s="9"/>
      <c r="AWC20" s="9"/>
      <c r="AWD20" s="9"/>
      <c r="AWE20" s="9"/>
      <c r="AWF20" s="9"/>
      <c r="AWG20" s="9"/>
      <c r="AWH20" s="9"/>
      <c r="AWI20" s="9"/>
      <c r="AWJ20" s="9"/>
      <c r="AWK20" s="9"/>
      <c r="AWL20" s="9"/>
      <c r="AWM20" s="9"/>
      <c r="AWN20" s="9"/>
      <c r="AWO20" s="9"/>
      <c r="AWP20" s="9"/>
      <c r="AWQ20" s="9"/>
      <c r="AWR20" s="9"/>
      <c r="AWS20" s="9"/>
      <c r="AWT20" s="9"/>
      <c r="AWU20" s="9"/>
      <c r="AWV20" s="9"/>
      <c r="AWW20" s="9"/>
      <c r="AWX20" s="9"/>
      <c r="AWY20" s="9" t="s">
        <v>12110</v>
      </c>
      <c r="AWZ20" s="9"/>
      <c r="AXA20" s="9"/>
      <c r="AXB20" s="9"/>
      <c r="AXC20" s="9"/>
      <c r="AXD20" s="9"/>
      <c r="AXE20" s="9"/>
      <c r="AXF20" s="9"/>
      <c r="AXG20" s="9"/>
      <c r="AXH20" s="9"/>
      <c r="AXI20" s="9"/>
      <c r="AXJ20" s="9"/>
      <c r="AXK20" s="9"/>
      <c r="AXL20" s="9"/>
      <c r="AXM20" s="9"/>
      <c r="AXN20" s="9"/>
      <c r="AXO20" s="9"/>
      <c r="AXP20" s="9"/>
      <c r="AXQ20" s="9"/>
      <c r="AXR20" s="9"/>
      <c r="AXS20" s="9"/>
      <c r="AXT20" s="9"/>
      <c r="AXU20" s="9"/>
      <c r="AXV20" s="9"/>
      <c r="AXW20" s="9"/>
      <c r="AXX20" s="9"/>
      <c r="AXY20" s="9"/>
      <c r="AXZ20" s="9"/>
      <c r="AYA20" s="9"/>
      <c r="AYB20" s="9"/>
      <c r="AYC20" s="9"/>
      <c r="AYD20" s="9"/>
      <c r="AYE20" s="9"/>
      <c r="AYF20" s="9"/>
      <c r="AYG20" s="9"/>
      <c r="AYH20" s="9" t="s">
        <v>12111</v>
      </c>
      <c r="AYI20" s="9"/>
      <c r="AYJ20" s="9"/>
      <c r="AYK20" s="9"/>
      <c r="AYL20" s="9"/>
      <c r="AYM20" s="9"/>
      <c r="AYN20" s="9"/>
      <c r="AYO20" s="9"/>
      <c r="AYP20" s="9"/>
      <c r="AYQ20" s="9"/>
      <c r="AYR20" s="9"/>
      <c r="AYS20" s="9"/>
      <c r="AYT20" s="9"/>
      <c r="AYU20" s="9"/>
      <c r="AYV20" s="9"/>
      <c r="AYW20" s="9"/>
      <c r="AYX20" s="9"/>
      <c r="AYY20" s="9" t="s">
        <v>5691</v>
      </c>
      <c r="AYZ20" s="9" t="s">
        <v>5691</v>
      </c>
      <c r="AZA20" s="9"/>
      <c r="AZB20" s="9"/>
      <c r="AZC20" s="9"/>
      <c r="AZD20" s="9"/>
      <c r="AZE20" s="9"/>
      <c r="AZF20" s="9"/>
      <c r="AZG20" s="9"/>
      <c r="AZH20" s="9"/>
      <c r="AZI20" s="9"/>
      <c r="AZJ20" s="9"/>
      <c r="AZK20" s="9"/>
      <c r="AZL20" s="9"/>
      <c r="AZM20" s="9"/>
      <c r="AZN20" s="9"/>
      <c r="AZO20" s="9"/>
      <c r="AZP20" s="9"/>
      <c r="AZQ20" s="9"/>
      <c r="AZR20" s="9"/>
      <c r="AZS20" s="9"/>
      <c r="AZT20" s="9"/>
      <c r="AZU20" s="9"/>
      <c r="AZV20" s="9"/>
      <c r="AZW20" s="9"/>
      <c r="AZX20" s="9"/>
      <c r="AZY20" s="9"/>
      <c r="AZZ20" s="9"/>
      <c r="BAA20" s="9"/>
      <c r="BAB20" s="9"/>
      <c r="BAC20" s="9"/>
      <c r="BAD20" s="9"/>
      <c r="BAE20" s="9"/>
      <c r="BAF20" s="9"/>
      <c r="BAG20" s="9"/>
      <c r="BAH20" s="9"/>
      <c r="BAI20" s="9"/>
      <c r="BAJ20" s="9"/>
      <c r="BAK20" s="9" t="s">
        <v>12112</v>
      </c>
      <c r="BAL20" s="9"/>
      <c r="BAM20" s="9"/>
      <c r="BAN20" s="9"/>
      <c r="BAO20" s="9"/>
      <c r="BAP20" s="9"/>
      <c r="BAQ20" s="9"/>
      <c r="BAR20" s="9">
        <v>443.0</v>
      </c>
      <c r="BAS20" s="9" t="s">
        <v>12113</v>
      </c>
      <c r="BAT20" s="9">
        <v>590.0</v>
      </c>
      <c r="BAU20" s="9"/>
      <c r="BAV20" s="9"/>
      <c r="BAW20" s="9"/>
      <c r="BAX20" s="9"/>
      <c r="BAY20" s="9"/>
      <c r="BAZ20" s="9"/>
      <c r="BBA20" s="9"/>
      <c r="BBB20" s="9"/>
      <c r="BBC20" s="9"/>
      <c r="BBD20" s="9"/>
      <c r="BBE20" s="9"/>
      <c r="BBF20" s="9"/>
      <c r="BBG20" s="9"/>
      <c r="BBH20" s="9"/>
      <c r="BBI20" s="9" t="s">
        <v>5718</v>
      </c>
      <c r="BBJ20" s="9"/>
      <c r="BBK20" s="9"/>
      <c r="BBL20" s="9"/>
      <c r="BBM20" s="9"/>
      <c r="BBN20" s="9"/>
      <c r="BBO20" s="9"/>
      <c r="BBP20" s="9"/>
      <c r="BBQ20" s="9"/>
      <c r="BBR20" s="9"/>
      <c r="BBS20" s="9"/>
      <c r="BBT20" s="9"/>
      <c r="BBU20" s="9"/>
      <c r="BBV20" s="9"/>
      <c r="BBW20" s="9"/>
      <c r="BBX20" s="9"/>
      <c r="BBY20" s="9"/>
      <c r="BBZ20" s="9"/>
      <c r="BCA20" s="9"/>
      <c r="BCB20" s="9" t="s">
        <v>12114</v>
      </c>
      <c r="BCC20" s="9"/>
      <c r="BCD20" s="9"/>
      <c r="BCE20" s="9"/>
      <c r="BCF20" s="9" t="s">
        <v>5720</v>
      </c>
      <c r="BCG20" s="9" t="s">
        <v>12115</v>
      </c>
      <c r="BCH20" s="9"/>
      <c r="BCI20" s="9"/>
      <c r="BCJ20" s="9"/>
      <c r="BCK20" s="9"/>
      <c r="BCL20" s="9"/>
      <c r="BCM20" s="9"/>
      <c r="BCN20" s="9"/>
      <c r="BCO20" s="9"/>
      <c r="BCP20" s="9"/>
      <c r="BCQ20" s="9"/>
      <c r="BCR20" s="9"/>
      <c r="BCS20" s="9"/>
      <c r="BCT20" s="9"/>
      <c r="BCU20" s="9"/>
      <c r="BCV20" s="9"/>
      <c r="BCW20" s="9"/>
      <c r="BCX20" s="9"/>
      <c r="BCY20" s="9"/>
      <c r="BCZ20" s="9"/>
      <c r="BDA20" s="9"/>
      <c r="BDB20" s="9"/>
      <c r="BDC20" s="9"/>
      <c r="BDD20" s="9" t="s">
        <v>12113</v>
      </c>
      <c r="BDE20" s="9"/>
      <c r="BDF20" s="9"/>
      <c r="BDG20" s="9"/>
      <c r="BDH20" s="9"/>
      <c r="BDI20" s="9"/>
      <c r="BDJ20" s="9"/>
      <c r="BDK20" s="9"/>
      <c r="BDL20" s="9"/>
      <c r="BDM20" s="9"/>
      <c r="BDN20" s="9"/>
      <c r="BDO20" s="9"/>
      <c r="BDP20" s="9"/>
      <c r="BDQ20" s="9"/>
      <c r="BDR20" s="9"/>
      <c r="BDS20" s="9"/>
      <c r="BDT20" s="9"/>
      <c r="BDU20" s="9"/>
      <c r="BDV20" s="9"/>
      <c r="BDW20" s="9"/>
      <c r="BDX20" s="9"/>
      <c r="BDY20" s="9" t="s">
        <v>5691</v>
      </c>
      <c r="BDZ20" s="9" t="s">
        <v>5691</v>
      </c>
      <c r="BEA20" s="9"/>
      <c r="BEB20" s="9"/>
      <c r="BEC20" s="9"/>
      <c r="BED20" s="9"/>
      <c r="BEE20" s="9"/>
      <c r="BEF20" s="9"/>
      <c r="BEG20" s="9"/>
      <c r="BEH20" s="9"/>
      <c r="BEI20" s="9"/>
      <c r="BEJ20" s="9"/>
      <c r="BEK20" s="9"/>
      <c r="BEL20" s="9"/>
      <c r="BEM20" s="9"/>
      <c r="BEN20" s="9"/>
      <c r="BEO20" s="9"/>
      <c r="BEP20" s="9"/>
      <c r="BEQ20" s="9"/>
      <c r="BER20" s="9"/>
      <c r="BES20" s="9"/>
      <c r="BET20" s="9"/>
      <c r="BEU20" s="9"/>
      <c r="BEV20" s="9"/>
      <c r="BEW20" s="9"/>
      <c r="BEX20" s="9"/>
      <c r="BEY20" s="9"/>
      <c r="BEZ20" s="9"/>
      <c r="BFA20" s="9"/>
      <c r="BFB20" s="9"/>
      <c r="BFC20" s="9"/>
      <c r="BFD20" s="9"/>
      <c r="BFE20" s="9"/>
      <c r="BFF20" s="9"/>
      <c r="BFG20" s="9"/>
      <c r="BFH20" s="9"/>
      <c r="BFI20" s="9"/>
      <c r="BFJ20" s="9"/>
      <c r="BFK20" s="9" t="s">
        <v>12116</v>
      </c>
      <c r="BFL20" s="9"/>
      <c r="BFM20" s="9"/>
      <c r="BFN20" s="9"/>
      <c r="BFO20" s="9"/>
      <c r="BFP20" s="9"/>
      <c r="BFQ20" s="9"/>
      <c r="BFR20" s="9">
        <v>590.0</v>
      </c>
      <c r="BFS20" s="9" t="s">
        <v>12117</v>
      </c>
      <c r="BFT20" s="9">
        <v>443.0</v>
      </c>
      <c r="BFU20" s="9"/>
      <c r="BFV20" s="9"/>
      <c r="BFW20" s="9"/>
      <c r="BFX20" s="9"/>
      <c r="BFY20" s="9"/>
      <c r="BFZ20" s="9"/>
      <c r="BGA20" s="9"/>
      <c r="BGB20" s="9"/>
      <c r="BGC20" s="9"/>
      <c r="BGD20" s="9"/>
      <c r="BGE20" s="9"/>
      <c r="BGF20" s="9"/>
      <c r="BGG20" s="9"/>
      <c r="BGH20" s="9"/>
      <c r="BGI20" s="9" t="s">
        <v>5718</v>
      </c>
      <c r="BGJ20" s="9"/>
      <c r="BGK20" s="9"/>
      <c r="BGL20" s="9"/>
      <c r="BGM20" s="9"/>
      <c r="BGN20" s="9"/>
      <c r="BGO20" s="9"/>
      <c r="BGP20" s="9"/>
      <c r="BGQ20" s="9"/>
      <c r="BGR20" s="9"/>
      <c r="BGS20" s="9"/>
      <c r="BGT20" s="9"/>
      <c r="BGU20" s="9"/>
      <c r="BGV20" s="9"/>
      <c r="BGW20" s="9"/>
      <c r="BGX20" s="9"/>
      <c r="BGY20" s="9"/>
      <c r="BGZ20" s="9"/>
      <c r="BHA20" s="9"/>
      <c r="BHB20" s="9" t="s">
        <v>5701</v>
      </c>
      <c r="BHC20" s="9"/>
      <c r="BHD20" s="9"/>
      <c r="BHE20" s="9"/>
      <c r="BHF20" s="9" t="s">
        <v>5720</v>
      </c>
      <c r="BHG20" s="9" t="s">
        <v>12115</v>
      </c>
      <c r="BHH20" s="9"/>
      <c r="BHI20" s="9"/>
      <c r="BHJ20" s="9"/>
      <c r="BHK20" s="9"/>
      <c r="BHL20" s="9"/>
      <c r="BHM20" s="9"/>
      <c r="BHN20" s="9"/>
      <c r="BHO20" s="9"/>
      <c r="BHP20" s="9"/>
      <c r="BHQ20" s="9"/>
      <c r="BHR20" s="9"/>
      <c r="BHS20" s="9"/>
      <c r="BHT20" s="9"/>
      <c r="BHU20" s="9"/>
      <c r="BHV20" s="9"/>
      <c r="BHW20" s="9"/>
      <c r="BHX20" s="9"/>
      <c r="BHY20" s="9"/>
      <c r="BHZ20" s="9"/>
      <c r="BIA20" s="9"/>
      <c r="BIB20" s="9"/>
      <c r="BIC20" s="9"/>
      <c r="BID20" s="9" t="s">
        <v>12117</v>
      </c>
      <c r="BIE20" s="9"/>
      <c r="BIF20" s="9"/>
      <c r="BIG20" s="9"/>
      <c r="BIH20" s="9"/>
      <c r="BII20" s="9"/>
      <c r="BIJ20" s="9"/>
      <c r="BIK20" s="9"/>
      <c r="BIL20" s="9"/>
      <c r="BIM20" s="9"/>
      <c r="BIN20" s="9"/>
      <c r="BIO20" s="9"/>
      <c r="BIP20" s="9"/>
      <c r="BIQ20" s="9"/>
      <c r="BIR20" s="9"/>
      <c r="BIS20" s="9"/>
      <c r="BIT20" s="9"/>
      <c r="BIU20" s="9"/>
      <c r="BIV20" s="9"/>
      <c r="BIW20" s="9"/>
      <c r="BIX20" s="9"/>
      <c r="BIY20" s="9" t="s">
        <v>5691</v>
      </c>
      <c r="BIZ20" s="9" t="s">
        <v>5691</v>
      </c>
      <c r="BJA20" s="9"/>
      <c r="BJB20" s="9"/>
      <c r="BJC20" s="9"/>
      <c r="BJD20" s="9"/>
      <c r="BJE20" s="9"/>
      <c r="BJF20" s="9"/>
      <c r="BJG20" s="9"/>
      <c r="BJH20" s="9"/>
      <c r="BJI20" s="9"/>
      <c r="BJJ20" s="9"/>
      <c r="BJK20" s="9"/>
      <c r="BJL20" s="9"/>
      <c r="BJM20" s="9"/>
      <c r="BJN20" s="9"/>
      <c r="BJO20" s="9"/>
      <c r="BJP20" s="9"/>
      <c r="BJQ20" s="9"/>
      <c r="BJR20" s="9"/>
      <c r="BJS20" s="9"/>
      <c r="BJT20" s="9"/>
      <c r="BJU20" s="9"/>
      <c r="BJV20" s="9"/>
      <c r="BJW20" s="9"/>
      <c r="BJX20" s="9"/>
      <c r="BJY20" s="9"/>
      <c r="BJZ20" s="9"/>
      <c r="BKA20" s="9"/>
      <c r="BKB20" s="9"/>
      <c r="BKC20" s="9"/>
      <c r="BKD20" s="9"/>
      <c r="BKE20" s="9"/>
      <c r="BKF20" s="9"/>
      <c r="BKG20" s="9"/>
      <c r="BKH20" s="9"/>
      <c r="BKI20" s="9"/>
      <c r="BKJ20" s="9"/>
      <c r="BKK20" s="9" t="s">
        <v>12118</v>
      </c>
      <c r="BKL20" s="9"/>
      <c r="BKM20" s="9"/>
      <c r="BKN20" s="9"/>
      <c r="BKO20" s="9"/>
      <c r="BKP20" s="9"/>
      <c r="BKQ20" s="9"/>
      <c r="BKR20" s="9">
        <v>590.0</v>
      </c>
      <c r="BKS20" s="9" t="s">
        <v>12119</v>
      </c>
      <c r="BKT20" s="9">
        <v>443.0</v>
      </c>
      <c r="BKU20" s="9"/>
      <c r="BKV20" s="9"/>
      <c r="BKW20" s="9"/>
      <c r="BKX20" s="9"/>
      <c r="BKY20" s="9"/>
      <c r="BKZ20" s="9"/>
      <c r="BLA20" s="9"/>
      <c r="BLB20" s="9"/>
      <c r="BLC20" s="9"/>
      <c r="BLD20" s="9"/>
      <c r="BLE20" s="9"/>
      <c r="BLF20" s="9"/>
      <c r="BLG20" s="9"/>
      <c r="BLH20" s="9"/>
      <c r="BLI20" s="9" t="s">
        <v>5718</v>
      </c>
      <c r="BLJ20" s="9"/>
      <c r="BLK20" s="9"/>
      <c r="BLL20" s="9"/>
      <c r="BLM20" s="9"/>
      <c r="BLN20" s="9"/>
      <c r="BLO20" s="9"/>
      <c r="BLP20" s="9"/>
      <c r="BLQ20" s="9"/>
      <c r="BLR20" s="9"/>
      <c r="BLS20" s="9"/>
      <c r="BLT20" s="9"/>
      <c r="BLU20" s="9"/>
      <c r="BLV20" s="9"/>
      <c r="BLW20" s="9"/>
      <c r="BLX20" s="9"/>
      <c r="BLY20" s="9"/>
      <c r="BLZ20" s="9"/>
      <c r="BMA20" s="9"/>
      <c r="BMB20" s="9" t="s">
        <v>12120</v>
      </c>
      <c r="BMC20" s="9"/>
      <c r="BMD20" s="9"/>
      <c r="BME20" s="9"/>
      <c r="BMF20" s="9" t="s">
        <v>5720</v>
      </c>
      <c r="BMG20" s="9" t="s">
        <v>12115</v>
      </c>
      <c r="BMH20" s="9"/>
      <c r="BMI20" s="9"/>
      <c r="BMJ20" s="9"/>
      <c r="BMK20" s="9"/>
      <c r="BML20" s="9"/>
      <c r="BMM20" s="9"/>
      <c r="BMN20" s="9"/>
      <c r="BMO20" s="9"/>
      <c r="BMP20" s="9"/>
      <c r="BMQ20" s="9"/>
      <c r="BMR20" s="9"/>
      <c r="BMS20" s="9"/>
      <c r="BMT20" s="9"/>
      <c r="BMU20" s="9"/>
      <c r="BMV20" s="9"/>
      <c r="BMW20" s="9"/>
      <c r="BMX20" s="9"/>
      <c r="BMY20" s="9"/>
      <c r="BMZ20" s="9"/>
      <c r="BNA20" s="9"/>
      <c r="BNB20" s="9"/>
      <c r="BNC20" s="9"/>
      <c r="BND20" s="9" t="s">
        <v>12119</v>
      </c>
      <c r="BNE20" s="9"/>
      <c r="BNF20" s="9"/>
      <c r="BNG20" s="9"/>
      <c r="BNH20" s="9"/>
      <c r="BNI20" s="9"/>
      <c r="BNJ20" s="9"/>
      <c r="BNK20" s="9"/>
      <c r="BNL20" s="9"/>
      <c r="BNM20" s="9"/>
      <c r="BNN20" s="9"/>
      <c r="BNO20" s="9"/>
      <c r="BNP20" s="9"/>
      <c r="BNQ20" s="9"/>
      <c r="BNR20" s="9"/>
      <c r="BNS20" s="9"/>
      <c r="BNT20" s="9"/>
      <c r="BNU20" s="9"/>
      <c r="BNV20" s="9"/>
      <c r="BNW20" s="9"/>
      <c r="BNX20" s="9"/>
      <c r="BNY20" s="9" t="s">
        <v>5691</v>
      </c>
      <c r="BNZ20" s="9" t="s">
        <v>5691</v>
      </c>
      <c r="BOA20" s="9"/>
      <c r="BOB20" s="9"/>
      <c r="BOC20" s="9"/>
      <c r="BOD20" s="9"/>
      <c r="BOE20" s="9"/>
      <c r="BOF20" s="9"/>
      <c r="BOG20" s="9"/>
      <c r="BOH20" s="9"/>
      <c r="BOI20" s="9"/>
      <c r="BOJ20" s="9"/>
      <c r="BOK20" s="9"/>
      <c r="BOL20" s="9"/>
      <c r="BOM20" s="9"/>
      <c r="BON20" s="9"/>
      <c r="BOO20" s="9"/>
      <c r="BOP20" s="9"/>
      <c r="BOQ20" s="9"/>
      <c r="BOR20" s="9"/>
      <c r="BOS20" s="9"/>
      <c r="BOT20" s="9"/>
      <c r="BOU20" s="9"/>
      <c r="BOV20" s="9"/>
      <c r="BOW20" s="9"/>
      <c r="BOX20" s="9"/>
      <c r="BOY20" s="9"/>
      <c r="BOZ20" s="9"/>
      <c r="BPA20" s="9"/>
      <c r="BPB20" s="9"/>
      <c r="BPC20" s="9"/>
      <c r="BPD20" s="9"/>
      <c r="BPE20" s="9"/>
      <c r="BPF20" s="9"/>
      <c r="BPG20" s="9"/>
      <c r="BPH20" s="9"/>
      <c r="BPI20" s="9"/>
      <c r="BPJ20" s="9"/>
      <c r="BPK20" s="9" t="s">
        <v>12121</v>
      </c>
      <c r="BPL20" s="9"/>
      <c r="BPM20" s="9"/>
      <c r="BPN20" s="9"/>
      <c r="BPO20" s="9"/>
      <c r="BPP20" s="9"/>
      <c r="BPQ20" s="9"/>
      <c r="BPR20" s="9">
        <v>443.0</v>
      </c>
      <c r="BPS20" s="9" t="s">
        <v>12122</v>
      </c>
      <c r="BPT20" s="9">
        <v>590.0</v>
      </c>
      <c r="BPU20" s="9"/>
      <c r="BPV20" s="9"/>
      <c r="BPW20" s="9"/>
      <c r="BPX20" s="9"/>
      <c r="BPY20" s="9"/>
      <c r="BPZ20" s="9"/>
      <c r="BQA20" s="9"/>
      <c r="BQB20" s="9"/>
      <c r="BQC20" s="9"/>
      <c r="BQD20" s="9"/>
      <c r="BQE20" s="9"/>
      <c r="BQF20" s="9"/>
      <c r="BQG20" s="9"/>
      <c r="BQH20" s="9"/>
      <c r="BQI20" s="9" t="s">
        <v>5718</v>
      </c>
      <c r="BQJ20" s="9"/>
      <c r="BQK20" s="9"/>
      <c r="BQL20" s="9"/>
      <c r="BQM20" s="9"/>
      <c r="BQN20" s="9"/>
      <c r="BQO20" s="9"/>
      <c r="BQP20" s="9"/>
      <c r="BQQ20" s="9"/>
      <c r="BQR20" s="9"/>
      <c r="BQS20" s="9"/>
      <c r="BQT20" s="9"/>
      <c r="BQU20" s="9"/>
      <c r="BQV20" s="9"/>
      <c r="BQW20" s="9"/>
      <c r="BQX20" s="9"/>
      <c r="BQY20" s="9"/>
      <c r="BQZ20" s="9"/>
      <c r="BRA20" s="9"/>
      <c r="BRB20" s="9" t="s">
        <v>5701</v>
      </c>
      <c r="BRC20" s="9"/>
      <c r="BRD20" s="9"/>
      <c r="BRE20" s="9"/>
      <c r="BRF20" s="9" t="s">
        <v>5720</v>
      </c>
      <c r="BRG20" s="9" t="s">
        <v>12115</v>
      </c>
      <c r="BRH20" s="9"/>
      <c r="BRI20" s="9"/>
      <c r="BRJ20" s="9"/>
      <c r="BRK20" s="9"/>
      <c r="BRL20" s="9"/>
      <c r="BRM20" s="9"/>
      <c r="BRN20" s="9"/>
      <c r="BRO20" s="9"/>
      <c r="BRP20" s="9"/>
      <c r="BRQ20" s="9"/>
      <c r="BRR20" s="9"/>
      <c r="BRS20" s="9"/>
      <c r="BRT20" s="9"/>
      <c r="BRU20" s="9"/>
      <c r="BRV20" s="9"/>
      <c r="BRW20" s="9"/>
      <c r="BRX20" s="9"/>
      <c r="BRY20" s="9"/>
      <c r="BRZ20" s="9"/>
      <c r="BSA20" s="9"/>
      <c r="BSB20" s="9"/>
      <c r="BSC20" s="9"/>
      <c r="BSD20" s="9" t="s">
        <v>12122</v>
      </c>
      <c r="BSE20" s="9"/>
      <c r="BSF20" s="9"/>
      <c r="BSG20" s="9"/>
      <c r="BSH20" s="9"/>
      <c r="BSI20" s="9"/>
      <c r="BSJ20" s="9"/>
      <c r="BSK20" s="9"/>
      <c r="BSL20" s="9"/>
      <c r="BSM20" s="9"/>
      <c r="BSN20" s="9"/>
      <c r="BSO20" s="9"/>
      <c r="BSP20" s="9"/>
      <c r="BSQ20" s="9"/>
      <c r="BSR20" s="9"/>
      <c r="BSS20" s="9"/>
      <c r="BST20" s="9"/>
      <c r="BSU20" s="9"/>
      <c r="BSV20" s="9"/>
      <c r="BSW20" s="9"/>
      <c r="BSX20" s="9"/>
      <c r="BSY20" s="9" t="s">
        <v>5691</v>
      </c>
      <c r="BSZ20" s="9" t="s">
        <v>5691</v>
      </c>
      <c r="BTA20" s="9"/>
      <c r="BTB20" s="9"/>
      <c r="BTC20" s="9"/>
      <c r="BTD20" s="9"/>
      <c r="BTE20" s="9"/>
      <c r="BTF20" s="9"/>
      <c r="BTG20" s="9"/>
      <c r="BTH20" s="9"/>
      <c r="BTI20" s="9"/>
      <c r="BTJ20" s="9"/>
      <c r="BTK20" s="9"/>
      <c r="BTL20" s="9"/>
      <c r="BTM20" s="9"/>
      <c r="BTN20" s="9"/>
      <c r="BTO20" s="9"/>
      <c r="BTP20" s="9"/>
      <c r="BTQ20" s="9"/>
      <c r="BTR20" s="9"/>
      <c r="BTS20" s="9"/>
      <c r="BTT20" s="9"/>
      <c r="BTU20" s="9"/>
      <c r="BTV20" s="9"/>
      <c r="BTW20" s="9"/>
      <c r="BTX20" s="9"/>
      <c r="BTY20" s="9"/>
      <c r="BTZ20" s="9"/>
      <c r="BUA20" s="9"/>
      <c r="BUB20" s="9"/>
      <c r="BUC20" s="9"/>
      <c r="BUD20" s="9"/>
      <c r="BUE20" s="9"/>
      <c r="BUF20" s="9"/>
      <c r="BUG20" s="9"/>
      <c r="BUH20" s="9"/>
      <c r="BUI20" s="9"/>
      <c r="BUJ20" s="9"/>
      <c r="BUK20" s="9" t="s">
        <v>12123</v>
      </c>
      <c r="BUL20" s="9"/>
      <c r="BUM20" s="9"/>
      <c r="BUN20" s="9"/>
      <c r="BUO20" s="9"/>
      <c r="BUP20" s="9"/>
      <c r="BUQ20" s="9"/>
      <c r="BUR20" s="9">
        <v>443.0</v>
      </c>
      <c r="BUS20" s="9" t="s">
        <v>12124</v>
      </c>
      <c r="BUT20" s="9">
        <v>590.0</v>
      </c>
      <c r="BUU20" s="9"/>
      <c r="BUV20" s="9"/>
      <c r="BUW20" s="9"/>
      <c r="BUX20" s="9"/>
      <c r="BUY20" s="9"/>
      <c r="BUZ20" s="9"/>
      <c r="BVA20" s="9"/>
      <c r="BVB20" s="9"/>
      <c r="BVC20" s="9"/>
      <c r="BVD20" s="9"/>
      <c r="BVE20" s="9"/>
      <c r="BVF20" s="9"/>
      <c r="BVG20" s="9"/>
      <c r="BVH20" s="9"/>
      <c r="BVI20" s="9" t="s">
        <v>5718</v>
      </c>
      <c r="BVJ20" s="9"/>
      <c r="BVK20" s="9"/>
      <c r="BVL20" s="9"/>
      <c r="BVM20" s="9"/>
      <c r="BVN20" s="9"/>
      <c r="BVO20" s="9"/>
      <c r="BVP20" s="9"/>
      <c r="BVQ20" s="9"/>
      <c r="BVR20" s="9"/>
      <c r="BVS20" s="9"/>
      <c r="BVT20" s="9"/>
      <c r="BVU20" s="9"/>
      <c r="BVV20" s="9"/>
      <c r="BVW20" s="9"/>
      <c r="BVX20" s="9"/>
      <c r="BVY20" s="9"/>
      <c r="BVZ20" s="9"/>
      <c r="BWA20" s="9"/>
      <c r="BWB20" s="9" t="s">
        <v>5701</v>
      </c>
      <c r="BWC20" s="9"/>
      <c r="BWD20" s="9"/>
      <c r="BWE20" s="9"/>
      <c r="BWF20" s="9" t="s">
        <v>5720</v>
      </c>
      <c r="BWG20" s="9" t="s">
        <v>12115</v>
      </c>
      <c r="BWH20" s="9"/>
      <c r="BWI20" s="9"/>
      <c r="BWJ20" s="9"/>
      <c r="BWK20" s="9"/>
      <c r="BWL20" s="9"/>
      <c r="BWM20" s="9"/>
      <c r="BWN20" s="9"/>
      <c r="BWO20" s="9"/>
      <c r="BWP20" s="9"/>
      <c r="BWQ20" s="9"/>
      <c r="BWR20" s="9"/>
      <c r="BWS20" s="9"/>
      <c r="BWT20" s="9"/>
      <c r="BWU20" s="9"/>
      <c r="BWV20" s="9"/>
      <c r="BWW20" s="9"/>
      <c r="BWX20" s="9"/>
      <c r="BWY20" s="9"/>
      <c r="BWZ20" s="9"/>
      <c r="BXA20" s="9"/>
      <c r="BXB20" s="9"/>
      <c r="BXC20" s="9"/>
      <c r="BXD20" s="9" t="s">
        <v>12124</v>
      </c>
    </row>
    <row r="21" ht="14.25" customHeight="1">
      <c r="A21" s="9">
        <v>5.0</v>
      </c>
      <c r="B21" s="9" t="s">
        <v>11947</v>
      </c>
      <c r="C21" s="9" t="s">
        <v>11948</v>
      </c>
      <c r="D21" s="9" t="s">
        <v>11948</v>
      </c>
      <c r="E21" s="9"/>
      <c r="F21" s="9">
        <v>47.0</v>
      </c>
      <c r="G21" s="9" t="s">
        <v>12125</v>
      </c>
      <c r="H21" s="9"/>
      <c r="I21" s="9"/>
      <c r="J21" s="9"/>
      <c r="K21" s="9">
        <v>1.0</v>
      </c>
      <c r="L21" s="9">
        <v>45.0</v>
      </c>
      <c r="M21" s="9"/>
      <c r="N21" s="9"/>
      <c r="O21" s="9">
        <v>1.0</v>
      </c>
      <c r="P21" s="9">
        <v>0.0</v>
      </c>
      <c r="Q21" s="9" t="s">
        <v>12126</v>
      </c>
      <c r="R21" s="9"/>
      <c r="S21" s="9" t="s">
        <v>2763</v>
      </c>
      <c r="T21" s="9" t="s">
        <v>2762</v>
      </c>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t="s">
        <v>5691</v>
      </c>
      <c r="ATZ21" s="9" t="s">
        <v>5691</v>
      </c>
      <c r="AUA21" s="9" t="s">
        <v>12127</v>
      </c>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t="s">
        <v>12128</v>
      </c>
      <c r="AVL21" s="9"/>
      <c r="AVM21" s="9"/>
      <c r="AVN21" s="9"/>
      <c r="AVO21" s="9"/>
      <c r="AVP21" s="9"/>
      <c r="AVQ21" s="9"/>
      <c r="AVR21" s="9"/>
      <c r="AVS21" s="9"/>
      <c r="AVT21" s="9"/>
      <c r="AVU21" s="9"/>
      <c r="AVV21" s="9"/>
      <c r="AVW21" s="9"/>
      <c r="AVX21" s="9"/>
      <c r="AVY21" s="9"/>
      <c r="AVZ21" s="9"/>
      <c r="AWA21" s="9"/>
      <c r="AWB21" s="9"/>
      <c r="AWC21" s="9"/>
      <c r="AWD21" s="9"/>
      <c r="AWE21" s="9"/>
      <c r="AWF21" s="9"/>
      <c r="AWG21" s="9"/>
      <c r="AWH21" s="9"/>
      <c r="AWI21" s="9"/>
      <c r="AWJ21" s="9"/>
      <c r="AWK21" s="9"/>
      <c r="AWL21" s="9"/>
      <c r="AWM21" s="9"/>
      <c r="AWN21" s="9"/>
      <c r="AWO21" s="9"/>
      <c r="AWP21" s="9"/>
      <c r="AWQ21" s="9"/>
      <c r="AWR21" s="9"/>
      <c r="AWS21" s="9"/>
      <c r="AWT21" s="9"/>
      <c r="AWU21" s="9"/>
      <c r="AWV21" s="9"/>
      <c r="AWW21" s="9"/>
      <c r="AWX21" s="9"/>
      <c r="AWY21" s="9"/>
      <c r="AWZ21" s="9"/>
      <c r="AXA21" s="9"/>
      <c r="AXB21" s="9" t="s">
        <v>5851</v>
      </c>
      <c r="AXC21" s="9"/>
      <c r="AXD21" s="9"/>
      <c r="AXE21" s="9"/>
      <c r="AXF21" s="9"/>
      <c r="AXG21" s="9"/>
      <c r="AXH21" s="9"/>
      <c r="AXI21" s="9"/>
      <c r="AXJ21" s="9"/>
      <c r="AXK21" s="9">
        <v>540.0</v>
      </c>
      <c r="AXL21" s="9" t="s">
        <v>2765</v>
      </c>
      <c r="AXM21" s="9">
        <v>720.0</v>
      </c>
      <c r="AXN21" s="9"/>
      <c r="AXO21" s="9"/>
      <c r="AXP21" s="9"/>
      <c r="AXQ21" s="9"/>
      <c r="AXR21" s="9"/>
      <c r="AXS21" s="9"/>
      <c r="AXT21" s="9"/>
      <c r="AXU21" s="9"/>
      <c r="AXV21" s="9"/>
      <c r="AXW21" s="9"/>
      <c r="AXX21" s="9"/>
      <c r="AXY21" s="9"/>
      <c r="AXZ21" s="9"/>
      <c r="AYA21" s="9"/>
      <c r="AYB21" s="9"/>
      <c r="AYC21" s="9"/>
      <c r="AYD21" s="9" t="s">
        <v>2765</v>
      </c>
      <c r="AYE21" s="9"/>
      <c r="AYF21" s="9"/>
      <c r="AYG21" s="9"/>
      <c r="AYH21" s="9" t="s">
        <v>12129</v>
      </c>
      <c r="AYI21" s="9"/>
      <c r="AYJ21" s="9"/>
      <c r="AYK21" s="9"/>
      <c r="AYL21" s="9"/>
      <c r="AYM21" s="9"/>
      <c r="AYN21" s="9"/>
      <c r="AYO21" s="9"/>
      <c r="AYP21" s="9"/>
      <c r="AYQ21" s="9"/>
      <c r="AYR21" s="9"/>
      <c r="AYS21" s="9"/>
      <c r="AYT21" s="9"/>
      <c r="AYU21" s="9"/>
      <c r="AYV21" s="9"/>
      <c r="AYW21" s="9"/>
      <c r="AYX21" s="9"/>
      <c r="AYY21" s="9"/>
      <c r="AYZ21" s="9"/>
      <c r="AZA21" s="9"/>
      <c r="AZB21" s="9"/>
      <c r="AZC21" s="9"/>
      <c r="AZD21" s="9"/>
      <c r="AZE21" s="9"/>
      <c r="AZF21" s="9"/>
      <c r="AZG21" s="9"/>
      <c r="AZH21" s="9"/>
      <c r="AZI21" s="9"/>
      <c r="AZJ21" s="9"/>
      <c r="AZK21" s="9"/>
      <c r="AZL21" s="9"/>
      <c r="AZM21" s="9"/>
      <c r="AZN21" s="9"/>
      <c r="AZO21" s="9"/>
      <c r="AZP21" s="9"/>
      <c r="AZQ21" s="9"/>
      <c r="AZR21" s="9"/>
      <c r="AZS21" s="9"/>
      <c r="AZT21" s="9"/>
      <c r="AZU21" s="9"/>
      <c r="AZV21" s="9"/>
      <c r="AZW21" s="9"/>
      <c r="AZX21" s="9"/>
      <c r="AZY21" s="9"/>
      <c r="AZZ21" s="9"/>
      <c r="BAA21" s="9"/>
      <c r="BAB21" s="9"/>
      <c r="BAC21" s="9"/>
      <c r="BAD21" s="9"/>
      <c r="BAE21" s="9"/>
      <c r="BAF21" s="9"/>
      <c r="BAG21" s="9"/>
      <c r="BAH21" s="9"/>
      <c r="BAI21" s="9"/>
      <c r="BAJ21" s="9"/>
      <c r="BAK21" s="9"/>
      <c r="BAL21" s="9"/>
      <c r="BAM21" s="9"/>
      <c r="BAN21" s="9"/>
      <c r="BAO21" s="9"/>
      <c r="BAP21" s="9"/>
      <c r="BAQ21" s="9"/>
      <c r="BAR21" s="9"/>
      <c r="BAS21" s="9"/>
      <c r="BAT21" s="9"/>
      <c r="BAU21" s="9"/>
      <c r="BAV21" s="9"/>
      <c r="BAW21" s="9"/>
      <c r="BAX21" s="9"/>
      <c r="BAY21" s="9"/>
      <c r="BAZ21" s="9"/>
      <c r="BBA21" s="9"/>
      <c r="BBB21" s="9"/>
      <c r="BBC21" s="9"/>
      <c r="BBD21" s="9"/>
      <c r="BBE21" s="9"/>
      <c r="BBF21" s="9"/>
      <c r="BBG21" s="9"/>
      <c r="BBH21" s="9"/>
      <c r="BBI21" s="9"/>
      <c r="BBJ21" s="9"/>
      <c r="BBK21" s="9"/>
      <c r="BBL21" s="9"/>
      <c r="BBM21" s="9"/>
      <c r="BBN21" s="9"/>
      <c r="BBO21" s="9"/>
      <c r="BBP21" s="9"/>
      <c r="BBQ21" s="9"/>
      <c r="BBR21" s="9"/>
      <c r="BBS21" s="9"/>
      <c r="BBT21" s="9"/>
      <c r="BBU21" s="9"/>
      <c r="BBV21" s="9"/>
      <c r="BBW21" s="9"/>
      <c r="BBX21" s="9"/>
      <c r="BBY21" s="9"/>
      <c r="BBZ21" s="9"/>
      <c r="BCA21" s="9"/>
      <c r="BCB21" s="9"/>
      <c r="BCC21" s="9"/>
      <c r="BCD21" s="9"/>
      <c r="BCE21" s="9"/>
      <c r="BCF21" s="9"/>
      <c r="BCG21" s="9"/>
      <c r="BCH21" s="9"/>
      <c r="BCI21" s="9"/>
      <c r="BCJ21" s="9"/>
      <c r="BCK21" s="9"/>
      <c r="BCL21" s="9"/>
      <c r="BCM21" s="9"/>
      <c r="BCN21" s="9"/>
      <c r="BCO21" s="9"/>
      <c r="BCP21" s="9"/>
      <c r="BCQ21" s="9"/>
      <c r="BCR21" s="9"/>
      <c r="BCS21" s="9"/>
      <c r="BCT21" s="9"/>
      <c r="BCU21" s="9"/>
      <c r="BCV21" s="9"/>
      <c r="BCW21" s="9"/>
      <c r="BCX21" s="9"/>
      <c r="BCY21" s="9"/>
      <c r="BCZ21" s="9"/>
      <c r="BDA21" s="9"/>
      <c r="BDB21" s="9"/>
      <c r="BDC21" s="9"/>
      <c r="BDD21" s="9"/>
      <c r="BDE21" s="9"/>
      <c r="BDF21" s="9"/>
      <c r="BDG21" s="9"/>
      <c r="BDH21" s="9"/>
      <c r="BDI21" s="9"/>
      <c r="BDJ21" s="9"/>
      <c r="BDK21" s="9"/>
      <c r="BDL21" s="9"/>
      <c r="BDM21" s="9"/>
      <c r="BDN21" s="9"/>
      <c r="BDO21" s="9"/>
      <c r="BDP21" s="9"/>
      <c r="BDQ21" s="9"/>
      <c r="BDR21" s="9"/>
      <c r="BDS21" s="9"/>
      <c r="BDT21" s="9"/>
      <c r="BDU21" s="9"/>
      <c r="BDV21" s="9"/>
      <c r="BDW21" s="9"/>
      <c r="BDX21" s="9"/>
      <c r="BDY21" s="9"/>
      <c r="BDZ21" s="9"/>
      <c r="BEA21" s="9"/>
      <c r="BEB21" s="9"/>
      <c r="BEC21" s="9"/>
      <c r="BED21" s="9"/>
      <c r="BEE21" s="9"/>
      <c r="BEF21" s="9"/>
      <c r="BEG21" s="9"/>
      <c r="BEH21" s="9"/>
      <c r="BEI21" s="9"/>
      <c r="BEJ21" s="9"/>
      <c r="BEK21" s="9"/>
      <c r="BEL21" s="9"/>
      <c r="BEM21" s="9"/>
      <c r="BEN21" s="9"/>
      <c r="BEO21" s="9"/>
      <c r="BEP21" s="9"/>
      <c r="BEQ21" s="9"/>
      <c r="BER21" s="9"/>
      <c r="BES21" s="9"/>
      <c r="BET21" s="9"/>
      <c r="BEU21" s="9"/>
      <c r="BEV21" s="9"/>
      <c r="BEW21" s="9"/>
      <c r="BEX21" s="9"/>
      <c r="BEY21" s="9"/>
      <c r="BEZ21" s="9"/>
      <c r="BFA21" s="9"/>
      <c r="BFB21" s="9"/>
      <c r="BFC21" s="9"/>
      <c r="BFD21" s="9"/>
      <c r="BFE21" s="9"/>
      <c r="BFF21" s="9"/>
      <c r="BFG21" s="9"/>
      <c r="BFH21" s="9"/>
      <c r="BFI21" s="9"/>
      <c r="BFJ21" s="9"/>
      <c r="BFK21" s="9"/>
      <c r="BFL21" s="9"/>
      <c r="BFM21" s="9"/>
      <c r="BFN21" s="9"/>
      <c r="BFO21" s="9"/>
      <c r="BFP21" s="9"/>
      <c r="BFQ21" s="9"/>
      <c r="BFR21" s="9"/>
      <c r="BFS21" s="9"/>
      <c r="BFT21" s="9"/>
      <c r="BFU21" s="9"/>
      <c r="BFV21" s="9"/>
      <c r="BFW21" s="9"/>
      <c r="BFX21" s="9"/>
      <c r="BFY21" s="9"/>
      <c r="BFZ21" s="9"/>
      <c r="BGA21" s="9"/>
      <c r="BGB21" s="9"/>
      <c r="BGC21" s="9"/>
      <c r="BGD21" s="9"/>
      <c r="BGE21" s="9"/>
      <c r="BGF21" s="9"/>
      <c r="BGG21" s="9"/>
      <c r="BGH21" s="9"/>
      <c r="BGI21" s="9"/>
      <c r="BGJ21" s="9"/>
      <c r="BGK21" s="9"/>
      <c r="BGL21" s="9"/>
      <c r="BGM21" s="9"/>
      <c r="BGN21" s="9"/>
      <c r="BGO21" s="9"/>
      <c r="BGP21" s="9"/>
      <c r="BGQ21" s="9"/>
      <c r="BGR21" s="9"/>
      <c r="BGS21" s="9"/>
      <c r="BGT21" s="9"/>
      <c r="BGU21" s="9"/>
      <c r="BGV21" s="9"/>
      <c r="BGW21" s="9"/>
      <c r="BGX21" s="9"/>
      <c r="BGY21" s="9"/>
      <c r="BGZ21" s="9"/>
      <c r="BHA21" s="9"/>
      <c r="BHB21" s="9"/>
      <c r="BHC21" s="9"/>
      <c r="BHD21" s="9"/>
      <c r="BHE21" s="9"/>
      <c r="BHF21" s="9"/>
      <c r="BHG21" s="9"/>
      <c r="BHH21" s="9"/>
      <c r="BHI21" s="9"/>
      <c r="BHJ21" s="9"/>
      <c r="BHK21" s="9"/>
      <c r="BHL21" s="9"/>
      <c r="BHM21" s="9"/>
      <c r="BHN21" s="9"/>
      <c r="BHO21" s="9"/>
      <c r="BHP21" s="9"/>
      <c r="BHQ21" s="9"/>
      <c r="BHR21" s="9"/>
      <c r="BHS21" s="9"/>
      <c r="BHT21" s="9"/>
      <c r="BHU21" s="9"/>
      <c r="BHV21" s="9"/>
      <c r="BHW21" s="9"/>
      <c r="BHX21" s="9"/>
      <c r="BHY21" s="9"/>
      <c r="BHZ21" s="9"/>
      <c r="BIA21" s="9"/>
      <c r="BIB21" s="9"/>
      <c r="BIC21" s="9"/>
      <c r="BID21" s="9"/>
      <c r="BIE21" s="9"/>
      <c r="BIF21" s="9"/>
      <c r="BIG21" s="9"/>
      <c r="BIH21" s="9"/>
      <c r="BII21" s="9"/>
      <c r="BIJ21" s="9"/>
      <c r="BIK21" s="9"/>
      <c r="BIL21" s="9"/>
      <c r="BIM21" s="9"/>
      <c r="BIN21" s="9"/>
      <c r="BIO21" s="9"/>
      <c r="BIP21" s="9"/>
      <c r="BIQ21" s="9"/>
      <c r="BIR21" s="9"/>
      <c r="BIS21" s="9"/>
      <c r="BIT21" s="9"/>
      <c r="BIU21" s="9"/>
      <c r="BIV21" s="9"/>
      <c r="BIW21" s="9"/>
      <c r="BIX21" s="9"/>
      <c r="BIY21" s="9"/>
      <c r="BIZ21" s="9"/>
      <c r="BJA21" s="9"/>
      <c r="BJB21" s="9"/>
      <c r="BJC21" s="9"/>
      <c r="BJD21" s="9"/>
      <c r="BJE21" s="9"/>
      <c r="BJF21" s="9"/>
      <c r="BJG21" s="9"/>
      <c r="BJH21" s="9"/>
      <c r="BJI21" s="9"/>
      <c r="BJJ21" s="9"/>
      <c r="BJK21" s="9"/>
      <c r="BJL21" s="9"/>
      <c r="BJM21" s="9"/>
      <c r="BJN21" s="9"/>
      <c r="BJO21" s="9"/>
      <c r="BJP21" s="9"/>
      <c r="BJQ21" s="9"/>
      <c r="BJR21" s="9"/>
      <c r="BJS21" s="9"/>
      <c r="BJT21" s="9"/>
      <c r="BJU21" s="9"/>
      <c r="BJV21" s="9"/>
      <c r="BJW21" s="9"/>
      <c r="BJX21" s="9"/>
      <c r="BJY21" s="9"/>
      <c r="BJZ21" s="9"/>
      <c r="BKA21" s="9"/>
      <c r="BKB21" s="9"/>
      <c r="BKC21" s="9"/>
      <c r="BKD21" s="9"/>
      <c r="BKE21" s="9"/>
      <c r="BKF21" s="9"/>
      <c r="BKG21" s="9"/>
      <c r="BKH21" s="9"/>
      <c r="BKI21" s="9"/>
      <c r="BKJ21" s="9"/>
      <c r="BKK21" s="9"/>
      <c r="BKL21" s="9"/>
      <c r="BKM21" s="9"/>
      <c r="BKN21" s="9"/>
      <c r="BKO21" s="9"/>
      <c r="BKP21" s="9"/>
      <c r="BKQ21" s="9"/>
      <c r="BKR21" s="9"/>
      <c r="BKS21" s="9"/>
      <c r="BKT21" s="9"/>
      <c r="BKU21" s="9"/>
      <c r="BKV21" s="9"/>
      <c r="BKW21" s="9"/>
      <c r="BKX21" s="9"/>
      <c r="BKY21" s="9"/>
      <c r="BKZ21" s="9"/>
      <c r="BLA21" s="9"/>
      <c r="BLB21" s="9"/>
      <c r="BLC21" s="9"/>
      <c r="BLD21" s="9"/>
      <c r="BLE21" s="9"/>
      <c r="BLF21" s="9"/>
      <c r="BLG21" s="9"/>
      <c r="BLH21" s="9"/>
      <c r="BLI21" s="9"/>
      <c r="BLJ21" s="9"/>
      <c r="BLK21" s="9"/>
      <c r="BLL21" s="9"/>
      <c r="BLM21" s="9"/>
      <c r="BLN21" s="9"/>
      <c r="BLO21" s="9"/>
      <c r="BLP21" s="9"/>
      <c r="BLQ21" s="9"/>
      <c r="BLR21" s="9"/>
      <c r="BLS21" s="9"/>
      <c r="BLT21" s="9"/>
      <c r="BLU21" s="9"/>
      <c r="BLV21" s="9"/>
      <c r="BLW21" s="9"/>
      <c r="BLX21" s="9"/>
      <c r="BLY21" s="9"/>
      <c r="BLZ21" s="9"/>
      <c r="BMA21" s="9"/>
      <c r="BMB21" s="9"/>
      <c r="BMC21" s="9"/>
      <c r="BMD21" s="9"/>
      <c r="BME21" s="9"/>
      <c r="BMF21" s="9"/>
      <c r="BMG21" s="9"/>
      <c r="BMH21" s="9"/>
      <c r="BMI21" s="9"/>
      <c r="BMJ21" s="9"/>
      <c r="BMK21" s="9"/>
      <c r="BML21" s="9"/>
      <c r="BMM21" s="9"/>
      <c r="BMN21" s="9"/>
      <c r="BMO21" s="9"/>
      <c r="BMP21" s="9"/>
      <c r="BMQ21" s="9"/>
      <c r="BMR21" s="9"/>
      <c r="BMS21" s="9"/>
      <c r="BMT21" s="9"/>
      <c r="BMU21" s="9"/>
      <c r="BMV21" s="9"/>
      <c r="BMW21" s="9"/>
      <c r="BMX21" s="9"/>
      <c r="BMY21" s="9"/>
      <c r="BMZ21" s="9"/>
      <c r="BNA21" s="9"/>
      <c r="BNB21" s="9"/>
      <c r="BNC21" s="9"/>
      <c r="BND21" s="9"/>
      <c r="BNE21" s="9"/>
      <c r="BNF21" s="9"/>
      <c r="BNG21" s="9"/>
      <c r="BNH21" s="9"/>
      <c r="BNI21" s="9"/>
      <c r="BNJ21" s="9"/>
      <c r="BNK21" s="9"/>
      <c r="BNL21" s="9"/>
      <c r="BNM21" s="9"/>
      <c r="BNN21" s="9"/>
      <c r="BNO21" s="9"/>
      <c r="BNP21" s="9"/>
      <c r="BNQ21" s="9"/>
      <c r="BNR21" s="9"/>
      <c r="BNS21" s="9"/>
      <c r="BNT21" s="9"/>
      <c r="BNU21" s="9"/>
      <c r="BNV21" s="9"/>
      <c r="BNW21" s="9"/>
      <c r="BNX21" s="9"/>
      <c r="BNY21" s="9"/>
      <c r="BNZ21" s="9"/>
      <c r="BOA21" s="9"/>
      <c r="BOB21" s="9"/>
      <c r="BOC21" s="9"/>
      <c r="BOD21" s="9"/>
      <c r="BOE21" s="9"/>
      <c r="BOF21" s="9"/>
      <c r="BOG21" s="9"/>
      <c r="BOH21" s="9"/>
      <c r="BOI21" s="9"/>
      <c r="BOJ21" s="9"/>
      <c r="BOK21" s="9"/>
      <c r="BOL21" s="9"/>
      <c r="BOM21" s="9"/>
      <c r="BON21" s="9"/>
      <c r="BOO21" s="9"/>
      <c r="BOP21" s="9"/>
      <c r="BOQ21" s="9"/>
      <c r="BOR21" s="9"/>
      <c r="BOS21" s="9"/>
      <c r="BOT21" s="9"/>
      <c r="BOU21" s="9"/>
      <c r="BOV21" s="9"/>
      <c r="BOW21" s="9"/>
      <c r="BOX21" s="9"/>
      <c r="BOY21" s="9"/>
      <c r="BOZ21" s="9"/>
      <c r="BPA21" s="9"/>
      <c r="BPB21" s="9"/>
      <c r="BPC21" s="9"/>
      <c r="BPD21" s="9"/>
      <c r="BPE21" s="9"/>
      <c r="BPF21" s="9"/>
      <c r="BPG21" s="9"/>
      <c r="BPH21" s="9"/>
      <c r="BPI21" s="9"/>
      <c r="BPJ21" s="9"/>
      <c r="BPK21" s="9"/>
      <c r="BPL21" s="9"/>
      <c r="BPM21" s="9"/>
      <c r="BPN21" s="9"/>
      <c r="BPO21" s="9"/>
      <c r="BPP21" s="9"/>
      <c r="BPQ21" s="9"/>
      <c r="BPR21" s="9"/>
      <c r="BPS21" s="9"/>
      <c r="BPT21" s="9"/>
      <c r="BPU21" s="9"/>
      <c r="BPV21" s="9"/>
      <c r="BPW21" s="9"/>
      <c r="BPX21" s="9"/>
      <c r="BPY21" s="9"/>
      <c r="BPZ21" s="9"/>
      <c r="BQA21" s="9"/>
      <c r="BQB21" s="9"/>
      <c r="BQC21" s="9"/>
      <c r="BQD21" s="9"/>
      <c r="BQE21" s="9"/>
      <c r="BQF21" s="9"/>
      <c r="BQG21" s="9"/>
      <c r="BQH21" s="9"/>
      <c r="BQI21" s="9"/>
      <c r="BQJ21" s="9"/>
      <c r="BQK21" s="9"/>
      <c r="BQL21" s="9"/>
      <c r="BQM21" s="9"/>
      <c r="BQN21" s="9"/>
      <c r="BQO21" s="9"/>
      <c r="BQP21" s="9"/>
      <c r="BQQ21" s="9"/>
      <c r="BQR21" s="9"/>
      <c r="BQS21" s="9"/>
      <c r="BQT21" s="9"/>
      <c r="BQU21" s="9"/>
      <c r="BQV21" s="9"/>
      <c r="BQW21" s="9"/>
      <c r="BQX21" s="9"/>
      <c r="BQY21" s="9"/>
      <c r="BQZ21" s="9"/>
      <c r="BRA21" s="9"/>
      <c r="BRB21" s="9"/>
      <c r="BRC21" s="9"/>
      <c r="BRD21" s="9"/>
      <c r="BRE21" s="9"/>
      <c r="BRF21" s="9"/>
      <c r="BRG21" s="9"/>
      <c r="BRH21" s="9"/>
      <c r="BRI21" s="9"/>
      <c r="BRJ21" s="9"/>
      <c r="BRK21" s="9"/>
      <c r="BRL21" s="9"/>
      <c r="BRM21" s="9"/>
      <c r="BRN21" s="9"/>
      <c r="BRO21" s="9"/>
      <c r="BRP21" s="9"/>
      <c r="BRQ21" s="9"/>
      <c r="BRR21" s="9"/>
      <c r="BRS21" s="9"/>
      <c r="BRT21" s="9"/>
      <c r="BRU21" s="9"/>
      <c r="BRV21" s="9"/>
      <c r="BRW21" s="9"/>
      <c r="BRX21" s="9"/>
      <c r="BRY21" s="9"/>
      <c r="BRZ21" s="9"/>
      <c r="BSA21" s="9"/>
      <c r="BSB21" s="9"/>
      <c r="BSC21" s="9"/>
      <c r="BSD21" s="9"/>
      <c r="BSE21" s="9"/>
      <c r="BSF21" s="9"/>
      <c r="BSG21" s="9"/>
      <c r="BSH21" s="9"/>
      <c r="BSI21" s="9"/>
      <c r="BSJ21" s="9"/>
      <c r="BSK21" s="9"/>
      <c r="BSL21" s="9"/>
      <c r="BSM21" s="9"/>
      <c r="BSN21" s="9"/>
      <c r="BSO21" s="9"/>
      <c r="BSP21" s="9"/>
      <c r="BSQ21" s="9"/>
      <c r="BSR21" s="9"/>
      <c r="BSS21" s="9"/>
      <c r="BST21" s="9"/>
      <c r="BSU21" s="9"/>
      <c r="BSV21" s="9"/>
      <c r="BSW21" s="9"/>
      <c r="BSX21" s="9"/>
      <c r="BSY21" s="9"/>
      <c r="BSZ21" s="9"/>
      <c r="BTA21" s="9"/>
      <c r="BTB21" s="9"/>
      <c r="BTC21" s="9"/>
      <c r="BTD21" s="9"/>
      <c r="BTE21" s="9"/>
      <c r="BTF21" s="9"/>
      <c r="BTG21" s="9"/>
      <c r="BTH21" s="9"/>
      <c r="BTI21" s="9"/>
      <c r="BTJ21" s="9"/>
      <c r="BTK21" s="9"/>
      <c r="BTL21" s="9"/>
      <c r="BTM21" s="9"/>
      <c r="BTN21" s="9"/>
      <c r="BTO21" s="9"/>
      <c r="BTP21" s="9"/>
      <c r="BTQ21" s="9"/>
      <c r="BTR21" s="9"/>
      <c r="BTS21" s="9"/>
      <c r="BTT21" s="9"/>
      <c r="BTU21" s="9"/>
      <c r="BTV21" s="9"/>
      <c r="BTW21" s="9"/>
      <c r="BTX21" s="9"/>
      <c r="BTY21" s="9"/>
      <c r="BTZ21" s="9"/>
      <c r="BUA21" s="9"/>
      <c r="BUB21" s="9"/>
      <c r="BUC21" s="9"/>
      <c r="BUD21" s="9"/>
      <c r="BUE21" s="9"/>
      <c r="BUF21" s="9"/>
      <c r="BUG21" s="9"/>
      <c r="BUH21" s="9"/>
      <c r="BUI21" s="9"/>
      <c r="BUJ21" s="9"/>
      <c r="BUK21" s="9"/>
      <c r="BUL21" s="9"/>
      <c r="BUM21" s="9"/>
      <c r="BUN21" s="9"/>
      <c r="BUO21" s="9"/>
      <c r="BUP21" s="9"/>
      <c r="BUQ21" s="9"/>
      <c r="BUR21" s="9"/>
      <c r="BUS21" s="9"/>
      <c r="BUT21" s="9"/>
      <c r="BUU21" s="9"/>
      <c r="BUV21" s="9"/>
      <c r="BUW21" s="9"/>
      <c r="BUX21" s="9"/>
      <c r="BUY21" s="9"/>
      <c r="BUZ21" s="9"/>
      <c r="BVA21" s="9"/>
      <c r="BVB21" s="9"/>
      <c r="BVC21" s="9"/>
      <c r="BVD21" s="9"/>
      <c r="BVE21" s="9"/>
      <c r="BVF21" s="9"/>
      <c r="BVG21" s="9"/>
      <c r="BVH21" s="9"/>
      <c r="BVI21" s="9"/>
      <c r="BVJ21" s="9"/>
      <c r="BVK21" s="9"/>
      <c r="BVL21" s="9"/>
      <c r="BVM21" s="9"/>
      <c r="BVN21" s="9"/>
      <c r="BVO21" s="9"/>
      <c r="BVP21" s="9"/>
      <c r="BVQ21" s="9"/>
      <c r="BVR21" s="9"/>
      <c r="BVS21" s="9"/>
      <c r="BVT21" s="9"/>
      <c r="BVU21" s="9"/>
      <c r="BVV21" s="9"/>
      <c r="BVW21" s="9"/>
      <c r="BVX21" s="9"/>
      <c r="BVY21" s="9"/>
      <c r="BVZ21" s="9"/>
      <c r="BWA21" s="9"/>
      <c r="BWB21" s="9"/>
      <c r="BWC21" s="9"/>
      <c r="BWD21" s="9"/>
      <c r="BWE21" s="9"/>
      <c r="BWF21" s="9"/>
      <c r="BWG21" s="9"/>
      <c r="BWH21" s="9"/>
      <c r="BWI21" s="9"/>
      <c r="BWJ21" s="9"/>
      <c r="BWK21" s="9"/>
      <c r="BWL21" s="9"/>
      <c r="BWM21" s="9"/>
      <c r="BWN21" s="9"/>
      <c r="BWO21" s="9"/>
      <c r="BWP21" s="9"/>
      <c r="BWQ21" s="9"/>
      <c r="BWR21" s="9"/>
      <c r="BWS21" s="9"/>
      <c r="BWT21" s="9"/>
      <c r="BWU21" s="9"/>
      <c r="BWV21" s="9"/>
      <c r="BWW21" s="9"/>
      <c r="BWX21" s="9"/>
      <c r="BWY21" s="9"/>
      <c r="BWZ21" s="9"/>
      <c r="BXA21" s="9"/>
      <c r="BXB21" s="9"/>
      <c r="BXC21" s="9"/>
      <c r="BXD21" s="9"/>
    </row>
    <row r="22" ht="14.25" customHeight="1">
      <c r="A22" s="9">
        <v>11.0</v>
      </c>
      <c r="B22" s="9" t="s">
        <v>11947</v>
      </c>
      <c r="C22" s="9" t="s">
        <v>11948</v>
      </c>
      <c r="D22" s="9" t="s">
        <v>11948</v>
      </c>
      <c r="E22" s="9"/>
      <c r="F22" s="9">
        <v>24.0</v>
      </c>
      <c r="G22" s="9" t="s">
        <v>12130</v>
      </c>
      <c r="H22" s="9"/>
      <c r="I22" s="9"/>
      <c r="J22" s="9"/>
      <c r="K22" s="9">
        <v>2.0</v>
      </c>
      <c r="L22" s="9">
        <v>20.0</v>
      </c>
      <c r="M22" s="9"/>
      <c r="N22" s="9"/>
      <c r="O22" s="9">
        <v>2.0</v>
      </c>
      <c r="P22" s="9">
        <v>0.0</v>
      </c>
      <c r="Q22" s="9" t="s">
        <v>12131</v>
      </c>
      <c r="R22" s="9"/>
      <c r="S22" s="9" t="s">
        <v>2767</v>
      </c>
      <c r="T22" s="9" t="s">
        <v>2766</v>
      </c>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9"/>
      <c r="ABQ22" s="9"/>
      <c r="ABR22" s="9"/>
      <c r="ABS22" s="9"/>
      <c r="ABT22" s="9"/>
      <c r="ABU22" s="9"/>
      <c r="ABV22" s="9"/>
      <c r="ABW22" s="9"/>
      <c r="ABX22" s="9"/>
      <c r="ABY22" s="9"/>
      <c r="ABZ22" s="9"/>
      <c r="ACA22" s="9"/>
      <c r="ACB22" s="9"/>
      <c r="ACC22" s="9"/>
      <c r="ACD22" s="9"/>
      <c r="ACE22" s="9"/>
      <c r="ACF22" s="9"/>
      <c r="ACG22" s="9"/>
      <c r="ACH22" s="9"/>
      <c r="ACI22" s="9"/>
      <c r="ACJ22" s="9"/>
      <c r="ACK22" s="9"/>
      <c r="ACL22" s="9"/>
      <c r="ACM22" s="9"/>
      <c r="ACN22" s="9"/>
      <c r="ACO22" s="9"/>
      <c r="ACP22" s="9"/>
      <c r="ACQ22" s="9"/>
      <c r="ACR22" s="9"/>
      <c r="ACS22" s="9"/>
      <c r="ACT22" s="9"/>
      <c r="ACU22" s="9"/>
      <c r="ACV22" s="9"/>
      <c r="ACW22" s="9"/>
      <c r="ACX22" s="9"/>
      <c r="ACY22" s="9"/>
      <c r="ACZ22" s="9"/>
      <c r="ADA22" s="9"/>
      <c r="ADB22" s="9"/>
      <c r="ADC22" s="9"/>
      <c r="ADD22" s="9"/>
      <c r="ADE22" s="9"/>
      <c r="ADF22" s="9"/>
      <c r="ADG22" s="9"/>
      <c r="ADH22" s="9"/>
      <c r="ADI22" s="9"/>
      <c r="ADJ22" s="9"/>
      <c r="ADK22" s="9"/>
      <c r="ADL22" s="9"/>
      <c r="ADM22" s="9"/>
      <c r="ADN22" s="9"/>
      <c r="ADO22" s="9"/>
      <c r="ADP22" s="9"/>
      <c r="ADQ22" s="9"/>
      <c r="ADR22" s="9"/>
      <c r="ADS22" s="9"/>
      <c r="ADT22" s="9"/>
      <c r="ADU22" s="9"/>
      <c r="ADV22" s="9"/>
      <c r="ADW22" s="9"/>
      <c r="ADX22" s="9"/>
      <c r="ADY22" s="9"/>
      <c r="ADZ22" s="9"/>
      <c r="AEA22" s="9"/>
      <c r="AEB22" s="9"/>
      <c r="AEC22" s="9"/>
      <c r="AED22" s="9"/>
      <c r="AEE22" s="9"/>
      <c r="AEF22" s="9"/>
      <c r="AEG22" s="9"/>
      <c r="AEH22" s="9"/>
      <c r="AEI22" s="9"/>
      <c r="AEJ22" s="9"/>
      <c r="AEK22" s="9"/>
      <c r="AEL22" s="9"/>
      <c r="AEM22" s="9"/>
      <c r="AEN22" s="9"/>
      <c r="AEO22" s="9"/>
      <c r="AEP22" s="9"/>
      <c r="AEQ22" s="9"/>
      <c r="AER22" s="9"/>
      <c r="AES22" s="9"/>
      <c r="AET22" s="9"/>
      <c r="AEU22" s="9"/>
      <c r="AEV22" s="9"/>
      <c r="AEW22" s="9"/>
      <c r="AEX22" s="9"/>
      <c r="AEY22" s="9"/>
      <c r="AEZ22" s="9"/>
      <c r="AFA22" s="9"/>
      <c r="AFB22" s="9"/>
      <c r="AFC22" s="9"/>
      <c r="AFD22" s="9"/>
      <c r="AFE22" s="9"/>
      <c r="AFF22" s="9"/>
      <c r="AFG22" s="9"/>
      <c r="AFH22" s="9"/>
      <c r="AFI22" s="9"/>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MN22" s="9"/>
      <c r="AMO22" s="9"/>
      <c r="AMP22" s="9"/>
      <c r="AMQ22" s="9"/>
      <c r="AMR22" s="9"/>
      <c r="AMS22" s="9"/>
      <c r="AMT22" s="9"/>
      <c r="AMU22" s="9"/>
      <c r="AMV22" s="9"/>
      <c r="AMW22" s="9"/>
      <c r="AMX22" s="9"/>
      <c r="AMY22" s="9"/>
      <c r="AMZ22" s="9"/>
      <c r="ANA22" s="9"/>
      <c r="ANB22" s="9" t="s">
        <v>11952</v>
      </c>
      <c r="ANC22" s="9" t="s">
        <v>2696</v>
      </c>
      <c r="AND22" s="9" t="s">
        <v>12132</v>
      </c>
      <c r="ANE22" s="9" t="s">
        <v>11954</v>
      </c>
      <c r="ANF22" s="9"/>
      <c r="ANG22" s="9"/>
      <c r="ANH22" s="9"/>
      <c r="ANI22" s="9"/>
      <c r="ANJ22" s="9"/>
      <c r="ANK22" s="9"/>
      <c r="ANL22" s="9"/>
      <c r="ANM22" s="9" t="s">
        <v>12133</v>
      </c>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c r="AQQ22" s="9"/>
      <c r="AQR22" s="9"/>
      <c r="AQS22" s="9"/>
      <c r="AQT22" s="9"/>
      <c r="AQU22" s="9"/>
      <c r="AQV22" s="9"/>
      <c r="AQW22" s="9"/>
      <c r="AQX22" s="9"/>
      <c r="AQY22" s="9"/>
      <c r="AQZ22" s="9"/>
      <c r="ARA22" s="9"/>
      <c r="ARB22" s="9"/>
      <c r="ARC22" s="9"/>
      <c r="ARD22" s="9"/>
      <c r="ARE22" s="9"/>
      <c r="ARF22" s="9"/>
      <c r="ARG22" s="9"/>
      <c r="ARH22" s="9"/>
      <c r="ARI22" s="9"/>
      <c r="ARJ22" s="9"/>
      <c r="ARK22" s="9"/>
      <c r="ARL22" s="9"/>
      <c r="ARM22" s="9"/>
      <c r="ARN22" s="9"/>
      <c r="ARO22" s="9"/>
      <c r="ARP22" s="9"/>
      <c r="ARQ22" s="9"/>
      <c r="ARR22" s="9"/>
      <c r="ARS22" s="9"/>
      <c r="ART22" s="9"/>
      <c r="ARU22" s="9"/>
      <c r="ARV22" s="9"/>
      <c r="ARW22" s="9"/>
      <c r="ARX22" s="9"/>
      <c r="ARY22" s="9"/>
      <c r="ARZ22" s="9"/>
      <c r="ASA22" s="9"/>
      <c r="ASB22" s="9"/>
      <c r="ASC22" s="9"/>
      <c r="ASD22" s="9"/>
      <c r="ASE22" s="9"/>
      <c r="ASF22" s="9"/>
      <c r="ASG22" s="9"/>
      <c r="ASH22" s="9"/>
      <c r="ASI22" s="9"/>
      <c r="ASJ22" s="9"/>
      <c r="ASK22" s="9"/>
      <c r="ASL22" s="9"/>
      <c r="ASM22" s="9"/>
      <c r="ASN22" s="9"/>
      <c r="ASO22" s="9"/>
      <c r="ASP22" s="9"/>
      <c r="ASQ22" s="9"/>
      <c r="ASR22" s="9"/>
      <c r="ASS22" s="9"/>
      <c r="AST22" s="9"/>
      <c r="ASU22" s="9"/>
      <c r="ASV22" s="9"/>
      <c r="ASW22" s="9"/>
      <c r="ASX22" s="9"/>
      <c r="ASY22" s="9"/>
      <c r="ASZ22" s="9"/>
      <c r="ATA22" s="9"/>
      <c r="ATB22" s="9"/>
      <c r="ATC22" s="9"/>
      <c r="ATD22" s="9"/>
      <c r="ATE22" s="9"/>
      <c r="ATF22" s="9"/>
      <c r="ATG22" s="9"/>
      <c r="ATH22" s="9"/>
      <c r="ATI22" s="9"/>
      <c r="ATJ22" s="9"/>
      <c r="ATK22" s="9"/>
      <c r="ATL22" s="9"/>
      <c r="ATM22" s="9"/>
      <c r="ATN22" s="9"/>
      <c r="ATO22" s="9"/>
      <c r="ATP22" s="9"/>
      <c r="ATQ22" s="9"/>
      <c r="ATR22" s="9" t="s">
        <v>12134</v>
      </c>
      <c r="ATS22" s="9">
        <v>1.774864893E9</v>
      </c>
      <c r="ATT22" s="9" t="s">
        <v>12135</v>
      </c>
      <c r="ATU22" s="9" t="s">
        <v>11952</v>
      </c>
      <c r="ATV22" s="9" t="s">
        <v>2696</v>
      </c>
      <c r="ATW22" s="9" t="s">
        <v>12132</v>
      </c>
      <c r="ATX22" s="9" t="s">
        <v>11954</v>
      </c>
      <c r="ATY22" s="9"/>
      <c r="ATZ22" s="9"/>
      <c r="AUA22" s="9"/>
      <c r="AUB22" s="9"/>
      <c r="AUC22" s="9"/>
      <c r="AUD22" s="9"/>
      <c r="AUE22" s="9"/>
      <c r="AUF22" s="9"/>
      <c r="AUG22" s="9"/>
      <c r="AUH22" s="9"/>
      <c r="AUI22" s="9"/>
      <c r="AUJ22" s="9"/>
      <c r="AUK22" s="9"/>
      <c r="AUL22" s="9"/>
      <c r="AUM22" s="9"/>
      <c r="AUN22" s="9"/>
      <c r="AUO22" s="9"/>
      <c r="AUP22" s="9"/>
      <c r="AUQ22" s="9"/>
      <c r="AUR22" s="9"/>
      <c r="AUS22" s="9"/>
      <c r="AUT22" s="9"/>
      <c r="AUU22" s="9"/>
      <c r="AUV22" s="9"/>
      <c r="AUW22" s="9"/>
      <c r="AUX22" s="9"/>
      <c r="AUY22" s="9"/>
      <c r="AUZ22" s="9"/>
      <c r="AVA22" s="9"/>
      <c r="AVB22" s="9"/>
      <c r="AVC22" s="9"/>
      <c r="AVD22" s="9"/>
      <c r="AVE22" s="9"/>
      <c r="AVF22" s="9"/>
      <c r="AVG22" s="9"/>
      <c r="AVH22" s="9"/>
      <c r="AVI22" s="9"/>
      <c r="AVJ22" s="9"/>
      <c r="AVK22" s="9"/>
      <c r="AVL22" s="9"/>
      <c r="AVM22" s="9"/>
      <c r="AVN22" s="9"/>
      <c r="AVO22" s="9"/>
      <c r="AVP22" s="9"/>
      <c r="AVQ22" s="9"/>
      <c r="AVR22" s="9"/>
      <c r="AVS22" s="9"/>
      <c r="AVT22" s="9"/>
      <c r="AVU22" s="9"/>
      <c r="AVV22" s="9"/>
      <c r="AVW22" s="9"/>
      <c r="AVX22" s="9"/>
      <c r="AVY22" s="9"/>
      <c r="AVZ22" s="9"/>
      <c r="AWA22" s="9"/>
      <c r="AWB22" s="9"/>
      <c r="AWC22" s="9"/>
      <c r="AWD22" s="9"/>
      <c r="AWE22" s="9"/>
      <c r="AWF22" s="9"/>
      <c r="AWG22" s="9"/>
      <c r="AWH22" s="9"/>
      <c r="AWI22" s="9"/>
      <c r="AWJ22" s="9"/>
      <c r="AWK22" s="9"/>
      <c r="AWL22" s="9"/>
      <c r="AWM22" s="9"/>
      <c r="AWN22" s="9"/>
      <c r="AWO22" s="9"/>
      <c r="AWP22" s="9"/>
      <c r="AWQ22" s="9"/>
      <c r="AWR22" s="9"/>
      <c r="AWS22" s="9"/>
      <c r="AWT22" s="9"/>
      <c r="AWU22" s="9"/>
      <c r="AWV22" s="9"/>
      <c r="AWW22" s="9"/>
      <c r="AWX22" s="9"/>
      <c r="AWY22" s="9"/>
      <c r="AWZ22" s="9"/>
      <c r="AXA22" s="9"/>
      <c r="AXB22" s="9"/>
      <c r="AXC22" s="9"/>
      <c r="AXD22" s="9"/>
      <c r="AXE22" s="9"/>
      <c r="AXF22" s="9"/>
      <c r="AXG22" s="9"/>
      <c r="AXH22" s="9"/>
      <c r="AXI22" s="9"/>
      <c r="AXJ22" s="9"/>
      <c r="AXK22" s="9"/>
      <c r="AXL22" s="9"/>
      <c r="AXM22" s="9"/>
      <c r="AXN22" s="9"/>
      <c r="AXO22" s="9"/>
      <c r="AXP22" s="9"/>
      <c r="AXQ22" s="9"/>
      <c r="AXR22" s="9"/>
      <c r="AXS22" s="9"/>
      <c r="AXT22" s="9"/>
      <c r="AXU22" s="9"/>
      <c r="AXV22" s="9"/>
      <c r="AXW22" s="9"/>
      <c r="AXX22" s="9"/>
      <c r="AXY22" s="9"/>
      <c r="AXZ22" s="9"/>
      <c r="AYA22" s="9"/>
      <c r="AYB22" s="9"/>
      <c r="AYC22" s="9"/>
      <c r="AYD22" s="9"/>
      <c r="AYE22" s="9"/>
      <c r="AYF22" s="9"/>
      <c r="AYG22" s="9"/>
      <c r="AYH22" s="9"/>
      <c r="AYI22" s="9"/>
      <c r="AYJ22" s="9"/>
      <c r="AYK22" s="9"/>
      <c r="AYL22" s="9"/>
      <c r="AYM22" s="9"/>
      <c r="AYN22" s="9"/>
      <c r="AYO22" s="9"/>
      <c r="AYP22" s="9"/>
      <c r="AYQ22" s="9"/>
      <c r="AYR22" s="9"/>
      <c r="AYS22" s="9"/>
      <c r="AYT22" s="9"/>
      <c r="AYU22" s="9"/>
      <c r="AYV22" s="9"/>
      <c r="AYW22" s="9"/>
      <c r="AYX22" s="9"/>
      <c r="AYY22" s="9"/>
      <c r="AYZ22" s="9"/>
      <c r="AZA22" s="9"/>
      <c r="AZB22" s="9"/>
      <c r="AZC22" s="9"/>
      <c r="AZD22" s="9"/>
      <c r="AZE22" s="9"/>
      <c r="AZF22" s="9"/>
      <c r="AZG22" s="9"/>
      <c r="AZH22" s="9"/>
      <c r="AZI22" s="9"/>
      <c r="AZJ22" s="9"/>
      <c r="AZK22" s="9"/>
      <c r="AZL22" s="9"/>
      <c r="AZM22" s="9"/>
      <c r="AZN22" s="9"/>
      <c r="AZO22" s="9"/>
      <c r="AZP22" s="9"/>
      <c r="AZQ22" s="9"/>
      <c r="AZR22" s="9"/>
      <c r="AZS22" s="9"/>
      <c r="AZT22" s="9"/>
      <c r="AZU22" s="9"/>
      <c r="AZV22" s="9"/>
      <c r="AZW22" s="9"/>
      <c r="AZX22" s="9"/>
      <c r="AZY22" s="9"/>
      <c r="AZZ22" s="9"/>
      <c r="BAA22" s="9"/>
      <c r="BAB22" s="9"/>
      <c r="BAC22" s="9"/>
      <c r="BAD22" s="9"/>
      <c r="BAE22" s="9"/>
      <c r="BAF22" s="9"/>
      <c r="BAG22" s="9"/>
      <c r="BAH22" s="9"/>
      <c r="BAI22" s="9"/>
      <c r="BAJ22" s="9"/>
      <c r="BAK22" s="9"/>
      <c r="BAL22" s="9"/>
      <c r="BAM22" s="9"/>
      <c r="BAN22" s="9"/>
      <c r="BAO22" s="9"/>
      <c r="BAP22" s="9"/>
      <c r="BAQ22" s="9"/>
      <c r="BAR22" s="9"/>
      <c r="BAS22" s="9"/>
      <c r="BAT22" s="9"/>
      <c r="BAU22" s="9"/>
      <c r="BAV22" s="9"/>
      <c r="BAW22" s="9"/>
      <c r="BAX22" s="9"/>
      <c r="BAY22" s="9"/>
      <c r="BAZ22" s="9"/>
      <c r="BBA22" s="9"/>
      <c r="BBB22" s="9"/>
      <c r="BBC22" s="9"/>
      <c r="BBD22" s="9"/>
      <c r="BBE22" s="9"/>
      <c r="BBF22" s="9"/>
      <c r="BBG22" s="9"/>
      <c r="BBH22" s="9"/>
      <c r="BBI22" s="9"/>
      <c r="BBJ22" s="9"/>
      <c r="BBK22" s="9"/>
      <c r="BBL22" s="9"/>
      <c r="BBM22" s="9"/>
      <c r="BBN22" s="9"/>
      <c r="BBO22" s="9"/>
      <c r="BBP22" s="9"/>
      <c r="BBQ22" s="9"/>
      <c r="BBR22" s="9"/>
      <c r="BBS22" s="9"/>
      <c r="BBT22" s="9"/>
      <c r="BBU22" s="9"/>
      <c r="BBV22" s="9"/>
      <c r="BBW22" s="9"/>
      <c r="BBX22" s="9"/>
      <c r="BBY22" s="9"/>
      <c r="BBZ22" s="9"/>
      <c r="BCA22" s="9"/>
      <c r="BCB22" s="9"/>
      <c r="BCC22" s="9"/>
      <c r="BCD22" s="9"/>
      <c r="BCE22" s="9"/>
      <c r="BCF22" s="9"/>
      <c r="BCG22" s="9"/>
      <c r="BCH22" s="9"/>
      <c r="BCI22" s="9"/>
      <c r="BCJ22" s="9"/>
      <c r="BCK22" s="9"/>
      <c r="BCL22" s="9"/>
      <c r="BCM22" s="9"/>
      <c r="BCN22" s="9"/>
      <c r="BCO22" s="9"/>
      <c r="BCP22" s="9"/>
      <c r="BCQ22" s="9"/>
      <c r="BCR22" s="9"/>
      <c r="BCS22" s="9"/>
      <c r="BCT22" s="9"/>
      <c r="BCU22" s="9"/>
      <c r="BCV22" s="9"/>
      <c r="BCW22" s="9"/>
      <c r="BCX22" s="9"/>
      <c r="BCY22" s="9"/>
      <c r="BCZ22" s="9"/>
      <c r="BDA22" s="9"/>
      <c r="BDB22" s="9"/>
      <c r="BDC22" s="9"/>
      <c r="BDD22" s="9"/>
      <c r="BDE22" s="9"/>
      <c r="BDF22" s="9"/>
      <c r="BDG22" s="9"/>
      <c r="BDH22" s="9"/>
      <c r="BDI22" s="9"/>
      <c r="BDJ22" s="9"/>
      <c r="BDK22" s="9"/>
      <c r="BDL22" s="9"/>
      <c r="BDM22" s="9"/>
      <c r="BDN22" s="9"/>
      <c r="BDO22" s="9"/>
      <c r="BDP22" s="9"/>
      <c r="BDQ22" s="9"/>
      <c r="BDR22" s="9"/>
      <c r="BDS22" s="9"/>
      <c r="BDT22" s="9"/>
      <c r="BDU22" s="9"/>
      <c r="BDV22" s="9"/>
      <c r="BDW22" s="9"/>
      <c r="BDX22" s="9"/>
      <c r="BDY22" s="9"/>
      <c r="BDZ22" s="9"/>
      <c r="BEA22" s="9"/>
      <c r="BEB22" s="9"/>
      <c r="BEC22" s="9"/>
      <c r="BED22" s="9"/>
      <c r="BEE22" s="9"/>
      <c r="BEF22" s="9"/>
      <c r="BEG22" s="9"/>
      <c r="BEH22" s="9"/>
      <c r="BEI22" s="9"/>
      <c r="BEJ22" s="9"/>
      <c r="BEK22" s="9"/>
      <c r="BEL22" s="9"/>
      <c r="BEM22" s="9"/>
      <c r="BEN22" s="9"/>
      <c r="BEO22" s="9"/>
      <c r="BEP22" s="9"/>
      <c r="BEQ22" s="9"/>
      <c r="BER22" s="9"/>
      <c r="BES22" s="9"/>
      <c r="BET22" s="9"/>
      <c r="BEU22" s="9"/>
      <c r="BEV22" s="9"/>
      <c r="BEW22" s="9"/>
      <c r="BEX22" s="9"/>
      <c r="BEY22" s="9"/>
      <c r="BEZ22" s="9"/>
      <c r="BFA22" s="9"/>
      <c r="BFB22" s="9"/>
      <c r="BFC22" s="9"/>
      <c r="BFD22" s="9"/>
      <c r="BFE22" s="9"/>
      <c r="BFF22" s="9"/>
      <c r="BFG22" s="9"/>
      <c r="BFH22" s="9"/>
      <c r="BFI22" s="9"/>
      <c r="BFJ22" s="9"/>
      <c r="BFK22" s="9"/>
      <c r="BFL22" s="9"/>
      <c r="BFM22" s="9"/>
      <c r="BFN22" s="9"/>
      <c r="BFO22" s="9"/>
      <c r="BFP22" s="9"/>
      <c r="BFQ22" s="9"/>
      <c r="BFR22" s="9"/>
      <c r="BFS22" s="9"/>
      <c r="BFT22" s="9"/>
      <c r="BFU22" s="9"/>
      <c r="BFV22" s="9"/>
      <c r="BFW22" s="9"/>
      <c r="BFX22" s="9"/>
      <c r="BFY22" s="9"/>
      <c r="BFZ22" s="9"/>
      <c r="BGA22" s="9"/>
      <c r="BGB22" s="9"/>
      <c r="BGC22" s="9"/>
      <c r="BGD22" s="9"/>
      <c r="BGE22" s="9"/>
      <c r="BGF22" s="9"/>
      <c r="BGG22" s="9"/>
      <c r="BGH22" s="9"/>
      <c r="BGI22" s="9"/>
      <c r="BGJ22" s="9"/>
      <c r="BGK22" s="9"/>
      <c r="BGL22" s="9"/>
      <c r="BGM22" s="9"/>
      <c r="BGN22" s="9"/>
      <c r="BGO22" s="9"/>
      <c r="BGP22" s="9"/>
      <c r="BGQ22" s="9"/>
      <c r="BGR22" s="9"/>
      <c r="BGS22" s="9"/>
      <c r="BGT22" s="9"/>
      <c r="BGU22" s="9"/>
      <c r="BGV22" s="9"/>
      <c r="BGW22" s="9"/>
      <c r="BGX22" s="9"/>
      <c r="BGY22" s="9"/>
      <c r="BGZ22" s="9"/>
      <c r="BHA22" s="9"/>
      <c r="BHB22" s="9"/>
      <c r="BHC22" s="9"/>
      <c r="BHD22" s="9"/>
      <c r="BHE22" s="9"/>
      <c r="BHF22" s="9"/>
      <c r="BHG22" s="9"/>
      <c r="BHH22" s="9"/>
      <c r="BHI22" s="9"/>
      <c r="BHJ22" s="9"/>
      <c r="BHK22" s="9"/>
      <c r="BHL22" s="9"/>
      <c r="BHM22" s="9"/>
      <c r="BHN22" s="9"/>
      <c r="BHO22" s="9"/>
      <c r="BHP22" s="9"/>
      <c r="BHQ22" s="9"/>
      <c r="BHR22" s="9"/>
      <c r="BHS22" s="9"/>
      <c r="BHT22" s="9"/>
      <c r="BHU22" s="9"/>
      <c r="BHV22" s="9"/>
      <c r="BHW22" s="9"/>
      <c r="BHX22" s="9"/>
      <c r="BHY22" s="9"/>
      <c r="BHZ22" s="9"/>
      <c r="BIA22" s="9"/>
      <c r="BIB22" s="9"/>
      <c r="BIC22" s="9"/>
      <c r="BID22" s="9"/>
      <c r="BIE22" s="9"/>
      <c r="BIF22" s="9"/>
      <c r="BIG22" s="9"/>
      <c r="BIH22" s="9"/>
      <c r="BII22" s="9"/>
      <c r="BIJ22" s="9"/>
      <c r="BIK22" s="9"/>
      <c r="BIL22" s="9"/>
      <c r="BIM22" s="9"/>
      <c r="BIN22" s="9"/>
      <c r="BIO22" s="9"/>
      <c r="BIP22" s="9"/>
      <c r="BIQ22" s="9"/>
      <c r="BIR22" s="9"/>
      <c r="BIS22" s="9"/>
      <c r="BIT22" s="9"/>
      <c r="BIU22" s="9"/>
      <c r="BIV22" s="9"/>
      <c r="BIW22" s="9"/>
      <c r="BIX22" s="9"/>
      <c r="BIY22" s="9"/>
      <c r="BIZ22" s="9"/>
      <c r="BJA22" s="9"/>
      <c r="BJB22" s="9"/>
      <c r="BJC22" s="9"/>
      <c r="BJD22" s="9"/>
      <c r="BJE22" s="9"/>
      <c r="BJF22" s="9"/>
      <c r="BJG22" s="9"/>
      <c r="BJH22" s="9"/>
      <c r="BJI22" s="9"/>
      <c r="BJJ22" s="9"/>
      <c r="BJK22" s="9"/>
      <c r="BJL22" s="9"/>
      <c r="BJM22" s="9"/>
      <c r="BJN22" s="9"/>
      <c r="BJO22" s="9"/>
      <c r="BJP22" s="9"/>
      <c r="BJQ22" s="9"/>
      <c r="BJR22" s="9"/>
      <c r="BJS22" s="9"/>
      <c r="BJT22" s="9"/>
      <c r="BJU22" s="9"/>
      <c r="BJV22" s="9"/>
      <c r="BJW22" s="9"/>
      <c r="BJX22" s="9"/>
      <c r="BJY22" s="9"/>
      <c r="BJZ22" s="9"/>
      <c r="BKA22" s="9"/>
      <c r="BKB22" s="9"/>
      <c r="BKC22" s="9"/>
      <c r="BKD22" s="9"/>
      <c r="BKE22" s="9"/>
      <c r="BKF22" s="9"/>
      <c r="BKG22" s="9"/>
      <c r="BKH22" s="9"/>
      <c r="BKI22" s="9"/>
      <c r="BKJ22" s="9"/>
      <c r="BKK22" s="9"/>
      <c r="BKL22" s="9"/>
      <c r="BKM22" s="9"/>
      <c r="BKN22" s="9"/>
      <c r="BKO22" s="9"/>
      <c r="BKP22" s="9"/>
      <c r="BKQ22" s="9"/>
      <c r="BKR22" s="9"/>
      <c r="BKS22" s="9"/>
      <c r="BKT22" s="9"/>
      <c r="BKU22" s="9"/>
      <c r="BKV22" s="9"/>
      <c r="BKW22" s="9"/>
      <c r="BKX22" s="9"/>
      <c r="BKY22" s="9"/>
      <c r="BKZ22" s="9"/>
      <c r="BLA22" s="9"/>
      <c r="BLB22" s="9"/>
      <c r="BLC22" s="9"/>
      <c r="BLD22" s="9"/>
      <c r="BLE22" s="9"/>
      <c r="BLF22" s="9"/>
      <c r="BLG22" s="9"/>
      <c r="BLH22" s="9"/>
      <c r="BLI22" s="9"/>
      <c r="BLJ22" s="9"/>
      <c r="BLK22" s="9"/>
      <c r="BLL22" s="9"/>
      <c r="BLM22" s="9"/>
      <c r="BLN22" s="9"/>
      <c r="BLO22" s="9"/>
      <c r="BLP22" s="9"/>
      <c r="BLQ22" s="9"/>
      <c r="BLR22" s="9"/>
      <c r="BLS22" s="9"/>
      <c r="BLT22" s="9"/>
      <c r="BLU22" s="9"/>
      <c r="BLV22" s="9"/>
      <c r="BLW22" s="9"/>
      <c r="BLX22" s="9"/>
      <c r="BLY22" s="9"/>
      <c r="BLZ22" s="9"/>
      <c r="BMA22" s="9"/>
      <c r="BMB22" s="9"/>
      <c r="BMC22" s="9"/>
      <c r="BMD22" s="9"/>
      <c r="BME22" s="9"/>
      <c r="BMF22" s="9"/>
      <c r="BMG22" s="9"/>
      <c r="BMH22" s="9"/>
      <c r="BMI22" s="9"/>
      <c r="BMJ22" s="9"/>
      <c r="BMK22" s="9"/>
      <c r="BML22" s="9"/>
      <c r="BMM22" s="9"/>
      <c r="BMN22" s="9"/>
      <c r="BMO22" s="9"/>
      <c r="BMP22" s="9"/>
      <c r="BMQ22" s="9"/>
      <c r="BMR22" s="9"/>
      <c r="BMS22" s="9"/>
      <c r="BMT22" s="9"/>
      <c r="BMU22" s="9"/>
      <c r="BMV22" s="9"/>
      <c r="BMW22" s="9"/>
      <c r="BMX22" s="9"/>
      <c r="BMY22" s="9"/>
      <c r="BMZ22" s="9"/>
      <c r="BNA22" s="9"/>
      <c r="BNB22" s="9"/>
      <c r="BNC22" s="9"/>
      <c r="BND22" s="9"/>
      <c r="BNE22" s="9"/>
      <c r="BNF22" s="9"/>
      <c r="BNG22" s="9"/>
      <c r="BNH22" s="9"/>
      <c r="BNI22" s="9"/>
      <c r="BNJ22" s="9"/>
      <c r="BNK22" s="9"/>
      <c r="BNL22" s="9"/>
      <c r="BNM22" s="9"/>
      <c r="BNN22" s="9"/>
      <c r="BNO22" s="9"/>
      <c r="BNP22" s="9"/>
      <c r="BNQ22" s="9"/>
      <c r="BNR22" s="9"/>
      <c r="BNS22" s="9"/>
      <c r="BNT22" s="9"/>
      <c r="BNU22" s="9"/>
      <c r="BNV22" s="9"/>
      <c r="BNW22" s="9"/>
      <c r="BNX22" s="9"/>
      <c r="BNY22" s="9"/>
      <c r="BNZ22" s="9"/>
      <c r="BOA22" s="9"/>
      <c r="BOB22" s="9"/>
      <c r="BOC22" s="9"/>
      <c r="BOD22" s="9"/>
      <c r="BOE22" s="9"/>
      <c r="BOF22" s="9"/>
      <c r="BOG22" s="9"/>
      <c r="BOH22" s="9"/>
      <c r="BOI22" s="9"/>
      <c r="BOJ22" s="9"/>
      <c r="BOK22" s="9"/>
      <c r="BOL22" s="9"/>
      <c r="BOM22" s="9"/>
      <c r="BON22" s="9"/>
      <c r="BOO22" s="9"/>
      <c r="BOP22" s="9"/>
      <c r="BOQ22" s="9"/>
      <c r="BOR22" s="9"/>
      <c r="BOS22" s="9"/>
      <c r="BOT22" s="9"/>
      <c r="BOU22" s="9"/>
      <c r="BOV22" s="9"/>
      <c r="BOW22" s="9"/>
      <c r="BOX22" s="9"/>
      <c r="BOY22" s="9"/>
      <c r="BOZ22" s="9"/>
      <c r="BPA22" s="9"/>
      <c r="BPB22" s="9"/>
      <c r="BPC22" s="9"/>
      <c r="BPD22" s="9"/>
      <c r="BPE22" s="9"/>
      <c r="BPF22" s="9"/>
      <c r="BPG22" s="9"/>
      <c r="BPH22" s="9"/>
      <c r="BPI22" s="9"/>
      <c r="BPJ22" s="9"/>
      <c r="BPK22" s="9"/>
      <c r="BPL22" s="9"/>
      <c r="BPM22" s="9"/>
      <c r="BPN22" s="9"/>
      <c r="BPO22" s="9"/>
      <c r="BPP22" s="9"/>
      <c r="BPQ22" s="9"/>
      <c r="BPR22" s="9"/>
      <c r="BPS22" s="9"/>
      <c r="BPT22" s="9"/>
      <c r="BPU22" s="9"/>
      <c r="BPV22" s="9"/>
      <c r="BPW22" s="9"/>
      <c r="BPX22" s="9"/>
      <c r="BPY22" s="9"/>
      <c r="BPZ22" s="9"/>
      <c r="BQA22" s="9"/>
      <c r="BQB22" s="9"/>
      <c r="BQC22" s="9"/>
      <c r="BQD22" s="9"/>
      <c r="BQE22" s="9"/>
      <c r="BQF22" s="9"/>
      <c r="BQG22" s="9"/>
      <c r="BQH22" s="9"/>
      <c r="BQI22" s="9"/>
      <c r="BQJ22" s="9"/>
      <c r="BQK22" s="9"/>
      <c r="BQL22" s="9"/>
      <c r="BQM22" s="9"/>
      <c r="BQN22" s="9"/>
      <c r="BQO22" s="9"/>
      <c r="BQP22" s="9"/>
      <c r="BQQ22" s="9"/>
      <c r="BQR22" s="9"/>
      <c r="BQS22" s="9"/>
      <c r="BQT22" s="9"/>
      <c r="BQU22" s="9"/>
      <c r="BQV22" s="9"/>
      <c r="BQW22" s="9"/>
      <c r="BQX22" s="9"/>
      <c r="BQY22" s="9"/>
      <c r="BQZ22" s="9"/>
      <c r="BRA22" s="9"/>
      <c r="BRB22" s="9"/>
      <c r="BRC22" s="9"/>
      <c r="BRD22" s="9"/>
      <c r="BRE22" s="9"/>
      <c r="BRF22" s="9"/>
      <c r="BRG22" s="9"/>
      <c r="BRH22" s="9"/>
      <c r="BRI22" s="9"/>
      <c r="BRJ22" s="9"/>
      <c r="BRK22" s="9"/>
      <c r="BRL22" s="9"/>
      <c r="BRM22" s="9"/>
      <c r="BRN22" s="9"/>
      <c r="BRO22" s="9"/>
      <c r="BRP22" s="9"/>
      <c r="BRQ22" s="9"/>
      <c r="BRR22" s="9"/>
      <c r="BRS22" s="9"/>
      <c r="BRT22" s="9"/>
      <c r="BRU22" s="9"/>
      <c r="BRV22" s="9"/>
      <c r="BRW22" s="9"/>
      <c r="BRX22" s="9"/>
      <c r="BRY22" s="9"/>
      <c r="BRZ22" s="9"/>
      <c r="BSA22" s="9"/>
      <c r="BSB22" s="9"/>
      <c r="BSC22" s="9"/>
      <c r="BSD22" s="9"/>
      <c r="BSE22" s="9"/>
      <c r="BSF22" s="9"/>
      <c r="BSG22" s="9"/>
      <c r="BSH22" s="9"/>
      <c r="BSI22" s="9"/>
      <c r="BSJ22" s="9"/>
      <c r="BSK22" s="9"/>
      <c r="BSL22" s="9"/>
      <c r="BSM22" s="9"/>
      <c r="BSN22" s="9"/>
      <c r="BSO22" s="9"/>
      <c r="BSP22" s="9"/>
      <c r="BSQ22" s="9"/>
      <c r="BSR22" s="9"/>
      <c r="BSS22" s="9"/>
      <c r="BST22" s="9"/>
      <c r="BSU22" s="9"/>
      <c r="BSV22" s="9"/>
      <c r="BSW22" s="9"/>
      <c r="BSX22" s="9"/>
      <c r="BSY22" s="9"/>
      <c r="BSZ22" s="9"/>
      <c r="BTA22" s="9"/>
      <c r="BTB22" s="9"/>
      <c r="BTC22" s="9"/>
      <c r="BTD22" s="9"/>
      <c r="BTE22" s="9"/>
      <c r="BTF22" s="9"/>
      <c r="BTG22" s="9"/>
      <c r="BTH22" s="9"/>
      <c r="BTI22" s="9"/>
      <c r="BTJ22" s="9"/>
      <c r="BTK22" s="9"/>
      <c r="BTL22" s="9"/>
      <c r="BTM22" s="9"/>
      <c r="BTN22" s="9"/>
      <c r="BTO22" s="9"/>
      <c r="BTP22" s="9"/>
      <c r="BTQ22" s="9"/>
      <c r="BTR22" s="9"/>
      <c r="BTS22" s="9"/>
      <c r="BTT22" s="9"/>
      <c r="BTU22" s="9"/>
      <c r="BTV22" s="9"/>
      <c r="BTW22" s="9"/>
      <c r="BTX22" s="9"/>
      <c r="BTY22" s="9"/>
      <c r="BTZ22" s="9"/>
      <c r="BUA22" s="9"/>
      <c r="BUB22" s="9"/>
      <c r="BUC22" s="9"/>
      <c r="BUD22" s="9"/>
      <c r="BUE22" s="9"/>
      <c r="BUF22" s="9"/>
      <c r="BUG22" s="9"/>
      <c r="BUH22" s="9"/>
      <c r="BUI22" s="9"/>
      <c r="BUJ22" s="9"/>
      <c r="BUK22" s="9"/>
      <c r="BUL22" s="9"/>
      <c r="BUM22" s="9"/>
      <c r="BUN22" s="9"/>
      <c r="BUO22" s="9"/>
      <c r="BUP22" s="9"/>
      <c r="BUQ22" s="9"/>
      <c r="BUR22" s="9"/>
      <c r="BUS22" s="9"/>
      <c r="BUT22" s="9"/>
      <c r="BUU22" s="9"/>
      <c r="BUV22" s="9"/>
      <c r="BUW22" s="9"/>
      <c r="BUX22" s="9"/>
      <c r="BUY22" s="9"/>
      <c r="BUZ22" s="9"/>
      <c r="BVA22" s="9"/>
      <c r="BVB22" s="9"/>
      <c r="BVC22" s="9"/>
      <c r="BVD22" s="9"/>
      <c r="BVE22" s="9"/>
      <c r="BVF22" s="9"/>
      <c r="BVG22" s="9"/>
      <c r="BVH22" s="9"/>
      <c r="BVI22" s="9"/>
      <c r="BVJ22" s="9"/>
      <c r="BVK22" s="9"/>
      <c r="BVL22" s="9"/>
      <c r="BVM22" s="9"/>
      <c r="BVN22" s="9"/>
      <c r="BVO22" s="9"/>
      <c r="BVP22" s="9"/>
      <c r="BVQ22" s="9"/>
      <c r="BVR22" s="9"/>
      <c r="BVS22" s="9"/>
      <c r="BVT22" s="9"/>
      <c r="BVU22" s="9"/>
      <c r="BVV22" s="9"/>
      <c r="BVW22" s="9"/>
      <c r="BVX22" s="9"/>
      <c r="BVY22" s="9"/>
      <c r="BVZ22" s="9"/>
      <c r="BWA22" s="9"/>
      <c r="BWB22" s="9"/>
      <c r="BWC22" s="9"/>
      <c r="BWD22" s="9"/>
      <c r="BWE22" s="9"/>
      <c r="BWF22" s="9"/>
      <c r="BWG22" s="9"/>
      <c r="BWH22" s="9"/>
      <c r="BWI22" s="9"/>
      <c r="BWJ22" s="9"/>
      <c r="BWK22" s="9"/>
      <c r="BWL22" s="9"/>
      <c r="BWM22" s="9"/>
      <c r="BWN22" s="9"/>
      <c r="BWO22" s="9"/>
      <c r="BWP22" s="9"/>
      <c r="BWQ22" s="9"/>
      <c r="BWR22" s="9"/>
      <c r="BWS22" s="9"/>
      <c r="BWT22" s="9"/>
      <c r="BWU22" s="9"/>
      <c r="BWV22" s="9"/>
      <c r="BWW22" s="9"/>
      <c r="BWX22" s="9"/>
      <c r="BWY22" s="9"/>
      <c r="BWZ22" s="9"/>
      <c r="BXA22" s="9"/>
      <c r="BXB22" s="9"/>
      <c r="BXC22" s="9"/>
      <c r="BXD22" s="9"/>
    </row>
    <row r="23" ht="14.25" customHeight="1">
      <c r="A23" s="9">
        <v>4.0</v>
      </c>
      <c r="B23" s="9" t="s">
        <v>11947</v>
      </c>
      <c r="C23" s="9" t="s">
        <v>11948</v>
      </c>
      <c r="D23" s="9" t="s">
        <v>11948</v>
      </c>
      <c r="E23" s="9"/>
      <c r="F23" s="9">
        <v>8.0</v>
      </c>
      <c r="G23" s="9" t="s">
        <v>12136</v>
      </c>
      <c r="H23" s="9"/>
      <c r="I23" s="9"/>
      <c r="J23" s="9"/>
      <c r="K23" s="9">
        <v>1.0</v>
      </c>
      <c r="L23" s="9">
        <v>7.0</v>
      </c>
      <c r="M23" s="9"/>
      <c r="N23" s="9"/>
      <c r="O23" s="9"/>
      <c r="P23" s="9">
        <v>0.0</v>
      </c>
      <c r="Q23" s="9" t="s">
        <v>12137</v>
      </c>
      <c r="R23" s="9"/>
      <c r="S23" s="9" t="s">
        <v>2771</v>
      </c>
      <c r="T23" s="9" t="s">
        <v>2769</v>
      </c>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c r="NA23" s="9"/>
      <c r="NB23" s="9"/>
      <c r="NC23" s="9"/>
      <c r="ND23" s="9"/>
      <c r="NE23" s="9"/>
      <c r="NF23" s="9"/>
      <c r="NG23" s="9"/>
      <c r="NH23" s="9"/>
      <c r="NI23" s="9"/>
      <c r="NJ23" s="9"/>
      <c r="NK23" s="9"/>
      <c r="NL23" s="9"/>
      <c r="NM23" s="9"/>
      <c r="NN23" s="9"/>
      <c r="NO23" s="9"/>
      <c r="NP23" s="9"/>
      <c r="NQ23" s="9"/>
      <c r="NR23" s="9"/>
      <c r="NS23" s="9"/>
      <c r="NT23" s="9"/>
      <c r="NU23" s="9"/>
      <c r="NV23" s="9"/>
      <c r="NW23" s="9"/>
      <c r="NX23" s="9"/>
      <c r="NY23" s="9"/>
      <c r="NZ23" s="9"/>
      <c r="OA23" s="9"/>
      <c r="OB23" s="9"/>
      <c r="OC23" s="9"/>
      <c r="OD23" s="9"/>
      <c r="OE23" s="9"/>
      <c r="OF23" s="9"/>
      <c r="OG23" s="9"/>
      <c r="OH23" s="9"/>
      <c r="OI23" s="9"/>
      <c r="OJ23" s="9"/>
      <c r="OK23" s="9"/>
      <c r="OL23" s="9"/>
      <c r="OM23" s="9"/>
      <c r="ON23" s="9"/>
      <c r="OO23" s="9"/>
      <c r="OP23" s="9"/>
      <c r="OQ23" s="9"/>
      <c r="OR23" s="9"/>
      <c r="OS23" s="9"/>
      <c r="OT23" s="9"/>
      <c r="OU23" s="9"/>
      <c r="OV23" s="9"/>
      <c r="OW23" s="9"/>
      <c r="OX23" s="9"/>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9"/>
      <c r="ABN23" s="9"/>
      <c r="ABO23" s="9"/>
      <c r="ABP23" s="9"/>
      <c r="ABQ23" s="9"/>
      <c r="ABR23" s="9"/>
      <c r="ABS23" s="9"/>
      <c r="ABT23" s="9"/>
      <c r="ABU23" s="9"/>
      <c r="ABV23" s="9"/>
      <c r="ABW23" s="9"/>
      <c r="ABX23" s="9"/>
      <c r="ABY23" s="9"/>
      <c r="ABZ23" s="9"/>
      <c r="ACA23" s="9"/>
      <c r="ACB23" s="9"/>
      <c r="ACC23" s="9"/>
      <c r="ACD23" s="9"/>
      <c r="ACE23" s="9"/>
      <c r="ACF23" s="9"/>
      <c r="ACG23" s="9"/>
      <c r="ACH23" s="9"/>
      <c r="ACI23" s="9"/>
      <c r="ACJ23" s="9"/>
      <c r="ACK23" s="9"/>
      <c r="ACL23" s="9"/>
      <c r="ACM23" s="9"/>
      <c r="ACN23" s="9"/>
      <c r="ACO23" s="9"/>
      <c r="ACP23" s="9"/>
      <c r="ACQ23" s="9"/>
      <c r="ACR23" s="9"/>
      <c r="ACS23" s="9"/>
      <c r="ACT23" s="9"/>
      <c r="ACU23" s="9"/>
      <c r="ACV23" s="9"/>
      <c r="ACW23" s="9"/>
      <c r="ACX23" s="9"/>
      <c r="ACY23" s="9"/>
      <c r="ACZ23" s="9"/>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c r="AEK23" s="9"/>
      <c r="AEL23" s="9"/>
      <c r="AEM23" s="9"/>
      <c r="AEN23" s="9"/>
      <c r="AEO23" s="9"/>
      <c r="AEP23" s="9"/>
      <c r="AEQ23" s="9"/>
      <c r="AER23" s="9"/>
      <c r="AES23" s="9"/>
      <c r="AET23" s="9"/>
      <c r="AEU23" s="9"/>
      <c r="AEV23" s="9"/>
      <c r="AEW23" s="9"/>
      <c r="AEX23" s="9"/>
      <c r="AEY23" s="9"/>
      <c r="AEZ23" s="9"/>
      <c r="AFA23" s="9"/>
      <c r="AFB23" s="9"/>
      <c r="AFC23" s="9"/>
      <c r="AFD23" s="9"/>
      <c r="AFE23" s="9"/>
      <c r="AFF23" s="9"/>
      <c r="AFG23" s="9"/>
      <c r="AFH23" s="9"/>
      <c r="AFI23" s="9"/>
      <c r="AFJ23" s="9"/>
      <c r="AFK23" s="9"/>
      <c r="AFL23" s="9"/>
      <c r="AFM23" s="9"/>
      <c r="AFN23" s="9"/>
      <c r="AFO23" s="9"/>
      <c r="AFP23" s="9"/>
      <c r="AFQ23" s="9"/>
      <c r="AFR23" s="9"/>
      <c r="AFS23" s="9"/>
      <c r="AFT23" s="9"/>
      <c r="AFU23" s="9"/>
      <c r="AFV23" s="9"/>
      <c r="AFW23" s="9"/>
      <c r="AFX23" s="9"/>
      <c r="AFY23" s="9"/>
      <c r="AFZ23" s="9"/>
      <c r="AGA23" s="9"/>
      <c r="AGB23" s="9"/>
      <c r="AGC23" s="9"/>
      <c r="AGD23" s="9"/>
      <c r="AGE23" s="9"/>
      <c r="AGF23" s="9"/>
      <c r="AGG23" s="9"/>
      <c r="AGH23" s="9"/>
      <c r="AGI23" s="9"/>
      <c r="AGJ23" s="9"/>
      <c r="AGK23" s="9"/>
      <c r="AGL23" s="9"/>
      <c r="AGM23" s="9"/>
      <c r="AGN23" s="9"/>
      <c r="AGO23" s="9"/>
      <c r="AGP23" s="9"/>
      <c r="AGQ23" s="9"/>
      <c r="AGR23" s="9"/>
      <c r="AGS23" s="9"/>
      <c r="AGT23" s="9"/>
      <c r="AGU23" s="9"/>
      <c r="AGV23" s="9"/>
      <c r="AGW23" s="9"/>
      <c r="AGX23" s="9"/>
      <c r="AGY23" s="9"/>
      <c r="AGZ23" s="9"/>
      <c r="AHA23" s="9"/>
      <c r="AHB23" s="9"/>
      <c r="AHC23" s="9"/>
      <c r="AHD23" s="9"/>
      <c r="AHE23" s="9"/>
      <c r="AHF23" s="9"/>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c r="AQH23" s="9"/>
      <c r="AQI23" s="9"/>
      <c r="AQJ23" s="9"/>
      <c r="AQK23" s="9"/>
      <c r="AQL23" s="9"/>
      <c r="AQM23" s="9"/>
      <c r="AQN23" s="9"/>
      <c r="AQO23" s="9"/>
      <c r="AQP23" s="9"/>
      <c r="AQQ23" s="9"/>
      <c r="AQR23" s="9"/>
      <c r="AQS23" s="9"/>
      <c r="AQT23" s="9"/>
      <c r="AQU23" s="9"/>
      <c r="AQV23" s="9"/>
      <c r="AQW23" s="9"/>
      <c r="AQX23" s="9"/>
      <c r="AQY23" s="9"/>
      <c r="AQZ23" s="9"/>
      <c r="ARA23" s="9"/>
      <c r="ARB23" s="9"/>
      <c r="ARC23" s="9"/>
      <c r="ARD23" s="9"/>
      <c r="ARE23" s="9"/>
      <c r="ARF23" s="9"/>
      <c r="ARG23" s="9"/>
      <c r="ARH23" s="9"/>
      <c r="ARI23" s="9"/>
      <c r="ARJ23" s="9"/>
      <c r="ARK23" s="9"/>
      <c r="ARL23" s="9"/>
      <c r="ARM23" s="9"/>
      <c r="ARN23" s="9"/>
      <c r="ARO23" s="9"/>
      <c r="ARP23" s="9"/>
      <c r="ARQ23" s="9"/>
      <c r="ARR23" s="9"/>
      <c r="ARS23" s="9"/>
      <c r="ART23" s="9"/>
      <c r="ARU23" s="9"/>
      <c r="ARV23" s="9"/>
      <c r="ARW23" s="9"/>
      <c r="ARX23" s="9"/>
      <c r="ARY23" s="9"/>
      <c r="ARZ23" s="9"/>
      <c r="ASA23" s="9"/>
      <c r="ASB23" s="9"/>
      <c r="ASC23" s="9"/>
      <c r="ASD23" s="9"/>
      <c r="ASE23" s="9"/>
      <c r="ASF23" s="9"/>
      <c r="ASG23" s="9"/>
      <c r="ASH23" s="9"/>
      <c r="ASI23" s="9"/>
      <c r="ASJ23" s="9"/>
      <c r="ASK23" s="9"/>
      <c r="ASL23" s="9"/>
      <c r="ASM23" s="9"/>
      <c r="ASN23" s="9"/>
      <c r="ASO23" s="9"/>
      <c r="ASP23" s="9"/>
      <c r="ASQ23" s="9"/>
      <c r="ASR23" s="9"/>
      <c r="ASS23" s="9"/>
      <c r="AST23" s="9"/>
      <c r="ASU23" s="9"/>
      <c r="ASV23" s="9"/>
      <c r="ASW23" s="9"/>
      <c r="ASX23" s="9"/>
      <c r="ASY23" s="9"/>
      <c r="ASZ23" s="9"/>
      <c r="ATA23" s="9"/>
      <c r="ATB23" s="9"/>
      <c r="ATC23" s="9"/>
      <c r="ATD23" s="9"/>
      <c r="ATE23" s="9"/>
      <c r="ATF23" s="9"/>
      <c r="ATG23" s="9"/>
      <c r="ATH23" s="9"/>
      <c r="ATI23" s="9"/>
      <c r="ATJ23" s="9"/>
      <c r="ATK23" s="9"/>
      <c r="ATL23" s="9"/>
      <c r="ATM23" s="9"/>
      <c r="ATN23" s="9"/>
      <c r="ATO23" s="9"/>
      <c r="ATP23" s="9"/>
      <c r="ATQ23" s="9"/>
      <c r="ATR23" s="9"/>
      <c r="ATS23" s="9"/>
      <c r="ATT23" s="9"/>
      <c r="ATU23" s="9"/>
      <c r="ATV23" s="9"/>
      <c r="ATW23" s="9"/>
      <c r="ATX23" s="9"/>
      <c r="ATY23" s="9" t="s">
        <v>5691</v>
      </c>
      <c r="ATZ23" s="9" t="s">
        <v>5691</v>
      </c>
      <c r="AUA23" s="9" t="s">
        <v>12138</v>
      </c>
      <c r="AUB23" s="9"/>
      <c r="AUC23" s="9"/>
      <c r="AUD23" s="9"/>
      <c r="AUE23" s="9"/>
      <c r="AUF23" s="9"/>
      <c r="AUG23" s="9"/>
      <c r="AUH23" s="9"/>
      <c r="AUI23" s="9"/>
      <c r="AUJ23" s="9"/>
      <c r="AUK23" s="9"/>
      <c r="AUL23" s="9"/>
      <c r="AUM23" s="9"/>
      <c r="AUN23" s="9"/>
      <c r="AUO23" s="9"/>
      <c r="AUP23" s="9"/>
      <c r="AUQ23" s="9"/>
      <c r="AUR23" s="9"/>
      <c r="AUS23" s="9"/>
      <c r="AUT23" s="9"/>
      <c r="AUU23" s="9"/>
      <c r="AUV23" s="9"/>
      <c r="AUW23" s="9"/>
      <c r="AUX23" s="9"/>
      <c r="AUY23" s="9"/>
      <c r="AUZ23" s="9"/>
      <c r="AVA23" s="9"/>
      <c r="AVB23" s="9"/>
      <c r="AVC23" s="9"/>
      <c r="AVD23" s="9"/>
      <c r="AVE23" s="9"/>
      <c r="AVF23" s="9"/>
      <c r="AVG23" s="9"/>
      <c r="AVH23" s="9"/>
      <c r="AVI23" s="9"/>
      <c r="AVJ23" s="9"/>
      <c r="AVK23" s="9" t="s">
        <v>12139</v>
      </c>
      <c r="AVL23" s="9"/>
      <c r="AVM23" s="9"/>
      <c r="AVN23" s="9"/>
      <c r="AVO23" s="9"/>
      <c r="AVP23" s="9"/>
      <c r="AVQ23" s="9"/>
      <c r="AVR23" s="9"/>
      <c r="AVS23" s="9"/>
      <c r="AVT23" s="9"/>
      <c r="AVU23" s="9"/>
      <c r="AVV23" s="9"/>
      <c r="AVW23" s="9"/>
      <c r="AVX23" s="9"/>
      <c r="AVY23" s="9"/>
      <c r="AVZ23" s="9"/>
      <c r="AWA23" s="9"/>
      <c r="AWB23" s="9"/>
      <c r="AWC23" s="9"/>
      <c r="AWD23" s="9"/>
      <c r="AWE23" s="9"/>
      <c r="AWF23" s="9"/>
      <c r="AWG23" s="9"/>
      <c r="AWH23" s="9"/>
      <c r="AWI23" s="9"/>
      <c r="AWJ23" s="9"/>
      <c r="AWK23" s="9"/>
      <c r="AWL23" s="9"/>
      <c r="AWM23" s="9"/>
      <c r="AWN23" s="9"/>
      <c r="AWO23" s="9"/>
      <c r="AWP23" s="9"/>
      <c r="AWQ23" s="9"/>
      <c r="AWR23" s="9"/>
      <c r="AWS23" s="9"/>
      <c r="AWT23" s="9"/>
      <c r="AWU23" s="9"/>
      <c r="AWV23" s="9"/>
      <c r="AWW23" s="9"/>
      <c r="AWX23" s="9"/>
      <c r="AWY23" s="9"/>
      <c r="AWZ23" s="9"/>
      <c r="AXA23" s="9"/>
      <c r="AXB23" s="9" t="s">
        <v>5701</v>
      </c>
      <c r="AXC23" s="9"/>
      <c r="AXD23" s="9"/>
      <c r="AXE23" s="9"/>
      <c r="AXF23" s="9"/>
      <c r="AXG23" s="9"/>
      <c r="AXH23" s="9"/>
      <c r="AXI23" s="9"/>
      <c r="AXJ23" s="9"/>
      <c r="AXK23" s="9">
        <v>509.0</v>
      </c>
      <c r="AXL23" s="9" t="s">
        <v>2772</v>
      </c>
      <c r="AXM23" s="9">
        <v>526.0</v>
      </c>
      <c r="AXN23" s="9"/>
      <c r="AXO23" s="9"/>
      <c r="AXP23" s="9"/>
      <c r="AXQ23" s="9"/>
      <c r="AXR23" s="9"/>
      <c r="AXS23" s="9"/>
      <c r="AXT23" s="9"/>
      <c r="AXU23" s="9"/>
      <c r="AXV23" s="9"/>
      <c r="AXW23" s="9"/>
      <c r="AXX23" s="9"/>
      <c r="AXY23" s="9"/>
      <c r="AXZ23" s="9"/>
      <c r="AYA23" s="9"/>
      <c r="AYB23" s="9"/>
      <c r="AYC23" s="9"/>
      <c r="AYD23" s="9" t="s">
        <v>2772</v>
      </c>
      <c r="AYE23" s="9"/>
      <c r="AYF23" s="9"/>
      <c r="AYG23" s="9"/>
      <c r="AYH23" s="9" t="s">
        <v>12140</v>
      </c>
      <c r="AYI23" s="9"/>
      <c r="AYJ23" s="9"/>
      <c r="AYK23" s="9"/>
      <c r="AYL23" s="9"/>
      <c r="AYM23" s="9"/>
      <c r="AYN23" s="9"/>
      <c r="AYO23" s="9"/>
      <c r="AYP23" s="9"/>
      <c r="AYQ23" s="9"/>
      <c r="AYR23" s="9"/>
      <c r="AYS23" s="9"/>
      <c r="AYT23" s="9"/>
      <c r="AYU23" s="9"/>
      <c r="AYV23" s="9"/>
      <c r="AYW23" s="9"/>
      <c r="AYX23" s="9"/>
      <c r="AYY23" s="9"/>
      <c r="AYZ23" s="9"/>
      <c r="AZA23" s="9"/>
      <c r="AZB23" s="9"/>
      <c r="AZC23" s="9"/>
      <c r="AZD23" s="9"/>
      <c r="AZE23" s="9"/>
      <c r="AZF23" s="9"/>
      <c r="AZG23" s="9"/>
      <c r="AZH23" s="9"/>
      <c r="AZI23" s="9"/>
      <c r="AZJ23" s="9"/>
      <c r="AZK23" s="9"/>
      <c r="AZL23" s="9"/>
      <c r="AZM23" s="9"/>
      <c r="AZN23" s="9"/>
      <c r="AZO23" s="9"/>
      <c r="AZP23" s="9"/>
      <c r="AZQ23" s="9"/>
      <c r="AZR23" s="9"/>
      <c r="AZS23" s="9"/>
      <c r="AZT23" s="9"/>
      <c r="AZU23" s="9"/>
      <c r="AZV23" s="9"/>
      <c r="AZW23" s="9"/>
      <c r="AZX23" s="9"/>
      <c r="AZY23" s="9"/>
      <c r="AZZ23" s="9"/>
      <c r="BAA23" s="9"/>
      <c r="BAB23" s="9"/>
      <c r="BAC23" s="9"/>
      <c r="BAD23" s="9"/>
      <c r="BAE23" s="9"/>
      <c r="BAF23" s="9"/>
      <c r="BAG23" s="9"/>
      <c r="BAH23" s="9"/>
      <c r="BAI23" s="9"/>
      <c r="BAJ23" s="9"/>
      <c r="BAK23" s="9"/>
      <c r="BAL23" s="9"/>
      <c r="BAM23" s="9"/>
      <c r="BAN23" s="9"/>
      <c r="BAO23" s="9"/>
      <c r="BAP23" s="9"/>
      <c r="BAQ23" s="9"/>
      <c r="BAR23" s="9"/>
      <c r="BAS23" s="9"/>
      <c r="BAT23" s="9"/>
      <c r="BAU23" s="9"/>
      <c r="BAV23" s="9"/>
      <c r="BAW23" s="9"/>
      <c r="BAX23" s="9"/>
      <c r="BAY23" s="9"/>
      <c r="BAZ23" s="9"/>
      <c r="BBA23" s="9"/>
      <c r="BBB23" s="9"/>
      <c r="BBC23" s="9"/>
      <c r="BBD23" s="9"/>
      <c r="BBE23" s="9"/>
      <c r="BBF23" s="9"/>
      <c r="BBG23" s="9"/>
      <c r="BBH23" s="9"/>
      <c r="BBI23" s="9"/>
      <c r="BBJ23" s="9"/>
      <c r="BBK23" s="9"/>
      <c r="BBL23" s="9"/>
      <c r="BBM23" s="9"/>
      <c r="BBN23" s="9"/>
      <c r="BBO23" s="9"/>
      <c r="BBP23" s="9"/>
      <c r="BBQ23" s="9"/>
      <c r="BBR23" s="9"/>
      <c r="BBS23" s="9"/>
      <c r="BBT23" s="9"/>
      <c r="BBU23" s="9"/>
      <c r="BBV23" s="9"/>
      <c r="BBW23" s="9"/>
      <c r="BBX23" s="9"/>
      <c r="BBY23" s="9"/>
      <c r="BBZ23" s="9"/>
      <c r="BCA23" s="9"/>
      <c r="BCB23" s="9"/>
      <c r="BCC23" s="9"/>
      <c r="BCD23" s="9"/>
      <c r="BCE23" s="9"/>
      <c r="BCF23" s="9"/>
      <c r="BCG23" s="9"/>
      <c r="BCH23" s="9"/>
      <c r="BCI23" s="9"/>
      <c r="BCJ23" s="9"/>
      <c r="BCK23" s="9"/>
      <c r="BCL23" s="9"/>
      <c r="BCM23" s="9"/>
      <c r="BCN23" s="9"/>
      <c r="BCO23" s="9"/>
      <c r="BCP23" s="9"/>
      <c r="BCQ23" s="9"/>
      <c r="BCR23" s="9"/>
      <c r="BCS23" s="9"/>
      <c r="BCT23" s="9"/>
      <c r="BCU23" s="9"/>
      <c r="BCV23" s="9"/>
      <c r="BCW23" s="9"/>
      <c r="BCX23" s="9"/>
      <c r="BCY23" s="9"/>
      <c r="BCZ23" s="9"/>
      <c r="BDA23" s="9"/>
      <c r="BDB23" s="9"/>
      <c r="BDC23" s="9"/>
      <c r="BDD23" s="9"/>
      <c r="BDE23" s="9"/>
      <c r="BDF23" s="9"/>
      <c r="BDG23" s="9"/>
      <c r="BDH23" s="9"/>
      <c r="BDI23" s="9"/>
      <c r="BDJ23" s="9"/>
      <c r="BDK23" s="9"/>
      <c r="BDL23" s="9"/>
      <c r="BDM23" s="9"/>
      <c r="BDN23" s="9"/>
      <c r="BDO23" s="9"/>
      <c r="BDP23" s="9"/>
      <c r="BDQ23" s="9"/>
      <c r="BDR23" s="9"/>
      <c r="BDS23" s="9"/>
      <c r="BDT23" s="9"/>
      <c r="BDU23" s="9"/>
      <c r="BDV23" s="9"/>
      <c r="BDW23" s="9"/>
      <c r="BDX23" s="9"/>
      <c r="BDY23" s="9"/>
      <c r="BDZ23" s="9"/>
      <c r="BEA23" s="9"/>
      <c r="BEB23" s="9"/>
      <c r="BEC23" s="9"/>
      <c r="BED23" s="9"/>
      <c r="BEE23" s="9"/>
      <c r="BEF23" s="9"/>
      <c r="BEG23" s="9"/>
      <c r="BEH23" s="9"/>
      <c r="BEI23" s="9"/>
      <c r="BEJ23" s="9"/>
      <c r="BEK23" s="9"/>
      <c r="BEL23" s="9"/>
      <c r="BEM23" s="9"/>
      <c r="BEN23" s="9"/>
      <c r="BEO23" s="9"/>
      <c r="BEP23" s="9"/>
      <c r="BEQ23" s="9"/>
      <c r="BER23" s="9"/>
      <c r="BES23" s="9"/>
      <c r="BET23" s="9"/>
      <c r="BEU23" s="9"/>
      <c r="BEV23" s="9"/>
      <c r="BEW23" s="9"/>
      <c r="BEX23" s="9"/>
      <c r="BEY23" s="9"/>
      <c r="BEZ23" s="9"/>
      <c r="BFA23" s="9"/>
      <c r="BFB23" s="9"/>
      <c r="BFC23" s="9"/>
      <c r="BFD23" s="9"/>
      <c r="BFE23" s="9"/>
      <c r="BFF23" s="9"/>
      <c r="BFG23" s="9"/>
      <c r="BFH23" s="9"/>
      <c r="BFI23" s="9"/>
      <c r="BFJ23" s="9"/>
      <c r="BFK23" s="9"/>
      <c r="BFL23" s="9"/>
      <c r="BFM23" s="9"/>
      <c r="BFN23" s="9"/>
      <c r="BFO23" s="9"/>
      <c r="BFP23" s="9"/>
      <c r="BFQ23" s="9"/>
      <c r="BFR23" s="9"/>
      <c r="BFS23" s="9"/>
      <c r="BFT23" s="9"/>
      <c r="BFU23" s="9"/>
      <c r="BFV23" s="9"/>
      <c r="BFW23" s="9"/>
      <c r="BFX23" s="9"/>
      <c r="BFY23" s="9"/>
      <c r="BFZ23" s="9"/>
      <c r="BGA23" s="9"/>
      <c r="BGB23" s="9"/>
      <c r="BGC23" s="9"/>
      <c r="BGD23" s="9"/>
      <c r="BGE23" s="9"/>
      <c r="BGF23" s="9"/>
      <c r="BGG23" s="9"/>
      <c r="BGH23" s="9"/>
      <c r="BGI23" s="9"/>
      <c r="BGJ23" s="9"/>
      <c r="BGK23" s="9"/>
      <c r="BGL23" s="9"/>
      <c r="BGM23" s="9"/>
      <c r="BGN23" s="9"/>
      <c r="BGO23" s="9"/>
      <c r="BGP23" s="9"/>
      <c r="BGQ23" s="9"/>
      <c r="BGR23" s="9"/>
      <c r="BGS23" s="9"/>
      <c r="BGT23" s="9"/>
      <c r="BGU23" s="9"/>
      <c r="BGV23" s="9"/>
      <c r="BGW23" s="9"/>
      <c r="BGX23" s="9"/>
      <c r="BGY23" s="9"/>
      <c r="BGZ23" s="9"/>
      <c r="BHA23" s="9"/>
      <c r="BHB23" s="9"/>
      <c r="BHC23" s="9"/>
      <c r="BHD23" s="9"/>
      <c r="BHE23" s="9"/>
      <c r="BHF23" s="9"/>
      <c r="BHG23" s="9"/>
      <c r="BHH23" s="9"/>
      <c r="BHI23" s="9"/>
      <c r="BHJ23" s="9"/>
      <c r="BHK23" s="9"/>
      <c r="BHL23" s="9"/>
      <c r="BHM23" s="9"/>
      <c r="BHN23" s="9"/>
      <c r="BHO23" s="9"/>
      <c r="BHP23" s="9"/>
      <c r="BHQ23" s="9"/>
      <c r="BHR23" s="9"/>
      <c r="BHS23" s="9"/>
      <c r="BHT23" s="9"/>
      <c r="BHU23" s="9"/>
      <c r="BHV23" s="9"/>
      <c r="BHW23" s="9"/>
      <c r="BHX23" s="9"/>
      <c r="BHY23" s="9"/>
      <c r="BHZ23" s="9"/>
      <c r="BIA23" s="9"/>
      <c r="BIB23" s="9"/>
      <c r="BIC23" s="9"/>
      <c r="BID23" s="9"/>
      <c r="BIE23" s="9"/>
      <c r="BIF23" s="9"/>
      <c r="BIG23" s="9"/>
      <c r="BIH23" s="9"/>
      <c r="BII23" s="9"/>
      <c r="BIJ23" s="9"/>
      <c r="BIK23" s="9"/>
      <c r="BIL23" s="9"/>
      <c r="BIM23" s="9"/>
      <c r="BIN23" s="9"/>
      <c r="BIO23" s="9"/>
      <c r="BIP23" s="9"/>
      <c r="BIQ23" s="9"/>
      <c r="BIR23" s="9"/>
      <c r="BIS23" s="9"/>
      <c r="BIT23" s="9"/>
      <c r="BIU23" s="9"/>
      <c r="BIV23" s="9"/>
      <c r="BIW23" s="9"/>
      <c r="BIX23" s="9"/>
      <c r="BIY23" s="9"/>
      <c r="BIZ23" s="9"/>
      <c r="BJA23" s="9"/>
      <c r="BJB23" s="9"/>
      <c r="BJC23" s="9"/>
      <c r="BJD23" s="9"/>
      <c r="BJE23" s="9"/>
      <c r="BJF23" s="9"/>
      <c r="BJG23" s="9"/>
      <c r="BJH23" s="9"/>
      <c r="BJI23" s="9"/>
      <c r="BJJ23" s="9"/>
      <c r="BJK23" s="9"/>
      <c r="BJL23" s="9"/>
      <c r="BJM23" s="9"/>
      <c r="BJN23" s="9"/>
      <c r="BJO23" s="9"/>
      <c r="BJP23" s="9"/>
      <c r="BJQ23" s="9"/>
      <c r="BJR23" s="9"/>
      <c r="BJS23" s="9"/>
      <c r="BJT23" s="9"/>
      <c r="BJU23" s="9"/>
      <c r="BJV23" s="9"/>
      <c r="BJW23" s="9"/>
      <c r="BJX23" s="9"/>
      <c r="BJY23" s="9"/>
      <c r="BJZ23" s="9"/>
      <c r="BKA23" s="9"/>
      <c r="BKB23" s="9"/>
      <c r="BKC23" s="9"/>
      <c r="BKD23" s="9"/>
      <c r="BKE23" s="9"/>
      <c r="BKF23" s="9"/>
      <c r="BKG23" s="9"/>
      <c r="BKH23" s="9"/>
      <c r="BKI23" s="9"/>
      <c r="BKJ23" s="9"/>
      <c r="BKK23" s="9"/>
      <c r="BKL23" s="9"/>
      <c r="BKM23" s="9"/>
      <c r="BKN23" s="9"/>
      <c r="BKO23" s="9"/>
      <c r="BKP23" s="9"/>
      <c r="BKQ23" s="9"/>
      <c r="BKR23" s="9"/>
      <c r="BKS23" s="9"/>
      <c r="BKT23" s="9"/>
      <c r="BKU23" s="9"/>
      <c r="BKV23" s="9"/>
      <c r="BKW23" s="9"/>
      <c r="BKX23" s="9"/>
      <c r="BKY23" s="9"/>
      <c r="BKZ23" s="9"/>
      <c r="BLA23" s="9"/>
      <c r="BLB23" s="9"/>
      <c r="BLC23" s="9"/>
      <c r="BLD23" s="9"/>
      <c r="BLE23" s="9"/>
      <c r="BLF23" s="9"/>
      <c r="BLG23" s="9"/>
      <c r="BLH23" s="9"/>
      <c r="BLI23" s="9"/>
      <c r="BLJ23" s="9"/>
      <c r="BLK23" s="9"/>
      <c r="BLL23" s="9"/>
      <c r="BLM23" s="9"/>
      <c r="BLN23" s="9"/>
      <c r="BLO23" s="9"/>
      <c r="BLP23" s="9"/>
      <c r="BLQ23" s="9"/>
      <c r="BLR23" s="9"/>
      <c r="BLS23" s="9"/>
      <c r="BLT23" s="9"/>
      <c r="BLU23" s="9"/>
      <c r="BLV23" s="9"/>
      <c r="BLW23" s="9"/>
      <c r="BLX23" s="9"/>
      <c r="BLY23" s="9"/>
      <c r="BLZ23" s="9"/>
      <c r="BMA23" s="9"/>
      <c r="BMB23" s="9"/>
      <c r="BMC23" s="9"/>
      <c r="BMD23" s="9"/>
      <c r="BME23" s="9"/>
      <c r="BMF23" s="9"/>
      <c r="BMG23" s="9"/>
      <c r="BMH23" s="9"/>
      <c r="BMI23" s="9"/>
      <c r="BMJ23" s="9"/>
      <c r="BMK23" s="9"/>
      <c r="BML23" s="9"/>
      <c r="BMM23" s="9"/>
      <c r="BMN23" s="9"/>
      <c r="BMO23" s="9"/>
      <c r="BMP23" s="9"/>
      <c r="BMQ23" s="9"/>
      <c r="BMR23" s="9"/>
      <c r="BMS23" s="9"/>
      <c r="BMT23" s="9"/>
      <c r="BMU23" s="9"/>
      <c r="BMV23" s="9"/>
      <c r="BMW23" s="9"/>
      <c r="BMX23" s="9"/>
      <c r="BMY23" s="9"/>
      <c r="BMZ23" s="9"/>
      <c r="BNA23" s="9"/>
      <c r="BNB23" s="9"/>
      <c r="BNC23" s="9"/>
      <c r="BND23" s="9"/>
      <c r="BNE23" s="9"/>
      <c r="BNF23" s="9"/>
      <c r="BNG23" s="9"/>
      <c r="BNH23" s="9"/>
      <c r="BNI23" s="9"/>
      <c r="BNJ23" s="9"/>
      <c r="BNK23" s="9"/>
      <c r="BNL23" s="9"/>
      <c r="BNM23" s="9"/>
      <c r="BNN23" s="9"/>
      <c r="BNO23" s="9"/>
      <c r="BNP23" s="9"/>
      <c r="BNQ23" s="9"/>
      <c r="BNR23" s="9"/>
      <c r="BNS23" s="9"/>
      <c r="BNT23" s="9"/>
      <c r="BNU23" s="9"/>
      <c r="BNV23" s="9"/>
      <c r="BNW23" s="9"/>
      <c r="BNX23" s="9"/>
      <c r="BNY23" s="9"/>
      <c r="BNZ23" s="9"/>
      <c r="BOA23" s="9"/>
      <c r="BOB23" s="9"/>
      <c r="BOC23" s="9"/>
      <c r="BOD23" s="9"/>
      <c r="BOE23" s="9"/>
      <c r="BOF23" s="9"/>
      <c r="BOG23" s="9"/>
      <c r="BOH23" s="9"/>
      <c r="BOI23" s="9"/>
      <c r="BOJ23" s="9"/>
      <c r="BOK23" s="9"/>
      <c r="BOL23" s="9"/>
      <c r="BOM23" s="9"/>
      <c r="BON23" s="9"/>
      <c r="BOO23" s="9"/>
      <c r="BOP23" s="9"/>
      <c r="BOQ23" s="9"/>
      <c r="BOR23" s="9"/>
      <c r="BOS23" s="9"/>
      <c r="BOT23" s="9"/>
      <c r="BOU23" s="9"/>
      <c r="BOV23" s="9"/>
      <c r="BOW23" s="9"/>
      <c r="BOX23" s="9"/>
      <c r="BOY23" s="9"/>
      <c r="BOZ23" s="9"/>
      <c r="BPA23" s="9"/>
      <c r="BPB23" s="9"/>
      <c r="BPC23" s="9"/>
      <c r="BPD23" s="9"/>
      <c r="BPE23" s="9"/>
      <c r="BPF23" s="9"/>
      <c r="BPG23" s="9"/>
      <c r="BPH23" s="9"/>
      <c r="BPI23" s="9"/>
      <c r="BPJ23" s="9"/>
      <c r="BPK23" s="9"/>
      <c r="BPL23" s="9"/>
      <c r="BPM23" s="9"/>
      <c r="BPN23" s="9"/>
      <c r="BPO23" s="9"/>
      <c r="BPP23" s="9"/>
      <c r="BPQ23" s="9"/>
      <c r="BPR23" s="9"/>
      <c r="BPS23" s="9"/>
      <c r="BPT23" s="9"/>
      <c r="BPU23" s="9"/>
      <c r="BPV23" s="9"/>
      <c r="BPW23" s="9"/>
      <c r="BPX23" s="9"/>
      <c r="BPY23" s="9"/>
      <c r="BPZ23" s="9"/>
      <c r="BQA23" s="9"/>
      <c r="BQB23" s="9"/>
      <c r="BQC23" s="9"/>
      <c r="BQD23" s="9"/>
      <c r="BQE23" s="9"/>
      <c r="BQF23" s="9"/>
      <c r="BQG23" s="9"/>
      <c r="BQH23" s="9"/>
      <c r="BQI23" s="9"/>
      <c r="BQJ23" s="9"/>
      <c r="BQK23" s="9"/>
      <c r="BQL23" s="9"/>
      <c r="BQM23" s="9"/>
      <c r="BQN23" s="9"/>
      <c r="BQO23" s="9"/>
      <c r="BQP23" s="9"/>
      <c r="BQQ23" s="9"/>
      <c r="BQR23" s="9"/>
      <c r="BQS23" s="9"/>
      <c r="BQT23" s="9"/>
      <c r="BQU23" s="9"/>
      <c r="BQV23" s="9"/>
      <c r="BQW23" s="9"/>
      <c r="BQX23" s="9"/>
      <c r="BQY23" s="9"/>
      <c r="BQZ23" s="9"/>
      <c r="BRA23" s="9"/>
      <c r="BRB23" s="9"/>
      <c r="BRC23" s="9"/>
      <c r="BRD23" s="9"/>
      <c r="BRE23" s="9"/>
      <c r="BRF23" s="9"/>
      <c r="BRG23" s="9"/>
      <c r="BRH23" s="9"/>
      <c r="BRI23" s="9"/>
      <c r="BRJ23" s="9"/>
      <c r="BRK23" s="9"/>
      <c r="BRL23" s="9"/>
      <c r="BRM23" s="9"/>
      <c r="BRN23" s="9"/>
      <c r="BRO23" s="9"/>
      <c r="BRP23" s="9"/>
      <c r="BRQ23" s="9"/>
      <c r="BRR23" s="9"/>
      <c r="BRS23" s="9"/>
      <c r="BRT23" s="9"/>
      <c r="BRU23" s="9"/>
      <c r="BRV23" s="9"/>
      <c r="BRW23" s="9"/>
      <c r="BRX23" s="9"/>
      <c r="BRY23" s="9"/>
      <c r="BRZ23" s="9"/>
      <c r="BSA23" s="9"/>
      <c r="BSB23" s="9"/>
      <c r="BSC23" s="9"/>
      <c r="BSD23" s="9"/>
      <c r="BSE23" s="9"/>
      <c r="BSF23" s="9"/>
      <c r="BSG23" s="9"/>
      <c r="BSH23" s="9"/>
      <c r="BSI23" s="9"/>
      <c r="BSJ23" s="9"/>
      <c r="BSK23" s="9"/>
      <c r="BSL23" s="9"/>
      <c r="BSM23" s="9"/>
      <c r="BSN23" s="9"/>
      <c r="BSO23" s="9"/>
      <c r="BSP23" s="9"/>
      <c r="BSQ23" s="9"/>
      <c r="BSR23" s="9"/>
      <c r="BSS23" s="9"/>
      <c r="BST23" s="9"/>
      <c r="BSU23" s="9"/>
      <c r="BSV23" s="9"/>
      <c r="BSW23" s="9"/>
      <c r="BSX23" s="9"/>
      <c r="BSY23" s="9"/>
      <c r="BSZ23" s="9"/>
      <c r="BTA23" s="9"/>
      <c r="BTB23" s="9"/>
      <c r="BTC23" s="9"/>
      <c r="BTD23" s="9"/>
      <c r="BTE23" s="9"/>
      <c r="BTF23" s="9"/>
      <c r="BTG23" s="9"/>
      <c r="BTH23" s="9"/>
      <c r="BTI23" s="9"/>
      <c r="BTJ23" s="9"/>
      <c r="BTK23" s="9"/>
      <c r="BTL23" s="9"/>
      <c r="BTM23" s="9"/>
      <c r="BTN23" s="9"/>
      <c r="BTO23" s="9"/>
      <c r="BTP23" s="9"/>
      <c r="BTQ23" s="9"/>
      <c r="BTR23" s="9"/>
      <c r="BTS23" s="9"/>
      <c r="BTT23" s="9"/>
      <c r="BTU23" s="9"/>
      <c r="BTV23" s="9"/>
      <c r="BTW23" s="9"/>
      <c r="BTX23" s="9"/>
      <c r="BTY23" s="9"/>
      <c r="BTZ23" s="9"/>
      <c r="BUA23" s="9"/>
      <c r="BUB23" s="9"/>
      <c r="BUC23" s="9"/>
      <c r="BUD23" s="9"/>
      <c r="BUE23" s="9"/>
      <c r="BUF23" s="9"/>
      <c r="BUG23" s="9"/>
      <c r="BUH23" s="9"/>
      <c r="BUI23" s="9"/>
      <c r="BUJ23" s="9"/>
      <c r="BUK23" s="9"/>
      <c r="BUL23" s="9"/>
      <c r="BUM23" s="9"/>
      <c r="BUN23" s="9"/>
      <c r="BUO23" s="9"/>
      <c r="BUP23" s="9"/>
      <c r="BUQ23" s="9"/>
      <c r="BUR23" s="9"/>
      <c r="BUS23" s="9"/>
      <c r="BUT23" s="9"/>
      <c r="BUU23" s="9"/>
      <c r="BUV23" s="9"/>
      <c r="BUW23" s="9"/>
      <c r="BUX23" s="9"/>
      <c r="BUY23" s="9"/>
      <c r="BUZ23" s="9"/>
      <c r="BVA23" s="9"/>
      <c r="BVB23" s="9"/>
      <c r="BVC23" s="9"/>
      <c r="BVD23" s="9"/>
      <c r="BVE23" s="9"/>
      <c r="BVF23" s="9"/>
      <c r="BVG23" s="9"/>
      <c r="BVH23" s="9"/>
      <c r="BVI23" s="9"/>
      <c r="BVJ23" s="9"/>
      <c r="BVK23" s="9"/>
      <c r="BVL23" s="9"/>
      <c r="BVM23" s="9"/>
      <c r="BVN23" s="9"/>
      <c r="BVO23" s="9"/>
      <c r="BVP23" s="9"/>
      <c r="BVQ23" s="9"/>
      <c r="BVR23" s="9"/>
      <c r="BVS23" s="9"/>
      <c r="BVT23" s="9"/>
      <c r="BVU23" s="9"/>
      <c r="BVV23" s="9"/>
      <c r="BVW23" s="9"/>
      <c r="BVX23" s="9"/>
      <c r="BVY23" s="9"/>
      <c r="BVZ23" s="9"/>
      <c r="BWA23" s="9"/>
      <c r="BWB23" s="9"/>
      <c r="BWC23" s="9"/>
      <c r="BWD23" s="9"/>
      <c r="BWE23" s="9"/>
      <c r="BWF23" s="9"/>
      <c r="BWG23" s="9"/>
      <c r="BWH23" s="9"/>
      <c r="BWI23" s="9"/>
      <c r="BWJ23" s="9"/>
      <c r="BWK23" s="9"/>
      <c r="BWL23" s="9"/>
      <c r="BWM23" s="9"/>
      <c r="BWN23" s="9"/>
      <c r="BWO23" s="9"/>
      <c r="BWP23" s="9"/>
      <c r="BWQ23" s="9"/>
      <c r="BWR23" s="9"/>
      <c r="BWS23" s="9"/>
      <c r="BWT23" s="9"/>
      <c r="BWU23" s="9"/>
      <c r="BWV23" s="9"/>
      <c r="BWW23" s="9"/>
      <c r="BWX23" s="9"/>
      <c r="BWY23" s="9"/>
      <c r="BWZ23" s="9"/>
      <c r="BXA23" s="9"/>
      <c r="BXB23" s="9"/>
      <c r="BXC23" s="9"/>
      <c r="BXD23" s="9"/>
    </row>
    <row r="24" ht="14.25" customHeight="1">
      <c r="A24" s="9">
        <v>1.0</v>
      </c>
      <c r="B24" s="9" t="s">
        <v>11947</v>
      </c>
      <c r="C24" s="9" t="s">
        <v>11948</v>
      </c>
      <c r="D24" s="9" t="s">
        <v>11948</v>
      </c>
      <c r="E24" s="9"/>
      <c r="F24" s="9">
        <v>5.0</v>
      </c>
      <c r="G24" s="9" t="s">
        <v>12141</v>
      </c>
      <c r="H24" s="9"/>
      <c r="I24" s="9"/>
      <c r="J24" s="9"/>
      <c r="K24" s="9"/>
      <c r="L24" s="9">
        <v>5.0</v>
      </c>
      <c r="M24" s="9"/>
      <c r="N24" s="9"/>
      <c r="O24" s="9"/>
      <c r="P24" s="9">
        <v>0.0</v>
      </c>
      <c r="Q24" s="9" t="s">
        <v>12142</v>
      </c>
      <c r="R24" s="9"/>
      <c r="S24" s="9" t="s">
        <v>2775</v>
      </c>
      <c r="T24" s="9" t="s">
        <v>2773</v>
      </c>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9"/>
      <c r="AWB24" s="9"/>
      <c r="AWC24" s="9"/>
      <c r="AWD24" s="9"/>
      <c r="AWE24" s="9"/>
      <c r="AWF24" s="9"/>
      <c r="AWG24" s="9"/>
      <c r="AWH24" s="9"/>
      <c r="AWI24" s="9"/>
      <c r="AWJ24" s="9"/>
      <c r="AWK24" s="9"/>
      <c r="AWL24" s="9"/>
      <c r="AWM24" s="9"/>
      <c r="AWN24" s="9"/>
      <c r="AWO24" s="9"/>
      <c r="AWP24" s="9"/>
      <c r="AWQ24" s="9"/>
      <c r="AWR24" s="9"/>
      <c r="AWS24" s="9"/>
      <c r="AWT24" s="9"/>
      <c r="AWU24" s="9"/>
      <c r="AWV24" s="9"/>
      <c r="AWW24" s="9"/>
      <c r="AWX24" s="9"/>
      <c r="AWY24" s="9"/>
      <c r="AWZ24" s="9"/>
      <c r="AXA24" s="9"/>
      <c r="AXB24" s="9"/>
      <c r="AXC24" s="9"/>
      <c r="AXD24" s="9"/>
      <c r="AXE24" s="9"/>
      <c r="AXF24" s="9"/>
      <c r="AXG24" s="9"/>
      <c r="AXH24" s="9"/>
      <c r="AXI24" s="9"/>
      <c r="AXJ24" s="9"/>
      <c r="AXK24" s="9"/>
      <c r="AXL24" s="9"/>
      <c r="AXM24" s="9"/>
      <c r="AXN24" s="9"/>
      <c r="AXO24" s="9"/>
      <c r="AXP24" s="9"/>
      <c r="AXQ24" s="9"/>
      <c r="AXR24" s="9"/>
      <c r="AXS24" s="9"/>
      <c r="AXT24" s="9"/>
      <c r="AXU24" s="9"/>
      <c r="AXV24" s="9"/>
      <c r="AXW24" s="9"/>
      <c r="AXX24" s="9"/>
      <c r="AXY24" s="9"/>
      <c r="AXZ24" s="9"/>
      <c r="AYA24" s="9"/>
      <c r="AYB24" s="9"/>
      <c r="AYC24" s="9"/>
      <c r="AYD24" s="9"/>
      <c r="AYE24" s="9"/>
      <c r="AYF24" s="9"/>
      <c r="AYG24" s="9"/>
      <c r="AYH24" s="9"/>
      <c r="AYI24" s="9"/>
      <c r="AYJ24" s="9"/>
      <c r="AYK24" s="9"/>
      <c r="AYL24" s="9"/>
      <c r="AYM24" s="9"/>
      <c r="AYN24" s="9"/>
      <c r="AYO24" s="9"/>
      <c r="AYP24" s="9"/>
      <c r="AYQ24" s="9"/>
      <c r="AYR24" s="9"/>
      <c r="AYS24" s="9"/>
      <c r="AYT24" s="9"/>
      <c r="AYU24" s="9"/>
      <c r="AYV24" s="9"/>
      <c r="AYW24" s="9"/>
      <c r="AYX24" s="9"/>
      <c r="AYY24" s="9"/>
      <c r="AYZ24" s="9"/>
      <c r="AZA24" s="9"/>
      <c r="AZB24" s="9"/>
      <c r="AZC24" s="9"/>
      <c r="AZD24" s="9"/>
      <c r="AZE24" s="9"/>
      <c r="AZF24" s="9"/>
      <c r="AZG24" s="9"/>
      <c r="AZH24" s="9"/>
      <c r="AZI24" s="9"/>
      <c r="AZJ24" s="9"/>
      <c r="AZK24" s="9"/>
      <c r="AZL24" s="9"/>
      <c r="AZM24" s="9"/>
      <c r="AZN24" s="9"/>
      <c r="AZO24" s="9"/>
      <c r="AZP24" s="9"/>
      <c r="AZQ24" s="9"/>
      <c r="AZR24" s="9"/>
      <c r="AZS24" s="9"/>
      <c r="AZT24" s="9"/>
      <c r="AZU24" s="9"/>
      <c r="AZV24" s="9"/>
      <c r="AZW24" s="9"/>
      <c r="AZX24" s="9"/>
      <c r="AZY24" s="9"/>
      <c r="AZZ24" s="9"/>
      <c r="BAA24" s="9"/>
      <c r="BAB24" s="9"/>
      <c r="BAC24" s="9"/>
      <c r="BAD24" s="9"/>
      <c r="BAE24" s="9"/>
      <c r="BAF24" s="9"/>
      <c r="BAG24" s="9"/>
      <c r="BAH24" s="9"/>
      <c r="BAI24" s="9"/>
      <c r="BAJ24" s="9"/>
      <c r="BAK24" s="9"/>
      <c r="BAL24" s="9"/>
      <c r="BAM24" s="9"/>
      <c r="BAN24" s="9"/>
      <c r="BAO24" s="9"/>
      <c r="BAP24" s="9"/>
      <c r="BAQ24" s="9"/>
      <c r="BAR24" s="9"/>
      <c r="BAS24" s="9"/>
      <c r="BAT24" s="9"/>
      <c r="BAU24" s="9"/>
      <c r="BAV24" s="9"/>
      <c r="BAW24" s="9"/>
      <c r="BAX24" s="9"/>
      <c r="BAY24" s="9"/>
      <c r="BAZ24" s="9"/>
      <c r="BBA24" s="9"/>
      <c r="BBB24" s="9"/>
      <c r="BBC24" s="9"/>
      <c r="BBD24" s="9"/>
      <c r="BBE24" s="9"/>
      <c r="BBF24" s="9"/>
      <c r="BBG24" s="9"/>
      <c r="BBH24" s="9"/>
      <c r="BBI24" s="9"/>
      <c r="BBJ24" s="9"/>
      <c r="BBK24" s="9"/>
      <c r="BBL24" s="9"/>
      <c r="BBM24" s="9"/>
      <c r="BBN24" s="9"/>
      <c r="BBO24" s="9"/>
      <c r="BBP24" s="9"/>
      <c r="BBQ24" s="9"/>
      <c r="BBR24" s="9"/>
      <c r="BBS24" s="9"/>
      <c r="BBT24" s="9"/>
      <c r="BBU24" s="9"/>
      <c r="BBV24" s="9"/>
      <c r="BBW24" s="9"/>
      <c r="BBX24" s="9"/>
      <c r="BBY24" s="9"/>
      <c r="BBZ24" s="9"/>
      <c r="BCA24" s="9"/>
      <c r="BCB24" s="9"/>
      <c r="BCC24" s="9"/>
      <c r="BCD24" s="9"/>
      <c r="BCE24" s="9"/>
      <c r="BCF24" s="9"/>
      <c r="BCG24" s="9"/>
      <c r="BCH24" s="9"/>
      <c r="BCI24" s="9"/>
      <c r="BCJ24" s="9"/>
      <c r="BCK24" s="9"/>
      <c r="BCL24" s="9"/>
      <c r="BCM24" s="9"/>
      <c r="BCN24" s="9"/>
      <c r="BCO24" s="9"/>
      <c r="BCP24" s="9"/>
      <c r="BCQ24" s="9"/>
      <c r="BCR24" s="9"/>
      <c r="BCS24" s="9"/>
      <c r="BCT24" s="9"/>
      <c r="BCU24" s="9"/>
      <c r="BCV24" s="9"/>
      <c r="BCW24" s="9"/>
      <c r="BCX24" s="9"/>
      <c r="BCY24" s="9"/>
      <c r="BCZ24" s="9"/>
      <c r="BDA24" s="9"/>
      <c r="BDB24" s="9"/>
      <c r="BDC24" s="9"/>
      <c r="BDD24" s="9"/>
      <c r="BDE24" s="9"/>
      <c r="BDF24" s="9"/>
      <c r="BDG24" s="9"/>
      <c r="BDH24" s="9"/>
      <c r="BDI24" s="9"/>
      <c r="BDJ24" s="9"/>
      <c r="BDK24" s="9"/>
      <c r="BDL24" s="9"/>
      <c r="BDM24" s="9"/>
      <c r="BDN24" s="9"/>
      <c r="BDO24" s="9"/>
      <c r="BDP24" s="9"/>
      <c r="BDQ24" s="9"/>
      <c r="BDR24" s="9"/>
      <c r="BDS24" s="9"/>
      <c r="BDT24" s="9"/>
      <c r="BDU24" s="9"/>
      <c r="BDV24" s="9"/>
      <c r="BDW24" s="9"/>
      <c r="BDX24" s="9"/>
      <c r="BDY24" s="9"/>
      <c r="BDZ24" s="9"/>
      <c r="BEA24" s="9"/>
      <c r="BEB24" s="9"/>
      <c r="BEC24" s="9"/>
      <c r="BED24" s="9"/>
      <c r="BEE24" s="9"/>
      <c r="BEF24" s="9"/>
      <c r="BEG24" s="9"/>
      <c r="BEH24" s="9"/>
      <c r="BEI24" s="9"/>
      <c r="BEJ24" s="9"/>
      <c r="BEK24" s="9"/>
      <c r="BEL24" s="9"/>
      <c r="BEM24" s="9"/>
      <c r="BEN24" s="9"/>
      <c r="BEO24" s="9"/>
      <c r="BEP24" s="9"/>
      <c r="BEQ24" s="9"/>
      <c r="BER24" s="9"/>
      <c r="BES24" s="9"/>
      <c r="BET24" s="9"/>
      <c r="BEU24" s="9"/>
      <c r="BEV24" s="9"/>
      <c r="BEW24" s="9"/>
      <c r="BEX24" s="9"/>
      <c r="BEY24" s="9"/>
      <c r="BEZ24" s="9"/>
      <c r="BFA24" s="9"/>
      <c r="BFB24" s="9"/>
      <c r="BFC24" s="9"/>
      <c r="BFD24" s="9"/>
      <c r="BFE24" s="9"/>
      <c r="BFF24" s="9"/>
      <c r="BFG24" s="9"/>
      <c r="BFH24" s="9"/>
      <c r="BFI24" s="9"/>
      <c r="BFJ24" s="9"/>
      <c r="BFK24" s="9"/>
      <c r="BFL24" s="9"/>
      <c r="BFM24" s="9"/>
      <c r="BFN24" s="9"/>
      <c r="BFO24" s="9"/>
      <c r="BFP24" s="9"/>
      <c r="BFQ24" s="9"/>
      <c r="BFR24" s="9"/>
      <c r="BFS24" s="9"/>
      <c r="BFT24" s="9"/>
      <c r="BFU24" s="9"/>
      <c r="BFV24" s="9"/>
      <c r="BFW24" s="9"/>
      <c r="BFX24" s="9"/>
      <c r="BFY24" s="9"/>
      <c r="BFZ24" s="9"/>
      <c r="BGA24" s="9"/>
      <c r="BGB24" s="9"/>
      <c r="BGC24" s="9"/>
      <c r="BGD24" s="9"/>
      <c r="BGE24" s="9"/>
      <c r="BGF24" s="9"/>
      <c r="BGG24" s="9"/>
      <c r="BGH24" s="9"/>
      <c r="BGI24" s="9"/>
      <c r="BGJ24" s="9"/>
      <c r="BGK24" s="9"/>
      <c r="BGL24" s="9"/>
      <c r="BGM24" s="9"/>
      <c r="BGN24" s="9"/>
      <c r="BGO24" s="9"/>
      <c r="BGP24" s="9"/>
      <c r="BGQ24" s="9"/>
      <c r="BGR24" s="9"/>
      <c r="BGS24" s="9"/>
      <c r="BGT24" s="9"/>
      <c r="BGU24" s="9"/>
      <c r="BGV24" s="9"/>
      <c r="BGW24" s="9"/>
      <c r="BGX24" s="9"/>
      <c r="BGY24" s="9"/>
      <c r="BGZ24" s="9"/>
      <c r="BHA24" s="9"/>
      <c r="BHB24" s="9"/>
      <c r="BHC24" s="9"/>
      <c r="BHD24" s="9"/>
      <c r="BHE24" s="9"/>
      <c r="BHF24" s="9"/>
      <c r="BHG24" s="9"/>
      <c r="BHH24" s="9"/>
      <c r="BHI24" s="9"/>
      <c r="BHJ24" s="9"/>
      <c r="BHK24" s="9"/>
      <c r="BHL24" s="9"/>
      <c r="BHM24" s="9"/>
      <c r="BHN24" s="9"/>
      <c r="BHO24" s="9"/>
      <c r="BHP24" s="9"/>
      <c r="BHQ24" s="9"/>
      <c r="BHR24" s="9"/>
      <c r="BHS24" s="9"/>
      <c r="BHT24" s="9"/>
      <c r="BHU24" s="9"/>
      <c r="BHV24" s="9"/>
      <c r="BHW24" s="9"/>
      <c r="BHX24" s="9"/>
      <c r="BHY24" s="9"/>
      <c r="BHZ24" s="9"/>
      <c r="BIA24" s="9"/>
      <c r="BIB24" s="9"/>
      <c r="BIC24" s="9"/>
      <c r="BID24" s="9"/>
      <c r="BIE24" s="9"/>
      <c r="BIF24" s="9"/>
      <c r="BIG24" s="9"/>
      <c r="BIH24" s="9"/>
      <c r="BII24" s="9"/>
      <c r="BIJ24" s="9"/>
      <c r="BIK24" s="9"/>
      <c r="BIL24" s="9"/>
      <c r="BIM24" s="9"/>
      <c r="BIN24" s="9"/>
      <c r="BIO24" s="9"/>
      <c r="BIP24" s="9"/>
      <c r="BIQ24" s="9"/>
      <c r="BIR24" s="9"/>
      <c r="BIS24" s="9"/>
      <c r="BIT24" s="9"/>
      <c r="BIU24" s="9"/>
      <c r="BIV24" s="9"/>
      <c r="BIW24" s="9"/>
      <c r="BIX24" s="9"/>
      <c r="BIY24" s="9"/>
      <c r="BIZ24" s="9"/>
      <c r="BJA24" s="9"/>
      <c r="BJB24" s="9"/>
      <c r="BJC24" s="9"/>
      <c r="BJD24" s="9"/>
      <c r="BJE24" s="9"/>
      <c r="BJF24" s="9"/>
      <c r="BJG24" s="9"/>
      <c r="BJH24" s="9"/>
      <c r="BJI24" s="9"/>
      <c r="BJJ24" s="9"/>
      <c r="BJK24" s="9"/>
      <c r="BJL24" s="9"/>
      <c r="BJM24" s="9"/>
      <c r="BJN24" s="9"/>
      <c r="BJO24" s="9"/>
      <c r="BJP24" s="9"/>
      <c r="BJQ24" s="9"/>
      <c r="BJR24" s="9"/>
      <c r="BJS24" s="9"/>
      <c r="BJT24" s="9"/>
      <c r="BJU24" s="9"/>
      <c r="BJV24" s="9"/>
      <c r="BJW24" s="9"/>
      <c r="BJX24" s="9"/>
      <c r="BJY24" s="9"/>
      <c r="BJZ24" s="9"/>
      <c r="BKA24" s="9"/>
      <c r="BKB24" s="9"/>
      <c r="BKC24" s="9"/>
      <c r="BKD24" s="9"/>
      <c r="BKE24" s="9"/>
      <c r="BKF24" s="9"/>
      <c r="BKG24" s="9"/>
      <c r="BKH24" s="9"/>
      <c r="BKI24" s="9"/>
      <c r="BKJ24" s="9"/>
      <c r="BKK24" s="9"/>
      <c r="BKL24" s="9"/>
      <c r="BKM24" s="9"/>
      <c r="BKN24" s="9"/>
      <c r="BKO24" s="9"/>
      <c r="BKP24" s="9"/>
      <c r="BKQ24" s="9"/>
      <c r="BKR24" s="9"/>
      <c r="BKS24" s="9"/>
      <c r="BKT24" s="9"/>
      <c r="BKU24" s="9"/>
      <c r="BKV24" s="9"/>
      <c r="BKW24" s="9"/>
      <c r="BKX24" s="9"/>
      <c r="BKY24" s="9"/>
      <c r="BKZ24" s="9"/>
      <c r="BLA24" s="9"/>
      <c r="BLB24" s="9"/>
      <c r="BLC24" s="9"/>
      <c r="BLD24" s="9"/>
      <c r="BLE24" s="9"/>
      <c r="BLF24" s="9"/>
      <c r="BLG24" s="9"/>
      <c r="BLH24" s="9"/>
      <c r="BLI24" s="9"/>
      <c r="BLJ24" s="9"/>
      <c r="BLK24" s="9"/>
      <c r="BLL24" s="9"/>
      <c r="BLM24" s="9"/>
      <c r="BLN24" s="9"/>
      <c r="BLO24" s="9"/>
      <c r="BLP24" s="9"/>
      <c r="BLQ24" s="9"/>
      <c r="BLR24" s="9"/>
      <c r="BLS24" s="9"/>
      <c r="BLT24" s="9"/>
      <c r="BLU24" s="9"/>
      <c r="BLV24" s="9"/>
      <c r="BLW24" s="9"/>
      <c r="BLX24" s="9"/>
      <c r="BLY24" s="9"/>
      <c r="BLZ24" s="9"/>
      <c r="BMA24" s="9"/>
      <c r="BMB24" s="9"/>
      <c r="BMC24" s="9"/>
      <c r="BMD24" s="9"/>
      <c r="BME24" s="9"/>
      <c r="BMF24" s="9"/>
      <c r="BMG24" s="9"/>
      <c r="BMH24" s="9"/>
      <c r="BMI24" s="9"/>
      <c r="BMJ24" s="9"/>
      <c r="BMK24" s="9"/>
      <c r="BML24" s="9"/>
      <c r="BMM24" s="9"/>
      <c r="BMN24" s="9"/>
      <c r="BMO24" s="9"/>
      <c r="BMP24" s="9"/>
      <c r="BMQ24" s="9"/>
      <c r="BMR24" s="9"/>
      <c r="BMS24" s="9"/>
      <c r="BMT24" s="9"/>
      <c r="BMU24" s="9"/>
      <c r="BMV24" s="9"/>
      <c r="BMW24" s="9"/>
      <c r="BMX24" s="9"/>
      <c r="BMY24" s="9"/>
      <c r="BMZ24" s="9"/>
      <c r="BNA24" s="9"/>
      <c r="BNB24" s="9"/>
      <c r="BNC24" s="9"/>
      <c r="BND24" s="9"/>
      <c r="BNE24" s="9"/>
      <c r="BNF24" s="9"/>
      <c r="BNG24" s="9"/>
      <c r="BNH24" s="9"/>
      <c r="BNI24" s="9"/>
      <c r="BNJ24" s="9"/>
      <c r="BNK24" s="9"/>
      <c r="BNL24" s="9"/>
      <c r="BNM24" s="9"/>
      <c r="BNN24" s="9"/>
      <c r="BNO24" s="9"/>
      <c r="BNP24" s="9"/>
      <c r="BNQ24" s="9"/>
      <c r="BNR24" s="9"/>
      <c r="BNS24" s="9"/>
      <c r="BNT24" s="9"/>
      <c r="BNU24" s="9"/>
      <c r="BNV24" s="9"/>
      <c r="BNW24" s="9"/>
      <c r="BNX24" s="9"/>
      <c r="BNY24" s="9"/>
      <c r="BNZ24" s="9"/>
      <c r="BOA24" s="9"/>
      <c r="BOB24" s="9"/>
      <c r="BOC24" s="9"/>
      <c r="BOD24" s="9"/>
      <c r="BOE24" s="9"/>
      <c r="BOF24" s="9"/>
      <c r="BOG24" s="9"/>
      <c r="BOH24" s="9"/>
      <c r="BOI24" s="9"/>
      <c r="BOJ24" s="9"/>
      <c r="BOK24" s="9"/>
      <c r="BOL24" s="9"/>
      <c r="BOM24" s="9"/>
      <c r="BON24" s="9"/>
      <c r="BOO24" s="9"/>
      <c r="BOP24" s="9"/>
      <c r="BOQ24" s="9"/>
      <c r="BOR24" s="9"/>
      <c r="BOS24" s="9"/>
      <c r="BOT24" s="9"/>
      <c r="BOU24" s="9"/>
      <c r="BOV24" s="9"/>
      <c r="BOW24" s="9"/>
      <c r="BOX24" s="9"/>
      <c r="BOY24" s="9"/>
      <c r="BOZ24" s="9"/>
      <c r="BPA24" s="9"/>
      <c r="BPB24" s="9"/>
      <c r="BPC24" s="9"/>
      <c r="BPD24" s="9"/>
      <c r="BPE24" s="9"/>
      <c r="BPF24" s="9"/>
      <c r="BPG24" s="9"/>
      <c r="BPH24" s="9"/>
      <c r="BPI24" s="9"/>
      <c r="BPJ24" s="9"/>
      <c r="BPK24" s="9"/>
      <c r="BPL24" s="9"/>
      <c r="BPM24" s="9"/>
      <c r="BPN24" s="9"/>
      <c r="BPO24" s="9"/>
      <c r="BPP24" s="9"/>
      <c r="BPQ24" s="9"/>
      <c r="BPR24" s="9"/>
      <c r="BPS24" s="9"/>
      <c r="BPT24" s="9"/>
      <c r="BPU24" s="9"/>
      <c r="BPV24" s="9"/>
      <c r="BPW24" s="9"/>
      <c r="BPX24" s="9"/>
      <c r="BPY24" s="9"/>
      <c r="BPZ24" s="9"/>
      <c r="BQA24" s="9"/>
      <c r="BQB24" s="9"/>
      <c r="BQC24" s="9"/>
      <c r="BQD24" s="9"/>
      <c r="BQE24" s="9"/>
      <c r="BQF24" s="9"/>
      <c r="BQG24" s="9"/>
      <c r="BQH24" s="9"/>
      <c r="BQI24" s="9"/>
      <c r="BQJ24" s="9"/>
      <c r="BQK24" s="9"/>
      <c r="BQL24" s="9"/>
      <c r="BQM24" s="9"/>
      <c r="BQN24" s="9"/>
      <c r="BQO24" s="9"/>
      <c r="BQP24" s="9"/>
      <c r="BQQ24" s="9"/>
      <c r="BQR24" s="9"/>
      <c r="BQS24" s="9"/>
      <c r="BQT24" s="9"/>
      <c r="BQU24" s="9"/>
      <c r="BQV24" s="9"/>
      <c r="BQW24" s="9"/>
      <c r="BQX24" s="9"/>
      <c r="BQY24" s="9"/>
      <c r="BQZ24" s="9"/>
      <c r="BRA24" s="9"/>
      <c r="BRB24" s="9"/>
      <c r="BRC24" s="9"/>
      <c r="BRD24" s="9"/>
      <c r="BRE24" s="9"/>
      <c r="BRF24" s="9"/>
      <c r="BRG24" s="9"/>
      <c r="BRH24" s="9"/>
      <c r="BRI24" s="9"/>
      <c r="BRJ24" s="9"/>
      <c r="BRK24" s="9"/>
      <c r="BRL24" s="9"/>
      <c r="BRM24" s="9"/>
      <c r="BRN24" s="9"/>
      <c r="BRO24" s="9"/>
      <c r="BRP24" s="9"/>
      <c r="BRQ24" s="9"/>
      <c r="BRR24" s="9"/>
      <c r="BRS24" s="9"/>
      <c r="BRT24" s="9"/>
      <c r="BRU24" s="9"/>
      <c r="BRV24" s="9"/>
      <c r="BRW24" s="9"/>
      <c r="BRX24" s="9"/>
      <c r="BRY24" s="9"/>
      <c r="BRZ24" s="9"/>
      <c r="BSA24" s="9"/>
      <c r="BSB24" s="9"/>
      <c r="BSC24" s="9"/>
      <c r="BSD24" s="9"/>
      <c r="BSE24" s="9"/>
      <c r="BSF24" s="9"/>
      <c r="BSG24" s="9"/>
      <c r="BSH24" s="9"/>
      <c r="BSI24" s="9"/>
      <c r="BSJ24" s="9"/>
      <c r="BSK24" s="9"/>
      <c r="BSL24" s="9"/>
      <c r="BSM24" s="9"/>
      <c r="BSN24" s="9"/>
      <c r="BSO24" s="9"/>
      <c r="BSP24" s="9"/>
      <c r="BSQ24" s="9"/>
      <c r="BSR24" s="9"/>
      <c r="BSS24" s="9"/>
      <c r="BST24" s="9"/>
      <c r="BSU24" s="9"/>
      <c r="BSV24" s="9"/>
      <c r="BSW24" s="9"/>
      <c r="BSX24" s="9"/>
      <c r="BSY24" s="9"/>
      <c r="BSZ24" s="9"/>
      <c r="BTA24" s="9"/>
      <c r="BTB24" s="9"/>
      <c r="BTC24" s="9"/>
      <c r="BTD24" s="9"/>
      <c r="BTE24" s="9"/>
      <c r="BTF24" s="9"/>
      <c r="BTG24" s="9"/>
      <c r="BTH24" s="9"/>
      <c r="BTI24" s="9"/>
      <c r="BTJ24" s="9"/>
      <c r="BTK24" s="9"/>
      <c r="BTL24" s="9"/>
      <c r="BTM24" s="9"/>
      <c r="BTN24" s="9"/>
      <c r="BTO24" s="9"/>
      <c r="BTP24" s="9"/>
      <c r="BTQ24" s="9"/>
      <c r="BTR24" s="9"/>
      <c r="BTS24" s="9"/>
      <c r="BTT24" s="9"/>
      <c r="BTU24" s="9"/>
      <c r="BTV24" s="9"/>
      <c r="BTW24" s="9"/>
      <c r="BTX24" s="9"/>
      <c r="BTY24" s="9"/>
      <c r="BTZ24" s="9"/>
      <c r="BUA24" s="9"/>
      <c r="BUB24" s="9"/>
      <c r="BUC24" s="9"/>
      <c r="BUD24" s="9"/>
      <c r="BUE24" s="9"/>
      <c r="BUF24" s="9"/>
      <c r="BUG24" s="9"/>
      <c r="BUH24" s="9"/>
      <c r="BUI24" s="9"/>
      <c r="BUJ24" s="9"/>
      <c r="BUK24" s="9"/>
      <c r="BUL24" s="9"/>
      <c r="BUM24" s="9"/>
      <c r="BUN24" s="9"/>
      <c r="BUO24" s="9"/>
      <c r="BUP24" s="9"/>
      <c r="BUQ24" s="9"/>
      <c r="BUR24" s="9"/>
      <c r="BUS24" s="9"/>
      <c r="BUT24" s="9"/>
      <c r="BUU24" s="9"/>
      <c r="BUV24" s="9"/>
      <c r="BUW24" s="9"/>
      <c r="BUX24" s="9"/>
      <c r="BUY24" s="9"/>
      <c r="BUZ24" s="9"/>
      <c r="BVA24" s="9"/>
      <c r="BVB24" s="9"/>
      <c r="BVC24" s="9"/>
      <c r="BVD24" s="9"/>
      <c r="BVE24" s="9"/>
      <c r="BVF24" s="9"/>
      <c r="BVG24" s="9"/>
      <c r="BVH24" s="9"/>
      <c r="BVI24" s="9"/>
      <c r="BVJ24" s="9"/>
      <c r="BVK24" s="9"/>
      <c r="BVL24" s="9"/>
      <c r="BVM24" s="9"/>
      <c r="BVN24" s="9"/>
      <c r="BVO24" s="9"/>
      <c r="BVP24" s="9"/>
      <c r="BVQ24" s="9"/>
      <c r="BVR24" s="9"/>
      <c r="BVS24" s="9"/>
      <c r="BVT24" s="9"/>
      <c r="BVU24" s="9"/>
      <c r="BVV24" s="9"/>
      <c r="BVW24" s="9"/>
      <c r="BVX24" s="9"/>
      <c r="BVY24" s="9"/>
      <c r="BVZ24" s="9"/>
      <c r="BWA24" s="9"/>
      <c r="BWB24" s="9"/>
      <c r="BWC24" s="9"/>
      <c r="BWD24" s="9"/>
      <c r="BWE24" s="9"/>
      <c r="BWF24" s="9"/>
      <c r="BWG24" s="9"/>
      <c r="BWH24" s="9"/>
      <c r="BWI24" s="9"/>
      <c r="BWJ24" s="9"/>
      <c r="BWK24" s="9"/>
      <c r="BWL24" s="9"/>
      <c r="BWM24" s="9"/>
      <c r="BWN24" s="9"/>
      <c r="BWO24" s="9"/>
      <c r="BWP24" s="9"/>
      <c r="BWQ24" s="9"/>
      <c r="BWR24" s="9"/>
      <c r="BWS24" s="9"/>
      <c r="BWT24" s="9"/>
      <c r="BWU24" s="9"/>
      <c r="BWV24" s="9"/>
      <c r="BWW24" s="9"/>
      <c r="BWX24" s="9"/>
      <c r="BWY24" s="9"/>
      <c r="BWZ24" s="9"/>
      <c r="BXA24" s="9"/>
      <c r="BXB24" s="9"/>
      <c r="BXC24" s="9"/>
      <c r="BXD24" s="9"/>
    </row>
    <row r="25" ht="14.25" customHeight="1">
      <c r="A25" s="9">
        <v>30.0</v>
      </c>
      <c r="B25" s="9" t="s">
        <v>11947</v>
      </c>
      <c r="C25" s="9" t="s">
        <v>11948</v>
      </c>
      <c r="D25" s="9" t="s">
        <v>11948</v>
      </c>
      <c r="E25" s="9"/>
      <c r="F25" s="9">
        <v>10.0</v>
      </c>
      <c r="G25" s="9" t="s">
        <v>12143</v>
      </c>
      <c r="H25" s="9"/>
      <c r="I25" s="9">
        <v>1.0</v>
      </c>
      <c r="J25" s="9"/>
      <c r="K25" s="9"/>
      <c r="L25" s="9">
        <v>9.0</v>
      </c>
      <c r="M25" s="9"/>
      <c r="N25" s="9"/>
      <c r="O25" s="9"/>
      <c r="P25" s="9">
        <v>1.0</v>
      </c>
      <c r="Q25" s="9" t="s">
        <v>12144</v>
      </c>
      <c r="R25" s="9"/>
      <c r="S25" s="9" t="s">
        <v>2778</v>
      </c>
      <c r="T25" s="9" t="s">
        <v>2777</v>
      </c>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9"/>
      <c r="AWB25" s="9"/>
      <c r="AWC25" s="9"/>
      <c r="AWD25" s="9"/>
      <c r="AWE25" s="9"/>
      <c r="AWF25" s="9"/>
      <c r="AWG25" s="9"/>
      <c r="AWH25" s="9"/>
      <c r="AWI25" s="9"/>
      <c r="AWJ25" s="9"/>
      <c r="AWK25" s="9"/>
      <c r="AWL25" s="9"/>
      <c r="AWM25" s="9"/>
      <c r="AWN25" s="9"/>
      <c r="AWO25" s="9"/>
      <c r="AWP25" s="9"/>
      <c r="AWQ25" s="9"/>
      <c r="AWR25" s="9"/>
      <c r="AWS25" s="9"/>
      <c r="AWT25" s="9"/>
      <c r="AWU25" s="9"/>
      <c r="AWV25" s="9"/>
      <c r="AWW25" s="9"/>
      <c r="AWX25" s="9"/>
      <c r="AWY25" s="9"/>
      <c r="AWZ25" s="9"/>
      <c r="AXA25" s="9"/>
      <c r="AXB25" s="9"/>
      <c r="AXC25" s="9"/>
      <c r="AXD25" s="9"/>
      <c r="AXE25" s="9"/>
      <c r="AXF25" s="9"/>
      <c r="AXG25" s="9"/>
      <c r="AXH25" s="9"/>
      <c r="AXI25" s="9"/>
      <c r="AXJ25" s="9"/>
      <c r="AXK25" s="9"/>
      <c r="AXL25" s="9"/>
      <c r="AXM25" s="9"/>
      <c r="AXN25" s="9"/>
      <c r="AXO25" s="9"/>
      <c r="AXP25" s="9"/>
      <c r="AXQ25" s="9"/>
      <c r="AXR25" s="9"/>
      <c r="AXS25" s="9"/>
      <c r="AXT25" s="9"/>
      <c r="AXU25" s="9"/>
      <c r="AXV25" s="9"/>
      <c r="AXW25" s="9"/>
      <c r="AXX25" s="9"/>
      <c r="AXY25" s="9"/>
      <c r="AXZ25" s="9"/>
      <c r="AYA25" s="9"/>
      <c r="AYB25" s="9"/>
      <c r="AYC25" s="9"/>
      <c r="AYD25" s="9"/>
      <c r="AYE25" s="9"/>
      <c r="AYF25" s="9"/>
      <c r="AYG25" s="9"/>
      <c r="AYH25" s="9"/>
      <c r="AYI25" s="9"/>
      <c r="AYJ25" s="9"/>
      <c r="AYK25" s="9"/>
      <c r="AYL25" s="9"/>
      <c r="AYM25" s="9"/>
      <c r="AYN25" s="9"/>
      <c r="AYO25" s="9"/>
      <c r="AYP25" s="9"/>
      <c r="AYQ25" s="9"/>
      <c r="AYR25" s="9"/>
      <c r="AYS25" s="9"/>
      <c r="AYT25" s="9"/>
      <c r="AYU25" s="9"/>
      <c r="AYV25" s="9"/>
      <c r="AYW25" s="9"/>
      <c r="AYX25" s="9"/>
      <c r="AYY25" s="9"/>
      <c r="AYZ25" s="9"/>
      <c r="AZA25" s="9"/>
      <c r="AZB25" s="9"/>
      <c r="AZC25" s="9"/>
      <c r="AZD25" s="9"/>
      <c r="AZE25" s="9"/>
      <c r="AZF25" s="9"/>
      <c r="AZG25" s="9"/>
      <c r="AZH25" s="9"/>
      <c r="AZI25" s="9"/>
      <c r="AZJ25" s="9"/>
      <c r="AZK25" s="9"/>
      <c r="AZL25" s="9"/>
      <c r="AZM25" s="9"/>
      <c r="AZN25" s="9"/>
      <c r="AZO25" s="9"/>
      <c r="AZP25" s="9"/>
      <c r="AZQ25" s="9"/>
      <c r="AZR25" s="9"/>
      <c r="AZS25" s="9"/>
      <c r="AZT25" s="9"/>
      <c r="AZU25" s="9"/>
      <c r="AZV25" s="9"/>
      <c r="AZW25" s="9"/>
      <c r="AZX25" s="9"/>
      <c r="AZY25" s="9"/>
      <c r="AZZ25" s="9"/>
      <c r="BAA25" s="9"/>
      <c r="BAB25" s="9"/>
      <c r="BAC25" s="9"/>
      <c r="BAD25" s="9"/>
      <c r="BAE25" s="9"/>
      <c r="BAF25" s="9"/>
      <c r="BAG25" s="9"/>
      <c r="BAH25" s="9"/>
      <c r="BAI25" s="9"/>
      <c r="BAJ25" s="9"/>
      <c r="BAK25" s="9"/>
      <c r="BAL25" s="9"/>
      <c r="BAM25" s="9"/>
      <c r="BAN25" s="9"/>
      <c r="BAO25" s="9"/>
      <c r="BAP25" s="9"/>
      <c r="BAQ25" s="9"/>
      <c r="BAR25" s="9"/>
      <c r="BAS25" s="9"/>
      <c r="BAT25" s="9"/>
      <c r="BAU25" s="9"/>
      <c r="BAV25" s="9"/>
      <c r="BAW25" s="9"/>
      <c r="BAX25" s="9"/>
      <c r="BAY25" s="9"/>
      <c r="BAZ25" s="9"/>
      <c r="BBA25" s="9"/>
      <c r="BBB25" s="9"/>
      <c r="BBC25" s="9"/>
      <c r="BBD25" s="9"/>
      <c r="BBE25" s="9"/>
      <c r="BBF25" s="9"/>
      <c r="BBG25" s="9"/>
      <c r="BBH25" s="9"/>
      <c r="BBI25" s="9"/>
      <c r="BBJ25" s="9"/>
      <c r="BBK25" s="9"/>
      <c r="BBL25" s="9"/>
      <c r="BBM25" s="9"/>
      <c r="BBN25" s="9"/>
      <c r="BBO25" s="9"/>
      <c r="BBP25" s="9"/>
      <c r="BBQ25" s="9"/>
      <c r="BBR25" s="9"/>
      <c r="BBS25" s="9"/>
      <c r="BBT25" s="9"/>
      <c r="BBU25" s="9"/>
      <c r="BBV25" s="9"/>
      <c r="BBW25" s="9"/>
      <c r="BBX25" s="9"/>
      <c r="BBY25" s="9"/>
      <c r="BBZ25" s="9"/>
      <c r="BCA25" s="9"/>
      <c r="BCB25" s="9"/>
      <c r="BCC25" s="9"/>
      <c r="BCD25" s="9"/>
      <c r="BCE25" s="9"/>
      <c r="BCF25" s="9"/>
      <c r="BCG25" s="9"/>
      <c r="BCH25" s="9"/>
      <c r="BCI25" s="9"/>
      <c r="BCJ25" s="9"/>
      <c r="BCK25" s="9"/>
      <c r="BCL25" s="9"/>
      <c r="BCM25" s="9"/>
      <c r="BCN25" s="9"/>
      <c r="BCO25" s="9"/>
      <c r="BCP25" s="9"/>
      <c r="BCQ25" s="9"/>
      <c r="BCR25" s="9"/>
      <c r="BCS25" s="9"/>
      <c r="BCT25" s="9"/>
      <c r="BCU25" s="9"/>
      <c r="BCV25" s="9"/>
      <c r="BCW25" s="9"/>
      <c r="BCX25" s="9"/>
      <c r="BCY25" s="9"/>
      <c r="BCZ25" s="9"/>
      <c r="BDA25" s="9"/>
      <c r="BDB25" s="9"/>
      <c r="BDC25" s="9"/>
      <c r="BDD25" s="9"/>
      <c r="BDE25" s="9"/>
      <c r="BDF25" s="9"/>
      <c r="BDG25" s="9"/>
      <c r="BDH25" s="9"/>
      <c r="BDI25" s="9"/>
      <c r="BDJ25" s="9"/>
      <c r="BDK25" s="9"/>
      <c r="BDL25" s="9"/>
      <c r="BDM25" s="9"/>
      <c r="BDN25" s="9"/>
      <c r="BDO25" s="9"/>
      <c r="BDP25" s="9"/>
      <c r="BDQ25" s="9"/>
      <c r="BDR25" s="9"/>
      <c r="BDS25" s="9"/>
      <c r="BDT25" s="9"/>
      <c r="BDU25" s="9"/>
      <c r="BDV25" s="9"/>
      <c r="BDW25" s="9"/>
      <c r="BDX25" s="9"/>
      <c r="BDY25" s="9"/>
      <c r="BDZ25" s="9"/>
      <c r="BEA25" s="9"/>
      <c r="BEB25" s="9"/>
      <c r="BEC25" s="9"/>
      <c r="BED25" s="9"/>
      <c r="BEE25" s="9"/>
      <c r="BEF25" s="9"/>
      <c r="BEG25" s="9"/>
      <c r="BEH25" s="9"/>
      <c r="BEI25" s="9"/>
      <c r="BEJ25" s="9"/>
      <c r="BEK25" s="9"/>
      <c r="BEL25" s="9"/>
      <c r="BEM25" s="9"/>
      <c r="BEN25" s="9"/>
      <c r="BEO25" s="9"/>
      <c r="BEP25" s="9"/>
      <c r="BEQ25" s="9"/>
      <c r="BER25" s="9"/>
      <c r="BES25" s="9"/>
      <c r="BET25" s="9"/>
      <c r="BEU25" s="9"/>
      <c r="BEV25" s="9"/>
      <c r="BEW25" s="9"/>
      <c r="BEX25" s="9"/>
      <c r="BEY25" s="9"/>
      <c r="BEZ25" s="9"/>
      <c r="BFA25" s="9"/>
      <c r="BFB25" s="9"/>
      <c r="BFC25" s="9"/>
      <c r="BFD25" s="9"/>
      <c r="BFE25" s="9"/>
      <c r="BFF25" s="9"/>
      <c r="BFG25" s="9"/>
      <c r="BFH25" s="9"/>
      <c r="BFI25" s="9"/>
      <c r="BFJ25" s="9"/>
      <c r="BFK25" s="9"/>
      <c r="BFL25" s="9"/>
      <c r="BFM25" s="9"/>
      <c r="BFN25" s="9"/>
      <c r="BFO25" s="9"/>
      <c r="BFP25" s="9"/>
      <c r="BFQ25" s="9"/>
      <c r="BFR25" s="9"/>
      <c r="BFS25" s="9"/>
      <c r="BFT25" s="9"/>
      <c r="BFU25" s="9"/>
      <c r="BFV25" s="9"/>
      <c r="BFW25" s="9"/>
      <c r="BFX25" s="9"/>
      <c r="BFY25" s="9"/>
      <c r="BFZ25" s="9"/>
      <c r="BGA25" s="9"/>
      <c r="BGB25" s="9"/>
      <c r="BGC25" s="9"/>
      <c r="BGD25" s="9"/>
      <c r="BGE25" s="9"/>
      <c r="BGF25" s="9"/>
      <c r="BGG25" s="9"/>
      <c r="BGH25" s="9"/>
      <c r="BGI25" s="9"/>
      <c r="BGJ25" s="9"/>
      <c r="BGK25" s="9"/>
      <c r="BGL25" s="9"/>
      <c r="BGM25" s="9"/>
      <c r="BGN25" s="9"/>
      <c r="BGO25" s="9"/>
      <c r="BGP25" s="9"/>
      <c r="BGQ25" s="9"/>
      <c r="BGR25" s="9"/>
      <c r="BGS25" s="9"/>
      <c r="BGT25" s="9"/>
      <c r="BGU25" s="9"/>
      <c r="BGV25" s="9"/>
      <c r="BGW25" s="9"/>
      <c r="BGX25" s="9"/>
      <c r="BGY25" s="9"/>
      <c r="BGZ25" s="9"/>
      <c r="BHA25" s="9"/>
      <c r="BHB25" s="9"/>
      <c r="BHC25" s="9"/>
      <c r="BHD25" s="9"/>
      <c r="BHE25" s="9"/>
      <c r="BHF25" s="9"/>
      <c r="BHG25" s="9"/>
      <c r="BHH25" s="9"/>
      <c r="BHI25" s="9"/>
      <c r="BHJ25" s="9"/>
      <c r="BHK25" s="9"/>
      <c r="BHL25" s="9"/>
      <c r="BHM25" s="9"/>
      <c r="BHN25" s="9"/>
      <c r="BHO25" s="9"/>
      <c r="BHP25" s="9"/>
      <c r="BHQ25" s="9"/>
      <c r="BHR25" s="9"/>
      <c r="BHS25" s="9"/>
      <c r="BHT25" s="9"/>
      <c r="BHU25" s="9"/>
      <c r="BHV25" s="9"/>
      <c r="BHW25" s="9"/>
      <c r="BHX25" s="9"/>
      <c r="BHY25" s="9"/>
      <c r="BHZ25" s="9"/>
      <c r="BIA25" s="9"/>
      <c r="BIB25" s="9"/>
      <c r="BIC25" s="9"/>
      <c r="BID25" s="9"/>
      <c r="BIE25" s="9"/>
      <c r="BIF25" s="9"/>
      <c r="BIG25" s="9"/>
      <c r="BIH25" s="9"/>
      <c r="BII25" s="9"/>
      <c r="BIJ25" s="9"/>
      <c r="BIK25" s="9"/>
      <c r="BIL25" s="9"/>
      <c r="BIM25" s="9"/>
      <c r="BIN25" s="9"/>
      <c r="BIO25" s="9"/>
      <c r="BIP25" s="9"/>
      <c r="BIQ25" s="9"/>
      <c r="BIR25" s="9"/>
      <c r="BIS25" s="9"/>
      <c r="BIT25" s="9"/>
      <c r="BIU25" s="9"/>
      <c r="BIV25" s="9"/>
      <c r="BIW25" s="9"/>
      <c r="BIX25" s="9"/>
      <c r="BIY25" s="9"/>
      <c r="BIZ25" s="9"/>
      <c r="BJA25" s="9"/>
      <c r="BJB25" s="9"/>
      <c r="BJC25" s="9"/>
      <c r="BJD25" s="9"/>
      <c r="BJE25" s="9"/>
      <c r="BJF25" s="9"/>
      <c r="BJG25" s="9"/>
      <c r="BJH25" s="9"/>
      <c r="BJI25" s="9"/>
      <c r="BJJ25" s="9"/>
      <c r="BJK25" s="9"/>
      <c r="BJL25" s="9"/>
      <c r="BJM25" s="9"/>
      <c r="BJN25" s="9"/>
      <c r="BJO25" s="9"/>
      <c r="BJP25" s="9"/>
      <c r="BJQ25" s="9"/>
      <c r="BJR25" s="9"/>
      <c r="BJS25" s="9"/>
      <c r="BJT25" s="9"/>
      <c r="BJU25" s="9"/>
      <c r="BJV25" s="9"/>
      <c r="BJW25" s="9"/>
      <c r="BJX25" s="9"/>
      <c r="BJY25" s="9"/>
      <c r="BJZ25" s="9"/>
      <c r="BKA25" s="9"/>
      <c r="BKB25" s="9"/>
      <c r="BKC25" s="9"/>
      <c r="BKD25" s="9"/>
      <c r="BKE25" s="9"/>
      <c r="BKF25" s="9"/>
      <c r="BKG25" s="9"/>
      <c r="BKH25" s="9"/>
      <c r="BKI25" s="9"/>
      <c r="BKJ25" s="9"/>
      <c r="BKK25" s="9"/>
      <c r="BKL25" s="9"/>
      <c r="BKM25" s="9"/>
      <c r="BKN25" s="9"/>
      <c r="BKO25" s="9"/>
      <c r="BKP25" s="9"/>
      <c r="BKQ25" s="9"/>
      <c r="BKR25" s="9"/>
      <c r="BKS25" s="9"/>
      <c r="BKT25" s="9"/>
      <c r="BKU25" s="9"/>
      <c r="BKV25" s="9"/>
      <c r="BKW25" s="9"/>
      <c r="BKX25" s="9"/>
      <c r="BKY25" s="9"/>
      <c r="BKZ25" s="9"/>
      <c r="BLA25" s="9"/>
      <c r="BLB25" s="9"/>
      <c r="BLC25" s="9"/>
      <c r="BLD25" s="9"/>
      <c r="BLE25" s="9"/>
      <c r="BLF25" s="9"/>
      <c r="BLG25" s="9"/>
      <c r="BLH25" s="9"/>
      <c r="BLI25" s="9"/>
      <c r="BLJ25" s="9"/>
      <c r="BLK25" s="9"/>
      <c r="BLL25" s="9"/>
      <c r="BLM25" s="9"/>
      <c r="BLN25" s="9"/>
      <c r="BLO25" s="9"/>
      <c r="BLP25" s="9"/>
      <c r="BLQ25" s="9"/>
      <c r="BLR25" s="9"/>
      <c r="BLS25" s="9"/>
      <c r="BLT25" s="9"/>
      <c r="BLU25" s="9"/>
      <c r="BLV25" s="9"/>
      <c r="BLW25" s="9"/>
      <c r="BLX25" s="9"/>
      <c r="BLY25" s="9"/>
      <c r="BLZ25" s="9"/>
      <c r="BMA25" s="9"/>
      <c r="BMB25" s="9"/>
      <c r="BMC25" s="9"/>
      <c r="BMD25" s="9"/>
      <c r="BME25" s="9"/>
      <c r="BMF25" s="9"/>
      <c r="BMG25" s="9"/>
      <c r="BMH25" s="9"/>
      <c r="BMI25" s="9"/>
      <c r="BMJ25" s="9"/>
      <c r="BMK25" s="9"/>
      <c r="BML25" s="9"/>
      <c r="BMM25" s="9"/>
      <c r="BMN25" s="9"/>
      <c r="BMO25" s="9"/>
      <c r="BMP25" s="9"/>
      <c r="BMQ25" s="9"/>
      <c r="BMR25" s="9"/>
      <c r="BMS25" s="9"/>
      <c r="BMT25" s="9"/>
      <c r="BMU25" s="9"/>
      <c r="BMV25" s="9"/>
      <c r="BMW25" s="9"/>
      <c r="BMX25" s="9"/>
      <c r="BMY25" s="9"/>
      <c r="BMZ25" s="9"/>
      <c r="BNA25" s="9"/>
      <c r="BNB25" s="9"/>
      <c r="BNC25" s="9"/>
      <c r="BND25" s="9"/>
      <c r="BNE25" s="9"/>
      <c r="BNF25" s="9"/>
      <c r="BNG25" s="9"/>
      <c r="BNH25" s="9"/>
      <c r="BNI25" s="9"/>
      <c r="BNJ25" s="9"/>
      <c r="BNK25" s="9"/>
      <c r="BNL25" s="9"/>
      <c r="BNM25" s="9"/>
      <c r="BNN25" s="9"/>
      <c r="BNO25" s="9"/>
      <c r="BNP25" s="9"/>
      <c r="BNQ25" s="9"/>
      <c r="BNR25" s="9"/>
      <c r="BNS25" s="9"/>
      <c r="BNT25" s="9"/>
      <c r="BNU25" s="9"/>
      <c r="BNV25" s="9"/>
      <c r="BNW25" s="9"/>
      <c r="BNX25" s="9"/>
      <c r="BNY25" s="9"/>
      <c r="BNZ25" s="9"/>
      <c r="BOA25" s="9"/>
      <c r="BOB25" s="9"/>
      <c r="BOC25" s="9"/>
      <c r="BOD25" s="9"/>
      <c r="BOE25" s="9"/>
      <c r="BOF25" s="9"/>
      <c r="BOG25" s="9"/>
      <c r="BOH25" s="9"/>
      <c r="BOI25" s="9"/>
      <c r="BOJ25" s="9"/>
      <c r="BOK25" s="9"/>
      <c r="BOL25" s="9"/>
      <c r="BOM25" s="9"/>
      <c r="BON25" s="9"/>
      <c r="BOO25" s="9"/>
      <c r="BOP25" s="9"/>
      <c r="BOQ25" s="9"/>
      <c r="BOR25" s="9"/>
      <c r="BOS25" s="9"/>
      <c r="BOT25" s="9"/>
      <c r="BOU25" s="9"/>
      <c r="BOV25" s="9"/>
      <c r="BOW25" s="9"/>
      <c r="BOX25" s="9"/>
      <c r="BOY25" s="9"/>
      <c r="BOZ25" s="9"/>
      <c r="BPA25" s="9"/>
      <c r="BPB25" s="9"/>
      <c r="BPC25" s="9"/>
      <c r="BPD25" s="9"/>
      <c r="BPE25" s="9"/>
      <c r="BPF25" s="9"/>
      <c r="BPG25" s="9"/>
      <c r="BPH25" s="9"/>
      <c r="BPI25" s="9"/>
      <c r="BPJ25" s="9"/>
      <c r="BPK25" s="9"/>
      <c r="BPL25" s="9"/>
      <c r="BPM25" s="9"/>
      <c r="BPN25" s="9"/>
      <c r="BPO25" s="9"/>
      <c r="BPP25" s="9"/>
      <c r="BPQ25" s="9"/>
      <c r="BPR25" s="9"/>
      <c r="BPS25" s="9"/>
      <c r="BPT25" s="9"/>
      <c r="BPU25" s="9"/>
      <c r="BPV25" s="9"/>
      <c r="BPW25" s="9"/>
      <c r="BPX25" s="9"/>
      <c r="BPY25" s="9"/>
      <c r="BPZ25" s="9"/>
      <c r="BQA25" s="9"/>
      <c r="BQB25" s="9"/>
      <c r="BQC25" s="9"/>
      <c r="BQD25" s="9"/>
      <c r="BQE25" s="9"/>
      <c r="BQF25" s="9"/>
      <c r="BQG25" s="9"/>
      <c r="BQH25" s="9"/>
      <c r="BQI25" s="9"/>
      <c r="BQJ25" s="9"/>
      <c r="BQK25" s="9"/>
      <c r="BQL25" s="9"/>
      <c r="BQM25" s="9"/>
      <c r="BQN25" s="9"/>
      <c r="BQO25" s="9"/>
      <c r="BQP25" s="9"/>
      <c r="BQQ25" s="9"/>
      <c r="BQR25" s="9"/>
      <c r="BQS25" s="9"/>
      <c r="BQT25" s="9"/>
      <c r="BQU25" s="9"/>
      <c r="BQV25" s="9"/>
      <c r="BQW25" s="9"/>
      <c r="BQX25" s="9"/>
      <c r="BQY25" s="9"/>
      <c r="BQZ25" s="9"/>
      <c r="BRA25" s="9"/>
      <c r="BRB25" s="9"/>
      <c r="BRC25" s="9"/>
      <c r="BRD25" s="9"/>
      <c r="BRE25" s="9"/>
      <c r="BRF25" s="9"/>
      <c r="BRG25" s="9"/>
      <c r="BRH25" s="9"/>
      <c r="BRI25" s="9"/>
      <c r="BRJ25" s="9"/>
      <c r="BRK25" s="9"/>
      <c r="BRL25" s="9"/>
      <c r="BRM25" s="9"/>
      <c r="BRN25" s="9"/>
      <c r="BRO25" s="9"/>
      <c r="BRP25" s="9"/>
      <c r="BRQ25" s="9"/>
      <c r="BRR25" s="9"/>
      <c r="BRS25" s="9"/>
      <c r="BRT25" s="9"/>
      <c r="BRU25" s="9"/>
      <c r="BRV25" s="9"/>
      <c r="BRW25" s="9"/>
      <c r="BRX25" s="9"/>
      <c r="BRY25" s="9"/>
      <c r="BRZ25" s="9"/>
      <c r="BSA25" s="9"/>
      <c r="BSB25" s="9"/>
      <c r="BSC25" s="9"/>
      <c r="BSD25" s="9"/>
      <c r="BSE25" s="9"/>
      <c r="BSF25" s="9"/>
      <c r="BSG25" s="9"/>
      <c r="BSH25" s="9"/>
      <c r="BSI25" s="9"/>
      <c r="BSJ25" s="9"/>
      <c r="BSK25" s="9"/>
      <c r="BSL25" s="9"/>
      <c r="BSM25" s="9"/>
      <c r="BSN25" s="9"/>
      <c r="BSO25" s="9"/>
      <c r="BSP25" s="9"/>
      <c r="BSQ25" s="9"/>
      <c r="BSR25" s="9"/>
      <c r="BSS25" s="9"/>
      <c r="BST25" s="9"/>
      <c r="BSU25" s="9"/>
      <c r="BSV25" s="9"/>
      <c r="BSW25" s="9"/>
      <c r="BSX25" s="9"/>
      <c r="BSY25" s="9"/>
      <c r="BSZ25" s="9"/>
      <c r="BTA25" s="9"/>
      <c r="BTB25" s="9"/>
      <c r="BTC25" s="9"/>
      <c r="BTD25" s="9"/>
      <c r="BTE25" s="9"/>
      <c r="BTF25" s="9"/>
      <c r="BTG25" s="9"/>
      <c r="BTH25" s="9"/>
      <c r="BTI25" s="9"/>
      <c r="BTJ25" s="9"/>
      <c r="BTK25" s="9"/>
      <c r="BTL25" s="9"/>
      <c r="BTM25" s="9"/>
      <c r="BTN25" s="9"/>
      <c r="BTO25" s="9"/>
      <c r="BTP25" s="9"/>
      <c r="BTQ25" s="9"/>
      <c r="BTR25" s="9"/>
      <c r="BTS25" s="9"/>
      <c r="BTT25" s="9"/>
      <c r="BTU25" s="9"/>
      <c r="BTV25" s="9"/>
      <c r="BTW25" s="9"/>
      <c r="BTX25" s="9"/>
      <c r="BTY25" s="9"/>
      <c r="BTZ25" s="9"/>
      <c r="BUA25" s="9"/>
      <c r="BUB25" s="9"/>
      <c r="BUC25" s="9"/>
      <c r="BUD25" s="9"/>
      <c r="BUE25" s="9"/>
      <c r="BUF25" s="9"/>
      <c r="BUG25" s="9"/>
      <c r="BUH25" s="9"/>
      <c r="BUI25" s="9"/>
      <c r="BUJ25" s="9"/>
      <c r="BUK25" s="9"/>
      <c r="BUL25" s="9"/>
      <c r="BUM25" s="9"/>
      <c r="BUN25" s="9"/>
      <c r="BUO25" s="9"/>
      <c r="BUP25" s="9"/>
      <c r="BUQ25" s="9"/>
      <c r="BUR25" s="9"/>
      <c r="BUS25" s="9"/>
      <c r="BUT25" s="9"/>
      <c r="BUU25" s="9"/>
      <c r="BUV25" s="9"/>
      <c r="BUW25" s="9"/>
      <c r="BUX25" s="9"/>
      <c r="BUY25" s="9"/>
      <c r="BUZ25" s="9"/>
      <c r="BVA25" s="9"/>
      <c r="BVB25" s="9"/>
      <c r="BVC25" s="9"/>
      <c r="BVD25" s="9"/>
      <c r="BVE25" s="9"/>
      <c r="BVF25" s="9"/>
      <c r="BVG25" s="9"/>
      <c r="BVH25" s="9"/>
      <c r="BVI25" s="9"/>
      <c r="BVJ25" s="9"/>
      <c r="BVK25" s="9"/>
      <c r="BVL25" s="9"/>
      <c r="BVM25" s="9"/>
      <c r="BVN25" s="9"/>
      <c r="BVO25" s="9"/>
      <c r="BVP25" s="9"/>
      <c r="BVQ25" s="9"/>
      <c r="BVR25" s="9"/>
      <c r="BVS25" s="9"/>
      <c r="BVT25" s="9"/>
      <c r="BVU25" s="9"/>
      <c r="BVV25" s="9"/>
      <c r="BVW25" s="9"/>
      <c r="BVX25" s="9"/>
      <c r="BVY25" s="9"/>
      <c r="BVZ25" s="9"/>
      <c r="BWA25" s="9"/>
      <c r="BWB25" s="9"/>
      <c r="BWC25" s="9"/>
      <c r="BWD25" s="9"/>
      <c r="BWE25" s="9"/>
      <c r="BWF25" s="9"/>
      <c r="BWG25" s="9"/>
      <c r="BWH25" s="9"/>
      <c r="BWI25" s="9"/>
      <c r="BWJ25" s="9"/>
      <c r="BWK25" s="9"/>
      <c r="BWL25" s="9"/>
      <c r="BWM25" s="9"/>
      <c r="BWN25" s="9"/>
      <c r="BWO25" s="9"/>
      <c r="BWP25" s="9"/>
      <c r="BWQ25" s="9"/>
      <c r="BWR25" s="9"/>
      <c r="BWS25" s="9"/>
      <c r="BWT25" s="9"/>
      <c r="BWU25" s="9"/>
      <c r="BWV25" s="9"/>
      <c r="BWW25" s="9"/>
      <c r="BWX25" s="9"/>
      <c r="BWY25" s="9"/>
      <c r="BWZ25" s="9"/>
      <c r="BXA25" s="9"/>
      <c r="BXB25" s="9"/>
      <c r="BXC25" s="9"/>
      <c r="BXD25" s="9"/>
    </row>
    <row r="26" ht="14.25" customHeight="1">
      <c r="A26" s="9">
        <v>15.0</v>
      </c>
      <c r="B26" s="9" t="s">
        <v>11947</v>
      </c>
      <c r="C26" s="9" t="s">
        <v>11948</v>
      </c>
      <c r="D26" s="9" t="s">
        <v>11948</v>
      </c>
      <c r="E26" s="9"/>
      <c r="F26" s="9">
        <v>31.0</v>
      </c>
      <c r="G26" s="9" t="s">
        <v>12145</v>
      </c>
      <c r="H26" s="9"/>
      <c r="I26" s="9"/>
      <c r="J26" s="9"/>
      <c r="K26" s="9"/>
      <c r="L26" s="9">
        <v>31.0</v>
      </c>
      <c r="M26" s="9"/>
      <c r="N26" s="9"/>
      <c r="O26" s="9"/>
      <c r="P26" s="9">
        <v>1.0</v>
      </c>
      <c r="Q26" s="9" t="s">
        <v>12146</v>
      </c>
      <c r="R26" s="9"/>
      <c r="S26" s="9" t="s">
        <v>2780</v>
      </c>
      <c r="T26" s="9" t="s">
        <v>2779</v>
      </c>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9"/>
      <c r="ABN26" s="9"/>
      <c r="ABO26" s="9"/>
      <c r="ABP26" s="9"/>
      <c r="ABQ26" s="9"/>
      <c r="ABR26" s="9"/>
      <c r="ABS26" s="9"/>
      <c r="ABT26" s="9"/>
      <c r="ABU26" s="9"/>
      <c r="ABV26" s="9"/>
      <c r="ABW26" s="9"/>
      <c r="ABX26" s="9"/>
      <c r="ABY26" s="9"/>
      <c r="ABZ26" s="9"/>
      <c r="ACA26" s="9"/>
      <c r="ACB26" s="9"/>
      <c r="ACC26" s="9"/>
      <c r="ACD26" s="9"/>
      <c r="ACE26" s="9"/>
      <c r="ACF26" s="9"/>
      <c r="ACG26" s="9"/>
      <c r="ACH26" s="9"/>
      <c r="ACI26" s="9"/>
      <c r="ACJ26" s="9"/>
      <c r="ACK26" s="9"/>
      <c r="ACL26" s="9"/>
      <c r="ACM26" s="9"/>
      <c r="ACN26" s="9"/>
      <c r="ACO26" s="9"/>
      <c r="ACP26" s="9"/>
      <c r="ACQ26" s="9"/>
      <c r="ACR26" s="9"/>
      <c r="ACS26" s="9"/>
      <c r="ACT26" s="9"/>
      <c r="ACU26" s="9"/>
      <c r="ACV26" s="9"/>
      <c r="ACW26" s="9"/>
      <c r="ACX26" s="9"/>
      <c r="ACY26" s="9"/>
      <c r="ACZ26" s="9"/>
      <c r="ADA26" s="9"/>
      <c r="ADB26" s="9"/>
      <c r="ADC26" s="9"/>
      <c r="ADD26" s="9"/>
      <c r="ADE26" s="9"/>
      <c r="ADF26" s="9"/>
      <c r="ADG26" s="9"/>
      <c r="ADH26" s="9"/>
      <c r="ADI26" s="9"/>
      <c r="ADJ26" s="9"/>
      <c r="ADK26" s="9"/>
      <c r="ADL26" s="9"/>
      <c r="ADM26" s="9"/>
      <c r="ADN26" s="9"/>
      <c r="ADO26" s="9"/>
      <c r="ADP26" s="9"/>
      <c r="ADQ26" s="9"/>
      <c r="ADR26" s="9"/>
      <c r="ADS26" s="9"/>
      <c r="ADT26" s="9"/>
      <c r="ADU26" s="9"/>
      <c r="ADV26" s="9"/>
      <c r="ADW26" s="9"/>
      <c r="ADX26" s="9"/>
      <c r="ADY26" s="9"/>
      <c r="ADZ26" s="9"/>
      <c r="AEA26" s="9"/>
      <c r="AEB26" s="9"/>
      <c r="AEC26" s="9"/>
      <c r="AED26" s="9"/>
      <c r="AEE26" s="9"/>
      <c r="AEF26" s="9"/>
      <c r="AEG26" s="9"/>
      <c r="AEH26" s="9"/>
      <c r="AEI26" s="9"/>
      <c r="AEJ26" s="9"/>
      <c r="AEK26" s="9"/>
      <c r="AEL26" s="9"/>
      <c r="AEM26" s="9"/>
      <c r="AEN26" s="9"/>
      <c r="AEO26" s="9"/>
      <c r="AEP26" s="9"/>
      <c r="AEQ26" s="9"/>
      <c r="AER26" s="9"/>
      <c r="AES26" s="9"/>
      <c r="AET26" s="9"/>
      <c r="AEU26" s="9"/>
      <c r="AEV26" s="9"/>
      <c r="AEW26" s="9"/>
      <c r="AEX26" s="9"/>
      <c r="AEY26" s="9"/>
      <c r="AEZ26" s="9"/>
      <c r="AFA26" s="9"/>
      <c r="AFB26" s="9"/>
      <c r="AFC26" s="9"/>
      <c r="AFD26" s="9"/>
      <c r="AFE26" s="9"/>
      <c r="AFF26" s="9"/>
      <c r="AFG26" s="9"/>
      <c r="AFH26" s="9"/>
      <c r="AFI26" s="9"/>
      <c r="AFJ26" s="9"/>
      <c r="AFK26" s="9"/>
      <c r="AFL26" s="9"/>
      <c r="AFM26" s="9"/>
      <c r="AFN26" s="9"/>
      <c r="AFO26" s="9"/>
      <c r="AFP26" s="9"/>
      <c r="AFQ26" s="9"/>
      <c r="AFR26" s="9"/>
      <c r="AFS26" s="9"/>
      <c r="AFT26" s="9"/>
      <c r="AFU26" s="9"/>
      <c r="AFV26" s="9"/>
      <c r="AFW26" s="9"/>
      <c r="AFX26" s="9"/>
      <c r="AFY26" s="9"/>
      <c r="AFZ26" s="9"/>
      <c r="AGA26" s="9"/>
      <c r="AGB26" s="9"/>
      <c r="AGC26" s="9"/>
      <c r="AGD26" s="9"/>
      <c r="AGE26" s="9"/>
      <c r="AGF26" s="9"/>
      <c r="AGG26" s="9"/>
      <c r="AGH26" s="9"/>
      <c r="AGI26" s="9"/>
      <c r="AGJ26" s="9"/>
      <c r="AGK26" s="9"/>
      <c r="AGL26" s="9"/>
      <c r="AGM26" s="9"/>
      <c r="AGN26" s="9"/>
      <c r="AGO26" s="9"/>
      <c r="AGP26" s="9"/>
      <c r="AGQ26" s="9"/>
      <c r="AGR26" s="9"/>
      <c r="AGS26" s="9"/>
      <c r="AGT26" s="9"/>
      <c r="AGU26" s="9"/>
      <c r="AGV26" s="9"/>
      <c r="AGW26" s="9"/>
      <c r="AGX26" s="9"/>
      <c r="AGY26" s="9"/>
      <c r="AGZ26" s="9"/>
      <c r="AHA26" s="9"/>
      <c r="AHB26" s="9"/>
      <c r="AHC26" s="9"/>
      <c r="AHD26" s="9"/>
      <c r="AHE26" s="9"/>
      <c r="AHF26" s="9"/>
      <c r="AHG26" s="9"/>
      <c r="AHH26" s="9"/>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MN26" s="9"/>
      <c r="AMO26" s="9"/>
      <c r="AMP26" s="9"/>
      <c r="AMQ26" s="9"/>
      <c r="AMR26" s="9"/>
      <c r="AMS26" s="9"/>
      <c r="AMT26" s="9"/>
      <c r="AMU26" s="9"/>
      <c r="AMV26" s="9"/>
      <c r="AMW26" s="9"/>
      <c r="AMX26" s="9"/>
      <c r="AMY26" s="9"/>
      <c r="AMZ26" s="9"/>
      <c r="ANA26" s="9"/>
      <c r="ANB26" s="9"/>
      <c r="ANC26" s="9"/>
      <c r="AND26" s="9"/>
      <c r="ANE26" s="9"/>
      <c r="ANF26" s="9"/>
      <c r="ANG26" s="9"/>
      <c r="ANH26" s="9"/>
      <c r="ANI26" s="9"/>
      <c r="ANJ26" s="9"/>
      <c r="ANK26" s="9"/>
      <c r="ANL26" s="9"/>
      <c r="ANM26" s="9"/>
      <c r="ANN26" s="9"/>
      <c r="ANO26" s="9"/>
      <c r="ANP26" s="9"/>
      <c r="ANQ26" s="9"/>
      <c r="ANR26" s="9"/>
      <c r="ANS26" s="9"/>
      <c r="ANT26" s="9"/>
      <c r="ANU26" s="9"/>
      <c r="ANV26" s="9"/>
      <c r="ANW26" s="9"/>
      <c r="ANX26" s="9"/>
      <c r="ANY26" s="9"/>
      <c r="ANZ26" s="9"/>
      <c r="AOA26" s="9"/>
      <c r="AOB26" s="9"/>
      <c r="AOC26" s="9"/>
      <c r="AOD26" s="9"/>
      <c r="AOE26" s="9"/>
      <c r="AOF26" s="9"/>
      <c r="AOG26" s="9"/>
      <c r="AOH26" s="9"/>
      <c r="AOI26" s="9"/>
      <c r="AOJ26" s="9"/>
      <c r="AOK26" s="9"/>
      <c r="AOL26" s="9"/>
      <c r="AOM26" s="9"/>
      <c r="AON26" s="9"/>
      <c r="AOO26" s="9"/>
      <c r="AOP26" s="9"/>
      <c r="AOQ26" s="9"/>
      <c r="AOR26" s="9"/>
      <c r="AOS26" s="9"/>
      <c r="AOT26" s="9"/>
      <c r="AOU26" s="9"/>
      <c r="AOV26" s="9"/>
      <c r="AOW26" s="9"/>
      <c r="AOX26" s="9"/>
      <c r="AOY26" s="9"/>
      <c r="AOZ26" s="9"/>
      <c r="APA26" s="9"/>
      <c r="APB26" s="9"/>
      <c r="APC26" s="9"/>
      <c r="APD26" s="9"/>
      <c r="APE26" s="9"/>
      <c r="APF26" s="9"/>
      <c r="APG26" s="9"/>
      <c r="APH26" s="9"/>
      <c r="API26" s="9"/>
      <c r="APJ26" s="9"/>
      <c r="APK26" s="9"/>
      <c r="APL26" s="9"/>
      <c r="APM26" s="9"/>
      <c r="APN26" s="9"/>
      <c r="APO26" s="9"/>
      <c r="APP26" s="9"/>
      <c r="APQ26" s="9"/>
      <c r="APR26" s="9"/>
      <c r="APS26" s="9"/>
      <c r="APT26" s="9"/>
      <c r="APU26" s="9"/>
      <c r="APV26" s="9"/>
      <c r="APW26" s="9"/>
      <c r="APX26" s="9"/>
      <c r="APY26" s="9"/>
      <c r="APZ26" s="9"/>
      <c r="AQA26" s="9"/>
      <c r="AQB26" s="9"/>
      <c r="AQC26" s="9"/>
      <c r="AQD26" s="9"/>
      <c r="AQE26" s="9"/>
      <c r="AQF26" s="9"/>
      <c r="AQG26" s="9"/>
      <c r="AQH26" s="9"/>
      <c r="AQI26" s="9"/>
      <c r="AQJ26" s="9"/>
      <c r="AQK26" s="9"/>
      <c r="AQL26" s="9"/>
      <c r="AQM26" s="9"/>
      <c r="AQN26" s="9"/>
      <c r="AQO26" s="9"/>
      <c r="AQP26" s="9"/>
      <c r="AQQ26" s="9"/>
      <c r="AQR26" s="9"/>
      <c r="AQS26" s="9"/>
      <c r="AQT26" s="9"/>
      <c r="AQU26" s="9"/>
      <c r="AQV26" s="9"/>
      <c r="AQW26" s="9"/>
      <c r="AQX26" s="9"/>
      <c r="AQY26" s="9"/>
      <c r="AQZ26" s="9"/>
      <c r="ARA26" s="9"/>
      <c r="ARB26" s="9"/>
      <c r="ARC26" s="9"/>
      <c r="ARD26" s="9"/>
      <c r="ARE26" s="9"/>
      <c r="ARF26" s="9"/>
      <c r="ARG26" s="9"/>
      <c r="ARH26" s="9"/>
      <c r="ARI26" s="9"/>
      <c r="ARJ26" s="9"/>
      <c r="ARK26" s="9"/>
      <c r="ARL26" s="9"/>
      <c r="ARM26" s="9"/>
      <c r="ARN26" s="9"/>
      <c r="ARO26" s="9"/>
      <c r="ARP26" s="9"/>
      <c r="ARQ26" s="9"/>
      <c r="ARR26" s="9"/>
      <c r="ARS26" s="9"/>
      <c r="ART26" s="9"/>
      <c r="ARU26" s="9"/>
      <c r="ARV26" s="9"/>
      <c r="ARW26" s="9"/>
      <c r="ARX26" s="9"/>
      <c r="ARY26" s="9"/>
      <c r="ARZ26" s="9"/>
      <c r="ASA26" s="9"/>
      <c r="ASB26" s="9"/>
      <c r="ASC26" s="9"/>
      <c r="ASD26" s="9"/>
      <c r="ASE26" s="9"/>
      <c r="ASF26" s="9"/>
      <c r="ASG26" s="9"/>
      <c r="ASH26" s="9"/>
      <c r="ASI26" s="9"/>
      <c r="ASJ26" s="9"/>
      <c r="ASK26" s="9"/>
      <c r="ASL26" s="9"/>
      <c r="ASM26" s="9"/>
      <c r="ASN26" s="9"/>
      <c r="ASO26" s="9"/>
      <c r="ASP26" s="9"/>
      <c r="ASQ26" s="9"/>
      <c r="ASR26" s="9"/>
      <c r="ASS26" s="9"/>
      <c r="AST26" s="9"/>
      <c r="ASU26" s="9"/>
      <c r="ASV26" s="9"/>
      <c r="ASW26" s="9"/>
      <c r="ASX26" s="9"/>
      <c r="ASY26" s="9"/>
      <c r="ASZ26" s="9"/>
      <c r="ATA26" s="9"/>
      <c r="ATB26" s="9"/>
      <c r="ATC26" s="9"/>
      <c r="ATD26" s="9"/>
      <c r="ATE26" s="9"/>
      <c r="ATF26" s="9"/>
      <c r="ATG26" s="9"/>
      <c r="ATH26" s="9"/>
      <c r="ATI26" s="9"/>
      <c r="ATJ26" s="9"/>
      <c r="ATK26" s="9"/>
      <c r="ATL26" s="9"/>
      <c r="ATM26" s="9"/>
      <c r="ATN26" s="9"/>
      <c r="ATO26" s="9"/>
      <c r="ATP26" s="9"/>
      <c r="ATQ26" s="9"/>
      <c r="ATR26" s="9"/>
      <c r="ATS26" s="9"/>
      <c r="ATT26" s="9"/>
      <c r="ATU26" s="9"/>
      <c r="ATV26" s="9"/>
      <c r="ATW26" s="9"/>
      <c r="ATX26" s="9"/>
      <c r="ATY26" s="9" t="s">
        <v>5691</v>
      </c>
      <c r="ATZ26" s="9" t="s">
        <v>5691</v>
      </c>
      <c r="AUA26" s="9" t="s">
        <v>12147</v>
      </c>
      <c r="AUB26" s="9"/>
      <c r="AUC26" s="9"/>
      <c r="AUD26" s="9"/>
      <c r="AUE26" s="9"/>
      <c r="AUF26" s="9"/>
      <c r="AUG26" s="9"/>
      <c r="AUH26" s="9"/>
      <c r="AUI26" s="9"/>
      <c r="AUJ26" s="9"/>
      <c r="AUK26" s="9"/>
      <c r="AUL26" s="9"/>
      <c r="AUM26" s="9"/>
      <c r="AUN26" s="9"/>
      <c r="AUO26" s="9"/>
      <c r="AUP26" s="9"/>
      <c r="AUQ26" s="9"/>
      <c r="AUR26" s="9"/>
      <c r="AUS26" s="9"/>
      <c r="AUT26" s="9"/>
      <c r="AUU26" s="9"/>
      <c r="AUV26" s="9"/>
      <c r="AUW26" s="9"/>
      <c r="AUX26" s="9"/>
      <c r="AUY26" s="9"/>
      <c r="AUZ26" s="9"/>
      <c r="AVA26" s="9"/>
      <c r="AVB26" s="9"/>
      <c r="AVC26" s="9"/>
      <c r="AVD26" s="9"/>
      <c r="AVE26" s="9"/>
      <c r="AVF26" s="9"/>
      <c r="AVG26" s="9"/>
      <c r="AVH26" s="9"/>
      <c r="AVI26" s="9"/>
      <c r="AVJ26" s="9"/>
      <c r="AVK26" s="9" t="s">
        <v>12148</v>
      </c>
      <c r="AVL26" s="9"/>
      <c r="AVM26" s="9"/>
      <c r="AVN26" s="9"/>
      <c r="AVO26" s="9"/>
      <c r="AVP26" s="9"/>
      <c r="AVQ26" s="9"/>
      <c r="AVR26" s="9"/>
      <c r="AVS26" s="9"/>
      <c r="AVT26" s="9"/>
      <c r="AVU26" s="9"/>
      <c r="AVV26" s="9"/>
      <c r="AVW26" s="9"/>
      <c r="AVX26" s="9"/>
      <c r="AVY26" s="9"/>
      <c r="AVZ26" s="9"/>
      <c r="AWA26" s="9"/>
      <c r="AWB26" s="9"/>
      <c r="AWC26" s="9"/>
      <c r="AWD26" s="9"/>
      <c r="AWE26" s="9"/>
      <c r="AWF26" s="9"/>
      <c r="AWG26" s="9"/>
      <c r="AWH26" s="9"/>
      <c r="AWI26" s="9"/>
      <c r="AWJ26" s="9"/>
      <c r="AWK26" s="9"/>
      <c r="AWL26" s="9"/>
      <c r="AWM26" s="9"/>
      <c r="AWN26" s="9"/>
      <c r="AWO26" s="9"/>
      <c r="AWP26" s="9"/>
      <c r="AWQ26" s="9"/>
      <c r="AWR26" s="9"/>
      <c r="AWS26" s="9"/>
      <c r="AWT26" s="9"/>
      <c r="AWU26" s="9"/>
      <c r="AWV26" s="9"/>
      <c r="AWW26" s="9"/>
      <c r="AWX26" s="9"/>
      <c r="AWY26" s="9"/>
      <c r="AWZ26" s="9"/>
      <c r="AXA26" s="9"/>
      <c r="AXB26" s="9" t="s">
        <v>5694</v>
      </c>
      <c r="AXC26" s="9"/>
      <c r="AXD26" s="9"/>
      <c r="AXE26" s="9"/>
      <c r="AXF26" s="9"/>
      <c r="AXG26" s="9"/>
      <c r="AXH26" s="9"/>
      <c r="AXI26" s="9"/>
      <c r="AXJ26" s="9"/>
      <c r="AXK26" s="9">
        <v>540.0</v>
      </c>
      <c r="AXL26" s="9" t="s">
        <v>2781</v>
      </c>
      <c r="AXM26" s="9">
        <v>960.0</v>
      </c>
      <c r="AXN26" s="9"/>
      <c r="AXO26" s="9"/>
      <c r="AXP26" s="9"/>
      <c r="AXQ26" s="9"/>
      <c r="AXR26" s="9"/>
      <c r="AXS26" s="9"/>
      <c r="AXT26" s="9"/>
      <c r="AXU26" s="9"/>
      <c r="AXV26" s="9"/>
      <c r="AXW26" s="9"/>
      <c r="AXX26" s="9"/>
      <c r="AXY26" s="9"/>
      <c r="AXZ26" s="9"/>
      <c r="AYA26" s="9"/>
      <c r="AYB26" s="9"/>
      <c r="AYC26" s="9"/>
      <c r="AYD26" s="9" t="s">
        <v>2781</v>
      </c>
      <c r="AYE26" s="9"/>
      <c r="AYF26" s="9"/>
      <c r="AYG26" s="9"/>
      <c r="AYH26" s="9" t="s">
        <v>12149</v>
      </c>
      <c r="AYI26" s="9"/>
      <c r="AYJ26" s="9"/>
      <c r="AYK26" s="9"/>
      <c r="AYL26" s="9"/>
      <c r="AYM26" s="9"/>
      <c r="AYN26" s="9"/>
      <c r="AYO26" s="9"/>
      <c r="AYP26" s="9"/>
      <c r="AYQ26" s="9"/>
      <c r="AYR26" s="9"/>
      <c r="AYS26" s="9"/>
      <c r="AYT26" s="9"/>
      <c r="AYU26" s="9"/>
      <c r="AYV26" s="9"/>
      <c r="AYW26" s="9"/>
      <c r="AYX26" s="9"/>
      <c r="AYY26" s="9"/>
      <c r="AYZ26" s="9"/>
      <c r="AZA26" s="9"/>
      <c r="AZB26" s="9"/>
      <c r="AZC26" s="9"/>
      <c r="AZD26" s="9"/>
      <c r="AZE26" s="9"/>
      <c r="AZF26" s="9"/>
      <c r="AZG26" s="9"/>
      <c r="AZH26" s="9"/>
      <c r="AZI26" s="9"/>
      <c r="AZJ26" s="9"/>
      <c r="AZK26" s="9"/>
      <c r="AZL26" s="9"/>
      <c r="AZM26" s="9"/>
      <c r="AZN26" s="9"/>
      <c r="AZO26" s="9"/>
      <c r="AZP26" s="9"/>
      <c r="AZQ26" s="9"/>
      <c r="AZR26" s="9"/>
      <c r="AZS26" s="9"/>
      <c r="AZT26" s="9"/>
      <c r="AZU26" s="9"/>
      <c r="AZV26" s="9"/>
      <c r="AZW26" s="9"/>
      <c r="AZX26" s="9"/>
      <c r="AZY26" s="9"/>
      <c r="AZZ26" s="9"/>
      <c r="BAA26" s="9"/>
      <c r="BAB26" s="9"/>
      <c r="BAC26" s="9"/>
      <c r="BAD26" s="9"/>
      <c r="BAE26" s="9"/>
      <c r="BAF26" s="9"/>
      <c r="BAG26" s="9"/>
      <c r="BAH26" s="9"/>
      <c r="BAI26" s="9"/>
      <c r="BAJ26" s="9"/>
      <c r="BAK26" s="9"/>
      <c r="BAL26" s="9"/>
      <c r="BAM26" s="9"/>
      <c r="BAN26" s="9"/>
      <c r="BAO26" s="9"/>
      <c r="BAP26" s="9"/>
      <c r="BAQ26" s="9"/>
      <c r="BAR26" s="9"/>
      <c r="BAS26" s="9"/>
      <c r="BAT26" s="9"/>
      <c r="BAU26" s="9"/>
      <c r="BAV26" s="9"/>
      <c r="BAW26" s="9"/>
      <c r="BAX26" s="9"/>
      <c r="BAY26" s="9"/>
      <c r="BAZ26" s="9"/>
      <c r="BBA26" s="9"/>
      <c r="BBB26" s="9"/>
      <c r="BBC26" s="9"/>
      <c r="BBD26" s="9"/>
      <c r="BBE26" s="9"/>
      <c r="BBF26" s="9"/>
      <c r="BBG26" s="9"/>
      <c r="BBH26" s="9"/>
      <c r="BBI26" s="9"/>
      <c r="BBJ26" s="9"/>
      <c r="BBK26" s="9"/>
      <c r="BBL26" s="9"/>
      <c r="BBM26" s="9"/>
      <c r="BBN26" s="9"/>
      <c r="BBO26" s="9"/>
      <c r="BBP26" s="9"/>
      <c r="BBQ26" s="9"/>
      <c r="BBR26" s="9"/>
      <c r="BBS26" s="9"/>
      <c r="BBT26" s="9"/>
      <c r="BBU26" s="9"/>
      <c r="BBV26" s="9"/>
      <c r="BBW26" s="9"/>
      <c r="BBX26" s="9"/>
      <c r="BBY26" s="9"/>
      <c r="BBZ26" s="9"/>
      <c r="BCA26" s="9"/>
      <c r="BCB26" s="9"/>
      <c r="BCC26" s="9"/>
      <c r="BCD26" s="9"/>
      <c r="BCE26" s="9"/>
      <c r="BCF26" s="9"/>
      <c r="BCG26" s="9"/>
      <c r="BCH26" s="9"/>
      <c r="BCI26" s="9"/>
      <c r="BCJ26" s="9"/>
      <c r="BCK26" s="9"/>
      <c r="BCL26" s="9"/>
      <c r="BCM26" s="9"/>
      <c r="BCN26" s="9"/>
      <c r="BCO26" s="9"/>
      <c r="BCP26" s="9"/>
      <c r="BCQ26" s="9"/>
      <c r="BCR26" s="9"/>
      <c r="BCS26" s="9"/>
      <c r="BCT26" s="9"/>
      <c r="BCU26" s="9"/>
      <c r="BCV26" s="9"/>
      <c r="BCW26" s="9"/>
      <c r="BCX26" s="9"/>
      <c r="BCY26" s="9"/>
      <c r="BCZ26" s="9"/>
      <c r="BDA26" s="9"/>
      <c r="BDB26" s="9"/>
      <c r="BDC26" s="9"/>
      <c r="BDD26" s="9"/>
      <c r="BDE26" s="9"/>
      <c r="BDF26" s="9"/>
      <c r="BDG26" s="9"/>
      <c r="BDH26" s="9"/>
      <c r="BDI26" s="9"/>
      <c r="BDJ26" s="9"/>
      <c r="BDK26" s="9"/>
      <c r="BDL26" s="9"/>
      <c r="BDM26" s="9"/>
      <c r="BDN26" s="9"/>
      <c r="BDO26" s="9"/>
      <c r="BDP26" s="9"/>
      <c r="BDQ26" s="9"/>
      <c r="BDR26" s="9"/>
      <c r="BDS26" s="9"/>
      <c r="BDT26" s="9"/>
      <c r="BDU26" s="9"/>
      <c r="BDV26" s="9"/>
      <c r="BDW26" s="9"/>
      <c r="BDX26" s="9"/>
      <c r="BDY26" s="9"/>
      <c r="BDZ26" s="9"/>
      <c r="BEA26" s="9"/>
      <c r="BEB26" s="9"/>
      <c r="BEC26" s="9"/>
      <c r="BED26" s="9"/>
      <c r="BEE26" s="9"/>
      <c r="BEF26" s="9"/>
      <c r="BEG26" s="9"/>
      <c r="BEH26" s="9"/>
      <c r="BEI26" s="9"/>
      <c r="BEJ26" s="9"/>
      <c r="BEK26" s="9"/>
      <c r="BEL26" s="9"/>
      <c r="BEM26" s="9"/>
      <c r="BEN26" s="9"/>
      <c r="BEO26" s="9"/>
      <c r="BEP26" s="9"/>
      <c r="BEQ26" s="9"/>
      <c r="BER26" s="9"/>
      <c r="BES26" s="9"/>
      <c r="BET26" s="9"/>
      <c r="BEU26" s="9"/>
      <c r="BEV26" s="9"/>
      <c r="BEW26" s="9"/>
      <c r="BEX26" s="9"/>
      <c r="BEY26" s="9"/>
      <c r="BEZ26" s="9"/>
      <c r="BFA26" s="9"/>
      <c r="BFB26" s="9"/>
      <c r="BFC26" s="9"/>
      <c r="BFD26" s="9"/>
      <c r="BFE26" s="9"/>
      <c r="BFF26" s="9"/>
      <c r="BFG26" s="9"/>
      <c r="BFH26" s="9"/>
      <c r="BFI26" s="9"/>
      <c r="BFJ26" s="9"/>
      <c r="BFK26" s="9"/>
      <c r="BFL26" s="9"/>
      <c r="BFM26" s="9"/>
      <c r="BFN26" s="9"/>
      <c r="BFO26" s="9"/>
      <c r="BFP26" s="9"/>
      <c r="BFQ26" s="9"/>
      <c r="BFR26" s="9"/>
      <c r="BFS26" s="9"/>
      <c r="BFT26" s="9"/>
      <c r="BFU26" s="9"/>
      <c r="BFV26" s="9"/>
      <c r="BFW26" s="9"/>
      <c r="BFX26" s="9"/>
      <c r="BFY26" s="9"/>
      <c r="BFZ26" s="9"/>
      <c r="BGA26" s="9"/>
      <c r="BGB26" s="9"/>
      <c r="BGC26" s="9"/>
      <c r="BGD26" s="9"/>
      <c r="BGE26" s="9"/>
      <c r="BGF26" s="9"/>
      <c r="BGG26" s="9"/>
      <c r="BGH26" s="9"/>
      <c r="BGI26" s="9"/>
      <c r="BGJ26" s="9"/>
      <c r="BGK26" s="9"/>
      <c r="BGL26" s="9"/>
      <c r="BGM26" s="9"/>
      <c r="BGN26" s="9"/>
      <c r="BGO26" s="9"/>
      <c r="BGP26" s="9"/>
      <c r="BGQ26" s="9"/>
      <c r="BGR26" s="9"/>
      <c r="BGS26" s="9"/>
      <c r="BGT26" s="9"/>
      <c r="BGU26" s="9"/>
      <c r="BGV26" s="9"/>
      <c r="BGW26" s="9"/>
      <c r="BGX26" s="9"/>
      <c r="BGY26" s="9"/>
      <c r="BGZ26" s="9"/>
      <c r="BHA26" s="9"/>
      <c r="BHB26" s="9"/>
      <c r="BHC26" s="9"/>
      <c r="BHD26" s="9"/>
      <c r="BHE26" s="9"/>
      <c r="BHF26" s="9"/>
      <c r="BHG26" s="9"/>
      <c r="BHH26" s="9"/>
      <c r="BHI26" s="9"/>
      <c r="BHJ26" s="9"/>
      <c r="BHK26" s="9"/>
      <c r="BHL26" s="9"/>
      <c r="BHM26" s="9"/>
      <c r="BHN26" s="9"/>
      <c r="BHO26" s="9"/>
      <c r="BHP26" s="9"/>
      <c r="BHQ26" s="9"/>
      <c r="BHR26" s="9"/>
      <c r="BHS26" s="9"/>
      <c r="BHT26" s="9"/>
      <c r="BHU26" s="9"/>
      <c r="BHV26" s="9"/>
      <c r="BHW26" s="9"/>
      <c r="BHX26" s="9"/>
      <c r="BHY26" s="9"/>
      <c r="BHZ26" s="9"/>
      <c r="BIA26" s="9"/>
      <c r="BIB26" s="9"/>
      <c r="BIC26" s="9"/>
      <c r="BID26" s="9"/>
      <c r="BIE26" s="9"/>
      <c r="BIF26" s="9"/>
      <c r="BIG26" s="9"/>
      <c r="BIH26" s="9"/>
      <c r="BII26" s="9"/>
      <c r="BIJ26" s="9"/>
      <c r="BIK26" s="9"/>
      <c r="BIL26" s="9"/>
      <c r="BIM26" s="9"/>
      <c r="BIN26" s="9"/>
      <c r="BIO26" s="9"/>
      <c r="BIP26" s="9"/>
      <c r="BIQ26" s="9"/>
      <c r="BIR26" s="9"/>
      <c r="BIS26" s="9"/>
      <c r="BIT26" s="9"/>
      <c r="BIU26" s="9"/>
      <c r="BIV26" s="9"/>
      <c r="BIW26" s="9"/>
      <c r="BIX26" s="9"/>
      <c r="BIY26" s="9"/>
      <c r="BIZ26" s="9"/>
      <c r="BJA26" s="9"/>
      <c r="BJB26" s="9"/>
      <c r="BJC26" s="9"/>
      <c r="BJD26" s="9"/>
      <c r="BJE26" s="9"/>
      <c r="BJF26" s="9"/>
      <c r="BJG26" s="9"/>
      <c r="BJH26" s="9"/>
      <c r="BJI26" s="9"/>
      <c r="BJJ26" s="9"/>
      <c r="BJK26" s="9"/>
      <c r="BJL26" s="9"/>
      <c r="BJM26" s="9"/>
      <c r="BJN26" s="9"/>
      <c r="BJO26" s="9"/>
      <c r="BJP26" s="9"/>
      <c r="BJQ26" s="9"/>
      <c r="BJR26" s="9"/>
      <c r="BJS26" s="9"/>
      <c r="BJT26" s="9"/>
      <c r="BJU26" s="9"/>
      <c r="BJV26" s="9"/>
      <c r="BJW26" s="9"/>
      <c r="BJX26" s="9"/>
      <c r="BJY26" s="9"/>
      <c r="BJZ26" s="9"/>
      <c r="BKA26" s="9"/>
      <c r="BKB26" s="9"/>
      <c r="BKC26" s="9"/>
      <c r="BKD26" s="9"/>
      <c r="BKE26" s="9"/>
      <c r="BKF26" s="9"/>
      <c r="BKG26" s="9"/>
      <c r="BKH26" s="9"/>
      <c r="BKI26" s="9"/>
      <c r="BKJ26" s="9"/>
      <c r="BKK26" s="9"/>
      <c r="BKL26" s="9"/>
      <c r="BKM26" s="9"/>
      <c r="BKN26" s="9"/>
      <c r="BKO26" s="9"/>
      <c r="BKP26" s="9"/>
      <c r="BKQ26" s="9"/>
      <c r="BKR26" s="9"/>
      <c r="BKS26" s="9"/>
      <c r="BKT26" s="9"/>
      <c r="BKU26" s="9"/>
      <c r="BKV26" s="9"/>
      <c r="BKW26" s="9"/>
      <c r="BKX26" s="9"/>
      <c r="BKY26" s="9"/>
      <c r="BKZ26" s="9"/>
      <c r="BLA26" s="9"/>
      <c r="BLB26" s="9"/>
      <c r="BLC26" s="9"/>
      <c r="BLD26" s="9"/>
      <c r="BLE26" s="9"/>
      <c r="BLF26" s="9"/>
      <c r="BLG26" s="9"/>
      <c r="BLH26" s="9"/>
      <c r="BLI26" s="9"/>
      <c r="BLJ26" s="9"/>
      <c r="BLK26" s="9"/>
      <c r="BLL26" s="9"/>
      <c r="BLM26" s="9"/>
      <c r="BLN26" s="9"/>
      <c r="BLO26" s="9"/>
      <c r="BLP26" s="9"/>
      <c r="BLQ26" s="9"/>
      <c r="BLR26" s="9"/>
      <c r="BLS26" s="9"/>
      <c r="BLT26" s="9"/>
      <c r="BLU26" s="9"/>
      <c r="BLV26" s="9"/>
      <c r="BLW26" s="9"/>
      <c r="BLX26" s="9"/>
      <c r="BLY26" s="9"/>
      <c r="BLZ26" s="9"/>
      <c r="BMA26" s="9"/>
      <c r="BMB26" s="9"/>
      <c r="BMC26" s="9"/>
      <c r="BMD26" s="9"/>
      <c r="BME26" s="9"/>
      <c r="BMF26" s="9"/>
      <c r="BMG26" s="9"/>
      <c r="BMH26" s="9"/>
      <c r="BMI26" s="9"/>
      <c r="BMJ26" s="9"/>
      <c r="BMK26" s="9"/>
      <c r="BML26" s="9"/>
      <c r="BMM26" s="9"/>
      <c r="BMN26" s="9"/>
      <c r="BMO26" s="9"/>
      <c r="BMP26" s="9"/>
      <c r="BMQ26" s="9"/>
      <c r="BMR26" s="9"/>
      <c r="BMS26" s="9"/>
      <c r="BMT26" s="9"/>
      <c r="BMU26" s="9"/>
      <c r="BMV26" s="9"/>
      <c r="BMW26" s="9"/>
      <c r="BMX26" s="9"/>
      <c r="BMY26" s="9"/>
      <c r="BMZ26" s="9"/>
      <c r="BNA26" s="9"/>
      <c r="BNB26" s="9"/>
      <c r="BNC26" s="9"/>
      <c r="BND26" s="9"/>
      <c r="BNE26" s="9"/>
      <c r="BNF26" s="9"/>
      <c r="BNG26" s="9"/>
      <c r="BNH26" s="9"/>
      <c r="BNI26" s="9"/>
      <c r="BNJ26" s="9"/>
      <c r="BNK26" s="9"/>
      <c r="BNL26" s="9"/>
      <c r="BNM26" s="9"/>
      <c r="BNN26" s="9"/>
      <c r="BNO26" s="9"/>
      <c r="BNP26" s="9"/>
      <c r="BNQ26" s="9"/>
      <c r="BNR26" s="9"/>
      <c r="BNS26" s="9"/>
      <c r="BNT26" s="9"/>
      <c r="BNU26" s="9"/>
      <c r="BNV26" s="9"/>
      <c r="BNW26" s="9"/>
      <c r="BNX26" s="9"/>
      <c r="BNY26" s="9"/>
      <c r="BNZ26" s="9"/>
      <c r="BOA26" s="9"/>
      <c r="BOB26" s="9"/>
      <c r="BOC26" s="9"/>
      <c r="BOD26" s="9"/>
      <c r="BOE26" s="9"/>
      <c r="BOF26" s="9"/>
      <c r="BOG26" s="9"/>
      <c r="BOH26" s="9"/>
      <c r="BOI26" s="9"/>
      <c r="BOJ26" s="9"/>
      <c r="BOK26" s="9"/>
      <c r="BOL26" s="9"/>
      <c r="BOM26" s="9"/>
      <c r="BON26" s="9"/>
      <c r="BOO26" s="9"/>
      <c r="BOP26" s="9"/>
      <c r="BOQ26" s="9"/>
      <c r="BOR26" s="9"/>
      <c r="BOS26" s="9"/>
      <c r="BOT26" s="9"/>
      <c r="BOU26" s="9"/>
      <c r="BOV26" s="9"/>
      <c r="BOW26" s="9"/>
      <c r="BOX26" s="9"/>
      <c r="BOY26" s="9"/>
      <c r="BOZ26" s="9"/>
      <c r="BPA26" s="9"/>
      <c r="BPB26" s="9"/>
      <c r="BPC26" s="9"/>
      <c r="BPD26" s="9"/>
      <c r="BPE26" s="9"/>
      <c r="BPF26" s="9"/>
      <c r="BPG26" s="9"/>
      <c r="BPH26" s="9"/>
      <c r="BPI26" s="9"/>
      <c r="BPJ26" s="9"/>
      <c r="BPK26" s="9"/>
      <c r="BPL26" s="9"/>
      <c r="BPM26" s="9"/>
      <c r="BPN26" s="9"/>
      <c r="BPO26" s="9"/>
      <c r="BPP26" s="9"/>
      <c r="BPQ26" s="9"/>
      <c r="BPR26" s="9"/>
      <c r="BPS26" s="9"/>
      <c r="BPT26" s="9"/>
      <c r="BPU26" s="9"/>
      <c r="BPV26" s="9"/>
      <c r="BPW26" s="9"/>
      <c r="BPX26" s="9"/>
      <c r="BPY26" s="9"/>
      <c r="BPZ26" s="9"/>
      <c r="BQA26" s="9"/>
      <c r="BQB26" s="9"/>
      <c r="BQC26" s="9"/>
      <c r="BQD26" s="9"/>
      <c r="BQE26" s="9"/>
      <c r="BQF26" s="9"/>
      <c r="BQG26" s="9"/>
      <c r="BQH26" s="9"/>
      <c r="BQI26" s="9"/>
      <c r="BQJ26" s="9"/>
      <c r="BQK26" s="9"/>
      <c r="BQL26" s="9"/>
      <c r="BQM26" s="9"/>
      <c r="BQN26" s="9"/>
      <c r="BQO26" s="9"/>
      <c r="BQP26" s="9"/>
      <c r="BQQ26" s="9"/>
      <c r="BQR26" s="9"/>
      <c r="BQS26" s="9"/>
      <c r="BQT26" s="9"/>
      <c r="BQU26" s="9"/>
      <c r="BQV26" s="9"/>
      <c r="BQW26" s="9"/>
      <c r="BQX26" s="9"/>
      <c r="BQY26" s="9"/>
      <c r="BQZ26" s="9"/>
      <c r="BRA26" s="9"/>
      <c r="BRB26" s="9"/>
      <c r="BRC26" s="9"/>
      <c r="BRD26" s="9"/>
      <c r="BRE26" s="9"/>
      <c r="BRF26" s="9"/>
      <c r="BRG26" s="9"/>
      <c r="BRH26" s="9"/>
      <c r="BRI26" s="9"/>
      <c r="BRJ26" s="9"/>
      <c r="BRK26" s="9"/>
      <c r="BRL26" s="9"/>
      <c r="BRM26" s="9"/>
      <c r="BRN26" s="9"/>
      <c r="BRO26" s="9"/>
      <c r="BRP26" s="9"/>
      <c r="BRQ26" s="9"/>
      <c r="BRR26" s="9"/>
      <c r="BRS26" s="9"/>
      <c r="BRT26" s="9"/>
      <c r="BRU26" s="9"/>
      <c r="BRV26" s="9"/>
      <c r="BRW26" s="9"/>
      <c r="BRX26" s="9"/>
      <c r="BRY26" s="9"/>
      <c r="BRZ26" s="9"/>
      <c r="BSA26" s="9"/>
      <c r="BSB26" s="9"/>
      <c r="BSC26" s="9"/>
      <c r="BSD26" s="9"/>
      <c r="BSE26" s="9"/>
      <c r="BSF26" s="9"/>
      <c r="BSG26" s="9"/>
      <c r="BSH26" s="9"/>
      <c r="BSI26" s="9"/>
      <c r="BSJ26" s="9"/>
      <c r="BSK26" s="9"/>
      <c r="BSL26" s="9"/>
      <c r="BSM26" s="9"/>
      <c r="BSN26" s="9"/>
      <c r="BSO26" s="9"/>
      <c r="BSP26" s="9"/>
      <c r="BSQ26" s="9"/>
      <c r="BSR26" s="9"/>
      <c r="BSS26" s="9"/>
      <c r="BST26" s="9"/>
      <c r="BSU26" s="9"/>
      <c r="BSV26" s="9"/>
      <c r="BSW26" s="9"/>
      <c r="BSX26" s="9"/>
      <c r="BSY26" s="9"/>
      <c r="BSZ26" s="9"/>
      <c r="BTA26" s="9"/>
      <c r="BTB26" s="9"/>
      <c r="BTC26" s="9"/>
      <c r="BTD26" s="9"/>
      <c r="BTE26" s="9"/>
      <c r="BTF26" s="9"/>
      <c r="BTG26" s="9"/>
      <c r="BTH26" s="9"/>
      <c r="BTI26" s="9"/>
      <c r="BTJ26" s="9"/>
      <c r="BTK26" s="9"/>
      <c r="BTL26" s="9"/>
      <c r="BTM26" s="9"/>
      <c r="BTN26" s="9"/>
      <c r="BTO26" s="9"/>
      <c r="BTP26" s="9"/>
      <c r="BTQ26" s="9"/>
      <c r="BTR26" s="9"/>
      <c r="BTS26" s="9"/>
      <c r="BTT26" s="9"/>
      <c r="BTU26" s="9"/>
      <c r="BTV26" s="9"/>
      <c r="BTW26" s="9"/>
      <c r="BTX26" s="9"/>
      <c r="BTY26" s="9"/>
      <c r="BTZ26" s="9"/>
      <c r="BUA26" s="9"/>
      <c r="BUB26" s="9"/>
      <c r="BUC26" s="9"/>
      <c r="BUD26" s="9"/>
      <c r="BUE26" s="9"/>
      <c r="BUF26" s="9"/>
      <c r="BUG26" s="9"/>
      <c r="BUH26" s="9"/>
      <c r="BUI26" s="9"/>
      <c r="BUJ26" s="9"/>
      <c r="BUK26" s="9"/>
      <c r="BUL26" s="9"/>
      <c r="BUM26" s="9"/>
      <c r="BUN26" s="9"/>
      <c r="BUO26" s="9"/>
      <c r="BUP26" s="9"/>
      <c r="BUQ26" s="9"/>
      <c r="BUR26" s="9"/>
      <c r="BUS26" s="9"/>
      <c r="BUT26" s="9"/>
      <c r="BUU26" s="9"/>
      <c r="BUV26" s="9"/>
      <c r="BUW26" s="9"/>
      <c r="BUX26" s="9"/>
      <c r="BUY26" s="9"/>
      <c r="BUZ26" s="9"/>
      <c r="BVA26" s="9"/>
      <c r="BVB26" s="9"/>
      <c r="BVC26" s="9"/>
      <c r="BVD26" s="9"/>
      <c r="BVE26" s="9"/>
      <c r="BVF26" s="9"/>
      <c r="BVG26" s="9"/>
      <c r="BVH26" s="9"/>
      <c r="BVI26" s="9"/>
      <c r="BVJ26" s="9"/>
      <c r="BVK26" s="9"/>
      <c r="BVL26" s="9"/>
      <c r="BVM26" s="9"/>
      <c r="BVN26" s="9"/>
      <c r="BVO26" s="9"/>
      <c r="BVP26" s="9"/>
      <c r="BVQ26" s="9"/>
      <c r="BVR26" s="9"/>
      <c r="BVS26" s="9"/>
      <c r="BVT26" s="9"/>
      <c r="BVU26" s="9"/>
      <c r="BVV26" s="9"/>
      <c r="BVW26" s="9"/>
      <c r="BVX26" s="9"/>
      <c r="BVY26" s="9"/>
      <c r="BVZ26" s="9"/>
      <c r="BWA26" s="9"/>
      <c r="BWB26" s="9"/>
      <c r="BWC26" s="9"/>
      <c r="BWD26" s="9"/>
      <c r="BWE26" s="9"/>
      <c r="BWF26" s="9"/>
      <c r="BWG26" s="9"/>
      <c r="BWH26" s="9"/>
      <c r="BWI26" s="9"/>
      <c r="BWJ26" s="9"/>
      <c r="BWK26" s="9"/>
      <c r="BWL26" s="9"/>
      <c r="BWM26" s="9"/>
      <c r="BWN26" s="9"/>
      <c r="BWO26" s="9"/>
      <c r="BWP26" s="9"/>
      <c r="BWQ26" s="9"/>
      <c r="BWR26" s="9"/>
      <c r="BWS26" s="9"/>
      <c r="BWT26" s="9"/>
      <c r="BWU26" s="9"/>
      <c r="BWV26" s="9"/>
      <c r="BWW26" s="9"/>
      <c r="BWX26" s="9"/>
      <c r="BWY26" s="9"/>
      <c r="BWZ26" s="9"/>
      <c r="BXA26" s="9"/>
      <c r="BXB26" s="9"/>
      <c r="BXC26" s="9"/>
      <c r="BXD26" s="9"/>
    </row>
    <row r="27" ht="14.25" customHeight="1">
      <c r="A27" s="9">
        <v>22.0</v>
      </c>
      <c r="B27" s="9" t="s">
        <v>11947</v>
      </c>
      <c r="C27" s="9" t="s">
        <v>11948</v>
      </c>
      <c r="D27" s="9" t="s">
        <v>11948</v>
      </c>
      <c r="E27" s="9"/>
      <c r="F27" s="9">
        <v>23.0</v>
      </c>
      <c r="G27" s="9" t="s">
        <v>12150</v>
      </c>
      <c r="H27" s="9"/>
      <c r="I27" s="9"/>
      <c r="J27" s="9"/>
      <c r="K27" s="9">
        <v>10.0</v>
      </c>
      <c r="L27" s="9">
        <v>11.0</v>
      </c>
      <c r="M27" s="9">
        <v>1.0</v>
      </c>
      <c r="N27" s="9"/>
      <c r="O27" s="9">
        <v>1.0</v>
      </c>
      <c r="P27" s="9">
        <v>0.0</v>
      </c>
      <c r="Q27" s="9" t="s">
        <v>12151</v>
      </c>
      <c r="R27" s="9"/>
      <c r="S27" s="9" t="s">
        <v>2783</v>
      </c>
      <c r="T27" s="9" t="s">
        <v>2782</v>
      </c>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c r="ACL27" s="9"/>
      <c r="ACM27" s="9"/>
      <c r="ACN27" s="9"/>
      <c r="ACO27" s="9"/>
      <c r="ACP27" s="9"/>
      <c r="ACQ27" s="9"/>
      <c r="ACR27" s="9"/>
      <c r="ACS27" s="9"/>
      <c r="ACT27" s="9"/>
      <c r="ACU27" s="9"/>
      <c r="ACV27" s="9"/>
      <c r="ACW27" s="9"/>
      <c r="ACX27" s="9"/>
      <c r="ACY27" s="9"/>
      <c r="ACZ27" s="9"/>
      <c r="ADA27" s="9"/>
      <c r="ADB27" s="9"/>
      <c r="ADC27" s="9"/>
      <c r="ADD27" s="9"/>
      <c r="ADE27" s="9"/>
      <c r="ADF27" s="9"/>
      <c r="ADG27" s="9"/>
      <c r="ADH27" s="9"/>
      <c r="ADI27" s="9"/>
      <c r="ADJ27" s="9"/>
      <c r="ADK27" s="9"/>
      <c r="ADL27" s="9"/>
      <c r="ADM27" s="9"/>
      <c r="ADN27" s="9"/>
      <c r="ADO27" s="9"/>
      <c r="ADP27" s="9"/>
      <c r="ADQ27" s="9"/>
      <c r="ADR27" s="9"/>
      <c r="ADS27" s="9"/>
      <c r="ADT27" s="9"/>
      <c r="ADU27" s="9"/>
      <c r="ADV27" s="9"/>
      <c r="ADW27" s="9"/>
      <c r="ADX27" s="9"/>
      <c r="ADY27" s="9"/>
      <c r="ADZ27" s="9"/>
      <c r="AEA27" s="9"/>
      <c r="AEB27" s="9"/>
      <c r="AEC27" s="9"/>
      <c r="AED27" s="9"/>
      <c r="AEE27" s="9"/>
      <c r="AEF27" s="9"/>
      <c r="AEG27" s="9"/>
      <c r="AEH27" s="9"/>
      <c r="AEI27" s="9"/>
      <c r="AEJ27" s="9"/>
      <c r="AEK27" s="9"/>
      <c r="AEL27" s="9"/>
      <c r="AEM27" s="9"/>
      <c r="AEN27" s="9"/>
      <c r="AEO27" s="9"/>
      <c r="AEP27" s="9"/>
      <c r="AEQ27" s="9"/>
      <c r="AER27" s="9"/>
      <c r="AES27" s="9"/>
      <c r="AET27" s="9"/>
      <c r="AEU27" s="9"/>
      <c r="AEV27" s="9"/>
      <c r="AEW27" s="9"/>
      <c r="AEX27" s="9"/>
      <c r="AEY27" s="9"/>
      <c r="AEZ27" s="9"/>
      <c r="AFA27" s="9"/>
      <c r="AFB27" s="9"/>
      <c r="AFC27" s="9"/>
      <c r="AFD27" s="9"/>
      <c r="AFE27" s="9"/>
      <c r="AFF27" s="9"/>
      <c r="AFG27" s="9"/>
      <c r="AFH27" s="9"/>
      <c r="AFI27" s="9"/>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9"/>
      <c r="AWB27" s="9"/>
      <c r="AWC27" s="9"/>
      <c r="AWD27" s="9"/>
      <c r="AWE27" s="9"/>
      <c r="AWF27" s="9"/>
      <c r="AWG27" s="9"/>
      <c r="AWH27" s="9"/>
      <c r="AWI27" s="9"/>
      <c r="AWJ27" s="9"/>
      <c r="AWK27" s="9"/>
      <c r="AWL27" s="9"/>
      <c r="AWM27" s="9"/>
      <c r="AWN27" s="9"/>
      <c r="AWO27" s="9"/>
      <c r="AWP27" s="9"/>
      <c r="AWQ27" s="9"/>
      <c r="AWR27" s="9"/>
      <c r="AWS27" s="9"/>
      <c r="AWT27" s="9"/>
      <c r="AWU27" s="9"/>
      <c r="AWV27" s="9"/>
      <c r="AWW27" s="9"/>
      <c r="AWX27" s="9"/>
      <c r="AWY27" s="9" t="s">
        <v>12152</v>
      </c>
      <c r="AWZ27" s="9"/>
      <c r="AXA27" s="9"/>
      <c r="AXB27" s="9"/>
      <c r="AXC27" s="9"/>
      <c r="AXD27" s="9"/>
      <c r="AXE27" s="9"/>
      <c r="AXF27" s="9"/>
      <c r="AXG27" s="9"/>
      <c r="AXH27" s="9"/>
      <c r="AXI27" s="9"/>
      <c r="AXJ27" s="9"/>
      <c r="AXK27" s="9"/>
      <c r="AXL27" s="9"/>
      <c r="AXM27" s="9"/>
      <c r="AXN27" s="9"/>
      <c r="AXO27" s="9"/>
      <c r="AXP27" s="9"/>
      <c r="AXQ27" s="9"/>
      <c r="AXR27" s="9"/>
      <c r="AXS27" s="9"/>
      <c r="AXT27" s="9"/>
      <c r="AXU27" s="9"/>
      <c r="AXV27" s="9"/>
      <c r="AXW27" s="9"/>
      <c r="AXX27" s="9"/>
      <c r="AXY27" s="9"/>
      <c r="AXZ27" s="9"/>
      <c r="AYA27" s="9"/>
      <c r="AYB27" s="9"/>
      <c r="AYC27" s="9"/>
      <c r="AYD27" s="9"/>
      <c r="AYE27" s="9"/>
      <c r="AYF27" s="9"/>
      <c r="AYG27" s="9"/>
      <c r="AYH27" s="9" t="s">
        <v>12153</v>
      </c>
      <c r="AYI27" s="9"/>
      <c r="AYJ27" s="9"/>
      <c r="AYK27" s="9"/>
      <c r="AYL27" s="9"/>
      <c r="AYM27" s="9"/>
      <c r="AYN27" s="9"/>
      <c r="AYO27" s="9"/>
      <c r="AYP27" s="9"/>
      <c r="AYQ27" s="9"/>
      <c r="AYR27" s="9"/>
      <c r="AYS27" s="9"/>
      <c r="AYT27" s="9"/>
      <c r="AYU27" s="9"/>
      <c r="AYV27" s="9"/>
      <c r="AYW27" s="9"/>
      <c r="AYX27" s="9"/>
      <c r="AYY27" s="9" t="s">
        <v>5691</v>
      </c>
      <c r="AYZ27" s="9" t="s">
        <v>5691</v>
      </c>
      <c r="AZA27" s="9"/>
      <c r="AZB27" s="9"/>
      <c r="AZC27" s="9"/>
      <c r="AZD27" s="9"/>
      <c r="AZE27" s="9"/>
      <c r="AZF27" s="9"/>
      <c r="AZG27" s="9"/>
      <c r="AZH27" s="9"/>
      <c r="AZI27" s="9"/>
      <c r="AZJ27" s="9"/>
      <c r="AZK27" s="9"/>
      <c r="AZL27" s="9"/>
      <c r="AZM27" s="9"/>
      <c r="AZN27" s="9"/>
      <c r="AZO27" s="9"/>
      <c r="AZP27" s="9"/>
      <c r="AZQ27" s="9"/>
      <c r="AZR27" s="9"/>
      <c r="AZS27" s="9"/>
      <c r="AZT27" s="9"/>
      <c r="AZU27" s="9"/>
      <c r="AZV27" s="9"/>
      <c r="AZW27" s="9"/>
      <c r="AZX27" s="9"/>
      <c r="AZY27" s="9"/>
      <c r="AZZ27" s="9"/>
      <c r="BAA27" s="9"/>
      <c r="BAB27" s="9"/>
      <c r="BAC27" s="9"/>
      <c r="BAD27" s="9"/>
      <c r="BAE27" s="9"/>
      <c r="BAF27" s="9"/>
      <c r="BAG27" s="9"/>
      <c r="BAH27" s="9"/>
      <c r="BAI27" s="9"/>
      <c r="BAJ27" s="9"/>
      <c r="BAK27" s="9" t="s">
        <v>12154</v>
      </c>
      <c r="BAL27" s="9"/>
      <c r="BAM27" s="9"/>
      <c r="BAN27" s="9"/>
      <c r="BAO27" s="9"/>
      <c r="BAP27" s="9"/>
      <c r="BAQ27" s="9"/>
      <c r="BAR27" s="9">
        <v>585.0</v>
      </c>
      <c r="BAS27" s="9" t="s">
        <v>12155</v>
      </c>
      <c r="BAT27" s="9">
        <v>261.0</v>
      </c>
      <c r="BAU27" s="9"/>
      <c r="BAV27" s="9"/>
      <c r="BAW27" s="9"/>
      <c r="BAX27" s="9"/>
      <c r="BAY27" s="9"/>
      <c r="BAZ27" s="9"/>
      <c r="BBA27" s="9"/>
      <c r="BBB27" s="9"/>
      <c r="BBC27" s="9"/>
      <c r="BBD27" s="9"/>
      <c r="BBE27" s="9"/>
      <c r="BBF27" s="9"/>
      <c r="BBG27" s="9"/>
      <c r="BBH27" s="9"/>
      <c r="BBI27" s="9" t="s">
        <v>5718</v>
      </c>
      <c r="BBJ27" s="9"/>
      <c r="BBK27" s="9"/>
      <c r="BBL27" s="9"/>
      <c r="BBM27" s="9"/>
      <c r="BBN27" s="9"/>
      <c r="BBO27" s="9"/>
      <c r="BBP27" s="9"/>
      <c r="BBQ27" s="9"/>
      <c r="BBR27" s="9"/>
      <c r="BBS27" s="9"/>
      <c r="BBT27" s="9"/>
      <c r="BBU27" s="9"/>
      <c r="BBV27" s="9"/>
      <c r="BBW27" s="9"/>
      <c r="BBX27" s="9"/>
      <c r="BBY27" s="9"/>
      <c r="BBZ27" s="9"/>
      <c r="BCA27" s="9"/>
      <c r="BCB27" s="9" t="s">
        <v>12156</v>
      </c>
      <c r="BCC27" s="9"/>
      <c r="BCD27" s="9"/>
      <c r="BCE27" s="9"/>
      <c r="BCF27" s="9" t="s">
        <v>6521</v>
      </c>
      <c r="BCG27" s="9" t="s">
        <v>12157</v>
      </c>
      <c r="BCH27" s="9"/>
      <c r="BCI27" s="9"/>
      <c r="BCJ27" s="9"/>
      <c r="BCK27" s="9"/>
      <c r="BCL27" s="9"/>
      <c r="BCM27" s="9"/>
      <c r="BCN27" s="9"/>
      <c r="BCO27" s="9"/>
      <c r="BCP27" s="9"/>
      <c r="BCQ27" s="9"/>
      <c r="BCR27" s="9"/>
      <c r="BCS27" s="9"/>
      <c r="BCT27" s="9"/>
      <c r="BCU27" s="9"/>
      <c r="BCV27" s="9"/>
      <c r="BCW27" s="9"/>
      <c r="BCX27" s="9"/>
      <c r="BCY27" s="9"/>
      <c r="BCZ27" s="9"/>
      <c r="BDA27" s="9"/>
      <c r="BDB27" s="9"/>
      <c r="BDC27" s="9"/>
      <c r="BDD27" s="9" t="s">
        <v>12155</v>
      </c>
      <c r="BDE27" s="9"/>
      <c r="BDF27" s="9"/>
      <c r="BDG27" s="9"/>
      <c r="BDH27" s="9"/>
      <c r="BDI27" s="9"/>
      <c r="BDJ27" s="9"/>
      <c r="BDK27" s="9"/>
      <c r="BDL27" s="9"/>
      <c r="BDM27" s="9"/>
      <c r="BDN27" s="9"/>
      <c r="BDO27" s="9"/>
      <c r="BDP27" s="9"/>
      <c r="BDQ27" s="9"/>
      <c r="BDR27" s="9"/>
      <c r="BDS27" s="9"/>
      <c r="BDT27" s="9"/>
      <c r="BDU27" s="9"/>
      <c r="BDV27" s="9"/>
      <c r="BDW27" s="9"/>
      <c r="BDX27" s="9"/>
      <c r="BDY27" s="9" t="s">
        <v>5691</v>
      </c>
      <c r="BDZ27" s="9" t="s">
        <v>5691</v>
      </c>
      <c r="BEA27" s="9"/>
      <c r="BEB27" s="9"/>
      <c r="BEC27" s="9"/>
      <c r="BED27" s="9"/>
      <c r="BEE27" s="9"/>
      <c r="BEF27" s="9"/>
      <c r="BEG27" s="9"/>
      <c r="BEH27" s="9"/>
      <c r="BEI27" s="9"/>
      <c r="BEJ27" s="9"/>
      <c r="BEK27" s="9"/>
      <c r="BEL27" s="9"/>
      <c r="BEM27" s="9"/>
      <c r="BEN27" s="9"/>
      <c r="BEO27" s="9"/>
      <c r="BEP27" s="9"/>
      <c r="BEQ27" s="9"/>
      <c r="BER27" s="9"/>
      <c r="BES27" s="9"/>
      <c r="BET27" s="9"/>
      <c r="BEU27" s="9"/>
      <c r="BEV27" s="9"/>
      <c r="BEW27" s="9"/>
      <c r="BEX27" s="9"/>
      <c r="BEY27" s="9"/>
      <c r="BEZ27" s="9"/>
      <c r="BFA27" s="9"/>
      <c r="BFB27" s="9"/>
      <c r="BFC27" s="9"/>
      <c r="BFD27" s="9"/>
      <c r="BFE27" s="9"/>
      <c r="BFF27" s="9"/>
      <c r="BFG27" s="9"/>
      <c r="BFH27" s="9"/>
      <c r="BFI27" s="9"/>
      <c r="BFJ27" s="9"/>
      <c r="BFK27" s="9" t="s">
        <v>12158</v>
      </c>
      <c r="BFL27" s="9"/>
      <c r="BFM27" s="9"/>
      <c r="BFN27" s="9"/>
      <c r="BFO27" s="9"/>
      <c r="BFP27" s="9"/>
      <c r="BFQ27" s="9"/>
      <c r="BFR27" s="9">
        <v>585.0</v>
      </c>
      <c r="BFS27" s="9" t="s">
        <v>12159</v>
      </c>
      <c r="BFT27" s="9">
        <v>261.0</v>
      </c>
      <c r="BFU27" s="9"/>
      <c r="BFV27" s="9"/>
      <c r="BFW27" s="9"/>
      <c r="BFX27" s="9"/>
      <c r="BFY27" s="9"/>
      <c r="BFZ27" s="9"/>
      <c r="BGA27" s="9"/>
      <c r="BGB27" s="9"/>
      <c r="BGC27" s="9"/>
      <c r="BGD27" s="9"/>
      <c r="BGE27" s="9"/>
      <c r="BGF27" s="9"/>
      <c r="BGG27" s="9"/>
      <c r="BGH27" s="9"/>
      <c r="BGI27" s="9" t="s">
        <v>5718</v>
      </c>
      <c r="BGJ27" s="9"/>
      <c r="BGK27" s="9"/>
      <c r="BGL27" s="9"/>
      <c r="BGM27" s="9"/>
      <c r="BGN27" s="9"/>
      <c r="BGO27" s="9"/>
      <c r="BGP27" s="9"/>
      <c r="BGQ27" s="9"/>
      <c r="BGR27" s="9"/>
      <c r="BGS27" s="9"/>
      <c r="BGT27" s="9"/>
      <c r="BGU27" s="9"/>
      <c r="BGV27" s="9"/>
      <c r="BGW27" s="9"/>
      <c r="BGX27" s="9"/>
      <c r="BGY27" s="9"/>
      <c r="BGZ27" s="9"/>
      <c r="BHA27" s="9"/>
      <c r="BHB27" s="9" t="s">
        <v>12160</v>
      </c>
      <c r="BHC27" s="9"/>
      <c r="BHD27" s="9"/>
      <c r="BHE27" s="9"/>
      <c r="BHF27" s="9" t="s">
        <v>6521</v>
      </c>
      <c r="BHG27" s="9" t="s">
        <v>12157</v>
      </c>
      <c r="BHH27" s="9"/>
      <c r="BHI27" s="9"/>
      <c r="BHJ27" s="9"/>
      <c r="BHK27" s="9"/>
      <c r="BHL27" s="9"/>
      <c r="BHM27" s="9"/>
      <c r="BHN27" s="9"/>
      <c r="BHO27" s="9"/>
      <c r="BHP27" s="9"/>
      <c r="BHQ27" s="9"/>
      <c r="BHR27" s="9"/>
      <c r="BHS27" s="9"/>
      <c r="BHT27" s="9"/>
      <c r="BHU27" s="9"/>
      <c r="BHV27" s="9"/>
      <c r="BHW27" s="9"/>
      <c r="BHX27" s="9"/>
      <c r="BHY27" s="9"/>
      <c r="BHZ27" s="9"/>
      <c r="BIA27" s="9"/>
      <c r="BIB27" s="9"/>
      <c r="BIC27" s="9"/>
      <c r="BID27" s="9" t="s">
        <v>12159</v>
      </c>
      <c r="BIE27" s="9"/>
      <c r="BIF27" s="9"/>
      <c r="BIG27" s="9"/>
      <c r="BIH27" s="9"/>
      <c r="BII27" s="9"/>
      <c r="BIJ27" s="9"/>
      <c r="BIK27" s="9"/>
      <c r="BIL27" s="9"/>
      <c r="BIM27" s="9"/>
      <c r="BIN27" s="9"/>
      <c r="BIO27" s="9"/>
      <c r="BIP27" s="9"/>
      <c r="BIQ27" s="9"/>
      <c r="BIR27" s="9"/>
      <c r="BIS27" s="9"/>
      <c r="BIT27" s="9"/>
      <c r="BIU27" s="9"/>
      <c r="BIV27" s="9"/>
      <c r="BIW27" s="9"/>
      <c r="BIX27" s="9"/>
      <c r="BIY27" s="9" t="s">
        <v>5691</v>
      </c>
      <c r="BIZ27" s="9" t="s">
        <v>5691</v>
      </c>
      <c r="BJA27" s="9"/>
      <c r="BJB27" s="9"/>
      <c r="BJC27" s="9"/>
      <c r="BJD27" s="9"/>
      <c r="BJE27" s="9"/>
      <c r="BJF27" s="9"/>
      <c r="BJG27" s="9"/>
      <c r="BJH27" s="9"/>
      <c r="BJI27" s="9"/>
      <c r="BJJ27" s="9"/>
      <c r="BJK27" s="9"/>
      <c r="BJL27" s="9"/>
      <c r="BJM27" s="9"/>
      <c r="BJN27" s="9"/>
      <c r="BJO27" s="9"/>
      <c r="BJP27" s="9"/>
      <c r="BJQ27" s="9"/>
      <c r="BJR27" s="9"/>
      <c r="BJS27" s="9"/>
      <c r="BJT27" s="9"/>
      <c r="BJU27" s="9"/>
      <c r="BJV27" s="9"/>
      <c r="BJW27" s="9"/>
      <c r="BJX27" s="9"/>
      <c r="BJY27" s="9"/>
      <c r="BJZ27" s="9"/>
      <c r="BKA27" s="9"/>
      <c r="BKB27" s="9"/>
      <c r="BKC27" s="9"/>
      <c r="BKD27" s="9"/>
      <c r="BKE27" s="9"/>
      <c r="BKF27" s="9"/>
      <c r="BKG27" s="9"/>
      <c r="BKH27" s="9"/>
      <c r="BKI27" s="9"/>
      <c r="BKJ27" s="9"/>
      <c r="BKK27" s="9" t="s">
        <v>12161</v>
      </c>
      <c r="BKL27" s="9"/>
      <c r="BKM27" s="9"/>
      <c r="BKN27" s="9"/>
      <c r="BKO27" s="9"/>
      <c r="BKP27" s="9"/>
      <c r="BKQ27" s="9"/>
      <c r="BKR27" s="9">
        <v>585.0</v>
      </c>
      <c r="BKS27" s="9" t="s">
        <v>12162</v>
      </c>
      <c r="BKT27" s="9">
        <v>261.0</v>
      </c>
      <c r="BKU27" s="9"/>
      <c r="BKV27" s="9"/>
      <c r="BKW27" s="9"/>
      <c r="BKX27" s="9"/>
      <c r="BKY27" s="9"/>
      <c r="BKZ27" s="9"/>
      <c r="BLA27" s="9"/>
      <c r="BLB27" s="9"/>
      <c r="BLC27" s="9"/>
      <c r="BLD27" s="9"/>
      <c r="BLE27" s="9"/>
      <c r="BLF27" s="9"/>
      <c r="BLG27" s="9"/>
      <c r="BLH27" s="9"/>
      <c r="BLI27" s="9" t="s">
        <v>5718</v>
      </c>
      <c r="BLJ27" s="9"/>
      <c r="BLK27" s="9"/>
      <c r="BLL27" s="9"/>
      <c r="BLM27" s="9"/>
      <c r="BLN27" s="9"/>
      <c r="BLO27" s="9"/>
      <c r="BLP27" s="9"/>
      <c r="BLQ27" s="9"/>
      <c r="BLR27" s="9"/>
      <c r="BLS27" s="9"/>
      <c r="BLT27" s="9"/>
      <c r="BLU27" s="9"/>
      <c r="BLV27" s="9"/>
      <c r="BLW27" s="9"/>
      <c r="BLX27" s="9"/>
      <c r="BLY27" s="9"/>
      <c r="BLZ27" s="9"/>
      <c r="BMA27" s="9"/>
      <c r="BMB27" s="9" t="s">
        <v>12163</v>
      </c>
      <c r="BMC27" s="9"/>
      <c r="BMD27" s="9"/>
      <c r="BME27" s="9"/>
      <c r="BMF27" s="9" t="s">
        <v>6521</v>
      </c>
      <c r="BMG27" s="9" t="s">
        <v>12157</v>
      </c>
      <c r="BMH27" s="9"/>
      <c r="BMI27" s="9"/>
      <c r="BMJ27" s="9"/>
      <c r="BMK27" s="9"/>
      <c r="BML27" s="9"/>
      <c r="BMM27" s="9"/>
      <c r="BMN27" s="9"/>
      <c r="BMO27" s="9"/>
      <c r="BMP27" s="9"/>
      <c r="BMQ27" s="9"/>
      <c r="BMR27" s="9"/>
      <c r="BMS27" s="9"/>
      <c r="BMT27" s="9"/>
      <c r="BMU27" s="9"/>
      <c r="BMV27" s="9"/>
      <c r="BMW27" s="9"/>
      <c r="BMX27" s="9"/>
      <c r="BMY27" s="9"/>
      <c r="BMZ27" s="9"/>
      <c r="BNA27" s="9"/>
      <c r="BNB27" s="9"/>
      <c r="BNC27" s="9"/>
      <c r="BND27" s="9" t="s">
        <v>12162</v>
      </c>
      <c r="BNE27" s="9"/>
      <c r="BNF27" s="9"/>
      <c r="BNG27" s="9"/>
      <c r="BNH27" s="9"/>
      <c r="BNI27" s="9"/>
      <c r="BNJ27" s="9"/>
      <c r="BNK27" s="9"/>
      <c r="BNL27" s="9"/>
      <c r="BNM27" s="9"/>
      <c r="BNN27" s="9"/>
      <c r="BNO27" s="9"/>
      <c r="BNP27" s="9"/>
      <c r="BNQ27" s="9"/>
      <c r="BNR27" s="9"/>
      <c r="BNS27" s="9"/>
      <c r="BNT27" s="9"/>
      <c r="BNU27" s="9"/>
      <c r="BNV27" s="9"/>
      <c r="BNW27" s="9"/>
      <c r="BNX27" s="9"/>
      <c r="BNY27" s="9" t="s">
        <v>5691</v>
      </c>
      <c r="BNZ27" s="9" t="s">
        <v>5691</v>
      </c>
      <c r="BOA27" s="9"/>
      <c r="BOB27" s="9"/>
      <c r="BOC27" s="9"/>
      <c r="BOD27" s="9"/>
      <c r="BOE27" s="9"/>
      <c r="BOF27" s="9"/>
      <c r="BOG27" s="9"/>
      <c r="BOH27" s="9"/>
      <c r="BOI27" s="9"/>
      <c r="BOJ27" s="9"/>
      <c r="BOK27" s="9"/>
      <c r="BOL27" s="9"/>
      <c r="BOM27" s="9"/>
      <c r="BON27" s="9"/>
      <c r="BOO27" s="9"/>
      <c r="BOP27" s="9"/>
      <c r="BOQ27" s="9"/>
      <c r="BOR27" s="9"/>
      <c r="BOS27" s="9"/>
      <c r="BOT27" s="9"/>
      <c r="BOU27" s="9"/>
      <c r="BOV27" s="9"/>
      <c r="BOW27" s="9"/>
      <c r="BOX27" s="9"/>
      <c r="BOY27" s="9"/>
      <c r="BOZ27" s="9"/>
      <c r="BPA27" s="9"/>
      <c r="BPB27" s="9"/>
      <c r="BPC27" s="9"/>
      <c r="BPD27" s="9"/>
      <c r="BPE27" s="9"/>
      <c r="BPF27" s="9"/>
      <c r="BPG27" s="9"/>
      <c r="BPH27" s="9"/>
      <c r="BPI27" s="9"/>
      <c r="BPJ27" s="9"/>
      <c r="BPK27" s="9" t="s">
        <v>12164</v>
      </c>
      <c r="BPL27" s="9"/>
      <c r="BPM27" s="9"/>
      <c r="BPN27" s="9"/>
      <c r="BPO27" s="9"/>
      <c r="BPP27" s="9"/>
      <c r="BPQ27" s="9"/>
      <c r="BPR27" s="9">
        <v>585.0</v>
      </c>
      <c r="BPS27" s="9" t="s">
        <v>12165</v>
      </c>
      <c r="BPT27" s="9">
        <v>261.0</v>
      </c>
      <c r="BPU27" s="9"/>
      <c r="BPV27" s="9"/>
      <c r="BPW27" s="9"/>
      <c r="BPX27" s="9"/>
      <c r="BPY27" s="9"/>
      <c r="BPZ27" s="9"/>
      <c r="BQA27" s="9"/>
      <c r="BQB27" s="9"/>
      <c r="BQC27" s="9"/>
      <c r="BQD27" s="9"/>
      <c r="BQE27" s="9"/>
      <c r="BQF27" s="9"/>
      <c r="BQG27" s="9"/>
      <c r="BQH27" s="9"/>
      <c r="BQI27" s="9" t="s">
        <v>5718</v>
      </c>
      <c r="BQJ27" s="9"/>
      <c r="BQK27" s="9"/>
      <c r="BQL27" s="9"/>
      <c r="BQM27" s="9"/>
      <c r="BQN27" s="9"/>
      <c r="BQO27" s="9"/>
      <c r="BQP27" s="9"/>
      <c r="BQQ27" s="9"/>
      <c r="BQR27" s="9"/>
      <c r="BQS27" s="9"/>
      <c r="BQT27" s="9"/>
      <c r="BQU27" s="9"/>
      <c r="BQV27" s="9"/>
      <c r="BQW27" s="9"/>
      <c r="BQX27" s="9"/>
      <c r="BQY27" s="9"/>
      <c r="BQZ27" s="9"/>
      <c r="BRA27" s="9"/>
      <c r="BRB27" s="9" t="s">
        <v>12166</v>
      </c>
      <c r="BRC27" s="9"/>
      <c r="BRD27" s="9"/>
      <c r="BRE27" s="9"/>
      <c r="BRF27" s="9" t="s">
        <v>6521</v>
      </c>
      <c r="BRG27" s="9" t="s">
        <v>12157</v>
      </c>
      <c r="BRH27" s="9"/>
      <c r="BRI27" s="9"/>
      <c r="BRJ27" s="9"/>
      <c r="BRK27" s="9"/>
      <c r="BRL27" s="9"/>
      <c r="BRM27" s="9"/>
      <c r="BRN27" s="9"/>
      <c r="BRO27" s="9"/>
      <c r="BRP27" s="9"/>
      <c r="BRQ27" s="9"/>
      <c r="BRR27" s="9"/>
      <c r="BRS27" s="9"/>
      <c r="BRT27" s="9"/>
      <c r="BRU27" s="9"/>
      <c r="BRV27" s="9"/>
      <c r="BRW27" s="9"/>
      <c r="BRX27" s="9"/>
      <c r="BRY27" s="9"/>
      <c r="BRZ27" s="9"/>
      <c r="BSA27" s="9"/>
      <c r="BSB27" s="9"/>
      <c r="BSC27" s="9"/>
      <c r="BSD27" s="9" t="s">
        <v>12165</v>
      </c>
      <c r="BSE27" s="9"/>
      <c r="BSF27" s="9"/>
      <c r="BSG27" s="9"/>
      <c r="BSH27" s="9"/>
      <c r="BSI27" s="9"/>
      <c r="BSJ27" s="9"/>
      <c r="BSK27" s="9"/>
      <c r="BSL27" s="9"/>
      <c r="BSM27" s="9"/>
      <c r="BSN27" s="9"/>
      <c r="BSO27" s="9"/>
      <c r="BSP27" s="9"/>
      <c r="BSQ27" s="9"/>
      <c r="BSR27" s="9"/>
      <c r="BSS27" s="9"/>
      <c r="BST27" s="9"/>
      <c r="BSU27" s="9"/>
      <c r="BSV27" s="9"/>
      <c r="BSW27" s="9"/>
      <c r="BSX27" s="9"/>
      <c r="BSY27" s="9" t="s">
        <v>5691</v>
      </c>
      <c r="BSZ27" s="9" t="s">
        <v>5691</v>
      </c>
      <c r="BTA27" s="9"/>
      <c r="BTB27" s="9"/>
      <c r="BTC27" s="9"/>
      <c r="BTD27" s="9"/>
      <c r="BTE27" s="9"/>
      <c r="BTF27" s="9"/>
      <c r="BTG27" s="9"/>
      <c r="BTH27" s="9"/>
      <c r="BTI27" s="9"/>
      <c r="BTJ27" s="9"/>
      <c r="BTK27" s="9"/>
      <c r="BTL27" s="9"/>
      <c r="BTM27" s="9"/>
      <c r="BTN27" s="9"/>
      <c r="BTO27" s="9"/>
      <c r="BTP27" s="9"/>
      <c r="BTQ27" s="9"/>
      <c r="BTR27" s="9"/>
      <c r="BTS27" s="9"/>
      <c r="BTT27" s="9"/>
      <c r="BTU27" s="9"/>
      <c r="BTV27" s="9"/>
      <c r="BTW27" s="9"/>
      <c r="BTX27" s="9"/>
      <c r="BTY27" s="9"/>
      <c r="BTZ27" s="9"/>
      <c r="BUA27" s="9"/>
      <c r="BUB27" s="9"/>
      <c r="BUC27" s="9"/>
      <c r="BUD27" s="9"/>
      <c r="BUE27" s="9"/>
      <c r="BUF27" s="9"/>
      <c r="BUG27" s="9"/>
      <c r="BUH27" s="9"/>
      <c r="BUI27" s="9"/>
      <c r="BUJ27" s="9"/>
      <c r="BUK27" s="9" t="s">
        <v>12167</v>
      </c>
      <c r="BUL27" s="9"/>
      <c r="BUM27" s="9"/>
      <c r="BUN27" s="9"/>
      <c r="BUO27" s="9"/>
      <c r="BUP27" s="9"/>
      <c r="BUQ27" s="9"/>
      <c r="BUR27" s="9">
        <v>585.0</v>
      </c>
      <c r="BUS27" s="9" t="s">
        <v>12168</v>
      </c>
      <c r="BUT27" s="9">
        <v>261.0</v>
      </c>
      <c r="BUU27" s="9"/>
      <c r="BUV27" s="9"/>
      <c r="BUW27" s="9"/>
      <c r="BUX27" s="9"/>
      <c r="BUY27" s="9"/>
      <c r="BUZ27" s="9"/>
      <c r="BVA27" s="9"/>
      <c r="BVB27" s="9"/>
      <c r="BVC27" s="9"/>
      <c r="BVD27" s="9"/>
      <c r="BVE27" s="9"/>
      <c r="BVF27" s="9"/>
      <c r="BVG27" s="9"/>
      <c r="BVH27" s="9"/>
      <c r="BVI27" s="9" t="s">
        <v>5718</v>
      </c>
      <c r="BVJ27" s="9"/>
      <c r="BVK27" s="9"/>
      <c r="BVL27" s="9"/>
      <c r="BVM27" s="9"/>
      <c r="BVN27" s="9"/>
      <c r="BVO27" s="9"/>
      <c r="BVP27" s="9"/>
      <c r="BVQ27" s="9"/>
      <c r="BVR27" s="9"/>
      <c r="BVS27" s="9"/>
      <c r="BVT27" s="9"/>
      <c r="BVU27" s="9"/>
      <c r="BVV27" s="9"/>
      <c r="BVW27" s="9"/>
      <c r="BVX27" s="9"/>
      <c r="BVY27" s="9"/>
      <c r="BVZ27" s="9"/>
      <c r="BWA27" s="9"/>
      <c r="BWB27" s="9" t="s">
        <v>12169</v>
      </c>
      <c r="BWC27" s="9"/>
      <c r="BWD27" s="9"/>
      <c r="BWE27" s="9"/>
      <c r="BWF27" s="9" t="s">
        <v>6521</v>
      </c>
      <c r="BWG27" s="9" t="s">
        <v>12157</v>
      </c>
      <c r="BWH27" s="9"/>
      <c r="BWI27" s="9"/>
      <c r="BWJ27" s="9"/>
      <c r="BWK27" s="9"/>
      <c r="BWL27" s="9"/>
      <c r="BWM27" s="9"/>
      <c r="BWN27" s="9"/>
      <c r="BWO27" s="9"/>
      <c r="BWP27" s="9"/>
      <c r="BWQ27" s="9"/>
      <c r="BWR27" s="9"/>
      <c r="BWS27" s="9"/>
      <c r="BWT27" s="9"/>
      <c r="BWU27" s="9"/>
      <c r="BWV27" s="9"/>
      <c r="BWW27" s="9"/>
      <c r="BWX27" s="9"/>
      <c r="BWY27" s="9"/>
      <c r="BWZ27" s="9"/>
      <c r="BXA27" s="9"/>
      <c r="BXB27" s="9"/>
      <c r="BXC27" s="9"/>
      <c r="BXD27" s="9" t="s">
        <v>12168</v>
      </c>
    </row>
    <row r="28" ht="14.25" customHeight="1">
      <c r="A28" s="9">
        <v>77.0</v>
      </c>
      <c r="B28" s="9" t="s">
        <v>11947</v>
      </c>
      <c r="C28" s="9" t="s">
        <v>11948</v>
      </c>
      <c r="D28" s="9" t="s">
        <v>11948</v>
      </c>
      <c r="E28" s="9"/>
      <c r="F28" s="9">
        <v>306.0</v>
      </c>
      <c r="G28" s="9" t="s">
        <v>12170</v>
      </c>
      <c r="H28" s="9"/>
      <c r="I28" s="9"/>
      <c r="J28" s="9"/>
      <c r="K28" s="9">
        <v>54.0</v>
      </c>
      <c r="L28" s="9">
        <v>225.0</v>
      </c>
      <c r="M28" s="9">
        <v>4.0</v>
      </c>
      <c r="N28" s="9"/>
      <c r="O28" s="9">
        <v>23.0</v>
      </c>
      <c r="P28" s="9">
        <v>5.0</v>
      </c>
      <c r="Q28" s="9" t="s">
        <v>12171</v>
      </c>
      <c r="R28" s="9"/>
      <c r="S28" s="9" t="s">
        <v>2780</v>
      </c>
      <c r="T28" s="9" t="s">
        <v>2785</v>
      </c>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9"/>
      <c r="NZ28" s="9"/>
      <c r="OA28" s="9"/>
      <c r="OB28" s="9"/>
      <c r="OC28" s="9"/>
      <c r="OD28" s="9"/>
      <c r="OE28" s="9"/>
      <c r="OF28" s="9"/>
      <c r="OG28" s="9"/>
      <c r="OH28" s="9"/>
      <c r="OI28" s="9"/>
      <c r="OJ28" s="9"/>
      <c r="OK28" s="9"/>
      <c r="OL28" s="9"/>
      <c r="OM28" s="9"/>
      <c r="ON28" s="9"/>
      <c r="OO28" s="9"/>
      <c r="OP28" s="9"/>
      <c r="OQ28" s="9"/>
      <c r="OR28" s="9"/>
      <c r="OS28" s="9"/>
      <c r="OT28" s="9"/>
      <c r="OU28" s="9"/>
      <c r="OV28" s="9"/>
      <c r="OW28" s="9"/>
      <c r="OX28" s="9"/>
      <c r="OY28" s="9"/>
      <c r="OZ28" s="9"/>
      <c r="PA28" s="9"/>
      <c r="PB28" s="9"/>
      <c r="PC28" s="9"/>
      <c r="PD28" s="9"/>
      <c r="PE28" s="9"/>
      <c r="PF28" s="9"/>
      <c r="PG28" s="9"/>
      <c r="PH28" s="9"/>
      <c r="PI28" s="9"/>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c r="AAN28" s="9"/>
      <c r="AAO28" s="9"/>
      <c r="AAP28" s="9"/>
      <c r="AAQ28" s="9"/>
      <c r="AAR28" s="9"/>
      <c r="AAS28" s="9"/>
      <c r="AAT28" s="9"/>
      <c r="AAU28" s="9"/>
      <c r="AAV28" s="9"/>
      <c r="AAW28" s="9"/>
      <c r="AAX28" s="9"/>
      <c r="AAY28" s="9"/>
      <c r="AAZ28" s="9"/>
      <c r="ABA28" s="9"/>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c r="ACL28" s="9"/>
      <c r="ACM28" s="9"/>
      <c r="ACN28" s="9"/>
      <c r="ACO28" s="9"/>
      <c r="ACP28" s="9"/>
      <c r="ACQ28" s="9"/>
      <c r="ACR28" s="9"/>
      <c r="ACS28" s="9"/>
      <c r="ACT28" s="9"/>
      <c r="ACU28" s="9"/>
      <c r="ACV28" s="9"/>
      <c r="ACW28" s="9"/>
      <c r="ACX28" s="9"/>
      <c r="ACY28" s="9"/>
      <c r="ACZ28" s="9"/>
      <c r="ADA28" s="9"/>
      <c r="ADB28" s="9"/>
      <c r="ADC28" s="9"/>
      <c r="ADD28" s="9"/>
      <c r="ADE28" s="9"/>
      <c r="ADF28" s="9"/>
      <c r="ADG28" s="9"/>
      <c r="ADH28" s="9"/>
      <c r="ADI28" s="9"/>
      <c r="ADJ28" s="9"/>
      <c r="ADK28" s="9"/>
      <c r="ADL28" s="9"/>
      <c r="ADM28" s="9"/>
      <c r="ADN28" s="9"/>
      <c r="ADO28" s="9"/>
      <c r="ADP28" s="9"/>
      <c r="ADQ28" s="9"/>
      <c r="ADR28" s="9"/>
      <c r="ADS28" s="9"/>
      <c r="ADT28" s="9"/>
      <c r="ADU28" s="9"/>
      <c r="ADV28" s="9"/>
      <c r="ADW28" s="9"/>
      <c r="ADX28" s="9"/>
      <c r="ADY28" s="9"/>
      <c r="ADZ28" s="9"/>
      <c r="AEA28" s="9"/>
      <c r="AEB28" s="9"/>
      <c r="AEC28" s="9"/>
      <c r="AED28" s="9"/>
      <c r="AEE28" s="9"/>
      <c r="AEF28" s="9"/>
      <c r="AEG28" s="9"/>
      <c r="AEH28" s="9"/>
      <c r="AEI28" s="9"/>
      <c r="AEJ28" s="9"/>
      <c r="AEK28" s="9"/>
      <c r="AEL28" s="9"/>
      <c r="AEM28" s="9"/>
      <c r="AEN28" s="9"/>
      <c r="AEO28" s="9"/>
      <c r="AEP28" s="9"/>
      <c r="AEQ28" s="9"/>
      <c r="AER28" s="9"/>
      <c r="AES28" s="9"/>
      <c r="AET28" s="9"/>
      <c r="AEU28" s="9"/>
      <c r="AEV28" s="9"/>
      <c r="AEW28" s="9"/>
      <c r="AEX28" s="9"/>
      <c r="AEY28" s="9"/>
      <c r="AEZ28" s="9"/>
      <c r="AFA28" s="9"/>
      <c r="AFB28" s="9"/>
      <c r="AFC28" s="9"/>
      <c r="AFD28" s="9"/>
      <c r="AFE28" s="9"/>
      <c r="AFF28" s="9"/>
      <c r="AFG28" s="9"/>
      <c r="AFH28" s="9"/>
      <c r="AFI28" s="9"/>
      <c r="AFJ28" s="9"/>
      <c r="AFK28" s="9"/>
      <c r="AFL28" s="9"/>
      <c r="AFM28" s="9"/>
      <c r="AFN28" s="9"/>
      <c r="AFO28" s="9"/>
      <c r="AFP28" s="9"/>
      <c r="AFQ28" s="9"/>
      <c r="AFR28" s="9"/>
      <c r="AFS28" s="9"/>
      <c r="AFT28" s="9"/>
      <c r="AFU28" s="9"/>
      <c r="AFV28" s="9"/>
      <c r="AFW28" s="9"/>
      <c r="AFX28" s="9"/>
      <c r="AFY28" s="9"/>
      <c r="AFZ28" s="9"/>
      <c r="AGA28" s="9"/>
      <c r="AGB28" s="9"/>
      <c r="AGC28" s="9"/>
      <c r="AGD28" s="9"/>
      <c r="AGE28" s="9"/>
      <c r="AGF28" s="9"/>
      <c r="AGG28" s="9"/>
      <c r="AGH28" s="9"/>
      <c r="AGI28" s="9"/>
      <c r="AGJ28" s="9"/>
      <c r="AGK28" s="9"/>
      <c r="AGL28" s="9"/>
      <c r="AGM28" s="9"/>
      <c r="AGN28" s="9"/>
      <c r="AGO28" s="9"/>
      <c r="AGP28" s="9"/>
      <c r="AGQ28" s="9"/>
      <c r="AGR28" s="9"/>
      <c r="AGS28" s="9"/>
      <c r="AGT28" s="9"/>
      <c r="AGU28" s="9"/>
      <c r="AGV28" s="9"/>
      <c r="AGW28" s="9"/>
      <c r="AGX28" s="9"/>
      <c r="AGY28" s="9"/>
      <c r="AGZ28" s="9"/>
      <c r="AHA28" s="9"/>
      <c r="AHB28" s="9"/>
      <c r="AHC28" s="9"/>
      <c r="AHD28" s="9"/>
      <c r="AHE28" s="9"/>
      <c r="AHF28" s="9"/>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c r="AQH28" s="9"/>
      <c r="AQI28" s="9"/>
      <c r="AQJ28" s="9"/>
      <c r="AQK28" s="9"/>
      <c r="AQL28" s="9"/>
      <c r="AQM28" s="9"/>
      <c r="AQN28" s="9"/>
      <c r="AQO28" s="9"/>
      <c r="AQP28" s="9"/>
      <c r="AQQ28" s="9"/>
      <c r="AQR28" s="9"/>
      <c r="AQS28" s="9"/>
      <c r="AQT28" s="9"/>
      <c r="AQU28" s="9"/>
      <c r="AQV28" s="9"/>
      <c r="AQW28" s="9"/>
      <c r="AQX28" s="9"/>
      <c r="AQY28" s="9"/>
      <c r="AQZ28" s="9"/>
      <c r="ARA28" s="9"/>
      <c r="ARB28" s="9"/>
      <c r="ARC28" s="9"/>
      <c r="ARD28" s="9"/>
      <c r="ARE28" s="9"/>
      <c r="ARF28" s="9"/>
      <c r="ARG28" s="9"/>
      <c r="ARH28" s="9"/>
      <c r="ARI28" s="9"/>
      <c r="ARJ28" s="9"/>
      <c r="ARK28" s="9"/>
      <c r="ARL28" s="9"/>
      <c r="ARM28" s="9"/>
      <c r="ARN28" s="9"/>
      <c r="ARO28" s="9"/>
      <c r="ARP28" s="9"/>
      <c r="ARQ28" s="9"/>
      <c r="ARR28" s="9"/>
      <c r="ARS28" s="9"/>
      <c r="ART28" s="9"/>
      <c r="ARU28" s="9"/>
      <c r="ARV28" s="9"/>
      <c r="ARW28" s="9"/>
      <c r="ARX28" s="9"/>
      <c r="ARY28" s="9"/>
      <c r="ARZ28" s="9"/>
      <c r="ASA28" s="9"/>
      <c r="ASB28" s="9"/>
      <c r="ASC28" s="9"/>
      <c r="ASD28" s="9"/>
      <c r="ASE28" s="9"/>
      <c r="ASF28" s="9"/>
      <c r="ASG28" s="9"/>
      <c r="ASH28" s="9"/>
      <c r="ASI28" s="9"/>
      <c r="ASJ28" s="9"/>
      <c r="ASK28" s="9"/>
      <c r="ASL28" s="9"/>
      <c r="ASM28" s="9"/>
      <c r="ASN28" s="9"/>
      <c r="ASO28" s="9"/>
      <c r="ASP28" s="9"/>
      <c r="ASQ28" s="9"/>
      <c r="ASR28" s="9"/>
      <c r="ASS28" s="9"/>
      <c r="AST28" s="9"/>
      <c r="ASU28" s="9"/>
      <c r="ASV28" s="9"/>
      <c r="ASW28" s="9"/>
      <c r="ASX28" s="9"/>
      <c r="ASY28" s="9"/>
      <c r="ASZ28" s="9"/>
      <c r="ATA28" s="9"/>
      <c r="ATB28" s="9"/>
      <c r="ATC28" s="9"/>
      <c r="ATD28" s="9"/>
      <c r="ATE28" s="9"/>
      <c r="ATF28" s="9"/>
      <c r="ATG28" s="9"/>
      <c r="ATH28" s="9"/>
      <c r="ATI28" s="9"/>
      <c r="ATJ28" s="9"/>
      <c r="ATK28" s="9"/>
      <c r="ATL28" s="9"/>
      <c r="ATM28" s="9"/>
      <c r="ATN28" s="9"/>
      <c r="ATO28" s="9"/>
      <c r="ATP28" s="9"/>
      <c r="ATQ28" s="9"/>
      <c r="ATR28" s="9"/>
      <c r="ATS28" s="9"/>
      <c r="ATT28" s="9"/>
      <c r="ATU28" s="9"/>
      <c r="ATV28" s="9"/>
      <c r="ATW28" s="9"/>
      <c r="ATX28" s="9"/>
      <c r="ATY28" s="9" t="s">
        <v>5691</v>
      </c>
      <c r="ATZ28" s="9" t="s">
        <v>5691</v>
      </c>
      <c r="AUA28" s="9" t="s">
        <v>12172</v>
      </c>
      <c r="AUB28" s="9"/>
      <c r="AUC28" s="9"/>
      <c r="AUD28" s="9"/>
      <c r="AUE28" s="9"/>
      <c r="AUF28" s="9"/>
      <c r="AUG28" s="9"/>
      <c r="AUH28" s="9"/>
      <c r="AUI28" s="9"/>
      <c r="AUJ28" s="9"/>
      <c r="AUK28" s="9"/>
      <c r="AUL28" s="9"/>
      <c r="AUM28" s="9"/>
      <c r="AUN28" s="9"/>
      <c r="AUO28" s="9"/>
      <c r="AUP28" s="9"/>
      <c r="AUQ28" s="9"/>
      <c r="AUR28" s="9"/>
      <c r="AUS28" s="9"/>
      <c r="AUT28" s="9"/>
      <c r="AUU28" s="9"/>
      <c r="AUV28" s="9"/>
      <c r="AUW28" s="9"/>
      <c r="AUX28" s="9"/>
      <c r="AUY28" s="9"/>
      <c r="AUZ28" s="9"/>
      <c r="AVA28" s="9"/>
      <c r="AVB28" s="9"/>
      <c r="AVC28" s="9"/>
      <c r="AVD28" s="9"/>
      <c r="AVE28" s="9"/>
      <c r="AVF28" s="9"/>
      <c r="AVG28" s="9"/>
      <c r="AVH28" s="9"/>
      <c r="AVI28" s="9"/>
      <c r="AVJ28" s="9"/>
      <c r="AVK28" s="9" t="s">
        <v>12173</v>
      </c>
      <c r="AVL28" s="9"/>
      <c r="AVM28" s="9"/>
      <c r="AVN28" s="9"/>
      <c r="AVO28" s="9"/>
      <c r="AVP28" s="9"/>
      <c r="AVQ28" s="9"/>
      <c r="AVR28" s="9"/>
      <c r="AVS28" s="9"/>
      <c r="AVT28" s="9"/>
      <c r="AVU28" s="9"/>
      <c r="AVV28" s="9"/>
      <c r="AVW28" s="9"/>
      <c r="AVX28" s="9"/>
      <c r="AVY28" s="9"/>
      <c r="AVZ28" s="9"/>
      <c r="AWA28" s="9"/>
      <c r="AWB28" s="9"/>
      <c r="AWC28" s="9"/>
      <c r="AWD28" s="9"/>
      <c r="AWE28" s="9"/>
      <c r="AWF28" s="9"/>
      <c r="AWG28" s="9"/>
      <c r="AWH28" s="9"/>
      <c r="AWI28" s="9"/>
      <c r="AWJ28" s="9"/>
      <c r="AWK28" s="9"/>
      <c r="AWL28" s="9"/>
      <c r="AWM28" s="9"/>
      <c r="AWN28" s="9"/>
      <c r="AWO28" s="9"/>
      <c r="AWP28" s="9"/>
      <c r="AWQ28" s="9"/>
      <c r="AWR28" s="9"/>
      <c r="AWS28" s="9"/>
      <c r="AWT28" s="9"/>
      <c r="AWU28" s="9"/>
      <c r="AWV28" s="9"/>
      <c r="AWW28" s="9"/>
      <c r="AWX28" s="9"/>
      <c r="AWY28" s="9"/>
      <c r="AWZ28" s="9"/>
      <c r="AXA28" s="9"/>
      <c r="AXB28" s="9" t="s">
        <v>12174</v>
      </c>
      <c r="AXC28" s="9"/>
      <c r="AXD28" s="9"/>
      <c r="AXE28" s="9"/>
      <c r="AXF28" s="9"/>
      <c r="AXG28" s="9"/>
      <c r="AXH28" s="9"/>
      <c r="AXI28" s="9"/>
      <c r="AXJ28" s="9"/>
      <c r="AXK28" s="9">
        <v>701.0</v>
      </c>
      <c r="AXL28" s="9" t="s">
        <v>2787</v>
      </c>
      <c r="AXM28" s="9">
        <v>526.0</v>
      </c>
      <c r="AXN28" s="9"/>
      <c r="AXO28" s="9"/>
      <c r="AXP28" s="9"/>
      <c r="AXQ28" s="9"/>
      <c r="AXR28" s="9"/>
      <c r="AXS28" s="9"/>
      <c r="AXT28" s="9"/>
      <c r="AXU28" s="9"/>
      <c r="AXV28" s="9"/>
      <c r="AXW28" s="9"/>
      <c r="AXX28" s="9"/>
      <c r="AXY28" s="9"/>
      <c r="AXZ28" s="9"/>
      <c r="AYA28" s="9"/>
      <c r="AYB28" s="9"/>
      <c r="AYC28" s="9"/>
      <c r="AYD28" s="9" t="s">
        <v>2787</v>
      </c>
      <c r="AYE28" s="9"/>
      <c r="AYF28" s="9"/>
      <c r="AYG28" s="9"/>
      <c r="AYH28" s="9" t="s">
        <v>12175</v>
      </c>
      <c r="AYI28" s="9"/>
      <c r="AYJ28" s="9"/>
      <c r="AYK28" s="9"/>
      <c r="AYL28" s="9"/>
      <c r="AYM28" s="9"/>
      <c r="AYN28" s="9"/>
      <c r="AYO28" s="9"/>
      <c r="AYP28" s="9"/>
      <c r="AYQ28" s="9"/>
      <c r="AYR28" s="9"/>
      <c r="AYS28" s="9"/>
      <c r="AYT28" s="9"/>
      <c r="AYU28" s="9"/>
      <c r="AYV28" s="9"/>
      <c r="AYW28" s="9"/>
      <c r="AYX28" s="9"/>
      <c r="AYY28" s="9"/>
      <c r="AYZ28" s="9"/>
      <c r="AZA28" s="9"/>
      <c r="AZB28" s="9"/>
      <c r="AZC28" s="9"/>
      <c r="AZD28" s="9"/>
      <c r="AZE28" s="9"/>
      <c r="AZF28" s="9"/>
      <c r="AZG28" s="9"/>
      <c r="AZH28" s="9"/>
      <c r="AZI28" s="9"/>
      <c r="AZJ28" s="9"/>
      <c r="AZK28" s="9"/>
      <c r="AZL28" s="9"/>
      <c r="AZM28" s="9"/>
      <c r="AZN28" s="9"/>
      <c r="AZO28" s="9"/>
      <c r="AZP28" s="9"/>
      <c r="AZQ28" s="9"/>
      <c r="AZR28" s="9"/>
      <c r="AZS28" s="9"/>
      <c r="AZT28" s="9"/>
      <c r="AZU28" s="9"/>
      <c r="AZV28" s="9"/>
      <c r="AZW28" s="9"/>
      <c r="AZX28" s="9"/>
      <c r="AZY28" s="9"/>
      <c r="AZZ28" s="9"/>
      <c r="BAA28" s="9"/>
      <c r="BAB28" s="9"/>
      <c r="BAC28" s="9"/>
      <c r="BAD28" s="9"/>
      <c r="BAE28" s="9"/>
      <c r="BAF28" s="9"/>
      <c r="BAG28" s="9"/>
      <c r="BAH28" s="9"/>
      <c r="BAI28" s="9"/>
      <c r="BAJ28" s="9"/>
      <c r="BAK28" s="9"/>
      <c r="BAL28" s="9"/>
      <c r="BAM28" s="9"/>
      <c r="BAN28" s="9"/>
      <c r="BAO28" s="9"/>
      <c r="BAP28" s="9"/>
      <c r="BAQ28" s="9"/>
      <c r="BAR28" s="9"/>
      <c r="BAS28" s="9"/>
      <c r="BAT28" s="9"/>
      <c r="BAU28" s="9"/>
      <c r="BAV28" s="9"/>
      <c r="BAW28" s="9"/>
      <c r="BAX28" s="9"/>
      <c r="BAY28" s="9"/>
      <c r="BAZ28" s="9"/>
      <c r="BBA28" s="9"/>
      <c r="BBB28" s="9"/>
      <c r="BBC28" s="9"/>
      <c r="BBD28" s="9"/>
      <c r="BBE28" s="9"/>
      <c r="BBF28" s="9"/>
      <c r="BBG28" s="9"/>
      <c r="BBH28" s="9"/>
      <c r="BBI28" s="9"/>
      <c r="BBJ28" s="9"/>
      <c r="BBK28" s="9"/>
      <c r="BBL28" s="9"/>
      <c r="BBM28" s="9"/>
      <c r="BBN28" s="9"/>
      <c r="BBO28" s="9"/>
      <c r="BBP28" s="9"/>
      <c r="BBQ28" s="9"/>
      <c r="BBR28" s="9"/>
      <c r="BBS28" s="9"/>
      <c r="BBT28" s="9"/>
      <c r="BBU28" s="9"/>
      <c r="BBV28" s="9"/>
      <c r="BBW28" s="9"/>
      <c r="BBX28" s="9"/>
      <c r="BBY28" s="9"/>
      <c r="BBZ28" s="9"/>
      <c r="BCA28" s="9"/>
      <c r="BCB28" s="9"/>
      <c r="BCC28" s="9"/>
      <c r="BCD28" s="9"/>
      <c r="BCE28" s="9"/>
      <c r="BCF28" s="9"/>
      <c r="BCG28" s="9"/>
      <c r="BCH28" s="9"/>
      <c r="BCI28" s="9"/>
      <c r="BCJ28" s="9"/>
      <c r="BCK28" s="9"/>
      <c r="BCL28" s="9"/>
      <c r="BCM28" s="9"/>
      <c r="BCN28" s="9"/>
      <c r="BCO28" s="9"/>
      <c r="BCP28" s="9"/>
      <c r="BCQ28" s="9"/>
      <c r="BCR28" s="9"/>
      <c r="BCS28" s="9"/>
      <c r="BCT28" s="9"/>
      <c r="BCU28" s="9"/>
      <c r="BCV28" s="9"/>
      <c r="BCW28" s="9"/>
      <c r="BCX28" s="9"/>
      <c r="BCY28" s="9"/>
      <c r="BCZ28" s="9"/>
      <c r="BDA28" s="9"/>
      <c r="BDB28" s="9"/>
      <c r="BDC28" s="9"/>
      <c r="BDD28" s="9"/>
      <c r="BDE28" s="9"/>
      <c r="BDF28" s="9"/>
      <c r="BDG28" s="9"/>
      <c r="BDH28" s="9"/>
      <c r="BDI28" s="9"/>
      <c r="BDJ28" s="9"/>
      <c r="BDK28" s="9"/>
      <c r="BDL28" s="9"/>
      <c r="BDM28" s="9"/>
      <c r="BDN28" s="9"/>
      <c r="BDO28" s="9"/>
      <c r="BDP28" s="9"/>
      <c r="BDQ28" s="9"/>
      <c r="BDR28" s="9"/>
      <c r="BDS28" s="9"/>
      <c r="BDT28" s="9"/>
      <c r="BDU28" s="9"/>
      <c r="BDV28" s="9"/>
      <c r="BDW28" s="9"/>
      <c r="BDX28" s="9"/>
      <c r="BDY28" s="9"/>
      <c r="BDZ28" s="9"/>
      <c r="BEA28" s="9"/>
      <c r="BEB28" s="9"/>
      <c r="BEC28" s="9"/>
      <c r="BED28" s="9"/>
      <c r="BEE28" s="9"/>
      <c r="BEF28" s="9"/>
      <c r="BEG28" s="9"/>
      <c r="BEH28" s="9"/>
      <c r="BEI28" s="9"/>
      <c r="BEJ28" s="9"/>
      <c r="BEK28" s="9"/>
      <c r="BEL28" s="9"/>
      <c r="BEM28" s="9"/>
      <c r="BEN28" s="9"/>
      <c r="BEO28" s="9"/>
      <c r="BEP28" s="9"/>
      <c r="BEQ28" s="9"/>
      <c r="BER28" s="9"/>
      <c r="BES28" s="9"/>
      <c r="BET28" s="9"/>
      <c r="BEU28" s="9"/>
      <c r="BEV28" s="9"/>
      <c r="BEW28" s="9"/>
      <c r="BEX28" s="9"/>
      <c r="BEY28" s="9"/>
      <c r="BEZ28" s="9"/>
      <c r="BFA28" s="9"/>
      <c r="BFB28" s="9"/>
      <c r="BFC28" s="9"/>
      <c r="BFD28" s="9"/>
      <c r="BFE28" s="9"/>
      <c r="BFF28" s="9"/>
      <c r="BFG28" s="9"/>
      <c r="BFH28" s="9"/>
      <c r="BFI28" s="9"/>
      <c r="BFJ28" s="9"/>
      <c r="BFK28" s="9"/>
      <c r="BFL28" s="9"/>
      <c r="BFM28" s="9"/>
      <c r="BFN28" s="9"/>
      <c r="BFO28" s="9"/>
      <c r="BFP28" s="9"/>
      <c r="BFQ28" s="9"/>
      <c r="BFR28" s="9"/>
      <c r="BFS28" s="9"/>
      <c r="BFT28" s="9"/>
      <c r="BFU28" s="9"/>
      <c r="BFV28" s="9"/>
      <c r="BFW28" s="9"/>
      <c r="BFX28" s="9"/>
      <c r="BFY28" s="9"/>
      <c r="BFZ28" s="9"/>
      <c r="BGA28" s="9"/>
      <c r="BGB28" s="9"/>
      <c r="BGC28" s="9"/>
      <c r="BGD28" s="9"/>
      <c r="BGE28" s="9"/>
      <c r="BGF28" s="9"/>
      <c r="BGG28" s="9"/>
      <c r="BGH28" s="9"/>
      <c r="BGI28" s="9"/>
      <c r="BGJ28" s="9"/>
      <c r="BGK28" s="9"/>
      <c r="BGL28" s="9"/>
      <c r="BGM28" s="9"/>
      <c r="BGN28" s="9"/>
      <c r="BGO28" s="9"/>
      <c r="BGP28" s="9"/>
      <c r="BGQ28" s="9"/>
      <c r="BGR28" s="9"/>
      <c r="BGS28" s="9"/>
      <c r="BGT28" s="9"/>
      <c r="BGU28" s="9"/>
      <c r="BGV28" s="9"/>
      <c r="BGW28" s="9"/>
      <c r="BGX28" s="9"/>
      <c r="BGY28" s="9"/>
      <c r="BGZ28" s="9"/>
      <c r="BHA28" s="9"/>
      <c r="BHB28" s="9"/>
      <c r="BHC28" s="9"/>
      <c r="BHD28" s="9"/>
      <c r="BHE28" s="9"/>
      <c r="BHF28" s="9"/>
      <c r="BHG28" s="9"/>
      <c r="BHH28" s="9"/>
      <c r="BHI28" s="9"/>
      <c r="BHJ28" s="9"/>
      <c r="BHK28" s="9"/>
      <c r="BHL28" s="9"/>
      <c r="BHM28" s="9"/>
      <c r="BHN28" s="9"/>
      <c r="BHO28" s="9"/>
      <c r="BHP28" s="9"/>
      <c r="BHQ28" s="9"/>
      <c r="BHR28" s="9"/>
      <c r="BHS28" s="9"/>
      <c r="BHT28" s="9"/>
      <c r="BHU28" s="9"/>
      <c r="BHV28" s="9"/>
      <c r="BHW28" s="9"/>
      <c r="BHX28" s="9"/>
      <c r="BHY28" s="9"/>
      <c r="BHZ28" s="9"/>
      <c r="BIA28" s="9"/>
      <c r="BIB28" s="9"/>
      <c r="BIC28" s="9"/>
      <c r="BID28" s="9"/>
      <c r="BIE28" s="9"/>
      <c r="BIF28" s="9"/>
      <c r="BIG28" s="9"/>
      <c r="BIH28" s="9"/>
      <c r="BII28" s="9"/>
      <c r="BIJ28" s="9"/>
      <c r="BIK28" s="9"/>
      <c r="BIL28" s="9"/>
      <c r="BIM28" s="9"/>
      <c r="BIN28" s="9"/>
      <c r="BIO28" s="9"/>
      <c r="BIP28" s="9"/>
      <c r="BIQ28" s="9"/>
      <c r="BIR28" s="9"/>
      <c r="BIS28" s="9"/>
      <c r="BIT28" s="9"/>
      <c r="BIU28" s="9"/>
      <c r="BIV28" s="9"/>
      <c r="BIW28" s="9"/>
      <c r="BIX28" s="9"/>
      <c r="BIY28" s="9"/>
      <c r="BIZ28" s="9"/>
      <c r="BJA28" s="9"/>
      <c r="BJB28" s="9"/>
      <c r="BJC28" s="9"/>
      <c r="BJD28" s="9"/>
      <c r="BJE28" s="9"/>
      <c r="BJF28" s="9"/>
      <c r="BJG28" s="9"/>
      <c r="BJH28" s="9"/>
      <c r="BJI28" s="9"/>
      <c r="BJJ28" s="9"/>
      <c r="BJK28" s="9"/>
      <c r="BJL28" s="9"/>
      <c r="BJM28" s="9"/>
      <c r="BJN28" s="9"/>
      <c r="BJO28" s="9"/>
      <c r="BJP28" s="9"/>
      <c r="BJQ28" s="9"/>
      <c r="BJR28" s="9"/>
      <c r="BJS28" s="9"/>
      <c r="BJT28" s="9"/>
      <c r="BJU28" s="9"/>
      <c r="BJV28" s="9"/>
      <c r="BJW28" s="9"/>
      <c r="BJX28" s="9"/>
      <c r="BJY28" s="9"/>
      <c r="BJZ28" s="9"/>
      <c r="BKA28" s="9"/>
      <c r="BKB28" s="9"/>
      <c r="BKC28" s="9"/>
      <c r="BKD28" s="9"/>
      <c r="BKE28" s="9"/>
      <c r="BKF28" s="9"/>
      <c r="BKG28" s="9"/>
      <c r="BKH28" s="9"/>
      <c r="BKI28" s="9"/>
      <c r="BKJ28" s="9"/>
      <c r="BKK28" s="9"/>
      <c r="BKL28" s="9"/>
      <c r="BKM28" s="9"/>
      <c r="BKN28" s="9"/>
      <c r="BKO28" s="9"/>
      <c r="BKP28" s="9"/>
      <c r="BKQ28" s="9"/>
      <c r="BKR28" s="9"/>
      <c r="BKS28" s="9"/>
      <c r="BKT28" s="9"/>
      <c r="BKU28" s="9"/>
      <c r="BKV28" s="9"/>
      <c r="BKW28" s="9"/>
      <c r="BKX28" s="9"/>
      <c r="BKY28" s="9"/>
      <c r="BKZ28" s="9"/>
      <c r="BLA28" s="9"/>
      <c r="BLB28" s="9"/>
      <c r="BLC28" s="9"/>
      <c r="BLD28" s="9"/>
      <c r="BLE28" s="9"/>
      <c r="BLF28" s="9"/>
      <c r="BLG28" s="9"/>
      <c r="BLH28" s="9"/>
      <c r="BLI28" s="9"/>
      <c r="BLJ28" s="9"/>
      <c r="BLK28" s="9"/>
      <c r="BLL28" s="9"/>
      <c r="BLM28" s="9"/>
      <c r="BLN28" s="9"/>
      <c r="BLO28" s="9"/>
      <c r="BLP28" s="9"/>
      <c r="BLQ28" s="9"/>
      <c r="BLR28" s="9"/>
      <c r="BLS28" s="9"/>
      <c r="BLT28" s="9"/>
      <c r="BLU28" s="9"/>
      <c r="BLV28" s="9"/>
      <c r="BLW28" s="9"/>
      <c r="BLX28" s="9"/>
      <c r="BLY28" s="9"/>
      <c r="BLZ28" s="9"/>
      <c r="BMA28" s="9"/>
      <c r="BMB28" s="9"/>
      <c r="BMC28" s="9"/>
      <c r="BMD28" s="9"/>
      <c r="BME28" s="9"/>
      <c r="BMF28" s="9"/>
      <c r="BMG28" s="9"/>
      <c r="BMH28" s="9"/>
      <c r="BMI28" s="9"/>
      <c r="BMJ28" s="9"/>
      <c r="BMK28" s="9"/>
      <c r="BML28" s="9"/>
      <c r="BMM28" s="9"/>
      <c r="BMN28" s="9"/>
      <c r="BMO28" s="9"/>
      <c r="BMP28" s="9"/>
      <c r="BMQ28" s="9"/>
      <c r="BMR28" s="9"/>
      <c r="BMS28" s="9"/>
      <c r="BMT28" s="9"/>
      <c r="BMU28" s="9"/>
      <c r="BMV28" s="9"/>
      <c r="BMW28" s="9"/>
      <c r="BMX28" s="9"/>
      <c r="BMY28" s="9"/>
      <c r="BMZ28" s="9"/>
      <c r="BNA28" s="9"/>
      <c r="BNB28" s="9"/>
      <c r="BNC28" s="9"/>
      <c r="BND28" s="9"/>
      <c r="BNE28" s="9"/>
      <c r="BNF28" s="9"/>
      <c r="BNG28" s="9"/>
      <c r="BNH28" s="9"/>
      <c r="BNI28" s="9"/>
      <c r="BNJ28" s="9"/>
      <c r="BNK28" s="9"/>
      <c r="BNL28" s="9"/>
      <c r="BNM28" s="9"/>
      <c r="BNN28" s="9"/>
      <c r="BNO28" s="9"/>
      <c r="BNP28" s="9"/>
      <c r="BNQ28" s="9"/>
      <c r="BNR28" s="9"/>
      <c r="BNS28" s="9"/>
      <c r="BNT28" s="9"/>
      <c r="BNU28" s="9"/>
      <c r="BNV28" s="9"/>
      <c r="BNW28" s="9"/>
      <c r="BNX28" s="9"/>
      <c r="BNY28" s="9"/>
      <c r="BNZ28" s="9"/>
      <c r="BOA28" s="9"/>
      <c r="BOB28" s="9"/>
      <c r="BOC28" s="9"/>
      <c r="BOD28" s="9"/>
      <c r="BOE28" s="9"/>
      <c r="BOF28" s="9"/>
      <c r="BOG28" s="9"/>
      <c r="BOH28" s="9"/>
      <c r="BOI28" s="9"/>
      <c r="BOJ28" s="9"/>
      <c r="BOK28" s="9"/>
      <c r="BOL28" s="9"/>
      <c r="BOM28" s="9"/>
      <c r="BON28" s="9"/>
      <c r="BOO28" s="9"/>
      <c r="BOP28" s="9"/>
      <c r="BOQ28" s="9"/>
      <c r="BOR28" s="9"/>
      <c r="BOS28" s="9"/>
      <c r="BOT28" s="9"/>
      <c r="BOU28" s="9"/>
      <c r="BOV28" s="9"/>
      <c r="BOW28" s="9"/>
      <c r="BOX28" s="9"/>
      <c r="BOY28" s="9"/>
      <c r="BOZ28" s="9"/>
      <c r="BPA28" s="9"/>
      <c r="BPB28" s="9"/>
      <c r="BPC28" s="9"/>
      <c r="BPD28" s="9"/>
      <c r="BPE28" s="9"/>
      <c r="BPF28" s="9"/>
      <c r="BPG28" s="9"/>
      <c r="BPH28" s="9"/>
      <c r="BPI28" s="9"/>
      <c r="BPJ28" s="9"/>
      <c r="BPK28" s="9"/>
      <c r="BPL28" s="9"/>
      <c r="BPM28" s="9"/>
      <c r="BPN28" s="9"/>
      <c r="BPO28" s="9"/>
      <c r="BPP28" s="9"/>
      <c r="BPQ28" s="9"/>
      <c r="BPR28" s="9"/>
      <c r="BPS28" s="9"/>
      <c r="BPT28" s="9"/>
      <c r="BPU28" s="9"/>
      <c r="BPV28" s="9"/>
      <c r="BPW28" s="9"/>
      <c r="BPX28" s="9"/>
      <c r="BPY28" s="9"/>
      <c r="BPZ28" s="9"/>
      <c r="BQA28" s="9"/>
      <c r="BQB28" s="9"/>
      <c r="BQC28" s="9"/>
      <c r="BQD28" s="9"/>
      <c r="BQE28" s="9"/>
      <c r="BQF28" s="9"/>
      <c r="BQG28" s="9"/>
      <c r="BQH28" s="9"/>
      <c r="BQI28" s="9"/>
      <c r="BQJ28" s="9"/>
      <c r="BQK28" s="9"/>
      <c r="BQL28" s="9"/>
      <c r="BQM28" s="9"/>
      <c r="BQN28" s="9"/>
      <c r="BQO28" s="9"/>
      <c r="BQP28" s="9"/>
      <c r="BQQ28" s="9"/>
      <c r="BQR28" s="9"/>
      <c r="BQS28" s="9"/>
      <c r="BQT28" s="9"/>
      <c r="BQU28" s="9"/>
      <c r="BQV28" s="9"/>
      <c r="BQW28" s="9"/>
      <c r="BQX28" s="9"/>
      <c r="BQY28" s="9"/>
      <c r="BQZ28" s="9"/>
      <c r="BRA28" s="9"/>
      <c r="BRB28" s="9"/>
      <c r="BRC28" s="9"/>
      <c r="BRD28" s="9"/>
      <c r="BRE28" s="9"/>
      <c r="BRF28" s="9"/>
      <c r="BRG28" s="9"/>
      <c r="BRH28" s="9"/>
      <c r="BRI28" s="9"/>
      <c r="BRJ28" s="9"/>
      <c r="BRK28" s="9"/>
      <c r="BRL28" s="9"/>
      <c r="BRM28" s="9"/>
      <c r="BRN28" s="9"/>
      <c r="BRO28" s="9"/>
      <c r="BRP28" s="9"/>
      <c r="BRQ28" s="9"/>
      <c r="BRR28" s="9"/>
      <c r="BRS28" s="9"/>
      <c r="BRT28" s="9"/>
      <c r="BRU28" s="9"/>
      <c r="BRV28" s="9"/>
      <c r="BRW28" s="9"/>
      <c r="BRX28" s="9"/>
      <c r="BRY28" s="9"/>
      <c r="BRZ28" s="9"/>
      <c r="BSA28" s="9"/>
      <c r="BSB28" s="9"/>
      <c r="BSC28" s="9"/>
      <c r="BSD28" s="9"/>
      <c r="BSE28" s="9"/>
      <c r="BSF28" s="9"/>
      <c r="BSG28" s="9"/>
      <c r="BSH28" s="9"/>
      <c r="BSI28" s="9"/>
      <c r="BSJ28" s="9"/>
      <c r="BSK28" s="9"/>
      <c r="BSL28" s="9"/>
      <c r="BSM28" s="9"/>
      <c r="BSN28" s="9"/>
      <c r="BSO28" s="9"/>
      <c r="BSP28" s="9"/>
      <c r="BSQ28" s="9"/>
      <c r="BSR28" s="9"/>
      <c r="BSS28" s="9"/>
      <c r="BST28" s="9"/>
      <c r="BSU28" s="9"/>
      <c r="BSV28" s="9"/>
      <c r="BSW28" s="9"/>
      <c r="BSX28" s="9"/>
      <c r="BSY28" s="9"/>
      <c r="BSZ28" s="9"/>
      <c r="BTA28" s="9"/>
      <c r="BTB28" s="9"/>
      <c r="BTC28" s="9"/>
      <c r="BTD28" s="9"/>
      <c r="BTE28" s="9"/>
      <c r="BTF28" s="9"/>
      <c r="BTG28" s="9"/>
      <c r="BTH28" s="9"/>
      <c r="BTI28" s="9"/>
      <c r="BTJ28" s="9"/>
      <c r="BTK28" s="9"/>
      <c r="BTL28" s="9"/>
      <c r="BTM28" s="9"/>
      <c r="BTN28" s="9"/>
      <c r="BTO28" s="9"/>
      <c r="BTP28" s="9"/>
      <c r="BTQ28" s="9"/>
      <c r="BTR28" s="9"/>
      <c r="BTS28" s="9"/>
      <c r="BTT28" s="9"/>
      <c r="BTU28" s="9"/>
      <c r="BTV28" s="9"/>
      <c r="BTW28" s="9"/>
      <c r="BTX28" s="9"/>
      <c r="BTY28" s="9"/>
      <c r="BTZ28" s="9"/>
      <c r="BUA28" s="9"/>
      <c r="BUB28" s="9"/>
      <c r="BUC28" s="9"/>
      <c r="BUD28" s="9"/>
      <c r="BUE28" s="9"/>
      <c r="BUF28" s="9"/>
      <c r="BUG28" s="9"/>
      <c r="BUH28" s="9"/>
      <c r="BUI28" s="9"/>
      <c r="BUJ28" s="9"/>
      <c r="BUK28" s="9"/>
      <c r="BUL28" s="9"/>
      <c r="BUM28" s="9"/>
      <c r="BUN28" s="9"/>
      <c r="BUO28" s="9"/>
      <c r="BUP28" s="9"/>
      <c r="BUQ28" s="9"/>
      <c r="BUR28" s="9"/>
      <c r="BUS28" s="9"/>
      <c r="BUT28" s="9"/>
      <c r="BUU28" s="9"/>
      <c r="BUV28" s="9"/>
      <c r="BUW28" s="9"/>
      <c r="BUX28" s="9"/>
      <c r="BUY28" s="9"/>
      <c r="BUZ28" s="9"/>
      <c r="BVA28" s="9"/>
      <c r="BVB28" s="9"/>
      <c r="BVC28" s="9"/>
      <c r="BVD28" s="9"/>
      <c r="BVE28" s="9"/>
      <c r="BVF28" s="9"/>
      <c r="BVG28" s="9"/>
      <c r="BVH28" s="9"/>
      <c r="BVI28" s="9"/>
      <c r="BVJ28" s="9"/>
      <c r="BVK28" s="9"/>
      <c r="BVL28" s="9"/>
      <c r="BVM28" s="9"/>
      <c r="BVN28" s="9"/>
      <c r="BVO28" s="9"/>
      <c r="BVP28" s="9"/>
      <c r="BVQ28" s="9"/>
      <c r="BVR28" s="9"/>
      <c r="BVS28" s="9"/>
      <c r="BVT28" s="9"/>
      <c r="BVU28" s="9"/>
      <c r="BVV28" s="9"/>
      <c r="BVW28" s="9"/>
      <c r="BVX28" s="9"/>
      <c r="BVY28" s="9"/>
      <c r="BVZ28" s="9"/>
      <c r="BWA28" s="9"/>
      <c r="BWB28" s="9"/>
      <c r="BWC28" s="9"/>
      <c r="BWD28" s="9"/>
      <c r="BWE28" s="9"/>
      <c r="BWF28" s="9"/>
      <c r="BWG28" s="9"/>
      <c r="BWH28" s="9"/>
      <c r="BWI28" s="9"/>
      <c r="BWJ28" s="9"/>
      <c r="BWK28" s="9"/>
      <c r="BWL28" s="9"/>
      <c r="BWM28" s="9"/>
      <c r="BWN28" s="9"/>
      <c r="BWO28" s="9"/>
      <c r="BWP28" s="9"/>
      <c r="BWQ28" s="9"/>
      <c r="BWR28" s="9"/>
      <c r="BWS28" s="9"/>
      <c r="BWT28" s="9"/>
      <c r="BWU28" s="9"/>
      <c r="BWV28" s="9"/>
      <c r="BWW28" s="9"/>
      <c r="BWX28" s="9"/>
      <c r="BWY28" s="9"/>
      <c r="BWZ28" s="9"/>
      <c r="BXA28" s="9"/>
      <c r="BXB28" s="9"/>
      <c r="BXC28" s="9"/>
      <c r="BXD28" s="9"/>
    </row>
    <row r="29" ht="14.25" customHeight="1">
      <c r="A29" s="9">
        <v>37.0</v>
      </c>
      <c r="B29" s="9" t="s">
        <v>11947</v>
      </c>
      <c r="C29" s="9" t="s">
        <v>11948</v>
      </c>
      <c r="D29" s="9" t="s">
        <v>11948</v>
      </c>
      <c r="E29" s="9"/>
      <c r="F29" s="9">
        <v>84.0</v>
      </c>
      <c r="G29" s="9" t="s">
        <v>12176</v>
      </c>
      <c r="H29" s="9"/>
      <c r="I29" s="9"/>
      <c r="J29" s="9"/>
      <c r="K29" s="9">
        <v>28.0</v>
      </c>
      <c r="L29" s="9">
        <v>52.0</v>
      </c>
      <c r="M29" s="9"/>
      <c r="N29" s="9"/>
      <c r="O29" s="9">
        <v>4.0</v>
      </c>
      <c r="P29" s="9">
        <v>1.0</v>
      </c>
      <c r="Q29" s="9" t="s">
        <v>12177</v>
      </c>
      <c r="R29" s="9"/>
      <c r="S29" s="9" t="s">
        <v>2789</v>
      </c>
      <c r="T29" s="9" t="s">
        <v>2788</v>
      </c>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9"/>
      <c r="NZ29" s="9"/>
      <c r="OA29" s="9"/>
      <c r="OB29" s="9"/>
      <c r="OC29" s="9"/>
      <c r="OD29" s="9"/>
      <c r="OE29" s="9"/>
      <c r="OF29" s="9"/>
      <c r="OG29" s="9"/>
      <c r="OH29" s="9"/>
      <c r="OI29" s="9"/>
      <c r="OJ29" s="9"/>
      <c r="OK29" s="9"/>
      <c r="OL29" s="9"/>
      <c r="OM29" s="9"/>
      <c r="ON29" s="9"/>
      <c r="OO29" s="9"/>
      <c r="OP29" s="9"/>
      <c r="OQ29" s="9"/>
      <c r="OR29" s="9"/>
      <c r="OS29" s="9"/>
      <c r="OT29" s="9"/>
      <c r="OU29" s="9"/>
      <c r="OV29" s="9"/>
      <c r="OW29" s="9"/>
      <c r="OX29" s="9"/>
      <c r="OY29" s="9"/>
      <c r="OZ29" s="9"/>
      <c r="PA29" s="9"/>
      <c r="PB29" s="9"/>
      <c r="PC29" s="9"/>
      <c r="PD29" s="9"/>
      <c r="PE29" s="9"/>
      <c r="PF29" s="9"/>
      <c r="PG29" s="9"/>
      <c r="PH29" s="9"/>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9"/>
      <c r="ABO29" s="9"/>
      <c r="ABP29" s="9"/>
      <c r="ABQ29" s="9"/>
      <c r="ABR29" s="9"/>
      <c r="ABS29" s="9"/>
      <c r="ABT29" s="9"/>
      <c r="ABU29" s="9"/>
      <c r="ABV29" s="9"/>
      <c r="ABW29" s="9"/>
      <c r="ABX29" s="9"/>
      <c r="ABY29" s="9"/>
      <c r="ABZ29" s="9"/>
      <c r="ACA29" s="9"/>
      <c r="ACB29" s="9"/>
      <c r="ACC29" s="9"/>
      <c r="ACD29" s="9"/>
      <c r="ACE29" s="9"/>
      <c r="ACF29" s="9"/>
      <c r="ACG29" s="9"/>
      <c r="ACH29" s="9"/>
      <c r="ACI29" s="9"/>
      <c r="ACJ29" s="9"/>
      <c r="ACK29" s="9"/>
      <c r="ACL29" s="9"/>
      <c r="ACM29" s="9"/>
      <c r="ACN29" s="9"/>
      <c r="ACO29" s="9"/>
      <c r="ACP29" s="9"/>
      <c r="ACQ29" s="9"/>
      <c r="ACR29" s="9"/>
      <c r="ACS29" s="9"/>
      <c r="ACT29" s="9"/>
      <c r="ACU29" s="9"/>
      <c r="ACV29" s="9"/>
      <c r="ACW29" s="9"/>
      <c r="ACX29" s="9"/>
      <c r="ACY29" s="9"/>
      <c r="ACZ29" s="9"/>
      <c r="ADA29" s="9"/>
      <c r="ADB29" s="9"/>
      <c r="ADC29" s="9"/>
      <c r="ADD29" s="9"/>
      <c r="ADE29" s="9"/>
      <c r="ADF29" s="9"/>
      <c r="ADG29" s="9"/>
      <c r="ADH29" s="9"/>
      <c r="ADI29" s="9"/>
      <c r="ADJ29" s="9"/>
      <c r="ADK29" s="9"/>
      <c r="ADL29" s="9"/>
      <c r="ADM29" s="9"/>
      <c r="ADN29" s="9"/>
      <c r="ADO29" s="9"/>
      <c r="ADP29" s="9"/>
      <c r="ADQ29" s="9"/>
      <c r="ADR29" s="9"/>
      <c r="ADS29" s="9"/>
      <c r="ADT29" s="9"/>
      <c r="ADU29" s="9"/>
      <c r="ADV29" s="9"/>
      <c r="ADW29" s="9"/>
      <c r="ADX29" s="9"/>
      <c r="ADY29" s="9"/>
      <c r="ADZ29" s="9"/>
      <c r="AEA29" s="9"/>
      <c r="AEB29" s="9"/>
      <c r="AEC29" s="9"/>
      <c r="AED29" s="9"/>
      <c r="AEE29" s="9"/>
      <c r="AEF29" s="9"/>
      <c r="AEG29" s="9"/>
      <c r="AEH29" s="9"/>
      <c r="AEI29" s="9"/>
      <c r="AEJ29" s="9"/>
      <c r="AEK29" s="9"/>
      <c r="AEL29" s="9"/>
      <c r="AEM29" s="9"/>
      <c r="AEN29" s="9"/>
      <c r="AEO29" s="9"/>
      <c r="AEP29" s="9"/>
      <c r="AEQ29" s="9"/>
      <c r="AER29" s="9"/>
      <c r="AES29" s="9"/>
      <c r="AET29" s="9"/>
      <c r="AEU29" s="9"/>
      <c r="AEV29" s="9"/>
      <c r="AEW29" s="9"/>
      <c r="AEX29" s="9"/>
      <c r="AEY29" s="9"/>
      <c r="AEZ29" s="9"/>
      <c r="AFA29" s="9"/>
      <c r="AFB29" s="9"/>
      <c r="AFC29" s="9"/>
      <c r="AFD29" s="9"/>
      <c r="AFE29" s="9"/>
      <c r="AFF29" s="9"/>
      <c r="AFG29" s="9"/>
      <c r="AFH29" s="9"/>
      <c r="AFI29" s="9"/>
      <c r="AFJ29" s="9"/>
      <c r="AFK29" s="9"/>
      <c r="AFL29" s="9"/>
      <c r="AFM29" s="9"/>
      <c r="AFN29" s="9"/>
      <c r="AFO29" s="9"/>
      <c r="AFP29" s="9"/>
      <c r="AFQ29" s="9"/>
      <c r="AFR29" s="9"/>
      <c r="AFS29" s="9"/>
      <c r="AFT29" s="9"/>
      <c r="AFU29" s="9"/>
      <c r="AFV29" s="9"/>
      <c r="AFW29" s="9"/>
      <c r="AFX29" s="9"/>
      <c r="AFY29" s="9"/>
      <c r="AFZ29" s="9"/>
      <c r="AGA29" s="9"/>
      <c r="AGB29" s="9"/>
      <c r="AGC29" s="9"/>
      <c r="AGD29" s="9"/>
      <c r="AGE29" s="9"/>
      <c r="AGF29" s="9"/>
      <c r="AGG29" s="9"/>
      <c r="AGH29" s="9"/>
      <c r="AGI29" s="9"/>
      <c r="AGJ29" s="9"/>
      <c r="AGK29" s="9"/>
      <c r="AGL29" s="9"/>
      <c r="AGM29" s="9"/>
      <c r="AGN29" s="9"/>
      <c r="AGO29" s="9"/>
      <c r="AGP29" s="9"/>
      <c r="AGQ29" s="9"/>
      <c r="AGR29" s="9"/>
      <c r="AGS29" s="9"/>
      <c r="AGT29" s="9"/>
      <c r="AGU29" s="9"/>
      <c r="AGV29" s="9"/>
      <c r="AGW29" s="9"/>
      <c r="AGX29" s="9"/>
      <c r="AGY29" s="9"/>
      <c r="AGZ29" s="9"/>
      <c r="AHA29" s="9"/>
      <c r="AHB29" s="9"/>
      <c r="AHC29" s="9"/>
      <c r="AHD29" s="9"/>
      <c r="AHE29" s="9"/>
      <c r="AHF29" s="9"/>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c r="AQH29" s="9"/>
      <c r="AQI29" s="9"/>
      <c r="AQJ29" s="9"/>
      <c r="AQK29" s="9"/>
      <c r="AQL29" s="9"/>
      <c r="AQM29" s="9"/>
      <c r="AQN29" s="9"/>
      <c r="AQO29" s="9"/>
      <c r="AQP29" s="9"/>
      <c r="AQQ29" s="9"/>
      <c r="AQR29" s="9"/>
      <c r="AQS29" s="9"/>
      <c r="AQT29" s="9"/>
      <c r="AQU29" s="9"/>
      <c r="AQV29" s="9"/>
      <c r="AQW29" s="9"/>
      <c r="AQX29" s="9"/>
      <c r="AQY29" s="9"/>
      <c r="AQZ29" s="9"/>
      <c r="ARA29" s="9"/>
      <c r="ARB29" s="9"/>
      <c r="ARC29" s="9"/>
      <c r="ARD29" s="9"/>
      <c r="ARE29" s="9"/>
      <c r="ARF29" s="9"/>
      <c r="ARG29" s="9"/>
      <c r="ARH29" s="9"/>
      <c r="ARI29" s="9"/>
      <c r="ARJ29" s="9"/>
      <c r="ARK29" s="9"/>
      <c r="ARL29" s="9"/>
      <c r="ARM29" s="9"/>
      <c r="ARN29" s="9"/>
      <c r="ARO29" s="9"/>
      <c r="ARP29" s="9"/>
      <c r="ARQ29" s="9"/>
      <c r="ARR29" s="9"/>
      <c r="ARS29" s="9"/>
      <c r="ART29" s="9"/>
      <c r="ARU29" s="9"/>
      <c r="ARV29" s="9"/>
      <c r="ARW29" s="9"/>
      <c r="ARX29" s="9"/>
      <c r="ARY29" s="9"/>
      <c r="ARZ29" s="9"/>
      <c r="ASA29" s="9"/>
      <c r="ASB29" s="9"/>
      <c r="ASC29" s="9"/>
      <c r="ASD29" s="9"/>
      <c r="ASE29" s="9"/>
      <c r="ASF29" s="9"/>
      <c r="ASG29" s="9"/>
      <c r="ASH29" s="9"/>
      <c r="ASI29" s="9"/>
      <c r="ASJ29" s="9"/>
      <c r="ASK29" s="9"/>
      <c r="ASL29" s="9"/>
      <c r="ASM29" s="9"/>
      <c r="ASN29" s="9"/>
      <c r="ASO29" s="9"/>
      <c r="ASP29" s="9"/>
      <c r="ASQ29" s="9"/>
      <c r="ASR29" s="9"/>
      <c r="ASS29" s="9"/>
      <c r="AST29" s="9"/>
      <c r="ASU29" s="9"/>
      <c r="ASV29" s="9"/>
      <c r="ASW29" s="9"/>
      <c r="ASX29" s="9"/>
      <c r="ASY29" s="9"/>
      <c r="ASZ29" s="9"/>
      <c r="ATA29" s="9"/>
      <c r="ATB29" s="9"/>
      <c r="ATC29" s="9"/>
      <c r="ATD29" s="9"/>
      <c r="ATE29" s="9"/>
      <c r="ATF29" s="9"/>
      <c r="ATG29" s="9"/>
      <c r="ATH29" s="9"/>
      <c r="ATI29" s="9"/>
      <c r="ATJ29" s="9"/>
      <c r="ATK29" s="9"/>
      <c r="ATL29" s="9"/>
      <c r="ATM29" s="9"/>
      <c r="ATN29" s="9"/>
      <c r="ATO29" s="9"/>
      <c r="ATP29" s="9"/>
      <c r="ATQ29" s="9"/>
      <c r="ATR29" s="9"/>
      <c r="ATS29" s="9"/>
      <c r="ATT29" s="9"/>
      <c r="ATU29" s="9"/>
      <c r="ATV29" s="9"/>
      <c r="ATW29" s="9"/>
      <c r="ATX29" s="9"/>
      <c r="ATY29" s="9" t="s">
        <v>5691</v>
      </c>
      <c r="ATZ29" s="9" t="s">
        <v>5691</v>
      </c>
      <c r="AUA29" s="9" t="s">
        <v>6047</v>
      </c>
      <c r="AUB29" s="9"/>
      <c r="AUC29" s="9"/>
      <c r="AUD29" s="9"/>
      <c r="AUE29" s="9"/>
      <c r="AUF29" s="9"/>
      <c r="AUG29" s="9"/>
      <c r="AUH29" s="9"/>
      <c r="AUI29" s="9"/>
      <c r="AUJ29" s="9"/>
      <c r="AUK29" s="9"/>
      <c r="AUL29" s="9"/>
      <c r="AUM29" s="9"/>
      <c r="AUN29" s="9"/>
      <c r="AUO29" s="9"/>
      <c r="AUP29" s="9"/>
      <c r="AUQ29" s="9"/>
      <c r="AUR29" s="9"/>
      <c r="AUS29" s="9"/>
      <c r="AUT29" s="9"/>
      <c r="AUU29" s="9"/>
      <c r="AUV29" s="9"/>
      <c r="AUW29" s="9"/>
      <c r="AUX29" s="9"/>
      <c r="AUY29" s="9"/>
      <c r="AUZ29" s="9"/>
      <c r="AVA29" s="9"/>
      <c r="AVB29" s="9"/>
      <c r="AVC29" s="9"/>
      <c r="AVD29" s="9"/>
      <c r="AVE29" s="9"/>
      <c r="AVF29" s="9"/>
      <c r="AVG29" s="9"/>
      <c r="AVH29" s="9"/>
      <c r="AVI29" s="9"/>
      <c r="AVJ29" s="9"/>
      <c r="AVK29" s="9" t="s">
        <v>12178</v>
      </c>
      <c r="AVL29" s="9"/>
      <c r="AVM29" s="9"/>
      <c r="AVN29" s="9"/>
      <c r="AVO29" s="9"/>
      <c r="AVP29" s="9"/>
      <c r="AVQ29" s="9"/>
      <c r="AVR29" s="9"/>
      <c r="AVS29" s="9"/>
      <c r="AVT29" s="9"/>
      <c r="AVU29" s="9"/>
      <c r="AVV29" s="9"/>
      <c r="AVW29" s="9"/>
      <c r="AVX29" s="9"/>
      <c r="AVY29" s="9"/>
      <c r="AVZ29" s="9"/>
      <c r="AWA29" s="9"/>
      <c r="AWB29" s="9"/>
      <c r="AWC29" s="9"/>
      <c r="AWD29" s="9"/>
      <c r="AWE29" s="9"/>
      <c r="AWF29" s="9"/>
      <c r="AWG29" s="9"/>
      <c r="AWH29" s="9"/>
      <c r="AWI29" s="9"/>
      <c r="AWJ29" s="9"/>
      <c r="AWK29" s="9"/>
      <c r="AWL29" s="9"/>
      <c r="AWM29" s="9"/>
      <c r="AWN29" s="9"/>
      <c r="AWO29" s="9"/>
      <c r="AWP29" s="9"/>
      <c r="AWQ29" s="9"/>
      <c r="AWR29" s="9"/>
      <c r="AWS29" s="9"/>
      <c r="AWT29" s="9"/>
      <c r="AWU29" s="9"/>
      <c r="AWV29" s="9"/>
      <c r="AWW29" s="9"/>
      <c r="AWX29" s="9"/>
      <c r="AWY29" s="9"/>
      <c r="AWZ29" s="9"/>
      <c r="AXA29" s="9"/>
      <c r="AXB29" s="9" t="s">
        <v>12179</v>
      </c>
      <c r="AXC29" s="9"/>
      <c r="AXD29" s="9"/>
      <c r="AXE29" s="9"/>
      <c r="AXF29" s="9"/>
      <c r="AXG29" s="9"/>
      <c r="AXH29" s="9"/>
      <c r="AXI29" s="9"/>
      <c r="AXJ29" s="9"/>
      <c r="AXK29" s="9">
        <v>960.0</v>
      </c>
      <c r="AXL29" s="9" t="s">
        <v>2791</v>
      </c>
      <c r="AXM29" s="9">
        <v>518.0</v>
      </c>
      <c r="AXN29" s="9"/>
      <c r="AXO29" s="9"/>
      <c r="AXP29" s="9"/>
      <c r="AXQ29" s="9"/>
      <c r="AXR29" s="9"/>
      <c r="AXS29" s="9"/>
      <c r="AXT29" s="9"/>
      <c r="AXU29" s="9"/>
      <c r="AXV29" s="9"/>
      <c r="AXW29" s="9"/>
      <c r="AXX29" s="9"/>
      <c r="AXY29" s="9"/>
      <c r="AXZ29" s="9"/>
      <c r="AYA29" s="9"/>
      <c r="AYB29" s="9"/>
      <c r="AYC29" s="9"/>
      <c r="AYD29" s="9" t="s">
        <v>2791</v>
      </c>
      <c r="AYE29" s="9"/>
      <c r="AYF29" s="9"/>
      <c r="AYG29" s="9"/>
      <c r="AYH29" s="9" t="s">
        <v>12180</v>
      </c>
      <c r="AYI29" s="9"/>
      <c r="AYJ29" s="9"/>
      <c r="AYK29" s="9"/>
      <c r="AYL29" s="9"/>
      <c r="AYM29" s="9"/>
      <c r="AYN29" s="9"/>
      <c r="AYO29" s="9"/>
      <c r="AYP29" s="9"/>
      <c r="AYQ29" s="9"/>
      <c r="AYR29" s="9"/>
      <c r="AYS29" s="9"/>
      <c r="AYT29" s="9"/>
      <c r="AYU29" s="9"/>
      <c r="AYV29" s="9"/>
      <c r="AYW29" s="9"/>
      <c r="AYX29" s="9"/>
      <c r="AYY29" s="9"/>
      <c r="AYZ29" s="9"/>
      <c r="AZA29" s="9"/>
      <c r="AZB29" s="9"/>
      <c r="AZC29" s="9"/>
      <c r="AZD29" s="9"/>
      <c r="AZE29" s="9"/>
      <c r="AZF29" s="9"/>
      <c r="AZG29" s="9"/>
      <c r="AZH29" s="9"/>
      <c r="AZI29" s="9"/>
      <c r="AZJ29" s="9"/>
      <c r="AZK29" s="9"/>
      <c r="AZL29" s="9"/>
      <c r="AZM29" s="9"/>
      <c r="AZN29" s="9"/>
      <c r="AZO29" s="9"/>
      <c r="AZP29" s="9"/>
      <c r="AZQ29" s="9"/>
      <c r="AZR29" s="9"/>
      <c r="AZS29" s="9"/>
      <c r="AZT29" s="9"/>
      <c r="AZU29" s="9"/>
      <c r="AZV29" s="9"/>
      <c r="AZW29" s="9"/>
      <c r="AZX29" s="9"/>
      <c r="AZY29" s="9"/>
      <c r="AZZ29" s="9"/>
      <c r="BAA29" s="9"/>
      <c r="BAB29" s="9"/>
      <c r="BAC29" s="9"/>
      <c r="BAD29" s="9"/>
      <c r="BAE29" s="9"/>
      <c r="BAF29" s="9"/>
      <c r="BAG29" s="9"/>
      <c r="BAH29" s="9"/>
      <c r="BAI29" s="9"/>
      <c r="BAJ29" s="9"/>
      <c r="BAK29" s="9"/>
      <c r="BAL29" s="9"/>
      <c r="BAM29" s="9"/>
      <c r="BAN29" s="9"/>
      <c r="BAO29" s="9"/>
      <c r="BAP29" s="9"/>
      <c r="BAQ29" s="9"/>
      <c r="BAR29" s="9"/>
      <c r="BAS29" s="9"/>
      <c r="BAT29" s="9"/>
      <c r="BAU29" s="9"/>
      <c r="BAV29" s="9"/>
      <c r="BAW29" s="9"/>
      <c r="BAX29" s="9"/>
      <c r="BAY29" s="9"/>
      <c r="BAZ29" s="9"/>
      <c r="BBA29" s="9"/>
      <c r="BBB29" s="9"/>
      <c r="BBC29" s="9"/>
      <c r="BBD29" s="9"/>
      <c r="BBE29" s="9"/>
      <c r="BBF29" s="9"/>
      <c r="BBG29" s="9"/>
      <c r="BBH29" s="9"/>
      <c r="BBI29" s="9"/>
      <c r="BBJ29" s="9"/>
      <c r="BBK29" s="9"/>
      <c r="BBL29" s="9"/>
      <c r="BBM29" s="9"/>
      <c r="BBN29" s="9"/>
      <c r="BBO29" s="9"/>
      <c r="BBP29" s="9"/>
      <c r="BBQ29" s="9"/>
      <c r="BBR29" s="9"/>
      <c r="BBS29" s="9"/>
      <c r="BBT29" s="9"/>
      <c r="BBU29" s="9"/>
      <c r="BBV29" s="9"/>
      <c r="BBW29" s="9"/>
      <c r="BBX29" s="9"/>
      <c r="BBY29" s="9"/>
      <c r="BBZ29" s="9"/>
      <c r="BCA29" s="9"/>
      <c r="BCB29" s="9"/>
      <c r="BCC29" s="9"/>
      <c r="BCD29" s="9"/>
      <c r="BCE29" s="9"/>
      <c r="BCF29" s="9"/>
      <c r="BCG29" s="9"/>
      <c r="BCH29" s="9"/>
      <c r="BCI29" s="9"/>
      <c r="BCJ29" s="9"/>
      <c r="BCK29" s="9"/>
      <c r="BCL29" s="9"/>
      <c r="BCM29" s="9"/>
      <c r="BCN29" s="9"/>
      <c r="BCO29" s="9"/>
      <c r="BCP29" s="9"/>
      <c r="BCQ29" s="9"/>
      <c r="BCR29" s="9"/>
      <c r="BCS29" s="9"/>
      <c r="BCT29" s="9"/>
      <c r="BCU29" s="9"/>
      <c r="BCV29" s="9"/>
      <c r="BCW29" s="9"/>
      <c r="BCX29" s="9"/>
      <c r="BCY29" s="9"/>
      <c r="BCZ29" s="9"/>
      <c r="BDA29" s="9"/>
      <c r="BDB29" s="9"/>
      <c r="BDC29" s="9"/>
      <c r="BDD29" s="9"/>
      <c r="BDE29" s="9"/>
      <c r="BDF29" s="9"/>
      <c r="BDG29" s="9"/>
      <c r="BDH29" s="9"/>
      <c r="BDI29" s="9"/>
      <c r="BDJ29" s="9"/>
      <c r="BDK29" s="9"/>
      <c r="BDL29" s="9"/>
      <c r="BDM29" s="9"/>
      <c r="BDN29" s="9"/>
      <c r="BDO29" s="9"/>
      <c r="BDP29" s="9"/>
      <c r="BDQ29" s="9"/>
      <c r="BDR29" s="9"/>
      <c r="BDS29" s="9"/>
      <c r="BDT29" s="9"/>
      <c r="BDU29" s="9"/>
      <c r="BDV29" s="9"/>
      <c r="BDW29" s="9"/>
      <c r="BDX29" s="9"/>
      <c r="BDY29" s="9"/>
      <c r="BDZ29" s="9"/>
      <c r="BEA29" s="9"/>
      <c r="BEB29" s="9"/>
      <c r="BEC29" s="9"/>
      <c r="BED29" s="9"/>
      <c r="BEE29" s="9"/>
      <c r="BEF29" s="9"/>
      <c r="BEG29" s="9"/>
      <c r="BEH29" s="9"/>
      <c r="BEI29" s="9"/>
      <c r="BEJ29" s="9"/>
      <c r="BEK29" s="9"/>
      <c r="BEL29" s="9"/>
      <c r="BEM29" s="9"/>
      <c r="BEN29" s="9"/>
      <c r="BEO29" s="9"/>
      <c r="BEP29" s="9"/>
      <c r="BEQ29" s="9"/>
      <c r="BER29" s="9"/>
      <c r="BES29" s="9"/>
      <c r="BET29" s="9"/>
      <c r="BEU29" s="9"/>
      <c r="BEV29" s="9"/>
      <c r="BEW29" s="9"/>
      <c r="BEX29" s="9"/>
      <c r="BEY29" s="9"/>
      <c r="BEZ29" s="9"/>
      <c r="BFA29" s="9"/>
      <c r="BFB29" s="9"/>
      <c r="BFC29" s="9"/>
      <c r="BFD29" s="9"/>
      <c r="BFE29" s="9"/>
      <c r="BFF29" s="9"/>
      <c r="BFG29" s="9"/>
      <c r="BFH29" s="9"/>
      <c r="BFI29" s="9"/>
      <c r="BFJ29" s="9"/>
      <c r="BFK29" s="9"/>
      <c r="BFL29" s="9"/>
      <c r="BFM29" s="9"/>
      <c r="BFN29" s="9"/>
      <c r="BFO29" s="9"/>
      <c r="BFP29" s="9"/>
      <c r="BFQ29" s="9"/>
      <c r="BFR29" s="9"/>
      <c r="BFS29" s="9"/>
      <c r="BFT29" s="9"/>
      <c r="BFU29" s="9"/>
      <c r="BFV29" s="9"/>
      <c r="BFW29" s="9"/>
      <c r="BFX29" s="9"/>
      <c r="BFY29" s="9"/>
      <c r="BFZ29" s="9"/>
      <c r="BGA29" s="9"/>
      <c r="BGB29" s="9"/>
      <c r="BGC29" s="9"/>
      <c r="BGD29" s="9"/>
      <c r="BGE29" s="9"/>
      <c r="BGF29" s="9"/>
      <c r="BGG29" s="9"/>
      <c r="BGH29" s="9"/>
      <c r="BGI29" s="9"/>
      <c r="BGJ29" s="9"/>
      <c r="BGK29" s="9"/>
      <c r="BGL29" s="9"/>
      <c r="BGM29" s="9"/>
      <c r="BGN29" s="9"/>
      <c r="BGO29" s="9"/>
      <c r="BGP29" s="9"/>
      <c r="BGQ29" s="9"/>
      <c r="BGR29" s="9"/>
      <c r="BGS29" s="9"/>
      <c r="BGT29" s="9"/>
      <c r="BGU29" s="9"/>
      <c r="BGV29" s="9"/>
      <c r="BGW29" s="9"/>
      <c r="BGX29" s="9"/>
      <c r="BGY29" s="9"/>
      <c r="BGZ29" s="9"/>
      <c r="BHA29" s="9"/>
      <c r="BHB29" s="9"/>
      <c r="BHC29" s="9"/>
      <c r="BHD29" s="9"/>
      <c r="BHE29" s="9"/>
      <c r="BHF29" s="9"/>
      <c r="BHG29" s="9"/>
      <c r="BHH29" s="9"/>
      <c r="BHI29" s="9"/>
      <c r="BHJ29" s="9"/>
      <c r="BHK29" s="9"/>
      <c r="BHL29" s="9"/>
      <c r="BHM29" s="9"/>
      <c r="BHN29" s="9"/>
      <c r="BHO29" s="9"/>
      <c r="BHP29" s="9"/>
      <c r="BHQ29" s="9"/>
      <c r="BHR29" s="9"/>
      <c r="BHS29" s="9"/>
      <c r="BHT29" s="9"/>
      <c r="BHU29" s="9"/>
      <c r="BHV29" s="9"/>
      <c r="BHW29" s="9"/>
      <c r="BHX29" s="9"/>
      <c r="BHY29" s="9"/>
      <c r="BHZ29" s="9"/>
      <c r="BIA29" s="9"/>
      <c r="BIB29" s="9"/>
      <c r="BIC29" s="9"/>
      <c r="BID29" s="9"/>
      <c r="BIE29" s="9"/>
      <c r="BIF29" s="9"/>
      <c r="BIG29" s="9"/>
      <c r="BIH29" s="9"/>
      <c r="BII29" s="9"/>
      <c r="BIJ29" s="9"/>
      <c r="BIK29" s="9"/>
      <c r="BIL29" s="9"/>
      <c r="BIM29" s="9"/>
      <c r="BIN29" s="9"/>
      <c r="BIO29" s="9"/>
      <c r="BIP29" s="9"/>
      <c r="BIQ29" s="9"/>
      <c r="BIR29" s="9"/>
      <c r="BIS29" s="9"/>
      <c r="BIT29" s="9"/>
      <c r="BIU29" s="9"/>
      <c r="BIV29" s="9"/>
      <c r="BIW29" s="9"/>
      <c r="BIX29" s="9"/>
      <c r="BIY29" s="9"/>
      <c r="BIZ29" s="9"/>
      <c r="BJA29" s="9"/>
      <c r="BJB29" s="9"/>
      <c r="BJC29" s="9"/>
      <c r="BJD29" s="9"/>
      <c r="BJE29" s="9"/>
      <c r="BJF29" s="9"/>
      <c r="BJG29" s="9"/>
      <c r="BJH29" s="9"/>
      <c r="BJI29" s="9"/>
      <c r="BJJ29" s="9"/>
      <c r="BJK29" s="9"/>
      <c r="BJL29" s="9"/>
      <c r="BJM29" s="9"/>
      <c r="BJN29" s="9"/>
      <c r="BJO29" s="9"/>
      <c r="BJP29" s="9"/>
      <c r="BJQ29" s="9"/>
      <c r="BJR29" s="9"/>
      <c r="BJS29" s="9"/>
      <c r="BJT29" s="9"/>
      <c r="BJU29" s="9"/>
      <c r="BJV29" s="9"/>
      <c r="BJW29" s="9"/>
      <c r="BJX29" s="9"/>
      <c r="BJY29" s="9"/>
      <c r="BJZ29" s="9"/>
      <c r="BKA29" s="9"/>
      <c r="BKB29" s="9"/>
      <c r="BKC29" s="9"/>
      <c r="BKD29" s="9"/>
      <c r="BKE29" s="9"/>
      <c r="BKF29" s="9"/>
      <c r="BKG29" s="9"/>
      <c r="BKH29" s="9"/>
      <c r="BKI29" s="9"/>
      <c r="BKJ29" s="9"/>
      <c r="BKK29" s="9"/>
      <c r="BKL29" s="9"/>
      <c r="BKM29" s="9"/>
      <c r="BKN29" s="9"/>
      <c r="BKO29" s="9"/>
      <c r="BKP29" s="9"/>
      <c r="BKQ29" s="9"/>
      <c r="BKR29" s="9"/>
      <c r="BKS29" s="9"/>
      <c r="BKT29" s="9"/>
      <c r="BKU29" s="9"/>
      <c r="BKV29" s="9"/>
      <c r="BKW29" s="9"/>
      <c r="BKX29" s="9"/>
      <c r="BKY29" s="9"/>
      <c r="BKZ29" s="9"/>
      <c r="BLA29" s="9"/>
      <c r="BLB29" s="9"/>
      <c r="BLC29" s="9"/>
      <c r="BLD29" s="9"/>
      <c r="BLE29" s="9"/>
      <c r="BLF29" s="9"/>
      <c r="BLG29" s="9"/>
      <c r="BLH29" s="9"/>
      <c r="BLI29" s="9"/>
      <c r="BLJ29" s="9"/>
      <c r="BLK29" s="9"/>
      <c r="BLL29" s="9"/>
      <c r="BLM29" s="9"/>
      <c r="BLN29" s="9"/>
      <c r="BLO29" s="9"/>
      <c r="BLP29" s="9"/>
      <c r="BLQ29" s="9"/>
      <c r="BLR29" s="9"/>
      <c r="BLS29" s="9"/>
      <c r="BLT29" s="9"/>
      <c r="BLU29" s="9"/>
      <c r="BLV29" s="9"/>
      <c r="BLW29" s="9"/>
      <c r="BLX29" s="9"/>
      <c r="BLY29" s="9"/>
      <c r="BLZ29" s="9"/>
      <c r="BMA29" s="9"/>
      <c r="BMB29" s="9"/>
      <c r="BMC29" s="9"/>
      <c r="BMD29" s="9"/>
      <c r="BME29" s="9"/>
      <c r="BMF29" s="9"/>
      <c r="BMG29" s="9"/>
      <c r="BMH29" s="9"/>
      <c r="BMI29" s="9"/>
      <c r="BMJ29" s="9"/>
      <c r="BMK29" s="9"/>
      <c r="BML29" s="9"/>
      <c r="BMM29" s="9"/>
      <c r="BMN29" s="9"/>
      <c r="BMO29" s="9"/>
      <c r="BMP29" s="9"/>
      <c r="BMQ29" s="9"/>
      <c r="BMR29" s="9"/>
      <c r="BMS29" s="9"/>
      <c r="BMT29" s="9"/>
      <c r="BMU29" s="9"/>
      <c r="BMV29" s="9"/>
      <c r="BMW29" s="9"/>
      <c r="BMX29" s="9"/>
      <c r="BMY29" s="9"/>
      <c r="BMZ29" s="9"/>
      <c r="BNA29" s="9"/>
      <c r="BNB29" s="9"/>
      <c r="BNC29" s="9"/>
      <c r="BND29" s="9"/>
      <c r="BNE29" s="9"/>
      <c r="BNF29" s="9"/>
      <c r="BNG29" s="9"/>
      <c r="BNH29" s="9"/>
      <c r="BNI29" s="9"/>
      <c r="BNJ29" s="9"/>
      <c r="BNK29" s="9"/>
      <c r="BNL29" s="9"/>
      <c r="BNM29" s="9"/>
      <c r="BNN29" s="9"/>
      <c r="BNO29" s="9"/>
      <c r="BNP29" s="9"/>
      <c r="BNQ29" s="9"/>
      <c r="BNR29" s="9"/>
      <c r="BNS29" s="9"/>
      <c r="BNT29" s="9"/>
      <c r="BNU29" s="9"/>
      <c r="BNV29" s="9"/>
      <c r="BNW29" s="9"/>
      <c r="BNX29" s="9"/>
      <c r="BNY29" s="9"/>
      <c r="BNZ29" s="9"/>
      <c r="BOA29" s="9"/>
      <c r="BOB29" s="9"/>
      <c r="BOC29" s="9"/>
      <c r="BOD29" s="9"/>
      <c r="BOE29" s="9"/>
      <c r="BOF29" s="9"/>
      <c r="BOG29" s="9"/>
      <c r="BOH29" s="9"/>
      <c r="BOI29" s="9"/>
      <c r="BOJ29" s="9"/>
      <c r="BOK29" s="9"/>
      <c r="BOL29" s="9"/>
      <c r="BOM29" s="9"/>
      <c r="BON29" s="9"/>
      <c r="BOO29" s="9"/>
      <c r="BOP29" s="9"/>
      <c r="BOQ29" s="9"/>
      <c r="BOR29" s="9"/>
      <c r="BOS29" s="9"/>
      <c r="BOT29" s="9"/>
      <c r="BOU29" s="9"/>
      <c r="BOV29" s="9"/>
      <c r="BOW29" s="9"/>
      <c r="BOX29" s="9"/>
      <c r="BOY29" s="9"/>
      <c r="BOZ29" s="9"/>
      <c r="BPA29" s="9"/>
      <c r="BPB29" s="9"/>
      <c r="BPC29" s="9"/>
      <c r="BPD29" s="9"/>
      <c r="BPE29" s="9"/>
      <c r="BPF29" s="9"/>
      <c r="BPG29" s="9"/>
      <c r="BPH29" s="9"/>
      <c r="BPI29" s="9"/>
      <c r="BPJ29" s="9"/>
      <c r="BPK29" s="9"/>
      <c r="BPL29" s="9"/>
      <c r="BPM29" s="9"/>
      <c r="BPN29" s="9"/>
      <c r="BPO29" s="9"/>
      <c r="BPP29" s="9"/>
      <c r="BPQ29" s="9"/>
      <c r="BPR29" s="9"/>
      <c r="BPS29" s="9"/>
      <c r="BPT29" s="9"/>
      <c r="BPU29" s="9"/>
      <c r="BPV29" s="9"/>
      <c r="BPW29" s="9"/>
      <c r="BPX29" s="9"/>
      <c r="BPY29" s="9"/>
      <c r="BPZ29" s="9"/>
      <c r="BQA29" s="9"/>
      <c r="BQB29" s="9"/>
      <c r="BQC29" s="9"/>
      <c r="BQD29" s="9"/>
      <c r="BQE29" s="9"/>
      <c r="BQF29" s="9"/>
      <c r="BQG29" s="9"/>
      <c r="BQH29" s="9"/>
      <c r="BQI29" s="9"/>
      <c r="BQJ29" s="9"/>
      <c r="BQK29" s="9"/>
      <c r="BQL29" s="9"/>
      <c r="BQM29" s="9"/>
      <c r="BQN29" s="9"/>
      <c r="BQO29" s="9"/>
      <c r="BQP29" s="9"/>
      <c r="BQQ29" s="9"/>
      <c r="BQR29" s="9"/>
      <c r="BQS29" s="9"/>
      <c r="BQT29" s="9"/>
      <c r="BQU29" s="9"/>
      <c r="BQV29" s="9"/>
      <c r="BQW29" s="9"/>
      <c r="BQX29" s="9"/>
      <c r="BQY29" s="9"/>
      <c r="BQZ29" s="9"/>
      <c r="BRA29" s="9"/>
      <c r="BRB29" s="9"/>
      <c r="BRC29" s="9"/>
      <c r="BRD29" s="9"/>
      <c r="BRE29" s="9"/>
      <c r="BRF29" s="9"/>
      <c r="BRG29" s="9"/>
      <c r="BRH29" s="9"/>
      <c r="BRI29" s="9"/>
      <c r="BRJ29" s="9"/>
      <c r="BRK29" s="9"/>
      <c r="BRL29" s="9"/>
      <c r="BRM29" s="9"/>
      <c r="BRN29" s="9"/>
      <c r="BRO29" s="9"/>
      <c r="BRP29" s="9"/>
      <c r="BRQ29" s="9"/>
      <c r="BRR29" s="9"/>
      <c r="BRS29" s="9"/>
      <c r="BRT29" s="9"/>
      <c r="BRU29" s="9"/>
      <c r="BRV29" s="9"/>
      <c r="BRW29" s="9"/>
      <c r="BRX29" s="9"/>
      <c r="BRY29" s="9"/>
      <c r="BRZ29" s="9"/>
      <c r="BSA29" s="9"/>
      <c r="BSB29" s="9"/>
      <c r="BSC29" s="9"/>
      <c r="BSD29" s="9"/>
      <c r="BSE29" s="9"/>
      <c r="BSF29" s="9"/>
      <c r="BSG29" s="9"/>
      <c r="BSH29" s="9"/>
      <c r="BSI29" s="9"/>
      <c r="BSJ29" s="9"/>
      <c r="BSK29" s="9"/>
      <c r="BSL29" s="9"/>
      <c r="BSM29" s="9"/>
      <c r="BSN29" s="9"/>
      <c r="BSO29" s="9"/>
      <c r="BSP29" s="9"/>
      <c r="BSQ29" s="9"/>
      <c r="BSR29" s="9"/>
      <c r="BSS29" s="9"/>
      <c r="BST29" s="9"/>
      <c r="BSU29" s="9"/>
      <c r="BSV29" s="9"/>
      <c r="BSW29" s="9"/>
      <c r="BSX29" s="9"/>
      <c r="BSY29" s="9"/>
      <c r="BSZ29" s="9"/>
      <c r="BTA29" s="9"/>
      <c r="BTB29" s="9"/>
      <c r="BTC29" s="9"/>
      <c r="BTD29" s="9"/>
      <c r="BTE29" s="9"/>
      <c r="BTF29" s="9"/>
      <c r="BTG29" s="9"/>
      <c r="BTH29" s="9"/>
      <c r="BTI29" s="9"/>
      <c r="BTJ29" s="9"/>
      <c r="BTK29" s="9"/>
      <c r="BTL29" s="9"/>
      <c r="BTM29" s="9"/>
      <c r="BTN29" s="9"/>
      <c r="BTO29" s="9"/>
      <c r="BTP29" s="9"/>
      <c r="BTQ29" s="9"/>
      <c r="BTR29" s="9"/>
      <c r="BTS29" s="9"/>
      <c r="BTT29" s="9"/>
      <c r="BTU29" s="9"/>
      <c r="BTV29" s="9"/>
      <c r="BTW29" s="9"/>
      <c r="BTX29" s="9"/>
      <c r="BTY29" s="9"/>
      <c r="BTZ29" s="9"/>
      <c r="BUA29" s="9"/>
      <c r="BUB29" s="9"/>
      <c r="BUC29" s="9"/>
      <c r="BUD29" s="9"/>
      <c r="BUE29" s="9"/>
      <c r="BUF29" s="9"/>
      <c r="BUG29" s="9"/>
      <c r="BUH29" s="9"/>
      <c r="BUI29" s="9"/>
      <c r="BUJ29" s="9"/>
      <c r="BUK29" s="9"/>
      <c r="BUL29" s="9"/>
      <c r="BUM29" s="9"/>
      <c r="BUN29" s="9"/>
      <c r="BUO29" s="9"/>
      <c r="BUP29" s="9"/>
      <c r="BUQ29" s="9"/>
      <c r="BUR29" s="9"/>
      <c r="BUS29" s="9"/>
      <c r="BUT29" s="9"/>
      <c r="BUU29" s="9"/>
      <c r="BUV29" s="9"/>
      <c r="BUW29" s="9"/>
      <c r="BUX29" s="9"/>
      <c r="BUY29" s="9"/>
      <c r="BUZ29" s="9"/>
      <c r="BVA29" s="9"/>
      <c r="BVB29" s="9"/>
      <c r="BVC29" s="9"/>
      <c r="BVD29" s="9"/>
      <c r="BVE29" s="9"/>
      <c r="BVF29" s="9"/>
      <c r="BVG29" s="9"/>
      <c r="BVH29" s="9"/>
      <c r="BVI29" s="9"/>
      <c r="BVJ29" s="9"/>
      <c r="BVK29" s="9"/>
      <c r="BVL29" s="9"/>
      <c r="BVM29" s="9"/>
      <c r="BVN29" s="9"/>
      <c r="BVO29" s="9"/>
      <c r="BVP29" s="9"/>
      <c r="BVQ29" s="9"/>
      <c r="BVR29" s="9"/>
      <c r="BVS29" s="9"/>
      <c r="BVT29" s="9"/>
      <c r="BVU29" s="9"/>
      <c r="BVV29" s="9"/>
      <c r="BVW29" s="9"/>
      <c r="BVX29" s="9"/>
      <c r="BVY29" s="9"/>
      <c r="BVZ29" s="9"/>
      <c r="BWA29" s="9"/>
      <c r="BWB29" s="9"/>
      <c r="BWC29" s="9"/>
      <c r="BWD29" s="9"/>
      <c r="BWE29" s="9"/>
      <c r="BWF29" s="9"/>
      <c r="BWG29" s="9"/>
      <c r="BWH29" s="9"/>
      <c r="BWI29" s="9"/>
      <c r="BWJ29" s="9"/>
      <c r="BWK29" s="9"/>
      <c r="BWL29" s="9"/>
      <c r="BWM29" s="9"/>
      <c r="BWN29" s="9"/>
      <c r="BWO29" s="9"/>
      <c r="BWP29" s="9"/>
      <c r="BWQ29" s="9"/>
      <c r="BWR29" s="9"/>
      <c r="BWS29" s="9"/>
      <c r="BWT29" s="9"/>
      <c r="BWU29" s="9"/>
      <c r="BWV29" s="9"/>
      <c r="BWW29" s="9"/>
      <c r="BWX29" s="9"/>
      <c r="BWY29" s="9"/>
      <c r="BWZ29" s="9"/>
      <c r="BXA29" s="9"/>
      <c r="BXB29" s="9"/>
      <c r="BXC29" s="9"/>
      <c r="BXD29" s="9"/>
    </row>
    <row r="30" ht="14.25" customHeight="1">
      <c r="A30" s="9">
        <v>2.0</v>
      </c>
      <c r="B30" s="9" t="s">
        <v>11947</v>
      </c>
      <c r="C30" s="9" t="s">
        <v>11948</v>
      </c>
      <c r="D30" s="9" t="s">
        <v>11948</v>
      </c>
      <c r="E30" s="9"/>
      <c r="F30" s="9">
        <v>12.0</v>
      </c>
      <c r="G30" s="9" t="s">
        <v>12181</v>
      </c>
      <c r="H30" s="9" t="s">
        <v>8940</v>
      </c>
      <c r="I30" s="9"/>
      <c r="J30" s="9"/>
      <c r="K30" s="9"/>
      <c r="L30" s="9">
        <v>12.0</v>
      </c>
      <c r="M30" s="9"/>
      <c r="N30" s="9"/>
      <c r="O30" s="9"/>
      <c r="P30" s="9">
        <v>0.0</v>
      </c>
      <c r="Q30" s="9" t="s">
        <v>12182</v>
      </c>
      <c r="R30" s="9"/>
      <c r="S30" s="9" t="s">
        <v>2793</v>
      </c>
      <c r="T30" s="9" t="s">
        <v>2792</v>
      </c>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c r="MP30" s="9"/>
      <c r="MQ30" s="9"/>
      <c r="MR30" s="9"/>
      <c r="MS30" s="9"/>
      <c r="MT30" s="9"/>
      <c r="MU30" s="9"/>
      <c r="MV30" s="9"/>
      <c r="MW30" s="9"/>
      <c r="MX30" s="9"/>
      <c r="MY30" s="9"/>
      <c r="MZ30" s="9"/>
      <c r="NA30" s="9"/>
      <c r="NB30" s="9"/>
      <c r="NC30" s="9"/>
      <c r="ND30" s="9"/>
      <c r="NE30" s="9"/>
      <c r="NF30" s="9"/>
      <c r="NG30" s="9"/>
      <c r="NH30" s="9"/>
      <c r="NI30" s="9"/>
      <c r="NJ30" s="9"/>
      <c r="NK30" s="9"/>
      <c r="NL30" s="9"/>
      <c r="NM30" s="9"/>
      <c r="NN30" s="9"/>
      <c r="NO30" s="9"/>
      <c r="NP30" s="9"/>
      <c r="NQ30" s="9"/>
      <c r="NR30" s="9"/>
      <c r="NS30" s="9"/>
      <c r="NT30" s="9"/>
      <c r="NU30" s="9"/>
      <c r="NV30" s="9"/>
      <c r="NW30" s="9"/>
      <c r="NX30" s="9"/>
      <c r="NY30" s="9"/>
      <c r="NZ30" s="9"/>
      <c r="OA30" s="9"/>
      <c r="OB30" s="9"/>
      <c r="OC30" s="9"/>
      <c r="OD30" s="9"/>
      <c r="OE30" s="9"/>
      <c r="OF30" s="9"/>
      <c r="OG30" s="9"/>
      <c r="OH30" s="9"/>
      <c r="OI30" s="9"/>
      <c r="OJ30" s="9"/>
      <c r="OK30" s="9"/>
      <c r="OL30" s="9"/>
      <c r="OM30" s="9"/>
      <c r="ON30" s="9"/>
      <c r="OO30" s="9"/>
      <c r="OP30" s="9"/>
      <c r="OQ30" s="9"/>
      <c r="OR30" s="9"/>
      <c r="OS30" s="9"/>
      <c r="OT30" s="9"/>
      <c r="OU30" s="9"/>
      <c r="OV30" s="9"/>
      <c r="OW30" s="9"/>
      <c r="OX30" s="9"/>
      <c r="OY30" s="9"/>
      <c r="OZ30" s="9"/>
      <c r="PA30" s="9"/>
      <c r="PB30" s="9"/>
      <c r="PC30" s="9"/>
      <c r="PD30" s="9"/>
      <c r="PE30" s="9"/>
      <c r="PF30" s="9"/>
      <c r="PG30" s="9"/>
      <c r="PH30" s="9"/>
      <c r="PI30" s="9"/>
      <c r="PJ30" s="9"/>
      <c r="PK30" s="9"/>
      <c r="PL30" s="9"/>
      <c r="PM30" s="9"/>
      <c r="PN30" s="9"/>
      <c r="PO30" s="9"/>
      <c r="PP30" s="9"/>
      <c r="PQ30" s="9"/>
      <c r="PR30" s="9"/>
      <c r="PS30" s="9"/>
      <c r="PT30" s="9"/>
      <c r="PU30" s="9"/>
      <c r="PV30" s="9"/>
      <c r="PW30" s="9"/>
      <c r="PX30" s="9"/>
      <c r="PY30" s="9"/>
      <c r="PZ30" s="9"/>
      <c r="QA30" s="9"/>
      <c r="QB30" s="9"/>
      <c r="QC30" s="9"/>
      <c r="QD30" s="9"/>
      <c r="QE30" s="9" t="s">
        <v>8940</v>
      </c>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t="s">
        <v>12183</v>
      </c>
      <c r="SV30" s="9"/>
      <c r="SW30" s="9"/>
      <c r="SX30" s="9"/>
      <c r="SY30" s="9"/>
      <c r="SZ30" s="9"/>
      <c r="TA30" s="9"/>
      <c r="TB30" s="9"/>
      <c r="TC30" s="9"/>
      <c r="TD30" s="9"/>
      <c r="TE30" s="9"/>
      <c r="TF30" s="9"/>
      <c r="TG30" s="9"/>
      <c r="TH30" s="9"/>
      <c r="TI30" s="9"/>
      <c r="TJ30" s="9"/>
      <c r="TK30" s="9"/>
      <c r="TL30" s="9"/>
      <c r="TM30" s="9"/>
      <c r="TN30" s="9"/>
      <c r="TO30" s="9" t="s">
        <v>12184</v>
      </c>
      <c r="TP30" s="9"/>
      <c r="TQ30" s="9"/>
      <c r="TR30" s="9"/>
      <c r="TS30" s="9"/>
      <c r="TT30" s="9"/>
      <c r="TU30" s="9"/>
      <c r="TV30" s="9"/>
      <c r="TW30" s="9"/>
      <c r="TX30" s="9"/>
      <c r="TY30" s="9"/>
      <c r="TZ30" s="9"/>
      <c r="UA30" s="9" t="s">
        <v>5691</v>
      </c>
      <c r="UB30" s="9" t="s">
        <v>5691</v>
      </c>
      <c r="UC30" s="9"/>
      <c r="UD30" s="9"/>
      <c r="UE30" s="9"/>
      <c r="UF30" s="9"/>
      <c r="UG30" s="9"/>
      <c r="UH30" s="9"/>
      <c r="UI30" s="9"/>
      <c r="UJ30" s="9"/>
      <c r="UK30" s="9"/>
      <c r="UL30" s="9"/>
      <c r="UM30" s="9"/>
      <c r="UN30" s="9"/>
      <c r="UO30" s="9"/>
      <c r="UP30" s="9"/>
      <c r="UQ30" s="9"/>
      <c r="UR30" s="9"/>
      <c r="US30" s="9"/>
      <c r="UT30" s="9"/>
      <c r="UU30" s="9"/>
      <c r="UV30" s="9"/>
      <c r="UW30" s="9"/>
      <c r="UX30" s="9"/>
      <c r="UY30" s="9"/>
      <c r="UZ30" s="9"/>
      <c r="VA30" s="9"/>
      <c r="VB30" s="9"/>
      <c r="VC30" s="9"/>
      <c r="VD30" s="9"/>
      <c r="VE30" s="9"/>
      <c r="VF30" s="9"/>
      <c r="VG30" s="9"/>
      <c r="VH30" s="9"/>
      <c r="VI30" s="9"/>
      <c r="VJ30" s="9" t="s">
        <v>12185</v>
      </c>
      <c r="VK30" s="9"/>
      <c r="VL30" s="9"/>
      <c r="VM30" s="9"/>
      <c r="VN30" s="9"/>
      <c r="VO30" s="9"/>
      <c r="VP30" s="9"/>
      <c r="VQ30" s="9"/>
      <c r="VR30" s="9"/>
      <c r="VS30" s="9"/>
      <c r="VT30" s="9"/>
      <c r="VU30" s="9"/>
      <c r="VV30" s="9"/>
      <c r="VW30" s="9"/>
      <c r="VX30" s="9"/>
      <c r="VY30" s="9"/>
      <c r="VZ30" s="9"/>
      <c r="WA30" s="9"/>
      <c r="WB30" s="9"/>
      <c r="WC30" s="9"/>
      <c r="WD30" s="9" t="s">
        <v>5718</v>
      </c>
      <c r="WE30" s="9"/>
      <c r="WF30" s="9"/>
      <c r="WG30" s="9"/>
      <c r="WH30" s="9"/>
      <c r="WI30" s="9"/>
      <c r="WJ30" s="9"/>
      <c r="WK30" s="9"/>
      <c r="WL30" s="9"/>
      <c r="WM30" s="9"/>
      <c r="WN30" s="9"/>
      <c r="WO30" s="9"/>
      <c r="WP30" s="9"/>
      <c r="WQ30" s="9"/>
      <c r="WR30" s="9"/>
      <c r="WS30" s="9" t="s">
        <v>12186</v>
      </c>
      <c r="WT30" s="9"/>
      <c r="WU30" s="9"/>
      <c r="WV30" s="9"/>
      <c r="WW30" s="9"/>
      <c r="WX30" s="9"/>
      <c r="WY30" s="9"/>
      <c r="WZ30" s="9"/>
      <c r="XA30" s="9"/>
      <c r="XB30" s="9"/>
      <c r="XC30" s="9"/>
      <c r="XD30" s="9"/>
      <c r="XE30" s="9"/>
      <c r="XF30" s="9"/>
      <c r="XG30" s="9"/>
      <c r="XH30" s="9" t="s">
        <v>12187</v>
      </c>
      <c r="XI30" s="9"/>
      <c r="XJ30" s="9"/>
      <c r="XK30" s="9"/>
      <c r="XL30" s="9"/>
      <c r="XM30" s="9"/>
      <c r="XN30" s="9"/>
      <c r="XO30" s="9"/>
      <c r="XP30" s="9"/>
      <c r="XQ30" s="9"/>
      <c r="XR30" s="9"/>
      <c r="XS30" s="9"/>
      <c r="XT30" s="9"/>
      <c r="XU30" s="9"/>
      <c r="XV30" s="9" t="s">
        <v>5691</v>
      </c>
      <c r="XW30" s="9" t="s">
        <v>5691</v>
      </c>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t="s">
        <v>12188</v>
      </c>
      <c r="ZF30" s="9"/>
      <c r="ZG30" s="9"/>
      <c r="ZH30" s="9"/>
      <c r="ZI30" s="9"/>
      <c r="ZJ30" s="9"/>
      <c r="ZK30" s="9"/>
      <c r="ZL30" s="9"/>
      <c r="ZM30" s="9"/>
      <c r="ZN30" s="9"/>
      <c r="ZO30" s="9"/>
      <c r="ZP30" s="9"/>
      <c r="ZQ30" s="9"/>
      <c r="ZR30" s="9"/>
      <c r="ZS30" s="9"/>
      <c r="ZT30" s="9"/>
      <c r="ZU30" s="9"/>
      <c r="ZV30" s="9"/>
      <c r="ZW30" s="9"/>
      <c r="ZX30" s="9"/>
      <c r="ZY30" s="9" t="s">
        <v>5718</v>
      </c>
      <c r="ZZ30" s="9"/>
      <c r="AAA30" s="9"/>
      <c r="AAB30" s="9"/>
      <c r="AAC30" s="9"/>
      <c r="AAD30" s="9"/>
      <c r="AAE30" s="9"/>
      <c r="AAF30" s="9"/>
      <c r="AAG30" s="9"/>
      <c r="AAH30" s="9"/>
      <c r="AAI30" s="9"/>
      <c r="AAJ30" s="9"/>
      <c r="AAK30" s="9"/>
      <c r="AAL30" s="9"/>
      <c r="AAM30" s="9"/>
      <c r="AAN30" s="9" t="s">
        <v>12189</v>
      </c>
      <c r="AAO30" s="9"/>
      <c r="AAP30" s="9"/>
      <c r="AAQ30" s="9"/>
      <c r="AAR30" s="9"/>
      <c r="AAS30" s="9"/>
      <c r="AAT30" s="9"/>
      <c r="AAU30" s="9"/>
      <c r="AAV30" s="9"/>
      <c r="AAW30" s="9"/>
      <c r="AAX30" s="9"/>
      <c r="AAY30" s="9"/>
      <c r="AAZ30" s="9"/>
      <c r="ABA30" s="9"/>
      <c r="ABB30" s="9"/>
      <c r="ABC30" s="9" t="s">
        <v>12190</v>
      </c>
      <c r="ABD30" s="9"/>
      <c r="ABE30" s="9"/>
      <c r="ABF30" s="9"/>
      <c r="ABG30" s="9"/>
      <c r="ABH30" s="9"/>
      <c r="ABI30" s="9"/>
      <c r="ABJ30" s="9"/>
      <c r="ABK30" s="9"/>
      <c r="ABL30" s="9"/>
      <c r="ABM30" s="9"/>
      <c r="ABN30" s="9"/>
      <c r="ABO30" s="9"/>
      <c r="ABP30" s="9"/>
      <c r="ABQ30" s="9" t="s">
        <v>5691</v>
      </c>
      <c r="ABR30" s="9" t="s">
        <v>5691</v>
      </c>
      <c r="ABS30" s="9"/>
      <c r="ABT30" s="9"/>
      <c r="ABU30" s="9"/>
      <c r="ABV30" s="9"/>
      <c r="ABW30" s="9"/>
      <c r="ABX30" s="9"/>
      <c r="ABY30" s="9"/>
      <c r="ABZ30" s="9"/>
      <c r="ACA30" s="9"/>
      <c r="ACB30" s="9"/>
      <c r="ACC30" s="9"/>
      <c r="ACD30" s="9"/>
      <c r="ACE30" s="9"/>
      <c r="ACF30" s="9"/>
      <c r="ACG30" s="9"/>
      <c r="ACH30" s="9"/>
      <c r="ACI30" s="9"/>
      <c r="ACJ30" s="9"/>
      <c r="ACK30" s="9"/>
      <c r="ACL30" s="9"/>
      <c r="ACM30" s="9"/>
      <c r="ACN30" s="9"/>
      <c r="ACO30" s="9"/>
      <c r="ACP30" s="9"/>
      <c r="ACQ30" s="9"/>
      <c r="ACR30" s="9"/>
      <c r="ACS30" s="9"/>
      <c r="ACT30" s="9"/>
      <c r="ACU30" s="9"/>
      <c r="ACV30" s="9"/>
      <c r="ACW30" s="9"/>
      <c r="ACX30" s="9"/>
      <c r="ACY30" s="9"/>
      <c r="ACZ30" s="9" t="s">
        <v>12191</v>
      </c>
      <c r="ADA30" s="9"/>
      <c r="ADB30" s="9"/>
      <c r="ADC30" s="9"/>
      <c r="ADD30" s="9"/>
      <c r="ADE30" s="9"/>
      <c r="ADF30" s="9"/>
      <c r="ADG30" s="9"/>
      <c r="ADH30" s="9"/>
      <c r="ADI30" s="9"/>
      <c r="ADJ30" s="9"/>
      <c r="ADK30" s="9"/>
      <c r="ADL30" s="9"/>
      <c r="ADM30" s="9"/>
      <c r="ADN30" s="9"/>
      <c r="ADO30" s="9"/>
      <c r="ADP30" s="9"/>
      <c r="ADQ30" s="9"/>
      <c r="ADR30" s="9"/>
      <c r="ADS30" s="9"/>
      <c r="ADT30" s="9" t="s">
        <v>5718</v>
      </c>
      <c r="ADU30" s="9"/>
      <c r="ADV30" s="9"/>
      <c r="ADW30" s="9"/>
      <c r="ADX30" s="9"/>
      <c r="ADY30" s="9"/>
      <c r="ADZ30" s="9"/>
      <c r="AEA30" s="9"/>
      <c r="AEB30" s="9"/>
      <c r="AEC30" s="9"/>
      <c r="AED30" s="9"/>
      <c r="AEE30" s="9"/>
      <c r="AEF30" s="9"/>
      <c r="AEG30" s="9"/>
      <c r="AEH30" s="9"/>
      <c r="AEI30" s="9" t="s">
        <v>5701</v>
      </c>
      <c r="AEJ30" s="9"/>
      <c r="AEK30" s="9"/>
      <c r="AEL30" s="9"/>
      <c r="AEM30" s="9"/>
      <c r="AEN30" s="9"/>
      <c r="AEO30" s="9"/>
      <c r="AEP30" s="9"/>
      <c r="AEQ30" s="9"/>
      <c r="AER30" s="9"/>
      <c r="AES30" s="9"/>
      <c r="AET30" s="9"/>
      <c r="AEU30" s="9"/>
      <c r="AEV30" s="9"/>
      <c r="AEW30" s="9"/>
      <c r="AEX30" s="9" t="s">
        <v>12192</v>
      </c>
      <c r="AEY30" s="9"/>
      <c r="AEZ30" s="9"/>
      <c r="AFA30" s="9"/>
      <c r="AFB30" s="9"/>
      <c r="AFC30" s="9"/>
      <c r="AFD30" s="9"/>
      <c r="AFE30" s="9"/>
      <c r="AFF30" s="9"/>
      <c r="AFG30" s="9"/>
      <c r="AFH30" s="9"/>
      <c r="AFI30" s="9"/>
      <c r="AFJ30" s="9"/>
      <c r="AFK30" s="9"/>
      <c r="AFL30" s="9" t="s">
        <v>5691</v>
      </c>
      <c r="AFM30" s="9" t="s">
        <v>5691</v>
      </c>
      <c r="AFN30" s="9"/>
      <c r="AFO30" s="9"/>
      <c r="AFP30" s="9"/>
      <c r="AFQ30" s="9"/>
      <c r="AFR30" s="9"/>
      <c r="AFS30" s="9"/>
      <c r="AFT30" s="9"/>
      <c r="AFU30" s="9"/>
      <c r="AFV30" s="9"/>
      <c r="AFW30" s="9"/>
      <c r="AFX30" s="9"/>
      <c r="AFY30" s="9"/>
      <c r="AFZ30" s="9"/>
      <c r="AGA30" s="9"/>
      <c r="AGB30" s="9"/>
      <c r="AGC30" s="9"/>
      <c r="AGD30" s="9"/>
      <c r="AGE30" s="9"/>
      <c r="AGF30" s="9"/>
      <c r="AGG30" s="9"/>
      <c r="AGH30" s="9"/>
      <c r="AGI30" s="9"/>
      <c r="AGJ30" s="9"/>
      <c r="AGK30" s="9"/>
      <c r="AGL30" s="9"/>
      <c r="AGM30" s="9"/>
      <c r="AGN30" s="9"/>
      <c r="AGO30" s="9"/>
      <c r="AGP30" s="9"/>
      <c r="AGQ30" s="9"/>
      <c r="AGR30" s="9"/>
      <c r="AGS30" s="9"/>
      <c r="AGT30" s="9"/>
      <c r="AGU30" s="9" t="s">
        <v>12193</v>
      </c>
      <c r="AGV30" s="9"/>
      <c r="AGW30" s="9"/>
      <c r="AGX30" s="9"/>
      <c r="AGY30" s="9"/>
      <c r="AGZ30" s="9"/>
      <c r="AHA30" s="9"/>
      <c r="AHB30" s="9"/>
      <c r="AHC30" s="9"/>
      <c r="AHD30" s="9"/>
      <c r="AHE30" s="9"/>
      <c r="AHF30" s="9"/>
      <c r="AHG30" s="9"/>
      <c r="AHH30" s="9"/>
      <c r="AHI30" s="9"/>
      <c r="AHJ30" s="9"/>
      <c r="AHK30" s="9"/>
      <c r="AHL30" s="9"/>
      <c r="AHM30" s="9"/>
      <c r="AHN30" s="9"/>
      <c r="AHO30" s="9" t="s">
        <v>5718</v>
      </c>
      <c r="AHP30" s="9"/>
      <c r="AHQ30" s="9"/>
      <c r="AHR30" s="9"/>
      <c r="AHS30" s="9"/>
      <c r="AHT30" s="9"/>
      <c r="AHU30" s="9"/>
      <c r="AHV30" s="9"/>
      <c r="AHW30" s="9"/>
      <c r="AHX30" s="9"/>
      <c r="AHY30" s="9"/>
      <c r="AHZ30" s="9"/>
      <c r="AIA30" s="9"/>
      <c r="AIB30" s="9"/>
      <c r="AIC30" s="9"/>
      <c r="AID30" s="9" t="s">
        <v>5707</v>
      </c>
      <c r="AIE30" s="9"/>
      <c r="AIF30" s="9"/>
      <c r="AIG30" s="9"/>
      <c r="AIH30" s="9"/>
      <c r="AII30" s="9"/>
      <c r="AIJ30" s="9"/>
      <c r="AIK30" s="9"/>
      <c r="AIL30" s="9"/>
      <c r="AIM30" s="9"/>
      <c r="AIN30" s="9"/>
      <c r="AIO30" s="9"/>
      <c r="AIP30" s="9"/>
      <c r="AIQ30" s="9"/>
      <c r="AIR30" s="9"/>
      <c r="AIS30" s="9" t="s">
        <v>12194</v>
      </c>
      <c r="AIT30" s="9"/>
      <c r="AIU30" s="9"/>
      <c r="AIV30" s="9"/>
      <c r="AIW30" s="9"/>
      <c r="AIX30" s="9"/>
      <c r="AIY30" s="9"/>
      <c r="AIZ30" s="9"/>
      <c r="AJA30" s="9"/>
      <c r="AJB30" s="9"/>
      <c r="AJC30" s="9"/>
      <c r="AJD30" s="9"/>
      <c r="AJE30" s="9"/>
      <c r="AJF30" s="9"/>
      <c r="AJG30" s="9" t="s">
        <v>5691</v>
      </c>
      <c r="AJH30" s="9" t="s">
        <v>5691</v>
      </c>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t="s">
        <v>12195</v>
      </c>
      <c r="AKQ30" s="9"/>
      <c r="AKR30" s="9"/>
      <c r="AKS30" s="9"/>
      <c r="AKT30" s="9"/>
      <c r="AKU30" s="9"/>
      <c r="AKV30" s="9"/>
      <c r="AKW30" s="9"/>
      <c r="AKX30" s="9"/>
      <c r="AKY30" s="9"/>
      <c r="AKZ30" s="9"/>
      <c r="ALA30" s="9"/>
      <c r="ALB30" s="9"/>
      <c r="ALC30" s="9"/>
      <c r="ALD30" s="9"/>
      <c r="ALE30" s="9"/>
      <c r="ALF30" s="9"/>
      <c r="ALG30" s="9"/>
      <c r="ALH30" s="9"/>
      <c r="ALI30" s="9"/>
      <c r="ALJ30" s="9" t="s">
        <v>5718</v>
      </c>
      <c r="ALK30" s="9"/>
      <c r="ALL30" s="9"/>
      <c r="ALM30" s="9"/>
      <c r="ALN30" s="9"/>
      <c r="ALO30" s="9"/>
      <c r="ALP30" s="9"/>
      <c r="ALQ30" s="9"/>
      <c r="ALR30" s="9"/>
      <c r="ALS30" s="9"/>
      <c r="ALT30" s="9"/>
      <c r="ALU30" s="9"/>
      <c r="ALV30" s="9"/>
      <c r="ALW30" s="9"/>
      <c r="ALX30" s="9"/>
      <c r="ALY30" s="9" t="s">
        <v>12196</v>
      </c>
      <c r="AMN30" s="9" t="s">
        <v>12197</v>
      </c>
      <c r="AMO30" s="9"/>
      <c r="AMP30" s="9"/>
      <c r="AMQ30" s="9"/>
      <c r="AMR30" s="9"/>
      <c r="AMS30" s="9"/>
      <c r="AMT30" s="9"/>
      <c r="AMU30" s="9"/>
      <c r="AMV30" s="9"/>
      <c r="AMW30" s="9"/>
      <c r="AMX30" s="9"/>
      <c r="AMY30" s="9"/>
      <c r="AMZ30" s="9"/>
      <c r="ANA30" s="9"/>
      <c r="ANB30" s="9" t="s">
        <v>12198</v>
      </c>
      <c r="ANC30" s="9" t="s">
        <v>12199</v>
      </c>
      <c r="AND30" s="9" t="s">
        <v>12200</v>
      </c>
      <c r="ANE30" s="9" t="s">
        <v>12201</v>
      </c>
      <c r="ANF30" s="9"/>
      <c r="ANG30" s="9"/>
      <c r="ANH30" s="9"/>
      <c r="ANI30" s="9"/>
      <c r="ANJ30" s="9"/>
      <c r="ANK30" s="9"/>
      <c r="ANL30" s="9"/>
      <c r="ANM30" s="9" t="s">
        <v>12202</v>
      </c>
      <c r="ANN30" s="9"/>
      <c r="ANO30" s="9" t="s">
        <v>8940</v>
      </c>
      <c r="ANP30" s="9" t="s">
        <v>12203</v>
      </c>
      <c r="ANQ30" s="9"/>
      <c r="ANR30" s="9" t="s">
        <v>12204</v>
      </c>
      <c r="ANS30" s="9"/>
      <c r="ANT30" s="9"/>
      <c r="ANU30" s="9" t="s">
        <v>12205</v>
      </c>
      <c r="ANV30" s="9"/>
      <c r="ANW30" s="9"/>
      <c r="ANX30" s="9"/>
      <c r="ANY30" s="9" t="s">
        <v>12206</v>
      </c>
      <c r="ANZ30" s="9" t="s">
        <v>12207</v>
      </c>
      <c r="AOA30" s="9"/>
      <c r="AOB30" s="9" t="s">
        <v>12208</v>
      </c>
      <c r="AOC30" s="9"/>
      <c r="AOD30" s="9"/>
      <c r="AOE30" s="9" t="s">
        <v>12209</v>
      </c>
      <c r="AOF30" s="9"/>
      <c r="AOG30" s="9"/>
      <c r="AOH30" s="9"/>
      <c r="AOI30" s="9"/>
      <c r="AOJ30" s="9" t="s">
        <v>12198</v>
      </c>
      <c r="AOK30" s="9" t="s">
        <v>5730</v>
      </c>
      <c r="AOL30" s="9" t="s">
        <v>12210</v>
      </c>
      <c r="AOM30" s="9" t="s">
        <v>12201</v>
      </c>
      <c r="AON30" s="9" t="s">
        <v>12199</v>
      </c>
      <c r="AOO30" s="9" t="s">
        <v>12201</v>
      </c>
      <c r="AOP30" s="9"/>
      <c r="AOQ30" s="9"/>
      <c r="AOR30" s="9"/>
      <c r="AOS30" s="9" t="s">
        <v>12211</v>
      </c>
      <c r="AOT30" s="9" t="s">
        <v>12212</v>
      </c>
      <c r="AOU30" s="9"/>
      <c r="AOV30" s="9" t="s">
        <v>12213</v>
      </c>
      <c r="AOW30" s="9"/>
      <c r="AOX30" s="9"/>
      <c r="AOY30" s="9" t="s">
        <v>12214</v>
      </c>
      <c r="AOZ30" s="9"/>
      <c r="APA30" s="9"/>
      <c r="APB30" s="9"/>
      <c r="APC30" s="9" t="s">
        <v>12215</v>
      </c>
      <c r="APD30" s="9" t="s">
        <v>12216</v>
      </c>
      <c r="APE30" s="9"/>
      <c r="APF30" s="9" t="s">
        <v>12215</v>
      </c>
      <c r="APG30" s="9"/>
      <c r="APH30" s="9"/>
      <c r="API30" s="9" t="s">
        <v>12215</v>
      </c>
      <c r="APJ30" s="9"/>
      <c r="APK30" s="9"/>
      <c r="APL30" s="9"/>
      <c r="APM30" s="9"/>
      <c r="APN30" s="9" t="s">
        <v>12217</v>
      </c>
      <c r="APO30" s="9"/>
      <c r="APP30" s="9" t="s">
        <v>12218</v>
      </c>
      <c r="APQ30" s="9"/>
      <c r="APR30" s="9"/>
      <c r="APS30" s="9" t="s">
        <v>12219</v>
      </c>
      <c r="APT30" s="9"/>
      <c r="APU30" s="9"/>
      <c r="APV30" s="9"/>
      <c r="APW30" s="9"/>
      <c r="APX30" s="9" t="s">
        <v>12220</v>
      </c>
      <c r="APY30" s="9"/>
      <c r="APZ30" s="9" t="s">
        <v>12221</v>
      </c>
      <c r="AQA30" s="9"/>
      <c r="AQB30" s="9"/>
      <c r="AQC30" s="9" t="s">
        <v>12222</v>
      </c>
      <c r="AQD30" s="9"/>
      <c r="AQE30" s="9"/>
      <c r="AQF30" s="9"/>
      <c r="AQG30" s="9"/>
      <c r="AQH30" s="9" t="s">
        <v>12223</v>
      </c>
      <c r="AQI30" s="9"/>
      <c r="AQJ30" s="9" t="s">
        <v>12224</v>
      </c>
      <c r="AQK30" s="9"/>
      <c r="AQL30" s="9"/>
      <c r="AQM30" s="9" t="s">
        <v>12225</v>
      </c>
      <c r="AQN30" s="9"/>
      <c r="AQO30" s="9"/>
      <c r="AQP30" s="9"/>
      <c r="AQQ30" s="9"/>
      <c r="AQR30" s="9" t="s">
        <v>12226</v>
      </c>
      <c r="AQS30" s="9"/>
      <c r="AQT30" s="9" t="s">
        <v>12227</v>
      </c>
      <c r="AQU30" s="9"/>
      <c r="AQV30" s="9"/>
      <c r="AQW30" s="9" t="s">
        <v>12228</v>
      </c>
      <c r="AQX30" s="9"/>
      <c r="AQY30" s="9"/>
      <c r="AQZ30" s="9"/>
      <c r="ARA30" s="9"/>
      <c r="ARB30" s="9"/>
      <c r="ARC30" s="9"/>
      <c r="ARD30" s="9"/>
      <c r="ARE30" s="9"/>
      <c r="ARF30" s="9"/>
      <c r="ARG30" s="9"/>
      <c r="ARH30" s="9"/>
      <c r="ARI30" s="9"/>
      <c r="ARJ30" s="9"/>
      <c r="ARK30" s="9"/>
      <c r="ARL30" s="9"/>
      <c r="ARM30" s="9"/>
      <c r="ARN30" s="9"/>
      <c r="ARO30" s="9"/>
      <c r="ARP30" s="9"/>
      <c r="ARQ30" s="9"/>
      <c r="ARR30" s="9"/>
      <c r="ARS30" s="9"/>
      <c r="ART30" s="9"/>
      <c r="ARU30" s="9"/>
      <c r="ARV30" s="9"/>
      <c r="ARW30" s="9"/>
      <c r="ARX30" s="9"/>
      <c r="ARY30" s="9"/>
      <c r="ARZ30" s="9"/>
      <c r="ASA30" s="9"/>
      <c r="ASB30" s="9"/>
      <c r="ASC30" s="9"/>
      <c r="ASD30" s="9"/>
      <c r="ASE30" s="9"/>
      <c r="ASF30" s="9"/>
      <c r="ASG30" s="9"/>
      <c r="ASH30" s="9"/>
      <c r="ASI30" s="9"/>
      <c r="ASJ30" s="9"/>
      <c r="ASK30" s="9"/>
      <c r="ASL30" s="9"/>
      <c r="ASM30" s="9"/>
      <c r="ASN30" s="9"/>
      <c r="ASO30" s="9"/>
      <c r="ASP30" s="9"/>
      <c r="ASQ30" s="9"/>
      <c r="ASR30" s="9"/>
      <c r="ASS30" s="9"/>
      <c r="AST30" s="9"/>
      <c r="ASU30" s="9"/>
      <c r="ASV30" s="9"/>
      <c r="ASW30" s="9"/>
      <c r="ASX30" s="9"/>
      <c r="ASY30" s="9"/>
      <c r="ASZ30" s="9"/>
      <c r="ATA30" s="9"/>
      <c r="ATB30" s="9"/>
      <c r="ATC30" s="9"/>
      <c r="ATD30" s="9"/>
      <c r="ATE30" s="9"/>
      <c r="ATF30" s="9"/>
      <c r="ATG30" s="9"/>
      <c r="ATH30" s="9"/>
      <c r="ATI30" s="9"/>
      <c r="ATJ30" s="9"/>
      <c r="ATK30" s="9"/>
      <c r="ATL30" s="9"/>
      <c r="ATM30" s="9"/>
      <c r="ATN30" s="9"/>
      <c r="ATO30" s="9"/>
      <c r="ATP30" s="9"/>
      <c r="ATQ30" s="9"/>
      <c r="ATR30" s="9" t="s">
        <v>12229</v>
      </c>
      <c r="ATS30" s="9">
        <v>1.773832436E9</v>
      </c>
      <c r="ATT30" s="9" t="s">
        <v>12184</v>
      </c>
      <c r="ATU30" s="9" t="s">
        <v>12198</v>
      </c>
      <c r="ATV30" s="9" t="s">
        <v>12199</v>
      </c>
      <c r="ATW30" s="9" t="s">
        <v>12200</v>
      </c>
      <c r="ATX30" s="9" t="s">
        <v>12201</v>
      </c>
      <c r="ATY30" s="9"/>
      <c r="ATZ30" s="9"/>
      <c r="AUA30" s="9"/>
      <c r="AUB30" s="9"/>
      <c r="AUC30" s="9"/>
      <c r="AUD30" s="9"/>
      <c r="AUE30" s="9"/>
      <c r="AUF30" s="9"/>
      <c r="AUG30" s="9"/>
      <c r="AUH30" s="9"/>
      <c r="AUI30" s="9"/>
      <c r="AUJ30" s="9"/>
      <c r="AUK30" s="9"/>
      <c r="AUL30" s="9"/>
      <c r="AUM30" s="9"/>
      <c r="AUN30" s="9"/>
      <c r="AUO30" s="9"/>
      <c r="AUP30" s="9"/>
      <c r="AUQ30" s="9"/>
      <c r="AUR30" s="9"/>
      <c r="AUS30" s="9"/>
      <c r="AUT30" s="9"/>
      <c r="AUU30" s="9"/>
      <c r="AUV30" s="9"/>
      <c r="AUW30" s="9"/>
      <c r="AUX30" s="9"/>
      <c r="AUY30" s="9"/>
      <c r="AUZ30" s="9"/>
      <c r="AVA30" s="9"/>
      <c r="AVB30" s="9"/>
      <c r="AVC30" s="9"/>
      <c r="AVD30" s="9"/>
      <c r="AVE30" s="9"/>
      <c r="AVF30" s="9"/>
      <c r="AVG30" s="9"/>
      <c r="AVH30" s="9"/>
      <c r="AVI30" s="9"/>
      <c r="AVJ30" s="9"/>
      <c r="AVK30" s="9"/>
      <c r="AVL30" s="9"/>
      <c r="AVM30" s="9"/>
      <c r="AVN30" s="9"/>
      <c r="AVO30" s="9"/>
      <c r="AVP30" s="9"/>
      <c r="AVQ30" s="9"/>
      <c r="AVR30" s="9"/>
      <c r="AVS30" s="9"/>
      <c r="AVT30" s="9"/>
      <c r="AVU30" s="9"/>
      <c r="AVV30" s="9"/>
      <c r="AVW30" s="9"/>
      <c r="AVX30" s="9"/>
      <c r="AVY30" s="9"/>
      <c r="AVZ30" s="9"/>
      <c r="AWA30" s="9"/>
      <c r="AWB30" s="9"/>
      <c r="AWC30" s="9"/>
      <c r="AWD30" s="9"/>
      <c r="AWE30" s="9"/>
      <c r="AWF30" s="9"/>
      <c r="AWG30" s="9"/>
      <c r="AWH30" s="9"/>
      <c r="AWI30" s="9"/>
      <c r="AWJ30" s="9"/>
      <c r="AWK30" s="9"/>
      <c r="AWL30" s="9"/>
      <c r="AWM30" s="9"/>
      <c r="AWN30" s="9"/>
      <c r="AWO30" s="9"/>
      <c r="AWP30" s="9"/>
      <c r="AWQ30" s="9"/>
      <c r="AWR30" s="9"/>
      <c r="AWS30" s="9"/>
      <c r="AWT30" s="9"/>
      <c r="AWU30" s="9"/>
      <c r="AWV30" s="9"/>
      <c r="AWW30" s="9"/>
      <c r="AWX30" s="9"/>
      <c r="AWY30" s="9"/>
      <c r="AWZ30" s="9"/>
      <c r="AXA30" s="9"/>
      <c r="AXB30" s="9"/>
      <c r="AXC30" s="9"/>
      <c r="AXD30" s="9"/>
      <c r="AXE30" s="9"/>
      <c r="AXF30" s="9"/>
      <c r="AXG30" s="9"/>
      <c r="AXH30" s="9"/>
      <c r="AXI30" s="9"/>
      <c r="AXJ30" s="9"/>
      <c r="AXK30" s="9"/>
      <c r="AXL30" s="9"/>
      <c r="AXM30" s="9"/>
      <c r="AXN30" s="9"/>
      <c r="AXO30" s="9"/>
      <c r="AXP30" s="9"/>
      <c r="AXQ30" s="9"/>
      <c r="AXR30" s="9"/>
      <c r="AXS30" s="9"/>
      <c r="AXT30" s="9"/>
      <c r="AXU30" s="9"/>
      <c r="AXV30" s="9"/>
      <c r="AXW30" s="9"/>
      <c r="AXX30" s="9"/>
      <c r="AXY30" s="9"/>
      <c r="AXZ30" s="9"/>
      <c r="AYA30" s="9"/>
      <c r="AYB30" s="9"/>
      <c r="AYC30" s="9"/>
      <c r="AYD30" s="9"/>
      <c r="AYE30" s="9"/>
      <c r="AYF30" s="9"/>
      <c r="AYG30" s="9"/>
      <c r="AYH30" s="9"/>
      <c r="AYI30" s="9"/>
      <c r="AYJ30" s="9"/>
      <c r="AYK30" s="9"/>
      <c r="AYL30" s="9"/>
      <c r="AYM30" s="9"/>
      <c r="AYN30" s="9"/>
      <c r="AYO30" s="9"/>
      <c r="AYP30" s="9"/>
      <c r="AYQ30" s="9"/>
      <c r="AYR30" s="9"/>
      <c r="AYS30" s="9"/>
      <c r="AYT30" s="9"/>
      <c r="AYU30" s="9"/>
      <c r="AYV30" s="9"/>
      <c r="AYW30" s="9"/>
      <c r="AYX30" s="9"/>
      <c r="AYY30" s="9"/>
      <c r="AYZ30" s="9"/>
      <c r="AZA30" s="9"/>
      <c r="AZB30" s="9"/>
      <c r="AZC30" s="9"/>
      <c r="AZD30" s="9"/>
      <c r="AZE30" s="9"/>
      <c r="AZF30" s="9"/>
      <c r="AZG30" s="9"/>
      <c r="AZH30" s="9"/>
      <c r="AZI30" s="9"/>
      <c r="AZJ30" s="9"/>
      <c r="AZK30" s="9"/>
      <c r="AZL30" s="9"/>
      <c r="AZM30" s="9"/>
      <c r="AZN30" s="9"/>
      <c r="AZO30" s="9"/>
      <c r="AZP30" s="9"/>
      <c r="AZQ30" s="9"/>
      <c r="AZR30" s="9"/>
      <c r="AZS30" s="9"/>
      <c r="AZT30" s="9"/>
      <c r="AZU30" s="9"/>
      <c r="AZV30" s="9"/>
      <c r="AZW30" s="9"/>
      <c r="AZX30" s="9"/>
      <c r="AZY30" s="9"/>
      <c r="AZZ30" s="9"/>
      <c r="BAA30" s="9"/>
      <c r="BAB30" s="9"/>
      <c r="BAC30" s="9"/>
      <c r="BAD30" s="9"/>
      <c r="BAE30" s="9"/>
      <c r="BAF30" s="9"/>
      <c r="BAG30" s="9"/>
      <c r="BAH30" s="9"/>
      <c r="BAI30" s="9"/>
      <c r="BAJ30" s="9"/>
      <c r="BAK30" s="9"/>
      <c r="BAL30" s="9"/>
      <c r="BAM30" s="9"/>
      <c r="BAN30" s="9"/>
      <c r="BAO30" s="9"/>
      <c r="BAP30" s="9"/>
      <c r="BAQ30" s="9"/>
      <c r="BAR30" s="9"/>
      <c r="BAS30" s="9"/>
      <c r="BAT30" s="9"/>
      <c r="BAU30" s="9"/>
      <c r="BAV30" s="9"/>
      <c r="BAW30" s="9"/>
      <c r="BAX30" s="9"/>
      <c r="BAY30" s="9"/>
      <c r="BAZ30" s="9"/>
      <c r="BBA30" s="9"/>
      <c r="BBB30" s="9"/>
      <c r="BBC30" s="9"/>
      <c r="BBD30" s="9"/>
      <c r="BBE30" s="9"/>
      <c r="BBF30" s="9"/>
      <c r="BBG30" s="9"/>
      <c r="BBH30" s="9"/>
      <c r="BBI30" s="9"/>
      <c r="BBJ30" s="9"/>
      <c r="BBK30" s="9"/>
      <c r="BBL30" s="9"/>
      <c r="BBM30" s="9"/>
      <c r="BBN30" s="9"/>
      <c r="BBO30" s="9"/>
      <c r="BBP30" s="9"/>
      <c r="BBQ30" s="9"/>
      <c r="BBR30" s="9"/>
      <c r="BBS30" s="9"/>
      <c r="BBT30" s="9"/>
      <c r="BBU30" s="9"/>
      <c r="BBV30" s="9"/>
      <c r="BBW30" s="9"/>
      <c r="BBX30" s="9"/>
      <c r="BBY30" s="9"/>
      <c r="BBZ30" s="9"/>
      <c r="BCA30" s="9"/>
      <c r="BCB30" s="9"/>
      <c r="BCC30" s="9"/>
      <c r="BCD30" s="9"/>
      <c r="BCE30" s="9"/>
      <c r="BCF30" s="9"/>
      <c r="BCG30" s="9"/>
      <c r="BCH30" s="9"/>
      <c r="BCI30" s="9"/>
      <c r="BCJ30" s="9"/>
      <c r="BCK30" s="9"/>
      <c r="BCL30" s="9"/>
      <c r="BCM30" s="9"/>
      <c r="BCN30" s="9"/>
      <c r="BCO30" s="9"/>
      <c r="BCP30" s="9"/>
      <c r="BCQ30" s="9"/>
      <c r="BCR30" s="9"/>
      <c r="BCS30" s="9"/>
      <c r="BCT30" s="9"/>
      <c r="BCU30" s="9"/>
      <c r="BCV30" s="9"/>
      <c r="BCW30" s="9"/>
      <c r="BCX30" s="9"/>
      <c r="BCY30" s="9"/>
      <c r="BCZ30" s="9"/>
      <c r="BDA30" s="9"/>
      <c r="BDB30" s="9"/>
      <c r="BDC30" s="9"/>
      <c r="BDD30" s="9"/>
      <c r="BDE30" s="9"/>
      <c r="BDF30" s="9"/>
      <c r="BDG30" s="9"/>
      <c r="BDH30" s="9"/>
      <c r="BDI30" s="9"/>
      <c r="BDJ30" s="9"/>
      <c r="BDK30" s="9"/>
      <c r="BDL30" s="9"/>
      <c r="BDM30" s="9"/>
      <c r="BDN30" s="9"/>
      <c r="BDO30" s="9"/>
      <c r="BDP30" s="9"/>
      <c r="BDQ30" s="9"/>
      <c r="BDR30" s="9"/>
      <c r="BDS30" s="9"/>
      <c r="BDT30" s="9"/>
      <c r="BDU30" s="9"/>
      <c r="BDV30" s="9"/>
      <c r="BDW30" s="9"/>
      <c r="BDX30" s="9"/>
      <c r="BDY30" s="9"/>
      <c r="BDZ30" s="9"/>
      <c r="BEA30" s="9"/>
      <c r="BEB30" s="9"/>
      <c r="BEC30" s="9"/>
      <c r="BED30" s="9"/>
      <c r="BEE30" s="9"/>
      <c r="BEF30" s="9"/>
      <c r="BEG30" s="9"/>
      <c r="BEH30" s="9"/>
      <c r="BEI30" s="9"/>
      <c r="BEJ30" s="9"/>
      <c r="BEK30" s="9"/>
      <c r="BEL30" s="9"/>
      <c r="BEM30" s="9"/>
      <c r="BEN30" s="9"/>
      <c r="BEO30" s="9"/>
      <c r="BEP30" s="9"/>
      <c r="BEQ30" s="9"/>
      <c r="BER30" s="9"/>
      <c r="BES30" s="9"/>
      <c r="BET30" s="9"/>
      <c r="BEU30" s="9"/>
      <c r="BEV30" s="9"/>
      <c r="BEW30" s="9"/>
      <c r="BEX30" s="9"/>
      <c r="BEY30" s="9"/>
      <c r="BEZ30" s="9"/>
      <c r="BFA30" s="9"/>
      <c r="BFB30" s="9"/>
      <c r="BFC30" s="9"/>
      <c r="BFD30" s="9"/>
      <c r="BFE30" s="9"/>
      <c r="BFF30" s="9"/>
      <c r="BFG30" s="9"/>
      <c r="BFH30" s="9"/>
      <c r="BFI30" s="9"/>
      <c r="BFJ30" s="9"/>
      <c r="BFK30" s="9"/>
      <c r="BFL30" s="9"/>
      <c r="BFM30" s="9"/>
      <c r="BFN30" s="9"/>
      <c r="BFO30" s="9"/>
      <c r="BFP30" s="9"/>
      <c r="BFQ30" s="9"/>
      <c r="BFR30" s="9"/>
      <c r="BFS30" s="9"/>
      <c r="BFT30" s="9"/>
      <c r="BFU30" s="9"/>
      <c r="BFV30" s="9"/>
      <c r="BFW30" s="9"/>
      <c r="BFX30" s="9"/>
      <c r="BFY30" s="9"/>
      <c r="BFZ30" s="9"/>
      <c r="BGA30" s="9"/>
      <c r="BGB30" s="9"/>
      <c r="BGC30" s="9"/>
      <c r="BGD30" s="9"/>
      <c r="BGE30" s="9"/>
      <c r="BGF30" s="9"/>
      <c r="BGG30" s="9"/>
      <c r="BGH30" s="9"/>
      <c r="BGI30" s="9"/>
      <c r="BGJ30" s="9"/>
      <c r="BGK30" s="9"/>
      <c r="BGL30" s="9"/>
      <c r="BGM30" s="9"/>
      <c r="BGN30" s="9"/>
      <c r="BGO30" s="9"/>
      <c r="BGP30" s="9"/>
      <c r="BGQ30" s="9"/>
      <c r="BGR30" s="9"/>
      <c r="BGS30" s="9"/>
      <c r="BGT30" s="9"/>
      <c r="BGU30" s="9"/>
      <c r="BGV30" s="9"/>
      <c r="BGW30" s="9"/>
      <c r="BGX30" s="9"/>
      <c r="BGY30" s="9"/>
      <c r="BGZ30" s="9"/>
      <c r="BHA30" s="9"/>
      <c r="BHB30" s="9"/>
      <c r="BHC30" s="9"/>
      <c r="BHD30" s="9"/>
      <c r="BHE30" s="9"/>
      <c r="BHF30" s="9"/>
      <c r="BHG30" s="9"/>
      <c r="BHH30" s="9"/>
      <c r="BHI30" s="9"/>
      <c r="BHJ30" s="9"/>
      <c r="BHK30" s="9"/>
      <c r="BHL30" s="9"/>
      <c r="BHM30" s="9"/>
      <c r="BHN30" s="9"/>
      <c r="BHO30" s="9"/>
      <c r="BHP30" s="9"/>
      <c r="BHQ30" s="9"/>
      <c r="BHR30" s="9"/>
      <c r="BHS30" s="9"/>
      <c r="BHT30" s="9"/>
      <c r="BHU30" s="9"/>
      <c r="BHV30" s="9"/>
      <c r="BHW30" s="9"/>
      <c r="BHX30" s="9"/>
      <c r="BHY30" s="9"/>
      <c r="BHZ30" s="9"/>
      <c r="BIA30" s="9"/>
      <c r="BIB30" s="9"/>
      <c r="BIC30" s="9"/>
      <c r="BID30" s="9"/>
      <c r="BIE30" s="9"/>
      <c r="BIF30" s="9"/>
      <c r="BIG30" s="9"/>
      <c r="BIH30" s="9"/>
      <c r="BII30" s="9"/>
      <c r="BIJ30" s="9"/>
      <c r="BIK30" s="9"/>
      <c r="BIL30" s="9"/>
      <c r="BIM30" s="9"/>
      <c r="BIN30" s="9"/>
      <c r="BIO30" s="9"/>
      <c r="BIP30" s="9"/>
      <c r="BIQ30" s="9"/>
      <c r="BIR30" s="9"/>
      <c r="BIS30" s="9"/>
      <c r="BIT30" s="9"/>
      <c r="BIU30" s="9"/>
      <c r="BIV30" s="9"/>
      <c r="BIW30" s="9"/>
      <c r="BIX30" s="9"/>
      <c r="BIY30" s="9"/>
      <c r="BIZ30" s="9"/>
      <c r="BJA30" s="9"/>
      <c r="BJB30" s="9"/>
      <c r="BJC30" s="9"/>
      <c r="BJD30" s="9"/>
      <c r="BJE30" s="9"/>
      <c r="BJF30" s="9"/>
      <c r="BJG30" s="9"/>
      <c r="BJH30" s="9"/>
      <c r="BJI30" s="9"/>
      <c r="BJJ30" s="9"/>
      <c r="BJK30" s="9"/>
      <c r="BJL30" s="9"/>
      <c r="BJM30" s="9"/>
      <c r="BJN30" s="9"/>
      <c r="BJO30" s="9"/>
      <c r="BJP30" s="9"/>
      <c r="BJQ30" s="9"/>
      <c r="BJR30" s="9"/>
      <c r="BJS30" s="9"/>
      <c r="BJT30" s="9"/>
      <c r="BJU30" s="9"/>
      <c r="BJV30" s="9"/>
      <c r="BJW30" s="9"/>
      <c r="BJX30" s="9"/>
      <c r="BJY30" s="9"/>
      <c r="BJZ30" s="9"/>
      <c r="BKA30" s="9"/>
      <c r="BKB30" s="9"/>
      <c r="BKC30" s="9"/>
      <c r="BKD30" s="9"/>
      <c r="BKE30" s="9"/>
      <c r="BKF30" s="9"/>
      <c r="BKG30" s="9"/>
      <c r="BKH30" s="9"/>
      <c r="BKI30" s="9"/>
      <c r="BKJ30" s="9"/>
      <c r="BKK30" s="9"/>
      <c r="BKL30" s="9"/>
      <c r="BKM30" s="9"/>
      <c r="BKN30" s="9"/>
      <c r="BKO30" s="9"/>
      <c r="BKP30" s="9"/>
      <c r="BKQ30" s="9"/>
      <c r="BKR30" s="9"/>
      <c r="BKS30" s="9"/>
      <c r="BKT30" s="9"/>
      <c r="BKU30" s="9"/>
      <c r="BKV30" s="9"/>
      <c r="BKW30" s="9"/>
      <c r="BKX30" s="9"/>
      <c r="BKY30" s="9"/>
      <c r="BKZ30" s="9"/>
      <c r="BLA30" s="9"/>
      <c r="BLB30" s="9"/>
      <c r="BLC30" s="9"/>
      <c r="BLD30" s="9"/>
      <c r="BLE30" s="9"/>
      <c r="BLF30" s="9"/>
      <c r="BLG30" s="9"/>
      <c r="BLH30" s="9"/>
      <c r="BLI30" s="9"/>
      <c r="BLJ30" s="9"/>
      <c r="BLK30" s="9"/>
      <c r="BLL30" s="9"/>
      <c r="BLM30" s="9"/>
      <c r="BLN30" s="9"/>
      <c r="BLO30" s="9"/>
      <c r="BLP30" s="9"/>
      <c r="BLQ30" s="9"/>
      <c r="BLR30" s="9"/>
      <c r="BLS30" s="9"/>
      <c r="BLT30" s="9"/>
      <c r="BLU30" s="9"/>
      <c r="BLV30" s="9"/>
      <c r="BLW30" s="9"/>
      <c r="BLX30" s="9"/>
      <c r="BLY30" s="9"/>
      <c r="BLZ30" s="9"/>
      <c r="BMA30" s="9"/>
      <c r="BMB30" s="9"/>
      <c r="BMC30" s="9"/>
      <c r="BMD30" s="9"/>
      <c r="BME30" s="9"/>
      <c r="BMF30" s="9"/>
      <c r="BMG30" s="9"/>
      <c r="BMH30" s="9"/>
      <c r="BMI30" s="9"/>
      <c r="BMJ30" s="9"/>
      <c r="BMK30" s="9"/>
      <c r="BML30" s="9"/>
      <c r="BMM30" s="9"/>
      <c r="BMN30" s="9"/>
      <c r="BMO30" s="9"/>
      <c r="BMP30" s="9"/>
      <c r="BMQ30" s="9"/>
      <c r="BMR30" s="9"/>
      <c r="BMS30" s="9"/>
      <c r="BMT30" s="9"/>
      <c r="BMU30" s="9"/>
      <c r="BMV30" s="9"/>
      <c r="BMW30" s="9"/>
      <c r="BMX30" s="9"/>
      <c r="BMY30" s="9"/>
      <c r="BMZ30" s="9"/>
      <c r="BNA30" s="9"/>
      <c r="BNB30" s="9"/>
      <c r="BNC30" s="9"/>
      <c r="BND30" s="9"/>
      <c r="BNE30" s="9"/>
      <c r="BNF30" s="9"/>
      <c r="BNG30" s="9"/>
      <c r="BNH30" s="9"/>
      <c r="BNI30" s="9"/>
      <c r="BNJ30" s="9"/>
      <c r="BNK30" s="9"/>
      <c r="BNL30" s="9"/>
      <c r="BNM30" s="9"/>
      <c r="BNN30" s="9"/>
      <c r="BNO30" s="9"/>
      <c r="BNP30" s="9"/>
      <c r="BNQ30" s="9"/>
      <c r="BNR30" s="9"/>
      <c r="BNS30" s="9"/>
      <c r="BNT30" s="9"/>
      <c r="BNU30" s="9"/>
      <c r="BNV30" s="9"/>
      <c r="BNW30" s="9"/>
      <c r="BNX30" s="9"/>
      <c r="BNY30" s="9"/>
      <c r="BNZ30" s="9"/>
      <c r="BOA30" s="9"/>
      <c r="BOB30" s="9"/>
      <c r="BOC30" s="9"/>
      <c r="BOD30" s="9"/>
      <c r="BOE30" s="9"/>
      <c r="BOF30" s="9"/>
      <c r="BOG30" s="9"/>
      <c r="BOH30" s="9"/>
      <c r="BOI30" s="9"/>
      <c r="BOJ30" s="9"/>
      <c r="BOK30" s="9"/>
      <c r="BOL30" s="9"/>
      <c r="BOM30" s="9"/>
      <c r="BON30" s="9"/>
      <c r="BOO30" s="9"/>
      <c r="BOP30" s="9"/>
      <c r="BOQ30" s="9"/>
      <c r="BOR30" s="9"/>
      <c r="BOS30" s="9"/>
      <c r="BOT30" s="9"/>
      <c r="BOU30" s="9"/>
      <c r="BOV30" s="9"/>
      <c r="BOW30" s="9"/>
      <c r="BOX30" s="9"/>
      <c r="BOY30" s="9"/>
      <c r="BOZ30" s="9"/>
      <c r="BPA30" s="9"/>
      <c r="BPB30" s="9"/>
      <c r="BPC30" s="9"/>
      <c r="BPD30" s="9"/>
      <c r="BPE30" s="9"/>
      <c r="BPF30" s="9"/>
      <c r="BPG30" s="9"/>
      <c r="BPH30" s="9"/>
      <c r="BPI30" s="9"/>
      <c r="BPJ30" s="9"/>
      <c r="BPK30" s="9"/>
      <c r="BPL30" s="9"/>
      <c r="BPM30" s="9"/>
      <c r="BPN30" s="9"/>
      <c r="BPO30" s="9"/>
      <c r="BPP30" s="9"/>
      <c r="BPQ30" s="9"/>
      <c r="BPR30" s="9"/>
      <c r="BPS30" s="9"/>
      <c r="BPT30" s="9"/>
      <c r="BPU30" s="9"/>
      <c r="BPV30" s="9"/>
      <c r="BPW30" s="9"/>
      <c r="BPX30" s="9"/>
      <c r="BPY30" s="9"/>
      <c r="BPZ30" s="9"/>
      <c r="BQA30" s="9"/>
      <c r="BQB30" s="9"/>
      <c r="BQC30" s="9"/>
      <c r="BQD30" s="9"/>
      <c r="BQE30" s="9"/>
      <c r="BQF30" s="9"/>
      <c r="BQG30" s="9"/>
      <c r="BQH30" s="9"/>
      <c r="BQI30" s="9"/>
      <c r="BQJ30" s="9"/>
      <c r="BQK30" s="9"/>
      <c r="BQL30" s="9"/>
      <c r="BQM30" s="9"/>
      <c r="BQN30" s="9"/>
      <c r="BQO30" s="9"/>
      <c r="BQP30" s="9"/>
      <c r="BQQ30" s="9"/>
      <c r="BQR30" s="9"/>
      <c r="BQS30" s="9"/>
      <c r="BQT30" s="9"/>
      <c r="BQU30" s="9"/>
      <c r="BQV30" s="9"/>
      <c r="BQW30" s="9"/>
      <c r="BQX30" s="9"/>
      <c r="BQY30" s="9"/>
      <c r="BQZ30" s="9"/>
      <c r="BRA30" s="9"/>
      <c r="BRB30" s="9"/>
      <c r="BRC30" s="9"/>
      <c r="BRD30" s="9"/>
      <c r="BRE30" s="9"/>
      <c r="BRF30" s="9"/>
      <c r="BRG30" s="9"/>
      <c r="BRH30" s="9"/>
      <c r="BRI30" s="9"/>
      <c r="BRJ30" s="9"/>
      <c r="BRK30" s="9"/>
      <c r="BRL30" s="9"/>
      <c r="BRM30" s="9"/>
      <c r="BRN30" s="9"/>
      <c r="BRO30" s="9"/>
      <c r="BRP30" s="9"/>
      <c r="BRQ30" s="9"/>
      <c r="BRR30" s="9"/>
      <c r="BRS30" s="9"/>
      <c r="BRT30" s="9"/>
      <c r="BRU30" s="9"/>
      <c r="BRV30" s="9"/>
      <c r="BRW30" s="9"/>
      <c r="BRX30" s="9"/>
      <c r="BRY30" s="9"/>
      <c r="BRZ30" s="9"/>
      <c r="BSA30" s="9"/>
      <c r="BSB30" s="9"/>
      <c r="BSC30" s="9"/>
      <c r="BSD30" s="9"/>
      <c r="BSE30" s="9"/>
      <c r="BSF30" s="9"/>
      <c r="BSG30" s="9"/>
      <c r="BSH30" s="9"/>
      <c r="BSI30" s="9"/>
      <c r="BSJ30" s="9"/>
      <c r="BSK30" s="9"/>
      <c r="BSL30" s="9"/>
      <c r="BSM30" s="9"/>
      <c r="BSN30" s="9"/>
      <c r="BSO30" s="9"/>
      <c r="BSP30" s="9"/>
      <c r="BSQ30" s="9"/>
      <c r="BSR30" s="9"/>
      <c r="BSS30" s="9"/>
      <c r="BST30" s="9"/>
      <c r="BSU30" s="9"/>
      <c r="BSV30" s="9"/>
      <c r="BSW30" s="9"/>
      <c r="BSX30" s="9"/>
      <c r="BSY30" s="9"/>
      <c r="BSZ30" s="9"/>
      <c r="BTA30" s="9"/>
      <c r="BTB30" s="9"/>
      <c r="BTC30" s="9"/>
      <c r="BTD30" s="9"/>
      <c r="BTE30" s="9"/>
      <c r="BTF30" s="9"/>
      <c r="BTG30" s="9"/>
      <c r="BTH30" s="9"/>
      <c r="BTI30" s="9"/>
      <c r="BTJ30" s="9"/>
      <c r="BTK30" s="9"/>
      <c r="BTL30" s="9"/>
      <c r="BTM30" s="9"/>
      <c r="BTN30" s="9"/>
      <c r="BTO30" s="9"/>
      <c r="BTP30" s="9"/>
      <c r="BTQ30" s="9"/>
      <c r="BTR30" s="9"/>
      <c r="BTS30" s="9"/>
      <c r="BTT30" s="9"/>
      <c r="BTU30" s="9"/>
      <c r="BTV30" s="9"/>
      <c r="BTW30" s="9"/>
      <c r="BTX30" s="9"/>
      <c r="BTY30" s="9"/>
      <c r="BTZ30" s="9"/>
      <c r="BUA30" s="9"/>
      <c r="BUB30" s="9"/>
      <c r="BUC30" s="9"/>
      <c r="BUD30" s="9"/>
      <c r="BUE30" s="9"/>
      <c r="BUF30" s="9"/>
      <c r="BUG30" s="9"/>
      <c r="BUH30" s="9"/>
      <c r="BUI30" s="9"/>
      <c r="BUJ30" s="9"/>
      <c r="BUK30" s="9"/>
      <c r="BUL30" s="9"/>
      <c r="BUM30" s="9"/>
      <c r="BUN30" s="9"/>
      <c r="BUO30" s="9"/>
      <c r="BUP30" s="9"/>
      <c r="BUQ30" s="9"/>
      <c r="BUR30" s="9"/>
      <c r="BUS30" s="9"/>
      <c r="BUT30" s="9"/>
      <c r="BUU30" s="9"/>
      <c r="BUV30" s="9"/>
      <c r="BUW30" s="9"/>
      <c r="BUX30" s="9"/>
      <c r="BUY30" s="9"/>
      <c r="BUZ30" s="9"/>
      <c r="BVA30" s="9"/>
      <c r="BVB30" s="9"/>
      <c r="BVC30" s="9"/>
      <c r="BVD30" s="9"/>
      <c r="BVE30" s="9"/>
      <c r="BVF30" s="9"/>
      <c r="BVG30" s="9"/>
      <c r="BVH30" s="9"/>
      <c r="BVI30" s="9"/>
      <c r="BVJ30" s="9"/>
      <c r="BVK30" s="9"/>
      <c r="BVL30" s="9"/>
      <c r="BVM30" s="9"/>
      <c r="BVN30" s="9"/>
      <c r="BVO30" s="9"/>
      <c r="BVP30" s="9"/>
      <c r="BVQ30" s="9"/>
      <c r="BVR30" s="9"/>
      <c r="BVS30" s="9"/>
      <c r="BVT30" s="9"/>
      <c r="BVU30" s="9"/>
      <c r="BVV30" s="9"/>
      <c r="BVW30" s="9"/>
      <c r="BVX30" s="9"/>
      <c r="BVY30" s="9"/>
      <c r="BVZ30" s="9"/>
      <c r="BWA30" s="9"/>
      <c r="BWB30" s="9"/>
      <c r="BWC30" s="9"/>
      <c r="BWD30" s="9"/>
      <c r="BWE30" s="9"/>
      <c r="BWF30" s="9"/>
      <c r="BWG30" s="9"/>
      <c r="BWH30" s="9"/>
      <c r="BWI30" s="9"/>
      <c r="BWJ30" s="9"/>
      <c r="BWK30" s="9"/>
      <c r="BWL30" s="9"/>
      <c r="BWM30" s="9"/>
      <c r="BWN30" s="9"/>
      <c r="BWO30" s="9"/>
      <c r="BWP30" s="9"/>
      <c r="BWQ30" s="9"/>
      <c r="BWR30" s="9"/>
      <c r="BWS30" s="9"/>
      <c r="BWT30" s="9"/>
      <c r="BWU30" s="9"/>
      <c r="BWV30" s="9"/>
      <c r="BWW30" s="9"/>
      <c r="BWX30" s="9"/>
      <c r="BWY30" s="9"/>
      <c r="BWZ30" s="9"/>
      <c r="BXA30" s="9"/>
      <c r="BXB30" s="9"/>
      <c r="BXC30" s="9"/>
      <c r="BXD30" s="9"/>
    </row>
    <row r="31" ht="14.25" customHeight="1">
      <c r="A31" s="9">
        <v>0.0</v>
      </c>
      <c r="B31" s="9" t="s">
        <v>11947</v>
      </c>
      <c r="C31" s="9" t="s">
        <v>11948</v>
      </c>
      <c r="D31" s="9" t="s">
        <v>11948</v>
      </c>
      <c r="E31" s="9"/>
      <c r="F31" s="9">
        <v>1.0</v>
      </c>
      <c r="G31" s="9" t="s">
        <v>12230</v>
      </c>
      <c r="H31" s="9" t="s">
        <v>12231</v>
      </c>
      <c r="I31" s="9"/>
      <c r="J31" s="9"/>
      <c r="K31" s="9"/>
      <c r="L31" s="9">
        <v>1.0</v>
      </c>
      <c r="M31" s="9"/>
      <c r="N31" s="9"/>
      <c r="O31" s="9"/>
      <c r="P31" s="9">
        <v>0.0</v>
      </c>
      <c r="Q31" s="9" t="s">
        <v>12232</v>
      </c>
      <c r="R31" s="9"/>
      <c r="S31" s="9" t="s">
        <v>708</v>
      </c>
      <c r="T31" s="9" t="s">
        <v>2796</v>
      </c>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t="s">
        <v>12231</v>
      </c>
      <c r="QF31" s="9" t="s">
        <v>5691</v>
      </c>
      <c r="QG31" s="9" t="s">
        <v>5691</v>
      </c>
      <c r="QH31" s="9" t="s">
        <v>12233</v>
      </c>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t="s">
        <v>12234</v>
      </c>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t="s">
        <v>5694</v>
      </c>
      <c r="SY31" s="9"/>
      <c r="SZ31" s="9"/>
      <c r="TA31" s="9"/>
      <c r="TB31" s="9"/>
      <c r="TC31" s="9"/>
      <c r="TD31" s="9"/>
      <c r="TE31" s="9"/>
      <c r="TF31" s="9"/>
      <c r="TG31" s="9"/>
      <c r="TH31" s="9"/>
      <c r="TI31" s="9"/>
      <c r="TJ31" s="9"/>
      <c r="TK31" s="9"/>
      <c r="TL31" s="9"/>
      <c r="TM31" s="9" t="s">
        <v>12235</v>
      </c>
      <c r="TN31" s="9"/>
      <c r="TO31" s="9" t="s">
        <v>12236</v>
      </c>
      <c r="TP31" s="9"/>
      <c r="TQ31" s="9"/>
      <c r="TR31" s="9"/>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c r="AAM31" s="9"/>
      <c r="AAN31" s="9"/>
      <c r="AAO31" s="9"/>
      <c r="AAP31" s="9"/>
      <c r="AAQ31" s="9"/>
      <c r="AAR31" s="9"/>
      <c r="AAS31" s="9"/>
      <c r="AAT31" s="9"/>
      <c r="AAU31" s="9"/>
      <c r="AAV31" s="9"/>
      <c r="AAW31" s="9"/>
      <c r="AAX31" s="9"/>
      <c r="AAY31" s="9"/>
      <c r="AAZ31" s="9"/>
      <c r="ABA31" s="9"/>
      <c r="ABB31" s="9"/>
      <c r="ABC31" s="9"/>
      <c r="ABD31" s="9"/>
      <c r="ABE31" s="9"/>
      <c r="ABF31" s="9"/>
      <c r="ABG31" s="9"/>
      <c r="ABH31" s="9"/>
      <c r="ABI31" s="9"/>
      <c r="ABJ31" s="9"/>
      <c r="ABK31" s="9"/>
      <c r="ABL31" s="9"/>
      <c r="ABM31" s="9"/>
      <c r="ABN31" s="9"/>
      <c r="ABO31" s="9"/>
      <c r="ABP31" s="9"/>
      <c r="ABQ31" s="9"/>
      <c r="ABR31" s="9"/>
      <c r="ABS31" s="9"/>
      <c r="ABT31" s="9"/>
      <c r="ABU31" s="9"/>
      <c r="ABV31" s="9"/>
      <c r="ABW31" s="9"/>
      <c r="ABX31" s="9"/>
      <c r="ABY31" s="9"/>
      <c r="ABZ31" s="9"/>
      <c r="ACA31" s="9"/>
      <c r="ACB31" s="9"/>
      <c r="ACC31" s="9"/>
      <c r="ACD31" s="9"/>
      <c r="ACE31" s="9"/>
      <c r="ACF31" s="9"/>
      <c r="ACG31" s="9"/>
      <c r="ACH31" s="9"/>
      <c r="ACI31" s="9"/>
      <c r="ACJ31" s="9"/>
      <c r="ACK31" s="9"/>
      <c r="ACL31" s="9"/>
      <c r="ACM31" s="9"/>
      <c r="ACN31" s="9"/>
      <c r="ACO31" s="9"/>
      <c r="ACP31" s="9"/>
      <c r="ACQ31" s="9"/>
      <c r="ACR31" s="9"/>
      <c r="ACS31" s="9"/>
      <c r="ACT31" s="9"/>
      <c r="ACU31" s="9"/>
      <c r="ACV31" s="9"/>
      <c r="ACW31" s="9"/>
      <c r="ACX31" s="9"/>
      <c r="ACY31" s="9"/>
      <c r="ACZ31" s="9"/>
      <c r="ADA31" s="9"/>
      <c r="ADB31" s="9"/>
      <c r="ADC31" s="9"/>
      <c r="ADD31" s="9"/>
      <c r="ADE31" s="9"/>
      <c r="ADF31" s="9"/>
      <c r="ADG31" s="9"/>
      <c r="ADH31" s="9"/>
      <c r="ADI31" s="9"/>
      <c r="ADJ31" s="9"/>
      <c r="ADK31" s="9"/>
      <c r="ADL31" s="9"/>
      <c r="ADM31" s="9"/>
      <c r="ADN31" s="9"/>
      <c r="ADO31" s="9"/>
      <c r="ADP31" s="9"/>
      <c r="ADQ31" s="9"/>
      <c r="ADR31" s="9"/>
      <c r="ADS31" s="9"/>
      <c r="ADT31" s="9"/>
      <c r="ADU31" s="9"/>
      <c r="ADV31" s="9"/>
      <c r="ADW31" s="9"/>
      <c r="ADX31" s="9"/>
      <c r="ADY31" s="9"/>
      <c r="ADZ31" s="9"/>
      <c r="AEA31" s="9"/>
      <c r="AEB31" s="9"/>
      <c r="AEC31" s="9"/>
      <c r="AED31" s="9"/>
      <c r="AEE31" s="9"/>
      <c r="AEF31" s="9"/>
      <c r="AEG31" s="9"/>
      <c r="AEH31" s="9"/>
      <c r="AEI31" s="9"/>
      <c r="AEJ31" s="9"/>
      <c r="AEK31" s="9"/>
      <c r="AEL31" s="9"/>
      <c r="AEM31" s="9"/>
      <c r="AEN31" s="9"/>
      <c r="AEO31" s="9"/>
      <c r="AEP31" s="9"/>
      <c r="AEQ31" s="9"/>
      <c r="AER31" s="9"/>
      <c r="AES31" s="9"/>
      <c r="AET31" s="9"/>
      <c r="AEU31" s="9"/>
      <c r="AEV31" s="9"/>
      <c r="AEW31" s="9"/>
      <c r="AEX31" s="9"/>
      <c r="AEY31" s="9"/>
      <c r="AEZ31" s="9"/>
      <c r="AFA31" s="9"/>
      <c r="AFB31" s="9"/>
      <c r="AFC31" s="9"/>
      <c r="AFD31" s="9"/>
      <c r="AFE31" s="9"/>
      <c r="AFF31" s="9"/>
      <c r="AFG31" s="9"/>
      <c r="AFH31" s="9"/>
      <c r="AFI31" s="9"/>
      <c r="AFJ31" s="9"/>
      <c r="AFK31" s="9"/>
      <c r="AFL31" s="9"/>
      <c r="AFM31" s="9"/>
      <c r="AFN31" s="9"/>
      <c r="AFO31" s="9"/>
      <c r="AFP31" s="9"/>
      <c r="AFQ31" s="9"/>
      <c r="AFR31" s="9"/>
      <c r="AFS31" s="9"/>
      <c r="AFT31" s="9"/>
      <c r="AFU31" s="9"/>
      <c r="AFV31" s="9"/>
      <c r="AFW31" s="9"/>
      <c r="AFX31" s="9"/>
      <c r="AFY31" s="9"/>
      <c r="AFZ31" s="9"/>
      <c r="AGA31" s="9"/>
      <c r="AGB31" s="9"/>
      <c r="AGC31" s="9"/>
      <c r="AGD31" s="9"/>
      <c r="AGE31" s="9"/>
      <c r="AGF31" s="9"/>
      <c r="AGG31" s="9"/>
      <c r="AGH31" s="9"/>
      <c r="AGI31" s="9"/>
      <c r="AGJ31" s="9"/>
      <c r="AGK31" s="9"/>
      <c r="AGL31" s="9"/>
      <c r="AGM31" s="9"/>
      <c r="AGN31" s="9"/>
      <c r="AGO31" s="9"/>
      <c r="AGP31" s="9"/>
      <c r="AGQ31" s="9"/>
      <c r="AGR31" s="9"/>
      <c r="AGS31" s="9"/>
      <c r="AGT31" s="9"/>
      <c r="AGU31" s="9"/>
      <c r="AGV31" s="9"/>
      <c r="AGW31" s="9"/>
      <c r="AGX31" s="9"/>
      <c r="AGY31" s="9"/>
      <c r="AGZ31" s="9"/>
      <c r="AHA31" s="9"/>
      <c r="AHB31" s="9"/>
      <c r="AHC31" s="9"/>
      <c r="AHD31" s="9"/>
      <c r="AHE31" s="9"/>
      <c r="AHF31" s="9"/>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MN31" s="9"/>
      <c r="AMO31" s="9"/>
      <c r="AMP31" s="9"/>
      <c r="AMQ31" s="9"/>
      <c r="AMR31" s="9"/>
      <c r="AMS31" s="9"/>
      <c r="AMT31" s="9"/>
      <c r="AMU31" s="9"/>
      <c r="AMV31" s="9"/>
      <c r="AMW31" s="9"/>
      <c r="AMX31" s="9"/>
      <c r="AMY31" s="9"/>
      <c r="AMZ31" s="9"/>
      <c r="ANA31" s="9"/>
      <c r="ANB31" s="9" t="s">
        <v>12032</v>
      </c>
      <c r="ANC31" s="9" t="s">
        <v>2820</v>
      </c>
      <c r="AND31" s="9" t="s">
        <v>12237</v>
      </c>
      <c r="ANE31" s="9" t="s">
        <v>12034</v>
      </c>
      <c r="ANF31" s="9"/>
      <c r="ANG31" s="9"/>
      <c r="ANH31" s="9"/>
      <c r="ANI31" s="9"/>
      <c r="ANJ31" s="9"/>
      <c r="ANK31" s="9"/>
      <c r="ANL31" s="9"/>
      <c r="ANM31" s="9" t="s">
        <v>12238</v>
      </c>
      <c r="ANN31" s="9"/>
      <c r="ANO31" s="9" t="s">
        <v>12231</v>
      </c>
      <c r="ANP31" s="9" t="s">
        <v>12239</v>
      </c>
      <c r="ANQ31" s="9"/>
      <c r="ANR31" s="9" t="s">
        <v>12240</v>
      </c>
      <c r="ANS31" s="9"/>
      <c r="ANT31" s="9"/>
      <c r="ANU31" s="9" t="s">
        <v>12241</v>
      </c>
      <c r="ANV31" s="9"/>
      <c r="ANW31" s="9"/>
      <c r="ANX31" s="9"/>
      <c r="ANY31" s="9" t="s">
        <v>12242</v>
      </c>
      <c r="ANZ31" s="9" t="s">
        <v>12243</v>
      </c>
      <c r="AOA31" s="9"/>
      <c r="AOB31" s="9" t="s">
        <v>12244</v>
      </c>
      <c r="AOC31" s="9"/>
      <c r="AOD31" s="9"/>
      <c r="AOE31" s="9" t="s">
        <v>12245</v>
      </c>
      <c r="AOF31" s="9"/>
      <c r="AOG31" s="9"/>
      <c r="AOH31" s="9"/>
      <c r="AOI31" s="9" t="s">
        <v>12246</v>
      </c>
      <c r="AOJ31" s="9" t="s">
        <v>12247</v>
      </c>
      <c r="AOK31" s="9"/>
      <c r="AOL31" s="9" t="s">
        <v>12248</v>
      </c>
      <c r="AOM31" s="9"/>
      <c r="AON31" s="9"/>
      <c r="AOO31" s="9" t="s">
        <v>12249</v>
      </c>
      <c r="AOP31" s="9"/>
      <c r="AOQ31" s="9"/>
      <c r="AOR31" s="9"/>
      <c r="AOS31" s="9" t="s">
        <v>12250</v>
      </c>
      <c r="AOT31" s="9" t="s">
        <v>12251</v>
      </c>
      <c r="AOU31" s="9"/>
      <c r="AOV31" s="9" t="s">
        <v>12252</v>
      </c>
      <c r="AOW31" s="9"/>
      <c r="AOX31" s="9"/>
      <c r="AOY31" s="9" t="s">
        <v>12253</v>
      </c>
      <c r="AOZ31" s="9"/>
      <c r="APA31" s="9"/>
      <c r="APB31" s="9"/>
      <c r="APC31" s="9"/>
      <c r="APD31" s="9"/>
      <c r="APE31" s="9"/>
      <c r="APF31" s="9"/>
      <c r="APG31" s="9"/>
      <c r="APH31" s="9"/>
      <c r="API31" s="9"/>
      <c r="APJ31" s="9"/>
      <c r="APK31" s="9"/>
      <c r="APL31" s="9"/>
      <c r="APM31" s="9"/>
      <c r="APN31" s="9"/>
      <c r="APO31" s="9"/>
      <c r="APP31" s="9"/>
      <c r="APQ31" s="9"/>
      <c r="APR31" s="9"/>
      <c r="APS31" s="9"/>
      <c r="APT31" s="9"/>
      <c r="APU31" s="9"/>
      <c r="APV31" s="9"/>
      <c r="APW31" s="9"/>
      <c r="APX31" s="9"/>
      <c r="APY31" s="9"/>
      <c r="APZ31" s="9"/>
      <c r="AQA31" s="9"/>
      <c r="AQB31" s="9"/>
      <c r="AQC31" s="9"/>
      <c r="AQD31" s="9"/>
      <c r="AQE31" s="9"/>
      <c r="AQF31" s="9"/>
      <c r="AQG31" s="9"/>
      <c r="AQH31" s="9"/>
      <c r="AQI31" s="9"/>
      <c r="AQJ31" s="9"/>
      <c r="AQK31" s="9"/>
      <c r="AQL31" s="9"/>
      <c r="AQM31" s="9"/>
      <c r="AQN31" s="9"/>
      <c r="AQO31" s="9"/>
      <c r="AQP31" s="9"/>
      <c r="AQQ31" s="9"/>
      <c r="AQR31" s="9"/>
      <c r="AQS31" s="9"/>
      <c r="AQT31" s="9"/>
      <c r="AQU31" s="9"/>
      <c r="AQV31" s="9"/>
      <c r="AQW31" s="9"/>
      <c r="AQX31" s="9"/>
      <c r="AQY31" s="9"/>
      <c r="AQZ31" s="9"/>
      <c r="ARA31" s="9"/>
      <c r="ARB31" s="9"/>
      <c r="ARC31" s="9"/>
      <c r="ARD31" s="9"/>
      <c r="ARE31" s="9"/>
      <c r="ARF31" s="9"/>
      <c r="ARG31" s="9"/>
      <c r="ARH31" s="9"/>
      <c r="ARI31" s="9"/>
      <c r="ARJ31" s="9"/>
      <c r="ARK31" s="9"/>
      <c r="ARL31" s="9"/>
      <c r="ARM31" s="9"/>
      <c r="ARN31" s="9"/>
      <c r="ARO31" s="9"/>
      <c r="ARP31" s="9"/>
      <c r="ARQ31" s="9"/>
      <c r="ARR31" s="9"/>
      <c r="ARS31" s="9"/>
      <c r="ART31" s="9"/>
      <c r="ARU31" s="9"/>
      <c r="ARV31" s="9"/>
      <c r="ARW31" s="9"/>
      <c r="ARX31" s="9"/>
      <c r="ARY31" s="9"/>
      <c r="ARZ31" s="9"/>
      <c r="ASA31" s="9"/>
      <c r="ASB31" s="9"/>
      <c r="ASC31" s="9"/>
      <c r="ASD31" s="9"/>
      <c r="ASE31" s="9"/>
      <c r="ASF31" s="9"/>
      <c r="ASG31" s="9"/>
      <c r="ASH31" s="9"/>
      <c r="ASI31" s="9"/>
      <c r="ASJ31" s="9"/>
      <c r="ASK31" s="9"/>
      <c r="ASL31" s="9"/>
      <c r="ASM31" s="9"/>
      <c r="ASN31" s="9"/>
      <c r="ASO31" s="9"/>
      <c r="ASP31" s="9"/>
      <c r="ASQ31" s="9"/>
      <c r="ASR31" s="9"/>
      <c r="ASS31" s="9"/>
      <c r="AST31" s="9"/>
      <c r="ASU31" s="9"/>
      <c r="ASV31" s="9"/>
      <c r="ASW31" s="9"/>
      <c r="ASX31" s="9"/>
      <c r="ASY31" s="9"/>
      <c r="ASZ31" s="9"/>
      <c r="ATA31" s="9"/>
      <c r="ATB31" s="9"/>
      <c r="ATC31" s="9"/>
      <c r="ATD31" s="9"/>
      <c r="ATE31" s="9"/>
      <c r="ATF31" s="9"/>
      <c r="ATG31" s="9"/>
      <c r="ATH31" s="9"/>
      <c r="ATI31" s="9"/>
      <c r="ATJ31" s="9"/>
      <c r="ATK31" s="9"/>
      <c r="ATL31" s="9"/>
      <c r="ATM31" s="9"/>
      <c r="ATN31" s="9"/>
      <c r="ATO31" s="9"/>
      <c r="ATP31" s="9"/>
      <c r="ATQ31" s="9"/>
      <c r="ATR31" s="9" t="s">
        <v>12254</v>
      </c>
      <c r="ATS31" s="9">
        <v>1.773658225E9</v>
      </c>
      <c r="ATT31" s="9" t="s">
        <v>12255</v>
      </c>
      <c r="ATU31" s="9" t="s">
        <v>12032</v>
      </c>
      <c r="ATV31" s="9" t="s">
        <v>2820</v>
      </c>
      <c r="ATW31" s="9" t="s">
        <v>12237</v>
      </c>
      <c r="ATX31" s="9" t="s">
        <v>12034</v>
      </c>
      <c r="ATY31" s="9"/>
      <c r="ATZ31" s="9"/>
      <c r="AUA31" s="9"/>
      <c r="AUB31" s="9"/>
      <c r="AUC31" s="9"/>
      <c r="AUD31" s="9"/>
      <c r="AUE31" s="9"/>
      <c r="AUF31" s="9"/>
      <c r="AUG31" s="9"/>
      <c r="AUH31" s="9"/>
      <c r="AUI31" s="9"/>
      <c r="AUJ31" s="9"/>
      <c r="AUK31" s="9"/>
      <c r="AUL31" s="9"/>
      <c r="AUM31" s="9"/>
      <c r="AUN31" s="9"/>
      <c r="AUO31" s="9"/>
      <c r="AUP31" s="9"/>
      <c r="AUQ31" s="9"/>
      <c r="AUR31" s="9"/>
      <c r="AUS31" s="9"/>
      <c r="AUT31" s="9"/>
      <c r="AUU31" s="9"/>
      <c r="AUV31" s="9"/>
      <c r="AUW31" s="9"/>
      <c r="AUX31" s="9"/>
      <c r="AUY31" s="9"/>
      <c r="AUZ31" s="9"/>
      <c r="AVA31" s="9"/>
      <c r="AVB31" s="9"/>
      <c r="AVC31" s="9"/>
      <c r="AVD31" s="9"/>
      <c r="AVE31" s="9"/>
      <c r="AVF31" s="9"/>
      <c r="AVG31" s="9"/>
      <c r="AVH31" s="9"/>
      <c r="AVI31" s="9"/>
      <c r="AVJ31" s="9"/>
      <c r="AVK31" s="9"/>
      <c r="AVL31" s="9"/>
      <c r="AVM31" s="9"/>
      <c r="AVN31" s="9"/>
      <c r="AVO31" s="9"/>
      <c r="AVP31" s="9"/>
      <c r="AVQ31" s="9"/>
      <c r="AVR31" s="9"/>
      <c r="AVS31" s="9"/>
      <c r="AVT31" s="9"/>
      <c r="AVU31" s="9"/>
      <c r="AVV31" s="9"/>
      <c r="AVW31" s="9"/>
      <c r="AVX31" s="9"/>
      <c r="AVY31" s="9"/>
      <c r="AVZ31" s="9"/>
      <c r="AWA31" s="9"/>
      <c r="AWB31" s="9"/>
      <c r="AWC31" s="9"/>
      <c r="AWD31" s="9"/>
      <c r="AWE31" s="9"/>
      <c r="AWF31" s="9"/>
      <c r="AWG31" s="9"/>
      <c r="AWH31" s="9"/>
      <c r="AWI31" s="9"/>
      <c r="AWJ31" s="9"/>
      <c r="AWK31" s="9"/>
      <c r="AWL31" s="9"/>
      <c r="AWM31" s="9"/>
      <c r="AWN31" s="9"/>
      <c r="AWO31" s="9"/>
      <c r="AWP31" s="9"/>
      <c r="AWQ31" s="9"/>
      <c r="AWR31" s="9"/>
      <c r="AWS31" s="9"/>
      <c r="AWT31" s="9"/>
      <c r="AWU31" s="9"/>
      <c r="AWV31" s="9"/>
      <c r="AWW31" s="9"/>
      <c r="AWX31" s="9"/>
      <c r="AWY31" s="9"/>
      <c r="AWZ31" s="9"/>
      <c r="AXA31" s="9"/>
      <c r="AXB31" s="9"/>
      <c r="AXC31" s="9"/>
      <c r="AXD31" s="9"/>
      <c r="AXE31" s="9"/>
      <c r="AXF31" s="9"/>
      <c r="AXG31" s="9"/>
      <c r="AXH31" s="9"/>
      <c r="AXI31" s="9"/>
      <c r="AXJ31" s="9"/>
      <c r="AXK31" s="9"/>
      <c r="AXL31" s="9"/>
      <c r="AXM31" s="9"/>
      <c r="AXN31" s="9"/>
      <c r="AXO31" s="9"/>
      <c r="AXP31" s="9"/>
      <c r="AXQ31" s="9"/>
      <c r="AXR31" s="9"/>
      <c r="AXS31" s="9"/>
      <c r="AXT31" s="9"/>
      <c r="AXU31" s="9"/>
      <c r="AXV31" s="9"/>
      <c r="AXW31" s="9"/>
      <c r="AXX31" s="9"/>
      <c r="AXY31" s="9"/>
      <c r="AXZ31" s="9"/>
      <c r="AYA31" s="9"/>
      <c r="AYB31" s="9"/>
      <c r="AYC31" s="9"/>
      <c r="AYD31" s="9"/>
      <c r="AYE31" s="9"/>
      <c r="AYF31" s="9"/>
      <c r="AYG31" s="9"/>
      <c r="AYH31" s="9"/>
      <c r="AYI31" s="9"/>
      <c r="AYJ31" s="9"/>
      <c r="AYK31" s="9"/>
      <c r="AYL31" s="9"/>
      <c r="AYM31" s="9"/>
      <c r="AYN31" s="9"/>
      <c r="AYO31" s="9"/>
      <c r="AYP31" s="9"/>
      <c r="AYQ31" s="9"/>
      <c r="AYR31" s="9"/>
      <c r="AYS31" s="9"/>
      <c r="AYT31" s="9"/>
      <c r="AYU31" s="9"/>
      <c r="AYV31" s="9"/>
      <c r="AYW31" s="9"/>
      <c r="AYX31" s="9"/>
      <c r="AYY31" s="9"/>
      <c r="AYZ31" s="9"/>
      <c r="AZA31" s="9"/>
      <c r="AZB31" s="9"/>
      <c r="AZC31" s="9"/>
      <c r="AZD31" s="9"/>
      <c r="AZE31" s="9"/>
      <c r="AZF31" s="9"/>
      <c r="AZG31" s="9"/>
      <c r="AZH31" s="9"/>
      <c r="AZI31" s="9"/>
      <c r="AZJ31" s="9"/>
      <c r="AZK31" s="9"/>
      <c r="AZL31" s="9"/>
      <c r="AZM31" s="9"/>
      <c r="AZN31" s="9"/>
      <c r="AZO31" s="9"/>
      <c r="AZP31" s="9"/>
      <c r="AZQ31" s="9"/>
      <c r="AZR31" s="9"/>
      <c r="AZS31" s="9"/>
      <c r="AZT31" s="9"/>
      <c r="AZU31" s="9"/>
      <c r="AZV31" s="9"/>
      <c r="AZW31" s="9"/>
      <c r="AZX31" s="9"/>
      <c r="AZY31" s="9"/>
      <c r="AZZ31" s="9"/>
      <c r="BAA31" s="9"/>
      <c r="BAB31" s="9"/>
      <c r="BAC31" s="9"/>
      <c r="BAD31" s="9"/>
      <c r="BAE31" s="9"/>
      <c r="BAF31" s="9"/>
      <c r="BAG31" s="9"/>
      <c r="BAH31" s="9"/>
      <c r="BAI31" s="9"/>
      <c r="BAJ31" s="9"/>
      <c r="BAK31" s="9"/>
      <c r="BAL31" s="9"/>
      <c r="BAM31" s="9"/>
      <c r="BAN31" s="9"/>
      <c r="BAO31" s="9"/>
      <c r="BAP31" s="9"/>
      <c r="BAQ31" s="9"/>
      <c r="BAR31" s="9"/>
      <c r="BAS31" s="9"/>
      <c r="BAT31" s="9"/>
      <c r="BAU31" s="9"/>
      <c r="BAV31" s="9"/>
      <c r="BAW31" s="9"/>
      <c r="BAX31" s="9"/>
      <c r="BAY31" s="9"/>
      <c r="BAZ31" s="9"/>
      <c r="BBA31" s="9"/>
      <c r="BBB31" s="9"/>
      <c r="BBC31" s="9"/>
      <c r="BBD31" s="9"/>
      <c r="BBE31" s="9"/>
      <c r="BBF31" s="9"/>
      <c r="BBG31" s="9"/>
      <c r="BBH31" s="9"/>
      <c r="BBI31" s="9"/>
      <c r="BBJ31" s="9"/>
      <c r="BBK31" s="9"/>
      <c r="BBL31" s="9"/>
      <c r="BBM31" s="9"/>
      <c r="BBN31" s="9"/>
      <c r="BBO31" s="9"/>
      <c r="BBP31" s="9"/>
      <c r="BBQ31" s="9"/>
      <c r="BBR31" s="9"/>
      <c r="BBS31" s="9"/>
      <c r="BBT31" s="9"/>
      <c r="BBU31" s="9"/>
      <c r="BBV31" s="9"/>
      <c r="BBW31" s="9"/>
      <c r="BBX31" s="9"/>
      <c r="BBY31" s="9"/>
      <c r="BBZ31" s="9"/>
      <c r="BCA31" s="9"/>
      <c r="BCB31" s="9"/>
      <c r="BCC31" s="9"/>
      <c r="BCD31" s="9"/>
      <c r="BCE31" s="9"/>
      <c r="BCF31" s="9"/>
      <c r="BCG31" s="9"/>
      <c r="BCH31" s="9"/>
      <c r="BCI31" s="9"/>
      <c r="BCJ31" s="9"/>
      <c r="BCK31" s="9"/>
      <c r="BCL31" s="9"/>
      <c r="BCM31" s="9"/>
      <c r="BCN31" s="9"/>
      <c r="BCO31" s="9"/>
      <c r="BCP31" s="9"/>
      <c r="BCQ31" s="9"/>
      <c r="BCR31" s="9"/>
      <c r="BCS31" s="9"/>
      <c r="BCT31" s="9"/>
      <c r="BCU31" s="9"/>
      <c r="BCV31" s="9"/>
      <c r="BCW31" s="9"/>
      <c r="BCX31" s="9"/>
      <c r="BCY31" s="9"/>
      <c r="BCZ31" s="9"/>
      <c r="BDA31" s="9"/>
      <c r="BDB31" s="9"/>
      <c r="BDC31" s="9"/>
      <c r="BDD31" s="9"/>
      <c r="BDE31" s="9"/>
      <c r="BDF31" s="9"/>
      <c r="BDG31" s="9"/>
      <c r="BDH31" s="9"/>
      <c r="BDI31" s="9"/>
      <c r="BDJ31" s="9"/>
      <c r="BDK31" s="9"/>
      <c r="BDL31" s="9"/>
      <c r="BDM31" s="9"/>
      <c r="BDN31" s="9"/>
      <c r="BDO31" s="9"/>
      <c r="BDP31" s="9"/>
      <c r="BDQ31" s="9"/>
      <c r="BDR31" s="9"/>
      <c r="BDS31" s="9"/>
      <c r="BDT31" s="9"/>
      <c r="BDU31" s="9"/>
      <c r="BDV31" s="9"/>
      <c r="BDW31" s="9"/>
      <c r="BDX31" s="9"/>
      <c r="BDY31" s="9"/>
      <c r="BDZ31" s="9"/>
      <c r="BEA31" s="9"/>
      <c r="BEB31" s="9"/>
      <c r="BEC31" s="9"/>
      <c r="BED31" s="9"/>
      <c r="BEE31" s="9"/>
      <c r="BEF31" s="9"/>
      <c r="BEG31" s="9"/>
      <c r="BEH31" s="9"/>
      <c r="BEI31" s="9"/>
      <c r="BEJ31" s="9"/>
      <c r="BEK31" s="9"/>
      <c r="BEL31" s="9"/>
      <c r="BEM31" s="9"/>
      <c r="BEN31" s="9"/>
      <c r="BEO31" s="9"/>
      <c r="BEP31" s="9"/>
      <c r="BEQ31" s="9"/>
      <c r="BER31" s="9"/>
      <c r="BES31" s="9"/>
      <c r="BET31" s="9"/>
      <c r="BEU31" s="9"/>
      <c r="BEV31" s="9"/>
      <c r="BEW31" s="9"/>
      <c r="BEX31" s="9"/>
      <c r="BEY31" s="9"/>
      <c r="BEZ31" s="9"/>
      <c r="BFA31" s="9"/>
      <c r="BFB31" s="9"/>
      <c r="BFC31" s="9"/>
      <c r="BFD31" s="9"/>
      <c r="BFE31" s="9"/>
      <c r="BFF31" s="9"/>
      <c r="BFG31" s="9"/>
      <c r="BFH31" s="9"/>
      <c r="BFI31" s="9"/>
      <c r="BFJ31" s="9"/>
      <c r="BFK31" s="9"/>
      <c r="BFL31" s="9"/>
      <c r="BFM31" s="9"/>
      <c r="BFN31" s="9"/>
      <c r="BFO31" s="9"/>
      <c r="BFP31" s="9"/>
      <c r="BFQ31" s="9"/>
      <c r="BFR31" s="9"/>
      <c r="BFS31" s="9"/>
      <c r="BFT31" s="9"/>
      <c r="BFU31" s="9"/>
      <c r="BFV31" s="9"/>
      <c r="BFW31" s="9"/>
      <c r="BFX31" s="9"/>
      <c r="BFY31" s="9"/>
      <c r="BFZ31" s="9"/>
      <c r="BGA31" s="9"/>
      <c r="BGB31" s="9"/>
      <c r="BGC31" s="9"/>
      <c r="BGD31" s="9"/>
      <c r="BGE31" s="9"/>
      <c r="BGF31" s="9"/>
      <c r="BGG31" s="9"/>
      <c r="BGH31" s="9"/>
      <c r="BGI31" s="9"/>
      <c r="BGJ31" s="9"/>
      <c r="BGK31" s="9"/>
      <c r="BGL31" s="9"/>
      <c r="BGM31" s="9"/>
      <c r="BGN31" s="9"/>
      <c r="BGO31" s="9"/>
      <c r="BGP31" s="9"/>
      <c r="BGQ31" s="9"/>
      <c r="BGR31" s="9"/>
      <c r="BGS31" s="9"/>
      <c r="BGT31" s="9"/>
      <c r="BGU31" s="9"/>
      <c r="BGV31" s="9"/>
      <c r="BGW31" s="9"/>
      <c r="BGX31" s="9"/>
      <c r="BGY31" s="9"/>
      <c r="BGZ31" s="9"/>
      <c r="BHA31" s="9"/>
      <c r="BHB31" s="9"/>
      <c r="BHC31" s="9"/>
      <c r="BHD31" s="9"/>
      <c r="BHE31" s="9"/>
      <c r="BHF31" s="9"/>
      <c r="BHG31" s="9"/>
      <c r="BHH31" s="9"/>
      <c r="BHI31" s="9"/>
      <c r="BHJ31" s="9"/>
      <c r="BHK31" s="9"/>
      <c r="BHL31" s="9"/>
      <c r="BHM31" s="9"/>
      <c r="BHN31" s="9"/>
      <c r="BHO31" s="9"/>
      <c r="BHP31" s="9"/>
      <c r="BHQ31" s="9"/>
      <c r="BHR31" s="9"/>
      <c r="BHS31" s="9"/>
      <c r="BHT31" s="9"/>
      <c r="BHU31" s="9"/>
      <c r="BHV31" s="9"/>
      <c r="BHW31" s="9"/>
      <c r="BHX31" s="9"/>
      <c r="BHY31" s="9"/>
      <c r="BHZ31" s="9"/>
      <c r="BIA31" s="9"/>
      <c r="BIB31" s="9"/>
      <c r="BIC31" s="9"/>
      <c r="BID31" s="9"/>
      <c r="BIE31" s="9"/>
      <c r="BIF31" s="9"/>
      <c r="BIG31" s="9"/>
      <c r="BIH31" s="9"/>
      <c r="BII31" s="9"/>
      <c r="BIJ31" s="9"/>
      <c r="BIK31" s="9"/>
      <c r="BIL31" s="9"/>
      <c r="BIM31" s="9"/>
      <c r="BIN31" s="9"/>
      <c r="BIO31" s="9"/>
      <c r="BIP31" s="9"/>
      <c r="BIQ31" s="9"/>
      <c r="BIR31" s="9"/>
      <c r="BIS31" s="9"/>
      <c r="BIT31" s="9"/>
      <c r="BIU31" s="9"/>
      <c r="BIV31" s="9"/>
      <c r="BIW31" s="9"/>
      <c r="BIX31" s="9"/>
      <c r="BIY31" s="9"/>
      <c r="BIZ31" s="9"/>
      <c r="BJA31" s="9"/>
      <c r="BJB31" s="9"/>
      <c r="BJC31" s="9"/>
      <c r="BJD31" s="9"/>
      <c r="BJE31" s="9"/>
      <c r="BJF31" s="9"/>
      <c r="BJG31" s="9"/>
      <c r="BJH31" s="9"/>
      <c r="BJI31" s="9"/>
      <c r="BJJ31" s="9"/>
      <c r="BJK31" s="9"/>
      <c r="BJL31" s="9"/>
      <c r="BJM31" s="9"/>
      <c r="BJN31" s="9"/>
      <c r="BJO31" s="9"/>
      <c r="BJP31" s="9"/>
      <c r="BJQ31" s="9"/>
      <c r="BJR31" s="9"/>
      <c r="BJS31" s="9"/>
      <c r="BJT31" s="9"/>
      <c r="BJU31" s="9"/>
      <c r="BJV31" s="9"/>
      <c r="BJW31" s="9"/>
      <c r="BJX31" s="9"/>
      <c r="BJY31" s="9"/>
      <c r="BJZ31" s="9"/>
      <c r="BKA31" s="9"/>
      <c r="BKB31" s="9"/>
      <c r="BKC31" s="9"/>
      <c r="BKD31" s="9"/>
      <c r="BKE31" s="9"/>
      <c r="BKF31" s="9"/>
      <c r="BKG31" s="9"/>
      <c r="BKH31" s="9"/>
      <c r="BKI31" s="9"/>
      <c r="BKJ31" s="9"/>
      <c r="BKK31" s="9"/>
      <c r="BKL31" s="9"/>
      <c r="BKM31" s="9"/>
      <c r="BKN31" s="9"/>
      <c r="BKO31" s="9"/>
      <c r="BKP31" s="9"/>
      <c r="BKQ31" s="9"/>
      <c r="BKR31" s="9"/>
      <c r="BKS31" s="9"/>
      <c r="BKT31" s="9"/>
      <c r="BKU31" s="9"/>
      <c r="BKV31" s="9"/>
      <c r="BKW31" s="9"/>
      <c r="BKX31" s="9"/>
      <c r="BKY31" s="9"/>
      <c r="BKZ31" s="9"/>
      <c r="BLA31" s="9"/>
      <c r="BLB31" s="9"/>
      <c r="BLC31" s="9"/>
      <c r="BLD31" s="9"/>
      <c r="BLE31" s="9"/>
      <c r="BLF31" s="9"/>
      <c r="BLG31" s="9"/>
      <c r="BLH31" s="9"/>
      <c r="BLI31" s="9"/>
      <c r="BLJ31" s="9"/>
      <c r="BLK31" s="9"/>
      <c r="BLL31" s="9"/>
      <c r="BLM31" s="9"/>
      <c r="BLN31" s="9"/>
      <c r="BLO31" s="9"/>
      <c r="BLP31" s="9"/>
      <c r="BLQ31" s="9"/>
      <c r="BLR31" s="9"/>
      <c r="BLS31" s="9"/>
      <c r="BLT31" s="9"/>
      <c r="BLU31" s="9"/>
      <c r="BLV31" s="9"/>
      <c r="BLW31" s="9"/>
      <c r="BLX31" s="9"/>
      <c r="BLY31" s="9"/>
      <c r="BLZ31" s="9"/>
      <c r="BMA31" s="9"/>
      <c r="BMB31" s="9"/>
      <c r="BMC31" s="9"/>
      <c r="BMD31" s="9"/>
      <c r="BME31" s="9"/>
      <c r="BMF31" s="9"/>
      <c r="BMG31" s="9"/>
      <c r="BMH31" s="9"/>
      <c r="BMI31" s="9"/>
      <c r="BMJ31" s="9"/>
      <c r="BMK31" s="9"/>
      <c r="BML31" s="9"/>
      <c r="BMM31" s="9"/>
      <c r="BMN31" s="9"/>
      <c r="BMO31" s="9"/>
      <c r="BMP31" s="9"/>
      <c r="BMQ31" s="9"/>
      <c r="BMR31" s="9"/>
      <c r="BMS31" s="9"/>
      <c r="BMT31" s="9"/>
      <c r="BMU31" s="9"/>
      <c r="BMV31" s="9"/>
      <c r="BMW31" s="9"/>
      <c r="BMX31" s="9"/>
      <c r="BMY31" s="9"/>
      <c r="BMZ31" s="9"/>
      <c r="BNA31" s="9"/>
      <c r="BNB31" s="9"/>
      <c r="BNC31" s="9"/>
      <c r="BND31" s="9"/>
      <c r="BNE31" s="9"/>
      <c r="BNF31" s="9"/>
      <c r="BNG31" s="9"/>
      <c r="BNH31" s="9"/>
      <c r="BNI31" s="9"/>
      <c r="BNJ31" s="9"/>
      <c r="BNK31" s="9"/>
      <c r="BNL31" s="9"/>
      <c r="BNM31" s="9"/>
      <c r="BNN31" s="9"/>
      <c r="BNO31" s="9"/>
      <c r="BNP31" s="9"/>
      <c r="BNQ31" s="9"/>
      <c r="BNR31" s="9"/>
      <c r="BNS31" s="9"/>
      <c r="BNT31" s="9"/>
      <c r="BNU31" s="9"/>
      <c r="BNV31" s="9"/>
      <c r="BNW31" s="9"/>
      <c r="BNX31" s="9"/>
      <c r="BNY31" s="9"/>
      <c r="BNZ31" s="9"/>
      <c r="BOA31" s="9"/>
      <c r="BOB31" s="9"/>
      <c r="BOC31" s="9"/>
      <c r="BOD31" s="9"/>
      <c r="BOE31" s="9"/>
      <c r="BOF31" s="9"/>
      <c r="BOG31" s="9"/>
      <c r="BOH31" s="9"/>
      <c r="BOI31" s="9"/>
      <c r="BOJ31" s="9"/>
      <c r="BOK31" s="9"/>
      <c r="BOL31" s="9"/>
      <c r="BOM31" s="9"/>
      <c r="BON31" s="9"/>
      <c r="BOO31" s="9"/>
      <c r="BOP31" s="9"/>
      <c r="BOQ31" s="9"/>
      <c r="BOR31" s="9"/>
      <c r="BOS31" s="9"/>
      <c r="BOT31" s="9"/>
      <c r="BOU31" s="9"/>
      <c r="BOV31" s="9"/>
      <c r="BOW31" s="9"/>
      <c r="BOX31" s="9"/>
      <c r="BOY31" s="9"/>
      <c r="BOZ31" s="9"/>
      <c r="BPA31" s="9"/>
      <c r="BPB31" s="9"/>
      <c r="BPC31" s="9"/>
      <c r="BPD31" s="9"/>
      <c r="BPE31" s="9"/>
      <c r="BPF31" s="9"/>
      <c r="BPG31" s="9"/>
      <c r="BPH31" s="9"/>
      <c r="BPI31" s="9"/>
      <c r="BPJ31" s="9"/>
      <c r="BPK31" s="9"/>
      <c r="BPL31" s="9"/>
      <c r="BPM31" s="9"/>
      <c r="BPN31" s="9"/>
      <c r="BPO31" s="9"/>
      <c r="BPP31" s="9"/>
      <c r="BPQ31" s="9"/>
      <c r="BPR31" s="9"/>
      <c r="BPS31" s="9"/>
      <c r="BPT31" s="9"/>
      <c r="BPU31" s="9"/>
      <c r="BPV31" s="9"/>
      <c r="BPW31" s="9"/>
      <c r="BPX31" s="9"/>
      <c r="BPY31" s="9"/>
      <c r="BPZ31" s="9"/>
      <c r="BQA31" s="9"/>
      <c r="BQB31" s="9"/>
      <c r="BQC31" s="9"/>
      <c r="BQD31" s="9"/>
      <c r="BQE31" s="9"/>
      <c r="BQF31" s="9"/>
      <c r="BQG31" s="9"/>
      <c r="BQH31" s="9"/>
      <c r="BQI31" s="9"/>
      <c r="BQJ31" s="9"/>
      <c r="BQK31" s="9"/>
      <c r="BQL31" s="9"/>
      <c r="BQM31" s="9"/>
      <c r="BQN31" s="9"/>
      <c r="BQO31" s="9"/>
      <c r="BQP31" s="9"/>
      <c r="BQQ31" s="9"/>
      <c r="BQR31" s="9"/>
      <c r="BQS31" s="9"/>
      <c r="BQT31" s="9"/>
      <c r="BQU31" s="9"/>
      <c r="BQV31" s="9"/>
      <c r="BQW31" s="9"/>
      <c r="BQX31" s="9"/>
      <c r="BQY31" s="9"/>
      <c r="BQZ31" s="9"/>
      <c r="BRA31" s="9"/>
      <c r="BRB31" s="9"/>
      <c r="BRC31" s="9"/>
      <c r="BRD31" s="9"/>
      <c r="BRE31" s="9"/>
      <c r="BRF31" s="9"/>
      <c r="BRG31" s="9"/>
      <c r="BRH31" s="9"/>
      <c r="BRI31" s="9"/>
      <c r="BRJ31" s="9"/>
      <c r="BRK31" s="9"/>
      <c r="BRL31" s="9"/>
      <c r="BRM31" s="9"/>
      <c r="BRN31" s="9"/>
      <c r="BRO31" s="9"/>
      <c r="BRP31" s="9"/>
      <c r="BRQ31" s="9"/>
      <c r="BRR31" s="9"/>
      <c r="BRS31" s="9"/>
      <c r="BRT31" s="9"/>
      <c r="BRU31" s="9"/>
      <c r="BRV31" s="9"/>
      <c r="BRW31" s="9"/>
      <c r="BRX31" s="9"/>
      <c r="BRY31" s="9"/>
      <c r="BRZ31" s="9"/>
      <c r="BSA31" s="9"/>
      <c r="BSB31" s="9"/>
      <c r="BSC31" s="9"/>
      <c r="BSD31" s="9"/>
      <c r="BSE31" s="9"/>
      <c r="BSF31" s="9"/>
      <c r="BSG31" s="9"/>
      <c r="BSH31" s="9"/>
      <c r="BSI31" s="9"/>
      <c r="BSJ31" s="9"/>
      <c r="BSK31" s="9"/>
      <c r="BSL31" s="9"/>
      <c r="BSM31" s="9"/>
      <c r="BSN31" s="9"/>
      <c r="BSO31" s="9"/>
      <c r="BSP31" s="9"/>
      <c r="BSQ31" s="9"/>
      <c r="BSR31" s="9"/>
      <c r="BSS31" s="9"/>
      <c r="BST31" s="9"/>
      <c r="BSU31" s="9"/>
      <c r="BSV31" s="9"/>
      <c r="BSW31" s="9"/>
      <c r="BSX31" s="9"/>
      <c r="BSY31" s="9"/>
      <c r="BSZ31" s="9"/>
      <c r="BTA31" s="9"/>
      <c r="BTB31" s="9"/>
      <c r="BTC31" s="9"/>
      <c r="BTD31" s="9"/>
      <c r="BTE31" s="9"/>
      <c r="BTF31" s="9"/>
      <c r="BTG31" s="9"/>
      <c r="BTH31" s="9"/>
      <c r="BTI31" s="9"/>
      <c r="BTJ31" s="9"/>
      <c r="BTK31" s="9"/>
      <c r="BTL31" s="9"/>
      <c r="BTM31" s="9"/>
      <c r="BTN31" s="9"/>
      <c r="BTO31" s="9"/>
      <c r="BTP31" s="9"/>
      <c r="BTQ31" s="9"/>
      <c r="BTR31" s="9"/>
      <c r="BTS31" s="9"/>
      <c r="BTT31" s="9"/>
      <c r="BTU31" s="9"/>
      <c r="BTV31" s="9"/>
      <c r="BTW31" s="9"/>
      <c r="BTX31" s="9"/>
      <c r="BTY31" s="9"/>
      <c r="BTZ31" s="9"/>
      <c r="BUA31" s="9"/>
      <c r="BUB31" s="9"/>
      <c r="BUC31" s="9"/>
      <c r="BUD31" s="9"/>
      <c r="BUE31" s="9"/>
      <c r="BUF31" s="9"/>
      <c r="BUG31" s="9"/>
      <c r="BUH31" s="9"/>
      <c r="BUI31" s="9"/>
      <c r="BUJ31" s="9"/>
      <c r="BUK31" s="9"/>
      <c r="BUL31" s="9"/>
      <c r="BUM31" s="9"/>
      <c r="BUN31" s="9"/>
      <c r="BUO31" s="9"/>
      <c r="BUP31" s="9"/>
      <c r="BUQ31" s="9"/>
      <c r="BUR31" s="9"/>
      <c r="BUS31" s="9"/>
      <c r="BUT31" s="9"/>
      <c r="BUU31" s="9"/>
      <c r="BUV31" s="9"/>
      <c r="BUW31" s="9"/>
      <c r="BUX31" s="9"/>
      <c r="BUY31" s="9"/>
      <c r="BUZ31" s="9"/>
      <c r="BVA31" s="9"/>
      <c r="BVB31" s="9"/>
      <c r="BVC31" s="9"/>
      <c r="BVD31" s="9"/>
      <c r="BVE31" s="9"/>
      <c r="BVF31" s="9"/>
      <c r="BVG31" s="9"/>
      <c r="BVH31" s="9"/>
      <c r="BVI31" s="9"/>
      <c r="BVJ31" s="9"/>
      <c r="BVK31" s="9"/>
      <c r="BVL31" s="9"/>
      <c r="BVM31" s="9"/>
      <c r="BVN31" s="9"/>
      <c r="BVO31" s="9"/>
      <c r="BVP31" s="9"/>
      <c r="BVQ31" s="9"/>
      <c r="BVR31" s="9"/>
      <c r="BVS31" s="9"/>
      <c r="BVT31" s="9"/>
      <c r="BVU31" s="9"/>
      <c r="BVV31" s="9"/>
      <c r="BVW31" s="9"/>
      <c r="BVX31" s="9"/>
      <c r="BVY31" s="9"/>
      <c r="BVZ31" s="9"/>
      <c r="BWA31" s="9"/>
      <c r="BWB31" s="9"/>
      <c r="BWC31" s="9"/>
      <c r="BWD31" s="9"/>
      <c r="BWE31" s="9"/>
      <c r="BWF31" s="9"/>
      <c r="BWG31" s="9"/>
      <c r="BWH31" s="9"/>
      <c r="BWI31" s="9"/>
      <c r="BWJ31" s="9"/>
      <c r="BWK31" s="9"/>
      <c r="BWL31" s="9"/>
      <c r="BWM31" s="9"/>
      <c r="BWN31" s="9"/>
      <c r="BWO31" s="9"/>
      <c r="BWP31" s="9"/>
      <c r="BWQ31" s="9"/>
      <c r="BWR31" s="9"/>
      <c r="BWS31" s="9"/>
      <c r="BWT31" s="9"/>
      <c r="BWU31" s="9"/>
      <c r="BWV31" s="9"/>
      <c r="BWW31" s="9"/>
      <c r="BWX31" s="9"/>
      <c r="BWY31" s="9"/>
      <c r="BWZ31" s="9"/>
      <c r="BXA31" s="9"/>
      <c r="BXB31" s="9"/>
      <c r="BXC31" s="9"/>
      <c r="BXD31" s="9"/>
    </row>
    <row r="32" ht="14.25" customHeight="1">
      <c r="A32" s="9">
        <v>22.0</v>
      </c>
      <c r="B32" s="9" t="s">
        <v>11947</v>
      </c>
      <c r="C32" s="9" t="s">
        <v>11948</v>
      </c>
      <c r="D32" s="9" t="s">
        <v>11948</v>
      </c>
      <c r="E32" s="9"/>
      <c r="F32" s="9">
        <v>36.0</v>
      </c>
      <c r="G32" s="9" t="s">
        <v>12256</v>
      </c>
      <c r="H32" s="9"/>
      <c r="I32" s="9"/>
      <c r="J32" s="9"/>
      <c r="K32" s="9">
        <v>1.0</v>
      </c>
      <c r="L32" s="9">
        <v>33.0</v>
      </c>
      <c r="M32" s="9"/>
      <c r="N32" s="9"/>
      <c r="O32" s="9">
        <v>2.0</v>
      </c>
      <c r="P32" s="9">
        <v>0.0</v>
      </c>
      <c r="Q32" s="9" t="s">
        <v>12257</v>
      </c>
      <c r="R32" s="9"/>
      <c r="S32" s="9" t="s">
        <v>2801</v>
      </c>
      <c r="T32" s="9" t="s">
        <v>2800</v>
      </c>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9"/>
      <c r="ABW32" s="9"/>
      <c r="ABX32" s="9"/>
      <c r="ABY32" s="9"/>
      <c r="ABZ32" s="9"/>
      <c r="ACA32" s="9"/>
      <c r="ACB32" s="9"/>
      <c r="ACC32" s="9"/>
      <c r="ACD32" s="9"/>
      <c r="ACE32" s="9"/>
      <c r="ACF32" s="9"/>
      <c r="ACG32" s="9"/>
      <c r="ACH32" s="9"/>
      <c r="ACI32" s="9"/>
      <c r="ACJ32" s="9"/>
      <c r="ACK32" s="9"/>
      <c r="ACL32" s="9"/>
      <c r="ACM32" s="9"/>
      <c r="ACN32" s="9"/>
      <c r="ACO32" s="9"/>
      <c r="ACP32" s="9"/>
      <c r="ACQ32" s="9"/>
      <c r="ACR32" s="9"/>
      <c r="ACS32" s="9"/>
      <c r="ACT32" s="9"/>
      <c r="ACU32" s="9"/>
      <c r="ACV32" s="9"/>
      <c r="ACW32" s="9"/>
      <c r="ACX32" s="9"/>
      <c r="ACY32" s="9"/>
      <c r="ACZ32" s="9"/>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c r="AEK32" s="9"/>
      <c r="AEL32" s="9"/>
      <c r="AEM32" s="9"/>
      <c r="AEN32" s="9"/>
      <c r="AEO32" s="9"/>
      <c r="AEP32" s="9"/>
      <c r="AEQ32" s="9"/>
      <c r="AER32" s="9"/>
      <c r="AES32" s="9"/>
      <c r="AET32" s="9"/>
      <c r="AEU32" s="9"/>
      <c r="AEV32" s="9"/>
      <c r="AEW32" s="9"/>
      <c r="AEX32" s="9"/>
      <c r="AEY32" s="9"/>
      <c r="AEZ32" s="9"/>
      <c r="AFA32" s="9"/>
      <c r="AFB32" s="9"/>
      <c r="AFC32" s="9"/>
      <c r="AFD32" s="9"/>
      <c r="AFE32" s="9"/>
      <c r="AFF32" s="9"/>
      <c r="AFG32" s="9"/>
      <c r="AFH32" s="9"/>
      <c r="AFI32" s="9"/>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MN32" s="9"/>
      <c r="AMO32" s="9"/>
      <c r="AMP32" s="9"/>
      <c r="AMQ32" s="9"/>
      <c r="AMR32" s="9"/>
      <c r="AMS32" s="9"/>
      <c r="AMT32" s="9"/>
      <c r="AMU32" s="9"/>
      <c r="AMV32" s="9"/>
      <c r="AMW32" s="9"/>
      <c r="AMX32" s="9"/>
      <c r="AMY32" s="9"/>
      <c r="AMZ32" s="9"/>
      <c r="ANA32" s="9"/>
      <c r="ANB32" s="9" t="s">
        <v>11952</v>
      </c>
      <c r="ANC32" s="9" t="s">
        <v>2696</v>
      </c>
      <c r="AND32" s="9" t="s">
        <v>12258</v>
      </c>
      <c r="ANE32" s="9" t="s">
        <v>11954</v>
      </c>
      <c r="ANF32" s="9"/>
      <c r="ANG32" s="9"/>
      <c r="ANH32" s="9"/>
      <c r="ANI32" s="9"/>
      <c r="ANJ32" s="9"/>
      <c r="ANK32" s="9"/>
      <c r="ANL32" s="9"/>
      <c r="ANM32" s="9" t="s">
        <v>12259</v>
      </c>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t="s">
        <v>12260</v>
      </c>
      <c r="ATS32" s="9">
        <v>1.773383462E9</v>
      </c>
      <c r="ATT32" s="9" t="s">
        <v>12261</v>
      </c>
      <c r="ATU32" s="9" t="s">
        <v>11952</v>
      </c>
      <c r="ATV32" s="9" t="s">
        <v>2696</v>
      </c>
      <c r="ATW32" s="9" t="s">
        <v>12258</v>
      </c>
      <c r="ATX32" s="9" t="s">
        <v>11954</v>
      </c>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9"/>
      <c r="AWB32" s="9"/>
      <c r="AWC32" s="9"/>
      <c r="AWD32" s="9"/>
      <c r="AWE32" s="9"/>
      <c r="AWF32" s="9"/>
      <c r="AWG32" s="9"/>
      <c r="AWH32" s="9"/>
      <c r="AWI32" s="9"/>
      <c r="AWJ32" s="9"/>
      <c r="AWK32" s="9"/>
      <c r="AWL32" s="9"/>
      <c r="AWM32" s="9"/>
      <c r="AWN32" s="9"/>
      <c r="AWO32" s="9"/>
      <c r="AWP32" s="9"/>
      <c r="AWQ32" s="9"/>
      <c r="AWR32" s="9"/>
      <c r="AWS32" s="9"/>
      <c r="AWT32" s="9"/>
      <c r="AWU32" s="9"/>
      <c r="AWV32" s="9"/>
      <c r="AWW32" s="9"/>
      <c r="AWX32" s="9"/>
      <c r="AWY32" s="9"/>
      <c r="AWZ32" s="9"/>
      <c r="AXA32" s="9"/>
      <c r="AXB32" s="9"/>
      <c r="AXC32" s="9"/>
      <c r="AXD32" s="9"/>
      <c r="AXE32" s="9"/>
      <c r="AXF32" s="9"/>
      <c r="AXG32" s="9"/>
      <c r="AXH32" s="9"/>
      <c r="AXI32" s="9"/>
      <c r="AXJ32" s="9"/>
      <c r="AXK32" s="9"/>
      <c r="AXL32" s="9"/>
      <c r="AXM32" s="9"/>
      <c r="AXN32" s="9"/>
      <c r="AXO32" s="9"/>
      <c r="AXP32" s="9"/>
      <c r="AXQ32" s="9"/>
      <c r="AXR32" s="9"/>
      <c r="AXS32" s="9"/>
      <c r="AXT32" s="9"/>
      <c r="AXU32" s="9"/>
      <c r="AXV32" s="9"/>
      <c r="AXW32" s="9"/>
      <c r="AXX32" s="9"/>
      <c r="AXY32" s="9"/>
      <c r="AXZ32" s="9"/>
      <c r="AYA32" s="9"/>
      <c r="AYB32" s="9"/>
      <c r="AYC32" s="9"/>
      <c r="AYD32" s="9"/>
      <c r="AYE32" s="9"/>
      <c r="AYF32" s="9"/>
      <c r="AYG32" s="9"/>
      <c r="AYH32" s="9"/>
      <c r="AYI32" s="9"/>
      <c r="AYJ32" s="9"/>
      <c r="AYK32" s="9"/>
      <c r="AYL32" s="9"/>
      <c r="AYM32" s="9"/>
      <c r="AYN32" s="9"/>
      <c r="AYO32" s="9"/>
      <c r="AYP32" s="9"/>
      <c r="AYQ32" s="9"/>
      <c r="AYR32" s="9"/>
      <c r="AYS32" s="9"/>
      <c r="AYT32" s="9"/>
      <c r="AYU32" s="9"/>
      <c r="AYV32" s="9"/>
      <c r="AYW32" s="9"/>
      <c r="AYX32" s="9"/>
      <c r="AYY32" s="9"/>
      <c r="AYZ32" s="9"/>
      <c r="AZA32" s="9"/>
      <c r="AZB32" s="9"/>
      <c r="AZC32" s="9"/>
      <c r="AZD32" s="9"/>
      <c r="AZE32" s="9"/>
      <c r="AZF32" s="9"/>
      <c r="AZG32" s="9"/>
      <c r="AZH32" s="9"/>
      <c r="AZI32" s="9"/>
      <c r="AZJ32" s="9"/>
      <c r="AZK32" s="9"/>
      <c r="AZL32" s="9"/>
      <c r="AZM32" s="9"/>
      <c r="AZN32" s="9"/>
      <c r="AZO32" s="9"/>
      <c r="AZP32" s="9"/>
      <c r="AZQ32" s="9"/>
      <c r="AZR32" s="9"/>
      <c r="AZS32" s="9"/>
      <c r="AZT32" s="9"/>
      <c r="AZU32" s="9"/>
      <c r="AZV32" s="9"/>
      <c r="AZW32" s="9"/>
      <c r="AZX32" s="9"/>
      <c r="AZY32" s="9"/>
      <c r="AZZ32" s="9"/>
      <c r="BAA32" s="9"/>
      <c r="BAB32" s="9"/>
      <c r="BAC32" s="9"/>
      <c r="BAD32" s="9"/>
      <c r="BAE32" s="9"/>
      <c r="BAF32" s="9"/>
      <c r="BAG32" s="9"/>
      <c r="BAH32" s="9"/>
      <c r="BAI32" s="9"/>
      <c r="BAJ32" s="9"/>
      <c r="BAK32" s="9"/>
      <c r="BAL32" s="9"/>
      <c r="BAM32" s="9"/>
      <c r="BAN32" s="9"/>
      <c r="BAO32" s="9"/>
      <c r="BAP32" s="9"/>
      <c r="BAQ32" s="9"/>
      <c r="BAR32" s="9"/>
      <c r="BAS32" s="9"/>
      <c r="BAT32" s="9"/>
      <c r="BAU32" s="9"/>
      <c r="BAV32" s="9"/>
      <c r="BAW32" s="9"/>
      <c r="BAX32" s="9"/>
      <c r="BAY32" s="9"/>
      <c r="BAZ32" s="9"/>
      <c r="BBA32" s="9"/>
      <c r="BBB32" s="9"/>
      <c r="BBC32" s="9"/>
      <c r="BBD32" s="9"/>
      <c r="BBE32" s="9"/>
      <c r="BBF32" s="9"/>
      <c r="BBG32" s="9"/>
      <c r="BBH32" s="9"/>
      <c r="BBI32" s="9"/>
      <c r="BBJ32" s="9"/>
      <c r="BBK32" s="9"/>
      <c r="BBL32" s="9"/>
      <c r="BBM32" s="9"/>
      <c r="BBN32" s="9"/>
      <c r="BBO32" s="9"/>
      <c r="BBP32" s="9"/>
      <c r="BBQ32" s="9"/>
      <c r="BBR32" s="9"/>
      <c r="BBS32" s="9"/>
      <c r="BBT32" s="9"/>
      <c r="BBU32" s="9"/>
      <c r="BBV32" s="9"/>
      <c r="BBW32" s="9"/>
      <c r="BBX32" s="9"/>
      <c r="BBY32" s="9"/>
      <c r="BBZ32" s="9"/>
      <c r="BCA32" s="9"/>
      <c r="BCB32" s="9"/>
      <c r="BCC32" s="9"/>
      <c r="BCD32" s="9"/>
      <c r="BCE32" s="9"/>
      <c r="BCF32" s="9"/>
      <c r="BCG32" s="9"/>
      <c r="BCH32" s="9"/>
      <c r="BCI32" s="9"/>
      <c r="BCJ32" s="9"/>
      <c r="BCK32" s="9"/>
      <c r="BCL32" s="9"/>
      <c r="BCM32" s="9"/>
      <c r="BCN32" s="9"/>
      <c r="BCO32" s="9"/>
      <c r="BCP32" s="9"/>
      <c r="BCQ32" s="9"/>
      <c r="BCR32" s="9"/>
      <c r="BCS32" s="9"/>
      <c r="BCT32" s="9"/>
      <c r="BCU32" s="9"/>
      <c r="BCV32" s="9"/>
      <c r="BCW32" s="9"/>
      <c r="BCX32" s="9"/>
      <c r="BCY32" s="9"/>
      <c r="BCZ32" s="9"/>
      <c r="BDA32" s="9"/>
      <c r="BDB32" s="9"/>
      <c r="BDC32" s="9"/>
      <c r="BDD32" s="9"/>
      <c r="BDE32" s="9"/>
      <c r="BDF32" s="9"/>
      <c r="BDG32" s="9"/>
      <c r="BDH32" s="9"/>
      <c r="BDI32" s="9"/>
      <c r="BDJ32" s="9"/>
      <c r="BDK32" s="9"/>
      <c r="BDL32" s="9"/>
      <c r="BDM32" s="9"/>
      <c r="BDN32" s="9"/>
      <c r="BDO32" s="9"/>
      <c r="BDP32" s="9"/>
      <c r="BDQ32" s="9"/>
      <c r="BDR32" s="9"/>
      <c r="BDS32" s="9"/>
      <c r="BDT32" s="9"/>
      <c r="BDU32" s="9"/>
      <c r="BDV32" s="9"/>
      <c r="BDW32" s="9"/>
      <c r="BDX32" s="9"/>
      <c r="BDY32" s="9"/>
      <c r="BDZ32" s="9"/>
      <c r="BEA32" s="9"/>
      <c r="BEB32" s="9"/>
      <c r="BEC32" s="9"/>
      <c r="BED32" s="9"/>
      <c r="BEE32" s="9"/>
      <c r="BEF32" s="9"/>
      <c r="BEG32" s="9"/>
      <c r="BEH32" s="9"/>
      <c r="BEI32" s="9"/>
      <c r="BEJ32" s="9"/>
      <c r="BEK32" s="9"/>
      <c r="BEL32" s="9"/>
      <c r="BEM32" s="9"/>
      <c r="BEN32" s="9"/>
      <c r="BEO32" s="9"/>
      <c r="BEP32" s="9"/>
      <c r="BEQ32" s="9"/>
      <c r="BER32" s="9"/>
      <c r="BES32" s="9"/>
      <c r="BET32" s="9"/>
      <c r="BEU32" s="9"/>
      <c r="BEV32" s="9"/>
      <c r="BEW32" s="9"/>
      <c r="BEX32" s="9"/>
      <c r="BEY32" s="9"/>
      <c r="BEZ32" s="9"/>
      <c r="BFA32" s="9"/>
      <c r="BFB32" s="9"/>
      <c r="BFC32" s="9"/>
      <c r="BFD32" s="9"/>
      <c r="BFE32" s="9"/>
      <c r="BFF32" s="9"/>
      <c r="BFG32" s="9"/>
      <c r="BFH32" s="9"/>
      <c r="BFI32" s="9"/>
      <c r="BFJ32" s="9"/>
      <c r="BFK32" s="9"/>
      <c r="BFL32" s="9"/>
      <c r="BFM32" s="9"/>
      <c r="BFN32" s="9"/>
      <c r="BFO32" s="9"/>
      <c r="BFP32" s="9"/>
      <c r="BFQ32" s="9"/>
      <c r="BFR32" s="9"/>
      <c r="BFS32" s="9"/>
      <c r="BFT32" s="9"/>
      <c r="BFU32" s="9"/>
      <c r="BFV32" s="9"/>
      <c r="BFW32" s="9"/>
      <c r="BFX32" s="9"/>
      <c r="BFY32" s="9"/>
      <c r="BFZ32" s="9"/>
      <c r="BGA32" s="9"/>
      <c r="BGB32" s="9"/>
      <c r="BGC32" s="9"/>
      <c r="BGD32" s="9"/>
      <c r="BGE32" s="9"/>
      <c r="BGF32" s="9"/>
      <c r="BGG32" s="9"/>
      <c r="BGH32" s="9"/>
      <c r="BGI32" s="9"/>
      <c r="BGJ32" s="9"/>
      <c r="BGK32" s="9"/>
      <c r="BGL32" s="9"/>
      <c r="BGM32" s="9"/>
      <c r="BGN32" s="9"/>
      <c r="BGO32" s="9"/>
      <c r="BGP32" s="9"/>
      <c r="BGQ32" s="9"/>
      <c r="BGR32" s="9"/>
      <c r="BGS32" s="9"/>
      <c r="BGT32" s="9"/>
      <c r="BGU32" s="9"/>
      <c r="BGV32" s="9"/>
      <c r="BGW32" s="9"/>
      <c r="BGX32" s="9"/>
      <c r="BGY32" s="9"/>
      <c r="BGZ32" s="9"/>
      <c r="BHA32" s="9"/>
      <c r="BHB32" s="9"/>
      <c r="BHC32" s="9"/>
      <c r="BHD32" s="9"/>
      <c r="BHE32" s="9"/>
      <c r="BHF32" s="9"/>
      <c r="BHG32" s="9"/>
      <c r="BHH32" s="9"/>
      <c r="BHI32" s="9"/>
      <c r="BHJ32" s="9"/>
      <c r="BHK32" s="9"/>
      <c r="BHL32" s="9"/>
      <c r="BHM32" s="9"/>
      <c r="BHN32" s="9"/>
      <c r="BHO32" s="9"/>
      <c r="BHP32" s="9"/>
      <c r="BHQ32" s="9"/>
      <c r="BHR32" s="9"/>
      <c r="BHS32" s="9"/>
      <c r="BHT32" s="9"/>
      <c r="BHU32" s="9"/>
      <c r="BHV32" s="9"/>
      <c r="BHW32" s="9"/>
      <c r="BHX32" s="9"/>
      <c r="BHY32" s="9"/>
      <c r="BHZ32" s="9"/>
      <c r="BIA32" s="9"/>
      <c r="BIB32" s="9"/>
      <c r="BIC32" s="9"/>
      <c r="BID32" s="9"/>
      <c r="BIE32" s="9"/>
      <c r="BIF32" s="9"/>
      <c r="BIG32" s="9"/>
      <c r="BIH32" s="9"/>
      <c r="BII32" s="9"/>
      <c r="BIJ32" s="9"/>
      <c r="BIK32" s="9"/>
      <c r="BIL32" s="9"/>
      <c r="BIM32" s="9"/>
      <c r="BIN32" s="9"/>
      <c r="BIO32" s="9"/>
      <c r="BIP32" s="9"/>
      <c r="BIQ32" s="9"/>
      <c r="BIR32" s="9"/>
      <c r="BIS32" s="9"/>
      <c r="BIT32" s="9"/>
      <c r="BIU32" s="9"/>
      <c r="BIV32" s="9"/>
      <c r="BIW32" s="9"/>
      <c r="BIX32" s="9"/>
      <c r="BIY32" s="9"/>
      <c r="BIZ32" s="9"/>
      <c r="BJA32" s="9"/>
      <c r="BJB32" s="9"/>
      <c r="BJC32" s="9"/>
      <c r="BJD32" s="9"/>
      <c r="BJE32" s="9"/>
      <c r="BJF32" s="9"/>
      <c r="BJG32" s="9"/>
      <c r="BJH32" s="9"/>
      <c r="BJI32" s="9"/>
      <c r="BJJ32" s="9"/>
      <c r="BJK32" s="9"/>
      <c r="BJL32" s="9"/>
      <c r="BJM32" s="9"/>
      <c r="BJN32" s="9"/>
      <c r="BJO32" s="9"/>
      <c r="BJP32" s="9"/>
      <c r="BJQ32" s="9"/>
      <c r="BJR32" s="9"/>
      <c r="BJS32" s="9"/>
      <c r="BJT32" s="9"/>
      <c r="BJU32" s="9"/>
      <c r="BJV32" s="9"/>
      <c r="BJW32" s="9"/>
      <c r="BJX32" s="9"/>
      <c r="BJY32" s="9"/>
      <c r="BJZ32" s="9"/>
      <c r="BKA32" s="9"/>
      <c r="BKB32" s="9"/>
      <c r="BKC32" s="9"/>
      <c r="BKD32" s="9"/>
      <c r="BKE32" s="9"/>
      <c r="BKF32" s="9"/>
      <c r="BKG32" s="9"/>
      <c r="BKH32" s="9"/>
      <c r="BKI32" s="9"/>
      <c r="BKJ32" s="9"/>
      <c r="BKK32" s="9"/>
      <c r="BKL32" s="9"/>
      <c r="BKM32" s="9"/>
      <c r="BKN32" s="9"/>
      <c r="BKO32" s="9"/>
      <c r="BKP32" s="9"/>
      <c r="BKQ32" s="9"/>
      <c r="BKR32" s="9"/>
      <c r="BKS32" s="9"/>
      <c r="BKT32" s="9"/>
      <c r="BKU32" s="9"/>
      <c r="BKV32" s="9"/>
      <c r="BKW32" s="9"/>
      <c r="BKX32" s="9"/>
      <c r="BKY32" s="9"/>
      <c r="BKZ32" s="9"/>
      <c r="BLA32" s="9"/>
      <c r="BLB32" s="9"/>
      <c r="BLC32" s="9"/>
      <c r="BLD32" s="9"/>
      <c r="BLE32" s="9"/>
      <c r="BLF32" s="9"/>
      <c r="BLG32" s="9"/>
      <c r="BLH32" s="9"/>
      <c r="BLI32" s="9"/>
      <c r="BLJ32" s="9"/>
      <c r="BLK32" s="9"/>
      <c r="BLL32" s="9"/>
      <c r="BLM32" s="9"/>
      <c r="BLN32" s="9"/>
      <c r="BLO32" s="9"/>
      <c r="BLP32" s="9"/>
      <c r="BLQ32" s="9"/>
      <c r="BLR32" s="9"/>
      <c r="BLS32" s="9"/>
      <c r="BLT32" s="9"/>
      <c r="BLU32" s="9"/>
      <c r="BLV32" s="9"/>
      <c r="BLW32" s="9"/>
      <c r="BLX32" s="9"/>
      <c r="BLY32" s="9"/>
      <c r="BLZ32" s="9"/>
      <c r="BMA32" s="9"/>
      <c r="BMB32" s="9"/>
      <c r="BMC32" s="9"/>
      <c r="BMD32" s="9"/>
      <c r="BME32" s="9"/>
      <c r="BMF32" s="9"/>
      <c r="BMG32" s="9"/>
      <c r="BMH32" s="9"/>
      <c r="BMI32" s="9"/>
      <c r="BMJ32" s="9"/>
      <c r="BMK32" s="9"/>
      <c r="BML32" s="9"/>
      <c r="BMM32" s="9"/>
      <c r="BMN32" s="9"/>
      <c r="BMO32" s="9"/>
      <c r="BMP32" s="9"/>
      <c r="BMQ32" s="9"/>
      <c r="BMR32" s="9"/>
      <c r="BMS32" s="9"/>
      <c r="BMT32" s="9"/>
      <c r="BMU32" s="9"/>
      <c r="BMV32" s="9"/>
      <c r="BMW32" s="9"/>
      <c r="BMX32" s="9"/>
      <c r="BMY32" s="9"/>
      <c r="BMZ32" s="9"/>
      <c r="BNA32" s="9"/>
      <c r="BNB32" s="9"/>
      <c r="BNC32" s="9"/>
      <c r="BND32" s="9"/>
      <c r="BNE32" s="9"/>
      <c r="BNF32" s="9"/>
      <c r="BNG32" s="9"/>
      <c r="BNH32" s="9"/>
      <c r="BNI32" s="9"/>
      <c r="BNJ32" s="9"/>
      <c r="BNK32" s="9"/>
      <c r="BNL32" s="9"/>
      <c r="BNM32" s="9"/>
      <c r="BNN32" s="9"/>
      <c r="BNO32" s="9"/>
      <c r="BNP32" s="9"/>
      <c r="BNQ32" s="9"/>
      <c r="BNR32" s="9"/>
      <c r="BNS32" s="9"/>
      <c r="BNT32" s="9"/>
      <c r="BNU32" s="9"/>
      <c r="BNV32" s="9"/>
      <c r="BNW32" s="9"/>
      <c r="BNX32" s="9"/>
      <c r="BNY32" s="9"/>
      <c r="BNZ32" s="9"/>
      <c r="BOA32" s="9"/>
      <c r="BOB32" s="9"/>
      <c r="BOC32" s="9"/>
      <c r="BOD32" s="9"/>
      <c r="BOE32" s="9"/>
      <c r="BOF32" s="9"/>
      <c r="BOG32" s="9"/>
      <c r="BOH32" s="9"/>
      <c r="BOI32" s="9"/>
      <c r="BOJ32" s="9"/>
      <c r="BOK32" s="9"/>
      <c r="BOL32" s="9"/>
      <c r="BOM32" s="9"/>
      <c r="BON32" s="9"/>
      <c r="BOO32" s="9"/>
      <c r="BOP32" s="9"/>
      <c r="BOQ32" s="9"/>
      <c r="BOR32" s="9"/>
      <c r="BOS32" s="9"/>
      <c r="BOT32" s="9"/>
      <c r="BOU32" s="9"/>
      <c r="BOV32" s="9"/>
      <c r="BOW32" s="9"/>
      <c r="BOX32" s="9"/>
      <c r="BOY32" s="9"/>
      <c r="BOZ32" s="9"/>
      <c r="BPA32" s="9"/>
      <c r="BPB32" s="9"/>
      <c r="BPC32" s="9"/>
      <c r="BPD32" s="9"/>
      <c r="BPE32" s="9"/>
      <c r="BPF32" s="9"/>
      <c r="BPG32" s="9"/>
      <c r="BPH32" s="9"/>
      <c r="BPI32" s="9"/>
      <c r="BPJ32" s="9"/>
      <c r="BPK32" s="9"/>
      <c r="BPL32" s="9"/>
      <c r="BPM32" s="9"/>
      <c r="BPN32" s="9"/>
      <c r="BPO32" s="9"/>
      <c r="BPP32" s="9"/>
      <c r="BPQ32" s="9"/>
      <c r="BPR32" s="9"/>
      <c r="BPS32" s="9"/>
      <c r="BPT32" s="9"/>
      <c r="BPU32" s="9"/>
      <c r="BPV32" s="9"/>
      <c r="BPW32" s="9"/>
      <c r="BPX32" s="9"/>
      <c r="BPY32" s="9"/>
      <c r="BPZ32" s="9"/>
      <c r="BQA32" s="9"/>
      <c r="BQB32" s="9"/>
      <c r="BQC32" s="9"/>
      <c r="BQD32" s="9"/>
      <c r="BQE32" s="9"/>
      <c r="BQF32" s="9"/>
      <c r="BQG32" s="9"/>
      <c r="BQH32" s="9"/>
      <c r="BQI32" s="9"/>
      <c r="BQJ32" s="9"/>
      <c r="BQK32" s="9"/>
      <c r="BQL32" s="9"/>
      <c r="BQM32" s="9"/>
      <c r="BQN32" s="9"/>
      <c r="BQO32" s="9"/>
      <c r="BQP32" s="9"/>
      <c r="BQQ32" s="9"/>
      <c r="BQR32" s="9"/>
      <c r="BQS32" s="9"/>
      <c r="BQT32" s="9"/>
      <c r="BQU32" s="9"/>
      <c r="BQV32" s="9"/>
      <c r="BQW32" s="9"/>
      <c r="BQX32" s="9"/>
      <c r="BQY32" s="9"/>
      <c r="BQZ32" s="9"/>
      <c r="BRA32" s="9"/>
      <c r="BRB32" s="9"/>
      <c r="BRC32" s="9"/>
      <c r="BRD32" s="9"/>
      <c r="BRE32" s="9"/>
      <c r="BRF32" s="9"/>
      <c r="BRG32" s="9"/>
      <c r="BRH32" s="9"/>
      <c r="BRI32" s="9"/>
      <c r="BRJ32" s="9"/>
      <c r="BRK32" s="9"/>
      <c r="BRL32" s="9"/>
      <c r="BRM32" s="9"/>
      <c r="BRN32" s="9"/>
      <c r="BRO32" s="9"/>
      <c r="BRP32" s="9"/>
      <c r="BRQ32" s="9"/>
      <c r="BRR32" s="9"/>
      <c r="BRS32" s="9"/>
      <c r="BRT32" s="9"/>
      <c r="BRU32" s="9"/>
      <c r="BRV32" s="9"/>
      <c r="BRW32" s="9"/>
      <c r="BRX32" s="9"/>
      <c r="BRY32" s="9"/>
      <c r="BRZ32" s="9"/>
      <c r="BSA32" s="9"/>
      <c r="BSB32" s="9"/>
      <c r="BSC32" s="9"/>
      <c r="BSD32" s="9"/>
      <c r="BSE32" s="9"/>
      <c r="BSF32" s="9"/>
      <c r="BSG32" s="9"/>
      <c r="BSH32" s="9"/>
      <c r="BSI32" s="9"/>
      <c r="BSJ32" s="9"/>
      <c r="BSK32" s="9"/>
      <c r="BSL32" s="9"/>
      <c r="BSM32" s="9"/>
      <c r="BSN32" s="9"/>
      <c r="BSO32" s="9"/>
      <c r="BSP32" s="9"/>
      <c r="BSQ32" s="9"/>
      <c r="BSR32" s="9"/>
      <c r="BSS32" s="9"/>
      <c r="BST32" s="9"/>
      <c r="BSU32" s="9"/>
      <c r="BSV32" s="9"/>
      <c r="BSW32" s="9"/>
      <c r="BSX32" s="9"/>
      <c r="BSY32" s="9"/>
      <c r="BSZ32" s="9"/>
      <c r="BTA32" s="9"/>
      <c r="BTB32" s="9"/>
      <c r="BTC32" s="9"/>
      <c r="BTD32" s="9"/>
      <c r="BTE32" s="9"/>
      <c r="BTF32" s="9"/>
      <c r="BTG32" s="9"/>
      <c r="BTH32" s="9"/>
      <c r="BTI32" s="9"/>
      <c r="BTJ32" s="9"/>
      <c r="BTK32" s="9"/>
      <c r="BTL32" s="9"/>
      <c r="BTM32" s="9"/>
      <c r="BTN32" s="9"/>
      <c r="BTO32" s="9"/>
      <c r="BTP32" s="9"/>
      <c r="BTQ32" s="9"/>
      <c r="BTR32" s="9"/>
      <c r="BTS32" s="9"/>
      <c r="BTT32" s="9"/>
      <c r="BTU32" s="9"/>
      <c r="BTV32" s="9"/>
      <c r="BTW32" s="9"/>
      <c r="BTX32" s="9"/>
      <c r="BTY32" s="9"/>
      <c r="BTZ32" s="9"/>
      <c r="BUA32" s="9"/>
      <c r="BUB32" s="9"/>
      <c r="BUC32" s="9"/>
      <c r="BUD32" s="9"/>
      <c r="BUE32" s="9"/>
      <c r="BUF32" s="9"/>
      <c r="BUG32" s="9"/>
      <c r="BUH32" s="9"/>
      <c r="BUI32" s="9"/>
      <c r="BUJ32" s="9"/>
      <c r="BUK32" s="9"/>
      <c r="BUL32" s="9"/>
      <c r="BUM32" s="9"/>
      <c r="BUN32" s="9"/>
      <c r="BUO32" s="9"/>
      <c r="BUP32" s="9"/>
      <c r="BUQ32" s="9"/>
      <c r="BUR32" s="9"/>
      <c r="BUS32" s="9"/>
      <c r="BUT32" s="9"/>
      <c r="BUU32" s="9"/>
      <c r="BUV32" s="9"/>
      <c r="BUW32" s="9"/>
      <c r="BUX32" s="9"/>
      <c r="BUY32" s="9"/>
      <c r="BUZ32" s="9"/>
      <c r="BVA32" s="9"/>
      <c r="BVB32" s="9"/>
      <c r="BVC32" s="9"/>
      <c r="BVD32" s="9"/>
      <c r="BVE32" s="9"/>
      <c r="BVF32" s="9"/>
      <c r="BVG32" s="9"/>
      <c r="BVH32" s="9"/>
      <c r="BVI32" s="9"/>
      <c r="BVJ32" s="9"/>
      <c r="BVK32" s="9"/>
      <c r="BVL32" s="9"/>
      <c r="BVM32" s="9"/>
      <c r="BVN32" s="9"/>
      <c r="BVO32" s="9"/>
      <c r="BVP32" s="9"/>
      <c r="BVQ32" s="9"/>
      <c r="BVR32" s="9"/>
      <c r="BVS32" s="9"/>
      <c r="BVT32" s="9"/>
      <c r="BVU32" s="9"/>
      <c r="BVV32" s="9"/>
      <c r="BVW32" s="9"/>
      <c r="BVX32" s="9"/>
      <c r="BVY32" s="9"/>
      <c r="BVZ32" s="9"/>
      <c r="BWA32" s="9"/>
      <c r="BWB32" s="9"/>
      <c r="BWC32" s="9"/>
      <c r="BWD32" s="9"/>
      <c r="BWE32" s="9"/>
      <c r="BWF32" s="9"/>
      <c r="BWG32" s="9"/>
      <c r="BWH32" s="9"/>
      <c r="BWI32" s="9"/>
      <c r="BWJ32" s="9"/>
      <c r="BWK32" s="9"/>
      <c r="BWL32" s="9"/>
      <c r="BWM32" s="9"/>
      <c r="BWN32" s="9"/>
      <c r="BWO32" s="9"/>
      <c r="BWP32" s="9"/>
      <c r="BWQ32" s="9"/>
      <c r="BWR32" s="9"/>
      <c r="BWS32" s="9"/>
      <c r="BWT32" s="9"/>
      <c r="BWU32" s="9"/>
      <c r="BWV32" s="9"/>
      <c r="BWW32" s="9"/>
      <c r="BWX32" s="9"/>
      <c r="BWY32" s="9"/>
      <c r="BWZ32" s="9"/>
      <c r="BXA32" s="9"/>
      <c r="BXB32" s="9"/>
      <c r="BXC32" s="9"/>
      <c r="BXD32" s="9"/>
    </row>
    <row r="33" ht="14.25" customHeight="1">
      <c r="A33" s="9">
        <v>28.0</v>
      </c>
      <c r="B33" s="9" t="s">
        <v>11947</v>
      </c>
      <c r="C33" s="9" t="s">
        <v>11948</v>
      </c>
      <c r="D33" s="9" t="s">
        <v>11948</v>
      </c>
      <c r="E33" s="9"/>
      <c r="F33" s="9">
        <v>49.0</v>
      </c>
      <c r="G33" s="9" t="s">
        <v>12262</v>
      </c>
      <c r="H33" s="9"/>
      <c r="I33" s="9"/>
      <c r="J33" s="9"/>
      <c r="K33" s="9">
        <v>26.0</v>
      </c>
      <c r="L33" s="9">
        <v>21.0</v>
      </c>
      <c r="M33" s="9"/>
      <c r="N33" s="9">
        <v>1.0</v>
      </c>
      <c r="O33" s="9">
        <v>1.0</v>
      </c>
      <c r="P33" s="9">
        <v>0.0</v>
      </c>
      <c r="Q33" s="9" t="s">
        <v>12263</v>
      </c>
      <c r="R33" s="9"/>
      <c r="S33" s="9" t="s">
        <v>2804</v>
      </c>
      <c r="T33" s="9" t="s">
        <v>2803</v>
      </c>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9"/>
      <c r="ABN33" s="9"/>
      <c r="ABO33" s="9"/>
      <c r="ABP33" s="9"/>
      <c r="ABQ33" s="9"/>
      <c r="ABR33" s="9"/>
      <c r="ABS33" s="9"/>
      <c r="ABT33" s="9"/>
      <c r="ABU33" s="9"/>
      <c r="ABV33" s="9"/>
      <c r="ABW33" s="9"/>
      <c r="ABX33" s="9"/>
      <c r="ABY33" s="9"/>
      <c r="ABZ33" s="9"/>
      <c r="ACA33" s="9"/>
      <c r="ACB33" s="9"/>
      <c r="ACC33" s="9"/>
      <c r="ACD33" s="9"/>
      <c r="ACE33" s="9"/>
      <c r="ACF33" s="9"/>
      <c r="ACG33" s="9"/>
      <c r="ACH33" s="9"/>
      <c r="ACI33" s="9"/>
      <c r="ACJ33" s="9"/>
      <c r="ACK33" s="9"/>
      <c r="ACL33" s="9"/>
      <c r="ACM33" s="9"/>
      <c r="ACN33" s="9"/>
      <c r="ACO33" s="9"/>
      <c r="ACP33" s="9"/>
      <c r="ACQ33" s="9"/>
      <c r="ACR33" s="9"/>
      <c r="ACS33" s="9"/>
      <c r="ACT33" s="9"/>
      <c r="ACU33" s="9"/>
      <c r="ACV33" s="9"/>
      <c r="ACW33" s="9"/>
      <c r="ACX33" s="9"/>
      <c r="ACY33" s="9"/>
      <c r="ACZ33" s="9"/>
      <c r="ADA33" s="9"/>
      <c r="ADB33" s="9"/>
      <c r="ADC33" s="9"/>
      <c r="ADD33" s="9"/>
      <c r="ADE33" s="9"/>
      <c r="ADF33" s="9"/>
      <c r="ADG33" s="9"/>
      <c r="ADH33" s="9"/>
      <c r="ADI33" s="9"/>
      <c r="ADJ33" s="9"/>
      <c r="ADK33" s="9"/>
      <c r="ADL33" s="9"/>
      <c r="ADM33" s="9"/>
      <c r="ADN33" s="9"/>
      <c r="ADO33" s="9"/>
      <c r="ADP33" s="9"/>
      <c r="ADQ33" s="9"/>
      <c r="ADR33" s="9"/>
      <c r="ADS33" s="9"/>
      <c r="ADT33" s="9"/>
      <c r="ADU33" s="9"/>
      <c r="ADV33" s="9"/>
      <c r="ADW33" s="9"/>
      <c r="ADX33" s="9"/>
      <c r="ADY33" s="9"/>
      <c r="ADZ33" s="9"/>
      <c r="AEA33" s="9"/>
      <c r="AEB33" s="9"/>
      <c r="AEC33" s="9"/>
      <c r="AED33" s="9"/>
      <c r="AEE33" s="9"/>
      <c r="AEF33" s="9"/>
      <c r="AEG33" s="9"/>
      <c r="AEH33" s="9"/>
      <c r="AEI33" s="9"/>
      <c r="AEJ33" s="9"/>
      <c r="AEK33" s="9"/>
      <c r="AEL33" s="9"/>
      <c r="AEM33" s="9"/>
      <c r="AEN33" s="9"/>
      <c r="AEO33" s="9"/>
      <c r="AEP33" s="9"/>
      <c r="AEQ33" s="9"/>
      <c r="AER33" s="9"/>
      <c r="AES33" s="9"/>
      <c r="AET33" s="9"/>
      <c r="AEU33" s="9"/>
      <c r="AEV33" s="9"/>
      <c r="AEW33" s="9"/>
      <c r="AEX33" s="9"/>
      <c r="AEY33" s="9"/>
      <c r="AEZ33" s="9"/>
      <c r="AFA33" s="9"/>
      <c r="AFB33" s="9"/>
      <c r="AFC33" s="9"/>
      <c r="AFD33" s="9"/>
      <c r="AFE33" s="9"/>
      <c r="AFF33" s="9"/>
      <c r="AFG33" s="9"/>
      <c r="AFH33" s="9"/>
      <c r="AFI33" s="9"/>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9"/>
      <c r="ATH33" s="9"/>
      <c r="ATI33" s="9"/>
      <c r="ATJ33" s="9"/>
      <c r="ATK33" s="9"/>
      <c r="ATL33" s="9"/>
      <c r="ATM33" s="9"/>
      <c r="ATN33" s="9"/>
      <c r="ATO33" s="9"/>
      <c r="ATP33" s="9"/>
      <c r="ATQ33" s="9"/>
      <c r="ATR33" s="9"/>
      <c r="ATS33" s="9"/>
      <c r="ATT33" s="9"/>
      <c r="ATU33" s="9"/>
      <c r="ATV33" s="9"/>
      <c r="ATW33" s="9"/>
      <c r="ATX33" s="9"/>
      <c r="ATY33" s="9" t="s">
        <v>5691</v>
      </c>
      <c r="ATZ33" s="9" t="s">
        <v>5691</v>
      </c>
      <c r="AUA33" s="9" t="s">
        <v>12264</v>
      </c>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t="s">
        <v>12265</v>
      </c>
      <c r="AVL33" s="9"/>
      <c r="AVM33" s="9"/>
      <c r="AVN33" s="9"/>
      <c r="AVO33" s="9"/>
      <c r="AVP33" s="9"/>
      <c r="AVQ33" s="9"/>
      <c r="AVR33" s="9"/>
      <c r="AVS33" s="9"/>
      <c r="AVT33" s="9"/>
      <c r="AVU33" s="9"/>
      <c r="AVV33" s="9"/>
      <c r="AVW33" s="9"/>
      <c r="AVX33" s="9"/>
      <c r="AVY33" s="9"/>
      <c r="AVZ33" s="9"/>
      <c r="AWA33" s="9"/>
      <c r="AWB33" s="9"/>
      <c r="AWC33" s="9"/>
      <c r="AWD33" s="9"/>
      <c r="AWE33" s="9"/>
      <c r="AWF33" s="9"/>
      <c r="AWG33" s="9"/>
      <c r="AWH33" s="9"/>
      <c r="AWI33" s="9"/>
      <c r="AWJ33" s="9"/>
      <c r="AWK33" s="9"/>
      <c r="AWL33" s="9"/>
      <c r="AWM33" s="9"/>
      <c r="AWN33" s="9"/>
      <c r="AWO33" s="9"/>
      <c r="AWP33" s="9"/>
      <c r="AWQ33" s="9"/>
      <c r="AWR33" s="9"/>
      <c r="AWS33" s="9"/>
      <c r="AWT33" s="9"/>
      <c r="AWU33" s="9"/>
      <c r="AWV33" s="9"/>
      <c r="AWW33" s="9"/>
      <c r="AWX33" s="9"/>
      <c r="AWY33" s="9"/>
      <c r="AWZ33" s="9"/>
      <c r="AXA33" s="9"/>
      <c r="AXB33" s="9" t="s">
        <v>12266</v>
      </c>
      <c r="AXC33" s="9"/>
      <c r="AXD33" s="9"/>
      <c r="AXE33" s="9"/>
      <c r="AXF33" s="9"/>
      <c r="AXG33" s="9"/>
      <c r="AXH33" s="9"/>
      <c r="AXI33" s="9"/>
      <c r="AXJ33" s="9"/>
      <c r="AXK33" s="9">
        <v>1169.0</v>
      </c>
      <c r="AXL33" s="9" t="s">
        <v>2806</v>
      </c>
      <c r="AXM33" s="9">
        <v>526.0</v>
      </c>
      <c r="AXN33" s="9"/>
      <c r="AXO33" s="9"/>
      <c r="AXP33" s="9"/>
      <c r="AXQ33" s="9"/>
      <c r="AXR33" s="9"/>
      <c r="AXS33" s="9"/>
      <c r="AXT33" s="9"/>
      <c r="AXU33" s="9"/>
      <c r="AXV33" s="9"/>
      <c r="AXW33" s="9"/>
      <c r="AXX33" s="9"/>
      <c r="AXY33" s="9"/>
      <c r="AXZ33" s="9"/>
      <c r="AYA33" s="9"/>
      <c r="AYB33" s="9"/>
      <c r="AYC33" s="9"/>
      <c r="AYD33" s="9" t="s">
        <v>2806</v>
      </c>
      <c r="AYE33" s="9"/>
      <c r="AYF33" s="9"/>
      <c r="AYG33" s="9"/>
      <c r="AYH33" s="9" t="s">
        <v>12267</v>
      </c>
    </row>
    <row r="34" ht="14.25" customHeight="1">
      <c r="A34" s="9">
        <v>0.0</v>
      </c>
      <c r="B34" s="9" t="s">
        <v>11947</v>
      </c>
      <c r="C34" s="9" t="s">
        <v>11948</v>
      </c>
      <c r="D34" s="9" t="s">
        <v>11948</v>
      </c>
      <c r="E34" s="9"/>
      <c r="F34" s="9">
        <v>2.0</v>
      </c>
      <c r="G34" s="9" t="s">
        <v>12268</v>
      </c>
      <c r="H34" s="9"/>
      <c r="I34" s="9"/>
      <c r="J34" s="9"/>
      <c r="K34" s="9"/>
      <c r="L34" s="9">
        <v>2.0</v>
      </c>
      <c r="M34" s="9"/>
      <c r="N34" s="9"/>
      <c r="O34" s="9"/>
      <c r="P34" s="9">
        <v>0.0</v>
      </c>
      <c r="Q34" s="9" t="s">
        <v>12269</v>
      </c>
      <c r="R34" s="9"/>
      <c r="S34" s="9" t="s">
        <v>708</v>
      </c>
      <c r="T34" s="9" t="s">
        <v>12270</v>
      </c>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9"/>
      <c r="ABO34" s="9"/>
      <c r="ABP34" s="9"/>
      <c r="ABQ34" s="9"/>
      <c r="ABR34" s="9"/>
      <c r="ABS34" s="9"/>
      <c r="ABT34" s="9"/>
      <c r="ABU34" s="9"/>
      <c r="ABV34" s="9"/>
      <c r="ABW34" s="9"/>
      <c r="ABX34" s="9"/>
      <c r="ABY34" s="9"/>
      <c r="ABZ34" s="9"/>
      <c r="ACA34" s="9"/>
      <c r="ACB34" s="9"/>
      <c r="ACC34" s="9"/>
      <c r="ACD34" s="9"/>
      <c r="ACE34" s="9"/>
      <c r="ACF34" s="9"/>
      <c r="ACG34" s="9"/>
      <c r="ACH34" s="9"/>
      <c r="ACI34" s="9"/>
      <c r="ACJ34" s="9"/>
      <c r="ACK34" s="9"/>
      <c r="ACL34" s="9"/>
      <c r="ACM34" s="9"/>
      <c r="ACN34" s="9"/>
      <c r="ACO34" s="9"/>
      <c r="ACP34" s="9"/>
      <c r="ACQ34" s="9"/>
      <c r="ACR34" s="9"/>
      <c r="ACS34" s="9"/>
      <c r="ACT34" s="9"/>
      <c r="ACU34" s="9"/>
      <c r="ACV34" s="9"/>
      <c r="ACW34" s="9"/>
      <c r="ACX34" s="9"/>
      <c r="ACY34" s="9"/>
      <c r="ACZ34" s="9"/>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c r="AEK34" s="9"/>
      <c r="AEL34" s="9"/>
      <c r="AEM34" s="9"/>
      <c r="AEN34" s="9"/>
      <c r="AEO34" s="9"/>
      <c r="AEP34" s="9"/>
      <c r="AEQ34" s="9"/>
      <c r="AER34" s="9"/>
      <c r="AES34" s="9"/>
      <c r="AET34" s="9"/>
      <c r="AEU34" s="9"/>
      <c r="AEV34" s="9"/>
      <c r="AEW34" s="9"/>
      <c r="AEX34" s="9"/>
      <c r="AEY34" s="9"/>
      <c r="AEZ34" s="9"/>
      <c r="AFA34" s="9"/>
      <c r="AFB34" s="9"/>
      <c r="AFC34" s="9"/>
      <c r="AFD34" s="9"/>
      <c r="AFE34" s="9"/>
      <c r="AFF34" s="9"/>
      <c r="AFG34" s="9"/>
      <c r="AFH34" s="9"/>
      <c r="AFI34" s="9"/>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MN34" s="9"/>
      <c r="AMO34" s="9"/>
      <c r="AMP34" s="9"/>
      <c r="AMQ34" s="9"/>
      <c r="AMR34" s="9"/>
      <c r="AMS34" s="9"/>
      <c r="AMT34" s="9"/>
      <c r="AMU34" s="9"/>
      <c r="AMV34" s="9"/>
      <c r="AMW34" s="9"/>
      <c r="AMX34" s="9"/>
      <c r="AMY34" s="9"/>
      <c r="AMZ34" s="9"/>
      <c r="ANA34" s="9"/>
      <c r="ANB34" s="9" t="s">
        <v>12032</v>
      </c>
      <c r="ANC34" s="9" t="s">
        <v>2820</v>
      </c>
      <c r="AND34" s="9" t="s">
        <v>12271</v>
      </c>
      <c r="ANE34" s="9" t="s">
        <v>12034</v>
      </c>
      <c r="ANF34" s="9"/>
      <c r="ANG34" s="9"/>
      <c r="ANH34" s="9"/>
      <c r="ANI34" s="9"/>
      <c r="ANJ34" s="9"/>
      <c r="ANK34" s="9"/>
      <c r="ANL34" s="9"/>
      <c r="ANM34" s="9" t="s">
        <v>12272</v>
      </c>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t="s">
        <v>12273</v>
      </c>
      <c r="ATS34" s="9">
        <v>1.772624536E9</v>
      </c>
      <c r="ATT34" s="9" t="s">
        <v>12274</v>
      </c>
      <c r="ATU34" s="9" t="s">
        <v>12032</v>
      </c>
      <c r="ATV34" s="9" t="s">
        <v>2820</v>
      </c>
      <c r="ATW34" s="9" t="s">
        <v>12271</v>
      </c>
      <c r="ATX34" s="9" t="s">
        <v>12034</v>
      </c>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9"/>
      <c r="AWB34" s="9"/>
      <c r="AWC34" s="9"/>
      <c r="AWD34" s="9"/>
      <c r="AWE34" s="9"/>
      <c r="AWF34" s="9"/>
      <c r="AWG34" s="9"/>
      <c r="AWH34" s="9"/>
      <c r="AWI34" s="9"/>
      <c r="AWJ34" s="9"/>
      <c r="AWK34" s="9"/>
      <c r="AWL34" s="9"/>
      <c r="AWM34" s="9"/>
      <c r="AWN34" s="9"/>
      <c r="AWO34" s="9"/>
      <c r="AWP34" s="9"/>
      <c r="AWQ34" s="9"/>
      <c r="AWR34" s="9"/>
      <c r="AWS34" s="9"/>
      <c r="AWT34" s="9"/>
      <c r="AWU34" s="9"/>
      <c r="AWV34" s="9"/>
      <c r="AWW34" s="9"/>
      <c r="AWX34" s="9"/>
      <c r="AWY34" s="9"/>
      <c r="AWZ34" s="9"/>
      <c r="AXA34" s="9"/>
      <c r="AXB34" s="9"/>
      <c r="AXC34" s="9"/>
      <c r="AXD34" s="9"/>
      <c r="AXE34" s="9"/>
      <c r="AXF34" s="9"/>
      <c r="AXG34" s="9"/>
      <c r="AXH34" s="9"/>
      <c r="AXI34" s="9"/>
      <c r="AXJ34" s="9"/>
      <c r="AXK34" s="9"/>
      <c r="AXL34" s="9"/>
      <c r="AXM34" s="9"/>
      <c r="AXN34" s="9"/>
      <c r="AXO34" s="9"/>
      <c r="AXP34" s="9"/>
      <c r="AXQ34" s="9"/>
      <c r="AXR34" s="9"/>
      <c r="AXS34" s="9"/>
      <c r="AXT34" s="9"/>
      <c r="AXU34" s="9"/>
      <c r="AXV34" s="9"/>
      <c r="AXW34" s="9"/>
      <c r="AXX34" s="9"/>
      <c r="AXY34" s="9"/>
      <c r="AXZ34" s="9"/>
      <c r="AYA34" s="9"/>
      <c r="AYB34" s="9"/>
      <c r="AYC34" s="9"/>
      <c r="AYD34" s="9"/>
      <c r="AYE34" s="9"/>
      <c r="AYF34" s="9"/>
      <c r="AYG34" s="9"/>
      <c r="AYH34" s="9"/>
    </row>
    <row r="35" ht="14.25" customHeight="1">
      <c r="A35" s="9">
        <v>0.0</v>
      </c>
      <c r="B35" s="9" t="s">
        <v>11947</v>
      </c>
      <c r="C35" s="9" t="s">
        <v>11948</v>
      </c>
      <c r="D35" s="9" t="s">
        <v>11948</v>
      </c>
      <c r="E35" s="9"/>
      <c r="F35" s="9">
        <v>3.0</v>
      </c>
      <c r="G35" s="9" t="s">
        <v>12275</v>
      </c>
      <c r="H35" s="9" t="s">
        <v>11967</v>
      </c>
      <c r="I35" s="9"/>
      <c r="J35" s="9"/>
      <c r="K35" s="9"/>
      <c r="L35" s="9">
        <v>3.0</v>
      </c>
      <c r="M35" s="9"/>
      <c r="N35" s="9"/>
      <c r="O35" s="9"/>
      <c r="P35" s="9">
        <v>0.0</v>
      </c>
      <c r="Q35" s="9" t="s">
        <v>12276</v>
      </c>
      <c r="R35" s="9"/>
      <c r="S35" s="9" t="s">
        <v>708</v>
      </c>
      <c r="T35" s="9" t="s">
        <v>2807</v>
      </c>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9"/>
      <c r="NZ35" s="9"/>
      <c r="OA35" s="9"/>
      <c r="OB35" s="9"/>
      <c r="OC35" s="9"/>
      <c r="OD35" s="9"/>
      <c r="OE35" s="9"/>
      <c r="OF35" s="9"/>
      <c r="OG35" s="9"/>
      <c r="OH35" s="9"/>
      <c r="OI35" s="9"/>
      <c r="OJ35" s="9"/>
      <c r="OK35" s="9"/>
      <c r="OL35" s="9"/>
      <c r="OM35" s="9"/>
      <c r="ON35" s="9"/>
      <c r="OO35" s="9"/>
      <c r="OP35" s="9"/>
      <c r="OQ35" s="9"/>
      <c r="OR35" s="9"/>
      <c r="OS35" s="9"/>
      <c r="OT35" s="9"/>
      <c r="OU35" s="9"/>
      <c r="OV35" s="9"/>
      <c r="OW35" s="9"/>
      <c r="OX35" s="9"/>
      <c r="OY35" s="9"/>
      <c r="OZ35" s="9"/>
      <c r="PA35" s="9"/>
      <c r="PB35" s="9"/>
      <c r="PC35" s="9"/>
      <c r="PD35" s="9"/>
      <c r="PE35" s="9"/>
      <c r="PF35" s="9"/>
      <c r="PG35" s="9"/>
      <c r="PH35" s="9"/>
      <c r="PI35" s="9"/>
      <c r="PJ35" s="9"/>
      <c r="PK35" s="9"/>
      <c r="PL35" s="9"/>
      <c r="PM35" s="9"/>
      <c r="PN35" s="9"/>
      <c r="PO35" s="9"/>
      <c r="PP35" s="9"/>
      <c r="PQ35" s="9"/>
      <c r="PR35" s="9"/>
      <c r="PS35" s="9"/>
      <c r="PT35" s="9"/>
      <c r="PU35" s="9"/>
      <c r="PV35" s="9"/>
      <c r="PW35" s="9"/>
      <c r="PX35" s="9"/>
      <c r="PY35" s="9"/>
      <c r="PZ35" s="9"/>
      <c r="QA35" s="9"/>
      <c r="QB35" s="9"/>
      <c r="QC35" s="9"/>
      <c r="QD35" s="9"/>
      <c r="QE35" s="9" t="s">
        <v>11967</v>
      </c>
      <c r="QF35" s="9" t="s">
        <v>5691</v>
      </c>
      <c r="QG35" s="9" t="s">
        <v>5691</v>
      </c>
      <c r="QH35" s="9" t="s">
        <v>6047</v>
      </c>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t="s">
        <v>12277</v>
      </c>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t="s">
        <v>12278</v>
      </c>
      <c r="SY35" s="9"/>
      <c r="SZ35" s="9"/>
      <c r="TA35" s="9"/>
      <c r="TB35" s="9"/>
      <c r="TC35" s="9"/>
      <c r="TD35" s="9"/>
      <c r="TE35" s="9"/>
      <c r="TF35" s="9"/>
      <c r="TG35" s="9"/>
      <c r="TH35" s="9"/>
      <c r="TI35" s="9"/>
      <c r="TJ35" s="9"/>
      <c r="TK35" s="9"/>
      <c r="TL35" s="9"/>
      <c r="TM35" s="9" t="s">
        <v>12279</v>
      </c>
      <c r="TN35" s="9"/>
      <c r="TO35" s="9" t="s">
        <v>12280</v>
      </c>
      <c r="TP35" s="9"/>
      <c r="TQ35" s="9"/>
      <c r="TR35" s="9"/>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c r="AAM35" s="9"/>
      <c r="AAN35" s="9"/>
      <c r="AAO35" s="9"/>
      <c r="AAP35" s="9"/>
      <c r="AAQ35" s="9"/>
      <c r="AAR35" s="9"/>
      <c r="AAS35" s="9"/>
      <c r="AAT35" s="9"/>
      <c r="AAU35" s="9"/>
      <c r="AAV35" s="9"/>
      <c r="AAW35" s="9"/>
      <c r="AAX35" s="9"/>
      <c r="AAY35" s="9"/>
      <c r="AAZ35" s="9"/>
      <c r="ABA35" s="9"/>
      <c r="ABB35" s="9"/>
      <c r="ABC35" s="9"/>
      <c r="ABD35" s="9"/>
      <c r="ABE35" s="9"/>
      <c r="ABF35" s="9"/>
      <c r="ABG35" s="9"/>
      <c r="ABH35" s="9"/>
      <c r="ABI35" s="9"/>
      <c r="ABJ35" s="9"/>
      <c r="ABK35" s="9"/>
      <c r="ABL35" s="9"/>
      <c r="ABM35" s="9"/>
      <c r="ABN35" s="9"/>
      <c r="ABO35" s="9"/>
      <c r="ABP35" s="9"/>
      <c r="ABQ35" s="9"/>
      <c r="ABR35" s="9"/>
      <c r="ABS35" s="9"/>
      <c r="ABT35" s="9"/>
      <c r="ABU35" s="9"/>
      <c r="ABV35" s="9"/>
      <c r="ABW35" s="9"/>
      <c r="ABX35" s="9"/>
      <c r="ABY35" s="9"/>
      <c r="ABZ35" s="9"/>
      <c r="ACA35" s="9"/>
      <c r="ACB35" s="9"/>
      <c r="ACC35" s="9"/>
      <c r="ACD35" s="9"/>
      <c r="ACE35" s="9"/>
      <c r="ACF35" s="9"/>
      <c r="ACG35" s="9"/>
      <c r="ACH35" s="9"/>
      <c r="ACI35" s="9"/>
      <c r="ACJ35" s="9"/>
      <c r="ACK35" s="9"/>
      <c r="ACL35" s="9"/>
      <c r="ACM35" s="9"/>
      <c r="ACN35" s="9"/>
      <c r="ACO35" s="9"/>
      <c r="ACP35" s="9"/>
      <c r="ACQ35" s="9"/>
      <c r="ACR35" s="9"/>
      <c r="ACS35" s="9"/>
      <c r="ACT35" s="9"/>
      <c r="ACU35" s="9"/>
      <c r="ACV35" s="9"/>
      <c r="ACW35" s="9"/>
      <c r="ACX35" s="9"/>
      <c r="ACY35" s="9"/>
      <c r="ACZ35" s="9"/>
      <c r="ADA35" s="9"/>
      <c r="ADB35" s="9"/>
      <c r="ADC35" s="9"/>
      <c r="ADD35" s="9"/>
      <c r="ADE35" s="9"/>
      <c r="ADF35" s="9"/>
      <c r="ADG35" s="9"/>
      <c r="ADH35" s="9"/>
      <c r="ADI35" s="9"/>
      <c r="ADJ35" s="9"/>
      <c r="ADK35" s="9"/>
      <c r="ADL35" s="9"/>
      <c r="ADM35" s="9"/>
      <c r="ADN35" s="9"/>
      <c r="ADO35" s="9"/>
      <c r="ADP35" s="9"/>
      <c r="ADQ35" s="9"/>
      <c r="ADR35" s="9"/>
      <c r="ADS35" s="9"/>
      <c r="ADT35" s="9"/>
      <c r="ADU35" s="9"/>
      <c r="ADV35" s="9"/>
      <c r="ADW35" s="9"/>
      <c r="ADX35" s="9"/>
      <c r="ADY35" s="9"/>
      <c r="ADZ35" s="9"/>
      <c r="AEA35" s="9"/>
      <c r="AEB35" s="9"/>
      <c r="AEC35" s="9"/>
      <c r="AED35" s="9"/>
      <c r="AEE35" s="9"/>
      <c r="AEF35" s="9"/>
      <c r="AEG35" s="9"/>
      <c r="AEH35" s="9"/>
      <c r="AEI35" s="9"/>
      <c r="AEJ35" s="9"/>
      <c r="AEK35" s="9"/>
      <c r="AEL35" s="9"/>
      <c r="AEM35" s="9"/>
      <c r="AEN35" s="9"/>
      <c r="AEO35" s="9"/>
      <c r="AEP35" s="9"/>
      <c r="AEQ35" s="9"/>
      <c r="AER35" s="9"/>
      <c r="AES35" s="9"/>
      <c r="AET35" s="9"/>
      <c r="AEU35" s="9"/>
      <c r="AEV35" s="9"/>
      <c r="AEW35" s="9"/>
      <c r="AEX35" s="9"/>
      <c r="AEY35" s="9"/>
      <c r="AEZ35" s="9"/>
      <c r="AFA35" s="9"/>
      <c r="AFB35" s="9"/>
      <c r="AFC35" s="9"/>
      <c r="AFD35" s="9"/>
      <c r="AFE35" s="9"/>
      <c r="AFF35" s="9"/>
      <c r="AFG35" s="9"/>
      <c r="AFH35" s="9"/>
      <c r="AFI35" s="9"/>
      <c r="AFJ35" s="9"/>
      <c r="AFK35" s="9"/>
      <c r="AFL35" s="9"/>
      <c r="AFM35" s="9"/>
      <c r="AFN35" s="9"/>
      <c r="AFO35" s="9"/>
      <c r="AFP35" s="9"/>
      <c r="AFQ35" s="9"/>
      <c r="AFR35" s="9"/>
      <c r="AFS35" s="9"/>
      <c r="AFT35" s="9"/>
      <c r="AFU35" s="9"/>
      <c r="AFV35" s="9"/>
      <c r="AFW35" s="9"/>
      <c r="AFX35" s="9"/>
      <c r="AFY35" s="9"/>
      <c r="AFZ35" s="9"/>
      <c r="AGA35" s="9"/>
      <c r="AGB35" s="9"/>
      <c r="AGC35" s="9"/>
      <c r="AGD35" s="9"/>
      <c r="AGE35" s="9"/>
      <c r="AGF35" s="9"/>
      <c r="AGG35" s="9"/>
      <c r="AGH35" s="9"/>
      <c r="AGI35" s="9"/>
      <c r="AGJ35" s="9"/>
      <c r="AGK35" s="9"/>
      <c r="AGL35" s="9"/>
      <c r="AGM35" s="9"/>
      <c r="AGN35" s="9"/>
      <c r="AGO35" s="9"/>
      <c r="AGP35" s="9"/>
      <c r="AGQ35" s="9"/>
      <c r="AGR35" s="9"/>
      <c r="AGS35" s="9"/>
      <c r="AGT35" s="9"/>
      <c r="AGU35" s="9"/>
      <c r="AGV35" s="9"/>
      <c r="AGW35" s="9"/>
      <c r="AGX35" s="9"/>
      <c r="AGY35" s="9"/>
      <c r="AGZ35" s="9"/>
      <c r="AHA35" s="9"/>
      <c r="AHB35" s="9"/>
      <c r="AHC35" s="9"/>
      <c r="AHD35" s="9"/>
      <c r="AHE35" s="9"/>
      <c r="AHF35" s="9"/>
      <c r="AHG35" s="9"/>
      <c r="AHH35" s="9"/>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MN35" s="9"/>
      <c r="AMO35" s="9"/>
      <c r="AMP35" s="9"/>
      <c r="AMQ35" s="9"/>
      <c r="AMR35" s="9"/>
      <c r="AMS35" s="9"/>
      <c r="AMT35" s="9"/>
      <c r="AMU35" s="9"/>
      <c r="AMV35" s="9"/>
      <c r="AMW35" s="9"/>
      <c r="AMX35" s="9"/>
      <c r="AMY35" s="9"/>
      <c r="AMZ35" s="9"/>
      <c r="ANA35" s="9"/>
      <c r="ANB35" s="9" t="s">
        <v>11973</v>
      </c>
      <c r="ANC35" s="9" t="s">
        <v>11974</v>
      </c>
      <c r="AND35" s="9" t="s">
        <v>12281</v>
      </c>
      <c r="ANE35" s="9" t="s">
        <v>11976</v>
      </c>
      <c r="ANF35" s="9"/>
      <c r="ANG35" s="9"/>
      <c r="ANH35" s="9"/>
      <c r="ANI35" s="9"/>
      <c r="ANJ35" s="9"/>
      <c r="ANK35" s="9"/>
      <c r="ANL35" s="9"/>
      <c r="ANM35" s="9" t="s">
        <v>12282</v>
      </c>
      <c r="ANN35" s="9"/>
      <c r="ANO35" s="9"/>
      <c r="ANP35" s="9" t="s">
        <v>12067</v>
      </c>
      <c r="ANQ35" s="9" t="s">
        <v>5730</v>
      </c>
      <c r="ANR35" s="9" t="s">
        <v>12068</v>
      </c>
      <c r="ANS35" s="9" t="s">
        <v>12069</v>
      </c>
      <c r="ANT35" s="9" t="s">
        <v>12070</v>
      </c>
      <c r="ANU35" s="9" t="s">
        <v>12069</v>
      </c>
      <c r="ANV35" s="9"/>
      <c r="ANW35" s="9"/>
      <c r="ANX35" s="9"/>
      <c r="ANY35" s="9"/>
      <c r="ANZ35" s="9" t="s">
        <v>12283</v>
      </c>
      <c r="AOA35" s="9" t="s">
        <v>5718</v>
      </c>
      <c r="AOB35" s="9" t="s">
        <v>12284</v>
      </c>
      <c r="AOC35" s="9" t="s">
        <v>12285</v>
      </c>
      <c r="AOD35" s="9" t="s">
        <v>12286</v>
      </c>
      <c r="AOE35" s="9" t="s">
        <v>12285</v>
      </c>
      <c r="AOF35" s="9"/>
      <c r="AOG35" s="9"/>
      <c r="AOH35" s="9"/>
      <c r="AOI35" s="9" t="s">
        <v>11967</v>
      </c>
      <c r="AOJ35" s="9" t="s">
        <v>12287</v>
      </c>
      <c r="AOK35" s="9"/>
      <c r="AOL35" s="9" t="s">
        <v>12288</v>
      </c>
      <c r="AOM35" s="9"/>
      <c r="AON35" s="9"/>
      <c r="AOO35" s="9" t="s">
        <v>12289</v>
      </c>
      <c r="AOP35" s="9"/>
      <c r="AOQ35" s="9"/>
      <c r="AOR35" s="9"/>
      <c r="AOS35" s="9"/>
      <c r="AOT35" s="9" t="s">
        <v>11984</v>
      </c>
      <c r="AOU35" s="9"/>
      <c r="AOV35" s="9" t="s">
        <v>11985</v>
      </c>
      <c r="AOW35" s="9"/>
      <c r="AOX35" s="9"/>
      <c r="AOY35" s="9" t="s">
        <v>11986</v>
      </c>
      <c r="AOZ35" s="9"/>
      <c r="APA35" s="9"/>
      <c r="APB35" s="9"/>
      <c r="APC35" s="9"/>
      <c r="APD35" s="9" t="s">
        <v>11987</v>
      </c>
      <c r="APE35" s="9"/>
      <c r="APF35" s="9" t="s">
        <v>11988</v>
      </c>
      <c r="APG35" s="9"/>
      <c r="APH35" s="9"/>
      <c r="API35" s="9" t="s">
        <v>11989</v>
      </c>
      <c r="APJ35" s="9"/>
      <c r="APK35" s="9"/>
      <c r="APL35" s="9"/>
      <c r="APM35" s="9"/>
      <c r="APN35" s="9" t="s">
        <v>11981</v>
      </c>
      <c r="APO35" s="9"/>
      <c r="APP35" s="9" t="s">
        <v>11982</v>
      </c>
      <c r="APQ35" s="9"/>
      <c r="APR35" s="9"/>
      <c r="APS35" s="9" t="s">
        <v>11983</v>
      </c>
      <c r="APT35" s="9"/>
      <c r="APU35" s="9"/>
      <c r="APV35" s="9"/>
      <c r="APW35" s="9"/>
      <c r="APX35" s="9" t="s">
        <v>11990</v>
      </c>
      <c r="APY35" s="9"/>
      <c r="APZ35" s="9" t="s">
        <v>11991</v>
      </c>
      <c r="AQA35" s="9"/>
      <c r="AQB35" s="9"/>
      <c r="AQC35" s="9" t="s">
        <v>11992</v>
      </c>
      <c r="AQD35" s="9"/>
      <c r="AQE35" s="9"/>
      <c r="AQF35" s="9"/>
      <c r="AQG35" s="9"/>
      <c r="AQH35" s="9" t="s">
        <v>12290</v>
      </c>
      <c r="AQI35" s="9"/>
      <c r="AQJ35" s="9" t="s">
        <v>12291</v>
      </c>
      <c r="AQK35" s="9"/>
      <c r="AQL35" s="9"/>
      <c r="AQM35" s="9" t="s">
        <v>12292</v>
      </c>
      <c r="AQN35" s="9"/>
      <c r="AQO35" s="9"/>
      <c r="AQP35" s="9"/>
      <c r="AQQ35" s="9"/>
      <c r="AQR35" s="9"/>
      <c r="AQS35" s="9"/>
      <c r="AQT35" s="9"/>
      <c r="AQU35" s="9"/>
      <c r="AQV35" s="9"/>
      <c r="AQW35" s="9"/>
      <c r="AQX35" s="9"/>
      <c r="AQY35" s="9"/>
      <c r="AQZ35" s="9"/>
      <c r="ARA35" s="9"/>
      <c r="ARB35" s="9"/>
      <c r="ARC35" s="9"/>
      <c r="ARD35" s="9"/>
      <c r="ARE35" s="9"/>
      <c r="ARF35" s="9"/>
      <c r="ARG35" s="9"/>
      <c r="ARH35" s="9"/>
      <c r="ARI35" s="9"/>
      <c r="ARJ35" s="9"/>
      <c r="ARK35" s="9"/>
      <c r="ARL35" s="9"/>
      <c r="ARM35" s="9"/>
      <c r="ARN35" s="9"/>
      <c r="ARO35" s="9"/>
      <c r="ARP35" s="9"/>
      <c r="ARQ35" s="9"/>
      <c r="ARR35" s="9"/>
      <c r="ARS35" s="9"/>
      <c r="ART35" s="9"/>
      <c r="ARU35" s="9"/>
      <c r="ARV35" s="9"/>
      <c r="ARW35" s="9"/>
      <c r="ARX35" s="9"/>
      <c r="ARY35" s="9"/>
      <c r="ARZ35" s="9"/>
      <c r="ASA35" s="9"/>
      <c r="ASB35" s="9"/>
      <c r="ASC35" s="9"/>
      <c r="ASD35" s="9"/>
      <c r="ASE35" s="9"/>
      <c r="ASF35" s="9"/>
      <c r="ASG35" s="9"/>
      <c r="ASH35" s="9"/>
      <c r="ASI35" s="9"/>
      <c r="ASJ35" s="9"/>
      <c r="ASK35" s="9"/>
      <c r="ASL35" s="9"/>
      <c r="ASM35" s="9"/>
      <c r="ASN35" s="9"/>
      <c r="ASO35" s="9"/>
      <c r="ASP35" s="9"/>
      <c r="ASQ35" s="9"/>
      <c r="ASR35" s="9"/>
      <c r="ASS35" s="9"/>
      <c r="AST35" s="9"/>
      <c r="ASU35" s="9"/>
      <c r="ASV35" s="9"/>
      <c r="ASW35" s="9"/>
      <c r="ASX35" s="9"/>
      <c r="ASY35" s="9"/>
      <c r="ASZ35" s="9"/>
      <c r="ATA35" s="9"/>
      <c r="ATB35" s="9"/>
      <c r="ATC35" s="9"/>
      <c r="ATD35" s="9"/>
      <c r="ATE35" s="9"/>
      <c r="ATF35" s="9"/>
      <c r="ATG35" s="9"/>
      <c r="ATH35" s="9"/>
      <c r="ATI35" s="9"/>
      <c r="ATJ35" s="9"/>
      <c r="ATK35" s="9"/>
      <c r="ATL35" s="9"/>
      <c r="ATM35" s="9"/>
      <c r="ATN35" s="9"/>
      <c r="ATO35" s="9"/>
      <c r="ATP35" s="9"/>
      <c r="ATQ35" s="9"/>
      <c r="ATR35" s="9" t="s">
        <v>12293</v>
      </c>
      <c r="ATS35" s="9">
        <v>1.772622969E9</v>
      </c>
      <c r="ATT35" s="9" t="s">
        <v>12294</v>
      </c>
      <c r="ATU35" s="9" t="s">
        <v>11973</v>
      </c>
      <c r="ATV35" s="9" t="s">
        <v>11974</v>
      </c>
      <c r="ATW35" s="9" t="s">
        <v>12281</v>
      </c>
      <c r="ATX35" s="9" t="s">
        <v>11976</v>
      </c>
      <c r="ATY35" s="9"/>
      <c r="ATZ35" s="9"/>
      <c r="AUA35" s="9"/>
      <c r="AUB35" s="9"/>
      <c r="AUC35" s="9"/>
      <c r="AUD35" s="9"/>
      <c r="AUE35" s="9"/>
      <c r="AUF35" s="9"/>
      <c r="AUG35" s="9"/>
      <c r="AUH35" s="9"/>
      <c r="AUI35" s="9"/>
      <c r="AUJ35" s="9"/>
      <c r="AUK35" s="9"/>
      <c r="AUL35" s="9"/>
      <c r="AUM35" s="9"/>
      <c r="AUN35" s="9"/>
      <c r="AUO35" s="9"/>
      <c r="AUP35" s="9"/>
      <c r="AUQ35" s="9"/>
      <c r="AUR35" s="9"/>
      <c r="AUS35" s="9"/>
      <c r="AUT35" s="9"/>
      <c r="AUU35" s="9"/>
      <c r="AUV35" s="9"/>
      <c r="AUW35" s="9"/>
      <c r="AUX35" s="9"/>
      <c r="AUY35" s="9"/>
      <c r="AUZ35" s="9"/>
      <c r="AVA35" s="9"/>
      <c r="AVB35" s="9"/>
      <c r="AVC35" s="9"/>
      <c r="AVD35" s="9"/>
      <c r="AVE35" s="9"/>
      <c r="AVF35" s="9"/>
      <c r="AVG35" s="9"/>
      <c r="AVH35" s="9"/>
      <c r="AVI35" s="9"/>
      <c r="AVJ35" s="9"/>
      <c r="AVK35" s="9"/>
      <c r="AVL35" s="9"/>
      <c r="AVM35" s="9"/>
      <c r="AVN35" s="9"/>
      <c r="AVO35" s="9"/>
      <c r="AVP35" s="9"/>
      <c r="AVQ35" s="9"/>
      <c r="AVR35" s="9"/>
      <c r="AVS35" s="9"/>
      <c r="AVT35" s="9"/>
      <c r="AVU35" s="9"/>
      <c r="AVV35" s="9"/>
      <c r="AVW35" s="9"/>
      <c r="AVX35" s="9"/>
      <c r="AVY35" s="9"/>
      <c r="AVZ35" s="9"/>
      <c r="AWA35" s="9"/>
      <c r="AWB35" s="9"/>
      <c r="AWC35" s="9"/>
      <c r="AWD35" s="9"/>
      <c r="AWE35" s="9"/>
      <c r="AWF35" s="9"/>
      <c r="AWG35" s="9"/>
      <c r="AWH35" s="9"/>
      <c r="AWI35" s="9"/>
      <c r="AWJ35" s="9"/>
      <c r="AWK35" s="9"/>
      <c r="AWL35" s="9"/>
      <c r="AWM35" s="9"/>
      <c r="AWN35" s="9"/>
      <c r="AWO35" s="9"/>
      <c r="AWP35" s="9"/>
      <c r="AWQ35" s="9"/>
      <c r="AWR35" s="9"/>
      <c r="AWS35" s="9"/>
      <c r="AWT35" s="9"/>
      <c r="AWU35" s="9"/>
      <c r="AWV35" s="9"/>
      <c r="AWW35" s="9"/>
      <c r="AWX35" s="9"/>
      <c r="AWY35" s="9"/>
      <c r="AWZ35" s="9"/>
      <c r="AXA35" s="9"/>
      <c r="AXB35" s="9"/>
      <c r="AXC35" s="9"/>
      <c r="AXD35" s="9"/>
      <c r="AXE35" s="9"/>
      <c r="AXF35" s="9"/>
      <c r="AXG35" s="9"/>
      <c r="AXH35" s="9"/>
      <c r="AXI35" s="9"/>
      <c r="AXJ35" s="9"/>
      <c r="AXK35" s="9"/>
      <c r="AXL35" s="9"/>
      <c r="AXM35" s="9"/>
      <c r="AXN35" s="9"/>
      <c r="AXO35" s="9"/>
      <c r="AXP35" s="9"/>
      <c r="AXQ35" s="9"/>
      <c r="AXR35" s="9"/>
      <c r="AXS35" s="9"/>
      <c r="AXT35" s="9"/>
      <c r="AXU35" s="9"/>
      <c r="AXV35" s="9"/>
      <c r="AXW35" s="9"/>
      <c r="AXX35" s="9"/>
      <c r="AXY35" s="9"/>
      <c r="AXZ35" s="9"/>
      <c r="AYA35" s="9"/>
      <c r="AYB35" s="9"/>
      <c r="AYC35" s="9"/>
      <c r="AYD35" s="9"/>
      <c r="AYE35" s="9"/>
      <c r="AYF35" s="9"/>
      <c r="AYG35" s="9"/>
      <c r="AYH35" s="9"/>
    </row>
    <row r="36" ht="14.25" customHeight="1">
      <c r="A36" s="9">
        <v>4.0</v>
      </c>
      <c r="B36" s="9" t="s">
        <v>11947</v>
      </c>
      <c r="C36" s="9" t="s">
        <v>11948</v>
      </c>
      <c r="D36" s="9" t="s">
        <v>11948</v>
      </c>
      <c r="E36" s="9"/>
      <c r="F36" s="9">
        <v>12.0</v>
      </c>
      <c r="G36" s="9" t="s">
        <v>12295</v>
      </c>
      <c r="H36" s="9"/>
      <c r="I36" s="9"/>
      <c r="J36" s="9"/>
      <c r="K36" s="9">
        <v>1.0</v>
      </c>
      <c r="L36" s="9">
        <v>7.0</v>
      </c>
      <c r="M36" s="9">
        <v>1.0</v>
      </c>
      <c r="N36" s="9">
        <v>1.0</v>
      </c>
      <c r="O36" s="9">
        <v>2.0</v>
      </c>
      <c r="P36" s="9">
        <v>0.0</v>
      </c>
      <c r="Q36" s="9" t="s">
        <v>12296</v>
      </c>
      <c r="R36" s="9"/>
      <c r="S36" s="9" t="s">
        <v>2811</v>
      </c>
      <c r="T36" s="9" t="s">
        <v>2810</v>
      </c>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c r="UB36" s="9"/>
      <c r="UC36" s="9"/>
      <c r="UD36" s="9"/>
      <c r="UE36" s="9"/>
      <c r="UF36" s="9"/>
      <c r="UG36" s="9"/>
      <c r="UH36" s="9"/>
      <c r="UI36" s="9"/>
      <c r="UJ36" s="9"/>
      <c r="UK36" s="9"/>
      <c r="UL36" s="9"/>
      <c r="UM36" s="9"/>
      <c r="UN36" s="9"/>
      <c r="UO36" s="9"/>
      <c r="UP36" s="9"/>
      <c r="UQ36" s="9"/>
      <c r="UR36" s="9"/>
      <c r="US36" s="9"/>
      <c r="UT36" s="9"/>
      <c r="UU36" s="9"/>
      <c r="UV36" s="9"/>
      <c r="UW36" s="9"/>
      <c r="UX36" s="9"/>
      <c r="UY36" s="9"/>
      <c r="UZ36" s="9"/>
      <c r="VA36" s="9"/>
      <c r="VB36" s="9"/>
      <c r="VC36" s="9"/>
      <c r="VD36" s="9"/>
      <c r="VE36" s="9"/>
      <c r="VF36" s="9"/>
      <c r="VG36" s="9"/>
      <c r="VH36" s="9"/>
      <c r="VI36" s="9"/>
      <c r="VJ36" s="9"/>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9"/>
      <c r="AAC36" s="9"/>
      <c r="AAD36" s="9"/>
      <c r="AAE36" s="9"/>
      <c r="AAF36" s="9"/>
      <c r="AAG36" s="9"/>
      <c r="AAH36" s="9"/>
      <c r="AAI36" s="9"/>
      <c r="AAJ36" s="9"/>
      <c r="AAK36" s="9"/>
      <c r="AAL36" s="9"/>
      <c r="AAM36" s="9"/>
      <c r="AAN36" s="9"/>
      <c r="AAO36" s="9"/>
      <c r="AAP36" s="9"/>
      <c r="AAQ36" s="9"/>
      <c r="AAR36" s="9"/>
      <c r="AAS36" s="9"/>
      <c r="AAT36" s="9"/>
      <c r="AAU36" s="9"/>
      <c r="AAV36" s="9"/>
      <c r="AAW36" s="9"/>
      <c r="AAX36" s="9"/>
      <c r="AAY36" s="9"/>
      <c r="AAZ36" s="9"/>
      <c r="ABA36" s="9"/>
      <c r="ABB36" s="9"/>
      <c r="ABC36" s="9"/>
      <c r="ABD36" s="9"/>
      <c r="ABE36" s="9"/>
      <c r="ABF36" s="9"/>
      <c r="ABG36" s="9"/>
      <c r="ABH36" s="9"/>
      <c r="ABI36" s="9"/>
      <c r="ABJ36" s="9"/>
      <c r="ABK36" s="9"/>
      <c r="ABL36" s="9"/>
      <c r="ABM36" s="9"/>
      <c r="ABN36" s="9"/>
      <c r="ABO36" s="9"/>
      <c r="ABP36" s="9"/>
      <c r="ABQ36" s="9"/>
      <c r="ABR36" s="9"/>
      <c r="ABS36" s="9"/>
      <c r="ABT36" s="9"/>
      <c r="ABU36" s="9"/>
      <c r="ABV36" s="9"/>
      <c r="ABW36" s="9"/>
      <c r="ABX36" s="9"/>
      <c r="ABY36" s="9"/>
      <c r="ABZ36" s="9"/>
      <c r="ACA36" s="9"/>
      <c r="ACB36" s="9"/>
      <c r="ACC36" s="9"/>
      <c r="ACD36" s="9"/>
      <c r="ACE36" s="9"/>
      <c r="ACF36" s="9"/>
      <c r="ACG36" s="9"/>
      <c r="ACH36" s="9"/>
      <c r="ACI36" s="9"/>
      <c r="ACJ36" s="9"/>
      <c r="ACK36" s="9"/>
      <c r="ACL36" s="9"/>
      <c r="ACM36" s="9"/>
      <c r="ACN36" s="9"/>
      <c r="ACO36" s="9"/>
      <c r="ACP36" s="9"/>
      <c r="ACQ36" s="9"/>
      <c r="ACR36" s="9"/>
      <c r="ACS36" s="9"/>
      <c r="ACT36" s="9"/>
      <c r="ACU36" s="9"/>
      <c r="ACV36" s="9"/>
      <c r="ACW36" s="9"/>
      <c r="ACX36" s="9"/>
      <c r="ACY36" s="9"/>
      <c r="ACZ36" s="9"/>
      <c r="ADA36" s="9"/>
      <c r="ADB36" s="9"/>
      <c r="ADC36" s="9"/>
      <c r="ADD36" s="9"/>
      <c r="ADE36" s="9"/>
      <c r="ADF36" s="9"/>
      <c r="ADG36" s="9"/>
      <c r="ADH36" s="9"/>
      <c r="ADI36" s="9"/>
      <c r="ADJ36" s="9"/>
      <c r="ADK36" s="9"/>
      <c r="ADL36" s="9"/>
      <c r="ADM36" s="9"/>
      <c r="ADN36" s="9"/>
      <c r="ADO36" s="9"/>
      <c r="ADP36" s="9"/>
      <c r="ADQ36" s="9"/>
      <c r="ADR36" s="9"/>
      <c r="ADS36" s="9"/>
      <c r="ADT36" s="9"/>
      <c r="ADU36" s="9"/>
      <c r="ADV36" s="9"/>
      <c r="ADW36" s="9"/>
      <c r="ADX36" s="9"/>
      <c r="ADY36" s="9"/>
      <c r="ADZ36" s="9"/>
      <c r="AEA36" s="9"/>
      <c r="AEB36" s="9"/>
      <c r="AEC36" s="9"/>
      <c r="AED36" s="9"/>
      <c r="AEE36" s="9"/>
      <c r="AEF36" s="9"/>
      <c r="AEG36" s="9"/>
      <c r="AEH36" s="9"/>
      <c r="AEI36" s="9"/>
      <c r="AEJ36" s="9"/>
      <c r="AEK36" s="9"/>
      <c r="AEL36" s="9"/>
      <c r="AEM36" s="9"/>
      <c r="AEN36" s="9"/>
      <c r="AEO36" s="9"/>
      <c r="AEP36" s="9"/>
      <c r="AEQ36" s="9"/>
      <c r="AER36" s="9"/>
      <c r="AES36" s="9"/>
      <c r="AET36" s="9"/>
      <c r="AEU36" s="9"/>
      <c r="AEV36" s="9"/>
      <c r="AEW36" s="9"/>
      <c r="AEX36" s="9"/>
      <c r="AEY36" s="9"/>
      <c r="AEZ36" s="9"/>
      <c r="AFA36" s="9"/>
      <c r="AFB36" s="9"/>
      <c r="AFC36" s="9"/>
      <c r="AFD36" s="9"/>
      <c r="AFE36" s="9"/>
      <c r="AFF36" s="9"/>
      <c r="AFG36" s="9"/>
      <c r="AFH36" s="9"/>
      <c r="AFI36" s="9"/>
      <c r="AFJ36" s="9"/>
      <c r="AFK36" s="9"/>
      <c r="AFL36" s="9"/>
      <c r="AFM36" s="9"/>
      <c r="AFN36" s="9"/>
      <c r="AFO36" s="9"/>
      <c r="AFP36" s="9"/>
      <c r="AFQ36" s="9"/>
      <c r="AFR36" s="9"/>
      <c r="AFS36" s="9"/>
      <c r="AFT36" s="9"/>
      <c r="AFU36" s="9"/>
      <c r="AFV36" s="9"/>
      <c r="AFW36" s="9"/>
      <c r="AFX36" s="9"/>
      <c r="AFY36" s="9"/>
      <c r="AFZ36" s="9"/>
      <c r="AGA36" s="9"/>
      <c r="AGB36" s="9"/>
      <c r="AGC36" s="9"/>
      <c r="AGD36" s="9"/>
      <c r="AGE36" s="9"/>
      <c r="AGF36" s="9"/>
      <c r="AGG36" s="9"/>
      <c r="AGH36" s="9"/>
      <c r="AGI36" s="9"/>
      <c r="AGJ36" s="9"/>
      <c r="AGK36" s="9"/>
      <c r="AGL36" s="9"/>
      <c r="AGM36" s="9"/>
      <c r="AGN36" s="9"/>
      <c r="AGO36" s="9"/>
      <c r="AGP36" s="9"/>
      <c r="AGQ36" s="9"/>
      <c r="AGR36" s="9"/>
      <c r="AGS36" s="9"/>
      <c r="AGT36" s="9"/>
      <c r="AGU36" s="9"/>
      <c r="AGV36" s="9"/>
      <c r="AGW36" s="9"/>
      <c r="AGX36" s="9"/>
      <c r="AGY36" s="9"/>
      <c r="AGZ36" s="9"/>
      <c r="AHA36" s="9"/>
      <c r="AHB36" s="9"/>
      <c r="AHC36" s="9"/>
      <c r="AHD36" s="9"/>
      <c r="AHE36" s="9"/>
      <c r="AHF36" s="9"/>
      <c r="AHG36" s="9"/>
      <c r="AHH36" s="9"/>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MN36" s="9"/>
      <c r="AMO36" s="9"/>
      <c r="AMP36" s="9"/>
      <c r="AMQ36" s="9"/>
      <c r="AMR36" s="9"/>
      <c r="AMS36" s="9"/>
      <c r="AMT36" s="9"/>
      <c r="AMU36" s="9"/>
      <c r="AMV36" s="9"/>
      <c r="AMW36" s="9"/>
      <c r="AMX36" s="9"/>
      <c r="AMY36" s="9"/>
      <c r="AMZ36" s="9"/>
      <c r="ANA36" s="9"/>
      <c r="ANB36" s="9"/>
      <c r="ANC36" s="9"/>
      <c r="AND36" s="9"/>
      <c r="ANE36" s="9"/>
      <c r="ANF36" s="9"/>
      <c r="ANG36" s="9"/>
      <c r="ANH36" s="9"/>
      <c r="ANI36" s="9"/>
      <c r="ANJ36" s="9"/>
      <c r="ANK36" s="9"/>
      <c r="ANL36" s="9"/>
      <c r="ANM36" s="9"/>
      <c r="ANN36" s="9"/>
      <c r="ANO36" s="9"/>
      <c r="ANP36" s="9"/>
      <c r="ANQ36" s="9"/>
      <c r="ANR36" s="9"/>
      <c r="ANS36" s="9"/>
      <c r="ANT36" s="9"/>
      <c r="ANU36" s="9"/>
      <c r="ANV36" s="9"/>
      <c r="ANW36" s="9"/>
      <c r="ANX36" s="9"/>
      <c r="ANY36" s="9"/>
      <c r="ANZ36" s="9"/>
      <c r="AOA36" s="9"/>
      <c r="AOB36" s="9"/>
      <c r="AOC36" s="9"/>
      <c r="AOD36" s="9"/>
      <c r="AOE36" s="9"/>
      <c r="AOF36" s="9"/>
      <c r="AOG36" s="9"/>
      <c r="AOH36" s="9"/>
      <c r="AOI36" s="9"/>
      <c r="AOJ36" s="9"/>
      <c r="AOK36" s="9"/>
      <c r="AOL36" s="9"/>
      <c r="AOM36" s="9"/>
      <c r="AON36" s="9"/>
      <c r="AOO36" s="9"/>
      <c r="AOP36" s="9"/>
      <c r="AOQ36" s="9"/>
      <c r="AOR36" s="9"/>
      <c r="AOS36" s="9"/>
      <c r="AOT36" s="9"/>
      <c r="AOU36" s="9"/>
      <c r="AOV36" s="9"/>
      <c r="AOW36" s="9"/>
      <c r="AOX36" s="9"/>
      <c r="AOY36" s="9"/>
      <c r="AOZ36" s="9"/>
      <c r="APA36" s="9"/>
      <c r="APB36" s="9"/>
      <c r="APC36" s="9"/>
      <c r="APD36" s="9"/>
      <c r="APE36" s="9"/>
      <c r="APF36" s="9"/>
      <c r="APG36" s="9"/>
      <c r="APH36" s="9"/>
      <c r="API36" s="9"/>
      <c r="APJ36" s="9"/>
      <c r="APK36" s="9"/>
      <c r="APL36" s="9"/>
      <c r="APM36" s="9"/>
      <c r="APN36" s="9"/>
      <c r="APO36" s="9"/>
      <c r="APP36" s="9"/>
      <c r="APQ36" s="9"/>
      <c r="APR36" s="9"/>
      <c r="APS36" s="9"/>
      <c r="APT36" s="9"/>
      <c r="APU36" s="9"/>
      <c r="APV36" s="9"/>
      <c r="APW36" s="9"/>
      <c r="APX36" s="9"/>
      <c r="APY36" s="9"/>
      <c r="APZ36" s="9"/>
      <c r="AQA36" s="9"/>
      <c r="AQB36" s="9"/>
      <c r="AQC36" s="9"/>
      <c r="AQD36" s="9"/>
      <c r="AQE36" s="9"/>
      <c r="AQF36" s="9"/>
      <c r="AQG36" s="9"/>
      <c r="AQH36" s="9"/>
      <c r="AQI36" s="9"/>
      <c r="AQJ36" s="9"/>
      <c r="AQK36" s="9"/>
      <c r="AQL36" s="9"/>
      <c r="AQM36" s="9"/>
      <c r="AQN36" s="9"/>
      <c r="AQO36" s="9"/>
      <c r="AQP36" s="9"/>
      <c r="AQQ36" s="9"/>
      <c r="AQR36" s="9"/>
      <c r="AQS36" s="9"/>
      <c r="AQT36" s="9"/>
      <c r="AQU36" s="9"/>
      <c r="AQV36" s="9"/>
      <c r="AQW36" s="9"/>
      <c r="AQX36" s="9"/>
      <c r="AQY36" s="9"/>
      <c r="AQZ36" s="9"/>
      <c r="ARA36" s="9"/>
      <c r="ARB36" s="9"/>
      <c r="ARC36" s="9"/>
      <c r="ARD36" s="9"/>
      <c r="ARE36" s="9"/>
      <c r="ARF36" s="9"/>
      <c r="ARG36" s="9"/>
      <c r="ARH36" s="9"/>
      <c r="ARI36" s="9"/>
      <c r="ARJ36" s="9"/>
      <c r="ARK36" s="9"/>
      <c r="ARL36" s="9"/>
      <c r="ARM36" s="9"/>
      <c r="ARN36" s="9"/>
      <c r="ARO36" s="9"/>
      <c r="ARP36" s="9"/>
      <c r="ARQ36" s="9"/>
      <c r="ARR36" s="9"/>
      <c r="ARS36" s="9"/>
      <c r="ART36" s="9"/>
      <c r="ARU36" s="9"/>
      <c r="ARV36" s="9"/>
      <c r="ARW36" s="9"/>
      <c r="ARX36" s="9"/>
      <c r="ARY36" s="9"/>
      <c r="ARZ36" s="9"/>
      <c r="ASA36" s="9"/>
      <c r="ASB36" s="9"/>
      <c r="ASC36" s="9"/>
      <c r="ASD36" s="9"/>
      <c r="ASE36" s="9"/>
      <c r="ASF36" s="9"/>
      <c r="ASG36" s="9"/>
      <c r="ASH36" s="9"/>
      <c r="ASI36" s="9"/>
      <c r="ASJ36" s="9"/>
      <c r="ASK36" s="9"/>
      <c r="ASL36" s="9"/>
      <c r="ASM36" s="9"/>
      <c r="ASN36" s="9"/>
      <c r="ASO36" s="9"/>
      <c r="ASP36" s="9"/>
      <c r="ASQ36" s="9"/>
      <c r="ASR36" s="9"/>
      <c r="ASS36" s="9"/>
      <c r="AST36" s="9"/>
      <c r="ASU36" s="9"/>
      <c r="ASV36" s="9"/>
      <c r="ASW36" s="9"/>
      <c r="ASX36" s="9"/>
      <c r="ASY36" s="9"/>
      <c r="ASZ36" s="9"/>
      <c r="ATA36" s="9"/>
      <c r="ATB36" s="9"/>
      <c r="ATC36" s="9"/>
      <c r="ATD36" s="9"/>
      <c r="ATE36" s="9"/>
      <c r="ATF36" s="9"/>
      <c r="ATG36" s="9"/>
      <c r="ATH36" s="9"/>
      <c r="ATI36" s="9"/>
      <c r="ATJ36" s="9"/>
      <c r="ATK36" s="9"/>
      <c r="ATL36" s="9"/>
      <c r="ATM36" s="9"/>
      <c r="ATN36" s="9"/>
      <c r="ATO36" s="9"/>
      <c r="ATP36" s="9"/>
      <c r="ATQ36" s="9"/>
      <c r="ATR36" s="9"/>
      <c r="ATS36" s="9"/>
      <c r="ATT36" s="9"/>
      <c r="ATU36" s="9"/>
      <c r="ATV36" s="9"/>
      <c r="ATW36" s="9"/>
      <c r="ATX36" s="9"/>
      <c r="ATY36" s="9" t="s">
        <v>5691</v>
      </c>
      <c r="ATZ36" s="9" t="s">
        <v>5691</v>
      </c>
      <c r="AUA36" s="9" t="s">
        <v>12297</v>
      </c>
      <c r="AUB36" s="9"/>
      <c r="AUC36" s="9"/>
      <c r="AUD36" s="9"/>
      <c r="AUE36" s="9"/>
      <c r="AUF36" s="9"/>
      <c r="AUG36" s="9"/>
      <c r="AUH36" s="9"/>
      <c r="AUI36" s="9"/>
      <c r="AUJ36" s="9"/>
      <c r="AUK36" s="9"/>
      <c r="AUL36" s="9"/>
      <c r="AUM36" s="9"/>
      <c r="AUN36" s="9"/>
      <c r="AUO36" s="9"/>
      <c r="AUP36" s="9"/>
      <c r="AUQ36" s="9"/>
      <c r="AUR36" s="9"/>
      <c r="AUS36" s="9"/>
      <c r="AUT36" s="9"/>
      <c r="AUU36" s="9"/>
      <c r="AUV36" s="9"/>
      <c r="AUW36" s="9"/>
      <c r="AUX36" s="9"/>
      <c r="AUY36" s="9"/>
      <c r="AUZ36" s="9"/>
      <c r="AVA36" s="9"/>
      <c r="AVB36" s="9"/>
      <c r="AVC36" s="9"/>
      <c r="AVD36" s="9"/>
      <c r="AVE36" s="9"/>
      <c r="AVF36" s="9"/>
      <c r="AVG36" s="9"/>
      <c r="AVH36" s="9"/>
      <c r="AVI36" s="9"/>
      <c r="AVJ36" s="9"/>
      <c r="AVK36" s="9" t="s">
        <v>12298</v>
      </c>
      <c r="AVL36" s="9"/>
      <c r="AVM36" s="9"/>
      <c r="AVN36" s="9"/>
      <c r="AVO36" s="9"/>
      <c r="AVP36" s="9"/>
      <c r="AVQ36" s="9"/>
      <c r="AVR36" s="9"/>
      <c r="AVS36" s="9"/>
      <c r="AVT36" s="9"/>
      <c r="AVU36" s="9"/>
      <c r="AVV36" s="9"/>
      <c r="AVW36" s="9"/>
      <c r="AVX36" s="9"/>
      <c r="AVY36" s="9"/>
      <c r="AVZ36" s="9"/>
      <c r="AWA36" s="9"/>
      <c r="AWB36" s="9"/>
      <c r="AWC36" s="9"/>
      <c r="AWD36" s="9"/>
      <c r="AWE36" s="9"/>
      <c r="AWF36" s="9"/>
      <c r="AWG36" s="9"/>
      <c r="AWH36" s="9"/>
      <c r="AWI36" s="9"/>
      <c r="AWJ36" s="9"/>
      <c r="AWK36" s="9"/>
      <c r="AWL36" s="9"/>
      <c r="AWM36" s="9"/>
      <c r="AWN36" s="9"/>
      <c r="AWO36" s="9"/>
      <c r="AWP36" s="9"/>
      <c r="AWQ36" s="9"/>
      <c r="AWR36" s="9"/>
      <c r="AWS36" s="9"/>
      <c r="AWT36" s="9"/>
      <c r="AWU36" s="9"/>
      <c r="AWV36" s="9"/>
      <c r="AWW36" s="9"/>
      <c r="AWX36" s="9"/>
      <c r="AWY36" s="9"/>
      <c r="AWZ36" s="9"/>
      <c r="AXA36" s="9"/>
      <c r="AXB36" s="9" t="s">
        <v>12299</v>
      </c>
      <c r="AXC36" s="9"/>
      <c r="AXD36" s="9"/>
      <c r="AXE36" s="9"/>
      <c r="AXF36" s="9"/>
      <c r="AXG36" s="9"/>
      <c r="AXH36" s="9"/>
      <c r="AXI36" s="9"/>
      <c r="AXJ36" s="9"/>
      <c r="AXK36" s="9">
        <v>540.0</v>
      </c>
      <c r="AXL36" s="9" t="s">
        <v>2813</v>
      </c>
      <c r="AXM36" s="9">
        <v>509.0</v>
      </c>
      <c r="AXN36" s="9"/>
      <c r="AXO36" s="9"/>
      <c r="AXP36" s="9"/>
      <c r="AXQ36" s="9"/>
      <c r="AXR36" s="9"/>
      <c r="AXS36" s="9"/>
      <c r="AXT36" s="9"/>
      <c r="AXU36" s="9"/>
      <c r="AXV36" s="9"/>
      <c r="AXW36" s="9"/>
      <c r="AXX36" s="9"/>
      <c r="AXY36" s="9"/>
      <c r="AXZ36" s="9"/>
      <c r="AYA36" s="9"/>
      <c r="AYB36" s="9"/>
      <c r="AYC36" s="9"/>
      <c r="AYD36" s="9" t="s">
        <v>2813</v>
      </c>
      <c r="AYE36" s="9"/>
      <c r="AYF36" s="9"/>
      <c r="AYG36" s="9"/>
      <c r="AYH36" s="9" t="s">
        <v>12300</v>
      </c>
    </row>
    <row r="37" ht="14.25" customHeight="1">
      <c r="A37" s="9">
        <v>11.0</v>
      </c>
      <c r="B37" s="9" t="s">
        <v>11947</v>
      </c>
      <c r="C37" s="9" t="s">
        <v>11948</v>
      </c>
      <c r="D37" s="9" t="s">
        <v>11948</v>
      </c>
      <c r="E37" s="9"/>
      <c r="F37" s="9">
        <v>41.0</v>
      </c>
      <c r="G37" s="9" t="s">
        <v>12301</v>
      </c>
      <c r="H37" s="9"/>
      <c r="I37" s="9"/>
      <c r="J37" s="9">
        <v>2.0</v>
      </c>
      <c r="K37" s="9">
        <v>2.0</v>
      </c>
      <c r="L37" s="9">
        <v>30.0</v>
      </c>
      <c r="M37" s="9"/>
      <c r="N37" s="9"/>
      <c r="O37" s="9">
        <v>7.0</v>
      </c>
      <c r="P37" s="9">
        <v>1.0</v>
      </c>
      <c r="Q37" s="9" t="s">
        <v>12302</v>
      </c>
      <c r="R37" s="9"/>
      <c r="S37" s="9" t="s">
        <v>2816</v>
      </c>
      <c r="T37" s="9" t="s">
        <v>2814</v>
      </c>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9"/>
      <c r="ZX37" s="9"/>
      <c r="ZY37" s="9"/>
      <c r="ZZ37" s="9"/>
      <c r="AAA37" s="9"/>
      <c r="AAB37" s="9"/>
      <c r="AAC37" s="9"/>
      <c r="AAD37" s="9"/>
      <c r="AAE37" s="9"/>
      <c r="AAF37" s="9"/>
      <c r="AAG37" s="9"/>
      <c r="AAH37" s="9"/>
      <c r="AAI37" s="9"/>
      <c r="AAJ37" s="9"/>
      <c r="AAK37" s="9"/>
      <c r="AAL37" s="9"/>
      <c r="AAM37" s="9"/>
      <c r="AAN37" s="9"/>
      <c r="AAO37" s="9"/>
      <c r="AAP37" s="9"/>
      <c r="AAQ37" s="9"/>
      <c r="AAR37" s="9"/>
      <c r="AAS37" s="9"/>
      <c r="AAT37" s="9"/>
      <c r="AAU37" s="9"/>
      <c r="AAV37" s="9"/>
      <c r="AAW37" s="9"/>
      <c r="AAX37" s="9"/>
      <c r="AAY37" s="9"/>
      <c r="AAZ37" s="9"/>
      <c r="ABA37" s="9"/>
      <c r="ABB37" s="9"/>
      <c r="ABC37" s="9"/>
      <c r="ABD37" s="9"/>
      <c r="ABE37" s="9"/>
      <c r="ABF37" s="9"/>
      <c r="ABG37" s="9"/>
      <c r="ABH37" s="9"/>
      <c r="ABI37" s="9"/>
      <c r="ABJ37" s="9"/>
      <c r="ABK37" s="9"/>
      <c r="ABL37" s="9"/>
      <c r="ABM37" s="9"/>
      <c r="ABN37" s="9"/>
      <c r="ABO37" s="9"/>
      <c r="ABP37" s="9"/>
      <c r="ABQ37" s="9"/>
      <c r="ABR37" s="9"/>
      <c r="ABS37" s="9"/>
      <c r="ABT37" s="9"/>
      <c r="ABU37" s="9"/>
      <c r="ABV37" s="9"/>
      <c r="ABW37" s="9"/>
      <c r="ABX37" s="9"/>
      <c r="ABY37" s="9"/>
      <c r="ABZ37" s="9"/>
      <c r="ACA37" s="9"/>
      <c r="ACB37" s="9"/>
      <c r="ACC37" s="9"/>
      <c r="ACD37" s="9"/>
      <c r="ACE37" s="9"/>
      <c r="ACF37" s="9"/>
      <c r="ACG37" s="9"/>
      <c r="ACH37" s="9"/>
      <c r="ACI37" s="9"/>
      <c r="ACJ37" s="9"/>
      <c r="ACK37" s="9"/>
      <c r="ACL37" s="9"/>
      <c r="ACM37" s="9"/>
      <c r="ACN37" s="9"/>
      <c r="ACO37" s="9"/>
      <c r="ACP37" s="9"/>
      <c r="ACQ37" s="9"/>
      <c r="ACR37" s="9"/>
      <c r="ACS37" s="9"/>
      <c r="ACT37" s="9"/>
      <c r="ACU37" s="9"/>
      <c r="ACV37" s="9"/>
      <c r="ACW37" s="9"/>
      <c r="ACX37" s="9"/>
      <c r="ACY37" s="9"/>
      <c r="ACZ37" s="9"/>
      <c r="ADA37" s="9"/>
      <c r="ADB37" s="9"/>
      <c r="ADC37" s="9"/>
      <c r="ADD37" s="9"/>
      <c r="ADE37" s="9"/>
      <c r="ADF37" s="9"/>
      <c r="ADG37" s="9"/>
      <c r="ADH37" s="9"/>
      <c r="ADI37" s="9"/>
      <c r="ADJ37" s="9"/>
      <c r="ADK37" s="9"/>
      <c r="ADL37" s="9"/>
      <c r="ADM37" s="9"/>
      <c r="ADN37" s="9"/>
      <c r="ADO37" s="9"/>
      <c r="ADP37" s="9"/>
      <c r="ADQ37" s="9"/>
      <c r="ADR37" s="9"/>
      <c r="ADS37" s="9"/>
      <c r="ADT37" s="9"/>
      <c r="ADU37" s="9"/>
      <c r="ADV37" s="9"/>
      <c r="ADW37" s="9"/>
      <c r="ADX37" s="9"/>
      <c r="ADY37" s="9"/>
      <c r="ADZ37" s="9"/>
      <c r="AEA37" s="9"/>
      <c r="AEB37" s="9"/>
      <c r="AEC37" s="9"/>
      <c r="AED37" s="9"/>
      <c r="AEE37" s="9"/>
      <c r="AEF37" s="9"/>
      <c r="AEG37" s="9"/>
      <c r="AEH37" s="9"/>
      <c r="AEI37" s="9"/>
      <c r="AEJ37" s="9"/>
      <c r="AEK37" s="9"/>
      <c r="AEL37" s="9"/>
      <c r="AEM37" s="9"/>
      <c r="AEN37" s="9"/>
      <c r="AEO37" s="9"/>
      <c r="AEP37" s="9"/>
      <c r="AEQ37" s="9"/>
      <c r="AER37" s="9"/>
      <c r="AES37" s="9"/>
      <c r="AET37" s="9"/>
      <c r="AEU37" s="9"/>
      <c r="AEV37" s="9"/>
      <c r="AEW37" s="9"/>
      <c r="AEX37" s="9"/>
      <c r="AEY37" s="9"/>
      <c r="AEZ37" s="9"/>
      <c r="AFA37" s="9"/>
      <c r="AFB37" s="9"/>
      <c r="AFC37" s="9"/>
      <c r="AFD37" s="9"/>
      <c r="AFE37" s="9"/>
      <c r="AFF37" s="9"/>
      <c r="AFG37" s="9"/>
      <c r="AFH37" s="9"/>
      <c r="AFI37" s="9"/>
      <c r="AFJ37" s="9"/>
      <c r="AFK37" s="9"/>
      <c r="AFL37" s="9"/>
      <c r="AFM37" s="9"/>
      <c r="AFN37" s="9"/>
      <c r="AFO37" s="9"/>
      <c r="AFP37" s="9"/>
      <c r="AFQ37" s="9"/>
      <c r="AFR37" s="9"/>
      <c r="AFS37" s="9"/>
      <c r="AFT37" s="9"/>
      <c r="AFU37" s="9"/>
      <c r="AFV37" s="9"/>
      <c r="AFW37" s="9"/>
      <c r="AFX37" s="9"/>
      <c r="AFY37" s="9"/>
      <c r="AFZ37" s="9"/>
      <c r="AGA37" s="9"/>
      <c r="AGB37" s="9"/>
      <c r="AGC37" s="9"/>
      <c r="AGD37" s="9"/>
      <c r="AGE37" s="9"/>
      <c r="AGF37" s="9"/>
      <c r="AGG37" s="9"/>
      <c r="AGH37" s="9"/>
      <c r="AGI37" s="9"/>
      <c r="AGJ37" s="9"/>
      <c r="AGK37" s="9"/>
      <c r="AGL37" s="9"/>
      <c r="AGM37" s="9"/>
      <c r="AGN37" s="9"/>
      <c r="AGO37" s="9"/>
      <c r="AGP37" s="9"/>
      <c r="AGQ37" s="9"/>
      <c r="AGR37" s="9"/>
      <c r="AGS37" s="9"/>
      <c r="AGT37" s="9"/>
      <c r="AGU37" s="9"/>
      <c r="AGV37" s="9"/>
      <c r="AGW37" s="9"/>
      <c r="AGX37" s="9"/>
      <c r="AGY37" s="9"/>
      <c r="AGZ37" s="9"/>
      <c r="AHA37" s="9"/>
      <c r="AHB37" s="9"/>
      <c r="AHC37" s="9"/>
      <c r="AHD37" s="9"/>
      <c r="AHE37" s="9"/>
      <c r="AHF37" s="9"/>
      <c r="AHG37" s="9"/>
      <c r="AHH37" s="9"/>
      <c r="AHI37" s="9"/>
      <c r="AHJ37" s="9"/>
      <c r="AHK37" s="9"/>
      <c r="AHL37" s="9"/>
      <c r="AHM37" s="9"/>
      <c r="AHN37" s="9"/>
      <c r="AHO37" s="9"/>
      <c r="AHP37" s="9"/>
      <c r="AHQ37" s="9"/>
      <c r="AHR37" s="9"/>
      <c r="AHS37" s="9"/>
      <c r="AHT37" s="9"/>
      <c r="AHU37" s="9"/>
      <c r="AHV37" s="9"/>
      <c r="AHW37" s="9"/>
      <c r="AHX37" s="9"/>
      <c r="AHY37" s="9"/>
      <c r="AHZ37" s="9"/>
      <c r="AIA37" s="9"/>
      <c r="AIB37" s="9"/>
      <c r="AIC37" s="9"/>
      <c r="AID37" s="9"/>
      <c r="AIE37" s="9"/>
      <c r="AIF37" s="9"/>
      <c r="AIG37" s="9"/>
      <c r="AIH37" s="9"/>
      <c r="AII37" s="9"/>
      <c r="AIJ37" s="9"/>
      <c r="AIK37" s="9"/>
      <c r="AIL37" s="9"/>
      <c r="AIM37" s="9"/>
      <c r="AIN37" s="9"/>
      <c r="AIO37" s="9"/>
      <c r="AIP37" s="9"/>
      <c r="AIQ37" s="9"/>
      <c r="AIR37" s="9"/>
      <c r="AIS37" s="9"/>
      <c r="AIT37" s="9"/>
      <c r="AIU37" s="9"/>
      <c r="AIV37" s="9"/>
      <c r="AIW37" s="9"/>
      <c r="AIX37" s="9"/>
      <c r="AIY37" s="9"/>
      <c r="AIZ37" s="9"/>
      <c r="AJA37" s="9"/>
      <c r="AJB37" s="9"/>
      <c r="AJC37" s="9"/>
      <c r="AJD37" s="9"/>
      <c r="AJE37" s="9"/>
      <c r="AJF37" s="9"/>
      <c r="AJG37" s="9"/>
      <c r="AJH37" s="9"/>
      <c r="AJI37" s="9"/>
      <c r="AJJ37" s="9"/>
      <c r="AJK37" s="9"/>
      <c r="AJL37" s="9"/>
      <c r="AJM37" s="9"/>
      <c r="AJN37" s="9"/>
      <c r="AJO37" s="9"/>
      <c r="AJP37" s="9"/>
      <c r="AJQ37" s="9"/>
      <c r="AJR37" s="9"/>
      <c r="AJS37" s="9"/>
      <c r="AJT37" s="9"/>
      <c r="AJU37" s="9"/>
      <c r="AJV37" s="9"/>
      <c r="AJW37" s="9"/>
      <c r="AJX37" s="9"/>
      <c r="AJY37" s="9"/>
      <c r="AJZ37" s="9"/>
      <c r="AKA37" s="9"/>
      <c r="AKB37" s="9"/>
      <c r="AKC37" s="9"/>
      <c r="AKD37" s="9"/>
      <c r="AKE37" s="9"/>
      <c r="AKF37" s="9"/>
      <c r="AKG37" s="9"/>
      <c r="AKH37" s="9"/>
      <c r="AKI37" s="9"/>
      <c r="AKJ37" s="9"/>
      <c r="AKK37" s="9"/>
      <c r="AKL37" s="9"/>
      <c r="AKM37" s="9"/>
      <c r="AKN37" s="9"/>
      <c r="AKO37" s="9"/>
      <c r="AKP37" s="9"/>
      <c r="AKQ37" s="9"/>
      <c r="AKR37" s="9"/>
      <c r="AKS37" s="9"/>
      <c r="AKT37" s="9"/>
      <c r="AKU37" s="9"/>
      <c r="AKV37" s="9"/>
      <c r="AKW37" s="9"/>
      <c r="AKX37" s="9"/>
      <c r="AKY37" s="9"/>
      <c r="AKZ37" s="9"/>
      <c r="ALA37" s="9"/>
      <c r="ALB37" s="9"/>
      <c r="ALC37" s="9"/>
      <c r="ALD37" s="9"/>
      <c r="ALE37" s="9"/>
      <c r="ALF37" s="9"/>
      <c r="ALG37" s="9"/>
      <c r="ALH37" s="9"/>
      <c r="ALI37" s="9"/>
      <c r="ALJ37" s="9"/>
      <c r="ALK37" s="9"/>
      <c r="ALL37" s="9"/>
      <c r="ALM37" s="9"/>
      <c r="ALN37" s="9"/>
      <c r="ALO37" s="9"/>
      <c r="ALP37" s="9"/>
      <c r="ALQ37" s="9"/>
      <c r="ALR37" s="9"/>
      <c r="ALS37" s="9"/>
      <c r="ALT37" s="9"/>
      <c r="ALU37" s="9"/>
      <c r="ALV37" s="9"/>
      <c r="ALW37" s="9"/>
      <c r="ALX37" s="9"/>
      <c r="ALY37" s="9"/>
      <c r="AMN37" s="9"/>
      <c r="AMO37" s="9"/>
      <c r="AMP37" s="9"/>
      <c r="AMQ37" s="9"/>
      <c r="AMR37" s="9"/>
      <c r="AMS37" s="9"/>
      <c r="AMT37" s="9"/>
      <c r="AMU37" s="9"/>
      <c r="AMV37" s="9"/>
      <c r="AMW37" s="9"/>
      <c r="AMX37" s="9"/>
      <c r="AMY37" s="9"/>
      <c r="AMZ37" s="9"/>
      <c r="ANA37" s="9"/>
      <c r="ANB37" s="9"/>
      <c r="ANC37" s="9"/>
      <c r="AND37" s="9"/>
      <c r="ANE37" s="9"/>
      <c r="ANF37" s="9"/>
      <c r="ANG37" s="9"/>
      <c r="ANH37" s="9"/>
      <c r="ANI37" s="9"/>
      <c r="ANJ37" s="9"/>
      <c r="ANK37" s="9"/>
      <c r="ANL37" s="9"/>
      <c r="ANM37" s="9"/>
      <c r="ANN37" s="9"/>
      <c r="ANO37" s="9"/>
      <c r="ANP37" s="9"/>
      <c r="ANQ37" s="9"/>
      <c r="ANR37" s="9"/>
      <c r="ANS37" s="9"/>
      <c r="ANT37" s="9"/>
      <c r="ANU37" s="9"/>
      <c r="ANV37" s="9"/>
      <c r="ANW37" s="9"/>
      <c r="ANX37" s="9"/>
      <c r="ANY37" s="9"/>
      <c r="ANZ37" s="9"/>
      <c r="AOA37" s="9"/>
      <c r="AOB37" s="9"/>
      <c r="AOC37" s="9"/>
      <c r="AOD37" s="9"/>
      <c r="AOE37" s="9"/>
      <c r="AOF37" s="9"/>
      <c r="AOG37" s="9"/>
      <c r="AOH37" s="9"/>
      <c r="AOI37" s="9"/>
      <c r="AOJ37" s="9"/>
      <c r="AOK37" s="9"/>
      <c r="AOL37" s="9"/>
      <c r="AOM37" s="9"/>
      <c r="AON37" s="9"/>
      <c r="AOO37" s="9"/>
      <c r="AOP37" s="9"/>
      <c r="AOQ37" s="9"/>
      <c r="AOR37" s="9"/>
      <c r="AOS37" s="9"/>
      <c r="AOT37" s="9"/>
      <c r="AOU37" s="9"/>
      <c r="AOV37" s="9"/>
      <c r="AOW37" s="9"/>
      <c r="AOX37" s="9"/>
      <c r="AOY37" s="9"/>
      <c r="AOZ37" s="9"/>
      <c r="APA37" s="9"/>
      <c r="APB37" s="9"/>
      <c r="APC37" s="9"/>
      <c r="APD37" s="9"/>
      <c r="APE37" s="9"/>
      <c r="APF37" s="9"/>
      <c r="APG37" s="9"/>
      <c r="APH37" s="9"/>
      <c r="API37" s="9"/>
      <c r="APJ37" s="9"/>
      <c r="APK37" s="9"/>
      <c r="APL37" s="9"/>
      <c r="APM37" s="9"/>
      <c r="APN37" s="9"/>
      <c r="APO37" s="9"/>
      <c r="APP37" s="9"/>
      <c r="APQ37" s="9"/>
      <c r="APR37" s="9"/>
      <c r="APS37" s="9"/>
      <c r="APT37" s="9"/>
      <c r="APU37" s="9"/>
      <c r="APV37" s="9"/>
      <c r="APW37" s="9"/>
      <c r="APX37" s="9"/>
      <c r="APY37" s="9"/>
      <c r="APZ37" s="9"/>
      <c r="AQA37" s="9"/>
      <c r="AQB37" s="9"/>
      <c r="AQC37" s="9"/>
      <c r="AQD37" s="9"/>
      <c r="AQE37" s="9"/>
      <c r="AQF37" s="9"/>
      <c r="AQG37" s="9"/>
      <c r="AQH37" s="9"/>
      <c r="AQI37" s="9"/>
      <c r="AQJ37" s="9"/>
      <c r="AQK37" s="9"/>
      <c r="AQL37" s="9"/>
      <c r="AQM37" s="9"/>
      <c r="AQN37" s="9"/>
      <c r="AQO37" s="9"/>
      <c r="AQP37" s="9"/>
      <c r="AQQ37" s="9"/>
      <c r="AQR37" s="9"/>
      <c r="AQS37" s="9"/>
      <c r="AQT37" s="9"/>
      <c r="AQU37" s="9"/>
      <c r="AQV37" s="9"/>
      <c r="AQW37" s="9"/>
      <c r="AQX37" s="9"/>
      <c r="AQY37" s="9"/>
      <c r="AQZ37" s="9"/>
      <c r="ARA37" s="9"/>
      <c r="ARB37" s="9"/>
      <c r="ARC37" s="9"/>
      <c r="ARD37" s="9"/>
      <c r="ARE37" s="9"/>
      <c r="ARF37" s="9"/>
      <c r="ARG37" s="9"/>
      <c r="ARH37" s="9"/>
      <c r="ARI37" s="9"/>
      <c r="ARJ37" s="9"/>
      <c r="ARK37" s="9"/>
      <c r="ARL37" s="9"/>
      <c r="ARM37" s="9"/>
      <c r="ARN37" s="9"/>
      <c r="ARO37" s="9"/>
      <c r="ARP37" s="9"/>
      <c r="ARQ37" s="9"/>
      <c r="ARR37" s="9"/>
      <c r="ARS37" s="9"/>
      <c r="ART37" s="9"/>
      <c r="ARU37" s="9"/>
      <c r="ARV37" s="9"/>
      <c r="ARW37" s="9"/>
      <c r="ARX37" s="9"/>
      <c r="ARY37" s="9"/>
      <c r="ARZ37" s="9"/>
      <c r="ASA37" s="9"/>
      <c r="ASB37" s="9"/>
      <c r="ASC37" s="9"/>
      <c r="ASD37" s="9"/>
      <c r="ASE37" s="9"/>
      <c r="ASF37" s="9"/>
      <c r="ASG37" s="9"/>
      <c r="ASH37" s="9"/>
      <c r="ASI37" s="9"/>
      <c r="ASJ37" s="9"/>
      <c r="ASK37" s="9"/>
      <c r="ASL37" s="9"/>
      <c r="ASM37" s="9"/>
      <c r="ASN37" s="9"/>
      <c r="ASO37" s="9"/>
      <c r="ASP37" s="9"/>
      <c r="ASQ37" s="9"/>
      <c r="ASR37" s="9"/>
      <c r="ASS37" s="9"/>
      <c r="AST37" s="9"/>
      <c r="ASU37" s="9"/>
      <c r="ASV37" s="9"/>
      <c r="ASW37" s="9"/>
      <c r="ASX37" s="9"/>
      <c r="ASY37" s="9"/>
      <c r="ASZ37" s="9"/>
      <c r="ATA37" s="9"/>
      <c r="ATB37" s="9"/>
      <c r="ATC37" s="9"/>
      <c r="ATD37" s="9"/>
      <c r="ATE37" s="9"/>
      <c r="ATF37" s="9"/>
      <c r="ATG37" s="9"/>
      <c r="ATH37" s="9"/>
      <c r="ATI37" s="9"/>
      <c r="ATJ37" s="9"/>
      <c r="ATK37" s="9"/>
      <c r="ATL37" s="9"/>
      <c r="ATM37" s="9"/>
      <c r="ATN37" s="9"/>
      <c r="ATO37" s="9"/>
      <c r="ATP37" s="9"/>
      <c r="ATQ37" s="9"/>
      <c r="ATR37" s="9"/>
      <c r="ATS37" s="9"/>
      <c r="ATT37" s="9"/>
      <c r="ATU37" s="9"/>
      <c r="ATV37" s="9"/>
      <c r="ATW37" s="9"/>
      <c r="ATX37" s="9"/>
      <c r="ATY37" s="9" t="s">
        <v>5691</v>
      </c>
      <c r="ATZ37" s="9" t="s">
        <v>5691</v>
      </c>
      <c r="AUA37" s="9" t="s">
        <v>12303</v>
      </c>
      <c r="AUB37" s="9"/>
      <c r="AUC37" s="9"/>
      <c r="AUD37" s="9"/>
      <c r="AUE37" s="9"/>
      <c r="AUF37" s="9"/>
      <c r="AUG37" s="9"/>
      <c r="AUH37" s="9"/>
      <c r="AUI37" s="9"/>
      <c r="AUJ37" s="9"/>
      <c r="AUK37" s="9"/>
      <c r="AUL37" s="9"/>
      <c r="AUM37" s="9"/>
      <c r="AUN37" s="9"/>
      <c r="AUO37" s="9"/>
      <c r="AUP37" s="9"/>
      <c r="AUQ37" s="9"/>
      <c r="AUR37" s="9"/>
      <c r="AUS37" s="9"/>
      <c r="AUT37" s="9"/>
      <c r="AUU37" s="9"/>
      <c r="AUV37" s="9"/>
      <c r="AUW37" s="9"/>
      <c r="AUX37" s="9"/>
      <c r="AUY37" s="9"/>
      <c r="AUZ37" s="9"/>
      <c r="AVA37" s="9"/>
      <c r="AVB37" s="9"/>
      <c r="AVC37" s="9"/>
      <c r="AVD37" s="9"/>
      <c r="AVE37" s="9"/>
      <c r="AVF37" s="9"/>
      <c r="AVG37" s="9"/>
      <c r="AVH37" s="9"/>
      <c r="AVI37" s="9"/>
      <c r="AVJ37" s="9"/>
      <c r="AVK37" s="9" t="s">
        <v>12304</v>
      </c>
      <c r="AVL37" s="9"/>
      <c r="AVM37" s="9"/>
      <c r="AVN37" s="9"/>
      <c r="AVO37" s="9"/>
      <c r="AVP37" s="9"/>
      <c r="AVQ37" s="9"/>
      <c r="AVR37" s="9"/>
      <c r="AVS37" s="9"/>
      <c r="AVT37" s="9"/>
      <c r="AVU37" s="9"/>
      <c r="AVV37" s="9"/>
      <c r="AVW37" s="9"/>
      <c r="AVX37" s="9"/>
      <c r="AVY37" s="9"/>
      <c r="AVZ37" s="9"/>
      <c r="AWA37" s="9"/>
      <c r="AWB37" s="9"/>
      <c r="AWC37" s="9"/>
      <c r="AWD37" s="9"/>
      <c r="AWE37" s="9"/>
      <c r="AWF37" s="9"/>
      <c r="AWG37" s="9"/>
      <c r="AWH37" s="9"/>
      <c r="AWI37" s="9"/>
      <c r="AWJ37" s="9"/>
      <c r="AWK37" s="9"/>
      <c r="AWL37" s="9"/>
      <c r="AWM37" s="9"/>
      <c r="AWN37" s="9"/>
      <c r="AWO37" s="9"/>
      <c r="AWP37" s="9"/>
      <c r="AWQ37" s="9"/>
      <c r="AWR37" s="9"/>
      <c r="AWS37" s="9"/>
      <c r="AWT37" s="9"/>
      <c r="AWU37" s="9"/>
      <c r="AWV37" s="9"/>
      <c r="AWW37" s="9"/>
      <c r="AWX37" s="9"/>
      <c r="AWY37" s="9"/>
      <c r="AWZ37" s="9"/>
      <c r="AXA37" s="9"/>
      <c r="AXB37" s="9" t="s">
        <v>12305</v>
      </c>
      <c r="AXC37" s="9"/>
      <c r="AXD37" s="9"/>
      <c r="AXE37" s="9"/>
      <c r="AXF37" s="9"/>
      <c r="AXG37" s="9"/>
      <c r="AXH37" s="9"/>
      <c r="AXI37" s="9"/>
      <c r="AXJ37" s="9"/>
      <c r="AXK37" s="9">
        <v>701.0</v>
      </c>
      <c r="AXL37" s="9" t="s">
        <v>2818</v>
      </c>
      <c r="AXM37" s="9">
        <v>526.0</v>
      </c>
      <c r="AXN37" s="9"/>
      <c r="AXO37" s="9"/>
      <c r="AXP37" s="9"/>
      <c r="AXQ37" s="9"/>
      <c r="AXR37" s="9"/>
      <c r="AXS37" s="9"/>
      <c r="AXT37" s="9"/>
      <c r="AXU37" s="9"/>
      <c r="AXV37" s="9"/>
      <c r="AXW37" s="9"/>
      <c r="AXX37" s="9"/>
      <c r="AXY37" s="9"/>
      <c r="AXZ37" s="9"/>
      <c r="AYA37" s="9"/>
      <c r="AYB37" s="9"/>
      <c r="AYC37" s="9"/>
      <c r="AYD37" s="9" t="s">
        <v>2818</v>
      </c>
      <c r="AYE37" s="9"/>
      <c r="AYF37" s="9"/>
      <c r="AYG37" s="9"/>
      <c r="AYH37" s="9" t="s">
        <v>12306</v>
      </c>
    </row>
    <row r="38" ht="14.25" customHeight="1">
      <c r="A38" s="9">
        <v>4.0</v>
      </c>
      <c r="B38" s="9" t="s">
        <v>11947</v>
      </c>
      <c r="C38" s="9" t="s">
        <v>11948</v>
      </c>
      <c r="D38" s="9" t="s">
        <v>11948</v>
      </c>
      <c r="E38" s="9"/>
      <c r="F38" s="9">
        <v>1.0</v>
      </c>
      <c r="G38" s="9" t="s">
        <v>12307</v>
      </c>
      <c r="H38" s="9"/>
      <c r="I38" s="9"/>
      <c r="J38" s="9"/>
      <c r="K38" s="9"/>
      <c r="L38" s="9">
        <v>1.0</v>
      </c>
      <c r="M38" s="9"/>
      <c r="N38" s="9"/>
      <c r="O38" s="9"/>
      <c r="P38" s="9">
        <v>1.0</v>
      </c>
      <c r="Q38" s="9" t="s">
        <v>12308</v>
      </c>
      <c r="R38" s="9"/>
      <c r="S38" s="9" t="s">
        <v>2821</v>
      </c>
      <c r="T38" s="9" t="s">
        <v>2819</v>
      </c>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t="s">
        <v>5691</v>
      </c>
      <c r="QG38" s="9" t="s">
        <v>5691</v>
      </c>
      <c r="QH38" s="9" t="s">
        <v>6047</v>
      </c>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t="s">
        <v>12309</v>
      </c>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t="s">
        <v>5694</v>
      </c>
      <c r="SY38" s="9"/>
      <c r="SZ38" s="9"/>
      <c r="TA38" s="9"/>
      <c r="TB38" s="9"/>
      <c r="TC38" s="9"/>
      <c r="TD38" s="9"/>
      <c r="TE38" s="9"/>
      <c r="TF38" s="9"/>
      <c r="TG38" s="9"/>
      <c r="TH38" s="9"/>
      <c r="TI38" s="9"/>
      <c r="TJ38" s="9"/>
      <c r="TK38" s="9"/>
      <c r="TL38" s="9"/>
      <c r="TM38" s="9" t="s">
        <v>12310</v>
      </c>
      <c r="TN38" s="9"/>
      <c r="TO38" s="9" t="s">
        <v>12311</v>
      </c>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9"/>
      <c r="ABS38" s="9"/>
      <c r="ABT38" s="9"/>
      <c r="ABU38" s="9"/>
      <c r="ABV38" s="9"/>
      <c r="ABW38" s="9"/>
      <c r="ABX38" s="9"/>
      <c r="ABY38" s="9"/>
      <c r="ABZ38" s="9"/>
      <c r="ACA38" s="9"/>
      <c r="ACB38" s="9"/>
      <c r="ACC38" s="9"/>
      <c r="ACD38" s="9"/>
      <c r="ACE38" s="9"/>
      <c r="ACF38" s="9"/>
      <c r="ACG38" s="9"/>
      <c r="ACH38" s="9"/>
      <c r="ACI38" s="9"/>
      <c r="ACJ38" s="9"/>
      <c r="ACK38" s="9"/>
      <c r="ACL38" s="9"/>
      <c r="ACM38" s="9"/>
      <c r="ACN38" s="9"/>
      <c r="ACO38" s="9"/>
      <c r="ACP38" s="9"/>
      <c r="ACQ38" s="9"/>
      <c r="ACR38" s="9"/>
      <c r="ACS38" s="9"/>
      <c r="ACT38" s="9"/>
      <c r="ACU38" s="9"/>
      <c r="ACV38" s="9"/>
      <c r="ACW38" s="9"/>
      <c r="ACX38" s="9"/>
      <c r="ACY38" s="9"/>
      <c r="ACZ38" s="9"/>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c r="AEK38" s="9"/>
      <c r="AEL38" s="9"/>
      <c r="AEM38" s="9"/>
      <c r="AEN38" s="9"/>
      <c r="AEO38" s="9"/>
      <c r="AEP38" s="9"/>
      <c r="AEQ38" s="9"/>
      <c r="AER38" s="9"/>
      <c r="AES38" s="9"/>
      <c r="AET38" s="9"/>
      <c r="AEU38" s="9"/>
      <c r="AEV38" s="9"/>
      <c r="AEW38" s="9"/>
      <c r="AEX38" s="9"/>
      <c r="AEY38" s="9"/>
      <c r="AEZ38" s="9"/>
      <c r="AFA38" s="9"/>
      <c r="AFB38" s="9"/>
      <c r="AFC38" s="9"/>
      <c r="AFD38" s="9"/>
      <c r="AFE38" s="9"/>
      <c r="AFF38" s="9"/>
      <c r="AFG38" s="9"/>
      <c r="AFH38" s="9"/>
      <c r="AFI38" s="9"/>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MN38" s="9"/>
      <c r="AMO38" s="9"/>
      <c r="AMP38" s="9"/>
      <c r="AMQ38" s="9"/>
      <c r="AMR38" s="9"/>
      <c r="AMS38" s="9"/>
      <c r="AMT38" s="9"/>
      <c r="AMU38" s="9"/>
      <c r="AMV38" s="9"/>
      <c r="AMW38" s="9"/>
      <c r="AMX38" s="9"/>
      <c r="AMY38" s="9"/>
      <c r="AMZ38" s="9"/>
      <c r="ANA38" s="9"/>
      <c r="ANB38" s="9" t="s">
        <v>12032</v>
      </c>
      <c r="ANC38" s="9" t="s">
        <v>2820</v>
      </c>
      <c r="AND38" s="9" t="s">
        <v>12312</v>
      </c>
      <c r="ANE38" s="9" t="s">
        <v>12034</v>
      </c>
      <c r="ANF38" s="9"/>
      <c r="ANG38" s="9"/>
      <c r="ANH38" s="9"/>
      <c r="ANI38" s="9"/>
      <c r="ANJ38" s="9"/>
      <c r="ANK38" s="9"/>
      <c r="ANL38" s="9"/>
      <c r="ANM38" s="9" t="s">
        <v>12313</v>
      </c>
      <c r="ANN38" s="9"/>
      <c r="ANO38" s="9"/>
      <c r="ANP38" s="9" t="s">
        <v>12314</v>
      </c>
      <c r="ANQ38" s="9"/>
      <c r="ANR38" s="9" t="s">
        <v>12315</v>
      </c>
      <c r="ANS38" s="9"/>
      <c r="ANT38" s="9"/>
      <c r="ANU38" s="9" t="s">
        <v>12316</v>
      </c>
      <c r="ANV38" s="9"/>
      <c r="ANW38" s="9"/>
      <c r="ANX38" s="9"/>
      <c r="ANY38" s="9"/>
      <c r="ANZ38" s="9" t="s">
        <v>12317</v>
      </c>
      <c r="AOA38" s="9"/>
      <c r="AOB38" s="9" t="s">
        <v>12318</v>
      </c>
      <c r="AOC38" s="9"/>
      <c r="AOD38" s="9"/>
      <c r="AOE38" s="9" t="s">
        <v>12319</v>
      </c>
      <c r="AOF38" s="9"/>
      <c r="AOG38" s="9"/>
      <c r="AOH38" s="9"/>
      <c r="AOI38" s="9"/>
      <c r="AOJ38" s="9" t="s">
        <v>12320</v>
      </c>
      <c r="AOK38" s="9"/>
      <c r="AOL38" s="9" t="s">
        <v>12321</v>
      </c>
      <c r="AOM38" s="9"/>
      <c r="AON38" s="9"/>
      <c r="AOO38" s="9" t="s">
        <v>12322</v>
      </c>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t="s">
        <v>12323</v>
      </c>
      <c r="ATS38" s="9">
        <v>1.772007746E9</v>
      </c>
      <c r="ATT38" s="9" t="s">
        <v>12324</v>
      </c>
      <c r="ATU38" s="9" t="s">
        <v>12032</v>
      </c>
      <c r="ATV38" s="9" t="s">
        <v>2820</v>
      </c>
      <c r="ATW38" s="9" t="s">
        <v>12312</v>
      </c>
      <c r="ATX38" s="9" t="s">
        <v>12034</v>
      </c>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9"/>
      <c r="AWB38" s="9"/>
      <c r="AWC38" s="9"/>
      <c r="AWD38" s="9"/>
      <c r="AWE38" s="9"/>
      <c r="AWF38" s="9"/>
      <c r="AWG38" s="9"/>
      <c r="AWH38" s="9"/>
      <c r="AWI38" s="9"/>
      <c r="AWJ38" s="9"/>
      <c r="AWK38" s="9"/>
      <c r="AWL38" s="9"/>
      <c r="AWM38" s="9"/>
      <c r="AWN38" s="9"/>
      <c r="AWO38" s="9"/>
      <c r="AWP38" s="9"/>
      <c r="AWQ38" s="9"/>
      <c r="AWR38" s="9"/>
      <c r="AWS38" s="9"/>
      <c r="AWT38" s="9"/>
      <c r="AWU38" s="9"/>
      <c r="AWV38" s="9"/>
      <c r="AWW38" s="9"/>
      <c r="AWX38" s="9"/>
      <c r="AWY38" s="9"/>
      <c r="AWZ38" s="9"/>
      <c r="AXA38" s="9"/>
      <c r="AXB38" s="9"/>
      <c r="AXC38" s="9"/>
      <c r="AXD38" s="9"/>
      <c r="AXE38" s="9"/>
      <c r="AXF38" s="9"/>
      <c r="AXG38" s="9"/>
      <c r="AXH38" s="9"/>
      <c r="AXI38" s="9"/>
      <c r="AXJ38" s="9"/>
      <c r="AXK38" s="9"/>
      <c r="AXL38" s="9"/>
      <c r="AXM38" s="9"/>
      <c r="AXN38" s="9"/>
      <c r="AXO38" s="9"/>
      <c r="AXP38" s="9"/>
      <c r="AXQ38" s="9"/>
      <c r="AXR38" s="9"/>
      <c r="AXS38" s="9"/>
      <c r="AXT38" s="9"/>
      <c r="AXU38" s="9"/>
      <c r="AXV38" s="9"/>
      <c r="AXW38" s="9"/>
      <c r="AXX38" s="9"/>
      <c r="AXY38" s="9"/>
      <c r="AXZ38" s="9"/>
      <c r="AYA38" s="9"/>
      <c r="AYB38" s="9"/>
      <c r="AYC38" s="9"/>
      <c r="AYD38" s="9"/>
      <c r="AYE38" s="9"/>
      <c r="AYF38" s="9"/>
      <c r="AYG38" s="9"/>
      <c r="AYH38" s="9"/>
    </row>
    <row r="39" ht="14.25" customHeight="1">
      <c r="A39" s="9">
        <v>13.0</v>
      </c>
      <c r="B39" s="9" t="s">
        <v>11947</v>
      </c>
      <c r="C39" s="9" t="s">
        <v>11948</v>
      </c>
      <c r="D39" s="9" t="s">
        <v>11948</v>
      </c>
      <c r="E39" s="9"/>
      <c r="F39" s="9">
        <v>7.0</v>
      </c>
      <c r="G39" s="9" t="s">
        <v>12325</v>
      </c>
      <c r="H39" s="9"/>
      <c r="I39" s="9"/>
      <c r="J39" s="9"/>
      <c r="K39" s="9">
        <v>1.0</v>
      </c>
      <c r="L39" s="9">
        <v>6.0</v>
      </c>
      <c r="M39" s="9"/>
      <c r="N39" s="9"/>
      <c r="O39" s="9"/>
      <c r="P39" s="9">
        <v>0.0</v>
      </c>
      <c r="Q39" s="9" t="s">
        <v>12326</v>
      </c>
      <c r="R39" s="9"/>
      <c r="S39" s="9" t="s">
        <v>2825</v>
      </c>
      <c r="T39" s="9" t="s">
        <v>2824</v>
      </c>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9"/>
      <c r="ABO39" s="9"/>
      <c r="ABP39" s="9"/>
      <c r="ABQ39" s="9"/>
      <c r="ABR39" s="9"/>
      <c r="ABS39" s="9"/>
      <c r="ABT39" s="9"/>
      <c r="ABU39" s="9"/>
      <c r="ABV39" s="9"/>
      <c r="ABW39" s="9"/>
      <c r="ABX39" s="9"/>
      <c r="ABY39" s="9"/>
      <c r="ABZ39" s="9"/>
      <c r="ACA39" s="9"/>
      <c r="ACB39" s="9"/>
      <c r="ACC39" s="9"/>
      <c r="ACD39" s="9"/>
      <c r="ACE39" s="9"/>
      <c r="ACF39" s="9"/>
      <c r="ACG39" s="9"/>
      <c r="ACH39" s="9"/>
      <c r="ACI39" s="9"/>
      <c r="ACJ39" s="9"/>
      <c r="ACK39" s="9"/>
      <c r="ACL39" s="9"/>
      <c r="ACM39" s="9"/>
      <c r="ACN39" s="9"/>
      <c r="ACO39" s="9"/>
      <c r="ACP39" s="9"/>
      <c r="ACQ39" s="9"/>
      <c r="ACR39" s="9"/>
      <c r="ACS39" s="9"/>
      <c r="ACT39" s="9"/>
      <c r="ACU39" s="9"/>
      <c r="ACV39" s="9"/>
      <c r="ACW39" s="9"/>
      <c r="ACX39" s="9"/>
      <c r="ACY39" s="9"/>
      <c r="ACZ39" s="9"/>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c r="AEK39" s="9"/>
      <c r="AEL39" s="9"/>
      <c r="AEM39" s="9"/>
      <c r="AEN39" s="9"/>
      <c r="AEO39" s="9"/>
      <c r="AEP39" s="9"/>
      <c r="AEQ39" s="9"/>
      <c r="AER39" s="9"/>
      <c r="AES39" s="9"/>
      <c r="AET39" s="9"/>
      <c r="AEU39" s="9"/>
      <c r="AEV39" s="9"/>
      <c r="AEW39" s="9"/>
      <c r="AEX39" s="9"/>
      <c r="AEY39" s="9"/>
      <c r="AEZ39" s="9"/>
      <c r="AFA39" s="9"/>
      <c r="AFB39" s="9"/>
      <c r="AFC39" s="9"/>
      <c r="AFD39" s="9"/>
      <c r="AFE39" s="9"/>
      <c r="AFF39" s="9"/>
      <c r="AFG39" s="9"/>
      <c r="AFH39" s="9"/>
      <c r="AFI39" s="9"/>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MN39" s="9"/>
      <c r="AMO39" s="9"/>
      <c r="AMP39" s="9"/>
      <c r="AMQ39" s="9"/>
      <c r="AMR39" s="9"/>
      <c r="AMS39" s="9"/>
      <c r="AMT39" s="9"/>
      <c r="AMU39" s="9"/>
      <c r="AMV39" s="9"/>
      <c r="AMW39" s="9"/>
      <c r="AMX39" s="9"/>
      <c r="AMY39" s="9"/>
      <c r="AMZ39" s="9"/>
      <c r="ANA39" s="9"/>
      <c r="ANB39" s="9" t="s">
        <v>11952</v>
      </c>
      <c r="ANC39" s="9" t="s">
        <v>2696</v>
      </c>
      <c r="AND39" s="9" t="s">
        <v>12327</v>
      </c>
      <c r="ANE39" s="9" t="s">
        <v>11954</v>
      </c>
      <c r="ANF39" s="9"/>
      <c r="ANG39" s="9"/>
      <c r="ANH39" s="9"/>
      <c r="ANI39" s="9"/>
      <c r="ANJ39" s="9"/>
      <c r="ANK39" s="9"/>
      <c r="ANL39" s="9"/>
      <c r="ANM39" s="9" t="s">
        <v>12328</v>
      </c>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t="s">
        <v>12329</v>
      </c>
      <c r="ATS39" s="9">
        <v>1.771997209E9</v>
      </c>
      <c r="ATT39" s="9" t="s">
        <v>12330</v>
      </c>
      <c r="ATU39" s="9" t="s">
        <v>11952</v>
      </c>
      <c r="ATV39" s="9" t="s">
        <v>2696</v>
      </c>
      <c r="ATW39" s="9" t="s">
        <v>12327</v>
      </c>
      <c r="ATX39" s="9" t="s">
        <v>11954</v>
      </c>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9"/>
      <c r="AWB39" s="9"/>
      <c r="AWC39" s="9"/>
      <c r="AWD39" s="9"/>
      <c r="AWE39" s="9"/>
      <c r="AWF39" s="9"/>
      <c r="AWG39" s="9"/>
      <c r="AWH39" s="9"/>
      <c r="AWI39" s="9"/>
      <c r="AWJ39" s="9"/>
      <c r="AWK39" s="9"/>
      <c r="AWL39" s="9"/>
      <c r="AWM39" s="9"/>
      <c r="AWN39" s="9"/>
      <c r="AWO39" s="9"/>
      <c r="AWP39" s="9"/>
      <c r="AWQ39" s="9"/>
      <c r="AWR39" s="9"/>
      <c r="AWS39" s="9"/>
      <c r="AWT39" s="9"/>
      <c r="AWU39" s="9"/>
      <c r="AWV39" s="9"/>
      <c r="AWW39" s="9"/>
      <c r="AWX39" s="9"/>
      <c r="AWY39" s="9"/>
      <c r="AWZ39" s="9"/>
      <c r="AXA39" s="9"/>
      <c r="AXB39" s="9"/>
      <c r="AXC39" s="9"/>
      <c r="AXD39" s="9"/>
      <c r="AXE39" s="9"/>
      <c r="AXF39" s="9"/>
      <c r="AXG39" s="9"/>
      <c r="AXH39" s="9"/>
      <c r="AXI39" s="9"/>
      <c r="AXJ39" s="9"/>
      <c r="AXK39" s="9"/>
      <c r="AXL39" s="9"/>
      <c r="AXM39" s="9"/>
      <c r="AXN39" s="9"/>
      <c r="AXO39" s="9"/>
      <c r="AXP39" s="9"/>
      <c r="AXQ39" s="9"/>
      <c r="AXR39" s="9"/>
      <c r="AXS39" s="9"/>
      <c r="AXT39" s="9"/>
      <c r="AXU39" s="9"/>
      <c r="AXV39" s="9"/>
      <c r="AXW39" s="9"/>
      <c r="AXX39" s="9"/>
      <c r="AXY39" s="9"/>
      <c r="AXZ39" s="9"/>
      <c r="AYA39" s="9"/>
      <c r="AYB39" s="9"/>
      <c r="AYC39" s="9"/>
      <c r="AYD39" s="9"/>
      <c r="AYE39" s="9"/>
      <c r="AYF39" s="9"/>
      <c r="AYG39" s="9"/>
      <c r="AYH39" s="9"/>
    </row>
    <row r="40" ht="14.25" customHeight="1">
      <c r="A40" s="9">
        <v>4.0</v>
      </c>
      <c r="B40" s="9" t="s">
        <v>11947</v>
      </c>
      <c r="C40" s="9" t="s">
        <v>11948</v>
      </c>
      <c r="D40" s="9" t="s">
        <v>11948</v>
      </c>
      <c r="E40" s="9"/>
      <c r="F40" s="9">
        <v>25.0</v>
      </c>
      <c r="G40" s="9" t="s">
        <v>12331</v>
      </c>
      <c r="H40" s="9"/>
      <c r="I40" s="9"/>
      <c r="J40" s="9"/>
      <c r="K40" s="9">
        <v>1.0</v>
      </c>
      <c r="L40" s="9">
        <v>20.0</v>
      </c>
      <c r="M40" s="9">
        <v>1.0</v>
      </c>
      <c r="N40" s="9">
        <v>1.0</v>
      </c>
      <c r="O40" s="9">
        <v>2.0</v>
      </c>
      <c r="P40" s="9">
        <v>0.0</v>
      </c>
      <c r="Q40" s="9" t="s">
        <v>12332</v>
      </c>
      <c r="R40" s="9"/>
      <c r="S40" s="9" t="s">
        <v>708</v>
      </c>
      <c r="T40" s="9" t="s">
        <v>2826</v>
      </c>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c r="ML40" s="9"/>
      <c r="MM40" s="9"/>
      <c r="MN40" s="9"/>
      <c r="MO40" s="9"/>
      <c r="MP40" s="9"/>
      <c r="MQ40" s="9"/>
      <c r="MR40" s="9"/>
      <c r="MS40" s="9"/>
      <c r="MT40" s="9"/>
      <c r="MU40" s="9"/>
      <c r="MV40" s="9"/>
      <c r="MW40" s="9"/>
      <c r="MX40" s="9"/>
      <c r="MY40" s="9"/>
      <c r="MZ40" s="9"/>
      <c r="NA40" s="9"/>
      <c r="NB40" s="9"/>
      <c r="NC40" s="9"/>
      <c r="ND40" s="9"/>
      <c r="NE40" s="9"/>
      <c r="NF40" s="9"/>
      <c r="NG40" s="9"/>
      <c r="NH40" s="9"/>
      <c r="NI40" s="9"/>
      <c r="NJ40" s="9"/>
      <c r="NK40" s="9"/>
      <c r="NL40" s="9"/>
      <c r="NM40" s="9"/>
      <c r="NN40" s="9"/>
      <c r="NO40" s="9"/>
      <c r="NP40" s="9"/>
      <c r="NQ40" s="9"/>
      <c r="NR40" s="9"/>
      <c r="NS40" s="9"/>
      <c r="NT40" s="9"/>
      <c r="NU40" s="9"/>
      <c r="NV40" s="9"/>
      <c r="NW40" s="9"/>
      <c r="NX40" s="9"/>
      <c r="NY40" s="9"/>
      <c r="NZ40" s="9"/>
      <c r="OA40" s="9"/>
      <c r="OB40" s="9"/>
      <c r="OC40" s="9"/>
      <c r="OD40" s="9"/>
      <c r="OE40" s="9"/>
      <c r="OF40" s="9"/>
      <c r="OG40" s="9"/>
      <c r="OH40" s="9"/>
      <c r="OI40" s="9"/>
      <c r="OJ40" s="9"/>
      <c r="OK40" s="9"/>
      <c r="OL40" s="9"/>
      <c r="OM40" s="9"/>
      <c r="ON40" s="9"/>
      <c r="OO40" s="9"/>
      <c r="OP40" s="9"/>
      <c r="OQ40" s="9"/>
      <c r="OR40" s="9"/>
      <c r="OS40" s="9"/>
      <c r="OT40" s="9"/>
      <c r="OU40" s="9"/>
      <c r="OV40" s="9"/>
      <c r="OW40" s="9"/>
      <c r="OX40" s="9"/>
      <c r="OY40" s="9"/>
      <c r="OZ40" s="9"/>
      <c r="PA40" s="9"/>
      <c r="PB40" s="9"/>
      <c r="PC40" s="9"/>
      <c r="PD40" s="9"/>
      <c r="PE40" s="9"/>
      <c r="PF40" s="9"/>
      <c r="PG40" s="9"/>
      <c r="PH40" s="9"/>
      <c r="PI40" s="9"/>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c r="UA40" s="9"/>
      <c r="UB40" s="9"/>
      <c r="UC40" s="9"/>
      <c r="UD40" s="9"/>
      <c r="UE40" s="9"/>
      <c r="UF40" s="9"/>
      <c r="UG40" s="9"/>
      <c r="UH40" s="9"/>
      <c r="UI40" s="9"/>
      <c r="UJ40" s="9"/>
      <c r="UK40" s="9"/>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c r="YO40" s="9"/>
      <c r="YP40" s="9"/>
      <c r="YQ40" s="9"/>
      <c r="YR40" s="9"/>
      <c r="YS40" s="9"/>
      <c r="YT40" s="9"/>
      <c r="YU40" s="9"/>
      <c r="YV40" s="9"/>
      <c r="YW40" s="9"/>
      <c r="YX40" s="9"/>
      <c r="YY40" s="9"/>
      <c r="YZ40" s="9"/>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9"/>
      <c r="AAC40" s="9"/>
      <c r="AAD40" s="9"/>
      <c r="AAE40" s="9"/>
      <c r="AAF40" s="9"/>
      <c r="AAG40" s="9"/>
      <c r="AAH40" s="9"/>
      <c r="AAI40" s="9"/>
      <c r="AAJ40" s="9"/>
      <c r="AAK40" s="9"/>
      <c r="AAL40" s="9"/>
      <c r="AAM40" s="9"/>
      <c r="AAN40" s="9"/>
      <c r="AAO40" s="9"/>
      <c r="AAP40" s="9"/>
      <c r="AAQ40" s="9"/>
      <c r="AAR40" s="9"/>
      <c r="AAS40" s="9"/>
      <c r="AAT40" s="9"/>
      <c r="AAU40" s="9"/>
      <c r="AAV40" s="9"/>
      <c r="AAW40" s="9"/>
      <c r="AAX40" s="9"/>
      <c r="AAY40" s="9"/>
      <c r="AAZ40" s="9"/>
      <c r="ABA40" s="9"/>
      <c r="ABB40" s="9"/>
      <c r="ABC40" s="9"/>
      <c r="ABD40" s="9"/>
      <c r="ABE40" s="9"/>
      <c r="ABF40" s="9"/>
      <c r="ABG40" s="9"/>
      <c r="ABH40" s="9"/>
      <c r="ABI40" s="9"/>
      <c r="ABJ40" s="9"/>
      <c r="ABK40" s="9"/>
      <c r="ABL40" s="9"/>
      <c r="ABM40" s="9"/>
      <c r="ABN40" s="9"/>
      <c r="ABO40" s="9"/>
      <c r="ABP40" s="9"/>
      <c r="ABQ40" s="9"/>
      <c r="ABR40" s="9"/>
      <c r="ABS40" s="9"/>
      <c r="ABT40" s="9"/>
      <c r="ABU40" s="9"/>
      <c r="ABV40" s="9"/>
      <c r="ABW40" s="9"/>
      <c r="ABX40" s="9"/>
      <c r="ABY40" s="9"/>
      <c r="ABZ40" s="9"/>
      <c r="ACA40" s="9"/>
      <c r="ACB40" s="9"/>
      <c r="ACC40" s="9"/>
      <c r="ACD40" s="9"/>
      <c r="ACE40" s="9"/>
      <c r="ACF40" s="9"/>
      <c r="ACG40" s="9"/>
      <c r="ACH40" s="9"/>
      <c r="ACI40" s="9"/>
      <c r="ACJ40" s="9"/>
      <c r="ACK40" s="9"/>
      <c r="ACL40" s="9"/>
      <c r="ACM40" s="9"/>
      <c r="ACN40" s="9"/>
      <c r="ACO40" s="9"/>
      <c r="ACP40" s="9"/>
      <c r="ACQ40" s="9"/>
      <c r="ACR40" s="9"/>
      <c r="ACS40" s="9"/>
      <c r="ACT40" s="9"/>
      <c r="ACU40" s="9"/>
      <c r="ACV40" s="9"/>
      <c r="ACW40" s="9"/>
      <c r="ACX40" s="9"/>
      <c r="ACY40" s="9"/>
      <c r="ACZ40" s="9"/>
      <c r="ADA40" s="9"/>
      <c r="ADB40" s="9"/>
      <c r="ADC40" s="9"/>
      <c r="ADD40" s="9"/>
      <c r="ADE40" s="9"/>
      <c r="ADF40" s="9"/>
      <c r="ADG40" s="9"/>
      <c r="ADH40" s="9"/>
      <c r="ADI40" s="9"/>
      <c r="ADJ40" s="9"/>
      <c r="ADK40" s="9"/>
      <c r="ADL40" s="9"/>
      <c r="ADM40" s="9"/>
      <c r="ADN40" s="9"/>
      <c r="ADO40" s="9"/>
      <c r="ADP40" s="9"/>
      <c r="ADQ40" s="9"/>
      <c r="ADR40" s="9"/>
      <c r="ADS40" s="9"/>
      <c r="ADT40" s="9"/>
      <c r="ADU40" s="9"/>
      <c r="ADV40" s="9"/>
      <c r="ADW40" s="9"/>
      <c r="ADX40" s="9"/>
      <c r="ADY40" s="9"/>
      <c r="ADZ40" s="9"/>
      <c r="AEA40" s="9"/>
      <c r="AEB40" s="9"/>
      <c r="AEC40" s="9"/>
      <c r="AED40" s="9"/>
      <c r="AEE40" s="9"/>
      <c r="AEF40" s="9"/>
      <c r="AEG40" s="9"/>
      <c r="AEH40" s="9"/>
      <c r="AEI40" s="9"/>
      <c r="AEJ40" s="9"/>
      <c r="AEK40" s="9"/>
      <c r="AEL40" s="9"/>
      <c r="AEM40" s="9"/>
      <c r="AEN40" s="9"/>
      <c r="AEO40" s="9"/>
      <c r="AEP40" s="9"/>
      <c r="AEQ40" s="9"/>
      <c r="AER40" s="9"/>
      <c r="AES40" s="9"/>
      <c r="AET40" s="9"/>
      <c r="AEU40" s="9"/>
      <c r="AEV40" s="9"/>
      <c r="AEW40" s="9"/>
      <c r="AEX40" s="9"/>
      <c r="AEY40" s="9"/>
      <c r="AEZ40" s="9"/>
      <c r="AFA40" s="9"/>
      <c r="AFB40" s="9"/>
      <c r="AFC40" s="9"/>
      <c r="AFD40" s="9"/>
      <c r="AFE40" s="9"/>
      <c r="AFF40" s="9"/>
      <c r="AFG40" s="9"/>
      <c r="AFH40" s="9"/>
      <c r="AFI40" s="9"/>
      <c r="AFJ40" s="9"/>
      <c r="AFK40" s="9"/>
      <c r="AFL40" s="9"/>
      <c r="AFM40" s="9"/>
      <c r="AFN40" s="9"/>
      <c r="AFO40" s="9"/>
      <c r="AFP40" s="9"/>
      <c r="AFQ40" s="9"/>
      <c r="AFR40" s="9"/>
      <c r="AFS40" s="9"/>
      <c r="AFT40" s="9"/>
      <c r="AFU40" s="9"/>
      <c r="AFV40" s="9"/>
      <c r="AFW40" s="9"/>
      <c r="AFX40" s="9"/>
      <c r="AFY40" s="9"/>
      <c r="AFZ40" s="9"/>
      <c r="AGA40" s="9"/>
      <c r="AGB40" s="9"/>
      <c r="AGC40" s="9"/>
      <c r="AGD40" s="9"/>
      <c r="AGE40" s="9"/>
      <c r="AGF40" s="9"/>
      <c r="AGG40" s="9"/>
      <c r="AGH40" s="9"/>
      <c r="AGI40" s="9"/>
      <c r="AGJ40" s="9"/>
      <c r="AGK40" s="9"/>
      <c r="AGL40" s="9"/>
      <c r="AGM40" s="9"/>
      <c r="AGN40" s="9"/>
      <c r="AGO40" s="9"/>
      <c r="AGP40" s="9"/>
      <c r="AGQ40" s="9"/>
      <c r="AGR40" s="9"/>
      <c r="AGS40" s="9"/>
      <c r="AGT40" s="9"/>
      <c r="AGU40" s="9"/>
      <c r="AGV40" s="9"/>
      <c r="AGW40" s="9"/>
      <c r="AGX40" s="9"/>
      <c r="AGY40" s="9"/>
      <c r="AGZ40" s="9"/>
      <c r="AHA40" s="9"/>
      <c r="AHB40" s="9"/>
      <c r="AHC40" s="9"/>
      <c r="AHD40" s="9"/>
      <c r="AHE40" s="9"/>
      <c r="AHF40" s="9"/>
      <c r="AHG40" s="9"/>
      <c r="AHH40" s="9"/>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MN40" s="9"/>
      <c r="AMO40" s="9"/>
      <c r="AMP40" s="9"/>
      <c r="AMQ40" s="9"/>
      <c r="AMR40" s="9"/>
      <c r="AMS40" s="9"/>
      <c r="AMT40" s="9"/>
      <c r="AMU40" s="9"/>
      <c r="AMV40" s="9"/>
      <c r="AMW40" s="9"/>
      <c r="AMX40" s="9"/>
      <c r="AMY40" s="9"/>
      <c r="AMZ40" s="9"/>
      <c r="ANA40" s="9"/>
      <c r="ANB40" s="9" t="s">
        <v>11952</v>
      </c>
      <c r="ANC40" s="9" t="s">
        <v>2696</v>
      </c>
      <c r="AND40" s="9" t="s">
        <v>12327</v>
      </c>
      <c r="ANE40" s="9" t="s">
        <v>11954</v>
      </c>
      <c r="ANF40" s="9"/>
      <c r="ANG40" s="9"/>
      <c r="ANH40" s="9"/>
      <c r="ANI40" s="9"/>
      <c r="ANJ40" s="9"/>
      <c r="ANK40" s="9"/>
      <c r="ANL40" s="9"/>
      <c r="ANM40" s="9" t="s">
        <v>2827</v>
      </c>
      <c r="ANN40" s="9"/>
      <c r="ANO40" s="9"/>
      <c r="ANP40" s="9"/>
      <c r="ANQ40" s="9"/>
      <c r="ANR40" s="9"/>
      <c r="ANS40" s="9"/>
      <c r="ANT40" s="9"/>
      <c r="ANU40" s="9"/>
      <c r="ANV40" s="9"/>
      <c r="ANW40" s="9"/>
      <c r="ANX40" s="9"/>
      <c r="ANY40" s="9"/>
      <c r="ANZ40" s="9"/>
      <c r="AOA40" s="9"/>
      <c r="AOB40" s="9"/>
      <c r="AOC40" s="9"/>
      <c r="AOD40" s="9"/>
      <c r="AOE40" s="9"/>
      <c r="AOF40" s="9"/>
      <c r="AOG40" s="9"/>
      <c r="AOH40" s="9"/>
      <c r="AOI40" s="9"/>
      <c r="AOJ40" s="9"/>
      <c r="AOK40" s="9"/>
      <c r="AOL40" s="9"/>
      <c r="AOM40" s="9"/>
      <c r="AON40" s="9"/>
      <c r="AOO40" s="9"/>
      <c r="AOP40" s="9"/>
      <c r="AOQ40" s="9"/>
      <c r="AOR40" s="9"/>
      <c r="AOS40" s="9"/>
      <c r="AOT40" s="9"/>
      <c r="AOU40" s="9"/>
      <c r="AOV40" s="9"/>
      <c r="AOW40" s="9"/>
      <c r="AOX40" s="9"/>
      <c r="AOY40" s="9"/>
      <c r="AOZ40" s="9"/>
      <c r="APA40" s="9"/>
      <c r="APB40" s="9"/>
      <c r="APC40" s="9"/>
      <c r="APD40" s="9"/>
      <c r="APE40" s="9"/>
      <c r="APF40" s="9"/>
      <c r="APG40" s="9"/>
      <c r="APH40" s="9"/>
      <c r="API40" s="9"/>
      <c r="APJ40" s="9"/>
      <c r="APK40" s="9"/>
      <c r="APL40" s="9"/>
      <c r="APM40" s="9"/>
      <c r="APN40" s="9"/>
      <c r="APO40" s="9"/>
      <c r="APP40" s="9"/>
      <c r="APQ40" s="9"/>
      <c r="APR40" s="9"/>
      <c r="APS40" s="9"/>
      <c r="APT40" s="9"/>
      <c r="APU40" s="9"/>
      <c r="APV40" s="9"/>
      <c r="APW40" s="9"/>
      <c r="APX40" s="9"/>
      <c r="APY40" s="9"/>
      <c r="APZ40" s="9"/>
      <c r="AQA40" s="9"/>
      <c r="AQB40" s="9"/>
      <c r="AQC40" s="9"/>
      <c r="AQD40" s="9"/>
      <c r="AQE40" s="9"/>
      <c r="AQF40" s="9"/>
      <c r="AQG40" s="9"/>
      <c r="AQH40" s="9"/>
      <c r="AQI40" s="9"/>
      <c r="AQJ40" s="9"/>
      <c r="AQK40" s="9"/>
      <c r="AQL40" s="9"/>
      <c r="AQM40" s="9"/>
      <c r="AQN40" s="9"/>
      <c r="AQO40" s="9"/>
      <c r="AQP40" s="9"/>
      <c r="AQQ40" s="9"/>
      <c r="AQR40" s="9"/>
      <c r="AQS40" s="9"/>
      <c r="AQT40" s="9"/>
      <c r="AQU40" s="9"/>
      <c r="AQV40" s="9"/>
      <c r="AQW40" s="9"/>
      <c r="AQX40" s="9"/>
      <c r="AQY40" s="9"/>
      <c r="AQZ40" s="9"/>
      <c r="ARA40" s="9"/>
      <c r="ARB40" s="9"/>
      <c r="ARC40" s="9"/>
      <c r="ARD40" s="9"/>
      <c r="ARE40" s="9"/>
      <c r="ARF40" s="9"/>
      <c r="ARG40" s="9"/>
      <c r="ARH40" s="9"/>
      <c r="ARI40" s="9"/>
      <c r="ARJ40" s="9"/>
      <c r="ARK40" s="9"/>
      <c r="ARL40" s="9"/>
      <c r="ARM40" s="9"/>
      <c r="ARN40" s="9"/>
      <c r="ARO40" s="9"/>
      <c r="ARP40" s="9"/>
      <c r="ARQ40" s="9"/>
      <c r="ARR40" s="9"/>
      <c r="ARS40" s="9"/>
      <c r="ART40" s="9"/>
      <c r="ARU40" s="9"/>
      <c r="ARV40" s="9"/>
      <c r="ARW40" s="9"/>
      <c r="ARX40" s="9"/>
      <c r="ARY40" s="9"/>
      <c r="ARZ40" s="9"/>
      <c r="ASA40" s="9"/>
      <c r="ASB40" s="9"/>
      <c r="ASC40" s="9"/>
      <c r="ASD40" s="9"/>
      <c r="ASE40" s="9"/>
      <c r="ASF40" s="9"/>
      <c r="ASG40" s="9"/>
      <c r="ASH40" s="9"/>
      <c r="ASI40" s="9"/>
      <c r="ASJ40" s="9"/>
      <c r="ASK40" s="9"/>
      <c r="ASL40" s="9"/>
      <c r="ASM40" s="9"/>
      <c r="ASN40" s="9"/>
      <c r="ASO40" s="9"/>
      <c r="ASP40" s="9"/>
      <c r="ASQ40" s="9"/>
      <c r="ASR40" s="9"/>
      <c r="ASS40" s="9"/>
      <c r="AST40" s="9"/>
      <c r="ASU40" s="9"/>
      <c r="ASV40" s="9"/>
      <c r="ASW40" s="9"/>
      <c r="ASX40" s="9"/>
      <c r="ASY40" s="9"/>
      <c r="ASZ40" s="9"/>
      <c r="ATA40" s="9"/>
      <c r="ATB40" s="9"/>
      <c r="ATC40" s="9"/>
      <c r="ATD40" s="9"/>
      <c r="ATE40" s="9"/>
      <c r="ATF40" s="9"/>
      <c r="ATG40" s="9"/>
      <c r="ATH40" s="9"/>
      <c r="ATI40" s="9"/>
      <c r="ATJ40" s="9"/>
      <c r="ATK40" s="9"/>
      <c r="ATL40" s="9"/>
      <c r="ATM40" s="9"/>
      <c r="ATN40" s="9"/>
      <c r="ATO40" s="9"/>
      <c r="ATP40" s="9"/>
      <c r="ATQ40" s="9"/>
      <c r="ATR40" s="9" t="s">
        <v>12333</v>
      </c>
      <c r="ATS40" s="9">
        <v>1.771993752E9</v>
      </c>
      <c r="ATT40" s="9" t="s">
        <v>12334</v>
      </c>
      <c r="ATU40" s="9" t="s">
        <v>11952</v>
      </c>
      <c r="ATV40" s="9" t="s">
        <v>2696</v>
      </c>
      <c r="ATW40" s="9" t="s">
        <v>12327</v>
      </c>
      <c r="ATX40" s="9" t="s">
        <v>11954</v>
      </c>
      <c r="ATY40" s="9"/>
      <c r="ATZ40" s="9"/>
      <c r="AUA40" s="9"/>
      <c r="AUB40" s="9"/>
      <c r="AUC40" s="9"/>
      <c r="AUD40" s="9"/>
      <c r="AUE40" s="9"/>
      <c r="AUF40" s="9"/>
      <c r="AUG40" s="9"/>
      <c r="AUH40" s="9"/>
      <c r="AUI40" s="9"/>
      <c r="AUJ40" s="9"/>
      <c r="AUK40" s="9"/>
      <c r="AUL40" s="9"/>
      <c r="AUM40" s="9"/>
      <c r="AUN40" s="9"/>
      <c r="AUO40" s="9"/>
      <c r="AUP40" s="9"/>
      <c r="AUQ40" s="9"/>
      <c r="AUR40" s="9"/>
      <c r="AUS40" s="9"/>
      <c r="AUT40" s="9"/>
      <c r="AUU40" s="9"/>
      <c r="AUV40" s="9"/>
      <c r="AUW40" s="9"/>
      <c r="AUX40" s="9"/>
      <c r="AUY40" s="9"/>
      <c r="AUZ40" s="9"/>
      <c r="AVA40" s="9"/>
      <c r="AVB40" s="9"/>
      <c r="AVC40" s="9"/>
      <c r="AVD40" s="9"/>
      <c r="AVE40" s="9"/>
      <c r="AVF40" s="9"/>
      <c r="AVG40" s="9"/>
      <c r="AVH40" s="9"/>
      <c r="AVI40" s="9"/>
      <c r="AVJ40" s="9"/>
      <c r="AVK40" s="9"/>
      <c r="AVL40" s="9"/>
      <c r="AVM40" s="9"/>
      <c r="AVN40" s="9"/>
      <c r="AVO40" s="9"/>
      <c r="AVP40" s="9"/>
      <c r="AVQ40" s="9"/>
      <c r="AVR40" s="9"/>
      <c r="AVS40" s="9"/>
      <c r="AVT40" s="9"/>
      <c r="AVU40" s="9"/>
      <c r="AVV40" s="9"/>
      <c r="AVW40" s="9"/>
      <c r="AVX40" s="9"/>
      <c r="AVY40" s="9"/>
      <c r="AVZ40" s="9"/>
      <c r="AWA40" s="9"/>
      <c r="AWB40" s="9"/>
      <c r="AWC40" s="9"/>
      <c r="AWD40" s="9"/>
      <c r="AWE40" s="9"/>
      <c r="AWF40" s="9"/>
      <c r="AWG40" s="9"/>
      <c r="AWH40" s="9"/>
      <c r="AWI40" s="9"/>
      <c r="AWJ40" s="9"/>
      <c r="AWK40" s="9"/>
      <c r="AWL40" s="9"/>
      <c r="AWM40" s="9"/>
      <c r="AWN40" s="9"/>
      <c r="AWO40" s="9"/>
      <c r="AWP40" s="9"/>
      <c r="AWQ40" s="9"/>
      <c r="AWR40" s="9"/>
      <c r="AWS40" s="9"/>
      <c r="AWT40" s="9"/>
      <c r="AWU40" s="9"/>
      <c r="AWV40" s="9"/>
      <c r="AWW40" s="9"/>
      <c r="AWX40" s="9"/>
      <c r="AWY40" s="9"/>
      <c r="AWZ40" s="9"/>
      <c r="AXA40" s="9"/>
      <c r="AXB40" s="9"/>
      <c r="AXC40" s="9"/>
      <c r="AXD40" s="9"/>
      <c r="AXE40" s="9"/>
      <c r="AXF40" s="9"/>
      <c r="AXG40" s="9"/>
      <c r="AXH40" s="9"/>
      <c r="AXI40" s="9"/>
      <c r="AXJ40" s="9"/>
      <c r="AXK40" s="9"/>
      <c r="AXL40" s="9"/>
      <c r="AXM40" s="9"/>
      <c r="AXN40" s="9"/>
      <c r="AXO40" s="9"/>
      <c r="AXP40" s="9"/>
      <c r="AXQ40" s="9"/>
      <c r="AXR40" s="9"/>
      <c r="AXS40" s="9"/>
      <c r="AXT40" s="9"/>
      <c r="AXU40" s="9"/>
      <c r="AXV40" s="9"/>
      <c r="AXW40" s="9"/>
      <c r="AXX40" s="9"/>
      <c r="AXY40" s="9"/>
      <c r="AXZ40" s="9"/>
      <c r="AYA40" s="9"/>
      <c r="AYB40" s="9"/>
      <c r="AYC40" s="9"/>
      <c r="AYD40" s="9"/>
      <c r="AYE40" s="9"/>
      <c r="AYF40" s="9"/>
      <c r="AYG40" s="9"/>
      <c r="AYH40" s="9"/>
    </row>
    <row r="41" ht="14.25" customHeight="1">
      <c r="A41" s="9">
        <v>0.0</v>
      </c>
      <c r="B41" s="9" t="s">
        <v>11947</v>
      </c>
      <c r="C41" s="9" t="s">
        <v>11948</v>
      </c>
      <c r="D41" s="9" t="s">
        <v>11948</v>
      </c>
      <c r="E41" s="9"/>
      <c r="F41" s="9">
        <v>2.0</v>
      </c>
      <c r="G41" s="9" t="s">
        <v>12335</v>
      </c>
      <c r="H41" s="9"/>
      <c r="I41" s="9"/>
      <c r="J41" s="9"/>
      <c r="K41" s="9"/>
      <c r="L41" s="9">
        <v>2.0</v>
      </c>
      <c r="M41" s="9"/>
      <c r="N41" s="9"/>
      <c r="O41" s="9"/>
      <c r="P41" s="9">
        <v>0.0</v>
      </c>
      <c r="Q41" s="9" t="s">
        <v>12336</v>
      </c>
      <c r="R41" s="9"/>
      <c r="S41" s="9" t="s">
        <v>2829</v>
      </c>
      <c r="T41" s="9" t="s">
        <v>2828</v>
      </c>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9"/>
      <c r="NZ41" s="9"/>
      <c r="OA41" s="9"/>
      <c r="OB41" s="9"/>
      <c r="OC41" s="9"/>
      <c r="OD41" s="9"/>
      <c r="OE41" s="9"/>
      <c r="OF41" s="9"/>
      <c r="OG41" s="9"/>
      <c r="OH41" s="9"/>
      <c r="OI41" s="9"/>
      <c r="OJ41" s="9"/>
      <c r="OK41" s="9"/>
      <c r="OL41" s="9"/>
      <c r="OM41" s="9"/>
      <c r="ON41" s="9"/>
      <c r="OO41" s="9"/>
      <c r="OP41" s="9"/>
      <c r="OQ41" s="9"/>
      <c r="OR41" s="9"/>
      <c r="OS41" s="9"/>
      <c r="OT41" s="9"/>
      <c r="OU41" s="9"/>
      <c r="OV41" s="9"/>
      <c r="OW41" s="9"/>
      <c r="OX41" s="9"/>
      <c r="OY41" s="9"/>
      <c r="OZ41" s="9"/>
      <c r="PA41" s="9"/>
      <c r="PB41" s="9"/>
      <c r="PC41" s="9"/>
      <c r="PD41" s="9"/>
      <c r="PE41" s="9"/>
      <c r="PF41" s="9"/>
      <c r="PG41" s="9"/>
      <c r="PH41" s="9"/>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c r="SM41" s="9"/>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c r="AAM41" s="9"/>
      <c r="AAN41" s="9"/>
      <c r="AAO41" s="9"/>
      <c r="AAP41" s="9"/>
      <c r="AAQ41" s="9"/>
      <c r="AAR41" s="9"/>
      <c r="AAS41" s="9"/>
      <c r="AAT41" s="9"/>
      <c r="AAU41" s="9"/>
      <c r="AAV41" s="9"/>
      <c r="AAW41" s="9"/>
      <c r="AAX41" s="9"/>
      <c r="AAY41" s="9"/>
      <c r="AAZ41" s="9"/>
      <c r="ABA41" s="9"/>
      <c r="ABB41" s="9"/>
      <c r="ABC41" s="9"/>
      <c r="ABD41" s="9"/>
      <c r="ABE41" s="9"/>
      <c r="ABF41" s="9"/>
      <c r="ABG41" s="9"/>
      <c r="ABH41" s="9"/>
      <c r="ABI41" s="9"/>
      <c r="ABJ41" s="9"/>
      <c r="ABK41" s="9"/>
      <c r="ABL41" s="9"/>
      <c r="ABM41" s="9"/>
      <c r="ABN41" s="9"/>
      <c r="ABO41" s="9"/>
      <c r="ABP41" s="9"/>
      <c r="ABQ41" s="9"/>
      <c r="ABR41" s="9"/>
      <c r="ABS41" s="9"/>
      <c r="ABT41" s="9"/>
      <c r="ABU41" s="9"/>
      <c r="ABV41" s="9"/>
      <c r="ABW41" s="9"/>
      <c r="ABX41" s="9"/>
      <c r="ABY41" s="9"/>
      <c r="ABZ41" s="9"/>
      <c r="ACA41" s="9"/>
      <c r="ACB41" s="9"/>
      <c r="ACC41" s="9"/>
      <c r="ACD41" s="9"/>
      <c r="ACE41" s="9"/>
      <c r="ACF41" s="9"/>
      <c r="ACG41" s="9"/>
      <c r="ACH41" s="9"/>
      <c r="ACI41" s="9"/>
      <c r="ACJ41" s="9"/>
      <c r="ACK41" s="9"/>
      <c r="ACL41" s="9"/>
      <c r="ACM41" s="9"/>
      <c r="ACN41" s="9"/>
      <c r="ACO41" s="9"/>
      <c r="ACP41" s="9"/>
      <c r="ACQ41" s="9"/>
      <c r="ACR41" s="9"/>
      <c r="ACS41" s="9"/>
      <c r="ACT41" s="9"/>
      <c r="ACU41" s="9"/>
      <c r="ACV41" s="9"/>
      <c r="ACW41" s="9"/>
      <c r="ACX41" s="9"/>
      <c r="ACY41" s="9"/>
      <c r="ACZ41" s="9"/>
      <c r="ADA41" s="9"/>
      <c r="ADB41" s="9"/>
      <c r="ADC41" s="9"/>
      <c r="ADD41" s="9"/>
      <c r="ADE41" s="9"/>
      <c r="ADF41" s="9"/>
      <c r="ADG41" s="9"/>
      <c r="ADH41" s="9"/>
      <c r="ADI41" s="9"/>
      <c r="ADJ41" s="9"/>
      <c r="ADK41" s="9"/>
      <c r="ADL41" s="9"/>
      <c r="ADM41" s="9"/>
      <c r="ADN41" s="9"/>
      <c r="ADO41" s="9"/>
      <c r="ADP41" s="9"/>
      <c r="ADQ41" s="9"/>
      <c r="ADR41" s="9"/>
      <c r="ADS41" s="9"/>
      <c r="ADT41" s="9"/>
      <c r="ADU41" s="9"/>
      <c r="ADV41" s="9"/>
      <c r="ADW41" s="9"/>
      <c r="ADX41" s="9"/>
      <c r="ADY41" s="9"/>
      <c r="ADZ41" s="9"/>
      <c r="AEA41" s="9"/>
      <c r="AEB41" s="9"/>
      <c r="AEC41" s="9"/>
      <c r="AED41" s="9"/>
      <c r="AEE41" s="9"/>
      <c r="AEF41" s="9"/>
      <c r="AEG41" s="9"/>
      <c r="AEH41" s="9"/>
      <c r="AEI41" s="9"/>
      <c r="AEJ41" s="9"/>
      <c r="AEK41" s="9"/>
      <c r="AEL41" s="9"/>
      <c r="AEM41" s="9"/>
      <c r="AEN41" s="9"/>
      <c r="AEO41" s="9"/>
      <c r="AEP41" s="9"/>
      <c r="AEQ41" s="9"/>
      <c r="AER41" s="9"/>
      <c r="AES41" s="9"/>
      <c r="AET41" s="9"/>
      <c r="AEU41" s="9"/>
      <c r="AEV41" s="9"/>
      <c r="AEW41" s="9"/>
      <c r="AEX41" s="9"/>
      <c r="AEY41" s="9"/>
      <c r="AEZ41" s="9"/>
      <c r="AFA41" s="9"/>
      <c r="AFB41" s="9"/>
      <c r="AFC41" s="9"/>
      <c r="AFD41" s="9"/>
      <c r="AFE41" s="9"/>
      <c r="AFF41" s="9"/>
      <c r="AFG41" s="9"/>
      <c r="AFH41" s="9"/>
      <c r="AFI41" s="9"/>
      <c r="AFJ41" s="9"/>
      <c r="AFK41" s="9"/>
      <c r="AFL41" s="9"/>
      <c r="AFM41" s="9"/>
      <c r="AFN41" s="9"/>
      <c r="AFO41" s="9"/>
      <c r="AFP41" s="9"/>
      <c r="AFQ41" s="9"/>
      <c r="AFR41" s="9"/>
      <c r="AFS41" s="9"/>
      <c r="AFT41" s="9"/>
      <c r="AFU41" s="9"/>
      <c r="AFV41" s="9"/>
      <c r="AFW41" s="9"/>
      <c r="AFX41" s="9"/>
      <c r="AFY41" s="9"/>
      <c r="AFZ41" s="9"/>
      <c r="AGA41" s="9"/>
      <c r="AGB41" s="9"/>
      <c r="AGC41" s="9"/>
      <c r="AGD41" s="9"/>
      <c r="AGE41" s="9"/>
      <c r="AGF41" s="9"/>
      <c r="AGG41" s="9"/>
      <c r="AGH41" s="9"/>
      <c r="AGI41" s="9"/>
      <c r="AGJ41" s="9"/>
      <c r="AGK41" s="9"/>
      <c r="AGL41" s="9"/>
      <c r="AGM41" s="9"/>
      <c r="AGN41" s="9"/>
      <c r="AGO41" s="9"/>
      <c r="AGP41" s="9"/>
      <c r="AGQ41" s="9"/>
      <c r="AGR41" s="9"/>
      <c r="AGS41" s="9"/>
      <c r="AGT41" s="9"/>
      <c r="AGU41" s="9"/>
      <c r="AGV41" s="9"/>
      <c r="AGW41" s="9"/>
      <c r="AGX41" s="9"/>
      <c r="AGY41" s="9"/>
      <c r="AGZ41" s="9"/>
      <c r="AHA41" s="9"/>
      <c r="AHB41" s="9"/>
      <c r="AHC41" s="9"/>
      <c r="AHD41" s="9"/>
      <c r="AHE41" s="9"/>
      <c r="AHF41" s="9"/>
      <c r="AHG41" s="9"/>
      <c r="AHH41" s="9"/>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MN41" s="9"/>
      <c r="AMO41" s="9"/>
      <c r="AMP41" s="9"/>
      <c r="AMQ41" s="9"/>
      <c r="AMR41" s="9"/>
      <c r="AMS41" s="9"/>
      <c r="AMT41" s="9"/>
      <c r="AMU41" s="9"/>
      <c r="AMV41" s="9"/>
      <c r="AMW41" s="9"/>
      <c r="AMX41" s="9"/>
      <c r="AMY41" s="9"/>
      <c r="AMZ41" s="9"/>
      <c r="ANA41" s="9"/>
      <c r="ANB41" s="9"/>
      <c r="ANC41" s="9"/>
      <c r="AND41" s="9"/>
      <c r="ANE41" s="9"/>
      <c r="ANF41" s="9"/>
      <c r="ANG41" s="9"/>
      <c r="ANH41" s="9"/>
      <c r="ANI41" s="9"/>
      <c r="ANJ41" s="9"/>
      <c r="ANK41" s="9"/>
      <c r="ANL41" s="9"/>
      <c r="ANM41" s="9"/>
      <c r="ANN41" s="9"/>
      <c r="ANO41" s="9"/>
      <c r="ANP41" s="9"/>
      <c r="ANQ41" s="9"/>
      <c r="ANR41" s="9"/>
      <c r="ANS41" s="9"/>
      <c r="ANT41" s="9"/>
      <c r="ANU41" s="9"/>
      <c r="ANV41" s="9"/>
      <c r="ANW41" s="9"/>
      <c r="ANX41" s="9"/>
      <c r="ANY41" s="9"/>
      <c r="ANZ41" s="9"/>
      <c r="AOA41" s="9"/>
      <c r="AOB41" s="9"/>
      <c r="AOC41" s="9"/>
      <c r="AOD41" s="9"/>
      <c r="AOE41" s="9"/>
      <c r="AOF41" s="9"/>
      <c r="AOG41" s="9"/>
      <c r="AOH41" s="9"/>
      <c r="AOI41" s="9"/>
      <c r="AOJ41" s="9"/>
      <c r="AOK41" s="9"/>
      <c r="AOL41" s="9"/>
      <c r="AOM41" s="9"/>
      <c r="AON41" s="9"/>
      <c r="AOO41" s="9"/>
      <c r="AOP41" s="9"/>
      <c r="AOQ41" s="9"/>
      <c r="AOR41" s="9"/>
      <c r="AOS41" s="9"/>
      <c r="AOT41" s="9"/>
      <c r="AOU41" s="9"/>
      <c r="AOV41" s="9"/>
      <c r="AOW41" s="9"/>
      <c r="AOX41" s="9"/>
      <c r="AOY41" s="9"/>
      <c r="AOZ41" s="9"/>
      <c r="APA41" s="9"/>
      <c r="APB41" s="9"/>
      <c r="APC41" s="9"/>
      <c r="APD41" s="9"/>
      <c r="APE41" s="9"/>
      <c r="APF41" s="9"/>
      <c r="APG41" s="9"/>
      <c r="APH41" s="9"/>
      <c r="API41" s="9"/>
      <c r="APJ41" s="9"/>
      <c r="APK41" s="9"/>
      <c r="APL41" s="9"/>
      <c r="APM41" s="9"/>
      <c r="APN41" s="9"/>
      <c r="APO41" s="9"/>
      <c r="APP41" s="9"/>
      <c r="APQ41" s="9"/>
      <c r="APR41" s="9"/>
      <c r="APS41" s="9"/>
      <c r="APT41" s="9"/>
      <c r="APU41" s="9"/>
      <c r="APV41" s="9"/>
      <c r="APW41" s="9"/>
      <c r="APX41" s="9"/>
      <c r="APY41" s="9"/>
      <c r="APZ41" s="9"/>
      <c r="AQA41" s="9"/>
      <c r="AQB41" s="9"/>
      <c r="AQC41" s="9"/>
      <c r="AQD41" s="9"/>
      <c r="AQE41" s="9"/>
      <c r="AQF41" s="9"/>
      <c r="AQG41" s="9"/>
      <c r="AQH41" s="9"/>
      <c r="AQI41" s="9"/>
      <c r="AQJ41" s="9"/>
      <c r="AQK41" s="9"/>
      <c r="AQL41" s="9"/>
      <c r="AQM41" s="9"/>
      <c r="AQN41" s="9"/>
      <c r="AQO41" s="9"/>
      <c r="AQP41" s="9"/>
      <c r="AQQ41" s="9"/>
      <c r="AQR41" s="9"/>
      <c r="AQS41" s="9"/>
      <c r="AQT41" s="9"/>
      <c r="AQU41" s="9"/>
      <c r="AQV41" s="9"/>
      <c r="AQW41" s="9"/>
      <c r="AQX41" s="9"/>
      <c r="AQY41" s="9"/>
      <c r="AQZ41" s="9"/>
      <c r="ARA41" s="9"/>
      <c r="ARB41" s="9"/>
      <c r="ARC41" s="9"/>
      <c r="ARD41" s="9"/>
      <c r="ARE41" s="9"/>
      <c r="ARF41" s="9"/>
      <c r="ARG41" s="9"/>
      <c r="ARH41" s="9"/>
      <c r="ARI41" s="9"/>
      <c r="ARJ41" s="9"/>
      <c r="ARK41" s="9"/>
      <c r="ARL41" s="9"/>
      <c r="ARM41" s="9"/>
      <c r="ARN41" s="9"/>
      <c r="ARO41" s="9"/>
      <c r="ARP41" s="9"/>
      <c r="ARQ41" s="9"/>
      <c r="ARR41" s="9"/>
      <c r="ARS41" s="9"/>
      <c r="ART41" s="9"/>
      <c r="ARU41" s="9"/>
      <c r="ARV41" s="9"/>
      <c r="ARW41" s="9"/>
      <c r="ARX41" s="9"/>
      <c r="ARY41" s="9"/>
      <c r="ARZ41" s="9"/>
      <c r="ASA41" s="9"/>
      <c r="ASB41" s="9"/>
      <c r="ASC41" s="9"/>
      <c r="ASD41" s="9"/>
      <c r="ASE41" s="9"/>
      <c r="ASF41" s="9"/>
      <c r="ASG41" s="9"/>
      <c r="ASH41" s="9"/>
      <c r="ASI41" s="9"/>
      <c r="ASJ41" s="9"/>
      <c r="ASK41" s="9"/>
      <c r="ASL41" s="9"/>
      <c r="ASM41" s="9"/>
      <c r="ASN41" s="9"/>
      <c r="ASO41" s="9"/>
      <c r="ASP41" s="9"/>
      <c r="ASQ41" s="9"/>
      <c r="ASR41" s="9"/>
      <c r="ASS41" s="9"/>
      <c r="AST41" s="9"/>
      <c r="ASU41" s="9"/>
      <c r="ASV41" s="9"/>
      <c r="ASW41" s="9"/>
      <c r="ASX41" s="9"/>
      <c r="ASY41" s="9"/>
      <c r="ASZ41" s="9"/>
      <c r="ATA41" s="9"/>
      <c r="ATB41" s="9"/>
      <c r="ATC41" s="9"/>
      <c r="ATD41" s="9"/>
      <c r="ATE41" s="9"/>
      <c r="ATF41" s="9"/>
      <c r="ATG41" s="9"/>
      <c r="ATH41" s="9"/>
      <c r="ATI41" s="9"/>
      <c r="ATJ41" s="9"/>
      <c r="ATK41" s="9"/>
      <c r="ATL41" s="9"/>
      <c r="ATM41" s="9"/>
      <c r="ATN41" s="9"/>
      <c r="ATO41" s="9"/>
      <c r="ATP41" s="9"/>
      <c r="ATQ41" s="9"/>
      <c r="ATR41" s="9"/>
      <c r="ATS41" s="9"/>
      <c r="ATT41" s="9"/>
      <c r="ATU41" s="9"/>
      <c r="ATV41" s="9"/>
      <c r="ATW41" s="9"/>
      <c r="ATX41" s="9"/>
      <c r="ATY41" s="9"/>
      <c r="ATZ41" s="9"/>
      <c r="AUA41" s="9"/>
      <c r="AUB41" s="9"/>
      <c r="AUC41" s="9"/>
      <c r="AUD41" s="9"/>
      <c r="AUE41" s="9"/>
      <c r="AUF41" s="9"/>
      <c r="AUG41" s="9"/>
      <c r="AUH41" s="9"/>
      <c r="AUI41" s="9"/>
      <c r="AUJ41" s="9"/>
      <c r="AUK41" s="9"/>
      <c r="AUL41" s="9"/>
      <c r="AUM41" s="9"/>
      <c r="AUN41" s="9"/>
      <c r="AUO41" s="9"/>
      <c r="AUP41" s="9"/>
      <c r="AUQ41" s="9"/>
      <c r="AUR41" s="9"/>
      <c r="AUS41" s="9"/>
      <c r="AUT41" s="9"/>
      <c r="AUU41" s="9"/>
      <c r="AUV41" s="9"/>
      <c r="AUW41" s="9"/>
      <c r="AUX41" s="9"/>
      <c r="AUY41" s="9"/>
      <c r="AUZ41" s="9"/>
      <c r="AVA41" s="9"/>
      <c r="AVB41" s="9"/>
      <c r="AVC41" s="9"/>
      <c r="AVD41" s="9"/>
      <c r="AVE41" s="9"/>
      <c r="AVF41" s="9"/>
      <c r="AVG41" s="9"/>
      <c r="AVH41" s="9"/>
      <c r="AVI41" s="9"/>
      <c r="AVJ41" s="9"/>
      <c r="AVK41" s="9"/>
      <c r="AVL41" s="9"/>
      <c r="AVM41" s="9"/>
      <c r="AVN41" s="9"/>
      <c r="AVO41" s="9"/>
      <c r="AVP41" s="9"/>
      <c r="AVQ41" s="9"/>
      <c r="AVR41" s="9"/>
      <c r="AVS41" s="9"/>
      <c r="AVT41" s="9"/>
      <c r="AVU41" s="9"/>
      <c r="AVV41" s="9"/>
      <c r="AVW41" s="9"/>
      <c r="AVX41" s="9"/>
      <c r="AVY41" s="9"/>
      <c r="AVZ41" s="9"/>
      <c r="AWA41" s="9"/>
      <c r="AWB41" s="9"/>
      <c r="AWC41" s="9"/>
      <c r="AWD41" s="9"/>
      <c r="AWE41" s="9"/>
      <c r="AWF41" s="9"/>
      <c r="AWG41" s="9"/>
      <c r="AWH41" s="9"/>
      <c r="AWI41" s="9"/>
      <c r="AWJ41" s="9"/>
      <c r="AWK41" s="9"/>
      <c r="AWL41" s="9"/>
      <c r="AWM41" s="9"/>
      <c r="AWN41" s="9"/>
      <c r="AWO41" s="9"/>
      <c r="AWP41" s="9"/>
      <c r="AWQ41" s="9"/>
      <c r="AWR41" s="9"/>
      <c r="AWS41" s="9"/>
      <c r="AWT41" s="9"/>
      <c r="AWU41" s="9"/>
      <c r="AWV41" s="9"/>
      <c r="AWW41" s="9"/>
      <c r="AWX41" s="9"/>
      <c r="AWY41" s="9"/>
      <c r="AWZ41" s="9"/>
      <c r="AXA41" s="9"/>
      <c r="AXB41" s="9"/>
      <c r="AXC41" s="9"/>
      <c r="AXD41" s="9"/>
      <c r="AXE41" s="9"/>
      <c r="AXF41" s="9"/>
      <c r="AXG41" s="9"/>
      <c r="AXH41" s="9"/>
      <c r="AXI41" s="9"/>
      <c r="AXJ41" s="9"/>
      <c r="AXK41" s="9"/>
      <c r="AXL41" s="9"/>
      <c r="AXM41" s="9"/>
      <c r="AXN41" s="9"/>
      <c r="AXO41" s="9"/>
      <c r="AXP41" s="9"/>
      <c r="AXQ41" s="9"/>
      <c r="AXR41" s="9"/>
      <c r="AXS41" s="9"/>
      <c r="AXT41" s="9"/>
      <c r="AXU41" s="9"/>
      <c r="AXV41" s="9"/>
      <c r="AXW41" s="9"/>
      <c r="AXX41" s="9"/>
      <c r="AXY41" s="9"/>
      <c r="AXZ41" s="9"/>
      <c r="AYA41" s="9"/>
      <c r="AYB41" s="9"/>
      <c r="AYC41" s="9"/>
      <c r="AYD41" s="9"/>
      <c r="AYE41" s="9"/>
      <c r="AYF41" s="9"/>
      <c r="AYG41" s="9"/>
      <c r="AYH41" s="9"/>
    </row>
    <row r="42" ht="14.25" customHeight="1">
      <c r="A42" s="9">
        <v>35.0</v>
      </c>
      <c r="B42" s="9" t="s">
        <v>11947</v>
      </c>
      <c r="C42" s="9" t="s">
        <v>11948</v>
      </c>
      <c r="D42" s="9" t="s">
        <v>11948</v>
      </c>
      <c r="E42" s="9"/>
      <c r="F42" s="9">
        <v>101.0</v>
      </c>
      <c r="G42" s="9" t="s">
        <v>12337</v>
      </c>
      <c r="H42" s="9"/>
      <c r="I42" s="9"/>
      <c r="J42" s="9"/>
      <c r="K42" s="9">
        <v>2.0</v>
      </c>
      <c r="L42" s="9">
        <v>98.0</v>
      </c>
      <c r="M42" s="9">
        <v>1.0</v>
      </c>
      <c r="N42" s="9"/>
      <c r="O42" s="9"/>
      <c r="P42" s="9">
        <v>0.0</v>
      </c>
      <c r="Q42" s="9" t="s">
        <v>12338</v>
      </c>
      <c r="R42" s="9"/>
      <c r="S42" s="9" t="s">
        <v>2833</v>
      </c>
      <c r="T42" s="9" t="s">
        <v>2831</v>
      </c>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c r="ML42" s="9"/>
      <c r="MM42" s="9"/>
      <c r="MN42" s="9"/>
      <c r="MO42" s="9"/>
      <c r="MP42" s="9"/>
      <c r="MQ42" s="9"/>
      <c r="MR42" s="9"/>
      <c r="MS42" s="9"/>
      <c r="MT42" s="9"/>
      <c r="MU42" s="9"/>
      <c r="MV42" s="9"/>
      <c r="MW42" s="9"/>
      <c r="MX42" s="9"/>
      <c r="MY42" s="9"/>
      <c r="MZ42" s="9"/>
      <c r="NA42" s="9"/>
      <c r="NB42" s="9"/>
      <c r="NC42" s="9"/>
      <c r="ND42" s="9"/>
      <c r="NE42" s="9"/>
      <c r="NF42" s="9"/>
      <c r="NG42" s="9"/>
      <c r="NH42" s="9"/>
      <c r="NI42" s="9"/>
      <c r="NJ42" s="9"/>
      <c r="NK42" s="9"/>
      <c r="NL42" s="9"/>
      <c r="NM42" s="9"/>
      <c r="NN42" s="9"/>
      <c r="NO42" s="9"/>
      <c r="NP42" s="9"/>
      <c r="NQ42" s="9"/>
      <c r="NR42" s="9"/>
      <c r="NS42" s="9"/>
      <c r="NT42" s="9"/>
      <c r="NU42" s="9"/>
      <c r="NV42" s="9"/>
      <c r="NW42" s="9"/>
      <c r="NX42" s="9"/>
      <c r="NY42" s="9"/>
      <c r="NZ42" s="9"/>
      <c r="OA42" s="9"/>
      <c r="OB42" s="9"/>
      <c r="OC42" s="9"/>
      <c r="OD42" s="9"/>
      <c r="OE42" s="9"/>
      <c r="OF42" s="9"/>
      <c r="OG42" s="9"/>
      <c r="OH42" s="9"/>
      <c r="OI42" s="9"/>
      <c r="OJ42" s="9"/>
      <c r="OK42" s="9"/>
      <c r="OL42" s="9"/>
      <c r="OM42" s="9"/>
      <c r="ON42" s="9"/>
      <c r="OO42" s="9"/>
      <c r="OP42" s="9"/>
      <c r="OQ42" s="9"/>
      <c r="OR42" s="9"/>
      <c r="OS42" s="9"/>
      <c r="OT42" s="9"/>
      <c r="OU42" s="9"/>
      <c r="OV42" s="9"/>
      <c r="OW42" s="9"/>
      <c r="OX42" s="9"/>
      <c r="OY42" s="9"/>
      <c r="OZ42" s="9"/>
      <c r="PA42" s="9"/>
      <c r="PB42" s="9"/>
      <c r="PC42" s="9"/>
      <c r="PD42" s="9"/>
      <c r="PE42" s="9"/>
      <c r="PF42" s="9"/>
      <c r="PG42" s="9"/>
      <c r="PH42" s="9"/>
      <c r="PI42" s="9"/>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c r="SK42" s="9"/>
      <c r="SL42" s="9"/>
      <c r="SM42" s="9"/>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9"/>
      <c r="AAV42" s="9"/>
      <c r="AAW42" s="9"/>
      <c r="AAX42" s="9"/>
      <c r="AAY42" s="9"/>
      <c r="AAZ42" s="9"/>
      <c r="ABA42" s="9"/>
      <c r="ABB42" s="9"/>
      <c r="ABC42" s="9"/>
      <c r="ABD42" s="9"/>
      <c r="ABE42" s="9"/>
      <c r="ABF42" s="9"/>
      <c r="ABG42" s="9"/>
      <c r="ABH42" s="9"/>
      <c r="ABI42" s="9"/>
      <c r="ABJ42" s="9"/>
      <c r="ABK42" s="9"/>
      <c r="ABL42" s="9"/>
      <c r="ABM42" s="9"/>
      <c r="ABN42" s="9"/>
      <c r="ABO42" s="9"/>
      <c r="ABP42" s="9"/>
      <c r="ABQ42" s="9"/>
      <c r="ABR42" s="9"/>
      <c r="ABS42" s="9"/>
      <c r="ABT42" s="9"/>
      <c r="ABU42" s="9"/>
      <c r="ABV42" s="9"/>
      <c r="ABW42" s="9"/>
      <c r="ABX42" s="9"/>
      <c r="ABY42" s="9"/>
      <c r="ABZ42" s="9"/>
      <c r="ACA42" s="9"/>
      <c r="ACB42" s="9"/>
      <c r="ACC42" s="9"/>
      <c r="ACD42" s="9"/>
      <c r="ACE42" s="9"/>
      <c r="ACF42" s="9"/>
      <c r="ACG42" s="9"/>
      <c r="ACH42" s="9"/>
      <c r="ACI42" s="9"/>
      <c r="ACJ42" s="9"/>
      <c r="ACK42" s="9"/>
      <c r="ACL42" s="9"/>
      <c r="ACM42" s="9"/>
      <c r="ACN42" s="9"/>
      <c r="ACO42" s="9"/>
      <c r="ACP42" s="9"/>
      <c r="ACQ42" s="9"/>
      <c r="ACR42" s="9"/>
      <c r="ACS42" s="9"/>
      <c r="ACT42" s="9"/>
      <c r="ACU42" s="9"/>
      <c r="ACV42" s="9"/>
      <c r="ACW42" s="9"/>
      <c r="ACX42" s="9"/>
      <c r="ACY42" s="9"/>
      <c r="ACZ42" s="9"/>
      <c r="ADA42" s="9"/>
      <c r="ADB42" s="9"/>
      <c r="ADC42" s="9"/>
      <c r="ADD42" s="9"/>
      <c r="ADE42" s="9"/>
      <c r="ADF42" s="9"/>
      <c r="ADG42" s="9"/>
      <c r="ADH42" s="9"/>
      <c r="ADI42" s="9"/>
      <c r="ADJ42" s="9"/>
      <c r="ADK42" s="9"/>
      <c r="ADL42" s="9"/>
      <c r="ADM42" s="9"/>
      <c r="ADN42" s="9"/>
      <c r="ADO42" s="9"/>
      <c r="ADP42" s="9"/>
      <c r="ADQ42" s="9"/>
      <c r="ADR42" s="9"/>
      <c r="ADS42" s="9"/>
      <c r="ADT42" s="9"/>
      <c r="ADU42" s="9"/>
      <c r="ADV42" s="9"/>
      <c r="ADW42" s="9"/>
      <c r="ADX42" s="9"/>
      <c r="ADY42" s="9"/>
      <c r="ADZ42" s="9"/>
      <c r="AEA42" s="9"/>
      <c r="AEB42" s="9"/>
      <c r="AEC42" s="9"/>
      <c r="AED42" s="9"/>
      <c r="AEE42" s="9"/>
      <c r="AEF42" s="9"/>
      <c r="AEG42" s="9"/>
      <c r="AEH42" s="9"/>
      <c r="AEI42" s="9"/>
      <c r="AEJ42" s="9"/>
      <c r="AEK42" s="9"/>
      <c r="AEL42" s="9"/>
      <c r="AEM42" s="9"/>
      <c r="AEN42" s="9"/>
      <c r="AEO42" s="9"/>
      <c r="AEP42" s="9"/>
      <c r="AEQ42" s="9"/>
      <c r="AER42" s="9"/>
      <c r="AES42" s="9"/>
      <c r="AET42" s="9"/>
      <c r="AEU42" s="9"/>
      <c r="AEV42" s="9"/>
      <c r="AEW42" s="9"/>
      <c r="AEX42" s="9"/>
      <c r="AEY42" s="9"/>
      <c r="AEZ42" s="9"/>
      <c r="AFA42" s="9"/>
      <c r="AFB42" s="9"/>
      <c r="AFC42" s="9"/>
      <c r="AFD42" s="9"/>
      <c r="AFE42" s="9"/>
      <c r="AFF42" s="9"/>
      <c r="AFG42" s="9"/>
      <c r="AFH42" s="9"/>
      <c r="AFI42" s="9"/>
      <c r="AFJ42" s="9"/>
      <c r="AFK42" s="9"/>
      <c r="AFL42" s="9"/>
      <c r="AFM42" s="9"/>
      <c r="AFN42" s="9"/>
      <c r="AFO42" s="9"/>
      <c r="AFP42" s="9"/>
      <c r="AFQ42" s="9"/>
      <c r="AFR42" s="9"/>
      <c r="AFS42" s="9"/>
      <c r="AFT42" s="9"/>
      <c r="AFU42" s="9"/>
      <c r="AFV42" s="9"/>
      <c r="AFW42" s="9"/>
      <c r="AFX42" s="9"/>
      <c r="AFY42" s="9"/>
      <c r="AFZ42" s="9"/>
      <c r="AGA42" s="9"/>
      <c r="AGB42" s="9"/>
      <c r="AGC42" s="9"/>
      <c r="AGD42" s="9"/>
      <c r="AGE42" s="9"/>
      <c r="AGF42" s="9"/>
      <c r="AGG42" s="9"/>
      <c r="AGH42" s="9"/>
      <c r="AGI42" s="9"/>
      <c r="AGJ42" s="9"/>
      <c r="AGK42" s="9"/>
      <c r="AGL42" s="9"/>
      <c r="AGM42" s="9"/>
      <c r="AGN42" s="9"/>
      <c r="AGO42" s="9"/>
      <c r="AGP42" s="9"/>
      <c r="AGQ42" s="9"/>
      <c r="AGR42" s="9"/>
      <c r="AGS42" s="9"/>
      <c r="AGT42" s="9"/>
      <c r="AGU42" s="9"/>
      <c r="AGV42" s="9"/>
      <c r="AGW42" s="9"/>
      <c r="AGX42" s="9"/>
      <c r="AGY42" s="9"/>
      <c r="AGZ42" s="9"/>
      <c r="AHA42" s="9"/>
      <c r="AHB42" s="9"/>
      <c r="AHC42" s="9"/>
      <c r="AHD42" s="9"/>
      <c r="AHE42" s="9"/>
      <c r="AHF42" s="9"/>
      <c r="AHG42" s="9"/>
      <c r="AHH42" s="9"/>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MN42" s="9"/>
      <c r="AMO42" s="9"/>
      <c r="AMP42" s="9"/>
      <c r="AMQ42" s="9"/>
      <c r="AMR42" s="9"/>
      <c r="AMS42" s="9"/>
      <c r="AMT42" s="9"/>
      <c r="AMU42" s="9"/>
      <c r="AMV42" s="9"/>
      <c r="AMW42" s="9"/>
      <c r="AMX42" s="9"/>
      <c r="AMY42" s="9"/>
      <c r="AMZ42" s="9"/>
      <c r="ANA42" s="9"/>
      <c r="ANB42" s="9"/>
      <c r="ANC42" s="9"/>
      <c r="AND42" s="9"/>
      <c r="ANE42" s="9"/>
      <c r="ANF42" s="9"/>
      <c r="ANG42" s="9"/>
      <c r="ANH42" s="9"/>
      <c r="ANI42" s="9"/>
      <c r="ANJ42" s="9"/>
      <c r="ANK42" s="9"/>
      <c r="ANL42" s="9"/>
      <c r="ANM42" s="9"/>
      <c r="ANN42" s="9"/>
      <c r="ANO42" s="9"/>
      <c r="ANP42" s="9"/>
      <c r="ANQ42" s="9"/>
      <c r="ANR42" s="9"/>
      <c r="ANS42" s="9"/>
      <c r="ANT42" s="9"/>
      <c r="ANU42" s="9"/>
      <c r="ANV42" s="9"/>
      <c r="ANW42" s="9"/>
      <c r="ANX42" s="9"/>
      <c r="ANY42" s="9"/>
      <c r="ANZ42" s="9"/>
      <c r="AOA42" s="9"/>
      <c r="AOB42" s="9"/>
      <c r="AOC42" s="9"/>
      <c r="AOD42" s="9"/>
      <c r="AOE42" s="9"/>
      <c r="AOF42" s="9"/>
      <c r="AOG42" s="9"/>
      <c r="AOH42" s="9"/>
      <c r="AOI42" s="9"/>
      <c r="AOJ42" s="9"/>
      <c r="AOK42" s="9"/>
      <c r="AOL42" s="9"/>
      <c r="AOM42" s="9"/>
      <c r="AON42" s="9"/>
      <c r="AOO42" s="9"/>
      <c r="AOP42" s="9"/>
      <c r="AOQ42" s="9"/>
      <c r="AOR42" s="9"/>
      <c r="AOS42" s="9"/>
      <c r="AOT42" s="9"/>
      <c r="AOU42" s="9"/>
      <c r="AOV42" s="9"/>
      <c r="AOW42" s="9"/>
      <c r="AOX42" s="9"/>
      <c r="AOY42" s="9"/>
      <c r="AOZ42" s="9"/>
      <c r="APA42" s="9"/>
      <c r="APB42" s="9"/>
      <c r="APC42" s="9"/>
      <c r="APD42" s="9"/>
      <c r="APE42" s="9"/>
      <c r="APF42" s="9"/>
      <c r="APG42" s="9"/>
      <c r="APH42" s="9"/>
      <c r="API42" s="9"/>
      <c r="APJ42" s="9"/>
      <c r="APK42" s="9"/>
      <c r="APL42" s="9"/>
      <c r="APM42" s="9"/>
      <c r="APN42" s="9"/>
      <c r="APO42" s="9"/>
      <c r="APP42" s="9"/>
      <c r="APQ42" s="9"/>
      <c r="APR42" s="9"/>
      <c r="APS42" s="9"/>
      <c r="APT42" s="9"/>
      <c r="APU42" s="9"/>
      <c r="APV42" s="9"/>
      <c r="APW42" s="9"/>
      <c r="APX42" s="9"/>
      <c r="APY42" s="9"/>
      <c r="APZ42" s="9"/>
      <c r="AQA42" s="9"/>
      <c r="AQB42" s="9"/>
      <c r="AQC42" s="9"/>
      <c r="AQD42" s="9"/>
      <c r="AQE42" s="9"/>
      <c r="AQF42" s="9"/>
      <c r="AQG42" s="9"/>
      <c r="AQH42" s="9"/>
      <c r="AQI42" s="9"/>
      <c r="AQJ42" s="9"/>
      <c r="AQK42" s="9"/>
      <c r="AQL42" s="9"/>
      <c r="AQM42" s="9"/>
      <c r="AQN42" s="9"/>
      <c r="AQO42" s="9"/>
      <c r="AQP42" s="9"/>
      <c r="AQQ42" s="9"/>
      <c r="AQR42" s="9"/>
      <c r="AQS42" s="9"/>
      <c r="AQT42" s="9"/>
      <c r="AQU42" s="9"/>
      <c r="AQV42" s="9"/>
      <c r="AQW42" s="9"/>
      <c r="AQX42" s="9"/>
      <c r="AQY42" s="9"/>
      <c r="AQZ42" s="9"/>
      <c r="ARA42" s="9"/>
      <c r="ARB42" s="9"/>
      <c r="ARC42" s="9"/>
      <c r="ARD42" s="9"/>
      <c r="ARE42" s="9"/>
      <c r="ARF42" s="9"/>
      <c r="ARG42" s="9"/>
      <c r="ARH42" s="9"/>
      <c r="ARI42" s="9"/>
      <c r="ARJ42" s="9"/>
      <c r="ARK42" s="9"/>
      <c r="ARL42" s="9"/>
      <c r="ARM42" s="9"/>
      <c r="ARN42" s="9"/>
      <c r="ARO42" s="9"/>
      <c r="ARP42" s="9"/>
      <c r="ARQ42" s="9"/>
      <c r="ARR42" s="9"/>
      <c r="ARS42" s="9"/>
      <c r="ART42" s="9"/>
      <c r="ARU42" s="9"/>
      <c r="ARV42" s="9"/>
      <c r="ARW42" s="9"/>
      <c r="ARX42" s="9"/>
      <c r="ARY42" s="9"/>
      <c r="ARZ42" s="9"/>
      <c r="ASA42" s="9"/>
      <c r="ASB42" s="9"/>
      <c r="ASC42" s="9"/>
      <c r="ASD42" s="9"/>
      <c r="ASE42" s="9"/>
      <c r="ASF42" s="9"/>
      <c r="ASG42" s="9"/>
      <c r="ASH42" s="9"/>
      <c r="ASI42" s="9"/>
      <c r="ASJ42" s="9"/>
      <c r="ASK42" s="9"/>
      <c r="ASL42" s="9"/>
      <c r="ASM42" s="9"/>
      <c r="ASN42" s="9"/>
      <c r="ASO42" s="9"/>
      <c r="ASP42" s="9"/>
      <c r="ASQ42" s="9"/>
      <c r="ASR42" s="9"/>
      <c r="ASS42" s="9"/>
      <c r="AST42" s="9"/>
      <c r="ASU42" s="9"/>
      <c r="ASV42" s="9"/>
      <c r="ASW42" s="9"/>
      <c r="ASX42" s="9"/>
      <c r="ASY42" s="9"/>
      <c r="ASZ42" s="9"/>
      <c r="ATA42" s="9"/>
      <c r="ATB42" s="9"/>
      <c r="ATC42" s="9"/>
      <c r="ATD42" s="9"/>
      <c r="ATE42" s="9"/>
      <c r="ATF42" s="9"/>
      <c r="ATG42" s="9"/>
      <c r="ATH42" s="9"/>
      <c r="ATI42" s="9"/>
      <c r="ATJ42" s="9"/>
      <c r="ATK42" s="9"/>
      <c r="ATL42" s="9"/>
      <c r="ATM42" s="9"/>
      <c r="ATN42" s="9"/>
      <c r="ATO42" s="9"/>
      <c r="ATP42" s="9"/>
      <c r="ATQ42" s="9"/>
      <c r="ATR42" s="9"/>
      <c r="ATS42" s="9"/>
      <c r="ATT42" s="9"/>
      <c r="ATU42" s="9"/>
      <c r="ATV42" s="9"/>
      <c r="ATW42" s="9"/>
      <c r="ATX42" s="9"/>
      <c r="ATY42" s="9" t="s">
        <v>5691</v>
      </c>
      <c r="ATZ42" s="9" t="s">
        <v>5691</v>
      </c>
      <c r="AUA42" s="9" t="s">
        <v>12339</v>
      </c>
      <c r="AUB42" s="9"/>
      <c r="AUC42" s="9"/>
      <c r="AUD42" s="9"/>
      <c r="AUE42" s="9"/>
      <c r="AUF42" s="9"/>
      <c r="AUG42" s="9"/>
      <c r="AUH42" s="9"/>
      <c r="AUI42" s="9"/>
      <c r="AUJ42" s="9"/>
      <c r="AUK42" s="9"/>
      <c r="AUL42" s="9"/>
      <c r="AUM42" s="9"/>
      <c r="AUN42" s="9"/>
      <c r="AUO42" s="9"/>
      <c r="AUP42" s="9"/>
      <c r="AUQ42" s="9"/>
      <c r="AUR42" s="9"/>
      <c r="AUS42" s="9"/>
      <c r="AUT42" s="9"/>
      <c r="AUU42" s="9"/>
      <c r="AUV42" s="9"/>
      <c r="AUW42" s="9"/>
      <c r="AUX42" s="9"/>
      <c r="AUY42" s="9"/>
      <c r="AUZ42" s="9"/>
      <c r="AVA42" s="9"/>
      <c r="AVB42" s="9"/>
      <c r="AVC42" s="9"/>
      <c r="AVD42" s="9"/>
      <c r="AVE42" s="9"/>
      <c r="AVF42" s="9"/>
      <c r="AVG42" s="9"/>
      <c r="AVH42" s="9"/>
      <c r="AVI42" s="9"/>
      <c r="AVJ42" s="9"/>
      <c r="AVK42" s="9" t="s">
        <v>12340</v>
      </c>
      <c r="AVL42" s="9"/>
      <c r="AVM42" s="9"/>
      <c r="AVN42" s="9"/>
      <c r="AVO42" s="9"/>
      <c r="AVP42" s="9"/>
      <c r="AVQ42" s="9"/>
      <c r="AVR42" s="9"/>
      <c r="AVS42" s="9"/>
      <c r="AVT42" s="9"/>
      <c r="AVU42" s="9"/>
      <c r="AVV42" s="9"/>
      <c r="AVW42" s="9"/>
      <c r="AVX42" s="9"/>
      <c r="AVY42" s="9"/>
      <c r="AVZ42" s="9"/>
      <c r="AWA42" s="9"/>
      <c r="AWB42" s="9"/>
      <c r="AWC42" s="9"/>
      <c r="AWD42" s="9"/>
      <c r="AWE42" s="9"/>
      <c r="AWF42" s="9"/>
      <c r="AWG42" s="9"/>
      <c r="AWH42" s="9"/>
      <c r="AWI42" s="9"/>
      <c r="AWJ42" s="9"/>
      <c r="AWK42" s="9"/>
      <c r="AWL42" s="9"/>
      <c r="AWM42" s="9"/>
      <c r="AWN42" s="9"/>
      <c r="AWO42" s="9"/>
      <c r="AWP42" s="9"/>
      <c r="AWQ42" s="9"/>
      <c r="AWR42" s="9"/>
      <c r="AWS42" s="9"/>
      <c r="AWT42" s="9"/>
      <c r="AWU42" s="9"/>
      <c r="AWV42" s="9"/>
      <c r="AWW42" s="9"/>
      <c r="AWX42" s="9"/>
      <c r="AWY42" s="9"/>
      <c r="AWZ42" s="9"/>
      <c r="AXA42" s="9"/>
      <c r="AXB42" s="9" t="s">
        <v>12341</v>
      </c>
      <c r="AXC42" s="9"/>
      <c r="AXD42" s="9"/>
      <c r="AXE42" s="9"/>
      <c r="AXF42" s="9"/>
      <c r="AXG42" s="9"/>
      <c r="AXH42" s="9"/>
      <c r="AXI42" s="9"/>
      <c r="AXJ42" s="9"/>
      <c r="AXK42" s="9">
        <v>1075.0</v>
      </c>
      <c r="AXL42" s="9" t="s">
        <v>2834</v>
      </c>
      <c r="AXM42" s="9">
        <v>526.0</v>
      </c>
      <c r="AXN42" s="9"/>
      <c r="AXO42" s="9"/>
      <c r="AXP42" s="9"/>
      <c r="AXQ42" s="9"/>
      <c r="AXR42" s="9"/>
      <c r="AXS42" s="9"/>
      <c r="AXT42" s="9"/>
      <c r="AXU42" s="9"/>
      <c r="AXV42" s="9"/>
      <c r="AXW42" s="9"/>
      <c r="AXX42" s="9"/>
      <c r="AXY42" s="9"/>
      <c r="AXZ42" s="9"/>
      <c r="AYA42" s="9"/>
      <c r="AYB42" s="9"/>
      <c r="AYC42" s="9"/>
      <c r="AYD42" s="9" t="s">
        <v>2834</v>
      </c>
      <c r="AYE42" s="9"/>
      <c r="AYF42" s="9"/>
      <c r="AYG42" s="9"/>
      <c r="AYH42" s="9" t="s">
        <v>12342</v>
      </c>
    </row>
    <row r="43" ht="14.25" customHeight="1">
      <c r="A43" s="9">
        <v>32.0</v>
      </c>
      <c r="B43" s="9" t="s">
        <v>11947</v>
      </c>
      <c r="C43" s="9" t="s">
        <v>11948</v>
      </c>
      <c r="D43" s="9" t="s">
        <v>11948</v>
      </c>
      <c r="E43" s="9"/>
      <c r="F43" s="9">
        <v>66.0</v>
      </c>
      <c r="G43" s="9" t="s">
        <v>12343</v>
      </c>
      <c r="H43" s="9"/>
      <c r="I43" s="9"/>
      <c r="J43" s="9"/>
      <c r="K43" s="9">
        <v>2.0</v>
      </c>
      <c r="L43" s="9">
        <v>56.0</v>
      </c>
      <c r="M43" s="9"/>
      <c r="N43" s="9"/>
      <c r="O43" s="9">
        <v>8.0</v>
      </c>
      <c r="P43" s="9">
        <v>0.0</v>
      </c>
      <c r="Q43" s="9" t="s">
        <v>12344</v>
      </c>
      <c r="R43" s="9"/>
      <c r="S43" s="9" t="s">
        <v>2836</v>
      </c>
      <c r="T43" s="9" t="s">
        <v>2835</v>
      </c>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t="s">
        <v>5691</v>
      </c>
      <c r="ATZ43" s="9" t="s">
        <v>5691</v>
      </c>
      <c r="AUA43" s="9" t="s">
        <v>6047</v>
      </c>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t="s">
        <v>12345</v>
      </c>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t="s">
        <v>12346</v>
      </c>
      <c r="AXC43" s="9"/>
      <c r="AXD43" s="9"/>
      <c r="AXE43" s="9"/>
      <c r="AXF43" s="9"/>
      <c r="AXG43" s="9"/>
      <c r="AXH43" s="9"/>
      <c r="AXI43" s="9"/>
      <c r="AXJ43" s="9"/>
      <c r="AXK43" s="9">
        <v>848.0</v>
      </c>
      <c r="AXL43" s="9" t="s">
        <v>2838</v>
      </c>
      <c r="AXM43" s="9">
        <v>413.0</v>
      </c>
      <c r="AXN43" s="9"/>
      <c r="AXO43" s="9"/>
      <c r="AXP43" s="9"/>
      <c r="AXQ43" s="9"/>
      <c r="AXR43" s="9"/>
      <c r="AXS43" s="9"/>
      <c r="AXT43" s="9"/>
      <c r="AXU43" s="9"/>
      <c r="AXV43" s="9"/>
      <c r="AXW43" s="9"/>
      <c r="AXX43" s="9"/>
      <c r="AXY43" s="9"/>
      <c r="AXZ43" s="9"/>
      <c r="AYA43" s="9"/>
      <c r="AYB43" s="9"/>
      <c r="AYC43" s="9"/>
      <c r="AYD43" s="9" t="s">
        <v>2838</v>
      </c>
      <c r="AYE43" s="9"/>
      <c r="AYF43" s="9"/>
      <c r="AYG43" s="9"/>
      <c r="AYH43" s="9" t="s">
        <v>12347</v>
      </c>
    </row>
    <row r="44" ht="14.25" customHeight="1">
      <c r="A44" s="9">
        <v>3.0</v>
      </c>
      <c r="B44" s="9" t="s">
        <v>11947</v>
      </c>
      <c r="C44" s="9" t="s">
        <v>11948</v>
      </c>
      <c r="D44" s="9" t="s">
        <v>11948</v>
      </c>
      <c r="E44" s="9"/>
      <c r="F44" s="9">
        <v>2.0</v>
      </c>
      <c r="G44" s="9" t="s">
        <v>12348</v>
      </c>
      <c r="H44" s="9"/>
      <c r="I44" s="9"/>
      <c r="J44" s="9"/>
      <c r="K44" s="9"/>
      <c r="L44" s="9">
        <v>2.0</v>
      </c>
      <c r="M44" s="9"/>
      <c r="N44" s="9"/>
      <c r="O44" s="9"/>
      <c r="P44" s="9">
        <v>0.0</v>
      </c>
      <c r="Q44" s="9" t="s">
        <v>12349</v>
      </c>
      <c r="R44" s="9"/>
      <c r="S44" s="9" t="s">
        <v>708</v>
      </c>
      <c r="T44" s="9" t="s">
        <v>2839</v>
      </c>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c r="ML44" s="9"/>
      <c r="MM44" s="9"/>
      <c r="MN44" s="9"/>
      <c r="MO44" s="9"/>
      <c r="MP44" s="9"/>
      <c r="MQ44" s="9"/>
      <c r="MR44" s="9"/>
      <c r="MS44" s="9"/>
      <c r="MT44" s="9"/>
      <c r="MU44" s="9"/>
      <c r="MV44" s="9"/>
      <c r="MW44" s="9"/>
      <c r="MX44" s="9"/>
      <c r="MY44" s="9"/>
      <c r="MZ44" s="9"/>
      <c r="NA44" s="9"/>
      <c r="NB44" s="9"/>
      <c r="NC44" s="9"/>
      <c r="ND44" s="9"/>
      <c r="NE44" s="9"/>
      <c r="NF44" s="9"/>
      <c r="NG44" s="9"/>
      <c r="NH44" s="9"/>
      <c r="NI44" s="9"/>
      <c r="NJ44" s="9"/>
      <c r="NK44" s="9"/>
      <c r="NL44" s="9"/>
      <c r="NM44" s="9"/>
      <c r="NN44" s="9"/>
      <c r="NO44" s="9"/>
      <c r="NP44" s="9"/>
      <c r="NQ44" s="9"/>
      <c r="NR44" s="9"/>
      <c r="NS44" s="9"/>
      <c r="NT44" s="9"/>
      <c r="NU44" s="9"/>
      <c r="NV44" s="9"/>
      <c r="NW44" s="9"/>
      <c r="NX44" s="9"/>
      <c r="NY44" s="9"/>
      <c r="NZ44" s="9"/>
      <c r="OA44" s="9"/>
      <c r="OB44" s="9"/>
      <c r="OC44" s="9"/>
      <c r="OD44" s="9"/>
      <c r="OE44" s="9"/>
      <c r="OF44" s="9"/>
      <c r="OG44" s="9"/>
      <c r="OH44" s="9"/>
      <c r="OI44" s="9"/>
      <c r="OJ44" s="9"/>
      <c r="OK44" s="9"/>
      <c r="OL44" s="9"/>
      <c r="OM44" s="9"/>
      <c r="ON44" s="9"/>
      <c r="OO44" s="9"/>
      <c r="OP44" s="9"/>
      <c r="OQ44" s="9"/>
      <c r="OR44" s="9"/>
      <c r="OS44" s="9"/>
      <c r="OT44" s="9"/>
      <c r="OU44" s="9"/>
      <c r="OV44" s="9"/>
      <c r="OW44" s="9"/>
      <c r="OX44" s="9"/>
      <c r="OY44" s="9"/>
      <c r="OZ44" s="9"/>
      <c r="PA44" s="9"/>
      <c r="PB44" s="9"/>
      <c r="PC44" s="9"/>
      <c r="PD44" s="9"/>
      <c r="PE44" s="9"/>
      <c r="PF44" s="9"/>
      <c r="PG44" s="9"/>
      <c r="PH44" s="9"/>
      <c r="PI44" s="9"/>
      <c r="PJ44" s="9"/>
      <c r="PK44" s="9"/>
      <c r="PL44" s="9"/>
      <c r="PM44" s="9"/>
      <c r="PN44" s="9"/>
      <c r="PO44" s="9"/>
      <c r="PP44" s="9"/>
      <c r="PQ44" s="9"/>
      <c r="PR44" s="9"/>
      <c r="PS44" s="9"/>
      <c r="PT44" s="9"/>
      <c r="PU44" s="9"/>
      <c r="PV44" s="9"/>
      <c r="PW44" s="9"/>
      <c r="PX44" s="9"/>
      <c r="PY44" s="9"/>
      <c r="PZ44" s="9"/>
      <c r="QA44" s="9"/>
      <c r="QB44" s="9"/>
      <c r="QC44" s="9"/>
      <c r="QD44" s="9"/>
      <c r="QE44" s="9"/>
      <c r="QF44" s="9" t="s">
        <v>5691</v>
      </c>
      <c r="QG44" s="9" t="s">
        <v>5691</v>
      </c>
      <c r="QH44" s="9" t="s">
        <v>12350</v>
      </c>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t="s">
        <v>12351</v>
      </c>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c r="SV44" s="9"/>
      <c r="SW44" s="9"/>
      <c r="SX44" s="9" t="s">
        <v>6577</v>
      </c>
      <c r="SY44" s="9"/>
      <c r="SZ44" s="9"/>
      <c r="TA44" s="9"/>
      <c r="TB44" s="9"/>
      <c r="TC44" s="9"/>
      <c r="TD44" s="9"/>
      <c r="TE44" s="9"/>
      <c r="TF44" s="9"/>
      <c r="TG44" s="9"/>
      <c r="TH44" s="9"/>
      <c r="TI44" s="9"/>
      <c r="TJ44" s="9"/>
      <c r="TK44" s="9"/>
      <c r="TL44" s="9"/>
      <c r="TM44" s="9" t="s">
        <v>12352</v>
      </c>
      <c r="TN44" s="9"/>
      <c r="TO44" s="9" t="s">
        <v>12353</v>
      </c>
      <c r="TP44" s="9"/>
      <c r="TQ44" s="9"/>
      <c r="TR44" s="9"/>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9"/>
      <c r="AAC44" s="9"/>
      <c r="AAD44" s="9"/>
      <c r="AAE44" s="9"/>
      <c r="AAF44" s="9"/>
      <c r="AAG44" s="9"/>
      <c r="AAH44" s="9"/>
      <c r="AAI44" s="9"/>
      <c r="AAJ44" s="9"/>
      <c r="AAK44" s="9"/>
      <c r="AAL44" s="9"/>
      <c r="AAM44" s="9"/>
      <c r="AAN44" s="9"/>
      <c r="AAO44" s="9"/>
      <c r="AAP44" s="9"/>
      <c r="AAQ44" s="9"/>
      <c r="AAR44" s="9"/>
      <c r="AAS44" s="9"/>
      <c r="AAT44" s="9"/>
      <c r="AAU44" s="9"/>
      <c r="AAV44" s="9"/>
      <c r="AAW44" s="9"/>
      <c r="AAX44" s="9"/>
      <c r="AAY44" s="9"/>
      <c r="AAZ44" s="9"/>
      <c r="ABA44" s="9"/>
      <c r="ABB44" s="9"/>
      <c r="ABC44" s="9"/>
      <c r="ABD44" s="9"/>
      <c r="ABE44" s="9"/>
      <c r="ABF44" s="9"/>
      <c r="ABG44" s="9"/>
      <c r="ABH44" s="9"/>
      <c r="ABI44" s="9"/>
      <c r="ABJ44" s="9"/>
      <c r="ABK44" s="9"/>
      <c r="ABL44" s="9"/>
      <c r="ABM44" s="9"/>
      <c r="ABN44" s="9"/>
      <c r="ABO44" s="9"/>
      <c r="ABP44" s="9"/>
      <c r="ABQ44" s="9"/>
      <c r="ABR44" s="9"/>
      <c r="ABS44" s="9"/>
      <c r="ABT44" s="9"/>
      <c r="ABU44" s="9"/>
      <c r="ABV44" s="9"/>
      <c r="ABW44" s="9"/>
      <c r="ABX44" s="9"/>
      <c r="ABY44" s="9"/>
      <c r="ABZ44" s="9"/>
      <c r="ACA44" s="9"/>
      <c r="ACB44" s="9"/>
      <c r="ACC44" s="9"/>
      <c r="ACD44" s="9"/>
      <c r="ACE44" s="9"/>
      <c r="ACF44" s="9"/>
      <c r="ACG44" s="9"/>
      <c r="ACH44" s="9"/>
      <c r="ACI44" s="9"/>
      <c r="ACJ44" s="9"/>
      <c r="ACK44" s="9"/>
      <c r="ACL44" s="9"/>
      <c r="ACM44" s="9"/>
      <c r="ACN44" s="9"/>
      <c r="ACO44" s="9"/>
      <c r="ACP44" s="9"/>
      <c r="ACQ44" s="9"/>
      <c r="ACR44" s="9"/>
      <c r="ACS44" s="9"/>
      <c r="ACT44" s="9"/>
      <c r="ACU44" s="9"/>
      <c r="ACV44" s="9"/>
      <c r="ACW44" s="9"/>
      <c r="ACX44" s="9"/>
      <c r="ACY44" s="9"/>
      <c r="ACZ44" s="9"/>
      <c r="ADA44" s="9"/>
      <c r="ADB44" s="9"/>
      <c r="ADC44" s="9"/>
      <c r="ADD44" s="9"/>
      <c r="ADE44" s="9"/>
      <c r="ADF44" s="9"/>
      <c r="ADG44" s="9"/>
      <c r="ADH44" s="9"/>
      <c r="ADI44" s="9"/>
      <c r="ADJ44" s="9"/>
      <c r="ADK44" s="9"/>
      <c r="ADL44" s="9"/>
      <c r="ADM44" s="9"/>
      <c r="ADN44" s="9"/>
      <c r="ADO44" s="9"/>
      <c r="ADP44" s="9"/>
      <c r="ADQ44" s="9"/>
      <c r="ADR44" s="9"/>
      <c r="ADS44" s="9"/>
      <c r="ADT44" s="9"/>
      <c r="ADU44" s="9"/>
      <c r="ADV44" s="9"/>
      <c r="ADW44" s="9"/>
      <c r="ADX44" s="9"/>
      <c r="ADY44" s="9"/>
      <c r="ADZ44" s="9"/>
      <c r="AEA44" s="9"/>
      <c r="AEB44" s="9"/>
      <c r="AEC44" s="9"/>
      <c r="AED44" s="9"/>
      <c r="AEE44" s="9"/>
      <c r="AEF44" s="9"/>
      <c r="AEG44" s="9"/>
      <c r="AEH44" s="9"/>
      <c r="AEI44" s="9"/>
      <c r="AEJ44" s="9"/>
      <c r="AEK44" s="9"/>
      <c r="AEL44" s="9"/>
      <c r="AEM44" s="9"/>
      <c r="AEN44" s="9"/>
      <c r="AEO44" s="9"/>
      <c r="AEP44" s="9"/>
      <c r="AEQ44" s="9"/>
      <c r="AER44" s="9"/>
      <c r="AES44" s="9"/>
      <c r="AET44" s="9"/>
      <c r="AEU44" s="9"/>
      <c r="AEV44" s="9"/>
      <c r="AEW44" s="9"/>
      <c r="AEX44" s="9"/>
      <c r="AEY44" s="9"/>
      <c r="AEZ44" s="9"/>
      <c r="AFA44" s="9"/>
      <c r="AFB44" s="9"/>
      <c r="AFC44" s="9"/>
      <c r="AFD44" s="9"/>
      <c r="AFE44" s="9"/>
      <c r="AFF44" s="9"/>
      <c r="AFG44" s="9"/>
      <c r="AFH44" s="9"/>
      <c r="AFI44" s="9"/>
      <c r="AFJ44" s="9"/>
      <c r="AFK44" s="9"/>
      <c r="AFL44" s="9"/>
      <c r="AFM44" s="9"/>
      <c r="AFN44" s="9"/>
      <c r="AFO44" s="9"/>
      <c r="AFP44" s="9"/>
      <c r="AFQ44" s="9"/>
      <c r="AFR44" s="9"/>
      <c r="AFS44" s="9"/>
      <c r="AFT44" s="9"/>
      <c r="AFU44" s="9"/>
      <c r="AFV44" s="9"/>
      <c r="AFW44" s="9"/>
      <c r="AFX44" s="9"/>
      <c r="AFY44" s="9"/>
      <c r="AFZ44" s="9"/>
      <c r="AGA44" s="9"/>
      <c r="AGB44" s="9"/>
      <c r="AGC44" s="9"/>
      <c r="AGD44" s="9"/>
      <c r="AGE44" s="9"/>
      <c r="AGF44" s="9"/>
      <c r="AGG44" s="9"/>
      <c r="AGH44" s="9"/>
      <c r="AGI44" s="9"/>
      <c r="AGJ44" s="9"/>
      <c r="AGK44" s="9"/>
      <c r="AGL44" s="9"/>
      <c r="AGM44" s="9"/>
      <c r="AGN44" s="9"/>
      <c r="AGO44" s="9"/>
      <c r="AGP44" s="9"/>
      <c r="AGQ44" s="9"/>
      <c r="AGR44" s="9"/>
      <c r="AGS44" s="9"/>
      <c r="AGT44" s="9"/>
      <c r="AGU44" s="9"/>
      <c r="AGV44" s="9"/>
      <c r="AGW44" s="9"/>
      <c r="AGX44" s="9"/>
      <c r="AGY44" s="9"/>
      <c r="AGZ44" s="9"/>
      <c r="AHA44" s="9"/>
      <c r="AHB44" s="9"/>
      <c r="AHC44" s="9"/>
      <c r="AHD44" s="9"/>
      <c r="AHE44" s="9"/>
      <c r="AHF44" s="9"/>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MN44" s="9"/>
      <c r="AMO44" s="9"/>
      <c r="AMP44" s="9"/>
      <c r="AMQ44" s="9"/>
      <c r="AMR44" s="9"/>
      <c r="AMS44" s="9"/>
      <c r="AMT44" s="9"/>
      <c r="AMU44" s="9"/>
      <c r="AMV44" s="9"/>
      <c r="AMW44" s="9"/>
      <c r="AMX44" s="9"/>
      <c r="AMY44" s="9"/>
      <c r="AMZ44" s="9"/>
      <c r="ANA44" s="9"/>
      <c r="ANB44" s="9" t="s">
        <v>12032</v>
      </c>
      <c r="ANC44" s="9" t="s">
        <v>2820</v>
      </c>
      <c r="AND44" s="9" t="s">
        <v>12354</v>
      </c>
      <c r="ANE44" s="9" t="s">
        <v>12034</v>
      </c>
      <c r="ANF44" s="9"/>
      <c r="ANG44" s="9"/>
      <c r="ANH44" s="9"/>
      <c r="ANI44" s="9"/>
      <c r="ANJ44" s="9"/>
      <c r="ANK44" s="9"/>
      <c r="ANL44" s="9"/>
      <c r="ANM44" s="9" t="s">
        <v>12355</v>
      </c>
      <c r="ANN44" s="9"/>
      <c r="ANO44" s="9"/>
      <c r="ANP44" s="9"/>
      <c r="ANQ44" s="9"/>
      <c r="ANR44" s="9"/>
      <c r="ANS44" s="9"/>
      <c r="ANT44" s="9"/>
      <c r="ANU44" s="9"/>
      <c r="ANV44" s="9"/>
      <c r="ANW44" s="9"/>
      <c r="ANX44" s="9"/>
      <c r="ANY44" s="9"/>
      <c r="ANZ44" s="9"/>
      <c r="AOA44" s="9"/>
      <c r="AOB44" s="9"/>
      <c r="AOC44" s="9"/>
      <c r="AOD44" s="9"/>
      <c r="AOE44" s="9"/>
      <c r="AOF44" s="9"/>
      <c r="AOG44" s="9"/>
      <c r="AOH44" s="9"/>
      <c r="AOI44" s="9"/>
      <c r="AOJ44" s="9"/>
      <c r="AOK44" s="9"/>
      <c r="AOL44" s="9"/>
      <c r="AOM44" s="9"/>
      <c r="AON44" s="9"/>
      <c r="AOO44" s="9"/>
      <c r="AOP44" s="9"/>
      <c r="AOQ44" s="9"/>
      <c r="AOR44" s="9"/>
      <c r="AOS44" s="9"/>
      <c r="AOT44" s="9"/>
      <c r="AOU44" s="9"/>
      <c r="AOV44" s="9"/>
      <c r="AOW44" s="9"/>
      <c r="AOX44" s="9"/>
      <c r="AOY44" s="9"/>
      <c r="AOZ44" s="9"/>
      <c r="APA44" s="9"/>
      <c r="APB44" s="9"/>
      <c r="APC44" s="9"/>
      <c r="APD44" s="9"/>
      <c r="APE44" s="9"/>
      <c r="APF44" s="9"/>
      <c r="APG44" s="9"/>
      <c r="APH44" s="9"/>
      <c r="API44" s="9"/>
      <c r="APJ44" s="9"/>
      <c r="APK44" s="9"/>
      <c r="APL44" s="9"/>
      <c r="APM44" s="9"/>
      <c r="APN44" s="9"/>
      <c r="APO44" s="9"/>
      <c r="APP44" s="9"/>
      <c r="APQ44" s="9"/>
      <c r="APR44" s="9"/>
      <c r="APS44" s="9"/>
      <c r="APT44" s="9"/>
      <c r="APU44" s="9"/>
      <c r="APV44" s="9"/>
      <c r="APW44" s="9"/>
      <c r="APX44" s="9"/>
      <c r="APY44" s="9"/>
      <c r="APZ44" s="9"/>
      <c r="AQA44" s="9"/>
      <c r="AQB44" s="9"/>
      <c r="AQC44" s="9"/>
      <c r="AQD44" s="9"/>
      <c r="AQE44" s="9"/>
      <c r="AQF44" s="9"/>
      <c r="AQG44" s="9"/>
      <c r="AQH44" s="9"/>
      <c r="AQI44" s="9"/>
      <c r="AQJ44" s="9"/>
      <c r="AQK44" s="9"/>
      <c r="AQL44" s="9"/>
      <c r="AQM44" s="9"/>
      <c r="AQN44" s="9"/>
      <c r="AQO44" s="9"/>
      <c r="AQP44" s="9"/>
      <c r="AQQ44" s="9"/>
      <c r="AQR44" s="9"/>
      <c r="AQS44" s="9"/>
      <c r="AQT44" s="9"/>
      <c r="AQU44" s="9"/>
      <c r="AQV44" s="9"/>
      <c r="AQW44" s="9"/>
      <c r="AQX44" s="9"/>
      <c r="AQY44" s="9"/>
      <c r="AQZ44" s="9"/>
      <c r="ARA44" s="9"/>
      <c r="ARB44" s="9"/>
      <c r="ARC44" s="9"/>
      <c r="ARD44" s="9"/>
      <c r="ARE44" s="9"/>
      <c r="ARF44" s="9"/>
      <c r="ARG44" s="9"/>
      <c r="ARH44" s="9"/>
      <c r="ARI44" s="9"/>
      <c r="ARJ44" s="9"/>
      <c r="ARK44" s="9"/>
      <c r="ARL44" s="9"/>
      <c r="ARM44" s="9"/>
      <c r="ARN44" s="9"/>
      <c r="ARO44" s="9"/>
      <c r="ARP44" s="9"/>
      <c r="ARQ44" s="9"/>
      <c r="ARR44" s="9"/>
      <c r="ARS44" s="9"/>
      <c r="ART44" s="9"/>
      <c r="ARU44" s="9"/>
      <c r="ARV44" s="9"/>
      <c r="ARW44" s="9"/>
      <c r="ARX44" s="9"/>
      <c r="ARY44" s="9"/>
      <c r="ARZ44" s="9"/>
      <c r="ASA44" s="9"/>
      <c r="ASB44" s="9"/>
      <c r="ASC44" s="9"/>
      <c r="ASD44" s="9"/>
      <c r="ASE44" s="9"/>
      <c r="ASF44" s="9"/>
      <c r="ASG44" s="9"/>
      <c r="ASH44" s="9"/>
      <c r="ASI44" s="9"/>
      <c r="ASJ44" s="9"/>
      <c r="ASK44" s="9"/>
      <c r="ASL44" s="9"/>
      <c r="ASM44" s="9"/>
      <c r="ASN44" s="9"/>
      <c r="ASO44" s="9"/>
      <c r="ASP44" s="9"/>
      <c r="ASQ44" s="9"/>
      <c r="ASR44" s="9"/>
      <c r="ASS44" s="9"/>
      <c r="AST44" s="9"/>
      <c r="ASU44" s="9"/>
      <c r="ASV44" s="9"/>
      <c r="ASW44" s="9"/>
      <c r="ASX44" s="9"/>
      <c r="ASY44" s="9"/>
      <c r="ASZ44" s="9"/>
      <c r="ATA44" s="9"/>
      <c r="ATB44" s="9"/>
      <c r="ATC44" s="9"/>
      <c r="ATD44" s="9"/>
      <c r="ATE44" s="9"/>
      <c r="ATF44" s="9"/>
      <c r="ATG44" s="9"/>
      <c r="ATH44" s="9"/>
      <c r="ATI44" s="9"/>
      <c r="ATJ44" s="9"/>
      <c r="ATK44" s="9"/>
      <c r="ATL44" s="9"/>
      <c r="ATM44" s="9"/>
      <c r="ATN44" s="9"/>
      <c r="ATO44" s="9"/>
      <c r="ATP44" s="9"/>
      <c r="ATQ44" s="9"/>
      <c r="ATR44" s="9" t="s">
        <v>12356</v>
      </c>
      <c r="ATS44" s="9">
        <v>1.771652378E9</v>
      </c>
      <c r="ATT44" s="9" t="s">
        <v>12357</v>
      </c>
      <c r="ATU44" s="9" t="s">
        <v>12032</v>
      </c>
      <c r="ATV44" s="9" t="s">
        <v>2820</v>
      </c>
      <c r="ATW44" s="9" t="s">
        <v>12354</v>
      </c>
      <c r="ATX44" s="9" t="s">
        <v>12034</v>
      </c>
      <c r="ATY44" s="9"/>
      <c r="ATZ44" s="9"/>
      <c r="AUA44" s="9"/>
      <c r="AUB44" s="9"/>
      <c r="AUC44" s="9"/>
      <c r="AUD44" s="9"/>
      <c r="AUE44" s="9"/>
      <c r="AUF44" s="9"/>
      <c r="AUG44" s="9"/>
      <c r="AUH44" s="9"/>
      <c r="AUI44" s="9"/>
      <c r="AUJ44" s="9"/>
      <c r="AUK44" s="9"/>
      <c r="AUL44" s="9"/>
      <c r="AUM44" s="9"/>
      <c r="AUN44" s="9"/>
      <c r="AUO44" s="9"/>
      <c r="AUP44" s="9"/>
      <c r="AUQ44" s="9"/>
      <c r="AUR44" s="9"/>
      <c r="AUS44" s="9"/>
      <c r="AUT44" s="9"/>
      <c r="AUU44" s="9"/>
      <c r="AUV44" s="9"/>
      <c r="AUW44" s="9"/>
      <c r="AUX44" s="9"/>
      <c r="AUY44" s="9"/>
      <c r="AUZ44" s="9"/>
      <c r="AVA44" s="9"/>
      <c r="AVB44" s="9"/>
      <c r="AVC44" s="9"/>
      <c r="AVD44" s="9"/>
      <c r="AVE44" s="9"/>
      <c r="AVF44" s="9"/>
      <c r="AVG44" s="9"/>
      <c r="AVH44" s="9"/>
      <c r="AVI44" s="9"/>
      <c r="AVJ44" s="9"/>
      <c r="AVK44" s="9"/>
      <c r="AVL44" s="9"/>
      <c r="AVM44" s="9"/>
      <c r="AVN44" s="9"/>
      <c r="AVO44" s="9"/>
      <c r="AVP44" s="9"/>
      <c r="AVQ44" s="9"/>
      <c r="AVR44" s="9"/>
      <c r="AVS44" s="9"/>
      <c r="AVT44" s="9"/>
      <c r="AVU44" s="9"/>
      <c r="AVV44" s="9"/>
      <c r="AVW44" s="9"/>
      <c r="AVX44" s="9"/>
      <c r="AVY44" s="9"/>
      <c r="AVZ44" s="9"/>
      <c r="AWA44" s="9"/>
      <c r="AWB44" s="9"/>
      <c r="AWC44" s="9"/>
      <c r="AWD44" s="9"/>
      <c r="AWE44" s="9"/>
      <c r="AWF44" s="9"/>
      <c r="AWG44" s="9"/>
      <c r="AWH44" s="9"/>
      <c r="AWI44" s="9"/>
      <c r="AWJ44" s="9"/>
      <c r="AWK44" s="9"/>
      <c r="AWL44" s="9"/>
      <c r="AWM44" s="9"/>
      <c r="AWN44" s="9"/>
      <c r="AWO44" s="9"/>
      <c r="AWP44" s="9"/>
      <c r="AWQ44" s="9"/>
      <c r="AWR44" s="9"/>
      <c r="AWS44" s="9"/>
      <c r="AWT44" s="9"/>
      <c r="AWU44" s="9"/>
      <c r="AWV44" s="9"/>
      <c r="AWW44" s="9"/>
      <c r="AWX44" s="9"/>
      <c r="AWY44" s="9"/>
      <c r="AWZ44" s="9"/>
      <c r="AXA44" s="9"/>
      <c r="AXB44" s="9"/>
      <c r="AXC44" s="9"/>
      <c r="AXD44" s="9"/>
      <c r="AXE44" s="9"/>
      <c r="AXF44" s="9"/>
      <c r="AXG44" s="9"/>
      <c r="AXH44" s="9"/>
      <c r="AXI44" s="9"/>
      <c r="AXJ44" s="9"/>
      <c r="AXK44" s="9"/>
      <c r="AXL44" s="9"/>
      <c r="AXM44" s="9"/>
      <c r="AXN44" s="9"/>
      <c r="AXO44" s="9"/>
      <c r="AXP44" s="9"/>
      <c r="AXQ44" s="9"/>
      <c r="AXR44" s="9"/>
      <c r="AXS44" s="9"/>
      <c r="AXT44" s="9"/>
      <c r="AXU44" s="9"/>
      <c r="AXV44" s="9"/>
      <c r="AXW44" s="9"/>
      <c r="AXX44" s="9"/>
      <c r="AXY44" s="9"/>
      <c r="AXZ44" s="9"/>
      <c r="AYA44" s="9"/>
      <c r="AYB44" s="9"/>
      <c r="AYC44" s="9"/>
      <c r="AYD44" s="9"/>
      <c r="AYE44" s="9"/>
      <c r="AYF44" s="9"/>
      <c r="AYG44" s="9"/>
      <c r="AYH44" s="9"/>
    </row>
    <row r="45" ht="14.25" customHeight="1">
      <c r="A45" s="9">
        <v>0.0</v>
      </c>
      <c r="B45" s="9" t="s">
        <v>11947</v>
      </c>
      <c r="C45" s="9" t="s">
        <v>11948</v>
      </c>
      <c r="D45" s="9" t="s">
        <v>11948</v>
      </c>
      <c r="E45" s="9"/>
      <c r="F45" s="9">
        <v>3.0</v>
      </c>
      <c r="G45" s="9" t="s">
        <v>12358</v>
      </c>
      <c r="H45" s="9" t="s">
        <v>12359</v>
      </c>
      <c r="I45" s="9"/>
      <c r="J45" s="9"/>
      <c r="K45" s="9"/>
      <c r="L45" s="9">
        <v>2.0</v>
      </c>
      <c r="M45" s="9"/>
      <c r="N45" s="9"/>
      <c r="O45" s="9">
        <v>1.0</v>
      </c>
      <c r="P45" s="9">
        <v>0.0</v>
      </c>
      <c r="Q45" s="9" t="s">
        <v>12360</v>
      </c>
      <c r="R45" s="9"/>
      <c r="S45" s="9" t="s">
        <v>2843</v>
      </c>
      <c r="T45" s="9" t="s">
        <v>2842</v>
      </c>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c r="ML45" s="9"/>
      <c r="MM45" s="9"/>
      <c r="MN45" s="9"/>
      <c r="MO45" s="9"/>
      <c r="MP45" s="9"/>
      <c r="MQ45" s="9"/>
      <c r="MR45" s="9"/>
      <c r="MS45" s="9"/>
      <c r="MT45" s="9"/>
      <c r="MU45" s="9"/>
      <c r="MV45" s="9"/>
      <c r="MW45" s="9"/>
      <c r="MX45" s="9"/>
      <c r="MY45" s="9"/>
      <c r="MZ45" s="9"/>
      <c r="NA45" s="9"/>
      <c r="NB45" s="9"/>
      <c r="NC45" s="9"/>
      <c r="ND45" s="9"/>
      <c r="NE45" s="9"/>
      <c r="NF45" s="9"/>
      <c r="NG45" s="9"/>
      <c r="NH45" s="9"/>
      <c r="NI45" s="9"/>
      <c r="NJ45" s="9"/>
      <c r="NK45" s="9"/>
      <c r="NL45" s="9"/>
      <c r="NM45" s="9"/>
      <c r="NN45" s="9"/>
      <c r="NO45" s="9"/>
      <c r="NP45" s="9"/>
      <c r="NQ45" s="9"/>
      <c r="NR45" s="9"/>
      <c r="NS45" s="9"/>
      <c r="NT45" s="9"/>
      <c r="NU45" s="9"/>
      <c r="NV45" s="9"/>
      <c r="NW45" s="9"/>
      <c r="NX45" s="9"/>
      <c r="NY45" s="9"/>
      <c r="NZ45" s="9"/>
      <c r="OA45" s="9"/>
      <c r="OB45" s="9"/>
      <c r="OC45" s="9"/>
      <c r="OD45" s="9"/>
      <c r="OE45" s="9"/>
      <c r="OF45" s="9"/>
      <c r="OG45" s="9"/>
      <c r="OH45" s="9"/>
      <c r="OI45" s="9"/>
      <c r="OJ45" s="9"/>
      <c r="OK45" s="9"/>
      <c r="OL45" s="9"/>
      <c r="OM45" s="9"/>
      <c r="ON45" s="9"/>
      <c r="OO45" s="9"/>
      <c r="OP45" s="9"/>
      <c r="OQ45" s="9"/>
      <c r="OR45" s="9"/>
      <c r="OS45" s="9"/>
      <c r="OT45" s="9"/>
      <c r="OU45" s="9"/>
      <c r="OV45" s="9"/>
      <c r="OW45" s="9"/>
      <c r="OX45" s="9"/>
      <c r="OY45" s="9"/>
      <c r="OZ45" s="9"/>
      <c r="PA45" s="9"/>
      <c r="PB45" s="9"/>
      <c r="PC45" s="9"/>
      <c r="PD45" s="9"/>
      <c r="PE45" s="9"/>
      <c r="PF45" s="9"/>
      <c r="PG45" s="9"/>
      <c r="PH45" s="9"/>
      <c r="PI45" s="9"/>
      <c r="PJ45" s="9"/>
      <c r="PK45" s="9"/>
      <c r="PL45" s="9"/>
      <c r="PM45" s="9"/>
      <c r="PN45" s="9"/>
      <c r="PO45" s="9"/>
      <c r="PP45" s="9"/>
      <c r="PQ45" s="9"/>
      <c r="PR45" s="9"/>
      <c r="PS45" s="9"/>
      <c r="PT45" s="9"/>
      <c r="PU45" s="9"/>
      <c r="PV45" s="9"/>
      <c r="PW45" s="9"/>
      <c r="PX45" s="9"/>
      <c r="PY45" s="9"/>
      <c r="PZ45" s="9"/>
      <c r="QA45" s="9"/>
      <c r="QB45" s="9"/>
      <c r="QC45" s="9"/>
      <c r="QD45" s="9" t="s">
        <v>5730</v>
      </c>
      <c r="QE45" s="9" t="s">
        <v>12359</v>
      </c>
      <c r="QF45" s="9"/>
      <c r="QG45" s="9" t="s">
        <v>5727</v>
      </c>
      <c r="QH45" s="9"/>
      <c r="QI45" s="9"/>
      <c r="QJ45" s="9" t="s">
        <v>5734</v>
      </c>
      <c r="QK45" s="9"/>
      <c r="QL45" s="9" t="s">
        <v>5735</v>
      </c>
      <c r="QM45" s="9" t="s">
        <v>5736</v>
      </c>
      <c r="QN45" s="9" t="s">
        <v>5718</v>
      </c>
      <c r="QO45" s="9"/>
      <c r="QP45" s="9"/>
      <c r="QQ45" s="9"/>
      <c r="QR45" s="9"/>
      <c r="QS45" s="9" t="s">
        <v>12361</v>
      </c>
      <c r="QT45" s="9" t="s">
        <v>12362</v>
      </c>
      <c r="QU45" s="9" t="s">
        <v>5730</v>
      </c>
      <c r="QV45" s="9" t="s">
        <v>5730</v>
      </c>
      <c r="QW45" s="9" t="s">
        <v>5718</v>
      </c>
      <c r="QX45" s="9" t="s">
        <v>12363</v>
      </c>
      <c r="QY45" s="9"/>
      <c r="QZ45" s="9"/>
      <c r="RA45" s="9"/>
      <c r="RB45" s="9"/>
      <c r="RC45" s="9"/>
      <c r="RD45" s="9"/>
      <c r="RE45" s="9" t="s">
        <v>5739</v>
      </c>
      <c r="RF45" s="9"/>
      <c r="RG45" s="9" t="s">
        <v>5734</v>
      </c>
      <c r="RH45" s="9" t="s">
        <v>5739</v>
      </c>
      <c r="RI45" s="9"/>
      <c r="RJ45" s="9" t="s">
        <v>12364</v>
      </c>
      <c r="RK45" s="9" t="s">
        <v>5743</v>
      </c>
      <c r="RL45" s="9"/>
      <c r="RM45" s="9"/>
      <c r="RN45" s="9">
        <v>720.0</v>
      </c>
      <c r="RO45" s="9" t="s">
        <v>12365</v>
      </c>
      <c r="RP45" s="9"/>
      <c r="RQ45" s="9"/>
      <c r="RR45" s="9"/>
      <c r="RS45" s="9"/>
      <c r="RT45" s="9"/>
      <c r="RU45" s="9"/>
      <c r="RV45" s="9" t="s">
        <v>5718</v>
      </c>
      <c r="RW45" s="9" t="s">
        <v>5718</v>
      </c>
      <c r="RX45" s="9" t="s">
        <v>5718</v>
      </c>
      <c r="RY45" s="9" t="s">
        <v>5718</v>
      </c>
      <c r="RZ45" s="9" t="s">
        <v>5718</v>
      </c>
      <c r="SA45" s="9" t="s">
        <v>5718</v>
      </c>
      <c r="SB45" s="9" t="s">
        <v>5718</v>
      </c>
      <c r="SC45" s="9" t="s">
        <v>5718</v>
      </c>
      <c r="SD45" s="9" t="s">
        <v>5718</v>
      </c>
      <c r="SE45" s="9" t="s">
        <v>5718</v>
      </c>
      <c r="SF45" s="9" t="s">
        <v>5718</v>
      </c>
      <c r="SG45" s="9" t="s">
        <v>5718</v>
      </c>
      <c r="SH45" s="9" t="s">
        <v>5718</v>
      </c>
      <c r="SI45" s="9"/>
      <c r="SJ45" s="9" t="s">
        <v>5718</v>
      </c>
      <c r="SK45" s="9" t="s">
        <v>5718</v>
      </c>
      <c r="SL45" s="9" t="s">
        <v>5718</v>
      </c>
      <c r="SM45" s="9" t="s">
        <v>5730</v>
      </c>
      <c r="SN45" s="9" t="s">
        <v>5718</v>
      </c>
      <c r="SO45" s="9"/>
      <c r="SP45" s="9">
        <v>0.0</v>
      </c>
      <c r="SQ45" s="9"/>
      <c r="SR45" s="9" t="s">
        <v>5718</v>
      </c>
      <c r="SS45" s="9"/>
      <c r="ST45" s="9">
        <v>0.0</v>
      </c>
      <c r="SU45" s="9"/>
      <c r="SV45" s="9"/>
      <c r="SW45" s="9"/>
      <c r="SX45" s="9"/>
      <c r="SY45" s="9">
        <v>720.0</v>
      </c>
      <c r="SZ45" s="9" t="s">
        <v>5812</v>
      </c>
      <c r="TA45" s="9">
        <v>1280.0</v>
      </c>
      <c r="TB45" s="9"/>
      <c r="TC45" s="9" t="s">
        <v>12366</v>
      </c>
      <c r="TD45" s="9"/>
      <c r="TE45" s="9">
        <v>215968.0</v>
      </c>
      <c r="TF45" s="9" t="s">
        <v>12367</v>
      </c>
      <c r="TG45" s="9"/>
      <c r="TH45" s="9">
        <v>1.77158524E9</v>
      </c>
      <c r="TI45" s="9"/>
      <c r="TJ45" s="9"/>
      <c r="TK45" s="9"/>
      <c r="TL45" s="9"/>
      <c r="TM45" s="9" t="s">
        <v>12368</v>
      </c>
      <c r="TN45" s="9"/>
      <c r="TO45" s="9" t="s">
        <v>12366</v>
      </c>
      <c r="TP45" s="9" t="s">
        <v>12365</v>
      </c>
      <c r="TQ45" s="9"/>
      <c r="TR45" s="9"/>
      <c r="TS45" s="9"/>
      <c r="TT45" s="9" t="s">
        <v>12369</v>
      </c>
      <c r="TU45" s="9"/>
      <c r="TV45" s="9"/>
      <c r="TW45" s="9" t="s">
        <v>5718</v>
      </c>
      <c r="TX45" s="9" t="s">
        <v>5967</v>
      </c>
      <c r="TY45" s="9" t="s">
        <v>5758</v>
      </c>
      <c r="TZ45" s="9">
        <v>1280.0</v>
      </c>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9"/>
      <c r="YU45" s="9"/>
      <c r="YV45" s="9"/>
      <c r="YW45" s="9"/>
      <c r="YX45" s="9"/>
      <c r="YY45" s="9"/>
      <c r="YZ45" s="9"/>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9"/>
      <c r="AAC45" s="9"/>
      <c r="AAD45" s="9"/>
      <c r="AAE45" s="9"/>
      <c r="AAF45" s="9"/>
      <c r="AAG45" s="9"/>
      <c r="AAH45" s="9"/>
      <c r="AAI45" s="9"/>
      <c r="AAJ45" s="9"/>
      <c r="AAK45" s="9"/>
      <c r="AAL45" s="9"/>
      <c r="AAM45" s="9"/>
      <c r="AAN45" s="9"/>
      <c r="AAO45" s="9"/>
      <c r="AAP45" s="9"/>
      <c r="AAQ45" s="9"/>
      <c r="AAR45" s="9"/>
      <c r="AAS45" s="9"/>
      <c r="AAT45" s="9"/>
      <c r="AAU45" s="9"/>
      <c r="AAV45" s="9"/>
      <c r="AAW45" s="9"/>
      <c r="AAX45" s="9"/>
      <c r="AAY45" s="9"/>
      <c r="AAZ45" s="9"/>
      <c r="ABA45" s="9"/>
      <c r="ABB45" s="9"/>
      <c r="ABC45" s="9"/>
      <c r="ABD45" s="9"/>
      <c r="ABE45" s="9"/>
      <c r="ABF45" s="9"/>
      <c r="ABG45" s="9"/>
      <c r="ABH45" s="9"/>
      <c r="ABI45" s="9"/>
      <c r="ABJ45" s="9"/>
      <c r="ABK45" s="9"/>
      <c r="ABL45" s="9"/>
      <c r="ABM45" s="9"/>
      <c r="ABN45" s="9"/>
      <c r="ABO45" s="9"/>
      <c r="ABP45" s="9"/>
      <c r="ABQ45" s="9"/>
      <c r="ABR45" s="9"/>
      <c r="ABS45" s="9"/>
      <c r="ABT45" s="9"/>
      <c r="ABU45" s="9"/>
      <c r="ABV45" s="9"/>
      <c r="ABW45" s="9"/>
      <c r="ABX45" s="9"/>
      <c r="ABY45" s="9"/>
      <c r="ABZ45" s="9"/>
      <c r="ACA45" s="9"/>
      <c r="ACB45" s="9"/>
      <c r="ACC45" s="9"/>
      <c r="ACD45" s="9"/>
      <c r="ACE45" s="9"/>
      <c r="ACF45" s="9"/>
      <c r="ACG45" s="9"/>
      <c r="ACH45" s="9"/>
      <c r="ACI45" s="9"/>
      <c r="ACJ45" s="9"/>
      <c r="ACK45" s="9"/>
      <c r="ACL45" s="9"/>
      <c r="ACM45" s="9"/>
      <c r="ACN45" s="9"/>
      <c r="ACO45" s="9"/>
      <c r="ACP45" s="9"/>
      <c r="ACQ45" s="9"/>
      <c r="ACR45" s="9"/>
      <c r="ACS45" s="9"/>
      <c r="ACT45" s="9"/>
      <c r="ACU45" s="9"/>
      <c r="ACV45" s="9"/>
      <c r="ACW45" s="9"/>
      <c r="ACX45" s="9"/>
      <c r="ACY45" s="9"/>
      <c r="ACZ45" s="9"/>
      <c r="ADA45" s="9"/>
      <c r="ADB45" s="9"/>
      <c r="ADC45" s="9"/>
      <c r="ADD45" s="9"/>
      <c r="ADE45" s="9"/>
      <c r="ADF45" s="9"/>
      <c r="ADG45" s="9"/>
      <c r="ADH45" s="9"/>
      <c r="ADI45" s="9"/>
      <c r="ADJ45" s="9"/>
      <c r="ADK45" s="9"/>
      <c r="ADL45" s="9"/>
      <c r="ADM45" s="9"/>
      <c r="ADN45" s="9"/>
      <c r="ADO45" s="9"/>
      <c r="ADP45" s="9"/>
      <c r="ADQ45" s="9"/>
      <c r="ADR45" s="9"/>
      <c r="ADS45" s="9"/>
      <c r="ADT45" s="9"/>
      <c r="ADU45" s="9"/>
      <c r="ADV45" s="9"/>
      <c r="ADW45" s="9"/>
      <c r="ADX45" s="9"/>
      <c r="ADY45" s="9"/>
      <c r="ADZ45" s="9"/>
      <c r="AEA45" s="9"/>
      <c r="AEB45" s="9"/>
      <c r="AEC45" s="9"/>
      <c r="AED45" s="9"/>
      <c r="AEE45" s="9"/>
      <c r="AEF45" s="9"/>
      <c r="AEG45" s="9"/>
      <c r="AEH45" s="9"/>
      <c r="AEI45" s="9"/>
      <c r="AEJ45" s="9"/>
      <c r="AEK45" s="9"/>
      <c r="AEL45" s="9"/>
      <c r="AEM45" s="9"/>
      <c r="AEN45" s="9"/>
      <c r="AEO45" s="9"/>
      <c r="AEP45" s="9"/>
      <c r="AEQ45" s="9"/>
      <c r="AER45" s="9"/>
      <c r="AES45" s="9"/>
      <c r="AET45" s="9"/>
      <c r="AEU45" s="9"/>
      <c r="AEV45" s="9"/>
      <c r="AEW45" s="9"/>
      <c r="AEX45" s="9"/>
      <c r="AEY45" s="9"/>
      <c r="AEZ45" s="9"/>
      <c r="AFA45" s="9"/>
      <c r="AFB45" s="9"/>
      <c r="AFC45" s="9"/>
      <c r="AFD45" s="9"/>
      <c r="AFE45" s="9"/>
      <c r="AFF45" s="9"/>
      <c r="AFG45" s="9"/>
      <c r="AFH45" s="9"/>
      <c r="AFI45" s="9"/>
      <c r="AFJ45" s="9"/>
      <c r="AFK45" s="9"/>
      <c r="AFL45" s="9"/>
      <c r="AFM45" s="9"/>
      <c r="AFN45" s="9"/>
      <c r="AFO45" s="9"/>
      <c r="AFP45" s="9"/>
      <c r="AFQ45" s="9"/>
      <c r="AFR45" s="9"/>
      <c r="AFS45" s="9"/>
      <c r="AFT45" s="9"/>
      <c r="AFU45" s="9"/>
      <c r="AFV45" s="9"/>
      <c r="AFW45" s="9"/>
      <c r="AFX45" s="9"/>
      <c r="AFY45" s="9"/>
      <c r="AFZ45" s="9"/>
      <c r="AGA45" s="9"/>
      <c r="AGB45" s="9"/>
      <c r="AGC45" s="9"/>
      <c r="AGD45" s="9"/>
      <c r="AGE45" s="9"/>
      <c r="AGF45" s="9"/>
      <c r="AGG45" s="9"/>
      <c r="AGH45" s="9"/>
      <c r="AGI45" s="9"/>
      <c r="AGJ45" s="9"/>
      <c r="AGK45" s="9"/>
      <c r="AGL45" s="9"/>
      <c r="AGM45" s="9"/>
      <c r="AGN45" s="9"/>
      <c r="AGO45" s="9"/>
      <c r="AGP45" s="9"/>
      <c r="AGQ45" s="9"/>
      <c r="AGR45" s="9"/>
      <c r="AGS45" s="9"/>
      <c r="AGT45" s="9"/>
      <c r="AGU45" s="9"/>
      <c r="AGV45" s="9"/>
      <c r="AGW45" s="9"/>
      <c r="AGX45" s="9"/>
      <c r="AGY45" s="9"/>
      <c r="AGZ45" s="9"/>
      <c r="AHA45" s="9"/>
      <c r="AHB45" s="9"/>
      <c r="AHC45" s="9"/>
      <c r="AHD45" s="9"/>
      <c r="AHE45" s="9"/>
      <c r="AHF45" s="9"/>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MN45" s="9"/>
      <c r="AMO45" s="9"/>
      <c r="AMP45" s="9"/>
      <c r="AMQ45" s="9"/>
      <c r="AMR45" s="9"/>
      <c r="AMS45" s="9"/>
      <c r="AMT45" s="9"/>
      <c r="AMU45" s="9"/>
      <c r="AMV45" s="9"/>
      <c r="AMW45" s="9"/>
      <c r="AMX45" s="9"/>
      <c r="AMY45" s="9"/>
      <c r="AMZ45" s="9"/>
      <c r="ANA45" s="9"/>
      <c r="ANB45" s="9" t="s">
        <v>12370</v>
      </c>
      <c r="ANC45" s="9" t="s">
        <v>12371</v>
      </c>
      <c r="AND45" s="9" t="s">
        <v>12372</v>
      </c>
      <c r="ANE45" s="9" t="s">
        <v>12373</v>
      </c>
      <c r="ANF45" s="9"/>
      <c r="ANG45" s="9"/>
      <c r="ANH45" s="9"/>
      <c r="ANI45" s="9"/>
      <c r="ANJ45" s="9"/>
      <c r="ANK45" s="9"/>
      <c r="ANL45" s="9"/>
      <c r="ANM45" s="9" t="s">
        <v>12374</v>
      </c>
      <c r="ANN45" s="9"/>
      <c r="ANO45" s="9" t="s">
        <v>12359</v>
      </c>
      <c r="ANP45" s="9" t="s">
        <v>12375</v>
      </c>
      <c r="ANQ45" s="9"/>
      <c r="ANR45" s="9" t="s">
        <v>12376</v>
      </c>
      <c r="ANS45" s="9"/>
      <c r="ANT45" s="9"/>
      <c r="ANU45" s="9" t="s">
        <v>12377</v>
      </c>
      <c r="ANV45" s="9"/>
      <c r="ANW45" s="9"/>
      <c r="ANX45" s="9"/>
      <c r="ANY45" s="9" t="s">
        <v>12378</v>
      </c>
      <c r="ANZ45" s="9" t="s">
        <v>12379</v>
      </c>
      <c r="AOA45" s="9"/>
      <c r="AOB45" s="9" t="s">
        <v>12380</v>
      </c>
      <c r="AOC45" s="9"/>
      <c r="AOD45" s="9"/>
      <c r="AOE45" s="9" t="s">
        <v>12381</v>
      </c>
      <c r="AOF45" s="9"/>
      <c r="AOG45" s="9"/>
      <c r="AOH45" s="9"/>
      <c r="AOI45" s="9" t="s">
        <v>12382</v>
      </c>
      <c r="AOJ45" s="9" t="s">
        <v>12383</v>
      </c>
      <c r="AOK45" s="9"/>
      <c r="AOL45" s="9" t="s">
        <v>12384</v>
      </c>
      <c r="AOM45" s="9"/>
      <c r="AON45" s="9"/>
      <c r="AOO45" s="9" t="s">
        <v>12385</v>
      </c>
      <c r="AOP45" s="9"/>
      <c r="AOQ45" s="9"/>
      <c r="AOR45" s="9"/>
      <c r="AOS45" s="9" t="s">
        <v>12386</v>
      </c>
      <c r="AOT45" s="9" t="s">
        <v>12387</v>
      </c>
      <c r="AOU45" s="9"/>
      <c r="AOV45" s="9" t="s">
        <v>12388</v>
      </c>
      <c r="AOW45" s="9"/>
      <c r="AOX45" s="9"/>
      <c r="AOY45" s="9" t="s">
        <v>12389</v>
      </c>
      <c r="AOZ45" s="9"/>
      <c r="APA45" s="9"/>
      <c r="APB45" s="9"/>
      <c r="APC45" s="9"/>
      <c r="APD45" s="9" t="s">
        <v>12390</v>
      </c>
      <c r="APE45" s="9"/>
      <c r="APF45" s="9" t="s">
        <v>12391</v>
      </c>
      <c r="APG45" s="9"/>
      <c r="APH45" s="9"/>
      <c r="API45" s="9" t="s">
        <v>12392</v>
      </c>
      <c r="APJ45" s="9"/>
      <c r="APK45" s="9"/>
      <c r="APL45" s="9"/>
      <c r="APM45" s="9"/>
      <c r="APN45" s="9" t="s">
        <v>12320</v>
      </c>
      <c r="APO45" s="9"/>
      <c r="APP45" s="9" t="s">
        <v>12321</v>
      </c>
      <c r="APQ45" s="9"/>
      <c r="APR45" s="9"/>
      <c r="APS45" s="9" t="s">
        <v>12322</v>
      </c>
      <c r="APT45" s="9"/>
      <c r="APU45" s="9"/>
      <c r="APV45" s="9"/>
      <c r="APW45" s="9"/>
      <c r="APX45" s="9"/>
      <c r="APY45" s="9"/>
      <c r="APZ45" s="9"/>
      <c r="AQA45" s="9"/>
      <c r="AQB45" s="9"/>
      <c r="AQC45" s="9"/>
      <c r="AQD45" s="9"/>
      <c r="AQE45" s="9"/>
      <c r="AQF45" s="9"/>
      <c r="AQG45" s="9"/>
      <c r="AQH45" s="9"/>
      <c r="AQI45" s="9"/>
      <c r="AQJ45" s="9"/>
      <c r="AQK45" s="9"/>
      <c r="AQL45" s="9"/>
      <c r="AQM45" s="9"/>
      <c r="AQN45" s="9"/>
      <c r="AQO45" s="9"/>
      <c r="AQP45" s="9"/>
      <c r="AQQ45" s="9"/>
      <c r="AQR45" s="9"/>
      <c r="AQS45" s="9"/>
      <c r="AQT45" s="9"/>
      <c r="AQU45" s="9"/>
      <c r="AQV45" s="9"/>
      <c r="AQW45" s="9"/>
      <c r="AQX45" s="9"/>
      <c r="AQY45" s="9"/>
      <c r="AQZ45" s="9"/>
      <c r="ARA45" s="9"/>
      <c r="ARB45" s="9"/>
      <c r="ARC45" s="9"/>
      <c r="ARD45" s="9"/>
      <c r="ARE45" s="9"/>
      <c r="ARF45" s="9"/>
      <c r="ARG45" s="9"/>
      <c r="ARH45" s="9"/>
      <c r="ARI45" s="9"/>
      <c r="ARJ45" s="9"/>
      <c r="ARK45" s="9"/>
      <c r="ARL45" s="9"/>
      <c r="ARM45" s="9"/>
      <c r="ARN45" s="9"/>
      <c r="ARO45" s="9"/>
      <c r="ARP45" s="9"/>
      <c r="ARQ45" s="9"/>
      <c r="ARR45" s="9"/>
      <c r="ARS45" s="9"/>
      <c r="ART45" s="9"/>
      <c r="ARU45" s="9"/>
      <c r="ARV45" s="9"/>
      <c r="ARW45" s="9"/>
      <c r="ARX45" s="9"/>
      <c r="ARY45" s="9"/>
      <c r="ARZ45" s="9"/>
      <c r="ASA45" s="9"/>
      <c r="ASB45" s="9"/>
      <c r="ASC45" s="9"/>
      <c r="ASD45" s="9"/>
      <c r="ASE45" s="9"/>
      <c r="ASF45" s="9"/>
      <c r="ASG45" s="9"/>
      <c r="ASH45" s="9"/>
      <c r="ASI45" s="9"/>
      <c r="ASJ45" s="9"/>
      <c r="ASK45" s="9"/>
      <c r="ASL45" s="9"/>
      <c r="ASM45" s="9"/>
      <c r="ASN45" s="9"/>
      <c r="ASO45" s="9"/>
      <c r="ASP45" s="9"/>
      <c r="ASQ45" s="9"/>
      <c r="ASR45" s="9"/>
      <c r="ASS45" s="9"/>
      <c r="AST45" s="9"/>
      <c r="ASU45" s="9"/>
      <c r="ASV45" s="9"/>
      <c r="ASW45" s="9"/>
      <c r="ASX45" s="9"/>
      <c r="ASY45" s="9"/>
      <c r="ASZ45" s="9"/>
      <c r="ATA45" s="9"/>
      <c r="ATB45" s="9"/>
      <c r="ATC45" s="9"/>
      <c r="ATD45" s="9"/>
      <c r="ATE45" s="9"/>
      <c r="ATF45" s="9"/>
      <c r="ATG45" s="9"/>
      <c r="ATH45" s="9"/>
      <c r="ATI45" s="9"/>
      <c r="ATJ45" s="9"/>
      <c r="ATK45" s="9"/>
      <c r="ATL45" s="9"/>
      <c r="ATM45" s="9"/>
      <c r="ATN45" s="9"/>
      <c r="ATO45" s="9"/>
      <c r="ATP45" s="9"/>
      <c r="ATQ45" s="9"/>
      <c r="ATR45" s="9" t="s">
        <v>12393</v>
      </c>
      <c r="ATS45" s="9">
        <v>1.77158524E9</v>
      </c>
      <c r="ATT45" s="9" t="s">
        <v>12366</v>
      </c>
      <c r="ATU45" s="9" t="s">
        <v>12370</v>
      </c>
      <c r="ATV45" s="9" t="s">
        <v>12371</v>
      </c>
      <c r="ATW45" s="9" t="s">
        <v>12372</v>
      </c>
      <c r="ATX45" s="9" t="s">
        <v>12373</v>
      </c>
      <c r="ATY45" s="9"/>
      <c r="ATZ45" s="9"/>
      <c r="AUA45" s="9"/>
      <c r="AUB45" s="9"/>
      <c r="AUC45" s="9"/>
      <c r="AUD45" s="9"/>
      <c r="AUE45" s="9"/>
      <c r="AUF45" s="9"/>
      <c r="AUG45" s="9"/>
      <c r="AUH45" s="9"/>
      <c r="AUI45" s="9"/>
      <c r="AUJ45" s="9"/>
      <c r="AUK45" s="9"/>
      <c r="AUL45" s="9"/>
      <c r="AUM45" s="9"/>
      <c r="AUN45" s="9"/>
      <c r="AUO45" s="9"/>
      <c r="AUP45" s="9"/>
      <c r="AUQ45" s="9"/>
      <c r="AUR45" s="9"/>
      <c r="AUS45" s="9"/>
      <c r="AUT45" s="9"/>
      <c r="AUU45" s="9"/>
      <c r="AUV45" s="9"/>
      <c r="AUW45" s="9"/>
      <c r="AUX45" s="9"/>
      <c r="AUY45" s="9"/>
      <c r="AUZ45" s="9"/>
      <c r="AVA45" s="9"/>
      <c r="AVB45" s="9"/>
      <c r="AVC45" s="9"/>
      <c r="AVD45" s="9"/>
      <c r="AVE45" s="9"/>
      <c r="AVF45" s="9"/>
      <c r="AVG45" s="9"/>
      <c r="AVH45" s="9"/>
      <c r="AVI45" s="9"/>
      <c r="AVJ45" s="9"/>
      <c r="AVK45" s="9"/>
      <c r="AVL45" s="9"/>
      <c r="AVM45" s="9"/>
      <c r="AVN45" s="9"/>
      <c r="AVO45" s="9"/>
      <c r="AVP45" s="9"/>
      <c r="AVQ45" s="9"/>
      <c r="AVR45" s="9"/>
      <c r="AVS45" s="9"/>
      <c r="AVT45" s="9"/>
      <c r="AVU45" s="9"/>
      <c r="AVV45" s="9"/>
      <c r="AVW45" s="9"/>
      <c r="AVX45" s="9"/>
      <c r="AVY45" s="9"/>
      <c r="AVZ45" s="9"/>
      <c r="AWA45" s="9"/>
      <c r="AWB45" s="9"/>
      <c r="AWC45" s="9"/>
      <c r="AWD45" s="9"/>
      <c r="AWE45" s="9"/>
      <c r="AWF45" s="9"/>
      <c r="AWG45" s="9"/>
      <c r="AWH45" s="9"/>
      <c r="AWI45" s="9"/>
      <c r="AWJ45" s="9"/>
      <c r="AWK45" s="9"/>
      <c r="AWL45" s="9"/>
      <c r="AWM45" s="9"/>
      <c r="AWN45" s="9"/>
      <c r="AWO45" s="9"/>
      <c r="AWP45" s="9"/>
      <c r="AWQ45" s="9"/>
      <c r="AWR45" s="9"/>
      <c r="AWS45" s="9"/>
      <c r="AWT45" s="9"/>
      <c r="AWU45" s="9"/>
      <c r="AWV45" s="9"/>
      <c r="AWW45" s="9"/>
      <c r="AWX45" s="9"/>
      <c r="AWY45" s="9"/>
      <c r="AWZ45" s="9"/>
      <c r="AXA45" s="9"/>
      <c r="AXB45" s="9"/>
      <c r="AXC45" s="9"/>
      <c r="AXD45" s="9"/>
      <c r="AXE45" s="9"/>
      <c r="AXF45" s="9"/>
      <c r="AXG45" s="9"/>
      <c r="AXH45" s="9"/>
      <c r="AXI45" s="9"/>
      <c r="AXJ45" s="9"/>
      <c r="AXK45" s="9"/>
      <c r="AXL45" s="9"/>
      <c r="AXM45" s="9"/>
      <c r="AXN45" s="9"/>
      <c r="AXO45" s="9"/>
      <c r="AXP45" s="9"/>
      <c r="AXQ45" s="9"/>
      <c r="AXR45" s="9"/>
      <c r="AXS45" s="9"/>
      <c r="AXT45" s="9"/>
      <c r="AXU45" s="9"/>
      <c r="AXV45" s="9"/>
      <c r="AXW45" s="9"/>
      <c r="AXX45" s="9"/>
      <c r="AXY45" s="9"/>
      <c r="AXZ45" s="9"/>
      <c r="AYA45" s="9"/>
      <c r="AYB45" s="9"/>
      <c r="AYC45" s="9"/>
      <c r="AYD45" s="9"/>
      <c r="AYE45" s="9"/>
      <c r="AYF45" s="9"/>
      <c r="AYG45" s="9"/>
      <c r="AYH45" s="9"/>
    </row>
    <row r="46" ht="14.25" customHeight="1">
      <c r="A46" s="9">
        <v>1.0</v>
      </c>
      <c r="B46" s="9" t="s">
        <v>11947</v>
      </c>
      <c r="C46" s="9" t="s">
        <v>11948</v>
      </c>
      <c r="D46" s="9" t="s">
        <v>11948</v>
      </c>
      <c r="E46" s="9"/>
      <c r="F46" s="9">
        <v>5.0</v>
      </c>
      <c r="G46" s="9" t="s">
        <v>12394</v>
      </c>
      <c r="H46" s="9" t="s">
        <v>12395</v>
      </c>
      <c r="I46" s="9"/>
      <c r="J46" s="9"/>
      <c r="K46" s="9">
        <v>1.0</v>
      </c>
      <c r="L46" s="9">
        <v>4.0</v>
      </c>
      <c r="M46" s="9"/>
      <c r="N46" s="9"/>
      <c r="O46" s="9"/>
      <c r="P46" s="9">
        <v>0.0</v>
      </c>
      <c r="Q46" s="9" t="s">
        <v>12396</v>
      </c>
      <c r="R46" s="9"/>
      <c r="S46" s="9" t="s">
        <v>2846</v>
      </c>
      <c r="T46" s="9" t="s">
        <v>2844</v>
      </c>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c r="ML46" s="9"/>
      <c r="MM46" s="9"/>
      <c r="MN46" s="9"/>
      <c r="MO46" s="9"/>
      <c r="MP46" s="9"/>
      <c r="MQ46" s="9"/>
      <c r="MR46" s="9"/>
      <c r="MS46" s="9"/>
      <c r="MT46" s="9"/>
      <c r="MU46" s="9"/>
      <c r="MV46" s="9"/>
      <c r="MW46" s="9"/>
      <c r="MX46" s="9"/>
      <c r="MY46" s="9"/>
      <c r="MZ46" s="9"/>
      <c r="NA46" s="9"/>
      <c r="NB46" s="9"/>
      <c r="NC46" s="9"/>
      <c r="ND46" s="9"/>
      <c r="NE46" s="9"/>
      <c r="NF46" s="9"/>
      <c r="NG46" s="9"/>
      <c r="NH46" s="9"/>
      <c r="NI46" s="9"/>
      <c r="NJ46" s="9"/>
      <c r="NK46" s="9"/>
      <c r="NL46" s="9"/>
      <c r="NM46" s="9"/>
      <c r="NN46" s="9"/>
      <c r="NO46" s="9"/>
      <c r="NP46" s="9"/>
      <c r="NQ46" s="9"/>
      <c r="NR46" s="9"/>
      <c r="NS46" s="9"/>
      <c r="NT46" s="9"/>
      <c r="NU46" s="9"/>
      <c r="NV46" s="9"/>
      <c r="NW46" s="9"/>
      <c r="NX46" s="9"/>
      <c r="NY46" s="9"/>
      <c r="NZ46" s="9"/>
      <c r="OA46" s="9"/>
      <c r="OB46" s="9"/>
      <c r="OC46" s="9"/>
      <c r="OD46" s="9"/>
      <c r="OE46" s="9"/>
      <c r="OF46" s="9"/>
      <c r="OG46" s="9"/>
      <c r="OH46" s="9"/>
      <c r="OI46" s="9"/>
      <c r="OJ46" s="9"/>
      <c r="OK46" s="9"/>
      <c r="OL46" s="9"/>
      <c r="OM46" s="9"/>
      <c r="ON46" s="9"/>
      <c r="OO46" s="9"/>
      <c r="OP46" s="9"/>
      <c r="OQ46" s="9"/>
      <c r="OR46" s="9"/>
      <c r="OS46" s="9"/>
      <c r="OT46" s="9"/>
      <c r="OU46" s="9"/>
      <c r="OV46" s="9"/>
      <c r="OW46" s="9"/>
      <c r="OX46" s="9"/>
      <c r="OY46" s="9"/>
      <c r="OZ46" s="9"/>
      <c r="PA46" s="9"/>
      <c r="PB46" s="9"/>
      <c r="PC46" s="9"/>
      <c r="PD46" s="9"/>
      <c r="PE46" s="9"/>
      <c r="PF46" s="9"/>
      <c r="PG46" s="9"/>
      <c r="PH46" s="9"/>
      <c r="PI46" s="9"/>
      <c r="PJ46" s="9"/>
      <c r="PK46" s="9"/>
      <c r="PL46" s="9"/>
      <c r="PM46" s="9"/>
      <c r="PN46" s="9"/>
      <c r="PO46" s="9"/>
      <c r="PP46" s="9"/>
      <c r="PQ46" s="9"/>
      <c r="PR46" s="9"/>
      <c r="PS46" s="9"/>
      <c r="PT46" s="9"/>
      <c r="PU46" s="9"/>
      <c r="PV46" s="9"/>
      <c r="PW46" s="9"/>
      <c r="PX46" s="9"/>
      <c r="PY46" s="9"/>
      <c r="PZ46" s="9"/>
      <c r="QA46" s="9"/>
      <c r="QB46" s="9"/>
      <c r="QC46" s="9"/>
      <c r="QD46" s="9" t="s">
        <v>5730</v>
      </c>
      <c r="QE46" s="9" t="s">
        <v>12395</v>
      </c>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t="s">
        <v>12397</v>
      </c>
      <c r="SV46" s="9"/>
      <c r="SW46" s="9"/>
      <c r="SX46" s="9"/>
      <c r="SY46" s="9"/>
      <c r="SZ46" s="9"/>
      <c r="TA46" s="9"/>
      <c r="TB46" s="9"/>
      <c r="TC46" s="9"/>
      <c r="TD46" s="9"/>
      <c r="TE46" s="9"/>
      <c r="TF46" s="9"/>
      <c r="TG46" s="9"/>
      <c r="TH46" s="9"/>
      <c r="TI46" s="9"/>
      <c r="TJ46" s="9"/>
      <c r="TK46" s="9"/>
      <c r="TL46" s="9"/>
      <c r="TM46" s="9"/>
      <c r="TN46" s="9"/>
      <c r="TO46" s="9" t="s">
        <v>12398</v>
      </c>
      <c r="TP46" s="9"/>
      <c r="TQ46" s="9"/>
      <c r="TR46" s="9"/>
      <c r="TS46" s="9"/>
      <c r="TT46" s="9"/>
      <c r="TU46" s="9"/>
      <c r="TV46" s="9"/>
      <c r="TW46" s="9"/>
      <c r="TX46" s="9"/>
      <c r="TY46" s="9"/>
      <c r="TZ46" s="9"/>
      <c r="UA46" s="9" t="s">
        <v>5691</v>
      </c>
      <c r="UB46" s="9" t="s">
        <v>5691</v>
      </c>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t="s">
        <v>12399</v>
      </c>
      <c r="VK46" s="9"/>
      <c r="VL46" s="9"/>
      <c r="VM46" s="9"/>
      <c r="VN46" s="9"/>
      <c r="VO46" s="9"/>
      <c r="VP46" s="9"/>
      <c r="VQ46" s="9"/>
      <c r="VR46" s="9"/>
      <c r="VS46" s="9"/>
      <c r="VT46" s="9"/>
      <c r="VU46" s="9"/>
      <c r="VV46" s="9"/>
      <c r="VW46" s="9"/>
      <c r="VX46" s="9"/>
      <c r="VY46" s="9"/>
      <c r="VZ46" s="9"/>
      <c r="WA46" s="9"/>
      <c r="WB46" s="9"/>
      <c r="WC46" s="9"/>
      <c r="WD46" s="9" t="s">
        <v>5718</v>
      </c>
      <c r="WE46" s="9"/>
      <c r="WF46" s="9"/>
      <c r="WG46" s="9"/>
      <c r="WH46" s="9"/>
      <c r="WI46" s="9"/>
      <c r="WJ46" s="9"/>
      <c r="WK46" s="9"/>
      <c r="WL46" s="9"/>
      <c r="WM46" s="9"/>
      <c r="WN46" s="9"/>
      <c r="WO46" s="9"/>
      <c r="WP46" s="9"/>
      <c r="WQ46" s="9"/>
      <c r="WR46" s="9"/>
      <c r="WS46" s="9" t="s">
        <v>5707</v>
      </c>
      <c r="WT46" s="9"/>
      <c r="WU46" s="9"/>
      <c r="WV46" s="9"/>
      <c r="WW46" s="9"/>
      <c r="WX46" s="9"/>
      <c r="WY46" s="9"/>
      <c r="WZ46" s="9"/>
      <c r="XA46" s="9"/>
      <c r="XB46" s="9"/>
      <c r="XC46" s="9"/>
      <c r="XD46" s="9"/>
      <c r="XE46" s="9"/>
      <c r="XF46" s="9"/>
      <c r="XG46" s="9"/>
      <c r="XH46" s="9" t="s">
        <v>12400</v>
      </c>
      <c r="XI46" s="9"/>
      <c r="XJ46" s="9"/>
      <c r="XK46" s="9"/>
      <c r="XL46" s="9"/>
      <c r="XM46" s="9"/>
      <c r="XN46" s="9"/>
      <c r="XO46" s="9"/>
      <c r="XP46" s="9"/>
      <c r="XQ46" s="9"/>
      <c r="XR46" s="9"/>
      <c r="XS46" s="9"/>
      <c r="XT46" s="9"/>
      <c r="XU46" s="9"/>
      <c r="XV46" s="9" t="s">
        <v>5727</v>
      </c>
      <c r="XW46" s="9" t="s">
        <v>5727</v>
      </c>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t="s">
        <v>12401</v>
      </c>
      <c r="ZF46" s="9"/>
      <c r="ZG46" s="9"/>
      <c r="ZH46" s="9"/>
      <c r="ZI46" s="9"/>
      <c r="ZJ46" s="9"/>
      <c r="ZK46" s="9"/>
      <c r="ZL46" s="9"/>
      <c r="ZM46" s="9"/>
      <c r="ZN46" s="9"/>
      <c r="ZO46" s="9"/>
      <c r="ZP46" s="9"/>
      <c r="ZQ46" s="9"/>
      <c r="ZR46" s="9"/>
      <c r="ZS46" s="9"/>
      <c r="ZT46" s="9"/>
      <c r="ZU46" s="9"/>
      <c r="ZV46" s="9"/>
      <c r="ZW46" s="9"/>
      <c r="ZX46" s="9"/>
      <c r="ZY46" s="9" t="s">
        <v>5730</v>
      </c>
      <c r="ZZ46" s="9"/>
      <c r="AAA46" s="9"/>
      <c r="AAB46" s="9"/>
      <c r="AAC46" s="9"/>
      <c r="AAD46" s="9"/>
      <c r="AAE46" s="9"/>
      <c r="AAF46" s="9"/>
      <c r="AAG46" s="9"/>
      <c r="AAH46" s="9"/>
      <c r="AAI46" s="9"/>
      <c r="AAJ46" s="9"/>
      <c r="AAK46" s="9"/>
      <c r="AAL46" s="9"/>
      <c r="AAM46" s="9"/>
      <c r="AAN46" s="9"/>
      <c r="AAO46" s="9"/>
      <c r="AAP46" s="9"/>
      <c r="AAQ46" s="9"/>
      <c r="AAR46" s="9"/>
      <c r="AAS46" s="9"/>
      <c r="AAT46" s="9"/>
      <c r="AAU46" s="9"/>
      <c r="AAV46" s="9"/>
      <c r="AAW46" s="9"/>
      <c r="AAX46" s="9"/>
      <c r="AAY46" s="9"/>
      <c r="AAZ46" s="9"/>
      <c r="ABA46" s="9"/>
      <c r="ABB46" s="9"/>
      <c r="ABC46" s="9" t="s">
        <v>12402</v>
      </c>
      <c r="ABD46" s="9"/>
      <c r="ABE46" s="9"/>
      <c r="ABF46" s="9"/>
      <c r="ABG46" s="9"/>
      <c r="ABH46" s="9"/>
      <c r="ABI46" s="9"/>
      <c r="ABJ46" s="9"/>
      <c r="ABK46" s="9"/>
      <c r="ABL46" s="9"/>
      <c r="ABM46" s="9"/>
      <c r="ABN46" s="9"/>
      <c r="ABO46" s="9"/>
      <c r="ABP46" s="9"/>
      <c r="ABQ46" s="9" t="s">
        <v>5691</v>
      </c>
      <c r="ABR46" s="9" t="s">
        <v>5691</v>
      </c>
      <c r="ABS46" s="9"/>
      <c r="ABT46" s="9"/>
      <c r="ABU46" s="9"/>
      <c r="ABV46" s="9"/>
      <c r="ABW46" s="9"/>
      <c r="ABX46" s="9"/>
      <c r="ABY46" s="9"/>
      <c r="ABZ46" s="9"/>
      <c r="ACA46" s="9"/>
      <c r="ACB46" s="9"/>
      <c r="ACC46" s="9"/>
      <c r="ACD46" s="9"/>
      <c r="ACE46" s="9"/>
      <c r="ACF46" s="9"/>
      <c r="ACG46" s="9"/>
      <c r="ACH46" s="9"/>
      <c r="ACI46" s="9"/>
      <c r="ACJ46" s="9"/>
      <c r="ACK46" s="9"/>
      <c r="ACL46" s="9"/>
      <c r="ACM46" s="9"/>
      <c r="ACN46" s="9"/>
      <c r="ACO46" s="9"/>
      <c r="ACP46" s="9"/>
      <c r="ACQ46" s="9"/>
      <c r="ACR46" s="9"/>
      <c r="ACS46" s="9"/>
      <c r="ACT46" s="9"/>
      <c r="ACU46" s="9"/>
      <c r="ACV46" s="9"/>
      <c r="ACW46" s="9"/>
      <c r="ACX46" s="9"/>
      <c r="ACY46" s="9"/>
      <c r="ACZ46" s="9" t="s">
        <v>12403</v>
      </c>
      <c r="ADA46" s="9"/>
      <c r="ADB46" s="9"/>
      <c r="ADC46" s="9"/>
      <c r="ADD46" s="9"/>
      <c r="ADE46" s="9"/>
      <c r="ADF46" s="9"/>
      <c r="ADG46" s="9"/>
      <c r="ADH46" s="9"/>
      <c r="ADI46" s="9"/>
      <c r="ADJ46" s="9"/>
      <c r="ADK46" s="9"/>
      <c r="ADL46" s="9"/>
      <c r="ADM46" s="9"/>
      <c r="ADN46" s="9"/>
      <c r="ADO46" s="9"/>
      <c r="ADP46" s="9"/>
      <c r="ADQ46" s="9"/>
      <c r="ADR46" s="9"/>
      <c r="ADS46" s="9"/>
      <c r="ADT46" s="9" t="s">
        <v>5718</v>
      </c>
      <c r="ADU46" s="9"/>
      <c r="ADV46" s="9"/>
      <c r="ADW46" s="9"/>
      <c r="ADX46" s="9"/>
      <c r="ADY46" s="9"/>
      <c r="ADZ46" s="9"/>
      <c r="AEA46" s="9"/>
      <c r="AEB46" s="9"/>
      <c r="AEC46" s="9"/>
      <c r="AED46" s="9"/>
      <c r="AEE46" s="9"/>
      <c r="AEF46" s="9"/>
      <c r="AEG46" s="9"/>
      <c r="AEH46" s="9"/>
      <c r="AEI46" s="9" t="s">
        <v>5707</v>
      </c>
      <c r="AEJ46" s="9"/>
      <c r="AEK46" s="9"/>
      <c r="AEL46" s="9"/>
      <c r="AEM46" s="9"/>
      <c r="AEN46" s="9"/>
      <c r="AEO46" s="9"/>
      <c r="AEP46" s="9"/>
      <c r="AEQ46" s="9"/>
      <c r="AER46" s="9"/>
      <c r="AES46" s="9"/>
      <c r="AET46" s="9"/>
      <c r="AEU46" s="9"/>
      <c r="AEV46" s="9"/>
      <c r="AEW46" s="9"/>
      <c r="AEX46" s="9" t="s">
        <v>12404</v>
      </c>
      <c r="AEY46" s="9"/>
      <c r="AEZ46" s="9"/>
      <c r="AFA46" s="9"/>
      <c r="AFB46" s="9"/>
      <c r="AFC46" s="9"/>
      <c r="AFD46" s="9"/>
      <c r="AFE46" s="9"/>
      <c r="AFF46" s="9"/>
      <c r="AFG46" s="9"/>
      <c r="AFH46" s="9"/>
      <c r="AFI46" s="9"/>
      <c r="AFJ46" s="9"/>
      <c r="AFK46" s="9"/>
      <c r="AFL46" s="9" t="s">
        <v>5727</v>
      </c>
      <c r="AFM46" s="9" t="s">
        <v>5727</v>
      </c>
      <c r="AFN46" s="9"/>
      <c r="AFO46" s="9"/>
      <c r="AFP46" s="9"/>
      <c r="AFQ46" s="9"/>
      <c r="AFR46" s="9"/>
      <c r="AFS46" s="9"/>
      <c r="AFT46" s="9"/>
      <c r="AFU46" s="9"/>
      <c r="AFV46" s="9"/>
      <c r="AFW46" s="9"/>
      <c r="AFX46" s="9"/>
      <c r="AFY46" s="9"/>
      <c r="AFZ46" s="9"/>
      <c r="AGA46" s="9"/>
      <c r="AGB46" s="9"/>
      <c r="AGC46" s="9"/>
      <c r="AGD46" s="9"/>
      <c r="AGE46" s="9"/>
      <c r="AGF46" s="9"/>
      <c r="AGG46" s="9"/>
      <c r="AGH46" s="9"/>
      <c r="AGI46" s="9"/>
      <c r="AGJ46" s="9"/>
      <c r="AGK46" s="9"/>
      <c r="AGL46" s="9"/>
      <c r="AGM46" s="9"/>
      <c r="AGN46" s="9"/>
      <c r="AGO46" s="9"/>
      <c r="AGP46" s="9"/>
      <c r="AGQ46" s="9"/>
      <c r="AGR46" s="9"/>
      <c r="AGS46" s="9"/>
      <c r="AGT46" s="9"/>
      <c r="AGU46" s="9" t="s">
        <v>12405</v>
      </c>
      <c r="AGV46" s="9"/>
      <c r="AGW46" s="9"/>
      <c r="AGX46" s="9"/>
      <c r="AGY46" s="9"/>
      <c r="AGZ46" s="9"/>
      <c r="AHA46" s="9"/>
      <c r="AHB46" s="9"/>
      <c r="AHC46" s="9"/>
      <c r="AHD46" s="9"/>
      <c r="AHE46" s="9"/>
      <c r="AHF46" s="9"/>
      <c r="AHG46" s="9"/>
      <c r="AHH46" s="9"/>
      <c r="AHI46" s="9"/>
      <c r="AHJ46" s="9"/>
      <c r="AHK46" s="9"/>
      <c r="AHL46" s="9"/>
      <c r="AHM46" s="9"/>
      <c r="AHN46" s="9"/>
      <c r="AHO46" s="9" t="s">
        <v>5730</v>
      </c>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t="s">
        <v>12406</v>
      </c>
      <c r="AIT46" s="9"/>
      <c r="AIU46" s="9"/>
      <c r="AIV46" s="9"/>
      <c r="AIW46" s="9"/>
      <c r="AIX46" s="9"/>
      <c r="AIY46" s="9"/>
      <c r="AIZ46" s="9"/>
      <c r="AJA46" s="9"/>
      <c r="AJB46" s="9"/>
      <c r="AJC46" s="9"/>
      <c r="AJD46" s="9"/>
      <c r="AJE46" s="9"/>
      <c r="AJF46" s="9"/>
      <c r="AJG46" s="9" t="s">
        <v>5691</v>
      </c>
      <c r="AJH46" s="9" t="s">
        <v>5691</v>
      </c>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t="s">
        <v>12407</v>
      </c>
      <c r="AKQ46" s="9"/>
      <c r="AKR46" s="9"/>
      <c r="AKS46" s="9"/>
      <c r="AKT46" s="9"/>
      <c r="AKU46" s="9"/>
      <c r="AKV46" s="9"/>
      <c r="AKW46" s="9"/>
      <c r="AKX46" s="9"/>
      <c r="AKY46" s="9"/>
      <c r="AKZ46" s="9"/>
      <c r="ALA46" s="9"/>
      <c r="ALB46" s="9"/>
      <c r="ALC46" s="9"/>
      <c r="ALD46" s="9"/>
      <c r="ALE46" s="9"/>
      <c r="ALF46" s="9"/>
      <c r="ALG46" s="9"/>
      <c r="ALH46" s="9"/>
      <c r="ALI46" s="9"/>
      <c r="ALJ46" s="9" t="s">
        <v>5718</v>
      </c>
      <c r="ALK46" s="9"/>
      <c r="ALL46" s="9"/>
      <c r="ALM46" s="9"/>
      <c r="ALN46" s="9"/>
      <c r="ALO46" s="9"/>
      <c r="ALP46" s="9"/>
      <c r="ALQ46" s="9"/>
      <c r="ALR46" s="9"/>
      <c r="ALS46" s="9"/>
      <c r="ALT46" s="9"/>
      <c r="ALU46" s="9"/>
      <c r="ALV46" s="9"/>
      <c r="ALW46" s="9"/>
      <c r="ALX46" s="9"/>
      <c r="ALY46" s="9" t="s">
        <v>5707</v>
      </c>
      <c r="AMN46" s="9" t="s">
        <v>12408</v>
      </c>
      <c r="AMO46" s="9"/>
      <c r="AMP46" s="9"/>
      <c r="AMQ46" s="9"/>
      <c r="AMR46" s="9"/>
      <c r="AMS46" s="9"/>
      <c r="AMT46" s="9"/>
      <c r="AMU46" s="9"/>
      <c r="AMV46" s="9"/>
      <c r="AMW46" s="9"/>
      <c r="AMX46" s="9"/>
      <c r="AMY46" s="9"/>
      <c r="AMZ46" s="9"/>
      <c r="ANA46" s="9"/>
      <c r="ANB46" s="9" t="s">
        <v>12409</v>
      </c>
      <c r="ANC46" s="9" t="s">
        <v>12410</v>
      </c>
      <c r="AND46" s="9" t="s">
        <v>12411</v>
      </c>
      <c r="ANE46" s="9" t="s">
        <v>12412</v>
      </c>
      <c r="ANF46" s="9"/>
      <c r="ANG46" s="9"/>
      <c r="ANH46" s="9"/>
      <c r="ANI46" s="9"/>
      <c r="ANJ46" s="9"/>
      <c r="ANK46" s="9"/>
      <c r="ANL46" s="9"/>
      <c r="ANM46" s="9" t="s">
        <v>12413</v>
      </c>
      <c r="ANN46" s="9"/>
      <c r="ANO46" s="9" t="s">
        <v>12395</v>
      </c>
      <c r="ANP46" s="9" t="s">
        <v>12414</v>
      </c>
      <c r="ANQ46" s="9"/>
      <c r="ANR46" s="9" t="s">
        <v>12415</v>
      </c>
      <c r="ANS46" s="9"/>
      <c r="ANT46" s="9"/>
      <c r="ANU46" s="9" t="s">
        <v>12416</v>
      </c>
      <c r="ANV46" s="9"/>
      <c r="ANW46" s="9"/>
      <c r="ANX46" s="9"/>
      <c r="ANY46" s="9" t="s">
        <v>12417</v>
      </c>
      <c r="ANZ46" s="9" t="s">
        <v>12418</v>
      </c>
      <c r="AOA46" s="9"/>
      <c r="AOB46" s="9" t="s">
        <v>12419</v>
      </c>
      <c r="AOC46" s="9"/>
      <c r="AOD46" s="9"/>
      <c r="AOE46" s="9" t="s">
        <v>12420</v>
      </c>
      <c r="AOF46" s="9"/>
      <c r="AOG46" s="9"/>
      <c r="AOH46" s="9"/>
      <c r="AOI46" s="9" t="s">
        <v>12421</v>
      </c>
      <c r="AOJ46" s="9" t="s">
        <v>12422</v>
      </c>
      <c r="AOK46" s="9"/>
      <c r="AOL46" s="9" t="s">
        <v>12423</v>
      </c>
      <c r="AOM46" s="9"/>
      <c r="AON46" s="9"/>
      <c r="AOO46" s="9" t="s">
        <v>12424</v>
      </c>
      <c r="AOP46" s="9"/>
      <c r="AOQ46" s="9"/>
      <c r="AOR46" s="9"/>
      <c r="AOS46" s="9" t="s">
        <v>12425</v>
      </c>
      <c r="AOT46" s="9" t="s">
        <v>12426</v>
      </c>
      <c r="AOU46" s="9"/>
      <c r="AOV46" s="9" t="s">
        <v>12427</v>
      </c>
      <c r="AOW46" s="9"/>
      <c r="AOX46" s="9"/>
      <c r="AOY46" s="9" t="s">
        <v>12428</v>
      </c>
      <c r="AOZ46" s="9"/>
      <c r="APA46" s="9"/>
      <c r="APB46" s="9"/>
      <c r="APC46" s="9"/>
      <c r="APD46" s="9" t="s">
        <v>12429</v>
      </c>
      <c r="APE46" s="9"/>
      <c r="APF46" s="9" t="s">
        <v>12430</v>
      </c>
      <c r="APG46" s="9"/>
      <c r="APH46" s="9"/>
      <c r="API46" s="9" t="s">
        <v>12431</v>
      </c>
      <c r="APJ46" s="9"/>
      <c r="APK46" s="9"/>
      <c r="APL46" s="9"/>
      <c r="APM46" s="9"/>
      <c r="APN46" s="9" t="s">
        <v>12432</v>
      </c>
      <c r="APO46" s="9"/>
      <c r="APP46" s="9" t="s">
        <v>12433</v>
      </c>
      <c r="APQ46" s="9"/>
      <c r="APR46" s="9"/>
      <c r="APS46" s="9" t="s">
        <v>12434</v>
      </c>
      <c r="APT46" s="9"/>
      <c r="APU46" s="9"/>
      <c r="APV46" s="9"/>
      <c r="APW46" s="9"/>
      <c r="APX46" s="9" t="s">
        <v>12435</v>
      </c>
      <c r="APY46" s="9"/>
      <c r="APZ46" s="9" t="s">
        <v>12436</v>
      </c>
      <c r="AQA46" s="9"/>
      <c r="AQB46" s="9"/>
      <c r="AQC46" s="9" t="s">
        <v>12437</v>
      </c>
      <c r="AQD46" s="9"/>
      <c r="AQE46" s="9"/>
      <c r="AQF46" s="9"/>
      <c r="AQG46" s="9"/>
      <c r="AQH46" s="9" t="s">
        <v>12438</v>
      </c>
      <c r="AQI46" s="9"/>
      <c r="AQJ46" s="9" t="s">
        <v>12439</v>
      </c>
      <c r="AQK46" s="9"/>
      <c r="AQL46" s="9"/>
      <c r="AQM46" s="9" t="s">
        <v>12440</v>
      </c>
      <c r="AQN46" s="9"/>
      <c r="AQO46" s="9"/>
      <c r="AQP46" s="9"/>
      <c r="AQQ46" s="9"/>
      <c r="AQR46" s="9"/>
      <c r="AQS46" s="9"/>
      <c r="AQT46" s="9"/>
      <c r="AQU46" s="9"/>
      <c r="AQV46" s="9"/>
      <c r="AQW46" s="9"/>
      <c r="AQX46" s="9"/>
      <c r="AQY46" s="9"/>
      <c r="AQZ46" s="9"/>
      <c r="ARA46" s="9"/>
      <c r="ARB46" s="9"/>
      <c r="ARC46" s="9"/>
      <c r="ARD46" s="9"/>
      <c r="ARE46" s="9"/>
      <c r="ARF46" s="9"/>
      <c r="ARG46" s="9"/>
      <c r="ARH46" s="9"/>
      <c r="ARI46" s="9"/>
      <c r="ARJ46" s="9"/>
      <c r="ARK46" s="9"/>
      <c r="ARL46" s="9"/>
      <c r="ARM46" s="9"/>
      <c r="ARN46" s="9"/>
      <c r="ARO46" s="9"/>
      <c r="ARP46" s="9"/>
      <c r="ARQ46" s="9"/>
      <c r="ARR46" s="9"/>
      <c r="ARS46" s="9"/>
      <c r="ART46" s="9"/>
      <c r="ARU46" s="9"/>
      <c r="ARV46" s="9"/>
      <c r="ARW46" s="9"/>
      <c r="ARX46" s="9"/>
      <c r="ARY46" s="9"/>
      <c r="ARZ46" s="9"/>
      <c r="ASA46" s="9"/>
      <c r="ASB46" s="9"/>
      <c r="ASC46" s="9"/>
      <c r="ASD46" s="9"/>
      <c r="ASE46" s="9"/>
      <c r="ASF46" s="9"/>
      <c r="ASG46" s="9"/>
      <c r="ASH46" s="9"/>
      <c r="ASI46" s="9"/>
      <c r="ASJ46" s="9"/>
      <c r="ASK46" s="9"/>
      <c r="ASL46" s="9"/>
      <c r="ASM46" s="9"/>
      <c r="ASN46" s="9"/>
      <c r="ASO46" s="9"/>
      <c r="ASP46" s="9"/>
      <c r="ASQ46" s="9"/>
      <c r="ASR46" s="9"/>
      <c r="ASS46" s="9"/>
      <c r="AST46" s="9"/>
      <c r="ASU46" s="9"/>
      <c r="ASV46" s="9"/>
      <c r="ASW46" s="9"/>
      <c r="ASX46" s="9"/>
      <c r="ASY46" s="9"/>
      <c r="ASZ46" s="9"/>
      <c r="ATA46" s="9"/>
      <c r="ATB46" s="9"/>
      <c r="ATC46" s="9"/>
      <c r="ATD46" s="9"/>
      <c r="ATE46" s="9"/>
      <c r="ATF46" s="9"/>
      <c r="ATG46" s="9"/>
      <c r="ATH46" s="9"/>
      <c r="ATI46" s="9"/>
      <c r="ATJ46" s="9"/>
      <c r="ATK46" s="9"/>
      <c r="ATL46" s="9"/>
      <c r="ATM46" s="9"/>
      <c r="ATN46" s="9"/>
      <c r="ATO46" s="9"/>
      <c r="ATP46" s="9"/>
      <c r="ATQ46" s="9"/>
      <c r="ATR46" s="9" t="s">
        <v>12441</v>
      </c>
      <c r="ATS46" s="9">
        <v>1.7708688E9</v>
      </c>
      <c r="ATT46" s="9" t="s">
        <v>12398</v>
      </c>
      <c r="ATU46" s="9" t="s">
        <v>12409</v>
      </c>
      <c r="ATV46" s="9" t="s">
        <v>12410</v>
      </c>
      <c r="ATW46" s="9" t="s">
        <v>12411</v>
      </c>
      <c r="ATX46" s="9" t="s">
        <v>12412</v>
      </c>
      <c r="ATY46" s="9"/>
      <c r="ATZ46" s="9"/>
      <c r="AUA46" s="9"/>
      <c r="AUB46" s="9"/>
      <c r="AUC46" s="9"/>
      <c r="AUD46" s="9"/>
      <c r="AUE46" s="9"/>
      <c r="AUF46" s="9"/>
      <c r="AUG46" s="9"/>
      <c r="AUH46" s="9"/>
      <c r="AUI46" s="9"/>
      <c r="AUJ46" s="9"/>
      <c r="AUK46" s="9"/>
      <c r="AUL46" s="9"/>
      <c r="AUM46" s="9"/>
      <c r="AUN46" s="9"/>
      <c r="AUO46" s="9"/>
      <c r="AUP46" s="9"/>
      <c r="AUQ46" s="9"/>
      <c r="AUR46" s="9"/>
      <c r="AUS46" s="9"/>
      <c r="AUT46" s="9"/>
      <c r="AUU46" s="9"/>
      <c r="AUV46" s="9"/>
      <c r="AUW46" s="9"/>
      <c r="AUX46" s="9"/>
      <c r="AUY46" s="9"/>
      <c r="AUZ46" s="9"/>
      <c r="AVA46" s="9"/>
      <c r="AVB46" s="9"/>
      <c r="AVC46" s="9"/>
      <c r="AVD46" s="9"/>
      <c r="AVE46" s="9"/>
      <c r="AVF46" s="9"/>
      <c r="AVG46" s="9"/>
      <c r="AVH46" s="9"/>
      <c r="AVI46" s="9"/>
      <c r="AVJ46" s="9"/>
      <c r="AVK46" s="9"/>
      <c r="AVL46" s="9"/>
      <c r="AVM46" s="9"/>
      <c r="AVN46" s="9"/>
      <c r="AVO46" s="9"/>
      <c r="AVP46" s="9"/>
      <c r="AVQ46" s="9"/>
      <c r="AVR46" s="9"/>
      <c r="AVS46" s="9"/>
      <c r="AVT46" s="9"/>
      <c r="AVU46" s="9"/>
      <c r="AVV46" s="9"/>
      <c r="AVW46" s="9"/>
      <c r="AVX46" s="9"/>
      <c r="AVY46" s="9"/>
      <c r="AVZ46" s="9"/>
      <c r="AWA46" s="9"/>
      <c r="AWB46" s="9"/>
      <c r="AWC46" s="9"/>
      <c r="AWD46" s="9"/>
      <c r="AWE46" s="9"/>
      <c r="AWF46" s="9"/>
      <c r="AWG46" s="9"/>
      <c r="AWH46" s="9"/>
      <c r="AWI46" s="9"/>
      <c r="AWJ46" s="9"/>
      <c r="AWK46" s="9"/>
      <c r="AWL46" s="9"/>
      <c r="AWM46" s="9"/>
      <c r="AWN46" s="9"/>
      <c r="AWO46" s="9"/>
      <c r="AWP46" s="9"/>
      <c r="AWQ46" s="9"/>
      <c r="AWR46" s="9"/>
      <c r="AWS46" s="9"/>
      <c r="AWT46" s="9"/>
      <c r="AWU46" s="9"/>
      <c r="AWV46" s="9"/>
      <c r="AWW46" s="9"/>
      <c r="AWX46" s="9"/>
      <c r="AWY46" s="9"/>
      <c r="AWZ46" s="9"/>
      <c r="AXA46" s="9"/>
      <c r="AXB46" s="9"/>
      <c r="AXC46" s="9"/>
      <c r="AXD46" s="9"/>
      <c r="AXE46" s="9"/>
      <c r="AXF46" s="9"/>
      <c r="AXG46" s="9"/>
      <c r="AXH46" s="9"/>
      <c r="AXI46" s="9"/>
      <c r="AXJ46" s="9"/>
      <c r="AXK46" s="9"/>
      <c r="AXL46" s="9"/>
      <c r="AXM46" s="9"/>
      <c r="AXN46" s="9"/>
      <c r="AXO46" s="9"/>
      <c r="AXP46" s="9"/>
      <c r="AXQ46" s="9"/>
      <c r="AXR46" s="9"/>
      <c r="AXS46" s="9"/>
      <c r="AXT46" s="9"/>
      <c r="AXU46" s="9"/>
      <c r="AXV46" s="9"/>
      <c r="AXW46" s="9"/>
      <c r="AXX46" s="9"/>
      <c r="AXY46" s="9"/>
      <c r="AXZ46" s="9"/>
      <c r="AYA46" s="9"/>
      <c r="AYB46" s="9"/>
      <c r="AYC46" s="9"/>
      <c r="AYD46" s="9"/>
      <c r="AYE46" s="9"/>
      <c r="AYF46" s="9"/>
      <c r="AYG46" s="9"/>
      <c r="AYH46" s="9"/>
    </row>
    <row r="47" ht="14.25" customHeight="1">
      <c r="A47" s="9">
        <v>0.0</v>
      </c>
      <c r="B47" s="9" t="s">
        <v>11947</v>
      </c>
      <c r="C47" s="9" t="s">
        <v>11948</v>
      </c>
      <c r="D47" s="9" t="s">
        <v>11948</v>
      </c>
      <c r="E47" s="9"/>
      <c r="F47" s="9">
        <v>5.0</v>
      </c>
      <c r="G47" s="9" t="s">
        <v>12442</v>
      </c>
      <c r="H47" s="9"/>
      <c r="I47" s="9"/>
      <c r="J47" s="9"/>
      <c r="K47" s="9"/>
      <c r="L47" s="9">
        <v>5.0</v>
      </c>
      <c r="M47" s="9"/>
      <c r="N47" s="9"/>
      <c r="O47" s="9"/>
      <c r="P47" s="9">
        <v>0.0</v>
      </c>
      <c r="Q47" s="9" t="s">
        <v>12443</v>
      </c>
      <c r="R47" s="9"/>
      <c r="S47" s="9" t="s">
        <v>708</v>
      </c>
      <c r="T47" s="9" t="s">
        <v>2848</v>
      </c>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9"/>
      <c r="KX47" s="9"/>
      <c r="KY47" s="9"/>
      <c r="KZ47" s="9"/>
      <c r="LA47" s="9"/>
      <c r="LB47" s="9"/>
      <c r="LC47" s="9"/>
      <c r="LD47" s="9"/>
      <c r="LE47" s="9"/>
      <c r="LF47" s="9"/>
      <c r="LG47" s="9"/>
      <c r="LH47" s="9"/>
      <c r="LI47" s="9"/>
      <c r="LJ47" s="9"/>
      <c r="LK47" s="9"/>
      <c r="LL47" s="9"/>
      <c r="LM47" s="9"/>
      <c r="LN47" s="9"/>
      <c r="LO47" s="9"/>
      <c r="LP47" s="9"/>
      <c r="LQ47" s="9"/>
      <c r="LR47" s="9"/>
      <c r="LS47" s="9"/>
      <c r="LT47" s="9"/>
      <c r="LU47" s="9"/>
      <c r="LV47" s="9"/>
      <c r="LW47" s="9"/>
      <c r="LX47" s="9"/>
      <c r="LY47" s="9"/>
      <c r="LZ47" s="9"/>
      <c r="MA47" s="9"/>
      <c r="MB47" s="9"/>
      <c r="MC47" s="9"/>
      <c r="MD47" s="9"/>
      <c r="ME47" s="9"/>
      <c r="MF47" s="9"/>
      <c r="MG47" s="9"/>
      <c r="MH47" s="9"/>
      <c r="MI47" s="9"/>
      <c r="MJ47" s="9"/>
      <c r="MK47" s="9"/>
      <c r="ML47" s="9"/>
      <c r="MM47" s="9"/>
      <c r="MN47" s="9"/>
      <c r="MO47" s="9"/>
      <c r="MP47" s="9"/>
      <c r="MQ47" s="9"/>
      <c r="MR47" s="9"/>
      <c r="MS47" s="9"/>
      <c r="MT47" s="9"/>
      <c r="MU47" s="9"/>
      <c r="MV47" s="9"/>
      <c r="MW47" s="9"/>
      <c r="MX47" s="9"/>
      <c r="MY47" s="9"/>
      <c r="MZ47" s="9"/>
      <c r="NA47" s="9"/>
      <c r="NB47" s="9"/>
      <c r="NC47" s="9"/>
      <c r="ND47" s="9"/>
      <c r="NE47" s="9"/>
      <c r="NF47" s="9"/>
      <c r="NG47" s="9"/>
      <c r="NH47" s="9"/>
      <c r="NI47" s="9"/>
      <c r="NJ47" s="9"/>
      <c r="NK47" s="9"/>
      <c r="NL47" s="9"/>
      <c r="NM47" s="9"/>
      <c r="NN47" s="9"/>
      <c r="NO47" s="9"/>
      <c r="NP47" s="9"/>
      <c r="NQ47" s="9"/>
      <c r="NR47" s="9"/>
      <c r="NS47" s="9"/>
      <c r="NT47" s="9"/>
      <c r="NU47" s="9"/>
      <c r="NV47" s="9"/>
      <c r="NW47" s="9"/>
      <c r="NX47" s="9"/>
      <c r="NY47" s="9"/>
      <c r="NZ47" s="9"/>
      <c r="OA47" s="9"/>
      <c r="OB47" s="9"/>
      <c r="OC47" s="9"/>
      <c r="OD47" s="9"/>
      <c r="OE47" s="9"/>
      <c r="OF47" s="9"/>
      <c r="OG47" s="9"/>
      <c r="OH47" s="9"/>
      <c r="OI47" s="9"/>
      <c r="OJ47" s="9"/>
      <c r="OK47" s="9"/>
      <c r="OL47" s="9"/>
      <c r="OM47" s="9"/>
      <c r="ON47" s="9"/>
      <c r="OO47" s="9"/>
      <c r="OP47" s="9"/>
      <c r="OQ47" s="9"/>
      <c r="OR47" s="9"/>
      <c r="OS47" s="9"/>
      <c r="OT47" s="9"/>
      <c r="OU47" s="9"/>
      <c r="OV47" s="9"/>
      <c r="OW47" s="9"/>
      <c r="OX47" s="9"/>
      <c r="OY47" s="9"/>
      <c r="OZ47" s="9"/>
      <c r="PA47" s="9"/>
      <c r="PB47" s="9"/>
      <c r="PC47" s="9"/>
      <c r="PD47" s="9"/>
      <c r="PE47" s="9"/>
      <c r="PF47" s="9"/>
      <c r="PG47" s="9"/>
      <c r="PH47" s="9"/>
      <c r="PI47" s="9"/>
      <c r="PJ47" s="9"/>
      <c r="PK47" s="9"/>
      <c r="PL47" s="9"/>
      <c r="PM47" s="9"/>
      <c r="PN47" s="9"/>
      <c r="PO47" s="9"/>
      <c r="PP47" s="9"/>
      <c r="PQ47" s="9"/>
      <c r="PR47" s="9"/>
      <c r="PS47" s="9"/>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9"/>
      <c r="YU47" s="9"/>
      <c r="YV47" s="9"/>
      <c r="YW47" s="9"/>
      <c r="YX47" s="9"/>
      <c r="YY47" s="9"/>
      <c r="YZ47" s="9"/>
      <c r="ZA47" s="9"/>
      <c r="ZB47" s="9"/>
      <c r="ZC47" s="9"/>
      <c r="ZD47" s="9"/>
      <c r="ZE47" s="9"/>
      <c r="ZF47" s="9"/>
      <c r="ZG47" s="9"/>
      <c r="ZH47" s="9"/>
      <c r="ZI47" s="9"/>
      <c r="ZJ47" s="9"/>
      <c r="ZK47" s="9"/>
      <c r="ZL47" s="9"/>
      <c r="ZM47" s="9"/>
      <c r="ZN47" s="9"/>
      <c r="ZO47" s="9"/>
      <c r="ZP47" s="9"/>
      <c r="ZQ47" s="9"/>
      <c r="ZR47" s="9"/>
      <c r="ZS47" s="9"/>
      <c r="ZT47" s="9"/>
      <c r="ZU47" s="9"/>
      <c r="ZV47" s="9"/>
      <c r="ZW47" s="9"/>
      <c r="ZX47" s="9"/>
      <c r="ZY47" s="9"/>
      <c r="ZZ47" s="9"/>
      <c r="AAA47" s="9"/>
      <c r="AAB47" s="9"/>
      <c r="AAC47" s="9"/>
      <c r="AAD47" s="9"/>
      <c r="AAE47" s="9"/>
      <c r="AAF47" s="9"/>
      <c r="AAG47" s="9"/>
      <c r="AAH47" s="9"/>
      <c r="AAI47" s="9"/>
      <c r="AAJ47" s="9"/>
      <c r="AAK47" s="9"/>
      <c r="AAL47" s="9"/>
      <c r="AAM47" s="9"/>
      <c r="AAN47" s="9"/>
      <c r="AAO47" s="9"/>
      <c r="AAP47" s="9"/>
      <c r="AAQ47" s="9"/>
      <c r="AAR47" s="9"/>
      <c r="AAS47" s="9"/>
      <c r="AAT47" s="9"/>
      <c r="AAU47" s="9"/>
      <c r="AAV47" s="9"/>
      <c r="AAW47" s="9"/>
      <c r="AAX47" s="9"/>
      <c r="AAY47" s="9"/>
      <c r="AAZ47" s="9"/>
      <c r="ABA47" s="9"/>
      <c r="ABB47" s="9"/>
      <c r="ABC47" s="9"/>
      <c r="ABD47" s="9"/>
      <c r="ABE47" s="9"/>
      <c r="ABF47" s="9"/>
      <c r="ABG47" s="9"/>
      <c r="ABH47" s="9"/>
      <c r="ABI47" s="9"/>
      <c r="ABJ47" s="9"/>
      <c r="ABK47" s="9"/>
      <c r="ABL47" s="9"/>
      <c r="ABM47" s="9"/>
      <c r="ABN47" s="9"/>
      <c r="ABO47" s="9"/>
      <c r="ABP47" s="9"/>
      <c r="ABQ47" s="9"/>
      <c r="ABR47" s="9"/>
      <c r="ABS47" s="9"/>
      <c r="ABT47" s="9"/>
      <c r="ABU47" s="9"/>
      <c r="ABV47" s="9"/>
      <c r="ABW47" s="9"/>
      <c r="ABX47" s="9"/>
      <c r="ABY47" s="9"/>
      <c r="ABZ47" s="9"/>
      <c r="ACA47" s="9"/>
      <c r="ACB47" s="9"/>
      <c r="ACC47" s="9"/>
      <c r="ACD47" s="9"/>
      <c r="ACE47" s="9"/>
      <c r="ACF47" s="9"/>
      <c r="ACG47" s="9"/>
      <c r="ACH47" s="9"/>
      <c r="ACI47" s="9"/>
      <c r="ACJ47" s="9"/>
      <c r="ACK47" s="9"/>
      <c r="ACL47" s="9"/>
      <c r="ACM47" s="9"/>
      <c r="ACN47" s="9"/>
      <c r="ACO47" s="9"/>
      <c r="ACP47" s="9"/>
      <c r="ACQ47" s="9"/>
      <c r="ACR47" s="9"/>
      <c r="ACS47" s="9"/>
      <c r="ACT47" s="9"/>
      <c r="ACU47" s="9"/>
      <c r="ACV47" s="9"/>
      <c r="ACW47" s="9"/>
      <c r="ACX47" s="9"/>
      <c r="ACY47" s="9"/>
      <c r="ACZ47" s="9"/>
      <c r="ADA47" s="9"/>
      <c r="ADB47" s="9"/>
      <c r="ADC47" s="9"/>
      <c r="ADD47" s="9"/>
      <c r="ADE47" s="9"/>
      <c r="ADF47" s="9"/>
      <c r="ADG47" s="9"/>
      <c r="ADH47" s="9"/>
      <c r="ADI47" s="9"/>
      <c r="ADJ47" s="9"/>
      <c r="ADK47" s="9"/>
      <c r="ADL47" s="9"/>
      <c r="ADM47" s="9"/>
      <c r="ADN47" s="9"/>
      <c r="ADO47" s="9"/>
      <c r="ADP47" s="9"/>
      <c r="ADQ47" s="9"/>
      <c r="ADR47" s="9"/>
      <c r="ADS47" s="9"/>
      <c r="ADT47" s="9"/>
      <c r="ADU47" s="9"/>
      <c r="ADV47" s="9"/>
      <c r="ADW47" s="9"/>
      <c r="ADX47" s="9"/>
      <c r="ADY47" s="9"/>
      <c r="ADZ47" s="9"/>
      <c r="AEA47" s="9"/>
      <c r="AEB47" s="9"/>
      <c r="AEC47" s="9"/>
      <c r="AED47" s="9"/>
      <c r="AEE47" s="9"/>
      <c r="AEF47" s="9"/>
      <c r="AEG47" s="9"/>
      <c r="AEH47" s="9"/>
      <c r="AEI47" s="9"/>
      <c r="AEJ47" s="9"/>
      <c r="AEK47" s="9"/>
      <c r="AEL47" s="9"/>
      <c r="AEM47" s="9"/>
      <c r="AEN47" s="9"/>
      <c r="AEO47" s="9"/>
      <c r="AEP47" s="9"/>
      <c r="AEQ47" s="9"/>
      <c r="AER47" s="9"/>
      <c r="AES47" s="9"/>
      <c r="AET47" s="9"/>
      <c r="AEU47" s="9"/>
      <c r="AEV47" s="9"/>
      <c r="AEW47" s="9"/>
      <c r="AEX47" s="9"/>
      <c r="AEY47" s="9"/>
      <c r="AEZ47" s="9"/>
      <c r="AFA47" s="9"/>
      <c r="AFB47" s="9"/>
      <c r="AFC47" s="9"/>
      <c r="AFD47" s="9"/>
      <c r="AFE47" s="9"/>
      <c r="AFF47" s="9"/>
      <c r="AFG47" s="9"/>
      <c r="AFH47" s="9"/>
      <c r="AFI47" s="9"/>
      <c r="AFJ47" s="9"/>
      <c r="AFK47" s="9"/>
      <c r="AFL47" s="9"/>
      <c r="AFM47" s="9"/>
      <c r="AFN47" s="9"/>
      <c r="AFO47" s="9"/>
      <c r="AFP47" s="9"/>
      <c r="AFQ47" s="9"/>
      <c r="AFR47" s="9"/>
      <c r="AFS47" s="9"/>
      <c r="AFT47" s="9"/>
      <c r="AFU47" s="9"/>
      <c r="AFV47" s="9"/>
      <c r="AFW47" s="9"/>
      <c r="AFX47" s="9"/>
      <c r="AFY47" s="9"/>
      <c r="AFZ47" s="9"/>
      <c r="AGA47" s="9"/>
      <c r="AGB47" s="9"/>
      <c r="AGC47" s="9"/>
      <c r="AGD47" s="9"/>
      <c r="AGE47" s="9"/>
      <c r="AGF47" s="9"/>
      <c r="AGG47" s="9"/>
      <c r="AGH47" s="9"/>
      <c r="AGI47" s="9"/>
      <c r="AGJ47" s="9"/>
      <c r="AGK47" s="9"/>
      <c r="AGL47" s="9"/>
      <c r="AGM47" s="9"/>
      <c r="AGN47" s="9"/>
      <c r="AGO47" s="9"/>
      <c r="AGP47" s="9"/>
      <c r="AGQ47" s="9"/>
      <c r="AGR47" s="9"/>
      <c r="AGS47" s="9"/>
      <c r="AGT47" s="9"/>
      <c r="AGU47" s="9"/>
      <c r="AGV47" s="9"/>
      <c r="AGW47" s="9"/>
      <c r="AGX47" s="9"/>
      <c r="AGY47" s="9"/>
      <c r="AGZ47" s="9"/>
      <c r="AHA47" s="9"/>
      <c r="AHB47" s="9"/>
      <c r="AHC47" s="9"/>
      <c r="AHD47" s="9"/>
      <c r="AHE47" s="9"/>
      <c r="AHF47" s="9"/>
      <c r="AHG47" s="9"/>
      <c r="AHH47" s="9"/>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MN47" s="9"/>
      <c r="AMO47" s="9"/>
      <c r="AMP47" s="9"/>
      <c r="AMQ47" s="9"/>
      <c r="AMR47" s="9"/>
      <c r="AMS47" s="9"/>
      <c r="AMT47" s="9"/>
      <c r="AMU47" s="9"/>
      <c r="AMV47" s="9"/>
      <c r="AMW47" s="9"/>
      <c r="AMX47" s="9"/>
      <c r="AMY47" s="9"/>
      <c r="AMZ47" s="9"/>
      <c r="ANA47" s="9"/>
      <c r="ANB47" s="9" t="s">
        <v>12032</v>
      </c>
      <c r="ANC47" s="9" t="s">
        <v>2820</v>
      </c>
      <c r="AND47" s="9" t="s">
        <v>12444</v>
      </c>
      <c r="ANE47" s="9" t="s">
        <v>12034</v>
      </c>
      <c r="ANF47" s="9"/>
      <c r="ANG47" s="9"/>
      <c r="ANH47" s="9"/>
      <c r="ANI47" s="9"/>
      <c r="ANJ47" s="9"/>
      <c r="ANK47" s="9"/>
      <c r="ANL47" s="9"/>
      <c r="ANM47" s="9" t="s">
        <v>2849</v>
      </c>
      <c r="ANN47" s="9"/>
      <c r="ANO47" s="9"/>
      <c r="ANP47" s="9"/>
      <c r="ANQ47" s="9"/>
      <c r="ANR47" s="9"/>
      <c r="ANS47" s="9"/>
      <c r="ANT47" s="9"/>
      <c r="ANU47" s="9"/>
      <c r="ANV47" s="9"/>
      <c r="ANW47" s="9"/>
      <c r="ANX47" s="9"/>
      <c r="ANY47" s="9"/>
      <c r="ANZ47" s="9"/>
      <c r="AOA47" s="9"/>
      <c r="AOB47" s="9"/>
      <c r="AOC47" s="9"/>
      <c r="AOD47" s="9"/>
      <c r="AOE47" s="9"/>
      <c r="AOF47" s="9"/>
      <c r="AOG47" s="9"/>
      <c r="AOH47" s="9"/>
      <c r="AOI47" s="9"/>
      <c r="AOJ47" s="9"/>
      <c r="AOK47" s="9"/>
      <c r="AOL47" s="9"/>
      <c r="AOM47" s="9"/>
      <c r="AON47" s="9"/>
      <c r="AOO47" s="9"/>
      <c r="AOP47" s="9"/>
      <c r="AOQ47" s="9"/>
      <c r="AOR47" s="9"/>
      <c r="AOS47" s="9"/>
      <c r="AOT47" s="9"/>
      <c r="AOU47" s="9"/>
      <c r="AOV47" s="9"/>
      <c r="AOW47" s="9"/>
      <c r="AOX47" s="9"/>
      <c r="AOY47" s="9"/>
      <c r="AOZ47" s="9"/>
      <c r="APA47" s="9"/>
      <c r="APB47" s="9"/>
      <c r="APC47" s="9"/>
      <c r="APD47" s="9"/>
      <c r="APE47" s="9"/>
      <c r="APF47" s="9"/>
      <c r="APG47" s="9"/>
      <c r="APH47" s="9"/>
      <c r="API47" s="9"/>
      <c r="APJ47" s="9"/>
      <c r="APK47" s="9"/>
      <c r="APL47" s="9"/>
      <c r="APM47" s="9"/>
      <c r="APN47" s="9"/>
      <c r="APO47" s="9"/>
      <c r="APP47" s="9"/>
      <c r="APQ47" s="9"/>
      <c r="APR47" s="9"/>
      <c r="APS47" s="9"/>
      <c r="APT47" s="9"/>
      <c r="APU47" s="9"/>
      <c r="APV47" s="9"/>
      <c r="APW47" s="9"/>
      <c r="APX47" s="9"/>
      <c r="APY47" s="9"/>
      <c r="APZ47" s="9"/>
      <c r="AQA47" s="9"/>
      <c r="AQB47" s="9"/>
      <c r="AQC47" s="9"/>
      <c r="AQD47" s="9"/>
      <c r="AQE47" s="9"/>
      <c r="AQF47" s="9"/>
      <c r="AQG47" s="9"/>
      <c r="AQH47" s="9"/>
      <c r="AQI47" s="9"/>
      <c r="AQJ47" s="9"/>
      <c r="AQK47" s="9"/>
      <c r="AQL47" s="9"/>
      <c r="AQM47" s="9"/>
      <c r="AQN47" s="9"/>
      <c r="AQO47" s="9"/>
      <c r="AQP47" s="9"/>
      <c r="AQQ47" s="9"/>
      <c r="AQR47" s="9"/>
      <c r="AQS47" s="9"/>
      <c r="AQT47" s="9"/>
      <c r="AQU47" s="9"/>
      <c r="AQV47" s="9"/>
      <c r="AQW47" s="9"/>
      <c r="AQX47" s="9"/>
      <c r="AQY47" s="9"/>
      <c r="AQZ47" s="9"/>
      <c r="ARA47" s="9"/>
      <c r="ARB47" s="9"/>
      <c r="ARC47" s="9"/>
      <c r="ARD47" s="9"/>
      <c r="ARE47" s="9"/>
      <c r="ARF47" s="9"/>
      <c r="ARG47" s="9"/>
      <c r="ARH47" s="9"/>
      <c r="ARI47" s="9"/>
      <c r="ARJ47" s="9"/>
      <c r="ARK47" s="9"/>
      <c r="ARL47" s="9"/>
      <c r="ARM47" s="9"/>
      <c r="ARN47" s="9"/>
      <c r="ARO47" s="9"/>
      <c r="ARP47" s="9"/>
      <c r="ARQ47" s="9"/>
      <c r="ARR47" s="9"/>
      <c r="ARS47" s="9"/>
      <c r="ART47" s="9"/>
      <c r="ARU47" s="9"/>
      <c r="ARV47" s="9"/>
      <c r="ARW47" s="9"/>
      <c r="ARX47" s="9"/>
      <c r="ARY47" s="9"/>
      <c r="ARZ47" s="9"/>
      <c r="ASA47" s="9"/>
      <c r="ASB47" s="9"/>
      <c r="ASC47" s="9"/>
      <c r="ASD47" s="9"/>
      <c r="ASE47" s="9"/>
      <c r="ASF47" s="9"/>
      <c r="ASG47" s="9"/>
      <c r="ASH47" s="9"/>
      <c r="ASI47" s="9"/>
      <c r="ASJ47" s="9"/>
      <c r="ASK47" s="9"/>
      <c r="ASL47" s="9"/>
      <c r="ASM47" s="9"/>
      <c r="ASN47" s="9"/>
      <c r="ASO47" s="9"/>
      <c r="ASP47" s="9"/>
      <c r="ASQ47" s="9"/>
      <c r="ASR47" s="9"/>
      <c r="ASS47" s="9"/>
      <c r="AST47" s="9"/>
      <c r="ASU47" s="9"/>
      <c r="ASV47" s="9"/>
      <c r="ASW47" s="9"/>
      <c r="ASX47" s="9"/>
      <c r="ASY47" s="9"/>
      <c r="ASZ47" s="9"/>
      <c r="ATA47" s="9"/>
      <c r="ATB47" s="9"/>
      <c r="ATC47" s="9"/>
      <c r="ATD47" s="9"/>
      <c r="ATE47" s="9"/>
      <c r="ATF47" s="9"/>
      <c r="ATG47" s="9"/>
      <c r="ATH47" s="9"/>
      <c r="ATI47" s="9"/>
      <c r="ATJ47" s="9"/>
      <c r="ATK47" s="9"/>
      <c r="ATL47" s="9"/>
      <c r="ATM47" s="9"/>
      <c r="ATN47" s="9"/>
      <c r="ATO47" s="9"/>
      <c r="ATP47" s="9"/>
      <c r="ATQ47" s="9"/>
      <c r="ATR47" s="9" t="s">
        <v>12445</v>
      </c>
      <c r="ATS47" s="9">
        <v>1.771543066E9</v>
      </c>
      <c r="ATT47" s="9" t="s">
        <v>12446</v>
      </c>
      <c r="ATU47" s="9" t="s">
        <v>12032</v>
      </c>
      <c r="ATV47" s="9" t="s">
        <v>2820</v>
      </c>
      <c r="ATW47" s="9" t="s">
        <v>12444</v>
      </c>
      <c r="ATX47" s="9" t="s">
        <v>12034</v>
      </c>
      <c r="ATY47" s="9"/>
      <c r="ATZ47" s="9"/>
      <c r="AUA47" s="9"/>
      <c r="AUB47" s="9"/>
      <c r="AUC47" s="9"/>
      <c r="AUD47" s="9"/>
      <c r="AUE47" s="9"/>
      <c r="AUF47" s="9"/>
      <c r="AUG47" s="9"/>
      <c r="AUH47" s="9"/>
      <c r="AUI47" s="9"/>
      <c r="AUJ47" s="9"/>
      <c r="AUK47" s="9"/>
      <c r="AUL47" s="9"/>
      <c r="AUM47" s="9"/>
      <c r="AUN47" s="9"/>
      <c r="AUO47" s="9"/>
      <c r="AUP47" s="9"/>
      <c r="AUQ47" s="9"/>
      <c r="AUR47" s="9"/>
      <c r="AUS47" s="9"/>
      <c r="AUT47" s="9"/>
      <c r="AUU47" s="9"/>
      <c r="AUV47" s="9"/>
      <c r="AUW47" s="9"/>
      <c r="AUX47" s="9"/>
      <c r="AUY47" s="9"/>
      <c r="AUZ47" s="9"/>
      <c r="AVA47" s="9"/>
      <c r="AVB47" s="9"/>
      <c r="AVC47" s="9"/>
      <c r="AVD47" s="9"/>
      <c r="AVE47" s="9"/>
      <c r="AVF47" s="9"/>
      <c r="AVG47" s="9"/>
      <c r="AVH47" s="9"/>
      <c r="AVI47" s="9"/>
      <c r="AVJ47" s="9"/>
      <c r="AVK47" s="9"/>
      <c r="AVL47" s="9"/>
      <c r="AVM47" s="9"/>
      <c r="AVN47" s="9"/>
      <c r="AVO47" s="9"/>
      <c r="AVP47" s="9"/>
      <c r="AVQ47" s="9"/>
      <c r="AVR47" s="9"/>
      <c r="AVS47" s="9"/>
      <c r="AVT47" s="9"/>
      <c r="AVU47" s="9"/>
      <c r="AVV47" s="9"/>
      <c r="AVW47" s="9"/>
      <c r="AVX47" s="9"/>
      <c r="AVY47" s="9"/>
      <c r="AVZ47" s="9"/>
      <c r="AWA47" s="9"/>
      <c r="AWB47" s="9"/>
      <c r="AWC47" s="9"/>
      <c r="AWD47" s="9"/>
      <c r="AWE47" s="9"/>
      <c r="AWF47" s="9"/>
      <c r="AWG47" s="9"/>
      <c r="AWH47" s="9"/>
      <c r="AWI47" s="9"/>
      <c r="AWJ47" s="9"/>
      <c r="AWK47" s="9"/>
      <c r="AWL47" s="9"/>
      <c r="AWM47" s="9"/>
      <c r="AWN47" s="9"/>
      <c r="AWO47" s="9"/>
      <c r="AWP47" s="9"/>
      <c r="AWQ47" s="9"/>
      <c r="AWR47" s="9"/>
      <c r="AWS47" s="9"/>
      <c r="AWT47" s="9"/>
      <c r="AWU47" s="9"/>
      <c r="AWV47" s="9"/>
      <c r="AWW47" s="9"/>
      <c r="AWX47" s="9"/>
      <c r="AWY47" s="9"/>
      <c r="AWZ47" s="9"/>
      <c r="AXA47" s="9"/>
      <c r="AXB47" s="9"/>
      <c r="AXC47" s="9"/>
      <c r="AXD47" s="9"/>
      <c r="AXE47" s="9"/>
      <c r="AXF47" s="9"/>
      <c r="AXG47" s="9"/>
      <c r="AXH47" s="9"/>
      <c r="AXI47" s="9"/>
      <c r="AXJ47" s="9"/>
      <c r="AXK47" s="9"/>
      <c r="AXL47" s="9"/>
      <c r="AXM47" s="9"/>
      <c r="AXN47" s="9"/>
      <c r="AXO47" s="9"/>
      <c r="AXP47" s="9"/>
      <c r="AXQ47" s="9"/>
      <c r="AXR47" s="9"/>
      <c r="AXS47" s="9"/>
      <c r="AXT47" s="9"/>
      <c r="AXU47" s="9"/>
      <c r="AXV47" s="9"/>
      <c r="AXW47" s="9"/>
      <c r="AXX47" s="9"/>
      <c r="AXY47" s="9"/>
      <c r="AXZ47" s="9"/>
      <c r="AYA47" s="9"/>
      <c r="AYB47" s="9"/>
      <c r="AYC47" s="9"/>
      <c r="AYD47" s="9"/>
      <c r="AYE47" s="9"/>
      <c r="AYF47" s="9"/>
      <c r="AYG47" s="9"/>
      <c r="AYH47" s="9"/>
    </row>
    <row r="48" ht="14.25" customHeight="1">
      <c r="A48" s="9">
        <v>1.0</v>
      </c>
      <c r="B48" s="9" t="s">
        <v>11947</v>
      </c>
      <c r="C48" s="9" t="s">
        <v>11948</v>
      </c>
      <c r="D48" s="9" t="s">
        <v>11948</v>
      </c>
      <c r="E48" s="9"/>
      <c r="F48" s="9">
        <v>1.0</v>
      </c>
      <c r="G48" s="9" t="s">
        <v>12447</v>
      </c>
      <c r="H48" s="9"/>
      <c r="I48" s="9"/>
      <c r="J48" s="9"/>
      <c r="K48" s="9"/>
      <c r="L48" s="9">
        <v>1.0</v>
      </c>
      <c r="M48" s="9"/>
      <c r="N48" s="9"/>
      <c r="O48" s="9"/>
      <c r="P48" s="9">
        <v>0.0</v>
      </c>
      <c r="Q48" s="9" t="s">
        <v>12448</v>
      </c>
      <c r="R48" s="9"/>
      <c r="S48" s="9" t="s">
        <v>2854</v>
      </c>
      <c r="T48" s="9" t="s">
        <v>2852</v>
      </c>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c r="ML48" s="9"/>
      <c r="MM48" s="9"/>
      <c r="MN48" s="9"/>
      <c r="MO48" s="9"/>
      <c r="MP48" s="9"/>
      <c r="MQ48" s="9"/>
      <c r="MR48" s="9"/>
      <c r="MS48" s="9"/>
      <c r="MT48" s="9"/>
      <c r="MU48" s="9"/>
      <c r="MV48" s="9"/>
      <c r="MW48" s="9"/>
      <c r="MX48" s="9"/>
      <c r="MY48" s="9"/>
      <c r="MZ48" s="9"/>
      <c r="NA48" s="9"/>
      <c r="NB48" s="9"/>
      <c r="NC48" s="9"/>
      <c r="ND48" s="9"/>
      <c r="NE48" s="9"/>
      <c r="NF48" s="9"/>
      <c r="NG48" s="9"/>
      <c r="NH48" s="9"/>
      <c r="NI48" s="9"/>
      <c r="NJ48" s="9"/>
      <c r="NK48" s="9"/>
      <c r="NL48" s="9"/>
      <c r="NM48" s="9"/>
      <c r="NN48" s="9"/>
      <c r="NO48" s="9"/>
      <c r="NP48" s="9"/>
      <c r="NQ48" s="9"/>
      <c r="NR48" s="9"/>
      <c r="NS48" s="9"/>
      <c r="NT48" s="9"/>
      <c r="NU48" s="9"/>
      <c r="NV48" s="9"/>
      <c r="NW48" s="9"/>
      <c r="NX48" s="9"/>
      <c r="NY48" s="9"/>
      <c r="NZ48" s="9"/>
      <c r="OA48" s="9"/>
      <c r="OB48" s="9"/>
      <c r="OC48" s="9"/>
      <c r="OD48" s="9"/>
      <c r="OE48" s="9"/>
      <c r="OF48" s="9"/>
      <c r="OG48" s="9"/>
      <c r="OH48" s="9"/>
      <c r="OI48" s="9"/>
      <c r="OJ48" s="9"/>
      <c r="OK48" s="9"/>
      <c r="OL48" s="9"/>
      <c r="OM48" s="9"/>
      <c r="ON48" s="9"/>
      <c r="OO48" s="9"/>
      <c r="OP48" s="9"/>
      <c r="OQ48" s="9"/>
      <c r="OR48" s="9"/>
      <c r="OS48" s="9"/>
      <c r="OT48" s="9"/>
      <c r="OU48" s="9"/>
      <c r="OV48" s="9"/>
      <c r="OW48" s="9"/>
      <c r="OX48" s="9"/>
      <c r="OY48" s="9"/>
      <c r="OZ48" s="9"/>
      <c r="PA48" s="9"/>
      <c r="PB48" s="9"/>
      <c r="PC48" s="9"/>
      <c r="PD48" s="9"/>
      <c r="PE48" s="9"/>
      <c r="PF48" s="9"/>
      <c r="PG48" s="9"/>
      <c r="PH48" s="9"/>
      <c r="PI48" s="9"/>
      <c r="PJ48" s="9"/>
      <c r="PK48" s="9"/>
      <c r="PL48" s="9"/>
      <c r="PM48" s="9"/>
      <c r="PN48" s="9"/>
      <c r="PO48" s="9"/>
      <c r="PP48" s="9"/>
      <c r="PQ48" s="9"/>
      <c r="PR48" s="9"/>
      <c r="PS48" s="9"/>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9"/>
      <c r="ABN48" s="9"/>
      <c r="ABO48" s="9"/>
      <c r="ABP48" s="9"/>
      <c r="ABQ48" s="9"/>
      <c r="ABR48" s="9"/>
      <c r="ABS48" s="9"/>
      <c r="ABT48" s="9"/>
      <c r="ABU48" s="9"/>
      <c r="ABV48" s="9"/>
      <c r="ABW48" s="9"/>
      <c r="ABX48" s="9"/>
      <c r="ABY48" s="9"/>
      <c r="ABZ48" s="9"/>
      <c r="ACA48" s="9"/>
      <c r="ACB48" s="9"/>
      <c r="ACC48" s="9"/>
      <c r="ACD48" s="9"/>
      <c r="ACE48" s="9"/>
      <c r="ACF48" s="9"/>
      <c r="ACG48" s="9"/>
      <c r="ACH48" s="9"/>
      <c r="ACI48" s="9"/>
      <c r="ACJ48" s="9"/>
      <c r="ACK48" s="9"/>
      <c r="ACL48" s="9"/>
      <c r="ACM48" s="9"/>
      <c r="ACN48" s="9"/>
      <c r="ACO48" s="9"/>
      <c r="ACP48" s="9"/>
      <c r="ACQ48" s="9"/>
      <c r="ACR48" s="9"/>
      <c r="ACS48" s="9"/>
      <c r="ACT48" s="9"/>
      <c r="ACU48" s="9"/>
      <c r="ACV48" s="9"/>
      <c r="ACW48" s="9"/>
      <c r="ACX48" s="9"/>
      <c r="ACY48" s="9"/>
      <c r="ACZ48" s="9"/>
      <c r="ADA48" s="9"/>
      <c r="ADB48" s="9"/>
      <c r="ADC48" s="9"/>
      <c r="ADD48" s="9"/>
      <c r="ADE48" s="9"/>
      <c r="ADF48" s="9"/>
      <c r="ADG48" s="9"/>
      <c r="ADH48" s="9"/>
      <c r="ADI48" s="9"/>
      <c r="ADJ48" s="9"/>
      <c r="ADK48" s="9"/>
      <c r="ADL48" s="9"/>
      <c r="ADM48" s="9"/>
      <c r="ADN48" s="9"/>
      <c r="ADO48" s="9"/>
      <c r="ADP48" s="9"/>
      <c r="ADQ48" s="9"/>
      <c r="ADR48" s="9"/>
      <c r="ADS48" s="9"/>
      <c r="ADT48" s="9"/>
      <c r="ADU48" s="9"/>
      <c r="ADV48" s="9"/>
      <c r="ADW48" s="9"/>
      <c r="ADX48" s="9"/>
      <c r="ADY48" s="9"/>
      <c r="ADZ48" s="9"/>
      <c r="AEA48" s="9"/>
      <c r="AEB48" s="9"/>
      <c r="AEC48" s="9"/>
      <c r="AED48" s="9"/>
      <c r="AEE48" s="9"/>
      <c r="AEF48" s="9"/>
      <c r="AEG48" s="9"/>
      <c r="AEH48" s="9"/>
      <c r="AEI48" s="9"/>
      <c r="AEJ48" s="9"/>
      <c r="AEK48" s="9"/>
      <c r="AEL48" s="9"/>
      <c r="AEM48" s="9"/>
      <c r="AEN48" s="9"/>
      <c r="AEO48" s="9"/>
      <c r="AEP48" s="9"/>
      <c r="AEQ48" s="9"/>
      <c r="AER48" s="9"/>
      <c r="AES48" s="9"/>
      <c r="AET48" s="9"/>
      <c r="AEU48" s="9"/>
      <c r="AEV48" s="9"/>
      <c r="AEW48" s="9"/>
      <c r="AEX48" s="9"/>
      <c r="AEY48" s="9"/>
      <c r="AEZ48" s="9"/>
      <c r="AFA48" s="9"/>
      <c r="AFB48" s="9"/>
      <c r="AFC48" s="9"/>
      <c r="AFD48" s="9"/>
      <c r="AFE48" s="9"/>
      <c r="AFF48" s="9"/>
      <c r="AFG48" s="9"/>
      <c r="AFH48" s="9"/>
      <c r="AFI48" s="9"/>
      <c r="AFJ48" s="9"/>
      <c r="AFK48" s="9"/>
      <c r="AFL48" s="9"/>
      <c r="AFM48" s="9"/>
      <c r="AFN48" s="9"/>
      <c r="AFO48" s="9"/>
      <c r="AFP48" s="9"/>
      <c r="AFQ48" s="9"/>
      <c r="AFR48" s="9"/>
      <c r="AFS48" s="9"/>
      <c r="AFT48" s="9"/>
      <c r="AFU48" s="9"/>
      <c r="AFV48" s="9"/>
      <c r="AFW48" s="9"/>
      <c r="AFX48" s="9"/>
      <c r="AFY48" s="9"/>
      <c r="AFZ48" s="9"/>
      <c r="AGA48" s="9"/>
      <c r="AGB48" s="9"/>
      <c r="AGC48" s="9"/>
      <c r="AGD48" s="9"/>
      <c r="AGE48" s="9"/>
      <c r="AGF48" s="9"/>
      <c r="AGG48" s="9"/>
      <c r="AGH48" s="9"/>
      <c r="AGI48" s="9"/>
      <c r="AGJ48" s="9"/>
      <c r="AGK48" s="9"/>
      <c r="AGL48" s="9"/>
      <c r="AGM48" s="9"/>
      <c r="AGN48" s="9"/>
      <c r="AGO48" s="9"/>
      <c r="AGP48" s="9"/>
      <c r="AGQ48" s="9"/>
      <c r="AGR48" s="9"/>
      <c r="AGS48" s="9"/>
      <c r="AGT48" s="9"/>
      <c r="AGU48" s="9"/>
      <c r="AGV48" s="9"/>
      <c r="AGW48" s="9"/>
      <c r="AGX48" s="9"/>
      <c r="AGY48" s="9"/>
      <c r="AGZ48" s="9"/>
      <c r="AHA48" s="9"/>
      <c r="AHB48" s="9"/>
      <c r="AHC48" s="9"/>
      <c r="AHD48" s="9"/>
      <c r="AHE48" s="9"/>
      <c r="AHF48" s="9"/>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c r="AQH48" s="9"/>
      <c r="AQI48" s="9"/>
      <c r="AQJ48" s="9"/>
      <c r="AQK48" s="9"/>
      <c r="AQL48" s="9"/>
      <c r="AQM48" s="9"/>
      <c r="AQN48" s="9"/>
      <c r="AQO48" s="9"/>
      <c r="AQP48" s="9"/>
      <c r="AQQ48" s="9"/>
      <c r="AQR48" s="9"/>
      <c r="AQS48" s="9"/>
      <c r="AQT48" s="9"/>
      <c r="AQU48" s="9"/>
      <c r="AQV48" s="9"/>
      <c r="AQW48" s="9"/>
      <c r="AQX48" s="9"/>
      <c r="AQY48" s="9"/>
      <c r="AQZ48" s="9"/>
      <c r="ARA48" s="9"/>
      <c r="ARB48" s="9"/>
      <c r="ARC48" s="9"/>
      <c r="ARD48" s="9"/>
      <c r="ARE48" s="9"/>
      <c r="ARF48" s="9"/>
      <c r="ARG48" s="9"/>
      <c r="ARH48" s="9"/>
      <c r="ARI48" s="9"/>
      <c r="ARJ48" s="9"/>
      <c r="ARK48" s="9"/>
      <c r="ARL48" s="9"/>
      <c r="ARM48" s="9"/>
      <c r="ARN48" s="9"/>
      <c r="ARO48" s="9"/>
      <c r="ARP48" s="9"/>
      <c r="ARQ48" s="9"/>
      <c r="ARR48" s="9"/>
      <c r="ARS48" s="9"/>
      <c r="ART48" s="9"/>
      <c r="ARU48" s="9"/>
      <c r="ARV48" s="9"/>
      <c r="ARW48" s="9"/>
      <c r="ARX48" s="9"/>
      <c r="ARY48" s="9"/>
      <c r="ARZ48" s="9"/>
      <c r="ASA48" s="9"/>
      <c r="ASB48" s="9"/>
      <c r="ASC48" s="9"/>
      <c r="ASD48" s="9"/>
      <c r="ASE48" s="9"/>
      <c r="ASF48" s="9"/>
      <c r="ASG48" s="9"/>
      <c r="ASH48" s="9"/>
      <c r="ASI48" s="9"/>
      <c r="ASJ48" s="9"/>
      <c r="ASK48" s="9"/>
      <c r="ASL48" s="9"/>
      <c r="ASM48" s="9"/>
      <c r="ASN48" s="9"/>
      <c r="ASO48" s="9"/>
      <c r="ASP48" s="9"/>
      <c r="ASQ48" s="9"/>
      <c r="ASR48" s="9"/>
      <c r="ASS48" s="9"/>
      <c r="AST48" s="9"/>
      <c r="ASU48" s="9"/>
      <c r="ASV48" s="9"/>
      <c r="ASW48" s="9"/>
      <c r="ASX48" s="9"/>
      <c r="ASY48" s="9"/>
      <c r="ASZ48" s="9"/>
      <c r="ATA48" s="9"/>
      <c r="ATB48" s="9"/>
      <c r="ATC48" s="9"/>
      <c r="ATD48" s="9"/>
      <c r="ATE48" s="9"/>
      <c r="ATF48" s="9"/>
      <c r="ATG48" s="9"/>
      <c r="ATH48" s="9"/>
      <c r="ATI48" s="9"/>
      <c r="ATJ48" s="9"/>
      <c r="ATK48" s="9"/>
      <c r="ATL48" s="9"/>
      <c r="ATM48" s="9"/>
      <c r="ATN48" s="9"/>
      <c r="ATO48" s="9"/>
      <c r="ATP48" s="9"/>
      <c r="ATQ48" s="9"/>
      <c r="ATR48" s="9"/>
      <c r="ATS48" s="9"/>
      <c r="ATT48" s="9"/>
      <c r="ATU48" s="9"/>
      <c r="ATV48" s="9"/>
      <c r="ATW48" s="9"/>
      <c r="ATX48" s="9"/>
      <c r="ATY48" s="9"/>
      <c r="ATZ48" s="9"/>
      <c r="AUA48" s="9"/>
      <c r="AUB48" s="9"/>
      <c r="AUC48" s="9"/>
      <c r="AUD48" s="9"/>
      <c r="AUE48" s="9"/>
      <c r="AUF48" s="9"/>
      <c r="AUG48" s="9"/>
      <c r="AUH48" s="9"/>
      <c r="AUI48" s="9"/>
      <c r="AUJ48" s="9"/>
      <c r="AUK48" s="9"/>
      <c r="AUL48" s="9"/>
      <c r="AUM48" s="9"/>
      <c r="AUN48" s="9"/>
      <c r="AUO48" s="9"/>
      <c r="AUP48" s="9"/>
      <c r="AUQ48" s="9"/>
      <c r="AUR48" s="9"/>
      <c r="AUS48" s="9"/>
      <c r="AUT48" s="9"/>
      <c r="AUU48" s="9"/>
      <c r="AUV48" s="9"/>
      <c r="AUW48" s="9"/>
      <c r="AUX48" s="9"/>
      <c r="AUY48" s="9"/>
      <c r="AUZ48" s="9"/>
      <c r="AVA48" s="9"/>
      <c r="AVB48" s="9"/>
      <c r="AVC48" s="9"/>
      <c r="AVD48" s="9"/>
      <c r="AVE48" s="9"/>
      <c r="AVF48" s="9"/>
      <c r="AVG48" s="9"/>
      <c r="AVH48" s="9"/>
      <c r="AVI48" s="9"/>
      <c r="AVJ48" s="9"/>
      <c r="AVK48" s="9"/>
      <c r="AVL48" s="9"/>
      <c r="AVM48" s="9"/>
      <c r="AVN48" s="9"/>
      <c r="AVO48" s="9"/>
      <c r="AVP48" s="9"/>
      <c r="AVQ48" s="9"/>
      <c r="AVR48" s="9"/>
      <c r="AVS48" s="9"/>
      <c r="AVT48" s="9"/>
      <c r="AVU48" s="9"/>
      <c r="AVV48" s="9"/>
      <c r="AVW48" s="9"/>
      <c r="AVX48" s="9"/>
      <c r="AVY48" s="9"/>
      <c r="AVZ48" s="9"/>
      <c r="AWA48" s="9"/>
      <c r="AWB48" s="9"/>
      <c r="AWC48" s="9"/>
      <c r="AWD48" s="9"/>
      <c r="AWE48" s="9"/>
      <c r="AWF48" s="9"/>
      <c r="AWG48" s="9"/>
      <c r="AWH48" s="9"/>
      <c r="AWI48" s="9"/>
      <c r="AWJ48" s="9"/>
      <c r="AWK48" s="9"/>
      <c r="AWL48" s="9"/>
      <c r="AWM48" s="9"/>
      <c r="AWN48" s="9"/>
      <c r="AWO48" s="9"/>
      <c r="AWP48" s="9"/>
      <c r="AWQ48" s="9"/>
      <c r="AWR48" s="9"/>
      <c r="AWS48" s="9"/>
      <c r="AWT48" s="9"/>
      <c r="AWU48" s="9"/>
      <c r="AWV48" s="9"/>
      <c r="AWW48" s="9"/>
      <c r="AWX48" s="9"/>
      <c r="AWY48" s="9"/>
      <c r="AWZ48" s="9"/>
      <c r="AXA48" s="9"/>
      <c r="AXB48" s="9"/>
      <c r="AXC48" s="9"/>
      <c r="AXD48" s="9"/>
      <c r="AXE48" s="9"/>
      <c r="AXF48" s="9"/>
      <c r="AXG48" s="9"/>
      <c r="AXH48" s="9"/>
      <c r="AXI48" s="9"/>
      <c r="AXJ48" s="9"/>
      <c r="AXK48" s="9"/>
      <c r="AXL48" s="9"/>
      <c r="AXM48" s="9"/>
      <c r="AXN48" s="9"/>
      <c r="AXO48" s="9"/>
      <c r="AXP48" s="9"/>
      <c r="AXQ48" s="9"/>
      <c r="AXR48" s="9"/>
      <c r="AXS48" s="9"/>
      <c r="AXT48" s="9"/>
      <c r="AXU48" s="9"/>
      <c r="AXV48" s="9"/>
      <c r="AXW48" s="9"/>
      <c r="AXX48" s="9"/>
      <c r="AXY48" s="9"/>
      <c r="AXZ48" s="9"/>
      <c r="AYA48" s="9"/>
      <c r="AYB48" s="9"/>
      <c r="AYC48" s="9"/>
      <c r="AYD48" s="9"/>
      <c r="AYE48" s="9"/>
      <c r="AYF48" s="9"/>
      <c r="AYG48" s="9"/>
      <c r="AYH48" s="9"/>
    </row>
    <row r="49" ht="14.25" customHeight="1">
      <c r="A49" s="9">
        <v>11.0</v>
      </c>
      <c r="B49" s="9" t="s">
        <v>11947</v>
      </c>
      <c r="C49" s="9" t="s">
        <v>11948</v>
      </c>
      <c r="D49" s="9" t="s">
        <v>11948</v>
      </c>
      <c r="E49" s="9"/>
      <c r="F49" s="9">
        <v>18.0</v>
      </c>
      <c r="G49" s="9" t="s">
        <v>12449</v>
      </c>
      <c r="H49" s="9"/>
      <c r="I49" s="9"/>
      <c r="J49" s="9"/>
      <c r="K49" s="9"/>
      <c r="L49" s="9">
        <v>18.0</v>
      </c>
      <c r="M49" s="9"/>
      <c r="N49" s="9"/>
      <c r="O49" s="9"/>
      <c r="P49" s="9">
        <v>0.0</v>
      </c>
      <c r="Q49" s="9" t="s">
        <v>12450</v>
      </c>
      <c r="R49" s="9"/>
      <c r="S49" s="9" t="s">
        <v>2858</v>
      </c>
      <c r="T49" s="9" t="s">
        <v>2856</v>
      </c>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c r="ML49" s="9"/>
      <c r="MM49" s="9"/>
      <c r="MN49" s="9"/>
      <c r="MO49" s="9"/>
      <c r="MP49" s="9"/>
      <c r="MQ49" s="9"/>
      <c r="MR49" s="9"/>
      <c r="MS49" s="9"/>
      <c r="MT49" s="9"/>
      <c r="MU49" s="9"/>
      <c r="MV49" s="9"/>
      <c r="MW49" s="9"/>
      <c r="MX49" s="9"/>
      <c r="MY49" s="9"/>
      <c r="MZ49" s="9"/>
      <c r="NA49" s="9"/>
      <c r="NB49" s="9"/>
      <c r="NC49" s="9"/>
      <c r="ND49" s="9"/>
      <c r="NE49" s="9"/>
      <c r="NF49" s="9"/>
      <c r="NG49" s="9"/>
      <c r="NH49" s="9"/>
      <c r="NI49" s="9"/>
      <c r="NJ49" s="9"/>
      <c r="NK49" s="9"/>
      <c r="NL49" s="9"/>
      <c r="NM49" s="9"/>
      <c r="NN49" s="9"/>
      <c r="NO49" s="9"/>
      <c r="NP49" s="9"/>
      <c r="NQ49" s="9"/>
      <c r="NR49" s="9"/>
      <c r="NS49" s="9"/>
      <c r="NT49" s="9"/>
      <c r="NU49" s="9"/>
      <c r="NV49" s="9"/>
      <c r="NW49" s="9"/>
      <c r="NX49" s="9"/>
      <c r="NY49" s="9"/>
      <c r="NZ49" s="9"/>
      <c r="OA49" s="9"/>
      <c r="OB49" s="9"/>
      <c r="OC49" s="9"/>
      <c r="OD49" s="9"/>
      <c r="OE49" s="9"/>
      <c r="OF49" s="9"/>
      <c r="OG49" s="9"/>
      <c r="OH49" s="9"/>
      <c r="OI49" s="9"/>
      <c r="OJ49" s="9"/>
      <c r="OK49" s="9"/>
      <c r="OL49" s="9"/>
      <c r="OM49" s="9"/>
      <c r="ON49" s="9"/>
      <c r="OO49" s="9"/>
      <c r="OP49" s="9"/>
      <c r="OQ49" s="9"/>
      <c r="OR49" s="9"/>
      <c r="OS49" s="9"/>
      <c r="OT49" s="9"/>
      <c r="OU49" s="9"/>
      <c r="OV49" s="9"/>
      <c r="OW49" s="9"/>
      <c r="OX49" s="9"/>
      <c r="OY49" s="9"/>
      <c r="OZ49" s="9"/>
      <c r="PA49" s="9"/>
      <c r="PB49" s="9"/>
      <c r="PC49" s="9"/>
      <c r="PD49" s="9"/>
      <c r="PE49" s="9"/>
      <c r="PF49" s="9"/>
      <c r="PG49" s="9"/>
      <c r="PH49" s="9"/>
      <c r="PI49" s="9"/>
      <c r="PJ49" s="9"/>
      <c r="PK49" s="9"/>
      <c r="PL49" s="9"/>
      <c r="PM49" s="9"/>
      <c r="PN49" s="9"/>
      <c r="PO49" s="9"/>
      <c r="PP49" s="9"/>
      <c r="PQ49" s="9"/>
      <c r="PR49" s="9"/>
      <c r="PS49" s="9"/>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9"/>
      <c r="SE49" s="9"/>
      <c r="SF49" s="9"/>
      <c r="SG49" s="9"/>
      <c r="SH49" s="9"/>
      <c r="SI49" s="9"/>
      <c r="SJ49" s="9"/>
      <c r="SK49" s="9"/>
      <c r="SL49" s="9"/>
      <c r="SM49" s="9"/>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ANB49" s="9"/>
      <c r="ANC49" s="9"/>
      <c r="AND49" s="9"/>
      <c r="ANE49" s="9"/>
      <c r="ANF49" s="9"/>
      <c r="ANG49" s="9"/>
      <c r="ANH49" s="9"/>
      <c r="ANI49" s="9"/>
      <c r="ANJ49" s="9"/>
      <c r="ANK49" s="9"/>
      <c r="ANL49" s="9"/>
      <c r="ANM49" s="9"/>
      <c r="ANN49" s="9"/>
      <c r="ANO49" s="9"/>
      <c r="ANP49" s="9"/>
      <c r="ANQ49" s="9"/>
      <c r="ANR49" s="9"/>
      <c r="ANS49" s="9"/>
      <c r="ANT49" s="9"/>
      <c r="ANU49" s="9"/>
      <c r="ANV49" s="9"/>
      <c r="ANW49" s="9"/>
      <c r="ANX49" s="9"/>
      <c r="ANY49" s="9"/>
      <c r="ANZ49" s="9"/>
      <c r="AOA49" s="9"/>
      <c r="AOB49" s="9"/>
      <c r="AOC49" s="9"/>
      <c r="AOD49" s="9"/>
      <c r="AOE49" s="9"/>
      <c r="AOF49" s="9"/>
      <c r="AOG49" s="9"/>
      <c r="AOH49" s="9"/>
      <c r="AOI49" s="9"/>
      <c r="AOJ49" s="9"/>
      <c r="AOK49" s="9"/>
      <c r="AOL49" s="9"/>
      <c r="AOM49" s="9"/>
      <c r="AON49" s="9"/>
      <c r="AOO49" s="9"/>
      <c r="AOP49" s="9"/>
      <c r="AOQ49" s="9"/>
      <c r="AOR49" s="9"/>
      <c r="AOS49" s="9"/>
      <c r="AOT49" s="9"/>
      <c r="AOU49" s="9"/>
      <c r="AOV49" s="9"/>
      <c r="AOW49" s="9"/>
      <c r="AOX49" s="9"/>
      <c r="AOY49" s="9"/>
      <c r="AOZ49" s="9"/>
      <c r="APA49" s="9"/>
      <c r="APB49" s="9"/>
      <c r="APC49" s="9"/>
      <c r="APD49" s="9"/>
      <c r="APE49" s="9"/>
      <c r="APF49" s="9"/>
      <c r="APG49" s="9"/>
      <c r="APH49" s="9"/>
      <c r="API49" s="9"/>
      <c r="APJ49" s="9"/>
      <c r="APK49" s="9"/>
      <c r="APL49" s="9"/>
      <c r="APM49" s="9"/>
      <c r="APN49" s="9"/>
      <c r="APO49" s="9"/>
      <c r="APP49" s="9"/>
      <c r="APQ49" s="9"/>
      <c r="APR49" s="9"/>
      <c r="APS49" s="9"/>
      <c r="APT49" s="9"/>
      <c r="APU49" s="9"/>
      <c r="APV49" s="9"/>
      <c r="APW49" s="9"/>
      <c r="APX49" s="9"/>
      <c r="APY49" s="9"/>
      <c r="APZ49" s="9"/>
      <c r="AQA49" s="9"/>
      <c r="AQB49" s="9"/>
      <c r="AQC49" s="9"/>
      <c r="AQD49" s="9"/>
      <c r="AQE49" s="9"/>
      <c r="AQF49" s="9"/>
      <c r="AQG49" s="9"/>
      <c r="AQH49" s="9"/>
      <c r="AQI49" s="9"/>
      <c r="AQJ49" s="9"/>
      <c r="AQK49" s="9"/>
      <c r="AQL49" s="9"/>
      <c r="AQM49" s="9"/>
      <c r="AQN49" s="9"/>
      <c r="AQO49" s="9"/>
      <c r="AQP49" s="9"/>
      <c r="AQQ49" s="9"/>
      <c r="AQR49" s="9"/>
      <c r="AQS49" s="9"/>
      <c r="AQT49" s="9"/>
      <c r="AQU49" s="9"/>
      <c r="AQV49" s="9"/>
      <c r="AQW49" s="9"/>
      <c r="AQX49" s="9"/>
      <c r="AQY49" s="9"/>
      <c r="AQZ49" s="9"/>
      <c r="ARA49" s="9"/>
      <c r="ARB49" s="9"/>
      <c r="ARC49" s="9"/>
      <c r="ARD49" s="9"/>
      <c r="ARE49" s="9"/>
      <c r="ARF49" s="9"/>
      <c r="ARG49" s="9"/>
      <c r="ARH49" s="9"/>
      <c r="ARI49" s="9"/>
      <c r="ARJ49" s="9"/>
      <c r="ARK49" s="9"/>
      <c r="ARL49" s="9"/>
      <c r="ARM49" s="9"/>
      <c r="ARN49" s="9"/>
      <c r="ARO49" s="9"/>
      <c r="ARP49" s="9"/>
      <c r="ARQ49" s="9"/>
      <c r="ARR49" s="9"/>
      <c r="ARS49" s="9"/>
      <c r="ART49" s="9"/>
      <c r="ARU49" s="9"/>
      <c r="ARV49" s="9"/>
      <c r="ARW49" s="9"/>
      <c r="ARX49" s="9"/>
      <c r="ARY49" s="9"/>
      <c r="ARZ49" s="9"/>
      <c r="ASA49" s="9"/>
      <c r="ASB49" s="9"/>
      <c r="ASC49" s="9"/>
      <c r="ASD49" s="9"/>
      <c r="ASE49" s="9"/>
      <c r="ASF49" s="9"/>
      <c r="ASG49" s="9"/>
      <c r="ASH49" s="9"/>
      <c r="ASI49" s="9"/>
      <c r="ASJ49" s="9"/>
      <c r="ASK49" s="9"/>
      <c r="ASL49" s="9"/>
      <c r="ASM49" s="9"/>
      <c r="ASN49" s="9"/>
      <c r="ASO49" s="9"/>
      <c r="ASP49" s="9"/>
      <c r="ASQ49" s="9"/>
      <c r="ASR49" s="9"/>
      <c r="ASS49" s="9"/>
      <c r="AST49" s="9"/>
      <c r="ASU49" s="9"/>
      <c r="ASV49" s="9"/>
      <c r="ASW49" s="9"/>
      <c r="ASX49" s="9"/>
      <c r="ASY49" s="9"/>
      <c r="ASZ49" s="9"/>
      <c r="ATA49" s="9"/>
      <c r="ATB49" s="9"/>
      <c r="ATC49" s="9"/>
      <c r="ATD49" s="9"/>
      <c r="ATE49" s="9"/>
      <c r="ATF49" s="9"/>
      <c r="ATG49" s="9"/>
      <c r="ATH49" s="9"/>
      <c r="ATI49" s="9"/>
      <c r="ATJ49" s="9"/>
      <c r="ATK49" s="9"/>
      <c r="ATL49" s="9"/>
      <c r="ATM49" s="9"/>
      <c r="ATN49" s="9"/>
      <c r="ATO49" s="9"/>
      <c r="ATP49" s="9"/>
      <c r="ATQ49" s="9"/>
      <c r="ATR49" s="9"/>
      <c r="ATS49" s="9"/>
      <c r="ATT49" s="9"/>
      <c r="ATU49" s="9"/>
      <c r="ATV49" s="9"/>
      <c r="ATW49" s="9"/>
      <c r="ATX49" s="9"/>
      <c r="ATY49" s="9"/>
      <c r="ATZ49" s="9"/>
      <c r="AUA49" s="9"/>
      <c r="AUB49" s="9"/>
      <c r="AUC49" s="9"/>
      <c r="AUD49" s="9"/>
      <c r="AUE49" s="9"/>
      <c r="AUF49" s="9"/>
      <c r="AUG49" s="9"/>
      <c r="AUH49" s="9"/>
      <c r="AUI49" s="9"/>
      <c r="AUJ49" s="9"/>
      <c r="AUK49" s="9"/>
      <c r="AUL49" s="9"/>
      <c r="AUM49" s="9"/>
      <c r="AUN49" s="9"/>
      <c r="AUO49" s="9"/>
      <c r="AUP49" s="9"/>
      <c r="AUQ49" s="9"/>
      <c r="AUR49" s="9"/>
      <c r="AUS49" s="9"/>
      <c r="AUT49" s="9"/>
      <c r="AUU49" s="9"/>
      <c r="AUV49" s="9"/>
      <c r="AUW49" s="9"/>
      <c r="AUX49" s="9"/>
      <c r="AUY49" s="9"/>
      <c r="AUZ49" s="9"/>
      <c r="AVA49" s="9"/>
      <c r="AVB49" s="9"/>
      <c r="AVC49" s="9"/>
      <c r="AVD49" s="9"/>
      <c r="AVE49" s="9"/>
      <c r="AVF49" s="9"/>
      <c r="AVG49" s="9"/>
      <c r="AVH49" s="9"/>
      <c r="AVI49" s="9"/>
      <c r="AVJ49" s="9"/>
      <c r="AVK49" s="9"/>
      <c r="AVL49" s="9"/>
      <c r="AVM49" s="9"/>
      <c r="AVN49" s="9"/>
      <c r="AVO49" s="9"/>
      <c r="AVP49" s="9"/>
      <c r="AVQ49" s="9"/>
      <c r="AVR49" s="9"/>
      <c r="AVS49" s="9"/>
      <c r="AVT49" s="9"/>
      <c r="AVU49" s="9"/>
      <c r="AVV49" s="9"/>
      <c r="AVW49" s="9"/>
      <c r="AVX49" s="9"/>
      <c r="AVY49" s="9"/>
      <c r="AVZ49" s="9"/>
      <c r="AWA49" s="9"/>
      <c r="AWB49" s="9"/>
      <c r="AWC49" s="9"/>
      <c r="AWD49" s="9"/>
      <c r="AWE49" s="9"/>
      <c r="AWF49" s="9"/>
      <c r="AWG49" s="9"/>
      <c r="AWH49" s="9"/>
      <c r="AWI49" s="9"/>
      <c r="AWJ49" s="9"/>
      <c r="AWK49" s="9"/>
      <c r="AWL49" s="9"/>
      <c r="AWM49" s="9"/>
      <c r="AWN49" s="9"/>
      <c r="AWO49" s="9"/>
      <c r="AWP49" s="9"/>
      <c r="AWQ49" s="9"/>
      <c r="AWR49" s="9"/>
      <c r="AWS49" s="9"/>
      <c r="AWT49" s="9"/>
      <c r="AWU49" s="9"/>
      <c r="AWV49" s="9"/>
      <c r="AWW49" s="9"/>
      <c r="AWX49" s="9"/>
      <c r="AWY49" s="9"/>
      <c r="AWZ49" s="9"/>
      <c r="AXA49" s="9"/>
      <c r="AXB49" s="9"/>
      <c r="AXC49" s="9"/>
      <c r="AXD49" s="9"/>
      <c r="AXE49" s="9"/>
      <c r="AXF49" s="9"/>
      <c r="AXG49" s="9"/>
      <c r="AXH49" s="9"/>
      <c r="AXI49" s="9"/>
      <c r="AXJ49" s="9"/>
      <c r="AXK49" s="9"/>
      <c r="AXL49" s="9"/>
      <c r="AXM49" s="9"/>
      <c r="AXN49" s="9"/>
      <c r="AXO49" s="9"/>
      <c r="AXP49" s="9"/>
      <c r="AXQ49" s="9"/>
      <c r="AXR49" s="9"/>
      <c r="AXS49" s="9"/>
      <c r="AXT49" s="9"/>
      <c r="AXU49" s="9"/>
      <c r="AXV49" s="9"/>
      <c r="AXW49" s="9"/>
      <c r="AXX49" s="9"/>
      <c r="AXY49" s="9"/>
      <c r="AXZ49" s="9"/>
      <c r="AYA49" s="9"/>
      <c r="AYB49" s="9"/>
      <c r="AYC49" s="9"/>
      <c r="AYD49" s="9"/>
      <c r="AYE49" s="9"/>
      <c r="AYF49" s="9"/>
      <c r="AYG49" s="9"/>
      <c r="AYH49" s="9"/>
      <c r="AYI49" s="9"/>
      <c r="AYJ49" s="9"/>
      <c r="AYK49" s="9"/>
      <c r="AYL49" s="9"/>
      <c r="AYM49" s="9"/>
      <c r="AYN49" s="9"/>
      <c r="AYO49" s="9"/>
      <c r="AYP49" s="9"/>
      <c r="AYQ49" s="9"/>
      <c r="AYR49" s="9"/>
      <c r="AYS49" s="9"/>
      <c r="AYT49" s="9"/>
      <c r="AYU49" s="9"/>
      <c r="AYV49" s="9"/>
      <c r="AYW49" s="9"/>
      <c r="AYX49" s="9"/>
      <c r="AYY49" s="9"/>
      <c r="AYZ49" s="9"/>
      <c r="AZA49" s="9"/>
      <c r="AZB49" s="9"/>
      <c r="AZC49" s="9"/>
      <c r="AZD49" s="9"/>
      <c r="AZE49" s="9"/>
      <c r="AZF49" s="9"/>
      <c r="AZG49" s="9"/>
      <c r="AZH49" s="9"/>
      <c r="AZI49" s="9"/>
      <c r="AZJ49" s="9"/>
      <c r="AZK49" s="9"/>
      <c r="AZL49" s="9"/>
      <c r="AZM49" s="9"/>
      <c r="AZN49" s="9"/>
      <c r="AZO49" s="9"/>
      <c r="AZP49" s="9"/>
      <c r="AZQ49" s="9"/>
      <c r="AZR49" s="9"/>
      <c r="AZS49" s="9"/>
      <c r="AZT49" s="9"/>
      <c r="AZU49" s="9"/>
      <c r="AZV49" s="9"/>
      <c r="AZW49" s="9"/>
      <c r="AZX49" s="9"/>
      <c r="AZY49" s="9"/>
      <c r="AZZ49" s="9"/>
      <c r="BAA49" s="9"/>
      <c r="BAB49" s="9"/>
      <c r="BAC49" s="9"/>
      <c r="BAD49" s="9"/>
      <c r="BAE49" s="9"/>
      <c r="BAF49" s="9"/>
      <c r="BAG49" s="9"/>
      <c r="BAH49" s="9"/>
      <c r="BAI49" s="9"/>
      <c r="BAJ49" s="9"/>
      <c r="BAK49" s="9"/>
      <c r="BAL49" s="9"/>
      <c r="BAM49" s="9"/>
      <c r="BAN49" s="9"/>
      <c r="BAO49" s="9"/>
      <c r="BAP49" s="9"/>
      <c r="BAQ49" s="9"/>
      <c r="BAR49" s="9"/>
      <c r="BAS49" s="9"/>
      <c r="BAT49" s="9"/>
      <c r="BAU49" s="9"/>
      <c r="BAV49" s="9"/>
      <c r="BAW49" s="9"/>
      <c r="BAX49" s="9"/>
      <c r="BAY49" s="9"/>
      <c r="BAZ49" s="9"/>
      <c r="BBA49" s="9"/>
      <c r="BBB49" s="9"/>
      <c r="BBC49" s="9"/>
      <c r="BBD49" s="9"/>
      <c r="BBE49" s="9"/>
      <c r="BBF49" s="9"/>
      <c r="BBG49" s="9"/>
      <c r="BBH49" s="9"/>
      <c r="BBI49" s="9"/>
      <c r="BBJ49" s="9"/>
      <c r="BBK49" s="9"/>
      <c r="BBL49" s="9"/>
      <c r="BBM49" s="9"/>
      <c r="BBN49" s="9"/>
      <c r="BBO49" s="9"/>
      <c r="BBP49" s="9"/>
      <c r="BBQ49" s="9"/>
      <c r="BBR49" s="9"/>
      <c r="BBS49" s="9"/>
      <c r="BBT49" s="9"/>
      <c r="BBU49" s="9"/>
      <c r="BBV49" s="9"/>
      <c r="BBW49" s="9"/>
      <c r="BBX49" s="9"/>
      <c r="BBY49" s="9"/>
      <c r="BBZ49" s="9"/>
      <c r="BCA49" s="9"/>
      <c r="BCB49" s="9"/>
      <c r="BCC49" s="9"/>
      <c r="BCD49" s="9"/>
      <c r="BCE49" s="9"/>
      <c r="BCF49" s="9"/>
      <c r="BCG49" s="9"/>
      <c r="BCH49" s="9"/>
      <c r="BCI49" s="9"/>
      <c r="BCJ49" s="9"/>
      <c r="BCK49" s="9"/>
      <c r="BCL49" s="9"/>
      <c r="BCM49" s="9"/>
      <c r="BCN49" s="9"/>
      <c r="BCO49" s="9"/>
      <c r="BCP49" s="9"/>
      <c r="BCQ49" s="9"/>
      <c r="BCR49" s="9"/>
      <c r="BCS49" s="9"/>
      <c r="BCT49" s="9"/>
      <c r="BCU49" s="9"/>
      <c r="BCV49" s="9"/>
      <c r="BCW49" s="9"/>
      <c r="BCX49" s="9"/>
      <c r="BCY49" s="9"/>
      <c r="BCZ49" s="9"/>
      <c r="BDA49" s="9"/>
      <c r="BDB49" s="9"/>
      <c r="BDC49" s="9"/>
      <c r="BDD49" s="9"/>
      <c r="BDE49" s="9"/>
      <c r="BDF49" s="9"/>
      <c r="BDG49" s="9"/>
      <c r="BDH49" s="9"/>
      <c r="BDI49" s="9"/>
      <c r="BDJ49" s="9"/>
      <c r="BDK49" s="9"/>
      <c r="BDL49" s="9"/>
      <c r="BDM49" s="9"/>
      <c r="BDN49" s="9"/>
      <c r="BDO49" s="9"/>
      <c r="BDP49" s="9"/>
      <c r="BDQ49" s="9"/>
      <c r="BDR49" s="9"/>
      <c r="BDS49" s="9"/>
      <c r="BDT49" s="9"/>
      <c r="BDU49" s="9"/>
      <c r="BDV49" s="9"/>
      <c r="BDW49" s="9"/>
      <c r="BDX49" s="9"/>
      <c r="BDY49" s="9"/>
      <c r="BDZ49" s="9"/>
      <c r="BEA49" s="9"/>
      <c r="BEB49" s="9"/>
      <c r="BEC49" s="9"/>
      <c r="BED49" s="9"/>
      <c r="BEE49" s="9"/>
      <c r="BEF49" s="9"/>
      <c r="BEG49" s="9"/>
      <c r="BEH49" s="9"/>
      <c r="BEI49" s="9"/>
      <c r="BEJ49" s="9"/>
      <c r="BEK49" s="9"/>
      <c r="BEL49" s="9"/>
      <c r="BEM49" s="9"/>
      <c r="BEN49" s="9"/>
      <c r="BEO49" s="9"/>
      <c r="BEP49" s="9"/>
      <c r="BEQ49" s="9"/>
      <c r="BER49" s="9"/>
      <c r="BES49" s="9"/>
      <c r="BET49" s="9"/>
      <c r="BEU49" s="9"/>
      <c r="BEV49" s="9"/>
      <c r="BEW49" s="9"/>
      <c r="BEX49" s="9"/>
      <c r="BEY49" s="9"/>
      <c r="BEZ49" s="9"/>
      <c r="BFA49" s="9"/>
      <c r="BFB49" s="9"/>
      <c r="BFC49" s="9"/>
      <c r="BFD49" s="9"/>
      <c r="BFE49" s="9"/>
      <c r="BFF49" s="9"/>
      <c r="BFG49" s="9"/>
      <c r="BFH49" s="9"/>
      <c r="BFI49" s="9"/>
      <c r="BFJ49" s="9"/>
      <c r="BFK49" s="9"/>
      <c r="BFL49" s="9"/>
      <c r="BFM49" s="9"/>
      <c r="BFN49" s="9"/>
      <c r="BFO49" s="9"/>
      <c r="BFP49" s="9"/>
      <c r="BFQ49" s="9"/>
      <c r="BFR49" s="9"/>
      <c r="BFS49" s="9"/>
      <c r="BFT49" s="9"/>
      <c r="BFU49" s="9"/>
      <c r="BFV49" s="9"/>
      <c r="BFW49" s="9"/>
      <c r="BFX49" s="9"/>
      <c r="BFY49" s="9"/>
      <c r="BFZ49" s="9"/>
      <c r="BGA49" s="9"/>
      <c r="BGB49" s="9"/>
      <c r="BGC49" s="9"/>
      <c r="BGD49" s="9"/>
      <c r="BGE49" s="9"/>
      <c r="BGF49" s="9"/>
      <c r="BGG49" s="9"/>
      <c r="BGH49" s="9"/>
      <c r="BGI49" s="9"/>
      <c r="BGJ49" s="9"/>
      <c r="BGK49" s="9"/>
      <c r="BGL49" s="9"/>
      <c r="BGM49" s="9"/>
      <c r="BGN49" s="9"/>
      <c r="BGO49" s="9"/>
      <c r="BGP49" s="9"/>
      <c r="BGQ49" s="9"/>
      <c r="BGR49" s="9"/>
      <c r="BGS49" s="9"/>
      <c r="BGT49" s="9"/>
      <c r="BGU49" s="9"/>
      <c r="BGV49" s="9"/>
      <c r="BGW49" s="9"/>
      <c r="BGX49" s="9"/>
      <c r="BGY49" s="9"/>
      <c r="BGZ49" s="9"/>
      <c r="BHA49" s="9"/>
      <c r="BHB49" s="9"/>
      <c r="BHC49" s="9"/>
      <c r="BHD49" s="9"/>
      <c r="BHE49" s="9"/>
      <c r="BHF49" s="9"/>
      <c r="BHG49" s="9"/>
      <c r="BHH49" s="9"/>
      <c r="BHI49" s="9"/>
      <c r="BHJ49" s="9"/>
      <c r="BHK49" s="9"/>
      <c r="BHL49" s="9"/>
      <c r="BHM49" s="9"/>
      <c r="BHN49" s="9"/>
      <c r="BHO49" s="9"/>
      <c r="BHP49" s="9"/>
      <c r="BHQ49" s="9"/>
      <c r="BHR49" s="9"/>
      <c r="BHS49" s="9"/>
      <c r="BHT49" s="9"/>
      <c r="BHU49" s="9"/>
      <c r="BHV49" s="9"/>
      <c r="BHW49" s="9"/>
      <c r="BHX49" s="9"/>
      <c r="BHY49" s="9"/>
      <c r="BHZ49" s="9"/>
      <c r="BIA49" s="9"/>
      <c r="BIB49" s="9"/>
      <c r="BIC49" s="9"/>
      <c r="BID49" s="9"/>
    </row>
    <row r="50" ht="14.25" customHeight="1">
      <c r="A50" s="9">
        <v>11.0</v>
      </c>
      <c r="B50" s="9" t="s">
        <v>11947</v>
      </c>
      <c r="C50" s="9" t="s">
        <v>11948</v>
      </c>
      <c r="D50" s="9" t="s">
        <v>11948</v>
      </c>
      <c r="E50" s="9"/>
      <c r="F50" s="9">
        <v>10.0</v>
      </c>
      <c r="G50" s="9" t="s">
        <v>12451</v>
      </c>
      <c r="H50" s="9"/>
      <c r="I50" s="9"/>
      <c r="J50" s="9">
        <v>1.0</v>
      </c>
      <c r="K50" s="9">
        <v>1.0</v>
      </c>
      <c r="L50" s="9">
        <v>8.0</v>
      </c>
      <c r="M50" s="9"/>
      <c r="N50" s="9"/>
      <c r="O50" s="9"/>
      <c r="P50" s="9">
        <v>0.0</v>
      </c>
      <c r="Q50" s="9" t="s">
        <v>12452</v>
      </c>
      <c r="R50" s="9"/>
      <c r="S50" s="9" t="s">
        <v>2862</v>
      </c>
      <c r="T50" s="9" t="s">
        <v>2860</v>
      </c>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c r="JV50" s="9"/>
      <c r="JW50" s="9"/>
      <c r="JX50" s="9"/>
      <c r="JY50" s="9"/>
      <c r="JZ50" s="9"/>
      <c r="KA50" s="9"/>
      <c r="KB50" s="9"/>
      <c r="KC50" s="9"/>
      <c r="KD50" s="9"/>
      <c r="KE50" s="9"/>
      <c r="KF50" s="9"/>
      <c r="KG50" s="9"/>
      <c r="KH50" s="9"/>
      <c r="KI50" s="9"/>
      <c r="KJ50" s="9"/>
      <c r="KK50" s="9"/>
      <c r="KL50" s="9"/>
      <c r="KM50" s="9"/>
      <c r="KN50" s="9"/>
      <c r="KO50" s="9"/>
      <c r="KP50" s="9"/>
      <c r="KQ50" s="9"/>
      <c r="KR50" s="9"/>
      <c r="KS50" s="9"/>
      <c r="KT50" s="9"/>
      <c r="KU50" s="9"/>
      <c r="KV50" s="9"/>
      <c r="KW50" s="9"/>
      <c r="KX50" s="9"/>
      <c r="KY50" s="9"/>
      <c r="KZ50" s="9"/>
      <c r="LA50" s="9"/>
      <c r="LB50" s="9"/>
      <c r="LC50" s="9"/>
      <c r="LD50" s="9"/>
      <c r="LE50" s="9"/>
      <c r="LF50" s="9"/>
      <c r="LG50" s="9"/>
      <c r="LH50" s="9"/>
      <c r="LI50" s="9"/>
      <c r="LJ50" s="9"/>
      <c r="LK50" s="9"/>
      <c r="LL50" s="9"/>
      <c r="LM50" s="9"/>
      <c r="LN50" s="9"/>
      <c r="LO50" s="9"/>
      <c r="LP50" s="9"/>
      <c r="LQ50" s="9"/>
      <c r="LR50" s="9"/>
      <c r="LS50" s="9"/>
      <c r="LT50" s="9"/>
      <c r="LU50" s="9"/>
      <c r="LV50" s="9"/>
      <c r="LW50" s="9"/>
      <c r="LX50" s="9"/>
      <c r="LY50" s="9"/>
      <c r="LZ50" s="9"/>
      <c r="MA50" s="9"/>
      <c r="MB50" s="9"/>
      <c r="MC50" s="9"/>
      <c r="MD50" s="9"/>
      <c r="ME50" s="9"/>
      <c r="MF50" s="9"/>
      <c r="MG50" s="9"/>
      <c r="MH50" s="9"/>
      <c r="MI50" s="9"/>
      <c r="MJ50" s="9"/>
      <c r="MK50" s="9"/>
      <c r="ML50" s="9"/>
      <c r="MM50" s="9"/>
      <c r="MN50" s="9"/>
      <c r="MO50" s="9"/>
      <c r="MP50" s="9"/>
      <c r="MQ50" s="9"/>
      <c r="MR50" s="9"/>
      <c r="MS50" s="9"/>
      <c r="MT50" s="9"/>
      <c r="MU50" s="9"/>
      <c r="MV50" s="9"/>
      <c r="MW50" s="9"/>
      <c r="MX50" s="9"/>
      <c r="MY50" s="9"/>
      <c r="MZ50" s="9"/>
      <c r="NA50" s="9"/>
      <c r="NB50" s="9"/>
      <c r="NC50" s="9"/>
      <c r="ND50" s="9"/>
      <c r="NE50" s="9"/>
      <c r="NF50" s="9"/>
      <c r="NG50" s="9"/>
      <c r="NH50" s="9"/>
      <c r="NI50" s="9"/>
      <c r="NJ50" s="9"/>
      <c r="NK50" s="9"/>
      <c r="NL50" s="9"/>
      <c r="NM50" s="9"/>
      <c r="NN50" s="9"/>
      <c r="NO50" s="9"/>
      <c r="NP50" s="9"/>
      <c r="NQ50" s="9"/>
      <c r="NR50" s="9"/>
      <c r="NS50" s="9"/>
      <c r="NT50" s="9"/>
      <c r="NU50" s="9"/>
      <c r="NV50" s="9"/>
      <c r="NW50" s="9"/>
      <c r="NX50" s="9"/>
      <c r="NY50" s="9"/>
      <c r="NZ50" s="9"/>
      <c r="OA50" s="9"/>
      <c r="OB50" s="9"/>
      <c r="OC50" s="9"/>
      <c r="OD50" s="9"/>
      <c r="OE50" s="9"/>
      <c r="OF50" s="9"/>
      <c r="OG50" s="9"/>
      <c r="OH50" s="9"/>
      <c r="OI50" s="9"/>
      <c r="OJ50" s="9"/>
      <c r="OK50" s="9"/>
      <c r="OL50" s="9"/>
      <c r="OM50" s="9"/>
      <c r="ON50" s="9"/>
      <c r="OO50" s="9"/>
      <c r="OP50" s="9"/>
      <c r="OQ50" s="9"/>
      <c r="OR50" s="9"/>
      <c r="OS50" s="9"/>
      <c r="OT50" s="9"/>
      <c r="OU50" s="9"/>
      <c r="OV50" s="9"/>
      <c r="OW50" s="9"/>
      <c r="OX50" s="9"/>
      <c r="OY50" s="9"/>
      <c r="OZ50" s="9"/>
      <c r="PA50" s="9"/>
      <c r="PB50" s="9"/>
      <c r="PC50" s="9"/>
      <c r="PD50" s="9"/>
      <c r="PE50" s="9"/>
      <c r="PF50" s="9"/>
      <c r="PG50" s="9"/>
      <c r="PH50" s="9"/>
      <c r="PI50" s="9"/>
      <c r="PJ50" s="9"/>
      <c r="PK50" s="9"/>
      <c r="PL50" s="9"/>
      <c r="PM50" s="9"/>
      <c r="PN50" s="9"/>
      <c r="PO50" s="9"/>
      <c r="PP50" s="9"/>
      <c r="PQ50" s="9"/>
      <c r="PR50" s="9"/>
      <c r="PS50" s="9"/>
      <c r="PT50" s="9"/>
      <c r="PU50" s="9"/>
      <c r="PV50" s="9"/>
      <c r="PW50" s="9"/>
      <c r="PX50" s="9"/>
      <c r="PY50" s="9"/>
      <c r="PZ50" s="9"/>
      <c r="QA50" s="9"/>
      <c r="QB50" s="9"/>
      <c r="QC50" s="9"/>
      <c r="QD50" s="9"/>
      <c r="QE50" s="9"/>
      <c r="QF50" s="9"/>
      <c r="QG50" s="9"/>
      <c r="QH50" s="9"/>
      <c r="QI50" s="9"/>
      <c r="QJ50" s="9"/>
      <c r="QK50" s="9"/>
      <c r="QL50" s="9"/>
      <c r="QM50" s="9"/>
      <c r="QN50" s="9"/>
      <c r="QO50" s="9"/>
      <c r="QP50" s="9"/>
      <c r="QQ50" s="9"/>
      <c r="QR50" s="9"/>
      <c r="QS50" s="9"/>
      <c r="QT50" s="9"/>
      <c r="QU50" s="9"/>
      <c r="QV50" s="9"/>
      <c r="QW50" s="9"/>
      <c r="QX50" s="9"/>
      <c r="QY50" s="9"/>
      <c r="QZ50" s="9"/>
      <c r="RA50" s="9"/>
      <c r="RB50" s="9"/>
      <c r="RC50" s="9"/>
      <c r="RD50" s="9"/>
      <c r="RE50" s="9"/>
      <c r="RF50" s="9"/>
      <c r="RG50" s="9"/>
      <c r="RH50" s="9"/>
      <c r="RI50" s="9"/>
      <c r="RJ50" s="9"/>
      <c r="RK50" s="9"/>
      <c r="RL50" s="9"/>
      <c r="RM50" s="9"/>
      <c r="RN50" s="9"/>
      <c r="RO50" s="9"/>
      <c r="RP50" s="9"/>
      <c r="RQ50" s="9"/>
      <c r="RR50" s="9"/>
      <c r="RS50" s="9"/>
      <c r="RT50" s="9"/>
      <c r="RU50" s="9"/>
      <c r="RV50" s="9"/>
      <c r="RW50" s="9"/>
      <c r="RX50" s="9"/>
      <c r="RY50" s="9"/>
      <c r="RZ50" s="9"/>
      <c r="SA50" s="9"/>
      <c r="SB50" s="9"/>
      <c r="SC50" s="9"/>
      <c r="SD50" s="9"/>
      <c r="SE50" s="9"/>
      <c r="SF50" s="9"/>
      <c r="SG50" s="9"/>
      <c r="SH50" s="9"/>
      <c r="SI50" s="9"/>
      <c r="SJ50" s="9"/>
      <c r="SK50" s="9"/>
      <c r="SL50" s="9"/>
      <c r="SM50" s="9"/>
      <c r="SN50" s="9"/>
      <c r="SO50" s="9"/>
      <c r="SP50" s="9"/>
      <c r="SQ50" s="9"/>
      <c r="SR50" s="9"/>
      <c r="SS50" s="9"/>
      <c r="ST50" s="9"/>
      <c r="SU50" s="9"/>
      <c r="SV50" s="9"/>
      <c r="SW50" s="9"/>
      <c r="SX50" s="9"/>
      <c r="SY50" s="9"/>
      <c r="SZ50" s="9"/>
      <c r="TA50" s="9"/>
      <c r="TB50" s="9"/>
      <c r="TC50" s="9"/>
      <c r="TD50" s="9"/>
      <c r="TE50" s="9"/>
      <c r="TF50" s="9"/>
      <c r="TG50" s="9"/>
      <c r="TH50" s="9"/>
      <c r="TI50" s="9"/>
      <c r="TJ50" s="9"/>
      <c r="TK50" s="9"/>
      <c r="TL50" s="9"/>
      <c r="TM50" s="9"/>
      <c r="TN50" s="9"/>
      <c r="TO50" s="9"/>
      <c r="ANB50" s="9"/>
      <c r="ANC50" s="9"/>
      <c r="AND50" s="9"/>
      <c r="ANE50" s="9"/>
      <c r="ANF50" s="9"/>
      <c r="ANG50" s="9"/>
      <c r="ANH50" s="9"/>
      <c r="ANI50" s="9"/>
      <c r="ANJ50" s="9"/>
      <c r="ANK50" s="9"/>
      <c r="ANL50" s="9"/>
      <c r="ANM50" s="9"/>
      <c r="ANN50" s="9"/>
      <c r="ANO50" s="9"/>
      <c r="ANP50" s="9"/>
      <c r="ANQ50" s="9"/>
      <c r="ANR50" s="9"/>
      <c r="ANS50" s="9"/>
      <c r="ANT50" s="9"/>
      <c r="ANU50" s="9"/>
      <c r="ANV50" s="9"/>
      <c r="ANW50" s="9"/>
      <c r="ANX50" s="9"/>
      <c r="ANY50" s="9"/>
      <c r="ANZ50" s="9"/>
      <c r="AOA50" s="9"/>
      <c r="AOB50" s="9"/>
      <c r="AOC50" s="9"/>
      <c r="AOD50" s="9"/>
      <c r="AOE50" s="9"/>
      <c r="AOF50" s="9"/>
      <c r="AOG50" s="9"/>
      <c r="AOH50" s="9"/>
      <c r="AOI50" s="9"/>
      <c r="AOJ50" s="9"/>
      <c r="AOK50" s="9"/>
      <c r="AOL50" s="9"/>
      <c r="AOM50" s="9"/>
      <c r="AON50" s="9"/>
      <c r="AOO50" s="9"/>
      <c r="AOP50" s="9"/>
      <c r="AOQ50" s="9"/>
      <c r="AOR50" s="9"/>
      <c r="AOS50" s="9"/>
      <c r="AOT50" s="9"/>
      <c r="AOU50" s="9"/>
      <c r="AOV50" s="9"/>
      <c r="AOW50" s="9"/>
      <c r="AOX50" s="9"/>
      <c r="AOY50" s="9"/>
      <c r="AOZ50" s="9"/>
      <c r="APA50" s="9"/>
      <c r="APB50" s="9"/>
      <c r="APC50" s="9"/>
      <c r="APD50" s="9"/>
      <c r="APE50" s="9"/>
      <c r="APF50" s="9"/>
      <c r="APG50" s="9"/>
      <c r="APH50" s="9"/>
      <c r="API50" s="9"/>
      <c r="APJ50" s="9"/>
      <c r="APK50" s="9"/>
      <c r="APL50" s="9"/>
      <c r="APM50" s="9"/>
      <c r="APN50" s="9"/>
      <c r="APO50" s="9"/>
      <c r="APP50" s="9"/>
      <c r="APQ50" s="9"/>
      <c r="APR50" s="9"/>
      <c r="APS50" s="9"/>
      <c r="APT50" s="9"/>
      <c r="APU50" s="9"/>
      <c r="APV50" s="9"/>
      <c r="APW50" s="9"/>
      <c r="APX50" s="9"/>
      <c r="APY50" s="9"/>
      <c r="APZ50" s="9"/>
      <c r="AQA50" s="9"/>
      <c r="AQB50" s="9"/>
      <c r="AQC50" s="9"/>
      <c r="AQD50" s="9"/>
      <c r="AQE50" s="9"/>
      <c r="AQF50" s="9"/>
      <c r="AQG50" s="9"/>
      <c r="AQH50" s="9"/>
      <c r="AQI50" s="9"/>
      <c r="AQJ50" s="9"/>
      <c r="AQK50" s="9"/>
      <c r="AQL50" s="9"/>
      <c r="AQM50" s="9"/>
      <c r="AQN50" s="9"/>
      <c r="AQO50" s="9"/>
      <c r="AQP50" s="9"/>
      <c r="AQQ50" s="9"/>
      <c r="AQR50" s="9"/>
      <c r="AQS50" s="9"/>
      <c r="AQT50" s="9"/>
      <c r="AQU50" s="9"/>
      <c r="AQV50" s="9"/>
      <c r="AQW50" s="9"/>
      <c r="AQX50" s="9"/>
      <c r="AQY50" s="9"/>
      <c r="AQZ50" s="9"/>
      <c r="ARA50" s="9"/>
      <c r="ARB50" s="9"/>
      <c r="ARC50" s="9"/>
      <c r="ARD50" s="9"/>
      <c r="ARE50" s="9"/>
      <c r="ARF50" s="9"/>
      <c r="ARG50" s="9"/>
      <c r="ARH50" s="9"/>
      <c r="ARI50" s="9"/>
      <c r="ARJ50" s="9"/>
      <c r="ARK50" s="9"/>
      <c r="ARL50" s="9"/>
      <c r="ARM50" s="9"/>
      <c r="ARN50" s="9"/>
      <c r="ARO50" s="9"/>
      <c r="ARP50" s="9"/>
      <c r="ARQ50" s="9"/>
      <c r="ARR50" s="9"/>
      <c r="ARS50" s="9"/>
      <c r="ART50" s="9"/>
      <c r="ARU50" s="9"/>
      <c r="ARV50" s="9"/>
      <c r="ARW50" s="9"/>
      <c r="ARX50" s="9"/>
      <c r="ARY50" s="9"/>
      <c r="ARZ50" s="9"/>
      <c r="ASA50" s="9"/>
      <c r="ASB50" s="9"/>
      <c r="ASC50" s="9"/>
      <c r="ASD50" s="9"/>
      <c r="ASE50" s="9"/>
      <c r="ASF50" s="9"/>
      <c r="ASG50" s="9"/>
      <c r="ASH50" s="9"/>
      <c r="ASI50" s="9"/>
      <c r="ASJ50" s="9"/>
      <c r="ASK50" s="9"/>
      <c r="ASL50" s="9"/>
      <c r="ASM50" s="9"/>
      <c r="ASN50" s="9"/>
      <c r="ASO50" s="9"/>
      <c r="ASP50" s="9"/>
      <c r="ASQ50" s="9"/>
      <c r="ASR50" s="9"/>
      <c r="ASS50" s="9"/>
      <c r="AST50" s="9"/>
      <c r="ASU50" s="9"/>
      <c r="ASV50" s="9"/>
      <c r="ASW50" s="9"/>
      <c r="ASX50" s="9"/>
      <c r="ASY50" s="9"/>
      <c r="ASZ50" s="9"/>
      <c r="ATA50" s="9"/>
      <c r="ATB50" s="9"/>
      <c r="ATC50" s="9"/>
      <c r="ATD50" s="9"/>
      <c r="ATE50" s="9"/>
      <c r="ATF50" s="9"/>
      <c r="ATG50" s="9"/>
      <c r="ATH50" s="9"/>
      <c r="ATI50" s="9"/>
      <c r="ATJ50" s="9"/>
      <c r="ATK50" s="9"/>
      <c r="ATL50" s="9"/>
      <c r="ATM50" s="9"/>
      <c r="ATN50" s="9"/>
      <c r="ATO50" s="9"/>
      <c r="ATP50" s="9"/>
      <c r="ATQ50" s="9"/>
      <c r="ATR50" s="9"/>
      <c r="ATS50" s="9"/>
      <c r="ATT50" s="9"/>
      <c r="ATU50" s="9"/>
      <c r="ATV50" s="9"/>
      <c r="ATW50" s="9"/>
      <c r="ATX50" s="9"/>
      <c r="ATY50" s="9"/>
      <c r="ATZ50" s="9"/>
      <c r="AUA50" s="9"/>
      <c r="AUB50" s="9"/>
      <c r="AUC50" s="9"/>
      <c r="AUD50" s="9"/>
      <c r="AUE50" s="9"/>
      <c r="AUF50" s="9"/>
      <c r="AUG50" s="9"/>
      <c r="AUH50" s="9"/>
      <c r="AUI50" s="9"/>
      <c r="AUJ50" s="9"/>
      <c r="AUK50" s="9"/>
      <c r="AUL50" s="9"/>
      <c r="AUM50" s="9"/>
      <c r="AUN50" s="9"/>
      <c r="AUO50" s="9"/>
      <c r="AUP50" s="9"/>
      <c r="AUQ50" s="9"/>
      <c r="AUR50" s="9"/>
      <c r="AUS50" s="9"/>
      <c r="AUT50" s="9"/>
      <c r="AUU50" s="9"/>
      <c r="AUV50" s="9"/>
      <c r="AUW50" s="9"/>
      <c r="AUX50" s="9"/>
      <c r="AUY50" s="9"/>
      <c r="AUZ50" s="9"/>
      <c r="AVA50" s="9"/>
      <c r="AVB50" s="9"/>
      <c r="AVC50" s="9"/>
      <c r="AVD50" s="9"/>
      <c r="AVE50" s="9"/>
      <c r="AVF50" s="9"/>
      <c r="AVG50" s="9"/>
      <c r="AVH50" s="9"/>
      <c r="AVI50" s="9"/>
      <c r="AVJ50" s="9"/>
      <c r="AVK50" s="9"/>
      <c r="AVL50" s="9"/>
      <c r="AVM50" s="9"/>
      <c r="AVN50" s="9"/>
      <c r="AVO50" s="9"/>
      <c r="AVP50" s="9"/>
      <c r="AVQ50" s="9"/>
      <c r="AVR50" s="9"/>
      <c r="AVS50" s="9"/>
      <c r="AVT50" s="9"/>
      <c r="AVU50" s="9"/>
      <c r="AVV50" s="9"/>
      <c r="AVW50" s="9"/>
      <c r="AVX50" s="9"/>
      <c r="AVY50" s="9"/>
      <c r="AVZ50" s="9"/>
      <c r="AWA50" s="9"/>
      <c r="AWB50" s="9"/>
      <c r="AWC50" s="9"/>
      <c r="AWD50" s="9"/>
      <c r="AWE50" s="9"/>
      <c r="AWF50" s="9"/>
      <c r="AWG50" s="9"/>
      <c r="AWH50" s="9"/>
      <c r="AWI50" s="9"/>
      <c r="AWJ50" s="9"/>
      <c r="AWK50" s="9"/>
      <c r="AWL50" s="9"/>
      <c r="AWM50" s="9"/>
      <c r="AWN50" s="9"/>
      <c r="AWO50" s="9"/>
      <c r="AWP50" s="9"/>
      <c r="AWQ50" s="9"/>
      <c r="AWR50" s="9"/>
      <c r="AWS50" s="9"/>
      <c r="AWT50" s="9"/>
      <c r="AWU50" s="9"/>
      <c r="AWV50" s="9"/>
      <c r="AWW50" s="9"/>
      <c r="AWX50" s="9"/>
      <c r="AWY50" s="9"/>
      <c r="AWZ50" s="9"/>
      <c r="AXA50" s="9"/>
      <c r="AXB50" s="9"/>
      <c r="AXC50" s="9"/>
      <c r="AXD50" s="9"/>
      <c r="AXE50" s="9"/>
      <c r="AXF50" s="9"/>
      <c r="AXG50" s="9"/>
      <c r="AXH50" s="9"/>
      <c r="AXI50" s="9"/>
      <c r="AXJ50" s="9"/>
      <c r="AXK50" s="9"/>
      <c r="AXL50" s="9"/>
      <c r="AXM50" s="9"/>
      <c r="AXN50" s="9"/>
      <c r="AXO50" s="9"/>
      <c r="AXP50" s="9"/>
      <c r="AXQ50" s="9"/>
      <c r="AXR50" s="9"/>
      <c r="AXS50" s="9"/>
      <c r="AXT50" s="9"/>
      <c r="AXU50" s="9"/>
      <c r="AXV50" s="9"/>
      <c r="AXW50" s="9"/>
      <c r="AXX50" s="9"/>
      <c r="AXY50" s="9"/>
      <c r="AXZ50" s="9"/>
      <c r="AYA50" s="9"/>
      <c r="AYB50" s="9"/>
      <c r="AYC50" s="9"/>
      <c r="AYD50" s="9"/>
      <c r="AYE50" s="9"/>
      <c r="AYF50" s="9"/>
      <c r="AYG50" s="9"/>
      <c r="AYH50" s="9"/>
      <c r="AYI50" s="9"/>
      <c r="AYJ50" s="9"/>
      <c r="AYK50" s="9"/>
      <c r="AYL50" s="9"/>
      <c r="AYM50" s="9"/>
      <c r="AYN50" s="9"/>
      <c r="AYO50" s="9"/>
      <c r="AYP50" s="9"/>
      <c r="AYQ50" s="9"/>
      <c r="AYR50" s="9"/>
      <c r="AYS50" s="9"/>
      <c r="AYT50" s="9"/>
      <c r="AYU50" s="9"/>
      <c r="AYV50" s="9"/>
      <c r="AYW50" s="9"/>
      <c r="AYX50" s="9"/>
      <c r="AYY50" s="9"/>
      <c r="AYZ50" s="9"/>
      <c r="AZA50" s="9"/>
      <c r="AZB50" s="9"/>
      <c r="AZC50" s="9"/>
      <c r="AZD50" s="9"/>
      <c r="AZE50" s="9"/>
      <c r="AZF50" s="9"/>
      <c r="AZG50" s="9"/>
      <c r="AZH50" s="9"/>
      <c r="AZI50" s="9"/>
      <c r="AZJ50" s="9"/>
      <c r="AZK50" s="9"/>
      <c r="AZL50" s="9"/>
      <c r="AZM50" s="9"/>
      <c r="AZN50" s="9"/>
      <c r="AZO50" s="9"/>
      <c r="AZP50" s="9"/>
      <c r="AZQ50" s="9"/>
      <c r="AZR50" s="9"/>
      <c r="AZS50" s="9"/>
      <c r="AZT50" s="9"/>
      <c r="AZU50" s="9"/>
      <c r="AZV50" s="9"/>
      <c r="AZW50" s="9"/>
      <c r="AZX50" s="9"/>
      <c r="AZY50" s="9"/>
      <c r="AZZ50" s="9"/>
      <c r="BAA50" s="9"/>
      <c r="BAB50" s="9"/>
      <c r="BAC50" s="9"/>
      <c r="BAD50" s="9"/>
      <c r="BAE50" s="9"/>
      <c r="BAF50" s="9"/>
      <c r="BAG50" s="9"/>
      <c r="BAH50" s="9"/>
      <c r="BAI50" s="9"/>
      <c r="BAJ50" s="9"/>
      <c r="BAK50" s="9"/>
      <c r="BAL50" s="9"/>
      <c r="BAM50" s="9"/>
      <c r="BAN50" s="9"/>
      <c r="BAO50" s="9"/>
      <c r="BAP50" s="9"/>
      <c r="BAQ50" s="9"/>
      <c r="BAR50" s="9"/>
      <c r="BAS50" s="9"/>
      <c r="BAT50" s="9"/>
      <c r="BAU50" s="9"/>
      <c r="BAV50" s="9"/>
      <c r="BAW50" s="9"/>
      <c r="BAX50" s="9"/>
      <c r="BAY50" s="9"/>
      <c r="BAZ50" s="9"/>
      <c r="BBA50" s="9"/>
      <c r="BBB50" s="9"/>
      <c r="BBC50" s="9"/>
      <c r="BBD50" s="9"/>
      <c r="BBE50" s="9"/>
      <c r="BBF50" s="9"/>
      <c r="BBG50" s="9"/>
      <c r="BBH50" s="9"/>
      <c r="BBI50" s="9"/>
      <c r="BBJ50" s="9"/>
      <c r="BBK50" s="9"/>
      <c r="BBL50" s="9"/>
      <c r="BBM50" s="9"/>
      <c r="BBN50" s="9"/>
      <c r="BBO50" s="9"/>
      <c r="BBP50" s="9"/>
      <c r="BBQ50" s="9"/>
      <c r="BBR50" s="9"/>
      <c r="BBS50" s="9"/>
      <c r="BBT50" s="9"/>
      <c r="BBU50" s="9"/>
      <c r="BBV50" s="9"/>
      <c r="BBW50" s="9"/>
      <c r="BBX50" s="9"/>
      <c r="BBY50" s="9"/>
      <c r="BBZ50" s="9"/>
      <c r="BCA50" s="9"/>
      <c r="BCB50" s="9"/>
      <c r="BCC50" s="9"/>
      <c r="BCD50" s="9"/>
      <c r="BCE50" s="9"/>
      <c r="BCF50" s="9"/>
      <c r="BCG50" s="9"/>
      <c r="BCH50" s="9"/>
      <c r="BCI50" s="9"/>
      <c r="BCJ50" s="9"/>
      <c r="BCK50" s="9"/>
      <c r="BCL50" s="9"/>
      <c r="BCM50" s="9"/>
      <c r="BCN50" s="9"/>
      <c r="BCO50" s="9"/>
      <c r="BCP50" s="9"/>
      <c r="BCQ50" s="9"/>
      <c r="BCR50" s="9"/>
      <c r="BCS50" s="9"/>
      <c r="BCT50" s="9"/>
      <c r="BCU50" s="9"/>
      <c r="BCV50" s="9"/>
      <c r="BCW50" s="9"/>
      <c r="BCX50" s="9"/>
      <c r="BCY50" s="9"/>
      <c r="BCZ50" s="9"/>
      <c r="BDA50" s="9"/>
      <c r="BDB50" s="9"/>
      <c r="BDC50" s="9"/>
      <c r="BDD50" s="9"/>
      <c r="BDE50" s="9"/>
      <c r="BDF50" s="9"/>
      <c r="BDG50" s="9"/>
      <c r="BDH50" s="9"/>
      <c r="BDI50" s="9"/>
      <c r="BDJ50" s="9"/>
      <c r="BDK50" s="9"/>
      <c r="BDL50" s="9"/>
      <c r="BDM50" s="9"/>
      <c r="BDN50" s="9"/>
      <c r="BDO50" s="9"/>
      <c r="BDP50" s="9"/>
      <c r="BDQ50" s="9"/>
      <c r="BDR50" s="9"/>
      <c r="BDS50" s="9"/>
      <c r="BDT50" s="9"/>
      <c r="BDU50" s="9"/>
      <c r="BDV50" s="9"/>
      <c r="BDW50" s="9"/>
      <c r="BDX50" s="9"/>
      <c r="BDY50" s="9"/>
      <c r="BDZ50" s="9"/>
      <c r="BEA50" s="9"/>
      <c r="BEB50" s="9"/>
      <c r="BEC50" s="9"/>
      <c r="BED50" s="9"/>
      <c r="BEE50" s="9"/>
      <c r="BEF50" s="9"/>
      <c r="BEG50" s="9"/>
      <c r="BEH50" s="9"/>
      <c r="BEI50" s="9"/>
      <c r="BEJ50" s="9"/>
      <c r="BEK50" s="9"/>
      <c r="BEL50" s="9"/>
      <c r="BEM50" s="9"/>
      <c r="BEN50" s="9"/>
      <c r="BEO50" s="9"/>
      <c r="BEP50" s="9"/>
      <c r="BEQ50" s="9"/>
      <c r="BER50" s="9"/>
      <c r="BES50" s="9"/>
      <c r="BET50" s="9"/>
      <c r="BEU50" s="9"/>
      <c r="BEV50" s="9"/>
      <c r="BEW50" s="9"/>
      <c r="BEX50" s="9"/>
      <c r="BEY50" s="9"/>
      <c r="BEZ50" s="9"/>
      <c r="BFA50" s="9"/>
      <c r="BFB50" s="9"/>
      <c r="BFC50" s="9"/>
      <c r="BFD50" s="9"/>
      <c r="BFE50" s="9"/>
      <c r="BFF50" s="9"/>
      <c r="BFG50" s="9"/>
      <c r="BFH50" s="9"/>
      <c r="BFI50" s="9"/>
      <c r="BFJ50" s="9"/>
      <c r="BFK50" s="9"/>
      <c r="BFL50" s="9"/>
      <c r="BFM50" s="9"/>
      <c r="BFN50" s="9"/>
      <c r="BFO50" s="9"/>
      <c r="BFP50" s="9"/>
      <c r="BFQ50" s="9"/>
      <c r="BFR50" s="9"/>
      <c r="BFS50" s="9"/>
      <c r="BFT50" s="9"/>
      <c r="BFU50" s="9"/>
      <c r="BFV50" s="9"/>
      <c r="BFW50" s="9"/>
      <c r="BFX50" s="9"/>
      <c r="BFY50" s="9"/>
      <c r="BFZ50" s="9"/>
      <c r="BGA50" s="9"/>
      <c r="BGB50" s="9"/>
      <c r="BGC50" s="9"/>
      <c r="BGD50" s="9"/>
      <c r="BGE50" s="9"/>
      <c r="BGF50" s="9"/>
      <c r="BGG50" s="9"/>
      <c r="BGH50" s="9"/>
      <c r="BGI50" s="9"/>
      <c r="BGJ50" s="9"/>
      <c r="BGK50" s="9"/>
      <c r="BGL50" s="9"/>
      <c r="BGM50" s="9"/>
      <c r="BGN50" s="9"/>
      <c r="BGO50" s="9"/>
      <c r="BGP50" s="9"/>
      <c r="BGQ50" s="9"/>
      <c r="BGR50" s="9"/>
      <c r="BGS50" s="9"/>
      <c r="BGT50" s="9"/>
      <c r="BGU50" s="9"/>
      <c r="BGV50" s="9"/>
      <c r="BGW50" s="9"/>
      <c r="BGX50" s="9"/>
      <c r="BGY50" s="9"/>
      <c r="BGZ50" s="9"/>
      <c r="BHA50" s="9"/>
      <c r="BHB50" s="9"/>
      <c r="BHC50" s="9"/>
      <c r="BHD50" s="9"/>
      <c r="BHE50" s="9"/>
      <c r="BHF50" s="9"/>
      <c r="BHG50" s="9"/>
      <c r="BHH50" s="9"/>
      <c r="BHI50" s="9"/>
      <c r="BHJ50" s="9"/>
      <c r="BHK50" s="9"/>
      <c r="BHL50" s="9"/>
      <c r="BHM50" s="9"/>
      <c r="BHN50" s="9"/>
      <c r="BHO50" s="9"/>
      <c r="BHP50" s="9"/>
      <c r="BHQ50" s="9"/>
      <c r="BHR50" s="9"/>
      <c r="BHS50" s="9"/>
      <c r="BHT50" s="9"/>
      <c r="BHU50" s="9"/>
      <c r="BHV50" s="9"/>
      <c r="BHW50" s="9"/>
      <c r="BHX50" s="9"/>
      <c r="BHY50" s="9"/>
      <c r="BHZ50" s="9"/>
      <c r="BIA50" s="9"/>
      <c r="BIB50" s="9"/>
      <c r="BIC50" s="9"/>
      <c r="BID50" s="9"/>
    </row>
    <row r="51" ht="14.25" customHeight="1">
      <c r="A51" s="9">
        <v>8.0</v>
      </c>
      <c r="B51" s="9" t="s">
        <v>11947</v>
      </c>
      <c r="C51" s="9" t="s">
        <v>11948</v>
      </c>
      <c r="D51" s="9" t="s">
        <v>11948</v>
      </c>
      <c r="E51" s="9"/>
      <c r="F51" s="9">
        <v>16.0</v>
      </c>
      <c r="G51" s="9" t="s">
        <v>12453</v>
      </c>
      <c r="H51" s="9" t="s">
        <v>11967</v>
      </c>
      <c r="I51" s="9"/>
      <c r="J51" s="9"/>
      <c r="K51" s="9"/>
      <c r="L51" s="9">
        <v>16.0</v>
      </c>
      <c r="M51" s="9"/>
      <c r="N51" s="9"/>
      <c r="O51" s="9"/>
      <c r="P51" s="9">
        <v>0.0</v>
      </c>
      <c r="Q51" s="9" t="s">
        <v>12454</v>
      </c>
      <c r="R51" s="9"/>
      <c r="S51" s="9" t="s">
        <v>708</v>
      </c>
      <c r="T51" s="9" t="s">
        <v>2865</v>
      </c>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9"/>
      <c r="IW51" s="9"/>
      <c r="IX51" s="9"/>
      <c r="IY51" s="9"/>
      <c r="IZ51" s="9"/>
      <c r="JA51" s="9"/>
      <c r="JB51" s="9"/>
      <c r="JC51" s="9"/>
      <c r="JD51" s="9"/>
      <c r="JE51" s="9"/>
      <c r="JF51" s="9"/>
      <c r="JG51" s="9"/>
      <c r="JH51" s="9"/>
      <c r="JI51" s="9"/>
      <c r="JJ51" s="9"/>
      <c r="JK51" s="9"/>
      <c r="JL51" s="9"/>
      <c r="JM51" s="9"/>
      <c r="JN51" s="9"/>
      <c r="JO51" s="9"/>
      <c r="JP51" s="9"/>
      <c r="JQ51" s="9"/>
      <c r="JR51" s="9"/>
      <c r="JS51" s="9"/>
      <c r="JT51" s="9"/>
      <c r="JU51" s="9"/>
      <c r="JV51" s="9"/>
      <c r="JW51" s="9"/>
      <c r="JX51" s="9"/>
      <c r="JY51" s="9"/>
      <c r="JZ51" s="9"/>
      <c r="KA51" s="9"/>
      <c r="KB51" s="9"/>
      <c r="KC51" s="9"/>
      <c r="KD51" s="9"/>
      <c r="KE51" s="9"/>
      <c r="KF51" s="9"/>
      <c r="KG51" s="9"/>
      <c r="KH51" s="9"/>
      <c r="KI51" s="9"/>
      <c r="KJ51" s="9"/>
      <c r="KK51" s="9"/>
      <c r="KL51" s="9"/>
      <c r="KM51" s="9"/>
      <c r="KN51" s="9"/>
      <c r="KO51" s="9"/>
      <c r="KP51" s="9"/>
      <c r="KQ51" s="9"/>
      <c r="KR51" s="9"/>
      <c r="KS51" s="9"/>
      <c r="KT51" s="9"/>
      <c r="KU51" s="9"/>
      <c r="KV51" s="9"/>
      <c r="KW51" s="9"/>
      <c r="KX51" s="9"/>
      <c r="KY51" s="9"/>
      <c r="KZ51" s="9"/>
      <c r="LA51" s="9"/>
      <c r="LB51" s="9"/>
      <c r="LC51" s="9"/>
      <c r="LD51" s="9"/>
      <c r="LE51" s="9"/>
      <c r="LF51" s="9"/>
      <c r="LG51" s="9"/>
      <c r="LH51" s="9"/>
      <c r="LI51" s="9"/>
      <c r="LJ51" s="9"/>
      <c r="LK51" s="9"/>
      <c r="LL51" s="9"/>
      <c r="LM51" s="9"/>
      <c r="LN51" s="9"/>
      <c r="LO51" s="9"/>
      <c r="LP51" s="9"/>
      <c r="LQ51" s="9"/>
      <c r="LR51" s="9"/>
      <c r="LS51" s="9"/>
      <c r="LT51" s="9"/>
      <c r="LU51" s="9"/>
      <c r="LV51" s="9"/>
      <c r="LW51" s="9"/>
      <c r="LX51" s="9"/>
      <c r="LY51" s="9"/>
      <c r="LZ51" s="9"/>
      <c r="MA51" s="9"/>
      <c r="MB51" s="9"/>
      <c r="MC51" s="9"/>
      <c r="MD51" s="9"/>
      <c r="ME51" s="9"/>
      <c r="MF51" s="9"/>
      <c r="MG51" s="9"/>
      <c r="MH51" s="9"/>
      <c r="MI51" s="9"/>
      <c r="MJ51" s="9"/>
      <c r="MK51" s="9"/>
      <c r="ML51" s="9"/>
      <c r="MM51" s="9"/>
      <c r="MN51" s="9"/>
      <c r="MO51" s="9"/>
      <c r="MP51" s="9"/>
      <c r="MQ51" s="9"/>
      <c r="MR51" s="9"/>
      <c r="MS51" s="9"/>
      <c r="MT51" s="9"/>
      <c r="MU51" s="9"/>
      <c r="MV51" s="9"/>
      <c r="MW51" s="9"/>
      <c r="MX51" s="9"/>
      <c r="MY51" s="9"/>
      <c r="MZ51" s="9"/>
      <c r="NA51" s="9"/>
      <c r="NB51" s="9"/>
      <c r="NC51" s="9"/>
      <c r="ND51" s="9"/>
      <c r="NE51" s="9"/>
      <c r="NF51" s="9"/>
      <c r="NG51" s="9"/>
      <c r="NH51" s="9"/>
      <c r="NI51" s="9"/>
      <c r="NJ51" s="9"/>
      <c r="NK51" s="9"/>
      <c r="NL51" s="9"/>
      <c r="NM51" s="9"/>
      <c r="NN51" s="9"/>
      <c r="NO51" s="9"/>
      <c r="NP51" s="9"/>
      <c r="NQ51" s="9"/>
      <c r="NR51" s="9"/>
      <c r="NS51" s="9"/>
      <c r="NT51" s="9"/>
      <c r="NU51" s="9"/>
      <c r="NV51" s="9"/>
      <c r="NW51" s="9"/>
      <c r="NX51" s="9"/>
      <c r="NY51" s="9"/>
      <c r="NZ51" s="9"/>
      <c r="OA51" s="9"/>
      <c r="OB51" s="9"/>
      <c r="OC51" s="9"/>
      <c r="OD51" s="9"/>
      <c r="OE51" s="9"/>
      <c r="OF51" s="9"/>
      <c r="OG51" s="9"/>
      <c r="OH51" s="9"/>
      <c r="OI51" s="9"/>
      <c r="OJ51" s="9"/>
      <c r="OK51" s="9"/>
      <c r="OL51" s="9"/>
      <c r="OM51" s="9"/>
      <c r="ON51" s="9"/>
      <c r="OO51" s="9"/>
      <c r="OP51" s="9"/>
      <c r="OQ51" s="9"/>
      <c r="OR51" s="9"/>
      <c r="OS51" s="9"/>
      <c r="OT51" s="9"/>
      <c r="OU51" s="9"/>
      <c r="OV51" s="9"/>
      <c r="OW51" s="9"/>
      <c r="OX51" s="9"/>
      <c r="OY51" s="9"/>
      <c r="OZ51" s="9"/>
      <c r="PA51" s="9"/>
      <c r="PB51" s="9"/>
      <c r="PC51" s="9"/>
      <c r="PD51" s="9"/>
      <c r="PE51" s="9"/>
      <c r="PF51" s="9"/>
      <c r="PG51" s="9"/>
      <c r="PH51" s="9"/>
      <c r="PI51" s="9"/>
      <c r="PJ51" s="9"/>
      <c r="PK51" s="9"/>
      <c r="PL51" s="9"/>
      <c r="PM51" s="9"/>
      <c r="PN51" s="9"/>
      <c r="PO51" s="9"/>
      <c r="PP51" s="9"/>
      <c r="PQ51" s="9"/>
      <c r="PR51" s="9"/>
      <c r="PS51" s="9"/>
      <c r="PT51" s="9"/>
      <c r="PU51" s="9"/>
      <c r="PV51" s="9"/>
      <c r="PW51" s="9"/>
      <c r="PX51" s="9"/>
      <c r="PY51" s="9"/>
      <c r="PZ51" s="9"/>
      <c r="QA51" s="9"/>
      <c r="QB51" s="9"/>
      <c r="QC51" s="9"/>
      <c r="QD51" s="9"/>
      <c r="QE51" s="9" t="s">
        <v>11967</v>
      </c>
      <c r="QF51" s="9" t="s">
        <v>5691</v>
      </c>
      <c r="QG51" s="9" t="s">
        <v>5691</v>
      </c>
      <c r="QH51" s="9" t="s">
        <v>6047</v>
      </c>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c r="RI51" s="9"/>
      <c r="RJ51" s="9"/>
      <c r="RK51" s="9"/>
      <c r="RL51" s="9"/>
      <c r="RM51" s="9"/>
      <c r="RN51" s="9"/>
      <c r="RO51" s="9" t="s">
        <v>12455</v>
      </c>
      <c r="RP51" s="9"/>
      <c r="RQ51" s="9"/>
      <c r="RR51" s="9"/>
      <c r="RS51" s="9"/>
      <c r="RT51" s="9"/>
      <c r="RU51" s="9"/>
      <c r="RV51" s="9"/>
      <c r="RW51" s="9"/>
      <c r="RX51" s="9"/>
      <c r="RY51" s="9"/>
      <c r="RZ51" s="9"/>
      <c r="SA51" s="9"/>
      <c r="SB51" s="9"/>
      <c r="SC51" s="9"/>
      <c r="SD51" s="9"/>
      <c r="SE51" s="9"/>
      <c r="SF51" s="9"/>
      <c r="SG51" s="9"/>
      <c r="SH51" s="9"/>
      <c r="SI51" s="9"/>
      <c r="SJ51" s="9"/>
      <c r="SK51" s="9"/>
      <c r="SL51" s="9"/>
      <c r="SM51" s="9"/>
      <c r="SN51" s="9"/>
      <c r="SO51" s="9"/>
      <c r="SP51" s="9"/>
      <c r="SQ51" s="9"/>
      <c r="SR51" s="9"/>
      <c r="SS51" s="9"/>
      <c r="ST51" s="9"/>
      <c r="SU51" s="9"/>
      <c r="SV51" s="9"/>
      <c r="SW51" s="9"/>
      <c r="SX51" s="9" t="s">
        <v>5707</v>
      </c>
      <c r="SY51" s="9"/>
      <c r="SZ51" s="9"/>
      <c r="TA51" s="9"/>
      <c r="TB51" s="9"/>
      <c r="TC51" s="9"/>
      <c r="TD51" s="9"/>
      <c r="TE51" s="9"/>
      <c r="TF51" s="9"/>
      <c r="TG51" s="9"/>
      <c r="TH51" s="9"/>
      <c r="TI51" s="9"/>
      <c r="TJ51" s="9"/>
      <c r="TK51" s="9"/>
      <c r="TL51" s="9"/>
      <c r="TM51" s="9" t="s">
        <v>12456</v>
      </c>
      <c r="TN51" s="9"/>
      <c r="TO51" s="9" t="s">
        <v>12457</v>
      </c>
      <c r="ANB51" s="9" t="s">
        <v>11973</v>
      </c>
      <c r="ANC51" s="9" t="s">
        <v>11974</v>
      </c>
      <c r="AND51" s="9" t="s">
        <v>12458</v>
      </c>
      <c r="ANE51" s="9" t="s">
        <v>11976</v>
      </c>
      <c r="ANF51" s="9"/>
      <c r="ANG51" s="9"/>
      <c r="ANH51" s="9"/>
      <c r="ANI51" s="9"/>
      <c r="ANJ51" s="9"/>
      <c r="ANK51" s="9"/>
      <c r="ANL51" s="9"/>
      <c r="ANM51" s="9" t="s">
        <v>12459</v>
      </c>
      <c r="ANN51" s="9"/>
      <c r="ANO51" s="9"/>
      <c r="ANP51" s="9" t="s">
        <v>12067</v>
      </c>
      <c r="ANQ51" s="9" t="s">
        <v>5730</v>
      </c>
      <c r="ANR51" s="9" t="s">
        <v>12068</v>
      </c>
      <c r="ANS51" s="9" t="s">
        <v>12069</v>
      </c>
      <c r="ANT51" s="9" t="s">
        <v>12070</v>
      </c>
      <c r="ANU51" s="9" t="s">
        <v>12069</v>
      </c>
      <c r="ANV51" s="9"/>
      <c r="ANW51" s="9"/>
      <c r="ANX51" s="9"/>
      <c r="ANY51" s="9"/>
      <c r="ANZ51" s="9" t="s">
        <v>12460</v>
      </c>
      <c r="AOA51" s="9" t="s">
        <v>5718</v>
      </c>
      <c r="AOB51" s="9" t="s">
        <v>12461</v>
      </c>
      <c r="AOC51" s="9" t="s">
        <v>12462</v>
      </c>
      <c r="AOD51" s="9" t="s">
        <v>12463</v>
      </c>
      <c r="AOE51" s="9" t="s">
        <v>12462</v>
      </c>
      <c r="AOF51" s="9"/>
      <c r="AOG51" s="9"/>
      <c r="AOH51" s="9"/>
      <c r="AOI51" s="9"/>
      <c r="AOJ51" s="9" t="s">
        <v>12409</v>
      </c>
      <c r="AOK51" s="9" t="s">
        <v>5730</v>
      </c>
      <c r="AOL51" s="9" t="s">
        <v>12464</v>
      </c>
      <c r="AOM51" s="9" t="s">
        <v>12412</v>
      </c>
      <c r="AON51" s="9" t="s">
        <v>12410</v>
      </c>
      <c r="AOO51" s="9" t="s">
        <v>12412</v>
      </c>
      <c r="AOP51" s="9"/>
      <c r="AOQ51" s="9"/>
      <c r="AOR51" s="9"/>
      <c r="AOS51" s="9" t="s">
        <v>11967</v>
      </c>
      <c r="AOT51" s="9" t="s">
        <v>12465</v>
      </c>
      <c r="AOU51" s="9"/>
      <c r="AOV51" s="9" t="s">
        <v>12466</v>
      </c>
      <c r="AOW51" s="9"/>
      <c r="AOX51" s="9"/>
      <c r="AOY51" s="9" t="s">
        <v>12467</v>
      </c>
      <c r="AOZ51" s="9"/>
      <c r="APA51" s="9"/>
      <c r="APB51" s="9"/>
      <c r="APC51" s="9"/>
      <c r="APD51" s="9" t="s">
        <v>11987</v>
      </c>
      <c r="APE51" s="9"/>
      <c r="APF51" s="9" t="s">
        <v>11988</v>
      </c>
      <c r="APG51" s="9"/>
      <c r="APH51" s="9"/>
      <c r="API51" s="9" t="s">
        <v>11989</v>
      </c>
      <c r="APJ51" s="9"/>
      <c r="APK51" s="9"/>
      <c r="APL51" s="9"/>
      <c r="APM51" s="9"/>
      <c r="APN51" s="9" t="s">
        <v>11990</v>
      </c>
      <c r="APO51" s="9"/>
      <c r="APP51" s="9" t="s">
        <v>11991</v>
      </c>
      <c r="APQ51" s="9"/>
      <c r="APR51" s="9"/>
      <c r="APS51" s="9" t="s">
        <v>11992</v>
      </c>
      <c r="APT51" s="9"/>
      <c r="APU51" s="9"/>
      <c r="APV51" s="9"/>
      <c r="APW51" s="9"/>
      <c r="APX51" s="9" t="s">
        <v>11984</v>
      </c>
      <c r="APY51" s="9"/>
      <c r="APZ51" s="9" t="s">
        <v>11985</v>
      </c>
      <c r="AQA51" s="9"/>
      <c r="AQB51" s="9"/>
      <c r="AQC51" s="9" t="s">
        <v>11986</v>
      </c>
      <c r="AQD51" s="9"/>
      <c r="AQE51" s="9"/>
      <c r="AQF51" s="9"/>
      <c r="AQG51" s="9"/>
      <c r="AQH51" s="9" t="s">
        <v>12290</v>
      </c>
      <c r="AQI51" s="9"/>
      <c r="AQJ51" s="9" t="s">
        <v>12291</v>
      </c>
      <c r="AQK51" s="9"/>
      <c r="AQL51" s="9"/>
      <c r="AQM51" s="9" t="s">
        <v>12292</v>
      </c>
      <c r="AQN51" s="9"/>
      <c r="AQO51" s="9"/>
      <c r="AQP51" s="9"/>
      <c r="AQQ51" s="9"/>
      <c r="AQR51" s="9" t="s">
        <v>12435</v>
      </c>
      <c r="AQS51" s="9"/>
      <c r="AQT51" s="9" t="s">
        <v>12436</v>
      </c>
      <c r="AQU51" s="9"/>
      <c r="AQV51" s="9"/>
      <c r="AQW51" s="9" t="s">
        <v>12437</v>
      </c>
      <c r="AQX51" s="9"/>
      <c r="AQY51" s="9"/>
      <c r="AQZ51" s="9"/>
      <c r="ARA51" s="9"/>
      <c r="ARB51" s="9"/>
      <c r="ARC51" s="9"/>
      <c r="ARD51" s="9"/>
      <c r="ARE51" s="9"/>
      <c r="ARF51" s="9"/>
      <c r="ARG51" s="9"/>
      <c r="ARH51" s="9"/>
      <c r="ARI51" s="9"/>
      <c r="ARJ51" s="9"/>
      <c r="ARK51" s="9"/>
      <c r="ARL51" s="9"/>
      <c r="ARM51" s="9"/>
      <c r="ARN51" s="9"/>
      <c r="ARO51" s="9"/>
      <c r="ARP51" s="9"/>
      <c r="ARQ51" s="9"/>
      <c r="ARR51" s="9"/>
      <c r="ARS51" s="9"/>
      <c r="ART51" s="9"/>
      <c r="ARU51" s="9"/>
      <c r="ARV51" s="9"/>
      <c r="ARW51" s="9"/>
      <c r="ARX51" s="9"/>
      <c r="ARY51" s="9"/>
      <c r="ARZ51" s="9"/>
      <c r="ASA51" s="9"/>
      <c r="ASB51" s="9"/>
      <c r="ASC51" s="9"/>
      <c r="ASD51" s="9"/>
      <c r="ASE51" s="9"/>
      <c r="ASF51" s="9"/>
      <c r="ASG51" s="9"/>
      <c r="ASH51" s="9"/>
      <c r="ASI51" s="9"/>
      <c r="ASJ51" s="9"/>
      <c r="ASK51" s="9"/>
      <c r="ASL51" s="9"/>
      <c r="ASM51" s="9"/>
      <c r="ASN51" s="9"/>
      <c r="ASO51" s="9"/>
      <c r="ASP51" s="9"/>
      <c r="ASQ51" s="9"/>
      <c r="ASR51" s="9"/>
      <c r="ASS51" s="9"/>
      <c r="AST51" s="9"/>
      <c r="ASU51" s="9"/>
      <c r="ASV51" s="9"/>
      <c r="ASW51" s="9"/>
      <c r="ASX51" s="9"/>
      <c r="ASY51" s="9"/>
      <c r="ASZ51" s="9"/>
      <c r="ATA51" s="9"/>
      <c r="ATB51" s="9"/>
      <c r="ATC51" s="9"/>
      <c r="ATD51" s="9"/>
      <c r="ATE51" s="9"/>
      <c r="ATF51" s="9"/>
      <c r="ATG51" s="9"/>
      <c r="ATH51" s="9"/>
      <c r="ATI51" s="9"/>
      <c r="ATJ51" s="9"/>
      <c r="ATK51" s="9"/>
      <c r="ATL51" s="9"/>
      <c r="ATM51" s="9"/>
      <c r="ATN51" s="9"/>
      <c r="ATO51" s="9"/>
      <c r="ATP51" s="9"/>
      <c r="ATQ51" s="9"/>
      <c r="ATR51" s="9" t="s">
        <v>12468</v>
      </c>
      <c r="ATS51" s="9">
        <v>1.770467174E9</v>
      </c>
      <c r="ATT51" s="9" t="s">
        <v>12469</v>
      </c>
      <c r="ATU51" s="9" t="s">
        <v>11973</v>
      </c>
      <c r="ATV51" s="9" t="s">
        <v>11974</v>
      </c>
      <c r="ATW51" s="9" t="s">
        <v>12458</v>
      </c>
      <c r="ATX51" s="9" t="s">
        <v>11976</v>
      </c>
      <c r="ATY51" s="9"/>
      <c r="ATZ51" s="9"/>
      <c r="AUA51" s="9"/>
      <c r="AUB51" s="9"/>
      <c r="AUC51" s="9"/>
      <c r="AUD51" s="9"/>
      <c r="AUE51" s="9"/>
      <c r="AUF51" s="9"/>
      <c r="AUG51" s="9"/>
      <c r="AUH51" s="9"/>
      <c r="AUI51" s="9"/>
      <c r="AUJ51" s="9"/>
      <c r="AUK51" s="9"/>
      <c r="AUL51" s="9"/>
      <c r="AUM51" s="9"/>
      <c r="AUN51" s="9"/>
      <c r="AUO51" s="9"/>
      <c r="AUP51" s="9"/>
      <c r="AUQ51" s="9"/>
      <c r="AUR51" s="9"/>
      <c r="AUS51" s="9"/>
      <c r="AUT51" s="9"/>
      <c r="AUU51" s="9"/>
      <c r="AUV51" s="9"/>
      <c r="AUW51" s="9"/>
      <c r="AUX51" s="9"/>
      <c r="AUY51" s="9"/>
      <c r="AUZ51" s="9"/>
      <c r="AVA51" s="9"/>
      <c r="AVB51" s="9"/>
      <c r="AVC51" s="9"/>
      <c r="AVD51" s="9"/>
      <c r="AVE51" s="9"/>
      <c r="AVF51" s="9"/>
      <c r="AVG51" s="9"/>
      <c r="AVH51" s="9"/>
      <c r="AVI51" s="9"/>
      <c r="AVJ51" s="9"/>
      <c r="AVK51" s="9"/>
      <c r="AVL51" s="9"/>
      <c r="AVM51" s="9"/>
      <c r="AVN51" s="9"/>
      <c r="AVO51" s="9"/>
      <c r="AVP51" s="9"/>
      <c r="AVQ51" s="9"/>
      <c r="AVR51" s="9"/>
      <c r="AVS51" s="9"/>
      <c r="AVT51" s="9"/>
      <c r="AVU51" s="9"/>
      <c r="AVV51" s="9"/>
      <c r="AVW51" s="9"/>
      <c r="AVX51" s="9"/>
      <c r="AVY51" s="9"/>
      <c r="AVZ51" s="9"/>
      <c r="AWA51" s="9"/>
      <c r="AWB51" s="9"/>
      <c r="AWC51" s="9"/>
      <c r="AWD51" s="9"/>
      <c r="AWE51" s="9"/>
      <c r="AWF51" s="9"/>
      <c r="AWG51" s="9"/>
      <c r="AWH51" s="9"/>
      <c r="AWI51" s="9"/>
      <c r="AWJ51" s="9"/>
      <c r="AWK51" s="9"/>
      <c r="AWL51" s="9"/>
      <c r="AWM51" s="9"/>
      <c r="AWN51" s="9"/>
      <c r="AWO51" s="9"/>
      <c r="AWP51" s="9"/>
      <c r="AWQ51" s="9"/>
      <c r="AWR51" s="9"/>
      <c r="AWS51" s="9"/>
      <c r="AWT51" s="9"/>
      <c r="AWU51" s="9"/>
      <c r="AWV51" s="9"/>
      <c r="AWW51" s="9"/>
      <c r="AWX51" s="9"/>
      <c r="AWY51" s="9"/>
      <c r="AWZ51" s="9"/>
      <c r="AXA51" s="9"/>
      <c r="AXB51" s="9"/>
      <c r="AXC51" s="9"/>
      <c r="AXD51" s="9"/>
      <c r="AXE51" s="9"/>
      <c r="AXF51" s="9"/>
      <c r="AXG51" s="9"/>
      <c r="AXH51" s="9"/>
      <c r="AXI51" s="9"/>
      <c r="AXJ51" s="9"/>
      <c r="AXK51" s="9"/>
      <c r="AXL51" s="9"/>
      <c r="AXM51" s="9"/>
      <c r="AXN51" s="9"/>
      <c r="AXO51" s="9"/>
      <c r="AXP51" s="9"/>
      <c r="AXQ51" s="9"/>
      <c r="AXR51" s="9"/>
      <c r="AXS51" s="9"/>
      <c r="AXT51" s="9"/>
      <c r="AXU51" s="9"/>
      <c r="AXV51" s="9"/>
      <c r="AXW51" s="9"/>
      <c r="AXX51" s="9"/>
      <c r="AXY51" s="9"/>
      <c r="AXZ51" s="9"/>
      <c r="AYA51" s="9"/>
      <c r="AYB51" s="9"/>
      <c r="AYC51" s="9"/>
      <c r="AYD51" s="9"/>
      <c r="AYE51" s="9"/>
      <c r="AYF51" s="9"/>
      <c r="AYG51" s="9"/>
      <c r="AYH51" s="9"/>
      <c r="AYI51" s="9"/>
      <c r="AYJ51" s="9"/>
      <c r="AYK51" s="9"/>
      <c r="AYL51" s="9"/>
      <c r="AYM51" s="9"/>
      <c r="AYN51" s="9"/>
      <c r="AYO51" s="9"/>
      <c r="AYP51" s="9"/>
      <c r="AYQ51" s="9"/>
      <c r="AYR51" s="9"/>
      <c r="AYS51" s="9"/>
      <c r="AYT51" s="9"/>
      <c r="AYU51" s="9"/>
      <c r="AYV51" s="9"/>
      <c r="AYW51" s="9"/>
      <c r="AYX51" s="9"/>
      <c r="AYY51" s="9"/>
      <c r="AYZ51" s="9"/>
      <c r="AZA51" s="9"/>
      <c r="AZB51" s="9"/>
      <c r="AZC51" s="9"/>
      <c r="AZD51" s="9"/>
      <c r="AZE51" s="9"/>
      <c r="AZF51" s="9"/>
      <c r="AZG51" s="9"/>
      <c r="AZH51" s="9"/>
      <c r="AZI51" s="9"/>
      <c r="AZJ51" s="9"/>
      <c r="AZK51" s="9"/>
      <c r="AZL51" s="9"/>
      <c r="AZM51" s="9"/>
      <c r="AZN51" s="9"/>
      <c r="AZO51" s="9"/>
      <c r="AZP51" s="9"/>
      <c r="AZQ51" s="9"/>
      <c r="AZR51" s="9"/>
      <c r="AZS51" s="9"/>
      <c r="AZT51" s="9"/>
      <c r="AZU51" s="9"/>
      <c r="AZV51" s="9"/>
      <c r="AZW51" s="9"/>
      <c r="AZX51" s="9"/>
      <c r="AZY51" s="9"/>
      <c r="AZZ51" s="9"/>
      <c r="BAA51" s="9"/>
      <c r="BAB51" s="9"/>
      <c r="BAC51" s="9"/>
      <c r="BAD51" s="9"/>
      <c r="BAE51" s="9"/>
      <c r="BAF51" s="9"/>
      <c r="BAG51" s="9"/>
      <c r="BAH51" s="9"/>
      <c r="BAI51" s="9"/>
      <c r="BAJ51" s="9"/>
      <c r="BAK51" s="9"/>
      <c r="BAL51" s="9"/>
      <c r="BAM51" s="9"/>
      <c r="BAN51" s="9"/>
      <c r="BAO51" s="9"/>
      <c r="BAP51" s="9"/>
      <c r="BAQ51" s="9"/>
      <c r="BAR51" s="9"/>
      <c r="BAS51" s="9"/>
      <c r="BAT51" s="9"/>
      <c r="BAU51" s="9"/>
      <c r="BAV51" s="9"/>
      <c r="BAW51" s="9"/>
      <c r="BAX51" s="9"/>
      <c r="BAY51" s="9"/>
      <c r="BAZ51" s="9"/>
      <c r="BBA51" s="9"/>
      <c r="BBB51" s="9"/>
      <c r="BBC51" s="9"/>
      <c r="BBD51" s="9"/>
      <c r="BBE51" s="9"/>
      <c r="BBF51" s="9"/>
      <c r="BBG51" s="9"/>
      <c r="BBH51" s="9"/>
      <c r="BBI51" s="9"/>
      <c r="BBJ51" s="9"/>
      <c r="BBK51" s="9"/>
      <c r="BBL51" s="9"/>
      <c r="BBM51" s="9"/>
      <c r="BBN51" s="9"/>
      <c r="BBO51" s="9"/>
      <c r="BBP51" s="9"/>
      <c r="BBQ51" s="9"/>
      <c r="BBR51" s="9"/>
      <c r="BBS51" s="9"/>
      <c r="BBT51" s="9"/>
      <c r="BBU51" s="9"/>
      <c r="BBV51" s="9"/>
      <c r="BBW51" s="9"/>
      <c r="BBX51" s="9"/>
      <c r="BBY51" s="9"/>
      <c r="BBZ51" s="9"/>
      <c r="BCA51" s="9"/>
      <c r="BCB51" s="9"/>
      <c r="BCC51" s="9"/>
      <c r="BCD51" s="9"/>
      <c r="BCE51" s="9"/>
      <c r="BCF51" s="9"/>
      <c r="BCG51" s="9"/>
      <c r="BCH51" s="9"/>
      <c r="BCI51" s="9"/>
      <c r="BCJ51" s="9"/>
      <c r="BCK51" s="9"/>
      <c r="BCL51" s="9"/>
      <c r="BCM51" s="9"/>
      <c r="BCN51" s="9"/>
      <c r="BCO51" s="9"/>
      <c r="BCP51" s="9"/>
      <c r="BCQ51" s="9"/>
      <c r="BCR51" s="9"/>
      <c r="BCS51" s="9"/>
      <c r="BCT51" s="9"/>
      <c r="BCU51" s="9"/>
      <c r="BCV51" s="9"/>
      <c r="BCW51" s="9"/>
      <c r="BCX51" s="9"/>
      <c r="BCY51" s="9"/>
      <c r="BCZ51" s="9"/>
      <c r="BDA51" s="9"/>
      <c r="BDB51" s="9"/>
      <c r="BDC51" s="9"/>
      <c r="BDD51" s="9"/>
      <c r="BDE51" s="9"/>
      <c r="BDF51" s="9"/>
      <c r="BDG51" s="9"/>
      <c r="BDH51" s="9"/>
      <c r="BDI51" s="9"/>
      <c r="BDJ51" s="9"/>
      <c r="BDK51" s="9"/>
      <c r="BDL51" s="9"/>
      <c r="BDM51" s="9"/>
      <c r="BDN51" s="9"/>
      <c r="BDO51" s="9"/>
      <c r="BDP51" s="9"/>
      <c r="BDQ51" s="9"/>
      <c r="BDR51" s="9"/>
      <c r="BDS51" s="9"/>
      <c r="BDT51" s="9"/>
      <c r="BDU51" s="9"/>
      <c r="BDV51" s="9"/>
      <c r="BDW51" s="9"/>
      <c r="BDX51" s="9"/>
      <c r="BDY51" s="9"/>
      <c r="BDZ51" s="9"/>
      <c r="BEA51" s="9"/>
      <c r="BEB51" s="9"/>
      <c r="BEC51" s="9"/>
      <c r="BED51" s="9"/>
      <c r="BEE51" s="9"/>
      <c r="BEF51" s="9"/>
      <c r="BEG51" s="9"/>
      <c r="BEH51" s="9"/>
      <c r="BEI51" s="9"/>
      <c r="BEJ51" s="9"/>
      <c r="BEK51" s="9"/>
      <c r="BEL51" s="9"/>
      <c r="BEM51" s="9"/>
      <c r="BEN51" s="9"/>
      <c r="BEO51" s="9"/>
      <c r="BEP51" s="9"/>
      <c r="BEQ51" s="9"/>
      <c r="BER51" s="9"/>
      <c r="BES51" s="9"/>
      <c r="BET51" s="9"/>
      <c r="BEU51" s="9"/>
      <c r="BEV51" s="9"/>
      <c r="BEW51" s="9"/>
      <c r="BEX51" s="9"/>
      <c r="BEY51" s="9"/>
      <c r="BEZ51" s="9"/>
      <c r="BFA51" s="9"/>
      <c r="BFB51" s="9"/>
      <c r="BFC51" s="9"/>
      <c r="BFD51" s="9"/>
      <c r="BFE51" s="9"/>
      <c r="BFF51" s="9"/>
      <c r="BFG51" s="9"/>
      <c r="BFH51" s="9"/>
      <c r="BFI51" s="9"/>
      <c r="BFJ51" s="9"/>
      <c r="BFK51" s="9"/>
      <c r="BFL51" s="9"/>
      <c r="BFM51" s="9"/>
      <c r="BFN51" s="9"/>
      <c r="BFO51" s="9"/>
      <c r="BFP51" s="9"/>
      <c r="BFQ51" s="9"/>
      <c r="BFR51" s="9"/>
      <c r="BFS51" s="9"/>
      <c r="BFT51" s="9"/>
      <c r="BFU51" s="9"/>
      <c r="BFV51" s="9"/>
      <c r="BFW51" s="9"/>
      <c r="BFX51" s="9"/>
      <c r="BFY51" s="9"/>
      <c r="BFZ51" s="9"/>
      <c r="BGA51" s="9"/>
      <c r="BGB51" s="9"/>
      <c r="BGC51" s="9"/>
      <c r="BGD51" s="9"/>
      <c r="BGE51" s="9"/>
      <c r="BGF51" s="9"/>
      <c r="BGG51" s="9"/>
      <c r="BGH51" s="9"/>
      <c r="BGI51" s="9"/>
      <c r="BGJ51" s="9"/>
      <c r="BGK51" s="9"/>
      <c r="BGL51" s="9"/>
      <c r="BGM51" s="9"/>
      <c r="BGN51" s="9"/>
      <c r="BGO51" s="9"/>
      <c r="BGP51" s="9"/>
      <c r="BGQ51" s="9"/>
      <c r="BGR51" s="9"/>
      <c r="BGS51" s="9"/>
      <c r="BGT51" s="9"/>
      <c r="BGU51" s="9"/>
      <c r="BGV51" s="9"/>
      <c r="BGW51" s="9"/>
      <c r="BGX51" s="9"/>
      <c r="BGY51" s="9"/>
      <c r="BGZ51" s="9"/>
      <c r="BHA51" s="9"/>
      <c r="BHB51" s="9"/>
      <c r="BHC51" s="9"/>
      <c r="BHD51" s="9"/>
      <c r="BHE51" s="9"/>
      <c r="BHF51" s="9"/>
      <c r="BHG51" s="9"/>
      <c r="BHH51" s="9"/>
      <c r="BHI51" s="9"/>
      <c r="BHJ51" s="9"/>
      <c r="BHK51" s="9"/>
      <c r="BHL51" s="9"/>
      <c r="BHM51" s="9"/>
      <c r="BHN51" s="9"/>
      <c r="BHO51" s="9"/>
      <c r="BHP51" s="9"/>
      <c r="BHQ51" s="9"/>
      <c r="BHR51" s="9"/>
      <c r="BHS51" s="9"/>
      <c r="BHT51" s="9"/>
      <c r="BHU51" s="9"/>
      <c r="BHV51" s="9"/>
      <c r="BHW51" s="9"/>
      <c r="BHX51" s="9"/>
      <c r="BHY51" s="9"/>
      <c r="BHZ51" s="9"/>
      <c r="BIA51" s="9"/>
      <c r="BIB51" s="9"/>
      <c r="BIC51" s="9"/>
      <c r="BID51" s="9"/>
    </row>
    <row r="52" ht="14.25" customHeight="1">
      <c r="A52" s="9">
        <v>8.0</v>
      </c>
      <c r="B52" s="9" t="s">
        <v>11947</v>
      </c>
      <c r="C52" s="9" t="s">
        <v>11948</v>
      </c>
      <c r="D52" s="9" t="s">
        <v>11948</v>
      </c>
      <c r="E52" s="9"/>
      <c r="F52" s="9">
        <v>3.0</v>
      </c>
      <c r="G52" s="9" t="s">
        <v>12470</v>
      </c>
      <c r="H52" s="9"/>
      <c r="I52" s="9"/>
      <c r="J52" s="9"/>
      <c r="K52" s="9"/>
      <c r="L52" s="9">
        <v>3.0</v>
      </c>
      <c r="M52" s="9"/>
      <c r="N52" s="9"/>
      <c r="O52" s="9"/>
      <c r="P52" s="9">
        <v>0.0</v>
      </c>
      <c r="Q52" s="9" t="s">
        <v>12471</v>
      </c>
      <c r="R52" s="9"/>
      <c r="S52" s="9" t="s">
        <v>2868</v>
      </c>
      <c r="T52" s="9" t="s">
        <v>2867</v>
      </c>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c r="KW52" s="9"/>
      <c r="KX52" s="9"/>
      <c r="KY52" s="9"/>
      <c r="KZ52" s="9"/>
      <c r="LA52" s="9"/>
      <c r="LB52" s="9"/>
      <c r="LC52" s="9"/>
      <c r="LD52" s="9"/>
      <c r="LE52" s="9"/>
      <c r="LF52" s="9"/>
      <c r="LG52" s="9"/>
      <c r="LH52" s="9"/>
      <c r="LI52" s="9"/>
      <c r="LJ52" s="9"/>
      <c r="LK52" s="9"/>
      <c r="LL52" s="9"/>
      <c r="LM52" s="9"/>
      <c r="LN52" s="9"/>
      <c r="LO52" s="9"/>
      <c r="LP52" s="9"/>
      <c r="LQ52" s="9"/>
      <c r="LR52" s="9"/>
      <c r="LS52" s="9"/>
      <c r="LT52" s="9"/>
      <c r="LU52" s="9"/>
      <c r="LV52" s="9"/>
      <c r="LW52" s="9"/>
      <c r="LX52" s="9"/>
      <c r="LY52" s="9"/>
      <c r="LZ52" s="9"/>
      <c r="MA52" s="9"/>
      <c r="MB52" s="9"/>
      <c r="MC52" s="9"/>
      <c r="MD52" s="9"/>
      <c r="ME52" s="9"/>
      <c r="MF52" s="9"/>
      <c r="MG52" s="9"/>
      <c r="MH52" s="9"/>
      <c r="MI52" s="9"/>
      <c r="MJ52" s="9"/>
      <c r="MK52" s="9"/>
      <c r="ML52" s="9"/>
      <c r="MM52" s="9"/>
      <c r="MN52" s="9"/>
      <c r="MO52" s="9"/>
      <c r="MP52" s="9"/>
      <c r="MQ52" s="9"/>
      <c r="MR52" s="9"/>
      <c r="MS52" s="9"/>
      <c r="MT52" s="9"/>
      <c r="MU52" s="9"/>
      <c r="MV52" s="9"/>
      <c r="MW52" s="9"/>
      <c r="MX52" s="9"/>
      <c r="MY52" s="9"/>
      <c r="MZ52" s="9"/>
      <c r="NA52" s="9"/>
      <c r="NB52" s="9"/>
      <c r="NC52" s="9"/>
      <c r="ND52" s="9"/>
      <c r="NE52" s="9"/>
      <c r="NF52" s="9"/>
      <c r="NG52" s="9"/>
      <c r="NH52" s="9"/>
      <c r="NI52" s="9"/>
      <c r="NJ52" s="9"/>
      <c r="NK52" s="9"/>
      <c r="NL52" s="9"/>
      <c r="NM52" s="9"/>
      <c r="NN52" s="9"/>
      <c r="NO52" s="9"/>
      <c r="NP52" s="9"/>
      <c r="NQ52" s="9"/>
      <c r="NR52" s="9"/>
      <c r="NS52" s="9"/>
      <c r="NT52" s="9"/>
      <c r="NU52" s="9"/>
      <c r="NV52" s="9"/>
      <c r="NW52" s="9"/>
      <c r="NX52" s="9"/>
      <c r="NY52" s="9"/>
      <c r="NZ52" s="9"/>
      <c r="OA52" s="9"/>
      <c r="OB52" s="9"/>
      <c r="OC52" s="9"/>
      <c r="OD52" s="9"/>
      <c r="OE52" s="9"/>
      <c r="OF52" s="9"/>
      <c r="OG52" s="9"/>
      <c r="OH52" s="9"/>
      <c r="OI52" s="9"/>
      <c r="OJ52" s="9"/>
      <c r="OK52" s="9"/>
      <c r="OL52" s="9"/>
      <c r="OM52" s="9"/>
      <c r="ON52" s="9"/>
      <c r="OO52" s="9"/>
      <c r="OP52" s="9"/>
      <c r="OQ52" s="9"/>
      <c r="OR52" s="9"/>
      <c r="OS52" s="9"/>
      <c r="OT52" s="9"/>
      <c r="OU52" s="9"/>
      <c r="OV52" s="9"/>
      <c r="OW52" s="9"/>
      <c r="OX52" s="9"/>
      <c r="OY52" s="9"/>
      <c r="OZ52" s="9"/>
      <c r="PA52" s="9"/>
      <c r="PB52" s="9"/>
      <c r="PC52" s="9"/>
      <c r="PD52" s="9"/>
      <c r="PE52" s="9"/>
      <c r="PF52" s="9"/>
      <c r="PG52" s="9"/>
      <c r="PH52" s="9"/>
      <c r="PI52" s="9"/>
      <c r="PJ52" s="9"/>
      <c r="PK52" s="9"/>
      <c r="PL52" s="9"/>
      <c r="PM52" s="9"/>
      <c r="PN52" s="9"/>
      <c r="PO52" s="9"/>
      <c r="PP52" s="9"/>
      <c r="PQ52" s="9"/>
      <c r="PR52" s="9"/>
      <c r="PS52" s="9"/>
      <c r="PT52" s="9"/>
      <c r="PU52" s="9"/>
      <c r="PV52" s="9"/>
      <c r="PW52" s="9"/>
      <c r="PX52" s="9"/>
      <c r="PY52" s="9"/>
      <c r="PZ52" s="9"/>
      <c r="QA52" s="9"/>
      <c r="QB52" s="9"/>
      <c r="QC52" s="9"/>
      <c r="QD52" s="9"/>
      <c r="QE52" s="9"/>
      <c r="QF52" s="9"/>
      <c r="QG52" s="9"/>
      <c r="QH52" s="9"/>
      <c r="QI52" s="9"/>
      <c r="QJ52" s="9"/>
      <c r="QK52" s="9"/>
      <c r="QL52" s="9"/>
      <c r="QM52" s="9"/>
      <c r="QN52" s="9"/>
      <c r="QO52" s="9"/>
      <c r="QP52" s="9"/>
      <c r="QQ52" s="9"/>
      <c r="QR52" s="9"/>
      <c r="QS52" s="9"/>
      <c r="QT52" s="9"/>
      <c r="QU52" s="9"/>
      <c r="QV52" s="9"/>
      <c r="QW52" s="9"/>
      <c r="QX52" s="9"/>
      <c r="QY52" s="9"/>
      <c r="QZ52" s="9"/>
      <c r="RA52" s="9"/>
      <c r="RB52" s="9"/>
      <c r="RC52" s="9"/>
      <c r="RD52" s="9"/>
      <c r="RE52" s="9"/>
      <c r="RF52" s="9"/>
      <c r="RG52" s="9"/>
      <c r="RH52" s="9"/>
      <c r="RI52" s="9"/>
      <c r="RJ52" s="9"/>
      <c r="RK52" s="9"/>
      <c r="RL52" s="9"/>
      <c r="RM52" s="9"/>
      <c r="RN52" s="9"/>
      <c r="RO52" s="9"/>
      <c r="RP52" s="9"/>
      <c r="RQ52" s="9"/>
      <c r="RR52" s="9"/>
      <c r="RS52" s="9"/>
      <c r="RT52" s="9"/>
      <c r="RU52" s="9"/>
      <c r="RV52" s="9"/>
      <c r="RW52" s="9"/>
      <c r="RX52" s="9"/>
      <c r="RY52" s="9"/>
      <c r="RZ52" s="9"/>
      <c r="SA52" s="9"/>
      <c r="SB52" s="9"/>
      <c r="SC52" s="9"/>
      <c r="SD52" s="9"/>
      <c r="SE52" s="9"/>
      <c r="SF52" s="9"/>
      <c r="SG52" s="9"/>
      <c r="SH52" s="9"/>
      <c r="SI52" s="9"/>
      <c r="SJ52" s="9"/>
      <c r="SK52" s="9"/>
      <c r="SL52" s="9"/>
      <c r="SM52" s="9"/>
      <c r="SN52" s="9"/>
      <c r="SO52" s="9"/>
      <c r="SP52" s="9"/>
      <c r="SQ52" s="9"/>
      <c r="SR52" s="9"/>
      <c r="SS52" s="9"/>
      <c r="ST52" s="9"/>
      <c r="SU52" s="9"/>
      <c r="SV52" s="9"/>
      <c r="SW52" s="9"/>
      <c r="SX52" s="9"/>
      <c r="SY52" s="9"/>
      <c r="SZ52" s="9"/>
      <c r="TA52" s="9"/>
      <c r="TB52" s="9"/>
      <c r="TC52" s="9"/>
      <c r="TD52" s="9"/>
      <c r="TE52" s="9"/>
      <c r="TF52" s="9"/>
      <c r="TG52" s="9"/>
      <c r="TH52" s="9"/>
      <c r="TI52" s="9"/>
      <c r="TJ52" s="9"/>
      <c r="TK52" s="9"/>
      <c r="TL52" s="9"/>
      <c r="TM52" s="9"/>
      <c r="TN52" s="9"/>
      <c r="TO52" s="9"/>
      <c r="ANB52" s="9"/>
      <c r="ANC52" s="9"/>
      <c r="AND52" s="9"/>
      <c r="ANE52" s="9"/>
      <c r="ANF52" s="9"/>
      <c r="ANG52" s="9"/>
      <c r="ANH52" s="9"/>
      <c r="ANI52" s="9"/>
      <c r="ANJ52" s="9"/>
      <c r="ANK52" s="9"/>
      <c r="ANL52" s="9"/>
      <c r="ANM52" s="9"/>
      <c r="ANN52" s="9"/>
      <c r="ANO52" s="9"/>
      <c r="ANP52" s="9"/>
      <c r="ANQ52" s="9"/>
      <c r="ANR52" s="9"/>
      <c r="ANS52" s="9"/>
      <c r="ANT52" s="9"/>
      <c r="ANU52" s="9"/>
      <c r="ANV52" s="9"/>
      <c r="ANW52" s="9"/>
      <c r="ANX52" s="9"/>
      <c r="ANY52" s="9"/>
      <c r="ANZ52" s="9"/>
      <c r="AOA52" s="9"/>
      <c r="AOB52" s="9"/>
      <c r="AOC52" s="9"/>
      <c r="AOD52" s="9"/>
      <c r="AOE52" s="9"/>
      <c r="AOF52" s="9"/>
      <c r="AOG52" s="9"/>
      <c r="AOH52" s="9"/>
      <c r="AOI52" s="9"/>
      <c r="AOJ52" s="9"/>
      <c r="AOK52" s="9"/>
      <c r="AOL52" s="9"/>
      <c r="AOM52" s="9"/>
      <c r="AON52" s="9"/>
      <c r="AOO52" s="9"/>
      <c r="AOP52" s="9"/>
      <c r="AOQ52" s="9"/>
      <c r="AOR52" s="9"/>
      <c r="AOS52" s="9"/>
      <c r="AOT52" s="9"/>
      <c r="AOU52" s="9"/>
      <c r="AOV52" s="9"/>
      <c r="AOW52" s="9"/>
      <c r="AOX52" s="9"/>
      <c r="AOY52" s="9"/>
      <c r="AOZ52" s="9"/>
      <c r="APA52" s="9"/>
      <c r="APB52" s="9"/>
      <c r="APC52" s="9"/>
      <c r="APD52" s="9"/>
      <c r="APE52" s="9"/>
      <c r="APF52" s="9"/>
      <c r="APG52" s="9"/>
      <c r="APH52" s="9"/>
      <c r="API52" s="9"/>
      <c r="APJ52" s="9"/>
      <c r="APK52" s="9"/>
      <c r="APL52" s="9"/>
      <c r="APM52" s="9"/>
      <c r="APN52" s="9"/>
      <c r="APO52" s="9"/>
      <c r="APP52" s="9"/>
      <c r="APQ52" s="9"/>
      <c r="APR52" s="9"/>
      <c r="APS52" s="9"/>
      <c r="APT52" s="9"/>
      <c r="APU52" s="9"/>
      <c r="APV52" s="9"/>
      <c r="APW52" s="9"/>
      <c r="APX52" s="9"/>
      <c r="APY52" s="9"/>
      <c r="APZ52" s="9"/>
      <c r="AQA52" s="9"/>
      <c r="AQB52" s="9"/>
      <c r="AQC52" s="9"/>
      <c r="AQD52" s="9"/>
      <c r="AQE52" s="9"/>
      <c r="AQF52" s="9"/>
      <c r="AQG52" s="9"/>
      <c r="AQH52" s="9"/>
      <c r="AQI52" s="9"/>
      <c r="AQJ52" s="9"/>
      <c r="AQK52" s="9"/>
      <c r="AQL52" s="9"/>
      <c r="AQM52" s="9"/>
      <c r="AQN52" s="9"/>
      <c r="AQO52" s="9"/>
      <c r="AQP52" s="9"/>
      <c r="AQQ52" s="9"/>
      <c r="AQR52" s="9"/>
      <c r="AQS52" s="9"/>
      <c r="AQT52" s="9"/>
      <c r="AQU52" s="9"/>
      <c r="AQV52" s="9"/>
      <c r="AQW52" s="9"/>
      <c r="AQX52" s="9"/>
      <c r="AQY52" s="9"/>
      <c r="AQZ52" s="9"/>
      <c r="ARA52" s="9"/>
      <c r="ARB52" s="9"/>
      <c r="ARC52" s="9"/>
      <c r="ARD52" s="9"/>
      <c r="ARE52" s="9"/>
      <c r="ARF52" s="9"/>
      <c r="ARG52" s="9"/>
      <c r="ARH52" s="9"/>
      <c r="ARI52" s="9"/>
      <c r="ARJ52" s="9"/>
      <c r="ARK52" s="9"/>
      <c r="ARL52" s="9"/>
      <c r="ARM52" s="9"/>
      <c r="ARN52" s="9"/>
      <c r="ARO52" s="9"/>
      <c r="ARP52" s="9"/>
      <c r="ARQ52" s="9"/>
      <c r="ARR52" s="9"/>
      <c r="ARS52" s="9"/>
      <c r="ART52" s="9"/>
      <c r="ARU52" s="9"/>
      <c r="ARV52" s="9"/>
      <c r="ARW52" s="9"/>
      <c r="ARX52" s="9"/>
      <c r="ARY52" s="9"/>
      <c r="ARZ52" s="9"/>
      <c r="ASA52" s="9"/>
      <c r="ASB52" s="9"/>
      <c r="ASC52" s="9"/>
      <c r="ASD52" s="9"/>
      <c r="ASE52" s="9"/>
      <c r="ASF52" s="9"/>
      <c r="ASG52" s="9"/>
      <c r="ASH52" s="9"/>
      <c r="ASI52" s="9"/>
      <c r="ASJ52" s="9"/>
      <c r="ASK52" s="9"/>
      <c r="ASL52" s="9"/>
      <c r="ASM52" s="9"/>
      <c r="ASN52" s="9"/>
      <c r="ASO52" s="9"/>
      <c r="ASP52" s="9"/>
      <c r="ASQ52" s="9"/>
      <c r="ASR52" s="9"/>
      <c r="ASS52" s="9"/>
      <c r="AST52" s="9"/>
      <c r="ASU52" s="9"/>
      <c r="ASV52" s="9"/>
      <c r="ASW52" s="9"/>
      <c r="ASX52" s="9"/>
      <c r="ASY52" s="9"/>
      <c r="ASZ52" s="9"/>
      <c r="ATA52" s="9"/>
      <c r="ATB52" s="9"/>
      <c r="ATC52" s="9"/>
      <c r="ATD52" s="9"/>
      <c r="ATE52" s="9"/>
      <c r="ATF52" s="9"/>
      <c r="ATG52" s="9"/>
      <c r="ATH52" s="9"/>
      <c r="ATI52" s="9"/>
      <c r="ATJ52" s="9"/>
      <c r="ATK52" s="9"/>
      <c r="ATL52" s="9"/>
      <c r="ATM52" s="9"/>
      <c r="ATN52" s="9"/>
      <c r="ATO52" s="9"/>
      <c r="ATP52" s="9"/>
      <c r="ATQ52" s="9"/>
      <c r="ATR52" s="9"/>
      <c r="ATS52" s="9"/>
      <c r="ATT52" s="9"/>
      <c r="ATU52" s="9"/>
      <c r="ATV52" s="9"/>
      <c r="ATW52" s="9"/>
      <c r="ATX52" s="9"/>
      <c r="ATY52" s="9"/>
      <c r="ATZ52" s="9"/>
      <c r="AUA52" s="9"/>
      <c r="AUB52" s="9"/>
      <c r="AUC52" s="9"/>
      <c r="AUD52" s="9"/>
      <c r="AUE52" s="9"/>
      <c r="AUF52" s="9"/>
      <c r="AUG52" s="9"/>
      <c r="AUH52" s="9"/>
      <c r="AUI52" s="9"/>
      <c r="AUJ52" s="9"/>
      <c r="AUK52" s="9"/>
      <c r="AUL52" s="9"/>
      <c r="AUM52" s="9"/>
      <c r="AUN52" s="9"/>
      <c r="AUO52" s="9"/>
      <c r="AUP52" s="9"/>
      <c r="AUQ52" s="9"/>
      <c r="AUR52" s="9"/>
      <c r="AUS52" s="9"/>
      <c r="AUT52" s="9"/>
      <c r="AUU52" s="9"/>
      <c r="AUV52" s="9"/>
      <c r="AUW52" s="9"/>
      <c r="AUX52" s="9"/>
      <c r="AUY52" s="9"/>
      <c r="AUZ52" s="9"/>
      <c r="AVA52" s="9"/>
      <c r="AVB52" s="9"/>
      <c r="AVC52" s="9"/>
      <c r="AVD52" s="9"/>
      <c r="AVE52" s="9"/>
      <c r="AVF52" s="9"/>
      <c r="AVG52" s="9"/>
      <c r="AVH52" s="9"/>
      <c r="AVI52" s="9"/>
      <c r="AVJ52" s="9"/>
      <c r="AVK52" s="9"/>
      <c r="AVL52" s="9"/>
      <c r="AVM52" s="9"/>
      <c r="AVN52" s="9"/>
      <c r="AVO52" s="9"/>
      <c r="AVP52" s="9"/>
      <c r="AVQ52" s="9"/>
      <c r="AVR52" s="9"/>
      <c r="AVS52" s="9"/>
      <c r="AVT52" s="9"/>
      <c r="AVU52" s="9"/>
      <c r="AVV52" s="9"/>
      <c r="AVW52" s="9"/>
      <c r="AVX52" s="9"/>
      <c r="AVY52" s="9"/>
      <c r="AVZ52" s="9"/>
      <c r="AWA52" s="9"/>
      <c r="AWB52" s="9"/>
      <c r="AWC52" s="9"/>
      <c r="AWD52" s="9"/>
      <c r="AWE52" s="9"/>
      <c r="AWF52" s="9"/>
      <c r="AWG52" s="9"/>
      <c r="AWH52" s="9"/>
      <c r="AWI52" s="9"/>
      <c r="AWJ52" s="9"/>
      <c r="AWK52" s="9"/>
      <c r="AWL52" s="9"/>
      <c r="AWM52" s="9"/>
      <c r="AWN52" s="9"/>
      <c r="AWO52" s="9"/>
      <c r="AWP52" s="9"/>
      <c r="AWQ52" s="9"/>
      <c r="AWR52" s="9"/>
      <c r="AWS52" s="9"/>
      <c r="AWT52" s="9"/>
      <c r="AWU52" s="9"/>
      <c r="AWV52" s="9"/>
      <c r="AWW52" s="9"/>
      <c r="AWX52" s="9"/>
      <c r="AWY52" s="9"/>
      <c r="AWZ52" s="9"/>
      <c r="AXA52" s="9"/>
      <c r="AXB52" s="9"/>
      <c r="AXC52" s="9"/>
      <c r="AXD52" s="9"/>
      <c r="AXE52" s="9"/>
      <c r="AXF52" s="9"/>
      <c r="AXG52" s="9"/>
      <c r="AXH52" s="9"/>
      <c r="AXI52" s="9"/>
      <c r="AXJ52" s="9"/>
      <c r="AXK52" s="9"/>
      <c r="AXL52" s="9"/>
      <c r="AXM52" s="9"/>
      <c r="AXN52" s="9"/>
      <c r="AXO52" s="9"/>
      <c r="AXP52" s="9"/>
      <c r="AXQ52" s="9"/>
      <c r="AXR52" s="9"/>
      <c r="AXS52" s="9"/>
      <c r="AXT52" s="9"/>
      <c r="AXU52" s="9"/>
      <c r="AXV52" s="9"/>
      <c r="AXW52" s="9"/>
      <c r="AXX52" s="9"/>
      <c r="AXY52" s="9"/>
      <c r="AXZ52" s="9"/>
      <c r="AYA52" s="9"/>
      <c r="AYB52" s="9"/>
      <c r="AYC52" s="9"/>
      <c r="AYD52" s="9"/>
      <c r="AYE52" s="9"/>
      <c r="AYF52" s="9"/>
      <c r="AYG52" s="9"/>
      <c r="AYH52" s="9"/>
      <c r="AYI52" s="9"/>
      <c r="AYJ52" s="9"/>
      <c r="AYK52" s="9"/>
      <c r="AYL52" s="9"/>
      <c r="AYM52" s="9"/>
      <c r="AYN52" s="9"/>
      <c r="AYO52" s="9"/>
      <c r="AYP52" s="9"/>
      <c r="AYQ52" s="9"/>
      <c r="AYR52" s="9"/>
      <c r="AYS52" s="9"/>
      <c r="AYT52" s="9"/>
      <c r="AYU52" s="9"/>
      <c r="AYV52" s="9"/>
      <c r="AYW52" s="9"/>
      <c r="AYX52" s="9"/>
      <c r="AYY52" s="9"/>
      <c r="AYZ52" s="9"/>
      <c r="AZA52" s="9"/>
      <c r="AZB52" s="9"/>
      <c r="AZC52" s="9"/>
      <c r="AZD52" s="9"/>
      <c r="AZE52" s="9"/>
      <c r="AZF52" s="9"/>
      <c r="AZG52" s="9"/>
      <c r="AZH52" s="9"/>
      <c r="AZI52" s="9"/>
      <c r="AZJ52" s="9"/>
      <c r="AZK52" s="9"/>
      <c r="AZL52" s="9"/>
      <c r="AZM52" s="9"/>
      <c r="AZN52" s="9"/>
      <c r="AZO52" s="9"/>
      <c r="AZP52" s="9"/>
      <c r="AZQ52" s="9"/>
      <c r="AZR52" s="9"/>
      <c r="AZS52" s="9"/>
      <c r="AZT52" s="9"/>
      <c r="AZU52" s="9"/>
      <c r="AZV52" s="9"/>
      <c r="AZW52" s="9"/>
      <c r="AZX52" s="9"/>
      <c r="AZY52" s="9"/>
      <c r="AZZ52" s="9"/>
      <c r="BAA52" s="9"/>
      <c r="BAB52" s="9"/>
      <c r="BAC52" s="9"/>
      <c r="BAD52" s="9"/>
      <c r="BAE52" s="9"/>
      <c r="BAF52" s="9"/>
      <c r="BAG52" s="9"/>
      <c r="BAH52" s="9"/>
      <c r="BAI52" s="9"/>
      <c r="BAJ52" s="9"/>
      <c r="BAK52" s="9"/>
      <c r="BAL52" s="9"/>
      <c r="BAM52" s="9"/>
      <c r="BAN52" s="9"/>
      <c r="BAO52" s="9"/>
      <c r="BAP52" s="9"/>
      <c r="BAQ52" s="9"/>
      <c r="BAR52" s="9"/>
      <c r="BAS52" s="9"/>
      <c r="BAT52" s="9"/>
      <c r="BAU52" s="9"/>
      <c r="BAV52" s="9"/>
      <c r="BAW52" s="9"/>
      <c r="BAX52" s="9"/>
      <c r="BAY52" s="9"/>
      <c r="BAZ52" s="9"/>
      <c r="BBA52" s="9"/>
      <c r="BBB52" s="9"/>
      <c r="BBC52" s="9"/>
      <c r="BBD52" s="9"/>
      <c r="BBE52" s="9"/>
      <c r="BBF52" s="9"/>
      <c r="BBG52" s="9"/>
      <c r="BBH52" s="9"/>
      <c r="BBI52" s="9"/>
      <c r="BBJ52" s="9"/>
      <c r="BBK52" s="9"/>
      <c r="BBL52" s="9"/>
      <c r="BBM52" s="9"/>
      <c r="BBN52" s="9"/>
      <c r="BBO52" s="9"/>
      <c r="BBP52" s="9"/>
      <c r="BBQ52" s="9"/>
      <c r="BBR52" s="9"/>
      <c r="BBS52" s="9"/>
      <c r="BBT52" s="9"/>
      <c r="BBU52" s="9"/>
      <c r="BBV52" s="9"/>
      <c r="BBW52" s="9"/>
      <c r="BBX52" s="9"/>
      <c r="BBY52" s="9"/>
      <c r="BBZ52" s="9"/>
      <c r="BCA52" s="9"/>
      <c r="BCB52" s="9"/>
      <c r="BCC52" s="9"/>
      <c r="BCD52" s="9"/>
      <c r="BCE52" s="9"/>
      <c r="BCF52" s="9"/>
      <c r="BCG52" s="9"/>
      <c r="BCH52" s="9"/>
      <c r="BCI52" s="9"/>
      <c r="BCJ52" s="9"/>
      <c r="BCK52" s="9"/>
      <c r="BCL52" s="9"/>
      <c r="BCM52" s="9"/>
      <c r="BCN52" s="9"/>
      <c r="BCO52" s="9"/>
      <c r="BCP52" s="9"/>
      <c r="BCQ52" s="9"/>
      <c r="BCR52" s="9"/>
      <c r="BCS52" s="9"/>
      <c r="BCT52" s="9"/>
      <c r="BCU52" s="9"/>
      <c r="BCV52" s="9"/>
      <c r="BCW52" s="9"/>
      <c r="BCX52" s="9"/>
      <c r="BCY52" s="9"/>
      <c r="BCZ52" s="9"/>
      <c r="BDA52" s="9"/>
      <c r="BDB52" s="9"/>
      <c r="BDC52" s="9"/>
      <c r="BDD52" s="9"/>
      <c r="BDE52" s="9"/>
      <c r="BDF52" s="9"/>
      <c r="BDG52" s="9"/>
      <c r="BDH52" s="9"/>
      <c r="BDI52" s="9"/>
      <c r="BDJ52" s="9"/>
      <c r="BDK52" s="9"/>
      <c r="BDL52" s="9"/>
      <c r="BDM52" s="9"/>
      <c r="BDN52" s="9"/>
      <c r="BDO52" s="9"/>
      <c r="BDP52" s="9"/>
      <c r="BDQ52" s="9"/>
      <c r="BDR52" s="9"/>
      <c r="BDS52" s="9"/>
      <c r="BDT52" s="9"/>
      <c r="BDU52" s="9"/>
      <c r="BDV52" s="9"/>
      <c r="BDW52" s="9"/>
      <c r="BDX52" s="9"/>
      <c r="BDY52" s="9"/>
      <c r="BDZ52" s="9"/>
      <c r="BEA52" s="9"/>
      <c r="BEB52" s="9"/>
      <c r="BEC52" s="9"/>
      <c r="BED52" s="9"/>
      <c r="BEE52" s="9"/>
      <c r="BEF52" s="9"/>
      <c r="BEG52" s="9"/>
      <c r="BEH52" s="9"/>
      <c r="BEI52" s="9"/>
      <c r="BEJ52" s="9"/>
      <c r="BEK52" s="9"/>
      <c r="BEL52" s="9"/>
      <c r="BEM52" s="9"/>
      <c r="BEN52" s="9"/>
      <c r="BEO52" s="9"/>
      <c r="BEP52" s="9"/>
      <c r="BEQ52" s="9"/>
      <c r="BER52" s="9"/>
      <c r="BES52" s="9"/>
      <c r="BET52" s="9"/>
      <c r="BEU52" s="9"/>
      <c r="BEV52" s="9"/>
      <c r="BEW52" s="9"/>
      <c r="BEX52" s="9"/>
      <c r="BEY52" s="9"/>
      <c r="BEZ52" s="9"/>
      <c r="BFA52" s="9"/>
      <c r="BFB52" s="9"/>
      <c r="BFC52" s="9"/>
      <c r="BFD52" s="9"/>
      <c r="BFE52" s="9"/>
      <c r="BFF52" s="9"/>
      <c r="BFG52" s="9"/>
      <c r="BFH52" s="9"/>
      <c r="BFI52" s="9"/>
      <c r="BFJ52" s="9"/>
      <c r="BFK52" s="9"/>
      <c r="BFL52" s="9"/>
      <c r="BFM52" s="9"/>
      <c r="BFN52" s="9"/>
      <c r="BFO52" s="9"/>
      <c r="BFP52" s="9"/>
      <c r="BFQ52" s="9"/>
      <c r="BFR52" s="9"/>
      <c r="BFS52" s="9"/>
      <c r="BFT52" s="9"/>
      <c r="BFU52" s="9"/>
      <c r="BFV52" s="9"/>
      <c r="BFW52" s="9"/>
      <c r="BFX52" s="9"/>
      <c r="BFY52" s="9"/>
      <c r="BFZ52" s="9"/>
      <c r="BGA52" s="9"/>
      <c r="BGB52" s="9"/>
      <c r="BGC52" s="9"/>
      <c r="BGD52" s="9"/>
      <c r="BGE52" s="9"/>
      <c r="BGF52" s="9"/>
      <c r="BGG52" s="9"/>
      <c r="BGH52" s="9"/>
      <c r="BGI52" s="9"/>
      <c r="BGJ52" s="9"/>
      <c r="BGK52" s="9"/>
      <c r="BGL52" s="9"/>
      <c r="BGM52" s="9"/>
      <c r="BGN52" s="9"/>
      <c r="BGO52" s="9"/>
      <c r="BGP52" s="9"/>
      <c r="BGQ52" s="9"/>
      <c r="BGR52" s="9"/>
      <c r="BGS52" s="9"/>
      <c r="BGT52" s="9"/>
      <c r="BGU52" s="9"/>
      <c r="BGV52" s="9"/>
      <c r="BGW52" s="9"/>
      <c r="BGX52" s="9"/>
      <c r="BGY52" s="9"/>
      <c r="BGZ52" s="9"/>
      <c r="BHA52" s="9"/>
      <c r="BHB52" s="9"/>
      <c r="BHC52" s="9"/>
      <c r="BHD52" s="9"/>
      <c r="BHE52" s="9"/>
      <c r="BHF52" s="9"/>
      <c r="BHG52" s="9"/>
      <c r="BHH52" s="9"/>
      <c r="BHI52" s="9"/>
      <c r="BHJ52" s="9"/>
      <c r="BHK52" s="9"/>
      <c r="BHL52" s="9"/>
      <c r="BHM52" s="9"/>
      <c r="BHN52" s="9"/>
      <c r="BHO52" s="9"/>
      <c r="BHP52" s="9"/>
      <c r="BHQ52" s="9"/>
      <c r="BHR52" s="9"/>
      <c r="BHS52" s="9"/>
      <c r="BHT52" s="9"/>
      <c r="BHU52" s="9"/>
      <c r="BHV52" s="9"/>
      <c r="BHW52" s="9"/>
      <c r="BHX52" s="9"/>
      <c r="BHY52" s="9"/>
      <c r="BHZ52" s="9"/>
      <c r="BIA52" s="9"/>
      <c r="BIB52" s="9"/>
      <c r="BIC52" s="9"/>
      <c r="BID52" s="9"/>
    </row>
    <row r="53" ht="14.25" customHeight="1">
      <c r="A53" s="9">
        <v>31.0</v>
      </c>
      <c r="B53" s="9" t="s">
        <v>11947</v>
      </c>
      <c r="C53" s="9" t="s">
        <v>11948</v>
      </c>
      <c r="D53" s="9" t="s">
        <v>11948</v>
      </c>
      <c r="E53" s="9"/>
      <c r="F53" s="9">
        <v>12.0</v>
      </c>
      <c r="G53" s="9" t="s">
        <v>12472</v>
      </c>
      <c r="H53" s="9"/>
      <c r="I53" s="9"/>
      <c r="J53" s="9"/>
      <c r="K53" s="9">
        <v>3.0</v>
      </c>
      <c r="L53" s="9">
        <v>8.0</v>
      </c>
      <c r="M53" s="9"/>
      <c r="N53" s="9">
        <v>1.0</v>
      </c>
      <c r="O53" s="9"/>
      <c r="P53" s="9">
        <v>0.0</v>
      </c>
      <c r="Q53" s="9" t="s">
        <v>12473</v>
      </c>
      <c r="R53" s="9"/>
      <c r="S53" s="9" t="s">
        <v>2871</v>
      </c>
      <c r="T53" s="9" t="s">
        <v>2870</v>
      </c>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c r="ML53" s="9"/>
      <c r="MM53" s="9"/>
      <c r="MN53" s="9"/>
      <c r="MO53" s="9"/>
      <c r="MP53" s="9"/>
      <c r="MQ53" s="9"/>
      <c r="MR53" s="9"/>
      <c r="MS53" s="9"/>
      <c r="MT53" s="9"/>
      <c r="MU53" s="9"/>
      <c r="MV53" s="9"/>
      <c r="MW53" s="9"/>
      <c r="MX53" s="9"/>
      <c r="MY53" s="9"/>
      <c r="MZ53" s="9"/>
      <c r="NA53" s="9"/>
      <c r="NB53" s="9"/>
      <c r="NC53" s="9"/>
      <c r="ND53" s="9"/>
      <c r="NE53" s="9"/>
      <c r="NF53" s="9"/>
      <c r="NG53" s="9"/>
      <c r="NH53" s="9"/>
      <c r="NI53" s="9"/>
      <c r="NJ53" s="9"/>
      <c r="NK53" s="9"/>
      <c r="NL53" s="9"/>
      <c r="NM53" s="9"/>
      <c r="NN53" s="9"/>
      <c r="NO53" s="9"/>
      <c r="NP53" s="9"/>
      <c r="NQ53" s="9"/>
      <c r="NR53" s="9"/>
      <c r="NS53" s="9"/>
      <c r="NT53" s="9"/>
      <c r="NU53" s="9"/>
      <c r="NV53" s="9"/>
      <c r="NW53" s="9"/>
      <c r="NX53" s="9"/>
      <c r="NY53" s="9"/>
      <c r="NZ53" s="9"/>
      <c r="OA53" s="9"/>
      <c r="OB53" s="9"/>
      <c r="OC53" s="9"/>
      <c r="OD53" s="9"/>
      <c r="OE53" s="9"/>
      <c r="OF53" s="9"/>
      <c r="OG53" s="9"/>
      <c r="OH53" s="9"/>
      <c r="OI53" s="9"/>
      <c r="OJ53" s="9"/>
      <c r="OK53" s="9"/>
      <c r="OL53" s="9"/>
      <c r="OM53" s="9"/>
      <c r="ON53" s="9"/>
      <c r="OO53" s="9"/>
      <c r="OP53" s="9"/>
      <c r="OQ53" s="9"/>
      <c r="OR53" s="9"/>
      <c r="OS53" s="9"/>
      <c r="OT53" s="9"/>
      <c r="OU53" s="9"/>
      <c r="OV53" s="9"/>
      <c r="OW53" s="9"/>
      <c r="OX53" s="9"/>
      <c r="OY53" s="9"/>
      <c r="OZ53" s="9"/>
      <c r="PA53" s="9"/>
      <c r="PB53" s="9"/>
      <c r="PC53" s="9"/>
      <c r="PD53" s="9"/>
      <c r="PE53" s="9"/>
      <c r="PF53" s="9"/>
      <c r="PG53" s="9"/>
      <c r="PH53" s="9"/>
      <c r="PI53" s="9"/>
      <c r="PJ53" s="9"/>
      <c r="PK53" s="9"/>
      <c r="PL53" s="9"/>
      <c r="PM53" s="9"/>
      <c r="PN53" s="9"/>
      <c r="PO53" s="9"/>
      <c r="PP53" s="9"/>
      <c r="PQ53" s="9"/>
      <c r="PR53" s="9"/>
      <c r="PS53" s="9"/>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9"/>
      <c r="RV53" s="9"/>
      <c r="RW53" s="9"/>
      <c r="RX53" s="9"/>
      <c r="RY53" s="9"/>
      <c r="RZ53" s="9"/>
      <c r="SA53" s="9"/>
      <c r="SB53" s="9"/>
      <c r="SC53" s="9"/>
      <c r="SD53" s="9"/>
      <c r="SE53" s="9"/>
      <c r="SF53" s="9"/>
      <c r="SG53" s="9"/>
      <c r="SH53" s="9"/>
      <c r="SI53" s="9"/>
      <c r="SJ53" s="9"/>
      <c r="SK53" s="9"/>
      <c r="SL53" s="9"/>
      <c r="SM53" s="9"/>
      <c r="SN53" s="9"/>
      <c r="SO53" s="9"/>
      <c r="SP53" s="9"/>
      <c r="SQ53" s="9"/>
      <c r="SR53" s="9"/>
      <c r="SS53" s="9"/>
      <c r="ST53" s="9"/>
      <c r="SU53" s="9"/>
      <c r="SV53" s="9"/>
      <c r="SW53" s="9"/>
      <c r="SX53" s="9"/>
      <c r="SY53" s="9"/>
      <c r="SZ53" s="9"/>
      <c r="TA53" s="9"/>
      <c r="TB53" s="9"/>
      <c r="TC53" s="9"/>
      <c r="TD53" s="9"/>
      <c r="TE53" s="9"/>
      <c r="TF53" s="9"/>
      <c r="TG53" s="9"/>
      <c r="TH53" s="9"/>
      <c r="TI53" s="9"/>
      <c r="TJ53" s="9"/>
      <c r="TK53" s="9"/>
      <c r="TL53" s="9"/>
      <c r="TM53" s="9"/>
      <c r="TN53" s="9"/>
      <c r="TO53" s="9"/>
      <c r="ANB53" s="9"/>
      <c r="ANC53" s="9"/>
      <c r="AND53" s="9"/>
      <c r="ANE53" s="9"/>
      <c r="ANF53" s="9"/>
      <c r="ANG53" s="9"/>
      <c r="ANH53" s="9"/>
      <c r="ANI53" s="9"/>
      <c r="ANJ53" s="9"/>
      <c r="ANK53" s="9"/>
      <c r="ANL53" s="9"/>
      <c r="ANM53" s="9"/>
      <c r="ANN53" s="9"/>
      <c r="ANO53" s="9"/>
      <c r="ANP53" s="9"/>
      <c r="ANQ53" s="9"/>
      <c r="ANR53" s="9"/>
      <c r="ANS53" s="9"/>
      <c r="ANT53" s="9"/>
      <c r="ANU53" s="9"/>
      <c r="ANV53" s="9"/>
      <c r="ANW53" s="9"/>
      <c r="ANX53" s="9"/>
      <c r="ANY53" s="9"/>
      <c r="ANZ53" s="9"/>
      <c r="AOA53" s="9"/>
      <c r="AOB53" s="9"/>
      <c r="AOC53" s="9"/>
      <c r="AOD53" s="9"/>
      <c r="AOE53" s="9"/>
      <c r="AOF53" s="9"/>
      <c r="AOG53" s="9"/>
      <c r="AOH53" s="9"/>
      <c r="AOI53" s="9"/>
      <c r="AOJ53" s="9"/>
      <c r="AOK53" s="9"/>
      <c r="AOL53" s="9"/>
      <c r="AOM53" s="9"/>
      <c r="AON53" s="9"/>
      <c r="AOO53" s="9"/>
      <c r="AOP53" s="9"/>
      <c r="AOQ53" s="9"/>
      <c r="AOR53" s="9"/>
      <c r="AOS53" s="9"/>
      <c r="AOT53" s="9"/>
      <c r="AOU53" s="9"/>
      <c r="AOV53" s="9"/>
      <c r="AOW53" s="9"/>
      <c r="AOX53" s="9"/>
      <c r="AOY53" s="9"/>
      <c r="AOZ53" s="9"/>
      <c r="APA53" s="9"/>
      <c r="APB53" s="9"/>
      <c r="APC53" s="9"/>
      <c r="APD53" s="9"/>
      <c r="APE53" s="9"/>
      <c r="APF53" s="9"/>
      <c r="APG53" s="9"/>
      <c r="APH53" s="9"/>
      <c r="API53" s="9"/>
      <c r="APJ53" s="9"/>
      <c r="APK53" s="9"/>
      <c r="APL53" s="9"/>
      <c r="APM53" s="9"/>
      <c r="APN53" s="9"/>
      <c r="APO53" s="9"/>
      <c r="APP53" s="9"/>
      <c r="APQ53" s="9"/>
      <c r="APR53" s="9"/>
      <c r="APS53" s="9"/>
      <c r="APT53" s="9"/>
      <c r="APU53" s="9"/>
      <c r="APV53" s="9"/>
      <c r="APW53" s="9"/>
      <c r="APX53" s="9"/>
      <c r="APY53" s="9"/>
      <c r="APZ53" s="9"/>
      <c r="AQA53" s="9"/>
      <c r="AQB53" s="9"/>
      <c r="AQC53" s="9"/>
      <c r="AQD53" s="9"/>
      <c r="AQE53" s="9"/>
      <c r="AQF53" s="9"/>
      <c r="AQG53" s="9"/>
      <c r="AQH53" s="9"/>
      <c r="AQI53" s="9"/>
      <c r="AQJ53" s="9"/>
      <c r="AQK53" s="9"/>
      <c r="AQL53" s="9"/>
      <c r="AQM53" s="9"/>
      <c r="AQN53" s="9"/>
      <c r="AQO53" s="9"/>
      <c r="AQP53" s="9"/>
      <c r="AQQ53" s="9"/>
      <c r="AQR53" s="9"/>
      <c r="AQS53" s="9"/>
      <c r="AQT53" s="9"/>
      <c r="AQU53" s="9"/>
      <c r="AQV53" s="9"/>
      <c r="AQW53" s="9"/>
      <c r="AQX53" s="9"/>
      <c r="AQY53" s="9"/>
      <c r="AQZ53" s="9"/>
      <c r="ARA53" s="9"/>
      <c r="ARB53" s="9"/>
      <c r="ARC53" s="9"/>
      <c r="ARD53" s="9"/>
      <c r="ARE53" s="9"/>
      <c r="ARF53" s="9"/>
      <c r="ARG53" s="9"/>
      <c r="ARH53" s="9"/>
      <c r="ARI53" s="9"/>
      <c r="ARJ53" s="9"/>
      <c r="ARK53" s="9"/>
      <c r="ARL53" s="9"/>
      <c r="ARM53" s="9"/>
      <c r="ARN53" s="9"/>
      <c r="ARO53" s="9"/>
      <c r="ARP53" s="9"/>
      <c r="ARQ53" s="9"/>
      <c r="ARR53" s="9"/>
      <c r="ARS53" s="9"/>
      <c r="ART53" s="9"/>
      <c r="ARU53" s="9"/>
      <c r="ARV53" s="9"/>
      <c r="ARW53" s="9"/>
      <c r="ARX53" s="9"/>
      <c r="ARY53" s="9"/>
      <c r="ARZ53" s="9"/>
      <c r="ASA53" s="9"/>
      <c r="ASB53" s="9"/>
      <c r="ASC53" s="9"/>
      <c r="ASD53" s="9"/>
      <c r="ASE53" s="9"/>
      <c r="ASF53" s="9"/>
      <c r="ASG53" s="9"/>
      <c r="ASH53" s="9"/>
      <c r="ASI53" s="9"/>
      <c r="ASJ53" s="9"/>
      <c r="ASK53" s="9"/>
      <c r="ASL53" s="9"/>
      <c r="ASM53" s="9"/>
      <c r="ASN53" s="9"/>
      <c r="ASO53" s="9"/>
      <c r="ASP53" s="9"/>
      <c r="ASQ53" s="9"/>
      <c r="ASR53" s="9"/>
      <c r="ASS53" s="9"/>
      <c r="AST53" s="9"/>
      <c r="ASU53" s="9"/>
      <c r="ASV53" s="9"/>
      <c r="ASW53" s="9"/>
      <c r="ASX53" s="9"/>
      <c r="ASY53" s="9"/>
      <c r="ASZ53" s="9"/>
      <c r="ATA53" s="9"/>
      <c r="ATB53" s="9"/>
      <c r="ATC53" s="9"/>
      <c r="ATD53" s="9"/>
      <c r="ATE53" s="9"/>
      <c r="ATF53" s="9"/>
      <c r="ATG53" s="9"/>
      <c r="ATH53" s="9"/>
      <c r="ATI53" s="9"/>
      <c r="ATJ53" s="9"/>
      <c r="ATK53" s="9"/>
      <c r="ATL53" s="9"/>
      <c r="ATM53" s="9"/>
      <c r="ATN53" s="9"/>
      <c r="ATO53" s="9"/>
      <c r="ATP53" s="9"/>
      <c r="ATQ53" s="9"/>
      <c r="ATR53" s="9"/>
      <c r="ATS53" s="9"/>
      <c r="ATT53" s="9"/>
      <c r="ATU53" s="9"/>
      <c r="ATV53" s="9"/>
      <c r="ATW53" s="9"/>
      <c r="ATX53" s="9"/>
      <c r="ATY53" s="9" t="s">
        <v>5691</v>
      </c>
      <c r="ATZ53" s="9" t="s">
        <v>5691</v>
      </c>
      <c r="AUA53" s="9" t="s">
        <v>12474</v>
      </c>
      <c r="AUB53" s="9"/>
      <c r="AUC53" s="9"/>
      <c r="AUD53" s="9"/>
      <c r="AUE53" s="9"/>
      <c r="AUF53" s="9"/>
      <c r="AUG53" s="9"/>
      <c r="AUH53" s="9"/>
      <c r="AUI53" s="9"/>
      <c r="AUJ53" s="9"/>
      <c r="AUK53" s="9"/>
      <c r="AUL53" s="9"/>
      <c r="AUM53" s="9"/>
      <c r="AUN53" s="9"/>
      <c r="AUO53" s="9"/>
      <c r="AUP53" s="9"/>
      <c r="AUQ53" s="9"/>
      <c r="AUR53" s="9"/>
      <c r="AUS53" s="9"/>
      <c r="AUT53" s="9"/>
      <c r="AUU53" s="9"/>
      <c r="AUV53" s="9"/>
      <c r="AUW53" s="9"/>
      <c r="AUX53" s="9"/>
      <c r="AUY53" s="9"/>
      <c r="AUZ53" s="9"/>
      <c r="AVA53" s="9"/>
      <c r="AVB53" s="9"/>
      <c r="AVC53" s="9"/>
      <c r="AVD53" s="9"/>
      <c r="AVE53" s="9"/>
      <c r="AVF53" s="9"/>
      <c r="AVG53" s="9"/>
      <c r="AVH53" s="9"/>
      <c r="AVI53" s="9"/>
      <c r="AVJ53" s="9"/>
      <c r="AVK53" s="9" t="s">
        <v>12475</v>
      </c>
      <c r="AVL53" s="9"/>
      <c r="AVM53" s="9"/>
      <c r="AVN53" s="9"/>
      <c r="AVO53" s="9"/>
      <c r="AVP53" s="9"/>
      <c r="AVQ53" s="9"/>
      <c r="AVR53" s="9"/>
      <c r="AVS53" s="9"/>
      <c r="AVT53" s="9"/>
      <c r="AVU53" s="9"/>
      <c r="AVV53" s="9"/>
      <c r="AVW53" s="9"/>
      <c r="AVX53" s="9"/>
      <c r="AVY53" s="9"/>
      <c r="AVZ53" s="9"/>
      <c r="AWA53" s="9"/>
      <c r="AWB53" s="9"/>
      <c r="AWC53" s="9"/>
      <c r="AWD53" s="9"/>
      <c r="AWE53" s="9"/>
      <c r="AWF53" s="9"/>
      <c r="AWG53" s="9"/>
      <c r="AWH53" s="9"/>
      <c r="AWI53" s="9"/>
      <c r="AWJ53" s="9"/>
      <c r="AWK53" s="9"/>
      <c r="AWL53" s="9"/>
      <c r="AWM53" s="9"/>
      <c r="AWN53" s="9"/>
      <c r="AWO53" s="9"/>
      <c r="AWP53" s="9"/>
      <c r="AWQ53" s="9"/>
      <c r="AWR53" s="9"/>
      <c r="AWS53" s="9"/>
      <c r="AWT53" s="9"/>
      <c r="AWU53" s="9"/>
      <c r="AWV53" s="9"/>
      <c r="AWW53" s="9"/>
      <c r="AWX53" s="9"/>
      <c r="AWY53" s="9"/>
      <c r="AWZ53" s="9"/>
      <c r="AXA53" s="9"/>
      <c r="AXB53" s="9" t="s">
        <v>5707</v>
      </c>
      <c r="AXC53" s="9"/>
      <c r="AXD53" s="9"/>
      <c r="AXE53" s="9"/>
      <c r="AXF53" s="9"/>
      <c r="AXG53" s="9"/>
      <c r="AXH53" s="9"/>
      <c r="AXI53" s="9"/>
      <c r="AXJ53" s="9"/>
      <c r="AXK53" s="9">
        <v>565.0</v>
      </c>
      <c r="AXL53" s="9" t="s">
        <v>2873</v>
      </c>
      <c r="AXM53" s="9">
        <v>520.0</v>
      </c>
      <c r="AXN53" s="9"/>
      <c r="AXO53" s="9"/>
      <c r="AXP53" s="9"/>
      <c r="AXQ53" s="9"/>
      <c r="AXR53" s="9"/>
      <c r="AXS53" s="9"/>
      <c r="AXT53" s="9"/>
      <c r="AXU53" s="9"/>
      <c r="AXV53" s="9"/>
      <c r="AXW53" s="9"/>
      <c r="AXX53" s="9"/>
      <c r="AXY53" s="9"/>
      <c r="AXZ53" s="9"/>
      <c r="AYA53" s="9"/>
      <c r="AYB53" s="9"/>
      <c r="AYC53" s="9"/>
      <c r="AYD53" s="9" t="s">
        <v>2873</v>
      </c>
      <c r="AYE53" s="9"/>
      <c r="AYF53" s="9"/>
      <c r="AYG53" s="9"/>
      <c r="AYH53" s="9" t="s">
        <v>12476</v>
      </c>
      <c r="AYI53" s="9"/>
      <c r="AYJ53" s="9"/>
      <c r="AYK53" s="9"/>
      <c r="AYL53" s="9"/>
      <c r="AYM53" s="9"/>
      <c r="AYN53" s="9"/>
      <c r="AYO53" s="9"/>
      <c r="AYP53" s="9"/>
      <c r="AYQ53" s="9"/>
      <c r="AYR53" s="9"/>
      <c r="AYS53" s="9"/>
      <c r="AYT53" s="9"/>
      <c r="AYU53" s="9"/>
      <c r="AYV53" s="9"/>
      <c r="AYW53" s="9"/>
      <c r="AYX53" s="9"/>
      <c r="AYY53" s="9"/>
      <c r="AYZ53" s="9"/>
      <c r="AZA53" s="9"/>
      <c r="AZB53" s="9"/>
      <c r="AZC53" s="9"/>
      <c r="AZD53" s="9"/>
      <c r="AZE53" s="9"/>
      <c r="AZF53" s="9"/>
      <c r="AZG53" s="9"/>
      <c r="AZH53" s="9"/>
      <c r="AZI53" s="9"/>
      <c r="AZJ53" s="9"/>
      <c r="AZK53" s="9"/>
      <c r="AZL53" s="9"/>
      <c r="AZM53" s="9"/>
      <c r="AZN53" s="9"/>
      <c r="AZO53" s="9"/>
      <c r="AZP53" s="9"/>
      <c r="AZQ53" s="9"/>
      <c r="AZR53" s="9"/>
      <c r="AZS53" s="9"/>
      <c r="AZT53" s="9"/>
      <c r="AZU53" s="9"/>
      <c r="AZV53" s="9"/>
      <c r="AZW53" s="9"/>
      <c r="AZX53" s="9"/>
      <c r="AZY53" s="9"/>
      <c r="AZZ53" s="9"/>
      <c r="BAA53" s="9"/>
      <c r="BAB53" s="9"/>
      <c r="BAC53" s="9"/>
      <c r="BAD53" s="9"/>
      <c r="BAE53" s="9"/>
      <c r="BAF53" s="9"/>
      <c r="BAG53" s="9"/>
      <c r="BAH53" s="9"/>
      <c r="BAI53" s="9"/>
      <c r="BAJ53" s="9"/>
      <c r="BAK53" s="9"/>
      <c r="BAL53" s="9"/>
      <c r="BAM53" s="9"/>
      <c r="BAN53" s="9"/>
      <c r="BAO53" s="9"/>
      <c r="BAP53" s="9"/>
      <c r="BAQ53" s="9"/>
      <c r="BAR53" s="9"/>
      <c r="BAS53" s="9"/>
      <c r="BAT53" s="9"/>
      <c r="BAU53" s="9"/>
      <c r="BAV53" s="9"/>
      <c r="BAW53" s="9"/>
      <c r="BAX53" s="9"/>
      <c r="BAY53" s="9"/>
      <c r="BAZ53" s="9"/>
      <c r="BBA53" s="9"/>
      <c r="BBB53" s="9"/>
      <c r="BBC53" s="9"/>
      <c r="BBD53" s="9"/>
      <c r="BBE53" s="9"/>
      <c r="BBF53" s="9"/>
      <c r="BBG53" s="9"/>
      <c r="BBH53" s="9"/>
      <c r="BBI53" s="9"/>
      <c r="BBJ53" s="9"/>
      <c r="BBK53" s="9"/>
      <c r="BBL53" s="9"/>
      <c r="BBM53" s="9"/>
      <c r="BBN53" s="9"/>
      <c r="BBO53" s="9"/>
      <c r="BBP53" s="9"/>
      <c r="BBQ53" s="9"/>
      <c r="BBR53" s="9"/>
      <c r="BBS53" s="9"/>
      <c r="BBT53" s="9"/>
      <c r="BBU53" s="9"/>
      <c r="BBV53" s="9"/>
      <c r="BBW53" s="9"/>
      <c r="BBX53" s="9"/>
      <c r="BBY53" s="9"/>
      <c r="BBZ53" s="9"/>
      <c r="BCA53" s="9"/>
      <c r="BCB53" s="9"/>
      <c r="BCC53" s="9"/>
      <c r="BCD53" s="9"/>
      <c r="BCE53" s="9"/>
      <c r="BCF53" s="9"/>
      <c r="BCG53" s="9"/>
      <c r="BCH53" s="9"/>
      <c r="BCI53" s="9"/>
      <c r="BCJ53" s="9"/>
      <c r="BCK53" s="9"/>
      <c r="BCL53" s="9"/>
      <c r="BCM53" s="9"/>
      <c r="BCN53" s="9"/>
      <c r="BCO53" s="9"/>
      <c r="BCP53" s="9"/>
      <c r="BCQ53" s="9"/>
      <c r="BCR53" s="9"/>
      <c r="BCS53" s="9"/>
      <c r="BCT53" s="9"/>
      <c r="BCU53" s="9"/>
      <c r="BCV53" s="9"/>
      <c r="BCW53" s="9"/>
      <c r="BCX53" s="9"/>
      <c r="BCY53" s="9"/>
      <c r="BCZ53" s="9"/>
      <c r="BDA53" s="9"/>
      <c r="BDB53" s="9"/>
      <c r="BDC53" s="9"/>
      <c r="BDD53" s="9"/>
      <c r="BDE53" s="9"/>
      <c r="BDF53" s="9"/>
      <c r="BDG53" s="9"/>
      <c r="BDH53" s="9"/>
      <c r="BDI53" s="9"/>
      <c r="BDJ53" s="9"/>
      <c r="BDK53" s="9"/>
      <c r="BDL53" s="9"/>
      <c r="BDM53" s="9"/>
      <c r="BDN53" s="9"/>
      <c r="BDO53" s="9"/>
      <c r="BDP53" s="9"/>
      <c r="BDQ53" s="9"/>
      <c r="BDR53" s="9"/>
      <c r="BDS53" s="9"/>
      <c r="BDT53" s="9"/>
      <c r="BDU53" s="9"/>
      <c r="BDV53" s="9"/>
      <c r="BDW53" s="9"/>
      <c r="BDX53" s="9"/>
      <c r="BDY53" s="9"/>
      <c r="BDZ53" s="9"/>
      <c r="BEA53" s="9"/>
      <c r="BEB53" s="9"/>
      <c r="BEC53" s="9"/>
      <c r="BED53" s="9"/>
      <c r="BEE53" s="9"/>
      <c r="BEF53" s="9"/>
      <c r="BEG53" s="9"/>
      <c r="BEH53" s="9"/>
      <c r="BEI53" s="9"/>
      <c r="BEJ53" s="9"/>
      <c r="BEK53" s="9"/>
      <c r="BEL53" s="9"/>
      <c r="BEM53" s="9"/>
      <c r="BEN53" s="9"/>
      <c r="BEO53" s="9"/>
      <c r="BEP53" s="9"/>
      <c r="BEQ53" s="9"/>
      <c r="BER53" s="9"/>
      <c r="BES53" s="9"/>
      <c r="BET53" s="9"/>
      <c r="BEU53" s="9"/>
      <c r="BEV53" s="9"/>
      <c r="BEW53" s="9"/>
      <c r="BEX53" s="9"/>
      <c r="BEY53" s="9"/>
      <c r="BEZ53" s="9"/>
      <c r="BFA53" s="9"/>
      <c r="BFB53" s="9"/>
      <c r="BFC53" s="9"/>
      <c r="BFD53" s="9"/>
      <c r="BFE53" s="9"/>
      <c r="BFF53" s="9"/>
      <c r="BFG53" s="9"/>
      <c r="BFH53" s="9"/>
      <c r="BFI53" s="9"/>
      <c r="BFJ53" s="9"/>
      <c r="BFK53" s="9"/>
      <c r="BFL53" s="9"/>
      <c r="BFM53" s="9"/>
      <c r="BFN53" s="9"/>
      <c r="BFO53" s="9"/>
      <c r="BFP53" s="9"/>
      <c r="BFQ53" s="9"/>
      <c r="BFR53" s="9"/>
      <c r="BFS53" s="9"/>
      <c r="BFT53" s="9"/>
      <c r="BFU53" s="9"/>
      <c r="BFV53" s="9"/>
      <c r="BFW53" s="9"/>
      <c r="BFX53" s="9"/>
      <c r="BFY53" s="9"/>
      <c r="BFZ53" s="9"/>
      <c r="BGA53" s="9"/>
      <c r="BGB53" s="9"/>
      <c r="BGC53" s="9"/>
      <c r="BGD53" s="9"/>
      <c r="BGE53" s="9"/>
      <c r="BGF53" s="9"/>
      <c r="BGG53" s="9"/>
      <c r="BGH53" s="9"/>
      <c r="BGI53" s="9"/>
      <c r="BGJ53" s="9"/>
      <c r="BGK53" s="9"/>
      <c r="BGL53" s="9"/>
      <c r="BGM53" s="9"/>
      <c r="BGN53" s="9"/>
      <c r="BGO53" s="9"/>
      <c r="BGP53" s="9"/>
      <c r="BGQ53" s="9"/>
      <c r="BGR53" s="9"/>
      <c r="BGS53" s="9"/>
      <c r="BGT53" s="9"/>
      <c r="BGU53" s="9"/>
      <c r="BGV53" s="9"/>
      <c r="BGW53" s="9"/>
      <c r="BGX53" s="9"/>
      <c r="BGY53" s="9"/>
      <c r="BGZ53" s="9"/>
      <c r="BHA53" s="9"/>
      <c r="BHB53" s="9"/>
      <c r="BHC53" s="9"/>
      <c r="BHD53" s="9"/>
      <c r="BHE53" s="9"/>
      <c r="BHF53" s="9"/>
      <c r="BHG53" s="9"/>
      <c r="BHH53" s="9"/>
      <c r="BHI53" s="9"/>
      <c r="BHJ53" s="9"/>
      <c r="BHK53" s="9"/>
      <c r="BHL53" s="9"/>
      <c r="BHM53" s="9"/>
      <c r="BHN53" s="9"/>
      <c r="BHO53" s="9"/>
      <c r="BHP53" s="9"/>
      <c r="BHQ53" s="9"/>
      <c r="BHR53" s="9"/>
      <c r="BHS53" s="9"/>
      <c r="BHT53" s="9"/>
      <c r="BHU53" s="9"/>
      <c r="BHV53" s="9"/>
      <c r="BHW53" s="9"/>
      <c r="BHX53" s="9"/>
      <c r="BHY53" s="9"/>
      <c r="BHZ53" s="9"/>
      <c r="BIA53" s="9"/>
      <c r="BIB53" s="9"/>
      <c r="BIC53" s="9"/>
      <c r="BID53" s="9"/>
    </row>
    <row r="54" ht="14.25" customHeight="1">
      <c r="A54" s="9">
        <v>55.0</v>
      </c>
      <c r="B54" s="9" t="s">
        <v>11947</v>
      </c>
      <c r="C54" s="9" t="s">
        <v>11948</v>
      </c>
      <c r="D54" s="9" t="s">
        <v>11948</v>
      </c>
      <c r="E54" s="9"/>
      <c r="F54" s="9">
        <v>39.0</v>
      </c>
      <c r="G54" s="9" t="s">
        <v>12477</v>
      </c>
      <c r="H54" s="9"/>
      <c r="I54" s="9"/>
      <c r="J54" s="9"/>
      <c r="K54" s="9">
        <v>12.0</v>
      </c>
      <c r="L54" s="9">
        <v>20.0</v>
      </c>
      <c r="M54" s="9"/>
      <c r="N54" s="9">
        <v>1.0</v>
      </c>
      <c r="O54" s="9">
        <v>6.0</v>
      </c>
      <c r="P54" s="9">
        <v>0.0</v>
      </c>
      <c r="Q54" s="9" t="s">
        <v>12478</v>
      </c>
      <c r="R54" s="9"/>
      <c r="S54" s="9" t="s">
        <v>2876</v>
      </c>
      <c r="T54" s="9" t="s">
        <v>2874</v>
      </c>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9"/>
      <c r="KX54" s="9"/>
      <c r="KY54" s="9"/>
      <c r="KZ54" s="9"/>
      <c r="LA54" s="9"/>
      <c r="LB54" s="9"/>
      <c r="LC54" s="9"/>
      <c r="LD54" s="9"/>
      <c r="LE54" s="9"/>
      <c r="LF54" s="9"/>
      <c r="LG54" s="9"/>
      <c r="LH54" s="9"/>
      <c r="LI54" s="9"/>
      <c r="LJ54" s="9"/>
      <c r="LK54" s="9"/>
      <c r="LL54" s="9"/>
      <c r="LM54" s="9"/>
      <c r="LN54" s="9"/>
      <c r="LO54" s="9"/>
      <c r="LP54" s="9"/>
      <c r="LQ54" s="9"/>
      <c r="LR54" s="9"/>
      <c r="LS54" s="9"/>
      <c r="LT54" s="9"/>
      <c r="LU54" s="9"/>
      <c r="LV54" s="9"/>
      <c r="LW54" s="9"/>
      <c r="LX54" s="9"/>
      <c r="LY54" s="9"/>
      <c r="LZ54" s="9"/>
      <c r="MA54" s="9"/>
      <c r="MB54" s="9"/>
      <c r="MC54" s="9"/>
      <c r="MD54" s="9"/>
      <c r="ME54" s="9"/>
      <c r="MF54" s="9"/>
      <c r="MG54" s="9"/>
      <c r="MH54" s="9"/>
      <c r="MI54" s="9"/>
      <c r="MJ54" s="9"/>
      <c r="MK54" s="9"/>
      <c r="ML54" s="9"/>
      <c r="MM54" s="9"/>
      <c r="MN54" s="9"/>
      <c r="MO54" s="9"/>
      <c r="MP54" s="9"/>
      <c r="MQ54" s="9"/>
      <c r="MR54" s="9"/>
      <c r="MS54" s="9"/>
      <c r="MT54" s="9"/>
      <c r="MU54" s="9"/>
      <c r="MV54" s="9"/>
      <c r="MW54" s="9"/>
      <c r="MX54" s="9"/>
      <c r="MY54" s="9"/>
      <c r="MZ54" s="9"/>
      <c r="NA54" s="9"/>
      <c r="NB54" s="9"/>
      <c r="NC54" s="9"/>
      <c r="ND54" s="9"/>
      <c r="NE54" s="9"/>
      <c r="NF54" s="9"/>
      <c r="NG54" s="9"/>
      <c r="NH54" s="9"/>
      <c r="NI54" s="9"/>
      <c r="NJ54" s="9"/>
      <c r="NK54" s="9"/>
      <c r="NL54" s="9"/>
      <c r="NM54" s="9"/>
      <c r="NN54" s="9"/>
      <c r="NO54" s="9"/>
      <c r="NP54" s="9"/>
      <c r="NQ54" s="9"/>
      <c r="NR54" s="9"/>
      <c r="NS54" s="9"/>
      <c r="NT54" s="9"/>
      <c r="NU54" s="9"/>
      <c r="NV54" s="9"/>
      <c r="NW54" s="9"/>
      <c r="NX54" s="9"/>
      <c r="NY54" s="9"/>
      <c r="NZ54" s="9"/>
      <c r="OA54" s="9"/>
      <c r="OB54" s="9"/>
      <c r="OC54" s="9"/>
      <c r="OD54" s="9"/>
      <c r="OE54" s="9"/>
      <c r="OF54" s="9"/>
      <c r="OG54" s="9"/>
      <c r="OH54" s="9"/>
      <c r="OI54" s="9"/>
      <c r="OJ54" s="9"/>
      <c r="OK54" s="9"/>
      <c r="OL54" s="9"/>
      <c r="OM54" s="9"/>
      <c r="ON54" s="9"/>
      <c r="OO54" s="9"/>
      <c r="OP54" s="9"/>
      <c r="OQ54" s="9"/>
      <c r="OR54" s="9"/>
      <c r="OS54" s="9"/>
      <c r="OT54" s="9"/>
      <c r="OU54" s="9"/>
      <c r="OV54" s="9"/>
      <c r="OW54" s="9"/>
      <c r="OX54" s="9"/>
      <c r="OY54" s="9"/>
      <c r="OZ54" s="9"/>
      <c r="PA54" s="9"/>
      <c r="PB54" s="9"/>
      <c r="PC54" s="9"/>
      <c r="PD54" s="9"/>
      <c r="PE54" s="9"/>
      <c r="PF54" s="9"/>
      <c r="PG54" s="9"/>
      <c r="PH54" s="9"/>
      <c r="PI54" s="9"/>
      <c r="PJ54" s="9"/>
      <c r="PK54" s="9"/>
      <c r="PL54" s="9"/>
      <c r="PM54" s="9"/>
      <c r="PN54" s="9"/>
      <c r="PO54" s="9"/>
      <c r="PP54" s="9"/>
      <c r="PQ54" s="9"/>
      <c r="PR54" s="9"/>
      <c r="PS54" s="9"/>
      <c r="PT54" s="9"/>
      <c r="PU54" s="9"/>
      <c r="PV54" s="9"/>
      <c r="PW54" s="9"/>
      <c r="PX54" s="9"/>
      <c r="PY54" s="9"/>
      <c r="PZ54" s="9"/>
      <c r="QA54" s="9"/>
      <c r="QB54" s="9"/>
      <c r="QC54" s="9"/>
      <c r="QD54" s="9"/>
      <c r="QE54" s="9"/>
      <c r="QF54" s="9"/>
      <c r="QG54" s="9"/>
      <c r="QH54" s="9"/>
      <c r="QI54" s="9"/>
      <c r="QJ54" s="9"/>
      <c r="QK54" s="9"/>
      <c r="QL54" s="9"/>
      <c r="QM54" s="9"/>
      <c r="QN54" s="9"/>
      <c r="QO54" s="9"/>
      <c r="QP54" s="9"/>
      <c r="QQ54" s="9"/>
      <c r="QR54" s="9"/>
      <c r="QS54" s="9"/>
      <c r="QT54" s="9"/>
      <c r="QU54" s="9"/>
      <c r="QV54" s="9"/>
      <c r="QW54" s="9"/>
      <c r="QX54" s="9"/>
      <c r="QY54" s="9"/>
      <c r="QZ54" s="9"/>
      <c r="RA54" s="9"/>
      <c r="RB54" s="9"/>
      <c r="RC54" s="9"/>
      <c r="RD54" s="9"/>
      <c r="RE54" s="9"/>
      <c r="RF54" s="9"/>
      <c r="RG54" s="9"/>
      <c r="RH54" s="9"/>
      <c r="RI54" s="9"/>
      <c r="RJ54" s="9"/>
      <c r="RK54" s="9"/>
      <c r="RL54" s="9"/>
      <c r="RM54" s="9"/>
      <c r="RN54" s="9"/>
      <c r="RO54" s="9"/>
      <c r="RP54" s="9"/>
      <c r="RQ54" s="9"/>
      <c r="RR54" s="9"/>
      <c r="RS54" s="9"/>
      <c r="RT54" s="9"/>
      <c r="RU54" s="9"/>
      <c r="RV54" s="9"/>
      <c r="RW54" s="9"/>
      <c r="RX54" s="9"/>
      <c r="RY54" s="9"/>
      <c r="RZ54" s="9"/>
      <c r="SA54" s="9"/>
      <c r="SB54" s="9"/>
      <c r="SC54" s="9"/>
      <c r="SD54" s="9"/>
      <c r="SE54" s="9"/>
      <c r="SF54" s="9"/>
      <c r="SG54" s="9"/>
      <c r="SH54" s="9"/>
      <c r="SI54" s="9"/>
      <c r="SJ54" s="9"/>
      <c r="SK54" s="9"/>
      <c r="SL54" s="9"/>
      <c r="SM54" s="9"/>
      <c r="SN54" s="9"/>
      <c r="SO54" s="9"/>
      <c r="SP54" s="9"/>
      <c r="SQ54" s="9"/>
      <c r="SR54" s="9"/>
      <c r="SS54" s="9"/>
      <c r="ST54" s="9"/>
      <c r="SU54" s="9"/>
      <c r="SV54" s="9"/>
      <c r="SW54" s="9"/>
      <c r="SX54" s="9"/>
      <c r="SY54" s="9"/>
      <c r="SZ54" s="9"/>
      <c r="TA54" s="9"/>
      <c r="TB54" s="9"/>
      <c r="TC54" s="9"/>
      <c r="TD54" s="9"/>
      <c r="TE54" s="9"/>
      <c r="TF54" s="9"/>
      <c r="TG54" s="9"/>
      <c r="TH54" s="9"/>
      <c r="TI54" s="9"/>
      <c r="TJ54" s="9"/>
      <c r="TK54" s="9"/>
      <c r="TL54" s="9"/>
      <c r="TM54" s="9"/>
      <c r="TN54" s="9"/>
      <c r="TO54" s="9"/>
      <c r="ANB54" s="9"/>
      <c r="ANC54" s="9"/>
      <c r="AND54" s="9"/>
      <c r="ANE54" s="9"/>
      <c r="ANF54" s="9"/>
      <c r="ANG54" s="9"/>
      <c r="ANH54" s="9"/>
      <c r="ANI54" s="9"/>
      <c r="ANJ54" s="9"/>
      <c r="ANK54" s="9"/>
      <c r="ANL54" s="9"/>
      <c r="ANM54" s="9"/>
      <c r="ANN54" s="9"/>
      <c r="ANO54" s="9"/>
      <c r="ANP54" s="9"/>
      <c r="ANQ54" s="9"/>
      <c r="ANR54" s="9"/>
      <c r="ANS54" s="9"/>
      <c r="ANT54" s="9"/>
      <c r="ANU54" s="9"/>
      <c r="ANV54" s="9"/>
      <c r="ANW54" s="9"/>
      <c r="ANX54" s="9"/>
      <c r="ANY54" s="9"/>
      <c r="ANZ54" s="9"/>
      <c r="AOA54" s="9"/>
      <c r="AOB54" s="9"/>
      <c r="AOC54" s="9"/>
      <c r="AOD54" s="9"/>
      <c r="AOE54" s="9"/>
      <c r="AOF54" s="9"/>
      <c r="AOG54" s="9"/>
      <c r="AOH54" s="9"/>
      <c r="AOI54" s="9"/>
      <c r="AOJ54" s="9"/>
      <c r="AOK54" s="9"/>
      <c r="AOL54" s="9"/>
      <c r="AOM54" s="9"/>
      <c r="AON54" s="9"/>
      <c r="AOO54" s="9"/>
      <c r="AOP54" s="9"/>
      <c r="AOQ54" s="9"/>
      <c r="AOR54" s="9"/>
      <c r="AOS54" s="9"/>
      <c r="AOT54" s="9"/>
      <c r="AOU54" s="9"/>
      <c r="AOV54" s="9"/>
      <c r="AOW54" s="9"/>
      <c r="AOX54" s="9"/>
      <c r="AOY54" s="9"/>
      <c r="AOZ54" s="9"/>
      <c r="APA54" s="9"/>
      <c r="APB54" s="9"/>
      <c r="APC54" s="9"/>
      <c r="APD54" s="9"/>
      <c r="APE54" s="9"/>
      <c r="APF54" s="9"/>
      <c r="APG54" s="9"/>
      <c r="APH54" s="9"/>
      <c r="API54" s="9"/>
      <c r="APJ54" s="9"/>
      <c r="APK54" s="9"/>
      <c r="APL54" s="9"/>
      <c r="APM54" s="9"/>
      <c r="APN54" s="9"/>
      <c r="APO54" s="9"/>
      <c r="APP54" s="9"/>
      <c r="APQ54" s="9"/>
      <c r="APR54" s="9"/>
      <c r="APS54" s="9"/>
      <c r="APT54" s="9"/>
      <c r="APU54" s="9"/>
      <c r="APV54" s="9"/>
      <c r="APW54" s="9"/>
      <c r="APX54" s="9"/>
      <c r="APY54" s="9"/>
      <c r="APZ54" s="9"/>
      <c r="AQA54" s="9"/>
      <c r="AQB54" s="9"/>
      <c r="AQC54" s="9"/>
      <c r="AQD54" s="9"/>
      <c r="AQE54" s="9"/>
      <c r="AQF54" s="9"/>
      <c r="AQG54" s="9"/>
      <c r="AQH54" s="9"/>
      <c r="AQI54" s="9"/>
      <c r="AQJ54" s="9"/>
      <c r="AQK54" s="9"/>
      <c r="AQL54" s="9"/>
      <c r="AQM54" s="9"/>
      <c r="AQN54" s="9"/>
      <c r="AQO54" s="9"/>
      <c r="AQP54" s="9"/>
      <c r="AQQ54" s="9"/>
      <c r="AQR54" s="9"/>
      <c r="AQS54" s="9"/>
      <c r="AQT54" s="9"/>
      <c r="AQU54" s="9"/>
      <c r="AQV54" s="9"/>
      <c r="AQW54" s="9"/>
      <c r="AQX54" s="9"/>
      <c r="AQY54" s="9"/>
      <c r="AQZ54" s="9"/>
      <c r="ARA54" s="9"/>
      <c r="ARB54" s="9"/>
      <c r="ARC54" s="9"/>
      <c r="ARD54" s="9"/>
      <c r="ARE54" s="9"/>
      <c r="ARF54" s="9"/>
      <c r="ARG54" s="9"/>
      <c r="ARH54" s="9"/>
      <c r="ARI54" s="9"/>
      <c r="ARJ54" s="9"/>
      <c r="ARK54" s="9"/>
      <c r="ARL54" s="9"/>
      <c r="ARM54" s="9"/>
      <c r="ARN54" s="9"/>
      <c r="ARO54" s="9"/>
      <c r="ARP54" s="9"/>
      <c r="ARQ54" s="9"/>
      <c r="ARR54" s="9"/>
      <c r="ARS54" s="9"/>
      <c r="ART54" s="9"/>
      <c r="ARU54" s="9"/>
      <c r="ARV54" s="9"/>
      <c r="ARW54" s="9"/>
      <c r="ARX54" s="9"/>
      <c r="ARY54" s="9"/>
      <c r="ARZ54" s="9"/>
      <c r="ASA54" s="9"/>
      <c r="ASB54" s="9"/>
      <c r="ASC54" s="9"/>
      <c r="ASD54" s="9"/>
      <c r="ASE54" s="9"/>
      <c r="ASF54" s="9"/>
      <c r="ASG54" s="9"/>
      <c r="ASH54" s="9"/>
      <c r="ASI54" s="9"/>
      <c r="ASJ54" s="9"/>
      <c r="ASK54" s="9"/>
      <c r="ASL54" s="9"/>
      <c r="ASM54" s="9"/>
      <c r="ASN54" s="9"/>
      <c r="ASO54" s="9"/>
      <c r="ASP54" s="9"/>
      <c r="ASQ54" s="9"/>
      <c r="ASR54" s="9"/>
      <c r="ASS54" s="9"/>
      <c r="AST54" s="9"/>
      <c r="ASU54" s="9"/>
      <c r="ASV54" s="9"/>
      <c r="ASW54" s="9"/>
      <c r="ASX54" s="9"/>
      <c r="ASY54" s="9"/>
      <c r="ASZ54" s="9"/>
      <c r="ATA54" s="9"/>
      <c r="ATB54" s="9"/>
      <c r="ATC54" s="9"/>
      <c r="ATD54" s="9"/>
      <c r="ATE54" s="9"/>
      <c r="ATF54" s="9"/>
      <c r="ATG54" s="9"/>
      <c r="ATH54" s="9"/>
      <c r="ATI54" s="9"/>
      <c r="ATJ54" s="9"/>
      <c r="ATK54" s="9"/>
      <c r="ATL54" s="9"/>
      <c r="ATM54" s="9"/>
      <c r="ATN54" s="9"/>
      <c r="ATO54" s="9"/>
      <c r="ATP54" s="9"/>
      <c r="ATQ54" s="9"/>
      <c r="ATR54" s="9"/>
      <c r="ATS54" s="9"/>
      <c r="ATT54" s="9"/>
      <c r="ATU54" s="9"/>
      <c r="ATV54" s="9"/>
      <c r="ATW54" s="9"/>
      <c r="ATX54" s="9"/>
      <c r="ATY54" s="9"/>
      <c r="ATZ54" s="9"/>
      <c r="AUA54" s="9"/>
      <c r="AUB54" s="9"/>
      <c r="AUC54" s="9"/>
      <c r="AUD54" s="9"/>
      <c r="AUE54" s="9"/>
      <c r="AUF54" s="9"/>
      <c r="AUG54" s="9"/>
      <c r="AUH54" s="9"/>
      <c r="AUI54" s="9"/>
      <c r="AUJ54" s="9"/>
      <c r="AUK54" s="9"/>
      <c r="AUL54" s="9"/>
      <c r="AUM54" s="9"/>
      <c r="AUN54" s="9"/>
      <c r="AUO54" s="9"/>
      <c r="AUP54" s="9"/>
      <c r="AUQ54" s="9"/>
      <c r="AUR54" s="9"/>
      <c r="AUS54" s="9"/>
      <c r="AUT54" s="9"/>
      <c r="AUU54" s="9"/>
      <c r="AUV54" s="9"/>
      <c r="AUW54" s="9"/>
      <c r="AUX54" s="9"/>
      <c r="AUY54" s="9"/>
      <c r="AUZ54" s="9"/>
      <c r="AVA54" s="9"/>
      <c r="AVB54" s="9"/>
      <c r="AVC54" s="9"/>
      <c r="AVD54" s="9"/>
      <c r="AVE54" s="9"/>
      <c r="AVF54" s="9"/>
      <c r="AVG54" s="9"/>
      <c r="AVH54" s="9"/>
      <c r="AVI54" s="9"/>
      <c r="AVJ54" s="9"/>
      <c r="AVK54" s="9"/>
      <c r="AVL54" s="9"/>
      <c r="AVM54" s="9"/>
      <c r="AVN54" s="9"/>
      <c r="AVO54" s="9"/>
      <c r="AVP54" s="9"/>
      <c r="AVQ54" s="9"/>
      <c r="AVR54" s="9"/>
      <c r="AVS54" s="9"/>
      <c r="AVT54" s="9"/>
      <c r="AVU54" s="9"/>
      <c r="AVV54" s="9"/>
      <c r="AVW54" s="9"/>
      <c r="AVX54" s="9"/>
      <c r="AVY54" s="9"/>
      <c r="AVZ54" s="9"/>
      <c r="AWA54" s="9"/>
      <c r="AWB54" s="9"/>
      <c r="AWC54" s="9"/>
      <c r="AWD54" s="9"/>
      <c r="AWE54" s="9"/>
      <c r="AWF54" s="9"/>
      <c r="AWG54" s="9"/>
      <c r="AWH54" s="9"/>
      <c r="AWI54" s="9"/>
      <c r="AWJ54" s="9"/>
      <c r="AWK54" s="9"/>
      <c r="AWL54" s="9"/>
      <c r="AWM54" s="9"/>
      <c r="AWN54" s="9"/>
      <c r="AWO54" s="9"/>
      <c r="AWP54" s="9"/>
      <c r="AWQ54" s="9"/>
      <c r="AWR54" s="9"/>
      <c r="AWS54" s="9"/>
      <c r="AWT54" s="9"/>
      <c r="AWU54" s="9"/>
      <c r="AWV54" s="9"/>
      <c r="AWW54" s="9"/>
      <c r="AWX54" s="9"/>
      <c r="AWY54" s="9"/>
      <c r="AWZ54" s="9"/>
      <c r="AXA54" s="9"/>
      <c r="AXB54" s="9"/>
      <c r="AXC54" s="9"/>
      <c r="AXD54" s="9"/>
      <c r="AXE54" s="9"/>
      <c r="AXF54" s="9"/>
      <c r="AXG54" s="9"/>
      <c r="AXH54" s="9"/>
      <c r="AXI54" s="9"/>
      <c r="AXJ54" s="9"/>
      <c r="AXK54" s="9"/>
      <c r="AXL54" s="9"/>
      <c r="AXM54" s="9"/>
      <c r="AXN54" s="9"/>
      <c r="AXO54" s="9"/>
      <c r="AXP54" s="9"/>
      <c r="AXQ54" s="9"/>
      <c r="AXR54" s="9"/>
      <c r="AXS54" s="9"/>
      <c r="AXT54" s="9"/>
      <c r="AXU54" s="9"/>
      <c r="AXV54" s="9"/>
      <c r="AXW54" s="9"/>
      <c r="AXX54" s="9"/>
      <c r="AXY54" s="9"/>
      <c r="AXZ54" s="9"/>
      <c r="AYA54" s="9"/>
      <c r="AYB54" s="9"/>
      <c r="AYC54" s="9"/>
      <c r="AYD54" s="9"/>
      <c r="AYE54" s="9"/>
      <c r="AYF54" s="9"/>
      <c r="AYG54" s="9"/>
      <c r="AYH54" s="9"/>
      <c r="AYI54" s="9"/>
      <c r="AYJ54" s="9"/>
      <c r="AYK54" s="9"/>
      <c r="AYL54" s="9"/>
      <c r="AYM54" s="9"/>
      <c r="AYN54" s="9"/>
      <c r="AYO54" s="9"/>
      <c r="AYP54" s="9"/>
      <c r="AYQ54" s="9"/>
      <c r="AYR54" s="9"/>
      <c r="AYS54" s="9"/>
      <c r="AYT54" s="9"/>
      <c r="AYU54" s="9"/>
      <c r="AYV54" s="9"/>
      <c r="AYW54" s="9"/>
      <c r="AYX54" s="9"/>
      <c r="AYY54" s="9"/>
      <c r="AYZ54" s="9"/>
      <c r="AZA54" s="9"/>
      <c r="AZB54" s="9"/>
      <c r="AZC54" s="9"/>
      <c r="AZD54" s="9"/>
      <c r="AZE54" s="9"/>
      <c r="AZF54" s="9"/>
      <c r="AZG54" s="9"/>
      <c r="AZH54" s="9"/>
      <c r="AZI54" s="9"/>
      <c r="AZJ54" s="9"/>
      <c r="AZK54" s="9"/>
      <c r="AZL54" s="9"/>
      <c r="AZM54" s="9"/>
      <c r="AZN54" s="9"/>
      <c r="AZO54" s="9"/>
      <c r="AZP54" s="9"/>
      <c r="AZQ54" s="9"/>
      <c r="AZR54" s="9"/>
      <c r="AZS54" s="9"/>
      <c r="AZT54" s="9"/>
      <c r="AZU54" s="9"/>
      <c r="AZV54" s="9"/>
      <c r="AZW54" s="9"/>
      <c r="AZX54" s="9"/>
      <c r="AZY54" s="9"/>
      <c r="AZZ54" s="9"/>
      <c r="BAA54" s="9"/>
      <c r="BAB54" s="9"/>
      <c r="BAC54" s="9"/>
      <c r="BAD54" s="9"/>
      <c r="BAE54" s="9"/>
      <c r="BAF54" s="9"/>
      <c r="BAG54" s="9"/>
      <c r="BAH54" s="9"/>
      <c r="BAI54" s="9"/>
      <c r="BAJ54" s="9"/>
      <c r="BAK54" s="9"/>
      <c r="BAL54" s="9"/>
      <c r="BAM54" s="9"/>
      <c r="BAN54" s="9"/>
      <c r="BAO54" s="9"/>
      <c r="BAP54" s="9"/>
      <c r="BAQ54" s="9"/>
      <c r="BAR54" s="9"/>
      <c r="BAS54" s="9"/>
      <c r="BAT54" s="9"/>
      <c r="BAU54" s="9"/>
      <c r="BAV54" s="9"/>
      <c r="BAW54" s="9"/>
      <c r="BAX54" s="9"/>
      <c r="BAY54" s="9"/>
      <c r="BAZ54" s="9"/>
      <c r="BBA54" s="9"/>
      <c r="BBB54" s="9"/>
      <c r="BBC54" s="9"/>
      <c r="BBD54" s="9"/>
      <c r="BBE54" s="9"/>
      <c r="BBF54" s="9"/>
      <c r="BBG54" s="9"/>
      <c r="BBH54" s="9"/>
      <c r="BBI54" s="9"/>
      <c r="BBJ54" s="9"/>
      <c r="BBK54" s="9"/>
      <c r="BBL54" s="9"/>
      <c r="BBM54" s="9"/>
      <c r="BBN54" s="9"/>
      <c r="BBO54" s="9"/>
      <c r="BBP54" s="9"/>
      <c r="BBQ54" s="9"/>
      <c r="BBR54" s="9"/>
      <c r="BBS54" s="9"/>
      <c r="BBT54" s="9"/>
      <c r="BBU54" s="9"/>
      <c r="BBV54" s="9"/>
      <c r="BBW54" s="9"/>
      <c r="BBX54" s="9"/>
      <c r="BBY54" s="9"/>
      <c r="BBZ54" s="9"/>
      <c r="BCA54" s="9"/>
      <c r="BCB54" s="9"/>
      <c r="BCC54" s="9"/>
      <c r="BCD54" s="9"/>
      <c r="BCE54" s="9"/>
      <c r="BCF54" s="9"/>
      <c r="BCG54" s="9"/>
      <c r="BCH54" s="9"/>
      <c r="BCI54" s="9"/>
      <c r="BCJ54" s="9"/>
      <c r="BCK54" s="9"/>
      <c r="BCL54" s="9"/>
      <c r="BCM54" s="9"/>
      <c r="BCN54" s="9"/>
      <c r="BCO54" s="9"/>
      <c r="BCP54" s="9"/>
      <c r="BCQ54" s="9"/>
      <c r="BCR54" s="9"/>
      <c r="BCS54" s="9"/>
      <c r="BCT54" s="9"/>
      <c r="BCU54" s="9"/>
      <c r="BCV54" s="9"/>
      <c r="BCW54" s="9"/>
      <c r="BCX54" s="9"/>
      <c r="BCY54" s="9"/>
      <c r="BCZ54" s="9"/>
      <c r="BDA54" s="9"/>
      <c r="BDB54" s="9"/>
      <c r="BDC54" s="9"/>
      <c r="BDD54" s="9"/>
      <c r="BDE54" s="9"/>
      <c r="BDF54" s="9"/>
      <c r="BDG54" s="9"/>
      <c r="BDH54" s="9"/>
      <c r="BDI54" s="9"/>
      <c r="BDJ54" s="9"/>
      <c r="BDK54" s="9"/>
      <c r="BDL54" s="9"/>
      <c r="BDM54" s="9"/>
      <c r="BDN54" s="9"/>
      <c r="BDO54" s="9"/>
      <c r="BDP54" s="9"/>
      <c r="BDQ54" s="9"/>
      <c r="BDR54" s="9"/>
      <c r="BDS54" s="9"/>
      <c r="BDT54" s="9"/>
      <c r="BDU54" s="9"/>
      <c r="BDV54" s="9"/>
      <c r="BDW54" s="9"/>
      <c r="BDX54" s="9"/>
      <c r="BDY54" s="9"/>
      <c r="BDZ54" s="9"/>
      <c r="BEA54" s="9"/>
      <c r="BEB54" s="9"/>
      <c r="BEC54" s="9"/>
      <c r="BED54" s="9"/>
      <c r="BEE54" s="9"/>
      <c r="BEF54" s="9"/>
      <c r="BEG54" s="9"/>
      <c r="BEH54" s="9"/>
      <c r="BEI54" s="9"/>
      <c r="BEJ54" s="9"/>
      <c r="BEK54" s="9"/>
      <c r="BEL54" s="9"/>
      <c r="BEM54" s="9"/>
      <c r="BEN54" s="9"/>
      <c r="BEO54" s="9"/>
      <c r="BEP54" s="9"/>
      <c r="BEQ54" s="9"/>
      <c r="BER54" s="9"/>
      <c r="BES54" s="9"/>
      <c r="BET54" s="9"/>
      <c r="BEU54" s="9"/>
      <c r="BEV54" s="9"/>
      <c r="BEW54" s="9"/>
      <c r="BEX54" s="9"/>
      <c r="BEY54" s="9"/>
      <c r="BEZ54" s="9"/>
      <c r="BFA54" s="9"/>
      <c r="BFB54" s="9"/>
      <c r="BFC54" s="9"/>
      <c r="BFD54" s="9"/>
      <c r="BFE54" s="9"/>
      <c r="BFF54" s="9"/>
      <c r="BFG54" s="9"/>
      <c r="BFH54" s="9"/>
      <c r="BFI54" s="9"/>
      <c r="BFJ54" s="9"/>
      <c r="BFK54" s="9"/>
      <c r="BFL54" s="9"/>
      <c r="BFM54" s="9"/>
      <c r="BFN54" s="9"/>
      <c r="BFO54" s="9"/>
      <c r="BFP54" s="9"/>
      <c r="BFQ54" s="9"/>
      <c r="BFR54" s="9"/>
      <c r="BFS54" s="9"/>
      <c r="BFT54" s="9"/>
      <c r="BFU54" s="9"/>
      <c r="BFV54" s="9"/>
      <c r="BFW54" s="9"/>
      <c r="BFX54" s="9"/>
      <c r="BFY54" s="9"/>
      <c r="BFZ54" s="9"/>
      <c r="BGA54" s="9"/>
      <c r="BGB54" s="9"/>
      <c r="BGC54" s="9"/>
      <c r="BGD54" s="9"/>
      <c r="BGE54" s="9"/>
      <c r="BGF54" s="9"/>
      <c r="BGG54" s="9"/>
      <c r="BGH54" s="9"/>
      <c r="BGI54" s="9"/>
      <c r="BGJ54" s="9"/>
      <c r="BGK54" s="9"/>
      <c r="BGL54" s="9"/>
      <c r="BGM54" s="9"/>
      <c r="BGN54" s="9"/>
      <c r="BGO54" s="9"/>
      <c r="BGP54" s="9"/>
      <c r="BGQ54" s="9"/>
      <c r="BGR54" s="9"/>
      <c r="BGS54" s="9"/>
      <c r="BGT54" s="9"/>
      <c r="BGU54" s="9"/>
      <c r="BGV54" s="9"/>
      <c r="BGW54" s="9"/>
      <c r="BGX54" s="9"/>
      <c r="BGY54" s="9"/>
      <c r="BGZ54" s="9"/>
      <c r="BHA54" s="9"/>
      <c r="BHB54" s="9"/>
      <c r="BHC54" s="9"/>
      <c r="BHD54" s="9"/>
      <c r="BHE54" s="9"/>
      <c r="BHF54" s="9"/>
      <c r="BHG54" s="9"/>
      <c r="BHH54" s="9"/>
      <c r="BHI54" s="9"/>
      <c r="BHJ54" s="9"/>
      <c r="BHK54" s="9"/>
      <c r="BHL54" s="9"/>
      <c r="BHM54" s="9"/>
      <c r="BHN54" s="9"/>
      <c r="BHO54" s="9"/>
      <c r="BHP54" s="9"/>
      <c r="BHQ54" s="9"/>
      <c r="BHR54" s="9"/>
      <c r="BHS54" s="9"/>
      <c r="BHT54" s="9"/>
      <c r="BHU54" s="9"/>
      <c r="BHV54" s="9"/>
      <c r="BHW54" s="9"/>
      <c r="BHX54" s="9"/>
      <c r="BHY54" s="9"/>
      <c r="BHZ54" s="9"/>
      <c r="BIA54" s="9"/>
      <c r="BIB54" s="9"/>
      <c r="BIC54" s="9"/>
      <c r="BID54" s="9"/>
    </row>
    <row r="55" ht="14.25" customHeight="1">
      <c r="A55" s="9">
        <v>7.0</v>
      </c>
      <c r="B55" s="9" t="s">
        <v>11947</v>
      </c>
      <c r="C55" s="9" t="s">
        <v>11948</v>
      </c>
      <c r="D55" s="9" t="s">
        <v>11948</v>
      </c>
      <c r="E55" s="9"/>
      <c r="F55" s="9">
        <v>1.0</v>
      </c>
      <c r="G55" s="9" t="s">
        <v>12479</v>
      </c>
      <c r="H55" s="9"/>
      <c r="I55" s="9"/>
      <c r="J55" s="9"/>
      <c r="K55" s="9"/>
      <c r="L55" s="9">
        <v>1.0</v>
      </c>
      <c r="M55" s="9"/>
      <c r="N55" s="9"/>
      <c r="O55" s="9"/>
      <c r="P55" s="9">
        <v>0.0</v>
      </c>
      <c r="Q55" s="9" t="s">
        <v>12480</v>
      </c>
      <c r="R55" s="9"/>
      <c r="S55" s="9" t="s">
        <v>2880</v>
      </c>
      <c r="T55" s="9" t="s">
        <v>2878</v>
      </c>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9"/>
      <c r="KX55" s="9"/>
      <c r="KY55" s="9"/>
      <c r="KZ55" s="9"/>
      <c r="LA55" s="9"/>
      <c r="LB55" s="9"/>
      <c r="LC55" s="9"/>
      <c r="LD55" s="9"/>
      <c r="LE55" s="9"/>
      <c r="LF55" s="9"/>
      <c r="LG55" s="9"/>
      <c r="LH55" s="9"/>
      <c r="LI55" s="9"/>
      <c r="LJ55" s="9"/>
      <c r="LK55" s="9"/>
      <c r="LL55" s="9"/>
      <c r="LM55" s="9"/>
      <c r="LN55" s="9"/>
      <c r="LO55" s="9"/>
      <c r="LP55" s="9"/>
      <c r="LQ55" s="9"/>
      <c r="LR55" s="9"/>
      <c r="LS55" s="9"/>
      <c r="LT55" s="9"/>
      <c r="LU55" s="9"/>
      <c r="LV55" s="9"/>
      <c r="LW55" s="9"/>
      <c r="LX55" s="9"/>
      <c r="LY55" s="9"/>
      <c r="LZ55" s="9"/>
      <c r="MA55" s="9"/>
      <c r="MB55" s="9"/>
      <c r="MC55" s="9"/>
      <c r="MD55" s="9"/>
      <c r="ME55" s="9"/>
      <c r="MF55" s="9"/>
      <c r="MG55" s="9"/>
      <c r="MH55" s="9"/>
      <c r="MI55" s="9"/>
      <c r="MJ55" s="9"/>
      <c r="MK55" s="9"/>
      <c r="ML55" s="9"/>
      <c r="MM55" s="9"/>
      <c r="MN55" s="9"/>
      <c r="MO55" s="9"/>
      <c r="MP55" s="9"/>
      <c r="MQ55" s="9"/>
      <c r="MR55" s="9"/>
      <c r="MS55" s="9"/>
      <c r="MT55" s="9"/>
      <c r="MU55" s="9"/>
      <c r="MV55" s="9"/>
      <c r="MW55" s="9"/>
      <c r="MX55" s="9"/>
      <c r="MY55" s="9"/>
      <c r="MZ55" s="9"/>
      <c r="NA55" s="9"/>
      <c r="NB55" s="9"/>
      <c r="NC55" s="9"/>
      <c r="ND55" s="9"/>
      <c r="NE55" s="9"/>
      <c r="NF55" s="9"/>
      <c r="NG55" s="9"/>
      <c r="NH55" s="9"/>
      <c r="NI55" s="9"/>
      <c r="NJ55" s="9"/>
      <c r="NK55" s="9"/>
      <c r="NL55" s="9"/>
      <c r="NM55" s="9"/>
      <c r="NN55" s="9"/>
      <c r="NO55" s="9"/>
      <c r="NP55" s="9"/>
      <c r="NQ55" s="9"/>
      <c r="NR55" s="9"/>
      <c r="NS55" s="9"/>
      <c r="NT55" s="9"/>
      <c r="NU55" s="9"/>
      <c r="NV55" s="9"/>
      <c r="NW55" s="9"/>
      <c r="NX55" s="9"/>
      <c r="NY55" s="9"/>
      <c r="NZ55" s="9"/>
      <c r="OA55" s="9"/>
      <c r="OB55" s="9"/>
      <c r="OC55" s="9"/>
      <c r="OD55" s="9"/>
      <c r="OE55" s="9"/>
      <c r="OF55" s="9"/>
      <c r="OG55" s="9"/>
      <c r="OH55" s="9"/>
      <c r="OI55" s="9"/>
      <c r="OJ55" s="9"/>
      <c r="OK55" s="9"/>
      <c r="OL55" s="9"/>
      <c r="OM55" s="9"/>
      <c r="ON55" s="9"/>
      <c r="OO55" s="9"/>
      <c r="OP55" s="9"/>
      <c r="OQ55" s="9"/>
      <c r="OR55" s="9"/>
      <c r="OS55" s="9"/>
      <c r="OT55" s="9"/>
      <c r="OU55" s="9"/>
      <c r="OV55" s="9"/>
      <c r="OW55" s="9"/>
      <c r="OX55" s="9"/>
      <c r="OY55" s="9"/>
      <c r="OZ55" s="9"/>
      <c r="PA55" s="9"/>
      <c r="PB55" s="9"/>
      <c r="PC55" s="9"/>
      <c r="PD55" s="9"/>
      <c r="PE55" s="9"/>
      <c r="PF55" s="9"/>
      <c r="PG55" s="9"/>
      <c r="PH55" s="9"/>
      <c r="PI55" s="9"/>
      <c r="PJ55" s="9"/>
      <c r="PK55" s="9"/>
      <c r="PL55" s="9"/>
      <c r="PM55" s="9"/>
      <c r="PN55" s="9"/>
      <c r="PO55" s="9"/>
      <c r="PP55" s="9"/>
      <c r="PQ55" s="9"/>
      <c r="PR55" s="9"/>
      <c r="PS55" s="9"/>
      <c r="PT55" s="9"/>
      <c r="PU55" s="9"/>
      <c r="PV55" s="9"/>
      <c r="PW55" s="9"/>
      <c r="PX55" s="9"/>
      <c r="PY55" s="9"/>
      <c r="PZ55" s="9"/>
      <c r="QA55" s="9"/>
      <c r="QB55" s="9"/>
      <c r="QC55" s="9"/>
      <c r="QD55" s="9"/>
      <c r="QE55" s="9"/>
      <c r="QF55" s="9"/>
      <c r="QG55" s="9"/>
      <c r="QH55" s="9"/>
      <c r="QI55" s="9"/>
      <c r="QJ55" s="9"/>
      <c r="QK55" s="9"/>
      <c r="QL55" s="9"/>
      <c r="QM55" s="9"/>
      <c r="QN55" s="9"/>
      <c r="QO55" s="9"/>
      <c r="QP55" s="9"/>
      <c r="QQ55" s="9"/>
      <c r="QR55" s="9"/>
      <c r="QS55" s="9"/>
      <c r="QT55" s="9"/>
      <c r="QU55" s="9"/>
      <c r="QV55" s="9"/>
      <c r="QW55" s="9"/>
      <c r="QX55" s="9"/>
      <c r="QY55" s="9"/>
      <c r="QZ55" s="9"/>
      <c r="RA55" s="9"/>
      <c r="RB55" s="9"/>
      <c r="RC55" s="9"/>
      <c r="RD55" s="9"/>
      <c r="RE55" s="9"/>
      <c r="RF55" s="9"/>
      <c r="RG55" s="9"/>
      <c r="RH55" s="9"/>
      <c r="RI55" s="9"/>
      <c r="RJ55" s="9"/>
      <c r="RK55" s="9"/>
      <c r="RL55" s="9"/>
      <c r="RM55" s="9"/>
      <c r="RN55" s="9"/>
      <c r="RO55" s="9"/>
      <c r="RP55" s="9"/>
      <c r="RQ55" s="9"/>
      <c r="RR55" s="9"/>
      <c r="RS55" s="9"/>
      <c r="RT55" s="9"/>
      <c r="RU55" s="9"/>
      <c r="RV55" s="9"/>
      <c r="RW55" s="9"/>
      <c r="RX55" s="9"/>
      <c r="RY55" s="9"/>
      <c r="RZ55" s="9"/>
      <c r="SA55" s="9"/>
      <c r="SB55" s="9"/>
      <c r="SC55" s="9"/>
      <c r="SD55" s="9"/>
      <c r="SE55" s="9"/>
      <c r="SF55" s="9"/>
      <c r="SG55" s="9"/>
      <c r="SH55" s="9"/>
      <c r="SI55" s="9"/>
      <c r="SJ55" s="9"/>
      <c r="SK55" s="9"/>
      <c r="SL55" s="9"/>
      <c r="SM55" s="9"/>
      <c r="SN55" s="9"/>
      <c r="SO55" s="9"/>
      <c r="SP55" s="9"/>
      <c r="SQ55" s="9"/>
      <c r="SR55" s="9"/>
      <c r="SS55" s="9"/>
      <c r="ST55" s="9"/>
      <c r="SU55" s="9"/>
      <c r="SV55" s="9"/>
      <c r="SW55" s="9"/>
      <c r="SX55" s="9"/>
      <c r="SY55" s="9"/>
      <c r="SZ55" s="9"/>
      <c r="TA55" s="9"/>
      <c r="TB55" s="9"/>
      <c r="TC55" s="9"/>
      <c r="TD55" s="9"/>
      <c r="TE55" s="9"/>
      <c r="TF55" s="9"/>
      <c r="TG55" s="9"/>
      <c r="TH55" s="9"/>
      <c r="TI55" s="9"/>
      <c r="TJ55" s="9"/>
      <c r="TK55" s="9"/>
      <c r="TL55" s="9"/>
      <c r="TM55" s="9"/>
      <c r="TN55" s="9"/>
      <c r="TO55" s="9"/>
      <c r="ANB55" s="9"/>
      <c r="ANC55" s="9"/>
      <c r="AND55" s="9"/>
      <c r="ANE55" s="9"/>
      <c r="ANF55" s="9"/>
      <c r="ANG55" s="9"/>
      <c r="ANH55" s="9"/>
      <c r="ANI55" s="9"/>
      <c r="ANJ55" s="9"/>
      <c r="ANK55" s="9"/>
      <c r="ANL55" s="9"/>
      <c r="ANM55" s="9"/>
      <c r="ANN55" s="9"/>
      <c r="ANO55" s="9"/>
      <c r="ANP55" s="9"/>
      <c r="ANQ55" s="9"/>
      <c r="ANR55" s="9"/>
      <c r="ANS55" s="9"/>
      <c r="ANT55" s="9"/>
      <c r="ANU55" s="9"/>
      <c r="ANV55" s="9"/>
      <c r="ANW55" s="9"/>
      <c r="ANX55" s="9"/>
      <c r="ANY55" s="9"/>
      <c r="ANZ55" s="9"/>
      <c r="AOA55" s="9"/>
      <c r="AOB55" s="9"/>
      <c r="AOC55" s="9"/>
      <c r="AOD55" s="9"/>
      <c r="AOE55" s="9"/>
      <c r="AOF55" s="9"/>
      <c r="AOG55" s="9"/>
      <c r="AOH55" s="9"/>
      <c r="AOI55" s="9"/>
      <c r="AOJ55" s="9"/>
      <c r="AOK55" s="9"/>
      <c r="AOL55" s="9"/>
      <c r="AOM55" s="9"/>
      <c r="AON55" s="9"/>
      <c r="AOO55" s="9"/>
      <c r="AOP55" s="9"/>
      <c r="AOQ55" s="9"/>
      <c r="AOR55" s="9"/>
      <c r="AOS55" s="9"/>
      <c r="AOT55" s="9"/>
      <c r="AOU55" s="9"/>
      <c r="AOV55" s="9"/>
      <c r="AOW55" s="9"/>
      <c r="AOX55" s="9"/>
      <c r="AOY55" s="9"/>
      <c r="AOZ55" s="9"/>
      <c r="APA55" s="9"/>
      <c r="APB55" s="9"/>
      <c r="APC55" s="9"/>
      <c r="APD55" s="9"/>
      <c r="APE55" s="9"/>
      <c r="APF55" s="9"/>
      <c r="APG55" s="9"/>
      <c r="APH55" s="9"/>
      <c r="API55" s="9"/>
      <c r="APJ55" s="9"/>
      <c r="APK55" s="9"/>
      <c r="APL55" s="9"/>
      <c r="APM55" s="9"/>
      <c r="APN55" s="9"/>
      <c r="APO55" s="9"/>
      <c r="APP55" s="9"/>
      <c r="APQ55" s="9"/>
      <c r="APR55" s="9"/>
      <c r="APS55" s="9"/>
      <c r="APT55" s="9"/>
      <c r="APU55" s="9"/>
      <c r="APV55" s="9"/>
      <c r="APW55" s="9"/>
      <c r="APX55" s="9"/>
      <c r="APY55" s="9"/>
      <c r="APZ55" s="9"/>
      <c r="AQA55" s="9"/>
      <c r="AQB55" s="9"/>
      <c r="AQC55" s="9"/>
      <c r="AQD55" s="9"/>
      <c r="AQE55" s="9"/>
      <c r="AQF55" s="9"/>
      <c r="AQG55" s="9"/>
      <c r="AQH55" s="9"/>
      <c r="AQI55" s="9"/>
      <c r="AQJ55" s="9"/>
      <c r="AQK55" s="9"/>
      <c r="AQL55" s="9"/>
      <c r="AQM55" s="9"/>
      <c r="AQN55" s="9"/>
      <c r="AQO55" s="9"/>
      <c r="AQP55" s="9"/>
      <c r="AQQ55" s="9"/>
      <c r="AQR55" s="9"/>
      <c r="AQS55" s="9"/>
      <c r="AQT55" s="9"/>
      <c r="AQU55" s="9"/>
      <c r="AQV55" s="9"/>
      <c r="AQW55" s="9"/>
      <c r="AQX55" s="9"/>
      <c r="AQY55" s="9"/>
      <c r="AQZ55" s="9"/>
      <c r="ARA55" s="9"/>
      <c r="ARB55" s="9"/>
      <c r="ARC55" s="9"/>
      <c r="ARD55" s="9"/>
      <c r="ARE55" s="9"/>
      <c r="ARF55" s="9"/>
      <c r="ARG55" s="9"/>
      <c r="ARH55" s="9"/>
      <c r="ARI55" s="9"/>
      <c r="ARJ55" s="9"/>
      <c r="ARK55" s="9"/>
      <c r="ARL55" s="9"/>
      <c r="ARM55" s="9"/>
      <c r="ARN55" s="9"/>
      <c r="ARO55" s="9"/>
      <c r="ARP55" s="9"/>
      <c r="ARQ55" s="9"/>
      <c r="ARR55" s="9"/>
      <c r="ARS55" s="9"/>
      <c r="ART55" s="9"/>
      <c r="ARU55" s="9"/>
      <c r="ARV55" s="9"/>
      <c r="ARW55" s="9"/>
      <c r="ARX55" s="9"/>
      <c r="ARY55" s="9"/>
      <c r="ARZ55" s="9"/>
      <c r="ASA55" s="9"/>
      <c r="ASB55" s="9"/>
      <c r="ASC55" s="9"/>
      <c r="ASD55" s="9"/>
      <c r="ASE55" s="9"/>
      <c r="ASF55" s="9"/>
      <c r="ASG55" s="9"/>
      <c r="ASH55" s="9"/>
      <c r="ASI55" s="9"/>
      <c r="ASJ55" s="9"/>
      <c r="ASK55" s="9"/>
      <c r="ASL55" s="9"/>
      <c r="ASM55" s="9"/>
      <c r="ASN55" s="9"/>
      <c r="ASO55" s="9"/>
      <c r="ASP55" s="9"/>
      <c r="ASQ55" s="9"/>
      <c r="ASR55" s="9"/>
      <c r="ASS55" s="9"/>
      <c r="AST55" s="9"/>
      <c r="ASU55" s="9"/>
      <c r="ASV55" s="9"/>
      <c r="ASW55" s="9"/>
      <c r="ASX55" s="9"/>
      <c r="ASY55" s="9"/>
      <c r="ASZ55" s="9"/>
      <c r="ATA55" s="9"/>
      <c r="ATB55" s="9"/>
      <c r="ATC55" s="9"/>
      <c r="ATD55" s="9"/>
      <c r="ATE55" s="9"/>
      <c r="ATF55" s="9"/>
      <c r="ATG55" s="9"/>
      <c r="ATH55" s="9"/>
      <c r="ATI55" s="9"/>
      <c r="ATJ55" s="9"/>
      <c r="ATK55" s="9"/>
      <c r="ATL55" s="9"/>
      <c r="ATM55" s="9"/>
      <c r="ATN55" s="9"/>
      <c r="ATO55" s="9"/>
      <c r="ATP55" s="9"/>
      <c r="ATQ55" s="9"/>
      <c r="ATR55" s="9"/>
      <c r="ATS55" s="9"/>
      <c r="ATT55" s="9"/>
      <c r="ATU55" s="9"/>
      <c r="ATV55" s="9"/>
      <c r="ATW55" s="9"/>
      <c r="ATX55" s="9"/>
      <c r="ATY55" s="9"/>
      <c r="ATZ55" s="9"/>
      <c r="AUA55" s="9"/>
      <c r="AUB55" s="9"/>
      <c r="AUC55" s="9"/>
      <c r="AUD55" s="9"/>
      <c r="AUE55" s="9"/>
      <c r="AUF55" s="9"/>
      <c r="AUG55" s="9"/>
      <c r="AUH55" s="9"/>
      <c r="AUI55" s="9"/>
      <c r="AUJ55" s="9"/>
      <c r="AUK55" s="9"/>
      <c r="AUL55" s="9"/>
      <c r="AUM55" s="9"/>
      <c r="AUN55" s="9"/>
      <c r="AUO55" s="9"/>
      <c r="AUP55" s="9"/>
      <c r="AUQ55" s="9"/>
      <c r="AUR55" s="9"/>
      <c r="AUS55" s="9"/>
      <c r="AUT55" s="9"/>
      <c r="AUU55" s="9"/>
      <c r="AUV55" s="9"/>
      <c r="AUW55" s="9"/>
      <c r="AUX55" s="9"/>
      <c r="AUY55" s="9"/>
      <c r="AUZ55" s="9"/>
      <c r="AVA55" s="9"/>
      <c r="AVB55" s="9"/>
      <c r="AVC55" s="9"/>
      <c r="AVD55" s="9"/>
      <c r="AVE55" s="9"/>
      <c r="AVF55" s="9"/>
      <c r="AVG55" s="9"/>
      <c r="AVH55" s="9"/>
      <c r="AVI55" s="9"/>
      <c r="AVJ55" s="9"/>
      <c r="AVK55" s="9"/>
      <c r="AVL55" s="9"/>
      <c r="AVM55" s="9"/>
      <c r="AVN55" s="9"/>
      <c r="AVO55" s="9"/>
      <c r="AVP55" s="9"/>
      <c r="AVQ55" s="9"/>
      <c r="AVR55" s="9"/>
      <c r="AVS55" s="9"/>
      <c r="AVT55" s="9"/>
      <c r="AVU55" s="9"/>
      <c r="AVV55" s="9"/>
      <c r="AVW55" s="9"/>
      <c r="AVX55" s="9"/>
      <c r="AVY55" s="9"/>
      <c r="AVZ55" s="9"/>
      <c r="AWA55" s="9"/>
      <c r="AWB55" s="9"/>
      <c r="AWC55" s="9"/>
      <c r="AWD55" s="9"/>
      <c r="AWE55" s="9"/>
      <c r="AWF55" s="9"/>
      <c r="AWG55" s="9"/>
      <c r="AWH55" s="9"/>
      <c r="AWI55" s="9"/>
      <c r="AWJ55" s="9"/>
      <c r="AWK55" s="9"/>
      <c r="AWL55" s="9"/>
      <c r="AWM55" s="9"/>
      <c r="AWN55" s="9"/>
      <c r="AWO55" s="9"/>
      <c r="AWP55" s="9"/>
      <c r="AWQ55" s="9"/>
      <c r="AWR55" s="9"/>
      <c r="AWS55" s="9"/>
      <c r="AWT55" s="9"/>
      <c r="AWU55" s="9"/>
      <c r="AWV55" s="9"/>
      <c r="AWW55" s="9"/>
      <c r="AWX55" s="9"/>
      <c r="AWY55" s="9"/>
      <c r="AWZ55" s="9"/>
      <c r="AXA55" s="9"/>
      <c r="AXB55" s="9"/>
      <c r="AXC55" s="9"/>
      <c r="AXD55" s="9"/>
      <c r="AXE55" s="9"/>
      <c r="AXF55" s="9"/>
      <c r="AXG55" s="9"/>
      <c r="AXH55" s="9"/>
      <c r="AXI55" s="9"/>
      <c r="AXJ55" s="9"/>
      <c r="AXK55" s="9"/>
      <c r="AXL55" s="9"/>
      <c r="AXM55" s="9"/>
      <c r="AXN55" s="9"/>
      <c r="AXO55" s="9"/>
      <c r="AXP55" s="9"/>
      <c r="AXQ55" s="9"/>
      <c r="AXR55" s="9"/>
      <c r="AXS55" s="9"/>
      <c r="AXT55" s="9"/>
      <c r="AXU55" s="9"/>
      <c r="AXV55" s="9"/>
      <c r="AXW55" s="9"/>
      <c r="AXX55" s="9"/>
      <c r="AXY55" s="9"/>
      <c r="AXZ55" s="9"/>
      <c r="AYA55" s="9"/>
      <c r="AYB55" s="9"/>
      <c r="AYC55" s="9"/>
      <c r="AYD55" s="9"/>
      <c r="AYE55" s="9"/>
      <c r="AYF55" s="9"/>
      <c r="AYG55" s="9"/>
      <c r="AYH55" s="9"/>
      <c r="AYI55" s="9"/>
      <c r="AYJ55" s="9"/>
      <c r="AYK55" s="9"/>
      <c r="AYL55" s="9"/>
      <c r="AYM55" s="9"/>
      <c r="AYN55" s="9"/>
      <c r="AYO55" s="9"/>
      <c r="AYP55" s="9"/>
      <c r="AYQ55" s="9"/>
      <c r="AYR55" s="9"/>
      <c r="AYS55" s="9"/>
      <c r="AYT55" s="9"/>
      <c r="AYU55" s="9"/>
      <c r="AYV55" s="9"/>
      <c r="AYW55" s="9"/>
      <c r="AYX55" s="9"/>
      <c r="AYY55" s="9"/>
      <c r="AYZ55" s="9"/>
      <c r="AZA55" s="9"/>
      <c r="AZB55" s="9"/>
      <c r="AZC55" s="9"/>
      <c r="AZD55" s="9"/>
      <c r="AZE55" s="9"/>
      <c r="AZF55" s="9"/>
      <c r="AZG55" s="9"/>
      <c r="AZH55" s="9"/>
      <c r="AZI55" s="9"/>
      <c r="AZJ55" s="9"/>
      <c r="AZK55" s="9"/>
      <c r="AZL55" s="9"/>
      <c r="AZM55" s="9"/>
      <c r="AZN55" s="9"/>
      <c r="AZO55" s="9"/>
      <c r="AZP55" s="9"/>
      <c r="AZQ55" s="9"/>
      <c r="AZR55" s="9"/>
      <c r="AZS55" s="9"/>
      <c r="AZT55" s="9"/>
      <c r="AZU55" s="9"/>
      <c r="AZV55" s="9"/>
      <c r="AZW55" s="9"/>
      <c r="AZX55" s="9"/>
      <c r="AZY55" s="9"/>
      <c r="AZZ55" s="9"/>
      <c r="BAA55" s="9"/>
      <c r="BAB55" s="9"/>
      <c r="BAC55" s="9"/>
      <c r="BAD55" s="9"/>
      <c r="BAE55" s="9"/>
      <c r="BAF55" s="9"/>
      <c r="BAG55" s="9"/>
      <c r="BAH55" s="9"/>
      <c r="BAI55" s="9"/>
      <c r="BAJ55" s="9"/>
      <c r="BAK55" s="9"/>
      <c r="BAL55" s="9"/>
      <c r="BAM55" s="9"/>
      <c r="BAN55" s="9"/>
      <c r="BAO55" s="9"/>
      <c r="BAP55" s="9"/>
      <c r="BAQ55" s="9"/>
      <c r="BAR55" s="9"/>
      <c r="BAS55" s="9"/>
      <c r="BAT55" s="9"/>
      <c r="BAU55" s="9"/>
      <c r="BAV55" s="9"/>
      <c r="BAW55" s="9"/>
      <c r="BAX55" s="9"/>
      <c r="BAY55" s="9"/>
      <c r="BAZ55" s="9"/>
      <c r="BBA55" s="9"/>
      <c r="BBB55" s="9"/>
      <c r="BBC55" s="9"/>
      <c r="BBD55" s="9"/>
      <c r="BBE55" s="9"/>
      <c r="BBF55" s="9"/>
      <c r="BBG55" s="9"/>
      <c r="BBH55" s="9"/>
      <c r="BBI55" s="9"/>
      <c r="BBJ55" s="9"/>
      <c r="BBK55" s="9"/>
      <c r="BBL55" s="9"/>
      <c r="BBM55" s="9"/>
      <c r="BBN55" s="9"/>
      <c r="BBO55" s="9"/>
      <c r="BBP55" s="9"/>
      <c r="BBQ55" s="9"/>
      <c r="BBR55" s="9"/>
      <c r="BBS55" s="9"/>
      <c r="BBT55" s="9"/>
      <c r="BBU55" s="9"/>
      <c r="BBV55" s="9"/>
      <c r="BBW55" s="9"/>
      <c r="BBX55" s="9"/>
      <c r="BBY55" s="9"/>
      <c r="BBZ55" s="9"/>
      <c r="BCA55" s="9"/>
      <c r="BCB55" s="9"/>
      <c r="BCC55" s="9"/>
      <c r="BCD55" s="9"/>
      <c r="BCE55" s="9"/>
      <c r="BCF55" s="9"/>
      <c r="BCG55" s="9"/>
      <c r="BCH55" s="9"/>
      <c r="BCI55" s="9"/>
      <c r="BCJ55" s="9"/>
      <c r="BCK55" s="9"/>
      <c r="BCL55" s="9"/>
      <c r="BCM55" s="9"/>
      <c r="BCN55" s="9"/>
      <c r="BCO55" s="9"/>
      <c r="BCP55" s="9"/>
      <c r="BCQ55" s="9"/>
      <c r="BCR55" s="9"/>
      <c r="BCS55" s="9"/>
      <c r="BCT55" s="9"/>
      <c r="BCU55" s="9"/>
      <c r="BCV55" s="9"/>
      <c r="BCW55" s="9"/>
      <c r="BCX55" s="9"/>
      <c r="BCY55" s="9"/>
      <c r="BCZ55" s="9"/>
      <c r="BDA55" s="9"/>
      <c r="BDB55" s="9"/>
      <c r="BDC55" s="9"/>
      <c r="BDD55" s="9"/>
      <c r="BDE55" s="9"/>
      <c r="BDF55" s="9"/>
      <c r="BDG55" s="9"/>
      <c r="BDH55" s="9"/>
      <c r="BDI55" s="9"/>
      <c r="BDJ55" s="9"/>
      <c r="BDK55" s="9"/>
      <c r="BDL55" s="9"/>
      <c r="BDM55" s="9"/>
      <c r="BDN55" s="9"/>
      <c r="BDO55" s="9"/>
      <c r="BDP55" s="9"/>
      <c r="BDQ55" s="9"/>
      <c r="BDR55" s="9"/>
      <c r="BDS55" s="9"/>
      <c r="BDT55" s="9"/>
      <c r="BDU55" s="9"/>
      <c r="BDV55" s="9"/>
      <c r="BDW55" s="9"/>
      <c r="BDX55" s="9"/>
      <c r="BDY55" s="9"/>
      <c r="BDZ55" s="9"/>
      <c r="BEA55" s="9"/>
      <c r="BEB55" s="9"/>
      <c r="BEC55" s="9"/>
      <c r="BED55" s="9"/>
      <c r="BEE55" s="9"/>
      <c r="BEF55" s="9"/>
      <c r="BEG55" s="9"/>
      <c r="BEH55" s="9"/>
      <c r="BEI55" s="9"/>
      <c r="BEJ55" s="9"/>
      <c r="BEK55" s="9"/>
      <c r="BEL55" s="9"/>
      <c r="BEM55" s="9"/>
      <c r="BEN55" s="9"/>
      <c r="BEO55" s="9"/>
      <c r="BEP55" s="9"/>
      <c r="BEQ55" s="9"/>
      <c r="BER55" s="9"/>
      <c r="BES55" s="9"/>
      <c r="BET55" s="9"/>
      <c r="BEU55" s="9"/>
      <c r="BEV55" s="9"/>
      <c r="BEW55" s="9"/>
      <c r="BEX55" s="9"/>
      <c r="BEY55" s="9"/>
      <c r="BEZ55" s="9"/>
      <c r="BFA55" s="9"/>
      <c r="BFB55" s="9"/>
      <c r="BFC55" s="9"/>
      <c r="BFD55" s="9"/>
      <c r="BFE55" s="9"/>
      <c r="BFF55" s="9"/>
      <c r="BFG55" s="9"/>
      <c r="BFH55" s="9"/>
      <c r="BFI55" s="9"/>
      <c r="BFJ55" s="9"/>
      <c r="BFK55" s="9"/>
      <c r="BFL55" s="9"/>
      <c r="BFM55" s="9"/>
      <c r="BFN55" s="9"/>
      <c r="BFO55" s="9"/>
      <c r="BFP55" s="9"/>
      <c r="BFQ55" s="9"/>
      <c r="BFR55" s="9"/>
      <c r="BFS55" s="9"/>
      <c r="BFT55" s="9"/>
      <c r="BFU55" s="9"/>
      <c r="BFV55" s="9"/>
      <c r="BFW55" s="9"/>
      <c r="BFX55" s="9"/>
      <c r="BFY55" s="9"/>
      <c r="BFZ55" s="9"/>
      <c r="BGA55" s="9"/>
      <c r="BGB55" s="9"/>
      <c r="BGC55" s="9"/>
      <c r="BGD55" s="9"/>
      <c r="BGE55" s="9"/>
      <c r="BGF55" s="9"/>
      <c r="BGG55" s="9"/>
      <c r="BGH55" s="9"/>
      <c r="BGI55" s="9"/>
      <c r="BGJ55" s="9"/>
      <c r="BGK55" s="9"/>
      <c r="BGL55" s="9"/>
      <c r="BGM55" s="9"/>
      <c r="BGN55" s="9"/>
      <c r="BGO55" s="9"/>
      <c r="BGP55" s="9"/>
      <c r="BGQ55" s="9"/>
      <c r="BGR55" s="9"/>
      <c r="BGS55" s="9"/>
      <c r="BGT55" s="9"/>
      <c r="BGU55" s="9"/>
      <c r="BGV55" s="9"/>
      <c r="BGW55" s="9"/>
      <c r="BGX55" s="9"/>
      <c r="BGY55" s="9"/>
      <c r="BGZ55" s="9"/>
      <c r="BHA55" s="9"/>
      <c r="BHB55" s="9"/>
      <c r="BHC55" s="9"/>
      <c r="BHD55" s="9"/>
      <c r="BHE55" s="9"/>
      <c r="BHF55" s="9"/>
      <c r="BHG55" s="9"/>
      <c r="BHH55" s="9"/>
      <c r="BHI55" s="9"/>
      <c r="BHJ55" s="9"/>
      <c r="BHK55" s="9"/>
      <c r="BHL55" s="9"/>
      <c r="BHM55" s="9"/>
      <c r="BHN55" s="9"/>
      <c r="BHO55" s="9"/>
      <c r="BHP55" s="9"/>
      <c r="BHQ55" s="9"/>
      <c r="BHR55" s="9"/>
      <c r="BHS55" s="9"/>
      <c r="BHT55" s="9"/>
      <c r="BHU55" s="9"/>
      <c r="BHV55" s="9"/>
      <c r="BHW55" s="9"/>
      <c r="BHX55" s="9"/>
      <c r="BHY55" s="9"/>
      <c r="BHZ55" s="9"/>
      <c r="BIA55" s="9"/>
      <c r="BIB55" s="9"/>
      <c r="BIC55" s="9"/>
      <c r="BID55" s="9"/>
    </row>
    <row r="56" ht="14.25" customHeight="1">
      <c r="A56" s="9">
        <v>11.0</v>
      </c>
      <c r="B56" s="9" t="s">
        <v>11947</v>
      </c>
      <c r="C56" s="9" t="s">
        <v>11948</v>
      </c>
      <c r="D56" s="9" t="s">
        <v>11948</v>
      </c>
      <c r="E56" s="9"/>
      <c r="F56" s="9">
        <v>70.0</v>
      </c>
      <c r="G56" s="9" t="s">
        <v>12481</v>
      </c>
      <c r="H56" s="9"/>
      <c r="I56" s="9"/>
      <c r="J56" s="9"/>
      <c r="K56" s="9"/>
      <c r="L56" s="9">
        <v>69.0</v>
      </c>
      <c r="M56" s="9"/>
      <c r="N56" s="9"/>
      <c r="O56" s="9">
        <v>1.0</v>
      </c>
      <c r="P56" s="9">
        <v>0.0</v>
      </c>
      <c r="Q56" s="9" t="s">
        <v>12482</v>
      </c>
      <c r="R56" s="9"/>
      <c r="S56" s="9" t="s">
        <v>2883</v>
      </c>
      <c r="T56" s="9" t="s">
        <v>2882</v>
      </c>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c r="NA56" s="9"/>
      <c r="NB56" s="9"/>
      <c r="NC56" s="9"/>
      <c r="ND56" s="9"/>
      <c r="NE56" s="9"/>
      <c r="NF56" s="9"/>
      <c r="NG56" s="9"/>
      <c r="NH56" s="9"/>
      <c r="NI56" s="9"/>
      <c r="NJ56" s="9"/>
      <c r="NK56" s="9"/>
      <c r="NL56" s="9"/>
      <c r="NM56" s="9"/>
      <c r="NN56" s="9"/>
      <c r="NO56" s="9"/>
      <c r="NP56" s="9"/>
      <c r="NQ56" s="9"/>
      <c r="NR56" s="9"/>
      <c r="NS56" s="9"/>
      <c r="NT56" s="9"/>
      <c r="NU56" s="9"/>
      <c r="NV56" s="9"/>
      <c r="NW56" s="9"/>
      <c r="NX56" s="9"/>
      <c r="NY56" s="9"/>
      <c r="NZ56" s="9"/>
      <c r="OA56" s="9"/>
      <c r="OB56" s="9"/>
      <c r="OC56" s="9"/>
      <c r="OD56" s="9"/>
      <c r="OE56" s="9"/>
      <c r="OF56" s="9"/>
      <c r="OG56" s="9"/>
      <c r="OH56" s="9"/>
      <c r="OI56" s="9"/>
      <c r="OJ56" s="9"/>
      <c r="OK56" s="9"/>
      <c r="OL56" s="9"/>
      <c r="OM56" s="9"/>
      <c r="ON56" s="9"/>
      <c r="OO56" s="9"/>
      <c r="OP56" s="9"/>
      <c r="OQ56" s="9"/>
      <c r="OR56" s="9"/>
      <c r="OS56" s="9"/>
      <c r="OT56" s="9"/>
      <c r="OU56" s="9"/>
      <c r="OV56" s="9"/>
      <c r="OW56" s="9"/>
      <c r="OX56" s="9"/>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c r="RT56" s="9"/>
      <c r="RU56" s="9"/>
      <c r="RV56" s="9"/>
      <c r="RW56" s="9"/>
      <c r="RX56" s="9"/>
      <c r="RY56" s="9"/>
      <c r="RZ56" s="9"/>
      <c r="SA56" s="9"/>
      <c r="SB56" s="9"/>
      <c r="SC56" s="9"/>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9"/>
      <c r="TN56" s="9"/>
      <c r="TO56" s="9"/>
      <c r="ANB56" s="9"/>
      <c r="ANC56" s="9"/>
      <c r="AND56" s="9"/>
      <c r="ANE56" s="9"/>
      <c r="ANF56" s="9"/>
      <c r="ANG56" s="9"/>
      <c r="ANH56" s="9"/>
      <c r="ANI56" s="9"/>
      <c r="ANJ56" s="9"/>
      <c r="ANK56" s="9"/>
      <c r="ANL56" s="9"/>
      <c r="ANM56" s="9"/>
      <c r="ANN56" s="9"/>
      <c r="ANO56" s="9"/>
      <c r="ANP56" s="9"/>
      <c r="ANQ56" s="9"/>
      <c r="ANR56" s="9"/>
      <c r="ANS56" s="9"/>
      <c r="ANT56" s="9"/>
      <c r="ANU56" s="9"/>
      <c r="ANV56" s="9"/>
      <c r="ANW56" s="9"/>
      <c r="ANX56" s="9"/>
      <c r="ANY56" s="9"/>
      <c r="ANZ56" s="9"/>
      <c r="AOA56" s="9"/>
      <c r="AOB56" s="9"/>
      <c r="AOC56" s="9"/>
      <c r="AOD56" s="9"/>
      <c r="AOE56" s="9"/>
      <c r="AOF56" s="9"/>
      <c r="AOG56" s="9"/>
      <c r="AOH56" s="9"/>
      <c r="AOI56" s="9"/>
      <c r="AOJ56" s="9"/>
      <c r="AOK56" s="9"/>
      <c r="AOL56" s="9"/>
      <c r="AOM56" s="9"/>
      <c r="AON56" s="9"/>
      <c r="AOO56" s="9"/>
      <c r="AOP56" s="9"/>
      <c r="AOQ56" s="9"/>
      <c r="AOR56" s="9"/>
      <c r="AOS56" s="9"/>
      <c r="AOT56" s="9"/>
      <c r="AOU56" s="9"/>
      <c r="AOV56" s="9"/>
      <c r="AOW56" s="9"/>
      <c r="AOX56" s="9"/>
      <c r="AOY56" s="9"/>
      <c r="AOZ56" s="9"/>
      <c r="APA56" s="9"/>
      <c r="APB56" s="9"/>
      <c r="APC56" s="9"/>
      <c r="APD56" s="9"/>
      <c r="APE56" s="9"/>
      <c r="APF56" s="9"/>
      <c r="APG56" s="9"/>
      <c r="APH56" s="9"/>
      <c r="API56" s="9"/>
      <c r="APJ56" s="9"/>
      <c r="APK56" s="9"/>
      <c r="APL56" s="9"/>
      <c r="APM56" s="9"/>
      <c r="APN56" s="9"/>
      <c r="APO56" s="9"/>
      <c r="APP56" s="9"/>
      <c r="APQ56" s="9"/>
      <c r="APR56" s="9"/>
      <c r="APS56" s="9"/>
      <c r="APT56" s="9"/>
      <c r="APU56" s="9"/>
      <c r="APV56" s="9"/>
      <c r="APW56" s="9"/>
      <c r="APX56" s="9"/>
      <c r="APY56" s="9"/>
      <c r="APZ56" s="9"/>
      <c r="AQA56" s="9"/>
      <c r="AQB56" s="9"/>
      <c r="AQC56" s="9"/>
      <c r="AQD56" s="9"/>
      <c r="AQE56" s="9"/>
      <c r="AQF56" s="9"/>
      <c r="AQG56" s="9"/>
      <c r="AQH56" s="9"/>
      <c r="AQI56" s="9"/>
      <c r="AQJ56" s="9"/>
      <c r="AQK56" s="9"/>
      <c r="AQL56" s="9"/>
      <c r="AQM56" s="9"/>
      <c r="AQN56" s="9"/>
      <c r="AQO56" s="9"/>
      <c r="AQP56" s="9"/>
      <c r="AQQ56" s="9"/>
      <c r="AQR56" s="9"/>
      <c r="AQS56" s="9"/>
      <c r="AQT56" s="9"/>
      <c r="AQU56" s="9"/>
      <c r="AQV56" s="9"/>
      <c r="AQW56" s="9"/>
      <c r="AQX56" s="9"/>
      <c r="AQY56" s="9"/>
      <c r="AQZ56" s="9"/>
      <c r="ARA56" s="9"/>
      <c r="ARB56" s="9"/>
      <c r="ARC56" s="9"/>
      <c r="ARD56" s="9"/>
      <c r="ARE56" s="9"/>
      <c r="ARF56" s="9"/>
      <c r="ARG56" s="9"/>
      <c r="ARH56" s="9"/>
      <c r="ARI56" s="9"/>
      <c r="ARJ56" s="9"/>
      <c r="ARK56" s="9"/>
      <c r="ARL56" s="9"/>
      <c r="ARM56" s="9"/>
      <c r="ARN56" s="9"/>
      <c r="ARO56" s="9"/>
      <c r="ARP56" s="9"/>
      <c r="ARQ56" s="9"/>
      <c r="ARR56" s="9"/>
      <c r="ARS56" s="9"/>
      <c r="ART56" s="9"/>
      <c r="ARU56" s="9"/>
      <c r="ARV56" s="9"/>
      <c r="ARW56" s="9"/>
      <c r="ARX56" s="9"/>
      <c r="ARY56" s="9"/>
      <c r="ARZ56" s="9"/>
      <c r="ASA56" s="9"/>
      <c r="ASB56" s="9"/>
      <c r="ASC56" s="9"/>
      <c r="ASD56" s="9"/>
      <c r="ASE56" s="9"/>
      <c r="ASF56" s="9"/>
      <c r="ASG56" s="9"/>
      <c r="ASH56" s="9"/>
      <c r="ASI56" s="9"/>
      <c r="ASJ56" s="9"/>
      <c r="ASK56" s="9"/>
      <c r="ASL56" s="9"/>
      <c r="ASM56" s="9"/>
      <c r="ASN56" s="9"/>
      <c r="ASO56" s="9"/>
      <c r="ASP56" s="9"/>
      <c r="ASQ56" s="9"/>
      <c r="ASR56" s="9"/>
      <c r="ASS56" s="9"/>
      <c r="AST56" s="9"/>
      <c r="ASU56" s="9"/>
      <c r="ASV56" s="9"/>
      <c r="ASW56" s="9"/>
      <c r="ASX56" s="9"/>
      <c r="ASY56" s="9"/>
      <c r="ASZ56" s="9"/>
      <c r="ATA56" s="9"/>
      <c r="ATB56" s="9"/>
      <c r="ATC56" s="9"/>
      <c r="ATD56" s="9"/>
      <c r="ATE56" s="9"/>
      <c r="ATF56" s="9"/>
      <c r="ATG56" s="9"/>
      <c r="ATH56" s="9"/>
      <c r="ATI56" s="9"/>
      <c r="ATJ56" s="9"/>
      <c r="ATK56" s="9"/>
      <c r="ATL56" s="9"/>
      <c r="ATM56" s="9"/>
      <c r="ATN56" s="9"/>
      <c r="ATO56" s="9"/>
      <c r="ATP56" s="9"/>
      <c r="ATQ56" s="9"/>
      <c r="ATR56" s="9"/>
      <c r="ATS56" s="9"/>
      <c r="ATT56" s="9"/>
      <c r="ATU56" s="9"/>
      <c r="ATV56" s="9"/>
      <c r="ATW56" s="9"/>
      <c r="ATX56" s="9"/>
      <c r="ATY56" s="9"/>
      <c r="ATZ56" s="9"/>
      <c r="AUA56" s="9"/>
      <c r="AUB56" s="9"/>
      <c r="AUC56" s="9"/>
      <c r="AUD56" s="9"/>
      <c r="AUE56" s="9"/>
      <c r="AUF56" s="9"/>
      <c r="AUG56" s="9"/>
      <c r="AUH56" s="9"/>
      <c r="AUI56" s="9"/>
      <c r="AUJ56" s="9"/>
      <c r="AUK56" s="9"/>
      <c r="AUL56" s="9"/>
      <c r="AUM56" s="9"/>
      <c r="AUN56" s="9"/>
      <c r="AUO56" s="9"/>
      <c r="AUP56" s="9"/>
      <c r="AUQ56" s="9"/>
      <c r="AUR56" s="9"/>
      <c r="AUS56" s="9"/>
      <c r="AUT56" s="9"/>
      <c r="AUU56" s="9"/>
      <c r="AUV56" s="9"/>
      <c r="AUW56" s="9"/>
      <c r="AUX56" s="9"/>
      <c r="AUY56" s="9"/>
      <c r="AUZ56" s="9"/>
      <c r="AVA56" s="9"/>
      <c r="AVB56" s="9"/>
      <c r="AVC56" s="9"/>
      <c r="AVD56" s="9"/>
      <c r="AVE56" s="9"/>
      <c r="AVF56" s="9"/>
      <c r="AVG56" s="9"/>
      <c r="AVH56" s="9"/>
      <c r="AVI56" s="9"/>
      <c r="AVJ56" s="9"/>
      <c r="AVK56" s="9"/>
      <c r="AVL56" s="9"/>
      <c r="AVM56" s="9"/>
      <c r="AVN56" s="9"/>
      <c r="AVO56" s="9"/>
      <c r="AVP56" s="9"/>
      <c r="AVQ56" s="9"/>
      <c r="AVR56" s="9"/>
      <c r="AVS56" s="9"/>
      <c r="AVT56" s="9"/>
      <c r="AVU56" s="9"/>
      <c r="AVV56" s="9"/>
      <c r="AVW56" s="9"/>
      <c r="AVX56" s="9"/>
      <c r="AVY56" s="9"/>
      <c r="AVZ56" s="9"/>
      <c r="AWA56" s="9"/>
      <c r="AWB56" s="9"/>
      <c r="AWC56" s="9"/>
      <c r="AWD56" s="9"/>
      <c r="AWE56" s="9"/>
      <c r="AWF56" s="9"/>
      <c r="AWG56" s="9"/>
      <c r="AWH56" s="9"/>
      <c r="AWI56" s="9"/>
      <c r="AWJ56" s="9"/>
      <c r="AWK56" s="9"/>
      <c r="AWL56" s="9"/>
      <c r="AWM56" s="9"/>
      <c r="AWN56" s="9"/>
      <c r="AWO56" s="9"/>
      <c r="AWP56" s="9"/>
      <c r="AWQ56" s="9"/>
      <c r="AWR56" s="9"/>
      <c r="AWS56" s="9"/>
      <c r="AWT56" s="9"/>
      <c r="AWU56" s="9"/>
      <c r="AWV56" s="9"/>
      <c r="AWW56" s="9"/>
      <c r="AWX56" s="9"/>
      <c r="AWY56" s="9" t="s">
        <v>12483</v>
      </c>
      <c r="AWZ56" s="9"/>
      <c r="AXA56" s="9"/>
      <c r="AXB56" s="9"/>
      <c r="AXC56" s="9"/>
      <c r="AXD56" s="9"/>
      <c r="AXE56" s="9"/>
      <c r="AXF56" s="9"/>
      <c r="AXG56" s="9"/>
      <c r="AXH56" s="9"/>
      <c r="AXI56" s="9"/>
      <c r="AXJ56" s="9"/>
      <c r="AXK56" s="9"/>
      <c r="AXL56" s="9"/>
      <c r="AXM56" s="9"/>
      <c r="AXN56" s="9"/>
      <c r="AXO56" s="9"/>
      <c r="AXP56" s="9"/>
      <c r="AXQ56" s="9"/>
      <c r="AXR56" s="9"/>
      <c r="AXS56" s="9"/>
      <c r="AXT56" s="9"/>
      <c r="AXU56" s="9"/>
      <c r="AXV56" s="9"/>
      <c r="AXW56" s="9"/>
      <c r="AXX56" s="9"/>
      <c r="AXY56" s="9"/>
      <c r="AXZ56" s="9"/>
      <c r="AYA56" s="9"/>
      <c r="AYB56" s="9"/>
      <c r="AYC56" s="9"/>
      <c r="AYD56" s="9"/>
      <c r="AYE56" s="9"/>
      <c r="AYF56" s="9"/>
      <c r="AYG56" s="9"/>
      <c r="AYH56" s="9" t="s">
        <v>12484</v>
      </c>
      <c r="AYI56" s="9"/>
      <c r="AYJ56" s="9"/>
      <c r="AYK56" s="9"/>
      <c r="AYL56" s="9"/>
      <c r="AYM56" s="9"/>
      <c r="AYN56" s="9"/>
      <c r="AYO56" s="9"/>
      <c r="AYP56" s="9"/>
      <c r="AYQ56" s="9"/>
      <c r="AYR56" s="9"/>
      <c r="AYS56" s="9"/>
      <c r="AYT56" s="9"/>
      <c r="AYU56" s="9"/>
      <c r="AYV56" s="9"/>
      <c r="AYW56" s="9"/>
      <c r="AYX56" s="9"/>
      <c r="AYY56" s="9" t="s">
        <v>5691</v>
      </c>
      <c r="AYZ56" s="9" t="s">
        <v>5691</v>
      </c>
      <c r="AZA56" s="9"/>
      <c r="AZB56" s="9"/>
      <c r="AZC56" s="9"/>
      <c r="AZD56" s="9"/>
      <c r="AZE56" s="9"/>
      <c r="AZF56" s="9"/>
      <c r="AZG56" s="9"/>
      <c r="AZH56" s="9"/>
      <c r="AZI56" s="9"/>
      <c r="AZJ56" s="9"/>
      <c r="AZK56" s="9"/>
      <c r="AZL56" s="9"/>
      <c r="AZM56" s="9"/>
      <c r="AZN56" s="9"/>
      <c r="AZO56" s="9"/>
      <c r="AZP56" s="9"/>
      <c r="AZQ56" s="9"/>
      <c r="AZR56" s="9"/>
      <c r="AZS56" s="9"/>
      <c r="AZT56" s="9"/>
      <c r="AZU56" s="9"/>
      <c r="AZV56" s="9"/>
      <c r="AZW56" s="9"/>
      <c r="AZX56" s="9"/>
      <c r="AZY56" s="9"/>
      <c r="AZZ56" s="9"/>
      <c r="BAA56" s="9"/>
      <c r="BAB56" s="9"/>
      <c r="BAC56" s="9"/>
      <c r="BAD56" s="9"/>
      <c r="BAE56" s="9"/>
      <c r="BAF56" s="9"/>
      <c r="BAG56" s="9"/>
      <c r="BAH56" s="9"/>
      <c r="BAI56" s="9"/>
      <c r="BAJ56" s="9"/>
      <c r="BAK56" s="9" t="s">
        <v>12485</v>
      </c>
      <c r="BAL56" s="9"/>
      <c r="BAM56" s="9"/>
      <c r="BAN56" s="9"/>
      <c r="BAO56" s="9"/>
      <c r="BAP56" s="9"/>
      <c r="BAQ56" s="9"/>
      <c r="BAR56" s="9">
        <v>590.0</v>
      </c>
      <c r="BAS56" s="9" t="s">
        <v>12486</v>
      </c>
      <c r="BAT56" s="9">
        <v>476.0</v>
      </c>
      <c r="BAU56" s="9"/>
      <c r="BAV56" s="9"/>
      <c r="BAW56" s="9"/>
      <c r="BAX56" s="9"/>
      <c r="BAY56" s="9"/>
      <c r="BAZ56" s="9"/>
      <c r="BBA56" s="9"/>
      <c r="BBB56" s="9"/>
      <c r="BBC56" s="9"/>
      <c r="BBD56" s="9"/>
      <c r="BBE56" s="9"/>
      <c r="BBF56" s="9"/>
      <c r="BBG56" s="9"/>
      <c r="BBH56" s="9"/>
      <c r="BBI56" s="9" t="s">
        <v>5718</v>
      </c>
      <c r="BBJ56" s="9"/>
      <c r="BBK56" s="9"/>
      <c r="BBL56" s="9"/>
      <c r="BBM56" s="9"/>
      <c r="BBN56" s="9"/>
      <c r="BBO56" s="9"/>
      <c r="BBP56" s="9"/>
      <c r="BBQ56" s="9"/>
      <c r="BBR56" s="9"/>
      <c r="BBS56" s="9"/>
      <c r="BBT56" s="9"/>
      <c r="BBU56" s="9"/>
      <c r="BBV56" s="9"/>
      <c r="BBW56" s="9"/>
      <c r="BBX56" s="9"/>
      <c r="BBY56" s="9"/>
      <c r="BBZ56" s="9"/>
      <c r="BCA56" s="9"/>
      <c r="BCB56" s="9" t="s">
        <v>5707</v>
      </c>
      <c r="BCC56" s="9"/>
      <c r="BCD56" s="9"/>
      <c r="BCE56" s="9"/>
      <c r="BCF56" s="9" t="s">
        <v>5720</v>
      </c>
      <c r="BCG56" s="9" t="s">
        <v>11952</v>
      </c>
      <c r="BCH56" s="9"/>
      <c r="BCI56" s="9"/>
      <c r="BCJ56" s="9"/>
      <c r="BCK56" s="9"/>
      <c r="BCL56" s="9"/>
      <c r="BCM56" s="9"/>
      <c r="BCN56" s="9"/>
      <c r="BCO56" s="9"/>
      <c r="BCP56" s="9"/>
      <c r="BCQ56" s="9"/>
      <c r="BCR56" s="9"/>
      <c r="BCS56" s="9"/>
      <c r="BCT56" s="9"/>
      <c r="BCU56" s="9"/>
      <c r="BCV56" s="9"/>
      <c r="BCW56" s="9"/>
      <c r="BCX56" s="9"/>
      <c r="BCY56" s="9"/>
      <c r="BCZ56" s="9"/>
      <c r="BDA56" s="9"/>
      <c r="BDB56" s="9"/>
      <c r="BDC56" s="9"/>
      <c r="BDD56" s="9" t="s">
        <v>12486</v>
      </c>
      <c r="BDE56" s="9"/>
      <c r="BDF56" s="9"/>
      <c r="BDG56" s="9"/>
      <c r="BDH56" s="9"/>
      <c r="BDI56" s="9"/>
      <c r="BDJ56" s="9"/>
      <c r="BDK56" s="9"/>
      <c r="BDL56" s="9"/>
      <c r="BDM56" s="9"/>
      <c r="BDN56" s="9"/>
      <c r="BDO56" s="9"/>
      <c r="BDP56" s="9"/>
      <c r="BDQ56" s="9"/>
      <c r="BDR56" s="9"/>
      <c r="BDS56" s="9"/>
      <c r="BDT56" s="9"/>
      <c r="BDU56" s="9"/>
      <c r="BDV56" s="9"/>
      <c r="BDW56" s="9"/>
      <c r="BDX56" s="9"/>
      <c r="BDY56" s="9" t="s">
        <v>5691</v>
      </c>
      <c r="BDZ56" s="9" t="s">
        <v>5691</v>
      </c>
      <c r="BEA56" s="9"/>
      <c r="BEB56" s="9"/>
      <c r="BEC56" s="9"/>
      <c r="BED56" s="9"/>
      <c r="BEE56" s="9"/>
      <c r="BEF56" s="9"/>
      <c r="BEG56" s="9"/>
      <c r="BEH56" s="9"/>
      <c r="BEI56" s="9"/>
      <c r="BEJ56" s="9"/>
      <c r="BEK56" s="9"/>
      <c r="BEL56" s="9"/>
      <c r="BEM56" s="9"/>
      <c r="BEN56" s="9"/>
      <c r="BEO56" s="9"/>
      <c r="BEP56" s="9"/>
      <c r="BEQ56" s="9"/>
      <c r="BER56" s="9"/>
      <c r="BES56" s="9"/>
      <c r="BET56" s="9"/>
      <c r="BEU56" s="9"/>
      <c r="BEV56" s="9"/>
      <c r="BEW56" s="9"/>
      <c r="BEX56" s="9"/>
      <c r="BEY56" s="9"/>
      <c r="BEZ56" s="9"/>
      <c r="BFA56" s="9"/>
      <c r="BFB56" s="9"/>
      <c r="BFC56" s="9"/>
      <c r="BFD56" s="9"/>
      <c r="BFE56" s="9"/>
      <c r="BFF56" s="9"/>
      <c r="BFG56" s="9"/>
      <c r="BFH56" s="9"/>
      <c r="BFI56" s="9"/>
      <c r="BFJ56" s="9"/>
      <c r="BFK56" s="9" t="s">
        <v>12487</v>
      </c>
      <c r="BFL56" s="9"/>
      <c r="BFM56" s="9"/>
      <c r="BFN56" s="9"/>
      <c r="BFO56" s="9"/>
      <c r="BFP56" s="9"/>
      <c r="BFQ56" s="9"/>
      <c r="BFR56" s="9">
        <v>590.0</v>
      </c>
      <c r="BFS56" s="9" t="s">
        <v>12488</v>
      </c>
      <c r="BFT56" s="9">
        <v>476.0</v>
      </c>
      <c r="BFU56" s="9"/>
      <c r="BFV56" s="9"/>
      <c r="BFW56" s="9"/>
      <c r="BFX56" s="9"/>
      <c r="BFY56" s="9"/>
      <c r="BFZ56" s="9"/>
      <c r="BGA56" s="9"/>
      <c r="BGB56" s="9"/>
      <c r="BGC56" s="9"/>
      <c r="BGD56" s="9"/>
      <c r="BGE56" s="9"/>
      <c r="BGF56" s="9"/>
      <c r="BGG56" s="9"/>
      <c r="BGH56" s="9"/>
      <c r="BGI56" s="9" t="s">
        <v>5718</v>
      </c>
      <c r="BGJ56" s="9"/>
      <c r="BGK56" s="9"/>
      <c r="BGL56" s="9"/>
      <c r="BGM56" s="9"/>
      <c r="BGN56" s="9"/>
      <c r="BGO56" s="9"/>
      <c r="BGP56" s="9"/>
      <c r="BGQ56" s="9"/>
      <c r="BGR56" s="9"/>
      <c r="BGS56" s="9"/>
      <c r="BGT56" s="9"/>
      <c r="BGU56" s="9"/>
      <c r="BGV56" s="9"/>
      <c r="BGW56" s="9"/>
      <c r="BGX56" s="9"/>
      <c r="BGY56" s="9"/>
      <c r="BGZ56" s="9"/>
      <c r="BHA56" s="9"/>
      <c r="BHB56" s="9" t="s">
        <v>5707</v>
      </c>
      <c r="BHC56" s="9"/>
      <c r="BHD56" s="9"/>
      <c r="BHE56" s="9"/>
      <c r="BHF56" s="9" t="s">
        <v>5720</v>
      </c>
      <c r="BHG56" s="9" t="s">
        <v>11952</v>
      </c>
      <c r="BHH56" s="9"/>
      <c r="BHI56" s="9"/>
      <c r="BHJ56" s="9"/>
      <c r="BHK56" s="9"/>
      <c r="BHL56" s="9"/>
      <c r="BHM56" s="9"/>
      <c r="BHN56" s="9"/>
      <c r="BHO56" s="9"/>
      <c r="BHP56" s="9"/>
      <c r="BHQ56" s="9"/>
      <c r="BHR56" s="9"/>
      <c r="BHS56" s="9"/>
      <c r="BHT56" s="9"/>
      <c r="BHU56" s="9"/>
      <c r="BHV56" s="9"/>
      <c r="BHW56" s="9"/>
      <c r="BHX56" s="9"/>
      <c r="BHY56" s="9"/>
      <c r="BHZ56" s="9"/>
      <c r="BIA56" s="9"/>
      <c r="BIB56" s="9"/>
      <c r="BIC56" s="9"/>
      <c r="BID56" s="9" t="s">
        <v>12488</v>
      </c>
    </row>
    <row r="57" ht="14.25" customHeight="1">
      <c r="A57" s="9">
        <v>0.0</v>
      </c>
      <c r="B57" s="9" t="s">
        <v>11947</v>
      </c>
      <c r="C57" s="9" t="s">
        <v>11948</v>
      </c>
      <c r="D57" s="9" t="s">
        <v>11948</v>
      </c>
      <c r="E57" s="9"/>
      <c r="F57" s="9">
        <v>3.0</v>
      </c>
      <c r="G57" s="9" t="s">
        <v>12489</v>
      </c>
      <c r="H57" s="9"/>
      <c r="I57" s="9"/>
      <c r="J57" s="9"/>
      <c r="K57" s="9"/>
      <c r="L57" s="9">
        <v>3.0</v>
      </c>
      <c r="M57" s="9"/>
      <c r="N57" s="9"/>
      <c r="O57" s="9"/>
      <c r="P57" s="9">
        <v>0.0</v>
      </c>
      <c r="Q57" s="9" t="s">
        <v>12490</v>
      </c>
      <c r="R57" s="9"/>
      <c r="S57" s="9" t="s">
        <v>2887</v>
      </c>
      <c r="T57" s="9" t="s">
        <v>2885</v>
      </c>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ANB57" s="9"/>
      <c r="ANC57" s="9"/>
      <c r="AND57" s="9"/>
      <c r="ANE57" s="9"/>
      <c r="ANF57" s="9"/>
      <c r="ANG57" s="9"/>
      <c r="ANH57" s="9"/>
      <c r="ANI57" s="9"/>
      <c r="ANJ57" s="9"/>
      <c r="ANK57" s="9"/>
      <c r="ANL57" s="9"/>
      <c r="ANM57" s="9"/>
      <c r="ANN57" s="9"/>
      <c r="ANO57" s="9"/>
      <c r="ANP57" s="9"/>
      <c r="ANQ57" s="9"/>
      <c r="ANR57" s="9"/>
      <c r="ANS57" s="9"/>
      <c r="ANT57" s="9"/>
      <c r="ANU57" s="9"/>
      <c r="ANV57" s="9"/>
      <c r="ANW57" s="9"/>
      <c r="ANX57" s="9"/>
      <c r="ANY57" s="9"/>
      <c r="ANZ57" s="9"/>
      <c r="AOA57" s="9"/>
      <c r="AOB57" s="9"/>
      <c r="AOC57" s="9"/>
      <c r="AOD57" s="9"/>
      <c r="AOE57" s="9"/>
      <c r="AOF57" s="9"/>
      <c r="AOG57" s="9"/>
      <c r="AOH57" s="9"/>
      <c r="AOI57" s="9"/>
      <c r="AOJ57" s="9"/>
      <c r="AOK57" s="9"/>
      <c r="AOL57" s="9"/>
      <c r="AOM57" s="9"/>
      <c r="AON57" s="9"/>
      <c r="AOO57" s="9"/>
      <c r="AOP57" s="9"/>
      <c r="AOQ57" s="9"/>
      <c r="AOR57" s="9"/>
      <c r="AOS57" s="9"/>
      <c r="AOT57" s="9"/>
      <c r="AOU57" s="9"/>
      <c r="AOV57" s="9"/>
      <c r="AOW57" s="9"/>
      <c r="AOX57" s="9"/>
      <c r="AOY57" s="9"/>
      <c r="AOZ57" s="9"/>
      <c r="APA57" s="9"/>
      <c r="APB57" s="9"/>
      <c r="APC57" s="9"/>
      <c r="APD57" s="9"/>
      <c r="APE57" s="9"/>
      <c r="APF57" s="9"/>
      <c r="APG57" s="9"/>
      <c r="APH57" s="9"/>
      <c r="API57" s="9"/>
      <c r="APJ57" s="9"/>
      <c r="APK57" s="9"/>
      <c r="APL57" s="9"/>
      <c r="APM57" s="9"/>
      <c r="APN57" s="9"/>
      <c r="APO57" s="9"/>
      <c r="APP57" s="9"/>
      <c r="APQ57" s="9"/>
      <c r="APR57" s="9"/>
      <c r="APS57" s="9"/>
      <c r="APT57" s="9"/>
      <c r="APU57" s="9"/>
      <c r="APV57" s="9"/>
      <c r="APW57" s="9"/>
      <c r="APX57" s="9"/>
      <c r="APY57" s="9"/>
      <c r="APZ57" s="9"/>
      <c r="AQA57" s="9"/>
      <c r="AQB57" s="9"/>
      <c r="AQC57" s="9"/>
      <c r="AQD57" s="9"/>
      <c r="AQE57" s="9"/>
      <c r="AQF57" s="9"/>
      <c r="AQG57" s="9"/>
      <c r="AQH57" s="9"/>
      <c r="AQI57" s="9"/>
      <c r="AQJ57" s="9"/>
      <c r="AQK57" s="9"/>
      <c r="AQL57" s="9"/>
      <c r="AQM57" s="9"/>
      <c r="AQN57" s="9"/>
      <c r="AQO57" s="9"/>
      <c r="AQP57" s="9"/>
      <c r="AQQ57" s="9"/>
      <c r="AQR57" s="9"/>
      <c r="AQS57" s="9"/>
      <c r="AQT57" s="9"/>
      <c r="AQU57" s="9"/>
      <c r="AQV57" s="9"/>
      <c r="AQW57" s="9"/>
      <c r="AQX57" s="9"/>
      <c r="AQY57" s="9"/>
      <c r="AQZ57" s="9"/>
      <c r="ARA57" s="9"/>
      <c r="ARB57" s="9"/>
      <c r="ARC57" s="9"/>
      <c r="ARD57" s="9"/>
      <c r="ARE57" s="9"/>
      <c r="ARF57" s="9"/>
      <c r="ARG57" s="9"/>
      <c r="ARH57" s="9"/>
      <c r="ARI57" s="9"/>
      <c r="ARJ57" s="9"/>
      <c r="ARK57" s="9"/>
      <c r="ARL57" s="9"/>
      <c r="ARM57" s="9"/>
      <c r="ARN57" s="9"/>
      <c r="ARO57" s="9"/>
      <c r="ARP57" s="9"/>
      <c r="ARQ57" s="9"/>
      <c r="ARR57" s="9"/>
      <c r="ARS57" s="9"/>
      <c r="ART57" s="9"/>
      <c r="ARU57" s="9"/>
      <c r="ARV57" s="9"/>
      <c r="ARW57" s="9"/>
      <c r="ARX57" s="9"/>
      <c r="ARY57" s="9"/>
      <c r="ARZ57" s="9"/>
      <c r="ASA57" s="9"/>
      <c r="ASB57" s="9"/>
      <c r="ASC57" s="9"/>
      <c r="ASD57" s="9"/>
      <c r="ASE57" s="9"/>
      <c r="ASF57" s="9"/>
      <c r="ASG57" s="9"/>
      <c r="ASH57" s="9"/>
      <c r="ASI57" s="9"/>
      <c r="ASJ57" s="9"/>
      <c r="ASK57" s="9"/>
      <c r="ASL57" s="9"/>
      <c r="ASM57" s="9"/>
      <c r="ASN57" s="9"/>
      <c r="ASO57" s="9"/>
      <c r="ASP57" s="9"/>
      <c r="ASQ57" s="9"/>
      <c r="ASR57" s="9"/>
      <c r="ASS57" s="9"/>
      <c r="AST57" s="9"/>
      <c r="ASU57" s="9"/>
      <c r="ASV57" s="9"/>
      <c r="ASW57" s="9"/>
      <c r="ASX57" s="9"/>
      <c r="ASY57" s="9"/>
      <c r="ASZ57" s="9"/>
      <c r="ATA57" s="9"/>
      <c r="ATB57" s="9"/>
      <c r="ATC57" s="9"/>
      <c r="ATD57" s="9"/>
      <c r="ATE57" s="9"/>
      <c r="ATF57" s="9"/>
      <c r="ATG57" s="9"/>
      <c r="ATH57" s="9"/>
      <c r="ATI57" s="9"/>
      <c r="ATJ57" s="9"/>
      <c r="ATK57" s="9"/>
      <c r="ATL57" s="9"/>
      <c r="ATM57" s="9"/>
      <c r="ATN57" s="9"/>
      <c r="ATO57" s="9"/>
      <c r="ATP57" s="9"/>
      <c r="ATQ57" s="9"/>
      <c r="ATR57" s="9"/>
      <c r="ATS57" s="9"/>
      <c r="ATT57" s="9"/>
      <c r="ATU57" s="9"/>
      <c r="ATV57" s="9"/>
      <c r="ATW57" s="9"/>
      <c r="ATX57" s="9"/>
      <c r="ATY57" s="9" t="s">
        <v>5691</v>
      </c>
      <c r="ATZ57" s="9" t="s">
        <v>5691</v>
      </c>
      <c r="AUA57" s="9" t="s">
        <v>12491</v>
      </c>
      <c r="AUB57" s="9"/>
      <c r="AUC57" s="9"/>
      <c r="AUD57" s="9"/>
      <c r="AUE57" s="9"/>
      <c r="AUF57" s="9"/>
      <c r="AUG57" s="9"/>
      <c r="AUH57" s="9"/>
      <c r="AUI57" s="9"/>
      <c r="AUJ57" s="9"/>
      <c r="AUK57" s="9"/>
      <c r="AUL57" s="9"/>
      <c r="AUM57" s="9"/>
      <c r="AUN57" s="9"/>
      <c r="AUO57" s="9"/>
      <c r="AUP57" s="9"/>
      <c r="AUQ57" s="9"/>
      <c r="AUR57" s="9"/>
      <c r="AUS57" s="9"/>
      <c r="AUT57" s="9"/>
      <c r="AUU57" s="9"/>
      <c r="AUV57" s="9"/>
      <c r="AUW57" s="9"/>
      <c r="AUX57" s="9"/>
      <c r="AUY57" s="9"/>
      <c r="AUZ57" s="9"/>
      <c r="AVA57" s="9"/>
      <c r="AVB57" s="9"/>
      <c r="AVC57" s="9"/>
      <c r="AVD57" s="9"/>
      <c r="AVE57" s="9"/>
      <c r="AVF57" s="9"/>
      <c r="AVG57" s="9"/>
      <c r="AVH57" s="9"/>
      <c r="AVI57" s="9"/>
      <c r="AVJ57" s="9"/>
      <c r="AVK57" s="9" t="s">
        <v>12492</v>
      </c>
      <c r="AVL57" s="9"/>
      <c r="AVM57" s="9"/>
      <c r="AVN57" s="9"/>
      <c r="AVO57" s="9"/>
      <c r="AVP57" s="9"/>
      <c r="AVQ57" s="9"/>
      <c r="AVR57" s="9"/>
      <c r="AVS57" s="9"/>
      <c r="AVT57" s="9"/>
      <c r="AVU57" s="9"/>
      <c r="AVV57" s="9"/>
      <c r="AVW57" s="9"/>
      <c r="AVX57" s="9"/>
      <c r="AVY57" s="9"/>
      <c r="AVZ57" s="9"/>
      <c r="AWA57" s="9"/>
      <c r="AWB57" s="9"/>
      <c r="AWC57" s="9"/>
      <c r="AWD57" s="9"/>
      <c r="AWE57" s="9"/>
      <c r="AWF57" s="9"/>
      <c r="AWG57" s="9"/>
      <c r="AWH57" s="9"/>
      <c r="AWI57" s="9"/>
      <c r="AWJ57" s="9"/>
      <c r="AWK57" s="9"/>
      <c r="AWL57" s="9"/>
      <c r="AWM57" s="9"/>
      <c r="AWN57" s="9"/>
      <c r="AWO57" s="9"/>
      <c r="AWP57" s="9"/>
      <c r="AWQ57" s="9"/>
      <c r="AWR57" s="9"/>
      <c r="AWS57" s="9"/>
      <c r="AWT57" s="9"/>
      <c r="AWU57" s="9"/>
      <c r="AWV57" s="9"/>
      <c r="AWW57" s="9"/>
      <c r="AWX57" s="9"/>
      <c r="AWY57" s="9"/>
      <c r="AWZ57" s="9"/>
      <c r="AXA57" s="9"/>
      <c r="AXB57" s="9" t="s">
        <v>5707</v>
      </c>
      <c r="AXC57" s="9"/>
      <c r="AXD57" s="9"/>
      <c r="AXE57" s="9"/>
      <c r="AXF57" s="9"/>
      <c r="AXG57" s="9"/>
      <c r="AXH57" s="9"/>
      <c r="AXI57" s="9"/>
      <c r="AXJ57" s="9"/>
      <c r="AXK57" s="9">
        <v>935.0</v>
      </c>
      <c r="AXL57" s="9" t="s">
        <v>2889</v>
      </c>
      <c r="AXM57" s="9">
        <v>526.0</v>
      </c>
      <c r="AXN57" s="9"/>
      <c r="AXO57" s="9"/>
      <c r="AXP57" s="9"/>
      <c r="AXQ57" s="9"/>
      <c r="AXR57" s="9"/>
      <c r="AXS57" s="9"/>
      <c r="AXT57" s="9"/>
      <c r="AXU57" s="9"/>
      <c r="AXV57" s="9"/>
      <c r="AXW57" s="9"/>
      <c r="AXX57" s="9"/>
      <c r="AXY57" s="9"/>
      <c r="AXZ57" s="9"/>
      <c r="AYA57" s="9"/>
      <c r="AYB57" s="9"/>
      <c r="AYC57" s="9"/>
      <c r="AYD57" s="9" t="s">
        <v>2889</v>
      </c>
      <c r="AYE57" s="9"/>
      <c r="AYF57" s="9"/>
      <c r="AYG57" s="9"/>
      <c r="AYH57" s="9" t="s">
        <v>12493</v>
      </c>
      <c r="AYI57" s="9"/>
      <c r="AYJ57" s="9"/>
      <c r="AYK57" s="9"/>
      <c r="AYL57" s="9"/>
      <c r="AYM57" s="9"/>
      <c r="AYN57" s="9"/>
      <c r="AYO57" s="9"/>
      <c r="AYP57" s="9"/>
      <c r="AYQ57" s="9"/>
      <c r="AYR57" s="9"/>
      <c r="AYS57" s="9"/>
      <c r="AYT57" s="9"/>
      <c r="AYU57" s="9"/>
      <c r="AYV57" s="9"/>
      <c r="AYW57" s="9"/>
      <c r="AYX57" s="9"/>
      <c r="AYY57" s="9"/>
      <c r="AYZ57" s="9"/>
      <c r="AZA57" s="9"/>
      <c r="AZB57" s="9"/>
      <c r="AZC57" s="9"/>
      <c r="AZD57" s="9"/>
      <c r="AZE57" s="9"/>
      <c r="AZF57" s="9"/>
      <c r="AZG57" s="9"/>
      <c r="AZH57" s="9"/>
      <c r="AZI57" s="9"/>
      <c r="AZJ57" s="9"/>
      <c r="AZK57" s="9"/>
      <c r="AZL57" s="9"/>
      <c r="AZM57" s="9"/>
      <c r="AZN57" s="9"/>
      <c r="AZO57" s="9"/>
      <c r="AZP57" s="9"/>
      <c r="AZQ57" s="9"/>
      <c r="AZR57" s="9"/>
      <c r="AZS57" s="9"/>
      <c r="AZT57" s="9"/>
      <c r="AZU57" s="9"/>
      <c r="AZV57" s="9"/>
      <c r="AZW57" s="9"/>
      <c r="AZX57" s="9"/>
      <c r="AZY57" s="9"/>
      <c r="AZZ57" s="9"/>
      <c r="BAA57" s="9"/>
      <c r="BAB57" s="9"/>
      <c r="BAC57" s="9"/>
      <c r="BAD57" s="9"/>
      <c r="BAE57" s="9"/>
      <c r="BAF57" s="9"/>
      <c r="BAG57" s="9"/>
      <c r="BAH57" s="9"/>
      <c r="BAI57" s="9"/>
      <c r="BAJ57" s="9"/>
      <c r="BAK57" s="9"/>
      <c r="BAL57" s="9"/>
      <c r="BAM57" s="9"/>
      <c r="BAN57" s="9"/>
      <c r="BAO57" s="9"/>
      <c r="BAP57" s="9"/>
      <c r="BAQ57" s="9"/>
      <c r="BAR57" s="9"/>
      <c r="BAS57" s="9"/>
      <c r="BAT57" s="9"/>
      <c r="BAU57" s="9"/>
      <c r="BAV57" s="9"/>
      <c r="BAW57" s="9"/>
      <c r="BAX57" s="9"/>
      <c r="BAY57" s="9"/>
      <c r="BAZ57" s="9"/>
      <c r="BBA57" s="9"/>
      <c r="BBB57" s="9"/>
      <c r="BBC57" s="9"/>
      <c r="BBD57" s="9"/>
      <c r="BBE57" s="9"/>
      <c r="BBF57" s="9"/>
      <c r="BBG57" s="9"/>
      <c r="BBH57" s="9"/>
      <c r="BBI57" s="9"/>
      <c r="BBJ57" s="9"/>
      <c r="BBK57" s="9"/>
      <c r="BBL57" s="9"/>
      <c r="BBM57" s="9"/>
      <c r="BBN57" s="9"/>
      <c r="BBO57" s="9"/>
      <c r="BBP57" s="9"/>
      <c r="BBQ57" s="9"/>
      <c r="BBR57" s="9"/>
      <c r="BBS57" s="9"/>
      <c r="BBT57" s="9"/>
      <c r="BBU57" s="9"/>
      <c r="BBV57" s="9"/>
      <c r="BBW57" s="9"/>
      <c r="BBX57" s="9"/>
      <c r="BBY57" s="9"/>
      <c r="BBZ57" s="9"/>
      <c r="BCA57" s="9"/>
      <c r="BCB57" s="9"/>
      <c r="BCC57" s="9"/>
      <c r="BCD57" s="9"/>
      <c r="BCE57" s="9"/>
      <c r="BCF57" s="9"/>
      <c r="BCG57" s="9"/>
      <c r="BCH57" s="9"/>
      <c r="BCI57" s="9"/>
      <c r="BCJ57" s="9"/>
      <c r="BCK57" s="9"/>
      <c r="BCL57" s="9"/>
      <c r="BCM57" s="9"/>
      <c r="BCN57" s="9"/>
      <c r="BCO57" s="9"/>
      <c r="BCP57" s="9"/>
      <c r="BCQ57" s="9"/>
      <c r="BCR57" s="9"/>
      <c r="BCS57" s="9"/>
      <c r="BCT57" s="9"/>
      <c r="BCU57" s="9"/>
      <c r="BCV57" s="9"/>
      <c r="BCW57" s="9"/>
      <c r="BCX57" s="9"/>
      <c r="BCY57" s="9"/>
      <c r="BCZ57" s="9"/>
      <c r="BDA57" s="9"/>
      <c r="BDB57" s="9"/>
      <c r="BDC57" s="9"/>
      <c r="BDD57" s="9"/>
      <c r="BDE57" s="9"/>
      <c r="BDF57" s="9"/>
      <c r="BDG57" s="9"/>
      <c r="BDH57" s="9"/>
      <c r="BDI57" s="9"/>
      <c r="BDJ57" s="9"/>
      <c r="BDK57" s="9"/>
      <c r="BDL57" s="9"/>
      <c r="BDM57" s="9"/>
      <c r="BDN57" s="9"/>
      <c r="BDO57" s="9"/>
      <c r="BDP57" s="9"/>
      <c r="BDQ57" s="9"/>
      <c r="BDR57" s="9"/>
      <c r="BDS57" s="9"/>
      <c r="BDT57" s="9"/>
      <c r="BDU57" s="9"/>
      <c r="BDV57" s="9"/>
      <c r="BDW57" s="9"/>
      <c r="BDX57" s="9"/>
      <c r="BDY57" s="9"/>
      <c r="BDZ57" s="9"/>
      <c r="BEA57" s="9"/>
      <c r="BEB57" s="9"/>
      <c r="BEC57" s="9"/>
      <c r="BED57" s="9"/>
      <c r="BEE57" s="9"/>
      <c r="BEF57" s="9"/>
      <c r="BEG57" s="9"/>
      <c r="BEH57" s="9"/>
      <c r="BEI57" s="9"/>
      <c r="BEJ57" s="9"/>
      <c r="BEK57" s="9"/>
      <c r="BEL57" s="9"/>
      <c r="BEM57" s="9"/>
      <c r="BEN57" s="9"/>
      <c r="BEO57" s="9"/>
      <c r="BEP57" s="9"/>
      <c r="BEQ57" s="9"/>
      <c r="BER57" s="9"/>
      <c r="BES57" s="9"/>
      <c r="BET57" s="9"/>
      <c r="BEU57" s="9"/>
      <c r="BEV57" s="9"/>
      <c r="BEW57" s="9"/>
      <c r="BEX57" s="9"/>
      <c r="BEY57" s="9"/>
      <c r="BEZ57" s="9"/>
      <c r="BFA57" s="9"/>
      <c r="BFB57" s="9"/>
      <c r="BFC57" s="9"/>
      <c r="BFD57" s="9"/>
      <c r="BFE57" s="9"/>
      <c r="BFF57" s="9"/>
      <c r="BFG57" s="9"/>
      <c r="BFH57" s="9"/>
      <c r="BFI57" s="9"/>
      <c r="BFJ57" s="9"/>
      <c r="BFK57" s="9"/>
      <c r="BFL57" s="9"/>
      <c r="BFM57" s="9"/>
      <c r="BFN57" s="9"/>
      <c r="BFO57" s="9"/>
      <c r="BFP57" s="9"/>
      <c r="BFQ57" s="9"/>
      <c r="BFR57" s="9"/>
      <c r="BFS57" s="9"/>
      <c r="BFT57" s="9"/>
      <c r="BFU57" s="9"/>
      <c r="BFV57" s="9"/>
      <c r="BFW57" s="9"/>
      <c r="BFX57" s="9"/>
      <c r="BFY57" s="9"/>
      <c r="BFZ57" s="9"/>
      <c r="BGA57" s="9"/>
      <c r="BGB57" s="9"/>
      <c r="BGC57" s="9"/>
      <c r="BGD57" s="9"/>
      <c r="BGE57" s="9"/>
      <c r="BGF57" s="9"/>
      <c r="BGG57" s="9"/>
      <c r="BGH57" s="9"/>
      <c r="BGI57" s="9"/>
      <c r="BGJ57" s="9"/>
      <c r="BGK57" s="9"/>
      <c r="BGL57" s="9"/>
      <c r="BGM57" s="9"/>
      <c r="BGN57" s="9"/>
      <c r="BGO57" s="9"/>
      <c r="BGP57" s="9"/>
      <c r="BGQ57" s="9"/>
      <c r="BGR57" s="9"/>
      <c r="BGS57" s="9"/>
      <c r="BGT57" s="9"/>
      <c r="BGU57" s="9"/>
      <c r="BGV57" s="9"/>
      <c r="BGW57" s="9"/>
      <c r="BGX57" s="9"/>
      <c r="BGY57" s="9"/>
      <c r="BGZ57" s="9"/>
      <c r="BHA57" s="9"/>
      <c r="BHB57" s="9"/>
      <c r="BHC57" s="9"/>
      <c r="BHD57" s="9"/>
      <c r="BHE57" s="9"/>
      <c r="BHF57" s="9"/>
      <c r="BHG57" s="9"/>
      <c r="BHH57" s="9"/>
      <c r="BHI57" s="9"/>
      <c r="BHJ57" s="9"/>
      <c r="BHK57" s="9"/>
      <c r="BHL57" s="9"/>
      <c r="BHM57" s="9"/>
      <c r="BHN57" s="9"/>
      <c r="BHO57" s="9"/>
      <c r="BHP57" s="9"/>
      <c r="BHQ57" s="9"/>
      <c r="BHR57" s="9"/>
      <c r="BHS57" s="9"/>
      <c r="BHT57" s="9"/>
      <c r="BHU57" s="9"/>
      <c r="BHV57" s="9"/>
      <c r="BHW57" s="9"/>
      <c r="BHX57" s="9"/>
      <c r="BHY57" s="9"/>
      <c r="BHZ57" s="9"/>
      <c r="BIA57" s="9"/>
      <c r="BIB57" s="9"/>
      <c r="BIC57" s="9"/>
      <c r="BID57" s="9"/>
    </row>
    <row r="58" ht="14.25" customHeight="1">
      <c r="A58" s="9">
        <v>9.0</v>
      </c>
      <c r="B58" s="9" t="s">
        <v>11947</v>
      </c>
      <c r="C58" s="9" t="s">
        <v>11948</v>
      </c>
      <c r="D58" s="9" t="s">
        <v>11948</v>
      </c>
      <c r="E58" s="9"/>
      <c r="F58" s="9">
        <v>0.0</v>
      </c>
      <c r="G58" s="9" t="s">
        <v>12494</v>
      </c>
      <c r="H58" s="9"/>
      <c r="I58" s="9"/>
      <c r="J58" s="9"/>
      <c r="K58" s="9"/>
      <c r="L58" s="9"/>
      <c r="M58" s="9"/>
      <c r="N58" s="9"/>
      <c r="O58" s="9"/>
      <c r="P58" s="9">
        <v>0.0</v>
      </c>
      <c r="Q58" s="9" t="s">
        <v>12495</v>
      </c>
      <c r="R58" s="9"/>
      <c r="S58" s="9" t="s">
        <v>2892</v>
      </c>
      <c r="T58" s="9" t="s">
        <v>2891</v>
      </c>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ANB58" s="9"/>
      <c r="ANC58" s="9"/>
      <c r="AND58" s="9"/>
      <c r="ANE58" s="9"/>
      <c r="ANF58" s="9"/>
      <c r="ANG58" s="9"/>
      <c r="ANH58" s="9"/>
      <c r="ANI58" s="9"/>
      <c r="ANJ58" s="9"/>
      <c r="ANK58" s="9"/>
      <c r="ANL58" s="9"/>
      <c r="ANM58" s="9"/>
      <c r="ANN58" s="9"/>
      <c r="ANO58" s="9"/>
      <c r="ANP58" s="9"/>
      <c r="ANQ58" s="9"/>
      <c r="ANR58" s="9"/>
      <c r="ANS58" s="9"/>
      <c r="ANT58" s="9"/>
      <c r="ANU58" s="9"/>
      <c r="ANV58" s="9"/>
      <c r="ANW58" s="9"/>
      <c r="ANX58" s="9"/>
      <c r="ANY58" s="9"/>
      <c r="ANZ58" s="9"/>
      <c r="AOA58" s="9"/>
      <c r="AOB58" s="9"/>
      <c r="AOC58" s="9"/>
      <c r="AOD58" s="9"/>
      <c r="AOE58" s="9"/>
      <c r="AOF58" s="9"/>
      <c r="AOG58" s="9"/>
      <c r="AOH58" s="9"/>
      <c r="AOI58" s="9"/>
      <c r="AOJ58" s="9"/>
      <c r="AOK58" s="9"/>
      <c r="AOL58" s="9"/>
      <c r="AOM58" s="9"/>
      <c r="AON58" s="9"/>
      <c r="AOO58" s="9"/>
      <c r="AOP58" s="9"/>
      <c r="AOQ58" s="9"/>
      <c r="AOR58" s="9"/>
      <c r="AOS58" s="9"/>
      <c r="AOT58" s="9"/>
      <c r="AOU58" s="9"/>
      <c r="AOV58" s="9"/>
      <c r="AOW58" s="9"/>
      <c r="AOX58" s="9"/>
      <c r="AOY58" s="9"/>
      <c r="AOZ58" s="9"/>
      <c r="APA58" s="9"/>
      <c r="APB58" s="9"/>
      <c r="APC58" s="9"/>
      <c r="APD58" s="9"/>
      <c r="APE58" s="9"/>
      <c r="APF58" s="9"/>
      <c r="APG58" s="9"/>
      <c r="APH58" s="9"/>
      <c r="API58" s="9"/>
      <c r="APJ58" s="9"/>
      <c r="APK58" s="9"/>
      <c r="APL58" s="9"/>
      <c r="APM58" s="9"/>
      <c r="APN58" s="9"/>
      <c r="APO58" s="9"/>
      <c r="APP58" s="9"/>
      <c r="APQ58" s="9"/>
      <c r="APR58" s="9"/>
      <c r="APS58" s="9"/>
      <c r="APT58" s="9"/>
      <c r="APU58" s="9"/>
      <c r="APV58" s="9"/>
      <c r="APW58" s="9"/>
      <c r="APX58" s="9"/>
      <c r="APY58" s="9"/>
      <c r="APZ58" s="9"/>
      <c r="AQA58" s="9"/>
      <c r="AQB58" s="9"/>
      <c r="AQC58" s="9"/>
      <c r="AQD58" s="9"/>
      <c r="AQE58" s="9"/>
      <c r="AQF58" s="9"/>
      <c r="AQG58" s="9"/>
      <c r="AQH58" s="9"/>
      <c r="AQI58" s="9"/>
      <c r="AQJ58" s="9"/>
      <c r="AQK58" s="9"/>
      <c r="AQL58" s="9"/>
      <c r="AQM58" s="9"/>
      <c r="AQN58" s="9"/>
      <c r="AQO58" s="9"/>
      <c r="AQP58" s="9"/>
      <c r="AQQ58" s="9"/>
      <c r="AQR58" s="9"/>
      <c r="AQS58" s="9"/>
      <c r="AQT58" s="9"/>
      <c r="AQU58" s="9"/>
      <c r="AQV58" s="9"/>
      <c r="AQW58" s="9"/>
      <c r="AQX58" s="9"/>
      <c r="AQY58" s="9"/>
      <c r="AQZ58" s="9"/>
      <c r="ARA58" s="9"/>
      <c r="ARB58" s="9"/>
      <c r="ARC58" s="9"/>
      <c r="ARD58" s="9"/>
      <c r="ARE58" s="9"/>
      <c r="ARF58" s="9"/>
      <c r="ARG58" s="9"/>
      <c r="ARH58" s="9"/>
      <c r="ARI58" s="9"/>
      <c r="ARJ58" s="9"/>
      <c r="ARK58" s="9"/>
      <c r="ARL58" s="9"/>
      <c r="ARM58" s="9"/>
      <c r="ARN58" s="9"/>
      <c r="ARO58" s="9"/>
      <c r="ARP58" s="9"/>
      <c r="ARQ58" s="9"/>
      <c r="ARR58" s="9"/>
      <c r="ARS58" s="9"/>
      <c r="ART58" s="9"/>
      <c r="ARU58" s="9"/>
      <c r="ARV58" s="9"/>
      <c r="ARW58" s="9"/>
      <c r="ARX58" s="9"/>
      <c r="ARY58" s="9"/>
      <c r="ARZ58" s="9"/>
      <c r="ASA58" s="9"/>
      <c r="ASB58" s="9"/>
      <c r="ASC58" s="9"/>
      <c r="ASD58" s="9"/>
      <c r="ASE58" s="9"/>
      <c r="ASF58" s="9"/>
      <c r="ASG58" s="9"/>
      <c r="ASH58" s="9"/>
      <c r="ASI58" s="9"/>
      <c r="ASJ58" s="9"/>
      <c r="ASK58" s="9"/>
      <c r="ASL58" s="9"/>
      <c r="ASM58" s="9"/>
      <c r="ASN58" s="9"/>
      <c r="ASO58" s="9"/>
      <c r="ASP58" s="9"/>
      <c r="ASQ58" s="9"/>
      <c r="ASR58" s="9"/>
      <c r="ASS58" s="9"/>
      <c r="AST58" s="9"/>
      <c r="ASU58" s="9"/>
      <c r="ASV58" s="9"/>
      <c r="ASW58" s="9"/>
      <c r="ASX58" s="9"/>
      <c r="ASY58" s="9"/>
      <c r="ASZ58" s="9"/>
      <c r="ATA58" s="9"/>
      <c r="ATB58" s="9"/>
      <c r="ATC58" s="9"/>
      <c r="ATD58" s="9"/>
      <c r="ATE58" s="9"/>
      <c r="ATF58" s="9"/>
      <c r="ATG58" s="9"/>
      <c r="ATH58" s="9"/>
      <c r="ATI58" s="9"/>
      <c r="ATJ58" s="9"/>
      <c r="ATK58" s="9"/>
      <c r="ATL58" s="9"/>
      <c r="ATM58" s="9"/>
      <c r="ATN58" s="9"/>
      <c r="ATO58" s="9"/>
      <c r="ATP58" s="9"/>
      <c r="ATQ58" s="9"/>
      <c r="ATR58" s="9"/>
      <c r="ATS58" s="9"/>
      <c r="ATT58" s="9"/>
      <c r="ATU58" s="9"/>
      <c r="ATV58" s="9"/>
      <c r="ATW58" s="9"/>
      <c r="ATX58" s="9"/>
      <c r="ATY58" s="9"/>
      <c r="ATZ58" s="9"/>
      <c r="AUA58" s="9"/>
      <c r="AUB58" s="9"/>
      <c r="AUC58" s="9"/>
      <c r="AUD58" s="9"/>
      <c r="AUE58" s="9"/>
      <c r="AUF58" s="9"/>
      <c r="AUG58" s="9"/>
      <c r="AUH58" s="9"/>
      <c r="AUI58" s="9"/>
      <c r="AUJ58" s="9"/>
      <c r="AUK58" s="9"/>
      <c r="AUL58" s="9"/>
      <c r="AUM58" s="9"/>
      <c r="AUN58" s="9"/>
      <c r="AUO58" s="9"/>
      <c r="AUP58" s="9"/>
      <c r="AUQ58" s="9"/>
      <c r="AUR58" s="9"/>
      <c r="AUS58" s="9"/>
      <c r="AUT58" s="9"/>
      <c r="AUU58" s="9"/>
      <c r="AUV58" s="9"/>
      <c r="AUW58" s="9"/>
      <c r="AUX58" s="9"/>
      <c r="AUY58" s="9"/>
      <c r="AUZ58" s="9"/>
      <c r="AVA58" s="9"/>
      <c r="AVB58" s="9"/>
      <c r="AVC58" s="9"/>
      <c r="AVD58" s="9"/>
      <c r="AVE58" s="9"/>
      <c r="AVF58" s="9"/>
      <c r="AVG58" s="9"/>
      <c r="AVH58" s="9"/>
      <c r="AVI58" s="9"/>
      <c r="AVJ58" s="9"/>
      <c r="AVK58" s="9"/>
      <c r="AVL58" s="9"/>
      <c r="AVM58" s="9"/>
      <c r="AVN58" s="9"/>
      <c r="AVO58" s="9"/>
      <c r="AVP58" s="9"/>
      <c r="AVQ58" s="9"/>
      <c r="AVR58" s="9"/>
      <c r="AVS58" s="9"/>
      <c r="AVT58" s="9"/>
      <c r="AVU58" s="9"/>
      <c r="AVV58" s="9"/>
      <c r="AVW58" s="9"/>
      <c r="AVX58" s="9"/>
      <c r="AVY58" s="9"/>
      <c r="AVZ58" s="9"/>
      <c r="AWA58" s="9"/>
      <c r="AWB58" s="9"/>
      <c r="AWC58" s="9"/>
      <c r="AWD58" s="9"/>
      <c r="AWE58" s="9"/>
      <c r="AWF58" s="9"/>
      <c r="AWG58" s="9"/>
      <c r="AWH58" s="9"/>
      <c r="AWI58" s="9"/>
      <c r="AWJ58" s="9"/>
      <c r="AWK58" s="9"/>
      <c r="AWL58" s="9"/>
      <c r="AWM58" s="9"/>
      <c r="AWN58" s="9"/>
      <c r="AWO58" s="9"/>
      <c r="AWP58" s="9"/>
      <c r="AWQ58" s="9"/>
      <c r="AWR58" s="9"/>
      <c r="AWS58" s="9"/>
      <c r="AWT58" s="9"/>
      <c r="AWU58" s="9"/>
      <c r="AWV58" s="9"/>
      <c r="AWW58" s="9"/>
      <c r="AWX58" s="9"/>
      <c r="AWY58" s="9"/>
      <c r="AWZ58" s="9"/>
      <c r="AXA58" s="9"/>
      <c r="AXB58" s="9"/>
      <c r="AXC58" s="9"/>
      <c r="AXD58" s="9"/>
      <c r="AXE58" s="9"/>
      <c r="AXF58" s="9"/>
      <c r="AXG58" s="9"/>
      <c r="AXH58" s="9"/>
      <c r="AXI58" s="9"/>
      <c r="AXJ58" s="9"/>
      <c r="AXK58" s="9"/>
      <c r="AXL58" s="9"/>
      <c r="AXM58" s="9"/>
      <c r="AXN58" s="9"/>
      <c r="AXO58" s="9"/>
      <c r="AXP58" s="9"/>
      <c r="AXQ58" s="9"/>
      <c r="AXR58" s="9"/>
      <c r="AXS58" s="9"/>
      <c r="AXT58" s="9"/>
      <c r="AXU58" s="9"/>
      <c r="AXV58" s="9"/>
      <c r="AXW58" s="9"/>
      <c r="AXX58" s="9"/>
      <c r="AXY58" s="9"/>
      <c r="AXZ58" s="9"/>
      <c r="AYA58" s="9"/>
      <c r="AYB58" s="9"/>
      <c r="AYC58" s="9"/>
      <c r="AYD58" s="9"/>
      <c r="AYE58" s="9"/>
      <c r="AYF58" s="9"/>
      <c r="AYG58" s="9"/>
      <c r="AYH58" s="9"/>
      <c r="AYI58" s="9"/>
      <c r="AYJ58" s="9"/>
      <c r="AYK58" s="9"/>
      <c r="AYL58" s="9"/>
      <c r="AYM58" s="9"/>
      <c r="AYN58" s="9"/>
      <c r="AYO58" s="9"/>
      <c r="AYP58" s="9"/>
      <c r="AYQ58" s="9"/>
      <c r="AYR58" s="9"/>
      <c r="AYS58" s="9"/>
      <c r="AYT58" s="9"/>
      <c r="AYU58" s="9"/>
      <c r="AYV58" s="9"/>
      <c r="AYW58" s="9"/>
      <c r="AYX58" s="9"/>
      <c r="AYY58" s="9"/>
      <c r="AYZ58" s="9"/>
      <c r="AZA58" s="9"/>
      <c r="AZB58" s="9"/>
      <c r="AZC58" s="9"/>
      <c r="AZD58" s="9"/>
      <c r="AZE58" s="9"/>
      <c r="AZF58" s="9"/>
      <c r="AZG58" s="9"/>
      <c r="AZH58" s="9"/>
      <c r="AZI58" s="9"/>
      <c r="AZJ58" s="9"/>
      <c r="AZK58" s="9"/>
      <c r="AZL58" s="9"/>
      <c r="AZM58" s="9"/>
      <c r="AZN58" s="9"/>
      <c r="AZO58" s="9"/>
      <c r="AZP58" s="9"/>
      <c r="AZQ58" s="9"/>
      <c r="AZR58" s="9"/>
      <c r="AZS58" s="9"/>
      <c r="AZT58" s="9"/>
      <c r="AZU58" s="9"/>
      <c r="AZV58" s="9"/>
      <c r="AZW58" s="9"/>
      <c r="AZX58" s="9"/>
      <c r="AZY58" s="9"/>
      <c r="AZZ58" s="9"/>
      <c r="BAA58" s="9"/>
      <c r="BAB58" s="9"/>
      <c r="BAC58" s="9"/>
      <c r="BAD58" s="9"/>
      <c r="BAE58" s="9"/>
      <c r="BAF58" s="9"/>
      <c r="BAG58" s="9"/>
      <c r="BAH58" s="9"/>
      <c r="BAI58" s="9"/>
      <c r="BAJ58" s="9"/>
      <c r="BAK58" s="9"/>
      <c r="BAL58" s="9"/>
      <c r="BAM58" s="9"/>
      <c r="BAN58" s="9"/>
      <c r="BAO58" s="9"/>
      <c r="BAP58" s="9"/>
      <c r="BAQ58" s="9"/>
      <c r="BAR58" s="9"/>
      <c r="BAS58" s="9"/>
      <c r="BAT58" s="9"/>
      <c r="BAU58" s="9"/>
      <c r="BAV58" s="9"/>
      <c r="BAW58" s="9"/>
      <c r="BAX58" s="9"/>
      <c r="BAY58" s="9"/>
      <c r="BAZ58" s="9"/>
      <c r="BBA58" s="9"/>
      <c r="BBB58" s="9"/>
      <c r="BBC58" s="9"/>
      <c r="BBD58" s="9"/>
      <c r="BBE58" s="9"/>
      <c r="BBF58" s="9"/>
      <c r="BBG58" s="9"/>
      <c r="BBH58" s="9"/>
      <c r="BBI58" s="9"/>
      <c r="BBJ58" s="9"/>
      <c r="BBK58" s="9"/>
      <c r="BBL58" s="9"/>
      <c r="BBM58" s="9"/>
      <c r="BBN58" s="9"/>
      <c r="BBO58" s="9"/>
      <c r="BBP58" s="9"/>
      <c r="BBQ58" s="9"/>
      <c r="BBR58" s="9"/>
      <c r="BBS58" s="9"/>
      <c r="BBT58" s="9"/>
      <c r="BBU58" s="9"/>
      <c r="BBV58" s="9"/>
      <c r="BBW58" s="9"/>
      <c r="BBX58" s="9"/>
      <c r="BBY58" s="9"/>
      <c r="BBZ58" s="9"/>
      <c r="BCA58" s="9"/>
      <c r="BCB58" s="9"/>
      <c r="BCC58" s="9"/>
      <c r="BCD58" s="9"/>
      <c r="BCE58" s="9"/>
      <c r="BCF58" s="9"/>
      <c r="BCG58" s="9"/>
      <c r="BCH58" s="9"/>
      <c r="BCI58" s="9"/>
      <c r="BCJ58" s="9"/>
      <c r="BCK58" s="9"/>
      <c r="BCL58" s="9"/>
      <c r="BCM58" s="9"/>
      <c r="BCN58" s="9"/>
      <c r="BCO58" s="9"/>
      <c r="BCP58" s="9"/>
      <c r="BCQ58" s="9"/>
      <c r="BCR58" s="9"/>
      <c r="BCS58" s="9"/>
      <c r="BCT58" s="9"/>
      <c r="BCU58" s="9"/>
      <c r="BCV58" s="9"/>
      <c r="BCW58" s="9"/>
      <c r="BCX58" s="9"/>
      <c r="BCY58" s="9"/>
      <c r="BCZ58" s="9"/>
      <c r="BDA58" s="9"/>
      <c r="BDB58" s="9"/>
      <c r="BDC58" s="9"/>
      <c r="BDD58" s="9"/>
      <c r="BDE58" s="9"/>
      <c r="BDF58" s="9"/>
      <c r="BDG58" s="9"/>
      <c r="BDH58" s="9"/>
      <c r="BDI58" s="9"/>
      <c r="BDJ58" s="9"/>
      <c r="BDK58" s="9"/>
      <c r="BDL58" s="9"/>
      <c r="BDM58" s="9"/>
      <c r="BDN58" s="9"/>
      <c r="BDO58" s="9"/>
      <c r="BDP58" s="9"/>
      <c r="BDQ58" s="9"/>
      <c r="BDR58" s="9"/>
      <c r="BDS58" s="9"/>
      <c r="BDT58" s="9"/>
      <c r="BDU58" s="9"/>
      <c r="BDV58" s="9"/>
      <c r="BDW58" s="9"/>
      <c r="BDX58" s="9"/>
      <c r="BDY58" s="9"/>
      <c r="BDZ58" s="9"/>
      <c r="BEA58" s="9"/>
      <c r="BEB58" s="9"/>
      <c r="BEC58" s="9"/>
      <c r="BED58" s="9"/>
      <c r="BEE58" s="9"/>
      <c r="BEF58" s="9"/>
      <c r="BEG58" s="9"/>
      <c r="BEH58" s="9"/>
      <c r="BEI58" s="9"/>
      <c r="BEJ58" s="9"/>
      <c r="BEK58" s="9"/>
      <c r="BEL58" s="9"/>
      <c r="BEM58" s="9"/>
      <c r="BEN58" s="9"/>
      <c r="BEO58" s="9"/>
      <c r="BEP58" s="9"/>
      <c r="BEQ58" s="9"/>
      <c r="BER58" s="9"/>
      <c r="BES58" s="9"/>
      <c r="BET58" s="9"/>
      <c r="BEU58" s="9"/>
      <c r="BEV58" s="9"/>
      <c r="BEW58" s="9"/>
      <c r="BEX58" s="9"/>
      <c r="BEY58" s="9"/>
      <c r="BEZ58" s="9"/>
      <c r="BFA58" s="9"/>
      <c r="BFB58" s="9"/>
      <c r="BFC58" s="9"/>
      <c r="BFD58" s="9"/>
      <c r="BFE58" s="9"/>
      <c r="BFF58" s="9"/>
      <c r="BFG58" s="9"/>
      <c r="BFH58" s="9"/>
      <c r="BFI58" s="9"/>
      <c r="BFJ58" s="9"/>
      <c r="BFK58" s="9"/>
      <c r="BFL58" s="9"/>
      <c r="BFM58" s="9"/>
      <c r="BFN58" s="9"/>
      <c r="BFO58" s="9"/>
      <c r="BFP58" s="9"/>
      <c r="BFQ58" s="9"/>
      <c r="BFR58" s="9"/>
      <c r="BFS58" s="9"/>
      <c r="BFT58" s="9"/>
      <c r="BFU58" s="9"/>
      <c r="BFV58" s="9"/>
      <c r="BFW58" s="9"/>
      <c r="BFX58" s="9"/>
      <c r="BFY58" s="9"/>
      <c r="BFZ58" s="9"/>
      <c r="BGA58" s="9"/>
      <c r="BGB58" s="9"/>
      <c r="BGC58" s="9"/>
      <c r="BGD58" s="9"/>
      <c r="BGE58" s="9"/>
      <c r="BGF58" s="9"/>
      <c r="BGG58" s="9"/>
      <c r="BGH58" s="9"/>
      <c r="BGI58" s="9"/>
      <c r="BGJ58" s="9"/>
      <c r="BGK58" s="9"/>
      <c r="BGL58" s="9"/>
      <c r="BGM58" s="9"/>
      <c r="BGN58" s="9"/>
      <c r="BGO58" s="9"/>
      <c r="BGP58" s="9"/>
      <c r="BGQ58" s="9"/>
      <c r="BGR58" s="9"/>
      <c r="BGS58" s="9"/>
      <c r="BGT58" s="9"/>
      <c r="BGU58" s="9"/>
      <c r="BGV58" s="9"/>
      <c r="BGW58" s="9"/>
      <c r="BGX58" s="9"/>
      <c r="BGY58" s="9"/>
      <c r="BGZ58" s="9"/>
      <c r="BHA58" s="9"/>
      <c r="BHB58" s="9"/>
      <c r="BHC58" s="9"/>
      <c r="BHD58" s="9"/>
      <c r="BHE58" s="9"/>
      <c r="BHF58" s="9"/>
      <c r="BHG58" s="9"/>
      <c r="BHH58" s="9"/>
      <c r="BHI58" s="9"/>
      <c r="BHJ58" s="9"/>
      <c r="BHK58" s="9"/>
      <c r="BHL58" s="9"/>
      <c r="BHM58" s="9"/>
      <c r="BHN58" s="9"/>
      <c r="BHO58" s="9"/>
      <c r="BHP58" s="9"/>
      <c r="BHQ58" s="9"/>
      <c r="BHR58" s="9"/>
      <c r="BHS58" s="9"/>
      <c r="BHT58" s="9"/>
      <c r="BHU58" s="9"/>
      <c r="BHV58" s="9"/>
      <c r="BHW58" s="9"/>
      <c r="BHX58" s="9"/>
      <c r="BHY58" s="9"/>
      <c r="BHZ58" s="9"/>
      <c r="BIA58" s="9"/>
      <c r="BIB58" s="9"/>
      <c r="BIC58" s="9"/>
      <c r="BID58" s="9"/>
    </row>
    <row r="59" ht="14.25" customHeight="1">
      <c r="A59" s="9">
        <v>24.0</v>
      </c>
      <c r="B59" s="9" t="s">
        <v>11947</v>
      </c>
      <c r="C59" s="9" t="s">
        <v>11948</v>
      </c>
      <c r="D59" s="9" t="s">
        <v>11948</v>
      </c>
      <c r="E59" s="9"/>
      <c r="F59" s="9">
        <v>5.0</v>
      </c>
      <c r="G59" s="9" t="s">
        <v>12496</v>
      </c>
      <c r="H59" s="9"/>
      <c r="I59" s="9"/>
      <c r="J59" s="9"/>
      <c r="K59" s="9"/>
      <c r="L59" s="9">
        <v>5.0</v>
      </c>
      <c r="M59" s="9"/>
      <c r="N59" s="9"/>
      <c r="O59" s="9"/>
      <c r="P59" s="9">
        <v>0.0</v>
      </c>
      <c r="Q59" s="9" t="s">
        <v>12497</v>
      </c>
      <c r="R59" s="9"/>
      <c r="S59" s="9" t="s">
        <v>2897</v>
      </c>
      <c r="T59" s="9" t="s">
        <v>2895</v>
      </c>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c r="KY59" s="9"/>
      <c r="KZ59" s="9"/>
      <c r="LA59" s="9"/>
      <c r="LB59" s="9"/>
      <c r="LC59" s="9"/>
      <c r="LD59" s="9"/>
      <c r="LE59" s="9"/>
      <c r="LF59" s="9"/>
      <c r="LG59" s="9"/>
      <c r="LH59" s="9"/>
      <c r="LI59" s="9"/>
      <c r="LJ59" s="9"/>
      <c r="LK59" s="9"/>
      <c r="LL59" s="9"/>
      <c r="LM59" s="9"/>
      <c r="LN59" s="9"/>
      <c r="LO59" s="9"/>
      <c r="LP59" s="9"/>
      <c r="LQ59" s="9"/>
      <c r="LR59" s="9"/>
      <c r="LS59" s="9"/>
      <c r="LT59" s="9"/>
      <c r="LU59" s="9"/>
      <c r="LV59" s="9"/>
      <c r="LW59" s="9"/>
      <c r="LX59" s="9"/>
      <c r="LY59" s="9"/>
      <c r="LZ59" s="9"/>
      <c r="MA59" s="9"/>
      <c r="MB59" s="9"/>
      <c r="MC59" s="9"/>
      <c r="MD59" s="9"/>
      <c r="ME59" s="9"/>
      <c r="MF59" s="9"/>
      <c r="MG59" s="9"/>
      <c r="MH59" s="9"/>
      <c r="MI59" s="9"/>
      <c r="MJ59" s="9"/>
      <c r="MK59" s="9"/>
      <c r="ML59" s="9"/>
      <c r="MM59" s="9"/>
      <c r="MN59" s="9"/>
      <c r="MO59" s="9"/>
      <c r="MP59" s="9"/>
      <c r="MQ59" s="9"/>
      <c r="MR59" s="9"/>
      <c r="MS59" s="9"/>
      <c r="MT59" s="9"/>
      <c r="MU59" s="9"/>
      <c r="MV59" s="9"/>
      <c r="MW59" s="9"/>
      <c r="MX59" s="9"/>
      <c r="MY59" s="9"/>
      <c r="MZ59" s="9"/>
      <c r="NA59" s="9"/>
      <c r="NB59" s="9"/>
      <c r="NC59" s="9"/>
      <c r="ND59" s="9"/>
      <c r="NE59" s="9"/>
      <c r="NF59" s="9"/>
      <c r="NG59" s="9"/>
      <c r="NH59" s="9"/>
      <c r="NI59" s="9"/>
      <c r="NJ59" s="9"/>
      <c r="NK59" s="9"/>
      <c r="NL59" s="9"/>
      <c r="NM59" s="9"/>
      <c r="NN59" s="9"/>
      <c r="NO59" s="9"/>
      <c r="NP59" s="9"/>
      <c r="NQ59" s="9"/>
      <c r="NR59" s="9"/>
      <c r="NS59" s="9"/>
      <c r="NT59" s="9"/>
      <c r="NU59" s="9"/>
      <c r="NV59" s="9"/>
      <c r="NW59" s="9"/>
      <c r="NX59" s="9"/>
      <c r="NY59" s="9"/>
      <c r="NZ59" s="9"/>
      <c r="OA59" s="9"/>
      <c r="OB59" s="9"/>
      <c r="OC59" s="9"/>
      <c r="OD59" s="9"/>
      <c r="OE59" s="9"/>
      <c r="OF59" s="9"/>
      <c r="OG59" s="9"/>
      <c r="OH59" s="9"/>
      <c r="OI59" s="9"/>
      <c r="OJ59" s="9"/>
      <c r="OK59" s="9"/>
      <c r="OL59" s="9"/>
      <c r="OM59" s="9"/>
      <c r="ON59" s="9"/>
      <c r="OO59" s="9"/>
      <c r="OP59" s="9"/>
      <c r="OQ59" s="9"/>
      <c r="OR59" s="9"/>
      <c r="OS59" s="9"/>
      <c r="OT59" s="9"/>
      <c r="OU59" s="9"/>
      <c r="OV59" s="9"/>
      <c r="OW59" s="9"/>
      <c r="OX59" s="9"/>
      <c r="OY59" s="9"/>
      <c r="OZ59" s="9"/>
      <c r="PA59" s="9"/>
      <c r="PB59" s="9"/>
      <c r="PC59" s="9"/>
      <c r="PD59" s="9"/>
      <c r="PE59" s="9"/>
      <c r="PF59" s="9"/>
      <c r="PG59" s="9"/>
      <c r="PH59" s="9"/>
      <c r="PI59" s="9"/>
      <c r="PJ59" s="9"/>
      <c r="PK59" s="9"/>
      <c r="PL59" s="9"/>
      <c r="PM59" s="9"/>
      <c r="PN59" s="9"/>
      <c r="PO59" s="9"/>
      <c r="PP59" s="9"/>
      <c r="PQ59" s="9"/>
      <c r="PR59" s="9"/>
      <c r="PS59" s="9"/>
      <c r="PT59" s="9"/>
      <c r="PU59" s="9"/>
      <c r="PV59" s="9"/>
      <c r="PW59" s="9"/>
      <c r="PX59" s="9"/>
      <c r="PY59" s="9"/>
      <c r="PZ59" s="9"/>
      <c r="QA59" s="9"/>
      <c r="QB59" s="9"/>
      <c r="QC59" s="9"/>
      <c r="QD59" s="9"/>
      <c r="QE59" s="9"/>
      <c r="QF59" s="9"/>
      <c r="QG59" s="9"/>
      <c r="QH59" s="9"/>
      <c r="QI59" s="9"/>
      <c r="QJ59" s="9"/>
      <c r="QK59" s="9"/>
      <c r="QL59" s="9"/>
      <c r="QM59" s="9"/>
      <c r="QN59" s="9"/>
      <c r="QO59" s="9"/>
      <c r="QP59" s="9"/>
      <c r="QQ59" s="9"/>
      <c r="QR59" s="9"/>
      <c r="QS59" s="9"/>
      <c r="QT59" s="9"/>
      <c r="QU59" s="9"/>
      <c r="QV59" s="9"/>
      <c r="QW59" s="9"/>
      <c r="QX59" s="9"/>
      <c r="QY59" s="9"/>
      <c r="QZ59" s="9"/>
      <c r="RA59" s="9"/>
      <c r="RB59" s="9"/>
      <c r="RC59" s="9"/>
      <c r="RD59" s="9"/>
      <c r="RE59" s="9"/>
      <c r="RF59" s="9"/>
      <c r="RG59" s="9"/>
      <c r="RH59" s="9"/>
      <c r="RI59" s="9"/>
      <c r="RJ59" s="9"/>
      <c r="RK59" s="9"/>
      <c r="RL59" s="9"/>
      <c r="RM59" s="9"/>
      <c r="RN59" s="9"/>
      <c r="RO59" s="9"/>
      <c r="RP59" s="9"/>
      <c r="RQ59" s="9"/>
      <c r="RR59" s="9"/>
      <c r="RS59" s="9"/>
      <c r="RT59" s="9"/>
      <c r="RU59" s="9"/>
      <c r="RV59" s="9"/>
      <c r="RW59" s="9"/>
      <c r="RX59" s="9"/>
      <c r="RY59" s="9"/>
      <c r="RZ59" s="9"/>
      <c r="SA59" s="9"/>
      <c r="SB59" s="9"/>
      <c r="SC59" s="9"/>
      <c r="SD59" s="9"/>
      <c r="SE59" s="9"/>
      <c r="SF59" s="9"/>
      <c r="SG59" s="9"/>
      <c r="SH59" s="9"/>
      <c r="SI59" s="9"/>
      <c r="SJ59" s="9"/>
      <c r="SK59" s="9"/>
      <c r="SL59" s="9"/>
      <c r="SM59" s="9"/>
      <c r="SN59" s="9"/>
      <c r="SO59" s="9"/>
      <c r="SP59" s="9"/>
      <c r="SQ59" s="9"/>
      <c r="SR59" s="9"/>
      <c r="SS59" s="9"/>
      <c r="ST59" s="9"/>
      <c r="SU59" s="9"/>
      <c r="SV59" s="9"/>
      <c r="SW59" s="9"/>
      <c r="SX59" s="9"/>
      <c r="SY59" s="9"/>
      <c r="SZ59" s="9"/>
      <c r="TA59" s="9"/>
      <c r="TB59" s="9"/>
      <c r="TC59" s="9"/>
      <c r="TD59" s="9"/>
      <c r="TE59" s="9"/>
      <c r="TF59" s="9"/>
      <c r="TG59" s="9"/>
      <c r="TH59" s="9"/>
      <c r="TI59" s="9"/>
      <c r="TJ59" s="9"/>
      <c r="TK59" s="9"/>
      <c r="TL59" s="9"/>
      <c r="TM59" s="9"/>
      <c r="TN59" s="9"/>
      <c r="TO59" s="9"/>
      <c r="ANB59" s="9"/>
      <c r="ANC59" s="9"/>
      <c r="AND59" s="9"/>
      <c r="ANE59" s="9"/>
      <c r="ANF59" s="9"/>
      <c r="ANG59" s="9"/>
      <c r="ANH59" s="9"/>
      <c r="ANI59" s="9"/>
      <c r="ANJ59" s="9"/>
      <c r="ANK59" s="9"/>
      <c r="ANL59" s="9"/>
      <c r="ANM59" s="9"/>
      <c r="ANN59" s="9"/>
      <c r="ANO59" s="9"/>
      <c r="ANP59" s="9"/>
      <c r="ANQ59" s="9"/>
      <c r="ANR59" s="9"/>
      <c r="ANS59" s="9"/>
      <c r="ANT59" s="9"/>
      <c r="ANU59" s="9"/>
      <c r="ANV59" s="9"/>
      <c r="ANW59" s="9"/>
      <c r="ANX59" s="9"/>
      <c r="ANY59" s="9"/>
      <c r="ANZ59" s="9"/>
      <c r="AOA59" s="9"/>
      <c r="AOB59" s="9"/>
      <c r="AOC59" s="9"/>
      <c r="AOD59" s="9"/>
      <c r="AOE59" s="9"/>
      <c r="AOF59" s="9"/>
      <c r="AOG59" s="9"/>
      <c r="AOH59" s="9"/>
      <c r="AOI59" s="9"/>
      <c r="AOJ59" s="9"/>
      <c r="AOK59" s="9"/>
      <c r="AOL59" s="9"/>
      <c r="AOM59" s="9"/>
      <c r="AON59" s="9"/>
      <c r="AOO59" s="9"/>
      <c r="AOP59" s="9"/>
      <c r="AOQ59" s="9"/>
      <c r="AOR59" s="9"/>
      <c r="AOS59" s="9"/>
      <c r="AOT59" s="9"/>
      <c r="AOU59" s="9"/>
      <c r="AOV59" s="9"/>
      <c r="AOW59" s="9"/>
      <c r="AOX59" s="9"/>
      <c r="AOY59" s="9"/>
      <c r="AOZ59" s="9"/>
      <c r="APA59" s="9"/>
      <c r="APB59" s="9"/>
      <c r="APC59" s="9"/>
      <c r="APD59" s="9"/>
      <c r="APE59" s="9"/>
      <c r="APF59" s="9"/>
      <c r="APG59" s="9"/>
      <c r="APH59" s="9"/>
      <c r="API59" s="9"/>
      <c r="APJ59" s="9"/>
      <c r="APK59" s="9"/>
      <c r="APL59" s="9"/>
      <c r="APM59" s="9"/>
      <c r="APN59" s="9"/>
      <c r="APO59" s="9"/>
      <c r="APP59" s="9"/>
      <c r="APQ59" s="9"/>
      <c r="APR59" s="9"/>
      <c r="APS59" s="9"/>
      <c r="APT59" s="9"/>
      <c r="APU59" s="9"/>
      <c r="APV59" s="9"/>
      <c r="APW59" s="9"/>
      <c r="APX59" s="9"/>
      <c r="APY59" s="9"/>
      <c r="APZ59" s="9"/>
      <c r="AQA59" s="9"/>
      <c r="AQB59" s="9"/>
      <c r="AQC59" s="9"/>
      <c r="AQD59" s="9"/>
      <c r="AQE59" s="9"/>
      <c r="AQF59" s="9"/>
      <c r="AQG59" s="9"/>
      <c r="AQH59" s="9"/>
      <c r="AQI59" s="9"/>
      <c r="AQJ59" s="9"/>
      <c r="AQK59" s="9"/>
      <c r="AQL59" s="9"/>
      <c r="AQM59" s="9"/>
      <c r="AQN59" s="9"/>
      <c r="AQO59" s="9"/>
      <c r="AQP59" s="9"/>
      <c r="AQQ59" s="9"/>
      <c r="AQR59" s="9"/>
      <c r="AQS59" s="9"/>
      <c r="AQT59" s="9"/>
      <c r="AQU59" s="9"/>
      <c r="AQV59" s="9"/>
      <c r="AQW59" s="9"/>
      <c r="AQX59" s="9"/>
      <c r="AQY59" s="9"/>
      <c r="AQZ59" s="9"/>
      <c r="ARA59" s="9"/>
      <c r="ARB59" s="9"/>
      <c r="ARC59" s="9"/>
      <c r="ARD59" s="9"/>
      <c r="ARE59" s="9"/>
      <c r="ARF59" s="9"/>
      <c r="ARG59" s="9"/>
      <c r="ARH59" s="9"/>
      <c r="ARI59" s="9"/>
      <c r="ARJ59" s="9"/>
      <c r="ARK59" s="9"/>
      <c r="ARL59" s="9"/>
      <c r="ARM59" s="9"/>
      <c r="ARN59" s="9"/>
      <c r="ARO59" s="9"/>
      <c r="ARP59" s="9"/>
      <c r="ARQ59" s="9"/>
      <c r="ARR59" s="9"/>
      <c r="ARS59" s="9"/>
      <c r="ART59" s="9"/>
      <c r="ARU59" s="9"/>
      <c r="ARV59" s="9"/>
      <c r="ARW59" s="9"/>
      <c r="ARX59" s="9"/>
      <c r="ARY59" s="9"/>
      <c r="ARZ59" s="9"/>
      <c r="ASA59" s="9"/>
      <c r="ASB59" s="9"/>
      <c r="ASC59" s="9"/>
      <c r="ASD59" s="9"/>
      <c r="ASE59" s="9"/>
      <c r="ASF59" s="9"/>
      <c r="ASG59" s="9"/>
      <c r="ASH59" s="9"/>
      <c r="ASI59" s="9"/>
      <c r="ASJ59" s="9"/>
      <c r="ASK59" s="9"/>
      <c r="ASL59" s="9"/>
      <c r="ASM59" s="9"/>
      <c r="ASN59" s="9"/>
      <c r="ASO59" s="9"/>
      <c r="ASP59" s="9"/>
      <c r="ASQ59" s="9"/>
      <c r="ASR59" s="9"/>
      <c r="ASS59" s="9"/>
      <c r="AST59" s="9"/>
      <c r="ASU59" s="9"/>
      <c r="ASV59" s="9"/>
      <c r="ASW59" s="9"/>
      <c r="ASX59" s="9"/>
      <c r="ASY59" s="9"/>
      <c r="ASZ59" s="9"/>
      <c r="ATA59" s="9"/>
      <c r="ATB59" s="9"/>
      <c r="ATC59" s="9"/>
      <c r="ATD59" s="9"/>
      <c r="ATE59" s="9"/>
      <c r="ATF59" s="9"/>
      <c r="ATG59" s="9"/>
      <c r="ATH59" s="9"/>
      <c r="ATI59" s="9"/>
      <c r="ATJ59" s="9"/>
      <c r="ATK59" s="9"/>
      <c r="ATL59" s="9"/>
      <c r="ATM59" s="9"/>
      <c r="ATN59" s="9"/>
      <c r="ATO59" s="9"/>
      <c r="ATP59" s="9"/>
      <c r="ATQ59" s="9"/>
      <c r="ATR59" s="9"/>
      <c r="ATS59" s="9"/>
      <c r="ATT59" s="9"/>
      <c r="ATU59" s="9"/>
      <c r="ATV59" s="9"/>
      <c r="ATW59" s="9"/>
      <c r="ATX59" s="9"/>
      <c r="ATY59" s="9"/>
      <c r="ATZ59" s="9"/>
      <c r="AUA59" s="9"/>
      <c r="AUB59" s="9"/>
      <c r="AUC59" s="9"/>
      <c r="AUD59" s="9"/>
      <c r="AUE59" s="9"/>
      <c r="AUF59" s="9"/>
      <c r="AUG59" s="9"/>
      <c r="AUH59" s="9"/>
      <c r="AUI59" s="9"/>
      <c r="AUJ59" s="9"/>
      <c r="AUK59" s="9"/>
      <c r="AUL59" s="9"/>
      <c r="AUM59" s="9"/>
      <c r="AUN59" s="9"/>
      <c r="AUO59" s="9"/>
      <c r="AUP59" s="9"/>
      <c r="AUQ59" s="9"/>
      <c r="AUR59" s="9"/>
      <c r="AUS59" s="9"/>
      <c r="AUT59" s="9"/>
      <c r="AUU59" s="9"/>
      <c r="AUV59" s="9"/>
      <c r="AUW59" s="9"/>
      <c r="AUX59" s="9"/>
      <c r="AUY59" s="9"/>
      <c r="AUZ59" s="9"/>
      <c r="AVA59" s="9"/>
      <c r="AVB59" s="9"/>
      <c r="AVC59" s="9"/>
      <c r="AVD59" s="9"/>
      <c r="AVE59" s="9"/>
      <c r="AVF59" s="9"/>
      <c r="AVG59" s="9"/>
      <c r="AVH59" s="9"/>
      <c r="AVI59" s="9"/>
      <c r="AVJ59" s="9"/>
      <c r="AVK59" s="9"/>
      <c r="AVL59" s="9"/>
      <c r="AVM59" s="9"/>
      <c r="AVN59" s="9"/>
      <c r="AVO59" s="9"/>
      <c r="AVP59" s="9"/>
      <c r="AVQ59" s="9"/>
      <c r="AVR59" s="9"/>
      <c r="AVS59" s="9"/>
      <c r="AVT59" s="9"/>
      <c r="AVU59" s="9"/>
      <c r="AVV59" s="9"/>
      <c r="AVW59" s="9"/>
      <c r="AVX59" s="9"/>
      <c r="AVY59" s="9"/>
      <c r="AVZ59" s="9"/>
      <c r="AWA59" s="9"/>
      <c r="AWB59" s="9"/>
      <c r="AWC59" s="9"/>
      <c r="AWD59" s="9"/>
      <c r="AWE59" s="9"/>
      <c r="AWF59" s="9"/>
      <c r="AWG59" s="9"/>
      <c r="AWH59" s="9"/>
      <c r="AWI59" s="9"/>
      <c r="AWJ59" s="9"/>
      <c r="AWK59" s="9"/>
      <c r="AWL59" s="9"/>
      <c r="AWM59" s="9"/>
      <c r="AWN59" s="9"/>
      <c r="AWO59" s="9"/>
      <c r="AWP59" s="9"/>
      <c r="AWQ59" s="9"/>
      <c r="AWR59" s="9"/>
      <c r="AWS59" s="9"/>
      <c r="AWT59" s="9"/>
      <c r="AWU59" s="9"/>
      <c r="AWV59" s="9"/>
      <c r="AWW59" s="9"/>
      <c r="AWX59" s="9"/>
      <c r="AWY59" s="9"/>
      <c r="AWZ59" s="9"/>
      <c r="AXA59" s="9"/>
      <c r="AXB59" s="9"/>
      <c r="AXC59" s="9"/>
      <c r="AXD59" s="9"/>
      <c r="AXE59" s="9"/>
      <c r="AXF59" s="9"/>
      <c r="AXG59" s="9"/>
      <c r="AXH59" s="9"/>
      <c r="AXI59" s="9"/>
      <c r="AXJ59" s="9"/>
      <c r="AXK59" s="9"/>
      <c r="AXL59" s="9"/>
      <c r="AXM59" s="9"/>
      <c r="AXN59" s="9"/>
      <c r="AXO59" s="9"/>
      <c r="AXP59" s="9"/>
      <c r="AXQ59" s="9"/>
      <c r="AXR59" s="9"/>
      <c r="AXS59" s="9"/>
      <c r="AXT59" s="9"/>
      <c r="AXU59" s="9"/>
      <c r="AXV59" s="9"/>
      <c r="AXW59" s="9"/>
      <c r="AXX59" s="9"/>
      <c r="AXY59" s="9"/>
      <c r="AXZ59" s="9"/>
      <c r="AYA59" s="9"/>
      <c r="AYB59" s="9"/>
      <c r="AYC59" s="9"/>
      <c r="AYD59" s="9"/>
      <c r="AYE59" s="9"/>
      <c r="AYF59" s="9"/>
      <c r="AYG59" s="9"/>
      <c r="AYH59" s="9"/>
      <c r="AYI59" s="9"/>
      <c r="AYJ59" s="9"/>
      <c r="AYK59" s="9"/>
      <c r="AYL59" s="9"/>
      <c r="AYM59" s="9"/>
      <c r="AYN59" s="9"/>
      <c r="AYO59" s="9"/>
      <c r="AYP59" s="9"/>
      <c r="AYQ59" s="9"/>
      <c r="AYR59" s="9"/>
      <c r="AYS59" s="9"/>
      <c r="AYT59" s="9"/>
      <c r="AYU59" s="9"/>
      <c r="AYV59" s="9"/>
      <c r="AYW59" s="9"/>
      <c r="AYX59" s="9"/>
      <c r="AYY59" s="9"/>
      <c r="AYZ59" s="9"/>
      <c r="AZA59" s="9"/>
      <c r="AZB59" s="9"/>
      <c r="AZC59" s="9"/>
      <c r="AZD59" s="9"/>
      <c r="AZE59" s="9"/>
      <c r="AZF59" s="9"/>
      <c r="AZG59" s="9"/>
      <c r="AZH59" s="9"/>
      <c r="AZI59" s="9"/>
      <c r="AZJ59" s="9"/>
      <c r="AZK59" s="9"/>
      <c r="AZL59" s="9"/>
      <c r="AZM59" s="9"/>
      <c r="AZN59" s="9"/>
      <c r="AZO59" s="9"/>
      <c r="AZP59" s="9"/>
      <c r="AZQ59" s="9"/>
      <c r="AZR59" s="9"/>
      <c r="AZS59" s="9"/>
      <c r="AZT59" s="9"/>
      <c r="AZU59" s="9"/>
      <c r="AZV59" s="9"/>
      <c r="AZW59" s="9"/>
      <c r="AZX59" s="9"/>
      <c r="AZY59" s="9"/>
      <c r="AZZ59" s="9"/>
      <c r="BAA59" s="9"/>
      <c r="BAB59" s="9"/>
      <c r="BAC59" s="9"/>
      <c r="BAD59" s="9"/>
      <c r="BAE59" s="9"/>
      <c r="BAF59" s="9"/>
      <c r="BAG59" s="9"/>
      <c r="BAH59" s="9"/>
      <c r="BAI59" s="9"/>
      <c r="BAJ59" s="9"/>
      <c r="BAK59" s="9"/>
      <c r="BAL59" s="9"/>
      <c r="BAM59" s="9"/>
      <c r="BAN59" s="9"/>
      <c r="BAO59" s="9"/>
      <c r="BAP59" s="9"/>
      <c r="BAQ59" s="9"/>
      <c r="BAR59" s="9"/>
      <c r="BAS59" s="9"/>
      <c r="BAT59" s="9"/>
      <c r="BAU59" s="9"/>
      <c r="BAV59" s="9"/>
      <c r="BAW59" s="9"/>
      <c r="BAX59" s="9"/>
      <c r="BAY59" s="9"/>
      <c r="BAZ59" s="9"/>
      <c r="BBA59" s="9"/>
      <c r="BBB59" s="9"/>
      <c r="BBC59" s="9"/>
      <c r="BBD59" s="9"/>
      <c r="BBE59" s="9"/>
      <c r="BBF59" s="9"/>
      <c r="BBG59" s="9"/>
      <c r="BBH59" s="9"/>
      <c r="BBI59" s="9"/>
      <c r="BBJ59" s="9"/>
      <c r="BBK59" s="9"/>
      <c r="BBL59" s="9"/>
      <c r="BBM59" s="9"/>
      <c r="BBN59" s="9"/>
      <c r="BBO59" s="9"/>
      <c r="BBP59" s="9"/>
      <c r="BBQ59" s="9"/>
      <c r="BBR59" s="9"/>
      <c r="BBS59" s="9"/>
      <c r="BBT59" s="9"/>
      <c r="BBU59" s="9"/>
      <c r="BBV59" s="9"/>
      <c r="BBW59" s="9"/>
      <c r="BBX59" s="9"/>
      <c r="BBY59" s="9"/>
      <c r="BBZ59" s="9"/>
      <c r="BCA59" s="9"/>
      <c r="BCB59" s="9"/>
      <c r="BCC59" s="9"/>
      <c r="BCD59" s="9"/>
      <c r="BCE59" s="9"/>
      <c r="BCF59" s="9"/>
      <c r="BCG59" s="9"/>
      <c r="BCH59" s="9"/>
      <c r="BCI59" s="9"/>
      <c r="BCJ59" s="9"/>
      <c r="BCK59" s="9"/>
      <c r="BCL59" s="9"/>
      <c r="BCM59" s="9"/>
      <c r="BCN59" s="9"/>
      <c r="BCO59" s="9"/>
      <c r="BCP59" s="9"/>
      <c r="BCQ59" s="9"/>
      <c r="BCR59" s="9"/>
      <c r="BCS59" s="9"/>
      <c r="BCT59" s="9"/>
      <c r="BCU59" s="9"/>
      <c r="BCV59" s="9"/>
      <c r="BCW59" s="9"/>
      <c r="BCX59" s="9"/>
      <c r="BCY59" s="9"/>
      <c r="BCZ59" s="9"/>
      <c r="BDA59" s="9"/>
      <c r="BDB59" s="9"/>
      <c r="BDC59" s="9"/>
      <c r="BDD59" s="9"/>
      <c r="BDE59" s="9"/>
      <c r="BDF59" s="9"/>
      <c r="BDG59" s="9"/>
      <c r="BDH59" s="9"/>
      <c r="BDI59" s="9"/>
      <c r="BDJ59" s="9"/>
      <c r="BDK59" s="9"/>
      <c r="BDL59" s="9"/>
      <c r="BDM59" s="9"/>
      <c r="BDN59" s="9"/>
      <c r="BDO59" s="9"/>
      <c r="BDP59" s="9"/>
      <c r="BDQ59" s="9"/>
      <c r="BDR59" s="9"/>
      <c r="BDS59" s="9"/>
      <c r="BDT59" s="9"/>
      <c r="BDU59" s="9"/>
      <c r="BDV59" s="9"/>
      <c r="BDW59" s="9"/>
      <c r="BDX59" s="9"/>
      <c r="BDY59" s="9"/>
      <c r="BDZ59" s="9"/>
      <c r="BEA59" s="9"/>
      <c r="BEB59" s="9"/>
      <c r="BEC59" s="9"/>
      <c r="BED59" s="9"/>
      <c r="BEE59" s="9"/>
      <c r="BEF59" s="9"/>
      <c r="BEG59" s="9"/>
      <c r="BEH59" s="9"/>
      <c r="BEI59" s="9"/>
      <c r="BEJ59" s="9"/>
      <c r="BEK59" s="9"/>
      <c r="BEL59" s="9"/>
      <c r="BEM59" s="9"/>
      <c r="BEN59" s="9"/>
      <c r="BEO59" s="9"/>
      <c r="BEP59" s="9"/>
      <c r="BEQ59" s="9"/>
      <c r="BER59" s="9"/>
      <c r="BES59" s="9"/>
      <c r="BET59" s="9"/>
      <c r="BEU59" s="9"/>
      <c r="BEV59" s="9"/>
      <c r="BEW59" s="9"/>
      <c r="BEX59" s="9"/>
      <c r="BEY59" s="9"/>
      <c r="BEZ59" s="9"/>
      <c r="BFA59" s="9"/>
      <c r="BFB59" s="9"/>
      <c r="BFC59" s="9"/>
      <c r="BFD59" s="9"/>
      <c r="BFE59" s="9"/>
      <c r="BFF59" s="9"/>
      <c r="BFG59" s="9"/>
      <c r="BFH59" s="9"/>
      <c r="BFI59" s="9"/>
      <c r="BFJ59" s="9"/>
      <c r="BFK59" s="9"/>
      <c r="BFL59" s="9"/>
      <c r="BFM59" s="9"/>
      <c r="BFN59" s="9"/>
      <c r="BFO59" s="9"/>
      <c r="BFP59" s="9"/>
      <c r="BFQ59" s="9"/>
      <c r="BFR59" s="9"/>
      <c r="BFS59" s="9"/>
      <c r="BFT59" s="9"/>
      <c r="BFU59" s="9"/>
      <c r="BFV59" s="9"/>
      <c r="BFW59" s="9"/>
      <c r="BFX59" s="9"/>
      <c r="BFY59" s="9"/>
      <c r="BFZ59" s="9"/>
      <c r="BGA59" s="9"/>
      <c r="BGB59" s="9"/>
      <c r="BGC59" s="9"/>
      <c r="BGD59" s="9"/>
      <c r="BGE59" s="9"/>
      <c r="BGF59" s="9"/>
      <c r="BGG59" s="9"/>
      <c r="BGH59" s="9"/>
      <c r="BGI59" s="9"/>
      <c r="BGJ59" s="9"/>
      <c r="BGK59" s="9"/>
      <c r="BGL59" s="9"/>
      <c r="BGM59" s="9"/>
      <c r="BGN59" s="9"/>
      <c r="BGO59" s="9"/>
      <c r="BGP59" s="9"/>
      <c r="BGQ59" s="9"/>
      <c r="BGR59" s="9"/>
      <c r="BGS59" s="9"/>
      <c r="BGT59" s="9"/>
      <c r="BGU59" s="9"/>
      <c r="BGV59" s="9"/>
      <c r="BGW59" s="9"/>
      <c r="BGX59" s="9"/>
      <c r="BGY59" s="9"/>
      <c r="BGZ59" s="9"/>
      <c r="BHA59" s="9"/>
      <c r="BHB59" s="9"/>
      <c r="BHC59" s="9"/>
      <c r="BHD59" s="9"/>
      <c r="BHE59" s="9"/>
      <c r="BHF59" s="9"/>
      <c r="BHG59" s="9"/>
      <c r="BHH59" s="9"/>
      <c r="BHI59" s="9"/>
      <c r="BHJ59" s="9"/>
      <c r="BHK59" s="9"/>
      <c r="BHL59" s="9"/>
      <c r="BHM59" s="9"/>
      <c r="BHN59" s="9"/>
      <c r="BHO59" s="9"/>
      <c r="BHP59" s="9"/>
      <c r="BHQ59" s="9"/>
      <c r="BHR59" s="9"/>
      <c r="BHS59" s="9"/>
      <c r="BHT59" s="9"/>
      <c r="BHU59" s="9"/>
      <c r="BHV59" s="9"/>
      <c r="BHW59" s="9"/>
      <c r="BHX59" s="9"/>
      <c r="BHY59" s="9"/>
      <c r="BHZ59" s="9"/>
      <c r="BIA59" s="9"/>
      <c r="BIB59" s="9"/>
      <c r="BIC59" s="9"/>
      <c r="BID59" s="9"/>
    </row>
    <row r="60" ht="14.25" customHeight="1">
      <c r="A60" s="9">
        <v>7.0</v>
      </c>
      <c r="B60" s="9" t="s">
        <v>11947</v>
      </c>
      <c r="C60" s="9" t="s">
        <v>11948</v>
      </c>
      <c r="D60" s="9" t="s">
        <v>11948</v>
      </c>
      <c r="E60" s="9"/>
      <c r="F60" s="9">
        <v>4.0</v>
      </c>
      <c r="G60" s="9" t="s">
        <v>12498</v>
      </c>
      <c r="H60" s="9" t="s">
        <v>11967</v>
      </c>
      <c r="I60" s="9"/>
      <c r="J60" s="9"/>
      <c r="K60" s="9"/>
      <c r="L60" s="9">
        <v>4.0</v>
      </c>
      <c r="M60" s="9"/>
      <c r="N60" s="9"/>
      <c r="O60" s="9"/>
      <c r="P60" s="9">
        <v>0.0</v>
      </c>
      <c r="Q60" s="9" t="s">
        <v>12499</v>
      </c>
      <c r="R60" s="9"/>
      <c r="S60" s="9" t="s">
        <v>708</v>
      </c>
      <c r="T60" s="9" t="s">
        <v>2900</v>
      </c>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9"/>
      <c r="IW60" s="9"/>
      <c r="IX60" s="9"/>
      <c r="IY60" s="9"/>
      <c r="IZ60" s="9"/>
      <c r="JA60" s="9"/>
      <c r="JB60" s="9"/>
      <c r="JC60" s="9"/>
      <c r="JD60" s="9"/>
      <c r="JE60" s="9"/>
      <c r="JF60" s="9"/>
      <c r="JG60" s="9"/>
      <c r="JH60" s="9"/>
      <c r="JI60" s="9"/>
      <c r="JJ60" s="9"/>
      <c r="JK60" s="9"/>
      <c r="JL60" s="9"/>
      <c r="JM60" s="9"/>
      <c r="JN60" s="9"/>
      <c r="JO60" s="9"/>
      <c r="JP60" s="9"/>
      <c r="JQ60" s="9"/>
      <c r="JR60" s="9"/>
      <c r="JS60" s="9"/>
      <c r="JT60" s="9"/>
      <c r="JU60" s="9"/>
      <c r="JV60" s="9"/>
      <c r="JW60" s="9"/>
      <c r="JX60" s="9"/>
      <c r="JY60" s="9"/>
      <c r="JZ60" s="9"/>
      <c r="KA60" s="9"/>
      <c r="KB60" s="9"/>
      <c r="KC60" s="9"/>
      <c r="KD60" s="9"/>
      <c r="KE60" s="9"/>
      <c r="KF60" s="9"/>
      <c r="KG60" s="9"/>
      <c r="KH60" s="9"/>
      <c r="KI60" s="9"/>
      <c r="KJ60" s="9"/>
      <c r="KK60" s="9"/>
      <c r="KL60" s="9"/>
      <c r="KM60" s="9"/>
      <c r="KN60" s="9"/>
      <c r="KO60" s="9"/>
      <c r="KP60" s="9"/>
      <c r="KQ60" s="9"/>
      <c r="KR60" s="9"/>
      <c r="KS60" s="9"/>
      <c r="KT60" s="9"/>
      <c r="KU60" s="9"/>
      <c r="KV60" s="9"/>
      <c r="KW60" s="9"/>
      <c r="KX60" s="9"/>
      <c r="KY60" s="9"/>
      <c r="KZ60" s="9"/>
      <c r="LA60" s="9"/>
      <c r="LB60" s="9"/>
      <c r="LC60" s="9"/>
      <c r="LD60" s="9"/>
      <c r="LE60" s="9"/>
      <c r="LF60" s="9"/>
      <c r="LG60" s="9"/>
      <c r="LH60" s="9"/>
      <c r="LI60" s="9"/>
      <c r="LJ60" s="9"/>
      <c r="LK60" s="9"/>
      <c r="LL60" s="9"/>
      <c r="LM60" s="9"/>
      <c r="LN60" s="9"/>
      <c r="LO60" s="9"/>
      <c r="LP60" s="9"/>
      <c r="LQ60" s="9"/>
      <c r="LR60" s="9"/>
      <c r="LS60" s="9"/>
      <c r="LT60" s="9"/>
      <c r="LU60" s="9"/>
      <c r="LV60" s="9"/>
      <c r="LW60" s="9"/>
      <c r="LX60" s="9"/>
      <c r="LY60" s="9"/>
      <c r="LZ60" s="9"/>
      <c r="MA60" s="9"/>
      <c r="MB60" s="9"/>
      <c r="MC60" s="9"/>
      <c r="MD60" s="9"/>
      <c r="ME60" s="9"/>
      <c r="MF60" s="9"/>
      <c r="MG60" s="9"/>
      <c r="MH60" s="9"/>
      <c r="MI60" s="9"/>
      <c r="MJ60" s="9"/>
      <c r="MK60" s="9"/>
      <c r="ML60" s="9"/>
      <c r="MM60" s="9"/>
      <c r="MN60" s="9"/>
      <c r="MO60" s="9"/>
      <c r="MP60" s="9"/>
      <c r="MQ60" s="9"/>
      <c r="MR60" s="9"/>
      <c r="MS60" s="9"/>
      <c r="MT60" s="9"/>
      <c r="MU60" s="9"/>
      <c r="MV60" s="9"/>
      <c r="MW60" s="9"/>
      <c r="MX60" s="9"/>
      <c r="MY60" s="9"/>
      <c r="MZ60" s="9"/>
      <c r="NA60" s="9"/>
      <c r="NB60" s="9"/>
      <c r="NC60" s="9"/>
      <c r="ND60" s="9"/>
      <c r="NE60" s="9"/>
      <c r="NF60" s="9"/>
      <c r="NG60" s="9"/>
      <c r="NH60" s="9"/>
      <c r="NI60" s="9"/>
      <c r="NJ60" s="9"/>
      <c r="NK60" s="9"/>
      <c r="NL60" s="9"/>
      <c r="NM60" s="9"/>
      <c r="NN60" s="9"/>
      <c r="NO60" s="9"/>
      <c r="NP60" s="9"/>
      <c r="NQ60" s="9"/>
      <c r="NR60" s="9"/>
      <c r="NS60" s="9"/>
      <c r="NT60" s="9"/>
      <c r="NU60" s="9"/>
      <c r="NV60" s="9"/>
      <c r="NW60" s="9"/>
      <c r="NX60" s="9"/>
      <c r="NY60" s="9"/>
      <c r="NZ60" s="9"/>
      <c r="OA60" s="9"/>
      <c r="OB60" s="9"/>
      <c r="OC60" s="9"/>
      <c r="OD60" s="9"/>
      <c r="OE60" s="9"/>
      <c r="OF60" s="9"/>
      <c r="OG60" s="9"/>
      <c r="OH60" s="9"/>
      <c r="OI60" s="9"/>
      <c r="OJ60" s="9"/>
      <c r="OK60" s="9"/>
      <c r="OL60" s="9"/>
      <c r="OM60" s="9"/>
      <c r="ON60" s="9"/>
      <c r="OO60" s="9"/>
      <c r="OP60" s="9"/>
      <c r="OQ60" s="9"/>
      <c r="OR60" s="9"/>
      <c r="OS60" s="9"/>
      <c r="OT60" s="9"/>
      <c r="OU60" s="9"/>
      <c r="OV60" s="9"/>
      <c r="OW60" s="9"/>
      <c r="OX60" s="9"/>
      <c r="OY60" s="9"/>
      <c r="OZ60" s="9"/>
      <c r="PA60" s="9"/>
      <c r="PB60" s="9"/>
      <c r="PC60" s="9"/>
      <c r="PD60" s="9"/>
      <c r="PE60" s="9"/>
      <c r="PF60" s="9"/>
      <c r="PG60" s="9"/>
      <c r="PH60" s="9"/>
      <c r="PI60" s="9"/>
      <c r="PJ60" s="9"/>
      <c r="PK60" s="9"/>
      <c r="PL60" s="9"/>
      <c r="PM60" s="9"/>
      <c r="PN60" s="9"/>
      <c r="PO60" s="9"/>
      <c r="PP60" s="9"/>
      <c r="PQ60" s="9"/>
      <c r="PR60" s="9"/>
      <c r="PS60" s="9"/>
      <c r="PT60" s="9"/>
      <c r="PU60" s="9"/>
      <c r="PV60" s="9"/>
      <c r="PW60" s="9"/>
      <c r="PX60" s="9"/>
      <c r="PY60" s="9"/>
      <c r="PZ60" s="9"/>
      <c r="QA60" s="9"/>
      <c r="QB60" s="9"/>
      <c r="QC60" s="9"/>
      <c r="QD60" s="9"/>
      <c r="QE60" s="9" t="s">
        <v>11967</v>
      </c>
      <c r="QF60" s="9" t="s">
        <v>5691</v>
      </c>
      <c r="QG60" s="9" t="s">
        <v>5691</v>
      </c>
      <c r="QH60" s="9" t="s">
        <v>6047</v>
      </c>
      <c r="QI60" s="9"/>
      <c r="QJ60" s="9"/>
      <c r="QK60" s="9"/>
      <c r="QL60" s="9"/>
      <c r="QM60" s="9"/>
      <c r="QN60" s="9"/>
      <c r="QO60" s="9"/>
      <c r="QP60" s="9"/>
      <c r="QQ60" s="9"/>
      <c r="QR60" s="9"/>
      <c r="QS60" s="9"/>
      <c r="QT60" s="9"/>
      <c r="QU60" s="9"/>
      <c r="QV60" s="9"/>
      <c r="QW60" s="9"/>
      <c r="QX60" s="9"/>
      <c r="QY60" s="9"/>
      <c r="QZ60" s="9"/>
      <c r="RA60" s="9"/>
      <c r="RB60" s="9"/>
      <c r="RC60" s="9"/>
      <c r="RD60" s="9"/>
      <c r="RE60" s="9"/>
      <c r="RF60" s="9"/>
      <c r="RG60" s="9"/>
      <c r="RH60" s="9"/>
      <c r="RI60" s="9"/>
      <c r="RJ60" s="9"/>
      <c r="RK60" s="9"/>
      <c r="RL60" s="9"/>
      <c r="RM60" s="9"/>
      <c r="RN60" s="9"/>
      <c r="RO60" s="9" t="s">
        <v>12500</v>
      </c>
      <c r="RP60" s="9"/>
      <c r="RQ60" s="9"/>
      <c r="RR60" s="9"/>
      <c r="RS60" s="9"/>
      <c r="RT60" s="9"/>
      <c r="RU60" s="9"/>
      <c r="RV60" s="9"/>
      <c r="RW60" s="9"/>
      <c r="RX60" s="9"/>
      <c r="RY60" s="9"/>
      <c r="RZ60" s="9"/>
      <c r="SA60" s="9"/>
      <c r="SB60" s="9"/>
      <c r="SC60" s="9"/>
      <c r="SD60" s="9"/>
      <c r="SE60" s="9"/>
      <c r="SF60" s="9"/>
      <c r="SG60" s="9"/>
      <c r="SH60" s="9"/>
      <c r="SI60" s="9"/>
      <c r="SJ60" s="9"/>
      <c r="SK60" s="9"/>
      <c r="SL60" s="9"/>
      <c r="SM60" s="9"/>
      <c r="SN60" s="9"/>
      <c r="SO60" s="9"/>
      <c r="SP60" s="9"/>
      <c r="SQ60" s="9"/>
      <c r="SR60" s="9"/>
      <c r="SS60" s="9"/>
      <c r="ST60" s="9"/>
      <c r="SU60" s="9"/>
      <c r="SV60" s="9"/>
      <c r="SW60" s="9"/>
      <c r="SX60" s="9" t="s">
        <v>5707</v>
      </c>
      <c r="SY60" s="9"/>
      <c r="SZ60" s="9"/>
      <c r="TA60" s="9"/>
      <c r="TB60" s="9"/>
      <c r="TC60" s="9"/>
      <c r="TD60" s="9"/>
      <c r="TE60" s="9"/>
      <c r="TF60" s="9"/>
      <c r="TG60" s="9"/>
      <c r="TH60" s="9"/>
      <c r="TI60" s="9"/>
      <c r="TJ60" s="9"/>
      <c r="TK60" s="9"/>
      <c r="TL60" s="9"/>
      <c r="TM60" s="9" t="s">
        <v>12501</v>
      </c>
      <c r="TN60" s="9"/>
      <c r="TO60" s="9" t="s">
        <v>12502</v>
      </c>
      <c r="ANB60" s="9" t="s">
        <v>11973</v>
      </c>
      <c r="ANC60" s="9" t="s">
        <v>11974</v>
      </c>
      <c r="AND60" s="9" t="s">
        <v>12503</v>
      </c>
      <c r="ANE60" s="9" t="s">
        <v>11976</v>
      </c>
      <c r="ANF60" s="9"/>
      <c r="ANG60" s="9"/>
      <c r="ANH60" s="9"/>
      <c r="ANI60" s="9"/>
      <c r="ANJ60" s="9"/>
      <c r="ANK60" s="9"/>
      <c r="ANL60" s="9"/>
      <c r="ANM60" s="9" t="s">
        <v>12504</v>
      </c>
      <c r="ANN60" s="9"/>
      <c r="ANO60" s="9"/>
      <c r="ANP60" s="9" t="s">
        <v>12067</v>
      </c>
      <c r="ANQ60" s="9" t="s">
        <v>5730</v>
      </c>
      <c r="ANR60" s="9" t="s">
        <v>12068</v>
      </c>
      <c r="ANS60" s="9" t="s">
        <v>12069</v>
      </c>
      <c r="ANT60" s="9" t="s">
        <v>12070</v>
      </c>
      <c r="ANU60" s="9" t="s">
        <v>12069</v>
      </c>
      <c r="ANV60" s="9"/>
      <c r="ANW60" s="9"/>
      <c r="ANX60" s="9"/>
      <c r="ANY60" s="9"/>
      <c r="ANZ60" s="9" t="s">
        <v>12460</v>
      </c>
      <c r="AOA60" s="9" t="s">
        <v>5718</v>
      </c>
      <c r="AOB60" s="9" t="s">
        <v>12461</v>
      </c>
      <c r="AOC60" s="9" t="s">
        <v>12462</v>
      </c>
      <c r="AOD60" s="9" t="s">
        <v>12463</v>
      </c>
      <c r="AOE60" s="9" t="s">
        <v>12462</v>
      </c>
      <c r="AOF60" s="9"/>
      <c r="AOG60" s="9"/>
      <c r="AOH60" s="9"/>
      <c r="AOI60" s="9" t="s">
        <v>11967</v>
      </c>
      <c r="AOJ60" s="9" t="s">
        <v>12505</v>
      </c>
      <c r="AOK60" s="9"/>
      <c r="AOL60" s="9" t="s">
        <v>12506</v>
      </c>
      <c r="AOM60" s="9"/>
      <c r="AON60" s="9"/>
      <c r="AOO60" s="9" t="s">
        <v>12507</v>
      </c>
      <c r="AOP60" s="9"/>
      <c r="AOQ60" s="9"/>
      <c r="AOR60" s="9"/>
      <c r="AOS60" s="9"/>
      <c r="AOT60" s="9" t="s">
        <v>11987</v>
      </c>
      <c r="AOU60" s="9"/>
      <c r="AOV60" s="9" t="s">
        <v>11988</v>
      </c>
      <c r="AOW60" s="9"/>
      <c r="AOX60" s="9"/>
      <c r="AOY60" s="9" t="s">
        <v>11989</v>
      </c>
      <c r="AOZ60" s="9"/>
      <c r="APA60" s="9"/>
      <c r="APB60" s="9"/>
      <c r="APC60" s="9"/>
      <c r="APD60" s="9" t="s">
        <v>11984</v>
      </c>
      <c r="APE60" s="9"/>
      <c r="APF60" s="9" t="s">
        <v>11985</v>
      </c>
      <c r="APG60" s="9"/>
      <c r="APH60" s="9"/>
      <c r="API60" s="9" t="s">
        <v>11986</v>
      </c>
      <c r="APJ60" s="9"/>
      <c r="APK60" s="9"/>
      <c r="APL60" s="9"/>
      <c r="APM60" s="9"/>
      <c r="APN60" s="9" t="s">
        <v>11990</v>
      </c>
      <c r="APO60" s="9"/>
      <c r="APP60" s="9" t="s">
        <v>11991</v>
      </c>
      <c r="APQ60" s="9"/>
      <c r="APR60" s="9"/>
      <c r="APS60" s="9" t="s">
        <v>11992</v>
      </c>
      <c r="APT60" s="9"/>
      <c r="APU60" s="9"/>
      <c r="APV60" s="9"/>
      <c r="APW60" s="9"/>
      <c r="APX60" s="9" t="s">
        <v>11981</v>
      </c>
      <c r="APY60" s="9"/>
      <c r="APZ60" s="9" t="s">
        <v>11982</v>
      </c>
      <c r="AQA60" s="9"/>
      <c r="AQB60" s="9"/>
      <c r="AQC60" s="9" t="s">
        <v>11983</v>
      </c>
      <c r="AQD60" s="9"/>
      <c r="AQE60" s="9"/>
      <c r="AQF60" s="9"/>
      <c r="AQG60" s="9"/>
      <c r="AQH60" s="9" t="s">
        <v>12290</v>
      </c>
      <c r="AQI60" s="9"/>
      <c r="AQJ60" s="9" t="s">
        <v>12291</v>
      </c>
      <c r="AQK60" s="9"/>
      <c r="AQL60" s="9"/>
      <c r="AQM60" s="9" t="s">
        <v>12292</v>
      </c>
      <c r="AQN60" s="9"/>
      <c r="AQO60" s="9"/>
      <c r="AQP60" s="9"/>
      <c r="AQQ60" s="9"/>
      <c r="AQR60" s="9"/>
      <c r="AQS60" s="9"/>
      <c r="AQT60" s="9"/>
      <c r="AQU60" s="9"/>
      <c r="AQV60" s="9"/>
      <c r="AQW60" s="9"/>
      <c r="AQX60" s="9"/>
      <c r="AQY60" s="9"/>
      <c r="AQZ60" s="9"/>
      <c r="ARA60" s="9"/>
      <c r="ARB60" s="9"/>
      <c r="ARC60" s="9"/>
      <c r="ARD60" s="9"/>
      <c r="ARE60" s="9"/>
      <c r="ARF60" s="9"/>
      <c r="ARG60" s="9"/>
      <c r="ARH60" s="9"/>
      <c r="ARI60" s="9"/>
      <c r="ARJ60" s="9"/>
      <c r="ARK60" s="9"/>
      <c r="ARL60" s="9"/>
      <c r="ARM60" s="9"/>
      <c r="ARN60" s="9"/>
      <c r="ARO60" s="9"/>
      <c r="ARP60" s="9"/>
      <c r="ARQ60" s="9"/>
      <c r="ARR60" s="9"/>
      <c r="ARS60" s="9"/>
      <c r="ART60" s="9"/>
      <c r="ARU60" s="9"/>
      <c r="ARV60" s="9"/>
      <c r="ARW60" s="9"/>
      <c r="ARX60" s="9"/>
      <c r="ARY60" s="9"/>
      <c r="ARZ60" s="9"/>
      <c r="ASA60" s="9"/>
      <c r="ASB60" s="9"/>
      <c r="ASC60" s="9"/>
      <c r="ASD60" s="9"/>
      <c r="ASE60" s="9"/>
      <c r="ASF60" s="9"/>
      <c r="ASG60" s="9"/>
      <c r="ASH60" s="9"/>
      <c r="ASI60" s="9"/>
      <c r="ASJ60" s="9"/>
      <c r="ASK60" s="9"/>
      <c r="ASL60" s="9"/>
      <c r="ASM60" s="9"/>
      <c r="ASN60" s="9"/>
      <c r="ASO60" s="9"/>
      <c r="ASP60" s="9"/>
      <c r="ASQ60" s="9"/>
      <c r="ASR60" s="9"/>
      <c r="ASS60" s="9"/>
      <c r="AST60" s="9"/>
      <c r="ASU60" s="9"/>
      <c r="ASV60" s="9"/>
      <c r="ASW60" s="9"/>
      <c r="ASX60" s="9"/>
      <c r="ASY60" s="9"/>
      <c r="ASZ60" s="9"/>
      <c r="ATA60" s="9"/>
      <c r="ATB60" s="9"/>
      <c r="ATC60" s="9"/>
      <c r="ATD60" s="9"/>
      <c r="ATE60" s="9"/>
      <c r="ATF60" s="9"/>
      <c r="ATG60" s="9"/>
      <c r="ATH60" s="9"/>
      <c r="ATI60" s="9"/>
      <c r="ATJ60" s="9"/>
      <c r="ATK60" s="9"/>
      <c r="ATL60" s="9"/>
      <c r="ATM60" s="9"/>
      <c r="ATN60" s="9"/>
      <c r="ATO60" s="9"/>
      <c r="ATP60" s="9"/>
      <c r="ATQ60" s="9"/>
      <c r="ATR60" s="9" t="s">
        <v>12508</v>
      </c>
      <c r="ATS60" s="9">
        <v>1.767851269E9</v>
      </c>
      <c r="ATT60" s="9" t="s">
        <v>12509</v>
      </c>
      <c r="ATU60" s="9" t="s">
        <v>11973</v>
      </c>
      <c r="ATV60" s="9" t="s">
        <v>11974</v>
      </c>
      <c r="ATW60" s="9" t="s">
        <v>12503</v>
      </c>
      <c r="ATX60" s="9" t="s">
        <v>11976</v>
      </c>
      <c r="ATY60" s="9"/>
      <c r="ATZ60" s="9"/>
      <c r="AUA60" s="9"/>
      <c r="AUB60" s="9"/>
      <c r="AUC60" s="9"/>
      <c r="AUD60" s="9"/>
      <c r="AUE60" s="9"/>
      <c r="AUF60" s="9"/>
      <c r="AUG60" s="9"/>
      <c r="AUH60" s="9"/>
      <c r="AUI60" s="9"/>
      <c r="AUJ60" s="9"/>
      <c r="AUK60" s="9"/>
      <c r="AUL60" s="9"/>
      <c r="AUM60" s="9"/>
      <c r="AUN60" s="9"/>
      <c r="AUO60" s="9"/>
      <c r="AUP60" s="9"/>
      <c r="AUQ60" s="9"/>
      <c r="AUR60" s="9"/>
      <c r="AUS60" s="9"/>
      <c r="AUT60" s="9"/>
      <c r="AUU60" s="9"/>
      <c r="AUV60" s="9"/>
      <c r="AUW60" s="9"/>
      <c r="AUX60" s="9"/>
      <c r="AUY60" s="9"/>
      <c r="AUZ60" s="9"/>
      <c r="AVA60" s="9"/>
      <c r="AVB60" s="9"/>
      <c r="AVC60" s="9"/>
      <c r="AVD60" s="9"/>
      <c r="AVE60" s="9"/>
      <c r="AVF60" s="9"/>
      <c r="AVG60" s="9"/>
      <c r="AVH60" s="9"/>
      <c r="AVI60" s="9"/>
      <c r="AVJ60" s="9"/>
      <c r="AVK60" s="9"/>
      <c r="AVL60" s="9"/>
      <c r="AVM60" s="9"/>
      <c r="AVN60" s="9"/>
      <c r="AVO60" s="9"/>
      <c r="AVP60" s="9"/>
      <c r="AVQ60" s="9"/>
      <c r="AVR60" s="9"/>
      <c r="AVS60" s="9"/>
      <c r="AVT60" s="9"/>
      <c r="AVU60" s="9"/>
      <c r="AVV60" s="9"/>
      <c r="AVW60" s="9"/>
      <c r="AVX60" s="9"/>
      <c r="AVY60" s="9"/>
      <c r="AVZ60" s="9"/>
      <c r="AWA60" s="9"/>
      <c r="AWB60" s="9"/>
      <c r="AWC60" s="9"/>
      <c r="AWD60" s="9"/>
      <c r="AWE60" s="9"/>
      <c r="AWF60" s="9"/>
      <c r="AWG60" s="9"/>
      <c r="AWH60" s="9"/>
      <c r="AWI60" s="9"/>
      <c r="AWJ60" s="9"/>
      <c r="AWK60" s="9"/>
      <c r="AWL60" s="9"/>
      <c r="AWM60" s="9"/>
      <c r="AWN60" s="9"/>
      <c r="AWO60" s="9"/>
      <c r="AWP60" s="9"/>
      <c r="AWQ60" s="9"/>
      <c r="AWR60" s="9"/>
      <c r="AWS60" s="9"/>
      <c r="AWT60" s="9"/>
      <c r="AWU60" s="9"/>
      <c r="AWV60" s="9"/>
      <c r="AWW60" s="9"/>
      <c r="AWX60" s="9"/>
      <c r="AWY60" s="9"/>
      <c r="AWZ60" s="9"/>
      <c r="AXA60" s="9"/>
      <c r="AXB60" s="9"/>
      <c r="AXC60" s="9"/>
      <c r="AXD60" s="9"/>
      <c r="AXE60" s="9"/>
      <c r="AXF60" s="9"/>
      <c r="AXG60" s="9"/>
      <c r="AXH60" s="9"/>
      <c r="AXI60" s="9"/>
      <c r="AXJ60" s="9"/>
      <c r="AXK60" s="9"/>
      <c r="AXL60" s="9"/>
      <c r="AXM60" s="9"/>
      <c r="AXN60" s="9"/>
      <c r="AXO60" s="9"/>
      <c r="AXP60" s="9"/>
      <c r="AXQ60" s="9"/>
      <c r="AXR60" s="9"/>
      <c r="AXS60" s="9"/>
      <c r="AXT60" s="9"/>
      <c r="AXU60" s="9"/>
      <c r="AXV60" s="9"/>
      <c r="AXW60" s="9"/>
      <c r="AXX60" s="9"/>
      <c r="AXY60" s="9"/>
      <c r="AXZ60" s="9"/>
      <c r="AYA60" s="9"/>
      <c r="AYB60" s="9"/>
      <c r="AYC60" s="9"/>
      <c r="AYD60" s="9"/>
      <c r="AYE60" s="9"/>
      <c r="AYF60" s="9"/>
      <c r="AYG60" s="9"/>
      <c r="AYH60" s="9"/>
      <c r="AYI60" s="9"/>
      <c r="AYJ60" s="9"/>
      <c r="AYK60" s="9"/>
      <c r="AYL60" s="9"/>
      <c r="AYM60" s="9"/>
      <c r="AYN60" s="9"/>
      <c r="AYO60" s="9"/>
      <c r="AYP60" s="9"/>
      <c r="AYQ60" s="9"/>
      <c r="AYR60" s="9"/>
      <c r="AYS60" s="9"/>
      <c r="AYT60" s="9"/>
      <c r="AYU60" s="9"/>
      <c r="AYV60" s="9"/>
      <c r="AYW60" s="9"/>
      <c r="AYX60" s="9"/>
      <c r="AYY60" s="9"/>
      <c r="AYZ60" s="9"/>
      <c r="AZA60" s="9"/>
      <c r="AZB60" s="9"/>
      <c r="AZC60" s="9"/>
      <c r="AZD60" s="9"/>
      <c r="AZE60" s="9"/>
      <c r="AZF60" s="9"/>
      <c r="AZG60" s="9"/>
      <c r="AZH60" s="9"/>
      <c r="AZI60" s="9"/>
      <c r="AZJ60" s="9"/>
      <c r="AZK60" s="9"/>
      <c r="AZL60" s="9"/>
      <c r="AZM60" s="9"/>
      <c r="AZN60" s="9"/>
      <c r="AZO60" s="9"/>
      <c r="AZP60" s="9"/>
      <c r="AZQ60" s="9"/>
      <c r="AZR60" s="9"/>
      <c r="AZS60" s="9"/>
      <c r="AZT60" s="9"/>
      <c r="AZU60" s="9"/>
      <c r="AZV60" s="9"/>
      <c r="AZW60" s="9"/>
      <c r="AZX60" s="9"/>
      <c r="AZY60" s="9"/>
      <c r="AZZ60" s="9"/>
      <c r="BAA60" s="9"/>
      <c r="BAB60" s="9"/>
      <c r="BAC60" s="9"/>
      <c r="BAD60" s="9"/>
      <c r="BAE60" s="9"/>
      <c r="BAF60" s="9"/>
      <c r="BAG60" s="9"/>
      <c r="BAH60" s="9"/>
      <c r="BAI60" s="9"/>
      <c r="BAJ60" s="9"/>
      <c r="BAK60" s="9"/>
      <c r="BAL60" s="9"/>
      <c r="BAM60" s="9"/>
      <c r="BAN60" s="9"/>
      <c r="BAO60" s="9"/>
      <c r="BAP60" s="9"/>
      <c r="BAQ60" s="9"/>
      <c r="BAR60" s="9"/>
      <c r="BAS60" s="9"/>
      <c r="BAT60" s="9"/>
      <c r="BAU60" s="9"/>
      <c r="BAV60" s="9"/>
      <c r="BAW60" s="9"/>
      <c r="BAX60" s="9"/>
      <c r="BAY60" s="9"/>
      <c r="BAZ60" s="9"/>
      <c r="BBA60" s="9"/>
      <c r="BBB60" s="9"/>
      <c r="BBC60" s="9"/>
      <c r="BBD60" s="9"/>
      <c r="BBE60" s="9"/>
      <c r="BBF60" s="9"/>
      <c r="BBG60" s="9"/>
      <c r="BBH60" s="9"/>
      <c r="BBI60" s="9"/>
      <c r="BBJ60" s="9"/>
      <c r="BBK60" s="9"/>
      <c r="BBL60" s="9"/>
      <c r="BBM60" s="9"/>
      <c r="BBN60" s="9"/>
      <c r="BBO60" s="9"/>
      <c r="BBP60" s="9"/>
      <c r="BBQ60" s="9"/>
      <c r="BBR60" s="9"/>
      <c r="BBS60" s="9"/>
      <c r="BBT60" s="9"/>
      <c r="BBU60" s="9"/>
      <c r="BBV60" s="9"/>
      <c r="BBW60" s="9"/>
      <c r="BBX60" s="9"/>
      <c r="BBY60" s="9"/>
      <c r="BBZ60" s="9"/>
      <c r="BCA60" s="9"/>
      <c r="BCB60" s="9"/>
      <c r="BCC60" s="9"/>
      <c r="BCD60" s="9"/>
      <c r="BCE60" s="9"/>
      <c r="BCF60" s="9"/>
      <c r="BCG60" s="9"/>
      <c r="BCH60" s="9"/>
      <c r="BCI60" s="9"/>
      <c r="BCJ60" s="9"/>
      <c r="BCK60" s="9"/>
      <c r="BCL60" s="9"/>
      <c r="BCM60" s="9"/>
      <c r="BCN60" s="9"/>
      <c r="BCO60" s="9"/>
      <c r="BCP60" s="9"/>
      <c r="BCQ60" s="9"/>
      <c r="BCR60" s="9"/>
      <c r="BCS60" s="9"/>
      <c r="BCT60" s="9"/>
      <c r="BCU60" s="9"/>
      <c r="BCV60" s="9"/>
      <c r="BCW60" s="9"/>
      <c r="BCX60" s="9"/>
      <c r="BCY60" s="9"/>
      <c r="BCZ60" s="9"/>
      <c r="BDA60" s="9"/>
      <c r="BDB60" s="9"/>
      <c r="BDC60" s="9"/>
      <c r="BDD60" s="9"/>
      <c r="BDE60" s="9"/>
      <c r="BDF60" s="9"/>
      <c r="BDG60" s="9"/>
      <c r="BDH60" s="9"/>
      <c r="BDI60" s="9"/>
      <c r="BDJ60" s="9"/>
      <c r="BDK60" s="9"/>
      <c r="BDL60" s="9"/>
      <c r="BDM60" s="9"/>
      <c r="BDN60" s="9"/>
      <c r="BDO60" s="9"/>
      <c r="BDP60" s="9"/>
      <c r="BDQ60" s="9"/>
      <c r="BDR60" s="9"/>
      <c r="BDS60" s="9"/>
      <c r="BDT60" s="9"/>
      <c r="BDU60" s="9"/>
      <c r="BDV60" s="9"/>
      <c r="BDW60" s="9"/>
      <c r="BDX60" s="9"/>
      <c r="BDY60" s="9"/>
      <c r="BDZ60" s="9"/>
      <c r="BEA60" s="9"/>
      <c r="BEB60" s="9"/>
      <c r="BEC60" s="9"/>
      <c r="BED60" s="9"/>
      <c r="BEE60" s="9"/>
      <c r="BEF60" s="9"/>
      <c r="BEG60" s="9"/>
      <c r="BEH60" s="9"/>
      <c r="BEI60" s="9"/>
      <c r="BEJ60" s="9"/>
      <c r="BEK60" s="9"/>
      <c r="BEL60" s="9"/>
      <c r="BEM60" s="9"/>
      <c r="BEN60" s="9"/>
      <c r="BEO60" s="9"/>
      <c r="BEP60" s="9"/>
      <c r="BEQ60" s="9"/>
      <c r="BER60" s="9"/>
      <c r="BES60" s="9"/>
      <c r="BET60" s="9"/>
      <c r="BEU60" s="9"/>
      <c r="BEV60" s="9"/>
      <c r="BEW60" s="9"/>
      <c r="BEX60" s="9"/>
      <c r="BEY60" s="9"/>
      <c r="BEZ60" s="9"/>
      <c r="BFA60" s="9"/>
      <c r="BFB60" s="9"/>
      <c r="BFC60" s="9"/>
      <c r="BFD60" s="9"/>
      <c r="BFE60" s="9"/>
      <c r="BFF60" s="9"/>
      <c r="BFG60" s="9"/>
      <c r="BFH60" s="9"/>
      <c r="BFI60" s="9"/>
      <c r="BFJ60" s="9"/>
      <c r="BFK60" s="9"/>
      <c r="BFL60" s="9"/>
      <c r="BFM60" s="9"/>
      <c r="BFN60" s="9"/>
      <c r="BFO60" s="9"/>
      <c r="BFP60" s="9"/>
      <c r="BFQ60" s="9"/>
      <c r="BFR60" s="9"/>
      <c r="BFS60" s="9"/>
      <c r="BFT60" s="9"/>
      <c r="BFU60" s="9"/>
      <c r="BFV60" s="9"/>
      <c r="BFW60" s="9"/>
      <c r="BFX60" s="9"/>
      <c r="BFY60" s="9"/>
      <c r="BFZ60" s="9"/>
      <c r="BGA60" s="9"/>
      <c r="BGB60" s="9"/>
      <c r="BGC60" s="9"/>
      <c r="BGD60" s="9"/>
      <c r="BGE60" s="9"/>
      <c r="BGF60" s="9"/>
      <c r="BGG60" s="9"/>
      <c r="BGH60" s="9"/>
      <c r="BGI60" s="9"/>
      <c r="BGJ60" s="9"/>
      <c r="BGK60" s="9"/>
      <c r="BGL60" s="9"/>
      <c r="BGM60" s="9"/>
      <c r="BGN60" s="9"/>
      <c r="BGO60" s="9"/>
      <c r="BGP60" s="9"/>
      <c r="BGQ60" s="9"/>
      <c r="BGR60" s="9"/>
      <c r="BGS60" s="9"/>
      <c r="BGT60" s="9"/>
      <c r="BGU60" s="9"/>
      <c r="BGV60" s="9"/>
      <c r="BGW60" s="9"/>
      <c r="BGX60" s="9"/>
      <c r="BGY60" s="9"/>
      <c r="BGZ60" s="9"/>
      <c r="BHA60" s="9"/>
      <c r="BHB60" s="9"/>
      <c r="BHC60" s="9"/>
      <c r="BHD60" s="9"/>
      <c r="BHE60" s="9"/>
      <c r="BHF60" s="9"/>
      <c r="BHG60" s="9"/>
      <c r="BHH60" s="9"/>
      <c r="BHI60" s="9"/>
      <c r="BHJ60" s="9"/>
      <c r="BHK60" s="9"/>
      <c r="BHL60" s="9"/>
      <c r="BHM60" s="9"/>
      <c r="BHN60" s="9"/>
      <c r="BHO60" s="9"/>
      <c r="BHP60" s="9"/>
      <c r="BHQ60" s="9"/>
      <c r="BHR60" s="9"/>
      <c r="BHS60" s="9"/>
      <c r="BHT60" s="9"/>
      <c r="BHU60" s="9"/>
      <c r="BHV60" s="9"/>
      <c r="BHW60" s="9"/>
      <c r="BHX60" s="9"/>
      <c r="BHY60" s="9"/>
      <c r="BHZ60" s="9"/>
      <c r="BIA60" s="9"/>
      <c r="BIB60" s="9"/>
      <c r="BIC60" s="9"/>
      <c r="BID60" s="9"/>
    </row>
    <row r="61" ht="14.25" customHeight="1">
      <c r="A61" s="9">
        <v>4.0</v>
      </c>
      <c r="B61" s="9" t="s">
        <v>11947</v>
      </c>
      <c r="C61" s="9" t="s">
        <v>11948</v>
      </c>
      <c r="D61" s="9" t="s">
        <v>11948</v>
      </c>
      <c r="E61" s="9"/>
      <c r="F61" s="9">
        <v>3.0</v>
      </c>
      <c r="G61" s="9" t="s">
        <v>12510</v>
      </c>
      <c r="H61" s="9"/>
      <c r="I61" s="9"/>
      <c r="J61" s="9"/>
      <c r="K61" s="9"/>
      <c r="L61" s="9">
        <v>3.0</v>
      </c>
      <c r="M61" s="9"/>
      <c r="N61" s="9"/>
      <c r="O61" s="9"/>
      <c r="P61" s="9">
        <v>0.0</v>
      </c>
      <c r="Q61" s="9" t="s">
        <v>12511</v>
      </c>
      <c r="R61" s="9"/>
      <c r="S61" s="9" t="s">
        <v>298</v>
      </c>
      <c r="T61" s="9" t="s">
        <v>2902</v>
      </c>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c r="JA61" s="9"/>
      <c r="JB61" s="9"/>
      <c r="JC61" s="9"/>
      <c r="JD61" s="9"/>
      <c r="JE61" s="9"/>
      <c r="JF61" s="9"/>
      <c r="JG61" s="9"/>
      <c r="JH61" s="9"/>
      <c r="JI61" s="9"/>
      <c r="JJ61" s="9"/>
      <c r="JK61" s="9"/>
      <c r="JL61" s="9"/>
      <c r="JM61" s="9"/>
      <c r="JN61" s="9"/>
      <c r="JO61" s="9"/>
      <c r="JP61" s="9"/>
      <c r="JQ61" s="9"/>
      <c r="JR61" s="9"/>
      <c r="JS61" s="9"/>
      <c r="JT61" s="9"/>
      <c r="JU61" s="9"/>
      <c r="JV61" s="9"/>
      <c r="JW61" s="9"/>
      <c r="JX61" s="9"/>
      <c r="JY61" s="9"/>
      <c r="JZ61" s="9"/>
      <c r="KA61" s="9"/>
      <c r="KB61" s="9"/>
      <c r="KC61" s="9"/>
      <c r="KD61" s="9"/>
      <c r="KE61" s="9"/>
      <c r="KF61" s="9"/>
      <c r="KG61" s="9"/>
      <c r="KH61" s="9"/>
      <c r="KI61" s="9"/>
      <c r="KJ61" s="9"/>
      <c r="KK61" s="9"/>
      <c r="KL61" s="9"/>
      <c r="KM61" s="9"/>
      <c r="KN61" s="9"/>
      <c r="KO61" s="9"/>
      <c r="KP61" s="9"/>
      <c r="KQ61" s="9"/>
      <c r="KR61" s="9"/>
      <c r="KS61" s="9"/>
      <c r="KT61" s="9"/>
      <c r="KU61" s="9"/>
      <c r="KV61" s="9"/>
      <c r="KW61" s="9"/>
      <c r="KX61" s="9"/>
      <c r="KY61" s="9"/>
      <c r="KZ61" s="9"/>
      <c r="LA61" s="9"/>
      <c r="LB61" s="9"/>
      <c r="LC61" s="9"/>
      <c r="LD61" s="9"/>
      <c r="LE61" s="9"/>
      <c r="LF61" s="9"/>
      <c r="LG61" s="9"/>
      <c r="LH61" s="9"/>
      <c r="LI61" s="9"/>
      <c r="LJ61" s="9"/>
      <c r="LK61" s="9"/>
      <c r="LL61" s="9"/>
      <c r="LM61" s="9"/>
      <c r="LN61" s="9"/>
      <c r="LO61" s="9"/>
      <c r="LP61" s="9"/>
      <c r="LQ61" s="9"/>
      <c r="LR61" s="9"/>
      <c r="LS61" s="9"/>
      <c r="LT61" s="9"/>
      <c r="LU61" s="9"/>
      <c r="LV61" s="9"/>
      <c r="LW61" s="9"/>
      <c r="LX61" s="9"/>
      <c r="LY61" s="9"/>
      <c r="LZ61" s="9"/>
      <c r="MA61" s="9"/>
      <c r="MB61" s="9"/>
      <c r="MC61" s="9"/>
      <c r="MD61" s="9"/>
      <c r="ME61" s="9"/>
      <c r="MF61" s="9"/>
      <c r="MG61" s="9"/>
      <c r="MH61" s="9"/>
      <c r="MI61" s="9"/>
      <c r="MJ61" s="9"/>
      <c r="MK61" s="9"/>
      <c r="ML61" s="9"/>
      <c r="MM61" s="9"/>
      <c r="MN61" s="9"/>
      <c r="MO61" s="9"/>
      <c r="MP61" s="9"/>
      <c r="MQ61" s="9"/>
      <c r="MR61" s="9"/>
      <c r="MS61" s="9"/>
      <c r="MT61" s="9"/>
      <c r="MU61" s="9"/>
      <c r="MV61" s="9"/>
      <c r="MW61" s="9"/>
      <c r="MX61" s="9"/>
      <c r="MY61" s="9"/>
      <c r="MZ61" s="9"/>
      <c r="NA61" s="9"/>
      <c r="NB61" s="9"/>
      <c r="NC61" s="9"/>
      <c r="ND61" s="9"/>
      <c r="NE61" s="9"/>
      <c r="NF61" s="9"/>
      <c r="NG61" s="9"/>
      <c r="NH61" s="9"/>
      <c r="NI61" s="9"/>
      <c r="NJ61" s="9"/>
      <c r="NK61" s="9"/>
      <c r="NL61" s="9"/>
      <c r="NM61" s="9"/>
      <c r="NN61" s="9"/>
      <c r="NO61" s="9"/>
      <c r="NP61" s="9"/>
      <c r="NQ61" s="9"/>
      <c r="NR61" s="9"/>
      <c r="NS61" s="9"/>
      <c r="NT61" s="9"/>
      <c r="NU61" s="9"/>
      <c r="NV61" s="9"/>
      <c r="NW61" s="9"/>
      <c r="NX61" s="9"/>
      <c r="NY61" s="9"/>
      <c r="NZ61" s="9"/>
      <c r="OA61" s="9"/>
      <c r="OB61" s="9"/>
      <c r="OC61" s="9"/>
      <c r="OD61" s="9"/>
      <c r="OE61" s="9"/>
      <c r="OF61" s="9"/>
      <c r="OG61" s="9"/>
      <c r="OH61" s="9"/>
      <c r="OI61" s="9"/>
      <c r="OJ61" s="9"/>
      <c r="OK61" s="9"/>
      <c r="OL61" s="9"/>
      <c r="OM61" s="9"/>
      <c r="ON61" s="9"/>
      <c r="OO61" s="9"/>
      <c r="OP61" s="9"/>
      <c r="OQ61" s="9"/>
      <c r="OR61" s="9"/>
      <c r="OS61" s="9"/>
      <c r="OT61" s="9"/>
      <c r="OU61" s="9"/>
      <c r="OV61" s="9"/>
      <c r="OW61" s="9"/>
      <c r="OX61" s="9"/>
      <c r="OY61" s="9"/>
      <c r="OZ61" s="9"/>
      <c r="PA61" s="9"/>
      <c r="PB61" s="9"/>
      <c r="PC61" s="9"/>
      <c r="PD61" s="9"/>
      <c r="PE61" s="9"/>
      <c r="PF61" s="9"/>
      <c r="PG61" s="9"/>
      <c r="PH61" s="9"/>
      <c r="PI61" s="9"/>
      <c r="PJ61" s="9"/>
      <c r="PK61" s="9"/>
      <c r="PL61" s="9"/>
      <c r="PM61" s="9"/>
      <c r="PN61" s="9"/>
      <c r="PO61" s="9"/>
      <c r="PP61" s="9"/>
      <c r="PQ61" s="9"/>
      <c r="PR61" s="9"/>
      <c r="PS61" s="9"/>
      <c r="PT61" s="9"/>
      <c r="PU61" s="9"/>
      <c r="PV61" s="9"/>
      <c r="PW61" s="9"/>
      <c r="PX61" s="9"/>
      <c r="PY61" s="9"/>
      <c r="PZ61" s="9"/>
      <c r="QA61" s="9"/>
      <c r="QB61" s="9"/>
      <c r="QC61" s="9"/>
      <c r="QD61" s="9"/>
      <c r="QE61" s="9"/>
      <c r="QF61" s="9" t="s">
        <v>5691</v>
      </c>
      <c r="QG61" s="9" t="s">
        <v>5691</v>
      </c>
      <c r="QH61" s="9" t="s">
        <v>12512</v>
      </c>
      <c r="QI61" s="9"/>
      <c r="QJ61" s="9"/>
      <c r="QK61" s="9"/>
      <c r="QL61" s="9"/>
      <c r="QM61" s="9"/>
      <c r="QN61" s="9"/>
      <c r="QO61" s="9"/>
      <c r="QP61" s="9"/>
      <c r="QQ61" s="9"/>
      <c r="QR61" s="9"/>
      <c r="QS61" s="9"/>
      <c r="QT61" s="9"/>
      <c r="QU61" s="9"/>
      <c r="QV61" s="9"/>
      <c r="QW61" s="9"/>
      <c r="QX61" s="9"/>
      <c r="QY61" s="9"/>
      <c r="QZ61" s="9"/>
      <c r="RA61" s="9"/>
      <c r="RB61" s="9"/>
      <c r="RC61" s="9"/>
      <c r="RD61" s="9"/>
      <c r="RE61" s="9"/>
      <c r="RF61" s="9"/>
      <c r="RG61" s="9"/>
      <c r="RH61" s="9"/>
      <c r="RI61" s="9"/>
      <c r="RJ61" s="9"/>
      <c r="RK61" s="9"/>
      <c r="RL61" s="9"/>
      <c r="RM61" s="9"/>
      <c r="RN61" s="9"/>
      <c r="RO61" s="9" t="s">
        <v>12513</v>
      </c>
      <c r="RP61" s="9"/>
      <c r="RQ61" s="9"/>
      <c r="RR61" s="9"/>
      <c r="RS61" s="9"/>
      <c r="RT61" s="9"/>
      <c r="RU61" s="9"/>
      <c r="RV61" s="9"/>
      <c r="RW61" s="9"/>
      <c r="RX61" s="9"/>
      <c r="RY61" s="9"/>
      <c r="RZ61" s="9"/>
      <c r="SA61" s="9"/>
      <c r="SB61" s="9"/>
      <c r="SC61" s="9"/>
      <c r="SD61" s="9"/>
      <c r="SE61" s="9"/>
      <c r="SF61" s="9"/>
      <c r="SG61" s="9"/>
      <c r="SH61" s="9"/>
      <c r="SI61" s="9"/>
      <c r="SJ61" s="9"/>
      <c r="SK61" s="9"/>
      <c r="SL61" s="9"/>
      <c r="SM61" s="9"/>
      <c r="SN61" s="9"/>
      <c r="SO61" s="9"/>
      <c r="SP61" s="9"/>
      <c r="SQ61" s="9"/>
      <c r="SR61" s="9"/>
      <c r="SS61" s="9"/>
      <c r="ST61" s="9"/>
      <c r="SU61" s="9"/>
      <c r="SV61" s="9"/>
      <c r="SW61" s="9"/>
      <c r="SX61" s="9" t="s">
        <v>5707</v>
      </c>
      <c r="SY61" s="9"/>
      <c r="SZ61" s="9"/>
      <c r="TA61" s="9"/>
      <c r="TB61" s="9"/>
      <c r="TC61" s="9"/>
      <c r="TD61" s="9"/>
      <c r="TE61" s="9"/>
      <c r="TF61" s="9"/>
      <c r="TG61" s="9"/>
      <c r="TH61" s="9"/>
      <c r="TI61" s="9"/>
      <c r="TJ61" s="9"/>
      <c r="TK61" s="9"/>
      <c r="TL61" s="9"/>
      <c r="TM61" s="9" t="s">
        <v>12514</v>
      </c>
      <c r="TN61" s="9"/>
      <c r="TO61" s="9" t="s">
        <v>12515</v>
      </c>
      <c r="ANB61" s="9" t="s">
        <v>12516</v>
      </c>
      <c r="ANC61" s="9" t="s">
        <v>12517</v>
      </c>
      <c r="AND61" s="9" t="s">
        <v>12518</v>
      </c>
      <c r="ANE61" s="9"/>
      <c r="ANF61" s="9"/>
      <c r="ANG61" s="9"/>
      <c r="ANH61" s="9"/>
      <c r="ANI61" s="9"/>
      <c r="ANJ61" s="9"/>
      <c r="ANK61" s="9"/>
      <c r="ANL61" s="9"/>
      <c r="ANM61" s="9" t="s">
        <v>12519</v>
      </c>
      <c r="ANN61" s="9"/>
      <c r="ANO61" s="9"/>
      <c r="ANP61" s="9"/>
      <c r="ANQ61" s="9"/>
      <c r="ANR61" s="9"/>
      <c r="ANS61" s="9"/>
      <c r="ANT61" s="9"/>
      <c r="ANU61" s="9"/>
      <c r="ANV61" s="9"/>
      <c r="ANW61" s="9"/>
      <c r="ANX61" s="9"/>
      <c r="ANY61" s="9"/>
      <c r="ANZ61" s="9"/>
      <c r="AOA61" s="9"/>
      <c r="AOB61" s="9"/>
      <c r="AOC61" s="9"/>
      <c r="AOD61" s="9"/>
      <c r="AOE61" s="9"/>
      <c r="AOF61" s="9"/>
      <c r="AOG61" s="9"/>
      <c r="AOH61" s="9"/>
      <c r="AOI61" s="9"/>
      <c r="AOJ61" s="9"/>
      <c r="AOK61" s="9"/>
      <c r="AOL61" s="9"/>
      <c r="AOM61" s="9"/>
      <c r="AON61" s="9"/>
      <c r="AOO61" s="9"/>
      <c r="AOP61" s="9"/>
      <c r="AOQ61" s="9"/>
      <c r="AOR61" s="9"/>
      <c r="AOS61" s="9"/>
      <c r="AOT61" s="9"/>
      <c r="AOU61" s="9"/>
      <c r="AOV61" s="9"/>
      <c r="AOW61" s="9"/>
      <c r="AOX61" s="9"/>
      <c r="AOY61" s="9"/>
      <c r="AOZ61" s="9"/>
      <c r="APA61" s="9"/>
      <c r="APB61" s="9"/>
      <c r="APC61" s="9"/>
      <c r="APD61" s="9"/>
      <c r="APE61" s="9"/>
      <c r="APF61" s="9"/>
      <c r="APG61" s="9"/>
      <c r="APH61" s="9"/>
      <c r="API61" s="9"/>
      <c r="APJ61" s="9"/>
      <c r="APK61" s="9"/>
      <c r="APL61" s="9"/>
      <c r="APM61" s="9"/>
      <c r="APN61" s="9"/>
      <c r="APO61" s="9"/>
      <c r="APP61" s="9"/>
      <c r="APQ61" s="9"/>
      <c r="APR61" s="9"/>
      <c r="APS61" s="9"/>
      <c r="APT61" s="9"/>
      <c r="APU61" s="9"/>
      <c r="APV61" s="9"/>
      <c r="APW61" s="9"/>
      <c r="APX61" s="9"/>
      <c r="APY61" s="9"/>
      <c r="APZ61" s="9"/>
      <c r="AQA61" s="9"/>
      <c r="AQB61" s="9"/>
      <c r="AQC61" s="9"/>
      <c r="AQD61" s="9"/>
      <c r="AQE61" s="9"/>
      <c r="AQF61" s="9"/>
      <c r="AQG61" s="9"/>
      <c r="AQH61" s="9"/>
      <c r="AQI61" s="9"/>
      <c r="AQJ61" s="9"/>
      <c r="AQK61" s="9"/>
      <c r="AQL61" s="9"/>
      <c r="AQM61" s="9"/>
      <c r="AQN61" s="9"/>
      <c r="AQO61" s="9"/>
      <c r="AQP61" s="9"/>
      <c r="AQQ61" s="9"/>
      <c r="AQR61" s="9"/>
      <c r="AQS61" s="9"/>
      <c r="AQT61" s="9"/>
      <c r="AQU61" s="9"/>
      <c r="AQV61" s="9"/>
      <c r="AQW61" s="9"/>
      <c r="AQX61" s="9"/>
      <c r="AQY61" s="9"/>
      <c r="AQZ61" s="9"/>
      <c r="ARA61" s="9"/>
      <c r="ARB61" s="9"/>
      <c r="ARC61" s="9"/>
      <c r="ARD61" s="9"/>
      <c r="ARE61" s="9"/>
      <c r="ARF61" s="9"/>
      <c r="ARG61" s="9"/>
      <c r="ARH61" s="9"/>
      <c r="ARI61" s="9"/>
      <c r="ARJ61" s="9"/>
      <c r="ARK61" s="9"/>
      <c r="ARL61" s="9"/>
      <c r="ARM61" s="9"/>
      <c r="ARN61" s="9"/>
      <c r="ARO61" s="9"/>
      <c r="ARP61" s="9"/>
      <c r="ARQ61" s="9"/>
      <c r="ARR61" s="9"/>
      <c r="ARS61" s="9"/>
      <c r="ART61" s="9"/>
      <c r="ARU61" s="9"/>
      <c r="ARV61" s="9"/>
      <c r="ARW61" s="9"/>
      <c r="ARX61" s="9"/>
      <c r="ARY61" s="9"/>
      <c r="ARZ61" s="9"/>
      <c r="ASA61" s="9"/>
      <c r="ASB61" s="9"/>
      <c r="ASC61" s="9"/>
      <c r="ASD61" s="9"/>
      <c r="ASE61" s="9"/>
      <c r="ASF61" s="9"/>
      <c r="ASG61" s="9"/>
      <c r="ASH61" s="9"/>
      <c r="ASI61" s="9"/>
      <c r="ASJ61" s="9"/>
      <c r="ASK61" s="9"/>
      <c r="ASL61" s="9"/>
      <c r="ASM61" s="9"/>
      <c r="ASN61" s="9"/>
      <c r="ASO61" s="9"/>
      <c r="ASP61" s="9"/>
      <c r="ASQ61" s="9"/>
      <c r="ASR61" s="9"/>
      <c r="ASS61" s="9"/>
      <c r="AST61" s="9"/>
      <c r="ASU61" s="9"/>
      <c r="ASV61" s="9"/>
      <c r="ASW61" s="9"/>
      <c r="ASX61" s="9"/>
      <c r="ASY61" s="9"/>
      <c r="ASZ61" s="9"/>
      <c r="ATA61" s="9"/>
      <c r="ATB61" s="9"/>
      <c r="ATC61" s="9"/>
      <c r="ATD61" s="9"/>
      <c r="ATE61" s="9"/>
      <c r="ATF61" s="9"/>
      <c r="ATG61" s="9"/>
      <c r="ATH61" s="9"/>
      <c r="ATI61" s="9"/>
      <c r="ATJ61" s="9"/>
      <c r="ATK61" s="9"/>
      <c r="ATL61" s="9"/>
      <c r="ATM61" s="9"/>
      <c r="ATN61" s="9"/>
      <c r="ATO61" s="9"/>
      <c r="ATP61" s="9"/>
      <c r="ATQ61" s="9"/>
      <c r="ATR61" s="9" t="s">
        <v>12520</v>
      </c>
      <c r="ATS61" s="9">
        <v>1.765958133E9</v>
      </c>
      <c r="ATT61" s="9" t="s">
        <v>12521</v>
      </c>
      <c r="ATU61" s="9" t="s">
        <v>12516</v>
      </c>
      <c r="ATV61" s="9" t="s">
        <v>12517</v>
      </c>
      <c r="ATW61" s="9" t="s">
        <v>12518</v>
      </c>
      <c r="ATX61" s="9"/>
      <c r="ATY61" s="9"/>
      <c r="ATZ61" s="9"/>
      <c r="AUA61" s="9"/>
      <c r="AUB61" s="9"/>
      <c r="AUC61" s="9"/>
      <c r="AUD61" s="9"/>
      <c r="AUE61" s="9"/>
      <c r="AUF61" s="9"/>
      <c r="AUG61" s="9"/>
      <c r="AUH61" s="9"/>
      <c r="AUI61" s="9"/>
      <c r="AUJ61" s="9"/>
      <c r="AUK61" s="9"/>
      <c r="AUL61" s="9"/>
      <c r="AUM61" s="9"/>
      <c r="AUN61" s="9"/>
      <c r="AUO61" s="9"/>
      <c r="AUP61" s="9"/>
      <c r="AUQ61" s="9"/>
      <c r="AUR61" s="9"/>
      <c r="AUS61" s="9"/>
      <c r="AUT61" s="9"/>
      <c r="AUU61" s="9"/>
      <c r="AUV61" s="9"/>
      <c r="AUW61" s="9"/>
      <c r="AUX61" s="9"/>
      <c r="AUY61" s="9"/>
      <c r="AUZ61" s="9"/>
      <c r="AVA61" s="9"/>
      <c r="AVB61" s="9"/>
      <c r="AVC61" s="9"/>
      <c r="AVD61" s="9"/>
      <c r="AVE61" s="9"/>
      <c r="AVF61" s="9"/>
      <c r="AVG61" s="9"/>
      <c r="AVH61" s="9"/>
      <c r="AVI61" s="9"/>
      <c r="AVJ61" s="9"/>
      <c r="AVK61" s="9"/>
      <c r="AVL61" s="9"/>
      <c r="AVM61" s="9"/>
      <c r="AVN61" s="9"/>
      <c r="AVO61" s="9"/>
      <c r="AVP61" s="9"/>
      <c r="AVQ61" s="9"/>
      <c r="AVR61" s="9"/>
      <c r="AVS61" s="9"/>
      <c r="AVT61" s="9"/>
      <c r="AVU61" s="9"/>
      <c r="AVV61" s="9"/>
      <c r="AVW61" s="9"/>
      <c r="AVX61" s="9"/>
      <c r="AVY61" s="9"/>
      <c r="AVZ61" s="9"/>
      <c r="AWA61" s="9"/>
      <c r="AWB61" s="9"/>
      <c r="AWC61" s="9"/>
      <c r="AWD61" s="9"/>
      <c r="AWE61" s="9"/>
      <c r="AWF61" s="9"/>
      <c r="AWG61" s="9"/>
      <c r="AWH61" s="9"/>
      <c r="AWI61" s="9"/>
      <c r="AWJ61" s="9"/>
      <c r="AWK61" s="9"/>
      <c r="AWL61" s="9"/>
      <c r="AWM61" s="9"/>
      <c r="AWN61" s="9"/>
      <c r="AWO61" s="9"/>
      <c r="AWP61" s="9"/>
      <c r="AWQ61" s="9"/>
      <c r="AWR61" s="9"/>
      <c r="AWS61" s="9"/>
      <c r="AWT61" s="9"/>
      <c r="AWU61" s="9"/>
      <c r="AWV61" s="9"/>
      <c r="AWW61" s="9"/>
      <c r="AWX61" s="9"/>
      <c r="AWY61" s="9"/>
      <c r="AWZ61" s="9"/>
      <c r="AXA61" s="9"/>
      <c r="AXB61" s="9"/>
      <c r="AXC61" s="9"/>
      <c r="AXD61" s="9"/>
      <c r="AXE61" s="9"/>
      <c r="AXF61" s="9"/>
      <c r="AXG61" s="9"/>
      <c r="AXH61" s="9"/>
      <c r="AXI61" s="9"/>
      <c r="AXJ61" s="9"/>
      <c r="AXK61" s="9"/>
      <c r="AXL61" s="9"/>
      <c r="AXM61" s="9"/>
      <c r="AXN61" s="9"/>
      <c r="AXO61" s="9"/>
      <c r="AXP61" s="9"/>
      <c r="AXQ61" s="9"/>
      <c r="AXR61" s="9"/>
      <c r="AXS61" s="9"/>
      <c r="AXT61" s="9"/>
      <c r="AXU61" s="9"/>
      <c r="AXV61" s="9"/>
      <c r="AXW61" s="9"/>
      <c r="AXX61" s="9"/>
      <c r="AXY61" s="9"/>
      <c r="AXZ61" s="9"/>
      <c r="AYA61" s="9"/>
      <c r="AYB61" s="9"/>
      <c r="AYC61" s="9"/>
      <c r="AYD61" s="9"/>
      <c r="AYE61" s="9"/>
      <c r="AYF61" s="9"/>
      <c r="AYG61" s="9"/>
      <c r="AYH61" s="9"/>
      <c r="AYI61" s="9"/>
      <c r="AYJ61" s="9"/>
      <c r="AYK61" s="9"/>
      <c r="AYL61" s="9"/>
      <c r="AYM61" s="9"/>
      <c r="AYN61" s="9"/>
      <c r="AYO61" s="9"/>
      <c r="AYP61" s="9"/>
      <c r="AYQ61" s="9"/>
      <c r="AYR61" s="9"/>
      <c r="AYS61" s="9"/>
      <c r="AYT61" s="9"/>
      <c r="AYU61" s="9"/>
      <c r="AYV61" s="9"/>
      <c r="AYW61" s="9"/>
      <c r="AYX61" s="9"/>
      <c r="AYY61" s="9"/>
      <c r="AYZ61" s="9"/>
      <c r="AZA61" s="9"/>
      <c r="AZB61" s="9"/>
      <c r="AZC61" s="9"/>
      <c r="AZD61" s="9"/>
      <c r="AZE61" s="9"/>
      <c r="AZF61" s="9"/>
      <c r="AZG61" s="9"/>
      <c r="AZH61" s="9"/>
      <c r="AZI61" s="9"/>
      <c r="AZJ61" s="9"/>
      <c r="AZK61" s="9"/>
      <c r="AZL61" s="9"/>
      <c r="AZM61" s="9"/>
      <c r="AZN61" s="9"/>
      <c r="AZO61" s="9"/>
      <c r="AZP61" s="9"/>
      <c r="AZQ61" s="9"/>
      <c r="AZR61" s="9"/>
      <c r="AZS61" s="9"/>
      <c r="AZT61" s="9"/>
      <c r="AZU61" s="9"/>
      <c r="AZV61" s="9"/>
      <c r="AZW61" s="9"/>
      <c r="AZX61" s="9"/>
      <c r="AZY61" s="9"/>
      <c r="AZZ61" s="9"/>
      <c r="BAA61" s="9"/>
      <c r="BAB61" s="9"/>
      <c r="BAC61" s="9"/>
      <c r="BAD61" s="9"/>
      <c r="BAE61" s="9"/>
      <c r="BAF61" s="9"/>
      <c r="BAG61" s="9"/>
      <c r="BAH61" s="9"/>
      <c r="BAI61" s="9"/>
      <c r="BAJ61" s="9"/>
      <c r="BAK61" s="9"/>
      <c r="BAL61" s="9"/>
      <c r="BAM61" s="9"/>
      <c r="BAN61" s="9"/>
      <c r="BAO61" s="9"/>
      <c r="BAP61" s="9"/>
      <c r="BAQ61" s="9"/>
      <c r="BAR61" s="9"/>
      <c r="BAS61" s="9"/>
      <c r="BAT61" s="9"/>
      <c r="BAU61" s="9"/>
      <c r="BAV61" s="9"/>
      <c r="BAW61" s="9"/>
      <c r="BAX61" s="9"/>
      <c r="BAY61" s="9"/>
      <c r="BAZ61" s="9"/>
      <c r="BBA61" s="9"/>
      <c r="BBB61" s="9"/>
      <c r="BBC61" s="9"/>
      <c r="BBD61" s="9"/>
      <c r="BBE61" s="9"/>
      <c r="BBF61" s="9"/>
      <c r="BBG61" s="9"/>
      <c r="BBH61" s="9"/>
      <c r="BBI61" s="9"/>
      <c r="BBJ61" s="9"/>
      <c r="BBK61" s="9"/>
      <c r="BBL61" s="9"/>
      <c r="BBM61" s="9"/>
      <c r="BBN61" s="9"/>
      <c r="BBO61" s="9"/>
      <c r="BBP61" s="9"/>
      <c r="BBQ61" s="9"/>
      <c r="BBR61" s="9"/>
      <c r="BBS61" s="9"/>
      <c r="BBT61" s="9"/>
      <c r="BBU61" s="9"/>
      <c r="BBV61" s="9"/>
      <c r="BBW61" s="9"/>
      <c r="BBX61" s="9"/>
      <c r="BBY61" s="9"/>
      <c r="BBZ61" s="9"/>
      <c r="BCA61" s="9"/>
      <c r="BCB61" s="9"/>
      <c r="BCC61" s="9"/>
      <c r="BCD61" s="9"/>
      <c r="BCE61" s="9"/>
      <c r="BCF61" s="9"/>
      <c r="BCG61" s="9"/>
      <c r="BCH61" s="9"/>
      <c r="BCI61" s="9"/>
      <c r="BCJ61" s="9"/>
      <c r="BCK61" s="9"/>
      <c r="BCL61" s="9"/>
      <c r="BCM61" s="9"/>
      <c r="BCN61" s="9"/>
      <c r="BCO61" s="9"/>
      <c r="BCP61" s="9"/>
      <c r="BCQ61" s="9"/>
      <c r="BCR61" s="9"/>
      <c r="BCS61" s="9"/>
      <c r="BCT61" s="9"/>
      <c r="BCU61" s="9"/>
      <c r="BCV61" s="9"/>
      <c r="BCW61" s="9"/>
      <c r="BCX61" s="9"/>
      <c r="BCY61" s="9"/>
      <c r="BCZ61" s="9"/>
      <c r="BDA61" s="9"/>
      <c r="BDB61" s="9"/>
      <c r="BDC61" s="9"/>
      <c r="BDD61" s="9"/>
      <c r="BDE61" s="9"/>
      <c r="BDF61" s="9"/>
      <c r="BDG61" s="9"/>
      <c r="BDH61" s="9"/>
      <c r="BDI61" s="9"/>
      <c r="BDJ61" s="9"/>
      <c r="BDK61" s="9"/>
      <c r="BDL61" s="9"/>
      <c r="BDM61" s="9"/>
      <c r="BDN61" s="9"/>
      <c r="BDO61" s="9"/>
      <c r="BDP61" s="9"/>
      <c r="BDQ61" s="9"/>
      <c r="BDR61" s="9"/>
      <c r="BDS61" s="9"/>
      <c r="BDT61" s="9"/>
      <c r="BDU61" s="9"/>
      <c r="BDV61" s="9"/>
      <c r="BDW61" s="9"/>
      <c r="BDX61" s="9"/>
      <c r="BDY61" s="9"/>
      <c r="BDZ61" s="9"/>
      <c r="BEA61" s="9"/>
      <c r="BEB61" s="9"/>
      <c r="BEC61" s="9"/>
      <c r="BED61" s="9"/>
      <c r="BEE61" s="9"/>
      <c r="BEF61" s="9"/>
      <c r="BEG61" s="9"/>
      <c r="BEH61" s="9"/>
      <c r="BEI61" s="9"/>
      <c r="BEJ61" s="9"/>
      <c r="BEK61" s="9"/>
      <c r="BEL61" s="9"/>
      <c r="BEM61" s="9"/>
      <c r="BEN61" s="9"/>
      <c r="BEO61" s="9"/>
      <c r="BEP61" s="9"/>
      <c r="BEQ61" s="9"/>
      <c r="BER61" s="9"/>
      <c r="BES61" s="9"/>
      <c r="BET61" s="9"/>
      <c r="BEU61" s="9"/>
      <c r="BEV61" s="9"/>
      <c r="BEW61" s="9"/>
      <c r="BEX61" s="9"/>
      <c r="BEY61" s="9"/>
      <c r="BEZ61" s="9"/>
      <c r="BFA61" s="9"/>
      <c r="BFB61" s="9"/>
      <c r="BFC61" s="9"/>
      <c r="BFD61" s="9"/>
      <c r="BFE61" s="9"/>
      <c r="BFF61" s="9"/>
      <c r="BFG61" s="9"/>
      <c r="BFH61" s="9"/>
      <c r="BFI61" s="9"/>
      <c r="BFJ61" s="9"/>
      <c r="BFK61" s="9"/>
      <c r="BFL61" s="9"/>
      <c r="BFM61" s="9"/>
      <c r="BFN61" s="9"/>
      <c r="BFO61" s="9"/>
      <c r="BFP61" s="9"/>
      <c r="BFQ61" s="9"/>
      <c r="BFR61" s="9"/>
      <c r="BFS61" s="9"/>
      <c r="BFT61" s="9"/>
      <c r="BFU61" s="9"/>
      <c r="BFV61" s="9"/>
      <c r="BFW61" s="9"/>
      <c r="BFX61" s="9"/>
      <c r="BFY61" s="9"/>
      <c r="BFZ61" s="9"/>
      <c r="BGA61" s="9"/>
      <c r="BGB61" s="9"/>
      <c r="BGC61" s="9"/>
      <c r="BGD61" s="9"/>
      <c r="BGE61" s="9"/>
      <c r="BGF61" s="9"/>
      <c r="BGG61" s="9"/>
      <c r="BGH61" s="9"/>
      <c r="BGI61" s="9"/>
      <c r="BGJ61" s="9"/>
      <c r="BGK61" s="9"/>
      <c r="BGL61" s="9"/>
      <c r="BGM61" s="9"/>
      <c r="BGN61" s="9"/>
      <c r="BGO61" s="9"/>
      <c r="BGP61" s="9"/>
      <c r="BGQ61" s="9"/>
      <c r="BGR61" s="9"/>
      <c r="BGS61" s="9"/>
      <c r="BGT61" s="9"/>
      <c r="BGU61" s="9"/>
      <c r="BGV61" s="9"/>
      <c r="BGW61" s="9"/>
      <c r="BGX61" s="9"/>
      <c r="BGY61" s="9"/>
      <c r="BGZ61" s="9"/>
      <c r="BHA61" s="9"/>
      <c r="BHB61" s="9"/>
      <c r="BHC61" s="9"/>
      <c r="BHD61" s="9"/>
      <c r="BHE61" s="9"/>
      <c r="BHF61" s="9"/>
      <c r="BHG61" s="9"/>
      <c r="BHH61" s="9"/>
      <c r="BHI61" s="9"/>
      <c r="BHJ61" s="9"/>
      <c r="BHK61" s="9"/>
      <c r="BHL61" s="9"/>
      <c r="BHM61" s="9"/>
      <c r="BHN61" s="9"/>
      <c r="BHO61" s="9"/>
      <c r="BHP61" s="9"/>
      <c r="BHQ61" s="9"/>
      <c r="BHR61" s="9"/>
      <c r="BHS61" s="9"/>
      <c r="BHT61" s="9"/>
      <c r="BHU61" s="9"/>
      <c r="BHV61" s="9"/>
      <c r="BHW61" s="9"/>
      <c r="BHX61" s="9"/>
      <c r="BHY61" s="9"/>
      <c r="BHZ61" s="9"/>
      <c r="BIA61" s="9"/>
      <c r="BIB61" s="9"/>
      <c r="BIC61" s="9"/>
      <c r="BID61" s="9"/>
    </row>
    <row r="62" ht="14.25" customHeight="1">
      <c r="A62" s="9">
        <v>0.0</v>
      </c>
      <c r="B62" s="9" t="s">
        <v>11947</v>
      </c>
      <c r="C62" s="9" t="s">
        <v>11948</v>
      </c>
      <c r="D62" s="9" t="s">
        <v>11948</v>
      </c>
      <c r="E62" s="9"/>
      <c r="F62" s="9">
        <v>3.0</v>
      </c>
      <c r="G62" s="9" t="s">
        <v>12522</v>
      </c>
      <c r="H62" s="9" t="s">
        <v>12231</v>
      </c>
      <c r="I62" s="9"/>
      <c r="J62" s="9"/>
      <c r="K62" s="9"/>
      <c r="L62" s="9">
        <v>3.0</v>
      </c>
      <c r="M62" s="9"/>
      <c r="N62" s="9"/>
      <c r="O62" s="9"/>
      <c r="P62" s="9">
        <v>1.0</v>
      </c>
      <c r="Q62" s="9" t="s">
        <v>12523</v>
      </c>
      <c r="R62" s="9"/>
      <c r="S62" s="9" t="s">
        <v>2906</v>
      </c>
      <c r="T62" s="9" t="s">
        <v>2904</v>
      </c>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c r="JA62" s="9"/>
      <c r="JB62" s="9"/>
      <c r="JC62" s="9"/>
      <c r="JD62" s="9"/>
      <c r="JE62" s="9"/>
      <c r="JF62" s="9"/>
      <c r="JG62" s="9"/>
      <c r="JH62" s="9"/>
      <c r="JI62" s="9"/>
      <c r="JJ62" s="9"/>
      <c r="JK62" s="9"/>
      <c r="JL62" s="9"/>
      <c r="JM62" s="9"/>
      <c r="JN62" s="9"/>
      <c r="JO62" s="9"/>
      <c r="JP62" s="9"/>
      <c r="JQ62" s="9"/>
      <c r="JR62" s="9"/>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9"/>
      <c r="KW62" s="9"/>
      <c r="KX62" s="9"/>
      <c r="KY62" s="9"/>
      <c r="KZ62" s="9"/>
      <c r="LA62" s="9"/>
      <c r="LB62" s="9"/>
      <c r="LC62" s="9"/>
      <c r="LD62" s="9"/>
      <c r="LE62" s="9"/>
      <c r="LF62" s="9"/>
      <c r="LG62" s="9"/>
      <c r="LH62" s="9"/>
      <c r="LI62" s="9"/>
      <c r="LJ62" s="9"/>
      <c r="LK62" s="9"/>
      <c r="LL62" s="9"/>
      <c r="LM62" s="9"/>
      <c r="LN62" s="9"/>
      <c r="LO62" s="9"/>
      <c r="LP62" s="9"/>
      <c r="LQ62" s="9"/>
      <c r="LR62" s="9"/>
      <c r="LS62" s="9"/>
      <c r="LT62" s="9"/>
      <c r="LU62" s="9"/>
      <c r="LV62" s="9"/>
      <c r="LW62" s="9"/>
      <c r="LX62" s="9"/>
      <c r="LY62" s="9"/>
      <c r="LZ62" s="9"/>
      <c r="MA62" s="9"/>
      <c r="MB62" s="9"/>
      <c r="MC62" s="9"/>
      <c r="MD62" s="9"/>
      <c r="ME62" s="9"/>
      <c r="MF62" s="9"/>
      <c r="MG62" s="9"/>
      <c r="MH62" s="9"/>
      <c r="MI62" s="9"/>
      <c r="MJ62" s="9"/>
      <c r="MK62" s="9"/>
      <c r="ML62" s="9"/>
      <c r="MM62" s="9"/>
      <c r="MN62" s="9"/>
      <c r="MO62" s="9"/>
      <c r="MP62" s="9"/>
      <c r="MQ62" s="9"/>
      <c r="MR62" s="9"/>
      <c r="MS62" s="9"/>
      <c r="MT62" s="9"/>
      <c r="MU62" s="9"/>
      <c r="MV62" s="9"/>
      <c r="MW62" s="9"/>
      <c r="MX62" s="9"/>
      <c r="MY62" s="9"/>
      <c r="MZ62" s="9"/>
      <c r="NA62" s="9"/>
      <c r="NB62" s="9"/>
      <c r="NC62" s="9"/>
      <c r="ND62" s="9"/>
      <c r="NE62" s="9"/>
      <c r="NF62" s="9"/>
      <c r="NG62" s="9"/>
      <c r="NH62" s="9"/>
      <c r="NI62" s="9"/>
      <c r="NJ62" s="9"/>
      <c r="NK62" s="9"/>
      <c r="NL62" s="9"/>
      <c r="NM62" s="9"/>
      <c r="NN62" s="9"/>
      <c r="NO62" s="9"/>
      <c r="NP62" s="9"/>
      <c r="NQ62" s="9"/>
      <c r="NR62" s="9"/>
      <c r="NS62" s="9"/>
      <c r="NT62" s="9"/>
      <c r="NU62" s="9"/>
      <c r="NV62" s="9"/>
      <c r="NW62" s="9"/>
      <c r="NX62" s="9"/>
      <c r="NY62" s="9"/>
      <c r="NZ62" s="9"/>
      <c r="OA62" s="9"/>
      <c r="OB62" s="9"/>
      <c r="OC62" s="9"/>
      <c r="OD62" s="9"/>
      <c r="OE62" s="9"/>
      <c r="OF62" s="9"/>
      <c r="OG62" s="9"/>
      <c r="OH62" s="9"/>
      <c r="OI62" s="9"/>
      <c r="OJ62" s="9"/>
      <c r="OK62" s="9"/>
      <c r="OL62" s="9"/>
      <c r="OM62" s="9"/>
      <c r="ON62" s="9"/>
      <c r="OO62" s="9"/>
      <c r="OP62" s="9"/>
      <c r="OQ62" s="9"/>
      <c r="OR62" s="9"/>
      <c r="OS62" s="9"/>
      <c r="OT62" s="9"/>
      <c r="OU62" s="9"/>
      <c r="OV62" s="9"/>
      <c r="OW62" s="9"/>
      <c r="OX62" s="9"/>
      <c r="OY62" s="9"/>
      <c r="OZ62" s="9"/>
      <c r="PA62" s="9"/>
      <c r="PB62" s="9"/>
      <c r="PC62" s="9"/>
      <c r="PD62" s="9"/>
      <c r="PE62" s="9"/>
      <c r="PF62" s="9"/>
      <c r="PG62" s="9"/>
      <c r="PH62" s="9"/>
      <c r="PI62" s="9"/>
      <c r="PJ62" s="9"/>
      <c r="PK62" s="9"/>
      <c r="PL62" s="9"/>
      <c r="PM62" s="9"/>
      <c r="PN62" s="9"/>
      <c r="PO62" s="9"/>
      <c r="PP62" s="9"/>
      <c r="PQ62" s="9"/>
      <c r="PR62" s="9"/>
      <c r="PS62" s="9"/>
      <c r="PT62" s="9"/>
      <c r="PU62" s="9"/>
      <c r="PV62" s="9"/>
      <c r="PW62" s="9"/>
      <c r="PX62" s="9"/>
      <c r="PY62" s="9"/>
      <c r="PZ62" s="9"/>
      <c r="QA62" s="9"/>
      <c r="QB62" s="9"/>
      <c r="QC62" s="9"/>
      <c r="QD62" s="9"/>
      <c r="QE62" s="9" t="s">
        <v>12231</v>
      </c>
      <c r="QF62" s="9" t="s">
        <v>5691</v>
      </c>
      <c r="QG62" s="9" t="s">
        <v>5691</v>
      </c>
      <c r="QH62" s="9" t="s">
        <v>12524</v>
      </c>
      <c r="QI62" s="9"/>
      <c r="QJ62" s="9"/>
      <c r="QK62" s="9"/>
      <c r="QL62" s="9"/>
      <c r="QM62" s="9"/>
      <c r="QN62" s="9"/>
      <c r="QO62" s="9"/>
      <c r="QP62" s="9"/>
      <c r="QQ62" s="9"/>
      <c r="QR62" s="9"/>
      <c r="QS62" s="9"/>
      <c r="QT62" s="9"/>
      <c r="QU62" s="9"/>
      <c r="QV62" s="9"/>
      <c r="QW62" s="9"/>
      <c r="QX62" s="9"/>
      <c r="QY62" s="9"/>
      <c r="QZ62" s="9"/>
      <c r="RA62" s="9"/>
      <c r="RB62" s="9"/>
      <c r="RC62" s="9"/>
      <c r="RD62" s="9"/>
      <c r="RE62" s="9"/>
      <c r="RF62" s="9"/>
      <c r="RG62" s="9"/>
      <c r="RH62" s="9"/>
      <c r="RI62" s="9"/>
      <c r="RJ62" s="9"/>
      <c r="RK62" s="9"/>
      <c r="RL62" s="9"/>
      <c r="RM62" s="9"/>
      <c r="RN62" s="9"/>
      <c r="RO62" s="9" t="s">
        <v>12525</v>
      </c>
      <c r="RP62" s="9"/>
      <c r="RQ62" s="9"/>
      <c r="RR62" s="9"/>
      <c r="RS62" s="9"/>
      <c r="RT62" s="9"/>
      <c r="RU62" s="9"/>
      <c r="RV62" s="9"/>
      <c r="RW62" s="9"/>
      <c r="RX62" s="9"/>
      <c r="RY62" s="9"/>
      <c r="RZ62" s="9"/>
      <c r="SA62" s="9"/>
      <c r="SB62" s="9"/>
      <c r="SC62" s="9"/>
      <c r="SD62" s="9"/>
      <c r="SE62" s="9"/>
      <c r="SF62" s="9"/>
      <c r="SG62" s="9"/>
      <c r="SH62" s="9"/>
      <c r="SI62" s="9"/>
      <c r="SJ62" s="9"/>
      <c r="SK62" s="9"/>
      <c r="SL62" s="9"/>
      <c r="SM62" s="9"/>
      <c r="SN62" s="9"/>
      <c r="SO62" s="9"/>
      <c r="SP62" s="9"/>
      <c r="SQ62" s="9"/>
      <c r="SR62" s="9"/>
      <c r="SS62" s="9"/>
      <c r="ST62" s="9"/>
      <c r="SU62" s="9"/>
      <c r="SV62" s="9"/>
      <c r="SW62" s="9"/>
      <c r="SX62" s="9" t="s">
        <v>5707</v>
      </c>
      <c r="SY62" s="9"/>
      <c r="SZ62" s="9"/>
      <c r="TA62" s="9"/>
      <c r="TB62" s="9"/>
      <c r="TC62" s="9"/>
      <c r="TD62" s="9"/>
      <c r="TE62" s="9"/>
      <c r="TF62" s="9"/>
      <c r="TG62" s="9"/>
      <c r="TH62" s="9"/>
      <c r="TI62" s="9"/>
      <c r="TJ62" s="9"/>
      <c r="TK62" s="9"/>
      <c r="TL62" s="9"/>
      <c r="TM62" s="9" t="s">
        <v>12526</v>
      </c>
      <c r="TN62" s="9"/>
      <c r="TO62" s="9" t="s">
        <v>12527</v>
      </c>
      <c r="ANB62" s="9" t="s">
        <v>12528</v>
      </c>
      <c r="ANC62" s="9" t="s">
        <v>2905</v>
      </c>
      <c r="AND62" s="9" t="s">
        <v>12529</v>
      </c>
      <c r="ANE62" s="9" t="s">
        <v>12530</v>
      </c>
      <c r="ANF62" s="9"/>
      <c r="ANG62" s="9"/>
      <c r="ANH62" s="9"/>
      <c r="ANI62" s="9"/>
      <c r="ANJ62" s="9"/>
      <c r="ANK62" s="9"/>
      <c r="ANL62" s="9"/>
      <c r="ANM62" s="9" t="s">
        <v>12531</v>
      </c>
      <c r="ANN62" s="9"/>
      <c r="ANO62" s="9" t="s">
        <v>12231</v>
      </c>
      <c r="ANP62" s="9" t="s">
        <v>12532</v>
      </c>
      <c r="ANQ62" s="9"/>
      <c r="ANR62" s="9" t="s">
        <v>12533</v>
      </c>
      <c r="ANS62" s="9"/>
      <c r="ANT62" s="9"/>
      <c r="ANU62" s="9" t="s">
        <v>12534</v>
      </c>
      <c r="ANV62" s="9"/>
      <c r="ANW62" s="9"/>
      <c r="ANX62" s="9"/>
      <c r="ANY62" s="9" t="s">
        <v>12535</v>
      </c>
      <c r="ANZ62" s="9" t="s">
        <v>12536</v>
      </c>
      <c r="AOA62" s="9"/>
      <c r="AOB62" s="9" t="s">
        <v>12537</v>
      </c>
      <c r="AOC62" s="9"/>
      <c r="AOD62" s="9"/>
      <c r="AOE62" s="9" t="s">
        <v>12538</v>
      </c>
      <c r="AOF62" s="9"/>
      <c r="AOG62" s="9"/>
      <c r="AOH62" s="9"/>
      <c r="AOI62" s="9" t="s">
        <v>12539</v>
      </c>
      <c r="AOJ62" s="9" t="s">
        <v>12540</v>
      </c>
      <c r="AOK62" s="9"/>
      <c r="AOL62" s="9" t="s">
        <v>12541</v>
      </c>
      <c r="AOM62" s="9"/>
      <c r="AON62" s="9"/>
      <c r="AOO62" s="9" t="s">
        <v>12542</v>
      </c>
      <c r="AOP62" s="9"/>
      <c r="AOQ62" s="9"/>
      <c r="AOR62" s="9"/>
      <c r="AOS62" s="9" t="s">
        <v>12543</v>
      </c>
      <c r="AOT62" s="9" t="s">
        <v>12544</v>
      </c>
      <c r="AOU62" s="9"/>
      <c r="AOV62" s="9" t="s">
        <v>12545</v>
      </c>
      <c r="AOW62" s="9"/>
      <c r="AOX62" s="9"/>
      <c r="AOY62" s="9" t="s">
        <v>12543</v>
      </c>
      <c r="AOZ62" s="9"/>
      <c r="APA62" s="9"/>
      <c r="APB62" s="9"/>
      <c r="APC62" s="9"/>
      <c r="APD62" s="9"/>
      <c r="APE62" s="9"/>
      <c r="APF62" s="9"/>
      <c r="APG62" s="9"/>
      <c r="APH62" s="9"/>
      <c r="API62" s="9"/>
      <c r="APJ62" s="9"/>
      <c r="APK62" s="9"/>
      <c r="APL62" s="9"/>
      <c r="APM62" s="9"/>
      <c r="APN62" s="9"/>
      <c r="APO62" s="9"/>
      <c r="APP62" s="9"/>
      <c r="APQ62" s="9"/>
      <c r="APR62" s="9"/>
      <c r="APS62" s="9"/>
      <c r="APT62" s="9"/>
      <c r="APU62" s="9"/>
      <c r="APV62" s="9"/>
      <c r="APW62" s="9"/>
      <c r="APX62" s="9"/>
      <c r="APY62" s="9"/>
      <c r="APZ62" s="9"/>
      <c r="AQA62" s="9"/>
      <c r="AQB62" s="9"/>
      <c r="AQC62" s="9"/>
      <c r="AQD62" s="9"/>
      <c r="AQE62" s="9"/>
      <c r="AQF62" s="9"/>
      <c r="AQG62" s="9"/>
      <c r="AQH62" s="9"/>
      <c r="AQI62" s="9"/>
      <c r="AQJ62" s="9"/>
      <c r="AQK62" s="9"/>
      <c r="AQL62" s="9"/>
      <c r="AQM62" s="9"/>
      <c r="AQN62" s="9"/>
      <c r="AQO62" s="9"/>
      <c r="AQP62" s="9"/>
      <c r="AQQ62" s="9"/>
      <c r="AQR62" s="9"/>
      <c r="AQS62" s="9"/>
      <c r="AQT62" s="9"/>
      <c r="AQU62" s="9"/>
      <c r="AQV62" s="9"/>
      <c r="AQW62" s="9"/>
      <c r="AQX62" s="9"/>
      <c r="AQY62" s="9"/>
      <c r="AQZ62" s="9"/>
      <c r="ARA62" s="9"/>
      <c r="ARB62" s="9"/>
      <c r="ARC62" s="9"/>
      <c r="ARD62" s="9"/>
      <c r="ARE62" s="9"/>
      <c r="ARF62" s="9"/>
      <c r="ARG62" s="9"/>
      <c r="ARH62" s="9"/>
      <c r="ARI62" s="9"/>
      <c r="ARJ62" s="9"/>
      <c r="ARK62" s="9"/>
      <c r="ARL62" s="9"/>
      <c r="ARM62" s="9"/>
      <c r="ARN62" s="9"/>
      <c r="ARO62" s="9"/>
      <c r="ARP62" s="9"/>
      <c r="ARQ62" s="9"/>
      <c r="ARR62" s="9"/>
      <c r="ARS62" s="9"/>
      <c r="ART62" s="9"/>
      <c r="ARU62" s="9"/>
      <c r="ARV62" s="9"/>
      <c r="ARW62" s="9"/>
      <c r="ARX62" s="9"/>
      <c r="ARY62" s="9"/>
      <c r="ARZ62" s="9"/>
      <c r="ASA62" s="9"/>
      <c r="ASB62" s="9"/>
      <c r="ASC62" s="9"/>
      <c r="ASD62" s="9"/>
      <c r="ASE62" s="9"/>
      <c r="ASF62" s="9"/>
      <c r="ASG62" s="9"/>
      <c r="ASH62" s="9"/>
      <c r="ASI62" s="9"/>
      <c r="ASJ62" s="9"/>
      <c r="ASK62" s="9"/>
      <c r="ASL62" s="9"/>
      <c r="ASM62" s="9"/>
      <c r="ASN62" s="9"/>
      <c r="ASO62" s="9"/>
      <c r="ASP62" s="9"/>
      <c r="ASQ62" s="9"/>
      <c r="ASR62" s="9"/>
      <c r="ASS62" s="9"/>
      <c r="AST62" s="9"/>
      <c r="ASU62" s="9"/>
      <c r="ASV62" s="9"/>
      <c r="ASW62" s="9"/>
      <c r="ASX62" s="9"/>
      <c r="ASY62" s="9"/>
      <c r="ASZ62" s="9"/>
      <c r="ATA62" s="9"/>
      <c r="ATB62" s="9"/>
      <c r="ATC62" s="9"/>
      <c r="ATD62" s="9"/>
      <c r="ATE62" s="9"/>
      <c r="ATF62" s="9"/>
      <c r="ATG62" s="9"/>
      <c r="ATH62" s="9"/>
      <c r="ATI62" s="9"/>
      <c r="ATJ62" s="9"/>
      <c r="ATK62" s="9"/>
      <c r="ATL62" s="9"/>
      <c r="ATM62" s="9"/>
      <c r="ATN62" s="9"/>
      <c r="ATO62" s="9"/>
      <c r="ATP62" s="9"/>
      <c r="ATQ62" s="9"/>
      <c r="ATR62" s="9" t="s">
        <v>12546</v>
      </c>
      <c r="ATS62" s="9">
        <v>1.766635673E9</v>
      </c>
      <c r="ATT62" s="9" t="s">
        <v>12547</v>
      </c>
      <c r="ATU62" s="9" t="s">
        <v>12528</v>
      </c>
      <c r="ATV62" s="9" t="s">
        <v>2905</v>
      </c>
      <c r="ATW62" s="9" t="s">
        <v>12529</v>
      </c>
      <c r="ATX62" s="9" t="s">
        <v>12530</v>
      </c>
      <c r="ATY62" s="9"/>
      <c r="ATZ62" s="9"/>
      <c r="AUA62" s="9"/>
      <c r="AUB62" s="9"/>
      <c r="AUC62" s="9"/>
      <c r="AUD62" s="9"/>
      <c r="AUE62" s="9"/>
      <c r="AUF62" s="9"/>
      <c r="AUG62" s="9"/>
      <c r="AUH62" s="9"/>
      <c r="AUI62" s="9"/>
      <c r="AUJ62" s="9"/>
      <c r="AUK62" s="9"/>
      <c r="AUL62" s="9"/>
      <c r="AUM62" s="9"/>
      <c r="AUN62" s="9"/>
      <c r="AUO62" s="9"/>
      <c r="AUP62" s="9"/>
      <c r="AUQ62" s="9"/>
      <c r="AUR62" s="9"/>
      <c r="AUS62" s="9"/>
      <c r="AUT62" s="9"/>
      <c r="AUU62" s="9"/>
      <c r="AUV62" s="9"/>
      <c r="AUW62" s="9"/>
      <c r="AUX62" s="9"/>
      <c r="AUY62" s="9"/>
      <c r="AUZ62" s="9"/>
      <c r="AVA62" s="9"/>
      <c r="AVB62" s="9"/>
      <c r="AVC62" s="9"/>
      <c r="AVD62" s="9"/>
      <c r="AVE62" s="9"/>
      <c r="AVF62" s="9"/>
      <c r="AVG62" s="9"/>
      <c r="AVH62" s="9"/>
      <c r="AVI62" s="9"/>
      <c r="AVJ62" s="9"/>
      <c r="AVK62" s="9"/>
      <c r="AVL62" s="9"/>
      <c r="AVM62" s="9"/>
      <c r="AVN62" s="9"/>
      <c r="AVO62" s="9"/>
      <c r="AVP62" s="9"/>
      <c r="AVQ62" s="9"/>
      <c r="AVR62" s="9"/>
      <c r="AVS62" s="9"/>
      <c r="AVT62" s="9"/>
      <c r="AVU62" s="9"/>
      <c r="AVV62" s="9"/>
      <c r="AVW62" s="9"/>
      <c r="AVX62" s="9"/>
      <c r="AVY62" s="9"/>
      <c r="AVZ62" s="9"/>
      <c r="AWA62" s="9"/>
      <c r="AWB62" s="9"/>
      <c r="AWC62" s="9"/>
      <c r="AWD62" s="9"/>
      <c r="AWE62" s="9"/>
      <c r="AWF62" s="9"/>
      <c r="AWG62" s="9"/>
      <c r="AWH62" s="9"/>
      <c r="AWI62" s="9"/>
      <c r="AWJ62" s="9"/>
      <c r="AWK62" s="9"/>
      <c r="AWL62" s="9"/>
      <c r="AWM62" s="9"/>
      <c r="AWN62" s="9"/>
      <c r="AWO62" s="9"/>
      <c r="AWP62" s="9"/>
      <c r="AWQ62" s="9"/>
      <c r="AWR62" s="9"/>
      <c r="AWS62" s="9"/>
      <c r="AWT62" s="9"/>
      <c r="AWU62" s="9"/>
      <c r="AWV62" s="9"/>
      <c r="AWW62" s="9"/>
      <c r="AWX62" s="9"/>
      <c r="AWY62" s="9"/>
      <c r="AWZ62" s="9"/>
      <c r="AXA62" s="9"/>
      <c r="AXB62" s="9"/>
      <c r="AXC62" s="9"/>
      <c r="AXD62" s="9"/>
      <c r="AXE62" s="9"/>
      <c r="AXF62" s="9"/>
      <c r="AXG62" s="9"/>
      <c r="AXH62" s="9"/>
      <c r="AXI62" s="9"/>
      <c r="AXJ62" s="9"/>
      <c r="AXK62" s="9"/>
      <c r="AXL62" s="9"/>
      <c r="AXM62" s="9"/>
      <c r="AXN62" s="9"/>
      <c r="AXO62" s="9"/>
      <c r="AXP62" s="9"/>
      <c r="AXQ62" s="9"/>
      <c r="AXR62" s="9"/>
      <c r="AXS62" s="9"/>
      <c r="AXT62" s="9"/>
      <c r="AXU62" s="9"/>
      <c r="AXV62" s="9"/>
      <c r="AXW62" s="9"/>
      <c r="AXX62" s="9"/>
      <c r="AXY62" s="9"/>
      <c r="AXZ62" s="9"/>
      <c r="AYA62" s="9"/>
      <c r="AYB62" s="9"/>
      <c r="AYC62" s="9"/>
      <c r="AYD62" s="9"/>
      <c r="AYE62" s="9"/>
      <c r="AYF62" s="9"/>
      <c r="AYG62" s="9"/>
      <c r="AYH62" s="9"/>
      <c r="AYI62" s="9"/>
      <c r="AYJ62" s="9"/>
      <c r="AYK62" s="9"/>
      <c r="AYL62" s="9"/>
      <c r="AYM62" s="9"/>
      <c r="AYN62" s="9"/>
      <c r="AYO62" s="9"/>
      <c r="AYP62" s="9"/>
      <c r="AYQ62" s="9"/>
      <c r="AYR62" s="9"/>
      <c r="AYS62" s="9"/>
      <c r="AYT62" s="9"/>
      <c r="AYU62" s="9"/>
      <c r="AYV62" s="9"/>
      <c r="AYW62" s="9"/>
      <c r="AYX62" s="9"/>
      <c r="AYY62" s="9"/>
      <c r="AYZ62" s="9"/>
      <c r="AZA62" s="9"/>
      <c r="AZB62" s="9"/>
      <c r="AZC62" s="9"/>
      <c r="AZD62" s="9"/>
      <c r="AZE62" s="9"/>
      <c r="AZF62" s="9"/>
      <c r="AZG62" s="9"/>
      <c r="AZH62" s="9"/>
      <c r="AZI62" s="9"/>
      <c r="AZJ62" s="9"/>
      <c r="AZK62" s="9"/>
      <c r="AZL62" s="9"/>
      <c r="AZM62" s="9"/>
      <c r="AZN62" s="9"/>
      <c r="AZO62" s="9"/>
      <c r="AZP62" s="9"/>
      <c r="AZQ62" s="9"/>
      <c r="AZR62" s="9"/>
      <c r="AZS62" s="9"/>
      <c r="AZT62" s="9"/>
      <c r="AZU62" s="9"/>
      <c r="AZV62" s="9"/>
      <c r="AZW62" s="9"/>
      <c r="AZX62" s="9"/>
      <c r="AZY62" s="9"/>
      <c r="AZZ62" s="9"/>
      <c r="BAA62" s="9"/>
      <c r="BAB62" s="9"/>
      <c r="BAC62" s="9"/>
      <c r="BAD62" s="9"/>
      <c r="BAE62" s="9"/>
      <c r="BAF62" s="9"/>
      <c r="BAG62" s="9"/>
      <c r="BAH62" s="9"/>
      <c r="BAI62" s="9"/>
      <c r="BAJ62" s="9"/>
      <c r="BAK62" s="9"/>
      <c r="BAL62" s="9"/>
      <c r="BAM62" s="9"/>
      <c r="BAN62" s="9"/>
      <c r="BAO62" s="9"/>
      <c r="BAP62" s="9"/>
      <c r="BAQ62" s="9"/>
      <c r="BAR62" s="9"/>
      <c r="BAS62" s="9"/>
      <c r="BAT62" s="9"/>
      <c r="BAU62" s="9"/>
      <c r="BAV62" s="9"/>
      <c r="BAW62" s="9"/>
      <c r="BAX62" s="9"/>
      <c r="BAY62" s="9"/>
      <c r="BAZ62" s="9"/>
      <c r="BBA62" s="9"/>
      <c r="BBB62" s="9"/>
      <c r="BBC62" s="9"/>
      <c r="BBD62" s="9"/>
      <c r="BBE62" s="9"/>
      <c r="BBF62" s="9"/>
      <c r="BBG62" s="9"/>
      <c r="BBH62" s="9"/>
      <c r="BBI62" s="9"/>
      <c r="BBJ62" s="9"/>
      <c r="BBK62" s="9"/>
      <c r="BBL62" s="9"/>
      <c r="BBM62" s="9"/>
      <c r="BBN62" s="9"/>
      <c r="BBO62" s="9"/>
      <c r="BBP62" s="9"/>
      <c r="BBQ62" s="9"/>
      <c r="BBR62" s="9"/>
      <c r="BBS62" s="9"/>
      <c r="BBT62" s="9"/>
      <c r="BBU62" s="9"/>
      <c r="BBV62" s="9"/>
      <c r="BBW62" s="9"/>
      <c r="BBX62" s="9"/>
      <c r="BBY62" s="9"/>
      <c r="BBZ62" s="9"/>
      <c r="BCA62" s="9"/>
      <c r="BCB62" s="9"/>
      <c r="BCC62" s="9"/>
      <c r="BCD62" s="9"/>
      <c r="BCE62" s="9"/>
      <c r="BCF62" s="9"/>
      <c r="BCG62" s="9"/>
      <c r="BCH62" s="9"/>
      <c r="BCI62" s="9"/>
      <c r="BCJ62" s="9"/>
      <c r="BCK62" s="9"/>
      <c r="BCL62" s="9"/>
      <c r="BCM62" s="9"/>
      <c r="BCN62" s="9"/>
      <c r="BCO62" s="9"/>
      <c r="BCP62" s="9"/>
      <c r="BCQ62" s="9"/>
      <c r="BCR62" s="9"/>
      <c r="BCS62" s="9"/>
      <c r="BCT62" s="9"/>
      <c r="BCU62" s="9"/>
      <c r="BCV62" s="9"/>
      <c r="BCW62" s="9"/>
      <c r="BCX62" s="9"/>
      <c r="BCY62" s="9"/>
      <c r="BCZ62" s="9"/>
      <c r="BDA62" s="9"/>
      <c r="BDB62" s="9"/>
      <c r="BDC62" s="9"/>
      <c r="BDD62" s="9"/>
      <c r="BDE62" s="9"/>
      <c r="BDF62" s="9"/>
      <c r="BDG62" s="9"/>
      <c r="BDH62" s="9"/>
      <c r="BDI62" s="9"/>
      <c r="BDJ62" s="9"/>
      <c r="BDK62" s="9"/>
      <c r="BDL62" s="9"/>
      <c r="BDM62" s="9"/>
      <c r="BDN62" s="9"/>
      <c r="BDO62" s="9"/>
      <c r="BDP62" s="9"/>
      <c r="BDQ62" s="9"/>
      <c r="BDR62" s="9"/>
      <c r="BDS62" s="9"/>
      <c r="BDT62" s="9"/>
      <c r="BDU62" s="9"/>
      <c r="BDV62" s="9"/>
      <c r="BDW62" s="9"/>
      <c r="BDX62" s="9"/>
      <c r="BDY62" s="9"/>
      <c r="BDZ62" s="9"/>
      <c r="BEA62" s="9"/>
      <c r="BEB62" s="9"/>
      <c r="BEC62" s="9"/>
      <c r="BED62" s="9"/>
      <c r="BEE62" s="9"/>
      <c r="BEF62" s="9"/>
      <c r="BEG62" s="9"/>
      <c r="BEH62" s="9"/>
      <c r="BEI62" s="9"/>
      <c r="BEJ62" s="9"/>
      <c r="BEK62" s="9"/>
      <c r="BEL62" s="9"/>
      <c r="BEM62" s="9"/>
      <c r="BEN62" s="9"/>
      <c r="BEO62" s="9"/>
      <c r="BEP62" s="9"/>
      <c r="BEQ62" s="9"/>
      <c r="BER62" s="9"/>
      <c r="BES62" s="9"/>
      <c r="BET62" s="9"/>
      <c r="BEU62" s="9"/>
      <c r="BEV62" s="9"/>
      <c r="BEW62" s="9"/>
      <c r="BEX62" s="9"/>
      <c r="BEY62" s="9"/>
      <c r="BEZ62" s="9"/>
      <c r="BFA62" s="9"/>
      <c r="BFB62" s="9"/>
      <c r="BFC62" s="9"/>
      <c r="BFD62" s="9"/>
      <c r="BFE62" s="9"/>
      <c r="BFF62" s="9"/>
      <c r="BFG62" s="9"/>
      <c r="BFH62" s="9"/>
      <c r="BFI62" s="9"/>
      <c r="BFJ62" s="9"/>
      <c r="BFK62" s="9"/>
      <c r="BFL62" s="9"/>
      <c r="BFM62" s="9"/>
      <c r="BFN62" s="9"/>
      <c r="BFO62" s="9"/>
      <c r="BFP62" s="9"/>
      <c r="BFQ62" s="9"/>
      <c r="BFR62" s="9"/>
      <c r="BFS62" s="9"/>
      <c r="BFT62" s="9"/>
      <c r="BFU62" s="9"/>
      <c r="BFV62" s="9"/>
      <c r="BFW62" s="9"/>
      <c r="BFX62" s="9"/>
      <c r="BFY62" s="9"/>
      <c r="BFZ62" s="9"/>
      <c r="BGA62" s="9"/>
      <c r="BGB62" s="9"/>
      <c r="BGC62" s="9"/>
      <c r="BGD62" s="9"/>
      <c r="BGE62" s="9"/>
      <c r="BGF62" s="9"/>
      <c r="BGG62" s="9"/>
      <c r="BGH62" s="9"/>
      <c r="BGI62" s="9"/>
      <c r="BGJ62" s="9"/>
      <c r="BGK62" s="9"/>
      <c r="BGL62" s="9"/>
      <c r="BGM62" s="9"/>
      <c r="BGN62" s="9"/>
      <c r="BGO62" s="9"/>
      <c r="BGP62" s="9"/>
      <c r="BGQ62" s="9"/>
      <c r="BGR62" s="9"/>
      <c r="BGS62" s="9"/>
      <c r="BGT62" s="9"/>
      <c r="BGU62" s="9"/>
      <c r="BGV62" s="9"/>
      <c r="BGW62" s="9"/>
      <c r="BGX62" s="9"/>
      <c r="BGY62" s="9"/>
      <c r="BGZ62" s="9"/>
      <c r="BHA62" s="9"/>
      <c r="BHB62" s="9"/>
      <c r="BHC62" s="9"/>
      <c r="BHD62" s="9"/>
      <c r="BHE62" s="9"/>
      <c r="BHF62" s="9"/>
      <c r="BHG62" s="9"/>
      <c r="BHH62" s="9"/>
      <c r="BHI62" s="9"/>
      <c r="BHJ62" s="9"/>
      <c r="BHK62" s="9"/>
      <c r="BHL62" s="9"/>
      <c r="BHM62" s="9"/>
      <c r="BHN62" s="9"/>
      <c r="BHO62" s="9"/>
      <c r="BHP62" s="9"/>
      <c r="BHQ62" s="9"/>
      <c r="BHR62" s="9"/>
      <c r="BHS62" s="9"/>
      <c r="BHT62" s="9"/>
      <c r="BHU62" s="9"/>
      <c r="BHV62" s="9"/>
      <c r="BHW62" s="9"/>
      <c r="BHX62" s="9"/>
      <c r="BHY62" s="9"/>
      <c r="BHZ62" s="9"/>
      <c r="BIA62" s="9"/>
      <c r="BIB62" s="9"/>
      <c r="BIC62" s="9"/>
      <c r="BID62" s="9"/>
    </row>
    <row r="63" ht="14.25" customHeight="1">
      <c r="A63" s="9">
        <v>2.0</v>
      </c>
      <c r="B63" s="9" t="s">
        <v>11947</v>
      </c>
      <c r="C63" s="9" t="s">
        <v>11948</v>
      </c>
      <c r="D63" s="9" t="s">
        <v>11948</v>
      </c>
      <c r="E63" s="9"/>
      <c r="F63" s="9">
        <v>0.0</v>
      </c>
      <c r="G63" s="9" t="s">
        <v>12548</v>
      </c>
      <c r="H63" s="9"/>
      <c r="I63" s="9"/>
      <c r="J63" s="9"/>
      <c r="K63" s="9"/>
      <c r="L63" s="9"/>
      <c r="M63" s="9"/>
      <c r="N63" s="9"/>
      <c r="O63" s="9"/>
      <c r="P63" s="9">
        <v>0.0</v>
      </c>
      <c r="Q63" s="9" t="s">
        <v>12549</v>
      </c>
      <c r="R63" s="9"/>
      <c r="S63" s="9" t="s">
        <v>2910</v>
      </c>
      <c r="T63" s="9" t="s">
        <v>2909</v>
      </c>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c r="JA63" s="9"/>
      <c r="JB63" s="9"/>
      <c r="JC63" s="9"/>
      <c r="JD63" s="9"/>
      <c r="JE63" s="9"/>
      <c r="JF63" s="9"/>
      <c r="JG63" s="9"/>
      <c r="JH63" s="9"/>
      <c r="JI63" s="9"/>
      <c r="JJ63" s="9"/>
      <c r="JK63" s="9"/>
      <c r="JL63" s="9"/>
      <c r="JM63" s="9"/>
      <c r="JN63" s="9"/>
      <c r="JO63" s="9"/>
      <c r="JP63" s="9"/>
      <c r="JQ63" s="9"/>
      <c r="JR63" s="9"/>
      <c r="JS63" s="9"/>
      <c r="JT63" s="9"/>
      <c r="JU63" s="9"/>
      <c r="JV63" s="9"/>
      <c r="JW63" s="9"/>
      <c r="JX63" s="9"/>
      <c r="JY63" s="9"/>
      <c r="JZ63" s="9"/>
      <c r="KA63" s="9"/>
      <c r="KB63" s="9"/>
      <c r="KC63" s="9"/>
      <c r="KD63" s="9"/>
      <c r="KE63" s="9"/>
      <c r="KF63" s="9"/>
      <c r="KG63" s="9"/>
      <c r="KH63" s="9"/>
      <c r="KI63" s="9"/>
      <c r="KJ63" s="9"/>
      <c r="KK63" s="9"/>
      <c r="KL63" s="9"/>
      <c r="KM63" s="9"/>
      <c r="KN63" s="9"/>
      <c r="KO63" s="9"/>
      <c r="KP63" s="9"/>
      <c r="KQ63" s="9"/>
      <c r="KR63" s="9"/>
      <c r="KS63" s="9"/>
      <c r="KT63" s="9"/>
      <c r="KU63" s="9"/>
      <c r="KV63" s="9"/>
      <c r="KW63" s="9"/>
      <c r="KX63" s="9"/>
      <c r="KY63" s="9"/>
      <c r="KZ63" s="9"/>
      <c r="LA63" s="9"/>
      <c r="LB63" s="9"/>
      <c r="LC63" s="9"/>
      <c r="LD63" s="9"/>
      <c r="LE63" s="9"/>
      <c r="LF63" s="9"/>
      <c r="LG63" s="9"/>
      <c r="LH63" s="9"/>
      <c r="LI63" s="9"/>
      <c r="LJ63" s="9"/>
      <c r="LK63" s="9"/>
      <c r="LL63" s="9"/>
      <c r="LM63" s="9"/>
      <c r="LN63" s="9"/>
      <c r="LO63" s="9"/>
      <c r="LP63" s="9"/>
      <c r="LQ63" s="9"/>
      <c r="LR63" s="9"/>
      <c r="LS63" s="9"/>
      <c r="LT63" s="9"/>
      <c r="LU63" s="9"/>
      <c r="LV63" s="9"/>
      <c r="LW63" s="9"/>
      <c r="LX63" s="9"/>
      <c r="LY63" s="9"/>
      <c r="LZ63" s="9"/>
      <c r="MA63" s="9"/>
      <c r="MB63" s="9"/>
      <c r="MC63" s="9"/>
      <c r="MD63" s="9"/>
      <c r="ME63" s="9"/>
      <c r="MF63" s="9"/>
      <c r="MG63" s="9"/>
      <c r="MH63" s="9"/>
      <c r="MI63" s="9"/>
      <c r="MJ63" s="9"/>
      <c r="MK63" s="9"/>
      <c r="ML63" s="9"/>
      <c r="MM63" s="9"/>
      <c r="MN63" s="9"/>
      <c r="MO63" s="9"/>
      <c r="MP63" s="9"/>
      <c r="MQ63" s="9"/>
      <c r="MR63" s="9"/>
      <c r="MS63" s="9"/>
      <c r="MT63" s="9"/>
      <c r="MU63" s="9"/>
      <c r="MV63" s="9"/>
      <c r="MW63" s="9"/>
      <c r="MX63" s="9"/>
      <c r="MY63" s="9"/>
      <c r="MZ63" s="9"/>
      <c r="NA63" s="9"/>
      <c r="NB63" s="9"/>
      <c r="NC63" s="9"/>
      <c r="ND63" s="9"/>
      <c r="NE63" s="9"/>
      <c r="NF63" s="9"/>
      <c r="NG63" s="9"/>
      <c r="NH63" s="9"/>
      <c r="NI63" s="9"/>
      <c r="NJ63" s="9"/>
      <c r="NK63" s="9"/>
      <c r="NL63" s="9"/>
      <c r="NM63" s="9"/>
      <c r="NN63" s="9"/>
      <c r="NO63" s="9"/>
      <c r="NP63" s="9"/>
      <c r="NQ63" s="9"/>
      <c r="NR63" s="9"/>
      <c r="NS63" s="9"/>
      <c r="NT63" s="9"/>
      <c r="NU63" s="9"/>
      <c r="NV63" s="9"/>
      <c r="NW63" s="9"/>
      <c r="NX63" s="9"/>
      <c r="NY63" s="9"/>
      <c r="NZ63" s="9"/>
      <c r="OA63" s="9"/>
      <c r="OB63" s="9"/>
      <c r="OC63" s="9"/>
      <c r="OD63" s="9"/>
      <c r="OE63" s="9"/>
      <c r="OF63" s="9"/>
      <c r="OG63" s="9"/>
      <c r="OH63" s="9"/>
      <c r="OI63" s="9"/>
      <c r="OJ63" s="9"/>
      <c r="OK63" s="9"/>
      <c r="OL63" s="9"/>
      <c r="OM63" s="9"/>
      <c r="ON63" s="9"/>
      <c r="OO63" s="9"/>
      <c r="OP63" s="9"/>
      <c r="OQ63" s="9"/>
      <c r="OR63" s="9"/>
      <c r="OS63" s="9"/>
      <c r="OT63" s="9"/>
      <c r="OU63" s="9"/>
      <c r="OV63" s="9"/>
      <c r="OW63" s="9"/>
      <c r="OX63" s="9"/>
      <c r="OY63" s="9"/>
      <c r="OZ63" s="9"/>
      <c r="PA63" s="9"/>
      <c r="PB63" s="9"/>
      <c r="PC63" s="9"/>
      <c r="PD63" s="9"/>
      <c r="PE63" s="9"/>
      <c r="PF63" s="9"/>
      <c r="PG63" s="9"/>
      <c r="PH63" s="9"/>
      <c r="PI63" s="9"/>
      <c r="PJ63" s="9"/>
      <c r="PK63" s="9"/>
      <c r="PL63" s="9"/>
      <c r="PM63" s="9"/>
      <c r="PN63" s="9"/>
      <c r="PO63" s="9"/>
      <c r="PP63" s="9"/>
      <c r="PQ63" s="9"/>
      <c r="PR63" s="9"/>
      <c r="PS63" s="9"/>
      <c r="PT63" s="9"/>
      <c r="PU63" s="9"/>
      <c r="PV63" s="9"/>
      <c r="PW63" s="9"/>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9"/>
      <c r="RV63" s="9"/>
      <c r="RW63" s="9"/>
      <c r="RX63" s="9"/>
      <c r="RY63" s="9"/>
      <c r="RZ63" s="9"/>
      <c r="SA63" s="9"/>
      <c r="SB63" s="9"/>
      <c r="SC63" s="9"/>
      <c r="SD63" s="9"/>
      <c r="SE63" s="9"/>
      <c r="SF63" s="9"/>
      <c r="SG63" s="9"/>
      <c r="SH63" s="9"/>
      <c r="SI63" s="9"/>
      <c r="SJ63" s="9"/>
      <c r="SK63" s="9"/>
      <c r="SL63" s="9"/>
      <c r="SM63" s="9"/>
      <c r="SN63" s="9"/>
      <c r="SO63" s="9"/>
      <c r="SP63" s="9"/>
      <c r="SQ63" s="9"/>
      <c r="SR63" s="9"/>
      <c r="SS63" s="9"/>
      <c r="ST63" s="9"/>
      <c r="SU63" s="9"/>
      <c r="SV63" s="9"/>
      <c r="SW63" s="9"/>
      <c r="SX63" s="9"/>
      <c r="SY63" s="9"/>
      <c r="SZ63" s="9"/>
      <c r="TA63" s="9"/>
      <c r="TB63" s="9"/>
      <c r="TC63" s="9"/>
      <c r="TD63" s="9"/>
      <c r="TE63" s="9"/>
      <c r="TF63" s="9"/>
      <c r="TG63" s="9"/>
      <c r="TH63" s="9"/>
      <c r="TI63" s="9"/>
      <c r="TJ63" s="9"/>
      <c r="TK63" s="9"/>
      <c r="TL63" s="9"/>
      <c r="TM63" s="9"/>
      <c r="TN63" s="9"/>
      <c r="TO63" s="9"/>
      <c r="ANB63" s="9"/>
      <c r="ANC63" s="9"/>
      <c r="AND63" s="9"/>
      <c r="ANE63" s="9"/>
      <c r="ANF63" s="9"/>
      <c r="ANG63" s="9"/>
      <c r="ANH63" s="9"/>
      <c r="ANI63" s="9"/>
      <c r="ANJ63" s="9"/>
      <c r="ANK63" s="9"/>
      <c r="ANL63" s="9"/>
      <c r="ANM63" s="9"/>
      <c r="ANN63" s="9"/>
      <c r="ANO63" s="9"/>
      <c r="ANP63" s="9"/>
      <c r="ANQ63" s="9"/>
      <c r="ANR63" s="9"/>
      <c r="ANS63" s="9"/>
      <c r="ANT63" s="9"/>
      <c r="ANU63" s="9"/>
      <c r="ANV63" s="9"/>
      <c r="ANW63" s="9"/>
      <c r="ANX63" s="9"/>
      <c r="ANY63" s="9"/>
      <c r="ANZ63" s="9"/>
      <c r="AOA63" s="9"/>
      <c r="AOB63" s="9"/>
      <c r="AOC63" s="9"/>
      <c r="AOD63" s="9"/>
      <c r="AOE63" s="9"/>
      <c r="AOF63" s="9"/>
      <c r="AOG63" s="9"/>
      <c r="AOH63" s="9"/>
      <c r="AOI63" s="9"/>
      <c r="AOJ63" s="9"/>
      <c r="AOK63" s="9"/>
      <c r="AOL63" s="9"/>
      <c r="AOM63" s="9"/>
      <c r="AON63" s="9"/>
      <c r="AOO63" s="9"/>
      <c r="AOP63" s="9"/>
      <c r="AOQ63" s="9"/>
      <c r="AOR63" s="9"/>
      <c r="AOS63" s="9"/>
      <c r="AOT63" s="9"/>
      <c r="AOU63" s="9"/>
      <c r="AOV63" s="9"/>
      <c r="AOW63" s="9"/>
      <c r="AOX63" s="9"/>
      <c r="AOY63" s="9"/>
      <c r="AOZ63" s="9"/>
      <c r="APA63" s="9"/>
      <c r="APB63" s="9"/>
      <c r="APC63" s="9"/>
      <c r="APD63" s="9"/>
      <c r="APE63" s="9"/>
      <c r="APF63" s="9"/>
      <c r="APG63" s="9"/>
      <c r="APH63" s="9"/>
      <c r="API63" s="9"/>
      <c r="APJ63" s="9"/>
      <c r="APK63" s="9"/>
      <c r="APL63" s="9"/>
      <c r="APM63" s="9"/>
      <c r="APN63" s="9"/>
      <c r="APO63" s="9"/>
      <c r="APP63" s="9"/>
      <c r="APQ63" s="9"/>
      <c r="APR63" s="9"/>
      <c r="APS63" s="9"/>
      <c r="APT63" s="9"/>
      <c r="APU63" s="9"/>
      <c r="APV63" s="9"/>
      <c r="APW63" s="9"/>
      <c r="APX63" s="9"/>
      <c r="APY63" s="9"/>
      <c r="APZ63" s="9"/>
      <c r="AQA63" s="9"/>
      <c r="AQB63" s="9"/>
      <c r="AQC63" s="9"/>
      <c r="AQD63" s="9"/>
      <c r="AQE63" s="9"/>
      <c r="AQF63" s="9"/>
      <c r="AQG63" s="9"/>
      <c r="AQH63" s="9"/>
      <c r="AQI63" s="9"/>
      <c r="AQJ63" s="9"/>
      <c r="AQK63" s="9"/>
      <c r="AQL63" s="9"/>
      <c r="AQM63" s="9"/>
      <c r="AQN63" s="9"/>
      <c r="AQO63" s="9"/>
      <c r="AQP63" s="9"/>
      <c r="AQQ63" s="9"/>
      <c r="AQR63" s="9"/>
      <c r="AQS63" s="9"/>
      <c r="AQT63" s="9"/>
      <c r="AQU63" s="9"/>
      <c r="AQV63" s="9"/>
      <c r="AQW63" s="9"/>
      <c r="AQX63" s="9"/>
      <c r="AQY63" s="9"/>
      <c r="AQZ63" s="9"/>
      <c r="ARA63" s="9"/>
      <c r="ARB63" s="9"/>
      <c r="ARC63" s="9"/>
      <c r="ARD63" s="9"/>
      <c r="ARE63" s="9"/>
      <c r="ARF63" s="9"/>
      <c r="ARG63" s="9"/>
      <c r="ARH63" s="9"/>
      <c r="ARI63" s="9"/>
      <c r="ARJ63" s="9"/>
      <c r="ARK63" s="9"/>
      <c r="ARL63" s="9"/>
      <c r="ARM63" s="9"/>
      <c r="ARN63" s="9"/>
      <c r="ARO63" s="9"/>
      <c r="ARP63" s="9"/>
      <c r="ARQ63" s="9"/>
      <c r="ARR63" s="9"/>
      <c r="ARS63" s="9"/>
      <c r="ART63" s="9"/>
      <c r="ARU63" s="9"/>
      <c r="ARV63" s="9"/>
      <c r="ARW63" s="9"/>
      <c r="ARX63" s="9"/>
      <c r="ARY63" s="9"/>
      <c r="ARZ63" s="9"/>
      <c r="ASA63" s="9"/>
      <c r="ASB63" s="9"/>
      <c r="ASC63" s="9"/>
      <c r="ASD63" s="9"/>
      <c r="ASE63" s="9"/>
      <c r="ASF63" s="9"/>
      <c r="ASG63" s="9"/>
      <c r="ASH63" s="9"/>
      <c r="ASI63" s="9"/>
      <c r="ASJ63" s="9"/>
      <c r="ASK63" s="9"/>
      <c r="ASL63" s="9"/>
      <c r="ASM63" s="9"/>
      <c r="ASN63" s="9"/>
      <c r="ASO63" s="9"/>
      <c r="ASP63" s="9"/>
      <c r="ASQ63" s="9"/>
      <c r="ASR63" s="9"/>
      <c r="ASS63" s="9"/>
      <c r="AST63" s="9"/>
      <c r="ASU63" s="9"/>
      <c r="ASV63" s="9"/>
      <c r="ASW63" s="9"/>
      <c r="ASX63" s="9"/>
      <c r="ASY63" s="9"/>
      <c r="ASZ63" s="9"/>
      <c r="ATA63" s="9"/>
      <c r="ATB63" s="9"/>
      <c r="ATC63" s="9"/>
      <c r="ATD63" s="9"/>
      <c r="ATE63" s="9"/>
      <c r="ATF63" s="9"/>
      <c r="ATG63" s="9"/>
      <c r="ATH63" s="9"/>
      <c r="ATI63" s="9"/>
      <c r="ATJ63" s="9"/>
      <c r="ATK63" s="9"/>
      <c r="ATL63" s="9"/>
      <c r="ATM63" s="9"/>
      <c r="ATN63" s="9"/>
      <c r="ATO63" s="9"/>
      <c r="ATP63" s="9"/>
      <c r="ATQ63" s="9"/>
      <c r="ATR63" s="9"/>
      <c r="ATS63" s="9"/>
      <c r="ATT63" s="9"/>
      <c r="ATU63" s="9"/>
      <c r="ATV63" s="9"/>
      <c r="ATW63" s="9"/>
      <c r="ATX63" s="9"/>
      <c r="ATY63" s="9"/>
      <c r="ATZ63" s="9"/>
      <c r="AUA63" s="9"/>
      <c r="AUB63" s="9"/>
      <c r="AUC63" s="9"/>
      <c r="AUD63" s="9"/>
      <c r="AUE63" s="9"/>
      <c r="AUF63" s="9"/>
      <c r="AUG63" s="9"/>
      <c r="AUH63" s="9"/>
      <c r="AUI63" s="9"/>
      <c r="AUJ63" s="9"/>
      <c r="AUK63" s="9"/>
      <c r="AUL63" s="9"/>
      <c r="AUM63" s="9"/>
      <c r="AUN63" s="9"/>
      <c r="AUO63" s="9"/>
      <c r="AUP63" s="9"/>
      <c r="AUQ63" s="9"/>
      <c r="AUR63" s="9"/>
      <c r="AUS63" s="9"/>
      <c r="AUT63" s="9"/>
      <c r="AUU63" s="9"/>
      <c r="AUV63" s="9"/>
      <c r="AUW63" s="9"/>
      <c r="AUX63" s="9"/>
      <c r="AUY63" s="9"/>
      <c r="AUZ63" s="9"/>
      <c r="AVA63" s="9"/>
      <c r="AVB63" s="9"/>
      <c r="AVC63" s="9"/>
      <c r="AVD63" s="9"/>
      <c r="AVE63" s="9"/>
      <c r="AVF63" s="9"/>
      <c r="AVG63" s="9"/>
      <c r="AVH63" s="9"/>
      <c r="AVI63" s="9"/>
      <c r="AVJ63" s="9"/>
      <c r="AVK63" s="9"/>
      <c r="AVL63" s="9"/>
      <c r="AVM63" s="9"/>
      <c r="AVN63" s="9"/>
      <c r="AVO63" s="9"/>
      <c r="AVP63" s="9"/>
      <c r="AVQ63" s="9"/>
      <c r="AVR63" s="9"/>
      <c r="AVS63" s="9"/>
      <c r="AVT63" s="9"/>
      <c r="AVU63" s="9"/>
      <c r="AVV63" s="9"/>
      <c r="AVW63" s="9"/>
      <c r="AVX63" s="9"/>
      <c r="AVY63" s="9"/>
      <c r="AVZ63" s="9"/>
      <c r="AWA63" s="9"/>
      <c r="AWB63" s="9"/>
      <c r="AWC63" s="9"/>
      <c r="AWD63" s="9"/>
      <c r="AWE63" s="9"/>
      <c r="AWF63" s="9"/>
      <c r="AWG63" s="9"/>
      <c r="AWH63" s="9"/>
      <c r="AWI63" s="9"/>
      <c r="AWJ63" s="9"/>
      <c r="AWK63" s="9"/>
      <c r="AWL63" s="9"/>
      <c r="AWM63" s="9"/>
      <c r="AWN63" s="9"/>
      <c r="AWO63" s="9"/>
      <c r="AWP63" s="9"/>
      <c r="AWQ63" s="9"/>
      <c r="AWR63" s="9"/>
      <c r="AWS63" s="9"/>
      <c r="AWT63" s="9"/>
      <c r="AWU63" s="9"/>
      <c r="AWV63" s="9"/>
      <c r="AWW63" s="9"/>
      <c r="AWX63" s="9"/>
      <c r="AWY63" s="9"/>
      <c r="AWZ63" s="9"/>
      <c r="AXA63" s="9"/>
      <c r="AXB63" s="9"/>
      <c r="AXC63" s="9"/>
      <c r="AXD63" s="9"/>
      <c r="AXE63" s="9"/>
      <c r="AXF63" s="9"/>
      <c r="AXG63" s="9"/>
      <c r="AXH63" s="9"/>
      <c r="AXI63" s="9"/>
      <c r="AXJ63" s="9"/>
      <c r="AXK63" s="9"/>
      <c r="AXL63" s="9"/>
      <c r="AXM63" s="9"/>
      <c r="AXN63" s="9"/>
      <c r="AXO63" s="9"/>
      <c r="AXP63" s="9"/>
      <c r="AXQ63" s="9"/>
      <c r="AXR63" s="9"/>
      <c r="AXS63" s="9"/>
      <c r="AXT63" s="9"/>
      <c r="AXU63" s="9"/>
      <c r="AXV63" s="9"/>
      <c r="AXW63" s="9"/>
      <c r="AXX63" s="9"/>
      <c r="AXY63" s="9"/>
      <c r="AXZ63" s="9"/>
      <c r="AYA63" s="9"/>
      <c r="AYB63" s="9"/>
      <c r="AYC63" s="9"/>
      <c r="AYD63" s="9"/>
      <c r="AYE63" s="9"/>
      <c r="AYF63" s="9"/>
      <c r="AYG63" s="9"/>
      <c r="AYH63" s="9"/>
      <c r="AYI63" s="9"/>
      <c r="AYJ63" s="9"/>
      <c r="AYK63" s="9"/>
      <c r="AYL63" s="9"/>
      <c r="AYM63" s="9"/>
      <c r="AYN63" s="9"/>
      <c r="AYO63" s="9"/>
      <c r="AYP63" s="9"/>
      <c r="AYQ63" s="9"/>
      <c r="AYR63" s="9"/>
      <c r="AYS63" s="9"/>
      <c r="AYT63" s="9"/>
      <c r="AYU63" s="9"/>
      <c r="AYV63" s="9"/>
      <c r="AYW63" s="9"/>
      <c r="AYX63" s="9"/>
      <c r="AYY63" s="9"/>
      <c r="AYZ63" s="9"/>
      <c r="AZA63" s="9"/>
      <c r="AZB63" s="9"/>
      <c r="AZC63" s="9"/>
      <c r="AZD63" s="9"/>
      <c r="AZE63" s="9"/>
      <c r="AZF63" s="9"/>
      <c r="AZG63" s="9"/>
      <c r="AZH63" s="9"/>
      <c r="AZI63" s="9"/>
      <c r="AZJ63" s="9"/>
      <c r="AZK63" s="9"/>
      <c r="AZL63" s="9"/>
      <c r="AZM63" s="9"/>
      <c r="AZN63" s="9"/>
      <c r="AZO63" s="9"/>
      <c r="AZP63" s="9"/>
      <c r="AZQ63" s="9"/>
      <c r="AZR63" s="9"/>
      <c r="AZS63" s="9"/>
      <c r="AZT63" s="9"/>
      <c r="AZU63" s="9"/>
      <c r="AZV63" s="9"/>
      <c r="AZW63" s="9"/>
      <c r="AZX63" s="9"/>
      <c r="AZY63" s="9"/>
      <c r="AZZ63" s="9"/>
      <c r="BAA63" s="9"/>
      <c r="BAB63" s="9"/>
      <c r="BAC63" s="9"/>
      <c r="BAD63" s="9"/>
      <c r="BAE63" s="9"/>
      <c r="BAF63" s="9"/>
      <c r="BAG63" s="9"/>
      <c r="BAH63" s="9"/>
      <c r="BAI63" s="9"/>
      <c r="BAJ63" s="9"/>
      <c r="BAK63" s="9"/>
      <c r="BAL63" s="9"/>
      <c r="BAM63" s="9"/>
      <c r="BAN63" s="9"/>
      <c r="BAO63" s="9"/>
      <c r="BAP63" s="9"/>
      <c r="BAQ63" s="9"/>
      <c r="BAR63" s="9"/>
      <c r="BAS63" s="9"/>
      <c r="BAT63" s="9"/>
      <c r="BAU63" s="9"/>
      <c r="BAV63" s="9"/>
      <c r="BAW63" s="9"/>
      <c r="BAX63" s="9"/>
      <c r="BAY63" s="9"/>
      <c r="BAZ63" s="9"/>
      <c r="BBA63" s="9"/>
      <c r="BBB63" s="9"/>
      <c r="BBC63" s="9"/>
      <c r="BBD63" s="9"/>
      <c r="BBE63" s="9"/>
      <c r="BBF63" s="9"/>
      <c r="BBG63" s="9"/>
      <c r="BBH63" s="9"/>
      <c r="BBI63" s="9"/>
      <c r="BBJ63" s="9"/>
      <c r="BBK63" s="9"/>
      <c r="BBL63" s="9"/>
      <c r="BBM63" s="9"/>
      <c r="BBN63" s="9"/>
      <c r="BBO63" s="9"/>
      <c r="BBP63" s="9"/>
      <c r="BBQ63" s="9"/>
      <c r="BBR63" s="9"/>
      <c r="BBS63" s="9"/>
      <c r="BBT63" s="9"/>
      <c r="BBU63" s="9"/>
      <c r="BBV63" s="9"/>
      <c r="BBW63" s="9"/>
      <c r="BBX63" s="9"/>
      <c r="BBY63" s="9"/>
      <c r="BBZ63" s="9"/>
      <c r="BCA63" s="9"/>
      <c r="BCB63" s="9"/>
      <c r="BCC63" s="9"/>
      <c r="BCD63" s="9"/>
      <c r="BCE63" s="9"/>
      <c r="BCF63" s="9"/>
      <c r="BCG63" s="9"/>
      <c r="BCH63" s="9"/>
      <c r="BCI63" s="9"/>
      <c r="BCJ63" s="9"/>
      <c r="BCK63" s="9"/>
      <c r="BCL63" s="9"/>
      <c r="BCM63" s="9"/>
      <c r="BCN63" s="9"/>
      <c r="BCO63" s="9"/>
      <c r="BCP63" s="9"/>
      <c r="BCQ63" s="9"/>
      <c r="BCR63" s="9"/>
      <c r="BCS63" s="9"/>
      <c r="BCT63" s="9"/>
      <c r="BCU63" s="9"/>
      <c r="BCV63" s="9"/>
      <c r="BCW63" s="9"/>
      <c r="BCX63" s="9"/>
      <c r="BCY63" s="9"/>
      <c r="BCZ63" s="9"/>
      <c r="BDA63" s="9"/>
      <c r="BDB63" s="9"/>
      <c r="BDC63" s="9"/>
      <c r="BDD63" s="9"/>
      <c r="BDE63" s="9"/>
      <c r="BDF63" s="9"/>
      <c r="BDG63" s="9"/>
      <c r="BDH63" s="9"/>
      <c r="BDI63" s="9"/>
      <c r="BDJ63" s="9"/>
      <c r="BDK63" s="9"/>
      <c r="BDL63" s="9"/>
      <c r="BDM63" s="9"/>
      <c r="BDN63" s="9"/>
      <c r="BDO63" s="9"/>
      <c r="BDP63" s="9"/>
      <c r="BDQ63" s="9"/>
      <c r="BDR63" s="9"/>
      <c r="BDS63" s="9"/>
      <c r="BDT63" s="9"/>
      <c r="BDU63" s="9"/>
      <c r="BDV63" s="9"/>
      <c r="BDW63" s="9"/>
      <c r="BDX63" s="9"/>
      <c r="BDY63" s="9"/>
      <c r="BDZ63" s="9"/>
      <c r="BEA63" s="9"/>
      <c r="BEB63" s="9"/>
      <c r="BEC63" s="9"/>
      <c r="BED63" s="9"/>
      <c r="BEE63" s="9"/>
      <c r="BEF63" s="9"/>
      <c r="BEG63" s="9"/>
      <c r="BEH63" s="9"/>
      <c r="BEI63" s="9"/>
      <c r="BEJ63" s="9"/>
      <c r="BEK63" s="9"/>
      <c r="BEL63" s="9"/>
      <c r="BEM63" s="9"/>
      <c r="BEN63" s="9"/>
      <c r="BEO63" s="9"/>
      <c r="BEP63" s="9"/>
      <c r="BEQ63" s="9"/>
      <c r="BER63" s="9"/>
      <c r="BES63" s="9"/>
      <c r="BET63" s="9"/>
      <c r="BEU63" s="9"/>
      <c r="BEV63" s="9"/>
      <c r="BEW63" s="9"/>
      <c r="BEX63" s="9"/>
      <c r="BEY63" s="9"/>
      <c r="BEZ63" s="9"/>
      <c r="BFA63" s="9"/>
      <c r="BFB63" s="9"/>
      <c r="BFC63" s="9"/>
      <c r="BFD63" s="9"/>
      <c r="BFE63" s="9"/>
      <c r="BFF63" s="9"/>
      <c r="BFG63" s="9"/>
      <c r="BFH63" s="9"/>
      <c r="BFI63" s="9"/>
      <c r="BFJ63" s="9"/>
      <c r="BFK63" s="9"/>
      <c r="BFL63" s="9"/>
      <c r="BFM63" s="9"/>
      <c r="BFN63" s="9"/>
      <c r="BFO63" s="9"/>
      <c r="BFP63" s="9"/>
      <c r="BFQ63" s="9"/>
      <c r="BFR63" s="9"/>
      <c r="BFS63" s="9"/>
      <c r="BFT63" s="9"/>
      <c r="BFU63" s="9"/>
      <c r="BFV63" s="9"/>
      <c r="BFW63" s="9"/>
      <c r="BFX63" s="9"/>
      <c r="BFY63" s="9"/>
      <c r="BFZ63" s="9"/>
      <c r="BGA63" s="9"/>
      <c r="BGB63" s="9"/>
      <c r="BGC63" s="9"/>
      <c r="BGD63" s="9"/>
      <c r="BGE63" s="9"/>
      <c r="BGF63" s="9"/>
      <c r="BGG63" s="9"/>
      <c r="BGH63" s="9"/>
      <c r="BGI63" s="9"/>
      <c r="BGJ63" s="9"/>
      <c r="BGK63" s="9"/>
      <c r="BGL63" s="9"/>
      <c r="BGM63" s="9"/>
      <c r="BGN63" s="9"/>
      <c r="BGO63" s="9"/>
      <c r="BGP63" s="9"/>
      <c r="BGQ63" s="9"/>
      <c r="BGR63" s="9"/>
      <c r="BGS63" s="9"/>
      <c r="BGT63" s="9"/>
      <c r="BGU63" s="9"/>
      <c r="BGV63" s="9"/>
      <c r="BGW63" s="9"/>
      <c r="BGX63" s="9"/>
      <c r="BGY63" s="9"/>
      <c r="BGZ63" s="9"/>
      <c r="BHA63" s="9"/>
      <c r="BHB63" s="9"/>
      <c r="BHC63" s="9"/>
      <c r="BHD63" s="9"/>
      <c r="BHE63" s="9"/>
      <c r="BHF63" s="9"/>
      <c r="BHG63" s="9"/>
      <c r="BHH63" s="9"/>
      <c r="BHI63" s="9"/>
      <c r="BHJ63" s="9"/>
      <c r="BHK63" s="9"/>
      <c r="BHL63" s="9"/>
      <c r="BHM63" s="9"/>
      <c r="BHN63" s="9"/>
      <c r="BHO63" s="9"/>
      <c r="BHP63" s="9"/>
      <c r="BHQ63" s="9"/>
      <c r="BHR63" s="9"/>
      <c r="BHS63" s="9"/>
      <c r="BHT63" s="9"/>
      <c r="BHU63" s="9"/>
      <c r="BHV63" s="9"/>
      <c r="BHW63" s="9"/>
      <c r="BHX63" s="9"/>
      <c r="BHY63" s="9"/>
      <c r="BHZ63" s="9"/>
      <c r="BIA63" s="9"/>
      <c r="BIB63" s="9"/>
      <c r="BIC63" s="9"/>
      <c r="BID63" s="9"/>
    </row>
    <row r="64" ht="14.25" customHeight="1">
      <c r="A64" s="9">
        <v>6.0</v>
      </c>
      <c r="B64" s="9" t="s">
        <v>11947</v>
      </c>
      <c r="C64" s="9" t="s">
        <v>11948</v>
      </c>
      <c r="D64" s="9" t="s">
        <v>11948</v>
      </c>
      <c r="E64" s="9"/>
      <c r="F64" s="9">
        <v>0.0</v>
      </c>
      <c r="G64" s="9" t="s">
        <v>12550</v>
      </c>
      <c r="H64" s="9"/>
      <c r="I64" s="9"/>
      <c r="J64" s="9"/>
      <c r="K64" s="9"/>
      <c r="L64" s="9"/>
      <c r="M64" s="9"/>
      <c r="N64" s="9"/>
      <c r="O64" s="9"/>
      <c r="P64" s="9">
        <v>0.0</v>
      </c>
      <c r="Q64" s="9" t="s">
        <v>12551</v>
      </c>
      <c r="R64" s="9"/>
      <c r="S64" s="9" t="s">
        <v>2914</v>
      </c>
      <c r="T64" s="9" t="s">
        <v>2912</v>
      </c>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c r="GV64" s="9"/>
      <c r="GW64" s="9"/>
      <c r="GX64" s="9"/>
      <c r="GY64" s="9"/>
      <c r="GZ64" s="9"/>
      <c r="HA64" s="9"/>
      <c r="HB64" s="9"/>
      <c r="HC64" s="9"/>
      <c r="HD64" s="9"/>
      <c r="HE64" s="9"/>
      <c r="HF64" s="9"/>
      <c r="HG64" s="9"/>
      <c r="HH64" s="9"/>
      <c r="HI64" s="9"/>
      <c r="HJ64" s="9"/>
      <c r="HK64" s="9"/>
      <c r="HL64" s="9"/>
      <c r="HM64" s="9"/>
      <c r="HN64" s="9"/>
      <c r="HO64" s="9"/>
      <c r="HP64" s="9"/>
      <c r="HQ64" s="9"/>
      <c r="HR64" s="9"/>
      <c r="HS64" s="9"/>
      <c r="HT64" s="9"/>
      <c r="HU64" s="9"/>
      <c r="HV64" s="9"/>
      <c r="HW64" s="9"/>
      <c r="HX64" s="9"/>
      <c r="HY64" s="9"/>
      <c r="HZ64" s="9"/>
      <c r="IA64" s="9"/>
      <c r="IB64" s="9"/>
      <c r="IC64" s="9"/>
      <c r="ID64" s="9"/>
      <c r="IE64" s="9"/>
      <c r="IF64" s="9"/>
      <c r="IG64" s="9"/>
      <c r="IH64" s="9"/>
      <c r="II64" s="9"/>
      <c r="IJ64" s="9"/>
      <c r="IK64" s="9"/>
      <c r="IL64" s="9"/>
      <c r="IM64" s="9"/>
      <c r="IN64" s="9"/>
      <c r="IO64" s="9"/>
      <c r="IP64" s="9"/>
      <c r="IQ64" s="9"/>
      <c r="IR64" s="9"/>
      <c r="IS64" s="9"/>
      <c r="IT64" s="9"/>
      <c r="IU64" s="9"/>
      <c r="IV64" s="9"/>
      <c r="IW64" s="9"/>
      <c r="IX64" s="9"/>
      <c r="IY64" s="9"/>
      <c r="IZ64" s="9"/>
      <c r="JA64" s="9"/>
      <c r="JB64" s="9"/>
      <c r="JC64" s="9"/>
      <c r="JD64" s="9"/>
      <c r="JE64" s="9"/>
      <c r="JF64" s="9"/>
      <c r="JG64" s="9"/>
      <c r="JH64" s="9"/>
      <c r="JI64" s="9"/>
      <c r="JJ64" s="9"/>
      <c r="JK64" s="9"/>
      <c r="JL64" s="9"/>
      <c r="JM64" s="9"/>
      <c r="JN64" s="9"/>
      <c r="JO64" s="9"/>
      <c r="JP64" s="9"/>
      <c r="JQ64" s="9"/>
      <c r="JR64" s="9"/>
      <c r="JS64" s="9"/>
      <c r="JT64" s="9"/>
      <c r="JU64" s="9"/>
      <c r="JV64" s="9"/>
      <c r="JW64" s="9"/>
      <c r="JX64" s="9"/>
      <c r="JY64" s="9"/>
      <c r="JZ64" s="9"/>
      <c r="KA64" s="9"/>
      <c r="KB64" s="9"/>
      <c r="KC64" s="9"/>
      <c r="KD64" s="9"/>
      <c r="KE64" s="9"/>
      <c r="KF64" s="9"/>
      <c r="KG64" s="9"/>
      <c r="KH64" s="9"/>
      <c r="KI64" s="9"/>
      <c r="KJ64" s="9"/>
      <c r="KK64" s="9"/>
      <c r="KL64" s="9"/>
      <c r="KM64" s="9"/>
      <c r="KN64" s="9"/>
      <c r="KO64" s="9"/>
      <c r="KP64" s="9"/>
      <c r="KQ64" s="9"/>
      <c r="KR64" s="9"/>
      <c r="KS64" s="9"/>
      <c r="KT64" s="9"/>
      <c r="KU64" s="9"/>
      <c r="KV64" s="9"/>
      <c r="KW64" s="9"/>
      <c r="KX64" s="9"/>
      <c r="KY64" s="9"/>
      <c r="KZ64" s="9"/>
      <c r="LA64" s="9"/>
      <c r="LB64" s="9"/>
      <c r="LC64" s="9"/>
      <c r="LD64" s="9"/>
      <c r="LE64" s="9"/>
      <c r="LF64" s="9"/>
      <c r="LG64" s="9"/>
      <c r="LH64" s="9"/>
      <c r="LI64" s="9"/>
      <c r="LJ64" s="9"/>
      <c r="LK64" s="9"/>
      <c r="LL64" s="9"/>
      <c r="LM64" s="9"/>
      <c r="LN64" s="9"/>
      <c r="LO64" s="9"/>
      <c r="LP64" s="9"/>
      <c r="LQ64" s="9"/>
      <c r="LR64" s="9"/>
      <c r="LS64" s="9"/>
      <c r="LT64" s="9"/>
      <c r="LU64" s="9"/>
      <c r="LV64" s="9"/>
      <c r="LW64" s="9"/>
      <c r="LX64" s="9"/>
      <c r="LY64" s="9"/>
      <c r="LZ64" s="9"/>
      <c r="MA64" s="9"/>
      <c r="MB64" s="9"/>
      <c r="MC64" s="9"/>
      <c r="MD64" s="9"/>
      <c r="ME64" s="9"/>
      <c r="MF64" s="9"/>
      <c r="MG64" s="9"/>
      <c r="MH64" s="9"/>
      <c r="MI64" s="9"/>
      <c r="MJ64" s="9"/>
      <c r="MK64" s="9"/>
      <c r="ML64" s="9"/>
      <c r="MM64" s="9"/>
      <c r="MN64" s="9"/>
      <c r="MO64" s="9"/>
      <c r="MP64" s="9"/>
      <c r="MQ64" s="9"/>
      <c r="MR64" s="9"/>
      <c r="MS64" s="9"/>
      <c r="MT64" s="9"/>
      <c r="MU64" s="9"/>
      <c r="MV64" s="9"/>
      <c r="MW64" s="9"/>
      <c r="MX64" s="9"/>
      <c r="MY64" s="9"/>
      <c r="MZ64" s="9"/>
      <c r="NA64" s="9"/>
      <c r="NB64" s="9"/>
      <c r="NC64" s="9"/>
      <c r="ND64" s="9"/>
      <c r="NE64" s="9"/>
      <c r="NF64" s="9"/>
      <c r="NG64" s="9"/>
      <c r="NH64" s="9"/>
      <c r="NI64" s="9"/>
      <c r="NJ64" s="9"/>
      <c r="NK64" s="9"/>
      <c r="NL64" s="9"/>
      <c r="NM64" s="9"/>
      <c r="NN64" s="9"/>
      <c r="NO64" s="9"/>
      <c r="NP64" s="9"/>
      <c r="NQ64" s="9"/>
      <c r="NR64" s="9"/>
      <c r="NS64" s="9"/>
      <c r="NT64" s="9"/>
      <c r="NU64" s="9"/>
      <c r="NV64" s="9"/>
      <c r="NW64" s="9"/>
      <c r="NX64" s="9"/>
      <c r="NY64" s="9"/>
      <c r="NZ64" s="9"/>
      <c r="OA64" s="9"/>
      <c r="OB64" s="9"/>
      <c r="OC64" s="9"/>
      <c r="OD64" s="9"/>
      <c r="OE64" s="9"/>
      <c r="OF64" s="9"/>
      <c r="OG64" s="9"/>
      <c r="OH64" s="9"/>
      <c r="OI64" s="9"/>
      <c r="OJ64" s="9"/>
      <c r="OK64" s="9"/>
      <c r="OL64" s="9"/>
      <c r="OM64" s="9"/>
      <c r="ON64" s="9"/>
      <c r="OO64" s="9"/>
      <c r="OP64" s="9"/>
      <c r="OQ64" s="9"/>
      <c r="OR64" s="9"/>
      <c r="OS64" s="9"/>
      <c r="OT64" s="9"/>
      <c r="OU64" s="9"/>
      <c r="OV64" s="9"/>
      <c r="OW64" s="9"/>
      <c r="OX64" s="9"/>
      <c r="OY64" s="9"/>
      <c r="OZ64" s="9"/>
      <c r="PA64" s="9"/>
      <c r="PB64" s="9"/>
      <c r="PC64" s="9"/>
      <c r="PD64" s="9"/>
      <c r="PE64" s="9"/>
      <c r="PF64" s="9"/>
      <c r="PG64" s="9"/>
      <c r="PH64" s="9"/>
      <c r="PI64" s="9"/>
      <c r="PJ64" s="9"/>
      <c r="PK64" s="9"/>
      <c r="PL64" s="9"/>
      <c r="PM64" s="9"/>
      <c r="PN64" s="9"/>
      <c r="PO64" s="9"/>
      <c r="PP64" s="9"/>
      <c r="PQ64" s="9"/>
      <c r="PR64" s="9"/>
      <c r="PS64" s="9"/>
      <c r="PT64" s="9"/>
      <c r="PU64" s="9"/>
      <c r="PV64" s="9"/>
      <c r="PW64" s="9"/>
      <c r="PX64" s="9"/>
      <c r="PY64" s="9"/>
      <c r="PZ64" s="9"/>
      <c r="QA64" s="9"/>
      <c r="QB64" s="9"/>
      <c r="QC64" s="9"/>
      <c r="QD64" s="9"/>
      <c r="QE64" s="9"/>
      <c r="QF64" s="9"/>
      <c r="QG64" s="9"/>
      <c r="QH64" s="9"/>
      <c r="QI64" s="9"/>
      <c r="QJ64" s="9"/>
      <c r="QK64" s="9"/>
      <c r="QL64" s="9"/>
      <c r="QM64" s="9"/>
      <c r="QN64" s="9"/>
      <c r="QO64" s="9"/>
      <c r="QP64" s="9"/>
      <c r="QQ64" s="9"/>
      <c r="QR64" s="9"/>
      <c r="QS64" s="9"/>
      <c r="QT64" s="9"/>
      <c r="QU64" s="9"/>
      <c r="QV64" s="9"/>
      <c r="QW64" s="9"/>
      <c r="QX64" s="9"/>
      <c r="QY64" s="9"/>
      <c r="QZ64" s="9"/>
      <c r="RA64" s="9"/>
      <c r="RB64" s="9"/>
      <c r="RC64" s="9"/>
      <c r="RD64" s="9"/>
      <c r="RE64" s="9"/>
      <c r="RF64" s="9"/>
      <c r="RG64" s="9"/>
      <c r="RH64" s="9"/>
      <c r="RI64" s="9"/>
      <c r="RJ64" s="9"/>
      <c r="RK64" s="9"/>
      <c r="RL64" s="9"/>
      <c r="RM64" s="9"/>
      <c r="RN64" s="9"/>
      <c r="RO64" s="9"/>
      <c r="RP64" s="9"/>
      <c r="RQ64" s="9"/>
      <c r="RR64" s="9"/>
      <c r="RS64" s="9"/>
      <c r="RT64" s="9"/>
      <c r="RU64" s="9"/>
      <c r="RV64" s="9"/>
      <c r="RW64" s="9"/>
      <c r="RX64" s="9"/>
      <c r="RY64" s="9"/>
      <c r="RZ64" s="9"/>
      <c r="SA64" s="9"/>
      <c r="SB64" s="9"/>
      <c r="SC64" s="9"/>
      <c r="SD64" s="9"/>
      <c r="SE64" s="9"/>
      <c r="SF64" s="9"/>
      <c r="SG64" s="9"/>
      <c r="SH64" s="9"/>
      <c r="SI64" s="9"/>
      <c r="SJ64" s="9"/>
      <c r="SK64" s="9"/>
      <c r="SL64" s="9"/>
      <c r="SM64" s="9"/>
      <c r="SN64" s="9"/>
      <c r="SO64" s="9"/>
      <c r="SP64" s="9"/>
      <c r="SQ64" s="9"/>
      <c r="SR64" s="9"/>
      <c r="SS64" s="9"/>
      <c r="ST64" s="9"/>
      <c r="SU64" s="9"/>
      <c r="SV64" s="9"/>
      <c r="SW64" s="9"/>
      <c r="SX64" s="9"/>
      <c r="SY64" s="9"/>
      <c r="SZ64" s="9"/>
      <c r="TA64" s="9"/>
      <c r="TB64" s="9"/>
      <c r="TC64" s="9"/>
      <c r="TD64" s="9"/>
      <c r="TE64" s="9"/>
      <c r="TF64" s="9"/>
      <c r="TG64" s="9"/>
      <c r="TH64" s="9"/>
      <c r="TI64" s="9"/>
      <c r="TJ64" s="9"/>
      <c r="TK64" s="9"/>
      <c r="TL64" s="9"/>
      <c r="TM64" s="9"/>
      <c r="TN64" s="9"/>
      <c r="TO64" s="9"/>
      <c r="ANB64" s="9"/>
      <c r="ANC64" s="9"/>
      <c r="AND64" s="9"/>
      <c r="ANE64" s="9"/>
      <c r="ANF64" s="9"/>
      <c r="ANG64" s="9"/>
      <c r="ANH64" s="9"/>
      <c r="ANI64" s="9"/>
      <c r="ANJ64" s="9"/>
      <c r="ANK64" s="9"/>
      <c r="ANL64" s="9"/>
      <c r="ANM64" s="9"/>
      <c r="ANN64" s="9"/>
      <c r="ANO64" s="9"/>
      <c r="ANP64" s="9"/>
      <c r="ANQ64" s="9"/>
      <c r="ANR64" s="9"/>
      <c r="ANS64" s="9"/>
      <c r="ANT64" s="9"/>
      <c r="ANU64" s="9"/>
      <c r="ANV64" s="9"/>
      <c r="ANW64" s="9"/>
      <c r="ANX64" s="9"/>
      <c r="ANY64" s="9"/>
      <c r="ANZ64" s="9"/>
      <c r="AOA64" s="9"/>
      <c r="AOB64" s="9"/>
      <c r="AOC64" s="9"/>
      <c r="AOD64" s="9"/>
      <c r="AOE64" s="9"/>
      <c r="AOF64" s="9"/>
      <c r="AOG64" s="9"/>
      <c r="AOH64" s="9"/>
      <c r="AOI64" s="9"/>
      <c r="AOJ64" s="9"/>
      <c r="AOK64" s="9"/>
      <c r="AOL64" s="9"/>
      <c r="AOM64" s="9"/>
      <c r="AON64" s="9"/>
      <c r="AOO64" s="9"/>
      <c r="AOP64" s="9"/>
      <c r="AOQ64" s="9"/>
      <c r="AOR64" s="9"/>
      <c r="AOS64" s="9"/>
      <c r="AOT64" s="9"/>
      <c r="AOU64" s="9"/>
      <c r="AOV64" s="9"/>
      <c r="AOW64" s="9"/>
      <c r="AOX64" s="9"/>
      <c r="AOY64" s="9"/>
      <c r="AOZ64" s="9"/>
      <c r="APA64" s="9"/>
      <c r="APB64" s="9"/>
      <c r="APC64" s="9"/>
      <c r="APD64" s="9"/>
      <c r="APE64" s="9"/>
      <c r="APF64" s="9"/>
      <c r="APG64" s="9"/>
      <c r="APH64" s="9"/>
      <c r="API64" s="9"/>
      <c r="APJ64" s="9"/>
      <c r="APK64" s="9"/>
      <c r="APL64" s="9"/>
      <c r="APM64" s="9"/>
      <c r="APN64" s="9"/>
      <c r="APO64" s="9"/>
      <c r="APP64" s="9"/>
      <c r="APQ64" s="9"/>
      <c r="APR64" s="9"/>
      <c r="APS64" s="9"/>
      <c r="APT64" s="9"/>
      <c r="APU64" s="9"/>
      <c r="APV64" s="9"/>
      <c r="APW64" s="9"/>
      <c r="APX64" s="9"/>
      <c r="APY64" s="9"/>
      <c r="APZ64" s="9"/>
      <c r="AQA64" s="9"/>
      <c r="AQB64" s="9"/>
      <c r="AQC64" s="9"/>
      <c r="AQD64" s="9"/>
      <c r="AQE64" s="9"/>
      <c r="AQF64" s="9"/>
      <c r="AQG64" s="9"/>
      <c r="AQH64" s="9"/>
      <c r="AQI64" s="9"/>
      <c r="AQJ64" s="9"/>
      <c r="AQK64" s="9"/>
      <c r="AQL64" s="9"/>
      <c r="AQM64" s="9"/>
      <c r="AQN64" s="9"/>
      <c r="AQO64" s="9"/>
      <c r="AQP64" s="9"/>
      <c r="AQQ64" s="9"/>
      <c r="AQR64" s="9"/>
      <c r="AQS64" s="9"/>
      <c r="AQT64" s="9"/>
      <c r="AQU64" s="9"/>
      <c r="AQV64" s="9"/>
      <c r="AQW64" s="9"/>
      <c r="AQX64" s="9"/>
      <c r="AQY64" s="9"/>
      <c r="AQZ64" s="9"/>
      <c r="ARA64" s="9"/>
      <c r="ARB64" s="9"/>
      <c r="ARC64" s="9"/>
      <c r="ARD64" s="9"/>
      <c r="ARE64" s="9"/>
      <c r="ARF64" s="9"/>
      <c r="ARG64" s="9"/>
      <c r="ARH64" s="9"/>
      <c r="ARI64" s="9"/>
      <c r="ARJ64" s="9"/>
      <c r="ARK64" s="9"/>
      <c r="ARL64" s="9"/>
      <c r="ARM64" s="9"/>
      <c r="ARN64" s="9"/>
      <c r="ARO64" s="9"/>
      <c r="ARP64" s="9"/>
      <c r="ARQ64" s="9"/>
      <c r="ARR64" s="9"/>
      <c r="ARS64" s="9"/>
      <c r="ART64" s="9"/>
      <c r="ARU64" s="9"/>
      <c r="ARV64" s="9"/>
      <c r="ARW64" s="9"/>
      <c r="ARX64" s="9"/>
      <c r="ARY64" s="9"/>
      <c r="ARZ64" s="9"/>
      <c r="ASA64" s="9"/>
      <c r="ASB64" s="9"/>
      <c r="ASC64" s="9"/>
      <c r="ASD64" s="9"/>
      <c r="ASE64" s="9"/>
      <c r="ASF64" s="9"/>
      <c r="ASG64" s="9"/>
      <c r="ASH64" s="9"/>
      <c r="ASI64" s="9"/>
      <c r="ASJ64" s="9"/>
      <c r="ASK64" s="9"/>
      <c r="ASL64" s="9"/>
      <c r="ASM64" s="9"/>
      <c r="ASN64" s="9"/>
      <c r="ASO64" s="9"/>
      <c r="ASP64" s="9"/>
      <c r="ASQ64" s="9"/>
      <c r="ASR64" s="9"/>
      <c r="ASS64" s="9"/>
      <c r="AST64" s="9"/>
      <c r="ASU64" s="9"/>
      <c r="ASV64" s="9"/>
      <c r="ASW64" s="9"/>
      <c r="ASX64" s="9"/>
      <c r="ASY64" s="9"/>
      <c r="ASZ64" s="9"/>
      <c r="ATA64" s="9"/>
      <c r="ATB64" s="9"/>
      <c r="ATC64" s="9"/>
      <c r="ATD64" s="9"/>
      <c r="ATE64" s="9"/>
      <c r="ATF64" s="9"/>
      <c r="ATG64" s="9"/>
      <c r="ATH64" s="9"/>
      <c r="ATI64" s="9"/>
      <c r="ATJ64" s="9"/>
      <c r="ATK64" s="9"/>
      <c r="ATL64" s="9"/>
      <c r="ATM64" s="9"/>
      <c r="ATN64" s="9"/>
      <c r="ATO64" s="9"/>
      <c r="ATP64" s="9"/>
      <c r="ATQ64" s="9"/>
      <c r="ATR64" s="9"/>
      <c r="ATS64" s="9"/>
      <c r="ATT64" s="9"/>
      <c r="ATU64" s="9"/>
      <c r="ATV64" s="9"/>
      <c r="ATW64" s="9"/>
      <c r="ATX64" s="9"/>
      <c r="ATY64" s="9"/>
      <c r="ATZ64" s="9"/>
      <c r="AUA64" s="9"/>
      <c r="AUB64" s="9"/>
      <c r="AUC64" s="9"/>
      <c r="AUD64" s="9"/>
      <c r="AUE64" s="9"/>
      <c r="AUF64" s="9"/>
      <c r="AUG64" s="9"/>
      <c r="AUH64" s="9"/>
      <c r="AUI64" s="9"/>
      <c r="AUJ64" s="9"/>
      <c r="AUK64" s="9"/>
      <c r="AUL64" s="9"/>
      <c r="AUM64" s="9"/>
      <c r="AUN64" s="9"/>
      <c r="AUO64" s="9"/>
      <c r="AUP64" s="9"/>
      <c r="AUQ64" s="9"/>
      <c r="AUR64" s="9"/>
      <c r="AUS64" s="9"/>
      <c r="AUT64" s="9"/>
      <c r="AUU64" s="9"/>
      <c r="AUV64" s="9"/>
      <c r="AUW64" s="9"/>
      <c r="AUX64" s="9"/>
      <c r="AUY64" s="9"/>
      <c r="AUZ64" s="9"/>
      <c r="AVA64" s="9"/>
      <c r="AVB64" s="9"/>
      <c r="AVC64" s="9"/>
      <c r="AVD64" s="9"/>
      <c r="AVE64" s="9"/>
      <c r="AVF64" s="9"/>
      <c r="AVG64" s="9"/>
      <c r="AVH64" s="9"/>
      <c r="AVI64" s="9"/>
      <c r="AVJ64" s="9"/>
      <c r="AVK64" s="9"/>
      <c r="AVL64" s="9"/>
      <c r="AVM64" s="9"/>
      <c r="AVN64" s="9"/>
      <c r="AVO64" s="9"/>
      <c r="AVP64" s="9"/>
      <c r="AVQ64" s="9"/>
      <c r="AVR64" s="9"/>
      <c r="AVS64" s="9"/>
      <c r="AVT64" s="9"/>
      <c r="AVU64" s="9"/>
      <c r="AVV64" s="9"/>
      <c r="AVW64" s="9"/>
      <c r="AVX64" s="9"/>
      <c r="AVY64" s="9"/>
      <c r="AVZ64" s="9"/>
      <c r="AWA64" s="9"/>
      <c r="AWB64" s="9"/>
      <c r="AWC64" s="9"/>
      <c r="AWD64" s="9"/>
      <c r="AWE64" s="9"/>
      <c r="AWF64" s="9"/>
      <c r="AWG64" s="9"/>
      <c r="AWH64" s="9"/>
      <c r="AWI64" s="9"/>
      <c r="AWJ64" s="9"/>
      <c r="AWK64" s="9"/>
      <c r="AWL64" s="9"/>
      <c r="AWM64" s="9"/>
      <c r="AWN64" s="9"/>
      <c r="AWO64" s="9"/>
      <c r="AWP64" s="9"/>
      <c r="AWQ64" s="9"/>
      <c r="AWR64" s="9"/>
      <c r="AWS64" s="9"/>
      <c r="AWT64" s="9"/>
      <c r="AWU64" s="9"/>
      <c r="AWV64" s="9"/>
      <c r="AWW64" s="9"/>
      <c r="AWX64" s="9"/>
      <c r="AWY64" s="9"/>
      <c r="AWZ64" s="9"/>
      <c r="AXA64" s="9"/>
      <c r="AXB64" s="9"/>
      <c r="AXC64" s="9"/>
      <c r="AXD64" s="9"/>
      <c r="AXE64" s="9"/>
      <c r="AXF64" s="9"/>
      <c r="AXG64" s="9"/>
      <c r="AXH64" s="9"/>
      <c r="AXI64" s="9"/>
      <c r="AXJ64" s="9"/>
      <c r="AXK64" s="9"/>
      <c r="AXL64" s="9"/>
      <c r="AXM64" s="9"/>
      <c r="AXN64" s="9"/>
      <c r="AXO64" s="9"/>
      <c r="AXP64" s="9"/>
      <c r="AXQ64" s="9"/>
      <c r="AXR64" s="9"/>
      <c r="AXS64" s="9"/>
      <c r="AXT64" s="9"/>
      <c r="AXU64" s="9"/>
      <c r="AXV64" s="9"/>
      <c r="AXW64" s="9"/>
      <c r="AXX64" s="9"/>
      <c r="AXY64" s="9"/>
      <c r="AXZ64" s="9"/>
      <c r="AYA64" s="9"/>
      <c r="AYB64" s="9"/>
      <c r="AYC64" s="9"/>
      <c r="AYD64" s="9"/>
      <c r="AYE64" s="9"/>
      <c r="AYF64" s="9"/>
      <c r="AYG64" s="9"/>
      <c r="AYH64" s="9"/>
      <c r="AYI64" s="9"/>
      <c r="AYJ64" s="9"/>
      <c r="AYK64" s="9"/>
      <c r="AYL64" s="9"/>
      <c r="AYM64" s="9"/>
      <c r="AYN64" s="9"/>
      <c r="AYO64" s="9"/>
      <c r="AYP64" s="9"/>
      <c r="AYQ64" s="9"/>
      <c r="AYR64" s="9"/>
      <c r="AYS64" s="9"/>
      <c r="AYT64" s="9"/>
      <c r="AYU64" s="9"/>
      <c r="AYV64" s="9"/>
      <c r="AYW64" s="9"/>
      <c r="AYX64" s="9"/>
      <c r="AYY64" s="9"/>
      <c r="AYZ64" s="9"/>
      <c r="AZA64" s="9"/>
      <c r="AZB64" s="9"/>
      <c r="AZC64" s="9"/>
      <c r="AZD64" s="9"/>
      <c r="AZE64" s="9"/>
      <c r="AZF64" s="9"/>
      <c r="AZG64" s="9"/>
      <c r="AZH64" s="9"/>
      <c r="AZI64" s="9"/>
      <c r="AZJ64" s="9"/>
      <c r="AZK64" s="9"/>
      <c r="AZL64" s="9"/>
      <c r="AZM64" s="9"/>
      <c r="AZN64" s="9"/>
      <c r="AZO64" s="9"/>
      <c r="AZP64" s="9"/>
      <c r="AZQ64" s="9"/>
      <c r="AZR64" s="9"/>
      <c r="AZS64" s="9"/>
      <c r="AZT64" s="9"/>
      <c r="AZU64" s="9"/>
      <c r="AZV64" s="9"/>
      <c r="AZW64" s="9"/>
      <c r="AZX64" s="9"/>
      <c r="AZY64" s="9"/>
      <c r="AZZ64" s="9"/>
      <c r="BAA64" s="9"/>
      <c r="BAB64" s="9"/>
      <c r="BAC64" s="9"/>
      <c r="BAD64" s="9"/>
      <c r="BAE64" s="9"/>
      <c r="BAF64" s="9"/>
      <c r="BAG64" s="9"/>
      <c r="BAH64" s="9"/>
      <c r="BAI64" s="9"/>
      <c r="BAJ64" s="9"/>
      <c r="BAK64" s="9"/>
      <c r="BAL64" s="9"/>
      <c r="BAM64" s="9"/>
      <c r="BAN64" s="9"/>
      <c r="BAO64" s="9"/>
      <c r="BAP64" s="9"/>
      <c r="BAQ64" s="9"/>
      <c r="BAR64" s="9"/>
      <c r="BAS64" s="9"/>
      <c r="BAT64" s="9"/>
      <c r="BAU64" s="9"/>
      <c r="BAV64" s="9"/>
      <c r="BAW64" s="9"/>
      <c r="BAX64" s="9"/>
      <c r="BAY64" s="9"/>
      <c r="BAZ64" s="9"/>
      <c r="BBA64" s="9"/>
      <c r="BBB64" s="9"/>
      <c r="BBC64" s="9"/>
      <c r="BBD64" s="9"/>
      <c r="BBE64" s="9"/>
      <c r="BBF64" s="9"/>
      <c r="BBG64" s="9"/>
      <c r="BBH64" s="9"/>
      <c r="BBI64" s="9"/>
      <c r="BBJ64" s="9"/>
      <c r="BBK64" s="9"/>
      <c r="BBL64" s="9"/>
      <c r="BBM64" s="9"/>
      <c r="BBN64" s="9"/>
      <c r="BBO64" s="9"/>
      <c r="BBP64" s="9"/>
      <c r="BBQ64" s="9"/>
      <c r="BBR64" s="9"/>
      <c r="BBS64" s="9"/>
      <c r="BBT64" s="9"/>
      <c r="BBU64" s="9"/>
      <c r="BBV64" s="9"/>
      <c r="BBW64" s="9"/>
      <c r="BBX64" s="9"/>
      <c r="BBY64" s="9"/>
      <c r="BBZ64" s="9"/>
      <c r="BCA64" s="9"/>
      <c r="BCB64" s="9"/>
      <c r="BCC64" s="9"/>
      <c r="BCD64" s="9"/>
      <c r="BCE64" s="9"/>
      <c r="BCF64" s="9"/>
      <c r="BCG64" s="9"/>
      <c r="BCH64" s="9"/>
      <c r="BCI64" s="9"/>
      <c r="BCJ64" s="9"/>
      <c r="BCK64" s="9"/>
      <c r="BCL64" s="9"/>
      <c r="BCM64" s="9"/>
      <c r="BCN64" s="9"/>
      <c r="BCO64" s="9"/>
      <c r="BCP64" s="9"/>
      <c r="BCQ64" s="9"/>
      <c r="BCR64" s="9"/>
      <c r="BCS64" s="9"/>
      <c r="BCT64" s="9"/>
      <c r="BCU64" s="9"/>
      <c r="BCV64" s="9"/>
      <c r="BCW64" s="9"/>
      <c r="BCX64" s="9"/>
      <c r="BCY64" s="9"/>
      <c r="BCZ64" s="9"/>
      <c r="BDA64" s="9"/>
      <c r="BDB64" s="9"/>
      <c r="BDC64" s="9"/>
      <c r="BDD64" s="9"/>
      <c r="BDE64" s="9"/>
      <c r="BDF64" s="9"/>
      <c r="BDG64" s="9"/>
      <c r="BDH64" s="9"/>
      <c r="BDI64" s="9"/>
      <c r="BDJ64" s="9"/>
      <c r="BDK64" s="9"/>
      <c r="BDL64" s="9"/>
      <c r="BDM64" s="9"/>
      <c r="BDN64" s="9"/>
      <c r="BDO64" s="9"/>
      <c r="BDP64" s="9"/>
      <c r="BDQ64" s="9"/>
      <c r="BDR64" s="9"/>
      <c r="BDS64" s="9"/>
      <c r="BDT64" s="9"/>
      <c r="BDU64" s="9"/>
      <c r="BDV64" s="9"/>
      <c r="BDW64" s="9"/>
      <c r="BDX64" s="9"/>
      <c r="BDY64" s="9"/>
      <c r="BDZ64" s="9"/>
      <c r="BEA64" s="9"/>
      <c r="BEB64" s="9"/>
      <c r="BEC64" s="9"/>
      <c r="BED64" s="9"/>
      <c r="BEE64" s="9"/>
      <c r="BEF64" s="9"/>
      <c r="BEG64" s="9"/>
      <c r="BEH64" s="9"/>
      <c r="BEI64" s="9"/>
      <c r="BEJ64" s="9"/>
      <c r="BEK64" s="9"/>
      <c r="BEL64" s="9"/>
      <c r="BEM64" s="9"/>
      <c r="BEN64" s="9"/>
      <c r="BEO64" s="9"/>
      <c r="BEP64" s="9"/>
      <c r="BEQ64" s="9"/>
      <c r="BER64" s="9"/>
      <c r="BES64" s="9"/>
      <c r="BET64" s="9"/>
      <c r="BEU64" s="9"/>
      <c r="BEV64" s="9"/>
      <c r="BEW64" s="9"/>
      <c r="BEX64" s="9"/>
      <c r="BEY64" s="9"/>
      <c r="BEZ64" s="9"/>
      <c r="BFA64" s="9"/>
      <c r="BFB64" s="9"/>
      <c r="BFC64" s="9"/>
      <c r="BFD64" s="9"/>
      <c r="BFE64" s="9"/>
      <c r="BFF64" s="9"/>
      <c r="BFG64" s="9"/>
      <c r="BFH64" s="9"/>
      <c r="BFI64" s="9"/>
      <c r="BFJ64" s="9"/>
      <c r="BFK64" s="9"/>
      <c r="BFL64" s="9"/>
      <c r="BFM64" s="9"/>
      <c r="BFN64" s="9"/>
      <c r="BFO64" s="9"/>
      <c r="BFP64" s="9"/>
      <c r="BFQ64" s="9"/>
      <c r="BFR64" s="9"/>
      <c r="BFS64" s="9"/>
      <c r="BFT64" s="9"/>
      <c r="BFU64" s="9"/>
      <c r="BFV64" s="9"/>
      <c r="BFW64" s="9"/>
      <c r="BFX64" s="9"/>
      <c r="BFY64" s="9"/>
      <c r="BFZ64" s="9"/>
      <c r="BGA64" s="9"/>
      <c r="BGB64" s="9"/>
      <c r="BGC64" s="9"/>
      <c r="BGD64" s="9"/>
      <c r="BGE64" s="9"/>
      <c r="BGF64" s="9"/>
      <c r="BGG64" s="9"/>
      <c r="BGH64" s="9"/>
      <c r="BGI64" s="9"/>
      <c r="BGJ64" s="9"/>
      <c r="BGK64" s="9"/>
      <c r="BGL64" s="9"/>
      <c r="BGM64" s="9"/>
      <c r="BGN64" s="9"/>
      <c r="BGO64" s="9"/>
      <c r="BGP64" s="9"/>
      <c r="BGQ64" s="9"/>
      <c r="BGR64" s="9"/>
      <c r="BGS64" s="9"/>
      <c r="BGT64" s="9"/>
      <c r="BGU64" s="9"/>
      <c r="BGV64" s="9"/>
      <c r="BGW64" s="9"/>
      <c r="BGX64" s="9"/>
      <c r="BGY64" s="9"/>
      <c r="BGZ64" s="9"/>
      <c r="BHA64" s="9"/>
      <c r="BHB64" s="9"/>
      <c r="BHC64" s="9"/>
      <c r="BHD64" s="9"/>
      <c r="BHE64" s="9"/>
      <c r="BHF64" s="9"/>
      <c r="BHG64" s="9"/>
      <c r="BHH64" s="9"/>
      <c r="BHI64" s="9"/>
      <c r="BHJ64" s="9"/>
      <c r="BHK64" s="9"/>
      <c r="BHL64" s="9"/>
      <c r="BHM64" s="9"/>
      <c r="BHN64" s="9"/>
      <c r="BHO64" s="9"/>
      <c r="BHP64" s="9"/>
      <c r="BHQ64" s="9"/>
      <c r="BHR64" s="9"/>
      <c r="BHS64" s="9"/>
      <c r="BHT64" s="9"/>
      <c r="BHU64" s="9"/>
      <c r="BHV64" s="9"/>
      <c r="BHW64" s="9"/>
      <c r="BHX64" s="9"/>
      <c r="BHY64" s="9"/>
      <c r="BHZ64" s="9"/>
      <c r="BIA64" s="9"/>
      <c r="BIB64" s="9"/>
      <c r="BIC64" s="9"/>
      <c r="BID64" s="9"/>
    </row>
    <row r="65" ht="14.25" customHeight="1">
      <c r="A65" s="9">
        <v>3.0</v>
      </c>
      <c r="B65" s="9" t="s">
        <v>11947</v>
      </c>
      <c r="C65" s="9" t="s">
        <v>11948</v>
      </c>
      <c r="D65" s="9" t="s">
        <v>11948</v>
      </c>
      <c r="E65" s="9"/>
      <c r="F65" s="9">
        <v>0.0</v>
      </c>
      <c r="G65" s="9" t="s">
        <v>12552</v>
      </c>
      <c r="H65" s="9"/>
      <c r="I65" s="9"/>
      <c r="J65" s="9"/>
      <c r="K65" s="9"/>
      <c r="L65" s="9"/>
      <c r="M65" s="9"/>
      <c r="N65" s="9"/>
      <c r="O65" s="9"/>
      <c r="P65" s="9">
        <v>0.0</v>
      </c>
      <c r="Q65" s="9" t="s">
        <v>12553</v>
      </c>
      <c r="R65" s="9"/>
      <c r="S65" s="9" t="s">
        <v>2918</v>
      </c>
      <c r="T65" s="9" t="s">
        <v>2916</v>
      </c>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9"/>
      <c r="IW65" s="9"/>
      <c r="IX65" s="9"/>
      <c r="IY65" s="9"/>
      <c r="IZ65" s="9"/>
      <c r="JA65" s="9"/>
      <c r="JB65" s="9"/>
      <c r="JC65" s="9"/>
      <c r="JD65" s="9"/>
      <c r="JE65" s="9"/>
      <c r="JF65" s="9"/>
      <c r="JG65" s="9"/>
      <c r="JH65" s="9"/>
      <c r="JI65" s="9"/>
      <c r="JJ65" s="9"/>
      <c r="JK65" s="9"/>
      <c r="JL65" s="9"/>
      <c r="JM65" s="9"/>
      <c r="JN65" s="9"/>
      <c r="JO65" s="9"/>
      <c r="JP65" s="9"/>
      <c r="JQ65" s="9"/>
      <c r="JR65" s="9"/>
      <c r="JS65" s="9"/>
      <c r="JT65" s="9"/>
      <c r="JU65" s="9"/>
      <c r="JV65" s="9"/>
      <c r="JW65" s="9"/>
      <c r="JX65" s="9"/>
      <c r="JY65" s="9"/>
      <c r="JZ65" s="9"/>
      <c r="KA65" s="9"/>
      <c r="KB65" s="9"/>
      <c r="KC65" s="9"/>
      <c r="KD65" s="9"/>
      <c r="KE65" s="9"/>
      <c r="KF65" s="9"/>
      <c r="KG65" s="9"/>
      <c r="KH65" s="9"/>
      <c r="KI65" s="9"/>
      <c r="KJ65" s="9"/>
      <c r="KK65" s="9"/>
      <c r="KL65" s="9"/>
      <c r="KM65" s="9"/>
      <c r="KN65" s="9"/>
      <c r="KO65" s="9"/>
      <c r="KP65" s="9"/>
      <c r="KQ65" s="9"/>
      <c r="KR65" s="9"/>
      <c r="KS65" s="9"/>
      <c r="KT65" s="9"/>
      <c r="KU65" s="9"/>
      <c r="KV65" s="9"/>
      <c r="KW65" s="9"/>
      <c r="KX65" s="9"/>
      <c r="KY65" s="9"/>
      <c r="KZ65" s="9"/>
      <c r="LA65" s="9"/>
      <c r="LB65" s="9"/>
      <c r="LC65" s="9"/>
      <c r="LD65" s="9"/>
      <c r="LE65" s="9"/>
      <c r="LF65" s="9"/>
      <c r="LG65" s="9"/>
      <c r="LH65" s="9"/>
      <c r="LI65" s="9"/>
      <c r="LJ65" s="9"/>
      <c r="LK65" s="9"/>
      <c r="LL65" s="9"/>
      <c r="LM65" s="9"/>
      <c r="LN65" s="9"/>
      <c r="LO65" s="9"/>
      <c r="LP65" s="9"/>
      <c r="LQ65" s="9"/>
      <c r="LR65" s="9"/>
      <c r="LS65" s="9"/>
      <c r="LT65" s="9"/>
      <c r="LU65" s="9"/>
      <c r="LV65" s="9"/>
      <c r="LW65" s="9"/>
      <c r="LX65" s="9"/>
      <c r="LY65" s="9"/>
      <c r="LZ65" s="9"/>
      <c r="MA65" s="9"/>
      <c r="MB65" s="9"/>
      <c r="MC65" s="9"/>
      <c r="MD65" s="9"/>
      <c r="ME65" s="9"/>
      <c r="MF65" s="9"/>
      <c r="MG65" s="9"/>
      <c r="MH65" s="9"/>
      <c r="MI65" s="9"/>
      <c r="MJ65" s="9"/>
      <c r="MK65" s="9"/>
      <c r="ML65" s="9"/>
      <c r="MM65" s="9"/>
      <c r="MN65" s="9"/>
      <c r="MO65" s="9"/>
      <c r="MP65" s="9"/>
      <c r="MQ65" s="9"/>
      <c r="MR65" s="9"/>
      <c r="MS65" s="9"/>
      <c r="MT65" s="9"/>
      <c r="MU65" s="9"/>
      <c r="MV65" s="9"/>
      <c r="MW65" s="9"/>
      <c r="MX65" s="9"/>
      <c r="MY65" s="9"/>
      <c r="MZ65" s="9"/>
      <c r="NA65" s="9"/>
      <c r="NB65" s="9"/>
      <c r="NC65" s="9"/>
      <c r="ND65" s="9"/>
      <c r="NE65" s="9"/>
      <c r="NF65" s="9"/>
      <c r="NG65" s="9"/>
      <c r="NH65" s="9"/>
      <c r="NI65" s="9"/>
      <c r="NJ65" s="9"/>
      <c r="NK65" s="9"/>
      <c r="NL65" s="9"/>
      <c r="NM65" s="9"/>
      <c r="NN65" s="9"/>
      <c r="NO65" s="9"/>
      <c r="NP65" s="9"/>
      <c r="NQ65" s="9"/>
      <c r="NR65" s="9"/>
      <c r="NS65" s="9"/>
      <c r="NT65" s="9"/>
      <c r="NU65" s="9"/>
      <c r="NV65" s="9"/>
      <c r="NW65" s="9"/>
      <c r="NX65" s="9"/>
      <c r="NY65" s="9"/>
      <c r="NZ65" s="9"/>
      <c r="OA65" s="9"/>
      <c r="OB65" s="9"/>
      <c r="OC65" s="9"/>
      <c r="OD65" s="9"/>
      <c r="OE65" s="9"/>
      <c r="OF65" s="9"/>
      <c r="OG65" s="9"/>
      <c r="OH65" s="9"/>
      <c r="OI65" s="9"/>
      <c r="OJ65" s="9"/>
      <c r="OK65" s="9"/>
      <c r="OL65" s="9"/>
      <c r="OM65" s="9"/>
      <c r="ON65" s="9"/>
      <c r="OO65" s="9"/>
      <c r="OP65" s="9"/>
      <c r="OQ65" s="9"/>
      <c r="OR65" s="9"/>
      <c r="OS65" s="9"/>
      <c r="OT65" s="9"/>
      <c r="OU65" s="9"/>
      <c r="OV65" s="9"/>
      <c r="OW65" s="9"/>
      <c r="OX65" s="9"/>
      <c r="OY65" s="9"/>
      <c r="OZ65" s="9"/>
      <c r="PA65" s="9"/>
      <c r="PB65" s="9"/>
      <c r="PC65" s="9"/>
      <c r="PD65" s="9"/>
      <c r="PE65" s="9"/>
      <c r="PF65" s="9"/>
      <c r="PG65" s="9"/>
      <c r="PH65" s="9"/>
      <c r="PI65" s="9"/>
      <c r="PJ65" s="9"/>
      <c r="PK65" s="9"/>
      <c r="PL65" s="9"/>
      <c r="PM65" s="9"/>
      <c r="PN65" s="9"/>
      <c r="PO65" s="9"/>
      <c r="PP65" s="9"/>
      <c r="PQ65" s="9"/>
      <c r="PR65" s="9"/>
      <c r="PS65" s="9"/>
      <c r="PT65" s="9"/>
      <c r="PU65" s="9"/>
      <c r="PV65" s="9"/>
      <c r="PW65" s="9"/>
      <c r="PX65" s="9"/>
      <c r="PY65" s="9"/>
      <c r="PZ65" s="9"/>
      <c r="QA65" s="9"/>
      <c r="QB65" s="9"/>
      <c r="QC65" s="9"/>
      <c r="QD65" s="9"/>
      <c r="QE65" s="9"/>
      <c r="QF65" s="9"/>
      <c r="QG65" s="9"/>
      <c r="QH65" s="9"/>
      <c r="QI65" s="9"/>
      <c r="QJ65" s="9"/>
      <c r="QK65" s="9"/>
      <c r="QL65" s="9"/>
      <c r="QM65" s="9"/>
      <c r="QN65" s="9"/>
      <c r="QO65" s="9"/>
      <c r="QP65" s="9"/>
      <c r="QQ65" s="9"/>
      <c r="QR65" s="9"/>
      <c r="QS65" s="9"/>
      <c r="QT65" s="9"/>
      <c r="QU65" s="9"/>
      <c r="QV65" s="9"/>
      <c r="QW65" s="9"/>
      <c r="QX65" s="9"/>
      <c r="QY65" s="9"/>
      <c r="QZ65" s="9"/>
      <c r="RA65" s="9"/>
      <c r="RB65" s="9"/>
      <c r="RC65" s="9"/>
      <c r="RD65" s="9"/>
      <c r="RE65" s="9"/>
      <c r="RF65" s="9"/>
      <c r="RG65" s="9"/>
      <c r="RH65" s="9"/>
      <c r="RI65" s="9"/>
      <c r="RJ65" s="9"/>
      <c r="RK65" s="9"/>
      <c r="RL65" s="9"/>
      <c r="RM65" s="9"/>
      <c r="RN65" s="9"/>
      <c r="RO65" s="9"/>
      <c r="RP65" s="9"/>
      <c r="RQ65" s="9"/>
      <c r="RR65" s="9"/>
      <c r="RS65" s="9"/>
      <c r="RT65" s="9"/>
      <c r="RU65" s="9"/>
      <c r="RV65" s="9"/>
      <c r="RW65" s="9"/>
      <c r="RX65" s="9"/>
      <c r="RY65" s="9"/>
      <c r="RZ65" s="9"/>
      <c r="SA65" s="9"/>
      <c r="SB65" s="9"/>
      <c r="SC65" s="9"/>
      <c r="SD65" s="9"/>
      <c r="SE65" s="9"/>
      <c r="SF65" s="9"/>
      <c r="SG65" s="9"/>
      <c r="SH65" s="9"/>
      <c r="SI65" s="9"/>
      <c r="SJ65" s="9"/>
      <c r="SK65" s="9"/>
      <c r="SL65" s="9"/>
      <c r="SM65" s="9"/>
      <c r="SN65" s="9"/>
      <c r="SO65" s="9"/>
      <c r="SP65" s="9"/>
      <c r="SQ65" s="9"/>
      <c r="SR65" s="9"/>
      <c r="SS65" s="9"/>
      <c r="ST65" s="9"/>
      <c r="SU65" s="9"/>
      <c r="SV65" s="9"/>
      <c r="SW65" s="9"/>
      <c r="SX65" s="9"/>
      <c r="SY65" s="9"/>
      <c r="SZ65" s="9"/>
      <c r="TA65" s="9"/>
      <c r="TB65" s="9"/>
      <c r="TC65" s="9"/>
      <c r="TD65" s="9"/>
      <c r="TE65" s="9"/>
      <c r="TF65" s="9"/>
      <c r="TG65" s="9"/>
      <c r="TH65" s="9"/>
      <c r="TI65" s="9"/>
      <c r="TJ65" s="9"/>
      <c r="TK65" s="9"/>
      <c r="TL65" s="9"/>
      <c r="TM65" s="9"/>
      <c r="TN65" s="9"/>
      <c r="TO65" s="9"/>
      <c r="ANB65" s="9"/>
      <c r="ANC65" s="9"/>
      <c r="AND65" s="9"/>
      <c r="ANE65" s="9"/>
      <c r="ANF65" s="9"/>
      <c r="ANG65" s="9"/>
      <c r="ANH65" s="9"/>
      <c r="ANI65" s="9"/>
      <c r="ANJ65" s="9"/>
      <c r="ANK65" s="9"/>
      <c r="ANL65" s="9"/>
      <c r="ANM65" s="9"/>
      <c r="ANN65" s="9"/>
      <c r="ANO65" s="9"/>
      <c r="ANP65" s="9"/>
      <c r="ANQ65" s="9"/>
      <c r="ANR65" s="9"/>
      <c r="ANS65" s="9"/>
      <c r="ANT65" s="9"/>
      <c r="ANU65" s="9"/>
      <c r="ANV65" s="9"/>
      <c r="ANW65" s="9"/>
      <c r="ANX65" s="9"/>
      <c r="ANY65" s="9"/>
      <c r="ANZ65" s="9"/>
      <c r="AOA65" s="9"/>
      <c r="AOB65" s="9"/>
      <c r="AOC65" s="9"/>
      <c r="AOD65" s="9"/>
      <c r="AOE65" s="9"/>
      <c r="AOF65" s="9"/>
      <c r="AOG65" s="9"/>
      <c r="AOH65" s="9"/>
      <c r="AOI65" s="9"/>
      <c r="AOJ65" s="9"/>
      <c r="AOK65" s="9"/>
      <c r="AOL65" s="9"/>
      <c r="AOM65" s="9"/>
      <c r="AON65" s="9"/>
      <c r="AOO65" s="9"/>
      <c r="AOP65" s="9"/>
      <c r="AOQ65" s="9"/>
      <c r="AOR65" s="9"/>
      <c r="AOS65" s="9"/>
      <c r="AOT65" s="9"/>
      <c r="AOU65" s="9"/>
      <c r="AOV65" s="9"/>
      <c r="AOW65" s="9"/>
      <c r="AOX65" s="9"/>
      <c r="AOY65" s="9"/>
      <c r="AOZ65" s="9"/>
      <c r="APA65" s="9"/>
      <c r="APB65" s="9"/>
      <c r="APC65" s="9"/>
      <c r="APD65" s="9"/>
      <c r="APE65" s="9"/>
      <c r="APF65" s="9"/>
      <c r="APG65" s="9"/>
      <c r="APH65" s="9"/>
      <c r="API65" s="9"/>
      <c r="APJ65" s="9"/>
      <c r="APK65" s="9"/>
      <c r="APL65" s="9"/>
      <c r="APM65" s="9"/>
      <c r="APN65" s="9"/>
      <c r="APO65" s="9"/>
      <c r="APP65" s="9"/>
      <c r="APQ65" s="9"/>
      <c r="APR65" s="9"/>
      <c r="APS65" s="9"/>
      <c r="APT65" s="9"/>
      <c r="APU65" s="9"/>
      <c r="APV65" s="9"/>
      <c r="APW65" s="9"/>
      <c r="APX65" s="9"/>
      <c r="APY65" s="9"/>
      <c r="APZ65" s="9"/>
      <c r="AQA65" s="9"/>
      <c r="AQB65" s="9"/>
      <c r="AQC65" s="9"/>
      <c r="AQD65" s="9"/>
      <c r="AQE65" s="9"/>
      <c r="AQF65" s="9"/>
      <c r="AQG65" s="9"/>
      <c r="AQH65" s="9"/>
      <c r="AQI65" s="9"/>
      <c r="AQJ65" s="9"/>
      <c r="AQK65" s="9"/>
      <c r="AQL65" s="9"/>
      <c r="AQM65" s="9"/>
      <c r="AQN65" s="9"/>
      <c r="AQO65" s="9"/>
      <c r="AQP65" s="9"/>
      <c r="AQQ65" s="9"/>
      <c r="AQR65" s="9"/>
      <c r="AQS65" s="9"/>
      <c r="AQT65" s="9"/>
      <c r="AQU65" s="9"/>
      <c r="AQV65" s="9"/>
      <c r="AQW65" s="9"/>
      <c r="AQX65" s="9"/>
      <c r="AQY65" s="9"/>
      <c r="AQZ65" s="9"/>
      <c r="ARA65" s="9"/>
      <c r="ARB65" s="9"/>
      <c r="ARC65" s="9"/>
      <c r="ARD65" s="9"/>
      <c r="ARE65" s="9"/>
      <c r="ARF65" s="9"/>
      <c r="ARG65" s="9"/>
      <c r="ARH65" s="9"/>
      <c r="ARI65" s="9"/>
      <c r="ARJ65" s="9"/>
      <c r="ARK65" s="9"/>
      <c r="ARL65" s="9"/>
      <c r="ARM65" s="9"/>
      <c r="ARN65" s="9"/>
      <c r="ARO65" s="9"/>
      <c r="ARP65" s="9"/>
      <c r="ARQ65" s="9"/>
      <c r="ARR65" s="9"/>
      <c r="ARS65" s="9"/>
      <c r="ART65" s="9"/>
      <c r="ARU65" s="9"/>
      <c r="ARV65" s="9"/>
      <c r="ARW65" s="9"/>
      <c r="ARX65" s="9"/>
      <c r="ARY65" s="9"/>
      <c r="ARZ65" s="9"/>
      <c r="ASA65" s="9"/>
      <c r="ASB65" s="9"/>
      <c r="ASC65" s="9"/>
      <c r="ASD65" s="9"/>
      <c r="ASE65" s="9"/>
      <c r="ASF65" s="9"/>
      <c r="ASG65" s="9"/>
      <c r="ASH65" s="9"/>
      <c r="ASI65" s="9"/>
      <c r="ASJ65" s="9"/>
      <c r="ASK65" s="9"/>
      <c r="ASL65" s="9"/>
      <c r="ASM65" s="9"/>
      <c r="ASN65" s="9"/>
      <c r="ASO65" s="9"/>
      <c r="ASP65" s="9"/>
      <c r="ASQ65" s="9"/>
      <c r="ASR65" s="9"/>
      <c r="ASS65" s="9"/>
      <c r="AST65" s="9"/>
      <c r="ASU65" s="9"/>
      <c r="ASV65" s="9"/>
      <c r="ASW65" s="9"/>
      <c r="ASX65" s="9"/>
      <c r="ASY65" s="9"/>
      <c r="ASZ65" s="9"/>
      <c r="ATA65" s="9"/>
      <c r="ATB65" s="9"/>
      <c r="ATC65" s="9"/>
      <c r="ATD65" s="9"/>
      <c r="ATE65" s="9"/>
      <c r="ATF65" s="9"/>
      <c r="ATG65" s="9"/>
      <c r="ATH65" s="9"/>
      <c r="ATI65" s="9"/>
      <c r="ATJ65" s="9"/>
      <c r="ATK65" s="9"/>
      <c r="ATL65" s="9"/>
      <c r="ATM65" s="9"/>
      <c r="ATN65" s="9"/>
      <c r="ATO65" s="9"/>
      <c r="ATP65" s="9"/>
      <c r="ATQ65" s="9"/>
      <c r="ATR65" s="9"/>
      <c r="ATS65" s="9"/>
      <c r="ATT65" s="9"/>
      <c r="ATU65" s="9"/>
      <c r="ATV65" s="9"/>
      <c r="ATW65" s="9"/>
      <c r="ATX65" s="9"/>
      <c r="ATY65" s="9"/>
      <c r="ATZ65" s="9"/>
      <c r="AUA65" s="9"/>
      <c r="AUB65" s="9"/>
      <c r="AUC65" s="9"/>
      <c r="AUD65" s="9"/>
      <c r="AUE65" s="9"/>
      <c r="AUF65" s="9"/>
      <c r="AUG65" s="9"/>
      <c r="AUH65" s="9"/>
      <c r="AUI65" s="9"/>
      <c r="AUJ65" s="9"/>
      <c r="AUK65" s="9"/>
      <c r="AUL65" s="9"/>
      <c r="AUM65" s="9"/>
      <c r="AUN65" s="9"/>
      <c r="AUO65" s="9"/>
      <c r="AUP65" s="9"/>
      <c r="AUQ65" s="9"/>
      <c r="AUR65" s="9"/>
      <c r="AUS65" s="9"/>
      <c r="AUT65" s="9"/>
      <c r="AUU65" s="9"/>
      <c r="AUV65" s="9"/>
      <c r="AUW65" s="9"/>
      <c r="AUX65" s="9"/>
      <c r="AUY65" s="9"/>
      <c r="AUZ65" s="9"/>
      <c r="AVA65" s="9"/>
      <c r="AVB65" s="9"/>
      <c r="AVC65" s="9"/>
      <c r="AVD65" s="9"/>
      <c r="AVE65" s="9"/>
      <c r="AVF65" s="9"/>
      <c r="AVG65" s="9"/>
      <c r="AVH65" s="9"/>
      <c r="AVI65" s="9"/>
      <c r="AVJ65" s="9"/>
      <c r="AVK65" s="9"/>
      <c r="AVL65" s="9"/>
      <c r="AVM65" s="9"/>
      <c r="AVN65" s="9"/>
      <c r="AVO65" s="9"/>
      <c r="AVP65" s="9"/>
      <c r="AVQ65" s="9"/>
      <c r="AVR65" s="9"/>
      <c r="AVS65" s="9"/>
      <c r="AVT65" s="9"/>
      <c r="AVU65" s="9"/>
      <c r="AVV65" s="9"/>
      <c r="AVW65" s="9"/>
      <c r="AVX65" s="9"/>
      <c r="AVY65" s="9"/>
      <c r="AVZ65" s="9"/>
      <c r="AWA65" s="9"/>
      <c r="AWB65" s="9"/>
      <c r="AWC65" s="9"/>
      <c r="AWD65" s="9"/>
      <c r="AWE65" s="9"/>
      <c r="AWF65" s="9"/>
      <c r="AWG65" s="9"/>
      <c r="AWH65" s="9"/>
      <c r="AWI65" s="9"/>
      <c r="AWJ65" s="9"/>
      <c r="AWK65" s="9"/>
      <c r="AWL65" s="9"/>
      <c r="AWM65" s="9"/>
      <c r="AWN65" s="9"/>
      <c r="AWO65" s="9"/>
      <c r="AWP65" s="9"/>
      <c r="AWQ65" s="9"/>
      <c r="AWR65" s="9"/>
      <c r="AWS65" s="9"/>
      <c r="AWT65" s="9"/>
      <c r="AWU65" s="9"/>
      <c r="AWV65" s="9"/>
      <c r="AWW65" s="9"/>
      <c r="AWX65" s="9"/>
      <c r="AWY65" s="9"/>
      <c r="AWZ65" s="9"/>
      <c r="AXA65" s="9"/>
      <c r="AXB65" s="9"/>
      <c r="AXC65" s="9"/>
      <c r="AXD65" s="9"/>
      <c r="AXE65" s="9"/>
      <c r="AXF65" s="9"/>
      <c r="AXG65" s="9"/>
      <c r="AXH65" s="9"/>
      <c r="AXI65" s="9"/>
      <c r="AXJ65" s="9"/>
      <c r="AXK65" s="9"/>
      <c r="AXL65" s="9"/>
      <c r="AXM65" s="9"/>
      <c r="AXN65" s="9"/>
      <c r="AXO65" s="9"/>
      <c r="AXP65" s="9"/>
      <c r="AXQ65" s="9"/>
      <c r="AXR65" s="9"/>
      <c r="AXS65" s="9"/>
      <c r="AXT65" s="9"/>
      <c r="AXU65" s="9"/>
      <c r="AXV65" s="9"/>
      <c r="AXW65" s="9"/>
      <c r="AXX65" s="9"/>
      <c r="AXY65" s="9"/>
      <c r="AXZ65" s="9"/>
      <c r="AYA65" s="9"/>
      <c r="AYB65" s="9"/>
      <c r="AYC65" s="9"/>
      <c r="AYD65" s="9"/>
      <c r="AYE65" s="9"/>
      <c r="AYF65" s="9"/>
      <c r="AYG65" s="9"/>
      <c r="AYH65" s="9"/>
      <c r="AYI65" s="9"/>
      <c r="AYJ65" s="9"/>
      <c r="AYK65" s="9"/>
      <c r="AYL65" s="9"/>
      <c r="AYM65" s="9"/>
      <c r="AYN65" s="9"/>
      <c r="AYO65" s="9"/>
      <c r="AYP65" s="9"/>
      <c r="AYQ65" s="9"/>
      <c r="AYR65" s="9"/>
      <c r="AYS65" s="9"/>
      <c r="AYT65" s="9"/>
      <c r="AYU65" s="9"/>
      <c r="AYV65" s="9"/>
      <c r="AYW65" s="9"/>
      <c r="AYX65" s="9"/>
      <c r="AYY65" s="9"/>
      <c r="AYZ65" s="9"/>
      <c r="AZA65" s="9"/>
      <c r="AZB65" s="9"/>
      <c r="AZC65" s="9"/>
      <c r="AZD65" s="9"/>
      <c r="AZE65" s="9"/>
      <c r="AZF65" s="9"/>
      <c r="AZG65" s="9"/>
      <c r="AZH65" s="9"/>
      <c r="AZI65" s="9"/>
      <c r="AZJ65" s="9"/>
      <c r="AZK65" s="9"/>
      <c r="AZL65" s="9"/>
      <c r="AZM65" s="9"/>
      <c r="AZN65" s="9"/>
      <c r="AZO65" s="9"/>
      <c r="AZP65" s="9"/>
      <c r="AZQ65" s="9"/>
      <c r="AZR65" s="9"/>
      <c r="AZS65" s="9"/>
      <c r="AZT65" s="9"/>
      <c r="AZU65" s="9"/>
      <c r="AZV65" s="9"/>
      <c r="AZW65" s="9"/>
      <c r="AZX65" s="9"/>
      <c r="AZY65" s="9"/>
      <c r="AZZ65" s="9"/>
      <c r="BAA65" s="9"/>
      <c r="BAB65" s="9"/>
      <c r="BAC65" s="9"/>
      <c r="BAD65" s="9"/>
      <c r="BAE65" s="9"/>
      <c r="BAF65" s="9"/>
      <c r="BAG65" s="9"/>
      <c r="BAH65" s="9"/>
      <c r="BAI65" s="9"/>
      <c r="BAJ65" s="9"/>
      <c r="BAK65" s="9"/>
      <c r="BAL65" s="9"/>
      <c r="BAM65" s="9"/>
      <c r="BAN65" s="9"/>
      <c r="BAO65" s="9"/>
      <c r="BAP65" s="9"/>
      <c r="BAQ65" s="9"/>
      <c r="BAR65" s="9"/>
      <c r="BAS65" s="9"/>
      <c r="BAT65" s="9"/>
      <c r="BAU65" s="9"/>
      <c r="BAV65" s="9"/>
      <c r="BAW65" s="9"/>
      <c r="BAX65" s="9"/>
      <c r="BAY65" s="9"/>
      <c r="BAZ65" s="9"/>
      <c r="BBA65" s="9"/>
      <c r="BBB65" s="9"/>
      <c r="BBC65" s="9"/>
      <c r="BBD65" s="9"/>
      <c r="BBE65" s="9"/>
      <c r="BBF65" s="9"/>
      <c r="BBG65" s="9"/>
      <c r="BBH65" s="9"/>
      <c r="BBI65" s="9"/>
      <c r="BBJ65" s="9"/>
      <c r="BBK65" s="9"/>
      <c r="BBL65" s="9"/>
      <c r="BBM65" s="9"/>
      <c r="BBN65" s="9"/>
      <c r="BBO65" s="9"/>
      <c r="BBP65" s="9"/>
      <c r="BBQ65" s="9"/>
      <c r="BBR65" s="9"/>
      <c r="BBS65" s="9"/>
      <c r="BBT65" s="9"/>
      <c r="BBU65" s="9"/>
      <c r="BBV65" s="9"/>
      <c r="BBW65" s="9"/>
      <c r="BBX65" s="9"/>
      <c r="BBY65" s="9"/>
      <c r="BBZ65" s="9"/>
      <c r="BCA65" s="9"/>
      <c r="BCB65" s="9"/>
      <c r="BCC65" s="9"/>
      <c r="BCD65" s="9"/>
      <c r="BCE65" s="9"/>
      <c r="BCF65" s="9"/>
      <c r="BCG65" s="9"/>
      <c r="BCH65" s="9"/>
      <c r="BCI65" s="9"/>
      <c r="BCJ65" s="9"/>
      <c r="BCK65" s="9"/>
      <c r="BCL65" s="9"/>
      <c r="BCM65" s="9"/>
      <c r="BCN65" s="9"/>
      <c r="BCO65" s="9"/>
      <c r="BCP65" s="9"/>
      <c r="BCQ65" s="9"/>
      <c r="BCR65" s="9"/>
      <c r="BCS65" s="9"/>
      <c r="BCT65" s="9"/>
      <c r="BCU65" s="9"/>
      <c r="BCV65" s="9"/>
      <c r="BCW65" s="9"/>
      <c r="BCX65" s="9"/>
      <c r="BCY65" s="9"/>
      <c r="BCZ65" s="9"/>
      <c r="BDA65" s="9"/>
      <c r="BDB65" s="9"/>
      <c r="BDC65" s="9"/>
      <c r="BDD65" s="9"/>
      <c r="BDE65" s="9"/>
      <c r="BDF65" s="9"/>
      <c r="BDG65" s="9"/>
      <c r="BDH65" s="9"/>
      <c r="BDI65" s="9"/>
      <c r="BDJ65" s="9"/>
      <c r="BDK65" s="9"/>
      <c r="BDL65" s="9"/>
      <c r="BDM65" s="9"/>
      <c r="BDN65" s="9"/>
      <c r="BDO65" s="9"/>
      <c r="BDP65" s="9"/>
      <c r="BDQ65" s="9"/>
      <c r="BDR65" s="9"/>
      <c r="BDS65" s="9"/>
      <c r="BDT65" s="9"/>
      <c r="BDU65" s="9"/>
      <c r="BDV65" s="9"/>
      <c r="BDW65" s="9"/>
      <c r="BDX65" s="9"/>
      <c r="BDY65" s="9"/>
      <c r="BDZ65" s="9"/>
      <c r="BEA65" s="9"/>
      <c r="BEB65" s="9"/>
      <c r="BEC65" s="9"/>
      <c r="BED65" s="9"/>
      <c r="BEE65" s="9"/>
      <c r="BEF65" s="9"/>
      <c r="BEG65" s="9"/>
      <c r="BEH65" s="9"/>
      <c r="BEI65" s="9"/>
      <c r="BEJ65" s="9"/>
      <c r="BEK65" s="9"/>
      <c r="BEL65" s="9"/>
      <c r="BEM65" s="9"/>
      <c r="BEN65" s="9"/>
      <c r="BEO65" s="9"/>
      <c r="BEP65" s="9"/>
      <c r="BEQ65" s="9"/>
      <c r="BER65" s="9"/>
      <c r="BES65" s="9"/>
      <c r="BET65" s="9"/>
      <c r="BEU65" s="9"/>
      <c r="BEV65" s="9"/>
      <c r="BEW65" s="9"/>
      <c r="BEX65" s="9"/>
      <c r="BEY65" s="9"/>
      <c r="BEZ65" s="9"/>
      <c r="BFA65" s="9"/>
      <c r="BFB65" s="9"/>
      <c r="BFC65" s="9"/>
      <c r="BFD65" s="9"/>
      <c r="BFE65" s="9"/>
      <c r="BFF65" s="9"/>
      <c r="BFG65" s="9"/>
      <c r="BFH65" s="9"/>
      <c r="BFI65" s="9"/>
      <c r="BFJ65" s="9"/>
      <c r="BFK65" s="9"/>
      <c r="BFL65" s="9"/>
      <c r="BFM65" s="9"/>
      <c r="BFN65" s="9"/>
      <c r="BFO65" s="9"/>
      <c r="BFP65" s="9"/>
      <c r="BFQ65" s="9"/>
      <c r="BFR65" s="9"/>
      <c r="BFS65" s="9"/>
      <c r="BFT65" s="9"/>
      <c r="BFU65" s="9"/>
      <c r="BFV65" s="9"/>
      <c r="BFW65" s="9"/>
      <c r="BFX65" s="9"/>
      <c r="BFY65" s="9"/>
      <c r="BFZ65" s="9"/>
      <c r="BGA65" s="9"/>
      <c r="BGB65" s="9"/>
      <c r="BGC65" s="9"/>
      <c r="BGD65" s="9"/>
      <c r="BGE65" s="9"/>
      <c r="BGF65" s="9"/>
      <c r="BGG65" s="9"/>
      <c r="BGH65" s="9"/>
      <c r="BGI65" s="9"/>
      <c r="BGJ65" s="9"/>
      <c r="BGK65" s="9"/>
      <c r="BGL65" s="9"/>
      <c r="BGM65" s="9"/>
      <c r="BGN65" s="9"/>
      <c r="BGO65" s="9"/>
      <c r="BGP65" s="9"/>
      <c r="BGQ65" s="9"/>
      <c r="BGR65" s="9"/>
      <c r="BGS65" s="9"/>
      <c r="BGT65" s="9"/>
      <c r="BGU65" s="9"/>
      <c r="BGV65" s="9"/>
      <c r="BGW65" s="9"/>
      <c r="BGX65" s="9"/>
      <c r="BGY65" s="9"/>
      <c r="BGZ65" s="9"/>
      <c r="BHA65" s="9"/>
      <c r="BHB65" s="9"/>
      <c r="BHC65" s="9"/>
      <c r="BHD65" s="9"/>
      <c r="BHE65" s="9"/>
      <c r="BHF65" s="9"/>
      <c r="BHG65" s="9"/>
      <c r="BHH65" s="9"/>
      <c r="BHI65" s="9"/>
      <c r="BHJ65" s="9"/>
      <c r="BHK65" s="9"/>
      <c r="BHL65" s="9"/>
      <c r="BHM65" s="9"/>
      <c r="BHN65" s="9"/>
      <c r="BHO65" s="9"/>
      <c r="BHP65" s="9"/>
      <c r="BHQ65" s="9"/>
      <c r="BHR65" s="9"/>
      <c r="BHS65" s="9"/>
      <c r="BHT65" s="9"/>
      <c r="BHU65" s="9"/>
      <c r="BHV65" s="9"/>
      <c r="BHW65" s="9"/>
      <c r="BHX65" s="9"/>
      <c r="BHY65" s="9"/>
      <c r="BHZ65" s="9"/>
      <c r="BIA65" s="9"/>
      <c r="BIB65" s="9"/>
      <c r="BIC65" s="9"/>
      <c r="BID65" s="9"/>
      <c r="BIE65" s="9"/>
      <c r="BIF65" s="9"/>
      <c r="BIG65" s="9"/>
      <c r="BIH65" s="9"/>
      <c r="BII65" s="9"/>
      <c r="BIJ65" s="9"/>
      <c r="BIK65" s="9"/>
      <c r="BIL65" s="9"/>
      <c r="BIM65" s="9"/>
      <c r="BIN65" s="9"/>
      <c r="BIO65" s="9"/>
      <c r="BIP65" s="9"/>
      <c r="BIQ65" s="9"/>
      <c r="BIR65" s="9"/>
      <c r="BIS65" s="9"/>
      <c r="BIT65" s="9"/>
      <c r="BIU65" s="9"/>
      <c r="BIV65" s="9"/>
      <c r="BIW65" s="9"/>
      <c r="BIX65" s="9"/>
      <c r="BIY65" s="9"/>
      <c r="BIZ65" s="9"/>
      <c r="BJA65" s="9"/>
      <c r="BJB65" s="9"/>
      <c r="BJC65" s="9"/>
      <c r="BJD65" s="9"/>
      <c r="BJE65" s="9"/>
      <c r="BJF65" s="9"/>
      <c r="BJG65" s="9"/>
      <c r="BJH65" s="9"/>
      <c r="BJI65" s="9"/>
      <c r="BJJ65" s="9"/>
      <c r="BJK65" s="9"/>
      <c r="BJL65" s="9"/>
      <c r="BJM65" s="9"/>
      <c r="BJN65" s="9"/>
      <c r="BJO65" s="9"/>
      <c r="BJP65" s="9"/>
      <c r="BJQ65" s="9"/>
      <c r="BJR65" s="9"/>
      <c r="BJS65" s="9"/>
      <c r="BJT65" s="9"/>
      <c r="BJU65" s="9"/>
      <c r="BJV65" s="9"/>
      <c r="BJW65" s="9"/>
      <c r="BJX65" s="9"/>
      <c r="BJY65" s="9"/>
      <c r="BJZ65" s="9"/>
      <c r="BKA65" s="9"/>
      <c r="BKB65" s="9"/>
      <c r="BKC65" s="9"/>
      <c r="BKD65" s="9"/>
      <c r="BKE65" s="9"/>
      <c r="BKF65" s="9"/>
      <c r="BKG65" s="9"/>
      <c r="BKH65" s="9"/>
      <c r="BKI65" s="9"/>
      <c r="BKJ65" s="9"/>
      <c r="BKK65" s="9"/>
      <c r="BKL65" s="9"/>
      <c r="BKM65" s="9"/>
      <c r="BKN65" s="9"/>
      <c r="BKO65" s="9"/>
      <c r="BKP65" s="9"/>
      <c r="BKQ65" s="9"/>
      <c r="BKR65" s="9"/>
      <c r="BKS65" s="9"/>
      <c r="BKT65" s="9"/>
      <c r="BKU65" s="9"/>
      <c r="BKV65" s="9"/>
      <c r="BKW65" s="9"/>
      <c r="BKX65" s="9"/>
      <c r="BKY65" s="9"/>
      <c r="BKZ65" s="9"/>
      <c r="BLA65" s="9"/>
      <c r="BLB65" s="9"/>
      <c r="BLC65" s="9"/>
      <c r="BLD65" s="9"/>
      <c r="BLE65" s="9"/>
      <c r="BLF65" s="9"/>
      <c r="BLG65" s="9"/>
      <c r="BLH65" s="9"/>
      <c r="BLI65" s="9"/>
      <c r="BLJ65" s="9"/>
      <c r="BLK65" s="9"/>
      <c r="BLL65" s="9"/>
      <c r="BLM65" s="9"/>
      <c r="BLN65" s="9"/>
      <c r="BLO65" s="9"/>
      <c r="BLP65" s="9"/>
      <c r="BLQ65" s="9"/>
      <c r="BLR65" s="9"/>
      <c r="BLS65" s="9"/>
      <c r="BLT65" s="9"/>
      <c r="BLU65" s="9"/>
      <c r="BLV65" s="9"/>
      <c r="BLW65" s="9"/>
      <c r="BLX65" s="9"/>
      <c r="BLY65" s="9"/>
      <c r="BLZ65" s="9"/>
      <c r="BMA65" s="9"/>
      <c r="BMB65" s="9"/>
      <c r="BMC65" s="9"/>
      <c r="BMD65" s="9"/>
      <c r="BME65" s="9"/>
      <c r="BMF65" s="9"/>
      <c r="BMG65" s="9"/>
      <c r="BMH65" s="9"/>
      <c r="BMI65" s="9"/>
      <c r="BMJ65" s="9"/>
      <c r="BMK65" s="9"/>
      <c r="BML65" s="9"/>
      <c r="BMM65" s="9"/>
      <c r="BMN65" s="9"/>
      <c r="BMO65" s="9"/>
      <c r="BMP65" s="9"/>
      <c r="BMQ65" s="9"/>
      <c r="BMR65" s="9"/>
      <c r="BMS65" s="9"/>
      <c r="BMT65" s="9"/>
      <c r="BMU65" s="9"/>
      <c r="BMV65" s="9"/>
      <c r="BMW65" s="9"/>
      <c r="BMX65" s="9"/>
      <c r="BMY65" s="9"/>
      <c r="BMZ65" s="9"/>
      <c r="BNA65" s="9"/>
      <c r="BNB65" s="9"/>
      <c r="BNC65" s="9"/>
      <c r="BND65" s="9"/>
      <c r="BNE65" s="9"/>
      <c r="BNF65" s="9"/>
      <c r="BNG65" s="9"/>
      <c r="BNH65" s="9"/>
      <c r="BNI65" s="9"/>
      <c r="BNJ65" s="9"/>
      <c r="BNK65" s="9"/>
      <c r="BNL65" s="9"/>
      <c r="BNM65" s="9"/>
      <c r="BNN65" s="9"/>
      <c r="BNO65" s="9"/>
      <c r="BNP65" s="9"/>
      <c r="BNQ65" s="9"/>
      <c r="BNR65" s="9"/>
      <c r="BNS65" s="9"/>
      <c r="BNT65" s="9"/>
      <c r="BNU65" s="9"/>
      <c r="BNV65" s="9"/>
      <c r="BNW65" s="9"/>
      <c r="BNX65" s="9"/>
      <c r="BNY65" s="9"/>
      <c r="BNZ65" s="9"/>
      <c r="BOA65" s="9"/>
      <c r="BOB65" s="9"/>
      <c r="BOC65" s="9"/>
      <c r="BOD65" s="9"/>
      <c r="BOE65" s="9"/>
      <c r="BOF65" s="9"/>
      <c r="BOG65" s="9"/>
      <c r="BOH65" s="9"/>
      <c r="BOI65" s="9"/>
      <c r="BOJ65" s="9"/>
      <c r="BOK65" s="9"/>
      <c r="BOL65" s="9"/>
      <c r="BOM65" s="9"/>
      <c r="BON65" s="9"/>
      <c r="BOO65" s="9"/>
      <c r="BOP65" s="9"/>
      <c r="BOQ65" s="9"/>
      <c r="BOR65" s="9"/>
      <c r="BOS65" s="9"/>
      <c r="BOT65" s="9"/>
      <c r="BOU65" s="9"/>
      <c r="BOV65" s="9"/>
      <c r="BOW65" s="9"/>
      <c r="BOX65" s="9"/>
      <c r="BOY65" s="9"/>
      <c r="BOZ65" s="9"/>
      <c r="BPA65" s="9"/>
      <c r="BPB65" s="9"/>
      <c r="BPC65" s="9"/>
      <c r="BPD65" s="9"/>
      <c r="BPE65" s="9"/>
      <c r="BPF65" s="9"/>
      <c r="BPG65" s="9"/>
      <c r="BPH65" s="9"/>
      <c r="BPI65" s="9"/>
      <c r="BPJ65" s="9"/>
      <c r="BPK65" s="9"/>
      <c r="BPL65" s="9"/>
      <c r="BPM65" s="9"/>
      <c r="BPN65" s="9"/>
      <c r="BPO65" s="9"/>
      <c r="BPP65" s="9"/>
      <c r="BPQ65" s="9"/>
      <c r="BPR65" s="9"/>
      <c r="BPS65" s="9"/>
      <c r="BPT65" s="9"/>
      <c r="BPU65" s="9"/>
      <c r="BPV65" s="9"/>
      <c r="BPW65" s="9"/>
      <c r="BPX65" s="9"/>
      <c r="BPY65" s="9"/>
      <c r="BPZ65" s="9"/>
      <c r="BQA65" s="9"/>
      <c r="BQB65" s="9"/>
      <c r="BQC65" s="9"/>
      <c r="BQD65" s="9"/>
      <c r="BQE65" s="9"/>
      <c r="BQF65" s="9"/>
      <c r="BQG65" s="9"/>
      <c r="BQH65" s="9"/>
      <c r="BQI65" s="9"/>
      <c r="BQJ65" s="9"/>
      <c r="BQK65" s="9"/>
      <c r="BQL65" s="9"/>
      <c r="BQM65" s="9"/>
      <c r="BQN65" s="9"/>
      <c r="BQO65" s="9"/>
      <c r="BQP65" s="9"/>
      <c r="BQQ65" s="9"/>
      <c r="BQR65" s="9"/>
      <c r="BQS65" s="9"/>
      <c r="BQT65" s="9"/>
      <c r="BQU65" s="9"/>
      <c r="BQV65" s="9"/>
      <c r="BQW65" s="9"/>
      <c r="BQX65" s="9"/>
      <c r="BQY65" s="9"/>
      <c r="BQZ65" s="9"/>
      <c r="BRA65" s="9"/>
      <c r="BRB65" s="9"/>
      <c r="BRC65" s="9"/>
      <c r="BRD65" s="9"/>
      <c r="BRE65" s="9"/>
      <c r="BRF65" s="9"/>
      <c r="BRG65" s="9"/>
      <c r="BRH65" s="9"/>
      <c r="BRI65" s="9"/>
      <c r="BRJ65" s="9"/>
      <c r="BRK65" s="9"/>
      <c r="BRL65" s="9"/>
      <c r="BRM65" s="9"/>
      <c r="BRN65" s="9"/>
      <c r="BRO65" s="9"/>
      <c r="BRP65" s="9"/>
      <c r="BRQ65" s="9"/>
      <c r="BRR65" s="9"/>
      <c r="BRS65" s="9"/>
      <c r="BRT65" s="9"/>
      <c r="BRU65" s="9"/>
      <c r="BRV65" s="9"/>
      <c r="BRW65" s="9"/>
      <c r="BRX65" s="9"/>
      <c r="BRY65" s="9"/>
      <c r="BRZ65" s="9"/>
      <c r="BSA65" s="9"/>
      <c r="BSB65" s="9"/>
      <c r="BSC65" s="9"/>
      <c r="BSD65" s="9"/>
      <c r="BSE65" s="9"/>
      <c r="BSF65" s="9"/>
      <c r="BSG65" s="9"/>
      <c r="BSH65" s="9"/>
      <c r="BSI65" s="9"/>
      <c r="BSJ65" s="9"/>
      <c r="BSK65" s="9"/>
      <c r="BSL65" s="9"/>
      <c r="BSM65" s="9"/>
      <c r="BSN65" s="9"/>
      <c r="BSO65" s="9"/>
      <c r="BSP65" s="9"/>
      <c r="BSQ65" s="9"/>
      <c r="BSR65" s="9"/>
      <c r="BSS65" s="9"/>
      <c r="BST65" s="9"/>
      <c r="BSU65" s="9"/>
      <c r="BSV65" s="9"/>
      <c r="BSW65" s="9"/>
      <c r="BSX65" s="9"/>
      <c r="BSY65" s="9"/>
      <c r="BSZ65" s="9"/>
      <c r="BTA65" s="9"/>
      <c r="BTB65" s="9"/>
      <c r="BTC65" s="9"/>
      <c r="BTD65" s="9"/>
      <c r="BTE65" s="9"/>
      <c r="BTF65" s="9"/>
      <c r="BTG65" s="9"/>
      <c r="BTH65" s="9"/>
      <c r="BTI65" s="9"/>
      <c r="BTJ65" s="9"/>
      <c r="BTK65" s="9"/>
      <c r="BTL65" s="9"/>
      <c r="BTM65" s="9"/>
      <c r="BTN65" s="9"/>
      <c r="BTO65" s="9"/>
      <c r="BTP65" s="9"/>
      <c r="BTQ65" s="9"/>
      <c r="BTR65" s="9"/>
      <c r="BTS65" s="9"/>
      <c r="BTT65" s="9"/>
      <c r="BTU65" s="9"/>
      <c r="BTV65" s="9"/>
      <c r="BTW65" s="9"/>
      <c r="BTX65" s="9"/>
      <c r="BTY65" s="9"/>
      <c r="BTZ65" s="9"/>
      <c r="BUA65" s="9"/>
      <c r="BUB65" s="9"/>
      <c r="BUC65" s="9"/>
      <c r="BUD65" s="9"/>
      <c r="BUE65" s="9"/>
      <c r="BUF65" s="9"/>
      <c r="BUG65" s="9"/>
      <c r="BUH65" s="9"/>
      <c r="BUI65" s="9"/>
      <c r="BUJ65" s="9"/>
      <c r="BUK65" s="9"/>
      <c r="BUL65" s="9"/>
      <c r="BUM65" s="9"/>
      <c r="BUN65" s="9"/>
      <c r="BUO65" s="9"/>
      <c r="BUP65" s="9"/>
      <c r="BUQ65" s="9"/>
      <c r="BUR65" s="9"/>
      <c r="BUS65" s="9"/>
      <c r="BUT65" s="9"/>
      <c r="BUU65" s="9"/>
      <c r="BUV65" s="9"/>
      <c r="BUW65" s="9"/>
      <c r="BUX65" s="9"/>
      <c r="BUY65" s="9"/>
      <c r="BUZ65" s="9"/>
      <c r="BVA65" s="9"/>
      <c r="BVB65" s="9"/>
      <c r="BVC65" s="9"/>
      <c r="BVD65" s="9"/>
      <c r="BVE65" s="9"/>
      <c r="BVF65" s="9"/>
      <c r="BVG65" s="9"/>
      <c r="BVH65" s="9"/>
      <c r="BVI65" s="9"/>
      <c r="BVJ65" s="9"/>
      <c r="BVK65" s="9"/>
      <c r="BVL65" s="9"/>
      <c r="BVM65" s="9"/>
      <c r="BVN65" s="9"/>
      <c r="BVO65" s="9"/>
      <c r="BVP65" s="9"/>
      <c r="BVQ65" s="9"/>
      <c r="BVR65" s="9"/>
      <c r="BVS65" s="9"/>
      <c r="BVT65" s="9"/>
      <c r="BVU65" s="9"/>
      <c r="BVV65" s="9"/>
      <c r="BVW65" s="9"/>
      <c r="BVX65" s="9"/>
      <c r="BVY65" s="9"/>
      <c r="BVZ65" s="9"/>
      <c r="BWA65" s="9"/>
      <c r="BWB65" s="9"/>
      <c r="BWC65" s="9"/>
      <c r="BWD65" s="9"/>
      <c r="BWE65" s="9"/>
      <c r="BWF65" s="9"/>
      <c r="BWG65" s="9"/>
      <c r="BWH65" s="9"/>
      <c r="BWI65" s="9"/>
      <c r="BWJ65" s="9"/>
      <c r="BWK65" s="9"/>
      <c r="BWL65" s="9"/>
      <c r="BWM65" s="9"/>
      <c r="BWN65" s="9"/>
      <c r="BWO65" s="9"/>
      <c r="BWP65" s="9"/>
      <c r="BWQ65" s="9"/>
      <c r="BWR65" s="9"/>
      <c r="BWS65" s="9"/>
      <c r="BWT65" s="9"/>
      <c r="BWU65" s="9"/>
      <c r="BWV65" s="9"/>
      <c r="BWW65" s="9"/>
      <c r="BWX65" s="9"/>
      <c r="BWY65" s="9"/>
      <c r="BWZ65" s="9"/>
      <c r="BXA65" s="9"/>
      <c r="BXB65" s="9"/>
      <c r="BXC65" s="9"/>
      <c r="BXD65" s="9"/>
    </row>
    <row r="66" ht="14.25" customHeight="1">
      <c r="A66" s="9">
        <v>9.0</v>
      </c>
      <c r="B66" s="9" t="s">
        <v>11947</v>
      </c>
      <c r="C66" s="9" t="s">
        <v>11948</v>
      </c>
      <c r="D66" s="9" t="s">
        <v>11948</v>
      </c>
      <c r="E66" s="9"/>
      <c r="F66" s="9">
        <v>64.0</v>
      </c>
      <c r="G66" s="9" t="s">
        <v>12554</v>
      </c>
      <c r="H66" s="9"/>
      <c r="I66" s="9"/>
      <c r="J66" s="9"/>
      <c r="K66" s="9">
        <v>1.0</v>
      </c>
      <c r="L66" s="9">
        <v>62.0</v>
      </c>
      <c r="M66" s="9"/>
      <c r="N66" s="9"/>
      <c r="O66" s="9">
        <v>1.0</v>
      </c>
      <c r="P66" s="9">
        <v>1.0</v>
      </c>
      <c r="Q66" s="9" t="s">
        <v>12555</v>
      </c>
      <c r="R66" s="9"/>
      <c r="S66" s="9" t="s">
        <v>2922</v>
      </c>
      <c r="T66" s="9" t="s">
        <v>2921</v>
      </c>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c r="JA66" s="9"/>
      <c r="JB66" s="9"/>
      <c r="JC66" s="9"/>
      <c r="JD66" s="9"/>
      <c r="JE66" s="9"/>
      <c r="JF66" s="9"/>
      <c r="JG66" s="9"/>
      <c r="JH66" s="9"/>
      <c r="JI66" s="9"/>
      <c r="JJ66" s="9"/>
      <c r="JK66" s="9"/>
      <c r="JL66" s="9"/>
      <c r="JM66" s="9"/>
      <c r="JN66" s="9"/>
      <c r="JO66" s="9"/>
      <c r="JP66" s="9"/>
      <c r="JQ66" s="9"/>
      <c r="JR66" s="9"/>
      <c r="JS66" s="9"/>
      <c r="JT66" s="9"/>
      <c r="JU66" s="9"/>
      <c r="JV66" s="9"/>
      <c r="JW66" s="9"/>
      <c r="JX66" s="9"/>
      <c r="JY66" s="9"/>
      <c r="JZ66" s="9"/>
      <c r="KA66" s="9"/>
      <c r="KB66" s="9"/>
      <c r="KC66" s="9"/>
      <c r="KD66" s="9"/>
      <c r="KE66" s="9"/>
      <c r="KF66" s="9"/>
      <c r="KG66" s="9"/>
      <c r="KH66" s="9"/>
      <c r="KI66" s="9"/>
      <c r="KJ66" s="9"/>
      <c r="KK66" s="9"/>
      <c r="KL66" s="9"/>
      <c r="KM66" s="9"/>
      <c r="KN66" s="9"/>
      <c r="KO66" s="9"/>
      <c r="KP66" s="9"/>
      <c r="KQ66" s="9"/>
      <c r="KR66" s="9"/>
      <c r="KS66" s="9"/>
      <c r="KT66" s="9"/>
      <c r="KU66" s="9"/>
      <c r="KV66" s="9"/>
      <c r="KW66" s="9"/>
      <c r="KX66" s="9"/>
      <c r="KY66" s="9"/>
      <c r="KZ66" s="9"/>
      <c r="LA66" s="9"/>
      <c r="LB66" s="9"/>
      <c r="LC66" s="9"/>
      <c r="LD66" s="9"/>
      <c r="LE66" s="9"/>
      <c r="LF66" s="9"/>
      <c r="LG66" s="9"/>
      <c r="LH66" s="9"/>
      <c r="LI66" s="9"/>
      <c r="LJ66" s="9"/>
      <c r="LK66" s="9"/>
      <c r="LL66" s="9"/>
      <c r="LM66" s="9"/>
      <c r="LN66" s="9"/>
      <c r="LO66" s="9"/>
      <c r="LP66" s="9"/>
      <c r="LQ66" s="9"/>
      <c r="LR66" s="9"/>
      <c r="LS66" s="9"/>
      <c r="LT66" s="9"/>
      <c r="LU66" s="9"/>
      <c r="LV66" s="9"/>
      <c r="LW66" s="9"/>
      <c r="LX66" s="9"/>
      <c r="LY66" s="9"/>
      <c r="LZ66" s="9"/>
      <c r="MA66" s="9"/>
      <c r="MB66" s="9"/>
      <c r="MC66" s="9"/>
      <c r="MD66" s="9"/>
      <c r="ME66" s="9"/>
      <c r="MF66" s="9"/>
      <c r="MG66" s="9"/>
      <c r="MH66" s="9"/>
      <c r="MI66" s="9"/>
      <c r="MJ66" s="9"/>
      <c r="MK66" s="9"/>
      <c r="ML66" s="9"/>
      <c r="MM66" s="9"/>
      <c r="MN66" s="9"/>
      <c r="MO66" s="9"/>
      <c r="MP66" s="9"/>
      <c r="MQ66" s="9"/>
      <c r="MR66" s="9"/>
      <c r="MS66" s="9"/>
      <c r="MT66" s="9"/>
      <c r="MU66" s="9"/>
      <c r="MV66" s="9"/>
      <c r="MW66" s="9"/>
      <c r="MX66" s="9"/>
      <c r="MY66" s="9"/>
      <c r="MZ66" s="9"/>
      <c r="NA66" s="9"/>
      <c r="NB66" s="9"/>
      <c r="NC66" s="9"/>
      <c r="ND66" s="9"/>
      <c r="NE66" s="9"/>
      <c r="NF66" s="9"/>
      <c r="NG66" s="9"/>
      <c r="NH66" s="9"/>
      <c r="NI66" s="9"/>
      <c r="NJ66" s="9"/>
      <c r="NK66" s="9"/>
      <c r="NL66" s="9"/>
      <c r="NM66" s="9"/>
      <c r="NN66" s="9"/>
      <c r="NO66" s="9"/>
      <c r="NP66" s="9"/>
      <c r="NQ66" s="9"/>
      <c r="NR66" s="9"/>
      <c r="NS66" s="9"/>
      <c r="NT66" s="9"/>
      <c r="NU66" s="9"/>
      <c r="NV66" s="9"/>
      <c r="NW66" s="9"/>
      <c r="NX66" s="9"/>
      <c r="NY66" s="9"/>
      <c r="NZ66" s="9"/>
      <c r="OA66" s="9"/>
      <c r="OB66" s="9"/>
      <c r="OC66" s="9"/>
      <c r="OD66" s="9"/>
      <c r="OE66" s="9"/>
      <c r="OF66" s="9"/>
      <c r="OG66" s="9"/>
      <c r="OH66" s="9"/>
      <c r="OI66" s="9"/>
      <c r="OJ66" s="9"/>
      <c r="OK66" s="9"/>
      <c r="OL66" s="9"/>
      <c r="OM66" s="9"/>
      <c r="ON66" s="9"/>
      <c r="OO66" s="9"/>
      <c r="OP66" s="9"/>
      <c r="OQ66" s="9"/>
      <c r="OR66" s="9"/>
      <c r="OS66" s="9"/>
      <c r="OT66" s="9"/>
      <c r="OU66" s="9"/>
      <c r="OV66" s="9"/>
      <c r="OW66" s="9"/>
      <c r="OX66" s="9"/>
      <c r="OY66" s="9"/>
      <c r="OZ66" s="9"/>
      <c r="PA66" s="9"/>
      <c r="PB66" s="9"/>
      <c r="PC66" s="9"/>
      <c r="PD66" s="9"/>
      <c r="PE66" s="9"/>
      <c r="PF66" s="9"/>
      <c r="PG66" s="9"/>
      <c r="PH66" s="9"/>
      <c r="PI66" s="9"/>
      <c r="PJ66" s="9"/>
      <c r="PK66" s="9"/>
      <c r="PL66" s="9"/>
      <c r="PM66" s="9"/>
      <c r="PN66" s="9"/>
      <c r="PO66" s="9"/>
      <c r="PP66" s="9"/>
      <c r="PQ66" s="9"/>
      <c r="PR66" s="9"/>
      <c r="PS66" s="9"/>
      <c r="PT66" s="9"/>
      <c r="PU66" s="9"/>
      <c r="PV66" s="9"/>
      <c r="PW66" s="9"/>
      <c r="PX66" s="9"/>
      <c r="PY66" s="9"/>
      <c r="PZ66" s="9"/>
      <c r="QA66" s="9"/>
      <c r="QB66" s="9"/>
      <c r="QC66" s="9"/>
      <c r="QD66" s="9"/>
      <c r="QE66" s="9"/>
      <c r="QF66" s="9"/>
      <c r="QG66" s="9"/>
      <c r="QH66" s="9"/>
      <c r="QI66" s="9"/>
      <c r="QJ66" s="9"/>
      <c r="QK66" s="9"/>
      <c r="QL66" s="9"/>
      <c r="QM66" s="9"/>
      <c r="QN66" s="9"/>
      <c r="QO66" s="9"/>
      <c r="QP66" s="9"/>
      <c r="QQ66" s="9"/>
      <c r="QR66" s="9"/>
      <c r="QS66" s="9"/>
      <c r="QT66" s="9"/>
      <c r="QU66" s="9"/>
      <c r="QV66" s="9"/>
      <c r="QW66" s="9"/>
      <c r="QX66" s="9"/>
      <c r="QY66" s="9"/>
      <c r="QZ66" s="9"/>
      <c r="RA66" s="9"/>
      <c r="RB66" s="9"/>
      <c r="RC66" s="9"/>
      <c r="RD66" s="9"/>
      <c r="RE66" s="9"/>
      <c r="RF66" s="9"/>
      <c r="RG66" s="9"/>
      <c r="RH66" s="9"/>
      <c r="RI66" s="9"/>
      <c r="RJ66" s="9"/>
      <c r="RK66" s="9"/>
      <c r="RL66" s="9"/>
      <c r="RM66" s="9"/>
      <c r="RN66" s="9"/>
      <c r="RO66" s="9"/>
      <c r="RP66" s="9"/>
      <c r="RQ66" s="9"/>
      <c r="RR66" s="9"/>
      <c r="RS66" s="9"/>
      <c r="RT66" s="9"/>
      <c r="RU66" s="9"/>
      <c r="RV66" s="9"/>
      <c r="RW66" s="9"/>
      <c r="RX66" s="9"/>
      <c r="RY66" s="9"/>
      <c r="RZ66" s="9"/>
      <c r="SA66" s="9"/>
      <c r="SB66" s="9"/>
      <c r="SC66" s="9"/>
      <c r="SD66" s="9"/>
      <c r="SE66" s="9"/>
      <c r="SF66" s="9"/>
      <c r="SG66" s="9"/>
      <c r="SH66" s="9"/>
      <c r="SI66" s="9"/>
      <c r="SJ66" s="9"/>
      <c r="SK66" s="9"/>
      <c r="SL66" s="9"/>
      <c r="SM66" s="9"/>
      <c r="SN66" s="9"/>
      <c r="SO66" s="9"/>
      <c r="SP66" s="9"/>
      <c r="SQ66" s="9"/>
      <c r="SR66" s="9"/>
      <c r="SS66" s="9"/>
      <c r="ST66" s="9"/>
      <c r="SU66" s="9"/>
      <c r="SV66" s="9"/>
      <c r="SW66" s="9"/>
      <c r="SX66" s="9"/>
      <c r="SY66" s="9"/>
      <c r="SZ66" s="9"/>
      <c r="TA66" s="9"/>
      <c r="TB66" s="9"/>
      <c r="TC66" s="9"/>
      <c r="TD66" s="9"/>
      <c r="TE66" s="9"/>
      <c r="TF66" s="9"/>
      <c r="TG66" s="9"/>
      <c r="TH66" s="9"/>
      <c r="TI66" s="9"/>
      <c r="TJ66" s="9"/>
      <c r="TK66" s="9"/>
      <c r="TL66" s="9"/>
      <c r="TM66" s="9"/>
      <c r="TN66" s="9"/>
      <c r="TO66" s="9"/>
      <c r="ANB66" s="9"/>
      <c r="ANC66" s="9"/>
      <c r="AND66" s="9"/>
      <c r="ANE66" s="9"/>
      <c r="ANF66" s="9"/>
      <c r="ANG66" s="9"/>
      <c r="ANH66" s="9"/>
      <c r="ANI66" s="9"/>
      <c r="ANJ66" s="9"/>
      <c r="ANK66" s="9"/>
      <c r="ANL66" s="9"/>
      <c r="ANM66" s="9"/>
      <c r="ANN66" s="9"/>
      <c r="ANO66" s="9"/>
      <c r="ANP66" s="9"/>
      <c r="ANQ66" s="9"/>
      <c r="ANR66" s="9"/>
      <c r="ANS66" s="9"/>
      <c r="ANT66" s="9"/>
      <c r="ANU66" s="9"/>
      <c r="ANV66" s="9"/>
      <c r="ANW66" s="9"/>
      <c r="ANX66" s="9"/>
      <c r="ANY66" s="9"/>
      <c r="ANZ66" s="9"/>
      <c r="AOA66" s="9"/>
      <c r="AOB66" s="9"/>
      <c r="AOC66" s="9"/>
      <c r="AOD66" s="9"/>
      <c r="AOE66" s="9"/>
      <c r="AOF66" s="9"/>
      <c r="AOG66" s="9"/>
      <c r="AOH66" s="9"/>
      <c r="AOI66" s="9"/>
      <c r="AOJ66" s="9"/>
      <c r="AOK66" s="9"/>
      <c r="AOL66" s="9"/>
      <c r="AOM66" s="9"/>
      <c r="AON66" s="9"/>
      <c r="AOO66" s="9"/>
      <c r="AOP66" s="9"/>
      <c r="AOQ66" s="9"/>
      <c r="AOR66" s="9"/>
      <c r="AOS66" s="9"/>
      <c r="AOT66" s="9"/>
      <c r="AOU66" s="9"/>
      <c r="AOV66" s="9"/>
      <c r="AOW66" s="9"/>
      <c r="AOX66" s="9"/>
      <c r="AOY66" s="9"/>
      <c r="AOZ66" s="9"/>
      <c r="APA66" s="9"/>
      <c r="APB66" s="9"/>
      <c r="APC66" s="9"/>
      <c r="APD66" s="9"/>
      <c r="APE66" s="9"/>
      <c r="APF66" s="9"/>
      <c r="APG66" s="9"/>
      <c r="APH66" s="9"/>
      <c r="API66" s="9"/>
      <c r="APJ66" s="9"/>
      <c r="APK66" s="9"/>
      <c r="APL66" s="9"/>
      <c r="APM66" s="9"/>
      <c r="APN66" s="9"/>
      <c r="APO66" s="9"/>
      <c r="APP66" s="9"/>
      <c r="APQ66" s="9"/>
      <c r="APR66" s="9"/>
      <c r="APS66" s="9"/>
      <c r="APT66" s="9"/>
      <c r="APU66" s="9"/>
      <c r="APV66" s="9"/>
      <c r="APW66" s="9"/>
      <c r="APX66" s="9"/>
      <c r="APY66" s="9"/>
      <c r="APZ66" s="9"/>
      <c r="AQA66" s="9"/>
      <c r="AQB66" s="9"/>
      <c r="AQC66" s="9"/>
      <c r="AQD66" s="9"/>
      <c r="AQE66" s="9"/>
      <c r="AQF66" s="9"/>
      <c r="AQG66" s="9"/>
      <c r="AQH66" s="9"/>
      <c r="AQI66" s="9"/>
      <c r="AQJ66" s="9"/>
      <c r="AQK66" s="9"/>
      <c r="AQL66" s="9"/>
      <c r="AQM66" s="9"/>
      <c r="AQN66" s="9"/>
      <c r="AQO66" s="9"/>
      <c r="AQP66" s="9"/>
      <c r="AQQ66" s="9"/>
      <c r="AQR66" s="9"/>
      <c r="AQS66" s="9"/>
      <c r="AQT66" s="9"/>
      <c r="AQU66" s="9"/>
      <c r="AQV66" s="9"/>
      <c r="AQW66" s="9"/>
      <c r="AQX66" s="9"/>
      <c r="AQY66" s="9"/>
      <c r="AQZ66" s="9"/>
      <c r="ARA66" s="9"/>
      <c r="ARB66" s="9"/>
      <c r="ARC66" s="9"/>
      <c r="ARD66" s="9"/>
      <c r="ARE66" s="9"/>
      <c r="ARF66" s="9"/>
      <c r="ARG66" s="9"/>
      <c r="ARH66" s="9"/>
      <c r="ARI66" s="9"/>
      <c r="ARJ66" s="9"/>
      <c r="ARK66" s="9"/>
      <c r="ARL66" s="9"/>
      <c r="ARM66" s="9"/>
      <c r="ARN66" s="9"/>
      <c r="ARO66" s="9"/>
      <c r="ARP66" s="9"/>
      <c r="ARQ66" s="9"/>
      <c r="ARR66" s="9"/>
      <c r="ARS66" s="9"/>
      <c r="ART66" s="9"/>
      <c r="ARU66" s="9"/>
      <c r="ARV66" s="9"/>
      <c r="ARW66" s="9"/>
      <c r="ARX66" s="9"/>
      <c r="ARY66" s="9"/>
      <c r="ARZ66" s="9"/>
      <c r="ASA66" s="9"/>
      <c r="ASB66" s="9"/>
      <c r="ASC66" s="9"/>
      <c r="ASD66" s="9"/>
      <c r="ASE66" s="9"/>
      <c r="ASF66" s="9"/>
      <c r="ASG66" s="9"/>
      <c r="ASH66" s="9"/>
      <c r="ASI66" s="9"/>
      <c r="ASJ66" s="9"/>
      <c r="ASK66" s="9"/>
      <c r="ASL66" s="9"/>
      <c r="ASM66" s="9"/>
      <c r="ASN66" s="9"/>
      <c r="ASO66" s="9"/>
      <c r="ASP66" s="9"/>
      <c r="ASQ66" s="9"/>
      <c r="ASR66" s="9"/>
      <c r="ASS66" s="9"/>
      <c r="AST66" s="9"/>
      <c r="ASU66" s="9"/>
      <c r="ASV66" s="9"/>
      <c r="ASW66" s="9"/>
      <c r="ASX66" s="9"/>
      <c r="ASY66" s="9"/>
      <c r="ASZ66" s="9"/>
      <c r="ATA66" s="9"/>
      <c r="ATB66" s="9"/>
      <c r="ATC66" s="9"/>
      <c r="ATD66" s="9"/>
      <c r="ATE66" s="9"/>
      <c r="ATF66" s="9"/>
      <c r="ATG66" s="9"/>
      <c r="ATH66" s="9"/>
      <c r="ATI66" s="9"/>
      <c r="ATJ66" s="9"/>
      <c r="ATK66" s="9"/>
      <c r="ATL66" s="9"/>
      <c r="ATM66" s="9"/>
      <c r="ATN66" s="9"/>
      <c r="ATO66" s="9"/>
      <c r="ATP66" s="9"/>
      <c r="ATQ66" s="9"/>
      <c r="ATR66" s="9"/>
      <c r="ATS66" s="9"/>
      <c r="ATT66" s="9"/>
      <c r="ATU66" s="9"/>
      <c r="ATV66" s="9"/>
      <c r="ATW66" s="9"/>
      <c r="ATX66" s="9"/>
      <c r="ATY66" s="9"/>
      <c r="ATZ66" s="9"/>
      <c r="AUA66" s="9"/>
      <c r="AUB66" s="9"/>
      <c r="AUC66" s="9"/>
      <c r="AUD66" s="9"/>
      <c r="AUE66" s="9"/>
      <c r="AUF66" s="9"/>
      <c r="AUG66" s="9"/>
      <c r="AUH66" s="9"/>
      <c r="AUI66" s="9"/>
      <c r="AUJ66" s="9"/>
      <c r="AUK66" s="9"/>
      <c r="AUL66" s="9"/>
      <c r="AUM66" s="9"/>
      <c r="AUN66" s="9"/>
      <c r="AUO66" s="9"/>
      <c r="AUP66" s="9"/>
      <c r="AUQ66" s="9"/>
      <c r="AUR66" s="9"/>
      <c r="AUS66" s="9"/>
      <c r="AUT66" s="9"/>
      <c r="AUU66" s="9"/>
      <c r="AUV66" s="9"/>
      <c r="AUW66" s="9"/>
      <c r="AUX66" s="9"/>
      <c r="AUY66" s="9"/>
      <c r="AUZ66" s="9"/>
      <c r="AVA66" s="9"/>
      <c r="AVB66" s="9"/>
      <c r="AVC66" s="9"/>
      <c r="AVD66" s="9"/>
      <c r="AVE66" s="9"/>
      <c r="AVF66" s="9"/>
      <c r="AVG66" s="9"/>
      <c r="AVH66" s="9"/>
      <c r="AVI66" s="9"/>
      <c r="AVJ66" s="9"/>
      <c r="AVK66" s="9"/>
      <c r="AVL66" s="9"/>
      <c r="AVM66" s="9"/>
      <c r="AVN66" s="9"/>
      <c r="AVO66" s="9"/>
      <c r="AVP66" s="9"/>
      <c r="AVQ66" s="9"/>
      <c r="AVR66" s="9"/>
      <c r="AVS66" s="9"/>
      <c r="AVT66" s="9"/>
      <c r="AVU66" s="9"/>
      <c r="AVV66" s="9"/>
      <c r="AVW66" s="9"/>
      <c r="AVX66" s="9"/>
      <c r="AVY66" s="9"/>
      <c r="AVZ66" s="9"/>
      <c r="AWA66" s="9"/>
      <c r="AWB66" s="9"/>
      <c r="AWC66" s="9"/>
      <c r="AWD66" s="9"/>
      <c r="AWE66" s="9"/>
      <c r="AWF66" s="9"/>
      <c r="AWG66" s="9"/>
      <c r="AWH66" s="9"/>
      <c r="AWI66" s="9"/>
      <c r="AWJ66" s="9"/>
      <c r="AWK66" s="9"/>
      <c r="AWL66" s="9"/>
      <c r="AWM66" s="9"/>
      <c r="AWN66" s="9"/>
      <c r="AWO66" s="9"/>
      <c r="AWP66" s="9"/>
      <c r="AWQ66" s="9"/>
      <c r="AWR66" s="9"/>
      <c r="AWS66" s="9"/>
      <c r="AWT66" s="9"/>
      <c r="AWU66" s="9"/>
      <c r="AWV66" s="9"/>
      <c r="AWW66" s="9"/>
      <c r="AWX66" s="9"/>
      <c r="AWY66" s="9" t="s">
        <v>12556</v>
      </c>
      <c r="AWZ66" s="9"/>
      <c r="AXA66" s="9"/>
      <c r="AXB66" s="9"/>
      <c r="AXC66" s="9"/>
      <c r="AXD66" s="9"/>
      <c r="AXE66" s="9"/>
      <c r="AXF66" s="9"/>
      <c r="AXG66" s="9"/>
      <c r="AXH66" s="9"/>
      <c r="AXI66" s="9"/>
      <c r="AXJ66" s="9"/>
      <c r="AXK66" s="9"/>
      <c r="AXL66" s="9"/>
      <c r="AXM66" s="9"/>
      <c r="AXN66" s="9"/>
      <c r="AXO66" s="9"/>
      <c r="AXP66" s="9"/>
      <c r="AXQ66" s="9"/>
      <c r="AXR66" s="9"/>
      <c r="AXS66" s="9"/>
      <c r="AXT66" s="9"/>
      <c r="AXU66" s="9"/>
      <c r="AXV66" s="9"/>
      <c r="AXW66" s="9"/>
      <c r="AXX66" s="9"/>
      <c r="AXY66" s="9"/>
      <c r="AXZ66" s="9"/>
      <c r="AYA66" s="9"/>
      <c r="AYB66" s="9"/>
      <c r="AYC66" s="9"/>
      <c r="AYD66" s="9"/>
      <c r="AYE66" s="9"/>
      <c r="AYF66" s="9"/>
      <c r="AYG66" s="9"/>
      <c r="AYH66" s="9" t="s">
        <v>12557</v>
      </c>
      <c r="AYI66" s="9"/>
      <c r="AYJ66" s="9"/>
      <c r="AYK66" s="9"/>
      <c r="AYL66" s="9"/>
      <c r="AYM66" s="9"/>
      <c r="AYN66" s="9"/>
      <c r="AYO66" s="9"/>
      <c r="AYP66" s="9"/>
      <c r="AYQ66" s="9"/>
      <c r="AYR66" s="9"/>
      <c r="AYS66" s="9"/>
      <c r="AYT66" s="9"/>
      <c r="AYU66" s="9"/>
      <c r="AYV66" s="9"/>
      <c r="AYW66" s="9"/>
      <c r="AYX66" s="9"/>
      <c r="AYY66" s="9" t="s">
        <v>5691</v>
      </c>
      <c r="AYZ66" s="9" t="s">
        <v>5691</v>
      </c>
      <c r="AZA66" s="9"/>
      <c r="AZB66" s="9"/>
      <c r="AZC66" s="9"/>
      <c r="AZD66" s="9"/>
      <c r="AZE66" s="9"/>
      <c r="AZF66" s="9"/>
      <c r="AZG66" s="9"/>
      <c r="AZH66" s="9"/>
      <c r="AZI66" s="9"/>
      <c r="AZJ66" s="9"/>
      <c r="AZK66" s="9"/>
      <c r="AZL66" s="9"/>
      <c r="AZM66" s="9"/>
      <c r="AZN66" s="9"/>
      <c r="AZO66" s="9"/>
      <c r="AZP66" s="9"/>
      <c r="AZQ66" s="9"/>
      <c r="AZR66" s="9"/>
      <c r="AZS66" s="9"/>
      <c r="AZT66" s="9"/>
      <c r="AZU66" s="9"/>
      <c r="AZV66" s="9"/>
      <c r="AZW66" s="9"/>
      <c r="AZX66" s="9"/>
      <c r="AZY66" s="9"/>
      <c r="AZZ66" s="9"/>
      <c r="BAA66" s="9"/>
      <c r="BAB66" s="9"/>
      <c r="BAC66" s="9"/>
      <c r="BAD66" s="9"/>
      <c r="BAE66" s="9"/>
      <c r="BAF66" s="9"/>
      <c r="BAG66" s="9"/>
      <c r="BAH66" s="9"/>
      <c r="BAI66" s="9"/>
      <c r="BAJ66" s="9"/>
      <c r="BAK66" s="9" t="s">
        <v>12558</v>
      </c>
      <c r="BAL66" s="9"/>
      <c r="BAM66" s="9"/>
      <c r="BAN66" s="9"/>
      <c r="BAO66" s="9"/>
      <c r="BAP66" s="9"/>
      <c r="BAQ66" s="9"/>
      <c r="BAR66" s="9">
        <v>590.0</v>
      </c>
      <c r="BAS66" s="9" t="s">
        <v>12559</v>
      </c>
      <c r="BAT66" s="9">
        <v>472.0</v>
      </c>
      <c r="BAU66" s="9"/>
      <c r="BAV66" s="9"/>
      <c r="BAW66" s="9"/>
      <c r="BAX66" s="9"/>
      <c r="BAY66" s="9"/>
      <c r="BAZ66" s="9"/>
      <c r="BBA66" s="9"/>
      <c r="BBB66" s="9"/>
      <c r="BBC66" s="9"/>
      <c r="BBD66" s="9"/>
      <c r="BBE66" s="9"/>
      <c r="BBF66" s="9"/>
      <c r="BBG66" s="9"/>
      <c r="BBH66" s="9"/>
      <c r="BBI66" s="9" t="s">
        <v>5718</v>
      </c>
      <c r="BBJ66" s="9"/>
      <c r="BBK66" s="9"/>
      <c r="BBL66" s="9"/>
      <c r="BBM66" s="9"/>
      <c r="BBN66" s="9"/>
      <c r="BBO66" s="9"/>
      <c r="BBP66" s="9"/>
      <c r="BBQ66" s="9"/>
      <c r="BBR66" s="9"/>
      <c r="BBS66" s="9"/>
      <c r="BBT66" s="9"/>
      <c r="BBU66" s="9"/>
      <c r="BBV66" s="9"/>
      <c r="BBW66" s="9"/>
      <c r="BBX66" s="9"/>
      <c r="BBY66" s="9"/>
      <c r="BBZ66" s="9"/>
      <c r="BCA66" s="9"/>
      <c r="BCB66" s="9" t="s">
        <v>5707</v>
      </c>
      <c r="BCC66" s="9"/>
      <c r="BCD66" s="9"/>
      <c r="BCE66" s="9"/>
      <c r="BCF66" s="9" t="s">
        <v>5720</v>
      </c>
      <c r="BCG66" s="9" t="s">
        <v>11952</v>
      </c>
      <c r="BCH66" s="9"/>
      <c r="BCI66" s="9"/>
      <c r="BCJ66" s="9"/>
      <c r="BCK66" s="9"/>
      <c r="BCL66" s="9"/>
      <c r="BCM66" s="9"/>
      <c r="BCN66" s="9"/>
      <c r="BCO66" s="9"/>
      <c r="BCP66" s="9"/>
      <c r="BCQ66" s="9"/>
      <c r="BCR66" s="9"/>
      <c r="BCS66" s="9"/>
      <c r="BCT66" s="9"/>
      <c r="BCU66" s="9"/>
      <c r="BCV66" s="9"/>
      <c r="BCW66" s="9"/>
      <c r="BCX66" s="9"/>
      <c r="BCY66" s="9"/>
      <c r="BCZ66" s="9"/>
      <c r="BDA66" s="9"/>
      <c r="BDB66" s="9"/>
      <c r="BDC66" s="9"/>
      <c r="BDD66" s="9" t="s">
        <v>12559</v>
      </c>
      <c r="BDE66" s="9"/>
      <c r="BDF66" s="9"/>
      <c r="BDG66" s="9"/>
      <c r="BDH66" s="9"/>
      <c r="BDI66" s="9"/>
      <c r="BDJ66" s="9"/>
      <c r="BDK66" s="9"/>
      <c r="BDL66" s="9"/>
      <c r="BDM66" s="9"/>
      <c r="BDN66" s="9"/>
      <c r="BDO66" s="9"/>
      <c r="BDP66" s="9"/>
      <c r="BDQ66" s="9"/>
      <c r="BDR66" s="9"/>
      <c r="BDS66" s="9"/>
      <c r="BDT66" s="9"/>
      <c r="BDU66" s="9"/>
      <c r="BDV66" s="9"/>
      <c r="BDW66" s="9"/>
      <c r="BDX66" s="9"/>
      <c r="BDY66" s="9" t="s">
        <v>5691</v>
      </c>
      <c r="BDZ66" s="9" t="s">
        <v>5691</v>
      </c>
      <c r="BEA66" s="9"/>
      <c r="BEB66" s="9"/>
      <c r="BEC66" s="9"/>
      <c r="BED66" s="9"/>
      <c r="BEE66" s="9"/>
      <c r="BEF66" s="9"/>
      <c r="BEG66" s="9"/>
      <c r="BEH66" s="9"/>
      <c r="BEI66" s="9"/>
      <c r="BEJ66" s="9"/>
      <c r="BEK66" s="9"/>
      <c r="BEL66" s="9"/>
      <c r="BEM66" s="9"/>
      <c r="BEN66" s="9"/>
      <c r="BEO66" s="9"/>
      <c r="BEP66" s="9"/>
      <c r="BEQ66" s="9"/>
      <c r="BER66" s="9"/>
      <c r="BES66" s="9"/>
      <c r="BET66" s="9"/>
      <c r="BEU66" s="9"/>
      <c r="BEV66" s="9"/>
      <c r="BEW66" s="9"/>
      <c r="BEX66" s="9"/>
      <c r="BEY66" s="9"/>
      <c r="BEZ66" s="9"/>
      <c r="BFA66" s="9"/>
      <c r="BFB66" s="9"/>
      <c r="BFC66" s="9"/>
      <c r="BFD66" s="9"/>
      <c r="BFE66" s="9"/>
      <c r="BFF66" s="9"/>
      <c r="BFG66" s="9"/>
      <c r="BFH66" s="9"/>
      <c r="BFI66" s="9"/>
      <c r="BFJ66" s="9"/>
      <c r="BFK66" s="9" t="s">
        <v>12560</v>
      </c>
      <c r="BFL66" s="9"/>
      <c r="BFM66" s="9"/>
      <c r="BFN66" s="9"/>
      <c r="BFO66" s="9"/>
      <c r="BFP66" s="9"/>
      <c r="BFQ66" s="9"/>
      <c r="BFR66" s="9">
        <v>590.0</v>
      </c>
      <c r="BFS66" s="9" t="s">
        <v>12561</v>
      </c>
      <c r="BFT66" s="9">
        <v>472.0</v>
      </c>
      <c r="BFU66" s="9"/>
      <c r="BFV66" s="9"/>
      <c r="BFW66" s="9"/>
      <c r="BFX66" s="9"/>
      <c r="BFY66" s="9"/>
      <c r="BFZ66" s="9"/>
      <c r="BGA66" s="9"/>
      <c r="BGB66" s="9"/>
      <c r="BGC66" s="9"/>
      <c r="BGD66" s="9"/>
      <c r="BGE66" s="9"/>
      <c r="BGF66" s="9"/>
      <c r="BGG66" s="9"/>
      <c r="BGH66" s="9"/>
      <c r="BGI66" s="9" t="s">
        <v>5718</v>
      </c>
      <c r="BGJ66" s="9"/>
      <c r="BGK66" s="9"/>
      <c r="BGL66" s="9"/>
      <c r="BGM66" s="9"/>
      <c r="BGN66" s="9"/>
      <c r="BGO66" s="9"/>
      <c r="BGP66" s="9"/>
      <c r="BGQ66" s="9"/>
      <c r="BGR66" s="9"/>
      <c r="BGS66" s="9"/>
      <c r="BGT66" s="9"/>
      <c r="BGU66" s="9"/>
      <c r="BGV66" s="9"/>
      <c r="BGW66" s="9"/>
      <c r="BGX66" s="9"/>
      <c r="BGY66" s="9"/>
      <c r="BGZ66" s="9"/>
      <c r="BHA66" s="9"/>
      <c r="BHB66" s="9" t="s">
        <v>5707</v>
      </c>
      <c r="BHC66" s="9"/>
      <c r="BHD66" s="9"/>
      <c r="BHE66" s="9"/>
      <c r="BHF66" s="9" t="s">
        <v>5720</v>
      </c>
      <c r="BHG66" s="9" t="s">
        <v>11952</v>
      </c>
      <c r="BHH66" s="9"/>
      <c r="BHI66" s="9"/>
      <c r="BHJ66" s="9"/>
      <c r="BHK66" s="9"/>
      <c r="BHL66" s="9"/>
      <c r="BHM66" s="9"/>
      <c r="BHN66" s="9"/>
      <c r="BHO66" s="9"/>
      <c r="BHP66" s="9"/>
      <c r="BHQ66" s="9"/>
      <c r="BHR66" s="9"/>
      <c r="BHS66" s="9"/>
      <c r="BHT66" s="9"/>
      <c r="BHU66" s="9"/>
      <c r="BHV66" s="9"/>
      <c r="BHW66" s="9"/>
      <c r="BHX66" s="9"/>
      <c r="BHY66" s="9"/>
      <c r="BHZ66" s="9"/>
      <c r="BIA66" s="9"/>
      <c r="BIB66" s="9"/>
      <c r="BIC66" s="9"/>
      <c r="BID66" s="9" t="s">
        <v>12561</v>
      </c>
      <c r="BIE66" s="9"/>
      <c r="BIF66" s="9"/>
      <c r="BIG66" s="9"/>
      <c r="BIH66" s="9"/>
      <c r="BII66" s="9"/>
      <c r="BIJ66" s="9"/>
      <c r="BIK66" s="9"/>
      <c r="BIL66" s="9"/>
      <c r="BIM66" s="9"/>
      <c r="BIN66" s="9"/>
      <c r="BIO66" s="9"/>
      <c r="BIP66" s="9"/>
      <c r="BIQ66" s="9"/>
      <c r="BIR66" s="9"/>
      <c r="BIS66" s="9"/>
      <c r="BIT66" s="9"/>
      <c r="BIU66" s="9"/>
      <c r="BIV66" s="9"/>
      <c r="BIW66" s="9"/>
      <c r="BIX66" s="9"/>
      <c r="BIY66" s="9" t="s">
        <v>5691</v>
      </c>
      <c r="BIZ66" s="9" t="s">
        <v>5691</v>
      </c>
      <c r="BJA66" s="9"/>
      <c r="BJB66" s="9"/>
      <c r="BJC66" s="9"/>
      <c r="BJD66" s="9"/>
      <c r="BJE66" s="9"/>
      <c r="BJF66" s="9"/>
      <c r="BJG66" s="9"/>
      <c r="BJH66" s="9"/>
      <c r="BJI66" s="9"/>
      <c r="BJJ66" s="9"/>
      <c r="BJK66" s="9"/>
      <c r="BJL66" s="9"/>
      <c r="BJM66" s="9"/>
      <c r="BJN66" s="9"/>
      <c r="BJO66" s="9"/>
      <c r="BJP66" s="9"/>
      <c r="BJQ66" s="9"/>
      <c r="BJR66" s="9"/>
      <c r="BJS66" s="9"/>
      <c r="BJT66" s="9"/>
      <c r="BJU66" s="9"/>
      <c r="BJV66" s="9"/>
      <c r="BJW66" s="9"/>
      <c r="BJX66" s="9"/>
      <c r="BJY66" s="9"/>
      <c r="BJZ66" s="9"/>
      <c r="BKA66" s="9"/>
      <c r="BKB66" s="9"/>
      <c r="BKC66" s="9"/>
      <c r="BKD66" s="9"/>
      <c r="BKE66" s="9"/>
      <c r="BKF66" s="9"/>
      <c r="BKG66" s="9"/>
      <c r="BKH66" s="9"/>
      <c r="BKI66" s="9"/>
      <c r="BKJ66" s="9"/>
      <c r="BKK66" s="9" t="s">
        <v>12562</v>
      </c>
      <c r="BKL66" s="9"/>
      <c r="BKM66" s="9"/>
      <c r="BKN66" s="9"/>
      <c r="BKO66" s="9"/>
      <c r="BKP66" s="9"/>
      <c r="BKQ66" s="9"/>
      <c r="BKR66" s="9">
        <v>590.0</v>
      </c>
      <c r="BKS66" s="9" t="s">
        <v>12563</v>
      </c>
      <c r="BKT66" s="9">
        <v>472.0</v>
      </c>
      <c r="BKU66" s="9"/>
      <c r="BKV66" s="9"/>
      <c r="BKW66" s="9"/>
      <c r="BKX66" s="9"/>
      <c r="BKY66" s="9"/>
      <c r="BKZ66" s="9"/>
      <c r="BLA66" s="9"/>
      <c r="BLB66" s="9"/>
      <c r="BLC66" s="9"/>
      <c r="BLD66" s="9"/>
      <c r="BLE66" s="9"/>
      <c r="BLF66" s="9"/>
      <c r="BLG66" s="9"/>
      <c r="BLH66" s="9"/>
      <c r="BLI66" s="9" t="s">
        <v>5718</v>
      </c>
      <c r="BLJ66" s="9"/>
      <c r="BLK66" s="9"/>
      <c r="BLL66" s="9"/>
      <c r="BLM66" s="9"/>
      <c r="BLN66" s="9"/>
      <c r="BLO66" s="9"/>
      <c r="BLP66" s="9"/>
      <c r="BLQ66" s="9"/>
      <c r="BLR66" s="9"/>
      <c r="BLS66" s="9"/>
      <c r="BLT66" s="9"/>
      <c r="BLU66" s="9"/>
      <c r="BLV66" s="9"/>
      <c r="BLW66" s="9"/>
      <c r="BLX66" s="9"/>
      <c r="BLY66" s="9"/>
      <c r="BLZ66" s="9"/>
      <c r="BMA66" s="9"/>
      <c r="BMB66" s="9" t="s">
        <v>5707</v>
      </c>
      <c r="BMC66" s="9"/>
      <c r="BMD66" s="9"/>
      <c r="BME66" s="9"/>
      <c r="BMF66" s="9" t="s">
        <v>5720</v>
      </c>
      <c r="BMG66" s="9" t="s">
        <v>11952</v>
      </c>
      <c r="BMH66" s="9"/>
      <c r="BMI66" s="9"/>
      <c r="BMJ66" s="9"/>
      <c r="BMK66" s="9"/>
      <c r="BML66" s="9"/>
      <c r="BMM66" s="9"/>
      <c r="BMN66" s="9"/>
      <c r="BMO66" s="9"/>
      <c r="BMP66" s="9"/>
      <c r="BMQ66" s="9"/>
      <c r="BMR66" s="9"/>
      <c r="BMS66" s="9"/>
      <c r="BMT66" s="9"/>
      <c r="BMU66" s="9"/>
      <c r="BMV66" s="9"/>
      <c r="BMW66" s="9"/>
      <c r="BMX66" s="9"/>
      <c r="BMY66" s="9"/>
      <c r="BMZ66" s="9"/>
      <c r="BNA66" s="9"/>
      <c r="BNB66" s="9"/>
      <c r="BNC66" s="9"/>
      <c r="BND66" s="9" t="s">
        <v>12563</v>
      </c>
      <c r="BNE66" s="9"/>
      <c r="BNF66" s="9"/>
      <c r="BNG66" s="9"/>
      <c r="BNH66" s="9"/>
      <c r="BNI66" s="9"/>
      <c r="BNJ66" s="9"/>
      <c r="BNK66" s="9"/>
      <c r="BNL66" s="9"/>
      <c r="BNM66" s="9"/>
      <c r="BNN66" s="9"/>
      <c r="BNO66" s="9"/>
      <c r="BNP66" s="9"/>
      <c r="BNQ66" s="9"/>
      <c r="BNR66" s="9"/>
      <c r="BNS66" s="9"/>
      <c r="BNT66" s="9"/>
      <c r="BNU66" s="9"/>
      <c r="BNV66" s="9"/>
      <c r="BNW66" s="9"/>
      <c r="BNX66" s="9"/>
      <c r="BNY66" s="9"/>
      <c r="BNZ66" s="9"/>
      <c r="BOA66" s="9"/>
      <c r="BOB66" s="9"/>
      <c r="BOC66" s="9"/>
      <c r="BOD66" s="9"/>
      <c r="BOE66" s="9"/>
      <c r="BOF66" s="9"/>
      <c r="BOG66" s="9"/>
      <c r="BOH66" s="9"/>
      <c r="BOI66" s="9"/>
      <c r="BOJ66" s="9"/>
      <c r="BOK66" s="9"/>
      <c r="BOL66" s="9"/>
      <c r="BOM66" s="9"/>
      <c r="BON66" s="9"/>
      <c r="BOO66" s="9"/>
      <c r="BOP66" s="9"/>
      <c r="BOQ66" s="9"/>
      <c r="BOR66" s="9"/>
      <c r="BOS66" s="9"/>
      <c r="BOT66" s="9"/>
      <c r="BOU66" s="9"/>
      <c r="BOV66" s="9"/>
      <c r="BOW66" s="9"/>
      <c r="BOX66" s="9"/>
      <c r="BOY66" s="9"/>
      <c r="BOZ66" s="9"/>
      <c r="BPA66" s="9"/>
      <c r="BPB66" s="9"/>
      <c r="BPC66" s="9"/>
      <c r="BPD66" s="9"/>
      <c r="BPE66" s="9"/>
      <c r="BPF66" s="9"/>
      <c r="BPG66" s="9"/>
      <c r="BPH66" s="9"/>
      <c r="BPI66" s="9"/>
      <c r="BPJ66" s="9"/>
      <c r="BPK66" s="9"/>
      <c r="BPL66" s="9"/>
      <c r="BPM66" s="9"/>
      <c r="BPN66" s="9"/>
      <c r="BPO66" s="9"/>
      <c r="BPP66" s="9"/>
      <c r="BPQ66" s="9"/>
      <c r="BPR66" s="9"/>
      <c r="BPS66" s="9"/>
      <c r="BPT66" s="9"/>
      <c r="BPU66" s="9"/>
      <c r="BPV66" s="9"/>
      <c r="BPW66" s="9"/>
      <c r="BPX66" s="9"/>
      <c r="BPY66" s="9"/>
      <c r="BPZ66" s="9"/>
      <c r="BQA66" s="9"/>
      <c r="BQB66" s="9"/>
      <c r="BQC66" s="9"/>
      <c r="BQD66" s="9"/>
      <c r="BQE66" s="9"/>
      <c r="BQF66" s="9"/>
      <c r="BQG66" s="9"/>
      <c r="BQH66" s="9"/>
      <c r="BQI66" s="9"/>
      <c r="BQJ66" s="9"/>
      <c r="BQK66" s="9"/>
      <c r="BQL66" s="9"/>
      <c r="BQM66" s="9"/>
      <c r="BQN66" s="9"/>
      <c r="BQO66" s="9"/>
      <c r="BQP66" s="9"/>
      <c r="BQQ66" s="9"/>
      <c r="BQR66" s="9"/>
      <c r="BQS66" s="9"/>
      <c r="BQT66" s="9"/>
      <c r="BQU66" s="9"/>
      <c r="BQV66" s="9"/>
      <c r="BQW66" s="9"/>
      <c r="BQX66" s="9"/>
      <c r="BQY66" s="9"/>
      <c r="BQZ66" s="9"/>
      <c r="BRA66" s="9"/>
      <c r="BRB66" s="9"/>
      <c r="BRC66" s="9"/>
      <c r="BRD66" s="9"/>
      <c r="BRE66" s="9"/>
      <c r="BRF66" s="9"/>
      <c r="BRG66" s="9"/>
      <c r="BRH66" s="9"/>
      <c r="BRI66" s="9"/>
      <c r="BRJ66" s="9"/>
      <c r="BRK66" s="9"/>
      <c r="BRL66" s="9"/>
      <c r="BRM66" s="9"/>
      <c r="BRN66" s="9"/>
      <c r="BRO66" s="9"/>
      <c r="BRP66" s="9"/>
      <c r="BRQ66" s="9"/>
      <c r="BRR66" s="9"/>
      <c r="BRS66" s="9"/>
      <c r="BRT66" s="9"/>
      <c r="BRU66" s="9"/>
      <c r="BRV66" s="9"/>
      <c r="BRW66" s="9"/>
      <c r="BRX66" s="9"/>
      <c r="BRY66" s="9"/>
      <c r="BRZ66" s="9"/>
      <c r="BSA66" s="9"/>
      <c r="BSB66" s="9"/>
      <c r="BSC66" s="9"/>
      <c r="BSD66" s="9"/>
      <c r="BSE66" s="9"/>
      <c r="BSF66" s="9"/>
      <c r="BSG66" s="9"/>
      <c r="BSH66" s="9"/>
      <c r="BSI66" s="9"/>
      <c r="BSJ66" s="9"/>
      <c r="BSK66" s="9"/>
      <c r="BSL66" s="9"/>
      <c r="BSM66" s="9"/>
      <c r="BSN66" s="9"/>
      <c r="BSO66" s="9"/>
      <c r="BSP66" s="9"/>
      <c r="BSQ66" s="9"/>
      <c r="BSR66" s="9"/>
      <c r="BSS66" s="9"/>
      <c r="BST66" s="9"/>
      <c r="BSU66" s="9"/>
      <c r="BSV66" s="9"/>
      <c r="BSW66" s="9"/>
      <c r="BSX66" s="9"/>
      <c r="BSY66" s="9"/>
      <c r="BSZ66" s="9"/>
      <c r="BTA66" s="9"/>
      <c r="BTB66" s="9"/>
      <c r="BTC66" s="9"/>
      <c r="BTD66" s="9"/>
      <c r="BTE66" s="9"/>
      <c r="BTF66" s="9"/>
      <c r="BTG66" s="9"/>
      <c r="BTH66" s="9"/>
      <c r="BTI66" s="9"/>
      <c r="BTJ66" s="9"/>
      <c r="BTK66" s="9"/>
      <c r="BTL66" s="9"/>
      <c r="BTM66" s="9"/>
      <c r="BTN66" s="9"/>
      <c r="BTO66" s="9"/>
      <c r="BTP66" s="9"/>
      <c r="BTQ66" s="9"/>
      <c r="BTR66" s="9"/>
      <c r="BTS66" s="9"/>
      <c r="BTT66" s="9"/>
      <c r="BTU66" s="9"/>
      <c r="BTV66" s="9"/>
      <c r="BTW66" s="9"/>
      <c r="BTX66" s="9"/>
      <c r="BTY66" s="9"/>
      <c r="BTZ66" s="9"/>
      <c r="BUA66" s="9"/>
      <c r="BUB66" s="9"/>
      <c r="BUC66" s="9"/>
      <c r="BUD66" s="9"/>
      <c r="BUE66" s="9"/>
      <c r="BUF66" s="9"/>
      <c r="BUG66" s="9"/>
      <c r="BUH66" s="9"/>
      <c r="BUI66" s="9"/>
      <c r="BUJ66" s="9"/>
      <c r="BUK66" s="9"/>
      <c r="BUL66" s="9"/>
      <c r="BUM66" s="9"/>
      <c r="BUN66" s="9"/>
      <c r="BUO66" s="9"/>
      <c r="BUP66" s="9"/>
      <c r="BUQ66" s="9"/>
      <c r="BUR66" s="9"/>
      <c r="BUS66" s="9"/>
      <c r="BUT66" s="9"/>
      <c r="BUU66" s="9"/>
      <c r="BUV66" s="9"/>
      <c r="BUW66" s="9"/>
      <c r="BUX66" s="9"/>
      <c r="BUY66" s="9"/>
      <c r="BUZ66" s="9"/>
      <c r="BVA66" s="9"/>
      <c r="BVB66" s="9"/>
      <c r="BVC66" s="9"/>
      <c r="BVD66" s="9"/>
      <c r="BVE66" s="9"/>
      <c r="BVF66" s="9"/>
      <c r="BVG66" s="9"/>
      <c r="BVH66" s="9"/>
      <c r="BVI66" s="9"/>
      <c r="BVJ66" s="9"/>
      <c r="BVK66" s="9"/>
      <c r="BVL66" s="9"/>
      <c r="BVM66" s="9"/>
      <c r="BVN66" s="9"/>
      <c r="BVO66" s="9"/>
      <c r="BVP66" s="9"/>
      <c r="BVQ66" s="9"/>
      <c r="BVR66" s="9"/>
      <c r="BVS66" s="9"/>
      <c r="BVT66" s="9"/>
      <c r="BVU66" s="9"/>
      <c r="BVV66" s="9"/>
      <c r="BVW66" s="9"/>
      <c r="BVX66" s="9"/>
      <c r="BVY66" s="9"/>
      <c r="BVZ66" s="9"/>
      <c r="BWA66" s="9"/>
      <c r="BWB66" s="9"/>
      <c r="BWC66" s="9"/>
      <c r="BWD66" s="9"/>
      <c r="BWE66" s="9"/>
      <c r="BWF66" s="9"/>
      <c r="BWG66" s="9"/>
      <c r="BWH66" s="9"/>
      <c r="BWI66" s="9"/>
      <c r="BWJ66" s="9"/>
      <c r="BWK66" s="9"/>
      <c r="BWL66" s="9"/>
      <c r="BWM66" s="9"/>
      <c r="BWN66" s="9"/>
      <c r="BWO66" s="9"/>
      <c r="BWP66" s="9"/>
      <c r="BWQ66" s="9"/>
      <c r="BWR66" s="9"/>
      <c r="BWS66" s="9"/>
      <c r="BWT66" s="9"/>
      <c r="BWU66" s="9"/>
      <c r="BWV66" s="9"/>
      <c r="BWW66" s="9"/>
      <c r="BWX66" s="9"/>
      <c r="BWY66" s="9"/>
      <c r="BWZ66" s="9"/>
      <c r="BXA66" s="9"/>
      <c r="BXB66" s="9"/>
      <c r="BXC66" s="9"/>
      <c r="BXD66" s="9"/>
    </row>
    <row r="67" ht="14.25" customHeight="1">
      <c r="A67" s="9">
        <v>0.0</v>
      </c>
      <c r="B67" s="9" t="s">
        <v>11947</v>
      </c>
      <c r="C67" s="9" t="s">
        <v>11948</v>
      </c>
      <c r="D67" s="9" t="s">
        <v>11948</v>
      </c>
      <c r="E67" s="9"/>
      <c r="F67" s="9">
        <v>11.0</v>
      </c>
      <c r="G67" s="9" t="s">
        <v>12564</v>
      </c>
      <c r="H67" s="9"/>
      <c r="I67" s="9"/>
      <c r="J67" s="9"/>
      <c r="K67" s="9"/>
      <c r="L67" s="9">
        <v>10.0</v>
      </c>
      <c r="M67" s="9"/>
      <c r="N67" s="9"/>
      <c r="O67" s="9">
        <v>1.0</v>
      </c>
      <c r="P67" s="9">
        <v>0.0</v>
      </c>
      <c r="Q67" s="9" t="s">
        <v>12565</v>
      </c>
      <c r="R67" s="9"/>
      <c r="S67" s="9" t="s">
        <v>2925</v>
      </c>
      <c r="T67" s="9" t="s">
        <v>2924</v>
      </c>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c r="JA67" s="9"/>
      <c r="JB67" s="9"/>
      <c r="JC67" s="9"/>
      <c r="JD67" s="9"/>
      <c r="JE67" s="9"/>
      <c r="JF67" s="9"/>
      <c r="JG67" s="9"/>
      <c r="JH67" s="9"/>
      <c r="JI67" s="9"/>
      <c r="JJ67" s="9"/>
      <c r="JK67" s="9"/>
      <c r="JL67" s="9"/>
      <c r="JM67" s="9"/>
      <c r="JN67" s="9"/>
      <c r="JO67" s="9"/>
      <c r="JP67" s="9"/>
      <c r="JQ67" s="9"/>
      <c r="JR67" s="9"/>
      <c r="JS67" s="9"/>
      <c r="JT67" s="9"/>
      <c r="JU67" s="9"/>
      <c r="JV67" s="9"/>
      <c r="JW67" s="9"/>
      <c r="JX67" s="9"/>
      <c r="JY67" s="9"/>
      <c r="JZ67" s="9"/>
      <c r="KA67" s="9"/>
      <c r="KB67" s="9"/>
      <c r="KC67" s="9"/>
      <c r="KD67" s="9"/>
      <c r="KE67" s="9"/>
      <c r="KF67" s="9"/>
      <c r="KG67" s="9"/>
      <c r="KH67" s="9"/>
      <c r="KI67" s="9"/>
      <c r="KJ67" s="9"/>
      <c r="KK67" s="9"/>
      <c r="KL67" s="9"/>
      <c r="KM67" s="9"/>
      <c r="KN67" s="9"/>
      <c r="KO67" s="9"/>
      <c r="KP67" s="9"/>
      <c r="KQ67" s="9"/>
      <c r="KR67" s="9"/>
      <c r="KS67" s="9"/>
      <c r="KT67" s="9"/>
      <c r="KU67" s="9"/>
      <c r="KV67" s="9"/>
      <c r="KW67" s="9"/>
      <c r="KX67" s="9"/>
      <c r="KY67" s="9"/>
      <c r="KZ67" s="9"/>
      <c r="LA67" s="9"/>
      <c r="LB67" s="9"/>
      <c r="LC67" s="9"/>
      <c r="LD67" s="9"/>
      <c r="LE67" s="9"/>
      <c r="LF67" s="9"/>
      <c r="LG67" s="9"/>
      <c r="LH67" s="9"/>
      <c r="LI67" s="9"/>
      <c r="LJ67" s="9"/>
      <c r="LK67" s="9"/>
      <c r="LL67" s="9"/>
      <c r="LM67" s="9"/>
      <c r="LN67" s="9"/>
      <c r="LO67" s="9"/>
      <c r="LP67" s="9"/>
      <c r="LQ67" s="9"/>
      <c r="LR67" s="9"/>
      <c r="LS67" s="9"/>
      <c r="LT67" s="9"/>
      <c r="LU67" s="9"/>
      <c r="LV67" s="9"/>
      <c r="LW67" s="9"/>
      <c r="LX67" s="9"/>
      <c r="LY67" s="9"/>
      <c r="LZ67" s="9"/>
      <c r="MA67" s="9"/>
      <c r="MB67" s="9"/>
      <c r="MC67" s="9"/>
      <c r="MD67" s="9"/>
      <c r="ME67" s="9"/>
      <c r="MF67" s="9"/>
      <c r="MG67" s="9"/>
      <c r="MH67" s="9"/>
      <c r="MI67" s="9"/>
      <c r="MJ67" s="9"/>
      <c r="MK67" s="9"/>
      <c r="ML67" s="9"/>
      <c r="MM67" s="9"/>
      <c r="MN67" s="9"/>
      <c r="MO67" s="9"/>
      <c r="MP67" s="9"/>
      <c r="MQ67" s="9"/>
      <c r="MR67" s="9"/>
      <c r="MS67" s="9"/>
      <c r="MT67" s="9"/>
      <c r="MU67" s="9"/>
      <c r="MV67" s="9"/>
      <c r="MW67" s="9"/>
      <c r="MX67" s="9"/>
      <c r="MY67" s="9"/>
      <c r="MZ67" s="9"/>
      <c r="NA67" s="9"/>
      <c r="NB67" s="9"/>
      <c r="NC67" s="9"/>
      <c r="ND67" s="9"/>
      <c r="NE67" s="9"/>
      <c r="NF67" s="9"/>
      <c r="NG67" s="9"/>
      <c r="NH67" s="9"/>
      <c r="NI67" s="9"/>
      <c r="NJ67" s="9"/>
      <c r="NK67" s="9"/>
      <c r="NL67" s="9"/>
      <c r="NM67" s="9"/>
      <c r="NN67" s="9"/>
      <c r="NO67" s="9"/>
      <c r="NP67" s="9"/>
      <c r="NQ67" s="9"/>
      <c r="NR67" s="9"/>
      <c r="NS67" s="9"/>
      <c r="NT67" s="9"/>
      <c r="NU67" s="9"/>
      <c r="NV67" s="9"/>
      <c r="NW67" s="9"/>
      <c r="NX67" s="9"/>
      <c r="NY67" s="9"/>
      <c r="NZ67" s="9"/>
      <c r="OA67" s="9"/>
      <c r="OB67" s="9"/>
      <c r="OC67" s="9"/>
      <c r="OD67" s="9"/>
      <c r="OE67" s="9"/>
      <c r="OF67" s="9"/>
      <c r="OG67" s="9"/>
      <c r="OH67" s="9"/>
      <c r="OI67" s="9"/>
      <c r="OJ67" s="9"/>
      <c r="OK67" s="9"/>
      <c r="OL67" s="9"/>
      <c r="OM67" s="9"/>
      <c r="ON67" s="9"/>
      <c r="OO67" s="9"/>
      <c r="OP67" s="9"/>
      <c r="OQ67" s="9"/>
      <c r="OR67" s="9"/>
      <c r="OS67" s="9"/>
      <c r="OT67" s="9"/>
      <c r="OU67" s="9"/>
      <c r="OV67" s="9"/>
      <c r="OW67" s="9"/>
      <c r="OX67" s="9"/>
      <c r="OY67" s="9"/>
      <c r="OZ67" s="9"/>
      <c r="PA67" s="9"/>
      <c r="PB67" s="9"/>
      <c r="PC67" s="9"/>
      <c r="PD67" s="9"/>
      <c r="PE67" s="9"/>
      <c r="PF67" s="9"/>
      <c r="PG67" s="9"/>
      <c r="PH67" s="9"/>
      <c r="PI67" s="9"/>
      <c r="PJ67" s="9"/>
      <c r="PK67" s="9"/>
      <c r="PL67" s="9"/>
      <c r="PM67" s="9"/>
      <c r="PN67" s="9"/>
      <c r="PO67" s="9"/>
      <c r="PP67" s="9"/>
      <c r="PQ67" s="9"/>
      <c r="PR67" s="9"/>
      <c r="PS67" s="9"/>
      <c r="PT67" s="9"/>
      <c r="PU67" s="9"/>
      <c r="PV67" s="9"/>
      <c r="PW67" s="9"/>
      <c r="PX67" s="9"/>
      <c r="PY67" s="9"/>
      <c r="PZ67" s="9"/>
      <c r="QA67" s="9"/>
      <c r="QB67" s="9"/>
      <c r="QC67" s="9"/>
      <c r="QD67" s="9"/>
      <c r="QE67" s="9"/>
      <c r="QF67" s="9"/>
      <c r="QG67" s="9"/>
      <c r="QH67" s="9"/>
      <c r="QI67" s="9"/>
      <c r="QJ67" s="9"/>
      <c r="QK67" s="9"/>
      <c r="QL67" s="9"/>
      <c r="QM67" s="9"/>
      <c r="QN67" s="9"/>
      <c r="QO67" s="9"/>
      <c r="QP67" s="9"/>
      <c r="QQ67" s="9"/>
      <c r="QR67" s="9"/>
      <c r="QS67" s="9"/>
      <c r="QT67" s="9"/>
      <c r="QU67" s="9"/>
      <c r="QV67" s="9"/>
      <c r="QW67" s="9"/>
      <c r="QX67" s="9"/>
      <c r="QY67" s="9"/>
      <c r="QZ67" s="9"/>
      <c r="RA67" s="9"/>
      <c r="RB67" s="9"/>
      <c r="RC67" s="9"/>
      <c r="RD67" s="9"/>
      <c r="RE67" s="9"/>
      <c r="RF67" s="9"/>
      <c r="RG67" s="9"/>
      <c r="RH67" s="9"/>
      <c r="RI67" s="9"/>
      <c r="RJ67" s="9"/>
      <c r="RK67" s="9"/>
      <c r="RL67" s="9"/>
      <c r="RM67" s="9"/>
      <c r="RN67" s="9"/>
      <c r="RO67" s="9"/>
      <c r="RP67" s="9"/>
      <c r="RQ67" s="9"/>
      <c r="RR67" s="9"/>
      <c r="RS67" s="9"/>
      <c r="RT67" s="9"/>
      <c r="RU67" s="9"/>
      <c r="RV67" s="9"/>
      <c r="RW67" s="9"/>
      <c r="RX67" s="9"/>
      <c r="RY67" s="9"/>
      <c r="RZ67" s="9"/>
      <c r="SA67" s="9"/>
      <c r="SB67" s="9"/>
      <c r="SC67" s="9"/>
      <c r="SD67" s="9"/>
      <c r="SE67" s="9"/>
      <c r="SF67" s="9"/>
      <c r="SG67" s="9"/>
      <c r="SH67" s="9"/>
      <c r="SI67" s="9"/>
      <c r="SJ67" s="9"/>
      <c r="SK67" s="9"/>
      <c r="SL67" s="9"/>
      <c r="SM67" s="9"/>
      <c r="SN67" s="9"/>
      <c r="SO67" s="9"/>
      <c r="SP67" s="9"/>
      <c r="SQ67" s="9"/>
      <c r="SR67" s="9"/>
      <c r="SS67" s="9"/>
      <c r="ST67" s="9"/>
      <c r="SU67" s="9"/>
      <c r="SV67" s="9"/>
      <c r="SW67" s="9"/>
      <c r="SX67" s="9"/>
      <c r="SY67" s="9"/>
      <c r="SZ67" s="9"/>
      <c r="TA67" s="9"/>
      <c r="TB67" s="9"/>
      <c r="TC67" s="9"/>
      <c r="TD67" s="9"/>
      <c r="TE67" s="9"/>
      <c r="TF67" s="9"/>
      <c r="TG67" s="9"/>
      <c r="TH67" s="9"/>
      <c r="TI67" s="9"/>
      <c r="TJ67" s="9"/>
      <c r="TK67" s="9"/>
      <c r="TL67" s="9"/>
      <c r="TM67" s="9"/>
      <c r="TN67" s="9"/>
      <c r="TO67" s="9"/>
      <c r="ANB67" s="9"/>
      <c r="ANC67" s="9"/>
      <c r="AND67" s="9"/>
      <c r="ANE67" s="9"/>
      <c r="ANF67" s="9"/>
      <c r="ANG67" s="9"/>
      <c r="ANH67" s="9"/>
      <c r="ANI67" s="9"/>
      <c r="ANJ67" s="9"/>
      <c r="ANK67" s="9"/>
      <c r="ANL67" s="9"/>
      <c r="ANM67" s="9"/>
      <c r="ANN67" s="9"/>
      <c r="ANO67" s="9"/>
      <c r="ANP67" s="9"/>
      <c r="ANQ67" s="9"/>
      <c r="ANR67" s="9"/>
      <c r="ANS67" s="9"/>
      <c r="ANT67" s="9"/>
      <c r="ANU67" s="9"/>
      <c r="ANV67" s="9"/>
      <c r="ANW67" s="9"/>
      <c r="ANX67" s="9"/>
      <c r="ANY67" s="9"/>
      <c r="ANZ67" s="9"/>
      <c r="AOA67" s="9"/>
      <c r="AOB67" s="9"/>
      <c r="AOC67" s="9"/>
      <c r="AOD67" s="9"/>
      <c r="AOE67" s="9"/>
      <c r="AOF67" s="9"/>
      <c r="AOG67" s="9"/>
      <c r="AOH67" s="9"/>
      <c r="AOI67" s="9"/>
      <c r="AOJ67" s="9"/>
      <c r="AOK67" s="9"/>
      <c r="AOL67" s="9"/>
      <c r="AOM67" s="9"/>
      <c r="AON67" s="9"/>
      <c r="AOO67" s="9"/>
      <c r="AOP67" s="9"/>
      <c r="AOQ67" s="9"/>
      <c r="AOR67" s="9"/>
      <c r="AOS67" s="9"/>
      <c r="AOT67" s="9"/>
      <c r="AOU67" s="9"/>
      <c r="AOV67" s="9"/>
      <c r="AOW67" s="9"/>
      <c r="AOX67" s="9"/>
      <c r="AOY67" s="9"/>
      <c r="AOZ67" s="9"/>
      <c r="APA67" s="9"/>
      <c r="APB67" s="9"/>
      <c r="APC67" s="9"/>
      <c r="APD67" s="9"/>
      <c r="APE67" s="9"/>
      <c r="APF67" s="9"/>
      <c r="APG67" s="9"/>
      <c r="APH67" s="9"/>
      <c r="API67" s="9"/>
      <c r="APJ67" s="9"/>
      <c r="APK67" s="9"/>
      <c r="APL67" s="9"/>
      <c r="APM67" s="9"/>
      <c r="APN67" s="9"/>
      <c r="APO67" s="9"/>
      <c r="APP67" s="9"/>
      <c r="APQ67" s="9"/>
      <c r="APR67" s="9"/>
      <c r="APS67" s="9"/>
      <c r="APT67" s="9"/>
      <c r="APU67" s="9"/>
      <c r="APV67" s="9"/>
      <c r="APW67" s="9"/>
      <c r="APX67" s="9"/>
      <c r="APY67" s="9"/>
      <c r="APZ67" s="9"/>
      <c r="AQA67" s="9"/>
      <c r="AQB67" s="9"/>
      <c r="AQC67" s="9"/>
      <c r="AQD67" s="9"/>
      <c r="AQE67" s="9"/>
      <c r="AQF67" s="9"/>
      <c r="AQG67" s="9"/>
      <c r="AQH67" s="9"/>
      <c r="AQI67" s="9"/>
      <c r="AQJ67" s="9"/>
      <c r="AQK67" s="9"/>
      <c r="AQL67" s="9"/>
      <c r="AQM67" s="9"/>
      <c r="AQN67" s="9"/>
      <c r="AQO67" s="9"/>
      <c r="AQP67" s="9"/>
      <c r="AQQ67" s="9"/>
      <c r="AQR67" s="9"/>
      <c r="AQS67" s="9"/>
      <c r="AQT67" s="9"/>
      <c r="AQU67" s="9"/>
      <c r="AQV67" s="9"/>
      <c r="AQW67" s="9"/>
      <c r="AQX67" s="9"/>
      <c r="AQY67" s="9"/>
      <c r="AQZ67" s="9"/>
      <c r="ARA67" s="9"/>
      <c r="ARB67" s="9"/>
      <c r="ARC67" s="9"/>
      <c r="ARD67" s="9"/>
      <c r="ARE67" s="9"/>
      <c r="ARF67" s="9"/>
      <c r="ARG67" s="9"/>
      <c r="ARH67" s="9"/>
      <c r="ARI67" s="9"/>
      <c r="ARJ67" s="9"/>
      <c r="ARK67" s="9"/>
      <c r="ARL67" s="9"/>
      <c r="ARM67" s="9"/>
      <c r="ARN67" s="9"/>
      <c r="ARO67" s="9"/>
      <c r="ARP67" s="9"/>
      <c r="ARQ67" s="9"/>
      <c r="ARR67" s="9"/>
      <c r="ARS67" s="9"/>
      <c r="ART67" s="9"/>
      <c r="ARU67" s="9"/>
      <c r="ARV67" s="9"/>
      <c r="ARW67" s="9"/>
      <c r="ARX67" s="9"/>
      <c r="ARY67" s="9"/>
      <c r="ARZ67" s="9"/>
      <c r="ASA67" s="9"/>
      <c r="ASB67" s="9"/>
      <c r="ASC67" s="9"/>
      <c r="ASD67" s="9"/>
      <c r="ASE67" s="9"/>
      <c r="ASF67" s="9"/>
      <c r="ASG67" s="9"/>
      <c r="ASH67" s="9"/>
      <c r="ASI67" s="9"/>
      <c r="ASJ67" s="9"/>
      <c r="ASK67" s="9"/>
      <c r="ASL67" s="9"/>
      <c r="ASM67" s="9"/>
      <c r="ASN67" s="9"/>
      <c r="ASO67" s="9"/>
      <c r="ASP67" s="9"/>
      <c r="ASQ67" s="9"/>
      <c r="ASR67" s="9"/>
      <c r="ASS67" s="9"/>
      <c r="AST67" s="9"/>
      <c r="ASU67" s="9"/>
      <c r="ASV67" s="9"/>
      <c r="ASW67" s="9"/>
      <c r="ASX67" s="9"/>
      <c r="ASY67" s="9"/>
      <c r="ASZ67" s="9"/>
      <c r="ATA67" s="9"/>
      <c r="ATB67" s="9"/>
      <c r="ATC67" s="9"/>
      <c r="ATD67" s="9"/>
      <c r="ATE67" s="9"/>
      <c r="ATF67" s="9"/>
      <c r="ATG67" s="9"/>
      <c r="ATH67" s="9"/>
      <c r="ATI67" s="9"/>
      <c r="ATJ67" s="9"/>
      <c r="ATK67" s="9"/>
      <c r="ATL67" s="9"/>
      <c r="ATM67" s="9"/>
      <c r="ATN67" s="9"/>
      <c r="ATO67" s="9"/>
      <c r="ATP67" s="9"/>
      <c r="ATQ67" s="9"/>
      <c r="ATR67" s="9"/>
      <c r="ATS67" s="9"/>
      <c r="ATT67" s="9"/>
      <c r="ATU67" s="9"/>
      <c r="ATV67" s="9"/>
      <c r="ATW67" s="9"/>
      <c r="ATX67" s="9"/>
      <c r="ATY67" s="9" t="s">
        <v>5691</v>
      </c>
      <c r="ATZ67" s="9" t="s">
        <v>5691</v>
      </c>
      <c r="AUA67" s="9" t="s">
        <v>12566</v>
      </c>
      <c r="AUB67" s="9"/>
      <c r="AUC67" s="9"/>
      <c r="AUD67" s="9"/>
      <c r="AUE67" s="9"/>
      <c r="AUF67" s="9"/>
      <c r="AUG67" s="9"/>
      <c r="AUH67" s="9"/>
      <c r="AUI67" s="9"/>
      <c r="AUJ67" s="9"/>
      <c r="AUK67" s="9"/>
      <c r="AUL67" s="9"/>
      <c r="AUM67" s="9"/>
      <c r="AUN67" s="9"/>
      <c r="AUO67" s="9"/>
      <c r="AUP67" s="9"/>
      <c r="AUQ67" s="9"/>
      <c r="AUR67" s="9"/>
      <c r="AUS67" s="9"/>
      <c r="AUT67" s="9"/>
      <c r="AUU67" s="9"/>
      <c r="AUV67" s="9"/>
      <c r="AUW67" s="9"/>
      <c r="AUX67" s="9"/>
      <c r="AUY67" s="9"/>
      <c r="AUZ67" s="9"/>
      <c r="AVA67" s="9"/>
      <c r="AVB67" s="9"/>
      <c r="AVC67" s="9"/>
      <c r="AVD67" s="9"/>
      <c r="AVE67" s="9"/>
      <c r="AVF67" s="9"/>
      <c r="AVG67" s="9"/>
      <c r="AVH67" s="9"/>
      <c r="AVI67" s="9"/>
      <c r="AVJ67" s="9"/>
      <c r="AVK67" s="9" t="s">
        <v>12567</v>
      </c>
      <c r="AVL67" s="9"/>
      <c r="AVM67" s="9"/>
      <c r="AVN67" s="9"/>
      <c r="AVO67" s="9"/>
      <c r="AVP67" s="9"/>
      <c r="AVQ67" s="9"/>
      <c r="AVR67" s="9"/>
      <c r="AVS67" s="9"/>
      <c r="AVT67" s="9"/>
      <c r="AVU67" s="9"/>
      <c r="AVV67" s="9"/>
      <c r="AVW67" s="9"/>
      <c r="AVX67" s="9"/>
      <c r="AVY67" s="9"/>
      <c r="AVZ67" s="9"/>
      <c r="AWA67" s="9"/>
      <c r="AWB67" s="9"/>
      <c r="AWC67" s="9"/>
      <c r="AWD67" s="9"/>
      <c r="AWE67" s="9"/>
      <c r="AWF67" s="9"/>
      <c r="AWG67" s="9"/>
      <c r="AWH67" s="9"/>
      <c r="AWI67" s="9"/>
      <c r="AWJ67" s="9"/>
      <c r="AWK67" s="9"/>
      <c r="AWL67" s="9"/>
      <c r="AWM67" s="9"/>
      <c r="AWN67" s="9"/>
      <c r="AWO67" s="9"/>
      <c r="AWP67" s="9"/>
      <c r="AWQ67" s="9"/>
      <c r="AWR67" s="9"/>
      <c r="AWS67" s="9"/>
      <c r="AWT67" s="9"/>
      <c r="AWU67" s="9"/>
      <c r="AWV67" s="9"/>
      <c r="AWW67" s="9"/>
      <c r="AWX67" s="9"/>
      <c r="AWY67" s="9"/>
      <c r="AWZ67" s="9"/>
      <c r="AXA67" s="9"/>
      <c r="AXB67" s="9" t="s">
        <v>5707</v>
      </c>
      <c r="AXC67" s="9"/>
      <c r="AXD67" s="9"/>
      <c r="AXE67" s="9"/>
      <c r="AXF67" s="9"/>
      <c r="AXG67" s="9"/>
      <c r="AXH67" s="9"/>
      <c r="AXI67" s="9"/>
      <c r="AXJ67" s="9"/>
      <c r="AXK67" s="9">
        <v>290.0</v>
      </c>
      <c r="AXL67" s="9" t="s">
        <v>2927</v>
      </c>
      <c r="AXM67" s="9">
        <v>641.0</v>
      </c>
      <c r="AXN67" s="9"/>
      <c r="AXO67" s="9"/>
      <c r="AXP67" s="9"/>
      <c r="AXQ67" s="9"/>
      <c r="AXR67" s="9"/>
      <c r="AXS67" s="9"/>
      <c r="AXT67" s="9"/>
      <c r="AXU67" s="9"/>
      <c r="AXV67" s="9"/>
      <c r="AXW67" s="9"/>
      <c r="AXX67" s="9"/>
      <c r="AXY67" s="9"/>
      <c r="AXZ67" s="9"/>
      <c r="AYA67" s="9"/>
      <c r="AYB67" s="9"/>
      <c r="AYC67" s="9"/>
      <c r="AYD67" s="9" t="s">
        <v>2927</v>
      </c>
      <c r="AYE67" s="9"/>
      <c r="AYF67" s="9"/>
      <c r="AYG67" s="9"/>
      <c r="AYH67" s="9" t="s">
        <v>12568</v>
      </c>
      <c r="AYI67" s="9"/>
      <c r="AYJ67" s="9"/>
      <c r="AYK67" s="9"/>
      <c r="AYL67" s="9"/>
      <c r="AYM67" s="9"/>
      <c r="AYN67" s="9"/>
      <c r="AYO67" s="9"/>
      <c r="AYP67" s="9"/>
      <c r="AYQ67" s="9"/>
      <c r="AYR67" s="9"/>
      <c r="AYS67" s="9"/>
      <c r="AYT67" s="9"/>
      <c r="AYU67" s="9"/>
      <c r="AYV67" s="9"/>
      <c r="AYW67" s="9"/>
      <c r="AYX67" s="9"/>
      <c r="AYY67" s="9"/>
      <c r="AYZ67" s="9"/>
      <c r="AZA67" s="9"/>
      <c r="AZB67" s="9"/>
      <c r="AZC67" s="9"/>
      <c r="AZD67" s="9"/>
      <c r="AZE67" s="9"/>
      <c r="AZF67" s="9"/>
      <c r="AZG67" s="9"/>
      <c r="AZH67" s="9"/>
      <c r="AZI67" s="9"/>
      <c r="AZJ67" s="9"/>
      <c r="AZK67" s="9"/>
      <c r="AZL67" s="9"/>
      <c r="AZM67" s="9"/>
      <c r="AZN67" s="9"/>
      <c r="AZO67" s="9"/>
      <c r="AZP67" s="9"/>
      <c r="AZQ67" s="9"/>
      <c r="AZR67" s="9"/>
      <c r="AZS67" s="9"/>
      <c r="AZT67" s="9"/>
      <c r="AZU67" s="9"/>
      <c r="AZV67" s="9"/>
      <c r="AZW67" s="9"/>
      <c r="AZX67" s="9"/>
      <c r="AZY67" s="9"/>
      <c r="AZZ67" s="9"/>
      <c r="BAA67" s="9"/>
      <c r="BAB67" s="9"/>
      <c r="BAC67" s="9"/>
      <c r="BAD67" s="9"/>
      <c r="BAE67" s="9"/>
      <c r="BAF67" s="9"/>
      <c r="BAG67" s="9"/>
      <c r="BAH67" s="9"/>
      <c r="BAI67" s="9"/>
      <c r="BAJ67" s="9"/>
      <c r="BAK67" s="9"/>
      <c r="BAL67" s="9"/>
      <c r="BAM67" s="9"/>
      <c r="BAN67" s="9"/>
      <c r="BAO67" s="9"/>
      <c r="BAP67" s="9"/>
      <c r="BAQ67" s="9"/>
      <c r="BAR67" s="9"/>
      <c r="BAS67" s="9"/>
      <c r="BAT67" s="9"/>
      <c r="BAU67" s="9"/>
      <c r="BAV67" s="9"/>
      <c r="BAW67" s="9"/>
      <c r="BAX67" s="9"/>
      <c r="BAY67" s="9"/>
      <c r="BAZ67" s="9"/>
      <c r="BBA67" s="9"/>
      <c r="BBB67" s="9"/>
      <c r="BBC67" s="9"/>
      <c r="BBD67" s="9"/>
      <c r="BBE67" s="9"/>
      <c r="BBF67" s="9"/>
      <c r="BBG67" s="9"/>
      <c r="BBH67" s="9"/>
      <c r="BBI67" s="9"/>
      <c r="BBJ67" s="9"/>
      <c r="BBK67" s="9"/>
      <c r="BBL67" s="9"/>
      <c r="BBM67" s="9"/>
      <c r="BBN67" s="9"/>
      <c r="BBO67" s="9"/>
      <c r="BBP67" s="9"/>
      <c r="BBQ67" s="9"/>
      <c r="BBR67" s="9"/>
      <c r="BBS67" s="9"/>
      <c r="BBT67" s="9"/>
      <c r="BBU67" s="9"/>
      <c r="BBV67" s="9"/>
      <c r="BBW67" s="9"/>
      <c r="BBX67" s="9"/>
      <c r="BBY67" s="9"/>
      <c r="BBZ67" s="9"/>
      <c r="BCA67" s="9"/>
      <c r="BCB67" s="9"/>
      <c r="BCC67" s="9"/>
      <c r="BCD67" s="9"/>
      <c r="BCE67" s="9"/>
      <c r="BCF67" s="9"/>
      <c r="BCG67" s="9"/>
      <c r="BCH67" s="9"/>
      <c r="BCI67" s="9"/>
      <c r="BCJ67" s="9"/>
      <c r="BCK67" s="9"/>
      <c r="BCL67" s="9"/>
      <c r="BCM67" s="9"/>
      <c r="BCN67" s="9"/>
      <c r="BCO67" s="9"/>
      <c r="BCP67" s="9"/>
      <c r="BCQ67" s="9"/>
      <c r="BCR67" s="9"/>
      <c r="BCS67" s="9"/>
      <c r="BCT67" s="9"/>
      <c r="BCU67" s="9"/>
      <c r="BCV67" s="9"/>
      <c r="BCW67" s="9"/>
      <c r="BCX67" s="9"/>
      <c r="BCY67" s="9"/>
      <c r="BCZ67" s="9"/>
      <c r="BDA67" s="9"/>
      <c r="BDB67" s="9"/>
      <c r="BDC67" s="9"/>
      <c r="BDD67" s="9"/>
      <c r="BDE67" s="9"/>
      <c r="BDF67" s="9"/>
      <c r="BDG67" s="9"/>
      <c r="BDH67" s="9"/>
      <c r="BDI67" s="9"/>
      <c r="BDJ67" s="9"/>
      <c r="BDK67" s="9"/>
      <c r="BDL67" s="9"/>
      <c r="BDM67" s="9"/>
      <c r="BDN67" s="9"/>
      <c r="BDO67" s="9"/>
      <c r="BDP67" s="9"/>
      <c r="BDQ67" s="9"/>
      <c r="BDR67" s="9"/>
      <c r="BDS67" s="9"/>
      <c r="BDT67" s="9"/>
      <c r="BDU67" s="9"/>
      <c r="BDV67" s="9"/>
      <c r="BDW67" s="9"/>
      <c r="BDX67" s="9"/>
      <c r="BDY67" s="9"/>
      <c r="BDZ67" s="9"/>
      <c r="BEA67" s="9"/>
      <c r="BEB67" s="9"/>
      <c r="BEC67" s="9"/>
      <c r="BED67" s="9"/>
      <c r="BEE67" s="9"/>
      <c r="BEF67" s="9"/>
      <c r="BEG67" s="9"/>
      <c r="BEH67" s="9"/>
      <c r="BEI67" s="9"/>
      <c r="BEJ67" s="9"/>
      <c r="BEK67" s="9"/>
      <c r="BEL67" s="9"/>
      <c r="BEM67" s="9"/>
      <c r="BEN67" s="9"/>
      <c r="BEO67" s="9"/>
      <c r="BEP67" s="9"/>
      <c r="BEQ67" s="9"/>
      <c r="BER67" s="9"/>
      <c r="BES67" s="9"/>
      <c r="BET67" s="9"/>
      <c r="BEU67" s="9"/>
      <c r="BEV67" s="9"/>
      <c r="BEW67" s="9"/>
      <c r="BEX67" s="9"/>
      <c r="BEY67" s="9"/>
      <c r="BEZ67" s="9"/>
      <c r="BFA67" s="9"/>
      <c r="BFB67" s="9"/>
      <c r="BFC67" s="9"/>
      <c r="BFD67" s="9"/>
      <c r="BFE67" s="9"/>
      <c r="BFF67" s="9"/>
      <c r="BFG67" s="9"/>
      <c r="BFH67" s="9"/>
      <c r="BFI67" s="9"/>
      <c r="BFJ67" s="9"/>
      <c r="BFK67" s="9"/>
      <c r="BFL67" s="9"/>
      <c r="BFM67" s="9"/>
      <c r="BFN67" s="9"/>
      <c r="BFO67" s="9"/>
      <c r="BFP67" s="9"/>
      <c r="BFQ67" s="9"/>
      <c r="BFR67" s="9"/>
      <c r="BFS67" s="9"/>
      <c r="BFT67" s="9"/>
      <c r="BFU67" s="9"/>
      <c r="BFV67" s="9"/>
      <c r="BFW67" s="9"/>
      <c r="BFX67" s="9"/>
      <c r="BFY67" s="9"/>
      <c r="BFZ67" s="9"/>
      <c r="BGA67" s="9"/>
      <c r="BGB67" s="9"/>
      <c r="BGC67" s="9"/>
      <c r="BGD67" s="9"/>
      <c r="BGE67" s="9"/>
      <c r="BGF67" s="9"/>
      <c r="BGG67" s="9"/>
      <c r="BGH67" s="9"/>
      <c r="BGI67" s="9"/>
      <c r="BGJ67" s="9"/>
      <c r="BGK67" s="9"/>
      <c r="BGL67" s="9"/>
      <c r="BGM67" s="9"/>
      <c r="BGN67" s="9"/>
      <c r="BGO67" s="9"/>
      <c r="BGP67" s="9"/>
      <c r="BGQ67" s="9"/>
      <c r="BGR67" s="9"/>
      <c r="BGS67" s="9"/>
      <c r="BGT67" s="9"/>
      <c r="BGU67" s="9"/>
      <c r="BGV67" s="9"/>
      <c r="BGW67" s="9"/>
      <c r="BGX67" s="9"/>
      <c r="BGY67" s="9"/>
      <c r="BGZ67" s="9"/>
      <c r="BHA67" s="9"/>
      <c r="BHB67" s="9"/>
      <c r="BHC67" s="9"/>
      <c r="BHD67" s="9"/>
      <c r="BHE67" s="9"/>
      <c r="BHF67" s="9"/>
      <c r="BHG67" s="9"/>
      <c r="BHH67" s="9"/>
      <c r="BHI67" s="9"/>
      <c r="BHJ67" s="9"/>
      <c r="BHK67" s="9"/>
      <c r="BHL67" s="9"/>
      <c r="BHM67" s="9"/>
      <c r="BHN67" s="9"/>
      <c r="BHO67" s="9"/>
      <c r="BHP67" s="9"/>
      <c r="BHQ67" s="9"/>
      <c r="BHR67" s="9"/>
      <c r="BHS67" s="9"/>
      <c r="BHT67" s="9"/>
      <c r="BHU67" s="9"/>
      <c r="BHV67" s="9"/>
      <c r="BHW67" s="9"/>
      <c r="BHX67" s="9"/>
      <c r="BHY67" s="9"/>
      <c r="BHZ67" s="9"/>
      <c r="BIA67" s="9"/>
      <c r="BIB67" s="9"/>
      <c r="BIC67" s="9"/>
      <c r="BID67" s="9"/>
      <c r="BIE67" s="9"/>
      <c r="BIF67" s="9"/>
      <c r="BIG67" s="9"/>
      <c r="BIH67" s="9"/>
      <c r="BII67" s="9"/>
      <c r="BIJ67" s="9"/>
      <c r="BIK67" s="9"/>
      <c r="BIL67" s="9"/>
      <c r="BIM67" s="9"/>
      <c r="BIN67" s="9"/>
      <c r="BIO67" s="9"/>
      <c r="BIP67" s="9"/>
      <c r="BIQ67" s="9"/>
      <c r="BIR67" s="9"/>
      <c r="BIS67" s="9"/>
      <c r="BIT67" s="9"/>
      <c r="BIU67" s="9"/>
      <c r="BIV67" s="9"/>
      <c r="BIW67" s="9"/>
      <c r="BIX67" s="9"/>
      <c r="BIY67" s="9"/>
      <c r="BIZ67" s="9"/>
      <c r="BJA67" s="9"/>
      <c r="BJB67" s="9"/>
      <c r="BJC67" s="9"/>
      <c r="BJD67" s="9"/>
      <c r="BJE67" s="9"/>
      <c r="BJF67" s="9"/>
      <c r="BJG67" s="9"/>
      <c r="BJH67" s="9"/>
      <c r="BJI67" s="9"/>
      <c r="BJJ67" s="9"/>
      <c r="BJK67" s="9"/>
      <c r="BJL67" s="9"/>
      <c r="BJM67" s="9"/>
      <c r="BJN67" s="9"/>
      <c r="BJO67" s="9"/>
      <c r="BJP67" s="9"/>
      <c r="BJQ67" s="9"/>
      <c r="BJR67" s="9"/>
      <c r="BJS67" s="9"/>
      <c r="BJT67" s="9"/>
      <c r="BJU67" s="9"/>
      <c r="BJV67" s="9"/>
      <c r="BJW67" s="9"/>
      <c r="BJX67" s="9"/>
      <c r="BJY67" s="9"/>
      <c r="BJZ67" s="9"/>
      <c r="BKA67" s="9"/>
      <c r="BKB67" s="9"/>
      <c r="BKC67" s="9"/>
      <c r="BKD67" s="9"/>
      <c r="BKE67" s="9"/>
      <c r="BKF67" s="9"/>
      <c r="BKG67" s="9"/>
      <c r="BKH67" s="9"/>
      <c r="BKI67" s="9"/>
      <c r="BKJ67" s="9"/>
      <c r="BKK67" s="9"/>
      <c r="BKL67" s="9"/>
      <c r="BKM67" s="9"/>
      <c r="BKN67" s="9"/>
      <c r="BKO67" s="9"/>
      <c r="BKP67" s="9"/>
      <c r="BKQ67" s="9"/>
      <c r="BKR67" s="9"/>
      <c r="BKS67" s="9"/>
      <c r="BKT67" s="9"/>
      <c r="BKU67" s="9"/>
      <c r="BKV67" s="9"/>
      <c r="BKW67" s="9"/>
      <c r="BKX67" s="9"/>
      <c r="BKY67" s="9"/>
      <c r="BKZ67" s="9"/>
      <c r="BLA67" s="9"/>
      <c r="BLB67" s="9"/>
      <c r="BLC67" s="9"/>
      <c r="BLD67" s="9"/>
      <c r="BLE67" s="9"/>
      <c r="BLF67" s="9"/>
      <c r="BLG67" s="9"/>
      <c r="BLH67" s="9"/>
      <c r="BLI67" s="9"/>
      <c r="BLJ67" s="9"/>
      <c r="BLK67" s="9"/>
      <c r="BLL67" s="9"/>
      <c r="BLM67" s="9"/>
      <c r="BLN67" s="9"/>
      <c r="BLO67" s="9"/>
      <c r="BLP67" s="9"/>
      <c r="BLQ67" s="9"/>
      <c r="BLR67" s="9"/>
      <c r="BLS67" s="9"/>
      <c r="BLT67" s="9"/>
      <c r="BLU67" s="9"/>
      <c r="BLV67" s="9"/>
      <c r="BLW67" s="9"/>
      <c r="BLX67" s="9"/>
      <c r="BLY67" s="9"/>
      <c r="BLZ67" s="9"/>
      <c r="BMA67" s="9"/>
      <c r="BMB67" s="9"/>
      <c r="BMC67" s="9"/>
      <c r="BMD67" s="9"/>
      <c r="BME67" s="9"/>
      <c r="BMF67" s="9"/>
      <c r="BMG67" s="9"/>
      <c r="BMH67" s="9"/>
      <c r="BMI67" s="9"/>
      <c r="BMJ67" s="9"/>
      <c r="BMK67" s="9"/>
      <c r="BML67" s="9"/>
      <c r="BMM67" s="9"/>
      <c r="BMN67" s="9"/>
      <c r="BMO67" s="9"/>
      <c r="BMP67" s="9"/>
      <c r="BMQ67" s="9"/>
      <c r="BMR67" s="9"/>
      <c r="BMS67" s="9"/>
      <c r="BMT67" s="9"/>
      <c r="BMU67" s="9"/>
      <c r="BMV67" s="9"/>
      <c r="BMW67" s="9"/>
      <c r="BMX67" s="9"/>
      <c r="BMY67" s="9"/>
      <c r="BMZ67" s="9"/>
      <c r="BNA67" s="9"/>
      <c r="BNB67" s="9"/>
      <c r="BNC67" s="9"/>
      <c r="BND67" s="9"/>
      <c r="BNE67" s="9"/>
      <c r="BNF67" s="9"/>
      <c r="BNG67" s="9"/>
      <c r="BNH67" s="9"/>
      <c r="BNI67" s="9"/>
      <c r="BNJ67" s="9"/>
      <c r="BNK67" s="9"/>
      <c r="BNL67" s="9"/>
      <c r="BNM67" s="9"/>
      <c r="BNN67" s="9"/>
      <c r="BNO67" s="9"/>
      <c r="BNP67" s="9"/>
      <c r="BNQ67" s="9"/>
      <c r="BNR67" s="9"/>
      <c r="BNS67" s="9"/>
      <c r="BNT67" s="9"/>
      <c r="BNU67" s="9"/>
      <c r="BNV67" s="9"/>
      <c r="BNW67" s="9"/>
      <c r="BNX67" s="9"/>
      <c r="BNY67" s="9"/>
      <c r="BNZ67" s="9"/>
      <c r="BOA67" s="9"/>
      <c r="BOB67" s="9"/>
      <c r="BOC67" s="9"/>
      <c r="BOD67" s="9"/>
      <c r="BOE67" s="9"/>
      <c r="BOF67" s="9"/>
      <c r="BOG67" s="9"/>
      <c r="BOH67" s="9"/>
      <c r="BOI67" s="9"/>
      <c r="BOJ67" s="9"/>
      <c r="BOK67" s="9"/>
      <c r="BOL67" s="9"/>
      <c r="BOM67" s="9"/>
      <c r="BON67" s="9"/>
      <c r="BOO67" s="9"/>
      <c r="BOP67" s="9"/>
      <c r="BOQ67" s="9"/>
      <c r="BOR67" s="9"/>
      <c r="BOS67" s="9"/>
      <c r="BOT67" s="9"/>
      <c r="BOU67" s="9"/>
      <c r="BOV67" s="9"/>
      <c r="BOW67" s="9"/>
      <c r="BOX67" s="9"/>
      <c r="BOY67" s="9"/>
      <c r="BOZ67" s="9"/>
      <c r="BPA67" s="9"/>
      <c r="BPB67" s="9"/>
      <c r="BPC67" s="9"/>
      <c r="BPD67" s="9"/>
      <c r="BPE67" s="9"/>
      <c r="BPF67" s="9"/>
      <c r="BPG67" s="9"/>
      <c r="BPH67" s="9"/>
      <c r="BPI67" s="9"/>
      <c r="BPJ67" s="9"/>
      <c r="BPK67" s="9"/>
      <c r="BPL67" s="9"/>
      <c r="BPM67" s="9"/>
      <c r="BPN67" s="9"/>
      <c r="BPO67" s="9"/>
      <c r="BPP67" s="9"/>
      <c r="BPQ67" s="9"/>
      <c r="BPR67" s="9"/>
      <c r="BPS67" s="9"/>
      <c r="BPT67" s="9"/>
      <c r="BPU67" s="9"/>
      <c r="BPV67" s="9"/>
      <c r="BPW67" s="9"/>
      <c r="BPX67" s="9"/>
      <c r="BPY67" s="9"/>
      <c r="BPZ67" s="9"/>
      <c r="BQA67" s="9"/>
      <c r="BQB67" s="9"/>
      <c r="BQC67" s="9"/>
      <c r="BQD67" s="9"/>
      <c r="BQE67" s="9"/>
      <c r="BQF67" s="9"/>
      <c r="BQG67" s="9"/>
      <c r="BQH67" s="9"/>
      <c r="BQI67" s="9"/>
      <c r="BQJ67" s="9"/>
      <c r="BQK67" s="9"/>
      <c r="BQL67" s="9"/>
      <c r="BQM67" s="9"/>
      <c r="BQN67" s="9"/>
      <c r="BQO67" s="9"/>
      <c r="BQP67" s="9"/>
      <c r="BQQ67" s="9"/>
      <c r="BQR67" s="9"/>
      <c r="BQS67" s="9"/>
      <c r="BQT67" s="9"/>
      <c r="BQU67" s="9"/>
      <c r="BQV67" s="9"/>
      <c r="BQW67" s="9"/>
      <c r="BQX67" s="9"/>
      <c r="BQY67" s="9"/>
      <c r="BQZ67" s="9"/>
      <c r="BRA67" s="9"/>
      <c r="BRB67" s="9"/>
      <c r="BRC67" s="9"/>
      <c r="BRD67" s="9"/>
      <c r="BRE67" s="9"/>
      <c r="BRF67" s="9"/>
      <c r="BRG67" s="9"/>
      <c r="BRH67" s="9"/>
      <c r="BRI67" s="9"/>
      <c r="BRJ67" s="9"/>
      <c r="BRK67" s="9"/>
      <c r="BRL67" s="9"/>
      <c r="BRM67" s="9"/>
      <c r="BRN67" s="9"/>
      <c r="BRO67" s="9"/>
      <c r="BRP67" s="9"/>
      <c r="BRQ67" s="9"/>
      <c r="BRR67" s="9"/>
      <c r="BRS67" s="9"/>
      <c r="BRT67" s="9"/>
      <c r="BRU67" s="9"/>
      <c r="BRV67" s="9"/>
      <c r="BRW67" s="9"/>
      <c r="BRX67" s="9"/>
      <c r="BRY67" s="9"/>
      <c r="BRZ67" s="9"/>
      <c r="BSA67" s="9"/>
      <c r="BSB67" s="9"/>
      <c r="BSC67" s="9"/>
      <c r="BSD67" s="9"/>
      <c r="BSE67" s="9"/>
      <c r="BSF67" s="9"/>
      <c r="BSG67" s="9"/>
      <c r="BSH67" s="9"/>
      <c r="BSI67" s="9"/>
      <c r="BSJ67" s="9"/>
      <c r="BSK67" s="9"/>
      <c r="BSL67" s="9"/>
      <c r="BSM67" s="9"/>
      <c r="BSN67" s="9"/>
      <c r="BSO67" s="9"/>
      <c r="BSP67" s="9"/>
      <c r="BSQ67" s="9"/>
      <c r="BSR67" s="9"/>
      <c r="BSS67" s="9"/>
      <c r="BST67" s="9"/>
      <c r="BSU67" s="9"/>
      <c r="BSV67" s="9"/>
      <c r="BSW67" s="9"/>
      <c r="BSX67" s="9"/>
      <c r="BSY67" s="9"/>
      <c r="BSZ67" s="9"/>
      <c r="BTA67" s="9"/>
      <c r="BTB67" s="9"/>
      <c r="BTC67" s="9"/>
      <c r="BTD67" s="9"/>
      <c r="BTE67" s="9"/>
      <c r="BTF67" s="9"/>
      <c r="BTG67" s="9"/>
      <c r="BTH67" s="9"/>
      <c r="BTI67" s="9"/>
      <c r="BTJ67" s="9"/>
      <c r="BTK67" s="9"/>
      <c r="BTL67" s="9"/>
      <c r="BTM67" s="9"/>
      <c r="BTN67" s="9"/>
      <c r="BTO67" s="9"/>
      <c r="BTP67" s="9"/>
      <c r="BTQ67" s="9"/>
      <c r="BTR67" s="9"/>
      <c r="BTS67" s="9"/>
      <c r="BTT67" s="9"/>
      <c r="BTU67" s="9"/>
      <c r="BTV67" s="9"/>
      <c r="BTW67" s="9"/>
      <c r="BTX67" s="9"/>
      <c r="BTY67" s="9"/>
      <c r="BTZ67" s="9"/>
      <c r="BUA67" s="9"/>
      <c r="BUB67" s="9"/>
      <c r="BUC67" s="9"/>
      <c r="BUD67" s="9"/>
      <c r="BUE67" s="9"/>
      <c r="BUF67" s="9"/>
      <c r="BUG67" s="9"/>
      <c r="BUH67" s="9"/>
      <c r="BUI67" s="9"/>
      <c r="BUJ67" s="9"/>
      <c r="BUK67" s="9"/>
      <c r="BUL67" s="9"/>
      <c r="BUM67" s="9"/>
      <c r="BUN67" s="9"/>
      <c r="BUO67" s="9"/>
      <c r="BUP67" s="9"/>
      <c r="BUQ67" s="9"/>
      <c r="BUR67" s="9"/>
      <c r="BUS67" s="9"/>
      <c r="BUT67" s="9"/>
      <c r="BUU67" s="9"/>
      <c r="BUV67" s="9"/>
      <c r="BUW67" s="9"/>
      <c r="BUX67" s="9"/>
      <c r="BUY67" s="9"/>
      <c r="BUZ67" s="9"/>
      <c r="BVA67" s="9"/>
      <c r="BVB67" s="9"/>
      <c r="BVC67" s="9"/>
      <c r="BVD67" s="9"/>
      <c r="BVE67" s="9"/>
      <c r="BVF67" s="9"/>
      <c r="BVG67" s="9"/>
      <c r="BVH67" s="9"/>
      <c r="BVI67" s="9"/>
      <c r="BVJ67" s="9"/>
      <c r="BVK67" s="9"/>
      <c r="BVL67" s="9"/>
      <c r="BVM67" s="9"/>
      <c r="BVN67" s="9"/>
      <c r="BVO67" s="9"/>
      <c r="BVP67" s="9"/>
      <c r="BVQ67" s="9"/>
      <c r="BVR67" s="9"/>
      <c r="BVS67" s="9"/>
      <c r="BVT67" s="9"/>
      <c r="BVU67" s="9"/>
      <c r="BVV67" s="9"/>
      <c r="BVW67" s="9"/>
      <c r="BVX67" s="9"/>
      <c r="BVY67" s="9"/>
      <c r="BVZ67" s="9"/>
      <c r="BWA67" s="9"/>
      <c r="BWB67" s="9"/>
      <c r="BWC67" s="9"/>
      <c r="BWD67" s="9"/>
      <c r="BWE67" s="9"/>
      <c r="BWF67" s="9"/>
      <c r="BWG67" s="9"/>
      <c r="BWH67" s="9"/>
      <c r="BWI67" s="9"/>
      <c r="BWJ67" s="9"/>
      <c r="BWK67" s="9"/>
      <c r="BWL67" s="9"/>
      <c r="BWM67" s="9"/>
      <c r="BWN67" s="9"/>
      <c r="BWO67" s="9"/>
      <c r="BWP67" s="9"/>
      <c r="BWQ67" s="9"/>
      <c r="BWR67" s="9"/>
      <c r="BWS67" s="9"/>
      <c r="BWT67" s="9"/>
      <c r="BWU67" s="9"/>
      <c r="BWV67" s="9"/>
      <c r="BWW67" s="9"/>
      <c r="BWX67" s="9"/>
      <c r="BWY67" s="9"/>
      <c r="BWZ67" s="9"/>
      <c r="BXA67" s="9"/>
      <c r="BXB67" s="9"/>
      <c r="BXC67" s="9"/>
      <c r="BXD67" s="9"/>
    </row>
    <row r="68" ht="14.25" customHeight="1">
      <c r="A68" s="9">
        <v>34.0</v>
      </c>
      <c r="B68" s="9" t="s">
        <v>11947</v>
      </c>
      <c r="C68" s="9" t="s">
        <v>11948</v>
      </c>
      <c r="D68" s="9" t="s">
        <v>11948</v>
      </c>
      <c r="E68" s="9"/>
      <c r="F68" s="9">
        <v>111.0</v>
      </c>
      <c r="G68" s="9" t="s">
        <v>12569</v>
      </c>
      <c r="H68" s="9"/>
      <c r="I68" s="9"/>
      <c r="J68" s="9">
        <v>1.0</v>
      </c>
      <c r="K68" s="9">
        <v>22.0</v>
      </c>
      <c r="L68" s="9">
        <v>66.0</v>
      </c>
      <c r="M68" s="9">
        <v>1.0</v>
      </c>
      <c r="N68" s="9">
        <v>3.0</v>
      </c>
      <c r="O68" s="9">
        <v>18.0</v>
      </c>
      <c r="P68" s="9">
        <v>0.0</v>
      </c>
      <c r="Q68" s="9" t="s">
        <v>12570</v>
      </c>
      <c r="R68" s="9"/>
      <c r="S68" s="9" t="s">
        <v>2930</v>
      </c>
      <c r="T68" s="9" t="s">
        <v>2928</v>
      </c>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c r="JA68" s="9"/>
      <c r="JB68" s="9"/>
      <c r="JC68" s="9"/>
      <c r="JD68" s="9"/>
      <c r="JE68" s="9"/>
      <c r="JF68" s="9"/>
      <c r="JG68" s="9"/>
      <c r="JH68" s="9"/>
      <c r="JI68" s="9"/>
      <c r="JJ68" s="9"/>
      <c r="JK68" s="9"/>
      <c r="JL68" s="9"/>
      <c r="JM68" s="9"/>
      <c r="JN68" s="9"/>
      <c r="JO68" s="9"/>
      <c r="JP68" s="9"/>
      <c r="JQ68" s="9"/>
      <c r="JR68" s="9"/>
      <c r="JS68" s="9"/>
      <c r="JT68" s="9"/>
      <c r="JU68" s="9"/>
      <c r="JV68" s="9"/>
      <c r="JW68" s="9"/>
      <c r="JX68" s="9"/>
      <c r="JY68" s="9"/>
      <c r="JZ68" s="9"/>
      <c r="KA68" s="9"/>
      <c r="KB68" s="9"/>
      <c r="KC68" s="9"/>
      <c r="KD68" s="9"/>
      <c r="KE68" s="9"/>
      <c r="KF68" s="9"/>
      <c r="KG68" s="9"/>
      <c r="KH68" s="9"/>
      <c r="KI68" s="9"/>
      <c r="KJ68" s="9"/>
      <c r="KK68" s="9"/>
      <c r="KL68" s="9"/>
      <c r="KM68" s="9"/>
      <c r="KN68" s="9"/>
      <c r="KO68" s="9"/>
      <c r="KP68" s="9"/>
      <c r="KQ68" s="9"/>
      <c r="KR68" s="9"/>
      <c r="KS68" s="9"/>
      <c r="KT68" s="9"/>
      <c r="KU68" s="9"/>
      <c r="KV68" s="9"/>
      <c r="KW68" s="9"/>
      <c r="KX68" s="9"/>
      <c r="KY68" s="9"/>
      <c r="KZ68" s="9"/>
      <c r="LA68" s="9"/>
      <c r="LB68" s="9"/>
      <c r="LC68" s="9"/>
      <c r="LD68" s="9"/>
      <c r="LE68" s="9"/>
      <c r="LF68" s="9"/>
      <c r="LG68" s="9"/>
      <c r="LH68" s="9"/>
      <c r="LI68" s="9"/>
      <c r="LJ68" s="9"/>
      <c r="LK68" s="9"/>
      <c r="LL68" s="9"/>
      <c r="LM68" s="9"/>
      <c r="LN68" s="9"/>
      <c r="LO68" s="9"/>
      <c r="LP68" s="9"/>
      <c r="LQ68" s="9"/>
      <c r="LR68" s="9"/>
      <c r="LS68" s="9"/>
      <c r="LT68" s="9"/>
      <c r="LU68" s="9"/>
      <c r="LV68" s="9"/>
      <c r="LW68" s="9"/>
      <c r="LX68" s="9"/>
      <c r="LY68" s="9"/>
      <c r="LZ68" s="9"/>
      <c r="MA68" s="9"/>
      <c r="MB68" s="9"/>
      <c r="MC68" s="9"/>
      <c r="MD68" s="9"/>
      <c r="ME68" s="9"/>
      <c r="MF68" s="9"/>
      <c r="MG68" s="9"/>
      <c r="MH68" s="9"/>
      <c r="MI68" s="9"/>
      <c r="MJ68" s="9"/>
      <c r="MK68" s="9"/>
      <c r="ML68" s="9"/>
      <c r="MM68" s="9"/>
      <c r="MN68" s="9"/>
      <c r="MO68" s="9"/>
      <c r="MP68" s="9"/>
      <c r="MQ68" s="9"/>
      <c r="MR68" s="9"/>
      <c r="MS68" s="9"/>
      <c r="MT68" s="9"/>
      <c r="MU68" s="9"/>
      <c r="MV68" s="9"/>
      <c r="MW68" s="9"/>
      <c r="MX68" s="9"/>
      <c r="MY68" s="9"/>
      <c r="MZ68" s="9"/>
      <c r="NA68" s="9"/>
      <c r="NB68" s="9"/>
      <c r="NC68" s="9"/>
      <c r="ND68" s="9"/>
      <c r="NE68" s="9"/>
      <c r="NF68" s="9"/>
      <c r="NG68" s="9"/>
      <c r="NH68" s="9"/>
      <c r="NI68" s="9"/>
      <c r="NJ68" s="9"/>
      <c r="NK68" s="9"/>
      <c r="NL68" s="9"/>
      <c r="NM68" s="9"/>
      <c r="NN68" s="9"/>
      <c r="NO68" s="9"/>
      <c r="NP68" s="9"/>
      <c r="NQ68" s="9"/>
      <c r="NR68" s="9"/>
      <c r="NS68" s="9"/>
      <c r="NT68" s="9"/>
      <c r="NU68" s="9"/>
      <c r="NV68" s="9"/>
      <c r="NW68" s="9"/>
      <c r="NX68" s="9"/>
      <c r="NY68" s="9"/>
      <c r="NZ68" s="9"/>
      <c r="OA68" s="9"/>
      <c r="OB68" s="9"/>
      <c r="OC68" s="9"/>
      <c r="OD68" s="9"/>
      <c r="OE68" s="9"/>
      <c r="OF68" s="9"/>
      <c r="OG68" s="9"/>
      <c r="OH68" s="9"/>
      <c r="OI68" s="9"/>
      <c r="OJ68" s="9"/>
      <c r="OK68" s="9"/>
      <c r="OL68" s="9"/>
      <c r="OM68" s="9"/>
      <c r="ON68" s="9"/>
      <c r="OO68" s="9"/>
      <c r="OP68" s="9"/>
      <c r="OQ68" s="9"/>
      <c r="OR68" s="9"/>
      <c r="OS68" s="9"/>
      <c r="OT68" s="9"/>
      <c r="OU68" s="9"/>
      <c r="OV68" s="9"/>
      <c r="OW68" s="9"/>
      <c r="OX68" s="9"/>
      <c r="OY68" s="9"/>
      <c r="OZ68" s="9"/>
      <c r="PA68" s="9"/>
      <c r="PB68" s="9"/>
      <c r="PC68" s="9"/>
      <c r="PD68" s="9"/>
      <c r="PE68" s="9"/>
      <c r="PF68" s="9"/>
      <c r="PG68" s="9"/>
      <c r="PH68" s="9"/>
      <c r="PI68" s="9"/>
      <c r="PJ68" s="9"/>
      <c r="PK68" s="9"/>
      <c r="PL68" s="9"/>
      <c r="PM68" s="9"/>
      <c r="PN68" s="9"/>
      <c r="PO68" s="9"/>
      <c r="PP68" s="9"/>
      <c r="PQ68" s="9"/>
      <c r="PR68" s="9"/>
      <c r="PS68" s="9"/>
      <c r="PT68" s="9"/>
      <c r="PU68" s="9"/>
      <c r="PV68" s="9"/>
      <c r="PW68" s="9"/>
      <c r="PX68" s="9"/>
      <c r="PY68" s="9"/>
      <c r="PZ68" s="9"/>
      <c r="QA68" s="9"/>
      <c r="QB68" s="9"/>
      <c r="QC68" s="9"/>
      <c r="QD68" s="9"/>
      <c r="QE68" s="9"/>
      <c r="QF68" s="9"/>
      <c r="QG68" s="9"/>
      <c r="QH68" s="9"/>
      <c r="QI68" s="9"/>
      <c r="QJ68" s="9"/>
      <c r="QK68" s="9"/>
      <c r="QL68" s="9"/>
      <c r="QM68" s="9"/>
      <c r="QN68" s="9"/>
      <c r="QO68" s="9"/>
      <c r="QP68" s="9"/>
      <c r="QQ68" s="9"/>
      <c r="QR68" s="9"/>
      <c r="QS68" s="9"/>
      <c r="QT68" s="9"/>
      <c r="QU68" s="9"/>
      <c r="QV68" s="9"/>
      <c r="QW68" s="9"/>
      <c r="QX68" s="9"/>
      <c r="QY68" s="9"/>
      <c r="QZ68" s="9"/>
      <c r="RA68" s="9"/>
      <c r="RB68" s="9"/>
      <c r="RC68" s="9"/>
      <c r="RD68" s="9"/>
      <c r="RE68" s="9"/>
      <c r="RF68" s="9"/>
      <c r="RG68" s="9"/>
      <c r="RH68" s="9"/>
      <c r="RI68" s="9"/>
      <c r="RJ68" s="9"/>
      <c r="RK68" s="9"/>
      <c r="RL68" s="9"/>
      <c r="RM68" s="9"/>
      <c r="RN68" s="9"/>
      <c r="RO68" s="9"/>
      <c r="RP68" s="9"/>
      <c r="RQ68" s="9"/>
      <c r="RR68" s="9"/>
      <c r="RS68" s="9"/>
      <c r="RT68" s="9"/>
      <c r="RU68" s="9"/>
      <c r="RV68" s="9"/>
      <c r="RW68" s="9"/>
      <c r="RX68" s="9"/>
      <c r="RY68" s="9"/>
      <c r="RZ68" s="9"/>
      <c r="SA68" s="9"/>
      <c r="SB68" s="9"/>
      <c r="SC68" s="9"/>
      <c r="SD68" s="9"/>
      <c r="SE68" s="9"/>
      <c r="SF68" s="9"/>
      <c r="SG68" s="9"/>
      <c r="SH68" s="9"/>
      <c r="SI68" s="9"/>
      <c r="SJ68" s="9"/>
      <c r="SK68" s="9"/>
      <c r="SL68" s="9"/>
      <c r="SM68" s="9"/>
      <c r="SN68" s="9"/>
      <c r="SO68" s="9"/>
      <c r="SP68" s="9"/>
      <c r="SQ68" s="9"/>
      <c r="SR68" s="9"/>
      <c r="SS68" s="9"/>
      <c r="ST68" s="9"/>
      <c r="SU68" s="9"/>
      <c r="SV68" s="9"/>
      <c r="SW68" s="9"/>
      <c r="SX68" s="9"/>
      <c r="SY68" s="9"/>
      <c r="SZ68" s="9"/>
      <c r="TA68" s="9"/>
      <c r="TB68" s="9"/>
      <c r="TC68" s="9"/>
      <c r="TD68" s="9"/>
      <c r="TE68" s="9"/>
      <c r="TF68" s="9"/>
      <c r="TG68" s="9"/>
      <c r="TH68" s="9"/>
      <c r="TI68" s="9"/>
      <c r="TJ68" s="9"/>
      <c r="TK68" s="9"/>
      <c r="TL68" s="9"/>
      <c r="TM68" s="9"/>
      <c r="TN68" s="9"/>
      <c r="TO68" s="9"/>
      <c r="ANB68" s="9"/>
      <c r="ANC68" s="9"/>
      <c r="AND68" s="9"/>
      <c r="ANE68" s="9"/>
      <c r="ANF68" s="9"/>
      <c r="ANG68" s="9"/>
      <c r="ANH68" s="9"/>
      <c r="ANI68" s="9"/>
      <c r="ANJ68" s="9"/>
      <c r="ANK68" s="9"/>
      <c r="ANL68" s="9"/>
      <c r="ANM68" s="9"/>
      <c r="ANN68" s="9"/>
      <c r="ANO68" s="9"/>
      <c r="ANP68" s="9"/>
      <c r="ANQ68" s="9"/>
      <c r="ANR68" s="9"/>
      <c r="ANS68" s="9"/>
      <c r="ANT68" s="9"/>
      <c r="ANU68" s="9"/>
      <c r="ANV68" s="9"/>
      <c r="ANW68" s="9"/>
      <c r="ANX68" s="9"/>
      <c r="ANY68" s="9"/>
      <c r="ANZ68" s="9"/>
      <c r="AOA68" s="9"/>
      <c r="AOB68" s="9"/>
      <c r="AOC68" s="9"/>
      <c r="AOD68" s="9"/>
      <c r="AOE68" s="9"/>
      <c r="AOF68" s="9"/>
      <c r="AOG68" s="9"/>
      <c r="AOH68" s="9"/>
      <c r="AOI68" s="9"/>
      <c r="AOJ68" s="9"/>
      <c r="AOK68" s="9"/>
      <c r="AOL68" s="9"/>
      <c r="AOM68" s="9"/>
      <c r="AON68" s="9"/>
      <c r="AOO68" s="9"/>
      <c r="AOP68" s="9"/>
      <c r="AOQ68" s="9"/>
      <c r="AOR68" s="9"/>
      <c r="AOS68" s="9"/>
      <c r="AOT68" s="9"/>
      <c r="AOU68" s="9"/>
      <c r="AOV68" s="9"/>
      <c r="AOW68" s="9"/>
      <c r="AOX68" s="9"/>
      <c r="AOY68" s="9"/>
      <c r="AOZ68" s="9"/>
      <c r="APA68" s="9"/>
      <c r="APB68" s="9"/>
      <c r="APC68" s="9"/>
      <c r="APD68" s="9"/>
      <c r="APE68" s="9"/>
      <c r="APF68" s="9"/>
      <c r="APG68" s="9"/>
      <c r="APH68" s="9"/>
      <c r="API68" s="9"/>
      <c r="APJ68" s="9"/>
      <c r="APK68" s="9"/>
      <c r="APL68" s="9"/>
      <c r="APM68" s="9"/>
      <c r="APN68" s="9"/>
      <c r="APO68" s="9"/>
      <c r="APP68" s="9"/>
      <c r="APQ68" s="9"/>
      <c r="APR68" s="9"/>
      <c r="APS68" s="9"/>
      <c r="APT68" s="9"/>
      <c r="APU68" s="9"/>
      <c r="APV68" s="9"/>
      <c r="APW68" s="9"/>
      <c r="APX68" s="9"/>
      <c r="APY68" s="9"/>
      <c r="APZ68" s="9"/>
      <c r="AQA68" s="9"/>
      <c r="AQB68" s="9"/>
      <c r="AQC68" s="9"/>
      <c r="AQD68" s="9"/>
      <c r="AQE68" s="9"/>
      <c r="AQF68" s="9"/>
      <c r="AQG68" s="9"/>
      <c r="AQH68" s="9"/>
      <c r="AQI68" s="9"/>
      <c r="AQJ68" s="9"/>
      <c r="AQK68" s="9"/>
      <c r="AQL68" s="9"/>
      <c r="AQM68" s="9"/>
      <c r="AQN68" s="9"/>
      <c r="AQO68" s="9"/>
      <c r="AQP68" s="9"/>
      <c r="AQQ68" s="9"/>
      <c r="AQR68" s="9"/>
      <c r="AQS68" s="9"/>
      <c r="AQT68" s="9"/>
      <c r="AQU68" s="9"/>
      <c r="AQV68" s="9"/>
      <c r="AQW68" s="9"/>
      <c r="AQX68" s="9"/>
      <c r="AQY68" s="9"/>
      <c r="AQZ68" s="9"/>
      <c r="ARA68" s="9"/>
      <c r="ARB68" s="9"/>
      <c r="ARC68" s="9"/>
      <c r="ARD68" s="9"/>
      <c r="ARE68" s="9"/>
      <c r="ARF68" s="9"/>
      <c r="ARG68" s="9"/>
      <c r="ARH68" s="9"/>
      <c r="ARI68" s="9"/>
      <c r="ARJ68" s="9"/>
      <c r="ARK68" s="9"/>
      <c r="ARL68" s="9"/>
      <c r="ARM68" s="9"/>
      <c r="ARN68" s="9"/>
      <c r="ARO68" s="9"/>
      <c r="ARP68" s="9"/>
      <c r="ARQ68" s="9"/>
      <c r="ARR68" s="9"/>
      <c r="ARS68" s="9"/>
      <c r="ART68" s="9"/>
      <c r="ARU68" s="9"/>
      <c r="ARV68" s="9"/>
      <c r="ARW68" s="9"/>
      <c r="ARX68" s="9"/>
      <c r="ARY68" s="9"/>
      <c r="ARZ68" s="9"/>
      <c r="ASA68" s="9"/>
      <c r="ASB68" s="9"/>
      <c r="ASC68" s="9"/>
      <c r="ASD68" s="9"/>
      <c r="ASE68" s="9"/>
      <c r="ASF68" s="9"/>
      <c r="ASG68" s="9"/>
      <c r="ASH68" s="9"/>
      <c r="ASI68" s="9"/>
      <c r="ASJ68" s="9"/>
      <c r="ASK68" s="9"/>
      <c r="ASL68" s="9"/>
      <c r="ASM68" s="9"/>
      <c r="ASN68" s="9"/>
      <c r="ASO68" s="9"/>
      <c r="ASP68" s="9"/>
      <c r="ASQ68" s="9"/>
      <c r="ASR68" s="9"/>
      <c r="ASS68" s="9"/>
      <c r="AST68" s="9"/>
      <c r="ASU68" s="9"/>
      <c r="ASV68" s="9"/>
      <c r="ASW68" s="9"/>
      <c r="ASX68" s="9"/>
      <c r="ASY68" s="9"/>
      <c r="ASZ68" s="9"/>
      <c r="ATA68" s="9"/>
      <c r="ATB68" s="9"/>
      <c r="ATC68" s="9"/>
      <c r="ATD68" s="9"/>
      <c r="ATE68" s="9"/>
      <c r="ATF68" s="9"/>
      <c r="ATG68" s="9"/>
      <c r="ATH68" s="9"/>
      <c r="ATI68" s="9"/>
      <c r="ATJ68" s="9"/>
      <c r="ATK68" s="9"/>
      <c r="ATL68" s="9"/>
      <c r="ATM68" s="9"/>
      <c r="ATN68" s="9"/>
      <c r="ATO68" s="9"/>
      <c r="ATP68" s="9"/>
      <c r="ATQ68" s="9"/>
      <c r="ATR68" s="9"/>
      <c r="ATS68" s="9"/>
      <c r="ATT68" s="9"/>
      <c r="ATU68" s="9"/>
      <c r="ATV68" s="9"/>
      <c r="ATW68" s="9"/>
      <c r="ATX68" s="9"/>
      <c r="ATY68" s="9" t="s">
        <v>5691</v>
      </c>
      <c r="ATZ68" s="9" t="s">
        <v>5691</v>
      </c>
      <c r="AUA68" s="9" t="s">
        <v>12571</v>
      </c>
      <c r="AUB68" s="9"/>
      <c r="AUC68" s="9"/>
      <c r="AUD68" s="9"/>
      <c r="AUE68" s="9"/>
      <c r="AUF68" s="9"/>
      <c r="AUG68" s="9"/>
      <c r="AUH68" s="9"/>
      <c r="AUI68" s="9"/>
      <c r="AUJ68" s="9"/>
      <c r="AUK68" s="9"/>
      <c r="AUL68" s="9"/>
      <c r="AUM68" s="9"/>
      <c r="AUN68" s="9"/>
      <c r="AUO68" s="9"/>
      <c r="AUP68" s="9"/>
      <c r="AUQ68" s="9"/>
      <c r="AUR68" s="9"/>
      <c r="AUS68" s="9"/>
      <c r="AUT68" s="9"/>
      <c r="AUU68" s="9"/>
      <c r="AUV68" s="9"/>
      <c r="AUW68" s="9"/>
      <c r="AUX68" s="9"/>
      <c r="AUY68" s="9"/>
      <c r="AUZ68" s="9"/>
      <c r="AVA68" s="9"/>
      <c r="AVB68" s="9"/>
      <c r="AVC68" s="9"/>
      <c r="AVD68" s="9"/>
      <c r="AVE68" s="9"/>
      <c r="AVF68" s="9"/>
      <c r="AVG68" s="9"/>
      <c r="AVH68" s="9"/>
      <c r="AVI68" s="9"/>
      <c r="AVJ68" s="9"/>
      <c r="AVK68" s="9" t="s">
        <v>12572</v>
      </c>
      <c r="AVL68" s="9"/>
      <c r="AVM68" s="9"/>
      <c r="AVN68" s="9"/>
      <c r="AVO68" s="9"/>
      <c r="AVP68" s="9"/>
      <c r="AVQ68" s="9"/>
      <c r="AVR68" s="9"/>
      <c r="AVS68" s="9"/>
      <c r="AVT68" s="9"/>
      <c r="AVU68" s="9"/>
      <c r="AVV68" s="9"/>
      <c r="AVW68" s="9"/>
      <c r="AVX68" s="9"/>
      <c r="AVY68" s="9"/>
      <c r="AVZ68" s="9"/>
      <c r="AWA68" s="9"/>
      <c r="AWB68" s="9"/>
      <c r="AWC68" s="9"/>
      <c r="AWD68" s="9"/>
      <c r="AWE68" s="9"/>
      <c r="AWF68" s="9"/>
      <c r="AWG68" s="9"/>
      <c r="AWH68" s="9"/>
      <c r="AWI68" s="9"/>
      <c r="AWJ68" s="9"/>
      <c r="AWK68" s="9"/>
      <c r="AWL68" s="9"/>
      <c r="AWM68" s="9"/>
      <c r="AWN68" s="9"/>
      <c r="AWO68" s="9"/>
      <c r="AWP68" s="9"/>
      <c r="AWQ68" s="9"/>
      <c r="AWR68" s="9"/>
      <c r="AWS68" s="9"/>
      <c r="AWT68" s="9"/>
      <c r="AWU68" s="9"/>
      <c r="AWV68" s="9"/>
      <c r="AWW68" s="9"/>
      <c r="AWX68" s="9"/>
      <c r="AWY68" s="9"/>
      <c r="AWZ68" s="9"/>
      <c r="AXA68" s="9"/>
      <c r="AXB68" s="9" t="s">
        <v>5707</v>
      </c>
      <c r="AXC68" s="9"/>
      <c r="AXD68" s="9"/>
      <c r="AXE68" s="9"/>
      <c r="AXF68" s="9"/>
      <c r="AXG68" s="9"/>
      <c r="AXH68" s="9"/>
      <c r="AXI68" s="9"/>
      <c r="AXJ68" s="9"/>
      <c r="AXK68" s="9">
        <v>540.0</v>
      </c>
      <c r="AXL68" s="9" t="s">
        <v>2932</v>
      </c>
      <c r="AXM68" s="9">
        <v>720.0</v>
      </c>
      <c r="AXN68" s="9"/>
      <c r="AXO68" s="9"/>
      <c r="AXP68" s="9"/>
      <c r="AXQ68" s="9"/>
      <c r="AXR68" s="9"/>
      <c r="AXS68" s="9"/>
      <c r="AXT68" s="9"/>
      <c r="AXU68" s="9"/>
      <c r="AXV68" s="9"/>
      <c r="AXW68" s="9"/>
      <c r="AXX68" s="9"/>
      <c r="AXY68" s="9"/>
      <c r="AXZ68" s="9"/>
      <c r="AYA68" s="9"/>
      <c r="AYB68" s="9"/>
      <c r="AYC68" s="9"/>
      <c r="AYD68" s="9" t="s">
        <v>2932</v>
      </c>
      <c r="AYE68" s="9"/>
      <c r="AYF68" s="9"/>
      <c r="AYG68" s="9"/>
      <c r="AYH68" s="9" t="s">
        <v>12573</v>
      </c>
      <c r="AYI68" s="9"/>
      <c r="AYJ68" s="9"/>
      <c r="AYK68" s="9"/>
      <c r="AYL68" s="9"/>
      <c r="AYM68" s="9"/>
      <c r="AYN68" s="9"/>
      <c r="AYO68" s="9"/>
      <c r="AYP68" s="9"/>
      <c r="AYQ68" s="9"/>
      <c r="AYR68" s="9"/>
      <c r="AYS68" s="9"/>
      <c r="AYT68" s="9"/>
      <c r="AYU68" s="9"/>
      <c r="AYV68" s="9"/>
      <c r="AYW68" s="9"/>
      <c r="AYX68" s="9"/>
      <c r="AYY68" s="9"/>
      <c r="AYZ68" s="9"/>
      <c r="AZA68" s="9"/>
      <c r="AZB68" s="9"/>
      <c r="AZC68" s="9"/>
      <c r="AZD68" s="9"/>
      <c r="AZE68" s="9"/>
      <c r="AZF68" s="9"/>
      <c r="AZG68" s="9"/>
      <c r="AZH68" s="9"/>
      <c r="AZI68" s="9"/>
      <c r="AZJ68" s="9"/>
      <c r="AZK68" s="9"/>
      <c r="AZL68" s="9"/>
      <c r="AZM68" s="9"/>
      <c r="AZN68" s="9"/>
      <c r="AZO68" s="9"/>
      <c r="AZP68" s="9"/>
      <c r="AZQ68" s="9"/>
      <c r="AZR68" s="9"/>
      <c r="AZS68" s="9"/>
      <c r="AZT68" s="9"/>
      <c r="AZU68" s="9"/>
      <c r="AZV68" s="9"/>
      <c r="AZW68" s="9"/>
      <c r="AZX68" s="9"/>
      <c r="AZY68" s="9"/>
      <c r="AZZ68" s="9"/>
      <c r="BAA68" s="9"/>
      <c r="BAB68" s="9"/>
      <c r="BAC68" s="9"/>
      <c r="BAD68" s="9"/>
      <c r="BAE68" s="9"/>
      <c r="BAF68" s="9"/>
      <c r="BAG68" s="9"/>
      <c r="BAH68" s="9"/>
      <c r="BAI68" s="9"/>
      <c r="BAJ68" s="9"/>
      <c r="BAK68" s="9"/>
      <c r="BAL68" s="9"/>
      <c r="BAM68" s="9"/>
      <c r="BAN68" s="9"/>
      <c r="BAO68" s="9"/>
      <c r="BAP68" s="9"/>
      <c r="BAQ68" s="9"/>
      <c r="BAR68" s="9"/>
      <c r="BAS68" s="9"/>
      <c r="BAT68" s="9"/>
      <c r="BAU68" s="9"/>
      <c r="BAV68" s="9"/>
      <c r="BAW68" s="9"/>
      <c r="BAX68" s="9"/>
      <c r="BAY68" s="9"/>
      <c r="BAZ68" s="9"/>
      <c r="BBA68" s="9"/>
      <c r="BBB68" s="9"/>
      <c r="BBC68" s="9"/>
      <c r="BBD68" s="9"/>
      <c r="BBE68" s="9"/>
      <c r="BBF68" s="9"/>
      <c r="BBG68" s="9"/>
      <c r="BBH68" s="9"/>
      <c r="BBI68" s="9"/>
      <c r="BBJ68" s="9"/>
      <c r="BBK68" s="9"/>
      <c r="BBL68" s="9"/>
      <c r="BBM68" s="9"/>
      <c r="BBN68" s="9"/>
      <c r="BBO68" s="9"/>
      <c r="BBP68" s="9"/>
      <c r="BBQ68" s="9"/>
      <c r="BBR68" s="9"/>
      <c r="BBS68" s="9"/>
      <c r="BBT68" s="9"/>
      <c r="BBU68" s="9"/>
      <c r="BBV68" s="9"/>
      <c r="BBW68" s="9"/>
      <c r="BBX68" s="9"/>
      <c r="BBY68" s="9"/>
      <c r="BBZ68" s="9"/>
      <c r="BCA68" s="9"/>
      <c r="BCB68" s="9"/>
      <c r="BCC68" s="9"/>
      <c r="BCD68" s="9"/>
      <c r="BCE68" s="9"/>
      <c r="BCF68" s="9"/>
      <c r="BCG68" s="9"/>
      <c r="BCH68" s="9"/>
      <c r="BCI68" s="9"/>
      <c r="BCJ68" s="9"/>
      <c r="BCK68" s="9"/>
      <c r="BCL68" s="9"/>
      <c r="BCM68" s="9"/>
      <c r="BCN68" s="9"/>
      <c r="BCO68" s="9"/>
      <c r="BCP68" s="9"/>
      <c r="BCQ68" s="9"/>
      <c r="BCR68" s="9"/>
      <c r="BCS68" s="9"/>
      <c r="BCT68" s="9"/>
      <c r="BCU68" s="9"/>
      <c r="BCV68" s="9"/>
      <c r="BCW68" s="9"/>
      <c r="BCX68" s="9"/>
      <c r="BCY68" s="9"/>
      <c r="BCZ68" s="9"/>
      <c r="BDA68" s="9"/>
      <c r="BDB68" s="9"/>
      <c r="BDC68" s="9"/>
      <c r="BDD68" s="9"/>
      <c r="BDE68" s="9"/>
      <c r="BDF68" s="9"/>
      <c r="BDG68" s="9"/>
      <c r="BDH68" s="9"/>
      <c r="BDI68" s="9"/>
      <c r="BDJ68" s="9"/>
      <c r="BDK68" s="9"/>
      <c r="BDL68" s="9"/>
      <c r="BDM68" s="9"/>
      <c r="BDN68" s="9"/>
      <c r="BDO68" s="9"/>
      <c r="BDP68" s="9"/>
      <c r="BDQ68" s="9"/>
      <c r="BDR68" s="9"/>
      <c r="BDS68" s="9"/>
      <c r="BDT68" s="9"/>
      <c r="BDU68" s="9"/>
      <c r="BDV68" s="9"/>
      <c r="BDW68" s="9"/>
      <c r="BDX68" s="9"/>
      <c r="BDY68" s="9"/>
      <c r="BDZ68" s="9"/>
      <c r="BEA68" s="9"/>
      <c r="BEB68" s="9"/>
      <c r="BEC68" s="9"/>
      <c r="BED68" s="9"/>
      <c r="BEE68" s="9"/>
      <c r="BEF68" s="9"/>
      <c r="BEG68" s="9"/>
      <c r="BEH68" s="9"/>
      <c r="BEI68" s="9"/>
      <c r="BEJ68" s="9"/>
      <c r="BEK68" s="9"/>
      <c r="BEL68" s="9"/>
      <c r="BEM68" s="9"/>
      <c r="BEN68" s="9"/>
      <c r="BEO68" s="9"/>
      <c r="BEP68" s="9"/>
      <c r="BEQ68" s="9"/>
      <c r="BER68" s="9"/>
      <c r="BES68" s="9"/>
      <c r="BET68" s="9"/>
      <c r="BEU68" s="9"/>
      <c r="BEV68" s="9"/>
      <c r="BEW68" s="9"/>
      <c r="BEX68" s="9"/>
      <c r="BEY68" s="9"/>
      <c r="BEZ68" s="9"/>
      <c r="BFA68" s="9"/>
      <c r="BFB68" s="9"/>
      <c r="BFC68" s="9"/>
      <c r="BFD68" s="9"/>
      <c r="BFE68" s="9"/>
      <c r="BFF68" s="9"/>
      <c r="BFG68" s="9"/>
      <c r="BFH68" s="9"/>
      <c r="BFI68" s="9"/>
      <c r="BFJ68" s="9"/>
      <c r="BFK68" s="9"/>
      <c r="BFL68" s="9"/>
      <c r="BFM68" s="9"/>
      <c r="BFN68" s="9"/>
      <c r="BFO68" s="9"/>
      <c r="BFP68" s="9"/>
      <c r="BFQ68" s="9"/>
      <c r="BFR68" s="9"/>
      <c r="BFS68" s="9"/>
      <c r="BFT68" s="9"/>
      <c r="BFU68" s="9"/>
      <c r="BFV68" s="9"/>
      <c r="BFW68" s="9"/>
      <c r="BFX68" s="9"/>
      <c r="BFY68" s="9"/>
      <c r="BFZ68" s="9"/>
      <c r="BGA68" s="9"/>
      <c r="BGB68" s="9"/>
      <c r="BGC68" s="9"/>
      <c r="BGD68" s="9"/>
      <c r="BGE68" s="9"/>
      <c r="BGF68" s="9"/>
      <c r="BGG68" s="9"/>
      <c r="BGH68" s="9"/>
      <c r="BGI68" s="9"/>
      <c r="BGJ68" s="9"/>
      <c r="BGK68" s="9"/>
      <c r="BGL68" s="9"/>
      <c r="BGM68" s="9"/>
      <c r="BGN68" s="9"/>
      <c r="BGO68" s="9"/>
      <c r="BGP68" s="9"/>
      <c r="BGQ68" s="9"/>
      <c r="BGR68" s="9"/>
      <c r="BGS68" s="9"/>
      <c r="BGT68" s="9"/>
      <c r="BGU68" s="9"/>
      <c r="BGV68" s="9"/>
      <c r="BGW68" s="9"/>
      <c r="BGX68" s="9"/>
      <c r="BGY68" s="9"/>
      <c r="BGZ68" s="9"/>
      <c r="BHA68" s="9"/>
      <c r="BHB68" s="9"/>
      <c r="BHC68" s="9"/>
      <c r="BHD68" s="9"/>
      <c r="BHE68" s="9"/>
      <c r="BHF68" s="9"/>
      <c r="BHG68" s="9"/>
      <c r="BHH68" s="9"/>
      <c r="BHI68" s="9"/>
      <c r="BHJ68" s="9"/>
      <c r="BHK68" s="9"/>
      <c r="BHL68" s="9"/>
      <c r="BHM68" s="9"/>
      <c r="BHN68" s="9"/>
      <c r="BHO68" s="9"/>
      <c r="BHP68" s="9"/>
      <c r="BHQ68" s="9"/>
      <c r="BHR68" s="9"/>
      <c r="BHS68" s="9"/>
      <c r="BHT68" s="9"/>
      <c r="BHU68" s="9"/>
      <c r="BHV68" s="9"/>
      <c r="BHW68" s="9"/>
      <c r="BHX68" s="9"/>
      <c r="BHY68" s="9"/>
      <c r="BHZ68" s="9"/>
      <c r="BIA68" s="9"/>
      <c r="BIB68" s="9"/>
      <c r="BIC68" s="9"/>
      <c r="BID68" s="9"/>
      <c r="BIE68" s="9"/>
      <c r="BIF68" s="9"/>
      <c r="BIG68" s="9"/>
      <c r="BIH68" s="9"/>
      <c r="BII68" s="9"/>
      <c r="BIJ68" s="9"/>
      <c r="BIK68" s="9"/>
      <c r="BIL68" s="9"/>
      <c r="BIM68" s="9"/>
      <c r="BIN68" s="9"/>
      <c r="BIO68" s="9"/>
      <c r="BIP68" s="9"/>
      <c r="BIQ68" s="9"/>
      <c r="BIR68" s="9"/>
      <c r="BIS68" s="9"/>
      <c r="BIT68" s="9"/>
      <c r="BIU68" s="9"/>
      <c r="BIV68" s="9"/>
      <c r="BIW68" s="9"/>
      <c r="BIX68" s="9"/>
      <c r="BIY68" s="9"/>
      <c r="BIZ68" s="9"/>
      <c r="BJA68" s="9"/>
      <c r="BJB68" s="9"/>
      <c r="BJC68" s="9"/>
      <c r="BJD68" s="9"/>
      <c r="BJE68" s="9"/>
      <c r="BJF68" s="9"/>
      <c r="BJG68" s="9"/>
      <c r="BJH68" s="9"/>
      <c r="BJI68" s="9"/>
      <c r="BJJ68" s="9"/>
      <c r="BJK68" s="9"/>
      <c r="BJL68" s="9"/>
      <c r="BJM68" s="9"/>
      <c r="BJN68" s="9"/>
      <c r="BJO68" s="9"/>
      <c r="BJP68" s="9"/>
      <c r="BJQ68" s="9"/>
      <c r="BJR68" s="9"/>
      <c r="BJS68" s="9"/>
      <c r="BJT68" s="9"/>
      <c r="BJU68" s="9"/>
      <c r="BJV68" s="9"/>
      <c r="BJW68" s="9"/>
      <c r="BJX68" s="9"/>
      <c r="BJY68" s="9"/>
      <c r="BJZ68" s="9"/>
      <c r="BKA68" s="9"/>
      <c r="BKB68" s="9"/>
      <c r="BKC68" s="9"/>
      <c r="BKD68" s="9"/>
      <c r="BKE68" s="9"/>
      <c r="BKF68" s="9"/>
      <c r="BKG68" s="9"/>
      <c r="BKH68" s="9"/>
      <c r="BKI68" s="9"/>
      <c r="BKJ68" s="9"/>
      <c r="BKK68" s="9"/>
      <c r="BKL68" s="9"/>
      <c r="BKM68" s="9"/>
      <c r="BKN68" s="9"/>
      <c r="BKO68" s="9"/>
      <c r="BKP68" s="9"/>
      <c r="BKQ68" s="9"/>
      <c r="BKR68" s="9"/>
      <c r="BKS68" s="9"/>
      <c r="BKT68" s="9"/>
      <c r="BKU68" s="9"/>
      <c r="BKV68" s="9"/>
      <c r="BKW68" s="9"/>
      <c r="BKX68" s="9"/>
      <c r="BKY68" s="9"/>
      <c r="BKZ68" s="9"/>
      <c r="BLA68" s="9"/>
      <c r="BLB68" s="9"/>
      <c r="BLC68" s="9"/>
      <c r="BLD68" s="9"/>
      <c r="BLE68" s="9"/>
      <c r="BLF68" s="9"/>
      <c r="BLG68" s="9"/>
      <c r="BLH68" s="9"/>
      <c r="BLI68" s="9"/>
      <c r="BLJ68" s="9"/>
      <c r="BLK68" s="9"/>
      <c r="BLL68" s="9"/>
      <c r="BLM68" s="9"/>
      <c r="BLN68" s="9"/>
      <c r="BLO68" s="9"/>
      <c r="BLP68" s="9"/>
      <c r="BLQ68" s="9"/>
      <c r="BLR68" s="9"/>
      <c r="BLS68" s="9"/>
      <c r="BLT68" s="9"/>
      <c r="BLU68" s="9"/>
      <c r="BLV68" s="9"/>
      <c r="BLW68" s="9"/>
      <c r="BLX68" s="9"/>
      <c r="BLY68" s="9"/>
      <c r="BLZ68" s="9"/>
      <c r="BMA68" s="9"/>
      <c r="BMB68" s="9"/>
      <c r="BMC68" s="9"/>
      <c r="BMD68" s="9"/>
      <c r="BME68" s="9"/>
      <c r="BMF68" s="9"/>
      <c r="BMG68" s="9"/>
      <c r="BMH68" s="9"/>
      <c r="BMI68" s="9"/>
      <c r="BMJ68" s="9"/>
      <c r="BMK68" s="9"/>
      <c r="BML68" s="9"/>
      <c r="BMM68" s="9"/>
      <c r="BMN68" s="9"/>
      <c r="BMO68" s="9"/>
      <c r="BMP68" s="9"/>
      <c r="BMQ68" s="9"/>
      <c r="BMR68" s="9"/>
      <c r="BMS68" s="9"/>
      <c r="BMT68" s="9"/>
      <c r="BMU68" s="9"/>
      <c r="BMV68" s="9"/>
      <c r="BMW68" s="9"/>
      <c r="BMX68" s="9"/>
      <c r="BMY68" s="9"/>
      <c r="BMZ68" s="9"/>
      <c r="BNA68" s="9"/>
      <c r="BNB68" s="9"/>
      <c r="BNC68" s="9"/>
      <c r="BND68" s="9"/>
      <c r="BNE68" s="9"/>
      <c r="BNF68" s="9"/>
      <c r="BNG68" s="9"/>
      <c r="BNH68" s="9"/>
      <c r="BNI68" s="9"/>
      <c r="BNJ68" s="9"/>
      <c r="BNK68" s="9"/>
      <c r="BNL68" s="9"/>
      <c r="BNM68" s="9"/>
      <c r="BNN68" s="9"/>
      <c r="BNO68" s="9"/>
      <c r="BNP68" s="9"/>
      <c r="BNQ68" s="9"/>
      <c r="BNR68" s="9"/>
      <c r="BNS68" s="9"/>
      <c r="BNT68" s="9"/>
      <c r="BNU68" s="9"/>
      <c r="BNV68" s="9"/>
      <c r="BNW68" s="9"/>
      <c r="BNX68" s="9"/>
      <c r="BNY68" s="9"/>
      <c r="BNZ68" s="9"/>
      <c r="BOA68" s="9"/>
      <c r="BOB68" s="9"/>
      <c r="BOC68" s="9"/>
      <c r="BOD68" s="9"/>
      <c r="BOE68" s="9"/>
      <c r="BOF68" s="9"/>
      <c r="BOG68" s="9"/>
      <c r="BOH68" s="9"/>
      <c r="BOI68" s="9"/>
      <c r="BOJ68" s="9"/>
      <c r="BOK68" s="9"/>
      <c r="BOL68" s="9"/>
      <c r="BOM68" s="9"/>
      <c r="BON68" s="9"/>
      <c r="BOO68" s="9"/>
      <c r="BOP68" s="9"/>
      <c r="BOQ68" s="9"/>
      <c r="BOR68" s="9"/>
      <c r="BOS68" s="9"/>
      <c r="BOT68" s="9"/>
      <c r="BOU68" s="9"/>
      <c r="BOV68" s="9"/>
      <c r="BOW68" s="9"/>
      <c r="BOX68" s="9"/>
      <c r="BOY68" s="9"/>
      <c r="BOZ68" s="9"/>
      <c r="BPA68" s="9"/>
      <c r="BPB68" s="9"/>
      <c r="BPC68" s="9"/>
      <c r="BPD68" s="9"/>
      <c r="BPE68" s="9"/>
      <c r="BPF68" s="9"/>
      <c r="BPG68" s="9"/>
      <c r="BPH68" s="9"/>
      <c r="BPI68" s="9"/>
      <c r="BPJ68" s="9"/>
      <c r="BPK68" s="9"/>
      <c r="BPL68" s="9"/>
      <c r="BPM68" s="9"/>
      <c r="BPN68" s="9"/>
      <c r="BPO68" s="9"/>
      <c r="BPP68" s="9"/>
      <c r="BPQ68" s="9"/>
      <c r="BPR68" s="9"/>
      <c r="BPS68" s="9"/>
      <c r="BPT68" s="9"/>
      <c r="BPU68" s="9"/>
      <c r="BPV68" s="9"/>
      <c r="BPW68" s="9"/>
      <c r="BPX68" s="9"/>
      <c r="BPY68" s="9"/>
      <c r="BPZ68" s="9"/>
      <c r="BQA68" s="9"/>
      <c r="BQB68" s="9"/>
      <c r="BQC68" s="9"/>
      <c r="BQD68" s="9"/>
      <c r="BQE68" s="9"/>
      <c r="BQF68" s="9"/>
      <c r="BQG68" s="9"/>
      <c r="BQH68" s="9"/>
      <c r="BQI68" s="9"/>
      <c r="BQJ68" s="9"/>
      <c r="BQK68" s="9"/>
      <c r="BQL68" s="9"/>
      <c r="BQM68" s="9"/>
      <c r="BQN68" s="9"/>
      <c r="BQO68" s="9"/>
      <c r="BQP68" s="9"/>
      <c r="BQQ68" s="9"/>
      <c r="BQR68" s="9"/>
      <c r="BQS68" s="9"/>
      <c r="BQT68" s="9"/>
      <c r="BQU68" s="9"/>
      <c r="BQV68" s="9"/>
      <c r="BQW68" s="9"/>
      <c r="BQX68" s="9"/>
      <c r="BQY68" s="9"/>
      <c r="BQZ68" s="9"/>
      <c r="BRA68" s="9"/>
      <c r="BRB68" s="9"/>
      <c r="BRC68" s="9"/>
      <c r="BRD68" s="9"/>
      <c r="BRE68" s="9"/>
      <c r="BRF68" s="9"/>
      <c r="BRG68" s="9"/>
      <c r="BRH68" s="9"/>
      <c r="BRI68" s="9"/>
      <c r="BRJ68" s="9"/>
      <c r="BRK68" s="9"/>
      <c r="BRL68" s="9"/>
      <c r="BRM68" s="9"/>
      <c r="BRN68" s="9"/>
      <c r="BRO68" s="9"/>
      <c r="BRP68" s="9"/>
      <c r="BRQ68" s="9"/>
      <c r="BRR68" s="9"/>
      <c r="BRS68" s="9"/>
      <c r="BRT68" s="9"/>
      <c r="BRU68" s="9"/>
      <c r="BRV68" s="9"/>
      <c r="BRW68" s="9"/>
      <c r="BRX68" s="9"/>
      <c r="BRY68" s="9"/>
      <c r="BRZ68" s="9"/>
      <c r="BSA68" s="9"/>
      <c r="BSB68" s="9"/>
      <c r="BSC68" s="9"/>
      <c r="BSD68" s="9"/>
      <c r="BSE68" s="9"/>
      <c r="BSF68" s="9"/>
      <c r="BSG68" s="9"/>
      <c r="BSH68" s="9"/>
      <c r="BSI68" s="9"/>
      <c r="BSJ68" s="9"/>
      <c r="BSK68" s="9"/>
      <c r="BSL68" s="9"/>
      <c r="BSM68" s="9"/>
      <c r="BSN68" s="9"/>
      <c r="BSO68" s="9"/>
      <c r="BSP68" s="9"/>
      <c r="BSQ68" s="9"/>
      <c r="BSR68" s="9"/>
      <c r="BSS68" s="9"/>
      <c r="BST68" s="9"/>
      <c r="BSU68" s="9"/>
      <c r="BSV68" s="9"/>
      <c r="BSW68" s="9"/>
      <c r="BSX68" s="9"/>
      <c r="BSY68" s="9"/>
      <c r="BSZ68" s="9"/>
      <c r="BTA68" s="9"/>
      <c r="BTB68" s="9"/>
      <c r="BTC68" s="9"/>
      <c r="BTD68" s="9"/>
      <c r="BTE68" s="9"/>
      <c r="BTF68" s="9"/>
      <c r="BTG68" s="9"/>
      <c r="BTH68" s="9"/>
      <c r="BTI68" s="9"/>
      <c r="BTJ68" s="9"/>
      <c r="BTK68" s="9"/>
      <c r="BTL68" s="9"/>
      <c r="BTM68" s="9"/>
      <c r="BTN68" s="9"/>
      <c r="BTO68" s="9"/>
      <c r="BTP68" s="9"/>
      <c r="BTQ68" s="9"/>
      <c r="BTR68" s="9"/>
      <c r="BTS68" s="9"/>
      <c r="BTT68" s="9"/>
      <c r="BTU68" s="9"/>
      <c r="BTV68" s="9"/>
      <c r="BTW68" s="9"/>
      <c r="BTX68" s="9"/>
      <c r="BTY68" s="9"/>
      <c r="BTZ68" s="9"/>
      <c r="BUA68" s="9"/>
      <c r="BUB68" s="9"/>
      <c r="BUC68" s="9"/>
      <c r="BUD68" s="9"/>
      <c r="BUE68" s="9"/>
      <c r="BUF68" s="9"/>
      <c r="BUG68" s="9"/>
      <c r="BUH68" s="9"/>
      <c r="BUI68" s="9"/>
      <c r="BUJ68" s="9"/>
      <c r="BUK68" s="9"/>
      <c r="BUL68" s="9"/>
      <c r="BUM68" s="9"/>
      <c r="BUN68" s="9"/>
      <c r="BUO68" s="9"/>
      <c r="BUP68" s="9"/>
      <c r="BUQ68" s="9"/>
      <c r="BUR68" s="9"/>
      <c r="BUS68" s="9"/>
      <c r="BUT68" s="9"/>
      <c r="BUU68" s="9"/>
      <c r="BUV68" s="9"/>
      <c r="BUW68" s="9"/>
      <c r="BUX68" s="9"/>
      <c r="BUY68" s="9"/>
      <c r="BUZ68" s="9"/>
      <c r="BVA68" s="9"/>
      <c r="BVB68" s="9"/>
      <c r="BVC68" s="9"/>
      <c r="BVD68" s="9"/>
      <c r="BVE68" s="9"/>
      <c r="BVF68" s="9"/>
      <c r="BVG68" s="9"/>
      <c r="BVH68" s="9"/>
      <c r="BVI68" s="9"/>
      <c r="BVJ68" s="9"/>
      <c r="BVK68" s="9"/>
      <c r="BVL68" s="9"/>
      <c r="BVM68" s="9"/>
      <c r="BVN68" s="9"/>
      <c r="BVO68" s="9"/>
      <c r="BVP68" s="9"/>
      <c r="BVQ68" s="9"/>
      <c r="BVR68" s="9"/>
      <c r="BVS68" s="9"/>
      <c r="BVT68" s="9"/>
      <c r="BVU68" s="9"/>
      <c r="BVV68" s="9"/>
      <c r="BVW68" s="9"/>
      <c r="BVX68" s="9"/>
      <c r="BVY68" s="9"/>
      <c r="BVZ68" s="9"/>
      <c r="BWA68" s="9"/>
      <c r="BWB68" s="9"/>
      <c r="BWC68" s="9"/>
      <c r="BWD68" s="9"/>
      <c r="BWE68" s="9"/>
      <c r="BWF68" s="9"/>
      <c r="BWG68" s="9"/>
      <c r="BWH68" s="9"/>
      <c r="BWI68" s="9"/>
      <c r="BWJ68" s="9"/>
      <c r="BWK68" s="9"/>
      <c r="BWL68" s="9"/>
      <c r="BWM68" s="9"/>
      <c r="BWN68" s="9"/>
      <c r="BWO68" s="9"/>
      <c r="BWP68" s="9"/>
      <c r="BWQ68" s="9"/>
      <c r="BWR68" s="9"/>
      <c r="BWS68" s="9"/>
      <c r="BWT68" s="9"/>
      <c r="BWU68" s="9"/>
      <c r="BWV68" s="9"/>
      <c r="BWW68" s="9"/>
      <c r="BWX68" s="9"/>
      <c r="BWY68" s="9"/>
      <c r="BWZ68" s="9"/>
      <c r="BXA68" s="9"/>
      <c r="BXB68" s="9"/>
      <c r="BXC68" s="9"/>
      <c r="BXD68" s="9"/>
    </row>
    <row r="69" ht="14.25" customHeight="1">
      <c r="A69" s="9">
        <v>1.0</v>
      </c>
      <c r="B69" s="9" t="s">
        <v>11947</v>
      </c>
      <c r="C69" s="9" t="s">
        <v>11948</v>
      </c>
      <c r="D69" s="9" t="s">
        <v>11948</v>
      </c>
      <c r="E69" s="9"/>
      <c r="F69" s="9">
        <v>17.0</v>
      </c>
      <c r="G69" s="9" t="s">
        <v>12574</v>
      </c>
      <c r="H69" s="9" t="s">
        <v>12575</v>
      </c>
      <c r="I69" s="9"/>
      <c r="J69" s="9"/>
      <c r="K69" s="9"/>
      <c r="L69" s="9">
        <v>16.0</v>
      </c>
      <c r="M69" s="9">
        <v>1.0</v>
      </c>
      <c r="N69" s="9"/>
      <c r="O69" s="9"/>
      <c r="P69" s="9">
        <v>2.0</v>
      </c>
      <c r="Q69" s="9" t="s">
        <v>12576</v>
      </c>
      <c r="R69" s="9"/>
      <c r="S69" s="9" t="s">
        <v>2934</v>
      </c>
      <c r="T69" s="9" t="s">
        <v>2933</v>
      </c>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9"/>
      <c r="IW69" s="9"/>
      <c r="IX69" s="9"/>
      <c r="IY69" s="9"/>
      <c r="IZ69" s="9"/>
      <c r="JA69" s="9"/>
      <c r="JB69" s="9"/>
      <c r="JC69" s="9"/>
      <c r="JD69" s="9"/>
      <c r="JE69" s="9"/>
      <c r="JF69" s="9"/>
      <c r="JG69" s="9"/>
      <c r="JH69" s="9"/>
      <c r="JI69" s="9"/>
      <c r="JJ69" s="9"/>
      <c r="JK69" s="9"/>
      <c r="JL69" s="9"/>
      <c r="JM69" s="9"/>
      <c r="JN69" s="9"/>
      <c r="JO69" s="9"/>
      <c r="JP69" s="9"/>
      <c r="JQ69" s="9"/>
      <c r="JR69" s="9"/>
      <c r="JS69" s="9"/>
      <c r="JT69" s="9"/>
      <c r="JU69" s="9"/>
      <c r="JV69" s="9"/>
      <c r="JW69" s="9"/>
      <c r="JX69" s="9"/>
      <c r="JY69" s="9"/>
      <c r="JZ69" s="9"/>
      <c r="KA69" s="9"/>
      <c r="KB69" s="9"/>
      <c r="KC69" s="9"/>
      <c r="KD69" s="9"/>
      <c r="KE69" s="9"/>
      <c r="KF69" s="9"/>
      <c r="KG69" s="9"/>
      <c r="KH69" s="9"/>
      <c r="KI69" s="9"/>
      <c r="KJ69" s="9"/>
      <c r="KK69" s="9"/>
      <c r="KL69" s="9"/>
      <c r="KM69" s="9"/>
      <c r="KN69" s="9"/>
      <c r="KO69" s="9"/>
      <c r="KP69" s="9"/>
      <c r="KQ69" s="9"/>
      <c r="KR69" s="9"/>
      <c r="KS69" s="9"/>
      <c r="KT69" s="9"/>
      <c r="KU69" s="9"/>
      <c r="KV69" s="9"/>
      <c r="KW69" s="9"/>
      <c r="KX69" s="9"/>
      <c r="KY69" s="9"/>
      <c r="KZ69" s="9"/>
      <c r="LA69" s="9"/>
      <c r="LB69" s="9"/>
      <c r="LC69" s="9"/>
      <c r="LD69" s="9"/>
      <c r="LE69" s="9"/>
      <c r="LF69" s="9"/>
      <c r="LG69" s="9"/>
      <c r="LH69" s="9"/>
      <c r="LI69" s="9"/>
      <c r="LJ69" s="9"/>
      <c r="LK69" s="9"/>
      <c r="LL69" s="9"/>
      <c r="LM69" s="9"/>
      <c r="LN69" s="9"/>
      <c r="LO69" s="9"/>
      <c r="LP69" s="9"/>
      <c r="LQ69" s="9"/>
      <c r="LR69" s="9"/>
      <c r="LS69" s="9"/>
      <c r="LT69" s="9"/>
      <c r="LU69" s="9"/>
      <c r="LV69" s="9"/>
      <c r="LW69" s="9"/>
      <c r="LX69" s="9"/>
      <c r="LY69" s="9"/>
      <c r="LZ69" s="9"/>
      <c r="MA69" s="9"/>
      <c r="MB69" s="9"/>
      <c r="MC69" s="9"/>
      <c r="MD69" s="9"/>
      <c r="ME69" s="9"/>
      <c r="MF69" s="9"/>
      <c r="MG69" s="9"/>
      <c r="MH69" s="9"/>
      <c r="MI69" s="9"/>
      <c r="MJ69" s="9"/>
      <c r="MK69" s="9"/>
      <c r="ML69" s="9"/>
      <c r="MM69" s="9"/>
      <c r="MN69" s="9"/>
      <c r="MO69" s="9"/>
      <c r="MP69" s="9"/>
      <c r="MQ69" s="9"/>
      <c r="MR69" s="9"/>
      <c r="MS69" s="9"/>
      <c r="MT69" s="9"/>
      <c r="MU69" s="9"/>
      <c r="MV69" s="9"/>
      <c r="MW69" s="9"/>
      <c r="MX69" s="9"/>
      <c r="MY69" s="9"/>
      <c r="MZ69" s="9"/>
      <c r="NA69" s="9"/>
      <c r="NB69" s="9"/>
      <c r="NC69" s="9"/>
      <c r="ND69" s="9"/>
      <c r="NE69" s="9"/>
      <c r="NF69" s="9"/>
      <c r="NG69" s="9"/>
      <c r="NH69" s="9"/>
      <c r="NI69" s="9"/>
      <c r="NJ69" s="9"/>
      <c r="NK69" s="9"/>
      <c r="NL69" s="9"/>
      <c r="NM69" s="9"/>
      <c r="NN69" s="9"/>
      <c r="NO69" s="9"/>
      <c r="NP69" s="9"/>
      <c r="NQ69" s="9"/>
      <c r="NR69" s="9"/>
      <c r="NS69" s="9"/>
      <c r="NT69" s="9"/>
      <c r="NU69" s="9"/>
      <c r="NV69" s="9"/>
      <c r="NW69" s="9"/>
      <c r="NX69" s="9"/>
      <c r="NY69" s="9"/>
      <c r="NZ69" s="9"/>
      <c r="OA69" s="9"/>
      <c r="OB69" s="9"/>
      <c r="OC69" s="9"/>
      <c r="OD69" s="9"/>
      <c r="OE69" s="9"/>
      <c r="OF69" s="9"/>
      <c r="OG69" s="9"/>
      <c r="OH69" s="9"/>
      <c r="OI69" s="9"/>
      <c r="OJ69" s="9"/>
      <c r="OK69" s="9"/>
      <c r="OL69" s="9"/>
      <c r="OM69" s="9"/>
      <c r="ON69" s="9"/>
      <c r="OO69" s="9"/>
      <c r="OP69" s="9"/>
      <c r="OQ69" s="9"/>
      <c r="OR69" s="9"/>
      <c r="OS69" s="9"/>
      <c r="OT69" s="9"/>
      <c r="OU69" s="9"/>
      <c r="OV69" s="9"/>
      <c r="OW69" s="9"/>
      <c r="OX69" s="9"/>
      <c r="OY69" s="9"/>
      <c r="OZ69" s="9"/>
      <c r="PA69" s="9"/>
      <c r="PB69" s="9"/>
      <c r="PC69" s="9"/>
      <c r="PD69" s="9"/>
      <c r="PE69" s="9"/>
      <c r="PF69" s="9"/>
      <c r="PG69" s="9"/>
      <c r="PH69" s="9"/>
      <c r="PI69" s="9"/>
      <c r="PJ69" s="9"/>
      <c r="PK69" s="9"/>
      <c r="PL69" s="9"/>
      <c r="PM69" s="9"/>
      <c r="PN69" s="9"/>
      <c r="PO69" s="9"/>
      <c r="PP69" s="9"/>
      <c r="PQ69" s="9"/>
      <c r="PR69" s="9"/>
      <c r="PS69" s="9"/>
      <c r="PT69" s="9"/>
      <c r="PU69" s="9"/>
      <c r="PV69" s="9"/>
      <c r="PW69" s="9"/>
      <c r="PX69" s="9"/>
      <c r="PY69" s="9"/>
      <c r="PZ69" s="9"/>
      <c r="QA69" s="9"/>
      <c r="QB69" s="9"/>
      <c r="QC69" s="9"/>
      <c r="QD69" s="9"/>
      <c r="QE69" s="9" t="s">
        <v>12575</v>
      </c>
      <c r="QF69" s="9" t="s">
        <v>5691</v>
      </c>
      <c r="QG69" s="9" t="s">
        <v>5691</v>
      </c>
      <c r="QH69" s="9" t="s">
        <v>9347</v>
      </c>
      <c r="QI69" s="9"/>
      <c r="QJ69" s="9"/>
      <c r="QK69" s="9"/>
      <c r="QL69" s="9"/>
      <c r="QM69" s="9"/>
      <c r="QN69" s="9"/>
      <c r="QO69" s="9"/>
      <c r="QP69" s="9"/>
      <c r="QQ69" s="9"/>
      <c r="QR69" s="9"/>
      <c r="QS69" s="9"/>
      <c r="QT69" s="9"/>
      <c r="QU69" s="9"/>
      <c r="QV69" s="9"/>
      <c r="QW69" s="9"/>
      <c r="QX69" s="9"/>
      <c r="QY69" s="9"/>
      <c r="QZ69" s="9"/>
      <c r="RA69" s="9"/>
      <c r="RB69" s="9"/>
      <c r="RC69" s="9"/>
      <c r="RD69" s="9"/>
      <c r="RE69" s="9"/>
      <c r="RF69" s="9"/>
      <c r="RG69" s="9"/>
      <c r="RH69" s="9"/>
      <c r="RI69" s="9"/>
      <c r="RJ69" s="9"/>
      <c r="RK69" s="9"/>
      <c r="RL69" s="9"/>
      <c r="RM69" s="9"/>
      <c r="RN69" s="9"/>
      <c r="RO69" s="9" t="s">
        <v>12577</v>
      </c>
      <c r="RP69" s="9"/>
      <c r="RQ69" s="9"/>
      <c r="RR69" s="9"/>
      <c r="RS69" s="9"/>
      <c r="RT69" s="9"/>
      <c r="RU69" s="9"/>
      <c r="RV69" s="9"/>
      <c r="RW69" s="9"/>
      <c r="RX69" s="9"/>
      <c r="RY69" s="9"/>
      <c r="RZ69" s="9"/>
      <c r="SA69" s="9"/>
      <c r="SB69" s="9"/>
      <c r="SC69" s="9"/>
      <c r="SD69" s="9"/>
      <c r="SE69" s="9"/>
      <c r="SF69" s="9"/>
      <c r="SG69" s="9"/>
      <c r="SH69" s="9"/>
      <c r="SI69" s="9"/>
      <c r="SJ69" s="9"/>
      <c r="SK69" s="9"/>
      <c r="SL69" s="9"/>
      <c r="SM69" s="9"/>
      <c r="SN69" s="9"/>
      <c r="SO69" s="9"/>
      <c r="SP69" s="9"/>
      <c r="SQ69" s="9"/>
      <c r="SR69" s="9"/>
      <c r="SS69" s="9"/>
      <c r="ST69" s="9"/>
      <c r="SU69" s="9"/>
      <c r="SV69" s="9"/>
      <c r="SW69" s="9"/>
      <c r="SX69" s="9" t="s">
        <v>5707</v>
      </c>
      <c r="SY69" s="9"/>
      <c r="SZ69" s="9"/>
      <c r="TA69" s="9"/>
      <c r="TB69" s="9"/>
      <c r="TC69" s="9"/>
      <c r="TD69" s="9"/>
      <c r="TE69" s="9"/>
      <c r="TF69" s="9"/>
      <c r="TG69" s="9"/>
      <c r="TH69" s="9"/>
      <c r="TI69" s="9"/>
      <c r="TJ69" s="9"/>
      <c r="TK69" s="9"/>
      <c r="TL69" s="9"/>
      <c r="TM69" s="9" t="s">
        <v>12578</v>
      </c>
      <c r="TN69" s="9"/>
      <c r="TO69" s="9" t="s">
        <v>12579</v>
      </c>
      <c r="ANB69" s="9" t="s">
        <v>12580</v>
      </c>
      <c r="ANC69" s="9" t="s">
        <v>12581</v>
      </c>
      <c r="AND69" s="9" t="s">
        <v>12582</v>
      </c>
      <c r="ANE69" s="9" t="s">
        <v>12583</v>
      </c>
      <c r="ANF69" s="9"/>
      <c r="ANG69" s="9"/>
      <c r="ANH69" s="9"/>
      <c r="ANI69" s="9"/>
      <c r="ANJ69" s="9"/>
      <c r="ANK69" s="9"/>
      <c r="ANL69" s="9"/>
      <c r="ANM69" s="9" t="s">
        <v>12584</v>
      </c>
      <c r="ANN69" s="9"/>
      <c r="ANO69" s="9" t="s">
        <v>12575</v>
      </c>
      <c r="ANP69" s="9" t="s">
        <v>12585</v>
      </c>
      <c r="ANQ69" s="9"/>
      <c r="ANR69" s="9" t="s">
        <v>12586</v>
      </c>
      <c r="ANS69" s="9"/>
      <c r="ANT69" s="9"/>
      <c r="ANU69" s="9" t="s">
        <v>12587</v>
      </c>
      <c r="ANV69" s="9"/>
      <c r="ANW69" s="9"/>
      <c r="ANX69" s="9"/>
      <c r="ANY69" s="9" t="s">
        <v>12588</v>
      </c>
      <c r="ANZ69" s="9" t="s">
        <v>12589</v>
      </c>
      <c r="AOA69" s="9"/>
      <c r="AOB69" s="9" t="s">
        <v>12590</v>
      </c>
      <c r="AOC69" s="9"/>
      <c r="AOD69" s="9"/>
      <c r="AOE69" s="9" t="s">
        <v>12591</v>
      </c>
      <c r="AOF69" s="9"/>
      <c r="AOG69" s="9"/>
      <c r="AOH69" s="9"/>
      <c r="AOI69" s="9" t="s">
        <v>12592</v>
      </c>
      <c r="AOJ69" s="9" t="s">
        <v>12593</v>
      </c>
      <c r="AOK69" s="9"/>
      <c r="AOL69" s="9" t="s">
        <v>12594</v>
      </c>
      <c r="AOM69" s="9"/>
      <c r="AON69" s="9"/>
      <c r="AOO69" s="9" t="s">
        <v>12595</v>
      </c>
      <c r="AOP69" s="9"/>
      <c r="AOQ69" s="9"/>
      <c r="AOR69" s="9"/>
      <c r="AOS69" s="9"/>
      <c r="AOT69" s="9"/>
      <c r="AOU69" s="9"/>
      <c r="AOV69" s="9"/>
      <c r="AOW69" s="9"/>
      <c r="AOX69" s="9"/>
      <c r="AOY69" s="9"/>
      <c r="AOZ69" s="9"/>
      <c r="APA69" s="9"/>
      <c r="APB69" s="9"/>
      <c r="APC69" s="9"/>
      <c r="APD69" s="9"/>
      <c r="APE69" s="9"/>
      <c r="APF69" s="9"/>
      <c r="APG69" s="9"/>
      <c r="APH69" s="9"/>
      <c r="API69" s="9"/>
      <c r="APJ69" s="9"/>
      <c r="APK69" s="9"/>
      <c r="APL69" s="9"/>
      <c r="APM69" s="9"/>
      <c r="APN69" s="9"/>
      <c r="APO69" s="9"/>
      <c r="APP69" s="9"/>
      <c r="APQ69" s="9"/>
      <c r="APR69" s="9"/>
      <c r="APS69" s="9"/>
      <c r="APT69" s="9"/>
      <c r="APU69" s="9"/>
      <c r="APV69" s="9"/>
      <c r="APW69" s="9"/>
      <c r="APX69" s="9"/>
      <c r="APY69" s="9"/>
      <c r="APZ69" s="9"/>
      <c r="AQA69" s="9"/>
      <c r="AQB69" s="9"/>
      <c r="AQC69" s="9"/>
      <c r="AQD69" s="9"/>
      <c r="AQE69" s="9"/>
      <c r="AQF69" s="9"/>
      <c r="AQG69" s="9"/>
      <c r="AQH69" s="9"/>
      <c r="AQI69" s="9"/>
      <c r="AQJ69" s="9"/>
      <c r="AQK69" s="9"/>
      <c r="AQL69" s="9"/>
      <c r="AQM69" s="9"/>
      <c r="AQN69" s="9"/>
      <c r="AQO69" s="9"/>
      <c r="AQP69" s="9"/>
      <c r="AQQ69" s="9"/>
      <c r="AQR69" s="9"/>
      <c r="AQS69" s="9"/>
      <c r="AQT69" s="9"/>
      <c r="AQU69" s="9"/>
      <c r="AQV69" s="9"/>
      <c r="AQW69" s="9"/>
      <c r="AQX69" s="9"/>
      <c r="AQY69" s="9"/>
      <c r="AQZ69" s="9"/>
      <c r="ARA69" s="9"/>
      <c r="ARB69" s="9"/>
      <c r="ARC69" s="9"/>
      <c r="ARD69" s="9"/>
      <c r="ARE69" s="9"/>
      <c r="ARF69" s="9"/>
      <c r="ARG69" s="9"/>
      <c r="ARH69" s="9"/>
      <c r="ARI69" s="9"/>
      <c r="ARJ69" s="9"/>
      <c r="ARK69" s="9"/>
      <c r="ARL69" s="9"/>
      <c r="ARM69" s="9"/>
      <c r="ARN69" s="9"/>
      <c r="ARO69" s="9"/>
      <c r="ARP69" s="9"/>
      <c r="ARQ69" s="9"/>
      <c r="ARR69" s="9"/>
      <c r="ARS69" s="9"/>
      <c r="ART69" s="9"/>
      <c r="ARU69" s="9"/>
      <c r="ARV69" s="9"/>
      <c r="ARW69" s="9"/>
      <c r="ARX69" s="9"/>
      <c r="ARY69" s="9"/>
      <c r="ARZ69" s="9"/>
      <c r="ASA69" s="9"/>
      <c r="ASB69" s="9"/>
      <c r="ASC69" s="9"/>
      <c r="ASD69" s="9"/>
      <c r="ASE69" s="9"/>
      <c r="ASF69" s="9"/>
      <c r="ASG69" s="9"/>
      <c r="ASH69" s="9"/>
      <c r="ASI69" s="9"/>
      <c r="ASJ69" s="9"/>
      <c r="ASK69" s="9"/>
      <c r="ASL69" s="9"/>
      <c r="ASM69" s="9"/>
      <c r="ASN69" s="9"/>
      <c r="ASO69" s="9"/>
      <c r="ASP69" s="9"/>
      <c r="ASQ69" s="9"/>
      <c r="ASR69" s="9"/>
      <c r="ASS69" s="9"/>
      <c r="AST69" s="9"/>
      <c r="ASU69" s="9"/>
      <c r="ASV69" s="9"/>
      <c r="ASW69" s="9"/>
      <c r="ASX69" s="9"/>
      <c r="ASY69" s="9"/>
      <c r="ASZ69" s="9"/>
      <c r="ATA69" s="9"/>
      <c r="ATB69" s="9"/>
      <c r="ATC69" s="9"/>
      <c r="ATD69" s="9"/>
      <c r="ATE69" s="9"/>
      <c r="ATF69" s="9"/>
      <c r="ATG69" s="9"/>
      <c r="ATH69" s="9"/>
      <c r="ATI69" s="9"/>
      <c r="ATJ69" s="9"/>
      <c r="ATK69" s="9"/>
      <c r="ATL69" s="9"/>
      <c r="ATM69" s="9"/>
      <c r="ATN69" s="9"/>
      <c r="ATO69" s="9"/>
      <c r="ATP69" s="9"/>
      <c r="ATQ69" s="9"/>
      <c r="ATR69" s="9" t="s">
        <v>12596</v>
      </c>
      <c r="ATS69" s="9">
        <v>1.765759523E9</v>
      </c>
      <c r="ATT69" s="9" t="s">
        <v>12597</v>
      </c>
      <c r="ATU69" s="9" t="s">
        <v>12580</v>
      </c>
      <c r="ATV69" s="9" t="s">
        <v>12581</v>
      </c>
      <c r="ATW69" s="9" t="s">
        <v>12582</v>
      </c>
      <c r="ATX69" s="9" t="s">
        <v>12583</v>
      </c>
      <c r="ATY69" s="9"/>
      <c r="ATZ69" s="9"/>
      <c r="AUA69" s="9"/>
      <c r="AUB69" s="9"/>
      <c r="AUC69" s="9"/>
      <c r="AUD69" s="9"/>
      <c r="AUE69" s="9"/>
      <c r="AUF69" s="9"/>
      <c r="AUG69" s="9"/>
      <c r="AUH69" s="9"/>
      <c r="AUI69" s="9"/>
      <c r="AUJ69" s="9"/>
      <c r="AUK69" s="9"/>
      <c r="AUL69" s="9"/>
      <c r="AUM69" s="9"/>
      <c r="AUN69" s="9"/>
      <c r="AUO69" s="9"/>
      <c r="AUP69" s="9"/>
      <c r="AUQ69" s="9"/>
      <c r="AUR69" s="9"/>
      <c r="AUS69" s="9"/>
      <c r="AUT69" s="9"/>
      <c r="AUU69" s="9"/>
      <c r="AUV69" s="9"/>
      <c r="AUW69" s="9"/>
      <c r="AUX69" s="9"/>
      <c r="AUY69" s="9"/>
      <c r="AUZ69" s="9"/>
      <c r="AVA69" s="9"/>
      <c r="AVB69" s="9"/>
      <c r="AVC69" s="9"/>
      <c r="AVD69" s="9"/>
      <c r="AVE69" s="9"/>
      <c r="AVF69" s="9"/>
      <c r="AVG69" s="9"/>
      <c r="AVH69" s="9"/>
      <c r="AVI69" s="9"/>
      <c r="AVJ69" s="9"/>
      <c r="AVK69" s="9"/>
      <c r="AVL69" s="9"/>
      <c r="AVM69" s="9"/>
      <c r="AVN69" s="9"/>
      <c r="AVO69" s="9"/>
      <c r="AVP69" s="9"/>
      <c r="AVQ69" s="9"/>
      <c r="AVR69" s="9"/>
      <c r="AVS69" s="9"/>
      <c r="AVT69" s="9"/>
      <c r="AVU69" s="9"/>
      <c r="AVV69" s="9"/>
      <c r="AVW69" s="9"/>
      <c r="AVX69" s="9"/>
      <c r="AVY69" s="9"/>
      <c r="AVZ69" s="9"/>
      <c r="AWA69" s="9"/>
      <c r="AWB69" s="9"/>
      <c r="AWC69" s="9"/>
      <c r="AWD69" s="9"/>
      <c r="AWE69" s="9"/>
      <c r="AWF69" s="9"/>
      <c r="AWG69" s="9"/>
      <c r="AWH69" s="9"/>
      <c r="AWI69" s="9"/>
      <c r="AWJ69" s="9"/>
      <c r="AWK69" s="9"/>
      <c r="AWL69" s="9"/>
      <c r="AWM69" s="9"/>
      <c r="AWN69" s="9"/>
      <c r="AWO69" s="9"/>
      <c r="AWP69" s="9"/>
      <c r="AWQ69" s="9"/>
      <c r="AWR69" s="9"/>
      <c r="AWS69" s="9"/>
      <c r="AWT69" s="9"/>
      <c r="AWU69" s="9"/>
      <c r="AWV69" s="9"/>
      <c r="AWW69" s="9"/>
      <c r="AWX69" s="9"/>
      <c r="AWY69" s="9"/>
      <c r="AWZ69" s="9"/>
      <c r="AXA69" s="9"/>
      <c r="AXB69" s="9"/>
      <c r="AXC69" s="9"/>
      <c r="AXD69" s="9"/>
      <c r="AXE69" s="9"/>
      <c r="AXF69" s="9"/>
      <c r="AXG69" s="9"/>
      <c r="AXH69" s="9"/>
      <c r="AXI69" s="9"/>
      <c r="AXJ69" s="9"/>
      <c r="AXK69" s="9"/>
      <c r="AXL69" s="9"/>
      <c r="AXM69" s="9"/>
      <c r="AXN69" s="9"/>
      <c r="AXO69" s="9"/>
      <c r="AXP69" s="9"/>
      <c r="AXQ69" s="9"/>
      <c r="AXR69" s="9"/>
      <c r="AXS69" s="9"/>
      <c r="AXT69" s="9"/>
      <c r="AXU69" s="9"/>
      <c r="AXV69" s="9"/>
      <c r="AXW69" s="9"/>
      <c r="AXX69" s="9"/>
      <c r="AXY69" s="9"/>
      <c r="AXZ69" s="9"/>
      <c r="AYA69" s="9"/>
      <c r="AYB69" s="9"/>
      <c r="AYC69" s="9"/>
      <c r="AYD69" s="9"/>
      <c r="AYE69" s="9"/>
      <c r="AYF69" s="9"/>
      <c r="AYG69" s="9"/>
      <c r="AYH69" s="9"/>
      <c r="AYI69" s="9"/>
      <c r="AYJ69" s="9"/>
      <c r="AYK69" s="9"/>
      <c r="AYL69" s="9"/>
      <c r="AYM69" s="9"/>
      <c r="AYN69" s="9"/>
      <c r="AYO69" s="9"/>
      <c r="AYP69" s="9"/>
      <c r="AYQ69" s="9"/>
      <c r="AYR69" s="9"/>
      <c r="AYS69" s="9"/>
      <c r="AYT69" s="9"/>
      <c r="AYU69" s="9"/>
      <c r="AYV69" s="9"/>
      <c r="AYW69" s="9"/>
      <c r="AYX69" s="9"/>
      <c r="AYY69" s="9"/>
      <c r="AYZ69" s="9"/>
      <c r="AZA69" s="9"/>
      <c r="AZB69" s="9"/>
      <c r="AZC69" s="9"/>
      <c r="AZD69" s="9"/>
      <c r="AZE69" s="9"/>
      <c r="AZF69" s="9"/>
      <c r="AZG69" s="9"/>
      <c r="AZH69" s="9"/>
      <c r="AZI69" s="9"/>
      <c r="AZJ69" s="9"/>
      <c r="AZK69" s="9"/>
      <c r="AZL69" s="9"/>
      <c r="AZM69" s="9"/>
      <c r="AZN69" s="9"/>
      <c r="AZO69" s="9"/>
      <c r="AZP69" s="9"/>
      <c r="AZQ69" s="9"/>
      <c r="AZR69" s="9"/>
      <c r="AZS69" s="9"/>
      <c r="AZT69" s="9"/>
      <c r="AZU69" s="9"/>
      <c r="AZV69" s="9"/>
      <c r="AZW69" s="9"/>
      <c r="AZX69" s="9"/>
      <c r="AZY69" s="9"/>
      <c r="AZZ69" s="9"/>
      <c r="BAA69" s="9"/>
      <c r="BAB69" s="9"/>
      <c r="BAC69" s="9"/>
      <c r="BAD69" s="9"/>
      <c r="BAE69" s="9"/>
      <c r="BAF69" s="9"/>
      <c r="BAG69" s="9"/>
      <c r="BAH69" s="9"/>
      <c r="BAI69" s="9"/>
      <c r="BAJ69" s="9"/>
      <c r="BAK69" s="9"/>
      <c r="BAL69" s="9"/>
      <c r="BAM69" s="9"/>
      <c r="BAN69" s="9"/>
      <c r="BAO69" s="9"/>
      <c r="BAP69" s="9"/>
      <c r="BAQ69" s="9"/>
      <c r="BAR69" s="9"/>
      <c r="BAS69" s="9"/>
      <c r="BAT69" s="9"/>
      <c r="BAU69" s="9"/>
      <c r="BAV69" s="9"/>
      <c r="BAW69" s="9"/>
      <c r="BAX69" s="9"/>
      <c r="BAY69" s="9"/>
      <c r="BAZ69" s="9"/>
      <c r="BBA69" s="9"/>
      <c r="BBB69" s="9"/>
      <c r="BBC69" s="9"/>
      <c r="BBD69" s="9"/>
      <c r="BBE69" s="9"/>
      <c r="BBF69" s="9"/>
      <c r="BBG69" s="9"/>
      <c r="BBH69" s="9"/>
      <c r="BBI69" s="9"/>
      <c r="BBJ69" s="9"/>
      <c r="BBK69" s="9"/>
      <c r="BBL69" s="9"/>
      <c r="BBM69" s="9"/>
      <c r="BBN69" s="9"/>
      <c r="BBO69" s="9"/>
      <c r="BBP69" s="9"/>
      <c r="BBQ69" s="9"/>
      <c r="BBR69" s="9"/>
      <c r="BBS69" s="9"/>
      <c r="BBT69" s="9"/>
      <c r="BBU69" s="9"/>
      <c r="BBV69" s="9"/>
      <c r="BBW69" s="9"/>
      <c r="BBX69" s="9"/>
      <c r="BBY69" s="9"/>
      <c r="BBZ69" s="9"/>
      <c r="BCA69" s="9"/>
      <c r="BCB69" s="9"/>
      <c r="BCC69" s="9"/>
      <c r="BCD69" s="9"/>
      <c r="BCE69" s="9"/>
      <c r="BCF69" s="9"/>
      <c r="BCG69" s="9"/>
      <c r="BCH69" s="9"/>
      <c r="BCI69" s="9"/>
      <c r="BCJ69" s="9"/>
      <c r="BCK69" s="9"/>
      <c r="BCL69" s="9"/>
      <c r="BCM69" s="9"/>
      <c r="BCN69" s="9"/>
      <c r="BCO69" s="9"/>
      <c r="BCP69" s="9"/>
      <c r="BCQ69" s="9"/>
      <c r="BCR69" s="9"/>
      <c r="BCS69" s="9"/>
      <c r="BCT69" s="9"/>
      <c r="BCU69" s="9"/>
      <c r="BCV69" s="9"/>
      <c r="BCW69" s="9"/>
      <c r="BCX69" s="9"/>
      <c r="BCY69" s="9"/>
      <c r="BCZ69" s="9"/>
      <c r="BDA69" s="9"/>
      <c r="BDB69" s="9"/>
      <c r="BDC69" s="9"/>
      <c r="BDD69" s="9"/>
      <c r="BDE69" s="9"/>
      <c r="BDF69" s="9"/>
      <c r="BDG69" s="9"/>
      <c r="BDH69" s="9"/>
      <c r="BDI69" s="9"/>
      <c r="BDJ69" s="9"/>
      <c r="BDK69" s="9"/>
      <c r="BDL69" s="9"/>
      <c r="BDM69" s="9"/>
      <c r="BDN69" s="9"/>
      <c r="BDO69" s="9"/>
      <c r="BDP69" s="9"/>
      <c r="BDQ69" s="9"/>
      <c r="BDR69" s="9"/>
      <c r="BDS69" s="9"/>
      <c r="BDT69" s="9"/>
      <c r="BDU69" s="9"/>
      <c r="BDV69" s="9"/>
      <c r="BDW69" s="9"/>
      <c r="BDX69" s="9"/>
      <c r="BDY69" s="9"/>
      <c r="BDZ69" s="9"/>
      <c r="BEA69" s="9"/>
      <c r="BEB69" s="9"/>
      <c r="BEC69" s="9"/>
      <c r="BED69" s="9"/>
      <c r="BEE69" s="9"/>
      <c r="BEF69" s="9"/>
      <c r="BEG69" s="9"/>
      <c r="BEH69" s="9"/>
      <c r="BEI69" s="9"/>
      <c r="BEJ69" s="9"/>
      <c r="BEK69" s="9"/>
      <c r="BEL69" s="9"/>
      <c r="BEM69" s="9"/>
      <c r="BEN69" s="9"/>
      <c r="BEO69" s="9"/>
      <c r="BEP69" s="9"/>
      <c r="BEQ69" s="9"/>
      <c r="BER69" s="9"/>
      <c r="BES69" s="9"/>
      <c r="BET69" s="9"/>
      <c r="BEU69" s="9"/>
      <c r="BEV69" s="9"/>
      <c r="BEW69" s="9"/>
      <c r="BEX69" s="9"/>
      <c r="BEY69" s="9"/>
      <c r="BEZ69" s="9"/>
      <c r="BFA69" s="9"/>
      <c r="BFB69" s="9"/>
      <c r="BFC69" s="9"/>
      <c r="BFD69" s="9"/>
      <c r="BFE69" s="9"/>
      <c r="BFF69" s="9"/>
      <c r="BFG69" s="9"/>
      <c r="BFH69" s="9"/>
      <c r="BFI69" s="9"/>
      <c r="BFJ69" s="9"/>
      <c r="BFK69" s="9"/>
      <c r="BFL69" s="9"/>
      <c r="BFM69" s="9"/>
      <c r="BFN69" s="9"/>
      <c r="BFO69" s="9"/>
      <c r="BFP69" s="9"/>
      <c r="BFQ69" s="9"/>
      <c r="BFR69" s="9"/>
      <c r="BFS69" s="9"/>
      <c r="BFT69" s="9"/>
      <c r="BFU69" s="9"/>
      <c r="BFV69" s="9"/>
      <c r="BFW69" s="9"/>
      <c r="BFX69" s="9"/>
      <c r="BFY69" s="9"/>
      <c r="BFZ69" s="9"/>
      <c r="BGA69" s="9"/>
      <c r="BGB69" s="9"/>
      <c r="BGC69" s="9"/>
      <c r="BGD69" s="9"/>
      <c r="BGE69" s="9"/>
      <c r="BGF69" s="9"/>
      <c r="BGG69" s="9"/>
      <c r="BGH69" s="9"/>
      <c r="BGI69" s="9"/>
      <c r="BGJ69" s="9"/>
      <c r="BGK69" s="9"/>
      <c r="BGL69" s="9"/>
      <c r="BGM69" s="9"/>
      <c r="BGN69" s="9"/>
      <c r="BGO69" s="9"/>
      <c r="BGP69" s="9"/>
      <c r="BGQ69" s="9"/>
      <c r="BGR69" s="9"/>
      <c r="BGS69" s="9"/>
      <c r="BGT69" s="9"/>
      <c r="BGU69" s="9"/>
      <c r="BGV69" s="9"/>
      <c r="BGW69" s="9"/>
      <c r="BGX69" s="9"/>
      <c r="BGY69" s="9"/>
      <c r="BGZ69" s="9"/>
      <c r="BHA69" s="9"/>
      <c r="BHB69" s="9"/>
      <c r="BHC69" s="9"/>
      <c r="BHD69" s="9"/>
      <c r="BHE69" s="9"/>
      <c r="BHF69" s="9"/>
      <c r="BHG69" s="9"/>
      <c r="BHH69" s="9"/>
      <c r="BHI69" s="9"/>
      <c r="BHJ69" s="9"/>
      <c r="BHK69" s="9"/>
      <c r="BHL69" s="9"/>
      <c r="BHM69" s="9"/>
      <c r="BHN69" s="9"/>
      <c r="BHO69" s="9"/>
      <c r="BHP69" s="9"/>
      <c r="BHQ69" s="9"/>
      <c r="BHR69" s="9"/>
      <c r="BHS69" s="9"/>
      <c r="BHT69" s="9"/>
      <c r="BHU69" s="9"/>
      <c r="BHV69" s="9"/>
      <c r="BHW69" s="9"/>
      <c r="BHX69" s="9"/>
      <c r="BHY69" s="9"/>
      <c r="BHZ69" s="9"/>
      <c r="BIA69" s="9"/>
      <c r="BIB69" s="9"/>
      <c r="BIC69" s="9"/>
      <c r="BID69" s="9"/>
      <c r="BIE69" s="9"/>
      <c r="BIF69" s="9"/>
      <c r="BIG69" s="9"/>
      <c r="BIH69" s="9"/>
      <c r="BII69" s="9"/>
      <c r="BIJ69" s="9"/>
      <c r="BIK69" s="9"/>
      <c r="BIL69" s="9"/>
      <c r="BIM69" s="9"/>
      <c r="BIN69" s="9"/>
      <c r="BIO69" s="9"/>
      <c r="BIP69" s="9"/>
      <c r="BIQ69" s="9"/>
      <c r="BIR69" s="9"/>
      <c r="BIS69" s="9"/>
      <c r="BIT69" s="9"/>
      <c r="BIU69" s="9"/>
      <c r="BIV69" s="9"/>
      <c r="BIW69" s="9"/>
      <c r="BIX69" s="9"/>
      <c r="BIY69" s="9"/>
      <c r="BIZ69" s="9"/>
      <c r="BJA69" s="9"/>
      <c r="BJB69" s="9"/>
      <c r="BJC69" s="9"/>
      <c r="BJD69" s="9"/>
      <c r="BJE69" s="9"/>
      <c r="BJF69" s="9"/>
      <c r="BJG69" s="9"/>
      <c r="BJH69" s="9"/>
      <c r="BJI69" s="9"/>
      <c r="BJJ69" s="9"/>
      <c r="BJK69" s="9"/>
      <c r="BJL69" s="9"/>
      <c r="BJM69" s="9"/>
      <c r="BJN69" s="9"/>
      <c r="BJO69" s="9"/>
      <c r="BJP69" s="9"/>
      <c r="BJQ69" s="9"/>
      <c r="BJR69" s="9"/>
      <c r="BJS69" s="9"/>
      <c r="BJT69" s="9"/>
      <c r="BJU69" s="9"/>
      <c r="BJV69" s="9"/>
      <c r="BJW69" s="9"/>
      <c r="BJX69" s="9"/>
      <c r="BJY69" s="9"/>
      <c r="BJZ69" s="9"/>
      <c r="BKA69" s="9"/>
      <c r="BKB69" s="9"/>
      <c r="BKC69" s="9"/>
      <c r="BKD69" s="9"/>
      <c r="BKE69" s="9"/>
      <c r="BKF69" s="9"/>
      <c r="BKG69" s="9"/>
      <c r="BKH69" s="9"/>
      <c r="BKI69" s="9"/>
      <c r="BKJ69" s="9"/>
      <c r="BKK69" s="9"/>
      <c r="BKL69" s="9"/>
      <c r="BKM69" s="9"/>
      <c r="BKN69" s="9"/>
      <c r="BKO69" s="9"/>
      <c r="BKP69" s="9"/>
      <c r="BKQ69" s="9"/>
      <c r="BKR69" s="9"/>
      <c r="BKS69" s="9"/>
      <c r="BKT69" s="9"/>
      <c r="BKU69" s="9"/>
      <c r="BKV69" s="9"/>
      <c r="BKW69" s="9"/>
      <c r="BKX69" s="9"/>
      <c r="BKY69" s="9"/>
      <c r="BKZ69" s="9"/>
      <c r="BLA69" s="9"/>
      <c r="BLB69" s="9"/>
      <c r="BLC69" s="9"/>
      <c r="BLD69" s="9"/>
      <c r="BLE69" s="9"/>
      <c r="BLF69" s="9"/>
      <c r="BLG69" s="9"/>
      <c r="BLH69" s="9"/>
      <c r="BLI69" s="9"/>
      <c r="BLJ69" s="9"/>
      <c r="BLK69" s="9"/>
      <c r="BLL69" s="9"/>
      <c r="BLM69" s="9"/>
      <c r="BLN69" s="9"/>
      <c r="BLO69" s="9"/>
      <c r="BLP69" s="9"/>
      <c r="BLQ69" s="9"/>
      <c r="BLR69" s="9"/>
      <c r="BLS69" s="9"/>
      <c r="BLT69" s="9"/>
      <c r="BLU69" s="9"/>
      <c r="BLV69" s="9"/>
      <c r="BLW69" s="9"/>
      <c r="BLX69" s="9"/>
      <c r="BLY69" s="9"/>
      <c r="BLZ69" s="9"/>
      <c r="BMA69" s="9"/>
      <c r="BMB69" s="9"/>
      <c r="BMC69" s="9"/>
      <c r="BMD69" s="9"/>
      <c r="BME69" s="9"/>
      <c r="BMF69" s="9"/>
      <c r="BMG69" s="9"/>
      <c r="BMH69" s="9"/>
      <c r="BMI69" s="9"/>
      <c r="BMJ69" s="9"/>
      <c r="BMK69" s="9"/>
      <c r="BML69" s="9"/>
      <c r="BMM69" s="9"/>
      <c r="BMN69" s="9"/>
      <c r="BMO69" s="9"/>
      <c r="BMP69" s="9"/>
      <c r="BMQ69" s="9"/>
      <c r="BMR69" s="9"/>
      <c r="BMS69" s="9"/>
      <c r="BMT69" s="9"/>
      <c r="BMU69" s="9"/>
      <c r="BMV69" s="9"/>
      <c r="BMW69" s="9"/>
      <c r="BMX69" s="9"/>
      <c r="BMY69" s="9"/>
      <c r="BMZ69" s="9"/>
      <c r="BNA69" s="9"/>
      <c r="BNB69" s="9"/>
      <c r="BNC69" s="9"/>
      <c r="BND69" s="9"/>
      <c r="BNE69" s="9"/>
      <c r="BNF69" s="9"/>
      <c r="BNG69" s="9"/>
      <c r="BNH69" s="9"/>
      <c r="BNI69" s="9"/>
      <c r="BNJ69" s="9"/>
      <c r="BNK69" s="9"/>
      <c r="BNL69" s="9"/>
      <c r="BNM69" s="9"/>
      <c r="BNN69" s="9"/>
      <c r="BNO69" s="9"/>
      <c r="BNP69" s="9"/>
      <c r="BNQ69" s="9"/>
      <c r="BNR69" s="9"/>
      <c r="BNS69" s="9"/>
      <c r="BNT69" s="9"/>
      <c r="BNU69" s="9"/>
      <c r="BNV69" s="9"/>
      <c r="BNW69" s="9"/>
      <c r="BNX69" s="9"/>
      <c r="BNY69" s="9"/>
      <c r="BNZ69" s="9"/>
      <c r="BOA69" s="9"/>
      <c r="BOB69" s="9"/>
      <c r="BOC69" s="9"/>
      <c r="BOD69" s="9"/>
      <c r="BOE69" s="9"/>
      <c r="BOF69" s="9"/>
      <c r="BOG69" s="9"/>
      <c r="BOH69" s="9"/>
      <c r="BOI69" s="9"/>
      <c r="BOJ69" s="9"/>
      <c r="BOK69" s="9"/>
      <c r="BOL69" s="9"/>
      <c r="BOM69" s="9"/>
      <c r="BON69" s="9"/>
      <c r="BOO69" s="9"/>
      <c r="BOP69" s="9"/>
      <c r="BOQ69" s="9"/>
      <c r="BOR69" s="9"/>
      <c r="BOS69" s="9"/>
      <c r="BOT69" s="9"/>
      <c r="BOU69" s="9"/>
      <c r="BOV69" s="9"/>
      <c r="BOW69" s="9"/>
      <c r="BOX69" s="9"/>
      <c r="BOY69" s="9"/>
      <c r="BOZ69" s="9"/>
      <c r="BPA69" s="9"/>
      <c r="BPB69" s="9"/>
      <c r="BPC69" s="9"/>
      <c r="BPD69" s="9"/>
      <c r="BPE69" s="9"/>
      <c r="BPF69" s="9"/>
      <c r="BPG69" s="9"/>
      <c r="BPH69" s="9"/>
      <c r="BPI69" s="9"/>
      <c r="BPJ69" s="9"/>
      <c r="BPK69" s="9"/>
      <c r="BPL69" s="9"/>
      <c r="BPM69" s="9"/>
      <c r="BPN69" s="9"/>
      <c r="BPO69" s="9"/>
      <c r="BPP69" s="9"/>
      <c r="BPQ69" s="9"/>
      <c r="BPR69" s="9"/>
      <c r="BPS69" s="9"/>
      <c r="BPT69" s="9"/>
      <c r="BPU69" s="9"/>
      <c r="BPV69" s="9"/>
      <c r="BPW69" s="9"/>
      <c r="BPX69" s="9"/>
      <c r="BPY69" s="9"/>
      <c r="BPZ69" s="9"/>
      <c r="BQA69" s="9"/>
      <c r="BQB69" s="9"/>
      <c r="BQC69" s="9"/>
      <c r="BQD69" s="9"/>
      <c r="BQE69" s="9"/>
      <c r="BQF69" s="9"/>
      <c r="BQG69" s="9"/>
      <c r="BQH69" s="9"/>
      <c r="BQI69" s="9"/>
      <c r="BQJ69" s="9"/>
      <c r="BQK69" s="9"/>
      <c r="BQL69" s="9"/>
      <c r="BQM69" s="9"/>
      <c r="BQN69" s="9"/>
      <c r="BQO69" s="9"/>
      <c r="BQP69" s="9"/>
      <c r="BQQ69" s="9"/>
      <c r="BQR69" s="9"/>
      <c r="BQS69" s="9"/>
      <c r="BQT69" s="9"/>
      <c r="BQU69" s="9"/>
      <c r="BQV69" s="9"/>
      <c r="BQW69" s="9"/>
      <c r="BQX69" s="9"/>
      <c r="BQY69" s="9"/>
      <c r="BQZ69" s="9"/>
      <c r="BRA69" s="9"/>
      <c r="BRB69" s="9"/>
      <c r="BRC69" s="9"/>
      <c r="BRD69" s="9"/>
      <c r="BRE69" s="9"/>
      <c r="BRF69" s="9"/>
      <c r="BRG69" s="9"/>
      <c r="BRH69" s="9"/>
      <c r="BRI69" s="9"/>
      <c r="BRJ69" s="9"/>
      <c r="BRK69" s="9"/>
      <c r="BRL69" s="9"/>
      <c r="BRM69" s="9"/>
      <c r="BRN69" s="9"/>
      <c r="BRO69" s="9"/>
      <c r="BRP69" s="9"/>
      <c r="BRQ69" s="9"/>
      <c r="BRR69" s="9"/>
      <c r="BRS69" s="9"/>
      <c r="BRT69" s="9"/>
      <c r="BRU69" s="9"/>
      <c r="BRV69" s="9"/>
      <c r="BRW69" s="9"/>
      <c r="BRX69" s="9"/>
      <c r="BRY69" s="9"/>
      <c r="BRZ69" s="9"/>
      <c r="BSA69" s="9"/>
      <c r="BSB69" s="9"/>
      <c r="BSC69" s="9"/>
      <c r="BSD69" s="9"/>
      <c r="BSE69" s="9"/>
      <c r="BSF69" s="9"/>
      <c r="BSG69" s="9"/>
      <c r="BSH69" s="9"/>
      <c r="BSI69" s="9"/>
      <c r="BSJ69" s="9"/>
      <c r="BSK69" s="9"/>
      <c r="BSL69" s="9"/>
      <c r="BSM69" s="9"/>
      <c r="BSN69" s="9"/>
      <c r="BSO69" s="9"/>
      <c r="BSP69" s="9"/>
      <c r="BSQ69" s="9"/>
      <c r="BSR69" s="9"/>
      <c r="BSS69" s="9"/>
      <c r="BST69" s="9"/>
      <c r="BSU69" s="9"/>
      <c r="BSV69" s="9"/>
      <c r="BSW69" s="9"/>
      <c r="BSX69" s="9"/>
      <c r="BSY69" s="9"/>
      <c r="BSZ69" s="9"/>
      <c r="BTA69" s="9"/>
      <c r="BTB69" s="9"/>
      <c r="BTC69" s="9"/>
      <c r="BTD69" s="9"/>
      <c r="BTE69" s="9"/>
      <c r="BTF69" s="9"/>
      <c r="BTG69" s="9"/>
      <c r="BTH69" s="9"/>
      <c r="BTI69" s="9"/>
      <c r="BTJ69" s="9"/>
      <c r="BTK69" s="9"/>
      <c r="BTL69" s="9"/>
      <c r="BTM69" s="9"/>
      <c r="BTN69" s="9"/>
      <c r="BTO69" s="9"/>
      <c r="BTP69" s="9"/>
      <c r="BTQ69" s="9"/>
      <c r="BTR69" s="9"/>
      <c r="BTS69" s="9"/>
      <c r="BTT69" s="9"/>
      <c r="BTU69" s="9"/>
      <c r="BTV69" s="9"/>
      <c r="BTW69" s="9"/>
      <c r="BTX69" s="9"/>
      <c r="BTY69" s="9"/>
      <c r="BTZ69" s="9"/>
      <c r="BUA69" s="9"/>
      <c r="BUB69" s="9"/>
      <c r="BUC69" s="9"/>
      <c r="BUD69" s="9"/>
      <c r="BUE69" s="9"/>
      <c r="BUF69" s="9"/>
      <c r="BUG69" s="9"/>
      <c r="BUH69" s="9"/>
      <c r="BUI69" s="9"/>
      <c r="BUJ69" s="9"/>
      <c r="BUK69" s="9"/>
      <c r="BUL69" s="9"/>
      <c r="BUM69" s="9"/>
      <c r="BUN69" s="9"/>
      <c r="BUO69" s="9"/>
      <c r="BUP69" s="9"/>
      <c r="BUQ69" s="9"/>
      <c r="BUR69" s="9"/>
      <c r="BUS69" s="9"/>
      <c r="BUT69" s="9"/>
      <c r="BUU69" s="9"/>
      <c r="BUV69" s="9"/>
      <c r="BUW69" s="9"/>
      <c r="BUX69" s="9"/>
      <c r="BUY69" s="9"/>
      <c r="BUZ69" s="9"/>
      <c r="BVA69" s="9"/>
      <c r="BVB69" s="9"/>
      <c r="BVC69" s="9"/>
      <c r="BVD69" s="9"/>
      <c r="BVE69" s="9"/>
      <c r="BVF69" s="9"/>
      <c r="BVG69" s="9"/>
      <c r="BVH69" s="9"/>
      <c r="BVI69" s="9"/>
      <c r="BVJ69" s="9"/>
      <c r="BVK69" s="9"/>
      <c r="BVL69" s="9"/>
      <c r="BVM69" s="9"/>
      <c r="BVN69" s="9"/>
      <c r="BVO69" s="9"/>
      <c r="BVP69" s="9"/>
      <c r="BVQ69" s="9"/>
      <c r="BVR69" s="9"/>
      <c r="BVS69" s="9"/>
      <c r="BVT69" s="9"/>
      <c r="BVU69" s="9"/>
      <c r="BVV69" s="9"/>
      <c r="BVW69" s="9"/>
      <c r="BVX69" s="9"/>
      <c r="BVY69" s="9"/>
      <c r="BVZ69" s="9"/>
      <c r="BWA69" s="9"/>
      <c r="BWB69" s="9"/>
      <c r="BWC69" s="9"/>
      <c r="BWD69" s="9"/>
      <c r="BWE69" s="9"/>
      <c r="BWF69" s="9"/>
      <c r="BWG69" s="9"/>
      <c r="BWH69" s="9"/>
      <c r="BWI69" s="9"/>
      <c r="BWJ69" s="9"/>
      <c r="BWK69" s="9"/>
      <c r="BWL69" s="9"/>
      <c r="BWM69" s="9"/>
      <c r="BWN69" s="9"/>
      <c r="BWO69" s="9"/>
      <c r="BWP69" s="9"/>
      <c r="BWQ69" s="9"/>
      <c r="BWR69" s="9"/>
      <c r="BWS69" s="9"/>
      <c r="BWT69" s="9"/>
      <c r="BWU69" s="9"/>
      <c r="BWV69" s="9"/>
      <c r="BWW69" s="9"/>
      <c r="BWX69" s="9"/>
      <c r="BWY69" s="9"/>
      <c r="BWZ69" s="9"/>
      <c r="BXA69" s="9"/>
      <c r="BXB69" s="9"/>
      <c r="BXC69" s="9"/>
      <c r="BXD69" s="9"/>
    </row>
    <row r="70" ht="14.25" customHeight="1">
      <c r="A70" s="9">
        <v>4.0</v>
      </c>
      <c r="B70" s="9" t="s">
        <v>11947</v>
      </c>
      <c r="C70" s="9" t="s">
        <v>11948</v>
      </c>
      <c r="D70" s="9" t="s">
        <v>11948</v>
      </c>
      <c r="E70" s="9"/>
      <c r="F70" s="9">
        <v>6.0</v>
      </c>
      <c r="G70" s="9" t="s">
        <v>12598</v>
      </c>
      <c r="H70" s="9"/>
      <c r="I70" s="9"/>
      <c r="J70" s="9"/>
      <c r="K70" s="9"/>
      <c r="L70" s="9">
        <v>5.0</v>
      </c>
      <c r="M70" s="9"/>
      <c r="N70" s="9"/>
      <c r="O70" s="9">
        <v>1.0</v>
      </c>
      <c r="P70" s="9">
        <v>0.0</v>
      </c>
      <c r="Q70" s="9" t="s">
        <v>12599</v>
      </c>
      <c r="R70" s="9"/>
      <c r="S70" s="9" t="s">
        <v>2937</v>
      </c>
      <c r="T70" s="9" t="s">
        <v>2936</v>
      </c>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9"/>
      <c r="IW70" s="9"/>
      <c r="IX70" s="9"/>
      <c r="IY70" s="9"/>
      <c r="IZ70" s="9"/>
      <c r="JA70" s="9"/>
      <c r="JB70" s="9"/>
      <c r="JC70" s="9"/>
      <c r="JD70" s="9"/>
      <c r="JE70" s="9"/>
      <c r="JF70" s="9"/>
      <c r="JG70" s="9"/>
      <c r="JH70" s="9"/>
      <c r="JI70" s="9"/>
      <c r="JJ70" s="9"/>
      <c r="JK70" s="9"/>
      <c r="JL70" s="9"/>
      <c r="JM70" s="9"/>
      <c r="JN70" s="9"/>
      <c r="JO70" s="9"/>
      <c r="JP70" s="9"/>
      <c r="JQ70" s="9"/>
      <c r="JR70" s="9"/>
      <c r="JS70" s="9"/>
      <c r="JT70" s="9"/>
      <c r="JU70" s="9"/>
      <c r="JV70" s="9"/>
      <c r="JW70" s="9"/>
      <c r="JX70" s="9"/>
      <c r="JY70" s="9"/>
      <c r="JZ70" s="9"/>
      <c r="KA70" s="9"/>
      <c r="KB70" s="9"/>
      <c r="KC70" s="9"/>
      <c r="KD70" s="9"/>
      <c r="KE70" s="9"/>
      <c r="KF70" s="9"/>
      <c r="KG70" s="9"/>
      <c r="KH70" s="9"/>
      <c r="KI70" s="9"/>
      <c r="KJ70" s="9"/>
      <c r="KK70" s="9"/>
      <c r="KL70" s="9"/>
      <c r="KM70" s="9"/>
      <c r="KN70" s="9"/>
      <c r="KO70" s="9"/>
      <c r="KP70" s="9"/>
      <c r="KQ70" s="9"/>
      <c r="KR70" s="9"/>
      <c r="KS70" s="9"/>
      <c r="KT70" s="9"/>
      <c r="KU70" s="9"/>
      <c r="KV70" s="9"/>
      <c r="KW70" s="9"/>
      <c r="KX70" s="9"/>
      <c r="KY70" s="9"/>
      <c r="KZ70" s="9"/>
      <c r="LA70" s="9"/>
      <c r="LB70" s="9"/>
      <c r="LC70" s="9"/>
      <c r="LD70" s="9"/>
      <c r="LE70" s="9"/>
      <c r="LF70" s="9"/>
      <c r="LG70" s="9"/>
      <c r="LH70" s="9"/>
      <c r="LI70" s="9"/>
      <c r="LJ70" s="9"/>
      <c r="LK70" s="9"/>
      <c r="LL70" s="9"/>
      <c r="LM70" s="9"/>
      <c r="LN70" s="9"/>
      <c r="LO70" s="9"/>
      <c r="LP70" s="9"/>
      <c r="LQ70" s="9"/>
      <c r="LR70" s="9"/>
      <c r="LS70" s="9"/>
      <c r="LT70" s="9"/>
      <c r="LU70" s="9"/>
      <c r="LV70" s="9"/>
      <c r="LW70" s="9"/>
      <c r="LX70" s="9"/>
      <c r="LY70" s="9"/>
      <c r="LZ70" s="9"/>
      <c r="MA70" s="9"/>
      <c r="MB70" s="9"/>
      <c r="MC70" s="9"/>
      <c r="MD70" s="9"/>
      <c r="ME70" s="9"/>
      <c r="MF70" s="9"/>
      <c r="MG70" s="9"/>
      <c r="MH70" s="9"/>
      <c r="MI70" s="9"/>
      <c r="MJ70" s="9"/>
      <c r="MK70" s="9"/>
      <c r="ML70" s="9"/>
      <c r="MM70" s="9"/>
      <c r="MN70" s="9"/>
      <c r="MO70" s="9"/>
      <c r="MP70" s="9"/>
      <c r="MQ70" s="9"/>
      <c r="MR70" s="9"/>
      <c r="MS70" s="9"/>
      <c r="MT70" s="9"/>
      <c r="MU70" s="9"/>
      <c r="MV70" s="9"/>
      <c r="MW70" s="9"/>
      <c r="MX70" s="9"/>
      <c r="MY70" s="9"/>
      <c r="MZ70" s="9"/>
      <c r="NA70" s="9"/>
      <c r="NB70" s="9"/>
      <c r="NC70" s="9"/>
      <c r="ND70" s="9"/>
      <c r="NE70" s="9"/>
      <c r="NF70" s="9"/>
      <c r="NG70" s="9"/>
      <c r="NH70" s="9"/>
      <c r="NI70" s="9"/>
      <c r="NJ70" s="9"/>
      <c r="NK70" s="9"/>
      <c r="NL70" s="9"/>
      <c r="NM70" s="9"/>
      <c r="NN70" s="9"/>
      <c r="NO70" s="9"/>
      <c r="NP70" s="9"/>
      <c r="NQ70" s="9"/>
      <c r="NR70" s="9"/>
      <c r="NS70" s="9"/>
      <c r="NT70" s="9"/>
      <c r="NU70" s="9"/>
      <c r="NV70" s="9"/>
      <c r="NW70" s="9"/>
      <c r="NX70" s="9"/>
      <c r="NY70" s="9"/>
      <c r="NZ70" s="9"/>
      <c r="OA70" s="9"/>
      <c r="OB70" s="9"/>
      <c r="OC70" s="9"/>
      <c r="OD70" s="9"/>
      <c r="OE70" s="9"/>
      <c r="OF70" s="9"/>
      <c r="OG70" s="9"/>
      <c r="OH70" s="9"/>
      <c r="OI70" s="9"/>
      <c r="OJ70" s="9"/>
      <c r="OK70" s="9"/>
      <c r="OL70" s="9"/>
      <c r="OM70" s="9"/>
      <c r="ON70" s="9"/>
      <c r="OO70" s="9"/>
      <c r="OP70" s="9"/>
      <c r="OQ70" s="9"/>
      <c r="OR70" s="9"/>
      <c r="OS70" s="9"/>
      <c r="OT70" s="9"/>
      <c r="OU70" s="9"/>
      <c r="OV70" s="9"/>
      <c r="OW70" s="9"/>
      <c r="OX70" s="9"/>
      <c r="OY70" s="9"/>
      <c r="OZ70" s="9"/>
      <c r="PA70" s="9"/>
      <c r="PB70" s="9"/>
      <c r="PC70" s="9"/>
      <c r="PD70" s="9"/>
      <c r="PE70" s="9"/>
      <c r="PF70" s="9"/>
      <c r="PG70" s="9"/>
      <c r="PH70" s="9"/>
      <c r="PI70" s="9"/>
      <c r="PJ70" s="9"/>
      <c r="PK70" s="9"/>
      <c r="PL70" s="9"/>
      <c r="PM70" s="9"/>
      <c r="PN70" s="9"/>
      <c r="PO70" s="9"/>
      <c r="PP70" s="9"/>
      <c r="PQ70" s="9"/>
      <c r="PR70" s="9"/>
      <c r="PS70" s="9"/>
      <c r="PT70" s="9"/>
      <c r="PU70" s="9"/>
      <c r="PV70" s="9"/>
      <c r="PW70" s="9"/>
      <c r="PX70" s="9"/>
      <c r="PY70" s="9"/>
      <c r="PZ70" s="9"/>
      <c r="QA70" s="9"/>
      <c r="QB70" s="9"/>
      <c r="QC70" s="9"/>
      <c r="QD70" s="9"/>
      <c r="QE70" s="9"/>
      <c r="QF70" s="9"/>
      <c r="QG70" s="9"/>
      <c r="QH70" s="9"/>
      <c r="QI70" s="9"/>
      <c r="QJ70" s="9"/>
      <c r="QK70" s="9"/>
      <c r="QL70" s="9"/>
      <c r="QM70" s="9"/>
      <c r="QN70" s="9"/>
      <c r="QO70" s="9"/>
      <c r="QP70" s="9"/>
      <c r="QQ70" s="9"/>
      <c r="QR70" s="9"/>
      <c r="QS70" s="9"/>
      <c r="QT70" s="9"/>
      <c r="QU70" s="9"/>
      <c r="QV70" s="9"/>
      <c r="QW70" s="9"/>
      <c r="QX70" s="9"/>
      <c r="QY70" s="9"/>
      <c r="QZ70" s="9"/>
      <c r="RA70" s="9"/>
      <c r="RB70" s="9"/>
      <c r="RC70" s="9"/>
      <c r="RD70" s="9"/>
      <c r="RE70" s="9"/>
      <c r="RF70" s="9"/>
      <c r="RG70" s="9"/>
      <c r="RH70" s="9"/>
      <c r="RI70" s="9"/>
      <c r="RJ70" s="9"/>
      <c r="RK70" s="9"/>
      <c r="RL70" s="9"/>
      <c r="RM70" s="9"/>
      <c r="RN70" s="9"/>
      <c r="RO70" s="9"/>
      <c r="RP70" s="9"/>
      <c r="RQ70" s="9"/>
      <c r="RR70" s="9"/>
      <c r="RS70" s="9"/>
      <c r="RT70" s="9"/>
      <c r="RU70" s="9"/>
      <c r="RV70" s="9"/>
      <c r="RW70" s="9"/>
      <c r="RX70" s="9"/>
      <c r="RY70" s="9"/>
      <c r="RZ70" s="9"/>
      <c r="SA70" s="9"/>
      <c r="SB70" s="9"/>
      <c r="SC70" s="9"/>
      <c r="SD70" s="9"/>
      <c r="SE70" s="9"/>
      <c r="SF70" s="9"/>
      <c r="SG70" s="9"/>
      <c r="SH70" s="9"/>
      <c r="SI70" s="9"/>
      <c r="SJ70" s="9"/>
      <c r="SK70" s="9"/>
      <c r="SL70" s="9"/>
      <c r="SM70" s="9"/>
      <c r="SN70" s="9"/>
      <c r="SO70" s="9"/>
      <c r="SP70" s="9"/>
      <c r="SQ70" s="9"/>
      <c r="SR70" s="9"/>
      <c r="SS70" s="9"/>
      <c r="ST70" s="9"/>
      <c r="SU70" s="9"/>
      <c r="SV70" s="9"/>
      <c r="SW70" s="9"/>
      <c r="SX70" s="9"/>
      <c r="SY70" s="9"/>
      <c r="SZ70" s="9"/>
      <c r="TA70" s="9"/>
      <c r="TB70" s="9"/>
      <c r="TC70" s="9"/>
      <c r="TD70" s="9"/>
      <c r="TE70" s="9"/>
      <c r="TF70" s="9"/>
      <c r="TG70" s="9"/>
      <c r="TH70" s="9"/>
      <c r="TI70" s="9"/>
      <c r="TJ70" s="9"/>
      <c r="TK70" s="9"/>
      <c r="TL70" s="9"/>
      <c r="TM70" s="9"/>
      <c r="TN70" s="9"/>
      <c r="TO70" s="9"/>
      <c r="ANB70" s="9"/>
      <c r="ANC70" s="9"/>
      <c r="AND70" s="9"/>
      <c r="ANE70" s="9"/>
      <c r="ANF70" s="9"/>
      <c r="ANG70" s="9"/>
      <c r="ANH70" s="9"/>
      <c r="ANI70" s="9"/>
      <c r="ANJ70" s="9"/>
      <c r="ANK70" s="9"/>
      <c r="ANL70" s="9"/>
      <c r="ANM70" s="9"/>
      <c r="ANN70" s="9"/>
      <c r="ANO70" s="9"/>
      <c r="ANP70" s="9"/>
      <c r="ANQ70" s="9"/>
      <c r="ANR70" s="9"/>
      <c r="ANS70" s="9"/>
      <c r="ANT70" s="9"/>
      <c r="ANU70" s="9"/>
      <c r="ANV70" s="9"/>
      <c r="ANW70" s="9"/>
      <c r="ANX70" s="9"/>
      <c r="ANY70" s="9"/>
      <c r="ANZ70" s="9"/>
      <c r="AOA70" s="9"/>
      <c r="AOB70" s="9"/>
      <c r="AOC70" s="9"/>
      <c r="AOD70" s="9"/>
      <c r="AOE70" s="9"/>
      <c r="AOF70" s="9"/>
      <c r="AOG70" s="9"/>
      <c r="AOH70" s="9"/>
      <c r="AOI70" s="9"/>
      <c r="AOJ70" s="9"/>
      <c r="AOK70" s="9"/>
      <c r="AOL70" s="9"/>
      <c r="AOM70" s="9"/>
      <c r="AON70" s="9"/>
      <c r="AOO70" s="9"/>
      <c r="AOP70" s="9"/>
      <c r="AOQ70" s="9"/>
      <c r="AOR70" s="9"/>
      <c r="AOS70" s="9"/>
      <c r="AOT70" s="9"/>
      <c r="AOU70" s="9"/>
      <c r="AOV70" s="9"/>
      <c r="AOW70" s="9"/>
      <c r="AOX70" s="9"/>
      <c r="AOY70" s="9"/>
      <c r="AOZ70" s="9"/>
      <c r="APA70" s="9"/>
      <c r="APB70" s="9"/>
      <c r="APC70" s="9"/>
      <c r="APD70" s="9"/>
      <c r="APE70" s="9"/>
      <c r="APF70" s="9"/>
      <c r="APG70" s="9"/>
      <c r="APH70" s="9"/>
      <c r="API70" s="9"/>
      <c r="APJ70" s="9"/>
      <c r="APK70" s="9"/>
      <c r="APL70" s="9"/>
      <c r="APM70" s="9"/>
      <c r="APN70" s="9"/>
      <c r="APO70" s="9"/>
      <c r="APP70" s="9"/>
      <c r="APQ70" s="9"/>
      <c r="APR70" s="9"/>
      <c r="APS70" s="9"/>
      <c r="APT70" s="9"/>
      <c r="APU70" s="9"/>
      <c r="APV70" s="9"/>
      <c r="APW70" s="9"/>
      <c r="APX70" s="9"/>
      <c r="APY70" s="9"/>
      <c r="APZ70" s="9"/>
      <c r="AQA70" s="9"/>
      <c r="AQB70" s="9"/>
      <c r="AQC70" s="9"/>
      <c r="AQD70" s="9"/>
      <c r="AQE70" s="9"/>
      <c r="AQF70" s="9"/>
      <c r="AQG70" s="9"/>
      <c r="AQH70" s="9"/>
      <c r="AQI70" s="9"/>
      <c r="AQJ70" s="9"/>
      <c r="AQK70" s="9"/>
      <c r="AQL70" s="9"/>
      <c r="AQM70" s="9"/>
      <c r="AQN70" s="9"/>
      <c r="AQO70" s="9"/>
      <c r="AQP70" s="9"/>
      <c r="AQQ70" s="9"/>
      <c r="AQR70" s="9"/>
      <c r="AQS70" s="9"/>
      <c r="AQT70" s="9"/>
      <c r="AQU70" s="9"/>
      <c r="AQV70" s="9"/>
      <c r="AQW70" s="9"/>
      <c r="AQX70" s="9"/>
      <c r="AQY70" s="9"/>
      <c r="AQZ70" s="9"/>
      <c r="ARA70" s="9"/>
      <c r="ARB70" s="9"/>
      <c r="ARC70" s="9"/>
      <c r="ARD70" s="9"/>
      <c r="ARE70" s="9"/>
      <c r="ARF70" s="9"/>
      <c r="ARG70" s="9"/>
      <c r="ARH70" s="9"/>
      <c r="ARI70" s="9"/>
      <c r="ARJ70" s="9"/>
      <c r="ARK70" s="9"/>
      <c r="ARL70" s="9"/>
      <c r="ARM70" s="9"/>
      <c r="ARN70" s="9"/>
      <c r="ARO70" s="9"/>
      <c r="ARP70" s="9"/>
      <c r="ARQ70" s="9"/>
      <c r="ARR70" s="9"/>
      <c r="ARS70" s="9"/>
      <c r="ART70" s="9"/>
      <c r="ARU70" s="9"/>
      <c r="ARV70" s="9"/>
      <c r="ARW70" s="9"/>
      <c r="ARX70" s="9"/>
      <c r="ARY70" s="9"/>
      <c r="ARZ70" s="9"/>
      <c r="ASA70" s="9"/>
      <c r="ASB70" s="9"/>
      <c r="ASC70" s="9"/>
      <c r="ASD70" s="9"/>
      <c r="ASE70" s="9"/>
      <c r="ASF70" s="9"/>
      <c r="ASG70" s="9"/>
      <c r="ASH70" s="9"/>
      <c r="ASI70" s="9"/>
      <c r="ASJ70" s="9"/>
      <c r="ASK70" s="9"/>
      <c r="ASL70" s="9"/>
      <c r="ASM70" s="9"/>
      <c r="ASN70" s="9"/>
      <c r="ASO70" s="9"/>
      <c r="ASP70" s="9"/>
      <c r="ASQ70" s="9"/>
      <c r="ASR70" s="9"/>
      <c r="ASS70" s="9"/>
      <c r="AST70" s="9"/>
      <c r="ASU70" s="9"/>
      <c r="ASV70" s="9"/>
      <c r="ASW70" s="9"/>
      <c r="ASX70" s="9"/>
      <c r="ASY70" s="9"/>
      <c r="ASZ70" s="9"/>
      <c r="ATA70" s="9"/>
      <c r="ATB70" s="9"/>
      <c r="ATC70" s="9"/>
      <c r="ATD70" s="9"/>
      <c r="ATE70" s="9"/>
      <c r="ATF70" s="9"/>
      <c r="ATG70" s="9"/>
      <c r="ATH70" s="9"/>
      <c r="ATI70" s="9"/>
      <c r="ATJ70" s="9"/>
      <c r="ATK70" s="9"/>
      <c r="ATL70" s="9"/>
      <c r="ATM70" s="9"/>
      <c r="ATN70" s="9"/>
      <c r="ATO70" s="9"/>
      <c r="ATP70" s="9"/>
      <c r="ATQ70" s="9"/>
      <c r="ATR70" s="9"/>
      <c r="ATS70" s="9"/>
      <c r="ATT70" s="9"/>
      <c r="ATU70" s="9"/>
      <c r="ATV70" s="9"/>
      <c r="ATW70" s="9"/>
      <c r="ATX70" s="9"/>
      <c r="ATY70" s="9"/>
      <c r="ATZ70" s="9"/>
      <c r="AUA70" s="9"/>
      <c r="AUB70" s="9"/>
      <c r="AUC70" s="9"/>
      <c r="AUD70" s="9"/>
      <c r="AUE70" s="9"/>
      <c r="AUF70" s="9"/>
      <c r="AUG70" s="9"/>
      <c r="AUH70" s="9"/>
      <c r="AUI70" s="9"/>
      <c r="AUJ70" s="9"/>
      <c r="AUK70" s="9"/>
      <c r="AUL70" s="9"/>
      <c r="AUM70" s="9"/>
      <c r="AUN70" s="9"/>
      <c r="AUO70" s="9"/>
      <c r="AUP70" s="9"/>
      <c r="AUQ70" s="9"/>
      <c r="AUR70" s="9"/>
      <c r="AUS70" s="9"/>
      <c r="AUT70" s="9"/>
      <c r="AUU70" s="9"/>
      <c r="AUV70" s="9"/>
      <c r="AUW70" s="9"/>
      <c r="AUX70" s="9"/>
      <c r="AUY70" s="9"/>
      <c r="AUZ70" s="9"/>
      <c r="AVA70" s="9"/>
      <c r="AVB70" s="9"/>
      <c r="AVC70" s="9"/>
      <c r="AVD70" s="9"/>
      <c r="AVE70" s="9"/>
      <c r="AVF70" s="9"/>
      <c r="AVG70" s="9"/>
      <c r="AVH70" s="9"/>
      <c r="AVI70" s="9"/>
      <c r="AVJ70" s="9"/>
      <c r="AVK70" s="9"/>
      <c r="AVL70" s="9"/>
      <c r="AVM70" s="9"/>
      <c r="AVN70" s="9"/>
      <c r="AVO70" s="9"/>
      <c r="AVP70" s="9"/>
      <c r="AVQ70" s="9"/>
      <c r="AVR70" s="9"/>
      <c r="AVS70" s="9"/>
      <c r="AVT70" s="9"/>
      <c r="AVU70" s="9"/>
      <c r="AVV70" s="9"/>
      <c r="AVW70" s="9"/>
      <c r="AVX70" s="9"/>
      <c r="AVY70" s="9"/>
      <c r="AVZ70" s="9"/>
      <c r="AWA70" s="9"/>
      <c r="AWB70" s="9"/>
      <c r="AWC70" s="9"/>
      <c r="AWD70" s="9"/>
      <c r="AWE70" s="9"/>
      <c r="AWF70" s="9"/>
      <c r="AWG70" s="9"/>
      <c r="AWH70" s="9"/>
      <c r="AWI70" s="9"/>
      <c r="AWJ70" s="9"/>
      <c r="AWK70" s="9"/>
      <c r="AWL70" s="9"/>
      <c r="AWM70" s="9"/>
      <c r="AWN70" s="9"/>
      <c r="AWO70" s="9"/>
      <c r="AWP70" s="9"/>
      <c r="AWQ70" s="9"/>
      <c r="AWR70" s="9"/>
      <c r="AWS70" s="9"/>
      <c r="AWT70" s="9"/>
      <c r="AWU70" s="9"/>
      <c r="AWV70" s="9"/>
      <c r="AWW70" s="9"/>
      <c r="AWX70" s="9"/>
      <c r="AWY70" s="9" t="s">
        <v>12600</v>
      </c>
      <c r="AWZ70" s="9"/>
      <c r="AXA70" s="9"/>
      <c r="AXB70" s="9"/>
      <c r="AXC70" s="9"/>
      <c r="AXD70" s="9"/>
      <c r="AXE70" s="9"/>
      <c r="AXF70" s="9"/>
      <c r="AXG70" s="9"/>
      <c r="AXH70" s="9"/>
      <c r="AXI70" s="9"/>
      <c r="AXJ70" s="9"/>
      <c r="AXK70" s="9"/>
      <c r="AXL70" s="9"/>
      <c r="AXM70" s="9"/>
      <c r="AXN70" s="9"/>
      <c r="AXO70" s="9"/>
      <c r="AXP70" s="9"/>
      <c r="AXQ70" s="9"/>
      <c r="AXR70" s="9"/>
      <c r="AXS70" s="9"/>
      <c r="AXT70" s="9"/>
      <c r="AXU70" s="9"/>
      <c r="AXV70" s="9"/>
      <c r="AXW70" s="9"/>
      <c r="AXX70" s="9"/>
      <c r="AXY70" s="9"/>
      <c r="AXZ70" s="9"/>
      <c r="AYA70" s="9"/>
      <c r="AYB70" s="9"/>
      <c r="AYC70" s="9"/>
      <c r="AYD70" s="9"/>
      <c r="AYE70" s="9"/>
      <c r="AYF70" s="9"/>
      <c r="AYG70" s="9"/>
      <c r="AYH70" s="9" t="s">
        <v>12601</v>
      </c>
      <c r="AYI70" s="9"/>
      <c r="AYJ70" s="9"/>
      <c r="AYK70" s="9"/>
      <c r="AYL70" s="9"/>
      <c r="AYM70" s="9"/>
      <c r="AYN70" s="9"/>
      <c r="AYO70" s="9"/>
      <c r="AYP70" s="9"/>
      <c r="AYQ70" s="9"/>
      <c r="AYR70" s="9"/>
      <c r="AYS70" s="9"/>
      <c r="AYT70" s="9"/>
      <c r="AYU70" s="9"/>
      <c r="AYV70" s="9"/>
      <c r="AYW70" s="9"/>
      <c r="AYX70" s="9"/>
      <c r="AYY70" s="9" t="s">
        <v>5691</v>
      </c>
      <c r="AYZ70" s="9" t="s">
        <v>5691</v>
      </c>
      <c r="AZA70" s="9"/>
      <c r="AZB70" s="9"/>
      <c r="AZC70" s="9"/>
      <c r="AZD70" s="9"/>
      <c r="AZE70" s="9"/>
      <c r="AZF70" s="9"/>
      <c r="AZG70" s="9"/>
      <c r="AZH70" s="9"/>
      <c r="AZI70" s="9"/>
      <c r="AZJ70" s="9"/>
      <c r="AZK70" s="9"/>
      <c r="AZL70" s="9"/>
      <c r="AZM70" s="9"/>
      <c r="AZN70" s="9"/>
      <c r="AZO70" s="9"/>
      <c r="AZP70" s="9"/>
      <c r="AZQ70" s="9"/>
      <c r="AZR70" s="9"/>
      <c r="AZS70" s="9"/>
      <c r="AZT70" s="9"/>
      <c r="AZU70" s="9"/>
      <c r="AZV70" s="9"/>
      <c r="AZW70" s="9"/>
      <c r="AZX70" s="9"/>
      <c r="AZY70" s="9"/>
      <c r="AZZ70" s="9"/>
      <c r="BAA70" s="9"/>
      <c r="BAB70" s="9"/>
      <c r="BAC70" s="9"/>
      <c r="BAD70" s="9"/>
      <c r="BAE70" s="9"/>
      <c r="BAF70" s="9"/>
      <c r="BAG70" s="9"/>
      <c r="BAH70" s="9"/>
      <c r="BAI70" s="9"/>
      <c r="BAJ70" s="9"/>
      <c r="BAK70" s="9" t="s">
        <v>12602</v>
      </c>
      <c r="BAL70" s="9"/>
      <c r="BAM70" s="9"/>
      <c r="BAN70" s="9"/>
      <c r="BAO70" s="9"/>
      <c r="BAP70" s="9"/>
      <c r="BAQ70" s="9"/>
      <c r="BAR70" s="9">
        <v>373.0</v>
      </c>
      <c r="BAS70" s="9" t="s">
        <v>12603</v>
      </c>
      <c r="BAT70" s="9">
        <v>590.0</v>
      </c>
      <c r="BAU70" s="9"/>
      <c r="BAV70" s="9"/>
      <c r="BAW70" s="9"/>
      <c r="BAX70" s="9"/>
      <c r="BAY70" s="9"/>
      <c r="BAZ70" s="9"/>
      <c r="BBA70" s="9"/>
      <c r="BBB70" s="9"/>
      <c r="BBC70" s="9"/>
      <c r="BBD70" s="9"/>
      <c r="BBE70" s="9"/>
      <c r="BBF70" s="9"/>
      <c r="BBG70" s="9"/>
      <c r="BBH70" s="9"/>
      <c r="BBI70" s="9" t="s">
        <v>5718</v>
      </c>
      <c r="BBJ70" s="9"/>
      <c r="BBK70" s="9"/>
      <c r="BBL70" s="9"/>
      <c r="BBM70" s="9"/>
      <c r="BBN70" s="9"/>
      <c r="BBO70" s="9"/>
      <c r="BBP70" s="9"/>
      <c r="BBQ70" s="9"/>
      <c r="BBR70" s="9"/>
      <c r="BBS70" s="9"/>
      <c r="BBT70" s="9"/>
      <c r="BBU70" s="9"/>
      <c r="BBV70" s="9"/>
      <c r="BBW70" s="9"/>
      <c r="BBX70" s="9"/>
      <c r="BBY70" s="9"/>
      <c r="BBZ70" s="9"/>
      <c r="BCA70" s="9"/>
      <c r="BCB70" s="9" t="s">
        <v>5707</v>
      </c>
      <c r="BCC70" s="9"/>
      <c r="BCD70" s="9"/>
      <c r="BCE70" s="9"/>
      <c r="BCF70" s="9" t="s">
        <v>6521</v>
      </c>
      <c r="BCG70" s="9" t="s">
        <v>12604</v>
      </c>
      <c r="BCH70" s="9"/>
      <c r="BCI70" s="9"/>
      <c r="BCJ70" s="9"/>
      <c r="BCK70" s="9"/>
      <c r="BCL70" s="9"/>
      <c r="BCM70" s="9"/>
      <c r="BCN70" s="9"/>
      <c r="BCO70" s="9"/>
      <c r="BCP70" s="9"/>
      <c r="BCQ70" s="9"/>
      <c r="BCR70" s="9"/>
      <c r="BCS70" s="9"/>
      <c r="BCT70" s="9"/>
      <c r="BCU70" s="9"/>
      <c r="BCV70" s="9"/>
      <c r="BCW70" s="9"/>
      <c r="BCX70" s="9"/>
      <c r="BCY70" s="9"/>
      <c r="BCZ70" s="9"/>
      <c r="BDA70" s="9"/>
      <c r="BDB70" s="9"/>
      <c r="BDC70" s="9"/>
      <c r="BDD70" s="9" t="s">
        <v>12603</v>
      </c>
      <c r="BDE70" s="9"/>
      <c r="BDF70" s="9"/>
      <c r="BDG70" s="9"/>
      <c r="BDH70" s="9"/>
      <c r="BDI70" s="9"/>
      <c r="BDJ70" s="9"/>
      <c r="BDK70" s="9"/>
      <c r="BDL70" s="9"/>
      <c r="BDM70" s="9"/>
      <c r="BDN70" s="9"/>
      <c r="BDO70" s="9"/>
      <c r="BDP70" s="9"/>
      <c r="BDQ70" s="9"/>
      <c r="BDR70" s="9"/>
      <c r="BDS70" s="9"/>
      <c r="BDT70" s="9"/>
      <c r="BDU70" s="9"/>
      <c r="BDV70" s="9"/>
      <c r="BDW70" s="9"/>
      <c r="BDX70" s="9"/>
      <c r="BDY70" s="9" t="s">
        <v>5691</v>
      </c>
      <c r="BDZ70" s="9" t="s">
        <v>5691</v>
      </c>
      <c r="BEA70" s="9"/>
      <c r="BEB70" s="9"/>
      <c r="BEC70" s="9"/>
      <c r="BED70" s="9"/>
      <c r="BEE70" s="9"/>
      <c r="BEF70" s="9"/>
      <c r="BEG70" s="9"/>
      <c r="BEH70" s="9"/>
      <c r="BEI70" s="9"/>
      <c r="BEJ70" s="9"/>
      <c r="BEK70" s="9"/>
      <c r="BEL70" s="9"/>
      <c r="BEM70" s="9"/>
      <c r="BEN70" s="9"/>
      <c r="BEO70" s="9"/>
      <c r="BEP70" s="9"/>
      <c r="BEQ70" s="9"/>
      <c r="BER70" s="9"/>
      <c r="BES70" s="9"/>
      <c r="BET70" s="9"/>
      <c r="BEU70" s="9"/>
      <c r="BEV70" s="9"/>
      <c r="BEW70" s="9"/>
      <c r="BEX70" s="9"/>
      <c r="BEY70" s="9"/>
      <c r="BEZ70" s="9"/>
      <c r="BFA70" s="9"/>
      <c r="BFB70" s="9"/>
      <c r="BFC70" s="9"/>
      <c r="BFD70" s="9"/>
      <c r="BFE70" s="9"/>
      <c r="BFF70" s="9"/>
      <c r="BFG70" s="9"/>
      <c r="BFH70" s="9"/>
      <c r="BFI70" s="9"/>
      <c r="BFJ70" s="9"/>
      <c r="BFK70" s="9" t="s">
        <v>12605</v>
      </c>
      <c r="BFL70" s="9"/>
      <c r="BFM70" s="9"/>
      <c r="BFN70" s="9"/>
      <c r="BFO70" s="9"/>
      <c r="BFP70" s="9"/>
      <c r="BFQ70" s="9"/>
      <c r="BFR70" s="9">
        <v>590.0</v>
      </c>
      <c r="BFS70" s="9" t="s">
        <v>12606</v>
      </c>
      <c r="BFT70" s="9">
        <v>332.0</v>
      </c>
      <c r="BFU70" s="9"/>
      <c r="BFV70" s="9"/>
      <c r="BFW70" s="9"/>
      <c r="BFX70" s="9"/>
      <c r="BFY70" s="9"/>
      <c r="BFZ70" s="9"/>
      <c r="BGA70" s="9"/>
      <c r="BGB70" s="9"/>
      <c r="BGC70" s="9"/>
      <c r="BGD70" s="9"/>
      <c r="BGE70" s="9"/>
      <c r="BGF70" s="9"/>
      <c r="BGG70" s="9"/>
      <c r="BGH70" s="9"/>
      <c r="BGI70" s="9" t="s">
        <v>5718</v>
      </c>
      <c r="BGJ70" s="9"/>
      <c r="BGK70" s="9"/>
      <c r="BGL70" s="9"/>
      <c r="BGM70" s="9"/>
      <c r="BGN70" s="9"/>
      <c r="BGO70" s="9"/>
      <c r="BGP70" s="9"/>
      <c r="BGQ70" s="9"/>
      <c r="BGR70" s="9"/>
      <c r="BGS70" s="9"/>
      <c r="BGT70" s="9"/>
      <c r="BGU70" s="9"/>
      <c r="BGV70" s="9"/>
      <c r="BGW70" s="9"/>
      <c r="BGX70" s="9"/>
      <c r="BGY70" s="9"/>
      <c r="BGZ70" s="9"/>
      <c r="BHA70" s="9"/>
      <c r="BHB70" s="9" t="s">
        <v>5707</v>
      </c>
      <c r="BHC70" s="9"/>
      <c r="BHD70" s="9"/>
      <c r="BHE70" s="9"/>
      <c r="BHF70" s="9" t="s">
        <v>6521</v>
      </c>
      <c r="BHG70" s="9" t="s">
        <v>12604</v>
      </c>
      <c r="BHH70" s="9"/>
      <c r="BHI70" s="9"/>
      <c r="BHJ70" s="9"/>
      <c r="BHK70" s="9"/>
      <c r="BHL70" s="9"/>
      <c r="BHM70" s="9"/>
      <c r="BHN70" s="9"/>
      <c r="BHO70" s="9"/>
      <c r="BHP70" s="9"/>
      <c r="BHQ70" s="9"/>
      <c r="BHR70" s="9"/>
      <c r="BHS70" s="9"/>
      <c r="BHT70" s="9"/>
      <c r="BHU70" s="9"/>
      <c r="BHV70" s="9"/>
      <c r="BHW70" s="9"/>
      <c r="BHX70" s="9"/>
      <c r="BHY70" s="9"/>
      <c r="BHZ70" s="9"/>
      <c r="BIA70" s="9"/>
      <c r="BIB70" s="9"/>
      <c r="BIC70" s="9"/>
      <c r="BID70" s="9" t="s">
        <v>12606</v>
      </c>
      <c r="BIE70" s="9"/>
      <c r="BIF70" s="9"/>
      <c r="BIG70" s="9"/>
      <c r="BIH70" s="9"/>
      <c r="BII70" s="9"/>
      <c r="BIJ70" s="9"/>
      <c r="BIK70" s="9"/>
      <c r="BIL70" s="9"/>
      <c r="BIM70" s="9"/>
      <c r="BIN70" s="9"/>
      <c r="BIO70" s="9"/>
      <c r="BIP70" s="9"/>
      <c r="BIQ70" s="9"/>
      <c r="BIR70" s="9"/>
      <c r="BIS70" s="9"/>
      <c r="BIT70" s="9"/>
      <c r="BIU70" s="9"/>
      <c r="BIV70" s="9"/>
      <c r="BIW70" s="9"/>
      <c r="BIX70" s="9"/>
      <c r="BIY70" s="9" t="s">
        <v>5691</v>
      </c>
      <c r="BIZ70" s="9" t="s">
        <v>5691</v>
      </c>
      <c r="BJA70" s="9"/>
      <c r="BJB70" s="9"/>
      <c r="BJC70" s="9"/>
      <c r="BJD70" s="9"/>
      <c r="BJE70" s="9"/>
      <c r="BJF70" s="9"/>
      <c r="BJG70" s="9"/>
      <c r="BJH70" s="9"/>
      <c r="BJI70" s="9"/>
      <c r="BJJ70" s="9"/>
      <c r="BJK70" s="9"/>
      <c r="BJL70" s="9"/>
      <c r="BJM70" s="9"/>
      <c r="BJN70" s="9"/>
      <c r="BJO70" s="9"/>
      <c r="BJP70" s="9"/>
      <c r="BJQ70" s="9"/>
      <c r="BJR70" s="9"/>
      <c r="BJS70" s="9"/>
      <c r="BJT70" s="9"/>
      <c r="BJU70" s="9"/>
      <c r="BJV70" s="9"/>
      <c r="BJW70" s="9"/>
      <c r="BJX70" s="9"/>
      <c r="BJY70" s="9"/>
      <c r="BJZ70" s="9"/>
      <c r="BKA70" s="9"/>
      <c r="BKB70" s="9"/>
      <c r="BKC70" s="9"/>
      <c r="BKD70" s="9"/>
      <c r="BKE70" s="9"/>
      <c r="BKF70" s="9"/>
      <c r="BKG70" s="9"/>
      <c r="BKH70" s="9"/>
      <c r="BKI70" s="9"/>
      <c r="BKJ70" s="9"/>
      <c r="BKK70" s="9" t="s">
        <v>12607</v>
      </c>
      <c r="BKL70" s="9"/>
      <c r="BKM70" s="9"/>
      <c r="BKN70" s="9"/>
      <c r="BKO70" s="9"/>
      <c r="BKP70" s="9"/>
      <c r="BKQ70" s="9"/>
      <c r="BKR70" s="9">
        <v>590.0</v>
      </c>
      <c r="BKS70" s="9" t="s">
        <v>12608</v>
      </c>
      <c r="BKT70" s="9">
        <v>332.0</v>
      </c>
      <c r="BKU70" s="9"/>
      <c r="BKV70" s="9"/>
      <c r="BKW70" s="9"/>
      <c r="BKX70" s="9"/>
      <c r="BKY70" s="9"/>
      <c r="BKZ70" s="9"/>
      <c r="BLA70" s="9"/>
      <c r="BLB70" s="9"/>
      <c r="BLC70" s="9"/>
      <c r="BLD70" s="9"/>
      <c r="BLE70" s="9"/>
      <c r="BLF70" s="9"/>
      <c r="BLG70" s="9"/>
      <c r="BLH70" s="9"/>
      <c r="BLI70" s="9" t="s">
        <v>5718</v>
      </c>
      <c r="BLJ70" s="9"/>
      <c r="BLK70" s="9"/>
      <c r="BLL70" s="9"/>
      <c r="BLM70" s="9"/>
      <c r="BLN70" s="9"/>
      <c r="BLO70" s="9"/>
      <c r="BLP70" s="9"/>
      <c r="BLQ70" s="9"/>
      <c r="BLR70" s="9"/>
      <c r="BLS70" s="9"/>
      <c r="BLT70" s="9"/>
      <c r="BLU70" s="9"/>
      <c r="BLV70" s="9"/>
      <c r="BLW70" s="9"/>
      <c r="BLX70" s="9"/>
      <c r="BLY70" s="9"/>
      <c r="BLZ70" s="9"/>
      <c r="BMA70" s="9"/>
      <c r="BMB70" s="9" t="s">
        <v>5707</v>
      </c>
      <c r="BMC70" s="9"/>
      <c r="BMD70" s="9"/>
      <c r="BME70" s="9"/>
      <c r="BMF70" s="9" t="s">
        <v>6521</v>
      </c>
      <c r="BMG70" s="9" t="s">
        <v>12604</v>
      </c>
      <c r="BMH70" s="9"/>
      <c r="BMI70" s="9"/>
      <c r="BMJ70" s="9"/>
      <c r="BMK70" s="9"/>
      <c r="BML70" s="9"/>
      <c r="BMM70" s="9"/>
      <c r="BMN70" s="9"/>
      <c r="BMO70" s="9"/>
      <c r="BMP70" s="9"/>
      <c r="BMQ70" s="9"/>
      <c r="BMR70" s="9"/>
      <c r="BMS70" s="9"/>
      <c r="BMT70" s="9"/>
      <c r="BMU70" s="9"/>
      <c r="BMV70" s="9"/>
      <c r="BMW70" s="9"/>
      <c r="BMX70" s="9"/>
      <c r="BMY70" s="9"/>
      <c r="BMZ70" s="9"/>
      <c r="BNA70" s="9"/>
      <c r="BNB70" s="9"/>
      <c r="BNC70" s="9"/>
      <c r="BND70" s="9" t="s">
        <v>12608</v>
      </c>
      <c r="BNE70" s="9"/>
      <c r="BNF70" s="9"/>
      <c r="BNG70" s="9"/>
      <c r="BNH70" s="9"/>
      <c r="BNI70" s="9"/>
      <c r="BNJ70" s="9"/>
      <c r="BNK70" s="9"/>
      <c r="BNL70" s="9"/>
      <c r="BNM70" s="9"/>
      <c r="BNN70" s="9"/>
      <c r="BNO70" s="9"/>
      <c r="BNP70" s="9"/>
      <c r="BNQ70" s="9"/>
      <c r="BNR70" s="9"/>
      <c r="BNS70" s="9"/>
      <c r="BNT70" s="9"/>
      <c r="BNU70" s="9"/>
      <c r="BNV70" s="9"/>
      <c r="BNW70" s="9"/>
      <c r="BNX70" s="9"/>
      <c r="BNY70" s="9" t="s">
        <v>5691</v>
      </c>
      <c r="BNZ70" s="9" t="s">
        <v>5691</v>
      </c>
      <c r="BOA70" s="9"/>
      <c r="BOB70" s="9"/>
      <c r="BOC70" s="9"/>
      <c r="BOD70" s="9"/>
      <c r="BOE70" s="9"/>
      <c r="BOF70" s="9"/>
      <c r="BOG70" s="9"/>
      <c r="BOH70" s="9"/>
      <c r="BOI70" s="9"/>
      <c r="BOJ70" s="9"/>
      <c r="BOK70" s="9"/>
      <c r="BOL70" s="9"/>
      <c r="BOM70" s="9"/>
      <c r="BON70" s="9"/>
      <c r="BOO70" s="9"/>
      <c r="BOP70" s="9"/>
      <c r="BOQ70" s="9"/>
      <c r="BOR70" s="9"/>
      <c r="BOS70" s="9"/>
      <c r="BOT70" s="9"/>
      <c r="BOU70" s="9"/>
      <c r="BOV70" s="9"/>
      <c r="BOW70" s="9"/>
      <c r="BOX70" s="9"/>
      <c r="BOY70" s="9"/>
      <c r="BOZ70" s="9"/>
      <c r="BPA70" s="9"/>
      <c r="BPB70" s="9"/>
      <c r="BPC70" s="9"/>
      <c r="BPD70" s="9"/>
      <c r="BPE70" s="9"/>
      <c r="BPF70" s="9"/>
      <c r="BPG70" s="9"/>
      <c r="BPH70" s="9"/>
      <c r="BPI70" s="9"/>
      <c r="BPJ70" s="9"/>
      <c r="BPK70" s="9" t="s">
        <v>12609</v>
      </c>
      <c r="BPL70" s="9"/>
      <c r="BPM70" s="9"/>
      <c r="BPN70" s="9"/>
      <c r="BPO70" s="9"/>
      <c r="BPP70" s="9"/>
      <c r="BPQ70" s="9"/>
      <c r="BPR70" s="9">
        <v>443.0</v>
      </c>
      <c r="BPS70" s="9" t="s">
        <v>12610</v>
      </c>
      <c r="BPT70" s="9">
        <v>590.0</v>
      </c>
      <c r="BPU70" s="9"/>
      <c r="BPV70" s="9"/>
      <c r="BPW70" s="9"/>
      <c r="BPX70" s="9"/>
      <c r="BPY70" s="9"/>
      <c r="BPZ70" s="9"/>
      <c r="BQA70" s="9"/>
      <c r="BQB70" s="9"/>
      <c r="BQC70" s="9"/>
      <c r="BQD70" s="9"/>
      <c r="BQE70" s="9"/>
      <c r="BQF70" s="9"/>
      <c r="BQG70" s="9"/>
      <c r="BQH70" s="9"/>
      <c r="BQI70" s="9" t="s">
        <v>5718</v>
      </c>
      <c r="BQJ70" s="9"/>
      <c r="BQK70" s="9"/>
      <c r="BQL70" s="9"/>
      <c r="BQM70" s="9"/>
      <c r="BQN70" s="9"/>
      <c r="BQO70" s="9"/>
      <c r="BQP70" s="9"/>
      <c r="BQQ70" s="9"/>
      <c r="BQR70" s="9"/>
      <c r="BQS70" s="9"/>
      <c r="BQT70" s="9"/>
      <c r="BQU70" s="9"/>
      <c r="BQV70" s="9"/>
      <c r="BQW70" s="9"/>
      <c r="BQX70" s="9"/>
      <c r="BQY70" s="9"/>
      <c r="BQZ70" s="9"/>
      <c r="BRA70" s="9"/>
      <c r="BRB70" s="9" t="s">
        <v>5707</v>
      </c>
      <c r="BRC70" s="9"/>
      <c r="BRD70" s="9"/>
      <c r="BRE70" s="9"/>
      <c r="BRF70" s="9" t="s">
        <v>6521</v>
      </c>
      <c r="BRG70" s="9" t="s">
        <v>12604</v>
      </c>
      <c r="BRH70" s="9"/>
      <c r="BRI70" s="9"/>
      <c r="BRJ70" s="9"/>
      <c r="BRK70" s="9"/>
      <c r="BRL70" s="9"/>
      <c r="BRM70" s="9"/>
      <c r="BRN70" s="9"/>
      <c r="BRO70" s="9"/>
      <c r="BRP70" s="9"/>
      <c r="BRQ70" s="9"/>
      <c r="BRR70" s="9"/>
      <c r="BRS70" s="9"/>
      <c r="BRT70" s="9"/>
      <c r="BRU70" s="9"/>
      <c r="BRV70" s="9"/>
      <c r="BRW70" s="9"/>
      <c r="BRX70" s="9"/>
      <c r="BRY70" s="9"/>
      <c r="BRZ70" s="9"/>
      <c r="BSA70" s="9"/>
      <c r="BSB70" s="9"/>
      <c r="BSC70" s="9"/>
      <c r="BSD70" s="9" t="s">
        <v>12610</v>
      </c>
      <c r="BSE70" s="9"/>
      <c r="BSF70" s="9"/>
      <c r="BSG70" s="9"/>
      <c r="BSH70" s="9"/>
      <c r="BSI70" s="9"/>
      <c r="BSJ70" s="9"/>
      <c r="BSK70" s="9"/>
      <c r="BSL70" s="9"/>
      <c r="BSM70" s="9"/>
      <c r="BSN70" s="9"/>
      <c r="BSO70" s="9"/>
      <c r="BSP70" s="9"/>
      <c r="BSQ70" s="9"/>
      <c r="BSR70" s="9"/>
      <c r="BSS70" s="9"/>
      <c r="BST70" s="9"/>
      <c r="BSU70" s="9"/>
      <c r="BSV70" s="9"/>
      <c r="BSW70" s="9"/>
      <c r="BSX70" s="9"/>
      <c r="BSY70" s="9" t="s">
        <v>5691</v>
      </c>
      <c r="BSZ70" s="9" t="s">
        <v>5691</v>
      </c>
      <c r="BTA70" s="9"/>
      <c r="BTB70" s="9"/>
      <c r="BTC70" s="9"/>
      <c r="BTD70" s="9"/>
      <c r="BTE70" s="9"/>
      <c r="BTF70" s="9"/>
      <c r="BTG70" s="9"/>
      <c r="BTH70" s="9"/>
      <c r="BTI70" s="9"/>
      <c r="BTJ70" s="9"/>
      <c r="BTK70" s="9"/>
      <c r="BTL70" s="9"/>
      <c r="BTM70" s="9"/>
      <c r="BTN70" s="9"/>
      <c r="BTO70" s="9"/>
      <c r="BTP70" s="9"/>
      <c r="BTQ70" s="9"/>
      <c r="BTR70" s="9"/>
      <c r="BTS70" s="9"/>
      <c r="BTT70" s="9"/>
      <c r="BTU70" s="9"/>
      <c r="BTV70" s="9"/>
      <c r="BTW70" s="9"/>
      <c r="BTX70" s="9"/>
      <c r="BTY70" s="9"/>
      <c r="BTZ70" s="9"/>
      <c r="BUA70" s="9"/>
      <c r="BUB70" s="9"/>
      <c r="BUC70" s="9"/>
      <c r="BUD70" s="9"/>
      <c r="BUE70" s="9"/>
      <c r="BUF70" s="9"/>
      <c r="BUG70" s="9"/>
      <c r="BUH70" s="9"/>
      <c r="BUI70" s="9"/>
      <c r="BUJ70" s="9"/>
      <c r="BUK70" s="9" t="s">
        <v>12611</v>
      </c>
      <c r="BUL70" s="9"/>
      <c r="BUM70" s="9"/>
      <c r="BUN70" s="9"/>
      <c r="BUO70" s="9"/>
      <c r="BUP70" s="9"/>
      <c r="BUQ70" s="9"/>
      <c r="BUR70" s="9">
        <v>590.0</v>
      </c>
      <c r="BUS70" s="9" t="s">
        <v>12612</v>
      </c>
      <c r="BUT70" s="9">
        <v>332.0</v>
      </c>
      <c r="BUU70" s="9"/>
      <c r="BUV70" s="9"/>
      <c r="BUW70" s="9"/>
      <c r="BUX70" s="9"/>
      <c r="BUY70" s="9"/>
      <c r="BUZ70" s="9"/>
      <c r="BVA70" s="9"/>
      <c r="BVB70" s="9"/>
      <c r="BVC70" s="9"/>
      <c r="BVD70" s="9"/>
      <c r="BVE70" s="9"/>
      <c r="BVF70" s="9"/>
      <c r="BVG70" s="9"/>
      <c r="BVH70" s="9"/>
      <c r="BVI70" s="9" t="s">
        <v>5718</v>
      </c>
      <c r="BVJ70" s="9"/>
      <c r="BVK70" s="9"/>
      <c r="BVL70" s="9"/>
      <c r="BVM70" s="9"/>
      <c r="BVN70" s="9"/>
      <c r="BVO70" s="9"/>
      <c r="BVP70" s="9"/>
      <c r="BVQ70" s="9"/>
      <c r="BVR70" s="9"/>
      <c r="BVS70" s="9"/>
      <c r="BVT70" s="9"/>
      <c r="BVU70" s="9"/>
      <c r="BVV70" s="9"/>
      <c r="BVW70" s="9"/>
      <c r="BVX70" s="9"/>
      <c r="BVY70" s="9"/>
      <c r="BVZ70" s="9"/>
      <c r="BWA70" s="9"/>
      <c r="BWB70" s="9" t="s">
        <v>5707</v>
      </c>
      <c r="BWC70" s="9"/>
      <c r="BWD70" s="9"/>
      <c r="BWE70" s="9"/>
      <c r="BWF70" s="9" t="s">
        <v>6521</v>
      </c>
      <c r="BWG70" s="9" t="s">
        <v>12604</v>
      </c>
      <c r="BWH70" s="9"/>
      <c r="BWI70" s="9"/>
      <c r="BWJ70" s="9"/>
      <c r="BWK70" s="9"/>
      <c r="BWL70" s="9"/>
      <c r="BWM70" s="9"/>
      <c r="BWN70" s="9"/>
      <c r="BWO70" s="9"/>
      <c r="BWP70" s="9"/>
      <c r="BWQ70" s="9"/>
      <c r="BWR70" s="9"/>
      <c r="BWS70" s="9"/>
      <c r="BWT70" s="9"/>
      <c r="BWU70" s="9"/>
      <c r="BWV70" s="9"/>
      <c r="BWW70" s="9"/>
      <c r="BWX70" s="9"/>
      <c r="BWY70" s="9"/>
      <c r="BWZ70" s="9"/>
      <c r="BXA70" s="9"/>
      <c r="BXB70" s="9"/>
      <c r="BXC70" s="9"/>
      <c r="BXD70" s="9" t="s">
        <v>12612</v>
      </c>
    </row>
    <row r="71" ht="14.25" customHeight="1">
      <c r="A71" s="9">
        <v>4.0</v>
      </c>
      <c r="B71" s="9" t="s">
        <v>11947</v>
      </c>
      <c r="C71" s="9" t="s">
        <v>11948</v>
      </c>
      <c r="D71" s="9" t="s">
        <v>11948</v>
      </c>
      <c r="E71" s="9"/>
      <c r="F71" s="9">
        <v>29.0</v>
      </c>
      <c r="G71" s="9" t="s">
        <v>12613</v>
      </c>
      <c r="H71" s="9"/>
      <c r="I71" s="9"/>
      <c r="J71" s="9">
        <v>1.0</v>
      </c>
      <c r="K71" s="9">
        <v>1.0</v>
      </c>
      <c r="L71" s="9">
        <v>27.0</v>
      </c>
      <c r="M71" s="9"/>
      <c r="N71" s="9"/>
      <c r="O71" s="9"/>
      <c r="P71" s="9">
        <v>0.0</v>
      </c>
      <c r="Q71" s="9" t="s">
        <v>12614</v>
      </c>
      <c r="R71" s="9"/>
      <c r="S71" s="9" t="s">
        <v>2941</v>
      </c>
      <c r="T71" s="9" t="s">
        <v>2940</v>
      </c>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c r="JA71" s="9"/>
      <c r="JB71" s="9"/>
      <c r="JC71" s="9"/>
      <c r="JD71" s="9"/>
      <c r="JE71" s="9"/>
      <c r="JF71" s="9"/>
      <c r="JG71" s="9"/>
      <c r="JH71" s="9"/>
      <c r="JI71" s="9"/>
      <c r="JJ71" s="9"/>
      <c r="JK71" s="9"/>
      <c r="JL71" s="9"/>
      <c r="JM71" s="9"/>
      <c r="JN71" s="9"/>
      <c r="JO71" s="9"/>
      <c r="JP71" s="9"/>
      <c r="JQ71" s="9"/>
      <c r="JR71" s="9"/>
      <c r="JS71" s="9"/>
      <c r="JT71" s="9"/>
      <c r="JU71" s="9"/>
      <c r="JV71" s="9"/>
      <c r="JW71" s="9"/>
      <c r="JX71" s="9"/>
      <c r="JY71" s="9"/>
      <c r="JZ71" s="9"/>
      <c r="KA71" s="9"/>
      <c r="KB71" s="9"/>
      <c r="KC71" s="9"/>
      <c r="KD71" s="9"/>
      <c r="KE71" s="9"/>
      <c r="KF71" s="9"/>
      <c r="KG71" s="9"/>
      <c r="KH71" s="9"/>
      <c r="KI71" s="9"/>
      <c r="KJ71" s="9"/>
      <c r="KK71" s="9"/>
      <c r="KL71" s="9"/>
      <c r="KM71" s="9"/>
      <c r="KN71" s="9"/>
      <c r="KO71" s="9"/>
      <c r="KP71" s="9"/>
      <c r="KQ71" s="9"/>
      <c r="KR71" s="9"/>
      <c r="KS71" s="9"/>
      <c r="KT71" s="9"/>
      <c r="KU71" s="9"/>
      <c r="KV71" s="9"/>
      <c r="KW71" s="9"/>
      <c r="KX71" s="9"/>
      <c r="KY71" s="9"/>
      <c r="KZ71" s="9"/>
      <c r="LA71" s="9"/>
      <c r="LB71" s="9"/>
      <c r="LC71" s="9"/>
      <c r="LD71" s="9"/>
      <c r="LE71" s="9"/>
      <c r="LF71" s="9"/>
      <c r="LG71" s="9"/>
      <c r="LH71" s="9"/>
      <c r="LI71" s="9"/>
      <c r="LJ71" s="9"/>
      <c r="LK71" s="9"/>
      <c r="LL71" s="9"/>
      <c r="LM71" s="9"/>
      <c r="LN71" s="9"/>
      <c r="LO71" s="9"/>
      <c r="LP71" s="9"/>
      <c r="LQ71" s="9"/>
      <c r="LR71" s="9"/>
      <c r="LS71" s="9"/>
      <c r="LT71" s="9"/>
      <c r="LU71" s="9"/>
      <c r="LV71" s="9"/>
      <c r="LW71" s="9"/>
      <c r="LX71" s="9"/>
      <c r="LY71" s="9"/>
      <c r="LZ71" s="9"/>
      <c r="MA71" s="9"/>
      <c r="MB71" s="9"/>
      <c r="MC71" s="9"/>
      <c r="MD71" s="9"/>
      <c r="ME71" s="9"/>
      <c r="MF71" s="9"/>
      <c r="MG71" s="9"/>
      <c r="MH71" s="9"/>
      <c r="MI71" s="9"/>
      <c r="MJ71" s="9"/>
      <c r="MK71" s="9"/>
      <c r="ML71" s="9"/>
      <c r="MM71" s="9"/>
      <c r="MN71" s="9"/>
      <c r="MO71" s="9"/>
      <c r="MP71" s="9"/>
      <c r="MQ71" s="9"/>
      <c r="MR71" s="9"/>
      <c r="MS71" s="9"/>
      <c r="MT71" s="9"/>
      <c r="MU71" s="9"/>
      <c r="MV71" s="9"/>
      <c r="MW71" s="9"/>
      <c r="MX71" s="9"/>
      <c r="MY71" s="9"/>
      <c r="MZ71" s="9"/>
      <c r="NA71" s="9"/>
      <c r="NB71" s="9"/>
      <c r="NC71" s="9"/>
      <c r="ND71" s="9"/>
      <c r="NE71" s="9"/>
      <c r="NF71" s="9"/>
      <c r="NG71" s="9"/>
      <c r="NH71" s="9"/>
      <c r="NI71" s="9"/>
      <c r="NJ71" s="9"/>
      <c r="NK71" s="9"/>
      <c r="NL71" s="9"/>
      <c r="NM71" s="9"/>
      <c r="NN71" s="9"/>
      <c r="NO71" s="9"/>
      <c r="NP71" s="9"/>
      <c r="NQ71" s="9"/>
      <c r="NR71" s="9"/>
      <c r="NS71" s="9"/>
      <c r="NT71" s="9"/>
      <c r="NU71" s="9"/>
      <c r="NV71" s="9"/>
      <c r="NW71" s="9"/>
      <c r="NX71" s="9"/>
      <c r="NY71" s="9"/>
      <c r="NZ71" s="9"/>
      <c r="OA71" s="9"/>
      <c r="OB71" s="9"/>
      <c r="OC71" s="9"/>
      <c r="OD71" s="9"/>
      <c r="OE71" s="9"/>
      <c r="OF71" s="9"/>
      <c r="OG71" s="9"/>
      <c r="OH71" s="9"/>
      <c r="OI71" s="9"/>
      <c r="OJ71" s="9"/>
      <c r="OK71" s="9"/>
      <c r="OL71" s="9"/>
      <c r="OM71" s="9"/>
      <c r="ON71" s="9"/>
      <c r="OO71" s="9"/>
      <c r="OP71" s="9"/>
      <c r="OQ71" s="9"/>
      <c r="OR71" s="9"/>
      <c r="OS71" s="9"/>
      <c r="OT71" s="9"/>
      <c r="OU71" s="9"/>
      <c r="OV71" s="9"/>
      <c r="OW71" s="9"/>
      <c r="OX71" s="9"/>
      <c r="OY71" s="9"/>
      <c r="OZ71" s="9"/>
      <c r="PA71" s="9"/>
      <c r="PB71" s="9"/>
      <c r="PC71" s="9"/>
      <c r="PD71" s="9"/>
      <c r="PE71" s="9"/>
      <c r="PF71" s="9"/>
      <c r="PG71" s="9"/>
      <c r="PH71" s="9"/>
      <c r="PI71" s="9"/>
      <c r="PJ71" s="9"/>
      <c r="PK71" s="9"/>
      <c r="PL71" s="9"/>
      <c r="PM71" s="9"/>
      <c r="PN71" s="9"/>
      <c r="PO71" s="9"/>
      <c r="PP71" s="9"/>
      <c r="PQ71" s="9"/>
      <c r="PR71" s="9"/>
      <c r="PS71" s="9"/>
      <c r="PT71" s="9"/>
      <c r="PU71" s="9"/>
      <c r="PV71" s="9"/>
      <c r="PW71" s="9"/>
      <c r="PX71" s="9"/>
      <c r="PY71" s="9"/>
      <c r="PZ71" s="9"/>
      <c r="QA71" s="9"/>
      <c r="QB71" s="9"/>
      <c r="QC71" s="9"/>
      <c r="QD71" s="9"/>
      <c r="QE71" s="9"/>
      <c r="QF71" s="9"/>
      <c r="QG71" s="9"/>
      <c r="QH71" s="9"/>
      <c r="QI71" s="9"/>
      <c r="QJ71" s="9"/>
      <c r="QK71" s="9"/>
      <c r="QL71" s="9"/>
      <c r="QM71" s="9"/>
      <c r="QN71" s="9"/>
      <c r="QO71" s="9"/>
      <c r="QP71" s="9"/>
      <c r="QQ71" s="9"/>
      <c r="QR71" s="9"/>
      <c r="QS71" s="9"/>
      <c r="QT71" s="9"/>
      <c r="QU71" s="9"/>
      <c r="QV71" s="9"/>
      <c r="QW71" s="9"/>
      <c r="QX71" s="9"/>
      <c r="QY71" s="9"/>
      <c r="QZ71" s="9"/>
      <c r="RA71" s="9"/>
      <c r="RB71" s="9"/>
      <c r="RC71" s="9"/>
      <c r="RD71" s="9"/>
      <c r="RE71" s="9"/>
      <c r="RF71" s="9"/>
      <c r="RG71" s="9"/>
      <c r="RH71" s="9"/>
      <c r="RI71" s="9"/>
      <c r="RJ71" s="9"/>
      <c r="RK71" s="9"/>
      <c r="RL71" s="9"/>
      <c r="RM71" s="9"/>
      <c r="RN71" s="9"/>
      <c r="RO71" s="9"/>
      <c r="RP71" s="9"/>
      <c r="RQ71" s="9"/>
      <c r="RR71" s="9"/>
      <c r="RS71" s="9"/>
      <c r="RT71" s="9"/>
      <c r="RU71" s="9"/>
      <c r="RV71" s="9"/>
      <c r="RW71" s="9"/>
      <c r="RX71" s="9"/>
      <c r="RY71" s="9"/>
      <c r="RZ71" s="9"/>
      <c r="SA71" s="9"/>
      <c r="SB71" s="9"/>
      <c r="SC71" s="9"/>
      <c r="SD71" s="9"/>
      <c r="SE71" s="9"/>
      <c r="SF71" s="9"/>
      <c r="SG71" s="9"/>
      <c r="SH71" s="9"/>
      <c r="SI71" s="9"/>
      <c r="SJ71" s="9"/>
      <c r="SK71" s="9"/>
      <c r="SL71" s="9"/>
      <c r="SM71" s="9"/>
      <c r="SN71" s="9"/>
      <c r="SO71" s="9"/>
      <c r="SP71" s="9"/>
      <c r="SQ71" s="9"/>
      <c r="SR71" s="9"/>
      <c r="SS71" s="9"/>
      <c r="ST71" s="9"/>
      <c r="SU71" s="9"/>
      <c r="SV71" s="9"/>
      <c r="SW71" s="9"/>
      <c r="SX71" s="9"/>
      <c r="SY71" s="9"/>
      <c r="SZ71" s="9"/>
      <c r="TA71" s="9"/>
      <c r="TB71" s="9"/>
      <c r="TC71" s="9"/>
      <c r="TD71" s="9"/>
      <c r="TE71" s="9"/>
      <c r="TF71" s="9"/>
      <c r="TG71" s="9"/>
      <c r="TH71" s="9"/>
      <c r="TI71" s="9"/>
      <c r="TJ71" s="9"/>
      <c r="TK71" s="9"/>
      <c r="TL71" s="9"/>
      <c r="TM71" s="9"/>
      <c r="TN71" s="9"/>
      <c r="TO71" s="9"/>
      <c r="ANB71" s="9"/>
      <c r="ANC71" s="9"/>
      <c r="AND71" s="9"/>
      <c r="ANE71" s="9"/>
      <c r="ANF71" s="9"/>
      <c r="ANG71" s="9"/>
      <c r="ANH71" s="9"/>
      <c r="ANI71" s="9"/>
      <c r="ANJ71" s="9"/>
      <c r="ANK71" s="9"/>
      <c r="ANL71" s="9"/>
      <c r="ANM71" s="9"/>
      <c r="ANN71" s="9"/>
      <c r="ANO71" s="9"/>
      <c r="ANP71" s="9"/>
      <c r="ANQ71" s="9"/>
      <c r="ANR71" s="9"/>
      <c r="ANS71" s="9"/>
      <c r="ANT71" s="9"/>
      <c r="ANU71" s="9"/>
      <c r="ANV71" s="9"/>
      <c r="ANW71" s="9"/>
      <c r="ANX71" s="9"/>
      <c r="ANY71" s="9"/>
      <c r="ANZ71" s="9"/>
      <c r="AOA71" s="9"/>
      <c r="AOB71" s="9"/>
      <c r="AOC71" s="9"/>
      <c r="AOD71" s="9"/>
      <c r="AOE71" s="9"/>
      <c r="AOF71" s="9"/>
      <c r="AOG71" s="9"/>
      <c r="AOH71" s="9"/>
      <c r="AOI71" s="9"/>
      <c r="AOJ71" s="9"/>
      <c r="AOK71" s="9"/>
      <c r="AOL71" s="9"/>
      <c r="AOM71" s="9"/>
      <c r="AON71" s="9"/>
      <c r="AOO71" s="9"/>
      <c r="AOP71" s="9"/>
      <c r="AOQ71" s="9"/>
      <c r="AOR71" s="9"/>
      <c r="AOS71" s="9"/>
      <c r="AOT71" s="9"/>
      <c r="AOU71" s="9"/>
      <c r="AOV71" s="9"/>
      <c r="AOW71" s="9"/>
      <c r="AOX71" s="9"/>
      <c r="AOY71" s="9"/>
      <c r="AOZ71" s="9"/>
      <c r="APA71" s="9"/>
      <c r="APB71" s="9"/>
      <c r="APC71" s="9"/>
      <c r="APD71" s="9"/>
      <c r="APE71" s="9"/>
      <c r="APF71" s="9"/>
      <c r="APG71" s="9"/>
      <c r="APH71" s="9"/>
      <c r="API71" s="9"/>
      <c r="APJ71" s="9"/>
      <c r="APK71" s="9"/>
      <c r="APL71" s="9"/>
      <c r="APM71" s="9"/>
      <c r="APN71" s="9"/>
      <c r="APO71" s="9"/>
      <c r="APP71" s="9"/>
      <c r="APQ71" s="9"/>
      <c r="APR71" s="9"/>
      <c r="APS71" s="9"/>
      <c r="APT71" s="9"/>
      <c r="APU71" s="9"/>
      <c r="APV71" s="9"/>
      <c r="APW71" s="9"/>
      <c r="APX71" s="9"/>
      <c r="APY71" s="9"/>
      <c r="APZ71" s="9"/>
      <c r="AQA71" s="9"/>
      <c r="AQB71" s="9"/>
      <c r="AQC71" s="9"/>
      <c r="AQD71" s="9"/>
      <c r="AQE71" s="9"/>
      <c r="AQF71" s="9"/>
      <c r="AQG71" s="9"/>
      <c r="AQH71" s="9"/>
      <c r="AQI71" s="9"/>
      <c r="AQJ71" s="9"/>
      <c r="AQK71" s="9"/>
      <c r="AQL71" s="9"/>
      <c r="AQM71" s="9"/>
      <c r="AQN71" s="9"/>
      <c r="AQO71" s="9"/>
      <c r="AQP71" s="9"/>
      <c r="AQQ71" s="9"/>
      <c r="AQR71" s="9"/>
      <c r="AQS71" s="9"/>
      <c r="AQT71" s="9"/>
      <c r="AQU71" s="9"/>
      <c r="AQV71" s="9"/>
      <c r="AQW71" s="9"/>
      <c r="AQX71" s="9"/>
      <c r="AQY71" s="9"/>
      <c r="AQZ71" s="9"/>
      <c r="ARA71" s="9"/>
      <c r="ARB71" s="9"/>
      <c r="ARC71" s="9"/>
      <c r="ARD71" s="9"/>
      <c r="ARE71" s="9"/>
      <c r="ARF71" s="9"/>
      <c r="ARG71" s="9"/>
      <c r="ARH71" s="9"/>
      <c r="ARI71" s="9"/>
      <c r="ARJ71" s="9"/>
      <c r="ARK71" s="9"/>
      <c r="ARL71" s="9"/>
      <c r="ARM71" s="9"/>
      <c r="ARN71" s="9"/>
      <c r="ARO71" s="9"/>
      <c r="ARP71" s="9"/>
      <c r="ARQ71" s="9"/>
      <c r="ARR71" s="9"/>
      <c r="ARS71" s="9"/>
      <c r="ART71" s="9"/>
      <c r="ARU71" s="9"/>
      <c r="ARV71" s="9"/>
      <c r="ARW71" s="9"/>
      <c r="ARX71" s="9"/>
      <c r="ARY71" s="9"/>
      <c r="ARZ71" s="9"/>
      <c r="ASA71" s="9"/>
      <c r="ASB71" s="9"/>
      <c r="ASC71" s="9"/>
      <c r="ASD71" s="9"/>
      <c r="ASE71" s="9"/>
      <c r="ASF71" s="9"/>
      <c r="ASG71" s="9"/>
      <c r="ASH71" s="9"/>
      <c r="ASI71" s="9"/>
      <c r="ASJ71" s="9"/>
      <c r="ASK71" s="9"/>
      <c r="ASL71" s="9"/>
      <c r="ASM71" s="9"/>
      <c r="ASN71" s="9"/>
      <c r="ASO71" s="9"/>
      <c r="ASP71" s="9"/>
      <c r="ASQ71" s="9"/>
      <c r="ASR71" s="9"/>
      <c r="ASS71" s="9"/>
      <c r="AST71" s="9"/>
      <c r="ASU71" s="9"/>
      <c r="ASV71" s="9"/>
      <c r="ASW71" s="9"/>
      <c r="ASX71" s="9"/>
      <c r="ASY71" s="9"/>
      <c r="ASZ71" s="9"/>
      <c r="ATA71" s="9"/>
      <c r="ATB71" s="9"/>
      <c r="ATC71" s="9"/>
      <c r="ATD71" s="9"/>
      <c r="ATE71" s="9"/>
      <c r="ATF71" s="9"/>
      <c r="ATG71" s="9"/>
      <c r="ATH71" s="9"/>
      <c r="ATI71" s="9"/>
      <c r="ATJ71" s="9"/>
      <c r="ATK71" s="9"/>
      <c r="ATL71" s="9"/>
      <c r="ATM71" s="9"/>
      <c r="ATN71" s="9"/>
      <c r="ATO71" s="9"/>
      <c r="ATP71" s="9"/>
      <c r="ATQ71" s="9"/>
      <c r="ATR71" s="9"/>
      <c r="ATS71" s="9"/>
      <c r="ATT71" s="9"/>
      <c r="ATU71" s="9"/>
      <c r="ATV71" s="9"/>
      <c r="ATW71" s="9"/>
      <c r="ATX71" s="9"/>
      <c r="ATY71" s="9" t="s">
        <v>5691</v>
      </c>
      <c r="ATZ71" s="9" t="s">
        <v>5691</v>
      </c>
      <c r="AUA71" s="9" t="s">
        <v>6047</v>
      </c>
      <c r="AUB71" s="9"/>
      <c r="AUC71" s="9"/>
      <c r="AUD71" s="9"/>
      <c r="AUE71" s="9"/>
      <c r="AUF71" s="9"/>
      <c r="AUG71" s="9"/>
      <c r="AUH71" s="9"/>
      <c r="AUI71" s="9"/>
      <c r="AUJ71" s="9"/>
      <c r="AUK71" s="9"/>
      <c r="AUL71" s="9"/>
      <c r="AUM71" s="9"/>
      <c r="AUN71" s="9"/>
      <c r="AUO71" s="9"/>
      <c r="AUP71" s="9"/>
      <c r="AUQ71" s="9"/>
      <c r="AUR71" s="9"/>
      <c r="AUS71" s="9"/>
      <c r="AUT71" s="9"/>
      <c r="AUU71" s="9"/>
      <c r="AUV71" s="9"/>
      <c r="AUW71" s="9"/>
      <c r="AUX71" s="9"/>
      <c r="AUY71" s="9"/>
      <c r="AUZ71" s="9"/>
      <c r="AVA71" s="9"/>
      <c r="AVB71" s="9"/>
      <c r="AVC71" s="9"/>
      <c r="AVD71" s="9"/>
      <c r="AVE71" s="9"/>
      <c r="AVF71" s="9"/>
      <c r="AVG71" s="9"/>
      <c r="AVH71" s="9"/>
      <c r="AVI71" s="9"/>
      <c r="AVJ71" s="9"/>
      <c r="AVK71" s="9" t="s">
        <v>12615</v>
      </c>
      <c r="AVL71" s="9"/>
      <c r="AVM71" s="9"/>
      <c r="AVN71" s="9"/>
      <c r="AVO71" s="9"/>
      <c r="AVP71" s="9"/>
      <c r="AVQ71" s="9"/>
      <c r="AVR71" s="9"/>
      <c r="AVS71" s="9"/>
      <c r="AVT71" s="9"/>
      <c r="AVU71" s="9"/>
      <c r="AVV71" s="9"/>
      <c r="AVW71" s="9"/>
      <c r="AVX71" s="9"/>
      <c r="AVY71" s="9"/>
      <c r="AVZ71" s="9"/>
      <c r="AWA71" s="9"/>
      <c r="AWB71" s="9"/>
      <c r="AWC71" s="9"/>
      <c r="AWD71" s="9"/>
      <c r="AWE71" s="9"/>
      <c r="AWF71" s="9"/>
      <c r="AWG71" s="9"/>
      <c r="AWH71" s="9"/>
      <c r="AWI71" s="9"/>
      <c r="AWJ71" s="9"/>
      <c r="AWK71" s="9"/>
      <c r="AWL71" s="9"/>
      <c r="AWM71" s="9"/>
      <c r="AWN71" s="9"/>
      <c r="AWO71" s="9"/>
      <c r="AWP71" s="9"/>
      <c r="AWQ71" s="9"/>
      <c r="AWR71" s="9"/>
      <c r="AWS71" s="9"/>
      <c r="AWT71" s="9"/>
      <c r="AWU71" s="9"/>
      <c r="AWV71" s="9"/>
      <c r="AWW71" s="9"/>
      <c r="AWX71" s="9"/>
      <c r="AWY71" s="9"/>
      <c r="AWZ71" s="9"/>
      <c r="AXA71" s="9"/>
      <c r="AXB71" s="9" t="s">
        <v>5707</v>
      </c>
      <c r="AXC71" s="9"/>
      <c r="AXD71" s="9"/>
      <c r="AXE71" s="9"/>
      <c r="AXF71" s="9"/>
      <c r="AXG71" s="9"/>
      <c r="AXH71" s="9"/>
      <c r="AXI71" s="9"/>
      <c r="AXJ71" s="9"/>
      <c r="AXK71" s="9">
        <v>793.0</v>
      </c>
      <c r="AXL71" s="9" t="s">
        <v>2943</v>
      </c>
      <c r="AXM71" s="9">
        <v>526.0</v>
      </c>
      <c r="AXN71" s="9"/>
      <c r="AXO71" s="9"/>
      <c r="AXP71" s="9"/>
      <c r="AXQ71" s="9"/>
      <c r="AXR71" s="9"/>
      <c r="AXS71" s="9"/>
      <c r="AXT71" s="9"/>
      <c r="AXU71" s="9"/>
      <c r="AXV71" s="9"/>
      <c r="AXW71" s="9"/>
      <c r="AXX71" s="9"/>
      <c r="AXY71" s="9"/>
      <c r="AXZ71" s="9"/>
      <c r="AYA71" s="9"/>
      <c r="AYB71" s="9"/>
      <c r="AYC71" s="9"/>
      <c r="AYD71" s="9" t="s">
        <v>2943</v>
      </c>
      <c r="AYE71" s="9"/>
      <c r="AYF71" s="9"/>
      <c r="AYG71" s="9"/>
      <c r="AYH71" s="9" t="s">
        <v>12616</v>
      </c>
      <c r="AYI71" s="9"/>
      <c r="AYJ71" s="9"/>
      <c r="AYK71" s="9"/>
      <c r="AYL71" s="9"/>
      <c r="AYM71" s="9"/>
      <c r="AYN71" s="9"/>
      <c r="AYO71" s="9"/>
      <c r="AYP71" s="9"/>
      <c r="AYQ71" s="9"/>
      <c r="AYR71" s="9"/>
      <c r="AYS71" s="9"/>
      <c r="AYT71" s="9"/>
      <c r="AYU71" s="9"/>
      <c r="AYV71" s="9"/>
      <c r="AYW71" s="9"/>
      <c r="AYX71" s="9"/>
      <c r="AYY71" s="9"/>
      <c r="AYZ71" s="9"/>
      <c r="AZA71" s="9"/>
      <c r="AZB71" s="9"/>
      <c r="AZC71" s="9"/>
      <c r="AZD71" s="9"/>
      <c r="AZE71" s="9"/>
      <c r="AZF71" s="9"/>
      <c r="AZG71" s="9"/>
      <c r="AZH71" s="9"/>
      <c r="AZI71" s="9"/>
      <c r="AZJ71" s="9"/>
      <c r="AZK71" s="9"/>
      <c r="AZL71" s="9"/>
      <c r="AZM71" s="9"/>
      <c r="AZN71" s="9"/>
      <c r="AZO71" s="9"/>
      <c r="AZP71" s="9"/>
      <c r="AZQ71" s="9"/>
      <c r="AZR71" s="9"/>
      <c r="AZS71" s="9"/>
      <c r="AZT71" s="9"/>
      <c r="AZU71" s="9"/>
      <c r="AZV71" s="9"/>
      <c r="AZW71" s="9"/>
      <c r="AZX71" s="9"/>
      <c r="AZY71" s="9"/>
      <c r="AZZ71" s="9"/>
      <c r="BAA71" s="9"/>
      <c r="BAB71" s="9"/>
      <c r="BAC71" s="9"/>
      <c r="BAD71" s="9"/>
      <c r="BAE71" s="9"/>
      <c r="BAF71" s="9"/>
      <c r="BAG71" s="9"/>
      <c r="BAH71" s="9"/>
      <c r="BAI71" s="9"/>
      <c r="BAJ71" s="9"/>
      <c r="BAK71" s="9"/>
      <c r="BAL71" s="9"/>
      <c r="BAM71" s="9"/>
      <c r="BAN71" s="9"/>
      <c r="BAO71" s="9"/>
      <c r="BAP71" s="9"/>
      <c r="BAQ71" s="9"/>
      <c r="BAR71" s="9"/>
      <c r="BAS71" s="9"/>
      <c r="BAT71" s="9"/>
      <c r="BAU71" s="9"/>
      <c r="BAV71" s="9"/>
      <c r="BAW71" s="9"/>
      <c r="BAX71" s="9"/>
      <c r="BAY71" s="9"/>
      <c r="BAZ71" s="9"/>
      <c r="BBA71" s="9"/>
      <c r="BBB71" s="9"/>
      <c r="BBC71" s="9"/>
      <c r="BBD71" s="9"/>
      <c r="BBE71" s="9"/>
      <c r="BBF71" s="9"/>
      <c r="BBG71" s="9"/>
      <c r="BBH71" s="9"/>
      <c r="BBI71" s="9"/>
      <c r="BBJ71" s="9"/>
      <c r="BBK71" s="9"/>
      <c r="BBL71" s="9"/>
      <c r="BBM71" s="9"/>
      <c r="BBN71" s="9"/>
      <c r="BBO71" s="9"/>
      <c r="BBP71" s="9"/>
      <c r="BBQ71" s="9"/>
      <c r="BBR71" s="9"/>
      <c r="BBS71" s="9"/>
      <c r="BBT71" s="9"/>
      <c r="BBU71" s="9"/>
      <c r="BBV71" s="9"/>
      <c r="BBW71" s="9"/>
      <c r="BBX71" s="9"/>
      <c r="BBY71" s="9"/>
      <c r="BBZ71" s="9"/>
      <c r="BCA71" s="9"/>
      <c r="BCB71" s="9"/>
      <c r="BCC71" s="9"/>
      <c r="BCD71" s="9"/>
      <c r="BCE71" s="9"/>
      <c r="BCF71" s="9"/>
      <c r="BCG71" s="9"/>
      <c r="BCH71" s="9"/>
      <c r="BCI71" s="9"/>
      <c r="BCJ71" s="9"/>
      <c r="BCK71" s="9"/>
      <c r="BCL71" s="9"/>
      <c r="BCM71" s="9"/>
      <c r="BCN71" s="9"/>
      <c r="BCO71" s="9"/>
      <c r="BCP71" s="9"/>
      <c r="BCQ71" s="9"/>
      <c r="BCR71" s="9"/>
      <c r="BCS71" s="9"/>
      <c r="BCT71" s="9"/>
      <c r="BCU71" s="9"/>
      <c r="BCV71" s="9"/>
      <c r="BCW71" s="9"/>
      <c r="BCX71" s="9"/>
      <c r="BCY71" s="9"/>
      <c r="BCZ71" s="9"/>
      <c r="BDA71" s="9"/>
      <c r="BDB71" s="9"/>
      <c r="BDC71" s="9"/>
      <c r="BDD71" s="9"/>
      <c r="BDE71" s="9"/>
      <c r="BDF71" s="9"/>
      <c r="BDG71" s="9"/>
      <c r="BDH71" s="9"/>
      <c r="BDI71" s="9"/>
      <c r="BDJ71" s="9"/>
      <c r="BDK71" s="9"/>
      <c r="BDL71" s="9"/>
      <c r="BDM71" s="9"/>
      <c r="BDN71" s="9"/>
      <c r="BDO71" s="9"/>
      <c r="BDP71" s="9"/>
      <c r="BDQ71" s="9"/>
      <c r="BDR71" s="9"/>
      <c r="BDS71" s="9"/>
      <c r="BDT71" s="9"/>
      <c r="BDU71" s="9"/>
      <c r="BDV71" s="9"/>
      <c r="BDW71" s="9"/>
      <c r="BDX71" s="9"/>
      <c r="BDY71" s="9"/>
      <c r="BDZ71" s="9"/>
      <c r="BEA71" s="9"/>
      <c r="BEB71" s="9"/>
      <c r="BEC71" s="9"/>
      <c r="BED71" s="9"/>
      <c r="BEE71" s="9"/>
      <c r="BEF71" s="9"/>
      <c r="BEG71" s="9"/>
      <c r="BEH71" s="9"/>
      <c r="BEI71" s="9"/>
      <c r="BEJ71" s="9"/>
      <c r="BEK71" s="9"/>
      <c r="BEL71" s="9"/>
      <c r="BEM71" s="9"/>
      <c r="BEN71" s="9"/>
      <c r="BEO71" s="9"/>
      <c r="BEP71" s="9"/>
      <c r="BEQ71" s="9"/>
      <c r="BER71" s="9"/>
      <c r="BES71" s="9"/>
      <c r="BET71" s="9"/>
      <c r="BEU71" s="9"/>
      <c r="BEV71" s="9"/>
      <c r="BEW71" s="9"/>
      <c r="BEX71" s="9"/>
      <c r="BEY71" s="9"/>
      <c r="BEZ71" s="9"/>
      <c r="BFA71" s="9"/>
      <c r="BFB71" s="9"/>
      <c r="BFC71" s="9"/>
      <c r="BFD71" s="9"/>
      <c r="BFE71" s="9"/>
      <c r="BFF71" s="9"/>
      <c r="BFG71" s="9"/>
      <c r="BFH71" s="9"/>
      <c r="BFI71" s="9"/>
      <c r="BFJ71" s="9"/>
      <c r="BFK71" s="9"/>
      <c r="BFL71" s="9"/>
      <c r="BFM71" s="9"/>
      <c r="BFN71" s="9"/>
      <c r="BFO71" s="9"/>
      <c r="BFP71" s="9"/>
      <c r="BFQ71" s="9"/>
      <c r="BFR71" s="9"/>
      <c r="BFS71" s="9"/>
      <c r="BFT71" s="9"/>
      <c r="BFU71" s="9"/>
      <c r="BFV71" s="9"/>
      <c r="BFW71" s="9"/>
      <c r="BFX71" s="9"/>
      <c r="BFY71" s="9"/>
      <c r="BFZ71" s="9"/>
      <c r="BGA71" s="9"/>
      <c r="BGB71" s="9"/>
      <c r="BGC71" s="9"/>
      <c r="BGD71" s="9"/>
      <c r="BGE71" s="9"/>
      <c r="BGF71" s="9"/>
      <c r="BGG71" s="9"/>
      <c r="BGH71" s="9"/>
      <c r="BGI71" s="9"/>
      <c r="BGJ71" s="9"/>
      <c r="BGK71" s="9"/>
      <c r="BGL71" s="9"/>
      <c r="BGM71" s="9"/>
      <c r="BGN71" s="9"/>
      <c r="BGO71" s="9"/>
      <c r="BGP71" s="9"/>
      <c r="BGQ71" s="9"/>
      <c r="BGR71" s="9"/>
      <c r="BGS71" s="9"/>
      <c r="BGT71" s="9"/>
      <c r="BGU71" s="9"/>
      <c r="BGV71" s="9"/>
      <c r="BGW71" s="9"/>
      <c r="BGX71" s="9"/>
      <c r="BGY71" s="9"/>
      <c r="BGZ71" s="9"/>
      <c r="BHA71" s="9"/>
      <c r="BHB71" s="9"/>
      <c r="BHC71" s="9"/>
      <c r="BHD71" s="9"/>
      <c r="BHE71" s="9"/>
      <c r="BHF71" s="9"/>
      <c r="BHG71" s="9"/>
      <c r="BHH71" s="9"/>
      <c r="BHI71" s="9"/>
      <c r="BHJ71" s="9"/>
      <c r="BHK71" s="9"/>
      <c r="BHL71" s="9"/>
      <c r="BHM71" s="9"/>
      <c r="BHN71" s="9"/>
      <c r="BHO71" s="9"/>
      <c r="BHP71" s="9"/>
      <c r="BHQ71" s="9"/>
      <c r="BHR71" s="9"/>
      <c r="BHS71" s="9"/>
      <c r="BHT71" s="9"/>
      <c r="BHU71" s="9"/>
      <c r="BHV71" s="9"/>
      <c r="BHW71" s="9"/>
      <c r="BHX71" s="9"/>
      <c r="BHY71" s="9"/>
      <c r="BHZ71" s="9"/>
      <c r="BIA71" s="9"/>
      <c r="BIB71" s="9"/>
      <c r="BIC71" s="9"/>
      <c r="BID71" s="9"/>
      <c r="BIE71" s="9"/>
      <c r="BIF71" s="9"/>
      <c r="BIG71" s="9"/>
      <c r="BIH71" s="9"/>
      <c r="BII71" s="9"/>
      <c r="BIJ71" s="9"/>
      <c r="BIK71" s="9"/>
      <c r="BIL71" s="9"/>
      <c r="BIM71" s="9"/>
      <c r="BIN71" s="9"/>
      <c r="BIO71" s="9"/>
      <c r="BIP71" s="9"/>
      <c r="BIQ71" s="9"/>
      <c r="BIR71" s="9"/>
      <c r="BIS71" s="9"/>
      <c r="BIT71" s="9"/>
      <c r="BIU71" s="9"/>
      <c r="BIV71" s="9"/>
      <c r="BIW71" s="9"/>
      <c r="BIX71" s="9"/>
      <c r="BIY71" s="9"/>
      <c r="BIZ71" s="9"/>
      <c r="BJA71" s="9"/>
      <c r="BJB71" s="9"/>
      <c r="BJC71" s="9"/>
      <c r="BJD71" s="9"/>
      <c r="BJE71" s="9"/>
      <c r="BJF71" s="9"/>
      <c r="BJG71" s="9"/>
      <c r="BJH71" s="9"/>
      <c r="BJI71" s="9"/>
      <c r="BJJ71" s="9"/>
      <c r="BJK71" s="9"/>
      <c r="BJL71" s="9"/>
      <c r="BJM71" s="9"/>
      <c r="BJN71" s="9"/>
      <c r="BJO71" s="9"/>
      <c r="BJP71" s="9"/>
      <c r="BJQ71" s="9"/>
      <c r="BJR71" s="9"/>
      <c r="BJS71" s="9"/>
      <c r="BJT71" s="9"/>
      <c r="BJU71" s="9"/>
      <c r="BJV71" s="9"/>
      <c r="BJW71" s="9"/>
      <c r="BJX71" s="9"/>
      <c r="BJY71" s="9"/>
      <c r="BJZ71" s="9"/>
      <c r="BKA71" s="9"/>
      <c r="BKB71" s="9"/>
      <c r="BKC71" s="9"/>
      <c r="BKD71" s="9"/>
      <c r="BKE71" s="9"/>
      <c r="BKF71" s="9"/>
      <c r="BKG71" s="9"/>
      <c r="BKH71" s="9"/>
      <c r="BKI71" s="9"/>
      <c r="BKJ71" s="9"/>
      <c r="BKK71" s="9"/>
      <c r="BKL71" s="9"/>
      <c r="BKM71" s="9"/>
      <c r="BKN71" s="9"/>
      <c r="BKO71" s="9"/>
      <c r="BKP71" s="9"/>
      <c r="BKQ71" s="9"/>
      <c r="BKR71" s="9"/>
      <c r="BKS71" s="9"/>
      <c r="BKT71" s="9"/>
      <c r="BKU71" s="9"/>
      <c r="BKV71" s="9"/>
      <c r="BKW71" s="9"/>
      <c r="BKX71" s="9"/>
      <c r="BKY71" s="9"/>
      <c r="BKZ71" s="9"/>
      <c r="BLA71" s="9"/>
      <c r="BLB71" s="9"/>
      <c r="BLC71" s="9"/>
      <c r="BLD71" s="9"/>
      <c r="BLE71" s="9"/>
      <c r="BLF71" s="9"/>
      <c r="BLG71" s="9"/>
      <c r="BLH71" s="9"/>
      <c r="BLI71" s="9"/>
      <c r="BLJ71" s="9"/>
      <c r="BLK71" s="9"/>
      <c r="BLL71" s="9"/>
      <c r="BLM71" s="9"/>
      <c r="BLN71" s="9"/>
      <c r="BLO71" s="9"/>
      <c r="BLP71" s="9"/>
      <c r="BLQ71" s="9"/>
      <c r="BLR71" s="9"/>
      <c r="BLS71" s="9"/>
      <c r="BLT71" s="9"/>
      <c r="BLU71" s="9"/>
      <c r="BLV71" s="9"/>
      <c r="BLW71" s="9"/>
      <c r="BLX71" s="9"/>
      <c r="BLY71" s="9"/>
      <c r="BLZ71" s="9"/>
      <c r="BMA71" s="9"/>
      <c r="BMB71" s="9"/>
      <c r="BMC71" s="9"/>
      <c r="BMD71" s="9"/>
      <c r="BME71" s="9"/>
      <c r="BMF71" s="9"/>
      <c r="BMG71" s="9"/>
      <c r="BMH71" s="9"/>
      <c r="BMI71" s="9"/>
      <c r="BMJ71" s="9"/>
      <c r="BMK71" s="9"/>
      <c r="BML71" s="9"/>
      <c r="BMM71" s="9"/>
      <c r="BMN71" s="9"/>
      <c r="BMO71" s="9"/>
      <c r="BMP71" s="9"/>
      <c r="BMQ71" s="9"/>
      <c r="BMR71" s="9"/>
      <c r="BMS71" s="9"/>
      <c r="BMT71" s="9"/>
      <c r="BMU71" s="9"/>
      <c r="BMV71" s="9"/>
      <c r="BMW71" s="9"/>
      <c r="BMX71" s="9"/>
      <c r="BMY71" s="9"/>
      <c r="BMZ71" s="9"/>
      <c r="BNA71" s="9"/>
      <c r="BNB71" s="9"/>
      <c r="BNC71" s="9"/>
      <c r="BND71" s="9"/>
      <c r="BNE71" s="9"/>
      <c r="BNF71" s="9"/>
      <c r="BNG71" s="9"/>
      <c r="BNH71" s="9"/>
      <c r="BNI71" s="9"/>
      <c r="BNJ71" s="9"/>
      <c r="BNK71" s="9"/>
      <c r="BNL71" s="9"/>
      <c r="BNM71" s="9"/>
      <c r="BNN71" s="9"/>
      <c r="BNO71" s="9"/>
      <c r="BNP71" s="9"/>
      <c r="BNQ71" s="9"/>
      <c r="BNR71" s="9"/>
      <c r="BNS71" s="9"/>
      <c r="BNT71" s="9"/>
      <c r="BNU71" s="9"/>
      <c r="BNV71" s="9"/>
      <c r="BNW71" s="9"/>
      <c r="BNX71" s="9"/>
      <c r="BNY71" s="9"/>
      <c r="BNZ71" s="9"/>
      <c r="BOA71" s="9"/>
      <c r="BOB71" s="9"/>
      <c r="BOC71" s="9"/>
      <c r="BOD71" s="9"/>
      <c r="BOE71" s="9"/>
      <c r="BOF71" s="9"/>
      <c r="BOG71" s="9"/>
      <c r="BOH71" s="9"/>
      <c r="BOI71" s="9"/>
      <c r="BOJ71" s="9"/>
      <c r="BOK71" s="9"/>
      <c r="BOL71" s="9"/>
      <c r="BOM71" s="9"/>
      <c r="BON71" s="9"/>
      <c r="BOO71" s="9"/>
      <c r="BOP71" s="9"/>
      <c r="BOQ71" s="9"/>
      <c r="BOR71" s="9"/>
      <c r="BOS71" s="9"/>
      <c r="BOT71" s="9"/>
      <c r="BOU71" s="9"/>
      <c r="BOV71" s="9"/>
      <c r="BOW71" s="9"/>
      <c r="BOX71" s="9"/>
      <c r="BOY71" s="9"/>
      <c r="BOZ71" s="9"/>
      <c r="BPA71" s="9"/>
      <c r="BPB71" s="9"/>
      <c r="BPC71" s="9"/>
      <c r="BPD71" s="9"/>
      <c r="BPE71" s="9"/>
      <c r="BPF71" s="9"/>
      <c r="BPG71" s="9"/>
      <c r="BPH71" s="9"/>
      <c r="BPI71" s="9"/>
      <c r="BPJ71" s="9"/>
      <c r="BPK71" s="9"/>
      <c r="BPL71" s="9"/>
      <c r="BPM71" s="9"/>
      <c r="BPN71" s="9"/>
      <c r="BPO71" s="9"/>
      <c r="BPP71" s="9"/>
      <c r="BPQ71" s="9"/>
      <c r="BPR71" s="9"/>
      <c r="BPS71" s="9"/>
      <c r="BPT71" s="9"/>
      <c r="BPU71" s="9"/>
      <c r="BPV71" s="9"/>
      <c r="BPW71" s="9"/>
      <c r="BPX71" s="9"/>
      <c r="BPY71" s="9"/>
      <c r="BPZ71" s="9"/>
      <c r="BQA71" s="9"/>
      <c r="BQB71" s="9"/>
      <c r="BQC71" s="9"/>
      <c r="BQD71" s="9"/>
      <c r="BQE71" s="9"/>
      <c r="BQF71" s="9"/>
      <c r="BQG71" s="9"/>
      <c r="BQH71" s="9"/>
      <c r="BQI71" s="9"/>
      <c r="BQJ71" s="9"/>
      <c r="BQK71" s="9"/>
      <c r="BQL71" s="9"/>
      <c r="BQM71" s="9"/>
      <c r="BQN71" s="9"/>
      <c r="BQO71" s="9"/>
      <c r="BQP71" s="9"/>
      <c r="BQQ71" s="9"/>
      <c r="BQR71" s="9"/>
      <c r="BQS71" s="9"/>
      <c r="BQT71" s="9"/>
      <c r="BQU71" s="9"/>
      <c r="BQV71" s="9"/>
      <c r="BQW71" s="9"/>
      <c r="BQX71" s="9"/>
      <c r="BQY71" s="9"/>
      <c r="BQZ71" s="9"/>
      <c r="BRA71" s="9"/>
      <c r="BRB71" s="9"/>
      <c r="BRC71" s="9"/>
      <c r="BRD71" s="9"/>
      <c r="BRE71" s="9"/>
      <c r="BRF71" s="9"/>
      <c r="BRG71" s="9"/>
      <c r="BRH71" s="9"/>
      <c r="BRI71" s="9"/>
      <c r="BRJ71" s="9"/>
      <c r="BRK71" s="9"/>
      <c r="BRL71" s="9"/>
      <c r="BRM71" s="9"/>
      <c r="BRN71" s="9"/>
      <c r="BRO71" s="9"/>
      <c r="BRP71" s="9"/>
      <c r="BRQ71" s="9"/>
      <c r="BRR71" s="9"/>
      <c r="BRS71" s="9"/>
      <c r="BRT71" s="9"/>
      <c r="BRU71" s="9"/>
      <c r="BRV71" s="9"/>
      <c r="BRW71" s="9"/>
      <c r="BRX71" s="9"/>
      <c r="BRY71" s="9"/>
      <c r="BRZ71" s="9"/>
      <c r="BSA71" s="9"/>
      <c r="BSB71" s="9"/>
      <c r="BSC71" s="9"/>
      <c r="BSD71" s="9"/>
      <c r="BSE71" s="9"/>
      <c r="BSF71" s="9"/>
      <c r="BSG71" s="9"/>
      <c r="BSH71" s="9"/>
      <c r="BSI71" s="9"/>
      <c r="BSJ71" s="9"/>
      <c r="BSK71" s="9"/>
      <c r="BSL71" s="9"/>
      <c r="BSM71" s="9"/>
      <c r="BSN71" s="9"/>
      <c r="BSO71" s="9"/>
      <c r="BSP71" s="9"/>
      <c r="BSQ71" s="9"/>
      <c r="BSR71" s="9"/>
      <c r="BSS71" s="9"/>
      <c r="BST71" s="9"/>
      <c r="BSU71" s="9"/>
      <c r="BSV71" s="9"/>
      <c r="BSW71" s="9"/>
      <c r="BSX71" s="9"/>
      <c r="BSY71" s="9"/>
      <c r="BSZ71" s="9"/>
      <c r="BTA71" s="9"/>
      <c r="BTB71" s="9"/>
      <c r="BTC71" s="9"/>
      <c r="BTD71" s="9"/>
      <c r="BTE71" s="9"/>
      <c r="BTF71" s="9"/>
      <c r="BTG71" s="9"/>
      <c r="BTH71" s="9"/>
      <c r="BTI71" s="9"/>
      <c r="BTJ71" s="9"/>
      <c r="BTK71" s="9"/>
      <c r="BTL71" s="9"/>
      <c r="BTM71" s="9"/>
      <c r="BTN71" s="9"/>
      <c r="BTO71" s="9"/>
      <c r="BTP71" s="9"/>
      <c r="BTQ71" s="9"/>
      <c r="BTR71" s="9"/>
      <c r="BTS71" s="9"/>
      <c r="BTT71" s="9"/>
      <c r="BTU71" s="9"/>
      <c r="BTV71" s="9"/>
      <c r="BTW71" s="9"/>
      <c r="BTX71" s="9"/>
      <c r="BTY71" s="9"/>
      <c r="BTZ71" s="9"/>
      <c r="BUA71" s="9"/>
      <c r="BUB71" s="9"/>
      <c r="BUC71" s="9"/>
      <c r="BUD71" s="9"/>
      <c r="BUE71" s="9"/>
      <c r="BUF71" s="9"/>
      <c r="BUG71" s="9"/>
      <c r="BUH71" s="9"/>
      <c r="BUI71" s="9"/>
      <c r="BUJ71" s="9"/>
      <c r="BUK71" s="9"/>
      <c r="BUL71" s="9"/>
      <c r="BUM71" s="9"/>
      <c r="BUN71" s="9"/>
      <c r="BUO71" s="9"/>
      <c r="BUP71" s="9"/>
      <c r="BUQ71" s="9"/>
      <c r="BUR71" s="9"/>
      <c r="BUS71" s="9"/>
      <c r="BUT71" s="9"/>
      <c r="BUU71" s="9"/>
      <c r="BUV71" s="9"/>
      <c r="BUW71" s="9"/>
      <c r="BUX71" s="9"/>
      <c r="BUY71" s="9"/>
      <c r="BUZ71" s="9"/>
      <c r="BVA71" s="9"/>
      <c r="BVB71" s="9"/>
      <c r="BVC71" s="9"/>
      <c r="BVD71" s="9"/>
      <c r="BVE71" s="9"/>
      <c r="BVF71" s="9"/>
      <c r="BVG71" s="9"/>
      <c r="BVH71" s="9"/>
      <c r="BVI71" s="9"/>
      <c r="BVJ71" s="9"/>
      <c r="BVK71" s="9"/>
      <c r="BVL71" s="9"/>
      <c r="BVM71" s="9"/>
      <c r="BVN71" s="9"/>
      <c r="BVO71" s="9"/>
      <c r="BVP71" s="9"/>
      <c r="BVQ71" s="9"/>
      <c r="BVR71" s="9"/>
      <c r="BVS71" s="9"/>
      <c r="BVT71" s="9"/>
      <c r="BVU71" s="9"/>
      <c r="BVV71" s="9"/>
      <c r="BVW71" s="9"/>
      <c r="BVX71" s="9"/>
      <c r="BVY71" s="9"/>
      <c r="BVZ71" s="9"/>
      <c r="BWA71" s="9"/>
      <c r="BWB71" s="9"/>
      <c r="BWC71" s="9"/>
      <c r="BWD71" s="9"/>
      <c r="BWE71" s="9"/>
      <c r="BWF71" s="9"/>
      <c r="BWG71" s="9"/>
      <c r="BWH71" s="9"/>
      <c r="BWI71" s="9"/>
      <c r="BWJ71" s="9"/>
      <c r="BWK71" s="9"/>
      <c r="BWL71" s="9"/>
      <c r="BWM71" s="9"/>
      <c r="BWN71" s="9"/>
      <c r="BWO71" s="9"/>
      <c r="BWP71" s="9"/>
      <c r="BWQ71" s="9"/>
      <c r="BWR71" s="9"/>
      <c r="BWS71" s="9"/>
      <c r="BWT71" s="9"/>
      <c r="BWU71" s="9"/>
      <c r="BWV71" s="9"/>
      <c r="BWW71" s="9"/>
      <c r="BWX71" s="9"/>
      <c r="BWY71" s="9"/>
      <c r="BWZ71" s="9"/>
      <c r="BXA71" s="9"/>
      <c r="BXB71" s="9"/>
      <c r="BXC71" s="9"/>
      <c r="BXD71" s="9"/>
    </row>
    <row r="72" ht="14.25" customHeight="1">
      <c r="A72" s="9">
        <v>1.0</v>
      </c>
      <c r="B72" s="9" t="s">
        <v>11947</v>
      </c>
      <c r="C72" s="9" t="s">
        <v>11948</v>
      </c>
      <c r="D72" s="9" t="s">
        <v>11948</v>
      </c>
      <c r="E72" s="9"/>
      <c r="F72" s="9">
        <v>4.0</v>
      </c>
      <c r="G72" s="9" t="s">
        <v>12617</v>
      </c>
      <c r="H72" s="9" t="s">
        <v>12618</v>
      </c>
      <c r="I72" s="9"/>
      <c r="J72" s="9"/>
      <c r="K72" s="9"/>
      <c r="L72" s="9">
        <v>3.0</v>
      </c>
      <c r="M72" s="9"/>
      <c r="N72" s="9">
        <v>1.0</v>
      </c>
      <c r="O72" s="9"/>
      <c r="P72" s="9">
        <v>0.0</v>
      </c>
      <c r="Q72" s="9" t="s">
        <v>12619</v>
      </c>
      <c r="R72" s="9"/>
      <c r="S72" s="9" t="s">
        <v>2946</v>
      </c>
      <c r="T72" s="9" t="s">
        <v>2945</v>
      </c>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9"/>
      <c r="IW72" s="9"/>
      <c r="IX72" s="9"/>
      <c r="IY72" s="9"/>
      <c r="IZ72" s="9"/>
      <c r="JA72" s="9"/>
      <c r="JB72" s="9"/>
      <c r="JC72" s="9"/>
      <c r="JD72" s="9"/>
      <c r="JE72" s="9"/>
      <c r="JF72" s="9"/>
      <c r="JG72" s="9"/>
      <c r="JH72" s="9"/>
      <c r="JI72" s="9"/>
      <c r="JJ72" s="9"/>
      <c r="JK72" s="9"/>
      <c r="JL72" s="9"/>
      <c r="JM72" s="9"/>
      <c r="JN72" s="9"/>
      <c r="JO72" s="9"/>
      <c r="JP72" s="9"/>
      <c r="JQ72" s="9"/>
      <c r="JR72" s="9"/>
      <c r="JS72" s="9"/>
      <c r="JT72" s="9"/>
      <c r="JU72" s="9"/>
      <c r="JV72" s="9"/>
      <c r="JW72" s="9"/>
      <c r="JX72" s="9"/>
      <c r="JY72" s="9"/>
      <c r="JZ72" s="9"/>
      <c r="KA72" s="9"/>
      <c r="KB72" s="9"/>
      <c r="KC72" s="9"/>
      <c r="KD72" s="9"/>
      <c r="KE72" s="9"/>
      <c r="KF72" s="9"/>
      <c r="KG72" s="9"/>
      <c r="KH72" s="9"/>
      <c r="KI72" s="9"/>
      <c r="KJ72" s="9"/>
      <c r="KK72" s="9"/>
      <c r="KL72" s="9"/>
      <c r="KM72" s="9"/>
      <c r="KN72" s="9"/>
      <c r="KO72" s="9"/>
      <c r="KP72" s="9"/>
      <c r="KQ72" s="9"/>
      <c r="KR72" s="9"/>
      <c r="KS72" s="9"/>
      <c r="KT72" s="9"/>
      <c r="KU72" s="9"/>
      <c r="KV72" s="9"/>
      <c r="KW72" s="9"/>
      <c r="KX72" s="9"/>
      <c r="KY72" s="9"/>
      <c r="KZ72" s="9"/>
      <c r="LA72" s="9"/>
      <c r="LB72" s="9"/>
      <c r="LC72" s="9"/>
      <c r="LD72" s="9"/>
      <c r="LE72" s="9"/>
      <c r="LF72" s="9"/>
      <c r="LG72" s="9"/>
      <c r="LH72" s="9"/>
      <c r="LI72" s="9"/>
      <c r="LJ72" s="9"/>
      <c r="LK72" s="9"/>
      <c r="LL72" s="9"/>
      <c r="LM72" s="9"/>
      <c r="LN72" s="9"/>
      <c r="LO72" s="9"/>
      <c r="LP72" s="9"/>
      <c r="LQ72" s="9"/>
      <c r="LR72" s="9"/>
      <c r="LS72" s="9"/>
      <c r="LT72" s="9"/>
      <c r="LU72" s="9"/>
      <c r="LV72" s="9"/>
      <c r="LW72" s="9"/>
      <c r="LX72" s="9"/>
      <c r="LY72" s="9"/>
      <c r="LZ72" s="9"/>
      <c r="MA72" s="9"/>
      <c r="MB72" s="9"/>
      <c r="MC72" s="9"/>
      <c r="MD72" s="9"/>
      <c r="ME72" s="9"/>
      <c r="MF72" s="9"/>
      <c r="MG72" s="9"/>
      <c r="MH72" s="9"/>
      <c r="MI72" s="9"/>
      <c r="MJ72" s="9"/>
      <c r="MK72" s="9"/>
      <c r="ML72" s="9"/>
      <c r="MM72" s="9"/>
      <c r="MN72" s="9"/>
      <c r="MO72" s="9"/>
      <c r="MP72" s="9"/>
      <c r="MQ72" s="9"/>
      <c r="MR72" s="9"/>
      <c r="MS72" s="9"/>
      <c r="MT72" s="9"/>
      <c r="MU72" s="9"/>
      <c r="MV72" s="9"/>
      <c r="MW72" s="9"/>
      <c r="MX72" s="9"/>
      <c r="MY72" s="9"/>
      <c r="MZ72" s="9"/>
      <c r="NA72" s="9"/>
      <c r="NB72" s="9"/>
      <c r="NC72" s="9"/>
      <c r="ND72" s="9"/>
      <c r="NE72" s="9"/>
      <c r="NF72" s="9"/>
      <c r="NG72" s="9"/>
      <c r="NH72" s="9"/>
      <c r="NI72" s="9"/>
      <c r="NJ72" s="9"/>
      <c r="NK72" s="9"/>
      <c r="NL72" s="9"/>
      <c r="NM72" s="9"/>
      <c r="NN72" s="9"/>
      <c r="NO72" s="9"/>
      <c r="NP72" s="9"/>
      <c r="NQ72" s="9"/>
      <c r="NR72" s="9"/>
      <c r="NS72" s="9"/>
      <c r="NT72" s="9"/>
      <c r="NU72" s="9"/>
      <c r="NV72" s="9"/>
      <c r="NW72" s="9"/>
      <c r="NX72" s="9"/>
      <c r="NY72" s="9"/>
      <c r="NZ72" s="9"/>
      <c r="OA72" s="9"/>
      <c r="OB72" s="9"/>
      <c r="OC72" s="9"/>
      <c r="OD72" s="9"/>
      <c r="OE72" s="9"/>
      <c r="OF72" s="9"/>
      <c r="OG72" s="9"/>
      <c r="OH72" s="9"/>
      <c r="OI72" s="9"/>
      <c r="OJ72" s="9"/>
      <c r="OK72" s="9"/>
      <c r="OL72" s="9"/>
      <c r="OM72" s="9"/>
      <c r="ON72" s="9"/>
      <c r="OO72" s="9"/>
      <c r="OP72" s="9"/>
      <c r="OQ72" s="9"/>
      <c r="OR72" s="9"/>
      <c r="OS72" s="9"/>
      <c r="OT72" s="9"/>
      <c r="OU72" s="9"/>
      <c r="OV72" s="9"/>
      <c r="OW72" s="9"/>
      <c r="OX72" s="9"/>
      <c r="OY72" s="9"/>
      <c r="OZ72" s="9"/>
      <c r="PA72" s="9"/>
      <c r="PB72" s="9"/>
      <c r="PC72" s="9"/>
      <c r="PD72" s="9"/>
      <c r="PE72" s="9"/>
      <c r="PF72" s="9"/>
      <c r="PG72" s="9"/>
      <c r="PH72" s="9"/>
      <c r="PI72" s="9"/>
      <c r="PJ72" s="9"/>
      <c r="PK72" s="9"/>
      <c r="PL72" s="9"/>
      <c r="PM72" s="9"/>
      <c r="PN72" s="9"/>
      <c r="PO72" s="9"/>
      <c r="PP72" s="9"/>
      <c r="PQ72" s="9"/>
      <c r="PR72" s="9"/>
      <c r="PS72" s="9"/>
      <c r="PT72" s="9"/>
      <c r="PU72" s="9"/>
      <c r="PV72" s="9"/>
      <c r="PW72" s="9"/>
      <c r="PX72" s="9"/>
      <c r="PY72" s="9"/>
      <c r="PZ72" s="9"/>
      <c r="QA72" s="9"/>
      <c r="QB72" s="9"/>
      <c r="QC72" s="9"/>
      <c r="QD72" s="9"/>
      <c r="QE72" s="9" t="s">
        <v>12618</v>
      </c>
      <c r="QF72" s="9" t="s">
        <v>5691</v>
      </c>
      <c r="QG72" s="9" t="s">
        <v>5691</v>
      </c>
      <c r="QH72" s="9" t="s">
        <v>12620</v>
      </c>
      <c r="QI72" s="9"/>
      <c r="QJ72" s="9"/>
      <c r="QK72" s="9"/>
      <c r="QL72" s="9"/>
      <c r="QM72" s="9"/>
      <c r="QN72" s="9"/>
      <c r="QO72" s="9"/>
      <c r="QP72" s="9"/>
      <c r="QQ72" s="9"/>
      <c r="QR72" s="9"/>
      <c r="QS72" s="9"/>
      <c r="QT72" s="9"/>
      <c r="QU72" s="9"/>
      <c r="QV72" s="9"/>
      <c r="QW72" s="9"/>
      <c r="QX72" s="9"/>
      <c r="QY72" s="9"/>
      <c r="QZ72" s="9"/>
      <c r="RA72" s="9"/>
      <c r="RB72" s="9"/>
      <c r="RC72" s="9"/>
      <c r="RD72" s="9"/>
      <c r="RE72" s="9"/>
      <c r="RF72" s="9"/>
      <c r="RG72" s="9"/>
      <c r="RH72" s="9"/>
      <c r="RI72" s="9"/>
      <c r="RJ72" s="9"/>
      <c r="RK72" s="9"/>
      <c r="RL72" s="9"/>
      <c r="RM72" s="9"/>
      <c r="RN72" s="9"/>
      <c r="RO72" s="9" t="s">
        <v>12621</v>
      </c>
      <c r="RP72" s="9"/>
      <c r="RQ72" s="9"/>
      <c r="RR72" s="9"/>
      <c r="RS72" s="9"/>
      <c r="RT72" s="9"/>
      <c r="RU72" s="9"/>
      <c r="RV72" s="9"/>
      <c r="RW72" s="9"/>
      <c r="RX72" s="9"/>
      <c r="RY72" s="9"/>
      <c r="RZ72" s="9"/>
      <c r="SA72" s="9"/>
      <c r="SB72" s="9"/>
      <c r="SC72" s="9"/>
      <c r="SD72" s="9"/>
      <c r="SE72" s="9"/>
      <c r="SF72" s="9"/>
      <c r="SG72" s="9"/>
      <c r="SH72" s="9"/>
      <c r="SI72" s="9"/>
      <c r="SJ72" s="9"/>
      <c r="SK72" s="9"/>
      <c r="SL72" s="9"/>
      <c r="SM72" s="9"/>
      <c r="SN72" s="9"/>
      <c r="SO72" s="9"/>
      <c r="SP72" s="9"/>
      <c r="SQ72" s="9"/>
      <c r="SR72" s="9"/>
      <c r="SS72" s="9"/>
      <c r="ST72" s="9"/>
      <c r="SU72" s="9"/>
      <c r="SV72" s="9"/>
      <c r="SW72" s="9"/>
      <c r="SX72" s="9" t="s">
        <v>5707</v>
      </c>
      <c r="SY72" s="9"/>
      <c r="SZ72" s="9"/>
      <c r="TA72" s="9"/>
      <c r="TB72" s="9"/>
      <c r="TC72" s="9"/>
      <c r="TD72" s="9"/>
      <c r="TE72" s="9"/>
      <c r="TF72" s="9"/>
      <c r="TG72" s="9"/>
      <c r="TH72" s="9"/>
      <c r="TI72" s="9"/>
      <c r="TJ72" s="9"/>
      <c r="TK72" s="9"/>
      <c r="TL72" s="9"/>
      <c r="TM72" s="9" t="s">
        <v>12622</v>
      </c>
      <c r="TN72" s="9"/>
      <c r="TO72" s="9" t="s">
        <v>12623</v>
      </c>
      <c r="ANB72" s="9" t="s">
        <v>12032</v>
      </c>
      <c r="ANC72" s="9" t="s">
        <v>2820</v>
      </c>
      <c r="AND72" s="9" t="s">
        <v>12624</v>
      </c>
      <c r="ANE72" s="9" t="s">
        <v>12034</v>
      </c>
      <c r="ANF72" s="9"/>
      <c r="ANG72" s="9"/>
      <c r="ANH72" s="9"/>
      <c r="ANI72" s="9"/>
      <c r="ANJ72" s="9"/>
      <c r="ANK72" s="9"/>
      <c r="ANL72" s="9"/>
      <c r="ANM72" s="9" t="s">
        <v>12625</v>
      </c>
      <c r="ANN72" s="9"/>
      <c r="ANO72" s="9" t="s">
        <v>12618</v>
      </c>
      <c r="ANP72" s="9" t="s">
        <v>12626</v>
      </c>
      <c r="ANQ72" s="9"/>
      <c r="ANR72" s="9" t="s">
        <v>12627</v>
      </c>
      <c r="ANS72" s="9"/>
      <c r="ANT72" s="9"/>
      <c r="ANU72" s="9" t="s">
        <v>12628</v>
      </c>
      <c r="ANV72" s="9"/>
      <c r="ANW72" s="9"/>
      <c r="ANX72" s="9"/>
      <c r="ANY72" s="9" t="s">
        <v>12629</v>
      </c>
      <c r="ANZ72" s="9" t="s">
        <v>12630</v>
      </c>
      <c r="AOA72" s="9"/>
      <c r="AOB72" s="9" t="s">
        <v>12631</v>
      </c>
      <c r="AOC72" s="9"/>
      <c r="AOD72" s="9"/>
      <c r="AOE72" s="9" t="s">
        <v>12632</v>
      </c>
      <c r="AOF72" s="9"/>
      <c r="AOG72" s="9"/>
      <c r="AOH72" s="9"/>
      <c r="AOI72" s="9"/>
      <c r="AOJ72" s="9"/>
      <c r="AOK72" s="9"/>
      <c r="AOL72" s="9"/>
      <c r="AOM72" s="9"/>
      <c r="AON72" s="9"/>
      <c r="AOO72" s="9"/>
      <c r="AOP72" s="9"/>
      <c r="AOQ72" s="9"/>
      <c r="AOR72" s="9"/>
      <c r="AOS72" s="9"/>
      <c r="AOT72" s="9"/>
      <c r="AOU72" s="9"/>
      <c r="AOV72" s="9"/>
      <c r="AOW72" s="9"/>
      <c r="AOX72" s="9"/>
      <c r="AOY72" s="9"/>
      <c r="AOZ72" s="9"/>
      <c r="APA72" s="9"/>
      <c r="APB72" s="9"/>
      <c r="APC72" s="9"/>
      <c r="APD72" s="9"/>
      <c r="APE72" s="9"/>
      <c r="APF72" s="9"/>
      <c r="APG72" s="9"/>
      <c r="APH72" s="9"/>
      <c r="API72" s="9"/>
      <c r="APJ72" s="9"/>
      <c r="APK72" s="9"/>
      <c r="APL72" s="9"/>
      <c r="APM72" s="9"/>
      <c r="APN72" s="9"/>
      <c r="APO72" s="9"/>
      <c r="APP72" s="9"/>
      <c r="APQ72" s="9"/>
      <c r="APR72" s="9"/>
      <c r="APS72" s="9"/>
      <c r="APT72" s="9"/>
      <c r="APU72" s="9"/>
      <c r="APV72" s="9"/>
      <c r="APW72" s="9"/>
      <c r="APX72" s="9"/>
      <c r="APY72" s="9"/>
      <c r="APZ72" s="9"/>
      <c r="AQA72" s="9"/>
      <c r="AQB72" s="9"/>
      <c r="AQC72" s="9"/>
      <c r="AQD72" s="9"/>
      <c r="AQE72" s="9"/>
      <c r="AQF72" s="9"/>
      <c r="AQG72" s="9"/>
      <c r="AQH72" s="9"/>
      <c r="AQI72" s="9"/>
      <c r="AQJ72" s="9"/>
      <c r="AQK72" s="9"/>
      <c r="AQL72" s="9"/>
      <c r="AQM72" s="9"/>
      <c r="AQN72" s="9"/>
      <c r="AQO72" s="9"/>
      <c r="AQP72" s="9"/>
      <c r="AQQ72" s="9"/>
      <c r="AQR72" s="9"/>
      <c r="AQS72" s="9"/>
      <c r="AQT72" s="9"/>
      <c r="AQU72" s="9"/>
      <c r="AQV72" s="9"/>
      <c r="AQW72" s="9"/>
      <c r="AQX72" s="9"/>
      <c r="AQY72" s="9"/>
      <c r="AQZ72" s="9"/>
      <c r="ARA72" s="9"/>
      <c r="ARB72" s="9"/>
      <c r="ARC72" s="9"/>
      <c r="ARD72" s="9"/>
      <c r="ARE72" s="9"/>
      <c r="ARF72" s="9"/>
      <c r="ARG72" s="9"/>
      <c r="ARH72" s="9"/>
      <c r="ARI72" s="9"/>
      <c r="ARJ72" s="9"/>
      <c r="ARK72" s="9"/>
      <c r="ARL72" s="9"/>
      <c r="ARM72" s="9"/>
      <c r="ARN72" s="9"/>
      <c r="ARO72" s="9"/>
      <c r="ARP72" s="9"/>
      <c r="ARQ72" s="9"/>
      <c r="ARR72" s="9"/>
      <c r="ARS72" s="9"/>
      <c r="ART72" s="9"/>
      <c r="ARU72" s="9"/>
      <c r="ARV72" s="9"/>
      <c r="ARW72" s="9"/>
      <c r="ARX72" s="9"/>
      <c r="ARY72" s="9"/>
      <c r="ARZ72" s="9"/>
      <c r="ASA72" s="9"/>
      <c r="ASB72" s="9"/>
      <c r="ASC72" s="9"/>
      <c r="ASD72" s="9"/>
      <c r="ASE72" s="9"/>
      <c r="ASF72" s="9"/>
      <c r="ASG72" s="9"/>
      <c r="ASH72" s="9"/>
      <c r="ASI72" s="9"/>
      <c r="ASJ72" s="9"/>
      <c r="ASK72" s="9"/>
      <c r="ASL72" s="9"/>
      <c r="ASM72" s="9"/>
      <c r="ASN72" s="9"/>
      <c r="ASO72" s="9"/>
      <c r="ASP72" s="9"/>
      <c r="ASQ72" s="9"/>
      <c r="ASR72" s="9"/>
      <c r="ASS72" s="9"/>
      <c r="AST72" s="9"/>
      <c r="ASU72" s="9"/>
      <c r="ASV72" s="9"/>
      <c r="ASW72" s="9"/>
      <c r="ASX72" s="9"/>
      <c r="ASY72" s="9"/>
      <c r="ASZ72" s="9"/>
      <c r="ATA72" s="9"/>
      <c r="ATB72" s="9"/>
      <c r="ATC72" s="9"/>
      <c r="ATD72" s="9"/>
      <c r="ATE72" s="9"/>
      <c r="ATF72" s="9"/>
      <c r="ATG72" s="9"/>
      <c r="ATH72" s="9"/>
      <c r="ATI72" s="9"/>
      <c r="ATJ72" s="9"/>
      <c r="ATK72" s="9"/>
      <c r="ATL72" s="9"/>
      <c r="ATM72" s="9"/>
      <c r="ATN72" s="9"/>
      <c r="ATO72" s="9"/>
      <c r="ATP72" s="9"/>
      <c r="ATQ72" s="9"/>
      <c r="ATR72" s="9" t="s">
        <v>12633</v>
      </c>
      <c r="ATS72" s="9">
        <v>1.7655938E9</v>
      </c>
      <c r="ATT72" s="9" t="s">
        <v>12634</v>
      </c>
      <c r="ATU72" s="9" t="s">
        <v>12032</v>
      </c>
      <c r="ATV72" s="9" t="s">
        <v>2820</v>
      </c>
      <c r="ATW72" s="9" t="s">
        <v>12624</v>
      </c>
      <c r="ATX72" s="9" t="s">
        <v>12034</v>
      </c>
      <c r="ATY72" s="9"/>
      <c r="ATZ72" s="9"/>
      <c r="AUA72" s="9"/>
      <c r="AUB72" s="9"/>
      <c r="AUC72" s="9"/>
      <c r="AUD72" s="9"/>
      <c r="AUE72" s="9"/>
      <c r="AUF72" s="9"/>
      <c r="AUG72" s="9"/>
      <c r="AUH72" s="9"/>
      <c r="AUI72" s="9"/>
      <c r="AUJ72" s="9"/>
      <c r="AUK72" s="9"/>
      <c r="AUL72" s="9"/>
      <c r="AUM72" s="9"/>
      <c r="AUN72" s="9"/>
      <c r="AUO72" s="9"/>
      <c r="AUP72" s="9"/>
      <c r="AUQ72" s="9"/>
      <c r="AUR72" s="9"/>
      <c r="AUS72" s="9"/>
      <c r="AUT72" s="9"/>
      <c r="AUU72" s="9"/>
      <c r="AUV72" s="9"/>
      <c r="AUW72" s="9"/>
      <c r="AUX72" s="9"/>
      <c r="AUY72" s="9"/>
      <c r="AUZ72" s="9"/>
      <c r="AVA72" s="9"/>
      <c r="AVB72" s="9"/>
      <c r="AVC72" s="9"/>
      <c r="AVD72" s="9"/>
      <c r="AVE72" s="9"/>
      <c r="AVF72" s="9"/>
      <c r="AVG72" s="9"/>
      <c r="AVH72" s="9"/>
      <c r="AVI72" s="9"/>
      <c r="AVJ72" s="9"/>
      <c r="AVK72" s="9"/>
      <c r="AVL72" s="9"/>
      <c r="AVM72" s="9"/>
      <c r="AVN72" s="9"/>
      <c r="AVO72" s="9"/>
      <c r="AVP72" s="9"/>
      <c r="AVQ72" s="9"/>
      <c r="AVR72" s="9"/>
      <c r="AVS72" s="9"/>
      <c r="AVT72" s="9"/>
      <c r="AVU72" s="9"/>
      <c r="AVV72" s="9"/>
      <c r="AVW72" s="9"/>
      <c r="AVX72" s="9"/>
      <c r="AVY72" s="9"/>
      <c r="AVZ72" s="9"/>
      <c r="AWA72" s="9"/>
      <c r="AWB72" s="9"/>
      <c r="AWC72" s="9"/>
      <c r="AWD72" s="9"/>
      <c r="AWE72" s="9"/>
      <c r="AWF72" s="9"/>
      <c r="AWG72" s="9"/>
      <c r="AWH72" s="9"/>
      <c r="AWI72" s="9"/>
      <c r="AWJ72" s="9"/>
      <c r="AWK72" s="9"/>
      <c r="AWL72" s="9"/>
      <c r="AWM72" s="9"/>
      <c r="AWN72" s="9"/>
      <c r="AWO72" s="9"/>
      <c r="AWP72" s="9"/>
      <c r="AWQ72" s="9"/>
      <c r="AWR72" s="9"/>
      <c r="AWS72" s="9"/>
      <c r="AWT72" s="9"/>
      <c r="AWU72" s="9"/>
      <c r="AWV72" s="9"/>
      <c r="AWW72" s="9"/>
      <c r="AWX72" s="9"/>
      <c r="AWY72" s="9"/>
      <c r="AWZ72" s="9"/>
      <c r="AXA72" s="9"/>
      <c r="AXB72" s="9"/>
      <c r="AXC72" s="9"/>
      <c r="AXD72" s="9"/>
      <c r="AXE72" s="9"/>
      <c r="AXF72" s="9"/>
      <c r="AXG72" s="9"/>
      <c r="AXH72" s="9"/>
      <c r="AXI72" s="9"/>
      <c r="AXJ72" s="9"/>
      <c r="AXK72" s="9"/>
      <c r="AXL72" s="9"/>
      <c r="AXM72" s="9"/>
      <c r="AXN72" s="9"/>
      <c r="AXO72" s="9"/>
      <c r="AXP72" s="9"/>
      <c r="AXQ72" s="9"/>
      <c r="AXR72" s="9"/>
      <c r="AXS72" s="9"/>
      <c r="AXT72" s="9"/>
      <c r="AXU72" s="9"/>
      <c r="AXV72" s="9"/>
      <c r="AXW72" s="9"/>
      <c r="AXX72" s="9"/>
      <c r="AXY72" s="9"/>
      <c r="AXZ72" s="9"/>
      <c r="AYA72" s="9"/>
      <c r="AYB72" s="9"/>
      <c r="AYC72" s="9"/>
      <c r="AYD72" s="9"/>
      <c r="AYE72" s="9"/>
      <c r="AYF72" s="9"/>
      <c r="AYG72" s="9"/>
      <c r="AYH72" s="9"/>
      <c r="AYI72" s="9"/>
      <c r="AYJ72" s="9"/>
      <c r="AYK72" s="9"/>
      <c r="AYL72" s="9"/>
      <c r="AYM72" s="9"/>
      <c r="AYN72" s="9"/>
      <c r="AYO72" s="9"/>
      <c r="AYP72" s="9"/>
      <c r="AYQ72" s="9"/>
      <c r="AYR72" s="9"/>
      <c r="AYS72" s="9"/>
      <c r="AYT72" s="9"/>
      <c r="AYU72" s="9"/>
      <c r="AYV72" s="9"/>
      <c r="AYW72" s="9"/>
      <c r="AYX72" s="9"/>
      <c r="AYY72" s="9"/>
      <c r="AYZ72" s="9"/>
      <c r="AZA72" s="9"/>
      <c r="AZB72" s="9"/>
      <c r="AZC72" s="9"/>
      <c r="AZD72" s="9"/>
      <c r="AZE72" s="9"/>
      <c r="AZF72" s="9"/>
      <c r="AZG72" s="9"/>
      <c r="AZH72" s="9"/>
      <c r="AZI72" s="9"/>
      <c r="AZJ72" s="9"/>
      <c r="AZK72" s="9"/>
      <c r="AZL72" s="9"/>
      <c r="AZM72" s="9"/>
      <c r="AZN72" s="9"/>
      <c r="AZO72" s="9"/>
      <c r="AZP72" s="9"/>
      <c r="AZQ72" s="9"/>
      <c r="AZR72" s="9"/>
      <c r="AZS72" s="9"/>
      <c r="AZT72" s="9"/>
      <c r="AZU72" s="9"/>
      <c r="AZV72" s="9"/>
      <c r="AZW72" s="9"/>
      <c r="AZX72" s="9"/>
      <c r="AZY72" s="9"/>
      <c r="AZZ72" s="9"/>
      <c r="BAA72" s="9"/>
      <c r="BAB72" s="9"/>
      <c r="BAC72" s="9"/>
      <c r="BAD72" s="9"/>
      <c r="BAE72" s="9"/>
      <c r="BAF72" s="9"/>
      <c r="BAG72" s="9"/>
      <c r="BAH72" s="9"/>
      <c r="BAI72" s="9"/>
      <c r="BAJ72" s="9"/>
      <c r="BAK72" s="9"/>
      <c r="BAL72" s="9"/>
      <c r="BAM72" s="9"/>
      <c r="BAN72" s="9"/>
      <c r="BAO72" s="9"/>
      <c r="BAP72" s="9"/>
      <c r="BAQ72" s="9"/>
      <c r="BAR72" s="9"/>
      <c r="BAS72" s="9"/>
      <c r="BAT72" s="9"/>
      <c r="BAU72" s="9"/>
      <c r="BAV72" s="9"/>
      <c r="BAW72" s="9"/>
      <c r="BAX72" s="9"/>
      <c r="BAY72" s="9"/>
      <c r="BAZ72" s="9"/>
      <c r="BBA72" s="9"/>
      <c r="BBB72" s="9"/>
      <c r="BBC72" s="9"/>
      <c r="BBD72" s="9"/>
      <c r="BBE72" s="9"/>
      <c r="BBF72" s="9"/>
      <c r="BBG72" s="9"/>
      <c r="BBH72" s="9"/>
      <c r="BBI72" s="9"/>
      <c r="BBJ72" s="9"/>
      <c r="BBK72" s="9"/>
      <c r="BBL72" s="9"/>
      <c r="BBM72" s="9"/>
      <c r="BBN72" s="9"/>
      <c r="BBO72" s="9"/>
      <c r="BBP72" s="9"/>
      <c r="BBQ72" s="9"/>
      <c r="BBR72" s="9"/>
      <c r="BBS72" s="9"/>
      <c r="BBT72" s="9"/>
      <c r="BBU72" s="9"/>
      <c r="BBV72" s="9"/>
      <c r="BBW72" s="9"/>
      <c r="BBX72" s="9"/>
      <c r="BBY72" s="9"/>
      <c r="BBZ72" s="9"/>
      <c r="BCA72" s="9"/>
      <c r="BCB72" s="9"/>
      <c r="BCC72" s="9"/>
      <c r="BCD72" s="9"/>
      <c r="BCE72" s="9"/>
      <c r="BCF72" s="9"/>
      <c r="BCG72" s="9"/>
      <c r="BCH72" s="9"/>
      <c r="BCI72" s="9"/>
      <c r="BCJ72" s="9"/>
      <c r="BCK72" s="9"/>
      <c r="BCL72" s="9"/>
      <c r="BCM72" s="9"/>
      <c r="BCN72" s="9"/>
      <c r="BCO72" s="9"/>
      <c r="BCP72" s="9"/>
      <c r="BCQ72" s="9"/>
      <c r="BCR72" s="9"/>
      <c r="BCS72" s="9"/>
      <c r="BCT72" s="9"/>
      <c r="BCU72" s="9"/>
      <c r="BCV72" s="9"/>
      <c r="BCW72" s="9"/>
      <c r="BCX72" s="9"/>
      <c r="BCY72" s="9"/>
      <c r="BCZ72" s="9"/>
      <c r="BDA72" s="9"/>
      <c r="BDB72" s="9"/>
      <c r="BDC72" s="9"/>
      <c r="BDD72" s="9"/>
      <c r="BDE72" s="9"/>
      <c r="BDF72" s="9"/>
      <c r="BDG72" s="9"/>
      <c r="BDH72" s="9"/>
      <c r="BDI72" s="9"/>
      <c r="BDJ72" s="9"/>
      <c r="BDK72" s="9"/>
      <c r="BDL72" s="9"/>
      <c r="BDM72" s="9"/>
      <c r="BDN72" s="9"/>
      <c r="BDO72" s="9"/>
      <c r="BDP72" s="9"/>
      <c r="BDQ72" s="9"/>
      <c r="BDR72" s="9"/>
      <c r="BDS72" s="9"/>
      <c r="BDT72" s="9"/>
      <c r="BDU72" s="9"/>
      <c r="BDV72" s="9"/>
      <c r="BDW72" s="9"/>
      <c r="BDX72" s="9"/>
      <c r="BDY72" s="9"/>
      <c r="BDZ72" s="9"/>
      <c r="BEA72" s="9"/>
      <c r="BEB72" s="9"/>
      <c r="BEC72" s="9"/>
      <c r="BED72" s="9"/>
      <c r="BEE72" s="9"/>
      <c r="BEF72" s="9"/>
      <c r="BEG72" s="9"/>
      <c r="BEH72" s="9"/>
      <c r="BEI72" s="9"/>
      <c r="BEJ72" s="9"/>
      <c r="BEK72" s="9"/>
      <c r="BEL72" s="9"/>
      <c r="BEM72" s="9"/>
      <c r="BEN72" s="9"/>
      <c r="BEO72" s="9"/>
      <c r="BEP72" s="9"/>
      <c r="BEQ72" s="9"/>
      <c r="BER72" s="9"/>
      <c r="BES72" s="9"/>
      <c r="BET72" s="9"/>
      <c r="BEU72" s="9"/>
      <c r="BEV72" s="9"/>
      <c r="BEW72" s="9"/>
      <c r="BEX72" s="9"/>
      <c r="BEY72" s="9"/>
      <c r="BEZ72" s="9"/>
      <c r="BFA72" s="9"/>
      <c r="BFB72" s="9"/>
      <c r="BFC72" s="9"/>
      <c r="BFD72" s="9"/>
      <c r="BFE72" s="9"/>
      <c r="BFF72" s="9"/>
      <c r="BFG72" s="9"/>
      <c r="BFH72" s="9"/>
      <c r="BFI72" s="9"/>
      <c r="BFJ72" s="9"/>
      <c r="BFK72" s="9"/>
      <c r="BFL72" s="9"/>
      <c r="BFM72" s="9"/>
      <c r="BFN72" s="9"/>
      <c r="BFO72" s="9"/>
      <c r="BFP72" s="9"/>
      <c r="BFQ72" s="9"/>
      <c r="BFR72" s="9"/>
      <c r="BFS72" s="9"/>
      <c r="BFT72" s="9"/>
      <c r="BFU72" s="9"/>
      <c r="BFV72" s="9"/>
      <c r="BFW72" s="9"/>
      <c r="BFX72" s="9"/>
      <c r="BFY72" s="9"/>
      <c r="BFZ72" s="9"/>
      <c r="BGA72" s="9"/>
      <c r="BGB72" s="9"/>
      <c r="BGC72" s="9"/>
      <c r="BGD72" s="9"/>
      <c r="BGE72" s="9"/>
      <c r="BGF72" s="9"/>
      <c r="BGG72" s="9"/>
      <c r="BGH72" s="9"/>
      <c r="BGI72" s="9"/>
      <c r="BGJ72" s="9"/>
      <c r="BGK72" s="9"/>
      <c r="BGL72" s="9"/>
      <c r="BGM72" s="9"/>
      <c r="BGN72" s="9"/>
      <c r="BGO72" s="9"/>
      <c r="BGP72" s="9"/>
      <c r="BGQ72" s="9"/>
      <c r="BGR72" s="9"/>
      <c r="BGS72" s="9"/>
      <c r="BGT72" s="9"/>
      <c r="BGU72" s="9"/>
      <c r="BGV72" s="9"/>
      <c r="BGW72" s="9"/>
      <c r="BGX72" s="9"/>
      <c r="BGY72" s="9"/>
      <c r="BGZ72" s="9"/>
      <c r="BHA72" s="9"/>
      <c r="BHB72" s="9"/>
      <c r="BHC72" s="9"/>
      <c r="BHD72" s="9"/>
      <c r="BHE72" s="9"/>
      <c r="BHF72" s="9"/>
      <c r="BHG72" s="9"/>
      <c r="BHH72" s="9"/>
      <c r="BHI72" s="9"/>
      <c r="BHJ72" s="9"/>
      <c r="BHK72" s="9"/>
      <c r="BHL72" s="9"/>
      <c r="BHM72" s="9"/>
      <c r="BHN72" s="9"/>
      <c r="BHO72" s="9"/>
      <c r="BHP72" s="9"/>
      <c r="BHQ72" s="9"/>
      <c r="BHR72" s="9"/>
      <c r="BHS72" s="9"/>
      <c r="BHT72" s="9"/>
      <c r="BHU72" s="9"/>
      <c r="BHV72" s="9"/>
      <c r="BHW72" s="9"/>
      <c r="BHX72" s="9"/>
      <c r="BHY72" s="9"/>
      <c r="BHZ72" s="9"/>
      <c r="BIA72" s="9"/>
      <c r="BIB72" s="9"/>
      <c r="BIC72" s="9"/>
      <c r="BID72" s="9"/>
      <c r="BIE72" s="9"/>
      <c r="BIF72" s="9"/>
      <c r="BIG72" s="9"/>
      <c r="BIH72" s="9"/>
      <c r="BII72" s="9"/>
      <c r="BIJ72" s="9"/>
      <c r="BIK72" s="9"/>
      <c r="BIL72" s="9"/>
      <c r="BIM72" s="9"/>
      <c r="BIN72" s="9"/>
      <c r="BIO72" s="9"/>
      <c r="BIP72" s="9"/>
      <c r="BIQ72" s="9"/>
      <c r="BIR72" s="9"/>
      <c r="BIS72" s="9"/>
      <c r="BIT72" s="9"/>
      <c r="BIU72" s="9"/>
      <c r="BIV72" s="9"/>
      <c r="BIW72" s="9"/>
      <c r="BIX72" s="9"/>
      <c r="BIY72" s="9"/>
      <c r="BIZ72" s="9"/>
      <c r="BJA72" s="9"/>
      <c r="BJB72" s="9"/>
      <c r="BJC72" s="9"/>
      <c r="BJD72" s="9"/>
      <c r="BJE72" s="9"/>
      <c r="BJF72" s="9"/>
      <c r="BJG72" s="9"/>
      <c r="BJH72" s="9"/>
      <c r="BJI72" s="9"/>
      <c r="BJJ72" s="9"/>
      <c r="BJK72" s="9"/>
      <c r="BJL72" s="9"/>
      <c r="BJM72" s="9"/>
      <c r="BJN72" s="9"/>
      <c r="BJO72" s="9"/>
      <c r="BJP72" s="9"/>
      <c r="BJQ72" s="9"/>
      <c r="BJR72" s="9"/>
      <c r="BJS72" s="9"/>
      <c r="BJT72" s="9"/>
      <c r="BJU72" s="9"/>
      <c r="BJV72" s="9"/>
      <c r="BJW72" s="9"/>
      <c r="BJX72" s="9"/>
      <c r="BJY72" s="9"/>
      <c r="BJZ72" s="9"/>
      <c r="BKA72" s="9"/>
      <c r="BKB72" s="9"/>
      <c r="BKC72" s="9"/>
      <c r="BKD72" s="9"/>
      <c r="BKE72" s="9"/>
      <c r="BKF72" s="9"/>
      <c r="BKG72" s="9"/>
      <c r="BKH72" s="9"/>
      <c r="BKI72" s="9"/>
      <c r="BKJ72" s="9"/>
      <c r="BKK72" s="9"/>
      <c r="BKL72" s="9"/>
      <c r="BKM72" s="9"/>
      <c r="BKN72" s="9"/>
      <c r="BKO72" s="9"/>
      <c r="BKP72" s="9"/>
      <c r="BKQ72" s="9"/>
      <c r="BKR72" s="9"/>
      <c r="BKS72" s="9"/>
      <c r="BKT72" s="9"/>
      <c r="BKU72" s="9"/>
      <c r="BKV72" s="9"/>
      <c r="BKW72" s="9"/>
      <c r="BKX72" s="9"/>
      <c r="BKY72" s="9"/>
      <c r="BKZ72" s="9"/>
      <c r="BLA72" s="9"/>
      <c r="BLB72" s="9"/>
      <c r="BLC72" s="9"/>
      <c r="BLD72" s="9"/>
      <c r="BLE72" s="9"/>
      <c r="BLF72" s="9"/>
      <c r="BLG72" s="9"/>
      <c r="BLH72" s="9"/>
      <c r="BLI72" s="9"/>
      <c r="BLJ72" s="9"/>
      <c r="BLK72" s="9"/>
      <c r="BLL72" s="9"/>
      <c r="BLM72" s="9"/>
      <c r="BLN72" s="9"/>
      <c r="BLO72" s="9"/>
      <c r="BLP72" s="9"/>
      <c r="BLQ72" s="9"/>
      <c r="BLR72" s="9"/>
      <c r="BLS72" s="9"/>
      <c r="BLT72" s="9"/>
      <c r="BLU72" s="9"/>
      <c r="BLV72" s="9"/>
      <c r="BLW72" s="9"/>
      <c r="BLX72" s="9"/>
      <c r="BLY72" s="9"/>
      <c r="BLZ72" s="9"/>
      <c r="BMA72" s="9"/>
      <c r="BMB72" s="9"/>
      <c r="BMC72" s="9"/>
      <c r="BMD72" s="9"/>
      <c r="BME72" s="9"/>
      <c r="BMF72" s="9"/>
      <c r="BMG72" s="9"/>
      <c r="BMH72" s="9"/>
      <c r="BMI72" s="9"/>
      <c r="BMJ72" s="9"/>
      <c r="BMK72" s="9"/>
      <c r="BML72" s="9"/>
      <c r="BMM72" s="9"/>
      <c r="BMN72" s="9"/>
      <c r="BMO72" s="9"/>
      <c r="BMP72" s="9"/>
      <c r="BMQ72" s="9"/>
      <c r="BMR72" s="9"/>
      <c r="BMS72" s="9"/>
      <c r="BMT72" s="9"/>
      <c r="BMU72" s="9"/>
      <c r="BMV72" s="9"/>
      <c r="BMW72" s="9"/>
      <c r="BMX72" s="9"/>
      <c r="BMY72" s="9"/>
      <c r="BMZ72" s="9"/>
      <c r="BNA72" s="9"/>
      <c r="BNB72" s="9"/>
      <c r="BNC72" s="9"/>
      <c r="BND72" s="9"/>
      <c r="BNE72" s="9"/>
      <c r="BNF72" s="9"/>
      <c r="BNG72" s="9"/>
      <c r="BNH72" s="9"/>
      <c r="BNI72" s="9"/>
      <c r="BNJ72" s="9"/>
      <c r="BNK72" s="9"/>
      <c r="BNL72" s="9"/>
      <c r="BNM72" s="9"/>
      <c r="BNN72" s="9"/>
      <c r="BNO72" s="9"/>
      <c r="BNP72" s="9"/>
      <c r="BNQ72" s="9"/>
      <c r="BNR72" s="9"/>
      <c r="BNS72" s="9"/>
      <c r="BNT72" s="9"/>
      <c r="BNU72" s="9"/>
      <c r="BNV72" s="9"/>
      <c r="BNW72" s="9"/>
      <c r="BNX72" s="9"/>
      <c r="BNY72" s="9"/>
      <c r="BNZ72" s="9"/>
      <c r="BOA72" s="9"/>
      <c r="BOB72" s="9"/>
      <c r="BOC72" s="9"/>
      <c r="BOD72" s="9"/>
      <c r="BOE72" s="9"/>
      <c r="BOF72" s="9"/>
      <c r="BOG72" s="9"/>
      <c r="BOH72" s="9"/>
      <c r="BOI72" s="9"/>
      <c r="BOJ72" s="9"/>
      <c r="BOK72" s="9"/>
      <c r="BOL72" s="9"/>
      <c r="BOM72" s="9"/>
      <c r="BON72" s="9"/>
      <c r="BOO72" s="9"/>
      <c r="BOP72" s="9"/>
      <c r="BOQ72" s="9"/>
      <c r="BOR72" s="9"/>
      <c r="BOS72" s="9"/>
      <c r="BOT72" s="9"/>
      <c r="BOU72" s="9"/>
      <c r="BOV72" s="9"/>
      <c r="BOW72" s="9"/>
      <c r="BOX72" s="9"/>
      <c r="BOY72" s="9"/>
      <c r="BOZ72" s="9"/>
      <c r="BPA72" s="9"/>
      <c r="BPB72" s="9"/>
      <c r="BPC72" s="9"/>
      <c r="BPD72" s="9"/>
      <c r="BPE72" s="9"/>
      <c r="BPF72" s="9"/>
      <c r="BPG72" s="9"/>
      <c r="BPH72" s="9"/>
      <c r="BPI72" s="9"/>
      <c r="BPJ72" s="9"/>
      <c r="BPK72" s="9"/>
      <c r="BPL72" s="9"/>
      <c r="BPM72" s="9"/>
      <c r="BPN72" s="9"/>
      <c r="BPO72" s="9"/>
      <c r="BPP72" s="9"/>
      <c r="BPQ72" s="9"/>
      <c r="BPR72" s="9"/>
      <c r="BPS72" s="9"/>
      <c r="BPT72" s="9"/>
      <c r="BPU72" s="9"/>
      <c r="BPV72" s="9"/>
      <c r="BPW72" s="9"/>
      <c r="BPX72" s="9"/>
      <c r="BPY72" s="9"/>
      <c r="BPZ72" s="9"/>
      <c r="BQA72" s="9"/>
      <c r="BQB72" s="9"/>
      <c r="BQC72" s="9"/>
      <c r="BQD72" s="9"/>
      <c r="BQE72" s="9"/>
      <c r="BQF72" s="9"/>
      <c r="BQG72" s="9"/>
      <c r="BQH72" s="9"/>
      <c r="BQI72" s="9"/>
      <c r="BQJ72" s="9"/>
      <c r="BQK72" s="9"/>
      <c r="BQL72" s="9"/>
      <c r="BQM72" s="9"/>
      <c r="BQN72" s="9"/>
      <c r="BQO72" s="9"/>
      <c r="BQP72" s="9"/>
      <c r="BQQ72" s="9"/>
      <c r="BQR72" s="9"/>
      <c r="BQS72" s="9"/>
      <c r="BQT72" s="9"/>
      <c r="BQU72" s="9"/>
      <c r="BQV72" s="9"/>
      <c r="BQW72" s="9"/>
      <c r="BQX72" s="9"/>
      <c r="BQY72" s="9"/>
      <c r="BQZ72" s="9"/>
      <c r="BRA72" s="9"/>
      <c r="BRB72" s="9"/>
      <c r="BRC72" s="9"/>
      <c r="BRD72" s="9"/>
      <c r="BRE72" s="9"/>
      <c r="BRF72" s="9"/>
      <c r="BRG72" s="9"/>
      <c r="BRH72" s="9"/>
      <c r="BRI72" s="9"/>
      <c r="BRJ72" s="9"/>
      <c r="BRK72" s="9"/>
      <c r="BRL72" s="9"/>
      <c r="BRM72" s="9"/>
      <c r="BRN72" s="9"/>
      <c r="BRO72" s="9"/>
      <c r="BRP72" s="9"/>
      <c r="BRQ72" s="9"/>
      <c r="BRR72" s="9"/>
      <c r="BRS72" s="9"/>
      <c r="BRT72" s="9"/>
      <c r="BRU72" s="9"/>
      <c r="BRV72" s="9"/>
      <c r="BRW72" s="9"/>
      <c r="BRX72" s="9"/>
      <c r="BRY72" s="9"/>
      <c r="BRZ72" s="9"/>
      <c r="BSA72" s="9"/>
      <c r="BSB72" s="9"/>
      <c r="BSC72" s="9"/>
      <c r="BSD72" s="9"/>
      <c r="BSE72" s="9"/>
      <c r="BSF72" s="9"/>
      <c r="BSG72" s="9"/>
      <c r="BSH72" s="9"/>
      <c r="BSI72" s="9"/>
      <c r="BSJ72" s="9"/>
      <c r="BSK72" s="9"/>
      <c r="BSL72" s="9"/>
      <c r="BSM72" s="9"/>
      <c r="BSN72" s="9"/>
      <c r="BSO72" s="9"/>
      <c r="BSP72" s="9"/>
      <c r="BSQ72" s="9"/>
      <c r="BSR72" s="9"/>
      <c r="BSS72" s="9"/>
      <c r="BST72" s="9"/>
      <c r="BSU72" s="9"/>
      <c r="BSV72" s="9"/>
      <c r="BSW72" s="9"/>
      <c r="BSX72" s="9"/>
      <c r="BSY72" s="9"/>
      <c r="BSZ72" s="9"/>
      <c r="BTA72" s="9"/>
      <c r="BTB72" s="9"/>
      <c r="BTC72" s="9"/>
      <c r="BTD72" s="9"/>
      <c r="BTE72" s="9"/>
      <c r="BTF72" s="9"/>
      <c r="BTG72" s="9"/>
      <c r="BTH72" s="9"/>
      <c r="BTI72" s="9"/>
      <c r="BTJ72" s="9"/>
      <c r="BTK72" s="9"/>
      <c r="BTL72" s="9"/>
      <c r="BTM72" s="9"/>
      <c r="BTN72" s="9"/>
      <c r="BTO72" s="9"/>
      <c r="BTP72" s="9"/>
      <c r="BTQ72" s="9"/>
      <c r="BTR72" s="9"/>
      <c r="BTS72" s="9"/>
      <c r="BTT72" s="9"/>
      <c r="BTU72" s="9"/>
      <c r="BTV72" s="9"/>
      <c r="BTW72" s="9"/>
      <c r="BTX72" s="9"/>
      <c r="BTY72" s="9"/>
      <c r="BTZ72" s="9"/>
      <c r="BUA72" s="9"/>
      <c r="BUB72" s="9"/>
      <c r="BUC72" s="9"/>
      <c r="BUD72" s="9"/>
      <c r="BUE72" s="9"/>
      <c r="BUF72" s="9"/>
      <c r="BUG72" s="9"/>
      <c r="BUH72" s="9"/>
      <c r="BUI72" s="9"/>
      <c r="BUJ72" s="9"/>
      <c r="BUK72" s="9"/>
      <c r="BUL72" s="9"/>
      <c r="BUM72" s="9"/>
      <c r="BUN72" s="9"/>
      <c r="BUO72" s="9"/>
      <c r="BUP72" s="9"/>
      <c r="BUQ72" s="9"/>
      <c r="BUR72" s="9"/>
      <c r="BUS72" s="9"/>
      <c r="BUT72" s="9"/>
      <c r="BUU72" s="9"/>
      <c r="BUV72" s="9"/>
      <c r="BUW72" s="9"/>
      <c r="BUX72" s="9"/>
      <c r="BUY72" s="9"/>
      <c r="BUZ72" s="9"/>
      <c r="BVA72" s="9"/>
      <c r="BVB72" s="9"/>
      <c r="BVC72" s="9"/>
      <c r="BVD72" s="9"/>
      <c r="BVE72" s="9"/>
      <c r="BVF72" s="9"/>
      <c r="BVG72" s="9"/>
      <c r="BVH72" s="9"/>
      <c r="BVI72" s="9"/>
      <c r="BVJ72" s="9"/>
      <c r="BVK72" s="9"/>
      <c r="BVL72" s="9"/>
      <c r="BVM72" s="9"/>
      <c r="BVN72" s="9"/>
      <c r="BVO72" s="9"/>
      <c r="BVP72" s="9"/>
      <c r="BVQ72" s="9"/>
      <c r="BVR72" s="9"/>
      <c r="BVS72" s="9"/>
      <c r="BVT72" s="9"/>
      <c r="BVU72" s="9"/>
      <c r="BVV72" s="9"/>
      <c r="BVW72" s="9"/>
      <c r="BVX72" s="9"/>
      <c r="BVY72" s="9"/>
      <c r="BVZ72" s="9"/>
      <c r="BWA72" s="9"/>
      <c r="BWB72" s="9"/>
      <c r="BWC72" s="9"/>
      <c r="BWD72" s="9"/>
      <c r="BWE72" s="9"/>
      <c r="BWF72" s="9"/>
      <c r="BWG72" s="9"/>
      <c r="BWH72" s="9"/>
      <c r="BWI72" s="9"/>
      <c r="BWJ72" s="9"/>
      <c r="BWK72" s="9"/>
      <c r="BWL72" s="9"/>
      <c r="BWM72" s="9"/>
      <c r="BWN72" s="9"/>
      <c r="BWO72" s="9"/>
      <c r="BWP72" s="9"/>
      <c r="BWQ72" s="9"/>
      <c r="BWR72" s="9"/>
      <c r="BWS72" s="9"/>
      <c r="BWT72" s="9"/>
      <c r="BWU72" s="9"/>
      <c r="BWV72" s="9"/>
      <c r="BWW72" s="9"/>
      <c r="BWX72" s="9"/>
      <c r="BWY72" s="9"/>
      <c r="BWZ72" s="9"/>
      <c r="BXA72" s="9"/>
      <c r="BXB72" s="9"/>
      <c r="BXC72" s="9"/>
      <c r="BXD72" s="9"/>
    </row>
    <row r="73" ht="14.25" customHeight="1">
      <c r="A73" s="9">
        <v>1.0</v>
      </c>
      <c r="B73" s="9" t="s">
        <v>11947</v>
      </c>
      <c r="C73" s="9" t="s">
        <v>11948</v>
      </c>
      <c r="D73" s="9" t="s">
        <v>11948</v>
      </c>
      <c r="E73" s="9"/>
      <c r="F73" s="9">
        <v>2.0</v>
      </c>
      <c r="G73" s="9" t="s">
        <v>12635</v>
      </c>
      <c r="H73" s="9"/>
      <c r="I73" s="9"/>
      <c r="J73" s="9"/>
      <c r="K73" s="9">
        <v>2.0</v>
      </c>
      <c r="L73" s="9"/>
      <c r="M73" s="9"/>
      <c r="N73" s="9"/>
      <c r="O73" s="9"/>
      <c r="P73" s="9">
        <v>0.0</v>
      </c>
      <c r="Q73" s="9" t="s">
        <v>12636</v>
      </c>
      <c r="R73" s="9"/>
      <c r="S73" s="9" t="s">
        <v>2948</v>
      </c>
      <c r="T73" s="9" t="s">
        <v>2947</v>
      </c>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c r="JA73" s="9"/>
      <c r="JB73" s="9"/>
      <c r="JC73" s="9"/>
      <c r="JD73" s="9"/>
      <c r="JE73" s="9"/>
      <c r="JF73" s="9"/>
      <c r="JG73" s="9"/>
      <c r="JH73" s="9"/>
      <c r="JI73" s="9"/>
      <c r="JJ73" s="9"/>
      <c r="JK73" s="9"/>
      <c r="JL73" s="9"/>
      <c r="JM73" s="9"/>
      <c r="JN73" s="9"/>
      <c r="JO73" s="9"/>
      <c r="JP73" s="9"/>
      <c r="JQ73" s="9"/>
      <c r="JR73" s="9"/>
      <c r="JS73" s="9"/>
      <c r="JT73" s="9"/>
      <c r="JU73" s="9"/>
      <c r="JV73" s="9"/>
      <c r="JW73" s="9"/>
      <c r="JX73" s="9"/>
      <c r="JY73" s="9"/>
      <c r="JZ73" s="9"/>
      <c r="KA73" s="9"/>
      <c r="KB73" s="9"/>
      <c r="KC73" s="9"/>
      <c r="KD73" s="9"/>
      <c r="KE73" s="9"/>
      <c r="KF73" s="9"/>
      <c r="KG73" s="9"/>
      <c r="KH73" s="9"/>
      <c r="KI73" s="9"/>
      <c r="KJ73" s="9"/>
      <c r="KK73" s="9"/>
      <c r="KL73" s="9"/>
      <c r="KM73" s="9"/>
      <c r="KN73" s="9"/>
      <c r="KO73" s="9"/>
      <c r="KP73" s="9"/>
      <c r="KQ73" s="9"/>
      <c r="KR73" s="9"/>
      <c r="KS73" s="9"/>
      <c r="KT73" s="9"/>
      <c r="KU73" s="9"/>
      <c r="KV73" s="9"/>
      <c r="KW73" s="9"/>
      <c r="KX73" s="9"/>
      <c r="KY73" s="9"/>
      <c r="KZ73" s="9"/>
      <c r="LA73" s="9"/>
      <c r="LB73" s="9"/>
      <c r="LC73" s="9"/>
      <c r="LD73" s="9"/>
      <c r="LE73" s="9"/>
      <c r="LF73" s="9"/>
      <c r="LG73" s="9"/>
      <c r="LH73" s="9"/>
      <c r="LI73" s="9"/>
      <c r="LJ73" s="9"/>
      <c r="LK73" s="9"/>
      <c r="LL73" s="9"/>
      <c r="LM73" s="9"/>
      <c r="LN73" s="9"/>
      <c r="LO73" s="9"/>
      <c r="LP73" s="9"/>
      <c r="LQ73" s="9"/>
      <c r="LR73" s="9"/>
      <c r="LS73" s="9"/>
      <c r="LT73" s="9"/>
      <c r="LU73" s="9"/>
      <c r="LV73" s="9"/>
      <c r="LW73" s="9"/>
      <c r="LX73" s="9"/>
      <c r="LY73" s="9"/>
      <c r="LZ73" s="9"/>
      <c r="MA73" s="9"/>
      <c r="MB73" s="9"/>
      <c r="MC73" s="9"/>
      <c r="MD73" s="9"/>
      <c r="ME73" s="9"/>
      <c r="MF73" s="9"/>
      <c r="MG73" s="9"/>
      <c r="MH73" s="9"/>
      <c r="MI73" s="9"/>
      <c r="MJ73" s="9"/>
      <c r="MK73" s="9"/>
      <c r="ML73" s="9"/>
      <c r="MM73" s="9"/>
      <c r="MN73" s="9"/>
      <c r="MO73" s="9"/>
      <c r="MP73" s="9"/>
      <c r="MQ73" s="9"/>
      <c r="MR73" s="9"/>
      <c r="MS73" s="9"/>
      <c r="MT73" s="9"/>
      <c r="MU73" s="9"/>
      <c r="MV73" s="9"/>
      <c r="MW73" s="9"/>
      <c r="MX73" s="9"/>
      <c r="MY73" s="9"/>
      <c r="MZ73" s="9"/>
      <c r="NA73" s="9"/>
      <c r="NB73" s="9"/>
      <c r="NC73" s="9"/>
      <c r="ND73" s="9"/>
      <c r="NE73" s="9"/>
      <c r="NF73" s="9"/>
      <c r="NG73" s="9"/>
      <c r="NH73" s="9"/>
      <c r="NI73" s="9"/>
      <c r="NJ73" s="9"/>
      <c r="NK73" s="9"/>
      <c r="NL73" s="9"/>
      <c r="NM73" s="9"/>
      <c r="NN73" s="9"/>
      <c r="NO73" s="9"/>
      <c r="NP73" s="9"/>
      <c r="NQ73" s="9"/>
      <c r="NR73" s="9"/>
      <c r="NS73" s="9"/>
      <c r="NT73" s="9"/>
      <c r="NU73" s="9"/>
      <c r="NV73" s="9"/>
      <c r="NW73" s="9"/>
      <c r="NX73" s="9"/>
      <c r="NY73" s="9"/>
      <c r="NZ73" s="9"/>
      <c r="OA73" s="9"/>
      <c r="OB73" s="9"/>
      <c r="OC73" s="9"/>
      <c r="OD73" s="9"/>
      <c r="OE73" s="9"/>
      <c r="OF73" s="9"/>
      <c r="OG73" s="9"/>
      <c r="OH73" s="9"/>
      <c r="OI73" s="9"/>
      <c r="OJ73" s="9"/>
      <c r="OK73" s="9"/>
      <c r="OL73" s="9"/>
      <c r="OM73" s="9"/>
      <c r="ON73" s="9"/>
      <c r="OO73" s="9"/>
      <c r="OP73" s="9"/>
      <c r="OQ73" s="9"/>
      <c r="OR73" s="9"/>
      <c r="OS73" s="9"/>
      <c r="OT73" s="9"/>
      <c r="OU73" s="9"/>
      <c r="OV73" s="9"/>
      <c r="OW73" s="9"/>
      <c r="OX73" s="9"/>
      <c r="OY73" s="9"/>
      <c r="OZ73" s="9"/>
      <c r="PA73" s="9"/>
      <c r="PB73" s="9"/>
      <c r="PC73" s="9"/>
      <c r="PD73" s="9"/>
      <c r="PE73" s="9"/>
      <c r="PF73" s="9"/>
      <c r="PG73" s="9"/>
      <c r="PH73" s="9"/>
      <c r="PI73" s="9"/>
      <c r="PJ73" s="9"/>
      <c r="PK73" s="9"/>
      <c r="PL73" s="9"/>
      <c r="PM73" s="9"/>
      <c r="PN73" s="9"/>
      <c r="PO73" s="9"/>
      <c r="PP73" s="9"/>
      <c r="PQ73" s="9"/>
      <c r="PR73" s="9"/>
      <c r="PS73" s="9"/>
      <c r="PT73" s="9"/>
      <c r="PU73" s="9"/>
      <c r="PV73" s="9"/>
      <c r="PW73" s="9"/>
      <c r="PX73" s="9"/>
      <c r="PY73" s="9"/>
      <c r="PZ73" s="9"/>
      <c r="QA73" s="9"/>
      <c r="QB73" s="9"/>
      <c r="QC73" s="9"/>
      <c r="QD73" s="9"/>
      <c r="QE73" s="9"/>
      <c r="QF73" s="9"/>
      <c r="QG73" s="9"/>
      <c r="QH73" s="9"/>
      <c r="QI73" s="9"/>
      <c r="QJ73" s="9"/>
      <c r="QK73" s="9"/>
      <c r="QL73" s="9"/>
      <c r="QM73" s="9"/>
      <c r="QN73" s="9"/>
      <c r="QO73" s="9"/>
      <c r="QP73" s="9"/>
      <c r="QQ73" s="9"/>
      <c r="QR73" s="9"/>
      <c r="QS73" s="9"/>
      <c r="QT73" s="9"/>
      <c r="QU73" s="9"/>
      <c r="QV73" s="9"/>
      <c r="QW73" s="9"/>
      <c r="QX73" s="9"/>
      <c r="QY73" s="9"/>
      <c r="QZ73" s="9"/>
      <c r="RA73" s="9"/>
      <c r="RB73" s="9"/>
      <c r="RC73" s="9"/>
      <c r="RD73" s="9"/>
      <c r="RE73" s="9"/>
      <c r="RF73" s="9"/>
      <c r="RG73" s="9"/>
      <c r="RH73" s="9"/>
      <c r="RI73" s="9"/>
      <c r="RJ73" s="9"/>
      <c r="RK73" s="9"/>
      <c r="RL73" s="9"/>
      <c r="RM73" s="9"/>
      <c r="RN73" s="9"/>
      <c r="RO73" s="9"/>
      <c r="RP73" s="9"/>
      <c r="RQ73" s="9"/>
      <c r="RR73" s="9"/>
      <c r="RS73" s="9"/>
      <c r="RT73" s="9"/>
      <c r="RU73" s="9"/>
      <c r="RV73" s="9"/>
      <c r="RW73" s="9"/>
      <c r="RX73" s="9"/>
      <c r="RY73" s="9"/>
      <c r="RZ73" s="9"/>
      <c r="SA73" s="9"/>
      <c r="SB73" s="9"/>
      <c r="SC73" s="9"/>
      <c r="SD73" s="9"/>
      <c r="SE73" s="9"/>
      <c r="SF73" s="9"/>
      <c r="SG73" s="9"/>
      <c r="SH73" s="9"/>
      <c r="SI73" s="9"/>
      <c r="SJ73" s="9"/>
      <c r="SK73" s="9"/>
      <c r="SL73" s="9"/>
      <c r="SM73" s="9"/>
      <c r="SN73" s="9"/>
      <c r="SO73" s="9"/>
      <c r="SP73" s="9"/>
      <c r="SQ73" s="9"/>
      <c r="SR73" s="9"/>
      <c r="SS73" s="9"/>
      <c r="ST73" s="9"/>
      <c r="SU73" s="9"/>
      <c r="SV73" s="9"/>
      <c r="SW73" s="9"/>
      <c r="SX73" s="9"/>
      <c r="SY73" s="9"/>
      <c r="SZ73" s="9"/>
      <c r="TA73" s="9"/>
      <c r="TB73" s="9"/>
      <c r="TC73" s="9"/>
      <c r="TD73" s="9"/>
      <c r="TE73" s="9"/>
      <c r="TF73" s="9"/>
      <c r="TG73" s="9"/>
      <c r="TH73" s="9"/>
      <c r="TI73" s="9"/>
      <c r="TJ73" s="9"/>
      <c r="TK73" s="9"/>
      <c r="TL73" s="9"/>
      <c r="TM73" s="9"/>
      <c r="TN73" s="9"/>
      <c r="TO73" s="9"/>
      <c r="ANB73" s="9"/>
      <c r="ANC73" s="9"/>
      <c r="AND73" s="9"/>
      <c r="ANE73" s="9"/>
      <c r="ANF73" s="9"/>
      <c r="ANG73" s="9"/>
      <c r="ANH73" s="9"/>
      <c r="ANI73" s="9"/>
      <c r="ANJ73" s="9"/>
      <c r="ANK73" s="9"/>
      <c r="ANL73" s="9"/>
      <c r="ANM73" s="9"/>
      <c r="ANN73" s="9"/>
      <c r="ANO73" s="9"/>
      <c r="ANP73" s="9"/>
      <c r="ANQ73" s="9"/>
      <c r="ANR73" s="9"/>
      <c r="ANS73" s="9"/>
      <c r="ANT73" s="9"/>
      <c r="ANU73" s="9"/>
      <c r="ANV73" s="9"/>
      <c r="ANW73" s="9"/>
      <c r="ANX73" s="9"/>
      <c r="ANY73" s="9"/>
      <c r="ANZ73" s="9"/>
      <c r="AOA73" s="9"/>
      <c r="AOB73" s="9"/>
      <c r="AOC73" s="9"/>
      <c r="AOD73" s="9"/>
      <c r="AOE73" s="9"/>
      <c r="AOF73" s="9"/>
      <c r="AOG73" s="9"/>
      <c r="AOH73" s="9"/>
      <c r="AOI73" s="9"/>
      <c r="AOJ73" s="9"/>
      <c r="AOK73" s="9"/>
      <c r="AOL73" s="9"/>
      <c r="AOM73" s="9"/>
      <c r="AON73" s="9"/>
      <c r="AOO73" s="9"/>
      <c r="AOP73" s="9"/>
      <c r="AOQ73" s="9"/>
      <c r="AOR73" s="9"/>
      <c r="AOS73" s="9"/>
      <c r="AOT73" s="9"/>
      <c r="AOU73" s="9"/>
      <c r="AOV73" s="9"/>
      <c r="AOW73" s="9"/>
      <c r="AOX73" s="9"/>
      <c r="AOY73" s="9"/>
      <c r="AOZ73" s="9"/>
      <c r="APA73" s="9"/>
      <c r="APB73" s="9"/>
      <c r="APC73" s="9"/>
      <c r="APD73" s="9"/>
      <c r="APE73" s="9"/>
      <c r="APF73" s="9"/>
      <c r="APG73" s="9"/>
      <c r="APH73" s="9"/>
      <c r="API73" s="9"/>
      <c r="APJ73" s="9"/>
      <c r="APK73" s="9"/>
      <c r="APL73" s="9"/>
      <c r="APM73" s="9"/>
      <c r="APN73" s="9"/>
      <c r="APO73" s="9"/>
      <c r="APP73" s="9"/>
      <c r="APQ73" s="9"/>
      <c r="APR73" s="9"/>
      <c r="APS73" s="9"/>
      <c r="APT73" s="9"/>
      <c r="APU73" s="9"/>
      <c r="APV73" s="9"/>
      <c r="APW73" s="9"/>
      <c r="APX73" s="9"/>
      <c r="APY73" s="9"/>
      <c r="APZ73" s="9"/>
      <c r="AQA73" s="9"/>
      <c r="AQB73" s="9"/>
      <c r="AQC73" s="9"/>
      <c r="AQD73" s="9"/>
      <c r="AQE73" s="9"/>
      <c r="AQF73" s="9"/>
      <c r="AQG73" s="9"/>
      <c r="AQH73" s="9"/>
      <c r="AQI73" s="9"/>
      <c r="AQJ73" s="9"/>
      <c r="AQK73" s="9"/>
      <c r="AQL73" s="9"/>
      <c r="AQM73" s="9"/>
      <c r="AQN73" s="9"/>
      <c r="AQO73" s="9"/>
      <c r="AQP73" s="9"/>
      <c r="AQQ73" s="9"/>
      <c r="AQR73" s="9"/>
      <c r="AQS73" s="9"/>
      <c r="AQT73" s="9"/>
      <c r="AQU73" s="9"/>
      <c r="AQV73" s="9"/>
      <c r="AQW73" s="9"/>
      <c r="AQX73" s="9"/>
      <c r="AQY73" s="9"/>
      <c r="AQZ73" s="9"/>
      <c r="ARA73" s="9"/>
      <c r="ARB73" s="9"/>
      <c r="ARC73" s="9"/>
      <c r="ARD73" s="9"/>
      <c r="ARE73" s="9"/>
      <c r="ARF73" s="9"/>
      <c r="ARG73" s="9"/>
      <c r="ARH73" s="9"/>
      <c r="ARI73" s="9"/>
      <c r="ARJ73" s="9"/>
      <c r="ARK73" s="9"/>
      <c r="ARL73" s="9"/>
      <c r="ARM73" s="9"/>
      <c r="ARN73" s="9"/>
      <c r="ARO73" s="9"/>
      <c r="ARP73" s="9"/>
      <c r="ARQ73" s="9"/>
      <c r="ARR73" s="9"/>
      <c r="ARS73" s="9"/>
      <c r="ART73" s="9"/>
      <c r="ARU73" s="9"/>
      <c r="ARV73" s="9"/>
      <c r="ARW73" s="9"/>
      <c r="ARX73" s="9"/>
      <c r="ARY73" s="9"/>
      <c r="ARZ73" s="9"/>
      <c r="ASA73" s="9"/>
      <c r="ASB73" s="9"/>
      <c r="ASC73" s="9"/>
      <c r="ASD73" s="9"/>
      <c r="ASE73" s="9"/>
      <c r="ASF73" s="9"/>
      <c r="ASG73" s="9"/>
      <c r="ASH73" s="9"/>
      <c r="ASI73" s="9"/>
      <c r="ASJ73" s="9"/>
      <c r="ASK73" s="9"/>
      <c r="ASL73" s="9"/>
      <c r="ASM73" s="9"/>
      <c r="ASN73" s="9"/>
      <c r="ASO73" s="9"/>
      <c r="ASP73" s="9"/>
      <c r="ASQ73" s="9"/>
      <c r="ASR73" s="9"/>
      <c r="ASS73" s="9"/>
      <c r="AST73" s="9"/>
      <c r="ASU73" s="9"/>
      <c r="ASV73" s="9"/>
      <c r="ASW73" s="9"/>
      <c r="ASX73" s="9"/>
      <c r="ASY73" s="9"/>
      <c r="ASZ73" s="9"/>
      <c r="ATA73" s="9"/>
      <c r="ATB73" s="9"/>
      <c r="ATC73" s="9"/>
      <c r="ATD73" s="9"/>
      <c r="ATE73" s="9"/>
      <c r="ATF73" s="9"/>
      <c r="ATG73" s="9"/>
      <c r="ATH73" s="9"/>
      <c r="ATI73" s="9"/>
      <c r="ATJ73" s="9"/>
      <c r="ATK73" s="9"/>
      <c r="ATL73" s="9"/>
      <c r="ATM73" s="9"/>
      <c r="ATN73" s="9"/>
      <c r="ATO73" s="9"/>
      <c r="ATP73" s="9"/>
      <c r="ATQ73" s="9"/>
      <c r="ATR73" s="9"/>
      <c r="ATS73" s="9"/>
      <c r="ATT73" s="9"/>
      <c r="ATU73" s="9"/>
      <c r="ATV73" s="9"/>
      <c r="ATW73" s="9"/>
      <c r="ATX73" s="9"/>
      <c r="ATY73" s="9" t="s">
        <v>5691</v>
      </c>
      <c r="ATZ73" s="9" t="s">
        <v>5691</v>
      </c>
      <c r="AUA73" s="9" t="s">
        <v>12637</v>
      </c>
      <c r="AUB73" s="9"/>
      <c r="AUC73" s="9"/>
      <c r="AUD73" s="9"/>
      <c r="AUE73" s="9"/>
      <c r="AUF73" s="9"/>
      <c r="AUG73" s="9"/>
      <c r="AUH73" s="9"/>
      <c r="AUI73" s="9"/>
      <c r="AUJ73" s="9"/>
      <c r="AUK73" s="9"/>
      <c r="AUL73" s="9"/>
      <c r="AUM73" s="9"/>
      <c r="AUN73" s="9"/>
      <c r="AUO73" s="9"/>
      <c r="AUP73" s="9"/>
      <c r="AUQ73" s="9"/>
      <c r="AUR73" s="9"/>
      <c r="AUS73" s="9"/>
      <c r="AUT73" s="9"/>
      <c r="AUU73" s="9"/>
      <c r="AUV73" s="9"/>
      <c r="AUW73" s="9"/>
      <c r="AUX73" s="9"/>
      <c r="AUY73" s="9"/>
      <c r="AUZ73" s="9"/>
      <c r="AVA73" s="9"/>
      <c r="AVB73" s="9"/>
      <c r="AVC73" s="9"/>
      <c r="AVD73" s="9"/>
      <c r="AVE73" s="9"/>
      <c r="AVF73" s="9"/>
      <c r="AVG73" s="9"/>
      <c r="AVH73" s="9"/>
      <c r="AVI73" s="9"/>
      <c r="AVJ73" s="9"/>
      <c r="AVK73" s="9" t="s">
        <v>12638</v>
      </c>
      <c r="AVL73" s="9"/>
      <c r="AVM73" s="9"/>
      <c r="AVN73" s="9"/>
      <c r="AVO73" s="9"/>
      <c r="AVP73" s="9"/>
      <c r="AVQ73" s="9"/>
      <c r="AVR73" s="9"/>
      <c r="AVS73" s="9"/>
      <c r="AVT73" s="9"/>
      <c r="AVU73" s="9"/>
      <c r="AVV73" s="9"/>
      <c r="AVW73" s="9"/>
      <c r="AVX73" s="9"/>
      <c r="AVY73" s="9"/>
      <c r="AVZ73" s="9"/>
      <c r="AWA73" s="9"/>
      <c r="AWB73" s="9"/>
      <c r="AWC73" s="9"/>
      <c r="AWD73" s="9"/>
      <c r="AWE73" s="9"/>
      <c r="AWF73" s="9"/>
      <c r="AWG73" s="9"/>
      <c r="AWH73" s="9"/>
      <c r="AWI73" s="9"/>
      <c r="AWJ73" s="9"/>
      <c r="AWK73" s="9"/>
      <c r="AWL73" s="9"/>
      <c r="AWM73" s="9"/>
      <c r="AWN73" s="9"/>
      <c r="AWO73" s="9"/>
      <c r="AWP73" s="9"/>
      <c r="AWQ73" s="9"/>
      <c r="AWR73" s="9"/>
      <c r="AWS73" s="9"/>
      <c r="AWT73" s="9"/>
      <c r="AWU73" s="9"/>
      <c r="AWV73" s="9"/>
      <c r="AWW73" s="9"/>
      <c r="AWX73" s="9"/>
      <c r="AWY73" s="9"/>
      <c r="AWZ73" s="9"/>
      <c r="AXA73" s="9"/>
      <c r="AXB73" s="9" t="s">
        <v>5707</v>
      </c>
      <c r="AXC73" s="9"/>
      <c r="AXD73" s="9"/>
      <c r="AXE73" s="9"/>
      <c r="AXF73" s="9"/>
      <c r="AXG73" s="9"/>
      <c r="AXH73" s="9"/>
      <c r="AXI73" s="9"/>
      <c r="AXJ73" s="9"/>
      <c r="AXK73" s="9">
        <v>720.0</v>
      </c>
      <c r="AXL73" s="9" t="s">
        <v>2950</v>
      </c>
      <c r="AXM73" s="9">
        <v>524.0</v>
      </c>
      <c r="AXN73" s="9"/>
      <c r="AXO73" s="9"/>
      <c r="AXP73" s="9"/>
      <c r="AXQ73" s="9"/>
      <c r="AXR73" s="9"/>
      <c r="AXS73" s="9"/>
      <c r="AXT73" s="9"/>
      <c r="AXU73" s="9"/>
      <c r="AXV73" s="9"/>
      <c r="AXW73" s="9"/>
      <c r="AXX73" s="9"/>
      <c r="AXY73" s="9"/>
      <c r="AXZ73" s="9"/>
      <c r="AYA73" s="9"/>
      <c r="AYB73" s="9"/>
      <c r="AYC73" s="9"/>
      <c r="AYD73" s="9" t="s">
        <v>2950</v>
      </c>
      <c r="AYE73" s="9"/>
      <c r="AYF73" s="9"/>
      <c r="AYG73" s="9"/>
      <c r="AYH73" s="9" t="s">
        <v>12639</v>
      </c>
      <c r="AYI73" s="9"/>
      <c r="AYJ73" s="9"/>
      <c r="AYK73" s="9"/>
      <c r="AYL73" s="9"/>
      <c r="AYM73" s="9"/>
      <c r="AYN73" s="9"/>
      <c r="AYO73" s="9"/>
      <c r="AYP73" s="9"/>
      <c r="AYQ73" s="9"/>
      <c r="AYR73" s="9"/>
      <c r="AYS73" s="9"/>
      <c r="AYT73" s="9"/>
      <c r="AYU73" s="9"/>
      <c r="AYV73" s="9"/>
      <c r="AYW73" s="9"/>
      <c r="AYX73" s="9"/>
      <c r="AYY73" s="9"/>
      <c r="AYZ73" s="9"/>
      <c r="AZA73" s="9"/>
      <c r="AZB73" s="9"/>
      <c r="AZC73" s="9"/>
      <c r="AZD73" s="9"/>
      <c r="AZE73" s="9"/>
      <c r="AZF73" s="9"/>
      <c r="AZG73" s="9"/>
      <c r="AZH73" s="9"/>
      <c r="AZI73" s="9"/>
      <c r="AZJ73" s="9"/>
      <c r="AZK73" s="9"/>
      <c r="AZL73" s="9"/>
      <c r="AZM73" s="9"/>
      <c r="AZN73" s="9"/>
      <c r="AZO73" s="9"/>
      <c r="AZP73" s="9"/>
      <c r="AZQ73" s="9"/>
      <c r="AZR73" s="9"/>
      <c r="AZS73" s="9"/>
      <c r="AZT73" s="9"/>
      <c r="AZU73" s="9"/>
      <c r="AZV73" s="9"/>
      <c r="AZW73" s="9"/>
      <c r="AZX73" s="9"/>
      <c r="AZY73" s="9"/>
      <c r="AZZ73" s="9"/>
      <c r="BAA73" s="9"/>
      <c r="BAB73" s="9"/>
      <c r="BAC73" s="9"/>
      <c r="BAD73" s="9"/>
      <c r="BAE73" s="9"/>
      <c r="BAF73" s="9"/>
      <c r="BAG73" s="9"/>
      <c r="BAH73" s="9"/>
      <c r="BAI73" s="9"/>
      <c r="BAJ73" s="9"/>
      <c r="BAK73" s="9"/>
      <c r="BAL73" s="9"/>
      <c r="BAM73" s="9"/>
      <c r="BAN73" s="9"/>
      <c r="BAO73" s="9"/>
      <c r="BAP73" s="9"/>
      <c r="BAQ73" s="9"/>
      <c r="BAR73" s="9"/>
      <c r="BAS73" s="9"/>
      <c r="BAT73" s="9"/>
      <c r="BAU73" s="9"/>
      <c r="BAV73" s="9"/>
      <c r="BAW73" s="9"/>
      <c r="BAX73" s="9"/>
      <c r="BAY73" s="9"/>
      <c r="BAZ73" s="9"/>
      <c r="BBA73" s="9"/>
      <c r="BBB73" s="9"/>
      <c r="BBC73" s="9"/>
      <c r="BBD73" s="9"/>
      <c r="BBE73" s="9"/>
      <c r="BBF73" s="9"/>
      <c r="BBG73" s="9"/>
      <c r="BBH73" s="9"/>
      <c r="BBI73" s="9"/>
      <c r="BBJ73" s="9"/>
      <c r="BBK73" s="9"/>
      <c r="BBL73" s="9"/>
      <c r="BBM73" s="9"/>
      <c r="BBN73" s="9"/>
      <c r="BBO73" s="9"/>
      <c r="BBP73" s="9"/>
      <c r="BBQ73" s="9"/>
      <c r="BBR73" s="9"/>
      <c r="BBS73" s="9"/>
      <c r="BBT73" s="9"/>
      <c r="BBU73" s="9"/>
      <c r="BBV73" s="9"/>
      <c r="BBW73" s="9"/>
      <c r="BBX73" s="9"/>
      <c r="BBY73" s="9"/>
      <c r="BBZ73" s="9"/>
      <c r="BCA73" s="9"/>
      <c r="BCB73" s="9"/>
      <c r="BCC73" s="9"/>
      <c r="BCD73" s="9"/>
      <c r="BCE73" s="9"/>
      <c r="BCF73" s="9"/>
      <c r="BCG73" s="9"/>
      <c r="BCH73" s="9"/>
      <c r="BCI73" s="9"/>
      <c r="BCJ73" s="9"/>
      <c r="BCK73" s="9"/>
      <c r="BCL73" s="9"/>
      <c r="BCM73" s="9"/>
      <c r="BCN73" s="9"/>
      <c r="BCO73" s="9"/>
      <c r="BCP73" s="9"/>
      <c r="BCQ73" s="9"/>
      <c r="BCR73" s="9"/>
      <c r="BCS73" s="9"/>
      <c r="BCT73" s="9"/>
      <c r="BCU73" s="9"/>
      <c r="BCV73" s="9"/>
      <c r="BCW73" s="9"/>
      <c r="BCX73" s="9"/>
      <c r="BCY73" s="9"/>
      <c r="BCZ73" s="9"/>
      <c r="BDA73" s="9"/>
      <c r="BDB73" s="9"/>
      <c r="BDC73" s="9"/>
      <c r="BDD73" s="9"/>
      <c r="BDE73" s="9"/>
      <c r="BDF73" s="9"/>
      <c r="BDG73" s="9"/>
      <c r="BDH73" s="9"/>
      <c r="BDI73" s="9"/>
      <c r="BDJ73" s="9"/>
      <c r="BDK73" s="9"/>
      <c r="BDL73" s="9"/>
      <c r="BDM73" s="9"/>
      <c r="BDN73" s="9"/>
      <c r="BDO73" s="9"/>
      <c r="BDP73" s="9"/>
      <c r="BDQ73" s="9"/>
      <c r="BDR73" s="9"/>
      <c r="BDS73" s="9"/>
      <c r="BDT73" s="9"/>
      <c r="BDU73" s="9"/>
      <c r="BDV73" s="9"/>
      <c r="BDW73" s="9"/>
      <c r="BDX73" s="9"/>
      <c r="BDY73" s="9"/>
      <c r="BDZ73" s="9"/>
      <c r="BEA73" s="9"/>
      <c r="BEB73" s="9"/>
      <c r="BEC73" s="9"/>
      <c r="BED73" s="9"/>
      <c r="BEE73" s="9"/>
      <c r="BEF73" s="9"/>
      <c r="BEG73" s="9"/>
      <c r="BEH73" s="9"/>
      <c r="BEI73" s="9"/>
      <c r="BEJ73" s="9"/>
      <c r="BEK73" s="9"/>
      <c r="BEL73" s="9"/>
      <c r="BEM73" s="9"/>
      <c r="BEN73" s="9"/>
      <c r="BEO73" s="9"/>
      <c r="BEP73" s="9"/>
      <c r="BEQ73" s="9"/>
      <c r="BER73" s="9"/>
      <c r="BES73" s="9"/>
      <c r="BET73" s="9"/>
      <c r="BEU73" s="9"/>
      <c r="BEV73" s="9"/>
      <c r="BEW73" s="9"/>
      <c r="BEX73" s="9"/>
      <c r="BEY73" s="9"/>
      <c r="BEZ73" s="9"/>
      <c r="BFA73" s="9"/>
      <c r="BFB73" s="9"/>
      <c r="BFC73" s="9"/>
      <c r="BFD73" s="9"/>
      <c r="BFE73" s="9"/>
      <c r="BFF73" s="9"/>
      <c r="BFG73" s="9"/>
      <c r="BFH73" s="9"/>
      <c r="BFI73" s="9"/>
      <c r="BFJ73" s="9"/>
      <c r="BFK73" s="9"/>
      <c r="BFL73" s="9"/>
      <c r="BFM73" s="9"/>
      <c r="BFN73" s="9"/>
      <c r="BFO73" s="9"/>
      <c r="BFP73" s="9"/>
      <c r="BFQ73" s="9"/>
      <c r="BFR73" s="9"/>
      <c r="BFS73" s="9"/>
      <c r="BFT73" s="9"/>
      <c r="BFU73" s="9"/>
      <c r="BFV73" s="9"/>
      <c r="BFW73" s="9"/>
      <c r="BFX73" s="9"/>
      <c r="BFY73" s="9"/>
      <c r="BFZ73" s="9"/>
      <c r="BGA73" s="9"/>
      <c r="BGB73" s="9"/>
      <c r="BGC73" s="9"/>
      <c r="BGD73" s="9"/>
      <c r="BGE73" s="9"/>
      <c r="BGF73" s="9"/>
      <c r="BGG73" s="9"/>
      <c r="BGH73" s="9"/>
      <c r="BGI73" s="9"/>
      <c r="BGJ73" s="9"/>
      <c r="BGK73" s="9"/>
      <c r="BGL73" s="9"/>
      <c r="BGM73" s="9"/>
      <c r="BGN73" s="9"/>
      <c r="BGO73" s="9"/>
      <c r="BGP73" s="9"/>
      <c r="BGQ73" s="9"/>
      <c r="BGR73" s="9"/>
      <c r="BGS73" s="9"/>
      <c r="BGT73" s="9"/>
      <c r="BGU73" s="9"/>
      <c r="BGV73" s="9"/>
      <c r="BGW73" s="9"/>
      <c r="BGX73" s="9"/>
      <c r="BGY73" s="9"/>
      <c r="BGZ73" s="9"/>
      <c r="BHA73" s="9"/>
      <c r="BHB73" s="9"/>
      <c r="BHC73" s="9"/>
      <c r="BHD73" s="9"/>
      <c r="BHE73" s="9"/>
      <c r="BHF73" s="9"/>
      <c r="BHG73" s="9"/>
      <c r="BHH73" s="9"/>
      <c r="BHI73" s="9"/>
      <c r="BHJ73" s="9"/>
      <c r="BHK73" s="9"/>
      <c r="BHL73" s="9"/>
      <c r="BHM73" s="9"/>
      <c r="BHN73" s="9"/>
      <c r="BHO73" s="9"/>
      <c r="BHP73" s="9"/>
      <c r="BHQ73" s="9"/>
      <c r="BHR73" s="9"/>
      <c r="BHS73" s="9"/>
      <c r="BHT73" s="9"/>
      <c r="BHU73" s="9"/>
      <c r="BHV73" s="9"/>
      <c r="BHW73" s="9"/>
      <c r="BHX73" s="9"/>
      <c r="BHY73" s="9"/>
      <c r="BHZ73" s="9"/>
      <c r="BIA73" s="9"/>
      <c r="BIB73" s="9"/>
      <c r="BIC73" s="9"/>
      <c r="BID73" s="9"/>
      <c r="BIE73" s="9"/>
      <c r="BIF73" s="9"/>
      <c r="BIG73" s="9"/>
      <c r="BIH73" s="9"/>
      <c r="BII73" s="9"/>
      <c r="BIJ73" s="9"/>
      <c r="BIK73" s="9"/>
      <c r="BIL73" s="9"/>
      <c r="BIM73" s="9"/>
      <c r="BIN73" s="9"/>
      <c r="BIO73" s="9"/>
      <c r="BIP73" s="9"/>
      <c r="BIQ73" s="9"/>
      <c r="BIR73" s="9"/>
      <c r="BIS73" s="9"/>
      <c r="BIT73" s="9"/>
      <c r="BIU73" s="9"/>
      <c r="BIV73" s="9"/>
      <c r="BIW73" s="9"/>
      <c r="BIX73" s="9"/>
      <c r="BIY73" s="9"/>
      <c r="BIZ73" s="9"/>
      <c r="BJA73" s="9"/>
      <c r="BJB73" s="9"/>
      <c r="BJC73" s="9"/>
      <c r="BJD73" s="9"/>
      <c r="BJE73" s="9"/>
      <c r="BJF73" s="9"/>
      <c r="BJG73" s="9"/>
      <c r="BJH73" s="9"/>
      <c r="BJI73" s="9"/>
      <c r="BJJ73" s="9"/>
      <c r="BJK73" s="9"/>
      <c r="BJL73" s="9"/>
      <c r="BJM73" s="9"/>
      <c r="BJN73" s="9"/>
      <c r="BJO73" s="9"/>
      <c r="BJP73" s="9"/>
      <c r="BJQ73" s="9"/>
      <c r="BJR73" s="9"/>
      <c r="BJS73" s="9"/>
      <c r="BJT73" s="9"/>
      <c r="BJU73" s="9"/>
      <c r="BJV73" s="9"/>
      <c r="BJW73" s="9"/>
      <c r="BJX73" s="9"/>
      <c r="BJY73" s="9"/>
      <c r="BJZ73" s="9"/>
      <c r="BKA73" s="9"/>
      <c r="BKB73" s="9"/>
      <c r="BKC73" s="9"/>
      <c r="BKD73" s="9"/>
      <c r="BKE73" s="9"/>
      <c r="BKF73" s="9"/>
      <c r="BKG73" s="9"/>
      <c r="BKH73" s="9"/>
      <c r="BKI73" s="9"/>
      <c r="BKJ73" s="9"/>
      <c r="BKK73" s="9"/>
      <c r="BKL73" s="9"/>
      <c r="BKM73" s="9"/>
      <c r="BKN73" s="9"/>
      <c r="BKO73" s="9"/>
      <c r="BKP73" s="9"/>
      <c r="BKQ73" s="9"/>
      <c r="BKR73" s="9"/>
      <c r="BKS73" s="9"/>
      <c r="BKT73" s="9"/>
      <c r="BKU73" s="9"/>
      <c r="BKV73" s="9"/>
      <c r="BKW73" s="9"/>
      <c r="BKX73" s="9"/>
      <c r="BKY73" s="9"/>
      <c r="BKZ73" s="9"/>
      <c r="BLA73" s="9"/>
      <c r="BLB73" s="9"/>
      <c r="BLC73" s="9"/>
      <c r="BLD73" s="9"/>
      <c r="BLE73" s="9"/>
      <c r="BLF73" s="9"/>
      <c r="BLG73" s="9"/>
      <c r="BLH73" s="9"/>
      <c r="BLI73" s="9"/>
      <c r="BLJ73" s="9"/>
      <c r="BLK73" s="9"/>
      <c r="BLL73" s="9"/>
      <c r="BLM73" s="9"/>
      <c r="BLN73" s="9"/>
      <c r="BLO73" s="9"/>
      <c r="BLP73" s="9"/>
      <c r="BLQ73" s="9"/>
      <c r="BLR73" s="9"/>
      <c r="BLS73" s="9"/>
      <c r="BLT73" s="9"/>
      <c r="BLU73" s="9"/>
      <c r="BLV73" s="9"/>
      <c r="BLW73" s="9"/>
      <c r="BLX73" s="9"/>
      <c r="BLY73" s="9"/>
      <c r="BLZ73" s="9"/>
      <c r="BMA73" s="9"/>
      <c r="BMB73" s="9"/>
      <c r="BMC73" s="9"/>
      <c r="BMD73" s="9"/>
      <c r="BME73" s="9"/>
      <c r="BMF73" s="9"/>
      <c r="BMG73" s="9"/>
      <c r="BMH73" s="9"/>
      <c r="BMI73" s="9"/>
      <c r="BMJ73" s="9"/>
      <c r="BMK73" s="9"/>
      <c r="BML73" s="9"/>
      <c r="BMM73" s="9"/>
      <c r="BMN73" s="9"/>
      <c r="BMO73" s="9"/>
      <c r="BMP73" s="9"/>
      <c r="BMQ73" s="9"/>
      <c r="BMR73" s="9"/>
      <c r="BMS73" s="9"/>
      <c r="BMT73" s="9"/>
      <c r="BMU73" s="9"/>
      <c r="BMV73" s="9"/>
      <c r="BMW73" s="9"/>
      <c r="BMX73" s="9"/>
      <c r="BMY73" s="9"/>
      <c r="BMZ73" s="9"/>
      <c r="BNA73" s="9"/>
      <c r="BNB73" s="9"/>
      <c r="BNC73" s="9"/>
      <c r="BND73" s="9"/>
      <c r="BNE73" s="9"/>
      <c r="BNF73" s="9"/>
      <c r="BNG73" s="9"/>
      <c r="BNH73" s="9"/>
      <c r="BNI73" s="9"/>
      <c r="BNJ73" s="9"/>
      <c r="BNK73" s="9"/>
      <c r="BNL73" s="9"/>
      <c r="BNM73" s="9"/>
      <c r="BNN73" s="9"/>
      <c r="BNO73" s="9"/>
      <c r="BNP73" s="9"/>
      <c r="BNQ73" s="9"/>
      <c r="BNR73" s="9"/>
      <c r="BNS73" s="9"/>
      <c r="BNT73" s="9"/>
      <c r="BNU73" s="9"/>
      <c r="BNV73" s="9"/>
      <c r="BNW73" s="9"/>
      <c r="BNX73" s="9"/>
      <c r="BNY73" s="9"/>
      <c r="BNZ73" s="9"/>
      <c r="BOA73" s="9"/>
      <c r="BOB73" s="9"/>
      <c r="BOC73" s="9"/>
      <c r="BOD73" s="9"/>
      <c r="BOE73" s="9"/>
      <c r="BOF73" s="9"/>
      <c r="BOG73" s="9"/>
      <c r="BOH73" s="9"/>
      <c r="BOI73" s="9"/>
      <c r="BOJ73" s="9"/>
      <c r="BOK73" s="9"/>
      <c r="BOL73" s="9"/>
      <c r="BOM73" s="9"/>
      <c r="BON73" s="9"/>
      <c r="BOO73" s="9"/>
      <c r="BOP73" s="9"/>
      <c r="BOQ73" s="9"/>
      <c r="BOR73" s="9"/>
      <c r="BOS73" s="9"/>
      <c r="BOT73" s="9"/>
      <c r="BOU73" s="9"/>
      <c r="BOV73" s="9"/>
      <c r="BOW73" s="9"/>
      <c r="BOX73" s="9"/>
      <c r="BOY73" s="9"/>
      <c r="BOZ73" s="9"/>
      <c r="BPA73" s="9"/>
      <c r="BPB73" s="9"/>
      <c r="BPC73" s="9"/>
      <c r="BPD73" s="9"/>
      <c r="BPE73" s="9"/>
      <c r="BPF73" s="9"/>
      <c r="BPG73" s="9"/>
      <c r="BPH73" s="9"/>
      <c r="BPI73" s="9"/>
      <c r="BPJ73" s="9"/>
      <c r="BPK73" s="9"/>
      <c r="BPL73" s="9"/>
      <c r="BPM73" s="9"/>
      <c r="BPN73" s="9"/>
      <c r="BPO73" s="9"/>
      <c r="BPP73" s="9"/>
      <c r="BPQ73" s="9"/>
      <c r="BPR73" s="9"/>
      <c r="BPS73" s="9"/>
      <c r="BPT73" s="9"/>
      <c r="BPU73" s="9"/>
      <c r="BPV73" s="9"/>
      <c r="BPW73" s="9"/>
      <c r="BPX73" s="9"/>
      <c r="BPY73" s="9"/>
      <c r="BPZ73" s="9"/>
      <c r="BQA73" s="9"/>
      <c r="BQB73" s="9"/>
      <c r="BQC73" s="9"/>
      <c r="BQD73" s="9"/>
      <c r="BQE73" s="9"/>
      <c r="BQF73" s="9"/>
      <c r="BQG73" s="9"/>
      <c r="BQH73" s="9"/>
      <c r="BQI73" s="9"/>
      <c r="BQJ73" s="9"/>
      <c r="BQK73" s="9"/>
      <c r="BQL73" s="9"/>
      <c r="BQM73" s="9"/>
      <c r="BQN73" s="9"/>
      <c r="BQO73" s="9"/>
      <c r="BQP73" s="9"/>
      <c r="BQQ73" s="9"/>
      <c r="BQR73" s="9"/>
      <c r="BQS73" s="9"/>
      <c r="BQT73" s="9"/>
      <c r="BQU73" s="9"/>
      <c r="BQV73" s="9"/>
      <c r="BQW73" s="9"/>
      <c r="BQX73" s="9"/>
      <c r="BQY73" s="9"/>
      <c r="BQZ73" s="9"/>
      <c r="BRA73" s="9"/>
      <c r="BRB73" s="9"/>
      <c r="BRC73" s="9"/>
      <c r="BRD73" s="9"/>
      <c r="BRE73" s="9"/>
      <c r="BRF73" s="9"/>
      <c r="BRG73" s="9"/>
      <c r="BRH73" s="9"/>
      <c r="BRI73" s="9"/>
      <c r="BRJ73" s="9"/>
      <c r="BRK73" s="9"/>
      <c r="BRL73" s="9"/>
      <c r="BRM73" s="9"/>
      <c r="BRN73" s="9"/>
      <c r="BRO73" s="9"/>
      <c r="BRP73" s="9"/>
      <c r="BRQ73" s="9"/>
      <c r="BRR73" s="9"/>
      <c r="BRS73" s="9"/>
      <c r="BRT73" s="9"/>
      <c r="BRU73" s="9"/>
      <c r="BRV73" s="9"/>
      <c r="BRW73" s="9"/>
      <c r="BRX73" s="9"/>
      <c r="BRY73" s="9"/>
      <c r="BRZ73" s="9"/>
      <c r="BSA73" s="9"/>
      <c r="BSB73" s="9"/>
      <c r="BSC73" s="9"/>
      <c r="BSD73" s="9"/>
      <c r="BSE73" s="9"/>
      <c r="BSF73" s="9"/>
      <c r="BSG73" s="9"/>
      <c r="BSH73" s="9"/>
      <c r="BSI73" s="9"/>
      <c r="BSJ73" s="9"/>
      <c r="BSK73" s="9"/>
      <c r="BSL73" s="9"/>
      <c r="BSM73" s="9"/>
      <c r="BSN73" s="9"/>
      <c r="BSO73" s="9"/>
      <c r="BSP73" s="9"/>
      <c r="BSQ73" s="9"/>
      <c r="BSR73" s="9"/>
      <c r="BSS73" s="9"/>
      <c r="BST73" s="9"/>
      <c r="BSU73" s="9"/>
      <c r="BSV73" s="9"/>
      <c r="BSW73" s="9"/>
      <c r="BSX73" s="9"/>
      <c r="BSY73" s="9"/>
      <c r="BSZ73" s="9"/>
      <c r="BTA73" s="9"/>
      <c r="BTB73" s="9"/>
      <c r="BTC73" s="9"/>
      <c r="BTD73" s="9"/>
      <c r="BTE73" s="9"/>
      <c r="BTF73" s="9"/>
      <c r="BTG73" s="9"/>
      <c r="BTH73" s="9"/>
      <c r="BTI73" s="9"/>
      <c r="BTJ73" s="9"/>
      <c r="BTK73" s="9"/>
      <c r="BTL73" s="9"/>
      <c r="BTM73" s="9"/>
      <c r="BTN73" s="9"/>
      <c r="BTO73" s="9"/>
      <c r="BTP73" s="9"/>
      <c r="BTQ73" s="9"/>
      <c r="BTR73" s="9"/>
      <c r="BTS73" s="9"/>
      <c r="BTT73" s="9"/>
      <c r="BTU73" s="9"/>
      <c r="BTV73" s="9"/>
      <c r="BTW73" s="9"/>
      <c r="BTX73" s="9"/>
      <c r="BTY73" s="9"/>
      <c r="BTZ73" s="9"/>
      <c r="BUA73" s="9"/>
      <c r="BUB73" s="9"/>
      <c r="BUC73" s="9"/>
      <c r="BUD73" s="9"/>
      <c r="BUE73" s="9"/>
      <c r="BUF73" s="9"/>
      <c r="BUG73" s="9"/>
      <c r="BUH73" s="9"/>
      <c r="BUI73" s="9"/>
      <c r="BUJ73" s="9"/>
      <c r="BUK73" s="9"/>
      <c r="BUL73" s="9"/>
      <c r="BUM73" s="9"/>
      <c r="BUN73" s="9"/>
      <c r="BUO73" s="9"/>
      <c r="BUP73" s="9"/>
      <c r="BUQ73" s="9"/>
      <c r="BUR73" s="9"/>
      <c r="BUS73" s="9"/>
      <c r="BUT73" s="9"/>
      <c r="BUU73" s="9"/>
      <c r="BUV73" s="9"/>
      <c r="BUW73" s="9"/>
      <c r="BUX73" s="9"/>
      <c r="BUY73" s="9"/>
      <c r="BUZ73" s="9"/>
      <c r="BVA73" s="9"/>
      <c r="BVB73" s="9"/>
      <c r="BVC73" s="9"/>
      <c r="BVD73" s="9"/>
      <c r="BVE73" s="9"/>
      <c r="BVF73" s="9"/>
      <c r="BVG73" s="9"/>
      <c r="BVH73" s="9"/>
      <c r="BVI73" s="9"/>
      <c r="BVJ73" s="9"/>
      <c r="BVK73" s="9"/>
      <c r="BVL73" s="9"/>
      <c r="BVM73" s="9"/>
      <c r="BVN73" s="9"/>
      <c r="BVO73" s="9"/>
      <c r="BVP73" s="9"/>
      <c r="BVQ73" s="9"/>
      <c r="BVR73" s="9"/>
      <c r="BVS73" s="9"/>
      <c r="BVT73" s="9"/>
      <c r="BVU73" s="9"/>
      <c r="BVV73" s="9"/>
      <c r="BVW73" s="9"/>
      <c r="BVX73" s="9"/>
      <c r="BVY73" s="9"/>
      <c r="BVZ73" s="9"/>
      <c r="BWA73" s="9"/>
      <c r="BWB73" s="9"/>
      <c r="BWC73" s="9"/>
      <c r="BWD73" s="9"/>
      <c r="BWE73" s="9"/>
      <c r="BWF73" s="9"/>
      <c r="BWG73" s="9"/>
      <c r="BWH73" s="9"/>
      <c r="BWI73" s="9"/>
      <c r="BWJ73" s="9"/>
      <c r="BWK73" s="9"/>
      <c r="BWL73" s="9"/>
      <c r="BWM73" s="9"/>
      <c r="BWN73" s="9"/>
      <c r="BWO73" s="9"/>
      <c r="BWP73" s="9"/>
      <c r="BWQ73" s="9"/>
      <c r="BWR73" s="9"/>
      <c r="BWS73" s="9"/>
      <c r="BWT73" s="9"/>
      <c r="BWU73" s="9"/>
      <c r="BWV73" s="9"/>
      <c r="BWW73" s="9"/>
      <c r="BWX73" s="9"/>
      <c r="BWY73" s="9"/>
      <c r="BWZ73" s="9"/>
      <c r="BXA73" s="9"/>
      <c r="BXB73" s="9"/>
      <c r="BXC73" s="9"/>
      <c r="BXD73" s="9"/>
    </row>
    <row r="74" ht="14.25" customHeight="1">
      <c r="A74" s="9">
        <v>49.0</v>
      </c>
      <c r="B74" s="9" t="s">
        <v>11947</v>
      </c>
      <c r="C74" s="9" t="s">
        <v>11948</v>
      </c>
      <c r="D74" s="9" t="s">
        <v>11948</v>
      </c>
      <c r="E74" s="9"/>
      <c r="F74" s="9">
        <v>2.0</v>
      </c>
      <c r="G74" s="9" t="s">
        <v>12640</v>
      </c>
      <c r="H74" s="9"/>
      <c r="I74" s="9"/>
      <c r="J74" s="9"/>
      <c r="K74" s="9"/>
      <c r="L74" s="9">
        <v>2.0</v>
      </c>
      <c r="M74" s="9"/>
      <c r="N74" s="9"/>
      <c r="O74" s="9"/>
      <c r="P74" s="9">
        <v>0.0</v>
      </c>
      <c r="Q74" s="9" t="s">
        <v>12641</v>
      </c>
      <c r="R74" s="9"/>
      <c r="S74" s="9" t="s">
        <v>2952</v>
      </c>
      <c r="T74" s="9" t="s">
        <v>2951</v>
      </c>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c r="JA74" s="9"/>
      <c r="JB74" s="9"/>
      <c r="JC74" s="9"/>
      <c r="JD74" s="9"/>
      <c r="JE74" s="9"/>
      <c r="JF74" s="9"/>
      <c r="JG74" s="9"/>
      <c r="JH74" s="9"/>
      <c r="JI74" s="9"/>
      <c r="JJ74" s="9"/>
      <c r="JK74" s="9"/>
      <c r="JL74" s="9"/>
      <c r="JM74" s="9"/>
      <c r="JN74" s="9"/>
      <c r="JO74" s="9"/>
      <c r="JP74" s="9"/>
      <c r="JQ74" s="9"/>
      <c r="JR74" s="9"/>
      <c r="JS74" s="9"/>
      <c r="JT74" s="9"/>
      <c r="JU74" s="9"/>
      <c r="JV74" s="9"/>
      <c r="JW74" s="9"/>
      <c r="JX74" s="9"/>
      <c r="JY74" s="9"/>
      <c r="JZ74" s="9"/>
      <c r="KA74" s="9"/>
      <c r="KB74" s="9"/>
      <c r="KC74" s="9"/>
      <c r="KD74" s="9"/>
      <c r="KE74" s="9"/>
      <c r="KF74" s="9"/>
      <c r="KG74" s="9"/>
      <c r="KH74" s="9"/>
      <c r="KI74" s="9"/>
      <c r="KJ74" s="9"/>
      <c r="KK74" s="9"/>
      <c r="KL74" s="9"/>
      <c r="KM74" s="9"/>
      <c r="KN74" s="9"/>
      <c r="KO74" s="9"/>
      <c r="KP74" s="9"/>
      <c r="KQ74" s="9"/>
      <c r="KR74" s="9"/>
      <c r="KS74" s="9"/>
      <c r="KT74" s="9"/>
      <c r="KU74" s="9"/>
      <c r="KV74" s="9"/>
      <c r="KW74" s="9"/>
      <c r="KX74" s="9"/>
      <c r="KY74" s="9"/>
      <c r="KZ74" s="9"/>
      <c r="LA74" s="9"/>
      <c r="LB74" s="9"/>
      <c r="LC74" s="9"/>
      <c r="LD74" s="9"/>
      <c r="LE74" s="9"/>
      <c r="LF74" s="9"/>
      <c r="LG74" s="9"/>
      <c r="LH74" s="9"/>
      <c r="LI74" s="9"/>
      <c r="LJ74" s="9"/>
      <c r="LK74" s="9"/>
      <c r="LL74" s="9"/>
      <c r="LM74" s="9"/>
      <c r="LN74" s="9"/>
      <c r="LO74" s="9"/>
      <c r="LP74" s="9"/>
      <c r="LQ74" s="9"/>
      <c r="LR74" s="9"/>
      <c r="LS74" s="9"/>
      <c r="LT74" s="9"/>
      <c r="LU74" s="9"/>
      <c r="LV74" s="9"/>
      <c r="LW74" s="9"/>
      <c r="LX74" s="9"/>
      <c r="LY74" s="9"/>
      <c r="LZ74" s="9"/>
      <c r="MA74" s="9"/>
      <c r="MB74" s="9"/>
      <c r="MC74" s="9"/>
      <c r="MD74" s="9"/>
      <c r="ME74" s="9"/>
      <c r="MF74" s="9"/>
      <c r="MG74" s="9"/>
      <c r="MH74" s="9"/>
      <c r="MI74" s="9"/>
      <c r="MJ74" s="9"/>
      <c r="MK74" s="9"/>
      <c r="ML74" s="9"/>
      <c r="MM74" s="9"/>
      <c r="MN74" s="9"/>
      <c r="MO74" s="9"/>
      <c r="MP74" s="9"/>
      <c r="MQ74" s="9"/>
      <c r="MR74" s="9"/>
      <c r="MS74" s="9"/>
      <c r="MT74" s="9"/>
      <c r="MU74" s="9"/>
      <c r="MV74" s="9"/>
      <c r="MW74" s="9"/>
      <c r="MX74" s="9"/>
      <c r="MY74" s="9"/>
      <c r="MZ74" s="9"/>
      <c r="NA74" s="9"/>
      <c r="NB74" s="9"/>
      <c r="NC74" s="9"/>
      <c r="ND74" s="9"/>
      <c r="NE74" s="9"/>
      <c r="NF74" s="9"/>
      <c r="NG74" s="9"/>
      <c r="NH74" s="9"/>
      <c r="NI74" s="9"/>
      <c r="NJ74" s="9"/>
      <c r="NK74" s="9"/>
      <c r="NL74" s="9"/>
      <c r="NM74" s="9"/>
      <c r="NN74" s="9"/>
      <c r="NO74" s="9"/>
      <c r="NP74" s="9"/>
      <c r="NQ74" s="9"/>
      <c r="NR74" s="9"/>
      <c r="NS74" s="9"/>
      <c r="NT74" s="9"/>
      <c r="NU74" s="9"/>
      <c r="NV74" s="9"/>
      <c r="NW74" s="9"/>
      <c r="NX74" s="9"/>
      <c r="NY74" s="9"/>
      <c r="NZ74" s="9"/>
      <c r="OA74" s="9"/>
      <c r="OB74" s="9"/>
      <c r="OC74" s="9"/>
      <c r="OD74" s="9"/>
      <c r="OE74" s="9"/>
      <c r="OF74" s="9"/>
      <c r="OG74" s="9"/>
      <c r="OH74" s="9"/>
      <c r="OI74" s="9"/>
      <c r="OJ74" s="9"/>
      <c r="OK74" s="9"/>
      <c r="OL74" s="9"/>
      <c r="OM74" s="9"/>
      <c r="ON74" s="9"/>
      <c r="OO74" s="9"/>
      <c r="OP74" s="9"/>
      <c r="OQ74" s="9"/>
      <c r="OR74" s="9"/>
      <c r="OS74" s="9"/>
      <c r="OT74" s="9"/>
      <c r="OU74" s="9"/>
      <c r="OV74" s="9"/>
      <c r="OW74" s="9"/>
      <c r="OX74" s="9"/>
      <c r="OY74" s="9"/>
      <c r="OZ74" s="9"/>
      <c r="PA74" s="9"/>
      <c r="PB74" s="9"/>
      <c r="PC74" s="9"/>
      <c r="PD74" s="9"/>
      <c r="PE74" s="9"/>
      <c r="PF74" s="9"/>
      <c r="PG74" s="9"/>
      <c r="PH74" s="9"/>
      <c r="PI74" s="9"/>
      <c r="PJ74" s="9"/>
      <c r="PK74" s="9"/>
      <c r="PL74" s="9"/>
      <c r="PM74" s="9"/>
      <c r="PN74" s="9"/>
      <c r="PO74" s="9"/>
      <c r="PP74" s="9"/>
      <c r="PQ74" s="9"/>
      <c r="PR74" s="9"/>
      <c r="PS74" s="9"/>
      <c r="PT74" s="9"/>
      <c r="PU74" s="9"/>
      <c r="PV74" s="9"/>
      <c r="PW74" s="9"/>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9"/>
      <c r="RV74" s="9"/>
      <c r="RW74" s="9"/>
      <c r="RX74" s="9"/>
      <c r="RY74" s="9"/>
      <c r="RZ74" s="9"/>
      <c r="SA74" s="9"/>
      <c r="SB74" s="9"/>
      <c r="SC74" s="9"/>
      <c r="SD74" s="9"/>
      <c r="SE74" s="9"/>
      <c r="SF74" s="9"/>
      <c r="SG74" s="9"/>
      <c r="SH74" s="9"/>
      <c r="SI74" s="9"/>
      <c r="SJ74" s="9"/>
      <c r="SK74" s="9"/>
      <c r="SL74" s="9"/>
      <c r="SM74" s="9"/>
      <c r="SN74" s="9"/>
      <c r="SO74" s="9"/>
      <c r="SP74" s="9"/>
      <c r="SQ74" s="9"/>
      <c r="SR74" s="9"/>
      <c r="SS74" s="9"/>
      <c r="ST74" s="9"/>
      <c r="SU74" s="9"/>
      <c r="SV74" s="9"/>
      <c r="SW74" s="9"/>
      <c r="SX74" s="9"/>
      <c r="SY74" s="9"/>
      <c r="SZ74" s="9"/>
      <c r="TA74" s="9"/>
      <c r="TB74" s="9"/>
      <c r="TC74" s="9"/>
      <c r="TD74" s="9"/>
      <c r="TE74" s="9"/>
      <c r="TF74" s="9"/>
      <c r="TG74" s="9"/>
      <c r="TH74" s="9"/>
      <c r="TI74" s="9"/>
      <c r="TJ74" s="9"/>
      <c r="TK74" s="9"/>
      <c r="TL74" s="9"/>
      <c r="TM74" s="9"/>
      <c r="TN74" s="9"/>
      <c r="TO74" s="9"/>
      <c r="ANB74" s="9"/>
      <c r="ANC74" s="9"/>
      <c r="AND74" s="9"/>
      <c r="ANE74" s="9"/>
      <c r="ANF74" s="9"/>
      <c r="ANG74" s="9"/>
      <c r="ANH74" s="9"/>
      <c r="ANI74" s="9"/>
      <c r="ANJ74" s="9"/>
      <c r="ANK74" s="9"/>
      <c r="ANL74" s="9"/>
      <c r="ANM74" s="9"/>
      <c r="ANN74" s="9"/>
      <c r="ANO74" s="9"/>
      <c r="ANP74" s="9"/>
      <c r="ANQ74" s="9"/>
      <c r="ANR74" s="9"/>
      <c r="ANS74" s="9"/>
      <c r="ANT74" s="9"/>
      <c r="ANU74" s="9"/>
      <c r="ANV74" s="9"/>
      <c r="ANW74" s="9"/>
      <c r="ANX74" s="9"/>
      <c r="ANY74" s="9"/>
      <c r="ANZ74" s="9"/>
      <c r="AOA74" s="9"/>
      <c r="AOB74" s="9"/>
      <c r="AOC74" s="9"/>
      <c r="AOD74" s="9"/>
      <c r="AOE74" s="9"/>
      <c r="AOF74" s="9"/>
      <c r="AOG74" s="9"/>
      <c r="AOH74" s="9"/>
      <c r="AOI74" s="9"/>
      <c r="AOJ74" s="9"/>
      <c r="AOK74" s="9"/>
      <c r="AOL74" s="9"/>
      <c r="AOM74" s="9"/>
      <c r="AON74" s="9"/>
      <c r="AOO74" s="9"/>
      <c r="AOP74" s="9"/>
      <c r="AOQ74" s="9"/>
      <c r="AOR74" s="9"/>
      <c r="AOS74" s="9"/>
      <c r="AOT74" s="9"/>
      <c r="AOU74" s="9"/>
      <c r="AOV74" s="9"/>
      <c r="AOW74" s="9"/>
      <c r="AOX74" s="9"/>
      <c r="AOY74" s="9"/>
      <c r="AOZ74" s="9"/>
      <c r="APA74" s="9"/>
      <c r="APB74" s="9"/>
      <c r="APC74" s="9"/>
      <c r="APD74" s="9"/>
      <c r="APE74" s="9"/>
      <c r="APF74" s="9"/>
      <c r="APG74" s="9"/>
      <c r="APH74" s="9"/>
      <c r="API74" s="9"/>
      <c r="APJ74" s="9"/>
      <c r="APK74" s="9"/>
      <c r="APL74" s="9"/>
      <c r="APM74" s="9"/>
      <c r="APN74" s="9"/>
      <c r="APO74" s="9"/>
      <c r="APP74" s="9"/>
      <c r="APQ74" s="9"/>
      <c r="APR74" s="9"/>
      <c r="APS74" s="9"/>
      <c r="APT74" s="9"/>
      <c r="APU74" s="9"/>
      <c r="APV74" s="9"/>
      <c r="APW74" s="9"/>
      <c r="APX74" s="9"/>
      <c r="APY74" s="9"/>
      <c r="APZ74" s="9"/>
      <c r="AQA74" s="9"/>
      <c r="AQB74" s="9"/>
      <c r="AQC74" s="9"/>
      <c r="AQD74" s="9"/>
      <c r="AQE74" s="9"/>
      <c r="AQF74" s="9"/>
      <c r="AQG74" s="9"/>
      <c r="AQH74" s="9"/>
      <c r="AQI74" s="9"/>
      <c r="AQJ74" s="9"/>
      <c r="AQK74" s="9"/>
      <c r="AQL74" s="9"/>
      <c r="AQM74" s="9"/>
      <c r="AQN74" s="9"/>
      <c r="AQO74" s="9"/>
      <c r="AQP74" s="9"/>
      <c r="AQQ74" s="9"/>
      <c r="AQR74" s="9"/>
      <c r="AQS74" s="9"/>
      <c r="AQT74" s="9"/>
      <c r="AQU74" s="9"/>
      <c r="AQV74" s="9"/>
      <c r="AQW74" s="9"/>
      <c r="AQX74" s="9"/>
      <c r="AQY74" s="9"/>
      <c r="AQZ74" s="9"/>
      <c r="ARA74" s="9"/>
      <c r="ARB74" s="9"/>
      <c r="ARC74" s="9"/>
      <c r="ARD74" s="9"/>
      <c r="ARE74" s="9"/>
      <c r="ARF74" s="9"/>
      <c r="ARG74" s="9"/>
      <c r="ARH74" s="9"/>
      <c r="ARI74" s="9"/>
      <c r="ARJ74" s="9"/>
      <c r="ARK74" s="9"/>
      <c r="ARL74" s="9"/>
      <c r="ARM74" s="9"/>
      <c r="ARN74" s="9"/>
      <c r="ARO74" s="9"/>
      <c r="ARP74" s="9"/>
      <c r="ARQ74" s="9"/>
      <c r="ARR74" s="9"/>
      <c r="ARS74" s="9"/>
      <c r="ART74" s="9"/>
      <c r="ARU74" s="9"/>
      <c r="ARV74" s="9"/>
      <c r="ARW74" s="9"/>
      <c r="ARX74" s="9"/>
      <c r="ARY74" s="9"/>
      <c r="ARZ74" s="9"/>
      <c r="ASA74" s="9"/>
      <c r="ASB74" s="9"/>
      <c r="ASC74" s="9"/>
      <c r="ASD74" s="9"/>
      <c r="ASE74" s="9"/>
      <c r="ASF74" s="9"/>
      <c r="ASG74" s="9"/>
      <c r="ASH74" s="9"/>
      <c r="ASI74" s="9"/>
      <c r="ASJ74" s="9"/>
      <c r="ASK74" s="9"/>
      <c r="ASL74" s="9"/>
      <c r="ASM74" s="9"/>
      <c r="ASN74" s="9"/>
      <c r="ASO74" s="9"/>
      <c r="ASP74" s="9"/>
      <c r="ASQ74" s="9"/>
      <c r="ASR74" s="9"/>
      <c r="ASS74" s="9"/>
      <c r="AST74" s="9"/>
      <c r="ASU74" s="9"/>
      <c r="ASV74" s="9"/>
      <c r="ASW74" s="9"/>
      <c r="ASX74" s="9"/>
      <c r="ASY74" s="9"/>
      <c r="ASZ74" s="9"/>
      <c r="ATA74" s="9"/>
      <c r="ATB74" s="9"/>
      <c r="ATC74" s="9"/>
      <c r="ATD74" s="9"/>
      <c r="ATE74" s="9"/>
      <c r="ATF74" s="9"/>
      <c r="ATG74" s="9"/>
      <c r="ATH74" s="9"/>
      <c r="ATI74" s="9"/>
      <c r="ATJ74" s="9"/>
      <c r="ATK74" s="9"/>
      <c r="ATL74" s="9"/>
      <c r="ATM74" s="9"/>
      <c r="ATN74" s="9"/>
      <c r="ATO74" s="9"/>
      <c r="ATP74" s="9"/>
      <c r="ATQ74" s="9"/>
      <c r="ATR74" s="9"/>
      <c r="ATS74" s="9"/>
      <c r="ATT74" s="9"/>
      <c r="ATU74" s="9"/>
      <c r="ATV74" s="9"/>
      <c r="ATW74" s="9"/>
      <c r="ATX74" s="9"/>
      <c r="ATY74" s="9"/>
      <c r="ATZ74" s="9"/>
      <c r="AUA74" s="9"/>
      <c r="AUB74" s="9"/>
      <c r="AUC74" s="9"/>
      <c r="AUD74" s="9"/>
      <c r="AUE74" s="9"/>
      <c r="AUF74" s="9"/>
      <c r="AUG74" s="9"/>
      <c r="AUH74" s="9"/>
      <c r="AUI74" s="9"/>
      <c r="AUJ74" s="9"/>
      <c r="AUK74" s="9"/>
      <c r="AUL74" s="9"/>
      <c r="AUM74" s="9"/>
      <c r="AUN74" s="9"/>
      <c r="AUO74" s="9"/>
      <c r="AUP74" s="9"/>
      <c r="AUQ74" s="9"/>
      <c r="AUR74" s="9"/>
      <c r="AUS74" s="9"/>
      <c r="AUT74" s="9"/>
      <c r="AUU74" s="9"/>
      <c r="AUV74" s="9"/>
      <c r="AUW74" s="9"/>
      <c r="AUX74" s="9"/>
      <c r="AUY74" s="9"/>
      <c r="AUZ74" s="9"/>
      <c r="AVA74" s="9"/>
      <c r="AVB74" s="9"/>
      <c r="AVC74" s="9"/>
      <c r="AVD74" s="9"/>
      <c r="AVE74" s="9"/>
      <c r="AVF74" s="9"/>
      <c r="AVG74" s="9"/>
      <c r="AVH74" s="9"/>
      <c r="AVI74" s="9"/>
      <c r="AVJ74" s="9"/>
      <c r="AVK74" s="9"/>
      <c r="AVL74" s="9"/>
      <c r="AVM74" s="9"/>
      <c r="AVN74" s="9"/>
      <c r="AVO74" s="9"/>
      <c r="AVP74" s="9"/>
      <c r="AVQ74" s="9"/>
      <c r="AVR74" s="9"/>
      <c r="AVS74" s="9"/>
      <c r="AVT74" s="9"/>
      <c r="AVU74" s="9"/>
      <c r="AVV74" s="9"/>
      <c r="AVW74" s="9"/>
      <c r="AVX74" s="9"/>
      <c r="AVY74" s="9"/>
      <c r="AVZ74" s="9"/>
      <c r="AWA74" s="9"/>
      <c r="AWB74" s="9"/>
      <c r="AWC74" s="9"/>
      <c r="AWD74" s="9"/>
      <c r="AWE74" s="9"/>
      <c r="AWF74" s="9"/>
      <c r="AWG74" s="9"/>
      <c r="AWH74" s="9"/>
      <c r="AWI74" s="9"/>
      <c r="AWJ74" s="9"/>
      <c r="AWK74" s="9"/>
      <c r="AWL74" s="9"/>
      <c r="AWM74" s="9"/>
      <c r="AWN74" s="9"/>
      <c r="AWO74" s="9"/>
      <c r="AWP74" s="9"/>
      <c r="AWQ74" s="9"/>
      <c r="AWR74" s="9"/>
      <c r="AWS74" s="9"/>
      <c r="AWT74" s="9"/>
      <c r="AWU74" s="9"/>
      <c r="AWV74" s="9"/>
      <c r="AWW74" s="9"/>
      <c r="AWX74" s="9"/>
      <c r="AWY74" s="9"/>
      <c r="AWZ74" s="9"/>
      <c r="AXA74" s="9"/>
      <c r="AXB74" s="9"/>
      <c r="AXC74" s="9"/>
      <c r="AXD74" s="9"/>
      <c r="AXE74" s="9"/>
      <c r="AXF74" s="9"/>
      <c r="AXG74" s="9"/>
      <c r="AXH74" s="9"/>
      <c r="AXI74" s="9"/>
      <c r="AXJ74" s="9"/>
      <c r="AXK74" s="9"/>
      <c r="AXL74" s="9"/>
      <c r="AXM74" s="9"/>
      <c r="AXN74" s="9"/>
      <c r="AXO74" s="9"/>
      <c r="AXP74" s="9"/>
      <c r="AXQ74" s="9"/>
      <c r="AXR74" s="9"/>
      <c r="AXS74" s="9"/>
      <c r="AXT74" s="9"/>
      <c r="AXU74" s="9"/>
      <c r="AXV74" s="9"/>
      <c r="AXW74" s="9"/>
      <c r="AXX74" s="9"/>
      <c r="AXY74" s="9"/>
      <c r="AXZ74" s="9"/>
      <c r="AYA74" s="9"/>
      <c r="AYB74" s="9"/>
      <c r="AYC74" s="9"/>
      <c r="AYD74" s="9"/>
      <c r="AYE74" s="9"/>
      <c r="AYF74" s="9"/>
      <c r="AYG74" s="9"/>
      <c r="AYH74" s="9"/>
      <c r="AYI74" s="9"/>
      <c r="AYJ74" s="9"/>
      <c r="AYK74" s="9"/>
      <c r="AYL74" s="9"/>
      <c r="AYM74" s="9"/>
      <c r="AYN74" s="9"/>
      <c r="AYO74" s="9"/>
      <c r="AYP74" s="9"/>
      <c r="AYQ74" s="9"/>
      <c r="AYR74" s="9"/>
      <c r="AYS74" s="9"/>
      <c r="AYT74" s="9"/>
      <c r="AYU74" s="9"/>
      <c r="AYV74" s="9"/>
      <c r="AYW74" s="9"/>
      <c r="AYX74" s="9"/>
      <c r="AYY74" s="9"/>
      <c r="AYZ74" s="9"/>
      <c r="AZA74" s="9"/>
      <c r="AZB74" s="9"/>
      <c r="AZC74" s="9"/>
      <c r="AZD74" s="9"/>
      <c r="AZE74" s="9"/>
      <c r="AZF74" s="9"/>
      <c r="AZG74" s="9"/>
      <c r="AZH74" s="9"/>
      <c r="AZI74" s="9"/>
      <c r="AZJ74" s="9"/>
      <c r="AZK74" s="9"/>
      <c r="AZL74" s="9"/>
      <c r="AZM74" s="9"/>
      <c r="AZN74" s="9"/>
      <c r="AZO74" s="9"/>
      <c r="AZP74" s="9"/>
      <c r="AZQ74" s="9"/>
      <c r="AZR74" s="9"/>
      <c r="AZS74" s="9"/>
      <c r="AZT74" s="9"/>
      <c r="AZU74" s="9"/>
      <c r="AZV74" s="9"/>
      <c r="AZW74" s="9"/>
      <c r="AZX74" s="9"/>
      <c r="AZY74" s="9"/>
      <c r="AZZ74" s="9"/>
      <c r="BAA74" s="9"/>
      <c r="BAB74" s="9"/>
      <c r="BAC74" s="9"/>
      <c r="BAD74" s="9"/>
      <c r="BAE74" s="9"/>
      <c r="BAF74" s="9"/>
      <c r="BAG74" s="9"/>
      <c r="BAH74" s="9"/>
      <c r="BAI74" s="9"/>
      <c r="BAJ74" s="9"/>
      <c r="BAK74" s="9"/>
      <c r="BAL74" s="9"/>
      <c r="BAM74" s="9"/>
      <c r="BAN74" s="9"/>
      <c r="BAO74" s="9"/>
      <c r="BAP74" s="9"/>
      <c r="BAQ74" s="9"/>
      <c r="BAR74" s="9"/>
      <c r="BAS74" s="9"/>
      <c r="BAT74" s="9"/>
      <c r="BAU74" s="9"/>
      <c r="BAV74" s="9"/>
      <c r="BAW74" s="9"/>
      <c r="BAX74" s="9"/>
      <c r="BAY74" s="9"/>
      <c r="BAZ74" s="9"/>
      <c r="BBA74" s="9"/>
      <c r="BBB74" s="9"/>
      <c r="BBC74" s="9"/>
      <c r="BBD74" s="9"/>
      <c r="BBE74" s="9"/>
      <c r="BBF74" s="9"/>
      <c r="BBG74" s="9"/>
      <c r="BBH74" s="9"/>
      <c r="BBI74" s="9"/>
      <c r="BBJ74" s="9"/>
      <c r="BBK74" s="9"/>
      <c r="BBL74" s="9"/>
      <c r="BBM74" s="9"/>
      <c r="BBN74" s="9"/>
      <c r="BBO74" s="9"/>
      <c r="BBP74" s="9"/>
      <c r="BBQ74" s="9"/>
      <c r="BBR74" s="9"/>
      <c r="BBS74" s="9"/>
      <c r="BBT74" s="9"/>
      <c r="BBU74" s="9"/>
      <c r="BBV74" s="9"/>
      <c r="BBW74" s="9"/>
      <c r="BBX74" s="9"/>
      <c r="BBY74" s="9"/>
      <c r="BBZ74" s="9"/>
      <c r="BCA74" s="9"/>
      <c r="BCB74" s="9"/>
      <c r="BCC74" s="9"/>
      <c r="BCD74" s="9"/>
      <c r="BCE74" s="9"/>
      <c r="BCF74" s="9"/>
      <c r="BCG74" s="9"/>
      <c r="BCH74" s="9"/>
      <c r="BCI74" s="9"/>
      <c r="BCJ74" s="9"/>
      <c r="BCK74" s="9"/>
      <c r="BCL74" s="9"/>
      <c r="BCM74" s="9"/>
      <c r="BCN74" s="9"/>
      <c r="BCO74" s="9"/>
      <c r="BCP74" s="9"/>
      <c r="BCQ74" s="9"/>
      <c r="BCR74" s="9"/>
      <c r="BCS74" s="9"/>
      <c r="BCT74" s="9"/>
      <c r="BCU74" s="9"/>
      <c r="BCV74" s="9"/>
      <c r="BCW74" s="9"/>
      <c r="BCX74" s="9"/>
      <c r="BCY74" s="9"/>
      <c r="BCZ74" s="9"/>
      <c r="BDA74" s="9"/>
      <c r="BDB74" s="9"/>
      <c r="BDC74" s="9"/>
      <c r="BDD74" s="9"/>
      <c r="BDE74" s="9"/>
      <c r="BDF74" s="9"/>
      <c r="BDG74" s="9"/>
      <c r="BDH74" s="9"/>
      <c r="BDI74" s="9"/>
      <c r="BDJ74" s="9"/>
      <c r="BDK74" s="9"/>
      <c r="BDL74" s="9"/>
      <c r="BDM74" s="9"/>
      <c r="BDN74" s="9"/>
      <c r="BDO74" s="9"/>
      <c r="BDP74" s="9"/>
      <c r="BDQ74" s="9"/>
      <c r="BDR74" s="9"/>
      <c r="BDS74" s="9"/>
      <c r="BDT74" s="9"/>
      <c r="BDU74" s="9"/>
      <c r="BDV74" s="9"/>
      <c r="BDW74" s="9"/>
      <c r="BDX74" s="9"/>
      <c r="BDY74" s="9"/>
      <c r="BDZ74" s="9"/>
      <c r="BEA74" s="9"/>
      <c r="BEB74" s="9"/>
      <c r="BEC74" s="9"/>
      <c r="BED74" s="9"/>
      <c r="BEE74" s="9"/>
      <c r="BEF74" s="9"/>
      <c r="BEG74" s="9"/>
      <c r="BEH74" s="9"/>
      <c r="BEI74" s="9"/>
      <c r="BEJ74" s="9"/>
      <c r="BEK74" s="9"/>
      <c r="BEL74" s="9"/>
      <c r="BEM74" s="9"/>
      <c r="BEN74" s="9"/>
      <c r="BEO74" s="9"/>
      <c r="BEP74" s="9"/>
      <c r="BEQ74" s="9"/>
      <c r="BER74" s="9"/>
      <c r="BES74" s="9"/>
      <c r="BET74" s="9"/>
      <c r="BEU74" s="9"/>
      <c r="BEV74" s="9"/>
      <c r="BEW74" s="9"/>
      <c r="BEX74" s="9"/>
      <c r="BEY74" s="9"/>
      <c r="BEZ74" s="9"/>
      <c r="BFA74" s="9"/>
      <c r="BFB74" s="9"/>
      <c r="BFC74" s="9"/>
      <c r="BFD74" s="9"/>
      <c r="BFE74" s="9"/>
      <c r="BFF74" s="9"/>
      <c r="BFG74" s="9"/>
      <c r="BFH74" s="9"/>
      <c r="BFI74" s="9"/>
      <c r="BFJ74" s="9"/>
      <c r="BFK74" s="9"/>
      <c r="BFL74" s="9"/>
      <c r="BFM74" s="9"/>
      <c r="BFN74" s="9"/>
      <c r="BFO74" s="9"/>
      <c r="BFP74" s="9"/>
      <c r="BFQ74" s="9"/>
      <c r="BFR74" s="9"/>
      <c r="BFS74" s="9"/>
      <c r="BFT74" s="9"/>
      <c r="BFU74" s="9"/>
      <c r="BFV74" s="9"/>
      <c r="BFW74" s="9"/>
      <c r="BFX74" s="9"/>
      <c r="BFY74" s="9"/>
      <c r="BFZ74" s="9"/>
      <c r="BGA74" s="9"/>
      <c r="BGB74" s="9"/>
      <c r="BGC74" s="9"/>
      <c r="BGD74" s="9"/>
      <c r="BGE74" s="9"/>
      <c r="BGF74" s="9"/>
      <c r="BGG74" s="9"/>
      <c r="BGH74" s="9"/>
      <c r="BGI74" s="9"/>
      <c r="BGJ74" s="9"/>
      <c r="BGK74" s="9"/>
      <c r="BGL74" s="9"/>
      <c r="BGM74" s="9"/>
      <c r="BGN74" s="9"/>
      <c r="BGO74" s="9"/>
      <c r="BGP74" s="9"/>
      <c r="BGQ74" s="9"/>
      <c r="BGR74" s="9"/>
      <c r="BGS74" s="9"/>
      <c r="BGT74" s="9"/>
      <c r="BGU74" s="9"/>
      <c r="BGV74" s="9"/>
      <c r="BGW74" s="9"/>
      <c r="BGX74" s="9"/>
      <c r="BGY74" s="9"/>
      <c r="BGZ74" s="9"/>
      <c r="BHA74" s="9"/>
      <c r="BHB74" s="9"/>
      <c r="BHC74" s="9"/>
      <c r="BHD74" s="9"/>
      <c r="BHE74" s="9"/>
      <c r="BHF74" s="9"/>
      <c r="BHG74" s="9"/>
      <c r="BHH74" s="9"/>
      <c r="BHI74" s="9"/>
      <c r="BHJ74" s="9"/>
      <c r="BHK74" s="9"/>
      <c r="BHL74" s="9"/>
      <c r="BHM74" s="9"/>
      <c r="BHN74" s="9"/>
      <c r="BHO74" s="9"/>
      <c r="BHP74" s="9"/>
      <c r="BHQ74" s="9"/>
      <c r="BHR74" s="9"/>
      <c r="BHS74" s="9"/>
      <c r="BHT74" s="9"/>
      <c r="BHU74" s="9"/>
      <c r="BHV74" s="9"/>
      <c r="BHW74" s="9"/>
      <c r="BHX74" s="9"/>
      <c r="BHY74" s="9"/>
      <c r="BHZ74" s="9"/>
      <c r="BIA74" s="9"/>
      <c r="BIB74" s="9"/>
      <c r="BIC74" s="9"/>
      <c r="BID74" s="9"/>
      <c r="BIE74" s="9"/>
      <c r="BIF74" s="9"/>
      <c r="BIG74" s="9"/>
      <c r="BIH74" s="9"/>
      <c r="BII74" s="9"/>
      <c r="BIJ74" s="9"/>
      <c r="BIK74" s="9"/>
      <c r="BIL74" s="9"/>
      <c r="BIM74" s="9"/>
      <c r="BIN74" s="9"/>
      <c r="BIO74" s="9"/>
      <c r="BIP74" s="9"/>
      <c r="BIQ74" s="9"/>
      <c r="BIR74" s="9"/>
      <c r="BIS74" s="9"/>
      <c r="BIT74" s="9"/>
      <c r="BIU74" s="9"/>
      <c r="BIV74" s="9"/>
      <c r="BIW74" s="9"/>
      <c r="BIX74" s="9"/>
      <c r="BIY74" s="9"/>
      <c r="BIZ74" s="9"/>
      <c r="BJA74" s="9"/>
      <c r="BJB74" s="9"/>
      <c r="BJC74" s="9"/>
      <c r="BJD74" s="9"/>
      <c r="BJE74" s="9"/>
      <c r="BJF74" s="9"/>
      <c r="BJG74" s="9"/>
      <c r="BJH74" s="9"/>
      <c r="BJI74" s="9"/>
      <c r="BJJ74" s="9"/>
      <c r="BJK74" s="9"/>
      <c r="BJL74" s="9"/>
      <c r="BJM74" s="9"/>
      <c r="BJN74" s="9"/>
      <c r="BJO74" s="9"/>
      <c r="BJP74" s="9"/>
      <c r="BJQ74" s="9"/>
      <c r="BJR74" s="9"/>
      <c r="BJS74" s="9"/>
      <c r="BJT74" s="9"/>
      <c r="BJU74" s="9"/>
      <c r="BJV74" s="9"/>
      <c r="BJW74" s="9"/>
      <c r="BJX74" s="9"/>
      <c r="BJY74" s="9"/>
      <c r="BJZ74" s="9"/>
      <c r="BKA74" s="9"/>
      <c r="BKB74" s="9"/>
      <c r="BKC74" s="9"/>
      <c r="BKD74" s="9"/>
      <c r="BKE74" s="9"/>
      <c r="BKF74" s="9"/>
      <c r="BKG74" s="9"/>
      <c r="BKH74" s="9"/>
      <c r="BKI74" s="9"/>
      <c r="BKJ74" s="9"/>
      <c r="BKK74" s="9"/>
      <c r="BKL74" s="9"/>
      <c r="BKM74" s="9"/>
      <c r="BKN74" s="9"/>
      <c r="BKO74" s="9"/>
      <c r="BKP74" s="9"/>
      <c r="BKQ74" s="9"/>
      <c r="BKR74" s="9"/>
      <c r="BKS74" s="9"/>
      <c r="BKT74" s="9"/>
      <c r="BKU74" s="9"/>
      <c r="BKV74" s="9"/>
      <c r="BKW74" s="9"/>
      <c r="BKX74" s="9"/>
      <c r="BKY74" s="9"/>
      <c r="BKZ74" s="9"/>
      <c r="BLA74" s="9"/>
      <c r="BLB74" s="9"/>
      <c r="BLC74" s="9"/>
      <c r="BLD74" s="9"/>
      <c r="BLE74" s="9"/>
      <c r="BLF74" s="9"/>
      <c r="BLG74" s="9"/>
      <c r="BLH74" s="9"/>
      <c r="BLI74" s="9"/>
      <c r="BLJ74" s="9"/>
      <c r="BLK74" s="9"/>
      <c r="BLL74" s="9"/>
      <c r="BLM74" s="9"/>
      <c r="BLN74" s="9"/>
      <c r="BLO74" s="9"/>
      <c r="BLP74" s="9"/>
      <c r="BLQ74" s="9"/>
      <c r="BLR74" s="9"/>
      <c r="BLS74" s="9"/>
      <c r="BLT74" s="9"/>
      <c r="BLU74" s="9"/>
      <c r="BLV74" s="9"/>
      <c r="BLW74" s="9"/>
      <c r="BLX74" s="9"/>
      <c r="BLY74" s="9"/>
      <c r="BLZ74" s="9"/>
      <c r="BMA74" s="9"/>
      <c r="BMB74" s="9"/>
      <c r="BMC74" s="9"/>
      <c r="BMD74" s="9"/>
      <c r="BME74" s="9"/>
      <c r="BMF74" s="9"/>
      <c r="BMG74" s="9"/>
      <c r="BMH74" s="9"/>
      <c r="BMI74" s="9"/>
      <c r="BMJ74" s="9"/>
      <c r="BMK74" s="9"/>
      <c r="BML74" s="9"/>
      <c r="BMM74" s="9"/>
      <c r="BMN74" s="9"/>
      <c r="BMO74" s="9"/>
      <c r="BMP74" s="9"/>
      <c r="BMQ74" s="9"/>
      <c r="BMR74" s="9"/>
      <c r="BMS74" s="9"/>
      <c r="BMT74" s="9"/>
      <c r="BMU74" s="9"/>
      <c r="BMV74" s="9"/>
      <c r="BMW74" s="9"/>
      <c r="BMX74" s="9"/>
      <c r="BMY74" s="9"/>
      <c r="BMZ74" s="9"/>
      <c r="BNA74" s="9"/>
      <c r="BNB74" s="9"/>
      <c r="BNC74" s="9"/>
      <c r="BND74" s="9"/>
      <c r="BNE74" s="9"/>
      <c r="BNF74" s="9"/>
      <c r="BNG74" s="9"/>
      <c r="BNH74" s="9"/>
      <c r="BNI74" s="9"/>
      <c r="BNJ74" s="9"/>
      <c r="BNK74" s="9"/>
      <c r="BNL74" s="9"/>
      <c r="BNM74" s="9"/>
      <c r="BNN74" s="9"/>
      <c r="BNO74" s="9"/>
      <c r="BNP74" s="9"/>
      <c r="BNQ74" s="9"/>
      <c r="BNR74" s="9"/>
      <c r="BNS74" s="9"/>
      <c r="BNT74" s="9"/>
      <c r="BNU74" s="9"/>
      <c r="BNV74" s="9"/>
      <c r="BNW74" s="9"/>
      <c r="BNX74" s="9"/>
      <c r="BNY74" s="9"/>
      <c r="BNZ74" s="9"/>
      <c r="BOA74" s="9"/>
      <c r="BOB74" s="9"/>
      <c r="BOC74" s="9"/>
      <c r="BOD74" s="9"/>
      <c r="BOE74" s="9"/>
      <c r="BOF74" s="9"/>
      <c r="BOG74" s="9"/>
      <c r="BOH74" s="9"/>
      <c r="BOI74" s="9"/>
      <c r="BOJ74" s="9"/>
      <c r="BOK74" s="9"/>
      <c r="BOL74" s="9"/>
      <c r="BOM74" s="9"/>
      <c r="BON74" s="9"/>
      <c r="BOO74" s="9"/>
      <c r="BOP74" s="9"/>
      <c r="BOQ74" s="9"/>
      <c r="BOR74" s="9"/>
      <c r="BOS74" s="9"/>
      <c r="BOT74" s="9"/>
      <c r="BOU74" s="9"/>
      <c r="BOV74" s="9"/>
      <c r="BOW74" s="9"/>
      <c r="BOX74" s="9"/>
      <c r="BOY74" s="9"/>
      <c r="BOZ74" s="9"/>
      <c r="BPA74" s="9"/>
      <c r="BPB74" s="9"/>
      <c r="BPC74" s="9"/>
      <c r="BPD74" s="9"/>
      <c r="BPE74" s="9"/>
      <c r="BPF74" s="9"/>
      <c r="BPG74" s="9"/>
      <c r="BPH74" s="9"/>
      <c r="BPI74" s="9"/>
      <c r="BPJ74" s="9"/>
      <c r="BPK74" s="9"/>
      <c r="BPL74" s="9"/>
      <c r="BPM74" s="9"/>
      <c r="BPN74" s="9"/>
      <c r="BPO74" s="9"/>
      <c r="BPP74" s="9"/>
      <c r="BPQ74" s="9"/>
      <c r="BPR74" s="9"/>
      <c r="BPS74" s="9"/>
      <c r="BPT74" s="9"/>
      <c r="BPU74" s="9"/>
      <c r="BPV74" s="9"/>
      <c r="BPW74" s="9"/>
      <c r="BPX74" s="9"/>
      <c r="BPY74" s="9"/>
      <c r="BPZ74" s="9"/>
      <c r="BQA74" s="9"/>
      <c r="BQB74" s="9"/>
      <c r="BQC74" s="9"/>
      <c r="BQD74" s="9"/>
      <c r="BQE74" s="9"/>
      <c r="BQF74" s="9"/>
      <c r="BQG74" s="9"/>
      <c r="BQH74" s="9"/>
      <c r="BQI74" s="9"/>
      <c r="BQJ74" s="9"/>
      <c r="BQK74" s="9"/>
      <c r="BQL74" s="9"/>
      <c r="BQM74" s="9"/>
      <c r="BQN74" s="9"/>
      <c r="BQO74" s="9"/>
      <c r="BQP74" s="9"/>
      <c r="BQQ74" s="9"/>
      <c r="BQR74" s="9"/>
      <c r="BQS74" s="9"/>
      <c r="BQT74" s="9"/>
      <c r="BQU74" s="9"/>
      <c r="BQV74" s="9"/>
      <c r="BQW74" s="9"/>
      <c r="BQX74" s="9"/>
      <c r="BQY74" s="9"/>
      <c r="BQZ74" s="9"/>
      <c r="BRA74" s="9"/>
      <c r="BRB74" s="9"/>
      <c r="BRC74" s="9"/>
      <c r="BRD74" s="9"/>
      <c r="BRE74" s="9"/>
      <c r="BRF74" s="9"/>
      <c r="BRG74" s="9"/>
      <c r="BRH74" s="9"/>
      <c r="BRI74" s="9"/>
      <c r="BRJ74" s="9"/>
      <c r="BRK74" s="9"/>
      <c r="BRL74" s="9"/>
      <c r="BRM74" s="9"/>
      <c r="BRN74" s="9"/>
      <c r="BRO74" s="9"/>
      <c r="BRP74" s="9"/>
      <c r="BRQ74" s="9"/>
      <c r="BRR74" s="9"/>
      <c r="BRS74" s="9"/>
      <c r="BRT74" s="9"/>
      <c r="BRU74" s="9"/>
      <c r="BRV74" s="9"/>
      <c r="BRW74" s="9"/>
      <c r="BRX74" s="9"/>
      <c r="BRY74" s="9"/>
      <c r="BRZ74" s="9"/>
      <c r="BSA74" s="9"/>
      <c r="BSB74" s="9"/>
      <c r="BSC74" s="9"/>
      <c r="BSD74" s="9"/>
      <c r="BSE74" s="9"/>
      <c r="BSF74" s="9"/>
      <c r="BSG74" s="9"/>
      <c r="BSH74" s="9"/>
      <c r="BSI74" s="9"/>
      <c r="BSJ74" s="9"/>
      <c r="BSK74" s="9"/>
      <c r="BSL74" s="9"/>
      <c r="BSM74" s="9"/>
      <c r="BSN74" s="9"/>
      <c r="BSO74" s="9"/>
      <c r="BSP74" s="9"/>
      <c r="BSQ74" s="9"/>
      <c r="BSR74" s="9"/>
      <c r="BSS74" s="9"/>
      <c r="BST74" s="9"/>
      <c r="BSU74" s="9"/>
      <c r="BSV74" s="9"/>
      <c r="BSW74" s="9"/>
      <c r="BSX74" s="9"/>
      <c r="BSY74" s="9"/>
      <c r="BSZ74" s="9"/>
      <c r="BTA74" s="9"/>
      <c r="BTB74" s="9"/>
      <c r="BTC74" s="9"/>
      <c r="BTD74" s="9"/>
      <c r="BTE74" s="9"/>
      <c r="BTF74" s="9"/>
      <c r="BTG74" s="9"/>
      <c r="BTH74" s="9"/>
      <c r="BTI74" s="9"/>
      <c r="BTJ74" s="9"/>
      <c r="BTK74" s="9"/>
      <c r="BTL74" s="9"/>
      <c r="BTM74" s="9"/>
      <c r="BTN74" s="9"/>
      <c r="BTO74" s="9"/>
      <c r="BTP74" s="9"/>
      <c r="BTQ74" s="9"/>
      <c r="BTR74" s="9"/>
      <c r="BTS74" s="9"/>
      <c r="BTT74" s="9"/>
      <c r="BTU74" s="9"/>
      <c r="BTV74" s="9"/>
      <c r="BTW74" s="9"/>
      <c r="BTX74" s="9"/>
      <c r="BTY74" s="9"/>
      <c r="BTZ74" s="9"/>
      <c r="BUA74" s="9"/>
      <c r="BUB74" s="9"/>
      <c r="BUC74" s="9"/>
      <c r="BUD74" s="9"/>
      <c r="BUE74" s="9"/>
      <c r="BUF74" s="9"/>
      <c r="BUG74" s="9"/>
      <c r="BUH74" s="9"/>
      <c r="BUI74" s="9"/>
      <c r="BUJ74" s="9"/>
      <c r="BUK74" s="9"/>
      <c r="BUL74" s="9"/>
      <c r="BUM74" s="9"/>
      <c r="BUN74" s="9"/>
      <c r="BUO74" s="9"/>
      <c r="BUP74" s="9"/>
      <c r="BUQ74" s="9"/>
      <c r="BUR74" s="9"/>
      <c r="BUS74" s="9"/>
      <c r="BUT74" s="9"/>
      <c r="BUU74" s="9"/>
      <c r="BUV74" s="9"/>
      <c r="BUW74" s="9"/>
      <c r="BUX74" s="9"/>
      <c r="BUY74" s="9"/>
      <c r="BUZ74" s="9"/>
      <c r="BVA74" s="9"/>
      <c r="BVB74" s="9"/>
      <c r="BVC74" s="9"/>
      <c r="BVD74" s="9"/>
      <c r="BVE74" s="9"/>
      <c r="BVF74" s="9"/>
      <c r="BVG74" s="9"/>
      <c r="BVH74" s="9"/>
      <c r="BVI74" s="9"/>
      <c r="BVJ74" s="9"/>
      <c r="BVK74" s="9"/>
      <c r="BVL74" s="9"/>
      <c r="BVM74" s="9"/>
      <c r="BVN74" s="9"/>
      <c r="BVO74" s="9"/>
      <c r="BVP74" s="9"/>
      <c r="BVQ74" s="9"/>
      <c r="BVR74" s="9"/>
      <c r="BVS74" s="9"/>
      <c r="BVT74" s="9"/>
      <c r="BVU74" s="9"/>
      <c r="BVV74" s="9"/>
      <c r="BVW74" s="9"/>
      <c r="BVX74" s="9"/>
      <c r="BVY74" s="9"/>
      <c r="BVZ74" s="9"/>
      <c r="BWA74" s="9"/>
      <c r="BWB74" s="9"/>
      <c r="BWC74" s="9"/>
      <c r="BWD74" s="9"/>
      <c r="BWE74" s="9"/>
      <c r="BWF74" s="9"/>
      <c r="BWG74" s="9"/>
      <c r="BWH74" s="9"/>
      <c r="BWI74" s="9"/>
      <c r="BWJ74" s="9"/>
      <c r="BWK74" s="9"/>
      <c r="BWL74" s="9"/>
      <c r="BWM74" s="9"/>
      <c r="BWN74" s="9"/>
      <c r="BWO74" s="9"/>
      <c r="BWP74" s="9"/>
      <c r="BWQ74" s="9"/>
      <c r="BWR74" s="9"/>
      <c r="BWS74" s="9"/>
      <c r="BWT74" s="9"/>
      <c r="BWU74" s="9"/>
      <c r="BWV74" s="9"/>
      <c r="BWW74" s="9"/>
      <c r="BWX74" s="9"/>
      <c r="BWY74" s="9"/>
      <c r="BWZ74" s="9"/>
      <c r="BXA74" s="9"/>
      <c r="BXB74" s="9"/>
      <c r="BXC74" s="9"/>
      <c r="BXD74" s="9"/>
    </row>
    <row r="75" ht="14.25" customHeight="1">
      <c r="A75" s="9">
        <v>16.0</v>
      </c>
      <c r="B75" s="9" t="s">
        <v>11947</v>
      </c>
      <c r="C75" s="9" t="s">
        <v>11948</v>
      </c>
      <c r="D75" s="9" t="s">
        <v>11948</v>
      </c>
      <c r="E75" s="9"/>
      <c r="F75" s="9">
        <v>49.0</v>
      </c>
      <c r="G75" s="9" t="s">
        <v>12642</v>
      </c>
      <c r="H75" s="9"/>
      <c r="I75" s="9"/>
      <c r="J75" s="9"/>
      <c r="K75" s="9"/>
      <c r="L75" s="9">
        <v>48.0</v>
      </c>
      <c r="M75" s="9"/>
      <c r="N75" s="9"/>
      <c r="O75" s="9">
        <v>1.0</v>
      </c>
      <c r="P75" s="9">
        <v>0.0</v>
      </c>
      <c r="Q75" s="9" t="s">
        <v>12643</v>
      </c>
      <c r="R75" s="9"/>
      <c r="S75" s="9" t="s">
        <v>2955</v>
      </c>
      <c r="T75" s="9" t="s">
        <v>2954</v>
      </c>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9"/>
      <c r="IW75" s="9"/>
      <c r="IX75" s="9"/>
      <c r="IY75" s="9"/>
      <c r="IZ75" s="9"/>
      <c r="JA75" s="9"/>
      <c r="JB75" s="9"/>
      <c r="JC75" s="9"/>
      <c r="JD75" s="9"/>
      <c r="JE75" s="9"/>
      <c r="JF75" s="9"/>
      <c r="JG75" s="9"/>
      <c r="JH75" s="9"/>
      <c r="JI75" s="9"/>
      <c r="JJ75" s="9"/>
      <c r="JK75" s="9"/>
      <c r="JL75" s="9"/>
      <c r="JM75" s="9"/>
      <c r="JN75" s="9"/>
      <c r="JO75" s="9"/>
      <c r="JP75" s="9"/>
      <c r="JQ75" s="9"/>
      <c r="JR75" s="9"/>
      <c r="JS75" s="9"/>
      <c r="JT75" s="9"/>
      <c r="JU75" s="9"/>
      <c r="JV75" s="9"/>
      <c r="JW75" s="9"/>
      <c r="JX75" s="9"/>
      <c r="JY75" s="9"/>
      <c r="JZ75" s="9"/>
      <c r="KA75" s="9"/>
      <c r="KB75" s="9"/>
      <c r="KC75" s="9"/>
      <c r="KD75" s="9"/>
      <c r="KE75" s="9"/>
      <c r="KF75" s="9"/>
      <c r="KG75" s="9"/>
      <c r="KH75" s="9"/>
      <c r="KI75" s="9"/>
      <c r="KJ75" s="9"/>
      <c r="KK75" s="9"/>
      <c r="KL75" s="9"/>
      <c r="KM75" s="9"/>
      <c r="KN75" s="9"/>
      <c r="KO75" s="9"/>
      <c r="KP75" s="9"/>
      <c r="KQ75" s="9"/>
      <c r="KR75" s="9"/>
      <c r="KS75" s="9"/>
      <c r="KT75" s="9"/>
      <c r="KU75" s="9"/>
      <c r="KV75" s="9"/>
      <c r="KW75" s="9"/>
      <c r="KX75" s="9"/>
      <c r="KY75" s="9"/>
      <c r="KZ75" s="9"/>
      <c r="LA75" s="9"/>
      <c r="LB75" s="9"/>
      <c r="LC75" s="9"/>
      <c r="LD75" s="9"/>
      <c r="LE75" s="9"/>
      <c r="LF75" s="9"/>
      <c r="LG75" s="9"/>
      <c r="LH75" s="9"/>
      <c r="LI75" s="9"/>
      <c r="LJ75" s="9"/>
      <c r="LK75" s="9"/>
      <c r="LL75" s="9"/>
      <c r="LM75" s="9"/>
      <c r="LN75" s="9"/>
      <c r="LO75" s="9"/>
      <c r="LP75" s="9"/>
      <c r="LQ75" s="9"/>
      <c r="LR75" s="9"/>
      <c r="LS75" s="9"/>
      <c r="LT75" s="9"/>
      <c r="LU75" s="9"/>
      <c r="LV75" s="9"/>
      <c r="LW75" s="9"/>
      <c r="LX75" s="9"/>
      <c r="LY75" s="9"/>
      <c r="LZ75" s="9"/>
      <c r="MA75" s="9"/>
      <c r="MB75" s="9"/>
      <c r="MC75" s="9"/>
      <c r="MD75" s="9"/>
      <c r="ME75" s="9"/>
      <c r="MF75" s="9"/>
      <c r="MG75" s="9"/>
      <c r="MH75" s="9"/>
      <c r="MI75" s="9"/>
      <c r="MJ75" s="9"/>
      <c r="MK75" s="9"/>
      <c r="ML75" s="9"/>
      <c r="MM75" s="9"/>
      <c r="MN75" s="9"/>
      <c r="MO75" s="9"/>
      <c r="MP75" s="9"/>
      <c r="MQ75" s="9"/>
      <c r="MR75" s="9"/>
      <c r="MS75" s="9"/>
      <c r="MT75" s="9"/>
      <c r="MU75" s="9"/>
      <c r="MV75" s="9"/>
      <c r="MW75" s="9"/>
      <c r="MX75" s="9"/>
      <c r="MY75" s="9"/>
      <c r="MZ75" s="9"/>
      <c r="NA75" s="9"/>
      <c r="NB75" s="9"/>
      <c r="NC75" s="9"/>
      <c r="ND75" s="9"/>
      <c r="NE75" s="9"/>
      <c r="NF75" s="9"/>
      <c r="NG75" s="9"/>
      <c r="NH75" s="9"/>
      <c r="NI75" s="9"/>
      <c r="NJ75" s="9"/>
      <c r="NK75" s="9"/>
      <c r="NL75" s="9"/>
      <c r="NM75" s="9"/>
      <c r="NN75" s="9"/>
      <c r="NO75" s="9"/>
      <c r="NP75" s="9"/>
      <c r="NQ75" s="9"/>
      <c r="NR75" s="9"/>
      <c r="NS75" s="9"/>
      <c r="NT75" s="9"/>
      <c r="NU75" s="9"/>
      <c r="NV75" s="9"/>
      <c r="NW75" s="9"/>
      <c r="NX75" s="9"/>
      <c r="NY75" s="9"/>
      <c r="NZ75" s="9"/>
      <c r="OA75" s="9"/>
      <c r="OB75" s="9"/>
      <c r="OC75" s="9"/>
      <c r="OD75" s="9"/>
      <c r="OE75" s="9"/>
      <c r="OF75" s="9"/>
      <c r="OG75" s="9"/>
      <c r="OH75" s="9"/>
      <c r="OI75" s="9"/>
      <c r="OJ75" s="9"/>
      <c r="OK75" s="9"/>
      <c r="OL75" s="9"/>
      <c r="OM75" s="9"/>
      <c r="ON75" s="9"/>
      <c r="OO75" s="9"/>
      <c r="OP75" s="9"/>
      <c r="OQ75" s="9"/>
      <c r="OR75" s="9"/>
      <c r="OS75" s="9"/>
      <c r="OT75" s="9"/>
      <c r="OU75" s="9"/>
      <c r="OV75" s="9"/>
      <c r="OW75" s="9"/>
      <c r="OX75" s="9"/>
      <c r="OY75" s="9"/>
      <c r="OZ75" s="9"/>
      <c r="PA75" s="9"/>
      <c r="PB75" s="9"/>
      <c r="PC75" s="9"/>
      <c r="PD75" s="9"/>
      <c r="PE75" s="9"/>
      <c r="PF75" s="9"/>
      <c r="PG75" s="9"/>
      <c r="PH75" s="9"/>
      <c r="PI75" s="9"/>
      <c r="PJ75" s="9"/>
      <c r="PK75" s="9"/>
      <c r="PL75" s="9"/>
      <c r="PM75" s="9"/>
      <c r="PN75" s="9"/>
      <c r="PO75" s="9"/>
      <c r="PP75" s="9"/>
      <c r="PQ75" s="9"/>
      <c r="PR75" s="9"/>
      <c r="PS75" s="9"/>
      <c r="PT75" s="9"/>
      <c r="PU75" s="9"/>
      <c r="PV75" s="9"/>
      <c r="PW75" s="9"/>
      <c r="PX75" s="9"/>
      <c r="PY75" s="9"/>
      <c r="PZ75" s="9"/>
      <c r="QA75" s="9"/>
      <c r="QB75" s="9"/>
      <c r="QC75" s="9"/>
      <c r="QD75" s="9"/>
      <c r="QE75" s="9"/>
      <c r="QF75" s="9"/>
      <c r="QG75" s="9"/>
      <c r="QH75" s="9"/>
      <c r="QI75" s="9"/>
      <c r="QJ75" s="9"/>
      <c r="QK75" s="9"/>
      <c r="QL75" s="9"/>
      <c r="QM75" s="9"/>
      <c r="QN75" s="9"/>
      <c r="QO75" s="9"/>
      <c r="QP75" s="9"/>
      <c r="QQ75" s="9"/>
      <c r="QR75" s="9"/>
      <c r="QS75" s="9"/>
      <c r="QT75" s="9"/>
      <c r="QU75" s="9"/>
      <c r="QV75" s="9"/>
      <c r="QW75" s="9"/>
      <c r="QX75" s="9"/>
      <c r="QY75" s="9"/>
      <c r="QZ75" s="9"/>
      <c r="RA75" s="9"/>
      <c r="RB75" s="9"/>
      <c r="RC75" s="9"/>
      <c r="RD75" s="9"/>
      <c r="RE75" s="9"/>
      <c r="RF75" s="9"/>
      <c r="RG75" s="9"/>
      <c r="RH75" s="9"/>
      <c r="RI75" s="9"/>
      <c r="RJ75" s="9"/>
      <c r="RK75" s="9"/>
      <c r="RL75" s="9"/>
      <c r="RM75" s="9"/>
      <c r="RN75" s="9"/>
      <c r="RO75" s="9"/>
      <c r="RP75" s="9"/>
      <c r="RQ75" s="9"/>
      <c r="RR75" s="9"/>
      <c r="RS75" s="9"/>
      <c r="RT75" s="9"/>
      <c r="RU75" s="9"/>
      <c r="RV75" s="9"/>
      <c r="RW75" s="9"/>
      <c r="RX75" s="9"/>
      <c r="RY75" s="9"/>
      <c r="RZ75" s="9"/>
      <c r="SA75" s="9"/>
      <c r="SB75" s="9"/>
      <c r="SC75" s="9"/>
      <c r="SD75" s="9"/>
      <c r="SE75" s="9"/>
      <c r="SF75" s="9"/>
      <c r="SG75" s="9"/>
      <c r="SH75" s="9"/>
      <c r="SI75" s="9"/>
      <c r="SJ75" s="9"/>
      <c r="SK75" s="9"/>
      <c r="SL75" s="9"/>
      <c r="SM75" s="9"/>
      <c r="SN75" s="9"/>
      <c r="SO75" s="9"/>
      <c r="SP75" s="9"/>
      <c r="SQ75" s="9"/>
      <c r="SR75" s="9"/>
      <c r="SS75" s="9"/>
      <c r="ST75" s="9"/>
      <c r="SU75" s="9"/>
      <c r="SV75" s="9"/>
      <c r="SW75" s="9"/>
      <c r="SX75" s="9"/>
      <c r="SY75" s="9"/>
      <c r="SZ75" s="9"/>
      <c r="TA75" s="9"/>
      <c r="TB75" s="9"/>
      <c r="TC75" s="9"/>
      <c r="TD75" s="9"/>
      <c r="TE75" s="9"/>
      <c r="TF75" s="9"/>
      <c r="TG75" s="9"/>
      <c r="TH75" s="9"/>
      <c r="TI75" s="9"/>
      <c r="TJ75" s="9"/>
      <c r="TK75" s="9"/>
      <c r="TL75" s="9"/>
      <c r="TM75" s="9"/>
      <c r="TN75" s="9"/>
      <c r="TO75" s="9"/>
      <c r="ANB75" s="9"/>
      <c r="ANC75" s="9"/>
      <c r="AND75" s="9"/>
      <c r="ANE75" s="9"/>
      <c r="ANF75" s="9"/>
      <c r="ANG75" s="9"/>
      <c r="ANH75" s="9"/>
      <c r="ANI75" s="9"/>
      <c r="ANJ75" s="9"/>
      <c r="ANK75" s="9"/>
      <c r="ANL75" s="9"/>
      <c r="ANM75" s="9"/>
      <c r="ANN75" s="9"/>
      <c r="ANO75" s="9"/>
      <c r="ANP75" s="9"/>
      <c r="ANQ75" s="9"/>
      <c r="ANR75" s="9"/>
      <c r="ANS75" s="9"/>
      <c r="ANT75" s="9"/>
      <c r="ANU75" s="9"/>
      <c r="ANV75" s="9"/>
      <c r="ANW75" s="9"/>
      <c r="ANX75" s="9"/>
      <c r="ANY75" s="9"/>
      <c r="ANZ75" s="9"/>
      <c r="AOA75" s="9"/>
      <c r="AOB75" s="9"/>
      <c r="AOC75" s="9"/>
      <c r="AOD75" s="9"/>
      <c r="AOE75" s="9"/>
      <c r="AOF75" s="9"/>
      <c r="AOG75" s="9"/>
      <c r="AOH75" s="9"/>
      <c r="AOI75" s="9"/>
      <c r="AOJ75" s="9"/>
      <c r="AOK75" s="9"/>
      <c r="AOL75" s="9"/>
      <c r="AOM75" s="9"/>
      <c r="AON75" s="9"/>
      <c r="AOO75" s="9"/>
      <c r="AOP75" s="9"/>
      <c r="AOQ75" s="9"/>
      <c r="AOR75" s="9"/>
      <c r="AOS75" s="9"/>
      <c r="AOT75" s="9"/>
      <c r="AOU75" s="9"/>
      <c r="AOV75" s="9"/>
      <c r="AOW75" s="9"/>
      <c r="AOX75" s="9"/>
      <c r="AOY75" s="9"/>
      <c r="AOZ75" s="9"/>
      <c r="APA75" s="9"/>
      <c r="APB75" s="9"/>
      <c r="APC75" s="9"/>
      <c r="APD75" s="9"/>
      <c r="APE75" s="9"/>
      <c r="APF75" s="9"/>
      <c r="APG75" s="9"/>
      <c r="APH75" s="9"/>
      <c r="API75" s="9"/>
      <c r="APJ75" s="9"/>
      <c r="APK75" s="9"/>
      <c r="APL75" s="9"/>
      <c r="APM75" s="9"/>
      <c r="APN75" s="9"/>
      <c r="APO75" s="9"/>
      <c r="APP75" s="9"/>
      <c r="APQ75" s="9"/>
      <c r="APR75" s="9"/>
      <c r="APS75" s="9"/>
      <c r="APT75" s="9"/>
      <c r="APU75" s="9"/>
      <c r="APV75" s="9"/>
      <c r="APW75" s="9"/>
      <c r="APX75" s="9"/>
      <c r="APY75" s="9"/>
      <c r="APZ75" s="9"/>
      <c r="AQA75" s="9"/>
      <c r="AQB75" s="9"/>
      <c r="AQC75" s="9"/>
      <c r="AQD75" s="9"/>
      <c r="AQE75" s="9"/>
      <c r="AQF75" s="9"/>
      <c r="AQG75" s="9"/>
      <c r="AQH75" s="9"/>
      <c r="AQI75" s="9"/>
      <c r="AQJ75" s="9"/>
      <c r="AQK75" s="9"/>
      <c r="AQL75" s="9"/>
      <c r="AQM75" s="9"/>
      <c r="AQN75" s="9"/>
      <c r="AQO75" s="9"/>
      <c r="AQP75" s="9"/>
      <c r="AQQ75" s="9"/>
      <c r="AQR75" s="9"/>
      <c r="AQS75" s="9"/>
      <c r="AQT75" s="9"/>
      <c r="AQU75" s="9"/>
      <c r="AQV75" s="9"/>
      <c r="AQW75" s="9"/>
      <c r="AQX75" s="9"/>
      <c r="AQY75" s="9"/>
      <c r="AQZ75" s="9"/>
      <c r="ARA75" s="9"/>
      <c r="ARB75" s="9"/>
      <c r="ARC75" s="9"/>
      <c r="ARD75" s="9"/>
      <c r="ARE75" s="9"/>
      <c r="ARF75" s="9"/>
      <c r="ARG75" s="9"/>
      <c r="ARH75" s="9"/>
      <c r="ARI75" s="9"/>
      <c r="ARJ75" s="9"/>
      <c r="ARK75" s="9"/>
      <c r="ARL75" s="9"/>
      <c r="ARM75" s="9"/>
      <c r="ARN75" s="9"/>
      <c r="ARO75" s="9"/>
      <c r="ARP75" s="9"/>
      <c r="ARQ75" s="9"/>
      <c r="ARR75" s="9"/>
      <c r="ARS75" s="9"/>
      <c r="ART75" s="9"/>
      <c r="ARU75" s="9"/>
      <c r="ARV75" s="9"/>
      <c r="ARW75" s="9"/>
      <c r="ARX75" s="9"/>
      <c r="ARY75" s="9"/>
      <c r="ARZ75" s="9"/>
      <c r="ASA75" s="9"/>
      <c r="ASB75" s="9"/>
      <c r="ASC75" s="9"/>
      <c r="ASD75" s="9"/>
      <c r="ASE75" s="9"/>
      <c r="ASF75" s="9"/>
      <c r="ASG75" s="9"/>
      <c r="ASH75" s="9"/>
      <c r="ASI75" s="9"/>
      <c r="ASJ75" s="9"/>
      <c r="ASK75" s="9"/>
      <c r="ASL75" s="9"/>
      <c r="ASM75" s="9"/>
      <c r="ASN75" s="9"/>
      <c r="ASO75" s="9"/>
      <c r="ASP75" s="9"/>
      <c r="ASQ75" s="9"/>
      <c r="ASR75" s="9"/>
      <c r="ASS75" s="9"/>
      <c r="AST75" s="9"/>
      <c r="ASU75" s="9"/>
      <c r="ASV75" s="9"/>
      <c r="ASW75" s="9"/>
      <c r="ASX75" s="9"/>
      <c r="ASY75" s="9"/>
      <c r="ASZ75" s="9"/>
      <c r="ATA75" s="9"/>
      <c r="ATB75" s="9"/>
      <c r="ATC75" s="9"/>
      <c r="ATD75" s="9"/>
      <c r="ATE75" s="9"/>
      <c r="ATF75" s="9"/>
      <c r="ATG75" s="9"/>
      <c r="ATH75" s="9"/>
      <c r="ATI75" s="9"/>
      <c r="ATJ75" s="9"/>
      <c r="ATK75" s="9"/>
      <c r="ATL75" s="9"/>
      <c r="ATM75" s="9"/>
      <c r="ATN75" s="9"/>
      <c r="ATO75" s="9"/>
      <c r="ATP75" s="9"/>
      <c r="ATQ75" s="9"/>
      <c r="ATR75" s="9"/>
      <c r="ATS75" s="9"/>
      <c r="ATT75" s="9"/>
      <c r="ATU75" s="9"/>
      <c r="ATV75" s="9"/>
      <c r="ATW75" s="9"/>
      <c r="ATX75" s="9"/>
      <c r="ATY75" s="9"/>
      <c r="ATZ75" s="9"/>
      <c r="AUA75" s="9"/>
      <c r="AUB75" s="9"/>
      <c r="AUC75" s="9"/>
      <c r="AUD75" s="9"/>
      <c r="AUE75" s="9"/>
      <c r="AUF75" s="9"/>
      <c r="AUG75" s="9"/>
      <c r="AUH75" s="9"/>
      <c r="AUI75" s="9"/>
      <c r="AUJ75" s="9"/>
      <c r="AUK75" s="9"/>
      <c r="AUL75" s="9"/>
      <c r="AUM75" s="9"/>
      <c r="AUN75" s="9"/>
      <c r="AUO75" s="9"/>
      <c r="AUP75" s="9"/>
      <c r="AUQ75" s="9"/>
      <c r="AUR75" s="9"/>
      <c r="AUS75" s="9"/>
      <c r="AUT75" s="9"/>
      <c r="AUU75" s="9"/>
      <c r="AUV75" s="9"/>
      <c r="AUW75" s="9"/>
      <c r="AUX75" s="9"/>
      <c r="AUY75" s="9"/>
      <c r="AUZ75" s="9"/>
      <c r="AVA75" s="9"/>
      <c r="AVB75" s="9"/>
      <c r="AVC75" s="9"/>
      <c r="AVD75" s="9"/>
      <c r="AVE75" s="9"/>
      <c r="AVF75" s="9"/>
      <c r="AVG75" s="9"/>
      <c r="AVH75" s="9"/>
      <c r="AVI75" s="9"/>
      <c r="AVJ75" s="9"/>
      <c r="AVK75" s="9"/>
      <c r="AVL75" s="9"/>
      <c r="AVM75" s="9"/>
      <c r="AVN75" s="9"/>
      <c r="AVO75" s="9"/>
      <c r="AVP75" s="9"/>
      <c r="AVQ75" s="9"/>
      <c r="AVR75" s="9"/>
      <c r="AVS75" s="9"/>
      <c r="AVT75" s="9"/>
      <c r="AVU75" s="9"/>
      <c r="AVV75" s="9"/>
      <c r="AVW75" s="9"/>
      <c r="AVX75" s="9"/>
      <c r="AVY75" s="9"/>
      <c r="AVZ75" s="9"/>
      <c r="AWA75" s="9"/>
      <c r="AWB75" s="9"/>
      <c r="AWC75" s="9"/>
      <c r="AWD75" s="9"/>
      <c r="AWE75" s="9"/>
      <c r="AWF75" s="9"/>
      <c r="AWG75" s="9"/>
      <c r="AWH75" s="9"/>
      <c r="AWI75" s="9"/>
      <c r="AWJ75" s="9"/>
      <c r="AWK75" s="9"/>
      <c r="AWL75" s="9"/>
      <c r="AWM75" s="9"/>
      <c r="AWN75" s="9"/>
      <c r="AWO75" s="9"/>
      <c r="AWP75" s="9"/>
      <c r="AWQ75" s="9"/>
      <c r="AWR75" s="9"/>
      <c r="AWS75" s="9"/>
      <c r="AWT75" s="9"/>
      <c r="AWU75" s="9"/>
      <c r="AWV75" s="9"/>
      <c r="AWW75" s="9"/>
      <c r="AWX75" s="9"/>
      <c r="AWY75" s="9" t="s">
        <v>12644</v>
      </c>
      <c r="AWZ75" s="9"/>
      <c r="AXA75" s="9"/>
      <c r="AXB75" s="9"/>
      <c r="AXC75" s="9"/>
      <c r="AXD75" s="9"/>
      <c r="AXE75" s="9"/>
      <c r="AXF75" s="9"/>
      <c r="AXG75" s="9"/>
      <c r="AXH75" s="9"/>
      <c r="AXI75" s="9"/>
      <c r="AXJ75" s="9"/>
      <c r="AXK75" s="9"/>
      <c r="AXL75" s="9"/>
      <c r="AXM75" s="9"/>
      <c r="AXN75" s="9"/>
      <c r="AXO75" s="9"/>
      <c r="AXP75" s="9"/>
      <c r="AXQ75" s="9"/>
      <c r="AXR75" s="9"/>
      <c r="AXS75" s="9"/>
      <c r="AXT75" s="9"/>
      <c r="AXU75" s="9"/>
      <c r="AXV75" s="9"/>
      <c r="AXW75" s="9"/>
      <c r="AXX75" s="9"/>
      <c r="AXY75" s="9"/>
      <c r="AXZ75" s="9"/>
      <c r="AYA75" s="9"/>
      <c r="AYB75" s="9"/>
      <c r="AYC75" s="9"/>
      <c r="AYD75" s="9"/>
      <c r="AYE75" s="9"/>
      <c r="AYF75" s="9"/>
      <c r="AYG75" s="9"/>
      <c r="AYH75" s="9" t="s">
        <v>12645</v>
      </c>
      <c r="AYI75" s="9"/>
      <c r="AYJ75" s="9"/>
      <c r="AYK75" s="9"/>
      <c r="AYL75" s="9"/>
      <c r="AYM75" s="9"/>
      <c r="AYN75" s="9"/>
      <c r="AYO75" s="9"/>
      <c r="AYP75" s="9"/>
      <c r="AYQ75" s="9"/>
      <c r="AYR75" s="9"/>
      <c r="AYS75" s="9"/>
      <c r="AYT75" s="9"/>
      <c r="AYU75" s="9"/>
      <c r="AYV75" s="9"/>
      <c r="AYW75" s="9"/>
      <c r="AYX75" s="9"/>
      <c r="AYY75" s="9" t="s">
        <v>5691</v>
      </c>
      <c r="AYZ75" s="9" t="s">
        <v>5691</v>
      </c>
      <c r="AZA75" s="9"/>
      <c r="AZB75" s="9"/>
      <c r="AZC75" s="9"/>
      <c r="AZD75" s="9"/>
      <c r="AZE75" s="9"/>
      <c r="AZF75" s="9"/>
      <c r="AZG75" s="9"/>
      <c r="AZH75" s="9"/>
      <c r="AZI75" s="9"/>
      <c r="AZJ75" s="9"/>
      <c r="AZK75" s="9"/>
      <c r="AZL75" s="9"/>
      <c r="AZM75" s="9"/>
      <c r="AZN75" s="9"/>
      <c r="AZO75" s="9"/>
      <c r="AZP75" s="9"/>
      <c r="AZQ75" s="9"/>
      <c r="AZR75" s="9"/>
      <c r="AZS75" s="9"/>
      <c r="AZT75" s="9"/>
      <c r="AZU75" s="9"/>
      <c r="AZV75" s="9"/>
      <c r="AZW75" s="9"/>
      <c r="AZX75" s="9"/>
      <c r="AZY75" s="9"/>
      <c r="AZZ75" s="9"/>
      <c r="BAA75" s="9"/>
      <c r="BAB75" s="9"/>
      <c r="BAC75" s="9"/>
      <c r="BAD75" s="9"/>
      <c r="BAE75" s="9"/>
      <c r="BAF75" s="9"/>
      <c r="BAG75" s="9"/>
      <c r="BAH75" s="9"/>
      <c r="BAI75" s="9"/>
      <c r="BAJ75" s="9"/>
      <c r="BAK75" s="9" t="s">
        <v>12646</v>
      </c>
      <c r="BAL75" s="9"/>
      <c r="BAM75" s="9"/>
      <c r="BAN75" s="9"/>
      <c r="BAO75" s="9"/>
      <c r="BAP75" s="9"/>
      <c r="BAQ75" s="9"/>
      <c r="BAR75" s="9">
        <v>414.0</v>
      </c>
      <c r="BAS75" s="9" t="s">
        <v>12647</v>
      </c>
      <c r="BAT75" s="9">
        <v>589.0</v>
      </c>
      <c r="BAU75" s="9"/>
      <c r="BAV75" s="9"/>
      <c r="BAW75" s="9"/>
      <c r="BAX75" s="9"/>
      <c r="BAY75" s="9"/>
      <c r="BAZ75" s="9"/>
      <c r="BBA75" s="9"/>
      <c r="BBB75" s="9"/>
      <c r="BBC75" s="9"/>
      <c r="BBD75" s="9"/>
      <c r="BBE75" s="9"/>
      <c r="BBF75" s="9"/>
      <c r="BBG75" s="9"/>
      <c r="BBH75" s="9"/>
      <c r="BBI75" s="9" t="s">
        <v>5718</v>
      </c>
      <c r="BBJ75" s="9"/>
      <c r="BBK75" s="9"/>
      <c r="BBL75" s="9"/>
      <c r="BBM75" s="9"/>
      <c r="BBN75" s="9"/>
      <c r="BBO75" s="9"/>
      <c r="BBP75" s="9"/>
      <c r="BBQ75" s="9"/>
      <c r="BBR75" s="9"/>
      <c r="BBS75" s="9"/>
      <c r="BBT75" s="9"/>
      <c r="BBU75" s="9"/>
      <c r="BBV75" s="9"/>
      <c r="BBW75" s="9"/>
      <c r="BBX75" s="9"/>
      <c r="BBY75" s="9"/>
      <c r="BBZ75" s="9"/>
      <c r="BCA75" s="9"/>
      <c r="BCB75" s="9" t="s">
        <v>12648</v>
      </c>
      <c r="BCC75" s="9"/>
      <c r="BCD75" s="9"/>
      <c r="BCE75" s="9"/>
      <c r="BCF75" s="9" t="s">
        <v>5720</v>
      </c>
      <c r="BCG75" s="9" t="s">
        <v>11952</v>
      </c>
      <c r="BCH75" s="9"/>
      <c r="BCI75" s="9"/>
      <c r="BCJ75" s="9"/>
      <c r="BCK75" s="9"/>
      <c r="BCL75" s="9"/>
      <c r="BCM75" s="9"/>
      <c r="BCN75" s="9"/>
      <c r="BCO75" s="9"/>
      <c r="BCP75" s="9"/>
      <c r="BCQ75" s="9"/>
      <c r="BCR75" s="9"/>
      <c r="BCS75" s="9"/>
      <c r="BCT75" s="9"/>
      <c r="BCU75" s="9"/>
      <c r="BCV75" s="9"/>
      <c r="BCW75" s="9"/>
      <c r="BCX75" s="9"/>
      <c r="BCY75" s="9"/>
      <c r="BCZ75" s="9"/>
      <c r="BDA75" s="9"/>
      <c r="BDB75" s="9"/>
      <c r="BDC75" s="9"/>
      <c r="BDD75" s="9" t="s">
        <v>12647</v>
      </c>
      <c r="BDE75" s="9"/>
      <c r="BDF75" s="9"/>
      <c r="BDG75" s="9"/>
      <c r="BDH75" s="9"/>
      <c r="BDI75" s="9"/>
      <c r="BDJ75" s="9"/>
      <c r="BDK75" s="9"/>
      <c r="BDL75" s="9"/>
      <c r="BDM75" s="9"/>
      <c r="BDN75" s="9"/>
      <c r="BDO75" s="9"/>
      <c r="BDP75" s="9"/>
      <c r="BDQ75" s="9"/>
      <c r="BDR75" s="9"/>
      <c r="BDS75" s="9"/>
      <c r="BDT75" s="9"/>
      <c r="BDU75" s="9"/>
      <c r="BDV75" s="9"/>
      <c r="BDW75" s="9"/>
      <c r="BDX75" s="9"/>
      <c r="BDY75" s="9" t="s">
        <v>5691</v>
      </c>
      <c r="BDZ75" s="9" t="s">
        <v>5691</v>
      </c>
      <c r="BEA75" s="9"/>
      <c r="BEB75" s="9"/>
      <c r="BEC75" s="9"/>
      <c r="BED75" s="9"/>
      <c r="BEE75" s="9"/>
      <c r="BEF75" s="9"/>
      <c r="BEG75" s="9"/>
      <c r="BEH75" s="9"/>
      <c r="BEI75" s="9"/>
      <c r="BEJ75" s="9"/>
      <c r="BEK75" s="9"/>
      <c r="BEL75" s="9"/>
      <c r="BEM75" s="9"/>
      <c r="BEN75" s="9"/>
      <c r="BEO75" s="9"/>
      <c r="BEP75" s="9"/>
      <c r="BEQ75" s="9"/>
      <c r="BER75" s="9"/>
      <c r="BES75" s="9"/>
      <c r="BET75" s="9"/>
      <c r="BEU75" s="9"/>
      <c r="BEV75" s="9"/>
      <c r="BEW75" s="9"/>
      <c r="BEX75" s="9"/>
      <c r="BEY75" s="9"/>
      <c r="BEZ75" s="9"/>
      <c r="BFA75" s="9"/>
      <c r="BFB75" s="9"/>
      <c r="BFC75" s="9"/>
      <c r="BFD75" s="9"/>
      <c r="BFE75" s="9"/>
      <c r="BFF75" s="9"/>
      <c r="BFG75" s="9"/>
      <c r="BFH75" s="9"/>
      <c r="BFI75" s="9"/>
      <c r="BFJ75" s="9"/>
      <c r="BFK75" s="9" t="s">
        <v>12649</v>
      </c>
      <c r="BFL75" s="9"/>
      <c r="BFM75" s="9"/>
      <c r="BFN75" s="9"/>
      <c r="BFO75" s="9"/>
      <c r="BFP75" s="9"/>
      <c r="BFQ75" s="9"/>
      <c r="BFR75" s="9">
        <v>480.0</v>
      </c>
      <c r="BFS75" s="9" t="s">
        <v>12650</v>
      </c>
      <c r="BFT75" s="9">
        <v>590.0</v>
      </c>
      <c r="BFU75" s="9"/>
      <c r="BFV75" s="9"/>
      <c r="BFW75" s="9"/>
      <c r="BFX75" s="9"/>
      <c r="BFY75" s="9"/>
      <c r="BFZ75" s="9"/>
      <c r="BGA75" s="9"/>
      <c r="BGB75" s="9"/>
      <c r="BGC75" s="9"/>
      <c r="BGD75" s="9"/>
      <c r="BGE75" s="9"/>
      <c r="BGF75" s="9"/>
      <c r="BGG75" s="9"/>
      <c r="BGH75" s="9"/>
      <c r="BGI75" s="9" t="s">
        <v>5718</v>
      </c>
      <c r="BGJ75" s="9"/>
      <c r="BGK75" s="9"/>
      <c r="BGL75" s="9"/>
      <c r="BGM75" s="9"/>
      <c r="BGN75" s="9"/>
      <c r="BGO75" s="9"/>
      <c r="BGP75" s="9"/>
      <c r="BGQ75" s="9"/>
      <c r="BGR75" s="9"/>
      <c r="BGS75" s="9"/>
      <c r="BGT75" s="9"/>
      <c r="BGU75" s="9"/>
      <c r="BGV75" s="9"/>
      <c r="BGW75" s="9"/>
      <c r="BGX75" s="9"/>
      <c r="BGY75" s="9"/>
      <c r="BGZ75" s="9"/>
      <c r="BHA75" s="9"/>
      <c r="BHB75" s="9" t="s">
        <v>9410</v>
      </c>
      <c r="BHC75" s="9"/>
      <c r="BHD75" s="9"/>
      <c r="BHE75" s="9"/>
      <c r="BHF75" s="9" t="s">
        <v>5720</v>
      </c>
      <c r="BHG75" s="9" t="s">
        <v>11952</v>
      </c>
      <c r="BHH75" s="9"/>
      <c r="BHI75" s="9"/>
      <c r="BHJ75" s="9"/>
      <c r="BHK75" s="9"/>
      <c r="BHL75" s="9"/>
      <c r="BHM75" s="9"/>
      <c r="BHN75" s="9"/>
      <c r="BHO75" s="9"/>
      <c r="BHP75" s="9"/>
      <c r="BHQ75" s="9"/>
      <c r="BHR75" s="9"/>
      <c r="BHS75" s="9"/>
      <c r="BHT75" s="9"/>
      <c r="BHU75" s="9"/>
      <c r="BHV75" s="9"/>
      <c r="BHW75" s="9"/>
      <c r="BHX75" s="9"/>
      <c r="BHY75" s="9"/>
      <c r="BHZ75" s="9"/>
      <c r="BIA75" s="9"/>
      <c r="BIB75" s="9"/>
      <c r="BIC75" s="9"/>
      <c r="BID75" s="9" t="s">
        <v>12650</v>
      </c>
      <c r="BIE75" s="9"/>
      <c r="BIF75" s="9"/>
      <c r="BIG75" s="9"/>
      <c r="BIH75" s="9"/>
      <c r="BII75" s="9"/>
      <c r="BIJ75" s="9"/>
      <c r="BIK75" s="9"/>
      <c r="BIL75" s="9"/>
      <c r="BIM75" s="9"/>
      <c r="BIN75" s="9"/>
      <c r="BIO75" s="9"/>
      <c r="BIP75" s="9"/>
      <c r="BIQ75" s="9"/>
      <c r="BIR75" s="9"/>
      <c r="BIS75" s="9"/>
      <c r="BIT75" s="9"/>
      <c r="BIU75" s="9"/>
      <c r="BIV75" s="9"/>
      <c r="BIW75" s="9"/>
      <c r="BIX75" s="9"/>
      <c r="BIY75" s="9" t="s">
        <v>5691</v>
      </c>
      <c r="BIZ75" s="9" t="s">
        <v>5691</v>
      </c>
      <c r="BJA75" s="9"/>
      <c r="BJB75" s="9"/>
      <c r="BJC75" s="9"/>
      <c r="BJD75" s="9"/>
      <c r="BJE75" s="9"/>
      <c r="BJF75" s="9"/>
      <c r="BJG75" s="9"/>
      <c r="BJH75" s="9"/>
      <c r="BJI75" s="9"/>
      <c r="BJJ75" s="9"/>
      <c r="BJK75" s="9"/>
      <c r="BJL75" s="9"/>
      <c r="BJM75" s="9"/>
      <c r="BJN75" s="9"/>
      <c r="BJO75" s="9"/>
      <c r="BJP75" s="9"/>
      <c r="BJQ75" s="9"/>
      <c r="BJR75" s="9"/>
      <c r="BJS75" s="9"/>
      <c r="BJT75" s="9"/>
      <c r="BJU75" s="9"/>
      <c r="BJV75" s="9"/>
      <c r="BJW75" s="9"/>
      <c r="BJX75" s="9"/>
      <c r="BJY75" s="9"/>
      <c r="BJZ75" s="9"/>
      <c r="BKA75" s="9"/>
      <c r="BKB75" s="9"/>
      <c r="BKC75" s="9"/>
      <c r="BKD75" s="9"/>
      <c r="BKE75" s="9"/>
      <c r="BKF75" s="9"/>
      <c r="BKG75" s="9"/>
      <c r="BKH75" s="9"/>
      <c r="BKI75" s="9"/>
      <c r="BKJ75" s="9"/>
      <c r="BKK75" s="9" t="s">
        <v>12651</v>
      </c>
      <c r="BKL75" s="9"/>
      <c r="BKM75" s="9"/>
      <c r="BKN75" s="9"/>
      <c r="BKO75" s="9"/>
      <c r="BKP75" s="9"/>
      <c r="BKQ75" s="9"/>
      <c r="BKR75" s="9">
        <v>590.0</v>
      </c>
      <c r="BKS75" s="9" t="s">
        <v>12652</v>
      </c>
      <c r="BKT75" s="9">
        <v>518.0</v>
      </c>
      <c r="BKU75" s="9"/>
      <c r="BKV75" s="9"/>
      <c r="BKW75" s="9"/>
      <c r="BKX75" s="9"/>
      <c r="BKY75" s="9"/>
      <c r="BKZ75" s="9"/>
      <c r="BLA75" s="9"/>
      <c r="BLB75" s="9"/>
      <c r="BLC75" s="9"/>
      <c r="BLD75" s="9"/>
      <c r="BLE75" s="9"/>
      <c r="BLF75" s="9"/>
      <c r="BLG75" s="9"/>
      <c r="BLH75" s="9"/>
      <c r="BLI75" s="9" t="s">
        <v>5718</v>
      </c>
      <c r="BLJ75" s="9"/>
      <c r="BLK75" s="9"/>
      <c r="BLL75" s="9"/>
      <c r="BLM75" s="9"/>
      <c r="BLN75" s="9"/>
      <c r="BLO75" s="9"/>
      <c r="BLP75" s="9"/>
      <c r="BLQ75" s="9"/>
      <c r="BLR75" s="9"/>
      <c r="BLS75" s="9"/>
      <c r="BLT75" s="9"/>
      <c r="BLU75" s="9"/>
      <c r="BLV75" s="9"/>
      <c r="BLW75" s="9"/>
      <c r="BLX75" s="9"/>
      <c r="BLY75" s="9"/>
      <c r="BLZ75" s="9"/>
      <c r="BMA75" s="9"/>
      <c r="BMB75" s="9" t="s">
        <v>12653</v>
      </c>
      <c r="BMC75" s="9"/>
      <c r="BMD75" s="9"/>
      <c r="BME75" s="9"/>
      <c r="BMF75" s="9" t="s">
        <v>5720</v>
      </c>
      <c r="BMG75" s="9" t="s">
        <v>11952</v>
      </c>
      <c r="BMH75" s="9"/>
      <c r="BMI75" s="9"/>
      <c r="BMJ75" s="9"/>
      <c r="BMK75" s="9"/>
      <c r="BML75" s="9"/>
      <c r="BMM75" s="9"/>
      <c r="BMN75" s="9"/>
      <c r="BMO75" s="9"/>
      <c r="BMP75" s="9"/>
      <c r="BMQ75" s="9"/>
      <c r="BMR75" s="9"/>
      <c r="BMS75" s="9"/>
      <c r="BMT75" s="9"/>
      <c r="BMU75" s="9"/>
      <c r="BMV75" s="9"/>
      <c r="BMW75" s="9"/>
      <c r="BMX75" s="9"/>
      <c r="BMY75" s="9"/>
      <c r="BMZ75" s="9"/>
      <c r="BNA75" s="9"/>
      <c r="BNB75" s="9"/>
      <c r="BNC75" s="9"/>
      <c r="BND75" s="9" t="s">
        <v>12652</v>
      </c>
      <c r="BNE75" s="9"/>
      <c r="BNF75" s="9"/>
      <c r="BNG75" s="9"/>
      <c r="BNH75" s="9"/>
      <c r="BNI75" s="9"/>
      <c r="BNJ75" s="9"/>
      <c r="BNK75" s="9"/>
      <c r="BNL75" s="9"/>
      <c r="BNM75" s="9"/>
      <c r="BNN75" s="9"/>
      <c r="BNO75" s="9"/>
      <c r="BNP75" s="9"/>
      <c r="BNQ75" s="9"/>
      <c r="BNR75" s="9"/>
      <c r="BNS75" s="9"/>
      <c r="BNT75" s="9"/>
      <c r="BNU75" s="9"/>
      <c r="BNV75" s="9"/>
      <c r="BNW75" s="9"/>
      <c r="BNX75" s="9"/>
      <c r="BNY75" s="9"/>
      <c r="BNZ75" s="9"/>
      <c r="BOA75" s="9"/>
      <c r="BOB75" s="9"/>
      <c r="BOC75" s="9"/>
      <c r="BOD75" s="9"/>
      <c r="BOE75" s="9"/>
      <c r="BOF75" s="9"/>
      <c r="BOG75" s="9"/>
      <c r="BOH75" s="9"/>
      <c r="BOI75" s="9"/>
      <c r="BOJ75" s="9"/>
      <c r="BOK75" s="9"/>
      <c r="BOL75" s="9"/>
      <c r="BOM75" s="9"/>
      <c r="BON75" s="9"/>
      <c r="BOO75" s="9"/>
      <c r="BOP75" s="9"/>
      <c r="BOQ75" s="9"/>
      <c r="BOR75" s="9"/>
      <c r="BOS75" s="9"/>
      <c r="BOT75" s="9"/>
      <c r="BOU75" s="9"/>
      <c r="BOV75" s="9"/>
      <c r="BOW75" s="9"/>
      <c r="BOX75" s="9"/>
      <c r="BOY75" s="9"/>
      <c r="BOZ75" s="9"/>
      <c r="BPA75" s="9"/>
      <c r="BPB75" s="9"/>
      <c r="BPC75" s="9"/>
      <c r="BPD75" s="9"/>
      <c r="BPE75" s="9"/>
      <c r="BPF75" s="9"/>
      <c r="BPG75" s="9"/>
      <c r="BPH75" s="9"/>
      <c r="BPI75" s="9"/>
      <c r="BPJ75" s="9"/>
      <c r="BPK75" s="9"/>
      <c r="BPL75" s="9"/>
      <c r="BPM75" s="9"/>
      <c r="BPN75" s="9"/>
      <c r="BPO75" s="9"/>
      <c r="BPP75" s="9"/>
      <c r="BPQ75" s="9"/>
      <c r="BPR75" s="9"/>
      <c r="BPS75" s="9"/>
      <c r="BPT75" s="9"/>
      <c r="BPU75" s="9"/>
      <c r="BPV75" s="9"/>
      <c r="BPW75" s="9"/>
      <c r="BPX75" s="9"/>
      <c r="BPY75" s="9"/>
      <c r="BPZ75" s="9"/>
      <c r="BQA75" s="9"/>
      <c r="BQB75" s="9"/>
      <c r="BQC75" s="9"/>
      <c r="BQD75" s="9"/>
      <c r="BQE75" s="9"/>
      <c r="BQF75" s="9"/>
      <c r="BQG75" s="9"/>
      <c r="BQH75" s="9"/>
      <c r="BQI75" s="9"/>
      <c r="BQJ75" s="9"/>
      <c r="BQK75" s="9"/>
      <c r="BQL75" s="9"/>
      <c r="BQM75" s="9"/>
      <c r="BQN75" s="9"/>
      <c r="BQO75" s="9"/>
      <c r="BQP75" s="9"/>
      <c r="BQQ75" s="9"/>
      <c r="BQR75" s="9"/>
      <c r="BQS75" s="9"/>
      <c r="BQT75" s="9"/>
      <c r="BQU75" s="9"/>
      <c r="BQV75" s="9"/>
      <c r="BQW75" s="9"/>
      <c r="BQX75" s="9"/>
      <c r="BQY75" s="9"/>
      <c r="BQZ75" s="9"/>
      <c r="BRA75" s="9"/>
      <c r="BRB75" s="9"/>
      <c r="BRC75" s="9"/>
      <c r="BRD75" s="9"/>
      <c r="BRE75" s="9"/>
      <c r="BRF75" s="9"/>
      <c r="BRG75" s="9"/>
      <c r="BRH75" s="9"/>
      <c r="BRI75" s="9"/>
      <c r="BRJ75" s="9"/>
      <c r="BRK75" s="9"/>
      <c r="BRL75" s="9"/>
      <c r="BRM75" s="9"/>
      <c r="BRN75" s="9"/>
      <c r="BRO75" s="9"/>
      <c r="BRP75" s="9"/>
      <c r="BRQ75" s="9"/>
      <c r="BRR75" s="9"/>
      <c r="BRS75" s="9"/>
      <c r="BRT75" s="9"/>
      <c r="BRU75" s="9"/>
      <c r="BRV75" s="9"/>
      <c r="BRW75" s="9"/>
      <c r="BRX75" s="9"/>
      <c r="BRY75" s="9"/>
      <c r="BRZ75" s="9"/>
      <c r="BSA75" s="9"/>
      <c r="BSB75" s="9"/>
      <c r="BSC75" s="9"/>
      <c r="BSD75" s="9"/>
      <c r="BSE75" s="9"/>
      <c r="BSF75" s="9"/>
      <c r="BSG75" s="9"/>
      <c r="BSH75" s="9"/>
      <c r="BSI75" s="9"/>
      <c r="BSJ75" s="9"/>
      <c r="BSK75" s="9"/>
      <c r="BSL75" s="9"/>
      <c r="BSM75" s="9"/>
      <c r="BSN75" s="9"/>
      <c r="BSO75" s="9"/>
      <c r="BSP75" s="9"/>
      <c r="BSQ75" s="9"/>
      <c r="BSR75" s="9"/>
      <c r="BSS75" s="9"/>
      <c r="BST75" s="9"/>
      <c r="BSU75" s="9"/>
      <c r="BSV75" s="9"/>
      <c r="BSW75" s="9"/>
      <c r="BSX75" s="9"/>
      <c r="BSY75" s="9"/>
      <c r="BSZ75" s="9"/>
      <c r="BTA75" s="9"/>
      <c r="BTB75" s="9"/>
      <c r="BTC75" s="9"/>
      <c r="BTD75" s="9"/>
      <c r="BTE75" s="9"/>
      <c r="BTF75" s="9"/>
      <c r="BTG75" s="9"/>
      <c r="BTH75" s="9"/>
      <c r="BTI75" s="9"/>
      <c r="BTJ75" s="9"/>
      <c r="BTK75" s="9"/>
      <c r="BTL75" s="9"/>
      <c r="BTM75" s="9"/>
      <c r="BTN75" s="9"/>
      <c r="BTO75" s="9"/>
      <c r="BTP75" s="9"/>
      <c r="BTQ75" s="9"/>
      <c r="BTR75" s="9"/>
      <c r="BTS75" s="9"/>
      <c r="BTT75" s="9"/>
      <c r="BTU75" s="9"/>
      <c r="BTV75" s="9"/>
      <c r="BTW75" s="9"/>
      <c r="BTX75" s="9"/>
      <c r="BTY75" s="9"/>
      <c r="BTZ75" s="9"/>
      <c r="BUA75" s="9"/>
      <c r="BUB75" s="9"/>
      <c r="BUC75" s="9"/>
      <c r="BUD75" s="9"/>
      <c r="BUE75" s="9"/>
      <c r="BUF75" s="9"/>
      <c r="BUG75" s="9"/>
      <c r="BUH75" s="9"/>
      <c r="BUI75" s="9"/>
      <c r="BUJ75" s="9"/>
      <c r="BUK75" s="9"/>
      <c r="BUL75" s="9"/>
      <c r="BUM75" s="9"/>
      <c r="BUN75" s="9"/>
      <c r="BUO75" s="9"/>
      <c r="BUP75" s="9"/>
      <c r="BUQ75" s="9"/>
      <c r="BUR75" s="9"/>
      <c r="BUS75" s="9"/>
      <c r="BUT75" s="9"/>
      <c r="BUU75" s="9"/>
      <c r="BUV75" s="9"/>
      <c r="BUW75" s="9"/>
      <c r="BUX75" s="9"/>
      <c r="BUY75" s="9"/>
      <c r="BUZ75" s="9"/>
      <c r="BVA75" s="9"/>
      <c r="BVB75" s="9"/>
      <c r="BVC75" s="9"/>
      <c r="BVD75" s="9"/>
      <c r="BVE75" s="9"/>
      <c r="BVF75" s="9"/>
      <c r="BVG75" s="9"/>
      <c r="BVH75" s="9"/>
      <c r="BVI75" s="9"/>
      <c r="BVJ75" s="9"/>
      <c r="BVK75" s="9"/>
      <c r="BVL75" s="9"/>
      <c r="BVM75" s="9"/>
      <c r="BVN75" s="9"/>
      <c r="BVO75" s="9"/>
      <c r="BVP75" s="9"/>
      <c r="BVQ75" s="9"/>
      <c r="BVR75" s="9"/>
      <c r="BVS75" s="9"/>
      <c r="BVT75" s="9"/>
      <c r="BVU75" s="9"/>
      <c r="BVV75" s="9"/>
      <c r="BVW75" s="9"/>
      <c r="BVX75" s="9"/>
      <c r="BVY75" s="9"/>
      <c r="BVZ75" s="9"/>
      <c r="BWA75" s="9"/>
      <c r="BWB75" s="9"/>
      <c r="BWC75" s="9"/>
      <c r="BWD75" s="9"/>
      <c r="BWE75" s="9"/>
      <c r="BWF75" s="9"/>
      <c r="BWG75" s="9"/>
      <c r="BWH75" s="9"/>
      <c r="BWI75" s="9"/>
      <c r="BWJ75" s="9"/>
      <c r="BWK75" s="9"/>
      <c r="BWL75" s="9"/>
      <c r="BWM75" s="9"/>
      <c r="BWN75" s="9"/>
      <c r="BWO75" s="9"/>
      <c r="BWP75" s="9"/>
      <c r="BWQ75" s="9"/>
      <c r="BWR75" s="9"/>
      <c r="BWS75" s="9"/>
      <c r="BWT75" s="9"/>
      <c r="BWU75" s="9"/>
      <c r="BWV75" s="9"/>
      <c r="BWW75" s="9"/>
      <c r="BWX75" s="9"/>
      <c r="BWY75" s="9"/>
      <c r="BWZ75" s="9"/>
      <c r="BXA75" s="9"/>
      <c r="BXB75" s="9"/>
      <c r="BXC75" s="9"/>
      <c r="BXD75" s="9"/>
    </row>
    <row r="76" ht="14.25" customHeight="1">
      <c r="A76" s="9">
        <v>8.0</v>
      </c>
      <c r="B76" s="9" t="s">
        <v>11947</v>
      </c>
      <c r="C76" s="9" t="s">
        <v>11948</v>
      </c>
      <c r="D76" s="9" t="s">
        <v>11948</v>
      </c>
      <c r="E76" s="9"/>
      <c r="F76" s="9">
        <v>4.0</v>
      </c>
      <c r="G76" s="9" t="s">
        <v>12654</v>
      </c>
      <c r="H76" s="9"/>
      <c r="I76" s="9"/>
      <c r="J76" s="9">
        <v>1.0</v>
      </c>
      <c r="K76" s="9"/>
      <c r="L76" s="9">
        <v>3.0</v>
      </c>
      <c r="M76" s="9"/>
      <c r="N76" s="9"/>
      <c r="O76" s="9"/>
      <c r="P76" s="9">
        <v>0.0</v>
      </c>
      <c r="Q76" s="9" t="s">
        <v>12655</v>
      </c>
      <c r="R76" s="9"/>
      <c r="S76" s="9" t="s">
        <v>2958</v>
      </c>
      <c r="T76" s="9" t="s">
        <v>2957</v>
      </c>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9"/>
      <c r="IW76" s="9"/>
      <c r="IX76" s="9"/>
      <c r="IY76" s="9"/>
      <c r="IZ76" s="9"/>
      <c r="JA76" s="9"/>
      <c r="JB76" s="9"/>
      <c r="JC76" s="9"/>
      <c r="JD76" s="9"/>
      <c r="JE76" s="9"/>
      <c r="JF76" s="9"/>
      <c r="JG76" s="9"/>
      <c r="JH76" s="9"/>
      <c r="JI76" s="9"/>
      <c r="JJ76" s="9"/>
      <c r="JK76" s="9"/>
      <c r="JL76" s="9"/>
      <c r="JM76" s="9"/>
      <c r="JN76" s="9"/>
      <c r="JO76" s="9"/>
      <c r="JP76" s="9"/>
      <c r="JQ76" s="9"/>
      <c r="JR76" s="9"/>
      <c r="JS76" s="9"/>
      <c r="JT76" s="9"/>
      <c r="JU76" s="9"/>
      <c r="JV76" s="9"/>
      <c r="JW76" s="9"/>
      <c r="JX76" s="9"/>
      <c r="JY76" s="9"/>
      <c r="JZ76" s="9"/>
      <c r="KA76" s="9"/>
      <c r="KB76" s="9"/>
      <c r="KC76" s="9"/>
      <c r="KD76" s="9"/>
      <c r="KE76" s="9"/>
      <c r="KF76" s="9"/>
      <c r="KG76" s="9"/>
      <c r="KH76" s="9"/>
      <c r="KI76" s="9"/>
      <c r="KJ76" s="9"/>
      <c r="KK76" s="9"/>
      <c r="KL76" s="9"/>
      <c r="KM76" s="9"/>
      <c r="KN76" s="9"/>
      <c r="KO76" s="9"/>
      <c r="KP76" s="9"/>
      <c r="KQ76" s="9"/>
      <c r="KR76" s="9"/>
      <c r="KS76" s="9"/>
      <c r="KT76" s="9"/>
      <c r="KU76" s="9"/>
      <c r="KV76" s="9"/>
      <c r="KW76" s="9"/>
      <c r="KX76" s="9"/>
      <c r="KY76" s="9"/>
      <c r="KZ76" s="9"/>
      <c r="LA76" s="9"/>
      <c r="LB76" s="9"/>
      <c r="LC76" s="9"/>
      <c r="LD76" s="9"/>
      <c r="LE76" s="9"/>
      <c r="LF76" s="9"/>
      <c r="LG76" s="9"/>
      <c r="LH76" s="9"/>
      <c r="LI76" s="9"/>
      <c r="LJ76" s="9"/>
      <c r="LK76" s="9"/>
      <c r="LL76" s="9"/>
      <c r="LM76" s="9"/>
      <c r="LN76" s="9"/>
      <c r="LO76" s="9"/>
      <c r="LP76" s="9"/>
      <c r="LQ76" s="9"/>
      <c r="LR76" s="9"/>
      <c r="LS76" s="9"/>
      <c r="LT76" s="9"/>
      <c r="LU76" s="9"/>
      <c r="LV76" s="9"/>
      <c r="LW76" s="9"/>
      <c r="LX76" s="9"/>
      <c r="LY76" s="9"/>
      <c r="LZ76" s="9"/>
      <c r="MA76" s="9"/>
      <c r="MB76" s="9"/>
      <c r="MC76" s="9"/>
      <c r="MD76" s="9"/>
      <c r="ME76" s="9"/>
      <c r="MF76" s="9"/>
      <c r="MG76" s="9"/>
      <c r="MH76" s="9"/>
      <c r="MI76" s="9"/>
      <c r="MJ76" s="9"/>
      <c r="MK76" s="9"/>
      <c r="ML76" s="9"/>
      <c r="MM76" s="9"/>
      <c r="MN76" s="9"/>
      <c r="MO76" s="9"/>
      <c r="MP76" s="9"/>
      <c r="MQ76" s="9"/>
      <c r="MR76" s="9"/>
      <c r="MS76" s="9"/>
      <c r="MT76" s="9"/>
      <c r="MU76" s="9"/>
      <c r="MV76" s="9"/>
      <c r="MW76" s="9"/>
      <c r="MX76" s="9"/>
      <c r="MY76" s="9"/>
      <c r="MZ76" s="9"/>
      <c r="NA76" s="9"/>
      <c r="NB76" s="9"/>
      <c r="NC76" s="9"/>
      <c r="ND76" s="9"/>
      <c r="NE76" s="9"/>
      <c r="NF76" s="9"/>
      <c r="NG76" s="9"/>
      <c r="NH76" s="9"/>
      <c r="NI76" s="9"/>
      <c r="NJ76" s="9"/>
      <c r="NK76" s="9"/>
      <c r="NL76" s="9"/>
      <c r="NM76" s="9"/>
      <c r="NN76" s="9"/>
      <c r="NO76" s="9"/>
      <c r="NP76" s="9"/>
      <c r="NQ76" s="9"/>
      <c r="NR76" s="9"/>
      <c r="NS76" s="9"/>
      <c r="NT76" s="9"/>
      <c r="NU76" s="9"/>
      <c r="NV76" s="9"/>
      <c r="NW76" s="9"/>
      <c r="NX76" s="9"/>
      <c r="NY76" s="9"/>
      <c r="NZ76" s="9"/>
      <c r="OA76" s="9"/>
      <c r="OB76" s="9"/>
      <c r="OC76" s="9"/>
      <c r="OD76" s="9"/>
      <c r="OE76" s="9"/>
      <c r="OF76" s="9"/>
      <c r="OG76" s="9"/>
      <c r="OH76" s="9"/>
      <c r="OI76" s="9"/>
      <c r="OJ76" s="9"/>
      <c r="OK76" s="9"/>
      <c r="OL76" s="9"/>
      <c r="OM76" s="9"/>
      <c r="ON76" s="9"/>
      <c r="OO76" s="9"/>
      <c r="OP76" s="9"/>
      <c r="OQ76" s="9"/>
      <c r="OR76" s="9"/>
      <c r="OS76" s="9"/>
      <c r="OT76" s="9"/>
      <c r="OU76" s="9"/>
      <c r="OV76" s="9"/>
      <c r="OW76" s="9"/>
      <c r="OX76" s="9"/>
      <c r="OY76" s="9"/>
      <c r="OZ76" s="9"/>
      <c r="PA76" s="9"/>
      <c r="PB76" s="9"/>
      <c r="PC76" s="9"/>
      <c r="PD76" s="9"/>
      <c r="PE76" s="9"/>
      <c r="PF76" s="9"/>
      <c r="PG76" s="9"/>
      <c r="PH76" s="9"/>
      <c r="PI76" s="9"/>
      <c r="PJ76" s="9"/>
      <c r="PK76" s="9"/>
      <c r="PL76" s="9"/>
      <c r="PM76" s="9"/>
      <c r="PN76" s="9"/>
      <c r="PO76" s="9"/>
      <c r="PP76" s="9"/>
      <c r="PQ76" s="9"/>
      <c r="PR76" s="9"/>
      <c r="PS76" s="9"/>
      <c r="PT76" s="9"/>
      <c r="PU76" s="9"/>
      <c r="PV76" s="9"/>
      <c r="PW76" s="9"/>
      <c r="PX76" s="9"/>
      <c r="PY76" s="9"/>
      <c r="PZ76" s="9"/>
      <c r="QA76" s="9"/>
      <c r="QB76" s="9"/>
      <c r="QC76" s="9"/>
      <c r="QD76" s="9"/>
      <c r="QE76" s="9"/>
      <c r="QF76" s="9"/>
      <c r="QG76" s="9"/>
      <c r="QH76" s="9"/>
      <c r="QI76" s="9"/>
      <c r="QJ76" s="9"/>
      <c r="QK76" s="9"/>
      <c r="QL76" s="9"/>
      <c r="QM76" s="9"/>
      <c r="QN76" s="9"/>
      <c r="QO76" s="9"/>
      <c r="QP76" s="9"/>
      <c r="QQ76" s="9"/>
      <c r="QR76" s="9"/>
      <c r="QS76" s="9"/>
      <c r="QT76" s="9"/>
      <c r="QU76" s="9"/>
      <c r="QV76" s="9"/>
      <c r="QW76" s="9"/>
      <c r="QX76" s="9"/>
      <c r="QY76" s="9"/>
      <c r="QZ76" s="9"/>
      <c r="RA76" s="9"/>
      <c r="RB76" s="9"/>
      <c r="RC76" s="9"/>
      <c r="RD76" s="9"/>
      <c r="RE76" s="9"/>
      <c r="RF76" s="9"/>
      <c r="RG76" s="9"/>
      <c r="RH76" s="9"/>
      <c r="RI76" s="9"/>
      <c r="RJ76" s="9"/>
      <c r="RK76" s="9"/>
      <c r="RL76" s="9"/>
      <c r="RM76" s="9"/>
      <c r="RN76" s="9"/>
      <c r="RO76" s="9"/>
      <c r="RP76" s="9"/>
      <c r="RQ76" s="9"/>
      <c r="RR76" s="9"/>
      <c r="RS76" s="9"/>
      <c r="RT76" s="9"/>
      <c r="RU76" s="9"/>
      <c r="RV76" s="9"/>
      <c r="RW76" s="9"/>
      <c r="RX76" s="9"/>
      <c r="RY76" s="9"/>
      <c r="RZ76" s="9"/>
      <c r="SA76" s="9"/>
      <c r="SB76" s="9"/>
      <c r="SC76" s="9"/>
      <c r="SD76" s="9"/>
      <c r="SE76" s="9"/>
      <c r="SF76" s="9"/>
      <c r="SG76" s="9"/>
      <c r="SH76" s="9"/>
      <c r="SI76" s="9"/>
      <c r="SJ76" s="9"/>
      <c r="SK76" s="9"/>
      <c r="SL76" s="9"/>
      <c r="SM76" s="9"/>
      <c r="SN76" s="9"/>
      <c r="SO76" s="9"/>
      <c r="SP76" s="9"/>
      <c r="SQ76" s="9"/>
      <c r="SR76" s="9"/>
      <c r="SS76" s="9"/>
      <c r="ST76" s="9"/>
      <c r="SU76" s="9"/>
      <c r="SV76" s="9"/>
      <c r="SW76" s="9"/>
      <c r="SX76" s="9"/>
      <c r="SY76" s="9"/>
      <c r="SZ76" s="9"/>
      <c r="TA76" s="9"/>
      <c r="TB76" s="9"/>
      <c r="TC76" s="9"/>
      <c r="TD76" s="9"/>
      <c r="TE76" s="9"/>
      <c r="TF76" s="9"/>
      <c r="TG76" s="9"/>
      <c r="TH76" s="9"/>
      <c r="TI76" s="9"/>
      <c r="TJ76" s="9"/>
      <c r="TK76" s="9"/>
      <c r="TL76" s="9"/>
      <c r="TM76" s="9"/>
      <c r="TN76" s="9"/>
      <c r="TO76" s="9"/>
      <c r="ANB76" s="9"/>
      <c r="ANC76" s="9"/>
      <c r="AND76" s="9"/>
      <c r="ANE76" s="9"/>
      <c r="ANF76" s="9"/>
      <c r="ANG76" s="9"/>
      <c r="ANH76" s="9"/>
      <c r="ANI76" s="9"/>
      <c r="ANJ76" s="9"/>
      <c r="ANK76" s="9"/>
      <c r="ANL76" s="9"/>
      <c r="ANM76" s="9"/>
      <c r="ANN76" s="9"/>
      <c r="ANO76" s="9"/>
      <c r="ANP76" s="9"/>
      <c r="ANQ76" s="9"/>
      <c r="ANR76" s="9"/>
      <c r="ANS76" s="9"/>
      <c r="ANT76" s="9"/>
      <c r="ANU76" s="9"/>
      <c r="ANV76" s="9"/>
      <c r="ANW76" s="9"/>
      <c r="ANX76" s="9"/>
      <c r="ANY76" s="9"/>
      <c r="ANZ76" s="9"/>
      <c r="AOA76" s="9"/>
      <c r="AOB76" s="9"/>
      <c r="AOC76" s="9"/>
      <c r="AOD76" s="9"/>
      <c r="AOE76" s="9"/>
      <c r="AOF76" s="9"/>
      <c r="AOG76" s="9"/>
      <c r="AOH76" s="9"/>
      <c r="AOI76" s="9"/>
      <c r="AOJ76" s="9"/>
      <c r="AOK76" s="9"/>
      <c r="AOL76" s="9"/>
      <c r="AOM76" s="9"/>
      <c r="AON76" s="9"/>
      <c r="AOO76" s="9"/>
      <c r="AOP76" s="9"/>
      <c r="AOQ76" s="9"/>
      <c r="AOR76" s="9"/>
      <c r="AOS76" s="9"/>
      <c r="AOT76" s="9"/>
      <c r="AOU76" s="9"/>
      <c r="AOV76" s="9"/>
      <c r="AOW76" s="9"/>
      <c r="AOX76" s="9"/>
      <c r="AOY76" s="9"/>
      <c r="AOZ76" s="9"/>
      <c r="APA76" s="9"/>
      <c r="APB76" s="9"/>
      <c r="APC76" s="9"/>
      <c r="APD76" s="9"/>
      <c r="APE76" s="9"/>
      <c r="APF76" s="9"/>
      <c r="APG76" s="9"/>
      <c r="APH76" s="9"/>
      <c r="API76" s="9"/>
      <c r="APJ76" s="9"/>
      <c r="APK76" s="9"/>
      <c r="APL76" s="9"/>
      <c r="APM76" s="9"/>
      <c r="APN76" s="9"/>
      <c r="APO76" s="9"/>
      <c r="APP76" s="9"/>
      <c r="APQ76" s="9"/>
      <c r="APR76" s="9"/>
      <c r="APS76" s="9"/>
      <c r="APT76" s="9"/>
      <c r="APU76" s="9"/>
      <c r="APV76" s="9"/>
      <c r="APW76" s="9"/>
      <c r="APX76" s="9"/>
      <c r="APY76" s="9"/>
      <c r="APZ76" s="9"/>
      <c r="AQA76" s="9"/>
      <c r="AQB76" s="9"/>
      <c r="AQC76" s="9"/>
      <c r="AQD76" s="9"/>
      <c r="AQE76" s="9"/>
      <c r="AQF76" s="9"/>
      <c r="AQG76" s="9"/>
      <c r="AQH76" s="9"/>
      <c r="AQI76" s="9"/>
      <c r="AQJ76" s="9"/>
      <c r="AQK76" s="9"/>
      <c r="AQL76" s="9"/>
      <c r="AQM76" s="9"/>
      <c r="AQN76" s="9"/>
      <c r="AQO76" s="9"/>
      <c r="AQP76" s="9"/>
      <c r="AQQ76" s="9"/>
      <c r="AQR76" s="9"/>
      <c r="AQS76" s="9"/>
      <c r="AQT76" s="9"/>
      <c r="AQU76" s="9"/>
      <c r="AQV76" s="9"/>
      <c r="AQW76" s="9"/>
      <c r="AQX76" s="9"/>
      <c r="AQY76" s="9"/>
      <c r="AQZ76" s="9"/>
      <c r="ARA76" s="9"/>
      <c r="ARB76" s="9"/>
      <c r="ARC76" s="9"/>
      <c r="ARD76" s="9"/>
      <c r="ARE76" s="9"/>
      <c r="ARF76" s="9"/>
      <c r="ARG76" s="9"/>
      <c r="ARH76" s="9"/>
      <c r="ARI76" s="9"/>
      <c r="ARJ76" s="9"/>
      <c r="ARK76" s="9"/>
      <c r="ARL76" s="9"/>
      <c r="ARM76" s="9"/>
      <c r="ARN76" s="9"/>
      <c r="ARO76" s="9"/>
      <c r="ARP76" s="9"/>
      <c r="ARQ76" s="9"/>
      <c r="ARR76" s="9"/>
      <c r="ARS76" s="9"/>
      <c r="ART76" s="9"/>
      <c r="ARU76" s="9"/>
      <c r="ARV76" s="9"/>
      <c r="ARW76" s="9"/>
      <c r="ARX76" s="9"/>
      <c r="ARY76" s="9"/>
      <c r="ARZ76" s="9"/>
      <c r="ASA76" s="9"/>
      <c r="ASB76" s="9"/>
      <c r="ASC76" s="9"/>
      <c r="ASD76" s="9"/>
      <c r="ASE76" s="9"/>
      <c r="ASF76" s="9"/>
      <c r="ASG76" s="9"/>
      <c r="ASH76" s="9"/>
      <c r="ASI76" s="9"/>
      <c r="ASJ76" s="9"/>
      <c r="ASK76" s="9"/>
      <c r="ASL76" s="9"/>
      <c r="ASM76" s="9"/>
      <c r="ASN76" s="9"/>
      <c r="ASO76" s="9"/>
      <c r="ASP76" s="9"/>
      <c r="ASQ76" s="9"/>
      <c r="ASR76" s="9"/>
      <c r="ASS76" s="9"/>
      <c r="AST76" s="9"/>
      <c r="ASU76" s="9"/>
      <c r="ASV76" s="9"/>
      <c r="ASW76" s="9"/>
      <c r="ASX76" s="9"/>
      <c r="ASY76" s="9"/>
      <c r="ASZ76" s="9"/>
      <c r="ATA76" s="9"/>
      <c r="ATB76" s="9"/>
      <c r="ATC76" s="9"/>
      <c r="ATD76" s="9"/>
      <c r="ATE76" s="9"/>
      <c r="ATF76" s="9"/>
      <c r="ATG76" s="9"/>
      <c r="ATH76" s="9"/>
      <c r="ATI76" s="9"/>
      <c r="ATJ76" s="9"/>
      <c r="ATK76" s="9"/>
      <c r="ATL76" s="9"/>
      <c r="ATM76" s="9"/>
      <c r="ATN76" s="9"/>
      <c r="ATO76" s="9"/>
      <c r="ATP76" s="9"/>
      <c r="ATQ76" s="9"/>
      <c r="ATR76" s="9"/>
      <c r="ATS76" s="9"/>
      <c r="ATT76" s="9"/>
      <c r="ATU76" s="9"/>
      <c r="ATV76" s="9"/>
      <c r="ATW76" s="9"/>
      <c r="ATX76" s="9"/>
      <c r="ATY76" s="9"/>
      <c r="ATZ76" s="9"/>
      <c r="AUA76" s="9"/>
      <c r="AUB76" s="9"/>
      <c r="AUC76" s="9"/>
      <c r="AUD76" s="9"/>
      <c r="AUE76" s="9"/>
      <c r="AUF76" s="9"/>
      <c r="AUG76" s="9"/>
      <c r="AUH76" s="9"/>
      <c r="AUI76" s="9"/>
      <c r="AUJ76" s="9"/>
      <c r="AUK76" s="9"/>
      <c r="AUL76" s="9"/>
      <c r="AUM76" s="9"/>
      <c r="AUN76" s="9"/>
      <c r="AUO76" s="9"/>
      <c r="AUP76" s="9"/>
      <c r="AUQ76" s="9"/>
      <c r="AUR76" s="9"/>
      <c r="AUS76" s="9"/>
      <c r="AUT76" s="9"/>
      <c r="AUU76" s="9"/>
      <c r="AUV76" s="9"/>
      <c r="AUW76" s="9"/>
      <c r="AUX76" s="9"/>
      <c r="AUY76" s="9"/>
      <c r="AUZ76" s="9"/>
      <c r="AVA76" s="9"/>
      <c r="AVB76" s="9"/>
      <c r="AVC76" s="9"/>
      <c r="AVD76" s="9"/>
      <c r="AVE76" s="9"/>
      <c r="AVF76" s="9"/>
      <c r="AVG76" s="9"/>
      <c r="AVH76" s="9"/>
      <c r="AVI76" s="9"/>
      <c r="AVJ76" s="9"/>
      <c r="AVK76" s="9"/>
      <c r="AVL76" s="9"/>
      <c r="AVM76" s="9"/>
      <c r="AVN76" s="9"/>
      <c r="AVO76" s="9"/>
      <c r="AVP76" s="9"/>
      <c r="AVQ76" s="9"/>
      <c r="AVR76" s="9"/>
      <c r="AVS76" s="9"/>
      <c r="AVT76" s="9"/>
      <c r="AVU76" s="9"/>
      <c r="AVV76" s="9"/>
      <c r="AVW76" s="9"/>
      <c r="AVX76" s="9"/>
      <c r="AVY76" s="9"/>
      <c r="AVZ76" s="9"/>
      <c r="AWA76" s="9"/>
      <c r="AWB76" s="9"/>
      <c r="AWC76" s="9"/>
      <c r="AWD76" s="9"/>
      <c r="AWE76" s="9"/>
      <c r="AWF76" s="9"/>
      <c r="AWG76" s="9"/>
      <c r="AWH76" s="9"/>
      <c r="AWI76" s="9"/>
      <c r="AWJ76" s="9"/>
      <c r="AWK76" s="9"/>
      <c r="AWL76" s="9"/>
      <c r="AWM76" s="9"/>
      <c r="AWN76" s="9"/>
      <c r="AWO76" s="9"/>
      <c r="AWP76" s="9"/>
      <c r="AWQ76" s="9"/>
      <c r="AWR76" s="9"/>
      <c r="AWS76" s="9"/>
      <c r="AWT76" s="9"/>
      <c r="AWU76" s="9"/>
      <c r="AWV76" s="9"/>
      <c r="AWW76" s="9"/>
      <c r="AWX76" s="9"/>
      <c r="AWY76" s="9"/>
      <c r="AWZ76" s="9"/>
      <c r="AXA76" s="9"/>
      <c r="AXB76" s="9"/>
      <c r="AXC76" s="9"/>
      <c r="AXD76" s="9"/>
      <c r="AXE76" s="9"/>
      <c r="AXF76" s="9"/>
      <c r="AXG76" s="9"/>
      <c r="AXH76" s="9"/>
      <c r="AXI76" s="9"/>
      <c r="AXJ76" s="9"/>
      <c r="AXK76" s="9"/>
      <c r="AXL76" s="9"/>
      <c r="AXM76" s="9"/>
      <c r="AXN76" s="9"/>
      <c r="AXO76" s="9"/>
      <c r="AXP76" s="9"/>
      <c r="AXQ76" s="9"/>
      <c r="AXR76" s="9"/>
      <c r="AXS76" s="9"/>
      <c r="AXT76" s="9"/>
      <c r="AXU76" s="9"/>
      <c r="AXV76" s="9"/>
      <c r="AXW76" s="9"/>
      <c r="AXX76" s="9"/>
      <c r="AXY76" s="9"/>
      <c r="AXZ76" s="9"/>
      <c r="AYA76" s="9"/>
      <c r="AYB76" s="9"/>
      <c r="AYC76" s="9"/>
      <c r="AYD76" s="9"/>
      <c r="AYE76" s="9"/>
      <c r="AYF76" s="9"/>
      <c r="AYG76" s="9"/>
      <c r="AYH76" s="9"/>
      <c r="AYI76" s="9"/>
      <c r="AYJ76" s="9"/>
      <c r="AYK76" s="9"/>
      <c r="AYL76" s="9"/>
      <c r="AYM76" s="9"/>
      <c r="AYN76" s="9"/>
      <c r="AYO76" s="9"/>
      <c r="AYP76" s="9"/>
      <c r="AYQ76" s="9"/>
      <c r="AYR76" s="9"/>
      <c r="AYS76" s="9"/>
      <c r="AYT76" s="9"/>
      <c r="AYU76" s="9"/>
      <c r="AYV76" s="9"/>
      <c r="AYW76" s="9"/>
      <c r="AYX76" s="9"/>
      <c r="AYY76" s="9"/>
      <c r="AYZ76" s="9"/>
      <c r="AZA76" s="9"/>
      <c r="AZB76" s="9"/>
      <c r="AZC76" s="9"/>
      <c r="AZD76" s="9"/>
      <c r="AZE76" s="9"/>
      <c r="AZF76" s="9"/>
      <c r="AZG76" s="9"/>
      <c r="AZH76" s="9"/>
      <c r="AZI76" s="9"/>
      <c r="AZJ76" s="9"/>
      <c r="AZK76" s="9"/>
      <c r="AZL76" s="9"/>
      <c r="AZM76" s="9"/>
      <c r="AZN76" s="9"/>
      <c r="AZO76" s="9"/>
      <c r="AZP76" s="9"/>
      <c r="AZQ76" s="9"/>
      <c r="AZR76" s="9"/>
      <c r="AZS76" s="9"/>
      <c r="AZT76" s="9"/>
      <c r="AZU76" s="9"/>
      <c r="AZV76" s="9"/>
      <c r="AZW76" s="9"/>
      <c r="AZX76" s="9"/>
      <c r="AZY76" s="9"/>
      <c r="AZZ76" s="9"/>
      <c r="BAA76" s="9"/>
      <c r="BAB76" s="9"/>
      <c r="BAC76" s="9"/>
      <c r="BAD76" s="9"/>
      <c r="BAE76" s="9"/>
      <c r="BAF76" s="9"/>
      <c r="BAG76" s="9"/>
      <c r="BAH76" s="9"/>
      <c r="BAI76" s="9"/>
      <c r="BAJ76" s="9"/>
      <c r="BAK76" s="9"/>
      <c r="BAL76" s="9"/>
      <c r="BAM76" s="9"/>
      <c r="BAN76" s="9"/>
      <c r="BAO76" s="9"/>
      <c r="BAP76" s="9"/>
      <c r="BAQ76" s="9"/>
      <c r="BAR76" s="9"/>
      <c r="BAS76" s="9"/>
      <c r="BAT76" s="9"/>
      <c r="BAU76" s="9"/>
      <c r="BAV76" s="9"/>
      <c r="BAW76" s="9"/>
      <c r="BAX76" s="9"/>
      <c r="BAY76" s="9"/>
      <c r="BAZ76" s="9"/>
      <c r="BBA76" s="9"/>
      <c r="BBB76" s="9"/>
      <c r="BBC76" s="9"/>
      <c r="BBD76" s="9"/>
      <c r="BBE76" s="9"/>
      <c r="BBF76" s="9"/>
      <c r="BBG76" s="9"/>
      <c r="BBH76" s="9"/>
      <c r="BBI76" s="9"/>
      <c r="BBJ76" s="9"/>
      <c r="BBK76" s="9"/>
      <c r="BBL76" s="9"/>
      <c r="BBM76" s="9"/>
      <c r="BBN76" s="9"/>
      <c r="BBO76" s="9"/>
      <c r="BBP76" s="9"/>
      <c r="BBQ76" s="9"/>
      <c r="BBR76" s="9"/>
      <c r="BBS76" s="9"/>
      <c r="BBT76" s="9"/>
      <c r="BBU76" s="9"/>
      <c r="BBV76" s="9"/>
      <c r="BBW76" s="9"/>
      <c r="BBX76" s="9"/>
      <c r="BBY76" s="9"/>
      <c r="BBZ76" s="9"/>
      <c r="BCA76" s="9"/>
      <c r="BCB76" s="9"/>
      <c r="BCC76" s="9"/>
      <c r="BCD76" s="9"/>
      <c r="BCE76" s="9"/>
      <c r="BCF76" s="9"/>
      <c r="BCG76" s="9"/>
      <c r="BCH76" s="9"/>
      <c r="BCI76" s="9"/>
      <c r="BCJ76" s="9"/>
      <c r="BCK76" s="9"/>
      <c r="BCL76" s="9"/>
      <c r="BCM76" s="9"/>
      <c r="BCN76" s="9"/>
      <c r="BCO76" s="9"/>
      <c r="BCP76" s="9"/>
      <c r="BCQ76" s="9"/>
      <c r="BCR76" s="9"/>
      <c r="BCS76" s="9"/>
      <c r="BCT76" s="9"/>
      <c r="BCU76" s="9"/>
      <c r="BCV76" s="9"/>
      <c r="BCW76" s="9"/>
      <c r="BCX76" s="9"/>
      <c r="BCY76" s="9"/>
      <c r="BCZ76" s="9"/>
      <c r="BDA76" s="9"/>
      <c r="BDB76" s="9"/>
      <c r="BDC76" s="9"/>
      <c r="BDD76" s="9"/>
      <c r="BDE76" s="9"/>
      <c r="BDF76" s="9"/>
      <c r="BDG76" s="9"/>
      <c r="BDH76" s="9"/>
      <c r="BDI76" s="9"/>
      <c r="BDJ76" s="9"/>
      <c r="BDK76" s="9"/>
      <c r="BDL76" s="9"/>
      <c r="BDM76" s="9"/>
      <c r="BDN76" s="9"/>
      <c r="BDO76" s="9"/>
      <c r="BDP76" s="9"/>
      <c r="BDQ76" s="9"/>
      <c r="BDR76" s="9"/>
      <c r="BDS76" s="9"/>
      <c r="BDT76" s="9"/>
      <c r="BDU76" s="9"/>
      <c r="BDV76" s="9"/>
      <c r="BDW76" s="9"/>
      <c r="BDX76" s="9"/>
      <c r="BDY76" s="9"/>
      <c r="BDZ76" s="9"/>
      <c r="BEA76" s="9"/>
      <c r="BEB76" s="9"/>
      <c r="BEC76" s="9"/>
      <c r="BED76" s="9"/>
      <c r="BEE76" s="9"/>
      <c r="BEF76" s="9"/>
      <c r="BEG76" s="9"/>
      <c r="BEH76" s="9"/>
      <c r="BEI76" s="9"/>
      <c r="BEJ76" s="9"/>
      <c r="BEK76" s="9"/>
      <c r="BEL76" s="9"/>
      <c r="BEM76" s="9"/>
      <c r="BEN76" s="9"/>
      <c r="BEO76" s="9"/>
      <c r="BEP76" s="9"/>
      <c r="BEQ76" s="9"/>
      <c r="BER76" s="9"/>
      <c r="BES76" s="9"/>
      <c r="BET76" s="9"/>
      <c r="BEU76" s="9"/>
      <c r="BEV76" s="9"/>
      <c r="BEW76" s="9"/>
      <c r="BEX76" s="9"/>
      <c r="BEY76" s="9"/>
      <c r="BEZ76" s="9"/>
      <c r="BFA76" s="9"/>
      <c r="BFB76" s="9"/>
      <c r="BFC76" s="9"/>
      <c r="BFD76" s="9"/>
      <c r="BFE76" s="9"/>
      <c r="BFF76" s="9"/>
      <c r="BFG76" s="9"/>
      <c r="BFH76" s="9"/>
      <c r="BFI76" s="9"/>
      <c r="BFJ76" s="9"/>
      <c r="BFK76" s="9"/>
      <c r="BFL76" s="9"/>
      <c r="BFM76" s="9"/>
      <c r="BFN76" s="9"/>
      <c r="BFO76" s="9"/>
      <c r="BFP76" s="9"/>
      <c r="BFQ76" s="9"/>
      <c r="BFR76" s="9"/>
      <c r="BFS76" s="9"/>
      <c r="BFT76" s="9"/>
      <c r="BFU76" s="9"/>
      <c r="BFV76" s="9"/>
      <c r="BFW76" s="9"/>
      <c r="BFX76" s="9"/>
      <c r="BFY76" s="9"/>
      <c r="BFZ76" s="9"/>
      <c r="BGA76" s="9"/>
      <c r="BGB76" s="9"/>
      <c r="BGC76" s="9"/>
      <c r="BGD76" s="9"/>
      <c r="BGE76" s="9"/>
      <c r="BGF76" s="9"/>
      <c r="BGG76" s="9"/>
      <c r="BGH76" s="9"/>
      <c r="BGI76" s="9"/>
      <c r="BGJ76" s="9"/>
      <c r="BGK76" s="9"/>
      <c r="BGL76" s="9"/>
      <c r="BGM76" s="9"/>
      <c r="BGN76" s="9"/>
      <c r="BGO76" s="9"/>
      <c r="BGP76" s="9"/>
      <c r="BGQ76" s="9"/>
      <c r="BGR76" s="9"/>
      <c r="BGS76" s="9"/>
      <c r="BGT76" s="9"/>
      <c r="BGU76" s="9"/>
      <c r="BGV76" s="9"/>
      <c r="BGW76" s="9"/>
      <c r="BGX76" s="9"/>
      <c r="BGY76" s="9"/>
      <c r="BGZ76" s="9"/>
      <c r="BHA76" s="9"/>
      <c r="BHB76" s="9"/>
      <c r="BHC76" s="9"/>
      <c r="BHD76" s="9"/>
      <c r="BHE76" s="9"/>
      <c r="BHF76" s="9"/>
      <c r="BHG76" s="9"/>
      <c r="BHH76" s="9"/>
      <c r="BHI76" s="9"/>
      <c r="BHJ76" s="9"/>
      <c r="BHK76" s="9"/>
      <c r="BHL76" s="9"/>
      <c r="BHM76" s="9"/>
      <c r="BHN76" s="9"/>
      <c r="BHO76" s="9"/>
      <c r="BHP76" s="9"/>
      <c r="BHQ76" s="9"/>
      <c r="BHR76" s="9"/>
      <c r="BHS76" s="9"/>
      <c r="BHT76" s="9"/>
      <c r="BHU76" s="9"/>
      <c r="BHV76" s="9"/>
      <c r="BHW76" s="9"/>
      <c r="BHX76" s="9"/>
      <c r="BHY76" s="9"/>
      <c r="BHZ76" s="9"/>
      <c r="BIA76" s="9"/>
      <c r="BIB76" s="9"/>
      <c r="BIC76" s="9"/>
      <c r="BID76" s="9"/>
      <c r="BIE76" s="9"/>
      <c r="BIF76" s="9"/>
      <c r="BIG76" s="9"/>
      <c r="BIH76" s="9"/>
      <c r="BII76" s="9"/>
      <c r="BIJ76" s="9"/>
      <c r="BIK76" s="9"/>
      <c r="BIL76" s="9"/>
      <c r="BIM76" s="9"/>
      <c r="BIN76" s="9"/>
      <c r="BIO76" s="9"/>
      <c r="BIP76" s="9"/>
      <c r="BIQ76" s="9"/>
      <c r="BIR76" s="9"/>
      <c r="BIS76" s="9"/>
      <c r="BIT76" s="9"/>
      <c r="BIU76" s="9"/>
      <c r="BIV76" s="9"/>
      <c r="BIW76" s="9"/>
      <c r="BIX76" s="9"/>
      <c r="BIY76" s="9"/>
      <c r="BIZ76" s="9"/>
      <c r="BJA76" s="9"/>
      <c r="BJB76" s="9"/>
      <c r="BJC76" s="9"/>
      <c r="BJD76" s="9"/>
      <c r="BJE76" s="9"/>
      <c r="BJF76" s="9"/>
      <c r="BJG76" s="9"/>
      <c r="BJH76" s="9"/>
      <c r="BJI76" s="9"/>
      <c r="BJJ76" s="9"/>
      <c r="BJK76" s="9"/>
      <c r="BJL76" s="9"/>
      <c r="BJM76" s="9"/>
      <c r="BJN76" s="9"/>
      <c r="BJO76" s="9"/>
      <c r="BJP76" s="9"/>
      <c r="BJQ76" s="9"/>
      <c r="BJR76" s="9"/>
      <c r="BJS76" s="9"/>
      <c r="BJT76" s="9"/>
      <c r="BJU76" s="9"/>
      <c r="BJV76" s="9"/>
      <c r="BJW76" s="9"/>
      <c r="BJX76" s="9"/>
      <c r="BJY76" s="9"/>
      <c r="BJZ76" s="9"/>
      <c r="BKA76" s="9"/>
      <c r="BKB76" s="9"/>
      <c r="BKC76" s="9"/>
      <c r="BKD76" s="9"/>
      <c r="BKE76" s="9"/>
      <c r="BKF76" s="9"/>
      <c r="BKG76" s="9"/>
      <c r="BKH76" s="9"/>
      <c r="BKI76" s="9"/>
      <c r="BKJ76" s="9"/>
      <c r="BKK76" s="9"/>
      <c r="BKL76" s="9"/>
      <c r="BKM76" s="9"/>
      <c r="BKN76" s="9"/>
      <c r="BKO76" s="9"/>
      <c r="BKP76" s="9"/>
      <c r="BKQ76" s="9"/>
      <c r="BKR76" s="9"/>
      <c r="BKS76" s="9"/>
      <c r="BKT76" s="9"/>
      <c r="BKU76" s="9"/>
      <c r="BKV76" s="9"/>
      <c r="BKW76" s="9"/>
      <c r="BKX76" s="9"/>
      <c r="BKY76" s="9"/>
      <c r="BKZ76" s="9"/>
      <c r="BLA76" s="9"/>
      <c r="BLB76" s="9"/>
      <c r="BLC76" s="9"/>
      <c r="BLD76" s="9"/>
      <c r="BLE76" s="9"/>
      <c r="BLF76" s="9"/>
      <c r="BLG76" s="9"/>
      <c r="BLH76" s="9"/>
      <c r="BLI76" s="9"/>
      <c r="BLJ76" s="9"/>
      <c r="BLK76" s="9"/>
      <c r="BLL76" s="9"/>
      <c r="BLM76" s="9"/>
      <c r="BLN76" s="9"/>
      <c r="BLO76" s="9"/>
      <c r="BLP76" s="9"/>
      <c r="BLQ76" s="9"/>
      <c r="BLR76" s="9"/>
      <c r="BLS76" s="9"/>
      <c r="BLT76" s="9"/>
      <c r="BLU76" s="9"/>
      <c r="BLV76" s="9"/>
      <c r="BLW76" s="9"/>
      <c r="BLX76" s="9"/>
      <c r="BLY76" s="9"/>
      <c r="BLZ76" s="9"/>
      <c r="BMA76" s="9"/>
      <c r="BMB76" s="9"/>
      <c r="BMC76" s="9"/>
      <c r="BMD76" s="9"/>
      <c r="BME76" s="9"/>
      <c r="BMF76" s="9"/>
      <c r="BMG76" s="9"/>
      <c r="BMH76" s="9"/>
      <c r="BMI76" s="9"/>
      <c r="BMJ76" s="9"/>
      <c r="BMK76" s="9"/>
      <c r="BML76" s="9"/>
      <c r="BMM76" s="9"/>
      <c r="BMN76" s="9"/>
      <c r="BMO76" s="9"/>
      <c r="BMP76" s="9"/>
      <c r="BMQ76" s="9"/>
      <c r="BMR76" s="9"/>
      <c r="BMS76" s="9"/>
      <c r="BMT76" s="9"/>
      <c r="BMU76" s="9"/>
      <c r="BMV76" s="9"/>
      <c r="BMW76" s="9"/>
      <c r="BMX76" s="9"/>
      <c r="BMY76" s="9"/>
      <c r="BMZ76" s="9"/>
      <c r="BNA76" s="9"/>
      <c r="BNB76" s="9"/>
      <c r="BNC76" s="9"/>
      <c r="BND76" s="9"/>
      <c r="BNE76" s="9"/>
      <c r="BNF76" s="9"/>
      <c r="BNG76" s="9"/>
      <c r="BNH76" s="9"/>
      <c r="BNI76" s="9"/>
      <c r="BNJ76" s="9"/>
      <c r="BNK76" s="9"/>
      <c r="BNL76" s="9"/>
      <c r="BNM76" s="9"/>
      <c r="BNN76" s="9"/>
      <c r="BNO76" s="9"/>
      <c r="BNP76" s="9"/>
      <c r="BNQ76" s="9"/>
      <c r="BNR76" s="9"/>
      <c r="BNS76" s="9"/>
      <c r="BNT76" s="9"/>
      <c r="BNU76" s="9"/>
      <c r="BNV76" s="9"/>
      <c r="BNW76" s="9"/>
      <c r="BNX76" s="9"/>
      <c r="BNY76" s="9"/>
      <c r="BNZ76" s="9"/>
      <c r="BOA76" s="9"/>
      <c r="BOB76" s="9"/>
      <c r="BOC76" s="9"/>
      <c r="BOD76" s="9"/>
      <c r="BOE76" s="9"/>
      <c r="BOF76" s="9"/>
      <c r="BOG76" s="9"/>
      <c r="BOH76" s="9"/>
      <c r="BOI76" s="9"/>
      <c r="BOJ76" s="9"/>
      <c r="BOK76" s="9"/>
      <c r="BOL76" s="9"/>
      <c r="BOM76" s="9"/>
      <c r="BON76" s="9"/>
      <c r="BOO76" s="9"/>
      <c r="BOP76" s="9"/>
      <c r="BOQ76" s="9"/>
      <c r="BOR76" s="9"/>
      <c r="BOS76" s="9"/>
      <c r="BOT76" s="9"/>
      <c r="BOU76" s="9"/>
      <c r="BOV76" s="9"/>
      <c r="BOW76" s="9"/>
      <c r="BOX76" s="9"/>
      <c r="BOY76" s="9"/>
      <c r="BOZ76" s="9"/>
      <c r="BPA76" s="9"/>
      <c r="BPB76" s="9"/>
      <c r="BPC76" s="9"/>
      <c r="BPD76" s="9"/>
      <c r="BPE76" s="9"/>
      <c r="BPF76" s="9"/>
      <c r="BPG76" s="9"/>
      <c r="BPH76" s="9"/>
      <c r="BPI76" s="9"/>
      <c r="BPJ76" s="9"/>
      <c r="BPK76" s="9"/>
      <c r="BPL76" s="9"/>
      <c r="BPM76" s="9"/>
      <c r="BPN76" s="9"/>
      <c r="BPO76" s="9"/>
      <c r="BPP76" s="9"/>
      <c r="BPQ76" s="9"/>
      <c r="BPR76" s="9"/>
      <c r="BPS76" s="9"/>
      <c r="BPT76" s="9"/>
      <c r="BPU76" s="9"/>
      <c r="BPV76" s="9"/>
      <c r="BPW76" s="9"/>
      <c r="BPX76" s="9"/>
      <c r="BPY76" s="9"/>
      <c r="BPZ76" s="9"/>
      <c r="BQA76" s="9"/>
      <c r="BQB76" s="9"/>
      <c r="BQC76" s="9"/>
      <c r="BQD76" s="9"/>
      <c r="BQE76" s="9"/>
      <c r="BQF76" s="9"/>
      <c r="BQG76" s="9"/>
      <c r="BQH76" s="9"/>
      <c r="BQI76" s="9"/>
      <c r="BQJ76" s="9"/>
      <c r="BQK76" s="9"/>
      <c r="BQL76" s="9"/>
      <c r="BQM76" s="9"/>
      <c r="BQN76" s="9"/>
      <c r="BQO76" s="9"/>
      <c r="BQP76" s="9"/>
      <c r="BQQ76" s="9"/>
      <c r="BQR76" s="9"/>
      <c r="BQS76" s="9"/>
      <c r="BQT76" s="9"/>
      <c r="BQU76" s="9"/>
      <c r="BQV76" s="9"/>
      <c r="BQW76" s="9"/>
      <c r="BQX76" s="9"/>
      <c r="BQY76" s="9"/>
      <c r="BQZ76" s="9"/>
      <c r="BRA76" s="9"/>
      <c r="BRB76" s="9"/>
      <c r="BRC76" s="9"/>
      <c r="BRD76" s="9"/>
      <c r="BRE76" s="9"/>
      <c r="BRF76" s="9"/>
      <c r="BRG76" s="9"/>
      <c r="BRH76" s="9"/>
      <c r="BRI76" s="9"/>
      <c r="BRJ76" s="9"/>
      <c r="BRK76" s="9"/>
      <c r="BRL76" s="9"/>
      <c r="BRM76" s="9"/>
      <c r="BRN76" s="9"/>
      <c r="BRO76" s="9"/>
      <c r="BRP76" s="9"/>
      <c r="BRQ76" s="9"/>
      <c r="BRR76" s="9"/>
      <c r="BRS76" s="9"/>
      <c r="BRT76" s="9"/>
      <c r="BRU76" s="9"/>
      <c r="BRV76" s="9"/>
      <c r="BRW76" s="9"/>
      <c r="BRX76" s="9"/>
      <c r="BRY76" s="9"/>
      <c r="BRZ76" s="9"/>
      <c r="BSA76" s="9"/>
      <c r="BSB76" s="9"/>
      <c r="BSC76" s="9"/>
      <c r="BSD76" s="9"/>
      <c r="BSE76" s="9"/>
      <c r="BSF76" s="9"/>
      <c r="BSG76" s="9"/>
      <c r="BSH76" s="9"/>
      <c r="BSI76" s="9"/>
      <c r="BSJ76" s="9"/>
      <c r="BSK76" s="9"/>
      <c r="BSL76" s="9"/>
      <c r="BSM76" s="9"/>
      <c r="BSN76" s="9"/>
      <c r="BSO76" s="9"/>
      <c r="BSP76" s="9"/>
      <c r="BSQ76" s="9"/>
      <c r="BSR76" s="9"/>
      <c r="BSS76" s="9"/>
      <c r="BST76" s="9"/>
      <c r="BSU76" s="9"/>
      <c r="BSV76" s="9"/>
      <c r="BSW76" s="9"/>
      <c r="BSX76" s="9"/>
      <c r="BSY76" s="9"/>
      <c r="BSZ76" s="9"/>
      <c r="BTA76" s="9"/>
      <c r="BTB76" s="9"/>
      <c r="BTC76" s="9"/>
      <c r="BTD76" s="9"/>
      <c r="BTE76" s="9"/>
      <c r="BTF76" s="9"/>
      <c r="BTG76" s="9"/>
      <c r="BTH76" s="9"/>
      <c r="BTI76" s="9"/>
      <c r="BTJ76" s="9"/>
      <c r="BTK76" s="9"/>
      <c r="BTL76" s="9"/>
      <c r="BTM76" s="9"/>
      <c r="BTN76" s="9"/>
      <c r="BTO76" s="9"/>
      <c r="BTP76" s="9"/>
      <c r="BTQ76" s="9"/>
      <c r="BTR76" s="9"/>
      <c r="BTS76" s="9"/>
      <c r="BTT76" s="9"/>
      <c r="BTU76" s="9"/>
      <c r="BTV76" s="9"/>
      <c r="BTW76" s="9"/>
      <c r="BTX76" s="9"/>
      <c r="BTY76" s="9"/>
      <c r="BTZ76" s="9"/>
      <c r="BUA76" s="9"/>
      <c r="BUB76" s="9"/>
      <c r="BUC76" s="9"/>
      <c r="BUD76" s="9"/>
      <c r="BUE76" s="9"/>
      <c r="BUF76" s="9"/>
      <c r="BUG76" s="9"/>
      <c r="BUH76" s="9"/>
      <c r="BUI76" s="9"/>
      <c r="BUJ76" s="9"/>
      <c r="BUK76" s="9"/>
      <c r="BUL76" s="9"/>
      <c r="BUM76" s="9"/>
      <c r="BUN76" s="9"/>
      <c r="BUO76" s="9"/>
      <c r="BUP76" s="9"/>
      <c r="BUQ76" s="9"/>
      <c r="BUR76" s="9"/>
      <c r="BUS76" s="9"/>
      <c r="BUT76" s="9"/>
      <c r="BUU76" s="9"/>
      <c r="BUV76" s="9"/>
      <c r="BUW76" s="9"/>
      <c r="BUX76" s="9"/>
      <c r="BUY76" s="9"/>
      <c r="BUZ76" s="9"/>
      <c r="BVA76" s="9"/>
      <c r="BVB76" s="9"/>
      <c r="BVC76" s="9"/>
      <c r="BVD76" s="9"/>
      <c r="BVE76" s="9"/>
      <c r="BVF76" s="9"/>
      <c r="BVG76" s="9"/>
      <c r="BVH76" s="9"/>
      <c r="BVI76" s="9"/>
      <c r="BVJ76" s="9"/>
      <c r="BVK76" s="9"/>
      <c r="BVL76" s="9"/>
      <c r="BVM76" s="9"/>
      <c r="BVN76" s="9"/>
      <c r="BVO76" s="9"/>
      <c r="BVP76" s="9"/>
      <c r="BVQ76" s="9"/>
      <c r="BVR76" s="9"/>
      <c r="BVS76" s="9"/>
      <c r="BVT76" s="9"/>
      <c r="BVU76" s="9"/>
      <c r="BVV76" s="9"/>
      <c r="BVW76" s="9"/>
      <c r="BVX76" s="9"/>
      <c r="BVY76" s="9"/>
      <c r="BVZ76" s="9"/>
      <c r="BWA76" s="9"/>
      <c r="BWB76" s="9"/>
      <c r="BWC76" s="9"/>
      <c r="BWD76" s="9"/>
      <c r="BWE76" s="9"/>
      <c r="BWF76" s="9"/>
      <c r="BWG76" s="9"/>
      <c r="BWH76" s="9"/>
      <c r="BWI76" s="9"/>
      <c r="BWJ76" s="9"/>
      <c r="BWK76" s="9"/>
      <c r="BWL76" s="9"/>
      <c r="BWM76" s="9"/>
      <c r="BWN76" s="9"/>
      <c r="BWO76" s="9"/>
      <c r="BWP76" s="9"/>
      <c r="BWQ76" s="9"/>
      <c r="BWR76" s="9"/>
      <c r="BWS76" s="9"/>
      <c r="BWT76" s="9"/>
      <c r="BWU76" s="9"/>
      <c r="BWV76" s="9"/>
      <c r="BWW76" s="9"/>
      <c r="BWX76" s="9"/>
      <c r="BWY76" s="9"/>
      <c r="BWZ76" s="9"/>
      <c r="BXA76" s="9"/>
      <c r="BXB76" s="9"/>
      <c r="BXC76" s="9"/>
      <c r="BXD76" s="9"/>
    </row>
    <row r="77" ht="14.25" customHeight="1">
      <c r="A77" s="9">
        <v>19.0</v>
      </c>
      <c r="B77" s="9" t="s">
        <v>11947</v>
      </c>
      <c r="C77" s="9" t="s">
        <v>11948</v>
      </c>
      <c r="D77" s="9" t="s">
        <v>11948</v>
      </c>
      <c r="E77" s="9"/>
      <c r="F77" s="9">
        <v>35.0</v>
      </c>
      <c r="G77" s="9" t="s">
        <v>12656</v>
      </c>
      <c r="H77" s="9"/>
      <c r="I77" s="9"/>
      <c r="J77" s="9"/>
      <c r="K77" s="9">
        <v>24.0</v>
      </c>
      <c r="L77" s="9">
        <v>11.0</v>
      </c>
      <c r="M77" s="9"/>
      <c r="N77" s="9"/>
      <c r="O77" s="9"/>
      <c r="P77" s="9">
        <v>0.0</v>
      </c>
      <c r="Q77" s="9" t="s">
        <v>12657</v>
      </c>
      <c r="R77" s="9"/>
      <c r="S77" s="9" t="s">
        <v>2961</v>
      </c>
      <c r="T77" s="9" t="s">
        <v>2960</v>
      </c>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c r="JA77" s="9"/>
      <c r="JB77" s="9"/>
      <c r="JC77" s="9"/>
      <c r="JD77" s="9"/>
      <c r="JE77" s="9"/>
      <c r="JF77" s="9"/>
      <c r="JG77" s="9"/>
      <c r="JH77" s="9"/>
      <c r="JI77" s="9"/>
      <c r="JJ77" s="9"/>
      <c r="JK77" s="9"/>
      <c r="JL77" s="9"/>
      <c r="JM77" s="9"/>
      <c r="JN77" s="9"/>
      <c r="JO77" s="9"/>
      <c r="JP77" s="9"/>
      <c r="JQ77" s="9"/>
      <c r="JR77" s="9"/>
      <c r="JS77" s="9"/>
      <c r="JT77" s="9"/>
      <c r="JU77" s="9"/>
      <c r="JV77" s="9"/>
      <c r="JW77" s="9"/>
      <c r="JX77" s="9"/>
      <c r="JY77" s="9"/>
      <c r="JZ77" s="9"/>
      <c r="KA77" s="9"/>
      <c r="KB77" s="9"/>
      <c r="KC77" s="9"/>
      <c r="KD77" s="9"/>
      <c r="KE77" s="9"/>
      <c r="KF77" s="9"/>
      <c r="KG77" s="9"/>
      <c r="KH77" s="9"/>
      <c r="KI77" s="9"/>
      <c r="KJ77" s="9"/>
      <c r="KK77" s="9"/>
      <c r="KL77" s="9"/>
      <c r="KM77" s="9"/>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9"/>
      <c r="LX77" s="9"/>
      <c r="LY77" s="9"/>
      <c r="LZ77" s="9"/>
      <c r="MA77" s="9"/>
      <c r="MB77" s="9"/>
      <c r="MC77" s="9"/>
      <c r="MD77" s="9"/>
      <c r="ME77" s="9"/>
      <c r="MF77" s="9"/>
      <c r="MG77" s="9"/>
      <c r="MH77" s="9"/>
      <c r="MI77" s="9"/>
      <c r="MJ77" s="9"/>
      <c r="MK77" s="9"/>
      <c r="ML77" s="9"/>
      <c r="MM77" s="9"/>
      <c r="MN77" s="9"/>
      <c r="MO77" s="9"/>
      <c r="MP77" s="9"/>
      <c r="MQ77" s="9"/>
      <c r="MR77" s="9"/>
      <c r="MS77" s="9"/>
      <c r="MT77" s="9"/>
      <c r="MU77" s="9"/>
      <c r="MV77" s="9"/>
      <c r="MW77" s="9"/>
      <c r="MX77" s="9"/>
      <c r="MY77" s="9"/>
      <c r="MZ77" s="9"/>
      <c r="NA77" s="9"/>
      <c r="NB77" s="9"/>
      <c r="NC77" s="9"/>
      <c r="ND77" s="9"/>
      <c r="NE77" s="9"/>
      <c r="NF77" s="9"/>
      <c r="NG77" s="9"/>
      <c r="NH77" s="9"/>
      <c r="NI77" s="9"/>
      <c r="NJ77" s="9"/>
      <c r="NK77" s="9"/>
      <c r="NL77" s="9"/>
      <c r="NM77" s="9"/>
      <c r="NN77" s="9"/>
      <c r="NO77" s="9"/>
      <c r="NP77" s="9"/>
      <c r="NQ77" s="9"/>
      <c r="NR77" s="9"/>
      <c r="NS77" s="9"/>
      <c r="NT77" s="9"/>
      <c r="NU77" s="9"/>
      <c r="NV77" s="9"/>
      <c r="NW77" s="9"/>
      <c r="NX77" s="9"/>
      <c r="NY77" s="9"/>
      <c r="NZ77" s="9"/>
      <c r="OA77" s="9"/>
      <c r="OB77" s="9"/>
      <c r="OC77" s="9"/>
      <c r="OD77" s="9"/>
      <c r="OE77" s="9"/>
      <c r="OF77" s="9"/>
      <c r="OG77" s="9"/>
      <c r="OH77" s="9"/>
      <c r="OI77" s="9"/>
      <c r="OJ77" s="9"/>
      <c r="OK77" s="9"/>
      <c r="OL77" s="9"/>
      <c r="OM77" s="9"/>
      <c r="ON77" s="9"/>
      <c r="OO77" s="9"/>
      <c r="OP77" s="9"/>
      <c r="OQ77" s="9"/>
      <c r="OR77" s="9"/>
      <c r="OS77" s="9"/>
      <c r="OT77" s="9"/>
      <c r="OU77" s="9"/>
      <c r="OV77" s="9"/>
      <c r="OW77" s="9"/>
      <c r="OX77" s="9"/>
      <c r="OY77" s="9"/>
      <c r="OZ77" s="9"/>
      <c r="PA77" s="9"/>
      <c r="PB77" s="9"/>
      <c r="PC77" s="9"/>
      <c r="PD77" s="9"/>
      <c r="PE77" s="9"/>
      <c r="PF77" s="9"/>
      <c r="PG77" s="9"/>
      <c r="PH77" s="9"/>
      <c r="PI77" s="9"/>
      <c r="PJ77" s="9"/>
      <c r="PK77" s="9"/>
      <c r="PL77" s="9"/>
      <c r="PM77" s="9"/>
      <c r="PN77" s="9"/>
      <c r="PO77" s="9"/>
      <c r="PP77" s="9"/>
      <c r="PQ77" s="9"/>
      <c r="PR77" s="9"/>
      <c r="PS77" s="9"/>
      <c r="PT77" s="9"/>
      <c r="PU77" s="9"/>
      <c r="PV77" s="9"/>
      <c r="PW77" s="9"/>
      <c r="PX77" s="9"/>
      <c r="PY77" s="9"/>
      <c r="PZ77" s="9"/>
      <c r="QA77" s="9"/>
      <c r="QB77" s="9"/>
      <c r="QC77" s="9"/>
      <c r="QD77" s="9"/>
      <c r="QE77" s="9"/>
      <c r="QF77" s="9"/>
      <c r="QG77" s="9"/>
      <c r="QH77" s="9"/>
      <c r="QI77" s="9"/>
      <c r="QJ77" s="9"/>
      <c r="QK77" s="9"/>
      <c r="QL77" s="9"/>
      <c r="QM77" s="9"/>
      <c r="QN77" s="9"/>
      <c r="QO77" s="9"/>
      <c r="QP77" s="9"/>
      <c r="QQ77" s="9"/>
      <c r="QR77" s="9"/>
      <c r="QS77" s="9"/>
      <c r="QT77" s="9"/>
      <c r="QU77" s="9"/>
      <c r="QV77" s="9"/>
      <c r="QW77" s="9"/>
      <c r="QX77" s="9"/>
      <c r="QY77" s="9"/>
      <c r="QZ77" s="9"/>
      <c r="RA77" s="9"/>
      <c r="RB77" s="9"/>
      <c r="RC77" s="9"/>
      <c r="RD77" s="9"/>
      <c r="RE77" s="9"/>
      <c r="RF77" s="9"/>
      <c r="RG77" s="9"/>
      <c r="RH77" s="9"/>
      <c r="RI77" s="9"/>
      <c r="RJ77" s="9"/>
      <c r="RK77" s="9"/>
      <c r="RL77" s="9"/>
      <c r="RM77" s="9"/>
      <c r="RN77" s="9"/>
      <c r="RO77" s="9"/>
      <c r="RP77" s="9"/>
      <c r="RQ77" s="9"/>
      <c r="RR77" s="9"/>
      <c r="RS77" s="9"/>
      <c r="RT77" s="9"/>
      <c r="RU77" s="9"/>
      <c r="RV77" s="9"/>
      <c r="RW77" s="9"/>
      <c r="RX77" s="9"/>
      <c r="RY77" s="9"/>
      <c r="RZ77" s="9"/>
      <c r="SA77" s="9"/>
      <c r="SB77" s="9"/>
      <c r="SC77" s="9"/>
      <c r="SD77" s="9"/>
      <c r="SE77" s="9"/>
      <c r="SF77" s="9"/>
      <c r="SG77" s="9"/>
      <c r="SH77" s="9"/>
      <c r="SI77" s="9"/>
      <c r="SJ77" s="9"/>
      <c r="SK77" s="9"/>
      <c r="SL77" s="9"/>
      <c r="SM77" s="9"/>
      <c r="SN77" s="9"/>
      <c r="SO77" s="9"/>
      <c r="SP77" s="9"/>
      <c r="SQ77" s="9"/>
      <c r="SR77" s="9"/>
      <c r="SS77" s="9"/>
      <c r="ST77" s="9"/>
      <c r="SU77" s="9"/>
      <c r="SV77" s="9"/>
      <c r="SW77" s="9"/>
      <c r="SX77" s="9"/>
      <c r="SY77" s="9"/>
      <c r="SZ77" s="9"/>
      <c r="TA77" s="9"/>
      <c r="TB77" s="9"/>
      <c r="TC77" s="9"/>
      <c r="TD77" s="9"/>
      <c r="TE77" s="9"/>
      <c r="TF77" s="9"/>
      <c r="TG77" s="9"/>
      <c r="TH77" s="9"/>
      <c r="TI77" s="9"/>
      <c r="TJ77" s="9"/>
      <c r="TK77" s="9"/>
      <c r="TL77" s="9"/>
      <c r="TM77" s="9"/>
      <c r="TN77" s="9"/>
      <c r="TO77" s="9"/>
      <c r="ANB77" s="9"/>
      <c r="ANC77" s="9"/>
      <c r="AND77" s="9"/>
      <c r="ANE77" s="9"/>
      <c r="ANF77" s="9"/>
      <c r="ANG77" s="9"/>
      <c r="ANH77" s="9"/>
      <c r="ANI77" s="9"/>
      <c r="ANJ77" s="9"/>
      <c r="ANK77" s="9"/>
      <c r="ANL77" s="9"/>
      <c r="ANM77" s="9"/>
      <c r="ANN77" s="9"/>
      <c r="ANO77" s="9"/>
      <c r="ANP77" s="9"/>
      <c r="ANQ77" s="9"/>
      <c r="ANR77" s="9"/>
      <c r="ANS77" s="9"/>
      <c r="ANT77" s="9"/>
      <c r="ANU77" s="9"/>
      <c r="ANV77" s="9"/>
      <c r="ANW77" s="9"/>
      <c r="ANX77" s="9"/>
      <c r="ANY77" s="9"/>
      <c r="ANZ77" s="9"/>
      <c r="AOA77" s="9"/>
      <c r="AOB77" s="9"/>
      <c r="AOC77" s="9"/>
      <c r="AOD77" s="9"/>
      <c r="AOE77" s="9"/>
      <c r="AOF77" s="9"/>
      <c r="AOG77" s="9"/>
      <c r="AOH77" s="9"/>
      <c r="AOI77" s="9"/>
      <c r="AOJ77" s="9"/>
      <c r="AOK77" s="9"/>
      <c r="AOL77" s="9"/>
      <c r="AOM77" s="9"/>
      <c r="AON77" s="9"/>
      <c r="AOO77" s="9"/>
      <c r="AOP77" s="9"/>
      <c r="AOQ77" s="9"/>
      <c r="AOR77" s="9"/>
      <c r="AOS77" s="9"/>
      <c r="AOT77" s="9"/>
      <c r="AOU77" s="9"/>
      <c r="AOV77" s="9"/>
      <c r="AOW77" s="9"/>
      <c r="AOX77" s="9"/>
      <c r="AOY77" s="9"/>
      <c r="AOZ77" s="9"/>
      <c r="APA77" s="9"/>
      <c r="APB77" s="9"/>
      <c r="APC77" s="9"/>
      <c r="APD77" s="9"/>
      <c r="APE77" s="9"/>
      <c r="APF77" s="9"/>
      <c r="APG77" s="9"/>
      <c r="APH77" s="9"/>
      <c r="API77" s="9"/>
      <c r="APJ77" s="9"/>
      <c r="APK77" s="9"/>
      <c r="APL77" s="9"/>
      <c r="APM77" s="9"/>
      <c r="APN77" s="9"/>
      <c r="APO77" s="9"/>
      <c r="APP77" s="9"/>
      <c r="APQ77" s="9"/>
      <c r="APR77" s="9"/>
      <c r="APS77" s="9"/>
      <c r="APT77" s="9"/>
      <c r="APU77" s="9"/>
      <c r="APV77" s="9"/>
      <c r="APW77" s="9"/>
      <c r="APX77" s="9"/>
      <c r="APY77" s="9"/>
      <c r="APZ77" s="9"/>
      <c r="AQA77" s="9"/>
      <c r="AQB77" s="9"/>
      <c r="AQC77" s="9"/>
      <c r="AQD77" s="9"/>
      <c r="AQE77" s="9"/>
      <c r="AQF77" s="9"/>
      <c r="AQG77" s="9"/>
      <c r="AQH77" s="9"/>
      <c r="AQI77" s="9"/>
      <c r="AQJ77" s="9"/>
      <c r="AQK77" s="9"/>
      <c r="AQL77" s="9"/>
      <c r="AQM77" s="9"/>
      <c r="AQN77" s="9"/>
      <c r="AQO77" s="9"/>
      <c r="AQP77" s="9"/>
      <c r="AQQ77" s="9"/>
      <c r="AQR77" s="9"/>
      <c r="AQS77" s="9"/>
      <c r="AQT77" s="9"/>
      <c r="AQU77" s="9"/>
      <c r="AQV77" s="9"/>
      <c r="AQW77" s="9"/>
      <c r="AQX77" s="9"/>
      <c r="AQY77" s="9"/>
      <c r="AQZ77" s="9"/>
      <c r="ARA77" s="9"/>
      <c r="ARB77" s="9"/>
      <c r="ARC77" s="9"/>
      <c r="ARD77" s="9"/>
      <c r="ARE77" s="9"/>
      <c r="ARF77" s="9"/>
      <c r="ARG77" s="9"/>
      <c r="ARH77" s="9"/>
      <c r="ARI77" s="9"/>
      <c r="ARJ77" s="9"/>
      <c r="ARK77" s="9"/>
      <c r="ARL77" s="9"/>
      <c r="ARM77" s="9"/>
      <c r="ARN77" s="9"/>
      <c r="ARO77" s="9"/>
      <c r="ARP77" s="9"/>
      <c r="ARQ77" s="9"/>
      <c r="ARR77" s="9"/>
      <c r="ARS77" s="9"/>
      <c r="ART77" s="9"/>
      <c r="ARU77" s="9"/>
      <c r="ARV77" s="9"/>
      <c r="ARW77" s="9"/>
      <c r="ARX77" s="9"/>
      <c r="ARY77" s="9"/>
      <c r="ARZ77" s="9"/>
      <c r="ASA77" s="9"/>
      <c r="ASB77" s="9"/>
      <c r="ASC77" s="9"/>
      <c r="ASD77" s="9"/>
      <c r="ASE77" s="9"/>
      <c r="ASF77" s="9"/>
      <c r="ASG77" s="9"/>
      <c r="ASH77" s="9"/>
      <c r="ASI77" s="9"/>
      <c r="ASJ77" s="9"/>
      <c r="ASK77" s="9"/>
      <c r="ASL77" s="9"/>
      <c r="ASM77" s="9"/>
      <c r="ASN77" s="9"/>
      <c r="ASO77" s="9"/>
      <c r="ASP77" s="9"/>
      <c r="ASQ77" s="9"/>
      <c r="ASR77" s="9"/>
      <c r="ASS77" s="9"/>
      <c r="AST77" s="9"/>
      <c r="ASU77" s="9"/>
      <c r="ASV77" s="9"/>
      <c r="ASW77" s="9"/>
      <c r="ASX77" s="9"/>
      <c r="ASY77" s="9"/>
      <c r="ASZ77" s="9"/>
      <c r="ATA77" s="9"/>
      <c r="ATB77" s="9"/>
      <c r="ATC77" s="9"/>
      <c r="ATD77" s="9"/>
      <c r="ATE77" s="9"/>
      <c r="ATF77" s="9"/>
      <c r="ATG77" s="9"/>
      <c r="ATH77" s="9"/>
      <c r="ATI77" s="9"/>
      <c r="ATJ77" s="9"/>
      <c r="ATK77" s="9"/>
      <c r="ATL77" s="9"/>
      <c r="ATM77" s="9"/>
      <c r="ATN77" s="9"/>
      <c r="ATO77" s="9"/>
      <c r="ATP77" s="9"/>
      <c r="ATQ77" s="9"/>
      <c r="ATR77" s="9"/>
      <c r="ATS77" s="9"/>
      <c r="ATT77" s="9"/>
      <c r="ATU77" s="9"/>
      <c r="ATV77" s="9"/>
      <c r="ATW77" s="9"/>
      <c r="ATX77" s="9"/>
      <c r="ATY77" s="9" t="s">
        <v>5691</v>
      </c>
      <c r="ATZ77" s="9" t="s">
        <v>5691</v>
      </c>
      <c r="AUA77" s="9" t="s">
        <v>12658</v>
      </c>
      <c r="AUB77" s="9"/>
      <c r="AUC77" s="9"/>
      <c r="AUD77" s="9"/>
      <c r="AUE77" s="9"/>
      <c r="AUF77" s="9"/>
      <c r="AUG77" s="9"/>
      <c r="AUH77" s="9"/>
      <c r="AUI77" s="9"/>
      <c r="AUJ77" s="9"/>
      <c r="AUK77" s="9"/>
      <c r="AUL77" s="9"/>
      <c r="AUM77" s="9"/>
      <c r="AUN77" s="9"/>
      <c r="AUO77" s="9"/>
      <c r="AUP77" s="9"/>
      <c r="AUQ77" s="9"/>
      <c r="AUR77" s="9"/>
      <c r="AUS77" s="9"/>
      <c r="AUT77" s="9"/>
      <c r="AUU77" s="9"/>
      <c r="AUV77" s="9"/>
      <c r="AUW77" s="9"/>
      <c r="AUX77" s="9"/>
      <c r="AUY77" s="9"/>
      <c r="AUZ77" s="9"/>
      <c r="AVA77" s="9"/>
      <c r="AVB77" s="9"/>
      <c r="AVC77" s="9"/>
      <c r="AVD77" s="9"/>
      <c r="AVE77" s="9"/>
      <c r="AVF77" s="9"/>
      <c r="AVG77" s="9"/>
      <c r="AVH77" s="9"/>
      <c r="AVI77" s="9"/>
      <c r="AVJ77" s="9"/>
      <c r="AVK77" s="9" t="s">
        <v>12659</v>
      </c>
      <c r="AVL77" s="9"/>
      <c r="AVM77" s="9"/>
      <c r="AVN77" s="9"/>
      <c r="AVO77" s="9"/>
      <c r="AVP77" s="9"/>
      <c r="AVQ77" s="9"/>
      <c r="AVR77" s="9"/>
      <c r="AVS77" s="9"/>
      <c r="AVT77" s="9"/>
      <c r="AVU77" s="9"/>
      <c r="AVV77" s="9"/>
      <c r="AVW77" s="9"/>
      <c r="AVX77" s="9"/>
      <c r="AVY77" s="9"/>
      <c r="AVZ77" s="9"/>
      <c r="AWA77" s="9"/>
      <c r="AWB77" s="9"/>
      <c r="AWC77" s="9"/>
      <c r="AWD77" s="9"/>
      <c r="AWE77" s="9"/>
      <c r="AWF77" s="9"/>
      <c r="AWG77" s="9"/>
      <c r="AWH77" s="9"/>
      <c r="AWI77" s="9"/>
      <c r="AWJ77" s="9"/>
      <c r="AWK77" s="9"/>
      <c r="AWL77" s="9"/>
      <c r="AWM77" s="9"/>
      <c r="AWN77" s="9"/>
      <c r="AWO77" s="9"/>
      <c r="AWP77" s="9"/>
      <c r="AWQ77" s="9"/>
      <c r="AWR77" s="9"/>
      <c r="AWS77" s="9"/>
      <c r="AWT77" s="9"/>
      <c r="AWU77" s="9"/>
      <c r="AWV77" s="9"/>
      <c r="AWW77" s="9"/>
      <c r="AWX77" s="9"/>
      <c r="AWY77" s="9"/>
      <c r="AWZ77" s="9"/>
      <c r="AXA77" s="9"/>
      <c r="AXB77" s="9" t="s">
        <v>5707</v>
      </c>
      <c r="AXC77" s="9"/>
      <c r="AXD77" s="9"/>
      <c r="AXE77" s="9"/>
      <c r="AXF77" s="9"/>
      <c r="AXG77" s="9"/>
      <c r="AXH77" s="9"/>
      <c r="AXI77" s="9"/>
      <c r="AXJ77" s="9"/>
      <c r="AXK77" s="9">
        <v>691.0</v>
      </c>
      <c r="AXL77" s="9" t="s">
        <v>2963</v>
      </c>
      <c r="AXM77" s="9">
        <v>526.0</v>
      </c>
      <c r="AXN77" s="9"/>
      <c r="AXO77" s="9"/>
      <c r="AXP77" s="9"/>
      <c r="AXQ77" s="9"/>
      <c r="AXR77" s="9"/>
      <c r="AXS77" s="9"/>
      <c r="AXT77" s="9"/>
      <c r="AXU77" s="9"/>
      <c r="AXV77" s="9"/>
      <c r="AXW77" s="9"/>
      <c r="AXX77" s="9"/>
      <c r="AXY77" s="9"/>
      <c r="AXZ77" s="9"/>
      <c r="AYA77" s="9"/>
      <c r="AYB77" s="9"/>
      <c r="AYC77" s="9"/>
      <c r="AYD77" s="9" t="s">
        <v>2963</v>
      </c>
      <c r="AYE77" s="9"/>
      <c r="AYF77" s="9"/>
      <c r="AYG77" s="9"/>
      <c r="AYH77" s="9" t="s">
        <v>12660</v>
      </c>
      <c r="AYI77" s="9"/>
      <c r="AYJ77" s="9"/>
      <c r="AYK77" s="9"/>
      <c r="AYL77" s="9"/>
      <c r="AYM77" s="9"/>
      <c r="AYN77" s="9"/>
      <c r="AYO77" s="9"/>
      <c r="AYP77" s="9"/>
      <c r="AYQ77" s="9"/>
      <c r="AYR77" s="9"/>
      <c r="AYS77" s="9"/>
      <c r="AYT77" s="9"/>
      <c r="AYU77" s="9"/>
      <c r="AYV77" s="9"/>
      <c r="AYW77" s="9"/>
      <c r="AYX77" s="9"/>
      <c r="AYY77" s="9"/>
      <c r="AYZ77" s="9"/>
      <c r="AZA77" s="9"/>
      <c r="AZB77" s="9"/>
      <c r="AZC77" s="9"/>
      <c r="AZD77" s="9"/>
      <c r="AZE77" s="9"/>
      <c r="AZF77" s="9"/>
      <c r="AZG77" s="9"/>
      <c r="AZH77" s="9"/>
      <c r="AZI77" s="9"/>
      <c r="AZJ77" s="9"/>
      <c r="AZK77" s="9"/>
      <c r="AZL77" s="9"/>
      <c r="AZM77" s="9"/>
      <c r="AZN77" s="9"/>
      <c r="AZO77" s="9"/>
      <c r="AZP77" s="9"/>
      <c r="AZQ77" s="9"/>
      <c r="AZR77" s="9"/>
      <c r="AZS77" s="9"/>
      <c r="AZT77" s="9"/>
      <c r="AZU77" s="9"/>
      <c r="AZV77" s="9"/>
      <c r="AZW77" s="9"/>
      <c r="AZX77" s="9"/>
      <c r="AZY77" s="9"/>
      <c r="AZZ77" s="9"/>
      <c r="BAA77" s="9"/>
      <c r="BAB77" s="9"/>
      <c r="BAC77" s="9"/>
      <c r="BAD77" s="9"/>
      <c r="BAE77" s="9"/>
      <c r="BAF77" s="9"/>
      <c r="BAG77" s="9"/>
      <c r="BAH77" s="9"/>
      <c r="BAI77" s="9"/>
      <c r="BAJ77" s="9"/>
      <c r="BAK77" s="9"/>
      <c r="BAL77" s="9"/>
      <c r="BAM77" s="9"/>
      <c r="BAN77" s="9"/>
      <c r="BAO77" s="9"/>
      <c r="BAP77" s="9"/>
      <c r="BAQ77" s="9"/>
      <c r="BAR77" s="9"/>
      <c r="BAS77" s="9"/>
      <c r="BAT77" s="9"/>
      <c r="BAU77" s="9"/>
      <c r="BAV77" s="9"/>
      <c r="BAW77" s="9"/>
      <c r="BAX77" s="9"/>
      <c r="BAY77" s="9"/>
      <c r="BAZ77" s="9"/>
      <c r="BBA77" s="9"/>
      <c r="BBB77" s="9"/>
      <c r="BBC77" s="9"/>
      <c r="BBD77" s="9"/>
      <c r="BBE77" s="9"/>
      <c r="BBF77" s="9"/>
      <c r="BBG77" s="9"/>
      <c r="BBH77" s="9"/>
      <c r="BBI77" s="9"/>
      <c r="BBJ77" s="9"/>
      <c r="BBK77" s="9"/>
      <c r="BBL77" s="9"/>
      <c r="BBM77" s="9"/>
      <c r="BBN77" s="9"/>
      <c r="BBO77" s="9"/>
      <c r="BBP77" s="9"/>
      <c r="BBQ77" s="9"/>
      <c r="BBR77" s="9"/>
      <c r="BBS77" s="9"/>
      <c r="BBT77" s="9"/>
      <c r="BBU77" s="9"/>
      <c r="BBV77" s="9"/>
      <c r="BBW77" s="9"/>
      <c r="BBX77" s="9"/>
      <c r="BBY77" s="9"/>
      <c r="BBZ77" s="9"/>
      <c r="BCA77" s="9"/>
      <c r="BCB77" s="9"/>
      <c r="BCC77" s="9"/>
      <c r="BCD77" s="9"/>
      <c r="BCE77" s="9"/>
      <c r="BCF77" s="9"/>
      <c r="BCG77" s="9"/>
      <c r="BCH77" s="9"/>
      <c r="BCI77" s="9"/>
      <c r="BCJ77" s="9"/>
      <c r="BCK77" s="9"/>
      <c r="BCL77" s="9"/>
      <c r="BCM77" s="9"/>
      <c r="BCN77" s="9"/>
      <c r="BCO77" s="9"/>
      <c r="BCP77" s="9"/>
      <c r="BCQ77" s="9"/>
      <c r="BCR77" s="9"/>
      <c r="BCS77" s="9"/>
      <c r="BCT77" s="9"/>
      <c r="BCU77" s="9"/>
      <c r="BCV77" s="9"/>
      <c r="BCW77" s="9"/>
      <c r="BCX77" s="9"/>
      <c r="BCY77" s="9"/>
      <c r="BCZ77" s="9"/>
      <c r="BDA77" s="9"/>
      <c r="BDB77" s="9"/>
      <c r="BDC77" s="9"/>
      <c r="BDD77" s="9"/>
      <c r="BDE77" s="9"/>
      <c r="BDF77" s="9"/>
      <c r="BDG77" s="9"/>
      <c r="BDH77" s="9"/>
      <c r="BDI77" s="9"/>
      <c r="BDJ77" s="9"/>
      <c r="BDK77" s="9"/>
      <c r="BDL77" s="9"/>
      <c r="BDM77" s="9"/>
      <c r="BDN77" s="9"/>
      <c r="BDO77" s="9"/>
      <c r="BDP77" s="9"/>
      <c r="BDQ77" s="9"/>
      <c r="BDR77" s="9"/>
      <c r="BDS77" s="9"/>
      <c r="BDT77" s="9"/>
      <c r="BDU77" s="9"/>
      <c r="BDV77" s="9"/>
      <c r="BDW77" s="9"/>
      <c r="BDX77" s="9"/>
      <c r="BDY77" s="9"/>
      <c r="BDZ77" s="9"/>
      <c r="BEA77" s="9"/>
      <c r="BEB77" s="9"/>
      <c r="BEC77" s="9"/>
      <c r="BED77" s="9"/>
      <c r="BEE77" s="9"/>
      <c r="BEF77" s="9"/>
      <c r="BEG77" s="9"/>
      <c r="BEH77" s="9"/>
      <c r="BEI77" s="9"/>
      <c r="BEJ77" s="9"/>
      <c r="BEK77" s="9"/>
      <c r="BEL77" s="9"/>
      <c r="BEM77" s="9"/>
      <c r="BEN77" s="9"/>
      <c r="BEO77" s="9"/>
      <c r="BEP77" s="9"/>
      <c r="BEQ77" s="9"/>
      <c r="BER77" s="9"/>
      <c r="BES77" s="9"/>
      <c r="BET77" s="9"/>
      <c r="BEU77" s="9"/>
      <c r="BEV77" s="9"/>
      <c r="BEW77" s="9"/>
      <c r="BEX77" s="9"/>
      <c r="BEY77" s="9"/>
      <c r="BEZ77" s="9"/>
      <c r="BFA77" s="9"/>
      <c r="BFB77" s="9"/>
      <c r="BFC77" s="9"/>
      <c r="BFD77" s="9"/>
      <c r="BFE77" s="9"/>
      <c r="BFF77" s="9"/>
      <c r="BFG77" s="9"/>
      <c r="BFH77" s="9"/>
      <c r="BFI77" s="9"/>
      <c r="BFJ77" s="9"/>
      <c r="BFK77" s="9"/>
      <c r="BFL77" s="9"/>
      <c r="BFM77" s="9"/>
      <c r="BFN77" s="9"/>
      <c r="BFO77" s="9"/>
      <c r="BFP77" s="9"/>
      <c r="BFQ77" s="9"/>
      <c r="BFR77" s="9"/>
      <c r="BFS77" s="9"/>
      <c r="BFT77" s="9"/>
      <c r="BFU77" s="9"/>
      <c r="BFV77" s="9"/>
      <c r="BFW77" s="9"/>
      <c r="BFX77" s="9"/>
      <c r="BFY77" s="9"/>
      <c r="BFZ77" s="9"/>
      <c r="BGA77" s="9"/>
      <c r="BGB77" s="9"/>
      <c r="BGC77" s="9"/>
      <c r="BGD77" s="9"/>
      <c r="BGE77" s="9"/>
      <c r="BGF77" s="9"/>
      <c r="BGG77" s="9"/>
      <c r="BGH77" s="9"/>
      <c r="BGI77" s="9"/>
      <c r="BGJ77" s="9"/>
      <c r="BGK77" s="9"/>
      <c r="BGL77" s="9"/>
      <c r="BGM77" s="9"/>
      <c r="BGN77" s="9"/>
      <c r="BGO77" s="9"/>
      <c r="BGP77" s="9"/>
      <c r="BGQ77" s="9"/>
      <c r="BGR77" s="9"/>
      <c r="BGS77" s="9"/>
      <c r="BGT77" s="9"/>
      <c r="BGU77" s="9"/>
      <c r="BGV77" s="9"/>
      <c r="BGW77" s="9"/>
      <c r="BGX77" s="9"/>
      <c r="BGY77" s="9"/>
      <c r="BGZ77" s="9"/>
      <c r="BHA77" s="9"/>
      <c r="BHB77" s="9"/>
      <c r="BHC77" s="9"/>
      <c r="BHD77" s="9"/>
      <c r="BHE77" s="9"/>
      <c r="BHF77" s="9"/>
      <c r="BHG77" s="9"/>
      <c r="BHH77" s="9"/>
      <c r="BHI77" s="9"/>
      <c r="BHJ77" s="9"/>
      <c r="BHK77" s="9"/>
      <c r="BHL77" s="9"/>
      <c r="BHM77" s="9"/>
      <c r="BHN77" s="9"/>
      <c r="BHO77" s="9"/>
      <c r="BHP77" s="9"/>
      <c r="BHQ77" s="9"/>
      <c r="BHR77" s="9"/>
      <c r="BHS77" s="9"/>
      <c r="BHT77" s="9"/>
      <c r="BHU77" s="9"/>
      <c r="BHV77" s="9"/>
      <c r="BHW77" s="9"/>
      <c r="BHX77" s="9"/>
      <c r="BHY77" s="9"/>
      <c r="BHZ77" s="9"/>
      <c r="BIA77" s="9"/>
      <c r="BIB77" s="9"/>
      <c r="BIC77" s="9"/>
      <c r="BID77" s="9"/>
      <c r="BIE77" s="9"/>
      <c r="BIF77" s="9"/>
      <c r="BIG77" s="9"/>
      <c r="BIH77" s="9"/>
      <c r="BII77" s="9"/>
      <c r="BIJ77" s="9"/>
      <c r="BIK77" s="9"/>
      <c r="BIL77" s="9"/>
      <c r="BIM77" s="9"/>
      <c r="BIN77" s="9"/>
      <c r="BIO77" s="9"/>
      <c r="BIP77" s="9"/>
      <c r="BIQ77" s="9"/>
      <c r="BIR77" s="9"/>
      <c r="BIS77" s="9"/>
      <c r="BIT77" s="9"/>
      <c r="BIU77" s="9"/>
      <c r="BIV77" s="9"/>
      <c r="BIW77" s="9"/>
      <c r="BIX77" s="9"/>
      <c r="BIY77" s="9"/>
      <c r="BIZ77" s="9"/>
      <c r="BJA77" s="9"/>
      <c r="BJB77" s="9"/>
      <c r="BJC77" s="9"/>
      <c r="BJD77" s="9"/>
      <c r="BJE77" s="9"/>
      <c r="BJF77" s="9"/>
      <c r="BJG77" s="9"/>
      <c r="BJH77" s="9"/>
      <c r="BJI77" s="9"/>
      <c r="BJJ77" s="9"/>
      <c r="BJK77" s="9"/>
      <c r="BJL77" s="9"/>
      <c r="BJM77" s="9"/>
      <c r="BJN77" s="9"/>
      <c r="BJO77" s="9"/>
      <c r="BJP77" s="9"/>
      <c r="BJQ77" s="9"/>
      <c r="BJR77" s="9"/>
      <c r="BJS77" s="9"/>
      <c r="BJT77" s="9"/>
      <c r="BJU77" s="9"/>
      <c r="BJV77" s="9"/>
      <c r="BJW77" s="9"/>
      <c r="BJX77" s="9"/>
      <c r="BJY77" s="9"/>
      <c r="BJZ77" s="9"/>
      <c r="BKA77" s="9"/>
      <c r="BKB77" s="9"/>
      <c r="BKC77" s="9"/>
      <c r="BKD77" s="9"/>
      <c r="BKE77" s="9"/>
      <c r="BKF77" s="9"/>
      <c r="BKG77" s="9"/>
      <c r="BKH77" s="9"/>
      <c r="BKI77" s="9"/>
      <c r="BKJ77" s="9"/>
      <c r="BKK77" s="9"/>
      <c r="BKL77" s="9"/>
      <c r="BKM77" s="9"/>
      <c r="BKN77" s="9"/>
      <c r="BKO77" s="9"/>
      <c r="BKP77" s="9"/>
      <c r="BKQ77" s="9"/>
      <c r="BKR77" s="9"/>
      <c r="BKS77" s="9"/>
      <c r="BKT77" s="9"/>
      <c r="BKU77" s="9"/>
      <c r="BKV77" s="9"/>
      <c r="BKW77" s="9"/>
      <c r="BKX77" s="9"/>
      <c r="BKY77" s="9"/>
      <c r="BKZ77" s="9"/>
      <c r="BLA77" s="9"/>
      <c r="BLB77" s="9"/>
      <c r="BLC77" s="9"/>
      <c r="BLD77" s="9"/>
      <c r="BLE77" s="9"/>
      <c r="BLF77" s="9"/>
      <c r="BLG77" s="9"/>
      <c r="BLH77" s="9"/>
      <c r="BLI77" s="9"/>
      <c r="BLJ77" s="9"/>
      <c r="BLK77" s="9"/>
      <c r="BLL77" s="9"/>
      <c r="BLM77" s="9"/>
      <c r="BLN77" s="9"/>
      <c r="BLO77" s="9"/>
      <c r="BLP77" s="9"/>
      <c r="BLQ77" s="9"/>
      <c r="BLR77" s="9"/>
      <c r="BLS77" s="9"/>
      <c r="BLT77" s="9"/>
      <c r="BLU77" s="9"/>
      <c r="BLV77" s="9"/>
      <c r="BLW77" s="9"/>
      <c r="BLX77" s="9"/>
      <c r="BLY77" s="9"/>
      <c r="BLZ77" s="9"/>
      <c r="BMA77" s="9"/>
      <c r="BMB77" s="9"/>
      <c r="BMC77" s="9"/>
      <c r="BMD77" s="9"/>
      <c r="BME77" s="9"/>
      <c r="BMF77" s="9"/>
      <c r="BMG77" s="9"/>
      <c r="BMH77" s="9"/>
      <c r="BMI77" s="9"/>
      <c r="BMJ77" s="9"/>
      <c r="BMK77" s="9"/>
      <c r="BML77" s="9"/>
      <c r="BMM77" s="9"/>
      <c r="BMN77" s="9"/>
      <c r="BMO77" s="9"/>
      <c r="BMP77" s="9"/>
      <c r="BMQ77" s="9"/>
      <c r="BMR77" s="9"/>
      <c r="BMS77" s="9"/>
      <c r="BMT77" s="9"/>
      <c r="BMU77" s="9"/>
      <c r="BMV77" s="9"/>
      <c r="BMW77" s="9"/>
      <c r="BMX77" s="9"/>
      <c r="BMY77" s="9"/>
      <c r="BMZ77" s="9"/>
      <c r="BNA77" s="9"/>
      <c r="BNB77" s="9"/>
      <c r="BNC77" s="9"/>
      <c r="BND77" s="9"/>
      <c r="BNE77" s="9"/>
      <c r="BNF77" s="9"/>
      <c r="BNG77" s="9"/>
      <c r="BNH77" s="9"/>
      <c r="BNI77" s="9"/>
      <c r="BNJ77" s="9"/>
      <c r="BNK77" s="9"/>
      <c r="BNL77" s="9"/>
      <c r="BNM77" s="9"/>
      <c r="BNN77" s="9"/>
      <c r="BNO77" s="9"/>
      <c r="BNP77" s="9"/>
      <c r="BNQ77" s="9"/>
      <c r="BNR77" s="9"/>
      <c r="BNS77" s="9"/>
      <c r="BNT77" s="9"/>
      <c r="BNU77" s="9"/>
      <c r="BNV77" s="9"/>
      <c r="BNW77" s="9"/>
      <c r="BNX77" s="9"/>
      <c r="BNY77" s="9"/>
      <c r="BNZ77" s="9"/>
      <c r="BOA77" s="9"/>
      <c r="BOB77" s="9"/>
      <c r="BOC77" s="9"/>
      <c r="BOD77" s="9"/>
      <c r="BOE77" s="9"/>
      <c r="BOF77" s="9"/>
      <c r="BOG77" s="9"/>
      <c r="BOH77" s="9"/>
      <c r="BOI77" s="9"/>
      <c r="BOJ77" s="9"/>
      <c r="BOK77" s="9"/>
      <c r="BOL77" s="9"/>
      <c r="BOM77" s="9"/>
      <c r="BON77" s="9"/>
      <c r="BOO77" s="9"/>
      <c r="BOP77" s="9"/>
      <c r="BOQ77" s="9"/>
      <c r="BOR77" s="9"/>
      <c r="BOS77" s="9"/>
      <c r="BOT77" s="9"/>
      <c r="BOU77" s="9"/>
      <c r="BOV77" s="9"/>
      <c r="BOW77" s="9"/>
      <c r="BOX77" s="9"/>
      <c r="BOY77" s="9"/>
      <c r="BOZ77" s="9"/>
      <c r="BPA77" s="9"/>
      <c r="BPB77" s="9"/>
      <c r="BPC77" s="9"/>
      <c r="BPD77" s="9"/>
      <c r="BPE77" s="9"/>
      <c r="BPF77" s="9"/>
      <c r="BPG77" s="9"/>
      <c r="BPH77" s="9"/>
      <c r="BPI77" s="9"/>
      <c r="BPJ77" s="9"/>
      <c r="BPK77" s="9"/>
      <c r="BPL77" s="9"/>
      <c r="BPM77" s="9"/>
      <c r="BPN77" s="9"/>
      <c r="BPO77" s="9"/>
      <c r="BPP77" s="9"/>
      <c r="BPQ77" s="9"/>
      <c r="BPR77" s="9"/>
      <c r="BPS77" s="9"/>
      <c r="BPT77" s="9"/>
      <c r="BPU77" s="9"/>
      <c r="BPV77" s="9"/>
      <c r="BPW77" s="9"/>
      <c r="BPX77" s="9"/>
      <c r="BPY77" s="9"/>
      <c r="BPZ77" s="9"/>
      <c r="BQA77" s="9"/>
      <c r="BQB77" s="9"/>
      <c r="BQC77" s="9"/>
      <c r="BQD77" s="9"/>
      <c r="BQE77" s="9"/>
      <c r="BQF77" s="9"/>
      <c r="BQG77" s="9"/>
      <c r="BQH77" s="9"/>
      <c r="BQI77" s="9"/>
      <c r="BQJ77" s="9"/>
      <c r="BQK77" s="9"/>
      <c r="BQL77" s="9"/>
      <c r="BQM77" s="9"/>
      <c r="BQN77" s="9"/>
      <c r="BQO77" s="9"/>
      <c r="BQP77" s="9"/>
      <c r="BQQ77" s="9"/>
      <c r="BQR77" s="9"/>
      <c r="BQS77" s="9"/>
      <c r="BQT77" s="9"/>
      <c r="BQU77" s="9"/>
      <c r="BQV77" s="9"/>
      <c r="BQW77" s="9"/>
      <c r="BQX77" s="9"/>
      <c r="BQY77" s="9"/>
      <c r="BQZ77" s="9"/>
      <c r="BRA77" s="9"/>
      <c r="BRB77" s="9"/>
      <c r="BRC77" s="9"/>
      <c r="BRD77" s="9"/>
      <c r="BRE77" s="9"/>
      <c r="BRF77" s="9"/>
      <c r="BRG77" s="9"/>
      <c r="BRH77" s="9"/>
      <c r="BRI77" s="9"/>
      <c r="BRJ77" s="9"/>
      <c r="BRK77" s="9"/>
      <c r="BRL77" s="9"/>
      <c r="BRM77" s="9"/>
      <c r="BRN77" s="9"/>
      <c r="BRO77" s="9"/>
      <c r="BRP77" s="9"/>
      <c r="BRQ77" s="9"/>
      <c r="BRR77" s="9"/>
      <c r="BRS77" s="9"/>
      <c r="BRT77" s="9"/>
      <c r="BRU77" s="9"/>
      <c r="BRV77" s="9"/>
      <c r="BRW77" s="9"/>
      <c r="BRX77" s="9"/>
      <c r="BRY77" s="9"/>
      <c r="BRZ77" s="9"/>
      <c r="BSA77" s="9"/>
      <c r="BSB77" s="9"/>
      <c r="BSC77" s="9"/>
      <c r="BSD77" s="9"/>
      <c r="BSE77" s="9"/>
      <c r="BSF77" s="9"/>
      <c r="BSG77" s="9"/>
      <c r="BSH77" s="9"/>
      <c r="BSI77" s="9"/>
      <c r="BSJ77" s="9"/>
      <c r="BSK77" s="9"/>
      <c r="BSL77" s="9"/>
      <c r="BSM77" s="9"/>
      <c r="BSN77" s="9"/>
      <c r="BSO77" s="9"/>
      <c r="BSP77" s="9"/>
      <c r="BSQ77" s="9"/>
      <c r="BSR77" s="9"/>
      <c r="BSS77" s="9"/>
      <c r="BST77" s="9"/>
      <c r="BSU77" s="9"/>
      <c r="BSV77" s="9"/>
      <c r="BSW77" s="9"/>
      <c r="BSX77" s="9"/>
      <c r="BSY77" s="9"/>
      <c r="BSZ77" s="9"/>
      <c r="BTA77" s="9"/>
      <c r="BTB77" s="9"/>
      <c r="BTC77" s="9"/>
      <c r="BTD77" s="9"/>
      <c r="BTE77" s="9"/>
      <c r="BTF77" s="9"/>
      <c r="BTG77" s="9"/>
      <c r="BTH77" s="9"/>
      <c r="BTI77" s="9"/>
      <c r="BTJ77" s="9"/>
      <c r="BTK77" s="9"/>
      <c r="BTL77" s="9"/>
      <c r="BTM77" s="9"/>
      <c r="BTN77" s="9"/>
      <c r="BTO77" s="9"/>
      <c r="BTP77" s="9"/>
      <c r="BTQ77" s="9"/>
      <c r="BTR77" s="9"/>
      <c r="BTS77" s="9"/>
      <c r="BTT77" s="9"/>
      <c r="BTU77" s="9"/>
      <c r="BTV77" s="9"/>
      <c r="BTW77" s="9"/>
      <c r="BTX77" s="9"/>
      <c r="BTY77" s="9"/>
      <c r="BTZ77" s="9"/>
      <c r="BUA77" s="9"/>
      <c r="BUB77" s="9"/>
      <c r="BUC77" s="9"/>
      <c r="BUD77" s="9"/>
      <c r="BUE77" s="9"/>
      <c r="BUF77" s="9"/>
      <c r="BUG77" s="9"/>
      <c r="BUH77" s="9"/>
      <c r="BUI77" s="9"/>
      <c r="BUJ77" s="9"/>
      <c r="BUK77" s="9"/>
      <c r="BUL77" s="9"/>
      <c r="BUM77" s="9"/>
      <c r="BUN77" s="9"/>
      <c r="BUO77" s="9"/>
      <c r="BUP77" s="9"/>
      <c r="BUQ77" s="9"/>
      <c r="BUR77" s="9"/>
      <c r="BUS77" s="9"/>
      <c r="BUT77" s="9"/>
      <c r="BUU77" s="9"/>
      <c r="BUV77" s="9"/>
      <c r="BUW77" s="9"/>
      <c r="BUX77" s="9"/>
      <c r="BUY77" s="9"/>
      <c r="BUZ77" s="9"/>
      <c r="BVA77" s="9"/>
      <c r="BVB77" s="9"/>
      <c r="BVC77" s="9"/>
      <c r="BVD77" s="9"/>
      <c r="BVE77" s="9"/>
      <c r="BVF77" s="9"/>
      <c r="BVG77" s="9"/>
      <c r="BVH77" s="9"/>
      <c r="BVI77" s="9"/>
      <c r="BVJ77" s="9"/>
      <c r="BVK77" s="9"/>
      <c r="BVL77" s="9"/>
      <c r="BVM77" s="9"/>
      <c r="BVN77" s="9"/>
      <c r="BVO77" s="9"/>
      <c r="BVP77" s="9"/>
      <c r="BVQ77" s="9"/>
      <c r="BVR77" s="9"/>
      <c r="BVS77" s="9"/>
      <c r="BVT77" s="9"/>
      <c r="BVU77" s="9"/>
      <c r="BVV77" s="9"/>
      <c r="BVW77" s="9"/>
      <c r="BVX77" s="9"/>
      <c r="BVY77" s="9"/>
      <c r="BVZ77" s="9"/>
      <c r="BWA77" s="9"/>
      <c r="BWB77" s="9"/>
      <c r="BWC77" s="9"/>
      <c r="BWD77" s="9"/>
      <c r="BWE77" s="9"/>
      <c r="BWF77" s="9"/>
      <c r="BWG77" s="9"/>
      <c r="BWH77" s="9"/>
      <c r="BWI77" s="9"/>
      <c r="BWJ77" s="9"/>
      <c r="BWK77" s="9"/>
      <c r="BWL77" s="9"/>
      <c r="BWM77" s="9"/>
      <c r="BWN77" s="9"/>
      <c r="BWO77" s="9"/>
      <c r="BWP77" s="9"/>
      <c r="BWQ77" s="9"/>
      <c r="BWR77" s="9"/>
      <c r="BWS77" s="9"/>
      <c r="BWT77" s="9"/>
      <c r="BWU77" s="9"/>
      <c r="BWV77" s="9"/>
      <c r="BWW77" s="9"/>
      <c r="BWX77" s="9"/>
      <c r="BWY77" s="9"/>
      <c r="BWZ77" s="9"/>
      <c r="BXA77" s="9"/>
      <c r="BXB77" s="9"/>
      <c r="BXC77" s="9"/>
      <c r="BXD77" s="9"/>
    </row>
    <row r="78" ht="14.25" customHeight="1">
      <c r="A78" s="9">
        <v>1.0</v>
      </c>
      <c r="B78" s="9" t="s">
        <v>11947</v>
      </c>
      <c r="C78" s="9" t="s">
        <v>11948</v>
      </c>
      <c r="D78" s="9" t="s">
        <v>11948</v>
      </c>
      <c r="E78" s="9"/>
      <c r="F78" s="9">
        <v>1.0</v>
      </c>
      <c r="G78" s="9" t="s">
        <v>12661</v>
      </c>
      <c r="H78" s="9"/>
      <c r="I78" s="9"/>
      <c r="J78" s="9"/>
      <c r="K78" s="9"/>
      <c r="L78" s="9">
        <v>1.0</v>
      </c>
      <c r="M78" s="9"/>
      <c r="N78" s="9"/>
      <c r="O78" s="9"/>
      <c r="P78" s="9">
        <v>0.0</v>
      </c>
      <c r="Q78" s="9" t="s">
        <v>12662</v>
      </c>
      <c r="R78" s="9"/>
      <c r="S78" s="9" t="s">
        <v>2966</v>
      </c>
      <c r="T78" s="9" t="s">
        <v>2964</v>
      </c>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9"/>
      <c r="IW78" s="9"/>
      <c r="IX78" s="9"/>
      <c r="IY78" s="9"/>
      <c r="IZ78" s="9"/>
      <c r="JA78" s="9"/>
      <c r="JB78" s="9"/>
      <c r="JC78" s="9"/>
      <c r="JD78" s="9"/>
      <c r="JE78" s="9"/>
      <c r="JF78" s="9"/>
      <c r="JG78" s="9"/>
      <c r="JH78" s="9"/>
      <c r="JI78" s="9"/>
      <c r="JJ78" s="9"/>
      <c r="JK78" s="9"/>
      <c r="JL78" s="9"/>
      <c r="JM78" s="9"/>
      <c r="JN78" s="9"/>
      <c r="JO78" s="9"/>
      <c r="JP78" s="9"/>
      <c r="JQ78" s="9"/>
      <c r="JR78" s="9"/>
      <c r="JS78" s="9"/>
      <c r="JT78" s="9"/>
      <c r="JU78" s="9"/>
      <c r="JV78" s="9"/>
      <c r="JW78" s="9"/>
      <c r="JX78" s="9"/>
      <c r="JY78" s="9"/>
      <c r="JZ78" s="9"/>
      <c r="KA78" s="9"/>
      <c r="KB78" s="9"/>
      <c r="KC78" s="9"/>
      <c r="KD78" s="9"/>
      <c r="KE78" s="9"/>
      <c r="KF78" s="9"/>
      <c r="KG78" s="9"/>
      <c r="KH78" s="9"/>
      <c r="KI78" s="9"/>
      <c r="KJ78" s="9"/>
      <c r="KK78" s="9"/>
      <c r="KL78" s="9"/>
      <c r="KM78" s="9"/>
      <c r="KN78" s="9"/>
      <c r="KO78" s="9"/>
      <c r="KP78" s="9"/>
      <c r="KQ78" s="9"/>
      <c r="KR78" s="9"/>
      <c r="KS78" s="9"/>
      <c r="KT78" s="9"/>
      <c r="KU78" s="9"/>
      <c r="KV78" s="9"/>
      <c r="KW78" s="9"/>
      <c r="KX78" s="9"/>
      <c r="KY78" s="9"/>
      <c r="KZ78" s="9"/>
      <c r="LA78" s="9"/>
      <c r="LB78" s="9"/>
      <c r="LC78" s="9"/>
      <c r="LD78" s="9"/>
      <c r="LE78" s="9"/>
      <c r="LF78" s="9"/>
      <c r="LG78" s="9"/>
      <c r="LH78" s="9"/>
      <c r="LI78" s="9"/>
      <c r="LJ78" s="9"/>
      <c r="LK78" s="9"/>
      <c r="LL78" s="9"/>
      <c r="LM78" s="9"/>
      <c r="LN78" s="9"/>
      <c r="LO78" s="9"/>
      <c r="LP78" s="9"/>
      <c r="LQ78" s="9"/>
      <c r="LR78" s="9"/>
      <c r="LS78" s="9"/>
      <c r="LT78" s="9"/>
      <c r="LU78" s="9"/>
      <c r="LV78" s="9"/>
      <c r="LW78" s="9"/>
      <c r="LX78" s="9"/>
      <c r="LY78" s="9"/>
      <c r="LZ78" s="9"/>
      <c r="MA78" s="9"/>
      <c r="MB78" s="9"/>
      <c r="MC78" s="9"/>
      <c r="MD78" s="9"/>
      <c r="ME78" s="9"/>
      <c r="MF78" s="9"/>
      <c r="MG78" s="9"/>
      <c r="MH78" s="9"/>
      <c r="MI78" s="9"/>
      <c r="MJ78" s="9"/>
      <c r="MK78" s="9"/>
      <c r="ML78" s="9"/>
      <c r="MM78" s="9"/>
      <c r="MN78" s="9"/>
      <c r="MO78" s="9"/>
      <c r="MP78" s="9"/>
      <c r="MQ78" s="9"/>
      <c r="MR78" s="9"/>
      <c r="MS78" s="9"/>
      <c r="MT78" s="9"/>
      <c r="MU78" s="9"/>
      <c r="MV78" s="9"/>
      <c r="MW78" s="9"/>
      <c r="MX78" s="9"/>
      <c r="MY78" s="9"/>
      <c r="MZ78" s="9"/>
      <c r="NA78" s="9"/>
      <c r="NB78" s="9"/>
      <c r="NC78" s="9"/>
      <c r="ND78" s="9"/>
      <c r="NE78" s="9"/>
      <c r="NF78" s="9"/>
      <c r="NG78" s="9"/>
      <c r="NH78" s="9"/>
      <c r="NI78" s="9"/>
      <c r="NJ78" s="9"/>
      <c r="NK78" s="9"/>
      <c r="NL78" s="9"/>
      <c r="NM78" s="9"/>
      <c r="NN78" s="9"/>
      <c r="NO78" s="9"/>
      <c r="NP78" s="9"/>
      <c r="NQ78" s="9"/>
      <c r="NR78" s="9"/>
      <c r="NS78" s="9"/>
      <c r="NT78" s="9"/>
      <c r="NU78" s="9"/>
      <c r="NV78" s="9"/>
      <c r="NW78" s="9"/>
      <c r="NX78" s="9"/>
      <c r="NY78" s="9"/>
      <c r="NZ78" s="9"/>
      <c r="OA78" s="9"/>
      <c r="OB78" s="9"/>
      <c r="OC78" s="9"/>
      <c r="OD78" s="9"/>
      <c r="OE78" s="9"/>
      <c r="OF78" s="9"/>
      <c r="OG78" s="9"/>
      <c r="OH78" s="9"/>
      <c r="OI78" s="9"/>
      <c r="OJ78" s="9"/>
      <c r="OK78" s="9"/>
      <c r="OL78" s="9"/>
      <c r="OM78" s="9"/>
      <c r="ON78" s="9"/>
      <c r="OO78" s="9"/>
      <c r="OP78" s="9"/>
      <c r="OQ78" s="9"/>
      <c r="OR78" s="9"/>
      <c r="OS78" s="9"/>
      <c r="OT78" s="9"/>
      <c r="OU78" s="9"/>
      <c r="OV78" s="9"/>
      <c r="OW78" s="9"/>
      <c r="OX78" s="9"/>
      <c r="OY78" s="9"/>
      <c r="OZ78" s="9"/>
      <c r="PA78" s="9"/>
      <c r="PB78" s="9"/>
      <c r="PC78" s="9"/>
      <c r="PD78" s="9"/>
      <c r="PE78" s="9"/>
      <c r="PF78" s="9"/>
      <c r="PG78" s="9"/>
      <c r="PH78" s="9"/>
      <c r="PI78" s="9"/>
      <c r="PJ78" s="9"/>
      <c r="PK78" s="9"/>
      <c r="PL78" s="9"/>
      <c r="PM78" s="9"/>
      <c r="PN78" s="9"/>
      <c r="PO78" s="9"/>
      <c r="PP78" s="9"/>
      <c r="PQ78" s="9"/>
      <c r="PR78" s="9"/>
      <c r="PS78" s="9"/>
      <c r="PT78" s="9"/>
      <c r="PU78" s="9"/>
      <c r="PV78" s="9"/>
      <c r="PW78" s="9"/>
      <c r="PX78" s="9"/>
      <c r="PY78" s="9"/>
      <c r="PZ78" s="9"/>
      <c r="QA78" s="9"/>
      <c r="QB78" s="9"/>
      <c r="QC78" s="9"/>
      <c r="QD78" s="9"/>
      <c r="QE78" s="9"/>
      <c r="QF78" s="9"/>
      <c r="QG78" s="9"/>
      <c r="QH78" s="9"/>
      <c r="QI78" s="9"/>
      <c r="QJ78" s="9"/>
      <c r="QK78" s="9"/>
      <c r="QL78" s="9"/>
      <c r="QM78" s="9"/>
      <c r="QN78" s="9"/>
      <c r="QO78" s="9"/>
      <c r="QP78" s="9"/>
      <c r="QQ78" s="9"/>
      <c r="QR78" s="9"/>
      <c r="QS78" s="9"/>
      <c r="QT78" s="9"/>
      <c r="QU78" s="9"/>
      <c r="QV78" s="9"/>
      <c r="QW78" s="9"/>
      <c r="QX78" s="9"/>
      <c r="QY78" s="9"/>
      <c r="QZ78" s="9"/>
      <c r="RA78" s="9"/>
      <c r="RB78" s="9"/>
      <c r="RC78" s="9"/>
      <c r="RD78" s="9"/>
      <c r="RE78" s="9"/>
      <c r="RF78" s="9"/>
      <c r="RG78" s="9"/>
      <c r="RH78" s="9"/>
      <c r="RI78" s="9"/>
      <c r="RJ78" s="9"/>
      <c r="RK78" s="9"/>
      <c r="RL78" s="9"/>
      <c r="RM78" s="9"/>
      <c r="RN78" s="9"/>
      <c r="RO78" s="9"/>
      <c r="RP78" s="9"/>
      <c r="RQ78" s="9"/>
      <c r="RR78" s="9"/>
      <c r="RS78" s="9"/>
      <c r="RT78" s="9"/>
      <c r="RU78" s="9"/>
      <c r="RV78" s="9"/>
      <c r="RW78" s="9"/>
      <c r="RX78" s="9"/>
      <c r="RY78" s="9"/>
      <c r="RZ78" s="9"/>
      <c r="SA78" s="9"/>
      <c r="SB78" s="9"/>
      <c r="SC78" s="9"/>
      <c r="SD78" s="9"/>
      <c r="SE78" s="9"/>
      <c r="SF78" s="9"/>
      <c r="SG78" s="9"/>
      <c r="SH78" s="9"/>
      <c r="SI78" s="9"/>
      <c r="SJ78" s="9"/>
      <c r="SK78" s="9"/>
      <c r="SL78" s="9"/>
      <c r="SM78" s="9"/>
      <c r="SN78" s="9"/>
      <c r="SO78" s="9"/>
      <c r="SP78" s="9"/>
      <c r="SQ78" s="9"/>
      <c r="SR78" s="9"/>
      <c r="SS78" s="9"/>
      <c r="ST78" s="9"/>
      <c r="SU78" s="9"/>
      <c r="SV78" s="9"/>
      <c r="SW78" s="9"/>
      <c r="SX78" s="9"/>
      <c r="SY78" s="9"/>
      <c r="SZ78" s="9"/>
      <c r="TA78" s="9"/>
      <c r="TB78" s="9"/>
      <c r="TC78" s="9"/>
      <c r="TD78" s="9"/>
      <c r="TE78" s="9"/>
      <c r="TF78" s="9"/>
      <c r="TG78" s="9"/>
      <c r="TH78" s="9"/>
      <c r="TI78" s="9"/>
      <c r="TJ78" s="9"/>
      <c r="TK78" s="9"/>
      <c r="TL78" s="9"/>
      <c r="TM78" s="9"/>
      <c r="TN78" s="9"/>
      <c r="TO78" s="9"/>
      <c r="ANB78" s="9"/>
      <c r="ANC78" s="9"/>
      <c r="AND78" s="9"/>
      <c r="ANE78" s="9"/>
      <c r="ANF78" s="9"/>
      <c r="ANG78" s="9"/>
      <c r="ANH78" s="9"/>
      <c r="ANI78" s="9"/>
      <c r="ANJ78" s="9"/>
      <c r="ANK78" s="9"/>
      <c r="ANL78" s="9"/>
      <c r="ANM78" s="9"/>
      <c r="ANN78" s="9"/>
      <c r="ANO78" s="9"/>
      <c r="ANP78" s="9"/>
      <c r="ANQ78" s="9"/>
      <c r="ANR78" s="9"/>
      <c r="ANS78" s="9"/>
      <c r="ANT78" s="9"/>
      <c r="ANU78" s="9"/>
      <c r="ANV78" s="9"/>
      <c r="ANW78" s="9"/>
      <c r="ANX78" s="9"/>
      <c r="ANY78" s="9"/>
      <c r="ANZ78" s="9"/>
      <c r="AOA78" s="9"/>
      <c r="AOB78" s="9"/>
      <c r="AOC78" s="9"/>
      <c r="AOD78" s="9"/>
      <c r="AOE78" s="9"/>
      <c r="AOF78" s="9"/>
      <c r="AOG78" s="9"/>
      <c r="AOH78" s="9"/>
      <c r="AOI78" s="9"/>
      <c r="AOJ78" s="9"/>
      <c r="AOK78" s="9"/>
      <c r="AOL78" s="9"/>
      <c r="AOM78" s="9"/>
      <c r="AON78" s="9"/>
      <c r="AOO78" s="9"/>
      <c r="AOP78" s="9"/>
      <c r="AOQ78" s="9"/>
      <c r="AOR78" s="9"/>
      <c r="AOS78" s="9"/>
      <c r="AOT78" s="9"/>
      <c r="AOU78" s="9"/>
      <c r="AOV78" s="9"/>
      <c r="AOW78" s="9"/>
      <c r="AOX78" s="9"/>
      <c r="AOY78" s="9"/>
      <c r="AOZ78" s="9"/>
      <c r="APA78" s="9"/>
      <c r="APB78" s="9"/>
      <c r="APC78" s="9"/>
      <c r="APD78" s="9"/>
      <c r="APE78" s="9"/>
      <c r="APF78" s="9"/>
      <c r="APG78" s="9"/>
      <c r="APH78" s="9"/>
      <c r="API78" s="9"/>
      <c r="APJ78" s="9"/>
      <c r="APK78" s="9"/>
      <c r="APL78" s="9"/>
      <c r="APM78" s="9"/>
      <c r="APN78" s="9"/>
      <c r="APO78" s="9"/>
      <c r="APP78" s="9"/>
      <c r="APQ78" s="9"/>
      <c r="APR78" s="9"/>
      <c r="APS78" s="9"/>
      <c r="APT78" s="9"/>
      <c r="APU78" s="9"/>
      <c r="APV78" s="9"/>
      <c r="APW78" s="9"/>
      <c r="APX78" s="9"/>
      <c r="APY78" s="9"/>
      <c r="APZ78" s="9"/>
      <c r="AQA78" s="9"/>
      <c r="AQB78" s="9"/>
      <c r="AQC78" s="9"/>
      <c r="AQD78" s="9"/>
      <c r="AQE78" s="9"/>
      <c r="AQF78" s="9"/>
      <c r="AQG78" s="9"/>
      <c r="AQH78" s="9"/>
      <c r="AQI78" s="9"/>
      <c r="AQJ78" s="9"/>
      <c r="AQK78" s="9"/>
      <c r="AQL78" s="9"/>
      <c r="AQM78" s="9"/>
      <c r="AQN78" s="9"/>
      <c r="AQO78" s="9"/>
      <c r="AQP78" s="9"/>
      <c r="AQQ78" s="9"/>
      <c r="AQR78" s="9"/>
      <c r="AQS78" s="9"/>
      <c r="AQT78" s="9"/>
      <c r="AQU78" s="9"/>
      <c r="AQV78" s="9"/>
      <c r="AQW78" s="9"/>
      <c r="AQX78" s="9"/>
      <c r="AQY78" s="9"/>
      <c r="AQZ78" s="9"/>
      <c r="ARA78" s="9"/>
      <c r="ARB78" s="9"/>
      <c r="ARC78" s="9"/>
      <c r="ARD78" s="9"/>
      <c r="ARE78" s="9"/>
      <c r="ARF78" s="9"/>
      <c r="ARG78" s="9"/>
      <c r="ARH78" s="9"/>
      <c r="ARI78" s="9"/>
      <c r="ARJ78" s="9"/>
      <c r="ARK78" s="9"/>
      <c r="ARL78" s="9"/>
      <c r="ARM78" s="9"/>
      <c r="ARN78" s="9"/>
      <c r="ARO78" s="9"/>
      <c r="ARP78" s="9"/>
      <c r="ARQ78" s="9"/>
      <c r="ARR78" s="9"/>
      <c r="ARS78" s="9"/>
      <c r="ART78" s="9"/>
      <c r="ARU78" s="9"/>
      <c r="ARV78" s="9"/>
      <c r="ARW78" s="9"/>
      <c r="ARX78" s="9"/>
      <c r="ARY78" s="9"/>
      <c r="ARZ78" s="9"/>
      <c r="ASA78" s="9"/>
      <c r="ASB78" s="9"/>
      <c r="ASC78" s="9"/>
      <c r="ASD78" s="9"/>
      <c r="ASE78" s="9"/>
      <c r="ASF78" s="9"/>
      <c r="ASG78" s="9"/>
      <c r="ASH78" s="9"/>
      <c r="ASI78" s="9"/>
      <c r="ASJ78" s="9"/>
      <c r="ASK78" s="9"/>
      <c r="ASL78" s="9"/>
      <c r="ASM78" s="9"/>
      <c r="ASN78" s="9"/>
      <c r="ASO78" s="9"/>
      <c r="ASP78" s="9"/>
      <c r="ASQ78" s="9"/>
      <c r="ASR78" s="9"/>
      <c r="ASS78" s="9"/>
      <c r="AST78" s="9"/>
      <c r="ASU78" s="9"/>
      <c r="ASV78" s="9"/>
      <c r="ASW78" s="9"/>
      <c r="ASX78" s="9"/>
      <c r="ASY78" s="9"/>
      <c r="ASZ78" s="9"/>
      <c r="ATA78" s="9"/>
      <c r="ATB78" s="9"/>
      <c r="ATC78" s="9"/>
      <c r="ATD78" s="9"/>
      <c r="ATE78" s="9"/>
      <c r="ATF78" s="9"/>
      <c r="ATG78" s="9"/>
      <c r="ATH78" s="9"/>
      <c r="ATI78" s="9"/>
      <c r="ATJ78" s="9"/>
      <c r="ATK78" s="9"/>
      <c r="ATL78" s="9"/>
      <c r="ATM78" s="9"/>
      <c r="ATN78" s="9"/>
      <c r="ATO78" s="9"/>
      <c r="ATP78" s="9"/>
      <c r="ATQ78" s="9"/>
      <c r="ATR78" s="9"/>
      <c r="ATS78" s="9"/>
      <c r="ATT78" s="9"/>
      <c r="ATU78" s="9"/>
      <c r="ATV78" s="9"/>
      <c r="ATW78" s="9"/>
      <c r="ATX78" s="9"/>
      <c r="ATY78" s="9"/>
      <c r="ATZ78" s="9"/>
      <c r="AUA78" s="9"/>
      <c r="AUB78" s="9"/>
      <c r="AUC78" s="9"/>
      <c r="AUD78" s="9"/>
      <c r="AUE78" s="9"/>
      <c r="AUF78" s="9"/>
      <c r="AUG78" s="9"/>
      <c r="AUH78" s="9"/>
      <c r="AUI78" s="9"/>
      <c r="AUJ78" s="9"/>
      <c r="AUK78" s="9"/>
      <c r="AUL78" s="9"/>
      <c r="AUM78" s="9"/>
      <c r="AUN78" s="9"/>
      <c r="AUO78" s="9"/>
      <c r="AUP78" s="9"/>
      <c r="AUQ78" s="9"/>
      <c r="AUR78" s="9"/>
      <c r="AUS78" s="9"/>
      <c r="AUT78" s="9"/>
      <c r="AUU78" s="9"/>
      <c r="AUV78" s="9"/>
      <c r="AUW78" s="9"/>
      <c r="AUX78" s="9"/>
      <c r="AUY78" s="9"/>
      <c r="AUZ78" s="9"/>
      <c r="AVA78" s="9"/>
      <c r="AVB78" s="9"/>
      <c r="AVC78" s="9"/>
      <c r="AVD78" s="9"/>
      <c r="AVE78" s="9"/>
      <c r="AVF78" s="9"/>
      <c r="AVG78" s="9"/>
      <c r="AVH78" s="9"/>
      <c r="AVI78" s="9"/>
      <c r="AVJ78" s="9"/>
      <c r="AVK78" s="9"/>
      <c r="AVL78" s="9"/>
      <c r="AVM78" s="9"/>
      <c r="AVN78" s="9"/>
      <c r="AVO78" s="9"/>
      <c r="AVP78" s="9"/>
      <c r="AVQ78" s="9"/>
      <c r="AVR78" s="9"/>
      <c r="AVS78" s="9"/>
      <c r="AVT78" s="9"/>
      <c r="AVU78" s="9"/>
      <c r="AVV78" s="9"/>
      <c r="AVW78" s="9"/>
      <c r="AVX78" s="9"/>
      <c r="AVY78" s="9"/>
      <c r="AVZ78" s="9"/>
      <c r="AWA78" s="9"/>
      <c r="AWB78" s="9"/>
      <c r="AWC78" s="9"/>
      <c r="AWD78" s="9"/>
      <c r="AWE78" s="9"/>
      <c r="AWF78" s="9"/>
      <c r="AWG78" s="9"/>
      <c r="AWH78" s="9"/>
      <c r="AWI78" s="9"/>
      <c r="AWJ78" s="9"/>
      <c r="AWK78" s="9"/>
      <c r="AWL78" s="9"/>
      <c r="AWM78" s="9"/>
      <c r="AWN78" s="9"/>
      <c r="AWO78" s="9"/>
      <c r="AWP78" s="9"/>
      <c r="AWQ78" s="9"/>
      <c r="AWR78" s="9"/>
      <c r="AWS78" s="9"/>
      <c r="AWT78" s="9"/>
      <c r="AWU78" s="9"/>
      <c r="AWV78" s="9"/>
      <c r="AWW78" s="9"/>
      <c r="AWX78" s="9"/>
      <c r="AWY78" s="9"/>
      <c r="AWZ78" s="9"/>
      <c r="AXA78" s="9"/>
      <c r="AXB78" s="9"/>
      <c r="AXC78" s="9"/>
      <c r="AXD78" s="9"/>
      <c r="AXE78" s="9"/>
      <c r="AXF78" s="9"/>
      <c r="AXG78" s="9"/>
      <c r="AXH78" s="9"/>
      <c r="AXI78" s="9"/>
      <c r="AXJ78" s="9"/>
      <c r="AXK78" s="9"/>
      <c r="AXL78" s="9"/>
      <c r="AXM78" s="9"/>
      <c r="AXN78" s="9"/>
      <c r="AXO78" s="9"/>
      <c r="AXP78" s="9"/>
      <c r="AXQ78" s="9"/>
      <c r="AXR78" s="9"/>
      <c r="AXS78" s="9"/>
      <c r="AXT78" s="9"/>
      <c r="AXU78" s="9"/>
      <c r="AXV78" s="9"/>
      <c r="AXW78" s="9"/>
      <c r="AXX78" s="9"/>
      <c r="AXY78" s="9"/>
      <c r="AXZ78" s="9"/>
      <c r="AYA78" s="9"/>
      <c r="AYB78" s="9"/>
      <c r="AYC78" s="9"/>
      <c r="AYD78" s="9"/>
      <c r="AYE78" s="9"/>
      <c r="AYF78" s="9"/>
      <c r="AYG78" s="9"/>
      <c r="AYH78" s="9"/>
      <c r="AYI78" s="9"/>
      <c r="AYJ78" s="9"/>
      <c r="AYK78" s="9"/>
      <c r="AYL78" s="9"/>
      <c r="AYM78" s="9"/>
      <c r="AYN78" s="9"/>
      <c r="AYO78" s="9"/>
      <c r="AYP78" s="9"/>
      <c r="AYQ78" s="9"/>
      <c r="AYR78" s="9"/>
      <c r="AYS78" s="9"/>
      <c r="AYT78" s="9"/>
      <c r="AYU78" s="9"/>
      <c r="AYV78" s="9"/>
      <c r="AYW78" s="9"/>
      <c r="AYX78" s="9"/>
      <c r="AYY78" s="9"/>
      <c r="AYZ78" s="9"/>
      <c r="AZA78" s="9"/>
      <c r="AZB78" s="9"/>
      <c r="AZC78" s="9"/>
      <c r="AZD78" s="9"/>
      <c r="AZE78" s="9"/>
      <c r="AZF78" s="9"/>
      <c r="AZG78" s="9"/>
      <c r="AZH78" s="9"/>
      <c r="AZI78" s="9"/>
      <c r="AZJ78" s="9"/>
      <c r="AZK78" s="9"/>
      <c r="AZL78" s="9"/>
      <c r="AZM78" s="9"/>
      <c r="AZN78" s="9"/>
      <c r="AZO78" s="9"/>
      <c r="AZP78" s="9"/>
      <c r="AZQ78" s="9"/>
      <c r="AZR78" s="9"/>
      <c r="AZS78" s="9"/>
      <c r="AZT78" s="9"/>
      <c r="AZU78" s="9"/>
      <c r="AZV78" s="9"/>
      <c r="AZW78" s="9"/>
      <c r="AZX78" s="9"/>
      <c r="AZY78" s="9"/>
      <c r="AZZ78" s="9"/>
      <c r="BAA78" s="9"/>
      <c r="BAB78" s="9"/>
      <c r="BAC78" s="9"/>
      <c r="BAD78" s="9"/>
      <c r="BAE78" s="9"/>
      <c r="BAF78" s="9"/>
      <c r="BAG78" s="9"/>
      <c r="BAH78" s="9"/>
      <c r="BAI78" s="9"/>
      <c r="BAJ78" s="9"/>
      <c r="BAK78" s="9"/>
      <c r="BAL78" s="9"/>
      <c r="BAM78" s="9"/>
      <c r="BAN78" s="9"/>
      <c r="BAO78" s="9"/>
      <c r="BAP78" s="9"/>
      <c r="BAQ78" s="9"/>
      <c r="BAR78" s="9"/>
      <c r="BAS78" s="9"/>
      <c r="BAT78" s="9"/>
      <c r="BAU78" s="9"/>
      <c r="BAV78" s="9"/>
      <c r="BAW78" s="9"/>
      <c r="BAX78" s="9"/>
      <c r="BAY78" s="9"/>
      <c r="BAZ78" s="9"/>
      <c r="BBA78" s="9"/>
      <c r="BBB78" s="9"/>
      <c r="BBC78" s="9"/>
      <c r="BBD78" s="9"/>
      <c r="BBE78" s="9"/>
      <c r="BBF78" s="9"/>
      <c r="BBG78" s="9"/>
      <c r="BBH78" s="9"/>
      <c r="BBI78" s="9"/>
      <c r="BBJ78" s="9"/>
      <c r="BBK78" s="9"/>
      <c r="BBL78" s="9"/>
      <c r="BBM78" s="9"/>
      <c r="BBN78" s="9"/>
      <c r="BBO78" s="9"/>
      <c r="BBP78" s="9"/>
      <c r="BBQ78" s="9"/>
      <c r="BBR78" s="9"/>
      <c r="BBS78" s="9"/>
      <c r="BBT78" s="9"/>
      <c r="BBU78" s="9"/>
      <c r="BBV78" s="9"/>
      <c r="BBW78" s="9"/>
      <c r="BBX78" s="9"/>
      <c r="BBY78" s="9"/>
      <c r="BBZ78" s="9"/>
      <c r="BCA78" s="9"/>
      <c r="BCB78" s="9"/>
      <c r="BCC78" s="9"/>
      <c r="BCD78" s="9"/>
      <c r="BCE78" s="9"/>
      <c r="BCF78" s="9"/>
      <c r="BCG78" s="9"/>
      <c r="BCH78" s="9"/>
      <c r="BCI78" s="9"/>
      <c r="BCJ78" s="9"/>
      <c r="BCK78" s="9"/>
      <c r="BCL78" s="9"/>
      <c r="BCM78" s="9"/>
      <c r="BCN78" s="9"/>
      <c r="BCO78" s="9"/>
      <c r="BCP78" s="9"/>
      <c r="BCQ78" s="9"/>
      <c r="BCR78" s="9"/>
      <c r="BCS78" s="9"/>
      <c r="BCT78" s="9"/>
      <c r="BCU78" s="9"/>
      <c r="BCV78" s="9"/>
      <c r="BCW78" s="9"/>
      <c r="BCX78" s="9"/>
      <c r="BCY78" s="9"/>
      <c r="BCZ78" s="9"/>
      <c r="BDA78" s="9"/>
      <c r="BDB78" s="9"/>
      <c r="BDC78" s="9"/>
      <c r="BDD78" s="9"/>
      <c r="BDE78" s="9"/>
      <c r="BDF78" s="9"/>
      <c r="BDG78" s="9"/>
      <c r="BDH78" s="9"/>
      <c r="BDI78" s="9"/>
      <c r="BDJ78" s="9"/>
      <c r="BDK78" s="9"/>
      <c r="BDL78" s="9"/>
      <c r="BDM78" s="9"/>
      <c r="BDN78" s="9"/>
      <c r="BDO78" s="9"/>
      <c r="BDP78" s="9"/>
      <c r="BDQ78" s="9"/>
      <c r="BDR78" s="9"/>
      <c r="BDS78" s="9"/>
      <c r="BDT78" s="9"/>
      <c r="BDU78" s="9"/>
      <c r="BDV78" s="9"/>
      <c r="BDW78" s="9"/>
      <c r="BDX78" s="9"/>
      <c r="BDY78" s="9"/>
      <c r="BDZ78" s="9"/>
      <c r="BEA78" s="9"/>
      <c r="BEB78" s="9"/>
      <c r="BEC78" s="9"/>
      <c r="BED78" s="9"/>
      <c r="BEE78" s="9"/>
      <c r="BEF78" s="9"/>
      <c r="BEG78" s="9"/>
      <c r="BEH78" s="9"/>
      <c r="BEI78" s="9"/>
      <c r="BEJ78" s="9"/>
      <c r="BEK78" s="9"/>
      <c r="BEL78" s="9"/>
      <c r="BEM78" s="9"/>
      <c r="BEN78" s="9"/>
      <c r="BEO78" s="9"/>
      <c r="BEP78" s="9"/>
      <c r="BEQ78" s="9"/>
      <c r="BER78" s="9"/>
      <c r="BES78" s="9"/>
      <c r="BET78" s="9"/>
      <c r="BEU78" s="9"/>
      <c r="BEV78" s="9"/>
      <c r="BEW78" s="9"/>
      <c r="BEX78" s="9"/>
      <c r="BEY78" s="9"/>
      <c r="BEZ78" s="9"/>
      <c r="BFA78" s="9"/>
      <c r="BFB78" s="9"/>
      <c r="BFC78" s="9"/>
      <c r="BFD78" s="9"/>
      <c r="BFE78" s="9"/>
      <c r="BFF78" s="9"/>
      <c r="BFG78" s="9"/>
      <c r="BFH78" s="9"/>
      <c r="BFI78" s="9"/>
      <c r="BFJ78" s="9"/>
      <c r="BFK78" s="9"/>
      <c r="BFL78" s="9"/>
      <c r="BFM78" s="9"/>
      <c r="BFN78" s="9"/>
      <c r="BFO78" s="9"/>
      <c r="BFP78" s="9"/>
      <c r="BFQ78" s="9"/>
      <c r="BFR78" s="9"/>
      <c r="BFS78" s="9"/>
      <c r="BFT78" s="9"/>
      <c r="BFU78" s="9"/>
      <c r="BFV78" s="9"/>
      <c r="BFW78" s="9"/>
      <c r="BFX78" s="9"/>
      <c r="BFY78" s="9"/>
      <c r="BFZ78" s="9"/>
      <c r="BGA78" s="9"/>
      <c r="BGB78" s="9"/>
      <c r="BGC78" s="9"/>
      <c r="BGD78" s="9"/>
      <c r="BGE78" s="9"/>
      <c r="BGF78" s="9"/>
      <c r="BGG78" s="9"/>
      <c r="BGH78" s="9"/>
      <c r="BGI78" s="9"/>
      <c r="BGJ78" s="9"/>
      <c r="BGK78" s="9"/>
      <c r="BGL78" s="9"/>
      <c r="BGM78" s="9"/>
      <c r="BGN78" s="9"/>
      <c r="BGO78" s="9"/>
      <c r="BGP78" s="9"/>
      <c r="BGQ78" s="9"/>
      <c r="BGR78" s="9"/>
      <c r="BGS78" s="9"/>
      <c r="BGT78" s="9"/>
      <c r="BGU78" s="9"/>
      <c r="BGV78" s="9"/>
      <c r="BGW78" s="9"/>
      <c r="BGX78" s="9"/>
      <c r="BGY78" s="9"/>
      <c r="BGZ78" s="9"/>
      <c r="BHA78" s="9"/>
      <c r="BHB78" s="9"/>
      <c r="BHC78" s="9"/>
      <c r="BHD78" s="9"/>
      <c r="BHE78" s="9"/>
      <c r="BHF78" s="9"/>
      <c r="BHG78" s="9"/>
      <c r="BHH78" s="9"/>
      <c r="BHI78" s="9"/>
      <c r="BHJ78" s="9"/>
      <c r="BHK78" s="9"/>
      <c r="BHL78" s="9"/>
      <c r="BHM78" s="9"/>
      <c r="BHN78" s="9"/>
      <c r="BHO78" s="9"/>
      <c r="BHP78" s="9"/>
      <c r="BHQ78" s="9"/>
      <c r="BHR78" s="9"/>
      <c r="BHS78" s="9"/>
      <c r="BHT78" s="9"/>
      <c r="BHU78" s="9"/>
      <c r="BHV78" s="9"/>
      <c r="BHW78" s="9"/>
      <c r="BHX78" s="9"/>
      <c r="BHY78" s="9"/>
      <c r="BHZ78" s="9"/>
      <c r="BIA78" s="9"/>
      <c r="BIB78" s="9"/>
      <c r="BIC78" s="9"/>
      <c r="BID78" s="9"/>
      <c r="BIE78" s="9"/>
      <c r="BIF78" s="9"/>
      <c r="BIG78" s="9"/>
      <c r="BIH78" s="9"/>
      <c r="BII78" s="9"/>
      <c r="BIJ78" s="9"/>
      <c r="BIK78" s="9"/>
      <c r="BIL78" s="9"/>
      <c r="BIM78" s="9"/>
      <c r="BIN78" s="9"/>
      <c r="BIO78" s="9"/>
      <c r="BIP78" s="9"/>
      <c r="BIQ78" s="9"/>
      <c r="BIR78" s="9"/>
      <c r="BIS78" s="9"/>
      <c r="BIT78" s="9"/>
      <c r="BIU78" s="9"/>
      <c r="BIV78" s="9"/>
      <c r="BIW78" s="9"/>
      <c r="BIX78" s="9"/>
      <c r="BIY78" s="9"/>
      <c r="BIZ78" s="9"/>
      <c r="BJA78" s="9"/>
      <c r="BJB78" s="9"/>
      <c r="BJC78" s="9"/>
      <c r="BJD78" s="9"/>
      <c r="BJE78" s="9"/>
      <c r="BJF78" s="9"/>
      <c r="BJG78" s="9"/>
      <c r="BJH78" s="9"/>
      <c r="BJI78" s="9"/>
      <c r="BJJ78" s="9"/>
      <c r="BJK78" s="9"/>
      <c r="BJL78" s="9"/>
      <c r="BJM78" s="9"/>
      <c r="BJN78" s="9"/>
      <c r="BJO78" s="9"/>
      <c r="BJP78" s="9"/>
      <c r="BJQ78" s="9"/>
      <c r="BJR78" s="9"/>
      <c r="BJS78" s="9"/>
      <c r="BJT78" s="9"/>
      <c r="BJU78" s="9"/>
      <c r="BJV78" s="9"/>
      <c r="BJW78" s="9"/>
      <c r="BJX78" s="9"/>
      <c r="BJY78" s="9"/>
      <c r="BJZ78" s="9"/>
      <c r="BKA78" s="9"/>
      <c r="BKB78" s="9"/>
      <c r="BKC78" s="9"/>
      <c r="BKD78" s="9"/>
      <c r="BKE78" s="9"/>
      <c r="BKF78" s="9"/>
      <c r="BKG78" s="9"/>
      <c r="BKH78" s="9"/>
      <c r="BKI78" s="9"/>
      <c r="BKJ78" s="9"/>
      <c r="BKK78" s="9"/>
      <c r="BKL78" s="9"/>
      <c r="BKM78" s="9"/>
      <c r="BKN78" s="9"/>
      <c r="BKO78" s="9"/>
      <c r="BKP78" s="9"/>
      <c r="BKQ78" s="9"/>
      <c r="BKR78" s="9"/>
      <c r="BKS78" s="9"/>
      <c r="BKT78" s="9"/>
      <c r="BKU78" s="9"/>
      <c r="BKV78" s="9"/>
      <c r="BKW78" s="9"/>
      <c r="BKX78" s="9"/>
      <c r="BKY78" s="9"/>
      <c r="BKZ78" s="9"/>
      <c r="BLA78" s="9"/>
      <c r="BLB78" s="9"/>
      <c r="BLC78" s="9"/>
      <c r="BLD78" s="9"/>
      <c r="BLE78" s="9"/>
      <c r="BLF78" s="9"/>
      <c r="BLG78" s="9"/>
      <c r="BLH78" s="9"/>
      <c r="BLI78" s="9"/>
      <c r="BLJ78" s="9"/>
      <c r="BLK78" s="9"/>
      <c r="BLL78" s="9"/>
      <c r="BLM78" s="9"/>
      <c r="BLN78" s="9"/>
      <c r="BLO78" s="9"/>
      <c r="BLP78" s="9"/>
      <c r="BLQ78" s="9"/>
      <c r="BLR78" s="9"/>
      <c r="BLS78" s="9"/>
      <c r="BLT78" s="9"/>
      <c r="BLU78" s="9"/>
      <c r="BLV78" s="9"/>
      <c r="BLW78" s="9"/>
      <c r="BLX78" s="9"/>
      <c r="BLY78" s="9"/>
      <c r="BLZ78" s="9"/>
      <c r="BMA78" s="9"/>
      <c r="BMB78" s="9"/>
      <c r="BMC78" s="9"/>
      <c r="BMD78" s="9"/>
      <c r="BME78" s="9"/>
      <c r="BMF78" s="9"/>
      <c r="BMG78" s="9"/>
      <c r="BMH78" s="9"/>
      <c r="BMI78" s="9"/>
      <c r="BMJ78" s="9"/>
      <c r="BMK78" s="9"/>
      <c r="BML78" s="9"/>
      <c r="BMM78" s="9"/>
      <c r="BMN78" s="9"/>
      <c r="BMO78" s="9"/>
      <c r="BMP78" s="9"/>
      <c r="BMQ78" s="9"/>
      <c r="BMR78" s="9"/>
      <c r="BMS78" s="9"/>
      <c r="BMT78" s="9"/>
      <c r="BMU78" s="9"/>
      <c r="BMV78" s="9"/>
      <c r="BMW78" s="9"/>
      <c r="BMX78" s="9"/>
      <c r="BMY78" s="9"/>
      <c r="BMZ78" s="9"/>
      <c r="BNA78" s="9"/>
      <c r="BNB78" s="9"/>
      <c r="BNC78" s="9"/>
      <c r="BND78" s="9"/>
      <c r="BNE78" s="9"/>
      <c r="BNF78" s="9"/>
      <c r="BNG78" s="9"/>
      <c r="BNH78" s="9"/>
      <c r="BNI78" s="9"/>
      <c r="BNJ78" s="9"/>
      <c r="BNK78" s="9"/>
      <c r="BNL78" s="9"/>
      <c r="BNM78" s="9"/>
      <c r="BNN78" s="9"/>
      <c r="BNO78" s="9"/>
      <c r="BNP78" s="9"/>
      <c r="BNQ78" s="9"/>
      <c r="BNR78" s="9"/>
      <c r="BNS78" s="9"/>
      <c r="BNT78" s="9"/>
      <c r="BNU78" s="9"/>
      <c r="BNV78" s="9"/>
      <c r="BNW78" s="9"/>
      <c r="BNX78" s="9"/>
      <c r="BNY78" s="9"/>
      <c r="BNZ78" s="9"/>
      <c r="BOA78" s="9"/>
      <c r="BOB78" s="9"/>
      <c r="BOC78" s="9"/>
      <c r="BOD78" s="9"/>
      <c r="BOE78" s="9"/>
      <c r="BOF78" s="9"/>
      <c r="BOG78" s="9"/>
      <c r="BOH78" s="9"/>
      <c r="BOI78" s="9"/>
      <c r="BOJ78" s="9"/>
      <c r="BOK78" s="9"/>
      <c r="BOL78" s="9"/>
      <c r="BOM78" s="9"/>
      <c r="BON78" s="9"/>
      <c r="BOO78" s="9"/>
      <c r="BOP78" s="9"/>
      <c r="BOQ78" s="9"/>
      <c r="BOR78" s="9"/>
      <c r="BOS78" s="9"/>
      <c r="BOT78" s="9"/>
      <c r="BOU78" s="9"/>
      <c r="BOV78" s="9"/>
      <c r="BOW78" s="9"/>
      <c r="BOX78" s="9"/>
      <c r="BOY78" s="9"/>
      <c r="BOZ78" s="9"/>
      <c r="BPA78" s="9"/>
      <c r="BPB78" s="9"/>
      <c r="BPC78" s="9"/>
      <c r="BPD78" s="9"/>
      <c r="BPE78" s="9"/>
      <c r="BPF78" s="9"/>
      <c r="BPG78" s="9"/>
      <c r="BPH78" s="9"/>
      <c r="BPI78" s="9"/>
      <c r="BPJ78" s="9"/>
      <c r="BPK78" s="9"/>
      <c r="BPL78" s="9"/>
      <c r="BPM78" s="9"/>
      <c r="BPN78" s="9"/>
      <c r="BPO78" s="9"/>
      <c r="BPP78" s="9"/>
      <c r="BPQ78" s="9"/>
      <c r="BPR78" s="9"/>
      <c r="BPS78" s="9"/>
      <c r="BPT78" s="9"/>
      <c r="BPU78" s="9"/>
      <c r="BPV78" s="9"/>
      <c r="BPW78" s="9"/>
      <c r="BPX78" s="9"/>
      <c r="BPY78" s="9"/>
      <c r="BPZ78" s="9"/>
      <c r="BQA78" s="9"/>
      <c r="BQB78" s="9"/>
      <c r="BQC78" s="9"/>
      <c r="BQD78" s="9"/>
      <c r="BQE78" s="9"/>
      <c r="BQF78" s="9"/>
      <c r="BQG78" s="9"/>
      <c r="BQH78" s="9"/>
      <c r="BQI78" s="9"/>
      <c r="BQJ78" s="9"/>
      <c r="BQK78" s="9"/>
      <c r="BQL78" s="9"/>
      <c r="BQM78" s="9"/>
      <c r="BQN78" s="9"/>
      <c r="BQO78" s="9"/>
      <c r="BQP78" s="9"/>
      <c r="BQQ78" s="9"/>
      <c r="BQR78" s="9"/>
      <c r="BQS78" s="9"/>
      <c r="BQT78" s="9"/>
      <c r="BQU78" s="9"/>
      <c r="BQV78" s="9"/>
      <c r="BQW78" s="9"/>
      <c r="BQX78" s="9"/>
      <c r="BQY78" s="9"/>
      <c r="BQZ78" s="9"/>
      <c r="BRA78" s="9"/>
      <c r="BRB78" s="9"/>
      <c r="BRC78" s="9"/>
      <c r="BRD78" s="9"/>
      <c r="BRE78" s="9"/>
      <c r="BRF78" s="9"/>
      <c r="BRG78" s="9"/>
      <c r="BRH78" s="9"/>
      <c r="BRI78" s="9"/>
      <c r="BRJ78" s="9"/>
      <c r="BRK78" s="9"/>
      <c r="BRL78" s="9"/>
      <c r="BRM78" s="9"/>
      <c r="BRN78" s="9"/>
      <c r="BRO78" s="9"/>
      <c r="BRP78" s="9"/>
      <c r="BRQ78" s="9"/>
      <c r="BRR78" s="9"/>
      <c r="BRS78" s="9"/>
      <c r="BRT78" s="9"/>
      <c r="BRU78" s="9"/>
      <c r="BRV78" s="9"/>
      <c r="BRW78" s="9"/>
      <c r="BRX78" s="9"/>
      <c r="BRY78" s="9"/>
      <c r="BRZ78" s="9"/>
      <c r="BSA78" s="9"/>
      <c r="BSB78" s="9"/>
      <c r="BSC78" s="9"/>
      <c r="BSD78" s="9"/>
      <c r="BSE78" s="9"/>
      <c r="BSF78" s="9"/>
      <c r="BSG78" s="9"/>
      <c r="BSH78" s="9"/>
      <c r="BSI78" s="9"/>
      <c r="BSJ78" s="9"/>
      <c r="BSK78" s="9"/>
      <c r="BSL78" s="9"/>
      <c r="BSM78" s="9"/>
      <c r="BSN78" s="9"/>
      <c r="BSO78" s="9"/>
      <c r="BSP78" s="9"/>
      <c r="BSQ78" s="9"/>
      <c r="BSR78" s="9"/>
      <c r="BSS78" s="9"/>
      <c r="BST78" s="9"/>
      <c r="BSU78" s="9"/>
      <c r="BSV78" s="9"/>
      <c r="BSW78" s="9"/>
      <c r="BSX78" s="9"/>
      <c r="BSY78" s="9"/>
      <c r="BSZ78" s="9"/>
      <c r="BTA78" s="9"/>
      <c r="BTB78" s="9"/>
      <c r="BTC78" s="9"/>
      <c r="BTD78" s="9"/>
      <c r="BTE78" s="9"/>
      <c r="BTF78" s="9"/>
      <c r="BTG78" s="9"/>
      <c r="BTH78" s="9"/>
      <c r="BTI78" s="9"/>
      <c r="BTJ78" s="9"/>
      <c r="BTK78" s="9"/>
      <c r="BTL78" s="9"/>
      <c r="BTM78" s="9"/>
      <c r="BTN78" s="9"/>
      <c r="BTO78" s="9"/>
      <c r="BTP78" s="9"/>
      <c r="BTQ78" s="9"/>
      <c r="BTR78" s="9"/>
      <c r="BTS78" s="9"/>
      <c r="BTT78" s="9"/>
      <c r="BTU78" s="9"/>
      <c r="BTV78" s="9"/>
      <c r="BTW78" s="9"/>
      <c r="BTX78" s="9"/>
      <c r="BTY78" s="9"/>
      <c r="BTZ78" s="9"/>
      <c r="BUA78" s="9"/>
      <c r="BUB78" s="9"/>
      <c r="BUC78" s="9"/>
      <c r="BUD78" s="9"/>
      <c r="BUE78" s="9"/>
      <c r="BUF78" s="9"/>
      <c r="BUG78" s="9"/>
      <c r="BUH78" s="9"/>
      <c r="BUI78" s="9"/>
      <c r="BUJ78" s="9"/>
      <c r="BUK78" s="9"/>
      <c r="BUL78" s="9"/>
      <c r="BUM78" s="9"/>
      <c r="BUN78" s="9"/>
      <c r="BUO78" s="9"/>
      <c r="BUP78" s="9"/>
      <c r="BUQ78" s="9"/>
      <c r="BUR78" s="9"/>
      <c r="BUS78" s="9"/>
      <c r="BUT78" s="9"/>
      <c r="BUU78" s="9"/>
      <c r="BUV78" s="9"/>
      <c r="BUW78" s="9"/>
      <c r="BUX78" s="9"/>
      <c r="BUY78" s="9"/>
      <c r="BUZ78" s="9"/>
      <c r="BVA78" s="9"/>
      <c r="BVB78" s="9"/>
      <c r="BVC78" s="9"/>
      <c r="BVD78" s="9"/>
      <c r="BVE78" s="9"/>
      <c r="BVF78" s="9"/>
      <c r="BVG78" s="9"/>
      <c r="BVH78" s="9"/>
      <c r="BVI78" s="9"/>
      <c r="BVJ78" s="9"/>
      <c r="BVK78" s="9"/>
      <c r="BVL78" s="9"/>
      <c r="BVM78" s="9"/>
      <c r="BVN78" s="9"/>
      <c r="BVO78" s="9"/>
      <c r="BVP78" s="9"/>
      <c r="BVQ78" s="9"/>
      <c r="BVR78" s="9"/>
      <c r="BVS78" s="9"/>
      <c r="BVT78" s="9"/>
      <c r="BVU78" s="9"/>
      <c r="BVV78" s="9"/>
      <c r="BVW78" s="9"/>
      <c r="BVX78" s="9"/>
      <c r="BVY78" s="9"/>
      <c r="BVZ78" s="9"/>
      <c r="BWA78" s="9"/>
      <c r="BWB78" s="9"/>
      <c r="BWC78" s="9"/>
      <c r="BWD78" s="9"/>
      <c r="BWE78" s="9"/>
      <c r="BWF78" s="9"/>
      <c r="BWG78" s="9"/>
      <c r="BWH78" s="9"/>
      <c r="BWI78" s="9"/>
      <c r="BWJ78" s="9"/>
      <c r="BWK78" s="9"/>
      <c r="BWL78" s="9"/>
      <c r="BWM78" s="9"/>
      <c r="BWN78" s="9"/>
      <c r="BWO78" s="9"/>
      <c r="BWP78" s="9"/>
      <c r="BWQ78" s="9"/>
      <c r="BWR78" s="9"/>
      <c r="BWS78" s="9"/>
      <c r="BWT78" s="9"/>
      <c r="BWU78" s="9"/>
      <c r="BWV78" s="9"/>
      <c r="BWW78" s="9"/>
      <c r="BWX78" s="9"/>
      <c r="BWY78" s="9"/>
      <c r="BWZ78" s="9"/>
      <c r="BXA78" s="9"/>
      <c r="BXB78" s="9"/>
      <c r="BXC78" s="9"/>
      <c r="BXD78" s="9"/>
    </row>
    <row r="79" ht="14.25" customHeight="1">
      <c r="A79" s="9">
        <v>6.0</v>
      </c>
      <c r="B79" s="9" t="s">
        <v>11947</v>
      </c>
      <c r="C79" s="9" t="s">
        <v>11948</v>
      </c>
      <c r="D79" s="9" t="s">
        <v>11948</v>
      </c>
      <c r="E79" s="9"/>
      <c r="F79" s="9">
        <v>15.0</v>
      </c>
      <c r="G79" s="9" t="s">
        <v>12663</v>
      </c>
      <c r="H79" s="9" t="s">
        <v>11967</v>
      </c>
      <c r="I79" s="9"/>
      <c r="J79" s="9"/>
      <c r="K79" s="9"/>
      <c r="L79" s="9">
        <v>15.0</v>
      </c>
      <c r="M79" s="9"/>
      <c r="N79" s="9"/>
      <c r="O79" s="9"/>
      <c r="P79" s="9">
        <v>1.0</v>
      </c>
      <c r="Q79" s="9" t="s">
        <v>12664</v>
      </c>
      <c r="R79" s="9"/>
      <c r="S79" s="9" t="s">
        <v>708</v>
      </c>
      <c r="T79" s="9" t="s">
        <v>2967</v>
      </c>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9"/>
      <c r="GB79" s="9"/>
      <c r="GC79" s="9"/>
      <c r="GD79" s="9"/>
      <c r="GE79" s="9"/>
      <c r="GF79" s="9"/>
      <c r="GG79" s="9"/>
      <c r="GH79" s="9"/>
      <c r="GI79" s="9"/>
      <c r="GJ79" s="9"/>
      <c r="GK79" s="9"/>
      <c r="GL79" s="9"/>
      <c r="GM79" s="9"/>
      <c r="GN79" s="9"/>
      <c r="GO79" s="9"/>
      <c r="GP79" s="9"/>
      <c r="GQ79" s="9"/>
      <c r="GR79" s="9"/>
      <c r="GS79" s="9"/>
      <c r="GT79" s="9"/>
      <c r="GU79" s="9"/>
      <c r="GV79" s="9"/>
      <c r="GW79" s="9"/>
      <c r="GX79" s="9"/>
      <c r="GY79" s="9"/>
      <c r="GZ79" s="9"/>
      <c r="HA79" s="9"/>
      <c r="HB79" s="9"/>
      <c r="HC79" s="9"/>
      <c r="HD79" s="9"/>
      <c r="HE79" s="9"/>
      <c r="HF79" s="9"/>
      <c r="HG79" s="9"/>
      <c r="HH79" s="9"/>
      <c r="HI79" s="9"/>
      <c r="HJ79" s="9"/>
      <c r="HK79" s="9"/>
      <c r="HL79" s="9"/>
      <c r="HM79" s="9"/>
      <c r="HN79" s="9"/>
      <c r="HO79" s="9"/>
      <c r="HP79" s="9"/>
      <c r="HQ79" s="9"/>
      <c r="HR79" s="9"/>
      <c r="HS79" s="9"/>
      <c r="HT79" s="9"/>
      <c r="HU79" s="9"/>
      <c r="HV79" s="9"/>
      <c r="HW79" s="9"/>
      <c r="HX79" s="9"/>
      <c r="HY79" s="9"/>
      <c r="HZ79" s="9"/>
      <c r="IA79" s="9"/>
      <c r="IB79" s="9"/>
      <c r="IC79" s="9"/>
      <c r="ID79" s="9"/>
      <c r="IE79" s="9"/>
      <c r="IF79" s="9"/>
      <c r="IG79" s="9"/>
      <c r="IH79" s="9"/>
      <c r="II79" s="9"/>
      <c r="IJ79" s="9"/>
      <c r="IK79" s="9"/>
      <c r="IL79" s="9"/>
      <c r="IM79" s="9"/>
      <c r="IN79" s="9"/>
      <c r="IO79" s="9"/>
      <c r="IP79" s="9"/>
      <c r="IQ79" s="9"/>
      <c r="IR79" s="9"/>
      <c r="IS79" s="9"/>
      <c r="IT79" s="9"/>
      <c r="IU79" s="9"/>
      <c r="IV79" s="9"/>
      <c r="IW79" s="9"/>
      <c r="IX79" s="9"/>
      <c r="IY79" s="9"/>
      <c r="IZ79" s="9"/>
      <c r="JA79" s="9"/>
      <c r="JB79" s="9"/>
      <c r="JC79" s="9"/>
      <c r="JD79" s="9"/>
      <c r="JE79" s="9"/>
      <c r="JF79" s="9"/>
      <c r="JG79" s="9"/>
      <c r="JH79" s="9"/>
      <c r="JI79" s="9"/>
      <c r="JJ79" s="9"/>
      <c r="JK79" s="9"/>
      <c r="JL79" s="9"/>
      <c r="JM79" s="9"/>
      <c r="JN79" s="9"/>
      <c r="JO79" s="9"/>
      <c r="JP79" s="9"/>
      <c r="JQ79" s="9"/>
      <c r="JR79" s="9"/>
      <c r="JS79" s="9"/>
      <c r="JT79" s="9"/>
      <c r="JU79" s="9"/>
      <c r="JV79" s="9"/>
      <c r="JW79" s="9"/>
      <c r="JX79" s="9"/>
      <c r="JY79" s="9"/>
      <c r="JZ79" s="9"/>
      <c r="KA79" s="9"/>
      <c r="KB79" s="9"/>
      <c r="KC79" s="9"/>
      <c r="KD79" s="9"/>
      <c r="KE79" s="9"/>
      <c r="KF79" s="9"/>
      <c r="KG79" s="9"/>
      <c r="KH79" s="9"/>
      <c r="KI79" s="9"/>
      <c r="KJ79" s="9"/>
      <c r="KK79" s="9"/>
      <c r="KL79" s="9"/>
      <c r="KM79" s="9"/>
      <c r="KN79" s="9"/>
      <c r="KO79" s="9"/>
      <c r="KP79" s="9"/>
      <c r="KQ79" s="9"/>
      <c r="KR79" s="9"/>
      <c r="KS79" s="9"/>
      <c r="KT79" s="9"/>
      <c r="KU79" s="9"/>
      <c r="KV79" s="9"/>
      <c r="KW79" s="9"/>
      <c r="KX79" s="9"/>
      <c r="KY79" s="9"/>
      <c r="KZ79" s="9"/>
      <c r="LA79" s="9"/>
      <c r="LB79" s="9"/>
      <c r="LC79" s="9"/>
      <c r="LD79" s="9"/>
      <c r="LE79" s="9"/>
      <c r="LF79" s="9"/>
      <c r="LG79" s="9"/>
      <c r="LH79" s="9"/>
      <c r="LI79" s="9"/>
      <c r="LJ79" s="9"/>
      <c r="LK79" s="9"/>
      <c r="LL79" s="9"/>
      <c r="LM79" s="9"/>
      <c r="LN79" s="9"/>
      <c r="LO79" s="9"/>
      <c r="LP79" s="9"/>
      <c r="LQ79" s="9"/>
      <c r="LR79" s="9"/>
      <c r="LS79" s="9"/>
      <c r="LT79" s="9"/>
      <c r="LU79" s="9"/>
      <c r="LV79" s="9"/>
      <c r="LW79" s="9"/>
      <c r="LX79" s="9"/>
      <c r="LY79" s="9"/>
      <c r="LZ79" s="9"/>
      <c r="MA79" s="9"/>
      <c r="MB79" s="9"/>
      <c r="MC79" s="9"/>
      <c r="MD79" s="9"/>
      <c r="ME79" s="9"/>
      <c r="MF79" s="9"/>
      <c r="MG79" s="9"/>
      <c r="MH79" s="9"/>
      <c r="MI79" s="9"/>
      <c r="MJ79" s="9"/>
      <c r="MK79" s="9"/>
      <c r="ML79" s="9"/>
      <c r="MM79" s="9"/>
      <c r="MN79" s="9"/>
      <c r="MO79" s="9"/>
      <c r="MP79" s="9"/>
      <c r="MQ79" s="9"/>
      <c r="MR79" s="9"/>
      <c r="MS79" s="9"/>
      <c r="MT79" s="9"/>
      <c r="MU79" s="9"/>
      <c r="MV79" s="9"/>
      <c r="MW79" s="9"/>
      <c r="MX79" s="9"/>
      <c r="MY79" s="9"/>
      <c r="MZ79" s="9"/>
      <c r="NA79" s="9"/>
      <c r="NB79" s="9"/>
      <c r="NC79" s="9"/>
      <c r="ND79" s="9"/>
      <c r="NE79" s="9"/>
      <c r="NF79" s="9"/>
      <c r="NG79" s="9"/>
      <c r="NH79" s="9"/>
      <c r="NI79" s="9"/>
      <c r="NJ79" s="9"/>
      <c r="NK79" s="9"/>
      <c r="NL79" s="9"/>
      <c r="NM79" s="9"/>
      <c r="NN79" s="9"/>
      <c r="NO79" s="9"/>
      <c r="NP79" s="9"/>
      <c r="NQ79" s="9"/>
      <c r="NR79" s="9"/>
      <c r="NS79" s="9"/>
      <c r="NT79" s="9"/>
      <c r="NU79" s="9"/>
      <c r="NV79" s="9"/>
      <c r="NW79" s="9"/>
      <c r="NX79" s="9"/>
      <c r="NY79" s="9"/>
      <c r="NZ79" s="9"/>
      <c r="OA79" s="9"/>
      <c r="OB79" s="9"/>
      <c r="OC79" s="9"/>
      <c r="OD79" s="9"/>
      <c r="OE79" s="9"/>
      <c r="OF79" s="9"/>
      <c r="OG79" s="9"/>
      <c r="OH79" s="9"/>
      <c r="OI79" s="9"/>
      <c r="OJ79" s="9"/>
      <c r="OK79" s="9"/>
      <c r="OL79" s="9"/>
      <c r="OM79" s="9"/>
      <c r="ON79" s="9"/>
      <c r="OO79" s="9"/>
      <c r="OP79" s="9"/>
      <c r="OQ79" s="9"/>
      <c r="OR79" s="9"/>
      <c r="OS79" s="9"/>
      <c r="OT79" s="9"/>
      <c r="OU79" s="9"/>
      <c r="OV79" s="9"/>
      <c r="OW79" s="9"/>
      <c r="OX79" s="9"/>
      <c r="OY79" s="9"/>
      <c r="OZ79" s="9"/>
      <c r="PA79" s="9"/>
      <c r="PB79" s="9"/>
      <c r="PC79" s="9"/>
      <c r="PD79" s="9"/>
      <c r="PE79" s="9"/>
      <c r="PF79" s="9"/>
      <c r="PG79" s="9"/>
      <c r="PH79" s="9"/>
      <c r="PI79" s="9"/>
      <c r="PJ79" s="9"/>
      <c r="PK79" s="9"/>
      <c r="PL79" s="9"/>
      <c r="PM79" s="9"/>
      <c r="PN79" s="9"/>
      <c r="PO79" s="9"/>
      <c r="PP79" s="9"/>
      <c r="PQ79" s="9"/>
      <c r="PR79" s="9"/>
      <c r="PS79" s="9"/>
      <c r="PT79" s="9"/>
      <c r="PU79" s="9"/>
      <c r="PV79" s="9"/>
      <c r="PW79" s="9"/>
      <c r="PX79" s="9"/>
      <c r="PY79" s="9"/>
      <c r="PZ79" s="9"/>
      <c r="QA79" s="9"/>
      <c r="QB79" s="9"/>
      <c r="QC79" s="9"/>
      <c r="QD79" s="9"/>
      <c r="QE79" s="9" t="s">
        <v>11967</v>
      </c>
      <c r="QF79" s="9" t="s">
        <v>5691</v>
      </c>
      <c r="QG79" s="9" t="s">
        <v>5691</v>
      </c>
      <c r="QH79" s="9" t="s">
        <v>6047</v>
      </c>
      <c r="QI79" s="9"/>
      <c r="QJ79" s="9"/>
      <c r="QK79" s="9"/>
      <c r="QL79" s="9"/>
      <c r="QM79" s="9"/>
      <c r="QN79" s="9"/>
      <c r="QO79" s="9"/>
      <c r="QP79" s="9"/>
      <c r="QQ79" s="9"/>
      <c r="QR79" s="9"/>
      <c r="QS79" s="9"/>
      <c r="QT79" s="9"/>
      <c r="QU79" s="9"/>
      <c r="QV79" s="9"/>
      <c r="QW79" s="9"/>
      <c r="QX79" s="9"/>
      <c r="QY79" s="9"/>
      <c r="QZ79" s="9"/>
      <c r="RA79" s="9"/>
      <c r="RB79" s="9"/>
      <c r="RC79" s="9"/>
      <c r="RD79" s="9"/>
      <c r="RE79" s="9"/>
      <c r="RF79" s="9"/>
      <c r="RG79" s="9"/>
      <c r="RH79" s="9"/>
      <c r="RI79" s="9"/>
      <c r="RJ79" s="9"/>
      <c r="RK79" s="9"/>
      <c r="RL79" s="9"/>
      <c r="RM79" s="9"/>
      <c r="RN79" s="9"/>
      <c r="RO79" s="9" t="s">
        <v>12665</v>
      </c>
      <c r="RP79" s="9"/>
      <c r="RQ79" s="9"/>
      <c r="RR79" s="9"/>
      <c r="RS79" s="9"/>
      <c r="RT79" s="9"/>
      <c r="RU79" s="9"/>
      <c r="RV79" s="9"/>
      <c r="RW79" s="9"/>
      <c r="RX79" s="9"/>
      <c r="RY79" s="9"/>
      <c r="RZ79" s="9"/>
      <c r="SA79" s="9"/>
      <c r="SB79" s="9"/>
      <c r="SC79" s="9"/>
      <c r="SD79" s="9"/>
      <c r="SE79" s="9"/>
      <c r="SF79" s="9"/>
      <c r="SG79" s="9"/>
      <c r="SH79" s="9"/>
      <c r="SI79" s="9"/>
      <c r="SJ79" s="9"/>
      <c r="SK79" s="9"/>
      <c r="SL79" s="9"/>
      <c r="SM79" s="9"/>
      <c r="SN79" s="9"/>
      <c r="SO79" s="9"/>
      <c r="SP79" s="9"/>
      <c r="SQ79" s="9"/>
      <c r="SR79" s="9"/>
      <c r="SS79" s="9"/>
      <c r="ST79" s="9"/>
      <c r="SU79" s="9"/>
      <c r="SV79" s="9"/>
      <c r="SW79" s="9"/>
      <c r="SX79" s="9" t="s">
        <v>5707</v>
      </c>
      <c r="SY79" s="9"/>
      <c r="SZ79" s="9"/>
      <c r="TA79" s="9"/>
      <c r="TB79" s="9"/>
      <c r="TC79" s="9"/>
      <c r="TD79" s="9"/>
      <c r="TE79" s="9"/>
      <c r="TF79" s="9"/>
      <c r="TG79" s="9"/>
      <c r="TH79" s="9"/>
      <c r="TI79" s="9"/>
      <c r="TJ79" s="9"/>
      <c r="TK79" s="9"/>
      <c r="TL79" s="9"/>
      <c r="TM79" s="9" t="s">
        <v>12666</v>
      </c>
      <c r="TN79" s="9"/>
      <c r="TO79" s="9" t="s">
        <v>12667</v>
      </c>
      <c r="ANB79" s="9" t="s">
        <v>11973</v>
      </c>
      <c r="ANC79" s="9" t="s">
        <v>11974</v>
      </c>
      <c r="AND79" s="9" t="s">
        <v>12668</v>
      </c>
      <c r="ANE79" s="9" t="s">
        <v>11976</v>
      </c>
      <c r="ANF79" s="9"/>
      <c r="ANG79" s="9"/>
      <c r="ANH79" s="9"/>
      <c r="ANI79" s="9"/>
      <c r="ANJ79" s="9"/>
      <c r="ANK79" s="9"/>
      <c r="ANL79" s="9"/>
      <c r="ANM79" s="9" t="s">
        <v>12669</v>
      </c>
      <c r="ANN79" s="9"/>
      <c r="ANO79" s="9"/>
      <c r="ANP79" s="9" t="s">
        <v>12067</v>
      </c>
      <c r="ANQ79" s="9" t="s">
        <v>5730</v>
      </c>
      <c r="ANR79" s="9" t="s">
        <v>12068</v>
      </c>
      <c r="ANS79" s="9" t="s">
        <v>12069</v>
      </c>
      <c r="ANT79" s="9" t="s">
        <v>12070</v>
      </c>
      <c r="ANU79" s="9" t="s">
        <v>12069</v>
      </c>
      <c r="ANV79" s="9"/>
      <c r="ANW79" s="9"/>
      <c r="ANX79" s="9"/>
      <c r="ANY79" s="9"/>
      <c r="ANZ79" s="9" t="s">
        <v>12460</v>
      </c>
      <c r="AOA79" s="9" t="s">
        <v>5718</v>
      </c>
      <c r="AOB79" s="9" t="s">
        <v>12461</v>
      </c>
      <c r="AOC79" s="9" t="s">
        <v>12462</v>
      </c>
      <c r="AOD79" s="9" t="s">
        <v>12463</v>
      </c>
      <c r="AOE79" s="9" t="s">
        <v>12462</v>
      </c>
      <c r="AOF79" s="9"/>
      <c r="AOG79" s="9"/>
      <c r="AOH79" s="9"/>
      <c r="AOI79" s="9" t="s">
        <v>11967</v>
      </c>
      <c r="AOJ79" s="9" t="s">
        <v>12670</v>
      </c>
      <c r="AOK79" s="9"/>
      <c r="AOL79" s="9" t="s">
        <v>12671</v>
      </c>
      <c r="AOM79" s="9"/>
      <c r="AON79" s="9"/>
      <c r="AOO79" s="9" t="s">
        <v>12672</v>
      </c>
      <c r="AOP79" s="9"/>
      <c r="AOQ79" s="9"/>
      <c r="AOR79" s="9"/>
      <c r="AOS79" s="9"/>
      <c r="AOT79" s="9" t="s">
        <v>11984</v>
      </c>
      <c r="AOU79" s="9"/>
      <c r="AOV79" s="9" t="s">
        <v>11985</v>
      </c>
      <c r="AOW79" s="9"/>
      <c r="AOX79" s="9"/>
      <c r="AOY79" s="9" t="s">
        <v>11986</v>
      </c>
      <c r="AOZ79" s="9"/>
      <c r="APA79" s="9"/>
      <c r="APB79" s="9"/>
      <c r="APC79" s="9"/>
      <c r="APD79" s="9" t="s">
        <v>11987</v>
      </c>
      <c r="APE79" s="9"/>
      <c r="APF79" s="9" t="s">
        <v>11988</v>
      </c>
      <c r="APG79" s="9"/>
      <c r="APH79" s="9"/>
      <c r="API79" s="9" t="s">
        <v>11989</v>
      </c>
      <c r="APJ79" s="9"/>
      <c r="APK79" s="9"/>
      <c r="APL79" s="9"/>
      <c r="APM79" s="9"/>
      <c r="APN79" s="9" t="s">
        <v>11990</v>
      </c>
      <c r="APO79" s="9"/>
      <c r="APP79" s="9" t="s">
        <v>11991</v>
      </c>
      <c r="APQ79" s="9"/>
      <c r="APR79" s="9"/>
      <c r="APS79" s="9" t="s">
        <v>11992</v>
      </c>
      <c r="APT79" s="9"/>
      <c r="APU79" s="9"/>
      <c r="APV79" s="9"/>
      <c r="APW79" s="9"/>
      <c r="APX79" s="9" t="s">
        <v>12673</v>
      </c>
      <c r="APY79" s="9"/>
      <c r="APZ79" s="9" t="s">
        <v>12674</v>
      </c>
      <c r="AQA79" s="9"/>
      <c r="AQB79" s="9"/>
      <c r="AQC79" s="9" t="s">
        <v>12675</v>
      </c>
      <c r="AQD79" s="9"/>
      <c r="AQE79" s="9"/>
      <c r="AQF79" s="9"/>
      <c r="AQG79" s="9"/>
      <c r="AQH79" s="9" t="s">
        <v>11981</v>
      </c>
      <c r="AQI79" s="9"/>
      <c r="AQJ79" s="9" t="s">
        <v>11982</v>
      </c>
      <c r="AQK79" s="9"/>
      <c r="AQL79" s="9"/>
      <c r="AQM79" s="9" t="s">
        <v>11983</v>
      </c>
      <c r="AQN79" s="9"/>
      <c r="AQO79" s="9"/>
      <c r="AQP79" s="9"/>
      <c r="AQQ79" s="9"/>
      <c r="AQR79" s="9"/>
      <c r="AQS79" s="9"/>
      <c r="AQT79" s="9"/>
      <c r="AQU79" s="9"/>
      <c r="AQV79" s="9"/>
      <c r="AQW79" s="9"/>
      <c r="AQX79" s="9"/>
      <c r="AQY79" s="9"/>
      <c r="AQZ79" s="9"/>
      <c r="ARA79" s="9"/>
      <c r="ARB79" s="9"/>
      <c r="ARC79" s="9"/>
      <c r="ARD79" s="9"/>
      <c r="ARE79" s="9"/>
      <c r="ARF79" s="9"/>
      <c r="ARG79" s="9"/>
      <c r="ARH79" s="9"/>
      <c r="ARI79" s="9"/>
      <c r="ARJ79" s="9"/>
      <c r="ARK79" s="9"/>
      <c r="ARL79" s="9"/>
      <c r="ARM79" s="9"/>
      <c r="ARN79" s="9"/>
      <c r="ARO79" s="9"/>
      <c r="ARP79" s="9"/>
      <c r="ARQ79" s="9"/>
      <c r="ARR79" s="9"/>
      <c r="ARS79" s="9"/>
      <c r="ART79" s="9"/>
      <c r="ARU79" s="9"/>
      <c r="ARV79" s="9"/>
      <c r="ARW79" s="9"/>
      <c r="ARX79" s="9"/>
      <c r="ARY79" s="9"/>
      <c r="ARZ79" s="9"/>
      <c r="ASA79" s="9"/>
      <c r="ASB79" s="9"/>
      <c r="ASC79" s="9"/>
      <c r="ASD79" s="9"/>
      <c r="ASE79" s="9"/>
      <c r="ASF79" s="9"/>
      <c r="ASG79" s="9"/>
      <c r="ASH79" s="9"/>
      <c r="ASI79" s="9"/>
      <c r="ASJ79" s="9"/>
      <c r="ASK79" s="9"/>
      <c r="ASL79" s="9"/>
      <c r="ASM79" s="9"/>
      <c r="ASN79" s="9"/>
      <c r="ASO79" s="9"/>
      <c r="ASP79" s="9"/>
      <c r="ASQ79" s="9"/>
      <c r="ASR79" s="9"/>
      <c r="ASS79" s="9"/>
      <c r="AST79" s="9"/>
      <c r="ASU79" s="9"/>
      <c r="ASV79" s="9"/>
      <c r="ASW79" s="9"/>
      <c r="ASX79" s="9"/>
      <c r="ASY79" s="9"/>
      <c r="ASZ79" s="9"/>
      <c r="ATA79" s="9"/>
      <c r="ATB79" s="9"/>
      <c r="ATC79" s="9"/>
      <c r="ATD79" s="9"/>
      <c r="ATE79" s="9"/>
      <c r="ATF79" s="9"/>
      <c r="ATG79" s="9"/>
      <c r="ATH79" s="9"/>
      <c r="ATI79" s="9"/>
      <c r="ATJ79" s="9"/>
      <c r="ATK79" s="9"/>
      <c r="ATL79" s="9"/>
      <c r="ATM79" s="9"/>
      <c r="ATN79" s="9"/>
      <c r="ATO79" s="9"/>
      <c r="ATP79" s="9"/>
      <c r="ATQ79" s="9"/>
      <c r="ATR79" s="9" t="s">
        <v>12676</v>
      </c>
      <c r="ATS79" s="9">
        <v>1.764840009E9</v>
      </c>
      <c r="ATT79" s="9" t="s">
        <v>12677</v>
      </c>
      <c r="ATU79" s="9" t="s">
        <v>11973</v>
      </c>
      <c r="ATV79" s="9" t="s">
        <v>11974</v>
      </c>
      <c r="ATW79" s="9" t="s">
        <v>12668</v>
      </c>
      <c r="ATX79" s="9" t="s">
        <v>11976</v>
      </c>
      <c r="ATY79" s="9"/>
      <c r="ATZ79" s="9"/>
      <c r="AUA79" s="9"/>
      <c r="AUB79" s="9"/>
      <c r="AUC79" s="9"/>
      <c r="AUD79" s="9"/>
      <c r="AUE79" s="9"/>
      <c r="AUF79" s="9"/>
      <c r="AUG79" s="9"/>
      <c r="AUH79" s="9"/>
      <c r="AUI79" s="9"/>
      <c r="AUJ79" s="9"/>
      <c r="AUK79" s="9"/>
      <c r="AUL79" s="9"/>
      <c r="AUM79" s="9"/>
      <c r="AUN79" s="9"/>
      <c r="AUO79" s="9"/>
      <c r="AUP79" s="9"/>
      <c r="AUQ79" s="9"/>
      <c r="AUR79" s="9"/>
      <c r="AUS79" s="9"/>
      <c r="AUT79" s="9"/>
      <c r="AUU79" s="9"/>
      <c r="AUV79" s="9"/>
      <c r="AUW79" s="9"/>
      <c r="AUX79" s="9"/>
      <c r="AUY79" s="9"/>
      <c r="AUZ79" s="9"/>
      <c r="AVA79" s="9"/>
      <c r="AVB79" s="9"/>
      <c r="AVC79" s="9"/>
      <c r="AVD79" s="9"/>
      <c r="AVE79" s="9"/>
      <c r="AVF79" s="9"/>
      <c r="AVG79" s="9"/>
      <c r="AVH79" s="9"/>
      <c r="AVI79" s="9"/>
      <c r="AVJ79" s="9"/>
      <c r="AVK79" s="9"/>
      <c r="AVL79" s="9"/>
      <c r="AVM79" s="9"/>
      <c r="AVN79" s="9"/>
      <c r="AVO79" s="9"/>
      <c r="AVP79" s="9"/>
      <c r="AVQ79" s="9"/>
      <c r="AVR79" s="9"/>
      <c r="AVS79" s="9"/>
      <c r="AVT79" s="9"/>
      <c r="AVU79" s="9"/>
      <c r="AVV79" s="9"/>
      <c r="AVW79" s="9"/>
      <c r="AVX79" s="9"/>
      <c r="AVY79" s="9"/>
      <c r="AVZ79" s="9"/>
      <c r="AWA79" s="9"/>
      <c r="AWB79" s="9"/>
      <c r="AWC79" s="9"/>
      <c r="AWD79" s="9"/>
      <c r="AWE79" s="9"/>
      <c r="AWF79" s="9"/>
      <c r="AWG79" s="9"/>
      <c r="AWH79" s="9"/>
      <c r="AWI79" s="9"/>
      <c r="AWJ79" s="9"/>
      <c r="AWK79" s="9"/>
      <c r="AWL79" s="9"/>
      <c r="AWM79" s="9"/>
      <c r="AWN79" s="9"/>
      <c r="AWO79" s="9"/>
      <c r="AWP79" s="9"/>
      <c r="AWQ79" s="9"/>
      <c r="AWR79" s="9"/>
      <c r="AWS79" s="9"/>
      <c r="AWT79" s="9"/>
      <c r="AWU79" s="9"/>
      <c r="AWV79" s="9"/>
      <c r="AWW79" s="9"/>
      <c r="AWX79" s="9"/>
      <c r="AWY79" s="9"/>
      <c r="AWZ79" s="9"/>
      <c r="AXA79" s="9"/>
      <c r="AXB79" s="9"/>
      <c r="AXC79" s="9"/>
      <c r="AXD79" s="9"/>
      <c r="AXE79" s="9"/>
      <c r="AXF79" s="9"/>
      <c r="AXG79" s="9"/>
      <c r="AXH79" s="9"/>
      <c r="AXI79" s="9"/>
      <c r="AXJ79" s="9"/>
      <c r="AXK79" s="9"/>
      <c r="AXL79" s="9"/>
      <c r="AXM79" s="9"/>
      <c r="AXN79" s="9"/>
      <c r="AXO79" s="9"/>
      <c r="AXP79" s="9"/>
      <c r="AXQ79" s="9"/>
      <c r="AXR79" s="9"/>
      <c r="AXS79" s="9"/>
      <c r="AXT79" s="9"/>
      <c r="AXU79" s="9"/>
      <c r="AXV79" s="9"/>
      <c r="AXW79" s="9"/>
      <c r="AXX79" s="9"/>
      <c r="AXY79" s="9"/>
      <c r="AXZ79" s="9"/>
      <c r="AYA79" s="9"/>
      <c r="AYB79" s="9"/>
      <c r="AYC79" s="9"/>
      <c r="AYD79" s="9"/>
      <c r="AYE79" s="9"/>
      <c r="AYF79" s="9"/>
      <c r="AYG79" s="9"/>
      <c r="AYH79" s="9"/>
      <c r="AYI79" s="9"/>
      <c r="AYJ79" s="9"/>
      <c r="AYK79" s="9"/>
      <c r="AYL79" s="9"/>
      <c r="AYM79" s="9"/>
      <c r="AYN79" s="9"/>
      <c r="AYO79" s="9"/>
      <c r="AYP79" s="9"/>
      <c r="AYQ79" s="9"/>
      <c r="AYR79" s="9"/>
      <c r="AYS79" s="9"/>
      <c r="AYT79" s="9"/>
      <c r="AYU79" s="9"/>
      <c r="AYV79" s="9"/>
      <c r="AYW79" s="9"/>
      <c r="AYX79" s="9"/>
      <c r="AYY79" s="9"/>
      <c r="AYZ79" s="9"/>
      <c r="AZA79" s="9"/>
      <c r="AZB79" s="9"/>
      <c r="AZC79" s="9"/>
      <c r="AZD79" s="9"/>
      <c r="AZE79" s="9"/>
      <c r="AZF79" s="9"/>
      <c r="AZG79" s="9"/>
      <c r="AZH79" s="9"/>
      <c r="AZI79" s="9"/>
      <c r="AZJ79" s="9"/>
      <c r="AZK79" s="9"/>
      <c r="AZL79" s="9"/>
      <c r="AZM79" s="9"/>
      <c r="AZN79" s="9"/>
      <c r="AZO79" s="9"/>
      <c r="AZP79" s="9"/>
      <c r="AZQ79" s="9"/>
      <c r="AZR79" s="9"/>
      <c r="AZS79" s="9"/>
      <c r="AZT79" s="9"/>
      <c r="AZU79" s="9"/>
      <c r="AZV79" s="9"/>
      <c r="AZW79" s="9"/>
      <c r="AZX79" s="9"/>
      <c r="AZY79" s="9"/>
      <c r="AZZ79" s="9"/>
      <c r="BAA79" s="9"/>
      <c r="BAB79" s="9"/>
      <c r="BAC79" s="9"/>
      <c r="BAD79" s="9"/>
      <c r="BAE79" s="9"/>
      <c r="BAF79" s="9"/>
      <c r="BAG79" s="9"/>
      <c r="BAH79" s="9"/>
      <c r="BAI79" s="9"/>
      <c r="BAJ79" s="9"/>
      <c r="BAK79" s="9"/>
      <c r="BAL79" s="9"/>
      <c r="BAM79" s="9"/>
      <c r="BAN79" s="9"/>
      <c r="BAO79" s="9"/>
      <c r="BAP79" s="9"/>
      <c r="BAQ79" s="9"/>
      <c r="BAR79" s="9"/>
      <c r="BAS79" s="9"/>
      <c r="BAT79" s="9"/>
      <c r="BAU79" s="9"/>
      <c r="BAV79" s="9"/>
      <c r="BAW79" s="9"/>
      <c r="BAX79" s="9"/>
      <c r="BAY79" s="9"/>
      <c r="BAZ79" s="9"/>
      <c r="BBA79" s="9"/>
      <c r="BBB79" s="9"/>
      <c r="BBC79" s="9"/>
      <c r="BBD79" s="9"/>
      <c r="BBE79" s="9"/>
      <c r="BBF79" s="9"/>
      <c r="BBG79" s="9"/>
      <c r="BBH79" s="9"/>
      <c r="BBI79" s="9"/>
      <c r="BBJ79" s="9"/>
      <c r="BBK79" s="9"/>
      <c r="BBL79" s="9"/>
      <c r="BBM79" s="9"/>
      <c r="BBN79" s="9"/>
      <c r="BBO79" s="9"/>
      <c r="BBP79" s="9"/>
      <c r="BBQ79" s="9"/>
      <c r="BBR79" s="9"/>
      <c r="BBS79" s="9"/>
      <c r="BBT79" s="9"/>
      <c r="BBU79" s="9"/>
      <c r="BBV79" s="9"/>
      <c r="BBW79" s="9"/>
      <c r="BBX79" s="9"/>
      <c r="BBY79" s="9"/>
      <c r="BBZ79" s="9"/>
      <c r="BCA79" s="9"/>
      <c r="BCB79" s="9"/>
      <c r="BCC79" s="9"/>
      <c r="BCD79" s="9"/>
      <c r="BCE79" s="9"/>
      <c r="BCF79" s="9"/>
      <c r="BCG79" s="9"/>
      <c r="BCH79" s="9"/>
      <c r="BCI79" s="9"/>
      <c r="BCJ79" s="9"/>
      <c r="BCK79" s="9"/>
      <c r="BCL79" s="9"/>
      <c r="BCM79" s="9"/>
      <c r="BCN79" s="9"/>
      <c r="BCO79" s="9"/>
      <c r="BCP79" s="9"/>
      <c r="BCQ79" s="9"/>
      <c r="BCR79" s="9"/>
      <c r="BCS79" s="9"/>
      <c r="BCT79" s="9"/>
      <c r="BCU79" s="9"/>
      <c r="BCV79" s="9"/>
      <c r="BCW79" s="9"/>
      <c r="BCX79" s="9"/>
      <c r="BCY79" s="9"/>
      <c r="BCZ79" s="9"/>
      <c r="BDA79" s="9"/>
      <c r="BDB79" s="9"/>
      <c r="BDC79" s="9"/>
      <c r="BDD79" s="9"/>
      <c r="BDE79" s="9"/>
      <c r="BDF79" s="9"/>
      <c r="BDG79" s="9"/>
      <c r="BDH79" s="9"/>
      <c r="BDI79" s="9"/>
      <c r="BDJ79" s="9"/>
      <c r="BDK79" s="9"/>
      <c r="BDL79" s="9"/>
      <c r="BDM79" s="9"/>
      <c r="BDN79" s="9"/>
      <c r="BDO79" s="9"/>
      <c r="BDP79" s="9"/>
      <c r="BDQ79" s="9"/>
      <c r="BDR79" s="9"/>
      <c r="BDS79" s="9"/>
      <c r="BDT79" s="9"/>
      <c r="BDU79" s="9"/>
      <c r="BDV79" s="9"/>
      <c r="BDW79" s="9"/>
      <c r="BDX79" s="9"/>
      <c r="BDY79" s="9"/>
      <c r="BDZ79" s="9"/>
      <c r="BEA79" s="9"/>
      <c r="BEB79" s="9"/>
      <c r="BEC79" s="9"/>
      <c r="BED79" s="9"/>
      <c r="BEE79" s="9"/>
      <c r="BEF79" s="9"/>
      <c r="BEG79" s="9"/>
      <c r="BEH79" s="9"/>
      <c r="BEI79" s="9"/>
      <c r="BEJ79" s="9"/>
      <c r="BEK79" s="9"/>
      <c r="BEL79" s="9"/>
      <c r="BEM79" s="9"/>
      <c r="BEN79" s="9"/>
      <c r="BEO79" s="9"/>
      <c r="BEP79" s="9"/>
      <c r="BEQ79" s="9"/>
      <c r="BER79" s="9"/>
      <c r="BES79" s="9"/>
      <c r="BET79" s="9"/>
      <c r="BEU79" s="9"/>
      <c r="BEV79" s="9"/>
      <c r="BEW79" s="9"/>
      <c r="BEX79" s="9"/>
      <c r="BEY79" s="9"/>
      <c r="BEZ79" s="9"/>
      <c r="BFA79" s="9"/>
      <c r="BFB79" s="9"/>
      <c r="BFC79" s="9"/>
      <c r="BFD79" s="9"/>
      <c r="BFE79" s="9"/>
      <c r="BFF79" s="9"/>
      <c r="BFG79" s="9"/>
      <c r="BFH79" s="9"/>
      <c r="BFI79" s="9"/>
      <c r="BFJ79" s="9"/>
      <c r="BFK79" s="9"/>
      <c r="BFL79" s="9"/>
      <c r="BFM79" s="9"/>
      <c r="BFN79" s="9"/>
      <c r="BFO79" s="9"/>
      <c r="BFP79" s="9"/>
      <c r="BFQ79" s="9"/>
      <c r="BFR79" s="9"/>
      <c r="BFS79" s="9"/>
      <c r="BFT79" s="9"/>
      <c r="BFU79" s="9"/>
      <c r="BFV79" s="9"/>
      <c r="BFW79" s="9"/>
      <c r="BFX79" s="9"/>
      <c r="BFY79" s="9"/>
      <c r="BFZ79" s="9"/>
      <c r="BGA79" s="9"/>
      <c r="BGB79" s="9"/>
      <c r="BGC79" s="9"/>
      <c r="BGD79" s="9"/>
      <c r="BGE79" s="9"/>
      <c r="BGF79" s="9"/>
      <c r="BGG79" s="9"/>
      <c r="BGH79" s="9"/>
      <c r="BGI79" s="9"/>
      <c r="BGJ79" s="9"/>
      <c r="BGK79" s="9"/>
      <c r="BGL79" s="9"/>
      <c r="BGM79" s="9"/>
      <c r="BGN79" s="9"/>
      <c r="BGO79" s="9"/>
      <c r="BGP79" s="9"/>
      <c r="BGQ79" s="9"/>
      <c r="BGR79" s="9"/>
      <c r="BGS79" s="9"/>
      <c r="BGT79" s="9"/>
      <c r="BGU79" s="9"/>
      <c r="BGV79" s="9"/>
      <c r="BGW79" s="9"/>
      <c r="BGX79" s="9"/>
      <c r="BGY79" s="9"/>
      <c r="BGZ79" s="9"/>
      <c r="BHA79" s="9"/>
      <c r="BHB79" s="9"/>
      <c r="BHC79" s="9"/>
      <c r="BHD79" s="9"/>
      <c r="BHE79" s="9"/>
      <c r="BHF79" s="9"/>
      <c r="BHG79" s="9"/>
      <c r="BHH79" s="9"/>
      <c r="BHI79" s="9"/>
      <c r="BHJ79" s="9"/>
      <c r="BHK79" s="9"/>
      <c r="BHL79" s="9"/>
      <c r="BHM79" s="9"/>
      <c r="BHN79" s="9"/>
      <c r="BHO79" s="9"/>
      <c r="BHP79" s="9"/>
      <c r="BHQ79" s="9"/>
      <c r="BHR79" s="9"/>
      <c r="BHS79" s="9"/>
      <c r="BHT79" s="9"/>
      <c r="BHU79" s="9"/>
      <c r="BHV79" s="9"/>
      <c r="BHW79" s="9"/>
      <c r="BHX79" s="9"/>
      <c r="BHY79" s="9"/>
      <c r="BHZ79" s="9"/>
      <c r="BIA79" s="9"/>
      <c r="BIB79" s="9"/>
      <c r="BIC79" s="9"/>
      <c r="BID79" s="9"/>
      <c r="BIE79" s="9"/>
      <c r="BIF79" s="9"/>
      <c r="BIG79" s="9"/>
      <c r="BIH79" s="9"/>
      <c r="BII79" s="9"/>
      <c r="BIJ79" s="9"/>
      <c r="BIK79" s="9"/>
      <c r="BIL79" s="9"/>
      <c r="BIM79" s="9"/>
      <c r="BIN79" s="9"/>
      <c r="BIO79" s="9"/>
      <c r="BIP79" s="9"/>
      <c r="BIQ79" s="9"/>
      <c r="BIR79" s="9"/>
      <c r="BIS79" s="9"/>
      <c r="BIT79" s="9"/>
      <c r="BIU79" s="9"/>
      <c r="BIV79" s="9"/>
      <c r="BIW79" s="9"/>
      <c r="BIX79" s="9"/>
      <c r="BIY79" s="9"/>
      <c r="BIZ79" s="9"/>
      <c r="BJA79" s="9"/>
      <c r="BJB79" s="9"/>
      <c r="BJC79" s="9"/>
      <c r="BJD79" s="9"/>
      <c r="BJE79" s="9"/>
      <c r="BJF79" s="9"/>
      <c r="BJG79" s="9"/>
      <c r="BJH79" s="9"/>
      <c r="BJI79" s="9"/>
      <c r="BJJ79" s="9"/>
      <c r="BJK79" s="9"/>
      <c r="BJL79" s="9"/>
      <c r="BJM79" s="9"/>
      <c r="BJN79" s="9"/>
      <c r="BJO79" s="9"/>
      <c r="BJP79" s="9"/>
      <c r="BJQ79" s="9"/>
      <c r="BJR79" s="9"/>
      <c r="BJS79" s="9"/>
      <c r="BJT79" s="9"/>
      <c r="BJU79" s="9"/>
      <c r="BJV79" s="9"/>
      <c r="BJW79" s="9"/>
      <c r="BJX79" s="9"/>
      <c r="BJY79" s="9"/>
      <c r="BJZ79" s="9"/>
      <c r="BKA79" s="9"/>
      <c r="BKB79" s="9"/>
      <c r="BKC79" s="9"/>
      <c r="BKD79" s="9"/>
      <c r="BKE79" s="9"/>
      <c r="BKF79" s="9"/>
      <c r="BKG79" s="9"/>
      <c r="BKH79" s="9"/>
      <c r="BKI79" s="9"/>
      <c r="BKJ79" s="9"/>
      <c r="BKK79" s="9"/>
      <c r="BKL79" s="9"/>
      <c r="BKM79" s="9"/>
      <c r="BKN79" s="9"/>
      <c r="BKO79" s="9"/>
      <c r="BKP79" s="9"/>
      <c r="BKQ79" s="9"/>
      <c r="BKR79" s="9"/>
      <c r="BKS79" s="9"/>
      <c r="BKT79" s="9"/>
      <c r="BKU79" s="9"/>
      <c r="BKV79" s="9"/>
      <c r="BKW79" s="9"/>
      <c r="BKX79" s="9"/>
      <c r="BKY79" s="9"/>
      <c r="BKZ79" s="9"/>
      <c r="BLA79" s="9"/>
      <c r="BLB79" s="9"/>
      <c r="BLC79" s="9"/>
      <c r="BLD79" s="9"/>
      <c r="BLE79" s="9"/>
      <c r="BLF79" s="9"/>
      <c r="BLG79" s="9"/>
      <c r="BLH79" s="9"/>
      <c r="BLI79" s="9"/>
      <c r="BLJ79" s="9"/>
      <c r="BLK79" s="9"/>
      <c r="BLL79" s="9"/>
      <c r="BLM79" s="9"/>
      <c r="BLN79" s="9"/>
      <c r="BLO79" s="9"/>
      <c r="BLP79" s="9"/>
      <c r="BLQ79" s="9"/>
      <c r="BLR79" s="9"/>
      <c r="BLS79" s="9"/>
      <c r="BLT79" s="9"/>
      <c r="BLU79" s="9"/>
      <c r="BLV79" s="9"/>
      <c r="BLW79" s="9"/>
      <c r="BLX79" s="9"/>
      <c r="BLY79" s="9"/>
      <c r="BLZ79" s="9"/>
      <c r="BMA79" s="9"/>
      <c r="BMB79" s="9"/>
      <c r="BMC79" s="9"/>
      <c r="BMD79" s="9"/>
      <c r="BME79" s="9"/>
      <c r="BMF79" s="9"/>
      <c r="BMG79" s="9"/>
      <c r="BMH79" s="9"/>
      <c r="BMI79" s="9"/>
      <c r="BMJ79" s="9"/>
      <c r="BMK79" s="9"/>
      <c r="BML79" s="9"/>
      <c r="BMM79" s="9"/>
      <c r="BMN79" s="9"/>
      <c r="BMO79" s="9"/>
      <c r="BMP79" s="9"/>
      <c r="BMQ79" s="9"/>
      <c r="BMR79" s="9"/>
      <c r="BMS79" s="9"/>
      <c r="BMT79" s="9"/>
      <c r="BMU79" s="9"/>
      <c r="BMV79" s="9"/>
      <c r="BMW79" s="9"/>
      <c r="BMX79" s="9"/>
      <c r="BMY79" s="9"/>
      <c r="BMZ79" s="9"/>
      <c r="BNA79" s="9"/>
      <c r="BNB79" s="9"/>
      <c r="BNC79" s="9"/>
      <c r="BND79" s="9"/>
      <c r="BNE79" s="9"/>
      <c r="BNF79" s="9"/>
      <c r="BNG79" s="9"/>
      <c r="BNH79" s="9"/>
      <c r="BNI79" s="9"/>
      <c r="BNJ79" s="9"/>
      <c r="BNK79" s="9"/>
      <c r="BNL79" s="9"/>
      <c r="BNM79" s="9"/>
      <c r="BNN79" s="9"/>
      <c r="BNO79" s="9"/>
      <c r="BNP79" s="9"/>
      <c r="BNQ79" s="9"/>
      <c r="BNR79" s="9"/>
      <c r="BNS79" s="9"/>
      <c r="BNT79" s="9"/>
      <c r="BNU79" s="9"/>
      <c r="BNV79" s="9"/>
      <c r="BNW79" s="9"/>
      <c r="BNX79" s="9"/>
      <c r="BNY79" s="9"/>
      <c r="BNZ79" s="9"/>
      <c r="BOA79" s="9"/>
      <c r="BOB79" s="9"/>
      <c r="BOC79" s="9"/>
      <c r="BOD79" s="9"/>
      <c r="BOE79" s="9"/>
      <c r="BOF79" s="9"/>
      <c r="BOG79" s="9"/>
      <c r="BOH79" s="9"/>
      <c r="BOI79" s="9"/>
      <c r="BOJ79" s="9"/>
      <c r="BOK79" s="9"/>
      <c r="BOL79" s="9"/>
      <c r="BOM79" s="9"/>
      <c r="BON79" s="9"/>
      <c r="BOO79" s="9"/>
      <c r="BOP79" s="9"/>
      <c r="BOQ79" s="9"/>
      <c r="BOR79" s="9"/>
      <c r="BOS79" s="9"/>
      <c r="BOT79" s="9"/>
      <c r="BOU79" s="9"/>
      <c r="BOV79" s="9"/>
      <c r="BOW79" s="9"/>
      <c r="BOX79" s="9"/>
      <c r="BOY79" s="9"/>
      <c r="BOZ79" s="9"/>
      <c r="BPA79" s="9"/>
      <c r="BPB79" s="9"/>
      <c r="BPC79" s="9"/>
      <c r="BPD79" s="9"/>
      <c r="BPE79" s="9"/>
      <c r="BPF79" s="9"/>
      <c r="BPG79" s="9"/>
      <c r="BPH79" s="9"/>
      <c r="BPI79" s="9"/>
      <c r="BPJ79" s="9"/>
      <c r="BPK79" s="9"/>
      <c r="BPL79" s="9"/>
      <c r="BPM79" s="9"/>
      <c r="BPN79" s="9"/>
      <c r="BPO79" s="9"/>
      <c r="BPP79" s="9"/>
      <c r="BPQ79" s="9"/>
      <c r="BPR79" s="9"/>
      <c r="BPS79" s="9"/>
      <c r="BPT79" s="9"/>
      <c r="BPU79" s="9"/>
      <c r="BPV79" s="9"/>
      <c r="BPW79" s="9"/>
      <c r="BPX79" s="9"/>
      <c r="BPY79" s="9"/>
      <c r="BPZ79" s="9"/>
      <c r="BQA79" s="9"/>
      <c r="BQB79" s="9"/>
      <c r="BQC79" s="9"/>
      <c r="BQD79" s="9"/>
      <c r="BQE79" s="9"/>
      <c r="BQF79" s="9"/>
      <c r="BQG79" s="9"/>
      <c r="BQH79" s="9"/>
      <c r="BQI79" s="9"/>
      <c r="BQJ79" s="9"/>
      <c r="BQK79" s="9"/>
      <c r="BQL79" s="9"/>
      <c r="BQM79" s="9"/>
      <c r="BQN79" s="9"/>
      <c r="BQO79" s="9"/>
      <c r="BQP79" s="9"/>
      <c r="BQQ79" s="9"/>
      <c r="BQR79" s="9"/>
      <c r="BQS79" s="9"/>
      <c r="BQT79" s="9"/>
      <c r="BQU79" s="9"/>
      <c r="BQV79" s="9"/>
      <c r="BQW79" s="9"/>
      <c r="BQX79" s="9"/>
      <c r="BQY79" s="9"/>
      <c r="BQZ79" s="9"/>
      <c r="BRA79" s="9"/>
      <c r="BRB79" s="9"/>
      <c r="BRC79" s="9"/>
      <c r="BRD79" s="9"/>
      <c r="BRE79" s="9"/>
      <c r="BRF79" s="9"/>
      <c r="BRG79" s="9"/>
      <c r="BRH79" s="9"/>
      <c r="BRI79" s="9"/>
      <c r="BRJ79" s="9"/>
      <c r="BRK79" s="9"/>
      <c r="BRL79" s="9"/>
      <c r="BRM79" s="9"/>
      <c r="BRN79" s="9"/>
      <c r="BRO79" s="9"/>
      <c r="BRP79" s="9"/>
      <c r="BRQ79" s="9"/>
      <c r="BRR79" s="9"/>
      <c r="BRS79" s="9"/>
      <c r="BRT79" s="9"/>
      <c r="BRU79" s="9"/>
      <c r="BRV79" s="9"/>
      <c r="BRW79" s="9"/>
      <c r="BRX79" s="9"/>
      <c r="BRY79" s="9"/>
      <c r="BRZ79" s="9"/>
      <c r="BSA79" s="9"/>
      <c r="BSB79" s="9"/>
      <c r="BSC79" s="9"/>
      <c r="BSD79" s="9"/>
      <c r="BSE79" s="9"/>
      <c r="BSF79" s="9"/>
      <c r="BSG79" s="9"/>
      <c r="BSH79" s="9"/>
      <c r="BSI79" s="9"/>
      <c r="BSJ79" s="9"/>
      <c r="BSK79" s="9"/>
      <c r="BSL79" s="9"/>
      <c r="BSM79" s="9"/>
      <c r="BSN79" s="9"/>
      <c r="BSO79" s="9"/>
      <c r="BSP79" s="9"/>
      <c r="BSQ79" s="9"/>
      <c r="BSR79" s="9"/>
      <c r="BSS79" s="9"/>
      <c r="BST79" s="9"/>
      <c r="BSU79" s="9"/>
      <c r="BSV79" s="9"/>
      <c r="BSW79" s="9"/>
      <c r="BSX79" s="9"/>
      <c r="BSY79" s="9"/>
      <c r="BSZ79" s="9"/>
      <c r="BTA79" s="9"/>
      <c r="BTB79" s="9"/>
      <c r="BTC79" s="9"/>
      <c r="BTD79" s="9"/>
      <c r="BTE79" s="9"/>
      <c r="BTF79" s="9"/>
      <c r="BTG79" s="9"/>
      <c r="BTH79" s="9"/>
      <c r="BTI79" s="9"/>
      <c r="BTJ79" s="9"/>
      <c r="BTK79" s="9"/>
      <c r="BTL79" s="9"/>
      <c r="BTM79" s="9"/>
      <c r="BTN79" s="9"/>
      <c r="BTO79" s="9"/>
      <c r="BTP79" s="9"/>
      <c r="BTQ79" s="9"/>
      <c r="BTR79" s="9"/>
      <c r="BTS79" s="9"/>
      <c r="BTT79" s="9"/>
      <c r="BTU79" s="9"/>
      <c r="BTV79" s="9"/>
      <c r="BTW79" s="9"/>
      <c r="BTX79" s="9"/>
      <c r="BTY79" s="9"/>
      <c r="BTZ79" s="9"/>
      <c r="BUA79" s="9"/>
      <c r="BUB79" s="9"/>
      <c r="BUC79" s="9"/>
      <c r="BUD79" s="9"/>
      <c r="BUE79" s="9"/>
      <c r="BUF79" s="9"/>
      <c r="BUG79" s="9"/>
      <c r="BUH79" s="9"/>
      <c r="BUI79" s="9"/>
      <c r="BUJ79" s="9"/>
      <c r="BUK79" s="9"/>
      <c r="BUL79" s="9"/>
      <c r="BUM79" s="9"/>
      <c r="BUN79" s="9"/>
      <c r="BUO79" s="9"/>
      <c r="BUP79" s="9"/>
      <c r="BUQ79" s="9"/>
      <c r="BUR79" s="9"/>
      <c r="BUS79" s="9"/>
      <c r="BUT79" s="9"/>
      <c r="BUU79" s="9"/>
      <c r="BUV79" s="9"/>
      <c r="BUW79" s="9"/>
      <c r="BUX79" s="9"/>
      <c r="BUY79" s="9"/>
      <c r="BUZ79" s="9"/>
      <c r="BVA79" s="9"/>
      <c r="BVB79" s="9"/>
      <c r="BVC79" s="9"/>
      <c r="BVD79" s="9"/>
      <c r="BVE79" s="9"/>
      <c r="BVF79" s="9"/>
      <c r="BVG79" s="9"/>
      <c r="BVH79" s="9"/>
      <c r="BVI79" s="9"/>
      <c r="BVJ79" s="9"/>
      <c r="BVK79" s="9"/>
      <c r="BVL79" s="9"/>
      <c r="BVM79" s="9"/>
      <c r="BVN79" s="9"/>
      <c r="BVO79" s="9"/>
      <c r="BVP79" s="9"/>
      <c r="BVQ79" s="9"/>
      <c r="BVR79" s="9"/>
      <c r="BVS79" s="9"/>
      <c r="BVT79" s="9"/>
      <c r="BVU79" s="9"/>
      <c r="BVV79" s="9"/>
      <c r="BVW79" s="9"/>
      <c r="BVX79" s="9"/>
      <c r="BVY79" s="9"/>
      <c r="BVZ79" s="9"/>
      <c r="BWA79" s="9"/>
      <c r="BWB79" s="9"/>
      <c r="BWC79" s="9"/>
      <c r="BWD79" s="9"/>
      <c r="BWE79" s="9"/>
      <c r="BWF79" s="9"/>
      <c r="BWG79" s="9"/>
      <c r="BWH79" s="9"/>
      <c r="BWI79" s="9"/>
      <c r="BWJ79" s="9"/>
      <c r="BWK79" s="9"/>
      <c r="BWL79" s="9"/>
      <c r="BWM79" s="9"/>
      <c r="BWN79" s="9"/>
      <c r="BWO79" s="9"/>
      <c r="BWP79" s="9"/>
      <c r="BWQ79" s="9"/>
      <c r="BWR79" s="9"/>
      <c r="BWS79" s="9"/>
      <c r="BWT79" s="9"/>
      <c r="BWU79" s="9"/>
      <c r="BWV79" s="9"/>
      <c r="BWW79" s="9"/>
      <c r="BWX79" s="9"/>
      <c r="BWY79" s="9"/>
      <c r="BWZ79" s="9"/>
      <c r="BXA79" s="9"/>
      <c r="BXB79" s="9"/>
      <c r="BXC79" s="9"/>
      <c r="BXD79" s="9"/>
    </row>
    <row r="80" ht="14.25" customHeight="1">
      <c r="A80" s="9">
        <v>43.0</v>
      </c>
      <c r="B80" s="9" t="s">
        <v>11947</v>
      </c>
      <c r="C80" s="9" t="s">
        <v>11948</v>
      </c>
      <c r="D80" s="9" t="s">
        <v>11948</v>
      </c>
      <c r="E80" s="9"/>
      <c r="F80" s="9">
        <v>87.0</v>
      </c>
      <c r="G80" s="9" t="s">
        <v>12678</v>
      </c>
      <c r="H80" s="9"/>
      <c r="I80" s="9">
        <v>1.0</v>
      </c>
      <c r="J80" s="9"/>
      <c r="K80" s="9">
        <v>4.0</v>
      </c>
      <c r="L80" s="9">
        <v>79.0</v>
      </c>
      <c r="M80" s="9"/>
      <c r="N80" s="9"/>
      <c r="O80" s="9">
        <v>3.0</v>
      </c>
      <c r="P80" s="9">
        <v>6.0</v>
      </c>
      <c r="Q80" s="9" t="s">
        <v>12679</v>
      </c>
      <c r="R80" s="9"/>
      <c r="S80" s="9" t="s">
        <v>2971</v>
      </c>
      <c r="T80" s="9" t="s">
        <v>2969</v>
      </c>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c r="JA80" s="9"/>
      <c r="JB80" s="9"/>
      <c r="JC80" s="9"/>
      <c r="JD80" s="9"/>
      <c r="JE80" s="9"/>
      <c r="JF80" s="9"/>
      <c r="JG80" s="9"/>
      <c r="JH80" s="9"/>
      <c r="JI80" s="9"/>
      <c r="JJ80" s="9"/>
      <c r="JK80" s="9"/>
      <c r="JL80" s="9"/>
      <c r="JM80" s="9"/>
      <c r="JN80" s="9"/>
      <c r="JO80" s="9"/>
      <c r="JP80" s="9"/>
      <c r="JQ80" s="9"/>
      <c r="JR80" s="9"/>
      <c r="JS80" s="9"/>
      <c r="JT80" s="9"/>
      <c r="JU80" s="9"/>
      <c r="JV80" s="9"/>
      <c r="JW80" s="9"/>
      <c r="JX80" s="9"/>
      <c r="JY80" s="9"/>
      <c r="JZ80" s="9"/>
      <c r="KA80" s="9"/>
      <c r="KB80" s="9"/>
      <c r="KC80" s="9"/>
      <c r="KD80" s="9"/>
      <c r="KE80" s="9"/>
      <c r="KF80" s="9"/>
      <c r="KG80" s="9"/>
      <c r="KH80" s="9"/>
      <c r="KI80" s="9"/>
      <c r="KJ80" s="9"/>
      <c r="KK80" s="9"/>
      <c r="KL80" s="9"/>
      <c r="KM80" s="9"/>
      <c r="KN80" s="9"/>
      <c r="KO80" s="9"/>
      <c r="KP80" s="9"/>
      <c r="KQ80" s="9"/>
      <c r="KR80" s="9"/>
      <c r="KS80" s="9"/>
      <c r="KT80" s="9"/>
      <c r="KU80" s="9"/>
      <c r="KV80" s="9"/>
      <c r="KW80" s="9"/>
      <c r="KX80" s="9"/>
      <c r="KY80" s="9"/>
      <c r="KZ80" s="9"/>
      <c r="LA80" s="9"/>
      <c r="LB80" s="9"/>
      <c r="LC80" s="9"/>
      <c r="LD80" s="9"/>
      <c r="LE80" s="9"/>
      <c r="LF80" s="9"/>
      <c r="LG80" s="9"/>
      <c r="LH80" s="9"/>
      <c r="LI80" s="9"/>
      <c r="LJ80" s="9"/>
      <c r="LK80" s="9"/>
      <c r="LL80" s="9"/>
      <c r="LM80" s="9"/>
      <c r="LN80" s="9"/>
      <c r="LO80" s="9"/>
      <c r="LP80" s="9"/>
      <c r="LQ80" s="9"/>
      <c r="LR80" s="9"/>
      <c r="LS80" s="9"/>
      <c r="LT80" s="9"/>
      <c r="LU80" s="9"/>
      <c r="LV80" s="9"/>
      <c r="LW80" s="9"/>
      <c r="LX80" s="9"/>
      <c r="LY80" s="9"/>
      <c r="LZ80" s="9"/>
      <c r="MA80" s="9"/>
      <c r="MB80" s="9"/>
      <c r="MC80" s="9"/>
      <c r="MD80" s="9"/>
      <c r="ME80" s="9"/>
      <c r="MF80" s="9"/>
      <c r="MG80" s="9"/>
      <c r="MH80" s="9"/>
      <c r="MI80" s="9"/>
      <c r="MJ80" s="9"/>
      <c r="MK80" s="9"/>
      <c r="ML80" s="9"/>
      <c r="MM80" s="9"/>
      <c r="MN80" s="9"/>
      <c r="MO80" s="9"/>
      <c r="MP80" s="9"/>
      <c r="MQ80" s="9"/>
      <c r="MR80" s="9"/>
      <c r="MS80" s="9"/>
      <c r="MT80" s="9"/>
      <c r="MU80" s="9"/>
      <c r="MV80" s="9"/>
      <c r="MW80" s="9"/>
      <c r="MX80" s="9"/>
      <c r="MY80" s="9"/>
      <c r="MZ80" s="9"/>
      <c r="NA80" s="9"/>
      <c r="NB80" s="9"/>
      <c r="NC80" s="9"/>
      <c r="ND80" s="9"/>
      <c r="NE80" s="9"/>
      <c r="NF80" s="9"/>
      <c r="NG80" s="9"/>
      <c r="NH80" s="9"/>
      <c r="NI80" s="9"/>
      <c r="NJ80" s="9"/>
      <c r="NK80" s="9"/>
      <c r="NL80" s="9"/>
      <c r="NM80" s="9"/>
      <c r="NN80" s="9"/>
      <c r="NO80" s="9"/>
      <c r="NP80" s="9"/>
      <c r="NQ80" s="9"/>
      <c r="NR80" s="9"/>
      <c r="NS80" s="9"/>
      <c r="NT80" s="9"/>
      <c r="NU80" s="9"/>
      <c r="NV80" s="9"/>
      <c r="NW80" s="9"/>
      <c r="NX80" s="9"/>
      <c r="NY80" s="9"/>
      <c r="NZ80" s="9"/>
      <c r="OA80" s="9"/>
      <c r="OB80" s="9"/>
      <c r="OC80" s="9"/>
      <c r="OD80" s="9"/>
      <c r="OE80" s="9"/>
      <c r="OF80" s="9"/>
      <c r="OG80" s="9"/>
      <c r="OH80" s="9"/>
      <c r="OI80" s="9"/>
      <c r="OJ80" s="9"/>
      <c r="OK80" s="9"/>
      <c r="OL80" s="9"/>
      <c r="OM80" s="9"/>
      <c r="ON80" s="9"/>
      <c r="OO80" s="9"/>
      <c r="OP80" s="9"/>
      <c r="OQ80" s="9"/>
      <c r="OR80" s="9"/>
      <c r="OS80" s="9"/>
      <c r="OT80" s="9"/>
      <c r="OU80" s="9"/>
      <c r="OV80" s="9"/>
      <c r="OW80" s="9"/>
      <c r="OX80" s="9"/>
      <c r="OY80" s="9"/>
      <c r="OZ80" s="9"/>
      <c r="PA80" s="9"/>
      <c r="PB80" s="9"/>
      <c r="PC80" s="9"/>
      <c r="PD80" s="9"/>
      <c r="PE80" s="9"/>
      <c r="PF80" s="9"/>
      <c r="PG80" s="9"/>
      <c r="PH80" s="9"/>
      <c r="PI80" s="9"/>
      <c r="PJ80" s="9"/>
      <c r="PK80" s="9"/>
      <c r="PL80" s="9"/>
      <c r="PM80" s="9"/>
      <c r="PN80" s="9"/>
      <c r="PO80" s="9"/>
      <c r="PP80" s="9"/>
      <c r="PQ80" s="9"/>
      <c r="PR80" s="9"/>
      <c r="PS80" s="9"/>
      <c r="PT80" s="9"/>
      <c r="PU80" s="9"/>
      <c r="PV80" s="9"/>
      <c r="PW80" s="9"/>
      <c r="PX80" s="9"/>
      <c r="PY80" s="9"/>
      <c r="PZ80" s="9"/>
      <c r="QA80" s="9"/>
      <c r="QB80" s="9"/>
      <c r="QC80" s="9"/>
      <c r="QD80" s="9"/>
      <c r="QE80" s="9"/>
      <c r="QF80" s="9"/>
      <c r="QG80" s="9"/>
      <c r="QH80" s="9"/>
      <c r="QI80" s="9"/>
      <c r="QJ80" s="9"/>
      <c r="QK80" s="9"/>
      <c r="QL80" s="9"/>
      <c r="QM80" s="9"/>
      <c r="QN80" s="9"/>
      <c r="QO80" s="9"/>
      <c r="QP80" s="9"/>
      <c r="QQ80" s="9"/>
      <c r="QR80" s="9"/>
      <c r="QS80" s="9"/>
      <c r="QT80" s="9"/>
      <c r="QU80" s="9"/>
      <c r="QV80" s="9"/>
      <c r="QW80" s="9"/>
      <c r="QX80" s="9"/>
      <c r="QY80" s="9"/>
      <c r="QZ80" s="9"/>
      <c r="RA80" s="9"/>
      <c r="RB80" s="9"/>
      <c r="RC80" s="9"/>
      <c r="RD80" s="9"/>
      <c r="RE80" s="9"/>
      <c r="RF80" s="9"/>
      <c r="RG80" s="9"/>
      <c r="RH80" s="9"/>
      <c r="RI80" s="9"/>
      <c r="RJ80" s="9"/>
      <c r="RK80" s="9"/>
      <c r="RL80" s="9"/>
      <c r="RM80" s="9"/>
      <c r="RN80" s="9"/>
      <c r="RO80" s="9"/>
      <c r="RP80" s="9"/>
      <c r="RQ80" s="9"/>
      <c r="RR80" s="9"/>
      <c r="RS80" s="9"/>
      <c r="RT80" s="9"/>
      <c r="RU80" s="9"/>
      <c r="RV80" s="9"/>
      <c r="RW80" s="9"/>
      <c r="RX80" s="9"/>
      <c r="RY80" s="9"/>
      <c r="RZ80" s="9"/>
      <c r="SA80" s="9"/>
      <c r="SB80" s="9"/>
      <c r="SC80" s="9"/>
      <c r="SD80" s="9"/>
      <c r="SE80" s="9"/>
      <c r="SF80" s="9"/>
      <c r="SG80" s="9"/>
      <c r="SH80" s="9"/>
      <c r="SI80" s="9"/>
      <c r="SJ80" s="9"/>
      <c r="SK80" s="9"/>
      <c r="SL80" s="9"/>
      <c r="SM80" s="9"/>
      <c r="SN80" s="9"/>
      <c r="SO80" s="9"/>
      <c r="SP80" s="9"/>
      <c r="SQ80" s="9"/>
      <c r="SR80" s="9"/>
      <c r="SS80" s="9"/>
      <c r="ST80" s="9"/>
      <c r="SU80" s="9"/>
      <c r="SV80" s="9"/>
      <c r="SW80" s="9"/>
      <c r="SX80" s="9"/>
      <c r="SY80" s="9"/>
      <c r="SZ80" s="9"/>
      <c r="TA80" s="9"/>
      <c r="TB80" s="9"/>
      <c r="TC80" s="9"/>
      <c r="TD80" s="9"/>
      <c r="TE80" s="9"/>
      <c r="TF80" s="9"/>
      <c r="TG80" s="9"/>
      <c r="TH80" s="9"/>
      <c r="TI80" s="9"/>
      <c r="TJ80" s="9"/>
      <c r="TK80" s="9"/>
      <c r="TL80" s="9"/>
      <c r="TM80" s="9"/>
      <c r="TN80" s="9"/>
      <c r="TO80" s="9"/>
      <c r="ANB80" s="9"/>
      <c r="ANC80" s="9"/>
      <c r="AND80" s="9"/>
      <c r="ANE80" s="9"/>
      <c r="ANF80" s="9"/>
      <c r="ANG80" s="9"/>
      <c r="ANH80" s="9"/>
      <c r="ANI80" s="9"/>
      <c r="ANJ80" s="9"/>
      <c r="ANK80" s="9"/>
      <c r="ANL80" s="9"/>
      <c r="ANM80" s="9"/>
      <c r="ANN80" s="9"/>
      <c r="ANO80" s="9"/>
      <c r="ANP80" s="9"/>
      <c r="ANQ80" s="9"/>
      <c r="ANR80" s="9"/>
      <c r="ANS80" s="9"/>
      <c r="ANT80" s="9"/>
      <c r="ANU80" s="9"/>
      <c r="ANV80" s="9"/>
      <c r="ANW80" s="9"/>
      <c r="ANX80" s="9"/>
      <c r="ANY80" s="9"/>
      <c r="ANZ80" s="9"/>
      <c r="AOA80" s="9"/>
      <c r="AOB80" s="9"/>
      <c r="AOC80" s="9"/>
      <c r="AOD80" s="9"/>
      <c r="AOE80" s="9"/>
      <c r="AOF80" s="9"/>
      <c r="AOG80" s="9"/>
      <c r="AOH80" s="9"/>
      <c r="AOI80" s="9"/>
      <c r="AOJ80" s="9"/>
      <c r="AOK80" s="9"/>
      <c r="AOL80" s="9"/>
      <c r="AOM80" s="9"/>
      <c r="AON80" s="9"/>
      <c r="AOO80" s="9"/>
      <c r="AOP80" s="9"/>
      <c r="AOQ80" s="9"/>
      <c r="AOR80" s="9"/>
      <c r="AOS80" s="9"/>
      <c r="AOT80" s="9"/>
      <c r="AOU80" s="9"/>
      <c r="AOV80" s="9"/>
      <c r="AOW80" s="9"/>
      <c r="AOX80" s="9"/>
      <c r="AOY80" s="9"/>
      <c r="AOZ80" s="9"/>
      <c r="APA80" s="9"/>
      <c r="APB80" s="9"/>
      <c r="APC80" s="9"/>
      <c r="APD80" s="9"/>
      <c r="APE80" s="9"/>
      <c r="APF80" s="9"/>
      <c r="APG80" s="9"/>
      <c r="APH80" s="9"/>
      <c r="API80" s="9"/>
      <c r="APJ80" s="9"/>
      <c r="APK80" s="9"/>
      <c r="APL80" s="9"/>
      <c r="APM80" s="9"/>
      <c r="APN80" s="9"/>
      <c r="APO80" s="9"/>
      <c r="APP80" s="9"/>
      <c r="APQ80" s="9"/>
      <c r="APR80" s="9"/>
      <c r="APS80" s="9"/>
      <c r="APT80" s="9"/>
      <c r="APU80" s="9"/>
      <c r="APV80" s="9"/>
      <c r="APW80" s="9"/>
      <c r="APX80" s="9"/>
      <c r="APY80" s="9"/>
      <c r="APZ80" s="9"/>
      <c r="AQA80" s="9"/>
      <c r="AQB80" s="9"/>
      <c r="AQC80" s="9"/>
      <c r="AQD80" s="9"/>
      <c r="AQE80" s="9"/>
      <c r="AQF80" s="9"/>
      <c r="AQG80" s="9"/>
      <c r="AQH80" s="9"/>
      <c r="AQI80" s="9"/>
      <c r="AQJ80" s="9"/>
      <c r="AQK80" s="9"/>
      <c r="AQL80" s="9"/>
      <c r="AQM80" s="9"/>
      <c r="AQN80" s="9"/>
      <c r="AQO80" s="9"/>
      <c r="AQP80" s="9"/>
      <c r="AQQ80" s="9"/>
      <c r="AQR80" s="9"/>
      <c r="AQS80" s="9"/>
      <c r="AQT80" s="9"/>
      <c r="AQU80" s="9"/>
      <c r="AQV80" s="9"/>
      <c r="AQW80" s="9"/>
      <c r="AQX80" s="9"/>
      <c r="AQY80" s="9"/>
      <c r="AQZ80" s="9"/>
      <c r="ARA80" s="9"/>
      <c r="ARB80" s="9"/>
      <c r="ARC80" s="9"/>
      <c r="ARD80" s="9"/>
      <c r="ARE80" s="9"/>
      <c r="ARF80" s="9"/>
      <c r="ARG80" s="9"/>
      <c r="ARH80" s="9"/>
      <c r="ARI80" s="9"/>
      <c r="ARJ80" s="9"/>
      <c r="ARK80" s="9"/>
      <c r="ARL80" s="9"/>
      <c r="ARM80" s="9"/>
      <c r="ARN80" s="9"/>
      <c r="ARO80" s="9"/>
      <c r="ARP80" s="9"/>
      <c r="ARQ80" s="9"/>
      <c r="ARR80" s="9"/>
      <c r="ARS80" s="9"/>
      <c r="ART80" s="9"/>
      <c r="ARU80" s="9"/>
      <c r="ARV80" s="9"/>
      <c r="ARW80" s="9"/>
      <c r="ARX80" s="9"/>
      <c r="ARY80" s="9"/>
      <c r="ARZ80" s="9"/>
      <c r="ASA80" s="9"/>
      <c r="ASB80" s="9"/>
      <c r="ASC80" s="9"/>
      <c r="ASD80" s="9"/>
      <c r="ASE80" s="9"/>
      <c r="ASF80" s="9"/>
      <c r="ASG80" s="9"/>
      <c r="ASH80" s="9"/>
      <c r="ASI80" s="9"/>
      <c r="ASJ80" s="9"/>
      <c r="ASK80" s="9"/>
      <c r="ASL80" s="9"/>
      <c r="ASM80" s="9"/>
      <c r="ASN80" s="9"/>
      <c r="ASO80" s="9"/>
      <c r="ASP80" s="9"/>
      <c r="ASQ80" s="9"/>
      <c r="ASR80" s="9"/>
      <c r="ASS80" s="9"/>
      <c r="AST80" s="9"/>
      <c r="ASU80" s="9"/>
      <c r="ASV80" s="9"/>
      <c r="ASW80" s="9"/>
      <c r="ASX80" s="9"/>
      <c r="ASY80" s="9"/>
      <c r="ASZ80" s="9"/>
      <c r="ATA80" s="9"/>
      <c r="ATB80" s="9"/>
      <c r="ATC80" s="9"/>
      <c r="ATD80" s="9"/>
      <c r="ATE80" s="9"/>
      <c r="ATF80" s="9"/>
      <c r="ATG80" s="9"/>
      <c r="ATH80" s="9"/>
      <c r="ATI80" s="9"/>
      <c r="ATJ80" s="9"/>
      <c r="ATK80" s="9"/>
      <c r="ATL80" s="9"/>
      <c r="ATM80" s="9"/>
      <c r="ATN80" s="9"/>
      <c r="ATO80" s="9"/>
      <c r="ATP80" s="9"/>
      <c r="ATQ80" s="9"/>
      <c r="ATR80" s="9"/>
      <c r="ATS80" s="9"/>
      <c r="ATT80" s="9"/>
      <c r="ATU80" s="9"/>
      <c r="ATV80" s="9"/>
      <c r="ATW80" s="9"/>
      <c r="ATX80" s="9"/>
      <c r="ATY80" s="9" t="s">
        <v>5691</v>
      </c>
      <c r="ATZ80" s="9" t="s">
        <v>5691</v>
      </c>
      <c r="AUA80" s="9" t="s">
        <v>12680</v>
      </c>
      <c r="AUB80" s="9"/>
      <c r="AUC80" s="9"/>
      <c r="AUD80" s="9"/>
      <c r="AUE80" s="9"/>
      <c r="AUF80" s="9"/>
      <c r="AUG80" s="9"/>
      <c r="AUH80" s="9"/>
      <c r="AUI80" s="9"/>
      <c r="AUJ80" s="9"/>
      <c r="AUK80" s="9"/>
      <c r="AUL80" s="9"/>
      <c r="AUM80" s="9"/>
      <c r="AUN80" s="9"/>
      <c r="AUO80" s="9"/>
      <c r="AUP80" s="9"/>
      <c r="AUQ80" s="9"/>
      <c r="AUR80" s="9"/>
      <c r="AUS80" s="9"/>
      <c r="AUT80" s="9"/>
      <c r="AUU80" s="9"/>
      <c r="AUV80" s="9"/>
      <c r="AUW80" s="9"/>
      <c r="AUX80" s="9"/>
      <c r="AUY80" s="9"/>
      <c r="AUZ80" s="9"/>
      <c r="AVA80" s="9"/>
      <c r="AVB80" s="9"/>
      <c r="AVC80" s="9"/>
      <c r="AVD80" s="9"/>
      <c r="AVE80" s="9"/>
      <c r="AVF80" s="9"/>
      <c r="AVG80" s="9"/>
      <c r="AVH80" s="9"/>
      <c r="AVI80" s="9"/>
      <c r="AVJ80" s="9"/>
      <c r="AVK80" s="9" t="s">
        <v>12681</v>
      </c>
      <c r="AVL80" s="9"/>
      <c r="AVM80" s="9"/>
      <c r="AVN80" s="9"/>
      <c r="AVO80" s="9"/>
      <c r="AVP80" s="9"/>
      <c r="AVQ80" s="9"/>
      <c r="AVR80" s="9"/>
      <c r="AVS80" s="9"/>
      <c r="AVT80" s="9"/>
      <c r="AVU80" s="9"/>
      <c r="AVV80" s="9"/>
      <c r="AVW80" s="9"/>
      <c r="AVX80" s="9"/>
      <c r="AVY80" s="9"/>
      <c r="AVZ80" s="9"/>
      <c r="AWA80" s="9"/>
      <c r="AWB80" s="9"/>
      <c r="AWC80" s="9"/>
      <c r="AWD80" s="9"/>
      <c r="AWE80" s="9"/>
      <c r="AWF80" s="9"/>
      <c r="AWG80" s="9"/>
      <c r="AWH80" s="9"/>
      <c r="AWI80" s="9"/>
      <c r="AWJ80" s="9"/>
      <c r="AWK80" s="9"/>
      <c r="AWL80" s="9"/>
      <c r="AWM80" s="9"/>
      <c r="AWN80" s="9"/>
      <c r="AWO80" s="9"/>
      <c r="AWP80" s="9"/>
      <c r="AWQ80" s="9"/>
      <c r="AWR80" s="9"/>
      <c r="AWS80" s="9"/>
      <c r="AWT80" s="9"/>
      <c r="AWU80" s="9"/>
      <c r="AWV80" s="9"/>
      <c r="AWW80" s="9"/>
      <c r="AWX80" s="9"/>
      <c r="AWY80" s="9"/>
      <c r="AWZ80" s="9"/>
      <c r="AXA80" s="9"/>
      <c r="AXB80" s="9" t="s">
        <v>5707</v>
      </c>
      <c r="AXC80" s="9"/>
      <c r="AXD80" s="9"/>
      <c r="AXE80" s="9"/>
      <c r="AXF80" s="9"/>
      <c r="AXG80" s="9"/>
      <c r="AXH80" s="9"/>
      <c r="AXI80" s="9"/>
      <c r="AXJ80" s="9"/>
      <c r="AXK80" s="9">
        <v>701.0</v>
      </c>
      <c r="AXL80" s="9" t="s">
        <v>2973</v>
      </c>
      <c r="AXM80" s="9">
        <v>526.0</v>
      </c>
      <c r="AXN80" s="9"/>
      <c r="AXO80" s="9"/>
      <c r="AXP80" s="9"/>
      <c r="AXQ80" s="9"/>
      <c r="AXR80" s="9"/>
      <c r="AXS80" s="9"/>
      <c r="AXT80" s="9"/>
      <c r="AXU80" s="9"/>
      <c r="AXV80" s="9"/>
      <c r="AXW80" s="9"/>
      <c r="AXX80" s="9"/>
      <c r="AXY80" s="9"/>
      <c r="AXZ80" s="9"/>
      <c r="AYA80" s="9"/>
      <c r="AYB80" s="9"/>
      <c r="AYC80" s="9"/>
      <c r="AYD80" s="9" t="s">
        <v>2973</v>
      </c>
      <c r="AYE80" s="9"/>
      <c r="AYF80" s="9"/>
      <c r="AYG80" s="9"/>
      <c r="AYH80" s="9" t="s">
        <v>12682</v>
      </c>
      <c r="AYI80" s="9"/>
      <c r="AYJ80" s="9"/>
      <c r="AYK80" s="9"/>
      <c r="AYL80" s="9"/>
      <c r="AYM80" s="9"/>
      <c r="AYN80" s="9"/>
      <c r="AYO80" s="9"/>
      <c r="AYP80" s="9"/>
      <c r="AYQ80" s="9"/>
      <c r="AYR80" s="9"/>
      <c r="AYS80" s="9"/>
      <c r="AYT80" s="9"/>
      <c r="AYU80" s="9"/>
      <c r="AYV80" s="9"/>
      <c r="AYW80" s="9"/>
      <c r="AYX80" s="9"/>
      <c r="AYY80" s="9"/>
      <c r="AYZ80" s="9"/>
      <c r="AZA80" s="9"/>
      <c r="AZB80" s="9"/>
      <c r="AZC80" s="9"/>
      <c r="AZD80" s="9"/>
      <c r="AZE80" s="9"/>
      <c r="AZF80" s="9"/>
      <c r="AZG80" s="9"/>
      <c r="AZH80" s="9"/>
      <c r="AZI80" s="9"/>
      <c r="AZJ80" s="9"/>
      <c r="AZK80" s="9"/>
      <c r="AZL80" s="9"/>
      <c r="AZM80" s="9"/>
      <c r="AZN80" s="9"/>
      <c r="AZO80" s="9"/>
      <c r="AZP80" s="9"/>
      <c r="AZQ80" s="9"/>
      <c r="AZR80" s="9"/>
      <c r="AZS80" s="9"/>
      <c r="AZT80" s="9"/>
      <c r="AZU80" s="9"/>
      <c r="AZV80" s="9"/>
      <c r="AZW80" s="9"/>
      <c r="AZX80" s="9"/>
      <c r="AZY80" s="9"/>
      <c r="AZZ80" s="9"/>
      <c r="BAA80" s="9"/>
      <c r="BAB80" s="9"/>
      <c r="BAC80" s="9"/>
      <c r="BAD80" s="9"/>
      <c r="BAE80" s="9"/>
      <c r="BAF80" s="9"/>
      <c r="BAG80" s="9"/>
      <c r="BAH80" s="9"/>
      <c r="BAI80" s="9"/>
      <c r="BAJ80" s="9"/>
      <c r="BAK80" s="9"/>
      <c r="BAL80" s="9"/>
      <c r="BAM80" s="9"/>
      <c r="BAN80" s="9"/>
      <c r="BAO80" s="9"/>
      <c r="BAP80" s="9"/>
      <c r="BAQ80" s="9"/>
      <c r="BAR80" s="9"/>
      <c r="BAS80" s="9"/>
      <c r="BAT80" s="9"/>
      <c r="BAU80" s="9"/>
      <c r="BAV80" s="9"/>
      <c r="BAW80" s="9"/>
      <c r="BAX80" s="9"/>
      <c r="BAY80" s="9"/>
      <c r="BAZ80" s="9"/>
      <c r="BBA80" s="9"/>
      <c r="BBB80" s="9"/>
      <c r="BBC80" s="9"/>
      <c r="BBD80" s="9"/>
      <c r="BBE80" s="9"/>
      <c r="BBF80" s="9"/>
      <c r="BBG80" s="9"/>
      <c r="BBH80" s="9"/>
      <c r="BBI80" s="9"/>
      <c r="BBJ80" s="9"/>
      <c r="BBK80" s="9"/>
      <c r="BBL80" s="9"/>
      <c r="BBM80" s="9"/>
      <c r="BBN80" s="9"/>
      <c r="BBO80" s="9"/>
      <c r="BBP80" s="9"/>
      <c r="BBQ80" s="9"/>
      <c r="BBR80" s="9"/>
      <c r="BBS80" s="9"/>
      <c r="BBT80" s="9"/>
      <c r="BBU80" s="9"/>
      <c r="BBV80" s="9"/>
      <c r="BBW80" s="9"/>
      <c r="BBX80" s="9"/>
      <c r="BBY80" s="9"/>
      <c r="BBZ80" s="9"/>
      <c r="BCA80" s="9"/>
      <c r="BCB80" s="9"/>
      <c r="BCC80" s="9"/>
      <c r="BCD80" s="9"/>
      <c r="BCE80" s="9"/>
      <c r="BCF80" s="9"/>
      <c r="BCG80" s="9"/>
      <c r="BCH80" s="9"/>
      <c r="BCI80" s="9"/>
      <c r="BCJ80" s="9"/>
      <c r="BCK80" s="9"/>
      <c r="BCL80" s="9"/>
      <c r="BCM80" s="9"/>
      <c r="BCN80" s="9"/>
      <c r="BCO80" s="9"/>
      <c r="BCP80" s="9"/>
      <c r="BCQ80" s="9"/>
      <c r="BCR80" s="9"/>
      <c r="BCS80" s="9"/>
      <c r="BCT80" s="9"/>
      <c r="BCU80" s="9"/>
      <c r="BCV80" s="9"/>
      <c r="BCW80" s="9"/>
      <c r="BCX80" s="9"/>
      <c r="BCY80" s="9"/>
      <c r="BCZ80" s="9"/>
      <c r="BDA80" s="9"/>
      <c r="BDB80" s="9"/>
      <c r="BDC80" s="9"/>
      <c r="BDD80" s="9"/>
      <c r="BDE80" s="9"/>
      <c r="BDF80" s="9"/>
      <c r="BDG80" s="9"/>
      <c r="BDH80" s="9"/>
      <c r="BDI80" s="9"/>
      <c r="BDJ80" s="9"/>
      <c r="BDK80" s="9"/>
      <c r="BDL80" s="9"/>
      <c r="BDM80" s="9"/>
      <c r="BDN80" s="9"/>
      <c r="BDO80" s="9"/>
      <c r="BDP80" s="9"/>
      <c r="BDQ80" s="9"/>
      <c r="BDR80" s="9"/>
      <c r="BDS80" s="9"/>
      <c r="BDT80" s="9"/>
      <c r="BDU80" s="9"/>
      <c r="BDV80" s="9"/>
      <c r="BDW80" s="9"/>
      <c r="BDX80" s="9"/>
      <c r="BDY80" s="9"/>
      <c r="BDZ80" s="9"/>
      <c r="BEA80" s="9"/>
      <c r="BEB80" s="9"/>
      <c r="BEC80" s="9"/>
      <c r="BED80" s="9"/>
      <c r="BEE80" s="9"/>
      <c r="BEF80" s="9"/>
      <c r="BEG80" s="9"/>
      <c r="BEH80" s="9"/>
      <c r="BEI80" s="9"/>
      <c r="BEJ80" s="9"/>
      <c r="BEK80" s="9"/>
      <c r="BEL80" s="9"/>
      <c r="BEM80" s="9"/>
      <c r="BEN80" s="9"/>
      <c r="BEO80" s="9"/>
      <c r="BEP80" s="9"/>
      <c r="BEQ80" s="9"/>
      <c r="BER80" s="9"/>
      <c r="BES80" s="9"/>
      <c r="BET80" s="9"/>
      <c r="BEU80" s="9"/>
      <c r="BEV80" s="9"/>
      <c r="BEW80" s="9"/>
      <c r="BEX80" s="9"/>
      <c r="BEY80" s="9"/>
      <c r="BEZ80" s="9"/>
      <c r="BFA80" s="9"/>
      <c r="BFB80" s="9"/>
      <c r="BFC80" s="9"/>
      <c r="BFD80" s="9"/>
      <c r="BFE80" s="9"/>
      <c r="BFF80" s="9"/>
      <c r="BFG80" s="9"/>
      <c r="BFH80" s="9"/>
      <c r="BFI80" s="9"/>
      <c r="BFJ80" s="9"/>
      <c r="BFK80" s="9"/>
      <c r="BFL80" s="9"/>
      <c r="BFM80" s="9"/>
      <c r="BFN80" s="9"/>
      <c r="BFO80" s="9"/>
      <c r="BFP80" s="9"/>
      <c r="BFQ80" s="9"/>
      <c r="BFR80" s="9"/>
      <c r="BFS80" s="9"/>
      <c r="BFT80" s="9"/>
      <c r="BFU80" s="9"/>
      <c r="BFV80" s="9"/>
      <c r="BFW80" s="9"/>
      <c r="BFX80" s="9"/>
      <c r="BFY80" s="9"/>
      <c r="BFZ80" s="9"/>
      <c r="BGA80" s="9"/>
      <c r="BGB80" s="9"/>
      <c r="BGC80" s="9"/>
      <c r="BGD80" s="9"/>
      <c r="BGE80" s="9"/>
      <c r="BGF80" s="9"/>
      <c r="BGG80" s="9"/>
      <c r="BGH80" s="9"/>
      <c r="BGI80" s="9"/>
      <c r="BGJ80" s="9"/>
      <c r="BGK80" s="9"/>
      <c r="BGL80" s="9"/>
      <c r="BGM80" s="9"/>
      <c r="BGN80" s="9"/>
      <c r="BGO80" s="9"/>
      <c r="BGP80" s="9"/>
      <c r="BGQ80" s="9"/>
      <c r="BGR80" s="9"/>
      <c r="BGS80" s="9"/>
      <c r="BGT80" s="9"/>
      <c r="BGU80" s="9"/>
      <c r="BGV80" s="9"/>
      <c r="BGW80" s="9"/>
      <c r="BGX80" s="9"/>
      <c r="BGY80" s="9"/>
      <c r="BGZ80" s="9"/>
      <c r="BHA80" s="9"/>
      <c r="BHB80" s="9"/>
      <c r="BHC80" s="9"/>
      <c r="BHD80" s="9"/>
      <c r="BHE80" s="9"/>
      <c r="BHF80" s="9"/>
      <c r="BHG80" s="9"/>
      <c r="BHH80" s="9"/>
      <c r="BHI80" s="9"/>
      <c r="BHJ80" s="9"/>
      <c r="BHK80" s="9"/>
      <c r="BHL80" s="9"/>
      <c r="BHM80" s="9"/>
      <c r="BHN80" s="9"/>
      <c r="BHO80" s="9"/>
      <c r="BHP80" s="9"/>
      <c r="BHQ80" s="9"/>
      <c r="BHR80" s="9"/>
      <c r="BHS80" s="9"/>
      <c r="BHT80" s="9"/>
      <c r="BHU80" s="9"/>
      <c r="BHV80" s="9"/>
      <c r="BHW80" s="9"/>
      <c r="BHX80" s="9"/>
      <c r="BHY80" s="9"/>
      <c r="BHZ80" s="9"/>
      <c r="BIA80" s="9"/>
      <c r="BIB80" s="9"/>
      <c r="BIC80" s="9"/>
      <c r="BID80" s="9"/>
      <c r="BIE80" s="9"/>
      <c r="BIF80" s="9"/>
      <c r="BIG80" s="9"/>
      <c r="BIH80" s="9"/>
      <c r="BII80" s="9"/>
      <c r="BIJ80" s="9"/>
      <c r="BIK80" s="9"/>
      <c r="BIL80" s="9"/>
      <c r="BIM80" s="9"/>
      <c r="BIN80" s="9"/>
      <c r="BIO80" s="9"/>
      <c r="BIP80" s="9"/>
      <c r="BIQ80" s="9"/>
      <c r="BIR80" s="9"/>
      <c r="BIS80" s="9"/>
      <c r="BIT80" s="9"/>
      <c r="BIU80" s="9"/>
      <c r="BIV80" s="9"/>
      <c r="BIW80" s="9"/>
      <c r="BIX80" s="9"/>
      <c r="BIY80" s="9"/>
      <c r="BIZ80" s="9"/>
      <c r="BJA80" s="9"/>
      <c r="BJB80" s="9"/>
      <c r="BJC80" s="9"/>
      <c r="BJD80" s="9"/>
      <c r="BJE80" s="9"/>
      <c r="BJF80" s="9"/>
      <c r="BJG80" s="9"/>
      <c r="BJH80" s="9"/>
      <c r="BJI80" s="9"/>
      <c r="BJJ80" s="9"/>
      <c r="BJK80" s="9"/>
      <c r="BJL80" s="9"/>
      <c r="BJM80" s="9"/>
      <c r="BJN80" s="9"/>
      <c r="BJO80" s="9"/>
      <c r="BJP80" s="9"/>
      <c r="BJQ80" s="9"/>
      <c r="BJR80" s="9"/>
      <c r="BJS80" s="9"/>
      <c r="BJT80" s="9"/>
      <c r="BJU80" s="9"/>
      <c r="BJV80" s="9"/>
      <c r="BJW80" s="9"/>
      <c r="BJX80" s="9"/>
      <c r="BJY80" s="9"/>
      <c r="BJZ80" s="9"/>
      <c r="BKA80" s="9"/>
      <c r="BKB80" s="9"/>
      <c r="BKC80" s="9"/>
      <c r="BKD80" s="9"/>
      <c r="BKE80" s="9"/>
      <c r="BKF80" s="9"/>
      <c r="BKG80" s="9"/>
      <c r="BKH80" s="9"/>
      <c r="BKI80" s="9"/>
      <c r="BKJ80" s="9"/>
      <c r="BKK80" s="9"/>
      <c r="BKL80" s="9"/>
      <c r="BKM80" s="9"/>
      <c r="BKN80" s="9"/>
      <c r="BKO80" s="9"/>
      <c r="BKP80" s="9"/>
      <c r="BKQ80" s="9"/>
      <c r="BKR80" s="9"/>
      <c r="BKS80" s="9"/>
      <c r="BKT80" s="9"/>
      <c r="BKU80" s="9"/>
      <c r="BKV80" s="9"/>
      <c r="BKW80" s="9"/>
      <c r="BKX80" s="9"/>
      <c r="BKY80" s="9"/>
      <c r="BKZ80" s="9"/>
      <c r="BLA80" s="9"/>
      <c r="BLB80" s="9"/>
      <c r="BLC80" s="9"/>
      <c r="BLD80" s="9"/>
      <c r="BLE80" s="9"/>
      <c r="BLF80" s="9"/>
      <c r="BLG80" s="9"/>
      <c r="BLH80" s="9"/>
      <c r="BLI80" s="9"/>
      <c r="BLJ80" s="9"/>
      <c r="BLK80" s="9"/>
      <c r="BLL80" s="9"/>
      <c r="BLM80" s="9"/>
      <c r="BLN80" s="9"/>
      <c r="BLO80" s="9"/>
      <c r="BLP80" s="9"/>
      <c r="BLQ80" s="9"/>
      <c r="BLR80" s="9"/>
      <c r="BLS80" s="9"/>
      <c r="BLT80" s="9"/>
      <c r="BLU80" s="9"/>
      <c r="BLV80" s="9"/>
      <c r="BLW80" s="9"/>
      <c r="BLX80" s="9"/>
      <c r="BLY80" s="9"/>
      <c r="BLZ80" s="9"/>
      <c r="BMA80" s="9"/>
      <c r="BMB80" s="9"/>
      <c r="BMC80" s="9"/>
      <c r="BMD80" s="9"/>
      <c r="BME80" s="9"/>
      <c r="BMF80" s="9"/>
      <c r="BMG80" s="9"/>
      <c r="BMH80" s="9"/>
      <c r="BMI80" s="9"/>
      <c r="BMJ80" s="9"/>
      <c r="BMK80" s="9"/>
      <c r="BML80" s="9"/>
      <c r="BMM80" s="9"/>
      <c r="BMN80" s="9"/>
      <c r="BMO80" s="9"/>
      <c r="BMP80" s="9"/>
      <c r="BMQ80" s="9"/>
      <c r="BMR80" s="9"/>
      <c r="BMS80" s="9"/>
      <c r="BMT80" s="9"/>
      <c r="BMU80" s="9"/>
      <c r="BMV80" s="9"/>
      <c r="BMW80" s="9"/>
      <c r="BMX80" s="9"/>
      <c r="BMY80" s="9"/>
      <c r="BMZ80" s="9"/>
      <c r="BNA80" s="9"/>
      <c r="BNB80" s="9"/>
      <c r="BNC80" s="9"/>
      <c r="BND80" s="9"/>
      <c r="BNE80" s="9"/>
      <c r="BNF80" s="9"/>
      <c r="BNG80" s="9"/>
      <c r="BNH80" s="9"/>
      <c r="BNI80" s="9"/>
      <c r="BNJ80" s="9"/>
      <c r="BNK80" s="9"/>
      <c r="BNL80" s="9"/>
      <c r="BNM80" s="9"/>
      <c r="BNN80" s="9"/>
      <c r="BNO80" s="9"/>
      <c r="BNP80" s="9"/>
      <c r="BNQ80" s="9"/>
      <c r="BNR80" s="9"/>
      <c r="BNS80" s="9"/>
      <c r="BNT80" s="9"/>
      <c r="BNU80" s="9"/>
      <c r="BNV80" s="9"/>
      <c r="BNW80" s="9"/>
      <c r="BNX80" s="9"/>
      <c r="BNY80" s="9"/>
      <c r="BNZ80" s="9"/>
      <c r="BOA80" s="9"/>
      <c r="BOB80" s="9"/>
      <c r="BOC80" s="9"/>
      <c r="BOD80" s="9"/>
      <c r="BOE80" s="9"/>
      <c r="BOF80" s="9"/>
      <c r="BOG80" s="9"/>
      <c r="BOH80" s="9"/>
      <c r="BOI80" s="9"/>
      <c r="BOJ80" s="9"/>
      <c r="BOK80" s="9"/>
      <c r="BOL80" s="9"/>
      <c r="BOM80" s="9"/>
      <c r="BON80" s="9"/>
      <c r="BOO80" s="9"/>
      <c r="BOP80" s="9"/>
      <c r="BOQ80" s="9"/>
      <c r="BOR80" s="9"/>
      <c r="BOS80" s="9"/>
      <c r="BOT80" s="9"/>
      <c r="BOU80" s="9"/>
      <c r="BOV80" s="9"/>
      <c r="BOW80" s="9"/>
      <c r="BOX80" s="9"/>
      <c r="BOY80" s="9"/>
      <c r="BOZ80" s="9"/>
      <c r="BPA80" s="9"/>
      <c r="BPB80" s="9"/>
      <c r="BPC80" s="9"/>
      <c r="BPD80" s="9"/>
      <c r="BPE80" s="9"/>
      <c r="BPF80" s="9"/>
      <c r="BPG80" s="9"/>
      <c r="BPH80" s="9"/>
      <c r="BPI80" s="9"/>
      <c r="BPJ80" s="9"/>
      <c r="BPK80" s="9"/>
      <c r="BPL80" s="9"/>
      <c r="BPM80" s="9"/>
      <c r="BPN80" s="9"/>
      <c r="BPO80" s="9"/>
      <c r="BPP80" s="9"/>
      <c r="BPQ80" s="9"/>
      <c r="BPR80" s="9"/>
      <c r="BPS80" s="9"/>
      <c r="BPT80" s="9"/>
      <c r="BPU80" s="9"/>
      <c r="BPV80" s="9"/>
      <c r="BPW80" s="9"/>
      <c r="BPX80" s="9"/>
      <c r="BPY80" s="9"/>
      <c r="BPZ80" s="9"/>
      <c r="BQA80" s="9"/>
      <c r="BQB80" s="9"/>
      <c r="BQC80" s="9"/>
      <c r="BQD80" s="9"/>
      <c r="BQE80" s="9"/>
      <c r="BQF80" s="9"/>
      <c r="BQG80" s="9"/>
      <c r="BQH80" s="9"/>
      <c r="BQI80" s="9"/>
      <c r="BQJ80" s="9"/>
      <c r="BQK80" s="9"/>
      <c r="BQL80" s="9"/>
      <c r="BQM80" s="9"/>
      <c r="BQN80" s="9"/>
      <c r="BQO80" s="9"/>
      <c r="BQP80" s="9"/>
      <c r="BQQ80" s="9"/>
      <c r="BQR80" s="9"/>
      <c r="BQS80" s="9"/>
      <c r="BQT80" s="9"/>
      <c r="BQU80" s="9"/>
      <c r="BQV80" s="9"/>
      <c r="BQW80" s="9"/>
      <c r="BQX80" s="9"/>
      <c r="BQY80" s="9"/>
      <c r="BQZ80" s="9"/>
      <c r="BRA80" s="9"/>
      <c r="BRB80" s="9"/>
      <c r="BRC80" s="9"/>
      <c r="BRD80" s="9"/>
      <c r="BRE80" s="9"/>
      <c r="BRF80" s="9"/>
      <c r="BRG80" s="9"/>
      <c r="BRH80" s="9"/>
      <c r="BRI80" s="9"/>
      <c r="BRJ80" s="9"/>
      <c r="BRK80" s="9"/>
      <c r="BRL80" s="9"/>
      <c r="BRM80" s="9"/>
      <c r="BRN80" s="9"/>
      <c r="BRO80" s="9"/>
      <c r="BRP80" s="9"/>
      <c r="BRQ80" s="9"/>
      <c r="BRR80" s="9"/>
      <c r="BRS80" s="9"/>
      <c r="BRT80" s="9"/>
      <c r="BRU80" s="9"/>
      <c r="BRV80" s="9"/>
      <c r="BRW80" s="9"/>
      <c r="BRX80" s="9"/>
      <c r="BRY80" s="9"/>
      <c r="BRZ80" s="9"/>
      <c r="BSA80" s="9"/>
      <c r="BSB80" s="9"/>
      <c r="BSC80" s="9"/>
      <c r="BSD80" s="9"/>
      <c r="BSE80" s="9"/>
      <c r="BSF80" s="9"/>
      <c r="BSG80" s="9"/>
      <c r="BSH80" s="9"/>
      <c r="BSI80" s="9"/>
      <c r="BSJ80" s="9"/>
      <c r="BSK80" s="9"/>
      <c r="BSL80" s="9"/>
      <c r="BSM80" s="9"/>
      <c r="BSN80" s="9"/>
      <c r="BSO80" s="9"/>
      <c r="BSP80" s="9"/>
      <c r="BSQ80" s="9"/>
      <c r="BSR80" s="9"/>
      <c r="BSS80" s="9"/>
      <c r="BST80" s="9"/>
      <c r="BSU80" s="9"/>
      <c r="BSV80" s="9"/>
      <c r="BSW80" s="9"/>
      <c r="BSX80" s="9"/>
      <c r="BSY80" s="9"/>
      <c r="BSZ80" s="9"/>
      <c r="BTA80" s="9"/>
      <c r="BTB80" s="9"/>
      <c r="BTC80" s="9"/>
      <c r="BTD80" s="9"/>
      <c r="BTE80" s="9"/>
      <c r="BTF80" s="9"/>
      <c r="BTG80" s="9"/>
      <c r="BTH80" s="9"/>
      <c r="BTI80" s="9"/>
      <c r="BTJ80" s="9"/>
      <c r="BTK80" s="9"/>
      <c r="BTL80" s="9"/>
      <c r="BTM80" s="9"/>
      <c r="BTN80" s="9"/>
      <c r="BTO80" s="9"/>
      <c r="BTP80" s="9"/>
      <c r="BTQ80" s="9"/>
      <c r="BTR80" s="9"/>
      <c r="BTS80" s="9"/>
      <c r="BTT80" s="9"/>
      <c r="BTU80" s="9"/>
      <c r="BTV80" s="9"/>
      <c r="BTW80" s="9"/>
      <c r="BTX80" s="9"/>
      <c r="BTY80" s="9"/>
      <c r="BTZ80" s="9"/>
      <c r="BUA80" s="9"/>
      <c r="BUB80" s="9"/>
      <c r="BUC80" s="9"/>
      <c r="BUD80" s="9"/>
      <c r="BUE80" s="9"/>
      <c r="BUF80" s="9"/>
      <c r="BUG80" s="9"/>
      <c r="BUH80" s="9"/>
      <c r="BUI80" s="9"/>
      <c r="BUJ80" s="9"/>
      <c r="BUK80" s="9"/>
      <c r="BUL80" s="9"/>
      <c r="BUM80" s="9"/>
      <c r="BUN80" s="9"/>
      <c r="BUO80" s="9"/>
      <c r="BUP80" s="9"/>
      <c r="BUQ80" s="9"/>
      <c r="BUR80" s="9"/>
      <c r="BUS80" s="9"/>
      <c r="BUT80" s="9"/>
      <c r="BUU80" s="9"/>
      <c r="BUV80" s="9"/>
      <c r="BUW80" s="9"/>
      <c r="BUX80" s="9"/>
      <c r="BUY80" s="9"/>
      <c r="BUZ80" s="9"/>
      <c r="BVA80" s="9"/>
      <c r="BVB80" s="9"/>
      <c r="BVC80" s="9"/>
      <c r="BVD80" s="9"/>
      <c r="BVE80" s="9"/>
      <c r="BVF80" s="9"/>
      <c r="BVG80" s="9"/>
      <c r="BVH80" s="9"/>
      <c r="BVI80" s="9"/>
      <c r="BVJ80" s="9"/>
      <c r="BVK80" s="9"/>
      <c r="BVL80" s="9"/>
      <c r="BVM80" s="9"/>
      <c r="BVN80" s="9"/>
      <c r="BVO80" s="9"/>
      <c r="BVP80" s="9"/>
      <c r="BVQ80" s="9"/>
      <c r="BVR80" s="9"/>
      <c r="BVS80" s="9"/>
      <c r="BVT80" s="9"/>
      <c r="BVU80" s="9"/>
      <c r="BVV80" s="9"/>
      <c r="BVW80" s="9"/>
      <c r="BVX80" s="9"/>
      <c r="BVY80" s="9"/>
      <c r="BVZ80" s="9"/>
      <c r="BWA80" s="9"/>
      <c r="BWB80" s="9"/>
      <c r="BWC80" s="9"/>
      <c r="BWD80" s="9"/>
      <c r="BWE80" s="9"/>
      <c r="BWF80" s="9"/>
      <c r="BWG80" s="9"/>
      <c r="BWH80" s="9"/>
      <c r="BWI80" s="9"/>
      <c r="BWJ80" s="9"/>
      <c r="BWK80" s="9"/>
      <c r="BWL80" s="9"/>
      <c r="BWM80" s="9"/>
      <c r="BWN80" s="9"/>
      <c r="BWO80" s="9"/>
      <c r="BWP80" s="9"/>
      <c r="BWQ80" s="9"/>
      <c r="BWR80" s="9"/>
      <c r="BWS80" s="9"/>
      <c r="BWT80" s="9"/>
      <c r="BWU80" s="9"/>
      <c r="BWV80" s="9"/>
      <c r="BWW80" s="9"/>
      <c r="BWX80" s="9"/>
      <c r="BWY80" s="9"/>
      <c r="BWZ80" s="9"/>
      <c r="BXA80" s="9"/>
      <c r="BXB80" s="9"/>
      <c r="BXC80" s="9"/>
      <c r="BXD80" s="9"/>
    </row>
    <row r="81" ht="14.25" customHeight="1">
      <c r="A81" s="9">
        <v>8.0</v>
      </c>
      <c r="B81" s="9" t="s">
        <v>11947</v>
      </c>
      <c r="C81" s="9" t="s">
        <v>11948</v>
      </c>
      <c r="D81" s="9" t="s">
        <v>11948</v>
      </c>
      <c r="E81" s="9"/>
      <c r="F81" s="9">
        <v>14.0</v>
      </c>
      <c r="G81" s="9" t="s">
        <v>12683</v>
      </c>
      <c r="H81" s="9"/>
      <c r="I81" s="9"/>
      <c r="J81" s="9"/>
      <c r="K81" s="9"/>
      <c r="L81" s="9">
        <v>14.0</v>
      </c>
      <c r="M81" s="9"/>
      <c r="N81" s="9"/>
      <c r="O81" s="9"/>
      <c r="P81" s="9">
        <v>0.0</v>
      </c>
      <c r="Q81" s="9" t="s">
        <v>12684</v>
      </c>
      <c r="R81" s="9"/>
      <c r="S81" s="9" t="s">
        <v>2976</v>
      </c>
      <c r="T81" s="9" t="s">
        <v>2975</v>
      </c>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9"/>
      <c r="IW81" s="9"/>
      <c r="IX81" s="9"/>
      <c r="IY81" s="9"/>
      <c r="IZ81" s="9"/>
      <c r="JA81" s="9"/>
      <c r="JB81" s="9"/>
      <c r="JC81" s="9"/>
      <c r="JD81" s="9"/>
      <c r="JE81" s="9"/>
      <c r="JF81" s="9"/>
      <c r="JG81" s="9"/>
      <c r="JH81" s="9"/>
      <c r="JI81" s="9"/>
      <c r="JJ81" s="9"/>
      <c r="JK81" s="9"/>
      <c r="JL81" s="9"/>
      <c r="JM81" s="9"/>
      <c r="JN81" s="9"/>
      <c r="JO81" s="9"/>
      <c r="JP81" s="9"/>
      <c r="JQ81" s="9"/>
      <c r="JR81" s="9"/>
      <c r="JS81" s="9"/>
      <c r="JT81" s="9"/>
      <c r="JU81" s="9"/>
      <c r="JV81" s="9"/>
      <c r="JW81" s="9"/>
      <c r="JX81" s="9"/>
      <c r="JY81" s="9"/>
      <c r="JZ81" s="9"/>
      <c r="KA81" s="9"/>
      <c r="KB81" s="9"/>
      <c r="KC81" s="9"/>
      <c r="KD81" s="9"/>
      <c r="KE81" s="9"/>
      <c r="KF81" s="9"/>
      <c r="KG81" s="9"/>
      <c r="KH81" s="9"/>
      <c r="KI81" s="9"/>
      <c r="KJ81" s="9"/>
      <c r="KK81" s="9"/>
      <c r="KL81" s="9"/>
      <c r="KM81" s="9"/>
      <c r="KN81" s="9"/>
      <c r="KO81" s="9"/>
      <c r="KP81" s="9"/>
      <c r="KQ81" s="9"/>
      <c r="KR81" s="9"/>
      <c r="KS81" s="9"/>
      <c r="KT81" s="9"/>
      <c r="KU81" s="9"/>
      <c r="KV81" s="9"/>
      <c r="KW81" s="9"/>
      <c r="KX81" s="9"/>
      <c r="KY81" s="9"/>
      <c r="KZ81" s="9"/>
      <c r="LA81" s="9"/>
      <c r="LB81" s="9"/>
      <c r="LC81" s="9"/>
      <c r="LD81" s="9"/>
      <c r="LE81" s="9"/>
      <c r="LF81" s="9"/>
      <c r="LG81" s="9"/>
      <c r="LH81" s="9"/>
      <c r="LI81" s="9"/>
      <c r="LJ81" s="9"/>
      <c r="LK81" s="9"/>
      <c r="LL81" s="9"/>
      <c r="LM81" s="9"/>
      <c r="LN81" s="9"/>
      <c r="LO81" s="9"/>
      <c r="LP81" s="9"/>
      <c r="LQ81" s="9"/>
      <c r="LR81" s="9"/>
      <c r="LS81" s="9"/>
      <c r="LT81" s="9"/>
      <c r="LU81" s="9"/>
      <c r="LV81" s="9"/>
      <c r="LW81" s="9"/>
      <c r="LX81" s="9"/>
      <c r="LY81" s="9"/>
      <c r="LZ81" s="9"/>
      <c r="MA81" s="9"/>
      <c r="MB81" s="9"/>
      <c r="MC81" s="9"/>
      <c r="MD81" s="9"/>
      <c r="ME81" s="9"/>
      <c r="MF81" s="9"/>
      <c r="MG81" s="9"/>
      <c r="MH81" s="9"/>
      <c r="MI81" s="9"/>
      <c r="MJ81" s="9"/>
      <c r="MK81" s="9"/>
      <c r="ML81" s="9"/>
      <c r="MM81" s="9"/>
      <c r="MN81" s="9"/>
      <c r="MO81" s="9"/>
      <c r="MP81" s="9"/>
      <c r="MQ81" s="9"/>
      <c r="MR81" s="9"/>
      <c r="MS81" s="9"/>
      <c r="MT81" s="9"/>
      <c r="MU81" s="9"/>
      <c r="MV81" s="9"/>
      <c r="MW81" s="9"/>
      <c r="MX81" s="9"/>
      <c r="MY81" s="9"/>
      <c r="MZ81" s="9"/>
      <c r="NA81" s="9"/>
      <c r="NB81" s="9"/>
      <c r="NC81" s="9"/>
      <c r="ND81" s="9"/>
      <c r="NE81" s="9"/>
      <c r="NF81" s="9"/>
      <c r="NG81" s="9"/>
      <c r="NH81" s="9"/>
      <c r="NI81" s="9"/>
      <c r="NJ81" s="9"/>
      <c r="NK81" s="9"/>
      <c r="NL81" s="9"/>
      <c r="NM81" s="9"/>
      <c r="NN81" s="9"/>
      <c r="NO81" s="9"/>
      <c r="NP81" s="9"/>
      <c r="NQ81" s="9"/>
      <c r="NR81" s="9"/>
      <c r="NS81" s="9"/>
      <c r="NT81" s="9"/>
      <c r="NU81" s="9"/>
      <c r="NV81" s="9"/>
      <c r="NW81" s="9"/>
      <c r="NX81" s="9"/>
      <c r="NY81" s="9"/>
      <c r="NZ81" s="9"/>
      <c r="OA81" s="9"/>
      <c r="OB81" s="9"/>
      <c r="OC81" s="9"/>
      <c r="OD81" s="9"/>
      <c r="OE81" s="9"/>
      <c r="OF81" s="9"/>
      <c r="OG81" s="9"/>
      <c r="OH81" s="9"/>
      <c r="OI81" s="9"/>
      <c r="OJ81" s="9"/>
      <c r="OK81" s="9"/>
      <c r="OL81" s="9"/>
      <c r="OM81" s="9"/>
      <c r="ON81" s="9"/>
      <c r="OO81" s="9"/>
      <c r="OP81" s="9"/>
      <c r="OQ81" s="9"/>
      <c r="OR81" s="9"/>
      <c r="OS81" s="9"/>
      <c r="OT81" s="9"/>
      <c r="OU81" s="9"/>
      <c r="OV81" s="9"/>
      <c r="OW81" s="9"/>
      <c r="OX81" s="9"/>
      <c r="OY81" s="9"/>
      <c r="OZ81" s="9"/>
      <c r="PA81" s="9"/>
      <c r="PB81" s="9"/>
      <c r="PC81" s="9"/>
      <c r="PD81" s="9"/>
      <c r="PE81" s="9"/>
      <c r="PF81" s="9"/>
      <c r="PG81" s="9"/>
      <c r="PH81" s="9"/>
      <c r="PI81" s="9"/>
      <c r="PJ81" s="9"/>
      <c r="PK81" s="9"/>
      <c r="PL81" s="9"/>
      <c r="PM81" s="9"/>
      <c r="PN81" s="9"/>
      <c r="PO81" s="9"/>
      <c r="PP81" s="9"/>
      <c r="PQ81" s="9"/>
      <c r="PR81" s="9"/>
      <c r="PS81" s="9"/>
      <c r="PT81" s="9"/>
      <c r="PU81" s="9"/>
      <c r="PV81" s="9"/>
      <c r="PW81" s="9"/>
      <c r="PX81" s="9"/>
      <c r="PY81" s="9"/>
      <c r="PZ81" s="9"/>
      <c r="QA81" s="9"/>
      <c r="QB81" s="9"/>
      <c r="QC81" s="9"/>
      <c r="QD81" s="9"/>
      <c r="QE81" s="9"/>
      <c r="QF81" s="9"/>
      <c r="QG81" s="9"/>
      <c r="QH81" s="9"/>
      <c r="QI81" s="9"/>
      <c r="QJ81" s="9"/>
      <c r="QK81" s="9"/>
      <c r="QL81" s="9"/>
      <c r="QM81" s="9"/>
      <c r="QN81" s="9"/>
      <c r="QO81" s="9"/>
      <c r="QP81" s="9"/>
      <c r="QQ81" s="9"/>
      <c r="QR81" s="9"/>
      <c r="QS81" s="9"/>
      <c r="QT81" s="9"/>
      <c r="QU81" s="9"/>
      <c r="QV81" s="9"/>
      <c r="QW81" s="9"/>
      <c r="QX81" s="9"/>
      <c r="QY81" s="9"/>
      <c r="QZ81" s="9"/>
      <c r="RA81" s="9"/>
      <c r="RB81" s="9"/>
      <c r="RC81" s="9"/>
      <c r="RD81" s="9"/>
      <c r="RE81" s="9"/>
      <c r="RF81" s="9"/>
      <c r="RG81" s="9"/>
      <c r="RH81" s="9"/>
      <c r="RI81" s="9"/>
      <c r="RJ81" s="9"/>
      <c r="RK81" s="9"/>
      <c r="RL81" s="9"/>
      <c r="RM81" s="9"/>
      <c r="RN81" s="9"/>
      <c r="RO81" s="9"/>
      <c r="RP81" s="9"/>
      <c r="RQ81" s="9"/>
      <c r="RR81" s="9"/>
      <c r="RS81" s="9"/>
      <c r="RT81" s="9"/>
      <c r="RU81" s="9"/>
      <c r="RV81" s="9"/>
      <c r="RW81" s="9"/>
      <c r="RX81" s="9"/>
      <c r="RY81" s="9"/>
      <c r="RZ81" s="9"/>
      <c r="SA81" s="9"/>
      <c r="SB81" s="9"/>
      <c r="SC81" s="9"/>
      <c r="SD81" s="9"/>
      <c r="SE81" s="9"/>
      <c r="SF81" s="9"/>
      <c r="SG81" s="9"/>
      <c r="SH81" s="9"/>
      <c r="SI81" s="9"/>
      <c r="SJ81" s="9"/>
      <c r="SK81" s="9"/>
      <c r="SL81" s="9"/>
      <c r="SM81" s="9"/>
      <c r="SN81" s="9"/>
      <c r="SO81" s="9"/>
      <c r="SP81" s="9"/>
      <c r="SQ81" s="9"/>
      <c r="SR81" s="9"/>
      <c r="SS81" s="9"/>
      <c r="ST81" s="9"/>
      <c r="SU81" s="9"/>
      <c r="SV81" s="9"/>
      <c r="SW81" s="9"/>
      <c r="SX81" s="9"/>
      <c r="SY81" s="9"/>
      <c r="SZ81" s="9"/>
      <c r="TA81" s="9"/>
      <c r="TB81" s="9"/>
      <c r="TC81" s="9"/>
      <c r="TD81" s="9"/>
      <c r="TE81" s="9"/>
      <c r="TF81" s="9"/>
      <c r="TG81" s="9"/>
      <c r="TH81" s="9"/>
      <c r="TI81" s="9"/>
      <c r="TJ81" s="9"/>
      <c r="TK81" s="9"/>
      <c r="TL81" s="9"/>
      <c r="TM81" s="9"/>
      <c r="TN81" s="9"/>
      <c r="TO81" s="9"/>
      <c r="ANB81" s="9"/>
      <c r="ANC81" s="9"/>
      <c r="AND81" s="9"/>
      <c r="ANE81" s="9"/>
      <c r="ANF81" s="9"/>
      <c r="ANG81" s="9"/>
      <c r="ANH81" s="9"/>
      <c r="ANI81" s="9"/>
      <c r="ANJ81" s="9"/>
      <c r="ANK81" s="9"/>
      <c r="ANL81" s="9"/>
      <c r="ANM81" s="9"/>
      <c r="ANN81" s="9"/>
      <c r="ANO81" s="9"/>
      <c r="ANP81" s="9"/>
      <c r="ANQ81" s="9"/>
      <c r="ANR81" s="9"/>
      <c r="ANS81" s="9"/>
      <c r="ANT81" s="9"/>
      <c r="ANU81" s="9"/>
      <c r="ANV81" s="9"/>
      <c r="ANW81" s="9"/>
      <c r="ANX81" s="9"/>
      <c r="ANY81" s="9"/>
      <c r="ANZ81" s="9"/>
      <c r="AOA81" s="9"/>
      <c r="AOB81" s="9"/>
      <c r="AOC81" s="9"/>
      <c r="AOD81" s="9"/>
      <c r="AOE81" s="9"/>
      <c r="AOF81" s="9"/>
      <c r="AOG81" s="9"/>
      <c r="AOH81" s="9"/>
      <c r="AOI81" s="9"/>
      <c r="AOJ81" s="9"/>
      <c r="AOK81" s="9"/>
      <c r="AOL81" s="9"/>
      <c r="AOM81" s="9"/>
      <c r="AON81" s="9"/>
      <c r="AOO81" s="9"/>
      <c r="AOP81" s="9"/>
      <c r="AOQ81" s="9"/>
      <c r="AOR81" s="9"/>
      <c r="AOS81" s="9"/>
      <c r="AOT81" s="9"/>
      <c r="AOU81" s="9"/>
      <c r="AOV81" s="9"/>
      <c r="AOW81" s="9"/>
      <c r="AOX81" s="9"/>
      <c r="AOY81" s="9"/>
      <c r="AOZ81" s="9"/>
      <c r="APA81" s="9"/>
      <c r="APB81" s="9"/>
      <c r="APC81" s="9"/>
      <c r="APD81" s="9"/>
      <c r="APE81" s="9"/>
      <c r="APF81" s="9"/>
      <c r="APG81" s="9"/>
      <c r="APH81" s="9"/>
      <c r="API81" s="9"/>
      <c r="APJ81" s="9"/>
      <c r="APK81" s="9"/>
      <c r="APL81" s="9"/>
      <c r="APM81" s="9"/>
      <c r="APN81" s="9"/>
      <c r="APO81" s="9"/>
      <c r="APP81" s="9"/>
      <c r="APQ81" s="9"/>
      <c r="APR81" s="9"/>
      <c r="APS81" s="9"/>
      <c r="APT81" s="9"/>
      <c r="APU81" s="9"/>
      <c r="APV81" s="9"/>
      <c r="APW81" s="9"/>
      <c r="APX81" s="9"/>
      <c r="APY81" s="9"/>
      <c r="APZ81" s="9"/>
      <c r="AQA81" s="9"/>
      <c r="AQB81" s="9"/>
      <c r="AQC81" s="9"/>
      <c r="AQD81" s="9"/>
      <c r="AQE81" s="9"/>
      <c r="AQF81" s="9"/>
      <c r="AQG81" s="9"/>
      <c r="AQH81" s="9"/>
      <c r="AQI81" s="9"/>
      <c r="AQJ81" s="9"/>
      <c r="AQK81" s="9"/>
      <c r="AQL81" s="9"/>
      <c r="AQM81" s="9"/>
      <c r="AQN81" s="9"/>
      <c r="AQO81" s="9"/>
      <c r="AQP81" s="9"/>
      <c r="AQQ81" s="9"/>
      <c r="AQR81" s="9"/>
      <c r="AQS81" s="9"/>
      <c r="AQT81" s="9"/>
      <c r="AQU81" s="9"/>
      <c r="AQV81" s="9"/>
      <c r="AQW81" s="9"/>
      <c r="AQX81" s="9"/>
      <c r="AQY81" s="9"/>
      <c r="AQZ81" s="9"/>
      <c r="ARA81" s="9"/>
      <c r="ARB81" s="9"/>
      <c r="ARC81" s="9"/>
      <c r="ARD81" s="9"/>
      <c r="ARE81" s="9"/>
      <c r="ARF81" s="9"/>
      <c r="ARG81" s="9"/>
      <c r="ARH81" s="9"/>
      <c r="ARI81" s="9"/>
      <c r="ARJ81" s="9"/>
      <c r="ARK81" s="9"/>
      <c r="ARL81" s="9"/>
      <c r="ARM81" s="9"/>
      <c r="ARN81" s="9"/>
      <c r="ARO81" s="9"/>
      <c r="ARP81" s="9"/>
      <c r="ARQ81" s="9"/>
      <c r="ARR81" s="9"/>
      <c r="ARS81" s="9"/>
      <c r="ART81" s="9"/>
      <c r="ARU81" s="9"/>
      <c r="ARV81" s="9"/>
      <c r="ARW81" s="9"/>
      <c r="ARX81" s="9"/>
      <c r="ARY81" s="9"/>
      <c r="ARZ81" s="9"/>
      <c r="ASA81" s="9"/>
      <c r="ASB81" s="9"/>
      <c r="ASC81" s="9"/>
      <c r="ASD81" s="9"/>
      <c r="ASE81" s="9"/>
      <c r="ASF81" s="9"/>
      <c r="ASG81" s="9"/>
      <c r="ASH81" s="9"/>
      <c r="ASI81" s="9"/>
      <c r="ASJ81" s="9"/>
      <c r="ASK81" s="9"/>
      <c r="ASL81" s="9"/>
      <c r="ASM81" s="9"/>
      <c r="ASN81" s="9"/>
      <c r="ASO81" s="9"/>
      <c r="ASP81" s="9"/>
      <c r="ASQ81" s="9"/>
      <c r="ASR81" s="9"/>
      <c r="ASS81" s="9"/>
      <c r="AST81" s="9"/>
      <c r="ASU81" s="9"/>
      <c r="ASV81" s="9"/>
      <c r="ASW81" s="9"/>
      <c r="ASX81" s="9"/>
      <c r="ASY81" s="9"/>
      <c r="ASZ81" s="9"/>
      <c r="ATA81" s="9"/>
      <c r="ATB81" s="9"/>
      <c r="ATC81" s="9"/>
      <c r="ATD81" s="9"/>
      <c r="ATE81" s="9"/>
      <c r="ATF81" s="9"/>
      <c r="ATG81" s="9"/>
      <c r="ATH81" s="9"/>
      <c r="ATI81" s="9"/>
      <c r="ATJ81" s="9"/>
      <c r="ATK81" s="9"/>
      <c r="ATL81" s="9"/>
      <c r="ATM81" s="9"/>
      <c r="ATN81" s="9"/>
      <c r="ATO81" s="9"/>
      <c r="ATP81" s="9"/>
      <c r="ATQ81" s="9"/>
      <c r="ATR81" s="9"/>
      <c r="ATS81" s="9"/>
      <c r="ATT81" s="9"/>
      <c r="ATU81" s="9"/>
      <c r="ATV81" s="9"/>
      <c r="ATW81" s="9"/>
      <c r="ATX81" s="9"/>
      <c r="ATY81" s="9" t="s">
        <v>5691</v>
      </c>
      <c r="ATZ81" s="9" t="s">
        <v>5691</v>
      </c>
      <c r="AUA81" s="9" t="s">
        <v>12685</v>
      </c>
      <c r="AUB81" s="9"/>
      <c r="AUC81" s="9"/>
      <c r="AUD81" s="9"/>
      <c r="AUE81" s="9"/>
      <c r="AUF81" s="9"/>
      <c r="AUG81" s="9"/>
      <c r="AUH81" s="9"/>
      <c r="AUI81" s="9"/>
      <c r="AUJ81" s="9"/>
      <c r="AUK81" s="9"/>
      <c r="AUL81" s="9"/>
      <c r="AUM81" s="9"/>
      <c r="AUN81" s="9"/>
      <c r="AUO81" s="9"/>
      <c r="AUP81" s="9"/>
      <c r="AUQ81" s="9"/>
      <c r="AUR81" s="9"/>
      <c r="AUS81" s="9"/>
      <c r="AUT81" s="9"/>
      <c r="AUU81" s="9"/>
      <c r="AUV81" s="9"/>
      <c r="AUW81" s="9"/>
      <c r="AUX81" s="9"/>
      <c r="AUY81" s="9"/>
      <c r="AUZ81" s="9"/>
      <c r="AVA81" s="9"/>
      <c r="AVB81" s="9"/>
      <c r="AVC81" s="9"/>
      <c r="AVD81" s="9"/>
      <c r="AVE81" s="9"/>
      <c r="AVF81" s="9"/>
      <c r="AVG81" s="9"/>
      <c r="AVH81" s="9"/>
      <c r="AVI81" s="9"/>
      <c r="AVJ81" s="9"/>
      <c r="AVK81" s="9" t="s">
        <v>12686</v>
      </c>
      <c r="AVL81" s="9"/>
      <c r="AVM81" s="9"/>
      <c r="AVN81" s="9"/>
      <c r="AVO81" s="9"/>
      <c r="AVP81" s="9"/>
      <c r="AVQ81" s="9"/>
      <c r="AVR81" s="9"/>
      <c r="AVS81" s="9"/>
      <c r="AVT81" s="9"/>
      <c r="AVU81" s="9"/>
      <c r="AVV81" s="9"/>
      <c r="AVW81" s="9"/>
      <c r="AVX81" s="9"/>
      <c r="AVY81" s="9"/>
      <c r="AVZ81" s="9"/>
      <c r="AWA81" s="9"/>
      <c r="AWB81" s="9"/>
      <c r="AWC81" s="9"/>
      <c r="AWD81" s="9"/>
      <c r="AWE81" s="9"/>
      <c r="AWF81" s="9"/>
      <c r="AWG81" s="9"/>
      <c r="AWH81" s="9"/>
      <c r="AWI81" s="9"/>
      <c r="AWJ81" s="9"/>
      <c r="AWK81" s="9"/>
      <c r="AWL81" s="9"/>
      <c r="AWM81" s="9"/>
      <c r="AWN81" s="9"/>
      <c r="AWO81" s="9"/>
      <c r="AWP81" s="9"/>
      <c r="AWQ81" s="9"/>
      <c r="AWR81" s="9"/>
      <c r="AWS81" s="9"/>
      <c r="AWT81" s="9"/>
      <c r="AWU81" s="9"/>
      <c r="AWV81" s="9"/>
      <c r="AWW81" s="9"/>
      <c r="AWX81" s="9"/>
      <c r="AWY81" s="9"/>
      <c r="AWZ81" s="9"/>
      <c r="AXA81" s="9"/>
      <c r="AXB81" s="9" t="s">
        <v>5707</v>
      </c>
      <c r="AXC81" s="9"/>
      <c r="AXD81" s="9"/>
      <c r="AXE81" s="9"/>
      <c r="AXF81" s="9"/>
      <c r="AXG81" s="9"/>
      <c r="AXH81" s="9"/>
      <c r="AXI81" s="9"/>
      <c r="AXJ81" s="9"/>
      <c r="AXK81" s="9">
        <v>701.0</v>
      </c>
      <c r="AXL81" s="9" t="s">
        <v>2977</v>
      </c>
      <c r="AXM81" s="9">
        <v>526.0</v>
      </c>
      <c r="AXN81" s="9"/>
      <c r="AXO81" s="9"/>
      <c r="AXP81" s="9"/>
      <c r="AXQ81" s="9"/>
      <c r="AXR81" s="9"/>
      <c r="AXS81" s="9"/>
      <c r="AXT81" s="9"/>
      <c r="AXU81" s="9"/>
      <c r="AXV81" s="9"/>
      <c r="AXW81" s="9"/>
      <c r="AXX81" s="9"/>
      <c r="AXY81" s="9"/>
      <c r="AXZ81" s="9"/>
      <c r="AYA81" s="9"/>
      <c r="AYB81" s="9"/>
      <c r="AYC81" s="9"/>
      <c r="AYD81" s="9" t="s">
        <v>2977</v>
      </c>
      <c r="AYE81" s="9"/>
      <c r="AYF81" s="9"/>
      <c r="AYG81" s="9"/>
      <c r="AYH81" s="9" t="s">
        <v>12687</v>
      </c>
      <c r="AYI81" s="9"/>
      <c r="AYJ81" s="9"/>
      <c r="AYK81" s="9"/>
      <c r="AYL81" s="9"/>
      <c r="AYM81" s="9"/>
      <c r="AYN81" s="9"/>
      <c r="AYO81" s="9"/>
      <c r="AYP81" s="9"/>
      <c r="AYQ81" s="9"/>
      <c r="AYR81" s="9"/>
      <c r="AYS81" s="9"/>
      <c r="AYT81" s="9"/>
      <c r="AYU81" s="9"/>
      <c r="AYV81" s="9"/>
      <c r="AYW81" s="9"/>
      <c r="AYX81" s="9"/>
      <c r="AYY81" s="9"/>
      <c r="AYZ81" s="9"/>
      <c r="AZA81" s="9"/>
      <c r="AZB81" s="9"/>
      <c r="AZC81" s="9"/>
      <c r="AZD81" s="9"/>
      <c r="AZE81" s="9"/>
      <c r="AZF81" s="9"/>
      <c r="AZG81" s="9"/>
      <c r="AZH81" s="9"/>
      <c r="AZI81" s="9"/>
      <c r="AZJ81" s="9"/>
      <c r="AZK81" s="9"/>
      <c r="AZL81" s="9"/>
      <c r="AZM81" s="9"/>
      <c r="AZN81" s="9"/>
      <c r="AZO81" s="9"/>
      <c r="AZP81" s="9"/>
      <c r="AZQ81" s="9"/>
      <c r="AZR81" s="9"/>
      <c r="AZS81" s="9"/>
      <c r="AZT81" s="9"/>
      <c r="AZU81" s="9"/>
      <c r="AZV81" s="9"/>
      <c r="AZW81" s="9"/>
      <c r="AZX81" s="9"/>
      <c r="AZY81" s="9"/>
      <c r="AZZ81" s="9"/>
      <c r="BAA81" s="9"/>
      <c r="BAB81" s="9"/>
      <c r="BAC81" s="9"/>
      <c r="BAD81" s="9"/>
      <c r="BAE81" s="9"/>
      <c r="BAF81" s="9"/>
      <c r="BAG81" s="9"/>
      <c r="BAH81" s="9"/>
      <c r="BAI81" s="9"/>
      <c r="BAJ81" s="9"/>
      <c r="BAK81" s="9"/>
      <c r="BAL81" s="9"/>
      <c r="BAM81" s="9"/>
      <c r="BAN81" s="9"/>
      <c r="BAO81" s="9"/>
      <c r="BAP81" s="9"/>
      <c r="BAQ81" s="9"/>
      <c r="BAR81" s="9"/>
      <c r="BAS81" s="9"/>
      <c r="BAT81" s="9"/>
      <c r="BAU81" s="9"/>
      <c r="BAV81" s="9"/>
      <c r="BAW81" s="9"/>
      <c r="BAX81" s="9"/>
      <c r="BAY81" s="9"/>
      <c r="BAZ81" s="9"/>
      <c r="BBA81" s="9"/>
      <c r="BBB81" s="9"/>
      <c r="BBC81" s="9"/>
      <c r="BBD81" s="9"/>
      <c r="BBE81" s="9"/>
      <c r="BBF81" s="9"/>
      <c r="BBG81" s="9"/>
      <c r="BBH81" s="9"/>
      <c r="BBI81" s="9"/>
      <c r="BBJ81" s="9"/>
      <c r="BBK81" s="9"/>
      <c r="BBL81" s="9"/>
      <c r="BBM81" s="9"/>
      <c r="BBN81" s="9"/>
      <c r="BBO81" s="9"/>
      <c r="BBP81" s="9"/>
      <c r="BBQ81" s="9"/>
      <c r="BBR81" s="9"/>
      <c r="BBS81" s="9"/>
      <c r="BBT81" s="9"/>
      <c r="BBU81" s="9"/>
      <c r="BBV81" s="9"/>
      <c r="BBW81" s="9"/>
      <c r="BBX81" s="9"/>
      <c r="BBY81" s="9"/>
      <c r="BBZ81" s="9"/>
      <c r="BCA81" s="9"/>
      <c r="BCB81" s="9"/>
      <c r="BCC81" s="9"/>
      <c r="BCD81" s="9"/>
      <c r="BCE81" s="9"/>
      <c r="BCF81" s="9"/>
      <c r="BCG81" s="9"/>
      <c r="BCH81" s="9"/>
      <c r="BCI81" s="9"/>
      <c r="BCJ81" s="9"/>
      <c r="BCK81" s="9"/>
      <c r="BCL81" s="9"/>
      <c r="BCM81" s="9"/>
      <c r="BCN81" s="9"/>
      <c r="BCO81" s="9"/>
      <c r="BCP81" s="9"/>
      <c r="BCQ81" s="9"/>
      <c r="BCR81" s="9"/>
      <c r="BCS81" s="9"/>
      <c r="BCT81" s="9"/>
      <c r="BCU81" s="9"/>
      <c r="BCV81" s="9"/>
      <c r="BCW81" s="9"/>
      <c r="BCX81" s="9"/>
      <c r="BCY81" s="9"/>
      <c r="BCZ81" s="9"/>
      <c r="BDA81" s="9"/>
      <c r="BDB81" s="9"/>
      <c r="BDC81" s="9"/>
      <c r="BDD81" s="9"/>
      <c r="BDE81" s="9"/>
      <c r="BDF81" s="9"/>
      <c r="BDG81" s="9"/>
      <c r="BDH81" s="9"/>
      <c r="BDI81" s="9"/>
      <c r="BDJ81" s="9"/>
      <c r="BDK81" s="9"/>
      <c r="BDL81" s="9"/>
      <c r="BDM81" s="9"/>
      <c r="BDN81" s="9"/>
      <c r="BDO81" s="9"/>
      <c r="BDP81" s="9"/>
      <c r="BDQ81" s="9"/>
      <c r="BDR81" s="9"/>
      <c r="BDS81" s="9"/>
      <c r="BDT81" s="9"/>
      <c r="BDU81" s="9"/>
      <c r="BDV81" s="9"/>
      <c r="BDW81" s="9"/>
      <c r="BDX81" s="9"/>
      <c r="BDY81" s="9"/>
      <c r="BDZ81" s="9"/>
      <c r="BEA81" s="9"/>
      <c r="BEB81" s="9"/>
      <c r="BEC81" s="9"/>
      <c r="BED81" s="9"/>
      <c r="BEE81" s="9"/>
      <c r="BEF81" s="9"/>
      <c r="BEG81" s="9"/>
      <c r="BEH81" s="9"/>
      <c r="BEI81" s="9"/>
      <c r="BEJ81" s="9"/>
      <c r="BEK81" s="9"/>
      <c r="BEL81" s="9"/>
      <c r="BEM81" s="9"/>
      <c r="BEN81" s="9"/>
      <c r="BEO81" s="9"/>
      <c r="BEP81" s="9"/>
      <c r="BEQ81" s="9"/>
      <c r="BER81" s="9"/>
      <c r="BES81" s="9"/>
      <c r="BET81" s="9"/>
      <c r="BEU81" s="9"/>
      <c r="BEV81" s="9"/>
      <c r="BEW81" s="9"/>
      <c r="BEX81" s="9"/>
      <c r="BEY81" s="9"/>
      <c r="BEZ81" s="9"/>
      <c r="BFA81" s="9"/>
      <c r="BFB81" s="9"/>
      <c r="BFC81" s="9"/>
      <c r="BFD81" s="9"/>
      <c r="BFE81" s="9"/>
      <c r="BFF81" s="9"/>
      <c r="BFG81" s="9"/>
      <c r="BFH81" s="9"/>
      <c r="BFI81" s="9"/>
      <c r="BFJ81" s="9"/>
      <c r="BFK81" s="9"/>
      <c r="BFL81" s="9"/>
      <c r="BFM81" s="9"/>
      <c r="BFN81" s="9"/>
      <c r="BFO81" s="9"/>
      <c r="BFP81" s="9"/>
      <c r="BFQ81" s="9"/>
      <c r="BFR81" s="9"/>
      <c r="BFS81" s="9"/>
      <c r="BFT81" s="9"/>
      <c r="BFU81" s="9"/>
      <c r="BFV81" s="9"/>
      <c r="BFW81" s="9"/>
      <c r="BFX81" s="9"/>
      <c r="BFY81" s="9"/>
      <c r="BFZ81" s="9"/>
      <c r="BGA81" s="9"/>
      <c r="BGB81" s="9"/>
      <c r="BGC81" s="9"/>
      <c r="BGD81" s="9"/>
      <c r="BGE81" s="9"/>
      <c r="BGF81" s="9"/>
      <c r="BGG81" s="9"/>
      <c r="BGH81" s="9"/>
      <c r="BGI81" s="9"/>
      <c r="BGJ81" s="9"/>
      <c r="BGK81" s="9"/>
      <c r="BGL81" s="9"/>
      <c r="BGM81" s="9"/>
      <c r="BGN81" s="9"/>
      <c r="BGO81" s="9"/>
      <c r="BGP81" s="9"/>
      <c r="BGQ81" s="9"/>
      <c r="BGR81" s="9"/>
      <c r="BGS81" s="9"/>
      <c r="BGT81" s="9"/>
      <c r="BGU81" s="9"/>
      <c r="BGV81" s="9"/>
      <c r="BGW81" s="9"/>
      <c r="BGX81" s="9"/>
      <c r="BGY81" s="9"/>
      <c r="BGZ81" s="9"/>
      <c r="BHA81" s="9"/>
      <c r="BHB81" s="9"/>
      <c r="BHC81" s="9"/>
      <c r="BHD81" s="9"/>
      <c r="BHE81" s="9"/>
      <c r="BHF81" s="9"/>
      <c r="BHG81" s="9"/>
      <c r="BHH81" s="9"/>
      <c r="BHI81" s="9"/>
      <c r="BHJ81" s="9"/>
      <c r="BHK81" s="9"/>
      <c r="BHL81" s="9"/>
      <c r="BHM81" s="9"/>
      <c r="BHN81" s="9"/>
      <c r="BHO81" s="9"/>
      <c r="BHP81" s="9"/>
      <c r="BHQ81" s="9"/>
      <c r="BHR81" s="9"/>
      <c r="BHS81" s="9"/>
      <c r="BHT81" s="9"/>
      <c r="BHU81" s="9"/>
      <c r="BHV81" s="9"/>
      <c r="BHW81" s="9"/>
      <c r="BHX81" s="9"/>
      <c r="BHY81" s="9"/>
      <c r="BHZ81" s="9"/>
      <c r="BIA81" s="9"/>
      <c r="BIB81" s="9"/>
      <c r="BIC81" s="9"/>
      <c r="BID81" s="9"/>
      <c r="BIE81" s="9"/>
      <c r="BIF81" s="9"/>
      <c r="BIG81" s="9"/>
      <c r="BIH81" s="9"/>
      <c r="BII81" s="9"/>
      <c r="BIJ81" s="9"/>
      <c r="BIK81" s="9"/>
      <c r="BIL81" s="9"/>
      <c r="BIM81" s="9"/>
      <c r="BIN81" s="9"/>
      <c r="BIO81" s="9"/>
      <c r="BIP81" s="9"/>
      <c r="BIQ81" s="9"/>
      <c r="BIR81" s="9"/>
      <c r="BIS81" s="9"/>
      <c r="BIT81" s="9"/>
      <c r="BIU81" s="9"/>
      <c r="BIV81" s="9"/>
      <c r="BIW81" s="9"/>
      <c r="BIX81" s="9"/>
      <c r="BIY81" s="9"/>
      <c r="BIZ81" s="9"/>
      <c r="BJA81" s="9"/>
      <c r="BJB81" s="9"/>
      <c r="BJC81" s="9"/>
      <c r="BJD81" s="9"/>
      <c r="BJE81" s="9"/>
      <c r="BJF81" s="9"/>
      <c r="BJG81" s="9"/>
      <c r="BJH81" s="9"/>
      <c r="BJI81" s="9"/>
      <c r="BJJ81" s="9"/>
      <c r="BJK81" s="9"/>
      <c r="BJL81" s="9"/>
      <c r="BJM81" s="9"/>
      <c r="BJN81" s="9"/>
      <c r="BJO81" s="9"/>
      <c r="BJP81" s="9"/>
      <c r="BJQ81" s="9"/>
      <c r="BJR81" s="9"/>
      <c r="BJS81" s="9"/>
      <c r="BJT81" s="9"/>
      <c r="BJU81" s="9"/>
      <c r="BJV81" s="9"/>
      <c r="BJW81" s="9"/>
      <c r="BJX81" s="9"/>
      <c r="BJY81" s="9"/>
      <c r="BJZ81" s="9"/>
      <c r="BKA81" s="9"/>
      <c r="BKB81" s="9"/>
      <c r="BKC81" s="9"/>
      <c r="BKD81" s="9"/>
      <c r="BKE81" s="9"/>
      <c r="BKF81" s="9"/>
      <c r="BKG81" s="9"/>
      <c r="BKH81" s="9"/>
      <c r="BKI81" s="9"/>
      <c r="BKJ81" s="9"/>
      <c r="BKK81" s="9"/>
      <c r="BKL81" s="9"/>
      <c r="BKM81" s="9"/>
      <c r="BKN81" s="9"/>
      <c r="BKO81" s="9"/>
      <c r="BKP81" s="9"/>
      <c r="BKQ81" s="9"/>
      <c r="BKR81" s="9"/>
      <c r="BKS81" s="9"/>
      <c r="BKT81" s="9"/>
      <c r="BKU81" s="9"/>
      <c r="BKV81" s="9"/>
      <c r="BKW81" s="9"/>
      <c r="BKX81" s="9"/>
      <c r="BKY81" s="9"/>
      <c r="BKZ81" s="9"/>
      <c r="BLA81" s="9"/>
      <c r="BLB81" s="9"/>
      <c r="BLC81" s="9"/>
      <c r="BLD81" s="9"/>
      <c r="BLE81" s="9"/>
      <c r="BLF81" s="9"/>
      <c r="BLG81" s="9"/>
      <c r="BLH81" s="9"/>
      <c r="BLI81" s="9"/>
      <c r="BLJ81" s="9"/>
      <c r="BLK81" s="9"/>
      <c r="BLL81" s="9"/>
      <c r="BLM81" s="9"/>
      <c r="BLN81" s="9"/>
      <c r="BLO81" s="9"/>
      <c r="BLP81" s="9"/>
      <c r="BLQ81" s="9"/>
      <c r="BLR81" s="9"/>
      <c r="BLS81" s="9"/>
      <c r="BLT81" s="9"/>
      <c r="BLU81" s="9"/>
      <c r="BLV81" s="9"/>
      <c r="BLW81" s="9"/>
      <c r="BLX81" s="9"/>
      <c r="BLY81" s="9"/>
      <c r="BLZ81" s="9"/>
      <c r="BMA81" s="9"/>
      <c r="BMB81" s="9"/>
      <c r="BMC81" s="9"/>
      <c r="BMD81" s="9"/>
      <c r="BME81" s="9"/>
      <c r="BMF81" s="9"/>
      <c r="BMG81" s="9"/>
      <c r="BMH81" s="9"/>
      <c r="BMI81" s="9"/>
      <c r="BMJ81" s="9"/>
      <c r="BMK81" s="9"/>
      <c r="BML81" s="9"/>
      <c r="BMM81" s="9"/>
      <c r="BMN81" s="9"/>
      <c r="BMO81" s="9"/>
      <c r="BMP81" s="9"/>
      <c r="BMQ81" s="9"/>
      <c r="BMR81" s="9"/>
      <c r="BMS81" s="9"/>
      <c r="BMT81" s="9"/>
      <c r="BMU81" s="9"/>
      <c r="BMV81" s="9"/>
      <c r="BMW81" s="9"/>
      <c r="BMX81" s="9"/>
      <c r="BMY81" s="9"/>
      <c r="BMZ81" s="9"/>
      <c r="BNA81" s="9"/>
      <c r="BNB81" s="9"/>
      <c r="BNC81" s="9"/>
      <c r="BND81" s="9"/>
      <c r="BNE81" s="9"/>
      <c r="BNF81" s="9"/>
      <c r="BNG81" s="9"/>
      <c r="BNH81" s="9"/>
      <c r="BNI81" s="9"/>
      <c r="BNJ81" s="9"/>
      <c r="BNK81" s="9"/>
      <c r="BNL81" s="9"/>
      <c r="BNM81" s="9"/>
      <c r="BNN81" s="9"/>
      <c r="BNO81" s="9"/>
      <c r="BNP81" s="9"/>
      <c r="BNQ81" s="9"/>
      <c r="BNR81" s="9"/>
      <c r="BNS81" s="9"/>
      <c r="BNT81" s="9"/>
      <c r="BNU81" s="9"/>
      <c r="BNV81" s="9"/>
      <c r="BNW81" s="9"/>
      <c r="BNX81" s="9"/>
      <c r="BNY81" s="9"/>
      <c r="BNZ81" s="9"/>
      <c r="BOA81" s="9"/>
      <c r="BOB81" s="9"/>
      <c r="BOC81" s="9"/>
      <c r="BOD81" s="9"/>
      <c r="BOE81" s="9"/>
      <c r="BOF81" s="9"/>
      <c r="BOG81" s="9"/>
      <c r="BOH81" s="9"/>
      <c r="BOI81" s="9"/>
      <c r="BOJ81" s="9"/>
      <c r="BOK81" s="9"/>
      <c r="BOL81" s="9"/>
      <c r="BOM81" s="9"/>
      <c r="BON81" s="9"/>
      <c r="BOO81" s="9"/>
      <c r="BOP81" s="9"/>
      <c r="BOQ81" s="9"/>
      <c r="BOR81" s="9"/>
      <c r="BOS81" s="9"/>
      <c r="BOT81" s="9"/>
      <c r="BOU81" s="9"/>
      <c r="BOV81" s="9"/>
      <c r="BOW81" s="9"/>
      <c r="BOX81" s="9"/>
      <c r="BOY81" s="9"/>
      <c r="BOZ81" s="9"/>
      <c r="BPA81" s="9"/>
      <c r="BPB81" s="9"/>
      <c r="BPC81" s="9"/>
      <c r="BPD81" s="9"/>
      <c r="BPE81" s="9"/>
      <c r="BPF81" s="9"/>
      <c r="BPG81" s="9"/>
      <c r="BPH81" s="9"/>
      <c r="BPI81" s="9"/>
      <c r="BPJ81" s="9"/>
      <c r="BPK81" s="9"/>
      <c r="BPL81" s="9"/>
      <c r="BPM81" s="9"/>
      <c r="BPN81" s="9"/>
      <c r="BPO81" s="9"/>
      <c r="BPP81" s="9"/>
      <c r="BPQ81" s="9"/>
      <c r="BPR81" s="9"/>
      <c r="BPS81" s="9"/>
      <c r="BPT81" s="9"/>
      <c r="BPU81" s="9"/>
      <c r="BPV81" s="9"/>
      <c r="BPW81" s="9"/>
      <c r="BPX81" s="9"/>
      <c r="BPY81" s="9"/>
      <c r="BPZ81" s="9"/>
      <c r="BQA81" s="9"/>
      <c r="BQB81" s="9"/>
      <c r="BQC81" s="9"/>
      <c r="BQD81" s="9"/>
      <c r="BQE81" s="9"/>
      <c r="BQF81" s="9"/>
      <c r="BQG81" s="9"/>
      <c r="BQH81" s="9"/>
      <c r="BQI81" s="9"/>
      <c r="BQJ81" s="9"/>
      <c r="BQK81" s="9"/>
      <c r="BQL81" s="9"/>
      <c r="BQM81" s="9"/>
      <c r="BQN81" s="9"/>
      <c r="BQO81" s="9"/>
      <c r="BQP81" s="9"/>
      <c r="BQQ81" s="9"/>
      <c r="BQR81" s="9"/>
      <c r="BQS81" s="9"/>
      <c r="BQT81" s="9"/>
      <c r="BQU81" s="9"/>
      <c r="BQV81" s="9"/>
      <c r="BQW81" s="9"/>
      <c r="BQX81" s="9"/>
      <c r="BQY81" s="9"/>
      <c r="BQZ81" s="9"/>
      <c r="BRA81" s="9"/>
      <c r="BRB81" s="9"/>
      <c r="BRC81" s="9"/>
      <c r="BRD81" s="9"/>
      <c r="BRE81" s="9"/>
      <c r="BRF81" s="9"/>
      <c r="BRG81" s="9"/>
      <c r="BRH81" s="9"/>
      <c r="BRI81" s="9"/>
      <c r="BRJ81" s="9"/>
      <c r="BRK81" s="9"/>
      <c r="BRL81" s="9"/>
      <c r="BRM81" s="9"/>
      <c r="BRN81" s="9"/>
      <c r="BRO81" s="9"/>
      <c r="BRP81" s="9"/>
      <c r="BRQ81" s="9"/>
      <c r="BRR81" s="9"/>
      <c r="BRS81" s="9"/>
      <c r="BRT81" s="9"/>
      <c r="BRU81" s="9"/>
      <c r="BRV81" s="9"/>
      <c r="BRW81" s="9"/>
      <c r="BRX81" s="9"/>
      <c r="BRY81" s="9"/>
      <c r="BRZ81" s="9"/>
      <c r="BSA81" s="9"/>
      <c r="BSB81" s="9"/>
      <c r="BSC81" s="9"/>
      <c r="BSD81" s="9"/>
      <c r="BSE81" s="9"/>
      <c r="BSF81" s="9"/>
      <c r="BSG81" s="9"/>
      <c r="BSH81" s="9"/>
      <c r="BSI81" s="9"/>
      <c r="BSJ81" s="9"/>
      <c r="BSK81" s="9"/>
      <c r="BSL81" s="9"/>
      <c r="BSM81" s="9"/>
      <c r="BSN81" s="9"/>
      <c r="BSO81" s="9"/>
      <c r="BSP81" s="9"/>
      <c r="BSQ81" s="9"/>
      <c r="BSR81" s="9"/>
      <c r="BSS81" s="9"/>
      <c r="BST81" s="9"/>
      <c r="BSU81" s="9"/>
      <c r="BSV81" s="9"/>
      <c r="BSW81" s="9"/>
      <c r="BSX81" s="9"/>
      <c r="BSY81" s="9"/>
      <c r="BSZ81" s="9"/>
      <c r="BTA81" s="9"/>
      <c r="BTB81" s="9"/>
      <c r="BTC81" s="9"/>
      <c r="BTD81" s="9"/>
      <c r="BTE81" s="9"/>
      <c r="BTF81" s="9"/>
      <c r="BTG81" s="9"/>
      <c r="BTH81" s="9"/>
      <c r="BTI81" s="9"/>
      <c r="BTJ81" s="9"/>
      <c r="BTK81" s="9"/>
      <c r="BTL81" s="9"/>
      <c r="BTM81" s="9"/>
      <c r="BTN81" s="9"/>
      <c r="BTO81" s="9"/>
      <c r="BTP81" s="9"/>
      <c r="BTQ81" s="9"/>
      <c r="BTR81" s="9"/>
      <c r="BTS81" s="9"/>
      <c r="BTT81" s="9"/>
      <c r="BTU81" s="9"/>
      <c r="BTV81" s="9"/>
      <c r="BTW81" s="9"/>
      <c r="BTX81" s="9"/>
      <c r="BTY81" s="9"/>
      <c r="BTZ81" s="9"/>
      <c r="BUA81" s="9"/>
      <c r="BUB81" s="9"/>
      <c r="BUC81" s="9"/>
      <c r="BUD81" s="9"/>
      <c r="BUE81" s="9"/>
      <c r="BUF81" s="9"/>
      <c r="BUG81" s="9"/>
      <c r="BUH81" s="9"/>
      <c r="BUI81" s="9"/>
      <c r="BUJ81" s="9"/>
      <c r="BUK81" s="9"/>
      <c r="BUL81" s="9"/>
      <c r="BUM81" s="9"/>
      <c r="BUN81" s="9"/>
      <c r="BUO81" s="9"/>
      <c r="BUP81" s="9"/>
      <c r="BUQ81" s="9"/>
      <c r="BUR81" s="9"/>
      <c r="BUS81" s="9"/>
      <c r="BUT81" s="9"/>
      <c r="BUU81" s="9"/>
      <c r="BUV81" s="9"/>
      <c r="BUW81" s="9"/>
      <c r="BUX81" s="9"/>
      <c r="BUY81" s="9"/>
      <c r="BUZ81" s="9"/>
      <c r="BVA81" s="9"/>
      <c r="BVB81" s="9"/>
      <c r="BVC81" s="9"/>
      <c r="BVD81" s="9"/>
      <c r="BVE81" s="9"/>
      <c r="BVF81" s="9"/>
      <c r="BVG81" s="9"/>
      <c r="BVH81" s="9"/>
      <c r="BVI81" s="9"/>
      <c r="BVJ81" s="9"/>
      <c r="BVK81" s="9"/>
      <c r="BVL81" s="9"/>
      <c r="BVM81" s="9"/>
      <c r="BVN81" s="9"/>
      <c r="BVO81" s="9"/>
      <c r="BVP81" s="9"/>
      <c r="BVQ81" s="9"/>
      <c r="BVR81" s="9"/>
      <c r="BVS81" s="9"/>
      <c r="BVT81" s="9"/>
      <c r="BVU81" s="9"/>
      <c r="BVV81" s="9"/>
      <c r="BVW81" s="9"/>
      <c r="BVX81" s="9"/>
      <c r="BVY81" s="9"/>
      <c r="BVZ81" s="9"/>
      <c r="BWA81" s="9"/>
      <c r="BWB81" s="9"/>
      <c r="BWC81" s="9"/>
      <c r="BWD81" s="9"/>
      <c r="BWE81" s="9"/>
      <c r="BWF81" s="9"/>
      <c r="BWG81" s="9"/>
      <c r="BWH81" s="9"/>
      <c r="BWI81" s="9"/>
      <c r="BWJ81" s="9"/>
      <c r="BWK81" s="9"/>
      <c r="BWL81" s="9"/>
      <c r="BWM81" s="9"/>
      <c r="BWN81" s="9"/>
      <c r="BWO81" s="9"/>
      <c r="BWP81" s="9"/>
      <c r="BWQ81" s="9"/>
      <c r="BWR81" s="9"/>
      <c r="BWS81" s="9"/>
      <c r="BWT81" s="9"/>
      <c r="BWU81" s="9"/>
      <c r="BWV81" s="9"/>
      <c r="BWW81" s="9"/>
      <c r="BWX81" s="9"/>
      <c r="BWY81" s="9"/>
      <c r="BWZ81" s="9"/>
      <c r="BXA81" s="9"/>
      <c r="BXB81" s="9"/>
      <c r="BXC81" s="9"/>
      <c r="BXD81" s="9"/>
    </row>
    <row r="82" ht="14.25" customHeight="1">
      <c r="A82" s="9">
        <v>5.0</v>
      </c>
      <c r="B82" s="9" t="s">
        <v>11947</v>
      </c>
      <c r="C82" s="9" t="s">
        <v>11948</v>
      </c>
      <c r="D82" s="9" t="s">
        <v>11948</v>
      </c>
      <c r="E82" s="9"/>
      <c r="F82" s="9">
        <v>49.0</v>
      </c>
      <c r="G82" s="9" t="s">
        <v>12688</v>
      </c>
      <c r="H82" s="9"/>
      <c r="I82" s="9"/>
      <c r="J82" s="9"/>
      <c r="K82" s="9"/>
      <c r="L82" s="9">
        <v>49.0</v>
      </c>
      <c r="M82" s="9"/>
      <c r="N82" s="9"/>
      <c r="O82" s="9"/>
      <c r="P82" s="9">
        <v>2.0</v>
      </c>
      <c r="Q82" s="9" t="s">
        <v>12689</v>
      </c>
      <c r="R82" s="9"/>
      <c r="S82" s="9" t="s">
        <v>2980</v>
      </c>
      <c r="T82" s="9" t="s">
        <v>2979</v>
      </c>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c r="ML82" s="9"/>
      <c r="MM82" s="9"/>
      <c r="MN82" s="9"/>
      <c r="MO82" s="9"/>
      <c r="MP82" s="9"/>
      <c r="MQ82" s="9"/>
      <c r="MR82" s="9"/>
      <c r="MS82" s="9"/>
      <c r="MT82" s="9"/>
      <c r="MU82" s="9"/>
      <c r="MV82" s="9"/>
      <c r="MW82" s="9"/>
      <c r="MX82" s="9"/>
      <c r="MY82" s="9"/>
      <c r="MZ82" s="9"/>
      <c r="NA82" s="9"/>
      <c r="NB82" s="9"/>
      <c r="NC82" s="9"/>
      <c r="ND82" s="9"/>
      <c r="NE82" s="9"/>
      <c r="NF82" s="9"/>
      <c r="NG82" s="9"/>
      <c r="NH82" s="9"/>
      <c r="NI82" s="9"/>
      <c r="NJ82" s="9"/>
      <c r="NK82" s="9"/>
      <c r="NL82" s="9"/>
      <c r="NM82" s="9"/>
      <c r="NN82" s="9"/>
      <c r="NO82" s="9"/>
      <c r="NP82" s="9"/>
      <c r="NQ82" s="9"/>
      <c r="NR82" s="9"/>
      <c r="NS82" s="9"/>
      <c r="NT82" s="9"/>
      <c r="NU82" s="9"/>
      <c r="NV82" s="9"/>
      <c r="NW82" s="9"/>
      <c r="NX82" s="9"/>
      <c r="NY82" s="9"/>
      <c r="NZ82" s="9"/>
      <c r="OA82" s="9"/>
      <c r="OB82" s="9"/>
      <c r="OC82" s="9"/>
      <c r="OD82" s="9"/>
      <c r="OE82" s="9"/>
      <c r="OF82" s="9"/>
      <c r="OG82" s="9"/>
      <c r="OH82" s="9"/>
      <c r="OI82" s="9"/>
      <c r="OJ82" s="9"/>
      <c r="OK82" s="9"/>
      <c r="OL82" s="9"/>
      <c r="OM82" s="9"/>
      <c r="ON82" s="9"/>
      <c r="OO82" s="9"/>
      <c r="OP82" s="9"/>
      <c r="OQ82" s="9"/>
      <c r="OR82" s="9"/>
      <c r="OS82" s="9"/>
      <c r="OT82" s="9"/>
      <c r="OU82" s="9"/>
      <c r="OV82" s="9"/>
      <c r="OW82" s="9"/>
      <c r="OX82" s="9"/>
      <c r="OY82" s="9"/>
      <c r="OZ82" s="9"/>
      <c r="PA82" s="9"/>
      <c r="PB82" s="9"/>
      <c r="PC82" s="9"/>
      <c r="PD82" s="9"/>
      <c r="PE82" s="9"/>
      <c r="PF82" s="9"/>
      <c r="PG82" s="9"/>
      <c r="PH82" s="9"/>
      <c r="PI82" s="9"/>
      <c r="PJ82" s="9"/>
      <c r="PK82" s="9"/>
      <c r="PL82" s="9"/>
      <c r="PM82" s="9"/>
      <c r="PN82" s="9"/>
      <c r="PO82" s="9"/>
      <c r="PP82" s="9"/>
      <c r="PQ82" s="9"/>
      <c r="PR82" s="9"/>
      <c r="PS82" s="9"/>
      <c r="PT82" s="9"/>
      <c r="PU82" s="9"/>
      <c r="PV82" s="9"/>
      <c r="PW82" s="9"/>
      <c r="PX82" s="9"/>
      <c r="PY82" s="9"/>
      <c r="PZ82" s="9"/>
      <c r="QA82" s="9"/>
      <c r="QB82" s="9"/>
      <c r="QC82" s="9"/>
      <c r="QD82" s="9"/>
      <c r="QE82" s="9"/>
      <c r="QF82" s="9"/>
      <c r="QG82" s="9"/>
      <c r="QH82" s="9"/>
      <c r="QI82" s="9"/>
      <c r="QJ82" s="9"/>
      <c r="QK82" s="9"/>
      <c r="QL82" s="9"/>
      <c r="QM82" s="9"/>
      <c r="QN82" s="9"/>
      <c r="QO82" s="9"/>
      <c r="QP82" s="9"/>
      <c r="QQ82" s="9"/>
      <c r="QR82" s="9"/>
      <c r="QS82" s="9"/>
      <c r="QT82" s="9"/>
      <c r="QU82" s="9"/>
      <c r="QV82" s="9"/>
      <c r="QW82" s="9"/>
      <c r="QX82" s="9"/>
      <c r="QY82" s="9"/>
      <c r="QZ82" s="9"/>
      <c r="RA82" s="9"/>
      <c r="RB82" s="9"/>
      <c r="RC82" s="9"/>
      <c r="RD82" s="9"/>
      <c r="RE82" s="9"/>
      <c r="RF82" s="9"/>
      <c r="RG82" s="9"/>
      <c r="RH82" s="9"/>
      <c r="RI82" s="9"/>
      <c r="RJ82" s="9"/>
      <c r="RK82" s="9"/>
      <c r="RL82" s="9"/>
      <c r="RM82" s="9"/>
      <c r="RN82" s="9"/>
      <c r="RO82" s="9"/>
      <c r="RP82" s="9"/>
      <c r="RQ82" s="9"/>
      <c r="RR82" s="9"/>
      <c r="RS82" s="9"/>
      <c r="RT82" s="9"/>
      <c r="RU82" s="9"/>
      <c r="RV82" s="9"/>
      <c r="RW82" s="9"/>
      <c r="RX82" s="9"/>
      <c r="RY82" s="9"/>
      <c r="RZ82" s="9"/>
      <c r="SA82" s="9"/>
      <c r="SB82" s="9"/>
      <c r="SC82" s="9"/>
      <c r="SD82" s="9"/>
      <c r="SE82" s="9"/>
      <c r="SF82" s="9"/>
      <c r="SG82" s="9"/>
      <c r="SH82" s="9"/>
      <c r="SI82" s="9"/>
      <c r="SJ82" s="9"/>
      <c r="SK82" s="9"/>
      <c r="SL82" s="9"/>
      <c r="SM82" s="9"/>
      <c r="SN82" s="9"/>
      <c r="SO82" s="9"/>
      <c r="SP82" s="9"/>
      <c r="SQ82" s="9"/>
      <c r="SR82" s="9"/>
      <c r="SS82" s="9"/>
      <c r="ST82" s="9"/>
      <c r="SU82" s="9"/>
      <c r="SV82" s="9"/>
      <c r="SW82" s="9"/>
      <c r="SX82" s="9"/>
      <c r="SY82" s="9"/>
      <c r="SZ82" s="9"/>
      <c r="TA82" s="9"/>
      <c r="TB82" s="9"/>
      <c r="TC82" s="9"/>
      <c r="TD82" s="9"/>
      <c r="TE82" s="9"/>
      <c r="TF82" s="9"/>
      <c r="TG82" s="9"/>
      <c r="TH82" s="9"/>
      <c r="TI82" s="9"/>
      <c r="TJ82" s="9"/>
      <c r="TK82" s="9"/>
      <c r="TL82" s="9"/>
      <c r="TM82" s="9"/>
      <c r="TN82" s="9"/>
      <c r="TO82" s="9"/>
      <c r="ANB82" s="9"/>
      <c r="ANC82" s="9"/>
      <c r="AND82" s="9"/>
      <c r="ANE82" s="9"/>
      <c r="ANF82" s="9"/>
      <c r="ANG82" s="9"/>
      <c r="ANH82" s="9"/>
      <c r="ANI82" s="9"/>
      <c r="ANJ82" s="9"/>
      <c r="ANK82" s="9"/>
      <c r="ANL82" s="9"/>
      <c r="ANM82" s="9"/>
      <c r="ANN82" s="9"/>
      <c r="ANO82" s="9"/>
      <c r="ANP82" s="9"/>
      <c r="ANQ82" s="9"/>
      <c r="ANR82" s="9"/>
      <c r="ANS82" s="9"/>
      <c r="ANT82" s="9"/>
      <c r="ANU82" s="9"/>
      <c r="ANV82" s="9"/>
      <c r="ANW82" s="9"/>
      <c r="ANX82" s="9"/>
      <c r="ANY82" s="9"/>
      <c r="ANZ82" s="9"/>
      <c r="AOA82" s="9"/>
      <c r="AOB82" s="9"/>
      <c r="AOC82" s="9"/>
      <c r="AOD82" s="9"/>
      <c r="AOE82" s="9"/>
      <c r="AOF82" s="9"/>
      <c r="AOG82" s="9"/>
      <c r="AOH82" s="9"/>
      <c r="AOI82" s="9"/>
      <c r="AOJ82" s="9"/>
      <c r="AOK82" s="9"/>
      <c r="AOL82" s="9"/>
      <c r="AOM82" s="9"/>
      <c r="AON82" s="9"/>
      <c r="AOO82" s="9"/>
      <c r="AOP82" s="9"/>
      <c r="AOQ82" s="9"/>
      <c r="AOR82" s="9"/>
      <c r="AOS82" s="9"/>
      <c r="AOT82" s="9"/>
      <c r="AOU82" s="9"/>
      <c r="AOV82" s="9"/>
      <c r="AOW82" s="9"/>
      <c r="AOX82" s="9"/>
      <c r="AOY82" s="9"/>
      <c r="AOZ82" s="9"/>
      <c r="APA82" s="9"/>
      <c r="APB82" s="9"/>
      <c r="APC82" s="9"/>
      <c r="APD82" s="9"/>
      <c r="APE82" s="9"/>
      <c r="APF82" s="9"/>
      <c r="APG82" s="9"/>
      <c r="APH82" s="9"/>
      <c r="API82" s="9"/>
      <c r="APJ82" s="9"/>
      <c r="APK82" s="9"/>
      <c r="APL82" s="9"/>
      <c r="APM82" s="9"/>
      <c r="APN82" s="9"/>
      <c r="APO82" s="9"/>
      <c r="APP82" s="9"/>
      <c r="APQ82" s="9"/>
      <c r="APR82" s="9"/>
      <c r="APS82" s="9"/>
      <c r="APT82" s="9"/>
      <c r="APU82" s="9"/>
      <c r="APV82" s="9"/>
      <c r="APW82" s="9"/>
      <c r="APX82" s="9"/>
      <c r="APY82" s="9"/>
      <c r="APZ82" s="9"/>
      <c r="AQA82" s="9"/>
      <c r="AQB82" s="9"/>
      <c r="AQC82" s="9"/>
      <c r="AQD82" s="9"/>
      <c r="AQE82" s="9"/>
      <c r="AQF82" s="9"/>
      <c r="AQG82" s="9"/>
      <c r="AQH82" s="9"/>
      <c r="AQI82" s="9"/>
      <c r="AQJ82" s="9"/>
      <c r="AQK82" s="9"/>
      <c r="AQL82" s="9"/>
      <c r="AQM82" s="9"/>
      <c r="AQN82" s="9"/>
      <c r="AQO82" s="9"/>
      <c r="AQP82" s="9"/>
      <c r="AQQ82" s="9"/>
      <c r="AQR82" s="9"/>
      <c r="AQS82" s="9"/>
      <c r="AQT82" s="9"/>
      <c r="AQU82" s="9"/>
      <c r="AQV82" s="9"/>
      <c r="AQW82" s="9"/>
      <c r="AQX82" s="9"/>
      <c r="AQY82" s="9"/>
      <c r="AQZ82" s="9"/>
      <c r="ARA82" s="9"/>
      <c r="ARB82" s="9"/>
      <c r="ARC82" s="9"/>
      <c r="ARD82" s="9"/>
      <c r="ARE82" s="9"/>
      <c r="ARF82" s="9"/>
      <c r="ARG82" s="9"/>
      <c r="ARH82" s="9"/>
      <c r="ARI82" s="9"/>
      <c r="ARJ82" s="9"/>
      <c r="ARK82" s="9"/>
      <c r="ARL82" s="9"/>
      <c r="ARM82" s="9"/>
      <c r="ARN82" s="9"/>
      <c r="ARO82" s="9"/>
      <c r="ARP82" s="9"/>
      <c r="ARQ82" s="9"/>
      <c r="ARR82" s="9"/>
      <c r="ARS82" s="9"/>
      <c r="ART82" s="9"/>
      <c r="ARU82" s="9"/>
      <c r="ARV82" s="9"/>
      <c r="ARW82" s="9"/>
      <c r="ARX82" s="9"/>
      <c r="ARY82" s="9"/>
      <c r="ARZ82" s="9"/>
      <c r="ASA82" s="9"/>
      <c r="ASB82" s="9"/>
      <c r="ASC82" s="9"/>
      <c r="ASD82" s="9"/>
      <c r="ASE82" s="9"/>
      <c r="ASF82" s="9"/>
      <c r="ASG82" s="9"/>
      <c r="ASH82" s="9"/>
      <c r="ASI82" s="9"/>
      <c r="ASJ82" s="9"/>
      <c r="ASK82" s="9"/>
      <c r="ASL82" s="9"/>
      <c r="ASM82" s="9"/>
      <c r="ASN82" s="9"/>
      <c r="ASO82" s="9"/>
      <c r="ASP82" s="9"/>
      <c r="ASQ82" s="9"/>
      <c r="ASR82" s="9"/>
      <c r="ASS82" s="9"/>
      <c r="AST82" s="9"/>
      <c r="ASU82" s="9"/>
      <c r="ASV82" s="9"/>
      <c r="ASW82" s="9"/>
      <c r="ASX82" s="9"/>
      <c r="ASY82" s="9"/>
      <c r="ASZ82" s="9"/>
      <c r="ATA82" s="9"/>
      <c r="ATB82" s="9"/>
      <c r="ATC82" s="9"/>
      <c r="ATD82" s="9"/>
      <c r="ATE82" s="9"/>
      <c r="ATF82" s="9"/>
      <c r="ATG82" s="9"/>
      <c r="ATH82" s="9"/>
      <c r="ATI82" s="9"/>
      <c r="ATJ82" s="9"/>
      <c r="ATK82" s="9"/>
      <c r="ATL82" s="9"/>
      <c r="ATM82" s="9"/>
      <c r="ATN82" s="9"/>
      <c r="ATO82" s="9"/>
      <c r="ATP82" s="9"/>
      <c r="ATQ82" s="9"/>
      <c r="ATR82" s="9"/>
      <c r="ATS82" s="9"/>
      <c r="ATT82" s="9"/>
      <c r="ATU82" s="9"/>
      <c r="ATV82" s="9"/>
      <c r="ATW82" s="9"/>
      <c r="ATX82" s="9"/>
      <c r="ATY82" s="9"/>
      <c r="ATZ82" s="9"/>
      <c r="AUA82" s="9"/>
      <c r="AUB82" s="9"/>
      <c r="AUC82" s="9"/>
      <c r="AUD82" s="9"/>
      <c r="AUE82" s="9"/>
      <c r="AUF82" s="9"/>
      <c r="AUG82" s="9"/>
      <c r="AUH82" s="9"/>
      <c r="AUI82" s="9"/>
      <c r="AUJ82" s="9"/>
      <c r="AUK82" s="9"/>
      <c r="AUL82" s="9"/>
      <c r="AUM82" s="9"/>
      <c r="AUN82" s="9"/>
      <c r="AUO82" s="9"/>
      <c r="AUP82" s="9"/>
      <c r="AUQ82" s="9"/>
      <c r="AUR82" s="9"/>
      <c r="AUS82" s="9"/>
      <c r="AUT82" s="9"/>
      <c r="AUU82" s="9"/>
      <c r="AUV82" s="9"/>
      <c r="AUW82" s="9"/>
      <c r="AUX82" s="9"/>
      <c r="AUY82" s="9"/>
      <c r="AUZ82" s="9"/>
      <c r="AVA82" s="9"/>
      <c r="AVB82" s="9"/>
      <c r="AVC82" s="9"/>
      <c r="AVD82" s="9"/>
      <c r="AVE82" s="9"/>
      <c r="AVF82" s="9"/>
      <c r="AVG82" s="9"/>
      <c r="AVH82" s="9"/>
      <c r="AVI82" s="9"/>
      <c r="AVJ82" s="9"/>
      <c r="AVK82" s="9"/>
      <c r="AVL82" s="9"/>
      <c r="AVM82" s="9"/>
      <c r="AVN82" s="9"/>
      <c r="AVO82" s="9"/>
      <c r="AVP82" s="9"/>
      <c r="AVQ82" s="9"/>
      <c r="AVR82" s="9"/>
      <c r="AVS82" s="9"/>
      <c r="AVT82" s="9"/>
      <c r="AVU82" s="9"/>
      <c r="AVV82" s="9"/>
      <c r="AVW82" s="9"/>
      <c r="AVX82" s="9"/>
      <c r="AVY82" s="9"/>
      <c r="AVZ82" s="9"/>
      <c r="AWA82" s="9"/>
      <c r="AWB82" s="9"/>
      <c r="AWC82" s="9"/>
      <c r="AWD82" s="9"/>
      <c r="AWE82" s="9"/>
      <c r="AWF82" s="9"/>
      <c r="AWG82" s="9"/>
      <c r="AWH82" s="9"/>
      <c r="AWI82" s="9"/>
      <c r="AWJ82" s="9"/>
      <c r="AWK82" s="9"/>
      <c r="AWL82" s="9"/>
      <c r="AWM82" s="9"/>
      <c r="AWN82" s="9"/>
      <c r="AWO82" s="9"/>
      <c r="AWP82" s="9"/>
      <c r="AWQ82" s="9"/>
      <c r="AWR82" s="9"/>
      <c r="AWS82" s="9"/>
      <c r="AWT82" s="9"/>
      <c r="AWU82" s="9"/>
      <c r="AWV82" s="9"/>
      <c r="AWW82" s="9"/>
      <c r="AWX82" s="9"/>
      <c r="AWY82" s="9" t="s">
        <v>12690</v>
      </c>
      <c r="AWZ82" s="9"/>
      <c r="AXA82" s="9"/>
      <c r="AXB82" s="9"/>
      <c r="AXC82" s="9"/>
      <c r="AXD82" s="9"/>
      <c r="AXE82" s="9"/>
      <c r="AXF82" s="9"/>
      <c r="AXG82" s="9"/>
      <c r="AXH82" s="9"/>
      <c r="AXI82" s="9"/>
      <c r="AXJ82" s="9"/>
      <c r="AXK82" s="9"/>
      <c r="AXL82" s="9"/>
      <c r="AXM82" s="9"/>
      <c r="AXN82" s="9"/>
      <c r="AXO82" s="9"/>
      <c r="AXP82" s="9"/>
      <c r="AXQ82" s="9"/>
      <c r="AXR82" s="9"/>
      <c r="AXS82" s="9"/>
      <c r="AXT82" s="9"/>
      <c r="AXU82" s="9"/>
      <c r="AXV82" s="9"/>
      <c r="AXW82" s="9"/>
      <c r="AXX82" s="9"/>
      <c r="AXY82" s="9"/>
      <c r="AXZ82" s="9"/>
      <c r="AYA82" s="9"/>
      <c r="AYB82" s="9"/>
      <c r="AYC82" s="9"/>
      <c r="AYD82" s="9"/>
      <c r="AYE82" s="9"/>
      <c r="AYF82" s="9"/>
      <c r="AYG82" s="9"/>
      <c r="AYH82" s="9" t="s">
        <v>12691</v>
      </c>
      <c r="AYI82" s="9"/>
      <c r="AYJ82" s="9"/>
      <c r="AYK82" s="9"/>
      <c r="AYL82" s="9"/>
      <c r="AYM82" s="9"/>
      <c r="AYN82" s="9"/>
      <c r="AYO82" s="9"/>
      <c r="AYP82" s="9"/>
      <c r="AYQ82" s="9"/>
      <c r="AYR82" s="9"/>
      <c r="AYS82" s="9"/>
      <c r="AYT82" s="9"/>
      <c r="AYU82" s="9"/>
      <c r="AYV82" s="9"/>
      <c r="AYW82" s="9"/>
      <c r="AYX82" s="9"/>
      <c r="AYY82" s="9" t="s">
        <v>5691</v>
      </c>
      <c r="AYZ82" s="9" t="s">
        <v>5691</v>
      </c>
      <c r="AZA82" s="9"/>
      <c r="AZB82" s="9"/>
      <c r="AZC82" s="9"/>
      <c r="AZD82" s="9"/>
      <c r="AZE82" s="9"/>
      <c r="AZF82" s="9"/>
      <c r="AZG82" s="9"/>
      <c r="AZH82" s="9"/>
      <c r="AZI82" s="9"/>
      <c r="AZJ82" s="9"/>
      <c r="AZK82" s="9"/>
      <c r="AZL82" s="9"/>
      <c r="AZM82" s="9"/>
      <c r="AZN82" s="9"/>
      <c r="AZO82" s="9"/>
      <c r="AZP82" s="9"/>
      <c r="AZQ82" s="9"/>
      <c r="AZR82" s="9"/>
      <c r="AZS82" s="9"/>
      <c r="AZT82" s="9"/>
      <c r="AZU82" s="9"/>
      <c r="AZV82" s="9"/>
      <c r="AZW82" s="9"/>
      <c r="AZX82" s="9"/>
      <c r="AZY82" s="9"/>
      <c r="AZZ82" s="9"/>
      <c r="BAA82" s="9"/>
      <c r="BAB82" s="9"/>
      <c r="BAC82" s="9"/>
      <c r="BAD82" s="9"/>
      <c r="BAE82" s="9"/>
      <c r="BAF82" s="9"/>
      <c r="BAG82" s="9"/>
      <c r="BAH82" s="9"/>
      <c r="BAI82" s="9"/>
      <c r="BAJ82" s="9"/>
      <c r="BAK82" s="9" t="s">
        <v>12692</v>
      </c>
      <c r="BAL82" s="9"/>
      <c r="BAM82" s="9"/>
      <c r="BAN82" s="9"/>
      <c r="BAO82" s="9"/>
      <c r="BAP82" s="9"/>
      <c r="BAQ82" s="9"/>
      <c r="BAR82" s="9">
        <v>590.0</v>
      </c>
      <c r="BAS82" s="9" t="s">
        <v>12693</v>
      </c>
      <c r="BAT82" s="9">
        <v>272.0</v>
      </c>
      <c r="BAU82" s="9"/>
      <c r="BAV82" s="9"/>
      <c r="BAW82" s="9"/>
      <c r="BAX82" s="9"/>
      <c r="BAY82" s="9"/>
      <c r="BAZ82" s="9"/>
      <c r="BBA82" s="9"/>
      <c r="BBB82" s="9"/>
      <c r="BBC82" s="9"/>
      <c r="BBD82" s="9"/>
      <c r="BBE82" s="9"/>
      <c r="BBF82" s="9"/>
      <c r="BBG82" s="9"/>
      <c r="BBH82" s="9"/>
      <c r="BBI82" s="9" t="s">
        <v>5718</v>
      </c>
      <c r="BBJ82" s="9"/>
      <c r="BBK82" s="9"/>
      <c r="BBL82" s="9"/>
      <c r="BBM82" s="9"/>
      <c r="BBN82" s="9"/>
      <c r="BBO82" s="9"/>
      <c r="BBP82" s="9"/>
      <c r="BBQ82" s="9"/>
      <c r="BBR82" s="9"/>
      <c r="BBS82" s="9"/>
      <c r="BBT82" s="9"/>
      <c r="BBU82" s="9"/>
      <c r="BBV82" s="9"/>
      <c r="BBW82" s="9"/>
      <c r="BBX82" s="9"/>
      <c r="BBY82" s="9"/>
      <c r="BBZ82" s="9"/>
      <c r="BCA82" s="9"/>
      <c r="BCB82" s="9" t="s">
        <v>5707</v>
      </c>
      <c r="BCC82" s="9"/>
      <c r="BCD82" s="9"/>
      <c r="BCE82" s="9"/>
      <c r="BCF82" s="9" t="s">
        <v>5720</v>
      </c>
      <c r="BCG82" s="9" t="s">
        <v>11952</v>
      </c>
      <c r="BCH82" s="9"/>
      <c r="BCI82" s="9"/>
      <c r="BCJ82" s="9"/>
      <c r="BCK82" s="9"/>
      <c r="BCL82" s="9"/>
      <c r="BCM82" s="9"/>
      <c r="BCN82" s="9"/>
      <c r="BCO82" s="9"/>
      <c r="BCP82" s="9"/>
      <c r="BCQ82" s="9"/>
      <c r="BCR82" s="9"/>
      <c r="BCS82" s="9"/>
      <c r="BCT82" s="9"/>
      <c r="BCU82" s="9"/>
      <c r="BCV82" s="9"/>
      <c r="BCW82" s="9"/>
      <c r="BCX82" s="9"/>
      <c r="BCY82" s="9"/>
      <c r="BCZ82" s="9"/>
      <c r="BDA82" s="9"/>
      <c r="BDB82" s="9"/>
      <c r="BDC82" s="9"/>
      <c r="BDD82" s="9" t="s">
        <v>12693</v>
      </c>
      <c r="BDE82" s="9"/>
      <c r="BDF82" s="9"/>
      <c r="BDG82" s="9"/>
      <c r="BDH82" s="9"/>
      <c r="BDI82" s="9"/>
      <c r="BDJ82" s="9"/>
      <c r="BDK82" s="9"/>
      <c r="BDL82" s="9"/>
      <c r="BDM82" s="9"/>
      <c r="BDN82" s="9"/>
      <c r="BDO82" s="9"/>
      <c r="BDP82" s="9"/>
      <c r="BDQ82" s="9"/>
      <c r="BDR82" s="9"/>
      <c r="BDS82" s="9"/>
      <c r="BDT82" s="9"/>
      <c r="BDU82" s="9"/>
      <c r="BDV82" s="9"/>
      <c r="BDW82" s="9"/>
      <c r="BDX82" s="9"/>
      <c r="BDY82" s="9" t="s">
        <v>5691</v>
      </c>
      <c r="BDZ82" s="9" t="s">
        <v>5691</v>
      </c>
      <c r="BEA82" s="9"/>
      <c r="BEB82" s="9"/>
      <c r="BEC82" s="9"/>
      <c r="BED82" s="9"/>
      <c r="BEE82" s="9"/>
      <c r="BEF82" s="9"/>
      <c r="BEG82" s="9"/>
      <c r="BEH82" s="9"/>
      <c r="BEI82" s="9"/>
      <c r="BEJ82" s="9"/>
      <c r="BEK82" s="9"/>
      <c r="BEL82" s="9"/>
      <c r="BEM82" s="9"/>
      <c r="BEN82" s="9"/>
      <c r="BEO82" s="9"/>
      <c r="BEP82" s="9"/>
      <c r="BEQ82" s="9"/>
      <c r="BER82" s="9"/>
      <c r="BES82" s="9"/>
      <c r="BET82" s="9"/>
      <c r="BEU82" s="9"/>
      <c r="BEV82" s="9"/>
      <c r="BEW82" s="9"/>
      <c r="BEX82" s="9"/>
      <c r="BEY82" s="9"/>
      <c r="BEZ82" s="9"/>
      <c r="BFA82" s="9"/>
      <c r="BFB82" s="9"/>
      <c r="BFC82" s="9"/>
      <c r="BFD82" s="9"/>
      <c r="BFE82" s="9"/>
      <c r="BFF82" s="9"/>
      <c r="BFG82" s="9"/>
      <c r="BFH82" s="9"/>
      <c r="BFI82" s="9"/>
      <c r="BFJ82" s="9"/>
      <c r="BFK82" s="9" t="s">
        <v>12694</v>
      </c>
      <c r="BFL82" s="9"/>
      <c r="BFM82" s="9"/>
      <c r="BFN82" s="9"/>
      <c r="BFO82" s="9"/>
      <c r="BFP82" s="9"/>
      <c r="BFQ82" s="9"/>
      <c r="BFR82" s="9">
        <v>590.0</v>
      </c>
      <c r="BFS82" s="9" t="s">
        <v>12695</v>
      </c>
      <c r="BFT82" s="9">
        <v>272.0</v>
      </c>
      <c r="BFU82" s="9"/>
      <c r="BFV82" s="9"/>
      <c r="BFW82" s="9"/>
      <c r="BFX82" s="9"/>
      <c r="BFY82" s="9"/>
      <c r="BFZ82" s="9"/>
      <c r="BGA82" s="9"/>
      <c r="BGB82" s="9"/>
      <c r="BGC82" s="9"/>
      <c r="BGD82" s="9"/>
      <c r="BGE82" s="9"/>
      <c r="BGF82" s="9"/>
      <c r="BGG82" s="9"/>
      <c r="BGH82" s="9"/>
      <c r="BGI82" s="9" t="s">
        <v>5718</v>
      </c>
      <c r="BGJ82" s="9"/>
      <c r="BGK82" s="9"/>
      <c r="BGL82" s="9"/>
      <c r="BGM82" s="9"/>
      <c r="BGN82" s="9"/>
      <c r="BGO82" s="9"/>
      <c r="BGP82" s="9"/>
      <c r="BGQ82" s="9"/>
      <c r="BGR82" s="9"/>
      <c r="BGS82" s="9"/>
      <c r="BGT82" s="9"/>
      <c r="BGU82" s="9"/>
      <c r="BGV82" s="9"/>
      <c r="BGW82" s="9"/>
      <c r="BGX82" s="9"/>
      <c r="BGY82" s="9"/>
      <c r="BGZ82" s="9"/>
      <c r="BHA82" s="9"/>
      <c r="BHB82" s="9" t="s">
        <v>5707</v>
      </c>
      <c r="BHC82" s="9"/>
      <c r="BHD82" s="9"/>
      <c r="BHE82" s="9"/>
      <c r="BHF82" s="9" t="s">
        <v>5720</v>
      </c>
      <c r="BHG82" s="9" t="s">
        <v>11952</v>
      </c>
      <c r="BHH82" s="9"/>
      <c r="BHI82" s="9"/>
      <c r="BHJ82" s="9"/>
      <c r="BHK82" s="9"/>
      <c r="BHL82" s="9"/>
      <c r="BHM82" s="9"/>
      <c r="BHN82" s="9"/>
      <c r="BHO82" s="9"/>
      <c r="BHP82" s="9"/>
      <c r="BHQ82" s="9"/>
      <c r="BHR82" s="9"/>
      <c r="BHS82" s="9"/>
      <c r="BHT82" s="9"/>
      <c r="BHU82" s="9"/>
      <c r="BHV82" s="9"/>
      <c r="BHW82" s="9"/>
      <c r="BHX82" s="9"/>
      <c r="BHY82" s="9"/>
      <c r="BHZ82" s="9"/>
      <c r="BIA82" s="9"/>
      <c r="BIB82" s="9"/>
      <c r="BIC82" s="9"/>
      <c r="BID82" s="9" t="s">
        <v>12695</v>
      </c>
      <c r="BIE82" s="9"/>
      <c r="BIF82" s="9"/>
      <c r="BIG82" s="9"/>
      <c r="BIH82" s="9"/>
      <c r="BII82" s="9"/>
      <c r="BIJ82" s="9"/>
      <c r="BIK82" s="9"/>
      <c r="BIL82" s="9"/>
      <c r="BIM82" s="9"/>
      <c r="BIN82" s="9"/>
      <c r="BIO82" s="9"/>
      <c r="BIP82" s="9"/>
      <c r="BIQ82" s="9"/>
      <c r="BIR82" s="9"/>
      <c r="BIS82" s="9"/>
      <c r="BIT82" s="9"/>
      <c r="BIU82" s="9"/>
      <c r="BIV82" s="9"/>
      <c r="BIW82" s="9"/>
      <c r="BIX82" s="9"/>
      <c r="BIY82" s="9" t="s">
        <v>5691</v>
      </c>
      <c r="BIZ82" s="9" t="s">
        <v>5691</v>
      </c>
      <c r="BJA82" s="9"/>
      <c r="BJB82" s="9"/>
      <c r="BJC82" s="9"/>
      <c r="BJD82" s="9"/>
      <c r="BJE82" s="9"/>
      <c r="BJF82" s="9"/>
      <c r="BJG82" s="9"/>
      <c r="BJH82" s="9"/>
      <c r="BJI82" s="9"/>
      <c r="BJJ82" s="9"/>
      <c r="BJK82" s="9"/>
      <c r="BJL82" s="9"/>
      <c r="BJM82" s="9"/>
      <c r="BJN82" s="9"/>
      <c r="BJO82" s="9"/>
      <c r="BJP82" s="9"/>
      <c r="BJQ82" s="9"/>
      <c r="BJR82" s="9"/>
      <c r="BJS82" s="9"/>
      <c r="BJT82" s="9"/>
      <c r="BJU82" s="9"/>
      <c r="BJV82" s="9"/>
      <c r="BJW82" s="9"/>
      <c r="BJX82" s="9"/>
      <c r="BJY82" s="9"/>
      <c r="BJZ82" s="9"/>
      <c r="BKA82" s="9"/>
      <c r="BKB82" s="9"/>
      <c r="BKC82" s="9"/>
      <c r="BKD82" s="9"/>
      <c r="BKE82" s="9"/>
      <c r="BKF82" s="9"/>
      <c r="BKG82" s="9"/>
      <c r="BKH82" s="9"/>
      <c r="BKI82" s="9"/>
      <c r="BKJ82" s="9"/>
      <c r="BKK82" s="9" t="s">
        <v>12696</v>
      </c>
      <c r="BKL82" s="9"/>
      <c r="BKM82" s="9"/>
      <c r="BKN82" s="9"/>
      <c r="BKO82" s="9"/>
      <c r="BKP82" s="9"/>
      <c r="BKQ82" s="9"/>
      <c r="BKR82" s="9">
        <v>590.0</v>
      </c>
      <c r="BKS82" s="9" t="s">
        <v>12697</v>
      </c>
      <c r="BKT82" s="9">
        <v>413.0</v>
      </c>
      <c r="BKU82" s="9"/>
      <c r="BKV82" s="9"/>
      <c r="BKW82" s="9"/>
      <c r="BKX82" s="9"/>
      <c r="BKY82" s="9"/>
      <c r="BKZ82" s="9"/>
      <c r="BLA82" s="9"/>
      <c r="BLB82" s="9"/>
      <c r="BLC82" s="9"/>
      <c r="BLD82" s="9"/>
      <c r="BLE82" s="9"/>
      <c r="BLF82" s="9"/>
      <c r="BLG82" s="9"/>
      <c r="BLH82" s="9"/>
      <c r="BLI82" s="9" t="s">
        <v>5718</v>
      </c>
      <c r="BLJ82" s="9"/>
      <c r="BLK82" s="9"/>
      <c r="BLL82" s="9"/>
      <c r="BLM82" s="9"/>
      <c r="BLN82" s="9"/>
      <c r="BLO82" s="9"/>
      <c r="BLP82" s="9"/>
      <c r="BLQ82" s="9"/>
      <c r="BLR82" s="9"/>
      <c r="BLS82" s="9"/>
      <c r="BLT82" s="9"/>
      <c r="BLU82" s="9"/>
      <c r="BLV82" s="9"/>
      <c r="BLW82" s="9"/>
      <c r="BLX82" s="9"/>
      <c r="BLY82" s="9"/>
      <c r="BLZ82" s="9"/>
      <c r="BMA82" s="9"/>
      <c r="BMB82" s="9" t="s">
        <v>5707</v>
      </c>
      <c r="BMC82" s="9"/>
      <c r="BMD82" s="9"/>
      <c r="BME82" s="9"/>
      <c r="BMF82" s="9" t="s">
        <v>5720</v>
      </c>
      <c r="BMG82" s="9" t="s">
        <v>11952</v>
      </c>
      <c r="BMH82" s="9"/>
      <c r="BMI82" s="9"/>
      <c r="BMJ82" s="9"/>
      <c r="BMK82" s="9"/>
      <c r="BML82" s="9"/>
      <c r="BMM82" s="9"/>
      <c r="BMN82" s="9"/>
      <c r="BMO82" s="9"/>
      <c r="BMP82" s="9"/>
      <c r="BMQ82" s="9"/>
      <c r="BMR82" s="9"/>
      <c r="BMS82" s="9"/>
      <c r="BMT82" s="9"/>
      <c r="BMU82" s="9"/>
      <c r="BMV82" s="9"/>
      <c r="BMW82" s="9"/>
      <c r="BMX82" s="9"/>
      <c r="BMY82" s="9"/>
      <c r="BMZ82" s="9"/>
      <c r="BNA82" s="9"/>
      <c r="BNB82" s="9"/>
      <c r="BNC82" s="9"/>
      <c r="BND82" s="9" t="s">
        <v>12697</v>
      </c>
      <c r="BNE82" s="9"/>
      <c r="BNF82" s="9"/>
      <c r="BNG82" s="9"/>
      <c r="BNH82" s="9"/>
      <c r="BNI82" s="9"/>
      <c r="BNJ82" s="9"/>
      <c r="BNK82" s="9"/>
      <c r="BNL82" s="9"/>
      <c r="BNM82" s="9"/>
      <c r="BNN82" s="9"/>
      <c r="BNO82" s="9"/>
      <c r="BNP82" s="9"/>
      <c r="BNQ82" s="9"/>
      <c r="BNR82" s="9"/>
      <c r="BNS82" s="9"/>
      <c r="BNT82" s="9"/>
      <c r="BNU82" s="9"/>
      <c r="BNV82" s="9"/>
      <c r="BNW82" s="9"/>
      <c r="BNX82" s="9"/>
      <c r="BNY82" s="9"/>
      <c r="BNZ82" s="9"/>
      <c r="BOA82" s="9"/>
      <c r="BOB82" s="9"/>
      <c r="BOC82" s="9"/>
      <c r="BOD82" s="9"/>
      <c r="BOE82" s="9"/>
      <c r="BOF82" s="9"/>
      <c r="BOG82" s="9"/>
      <c r="BOH82" s="9"/>
      <c r="BOI82" s="9"/>
      <c r="BOJ82" s="9"/>
      <c r="BOK82" s="9"/>
      <c r="BOL82" s="9"/>
      <c r="BOM82" s="9"/>
      <c r="BON82" s="9"/>
      <c r="BOO82" s="9"/>
      <c r="BOP82" s="9"/>
      <c r="BOQ82" s="9"/>
      <c r="BOR82" s="9"/>
      <c r="BOS82" s="9"/>
      <c r="BOT82" s="9"/>
      <c r="BOU82" s="9"/>
      <c r="BOV82" s="9"/>
      <c r="BOW82" s="9"/>
      <c r="BOX82" s="9"/>
      <c r="BOY82" s="9"/>
      <c r="BOZ82" s="9"/>
      <c r="BPA82" s="9"/>
      <c r="BPB82" s="9"/>
      <c r="BPC82" s="9"/>
      <c r="BPD82" s="9"/>
      <c r="BPE82" s="9"/>
      <c r="BPF82" s="9"/>
      <c r="BPG82" s="9"/>
      <c r="BPH82" s="9"/>
      <c r="BPI82" s="9"/>
      <c r="BPJ82" s="9"/>
      <c r="BPK82" s="9"/>
      <c r="BPL82" s="9"/>
      <c r="BPM82" s="9"/>
      <c r="BPN82" s="9"/>
      <c r="BPO82" s="9"/>
      <c r="BPP82" s="9"/>
      <c r="BPQ82" s="9"/>
      <c r="BPR82" s="9"/>
      <c r="BPS82" s="9"/>
      <c r="BPT82" s="9"/>
      <c r="BPU82" s="9"/>
      <c r="BPV82" s="9"/>
      <c r="BPW82" s="9"/>
      <c r="BPX82" s="9"/>
      <c r="BPY82" s="9"/>
      <c r="BPZ82" s="9"/>
      <c r="BQA82" s="9"/>
      <c r="BQB82" s="9"/>
      <c r="BQC82" s="9"/>
      <c r="BQD82" s="9"/>
      <c r="BQE82" s="9"/>
      <c r="BQF82" s="9"/>
      <c r="BQG82" s="9"/>
      <c r="BQH82" s="9"/>
      <c r="BQI82" s="9"/>
      <c r="BQJ82" s="9"/>
      <c r="BQK82" s="9"/>
      <c r="BQL82" s="9"/>
      <c r="BQM82" s="9"/>
      <c r="BQN82" s="9"/>
      <c r="BQO82" s="9"/>
      <c r="BQP82" s="9"/>
      <c r="BQQ82" s="9"/>
      <c r="BQR82" s="9"/>
      <c r="BQS82" s="9"/>
      <c r="BQT82" s="9"/>
      <c r="BQU82" s="9"/>
      <c r="BQV82" s="9"/>
      <c r="BQW82" s="9"/>
      <c r="BQX82" s="9"/>
      <c r="BQY82" s="9"/>
      <c r="BQZ82" s="9"/>
      <c r="BRA82" s="9"/>
      <c r="BRB82" s="9"/>
      <c r="BRC82" s="9"/>
      <c r="BRD82" s="9"/>
      <c r="BRE82" s="9"/>
      <c r="BRF82" s="9"/>
      <c r="BRG82" s="9"/>
      <c r="BRH82" s="9"/>
      <c r="BRI82" s="9"/>
      <c r="BRJ82" s="9"/>
      <c r="BRK82" s="9"/>
      <c r="BRL82" s="9"/>
      <c r="BRM82" s="9"/>
      <c r="BRN82" s="9"/>
      <c r="BRO82" s="9"/>
      <c r="BRP82" s="9"/>
      <c r="BRQ82" s="9"/>
      <c r="BRR82" s="9"/>
      <c r="BRS82" s="9"/>
      <c r="BRT82" s="9"/>
      <c r="BRU82" s="9"/>
      <c r="BRV82" s="9"/>
      <c r="BRW82" s="9"/>
      <c r="BRX82" s="9"/>
      <c r="BRY82" s="9"/>
      <c r="BRZ82" s="9"/>
      <c r="BSA82" s="9"/>
      <c r="BSB82" s="9"/>
      <c r="BSC82" s="9"/>
      <c r="BSD82" s="9"/>
      <c r="BSE82" s="9"/>
      <c r="BSF82" s="9"/>
      <c r="BSG82" s="9"/>
      <c r="BSH82" s="9"/>
      <c r="BSI82" s="9"/>
      <c r="BSJ82" s="9"/>
      <c r="BSK82" s="9"/>
      <c r="BSL82" s="9"/>
      <c r="BSM82" s="9"/>
      <c r="BSN82" s="9"/>
      <c r="BSO82" s="9"/>
      <c r="BSP82" s="9"/>
      <c r="BSQ82" s="9"/>
      <c r="BSR82" s="9"/>
      <c r="BSS82" s="9"/>
      <c r="BST82" s="9"/>
      <c r="BSU82" s="9"/>
      <c r="BSV82" s="9"/>
      <c r="BSW82" s="9"/>
      <c r="BSX82" s="9"/>
      <c r="BSY82" s="9"/>
      <c r="BSZ82" s="9"/>
      <c r="BTA82" s="9"/>
      <c r="BTB82" s="9"/>
      <c r="BTC82" s="9"/>
      <c r="BTD82" s="9"/>
      <c r="BTE82" s="9"/>
      <c r="BTF82" s="9"/>
      <c r="BTG82" s="9"/>
      <c r="BTH82" s="9"/>
      <c r="BTI82" s="9"/>
      <c r="BTJ82" s="9"/>
      <c r="BTK82" s="9"/>
      <c r="BTL82" s="9"/>
      <c r="BTM82" s="9"/>
      <c r="BTN82" s="9"/>
      <c r="BTO82" s="9"/>
      <c r="BTP82" s="9"/>
      <c r="BTQ82" s="9"/>
      <c r="BTR82" s="9"/>
      <c r="BTS82" s="9"/>
      <c r="BTT82" s="9"/>
      <c r="BTU82" s="9"/>
      <c r="BTV82" s="9"/>
      <c r="BTW82" s="9"/>
      <c r="BTX82" s="9"/>
      <c r="BTY82" s="9"/>
      <c r="BTZ82" s="9"/>
      <c r="BUA82" s="9"/>
      <c r="BUB82" s="9"/>
      <c r="BUC82" s="9"/>
      <c r="BUD82" s="9"/>
      <c r="BUE82" s="9"/>
      <c r="BUF82" s="9"/>
      <c r="BUG82" s="9"/>
      <c r="BUH82" s="9"/>
      <c r="BUI82" s="9"/>
      <c r="BUJ82" s="9"/>
      <c r="BUK82" s="9"/>
      <c r="BUL82" s="9"/>
      <c r="BUM82" s="9"/>
      <c r="BUN82" s="9"/>
      <c r="BUO82" s="9"/>
      <c r="BUP82" s="9"/>
      <c r="BUQ82" s="9"/>
      <c r="BUR82" s="9"/>
      <c r="BUS82" s="9"/>
      <c r="BUT82" s="9"/>
      <c r="BUU82" s="9"/>
      <c r="BUV82" s="9"/>
      <c r="BUW82" s="9"/>
      <c r="BUX82" s="9"/>
      <c r="BUY82" s="9"/>
      <c r="BUZ82" s="9"/>
      <c r="BVA82" s="9"/>
      <c r="BVB82" s="9"/>
      <c r="BVC82" s="9"/>
      <c r="BVD82" s="9"/>
      <c r="BVE82" s="9"/>
      <c r="BVF82" s="9"/>
      <c r="BVG82" s="9"/>
      <c r="BVH82" s="9"/>
      <c r="BVI82" s="9"/>
      <c r="BVJ82" s="9"/>
      <c r="BVK82" s="9"/>
      <c r="BVL82" s="9"/>
      <c r="BVM82" s="9"/>
      <c r="BVN82" s="9"/>
      <c r="BVO82" s="9"/>
      <c r="BVP82" s="9"/>
      <c r="BVQ82" s="9"/>
      <c r="BVR82" s="9"/>
      <c r="BVS82" s="9"/>
      <c r="BVT82" s="9"/>
      <c r="BVU82" s="9"/>
      <c r="BVV82" s="9"/>
      <c r="BVW82" s="9"/>
      <c r="BVX82" s="9"/>
      <c r="BVY82" s="9"/>
      <c r="BVZ82" s="9"/>
      <c r="BWA82" s="9"/>
      <c r="BWB82" s="9"/>
      <c r="BWC82" s="9"/>
      <c r="BWD82" s="9"/>
      <c r="BWE82" s="9"/>
      <c r="BWF82" s="9"/>
      <c r="BWG82" s="9"/>
      <c r="BWH82" s="9"/>
      <c r="BWI82" s="9"/>
      <c r="BWJ82" s="9"/>
      <c r="BWK82" s="9"/>
      <c r="BWL82" s="9"/>
      <c r="BWM82" s="9"/>
      <c r="BWN82" s="9"/>
      <c r="BWO82" s="9"/>
      <c r="BWP82" s="9"/>
      <c r="BWQ82" s="9"/>
      <c r="BWR82" s="9"/>
      <c r="BWS82" s="9"/>
      <c r="BWT82" s="9"/>
      <c r="BWU82" s="9"/>
      <c r="BWV82" s="9"/>
      <c r="BWW82" s="9"/>
      <c r="BWX82" s="9"/>
      <c r="BWY82" s="9"/>
      <c r="BWZ82" s="9"/>
      <c r="BXA82" s="9"/>
      <c r="BXB82" s="9"/>
      <c r="BXC82" s="9"/>
      <c r="BXD82" s="9"/>
    </row>
    <row r="83" ht="14.25" customHeight="1">
      <c r="A83" s="9">
        <v>21.0</v>
      </c>
      <c r="B83" s="9" t="s">
        <v>11947</v>
      </c>
      <c r="C83" s="9" t="s">
        <v>11948</v>
      </c>
      <c r="D83" s="9" t="s">
        <v>11948</v>
      </c>
      <c r="E83" s="9"/>
      <c r="F83" s="9">
        <v>80.0</v>
      </c>
      <c r="G83" s="9" t="s">
        <v>12698</v>
      </c>
      <c r="H83" s="9"/>
      <c r="I83" s="9"/>
      <c r="J83" s="9"/>
      <c r="K83" s="9">
        <v>1.0</v>
      </c>
      <c r="L83" s="9">
        <v>79.0</v>
      </c>
      <c r="M83" s="9"/>
      <c r="N83" s="9"/>
      <c r="O83" s="9"/>
      <c r="P83" s="9">
        <v>1.0</v>
      </c>
      <c r="Q83" s="9" t="s">
        <v>12699</v>
      </c>
      <c r="R83" s="9"/>
      <c r="S83" s="9" t="s">
        <v>2983</v>
      </c>
      <c r="T83" s="9" t="s">
        <v>2982</v>
      </c>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9"/>
      <c r="KX83" s="9"/>
      <c r="KY83" s="9"/>
      <c r="KZ83" s="9"/>
      <c r="LA83" s="9"/>
      <c r="LB83" s="9"/>
      <c r="LC83" s="9"/>
      <c r="LD83" s="9"/>
      <c r="LE83" s="9"/>
      <c r="LF83" s="9"/>
      <c r="LG83" s="9"/>
      <c r="LH83" s="9"/>
      <c r="LI83" s="9"/>
      <c r="LJ83" s="9"/>
      <c r="LK83" s="9"/>
      <c r="LL83" s="9"/>
      <c r="LM83" s="9"/>
      <c r="LN83" s="9"/>
      <c r="LO83" s="9"/>
      <c r="LP83" s="9"/>
      <c r="LQ83" s="9"/>
      <c r="LR83" s="9"/>
      <c r="LS83" s="9"/>
      <c r="LT83" s="9"/>
      <c r="LU83" s="9"/>
      <c r="LV83" s="9"/>
      <c r="LW83" s="9"/>
      <c r="LX83" s="9"/>
      <c r="LY83" s="9"/>
      <c r="LZ83" s="9"/>
      <c r="MA83" s="9"/>
      <c r="MB83" s="9"/>
      <c r="MC83" s="9"/>
      <c r="MD83" s="9"/>
      <c r="ME83" s="9"/>
      <c r="MF83" s="9"/>
      <c r="MG83" s="9"/>
      <c r="MH83" s="9"/>
      <c r="MI83" s="9"/>
      <c r="MJ83" s="9"/>
      <c r="MK83" s="9"/>
      <c r="ML83" s="9"/>
      <c r="MM83" s="9"/>
      <c r="MN83" s="9"/>
      <c r="MO83" s="9"/>
      <c r="MP83" s="9"/>
      <c r="MQ83" s="9"/>
      <c r="MR83" s="9"/>
      <c r="MS83" s="9"/>
      <c r="MT83" s="9"/>
      <c r="MU83" s="9"/>
      <c r="MV83" s="9"/>
      <c r="MW83" s="9"/>
      <c r="MX83" s="9"/>
      <c r="MY83" s="9"/>
      <c r="MZ83" s="9"/>
      <c r="NA83" s="9"/>
      <c r="NB83" s="9"/>
      <c r="NC83" s="9"/>
      <c r="ND83" s="9"/>
      <c r="NE83" s="9"/>
      <c r="NF83" s="9"/>
      <c r="NG83" s="9"/>
      <c r="NH83" s="9"/>
      <c r="NI83" s="9"/>
      <c r="NJ83" s="9"/>
      <c r="NK83" s="9"/>
      <c r="NL83" s="9"/>
      <c r="NM83" s="9"/>
      <c r="NN83" s="9"/>
      <c r="NO83" s="9"/>
      <c r="NP83" s="9"/>
      <c r="NQ83" s="9"/>
      <c r="NR83" s="9"/>
      <c r="NS83" s="9"/>
      <c r="NT83" s="9"/>
      <c r="NU83" s="9"/>
      <c r="NV83" s="9"/>
      <c r="NW83" s="9"/>
      <c r="NX83" s="9"/>
      <c r="NY83" s="9"/>
      <c r="NZ83" s="9"/>
      <c r="OA83" s="9"/>
      <c r="OB83" s="9"/>
      <c r="OC83" s="9"/>
      <c r="OD83" s="9"/>
      <c r="OE83" s="9"/>
      <c r="OF83" s="9"/>
      <c r="OG83" s="9"/>
      <c r="OH83" s="9"/>
      <c r="OI83" s="9"/>
      <c r="OJ83" s="9"/>
      <c r="OK83" s="9"/>
      <c r="OL83" s="9"/>
      <c r="OM83" s="9"/>
      <c r="ON83" s="9"/>
      <c r="OO83" s="9"/>
      <c r="OP83" s="9"/>
      <c r="OQ83" s="9"/>
      <c r="OR83" s="9"/>
      <c r="OS83" s="9"/>
      <c r="OT83" s="9"/>
      <c r="OU83" s="9"/>
      <c r="OV83" s="9"/>
      <c r="OW83" s="9"/>
      <c r="OX83" s="9"/>
      <c r="OY83" s="9"/>
      <c r="OZ83" s="9"/>
      <c r="PA83" s="9"/>
      <c r="PB83" s="9"/>
      <c r="PC83" s="9"/>
      <c r="PD83" s="9"/>
      <c r="PE83" s="9"/>
      <c r="PF83" s="9"/>
      <c r="PG83" s="9"/>
      <c r="PH83" s="9"/>
      <c r="PI83" s="9"/>
      <c r="PJ83" s="9"/>
      <c r="PK83" s="9"/>
      <c r="PL83" s="9"/>
      <c r="PM83" s="9"/>
      <c r="PN83" s="9"/>
      <c r="PO83" s="9"/>
      <c r="PP83" s="9"/>
      <c r="PQ83" s="9"/>
      <c r="PR83" s="9"/>
      <c r="PS83" s="9"/>
      <c r="PT83" s="9"/>
      <c r="PU83" s="9"/>
      <c r="PV83" s="9"/>
      <c r="PW83" s="9"/>
      <c r="PX83" s="9"/>
      <c r="PY83" s="9"/>
      <c r="PZ83" s="9"/>
      <c r="QA83" s="9"/>
      <c r="QB83" s="9"/>
      <c r="QC83" s="9"/>
      <c r="QD83" s="9"/>
      <c r="QE83" s="9"/>
      <c r="QF83" s="9"/>
      <c r="QG83" s="9"/>
      <c r="QH83" s="9"/>
      <c r="QI83" s="9"/>
      <c r="QJ83" s="9"/>
      <c r="QK83" s="9"/>
      <c r="QL83" s="9"/>
      <c r="QM83" s="9"/>
      <c r="QN83" s="9"/>
      <c r="QO83" s="9"/>
      <c r="QP83" s="9"/>
      <c r="QQ83" s="9"/>
      <c r="QR83" s="9"/>
      <c r="QS83" s="9"/>
      <c r="QT83" s="9"/>
      <c r="QU83" s="9"/>
      <c r="QV83" s="9"/>
      <c r="QW83" s="9"/>
      <c r="QX83" s="9"/>
      <c r="QY83" s="9"/>
      <c r="QZ83" s="9"/>
      <c r="RA83" s="9"/>
      <c r="RB83" s="9"/>
      <c r="RC83" s="9"/>
      <c r="RD83" s="9"/>
      <c r="RE83" s="9"/>
      <c r="RF83" s="9"/>
      <c r="RG83" s="9"/>
      <c r="RH83" s="9"/>
      <c r="RI83" s="9"/>
      <c r="RJ83" s="9"/>
      <c r="RK83" s="9"/>
      <c r="RL83" s="9"/>
      <c r="RM83" s="9"/>
      <c r="RN83" s="9"/>
      <c r="RO83" s="9"/>
      <c r="RP83" s="9"/>
      <c r="RQ83" s="9"/>
      <c r="RR83" s="9"/>
      <c r="RS83" s="9"/>
      <c r="RT83" s="9"/>
      <c r="RU83" s="9"/>
      <c r="RV83" s="9"/>
      <c r="RW83" s="9"/>
      <c r="RX83" s="9"/>
      <c r="RY83" s="9"/>
      <c r="RZ83" s="9"/>
      <c r="SA83" s="9"/>
      <c r="SB83" s="9"/>
      <c r="SC83" s="9"/>
      <c r="SD83" s="9"/>
      <c r="SE83" s="9"/>
      <c r="SF83" s="9"/>
      <c r="SG83" s="9"/>
      <c r="SH83" s="9"/>
      <c r="SI83" s="9"/>
      <c r="SJ83" s="9"/>
      <c r="SK83" s="9"/>
      <c r="SL83" s="9"/>
      <c r="SM83" s="9"/>
      <c r="SN83" s="9"/>
      <c r="SO83" s="9"/>
      <c r="SP83" s="9"/>
      <c r="SQ83" s="9"/>
      <c r="SR83" s="9"/>
      <c r="SS83" s="9"/>
      <c r="ST83" s="9"/>
      <c r="SU83" s="9"/>
      <c r="SV83" s="9"/>
      <c r="SW83" s="9"/>
      <c r="SX83" s="9"/>
      <c r="SY83" s="9"/>
      <c r="SZ83" s="9"/>
      <c r="TA83" s="9"/>
      <c r="TB83" s="9"/>
      <c r="TC83" s="9"/>
      <c r="TD83" s="9"/>
      <c r="TE83" s="9"/>
      <c r="TF83" s="9"/>
      <c r="TG83" s="9"/>
      <c r="TH83" s="9"/>
      <c r="TI83" s="9"/>
      <c r="TJ83" s="9"/>
      <c r="TK83" s="9"/>
      <c r="TL83" s="9"/>
      <c r="TM83" s="9"/>
      <c r="TN83" s="9"/>
      <c r="TO83" s="9"/>
      <c r="ANB83" s="9"/>
      <c r="ANC83" s="9"/>
      <c r="AND83" s="9"/>
      <c r="ANE83" s="9"/>
      <c r="ANF83" s="9"/>
      <c r="ANG83" s="9"/>
      <c r="ANH83" s="9"/>
      <c r="ANI83" s="9"/>
      <c r="ANJ83" s="9"/>
      <c r="ANK83" s="9"/>
      <c r="ANL83" s="9"/>
      <c r="ANM83" s="9"/>
      <c r="ANN83" s="9"/>
      <c r="ANO83" s="9"/>
      <c r="ANP83" s="9"/>
      <c r="ANQ83" s="9"/>
      <c r="ANR83" s="9"/>
      <c r="ANS83" s="9"/>
      <c r="ANT83" s="9"/>
      <c r="ANU83" s="9"/>
      <c r="ANV83" s="9"/>
      <c r="ANW83" s="9"/>
      <c r="ANX83" s="9"/>
      <c r="ANY83" s="9"/>
      <c r="ANZ83" s="9"/>
      <c r="AOA83" s="9"/>
      <c r="AOB83" s="9"/>
      <c r="AOC83" s="9"/>
      <c r="AOD83" s="9"/>
      <c r="AOE83" s="9"/>
      <c r="AOF83" s="9"/>
      <c r="AOG83" s="9"/>
      <c r="AOH83" s="9"/>
      <c r="AOI83" s="9"/>
      <c r="AOJ83" s="9"/>
      <c r="AOK83" s="9"/>
      <c r="AOL83" s="9"/>
      <c r="AOM83" s="9"/>
      <c r="AON83" s="9"/>
      <c r="AOO83" s="9"/>
      <c r="AOP83" s="9"/>
      <c r="AOQ83" s="9"/>
      <c r="AOR83" s="9"/>
      <c r="AOS83" s="9"/>
      <c r="AOT83" s="9"/>
      <c r="AOU83" s="9"/>
      <c r="AOV83" s="9"/>
      <c r="AOW83" s="9"/>
      <c r="AOX83" s="9"/>
      <c r="AOY83" s="9"/>
      <c r="AOZ83" s="9"/>
      <c r="APA83" s="9"/>
      <c r="APB83" s="9"/>
      <c r="APC83" s="9"/>
      <c r="APD83" s="9"/>
      <c r="APE83" s="9"/>
      <c r="APF83" s="9"/>
      <c r="APG83" s="9"/>
      <c r="APH83" s="9"/>
      <c r="API83" s="9"/>
      <c r="APJ83" s="9"/>
      <c r="APK83" s="9"/>
      <c r="APL83" s="9"/>
      <c r="APM83" s="9"/>
      <c r="APN83" s="9"/>
      <c r="APO83" s="9"/>
      <c r="APP83" s="9"/>
      <c r="APQ83" s="9"/>
      <c r="APR83" s="9"/>
      <c r="APS83" s="9"/>
      <c r="APT83" s="9"/>
      <c r="APU83" s="9"/>
      <c r="APV83" s="9"/>
      <c r="APW83" s="9"/>
      <c r="APX83" s="9"/>
      <c r="APY83" s="9"/>
      <c r="APZ83" s="9"/>
      <c r="AQA83" s="9"/>
      <c r="AQB83" s="9"/>
      <c r="AQC83" s="9"/>
      <c r="AQD83" s="9"/>
      <c r="AQE83" s="9"/>
      <c r="AQF83" s="9"/>
      <c r="AQG83" s="9"/>
      <c r="AQH83" s="9"/>
      <c r="AQI83" s="9"/>
      <c r="AQJ83" s="9"/>
      <c r="AQK83" s="9"/>
      <c r="AQL83" s="9"/>
      <c r="AQM83" s="9"/>
      <c r="AQN83" s="9"/>
      <c r="AQO83" s="9"/>
      <c r="AQP83" s="9"/>
      <c r="AQQ83" s="9"/>
      <c r="AQR83" s="9"/>
      <c r="AQS83" s="9"/>
      <c r="AQT83" s="9"/>
      <c r="AQU83" s="9"/>
      <c r="AQV83" s="9"/>
      <c r="AQW83" s="9"/>
      <c r="AQX83" s="9"/>
      <c r="AQY83" s="9"/>
      <c r="AQZ83" s="9"/>
      <c r="ARA83" s="9"/>
      <c r="ARB83" s="9"/>
      <c r="ARC83" s="9"/>
      <c r="ARD83" s="9"/>
      <c r="ARE83" s="9"/>
      <c r="ARF83" s="9"/>
      <c r="ARG83" s="9"/>
      <c r="ARH83" s="9"/>
      <c r="ARI83" s="9"/>
      <c r="ARJ83" s="9"/>
      <c r="ARK83" s="9"/>
      <c r="ARL83" s="9"/>
      <c r="ARM83" s="9"/>
      <c r="ARN83" s="9"/>
      <c r="ARO83" s="9"/>
      <c r="ARP83" s="9"/>
      <c r="ARQ83" s="9"/>
      <c r="ARR83" s="9"/>
      <c r="ARS83" s="9"/>
      <c r="ART83" s="9"/>
      <c r="ARU83" s="9"/>
      <c r="ARV83" s="9"/>
      <c r="ARW83" s="9"/>
      <c r="ARX83" s="9"/>
      <c r="ARY83" s="9"/>
      <c r="ARZ83" s="9"/>
      <c r="ASA83" s="9"/>
      <c r="ASB83" s="9"/>
      <c r="ASC83" s="9"/>
      <c r="ASD83" s="9"/>
      <c r="ASE83" s="9"/>
      <c r="ASF83" s="9"/>
      <c r="ASG83" s="9"/>
      <c r="ASH83" s="9"/>
      <c r="ASI83" s="9"/>
      <c r="ASJ83" s="9"/>
      <c r="ASK83" s="9"/>
      <c r="ASL83" s="9"/>
      <c r="ASM83" s="9"/>
      <c r="ASN83" s="9"/>
      <c r="ASO83" s="9"/>
      <c r="ASP83" s="9"/>
      <c r="ASQ83" s="9"/>
      <c r="ASR83" s="9"/>
      <c r="ASS83" s="9"/>
      <c r="AST83" s="9"/>
      <c r="ASU83" s="9"/>
      <c r="ASV83" s="9"/>
      <c r="ASW83" s="9"/>
      <c r="ASX83" s="9"/>
      <c r="ASY83" s="9"/>
      <c r="ASZ83" s="9"/>
      <c r="ATA83" s="9"/>
      <c r="ATB83" s="9"/>
      <c r="ATC83" s="9"/>
      <c r="ATD83" s="9"/>
      <c r="ATE83" s="9"/>
      <c r="ATF83" s="9"/>
      <c r="ATG83" s="9"/>
      <c r="ATH83" s="9"/>
      <c r="ATI83" s="9"/>
      <c r="ATJ83" s="9"/>
      <c r="ATK83" s="9"/>
      <c r="ATL83" s="9"/>
      <c r="ATM83" s="9"/>
      <c r="ATN83" s="9"/>
      <c r="ATO83" s="9"/>
      <c r="ATP83" s="9"/>
      <c r="ATQ83" s="9"/>
      <c r="ATR83" s="9"/>
      <c r="ATS83" s="9"/>
      <c r="ATT83" s="9"/>
      <c r="ATU83" s="9"/>
      <c r="ATV83" s="9"/>
      <c r="ATW83" s="9"/>
      <c r="ATX83" s="9"/>
      <c r="ATY83" s="9" t="s">
        <v>5691</v>
      </c>
      <c r="ATZ83" s="9" t="s">
        <v>5691</v>
      </c>
      <c r="AUA83" s="9" t="s">
        <v>12700</v>
      </c>
      <c r="AUB83" s="9"/>
      <c r="AUC83" s="9"/>
      <c r="AUD83" s="9"/>
      <c r="AUE83" s="9"/>
      <c r="AUF83" s="9"/>
      <c r="AUG83" s="9"/>
      <c r="AUH83" s="9"/>
      <c r="AUI83" s="9"/>
      <c r="AUJ83" s="9"/>
      <c r="AUK83" s="9"/>
      <c r="AUL83" s="9"/>
      <c r="AUM83" s="9"/>
      <c r="AUN83" s="9"/>
      <c r="AUO83" s="9"/>
      <c r="AUP83" s="9"/>
      <c r="AUQ83" s="9"/>
      <c r="AUR83" s="9"/>
      <c r="AUS83" s="9"/>
      <c r="AUT83" s="9"/>
      <c r="AUU83" s="9"/>
      <c r="AUV83" s="9"/>
      <c r="AUW83" s="9"/>
      <c r="AUX83" s="9"/>
      <c r="AUY83" s="9"/>
      <c r="AUZ83" s="9"/>
      <c r="AVA83" s="9"/>
      <c r="AVB83" s="9"/>
      <c r="AVC83" s="9"/>
      <c r="AVD83" s="9"/>
      <c r="AVE83" s="9"/>
      <c r="AVF83" s="9"/>
      <c r="AVG83" s="9"/>
      <c r="AVH83" s="9"/>
      <c r="AVI83" s="9"/>
      <c r="AVJ83" s="9"/>
      <c r="AVK83" s="9" t="s">
        <v>12701</v>
      </c>
      <c r="AVL83" s="9"/>
      <c r="AVM83" s="9"/>
      <c r="AVN83" s="9"/>
      <c r="AVO83" s="9"/>
      <c r="AVP83" s="9"/>
      <c r="AVQ83" s="9"/>
      <c r="AVR83" s="9"/>
      <c r="AVS83" s="9"/>
      <c r="AVT83" s="9"/>
      <c r="AVU83" s="9"/>
      <c r="AVV83" s="9"/>
      <c r="AVW83" s="9"/>
      <c r="AVX83" s="9"/>
      <c r="AVY83" s="9"/>
      <c r="AVZ83" s="9"/>
      <c r="AWA83" s="9"/>
      <c r="AWB83" s="9"/>
      <c r="AWC83" s="9"/>
      <c r="AWD83" s="9"/>
      <c r="AWE83" s="9"/>
      <c r="AWF83" s="9"/>
      <c r="AWG83" s="9"/>
      <c r="AWH83" s="9"/>
      <c r="AWI83" s="9"/>
      <c r="AWJ83" s="9"/>
      <c r="AWK83" s="9"/>
      <c r="AWL83" s="9"/>
      <c r="AWM83" s="9"/>
      <c r="AWN83" s="9"/>
      <c r="AWO83" s="9"/>
      <c r="AWP83" s="9"/>
      <c r="AWQ83" s="9"/>
      <c r="AWR83" s="9"/>
      <c r="AWS83" s="9"/>
      <c r="AWT83" s="9"/>
      <c r="AWU83" s="9"/>
      <c r="AWV83" s="9"/>
      <c r="AWW83" s="9"/>
      <c r="AWX83" s="9"/>
      <c r="AWY83" s="9"/>
      <c r="AWZ83" s="9"/>
      <c r="AXA83" s="9"/>
      <c r="AXB83" s="9" t="s">
        <v>12702</v>
      </c>
      <c r="AXC83" s="9"/>
      <c r="AXD83" s="9"/>
      <c r="AXE83" s="9"/>
      <c r="AXF83" s="9"/>
      <c r="AXG83" s="9"/>
      <c r="AXH83" s="9"/>
      <c r="AXI83" s="9"/>
      <c r="AXJ83" s="9"/>
      <c r="AXK83" s="9">
        <v>640.0</v>
      </c>
      <c r="AXL83" s="9" t="s">
        <v>2985</v>
      </c>
      <c r="AXM83" s="9">
        <v>512.0</v>
      </c>
      <c r="AXN83" s="9"/>
      <c r="AXO83" s="9"/>
      <c r="AXP83" s="9"/>
      <c r="AXQ83" s="9"/>
      <c r="AXR83" s="9"/>
      <c r="AXS83" s="9"/>
      <c r="AXT83" s="9"/>
      <c r="AXU83" s="9"/>
      <c r="AXV83" s="9"/>
      <c r="AXW83" s="9"/>
      <c r="AXX83" s="9"/>
      <c r="AXY83" s="9"/>
      <c r="AXZ83" s="9"/>
      <c r="AYA83" s="9"/>
      <c r="AYB83" s="9"/>
      <c r="AYC83" s="9"/>
      <c r="AYD83" s="9" t="s">
        <v>2985</v>
      </c>
      <c r="AYE83" s="9"/>
      <c r="AYF83" s="9"/>
      <c r="AYG83" s="9"/>
      <c r="AYH83" s="9" t="s">
        <v>12703</v>
      </c>
      <c r="AYI83" s="9"/>
      <c r="AYJ83" s="9"/>
      <c r="AYK83" s="9"/>
      <c r="AYL83" s="9"/>
      <c r="AYM83" s="9"/>
      <c r="AYN83" s="9"/>
      <c r="AYO83" s="9"/>
      <c r="AYP83" s="9"/>
      <c r="AYQ83" s="9"/>
      <c r="AYR83" s="9"/>
      <c r="AYS83" s="9"/>
      <c r="AYT83" s="9"/>
      <c r="AYU83" s="9"/>
      <c r="AYV83" s="9"/>
      <c r="AYW83" s="9"/>
      <c r="AYX83" s="9"/>
      <c r="AYY83" s="9"/>
      <c r="AYZ83" s="9"/>
      <c r="AZA83" s="9"/>
      <c r="AZB83" s="9"/>
      <c r="AZC83" s="9"/>
      <c r="AZD83" s="9"/>
      <c r="AZE83" s="9"/>
      <c r="AZF83" s="9"/>
      <c r="AZG83" s="9"/>
      <c r="AZH83" s="9"/>
      <c r="AZI83" s="9"/>
      <c r="AZJ83" s="9"/>
      <c r="AZK83" s="9"/>
      <c r="AZL83" s="9"/>
      <c r="AZM83" s="9"/>
      <c r="AZN83" s="9"/>
      <c r="AZO83" s="9"/>
      <c r="AZP83" s="9"/>
      <c r="AZQ83" s="9"/>
      <c r="AZR83" s="9"/>
      <c r="AZS83" s="9"/>
      <c r="AZT83" s="9"/>
      <c r="AZU83" s="9"/>
      <c r="AZV83" s="9"/>
      <c r="AZW83" s="9"/>
      <c r="AZX83" s="9"/>
      <c r="AZY83" s="9"/>
      <c r="AZZ83" s="9"/>
      <c r="BAA83" s="9"/>
      <c r="BAB83" s="9"/>
      <c r="BAC83" s="9"/>
      <c r="BAD83" s="9"/>
      <c r="BAE83" s="9"/>
      <c r="BAF83" s="9"/>
      <c r="BAG83" s="9"/>
      <c r="BAH83" s="9"/>
      <c r="BAI83" s="9"/>
      <c r="BAJ83" s="9"/>
      <c r="BAK83" s="9"/>
      <c r="BAL83" s="9"/>
      <c r="BAM83" s="9"/>
      <c r="BAN83" s="9"/>
      <c r="BAO83" s="9"/>
      <c r="BAP83" s="9"/>
      <c r="BAQ83" s="9"/>
      <c r="BAR83" s="9"/>
      <c r="BAS83" s="9"/>
      <c r="BAT83" s="9"/>
      <c r="BAU83" s="9"/>
      <c r="BAV83" s="9"/>
      <c r="BAW83" s="9"/>
      <c r="BAX83" s="9"/>
      <c r="BAY83" s="9"/>
      <c r="BAZ83" s="9"/>
      <c r="BBA83" s="9"/>
      <c r="BBB83" s="9"/>
      <c r="BBC83" s="9"/>
      <c r="BBD83" s="9"/>
      <c r="BBE83" s="9"/>
      <c r="BBF83" s="9"/>
      <c r="BBG83" s="9"/>
      <c r="BBH83" s="9"/>
      <c r="BBI83" s="9"/>
      <c r="BBJ83" s="9"/>
      <c r="BBK83" s="9"/>
      <c r="BBL83" s="9"/>
      <c r="BBM83" s="9"/>
      <c r="BBN83" s="9"/>
      <c r="BBO83" s="9"/>
      <c r="BBP83" s="9"/>
      <c r="BBQ83" s="9"/>
      <c r="BBR83" s="9"/>
      <c r="BBS83" s="9"/>
      <c r="BBT83" s="9"/>
      <c r="BBU83" s="9"/>
      <c r="BBV83" s="9"/>
      <c r="BBW83" s="9"/>
      <c r="BBX83" s="9"/>
      <c r="BBY83" s="9"/>
      <c r="BBZ83" s="9"/>
      <c r="BCA83" s="9"/>
      <c r="BCB83" s="9"/>
      <c r="BCC83" s="9"/>
      <c r="BCD83" s="9"/>
      <c r="BCE83" s="9"/>
      <c r="BCF83" s="9"/>
      <c r="BCG83" s="9"/>
      <c r="BCH83" s="9"/>
      <c r="BCI83" s="9"/>
      <c r="BCJ83" s="9"/>
      <c r="BCK83" s="9"/>
      <c r="BCL83" s="9"/>
      <c r="BCM83" s="9"/>
      <c r="BCN83" s="9"/>
      <c r="BCO83" s="9"/>
      <c r="BCP83" s="9"/>
      <c r="BCQ83" s="9"/>
      <c r="BCR83" s="9"/>
      <c r="BCS83" s="9"/>
      <c r="BCT83" s="9"/>
      <c r="BCU83" s="9"/>
      <c r="BCV83" s="9"/>
      <c r="BCW83" s="9"/>
      <c r="BCX83" s="9"/>
      <c r="BCY83" s="9"/>
      <c r="BCZ83" s="9"/>
      <c r="BDA83" s="9"/>
      <c r="BDB83" s="9"/>
      <c r="BDC83" s="9"/>
      <c r="BDD83" s="9"/>
      <c r="BDE83" s="9"/>
      <c r="BDF83" s="9"/>
      <c r="BDG83" s="9"/>
      <c r="BDH83" s="9"/>
      <c r="BDI83" s="9"/>
      <c r="BDJ83" s="9"/>
      <c r="BDK83" s="9"/>
      <c r="BDL83" s="9"/>
      <c r="BDM83" s="9"/>
      <c r="BDN83" s="9"/>
      <c r="BDO83" s="9"/>
      <c r="BDP83" s="9"/>
      <c r="BDQ83" s="9"/>
      <c r="BDR83" s="9"/>
      <c r="BDS83" s="9"/>
      <c r="BDT83" s="9"/>
      <c r="BDU83" s="9"/>
      <c r="BDV83" s="9"/>
      <c r="BDW83" s="9"/>
      <c r="BDX83" s="9"/>
      <c r="BDY83" s="9"/>
      <c r="BDZ83" s="9"/>
      <c r="BEA83" s="9"/>
      <c r="BEB83" s="9"/>
      <c r="BEC83" s="9"/>
      <c r="BED83" s="9"/>
      <c r="BEE83" s="9"/>
      <c r="BEF83" s="9"/>
      <c r="BEG83" s="9"/>
      <c r="BEH83" s="9"/>
      <c r="BEI83" s="9"/>
      <c r="BEJ83" s="9"/>
      <c r="BEK83" s="9"/>
      <c r="BEL83" s="9"/>
      <c r="BEM83" s="9"/>
      <c r="BEN83" s="9"/>
      <c r="BEO83" s="9"/>
      <c r="BEP83" s="9"/>
      <c r="BEQ83" s="9"/>
      <c r="BER83" s="9"/>
      <c r="BES83" s="9"/>
      <c r="BET83" s="9"/>
      <c r="BEU83" s="9"/>
      <c r="BEV83" s="9"/>
      <c r="BEW83" s="9"/>
      <c r="BEX83" s="9"/>
      <c r="BEY83" s="9"/>
      <c r="BEZ83" s="9"/>
      <c r="BFA83" s="9"/>
      <c r="BFB83" s="9"/>
      <c r="BFC83" s="9"/>
      <c r="BFD83" s="9"/>
      <c r="BFE83" s="9"/>
      <c r="BFF83" s="9"/>
      <c r="BFG83" s="9"/>
      <c r="BFH83" s="9"/>
      <c r="BFI83" s="9"/>
      <c r="BFJ83" s="9"/>
      <c r="BFK83" s="9"/>
      <c r="BFL83" s="9"/>
      <c r="BFM83" s="9"/>
      <c r="BFN83" s="9"/>
      <c r="BFO83" s="9"/>
      <c r="BFP83" s="9"/>
      <c r="BFQ83" s="9"/>
      <c r="BFR83" s="9"/>
      <c r="BFS83" s="9"/>
      <c r="BFT83" s="9"/>
      <c r="BFU83" s="9"/>
      <c r="BFV83" s="9"/>
      <c r="BFW83" s="9"/>
      <c r="BFX83" s="9"/>
      <c r="BFY83" s="9"/>
      <c r="BFZ83" s="9"/>
      <c r="BGA83" s="9"/>
      <c r="BGB83" s="9"/>
      <c r="BGC83" s="9"/>
      <c r="BGD83" s="9"/>
      <c r="BGE83" s="9"/>
      <c r="BGF83" s="9"/>
      <c r="BGG83" s="9"/>
      <c r="BGH83" s="9"/>
      <c r="BGI83" s="9"/>
      <c r="BGJ83" s="9"/>
      <c r="BGK83" s="9"/>
      <c r="BGL83" s="9"/>
      <c r="BGM83" s="9"/>
      <c r="BGN83" s="9"/>
      <c r="BGO83" s="9"/>
      <c r="BGP83" s="9"/>
      <c r="BGQ83" s="9"/>
      <c r="BGR83" s="9"/>
      <c r="BGS83" s="9"/>
      <c r="BGT83" s="9"/>
      <c r="BGU83" s="9"/>
      <c r="BGV83" s="9"/>
      <c r="BGW83" s="9"/>
      <c r="BGX83" s="9"/>
      <c r="BGY83" s="9"/>
      <c r="BGZ83" s="9"/>
      <c r="BHA83" s="9"/>
      <c r="BHB83" s="9"/>
      <c r="BHC83" s="9"/>
      <c r="BHD83" s="9"/>
      <c r="BHE83" s="9"/>
      <c r="BHF83" s="9"/>
      <c r="BHG83" s="9"/>
      <c r="BHH83" s="9"/>
      <c r="BHI83" s="9"/>
      <c r="BHJ83" s="9"/>
      <c r="BHK83" s="9"/>
      <c r="BHL83" s="9"/>
      <c r="BHM83" s="9"/>
      <c r="BHN83" s="9"/>
      <c r="BHO83" s="9"/>
      <c r="BHP83" s="9"/>
      <c r="BHQ83" s="9"/>
      <c r="BHR83" s="9"/>
      <c r="BHS83" s="9"/>
      <c r="BHT83" s="9"/>
      <c r="BHU83" s="9"/>
      <c r="BHV83" s="9"/>
      <c r="BHW83" s="9"/>
      <c r="BHX83" s="9"/>
      <c r="BHY83" s="9"/>
      <c r="BHZ83" s="9"/>
      <c r="BIA83" s="9"/>
      <c r="BIB83" s="9"/>
      <c r="BIC83" s="9"/>
      <c r="BID83" s="9"/>
      <c r="BIE83" s="9"/>
      <c r="BIF83" s="9"/>
      <c r="BIG83" s="9"/>
      <c r="BIH83" s="9"/>
      <c r="BII83" s="9"/>
      <c r="BIJ83" s="9"/>
      <c r="BIK83" s="9"/>
      <c r="BIL83" s="9"/>
      <c r="BIM83" s="9"/>
      <c r="BIN83" s="9"/>
      <c r="BIO83" s="9"/>
      <c r="BIP83" s="9"/>
      <c r="BIQ83" s="9"/>
      <c r="BIR83" s="9"/>
      <c r="BIS83" s="9"/>
      <c r="BIT83" s="9"/>
      <c r="BIU83" s="9"/>
      <c r="BIV83" s="9"/>
      <c r="BIW83" s="9"/>
      <c r="BIX83" s="9"/>
      <c r="BIY83" s="9"/>
      <c r="BIZ83" s="9"/>
      <c r="BJA83" s="9"/>
      <c r="BJB83" s="9"/>
      <c r="BJC83" s="9"/>
      <c r="BJD83" s="9"/>
      <c r="BJE83" s="9"/>
      <c r="BJF83" s="9"/>
      <c r="BJG83" s="9"/>
      <c r="BJH83" s="9"/>
      <c r="BJI83" s="9"/>
      <c r="BJJ83" s="9"/>
      <c r="BJK83" s="9"/>
      <c r="BJL83" s="9"/>
      <c r="BJM83" s="9"/>
      <c r="BJN83" s="9"/>
      <c r="BJO83" s="9"/>
      <c r="BJP83" s="9"/>
      <c r="BJQ83" s="9"/>
      <c r="BJR83" s="9"/>
      <c r="BJS83" s="9"/>
      <c r="BJT83" s="9"/>
      <c r="BJU83" s="9"/>
      <c r="BJV83" s="9"/>
      <c r="BJW83" s="9"/>
      <c r="BJX83" s="9"/>
      <c r="BJY83" s="9"/>
      <c r="BJZ83" s="9"/>
      <c r="BKA83" s="9"/>
      <c r="BKB83" s="9"/>
      <c r="BKC83" s="9"/>
      <c r="BKD83" s="9"/>
      <c r="BKE83" s="9"/>
      <c r="BKF83" s="9"/>
      <c r="BKG83" s="9"/>
      <c r="BKH83" s="9"/>
      <c r="BKI83" s="9"/>
      <c r="BKJ83" s="9"/>
      <c r="BKK83" s="9"/>
      <c r="BKL83" s="9"/>
      <c r="BKM83" s="9"/>
      <c r="BKN83" s="9"/>
      <c r="BKO83" s="9"/>
      <c r="BKP83" s="9"/>
      <c r="BKQ83" s="9"/>
      <c r="BKR83" s="9"/>
      <c r="BKS83" s="9"/>
      <c r="BKT83" s="9"/>
      <c r="BKU83" s="9"/>
      <c r="BKV83" s="9"/>
      <c r="BKW83" s="9"/>
      <c r="BKX83" s="9"/>
      <c r="BKY83" s="9"/>
      <c r="BKZ83" s="9"/>
      <c r="BLA83" s="9"/>
      <c r="BLB83" s="9"/>
      <c r="BLC83" s="9"/>
      <c r="BLD83" s="9"/>
      <c r="BLE83" s="9"/>
      <c r="BLF83" s="9"/>
      <c r="BLG83" s="9"/>
      <c r="BLH83" s="9"/>
      <c r="BLI83" s="9"/>
      <c r="BLJ83" s="9"/>
      <c r="BLK83" s="9"/>
      <c r="BLL83" s="9"/>
      <c r="BLM83" s="9"/>
      <c r="BLN83" s="9"/>
      <c r="BLO83" s="9"/>
      <c r="BLP83" s="9"/>
      <c r="BLQ83" s="9"/>
      <c r="BLR83" s="9"/>
      <c r="BLS83" s="9"/>
      <c r="BLT83" s="9"/>
      <c r="BLU83" s="9"/>
      <c r="BLV83" s="9"/>
      <c r="BLW83" s="9"/>
      <c r="BLX83" s="9"/>
      <c r="BLY83" s="9"/>
      <c r="BLZ83" s="9"/>
      <c r="BMA83" s="9"/>
      <c r="BMB83" s="9"/>
      <c r="BMC83" s="9"/>
      <c r="BMD83" s="9"/>
      <c r="BME83" s="9"/>
      <c r="BMF83" s="9"/>
      <c r="BMG83" s="9"/>
      <c r="BMH83" s="9"/>
      <c r="BMI83" s="9"/>
      <c r="BMJ83" s="9"/>
      <c r="BMK83" s="9"/>
      <c r="BML83" s="9"/>
      <c r="BMM83" s="9"/>
      <c r="BMN83" s="9"/>
      <c r="BMO83" s="9"/>
      <c r="BMP83" s="9"/>
      <c r="BMQ83" s="9"/>
      <c r="BMR83" s="9"/>
      <c r="BMS83" s="9"/>
      <c r="BMT83" s="9"/>
      <c r="BMU83" s="9"/>
      <c r="BMV83" s="9"/>
      <c r="BMW83" s="9"/>
      <c r="BMX83" s="9"/>
      <c r="BMY83" s="9"/>
      <c r="BMZ83" s="9"/>
      <c r="BNA83" s="9"/>
      <c r="BNB83" s="9"/>
      <c r="BNC83" s="9"/>
      <c r="BND83" s="9"/>
      <c r="BNE83" s="9"/>
      <c r="BNF83" s="9"/>
      <c r="BNG83" s="9"/>
      <c r="BNH83" s="9"/>
      <c r="BNI83" s="9"/>
      <c r="BNJ83" s="9"/>
      <c r="BNK83" s="9"/>
      <c r="BNL83" s="9"/>
      <c r="BNM83" s="9"/>
      <c r="BNN83" s="9"/>
      <c r="BNO83" s="9"/>
      <c r="BNP83" s="9"/>
      <c r="BNQ83" s="9"/>
      <c r="BNR83" s="9"/>
      <c r="BNS83" s="9"/>
      <c r="BNT83" s="9"/>
      <c r="BNU83" s="9"/>
      <c r="BNV83" s="9"/>
      <c r="BNW83" s="9"/>
      <c r="BNX83" s="9"/>
      <c r="BNY83" s="9"/>
      <c r="BNZ83" s="9"/>
      <c r="BOA83" s="9"/>
      <c r="BOB83" s="9"/>
      <c r="BOC83" s="9"/>
      <c r="BOD83" s="9"/>
      <c r="BOE83" s="9"/>
      <c r="BOF83" s="9"/>
      <c r="BOG83" s="9"/>
      <c r="BOH83" s="9"/>
      <c r="BOI83" s="9"/>
      <c r="BOJ83" s="9"/>
      <c r="BOK83" s="9"/>
      <c r="BOL83" s="9"/>
      <c r="BOM83" s="9"/>
      <c r="BON83" s="9"/>
      <c r="BOO83" s="9"/>
      <c r="BOP83" s="9"/>
      <c r="BOQ83" s="9"/>
      <c r="BOR83" s="9"/>
      <c r="BOS83" s="9"/>
      <c r="BOT83" s="9"/>
      <c r="BOU83" s="9"/>
      <c r="BOV83" s="9"/>
      <c r="BOW83" s="9"/>
      <c r="BOX83" s="9"/>
      <c r="BOY83" s="9"/>
      <c r="BOZ83" s="9"/>
      <c r="BPA83" s="9"/>
      <c r="BPB83" s="9"/>
      <c r="BPC83" s="9"/>
      <c r="BPD83" s="9"/>
      <c r="BPE83" s="9"/>
      <c r="BPF83" s="9"/>
      <c r="BPG83" s="9"/>
      <c r="BPH83" s="9"/>
      <c r="BPI83" s="9"/>
      <c r="BPJ83" s="9"/>
      <c r="BPK83" s="9"/>
      <c r="BPL83" s="9"/>
      <c r="BPM83" s="9"/>
      <c r="BPN83" s="9"/>
      <c r="BPO83" s="9"/>
      <c r="BPP83" s="9"/>
      <c r="BPQ83" s="9"/>
      <c r="BPR83" s="9"/>
      <c r="BPS83" s="9"/>
      <c r="BPT83" s="9"/>
      <c r="BPU83" s="9"/>
      <c r="BPV83" s="9"/>
      <c r="BPW83" s="9"/>
      <c r="BPX83" s="9"/>
      <c r="BPY83" s="9"/>
      <c r="BPZ83" s="9"/>
      <c r="BQA83" s="9"/>
      <c r="BQB83" s="9"/>
      <c r="BQC83" s="9"/>
      <c r="BQD83" s="9"/>
      <c r="BQE83" s="9"/>
      <c r="BQF83" s="9"/>
      <c r="BQG83" s="9"/>
      <c r="BQH83" s="9"/>
      <c r="BQI83" s="9"/>
      <c r="BQJ83" s="9"/>
      <c r="BQK83" s="9"/>
      <c r="BQL83" s="9"/>
      <c r="BQM83" s="9"/>
      <c r="BQN83" s="9"/>
      <c r="BQO83" s="9"/>
      <c r="BQP83" s="9"/>
      <c r="BQQ83" s="9"/>
      <c r="BQR83" s="9"/>
      <c r="BQS83" s="9"/>
      <c r="BQT83" s="9"/>
      <c r="BQU83" s="9"/>
      <c r="BQV83" s="9"/>
      <c r="BQW83" s="9"/>
      <c r="BQX83" s="9"/>
      <c r="BQY83" s="9"/>
      <c r="BQZ83" s="9"/>
      <c r="BRA83" s="9"/>
      <c r="BRB83" s="9"/>
      <c r="BRC83" s="9"/>
      <c r="BRD83" s="9"/>
      <c r="BRE83" s="9"/>
      <c r="BRF83" s="9"/>
      <c r="BRG83" s="9"/>
      <c r="BRH83" s="9"/>
      <c r="BRI83" s="9"/>
      <c r="BRJ83" s="9"/>
      <c r="BRK83" s="9"/>
      <c r="BRL83" s="9"/>
      <c r="BRM83" s="9"/>
      <c r="BRN83" s="9"/>
      <c r="BRO83" s="9"/>
      <c r="BRP83" s="9"/>
      <c r="BRQ83" s="9"/>
      <c r="BRR83" s="9"/>
      <c r="BRS83" s="9"/>
      <c r="BRT83" s="9"/>
      <c r="BRU83" s="9"/>
      <c r="BRV83" s="9"/>
      <c r="BRW83" s="9"/>
      <c r="BRX83" s="9"/>
      <c r="BRY83" s="9"/>
      <c r="BRZ83" s="9"/>
      <c r="BSA83" s="9"/>
      <c r="BSB83" s="9"/>
      <c r="BSC83" s="9"/>
      <c r="BSD83" s="9"/>
      <c r="BSE83" s="9"/>
      <c r="BSF83" s="9"/>
      <c r="BSG83" s="9"/>
      <c r="BSH83" s="9"/>
      <c r="BSI83" s="9"/>
      <c r="BSJ83" s="9"/>
      <c r="BSK83" s="9"/>
      <c r="BSL83" s="9"/>
      <c r="BSM83" s="9"/>
      <c r="BSN83" s="9"/>
      <c r="BSO83" s="9"/>
      <c r="BSP83" s="9"/>
      <c r="BSQ83" s="9"/>
      <c r="BSR83" s="9"/>
      <c r="BSS83" s="9"/>
      <c r="BST83" s="9"/>
      <c r="BSU83" s="9"/>
      <c r="BSV83" s="9"/>
      <c r="BSW83" s="9"/>
      <c r="BSX83" s="9"/>
      <c r="BSY83" s="9"/>
      <c r="BSZ83" s="9"/>
      <c r="BTA83" s="9"/>
      <c r="BTB83" s="9"/>
      <c r="BTC83" s="9"/>
      <c r="BTD83" s="9"/>
      <c r="BTE83" s="9"/>
      <c r="BTF83" s="9"/>
      <c r="BTG83" s="9"/>
      <c r="BTH83" s="9"/>
      <c r="BTI83" s="9"/>
      <c r="BTJ83" s="9"/>
      <c r="BTK83" s="9"/>
      <c r="BTL83" s="9"/>
      <c r="BTM83" s="9"/>
      <c r="BTN83" s="9"/>
      <c r="BTO83" s="9"/>
      <c r="BTP83" s="9"/>
      <c r="BTQ83" s="9"/>
      <c r="BTR83" s="9"/>
      <c r="BTS83" s="9"/>
      <c r="BTT83" s="9"/>
      <c r="BTU83" s="9"/>
      <c r="BTV83" s="9"/>
      <c r="BTW83" s="9"/>
      <c r="BTX83" s="9"/>
      <c r="BTY83" s="9"/>
      <c r="BTZ83" s="9"/>
      <c r="BUA83" s="9"/>
      <c r="BUB83" s="9"/>
      <c r="BUC83" s="9"/>
      <c r="BUD83" s="9"/>
      <c r="BUE83" s="9"/>
      <c r="BUF83" s="9"/>
      <c r="BUG83" s="9"/>
      <c r="BUH83" s="9"/>
      <c r="BUI83" s="9"/>
      <c r="BUJ83" s="9"/>
      <c r="BUK83" s="9"/>
      <c r="BUL83" s="9"/>
      <c r="BUM83" s="9"/>
      <c r="BUN83" s="9"/>
      <c r="BUO83" s="9"/>
      <c r="BUP83" s="9"/>
      <c r="BUQ83" s="9"/>
      <c r="BUR83" s="9"/>
      <c r="BUS83" s="9"/>
      <c r="BUT83" s="9"/>
      <c r="BUU83" s="9"/>
      <c r="BUV83" s="9"/>
      <c r="BUW83" s="9"/>
      <c r="BUX83" s="9"/>
      <c r="BUY83" s="9"/>
      <c r="BUZ83" s="9"/>
      <c r="BVA83" s="9"/>
      <c r="BVB83" s="9"/>
      <c r="BVC83" s="9"/>
      <c r="BVD83" s="9"/>
      <c r="BVE83" s="9"/>
      <c r="BVF83" s="9"/>
      <c r="BVG83" s="9"/>
      <c r="BVH83" s="9"/>
      <c r="BVI83" s="9"/>
      <c r="BVJ83" s="9"/>
      <c r="BVK83" s="9"/>
      <c r="BVL83" s="9"/>
      <c r="BVM83" s="9"/>
      <c r="BVN83" s="9"/>
      <c r="BVO83" s="9"/>
      <c r="BVP83" s="9"/>
      <c r="BVQ83" s="9"/>
      <c r="BVR83" s="9"/>
      <c r="BVS83" s="9"/>
      <c r="BVT83" s="9"/>
      <c r="BVU83" s="9"/>
      <c r="BVV83" s="9"/>
      <c r="BVW83" s="9"/>
      <c r="BVX83" s="9"/>
      <c r="BVY83" s="9"/>
      <c r="BVZ83" s="9"/>
      <c r="BWA83" s="9"/>
      <c r="BWB83" s="9"/>
      <c r="BWC83" s="9"/>
      <c r="BWD83" s="9"/>
      <c r="BWE83" s="9"/>
      <c r="BWF83" s="9"/>
      <c r="BWG83" s="9"/>
      <c r="BWH83" s="9"/>
      <c r="BWI83" s="9"/>
      <c r="BWJ83" s="9"/>
      <c r="BWK83" s="9"/>
      <c r="BWL83" s="9"/>
      <c r="BWM83" s="9"/>
      <c r="BWN83" s="9"/>
      <c r="BWO83" s="9"/>
      <c r="BWP83" s="9"/>
      <c r="BWQ83" s="9"/>
      <c r="BWR83" s="9"/>
      <c r="BWS83" s="9"/>
      <c r="BWT83" s="9"/>
      <c r="BWU83" s="9"/>
      <c r="BWV83" s="9"/>
      <c r="BWW83" s="9"/>
      <c r="BWX83" s="9"/>
      <c r="BWY83" s="9"/>
      <c r="BWZ83" s="9"/>
      <c r="BXA83" s="9"/>
      <c r="BXB83" s="9"/>
      <c r="BXC83" s="9"/>
      <c r="BXD83" s="9"/>
    </row>
    <row r="84" ht="14.25" customHeight="1">
      <c r="A84" s="9">
        <v>11.0</v>
      </c>
      <c r="B84" s="9" t="s">
        <v>11947</v>
      </c>
      <c r="C84" s="9" t="s">
        <v>11948</v>
      </c>
      <c r="D84" s="9" t="s">
        <v>11948</v>
      </c>
      <c r="E84" s="9"/>
      <c r="F84" s="9">
        <v>10.0</v>
      </c>
      <c r="G84" s="9" t="s">
        <v>12704</v>
      </c>
      <c r="H84" s="9"/>
      <c r="I84" s="9"/>
      <c r="J84" s="9"/>
      <c r="K84" s="9">
        <v>3.0</v>
      </c>
      <c r="L84" s="9">
        <v>7.0</v>
      </c>
      <c r="M84" s="9"/>
      <c r="N84" s="9"/>
      <c r="O84" s="9"/>
      <c r="P84" s="9">
        <v>0.0</v>
      </c>
      <c r="Q84" s="9" t="s">
        <v>12705</v>
      </c>
      <c r="R84" s="9"/>
      <c r="S84" s="9" t="s">
        <v>2988</v>
      </c>
      <c r="T84" s="9" t="s">
        <v>2986</v>
      </c>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9"/>
      <c r="IW84" s="9"/>
      <c r="IX84" s="9"/>
      <c r="IY84" s="9"/>
      <c r="IZ84" s="9"/>
      <c r="JA84" s="9"/>
      <c r="JB84" s="9"/>
      <c r="JC84" s="9"/>
      <c r="JD84" s="9"/>
      <c r="JE84" s="9"/>
      <c r="JF84" s="9"/>
      <c r="JG84" s="9"/>
      <c r="JH84" s="9"/>
      <c r="JI84" s="9"/>
      <c r="JJ84" s="9"/>
      <c r="JK84" s="9"/>
      <c r="JL84" s="9"/>
      <c r="JM84" s="9"/>
      <c r="JN84" s="9"/>
      <c r="JO84" s="9"/>
      <c r="JP84" s="9"/>
      <c r="JQ84" s="9"/>
      <c r="JR84" s="9"/>
      <c r="JS84" s="9"/>
      <c r="JT84" s="9"/>
      <c r="JU84" s="9"/>
      <c r="JV84" s="9"/>
      <c r="JW84" s="9"/>
      <c r="JX84" s="9"/>
      <c r="JY84" s="9"/>
      <c r="JZ84" s="9"/>
      <c r="KA84" s="9"/>
      <c r="KB84" s="9"/>
      <c r="KC84" s="9"/>
      <c r="KD84" s="9"/>
      <c r="KE84" s="9"/>
      <c r="KF84" s="9"/>
      <c r="KG84" s="9"/>
      <c r="KH84" s="9"/>
      <c r="KI84" s="9"/>
      <c r="KJ84" s="9"/>
      <c r="KK84" s="9"/>
      <c r="KL84" s="9"/>
      <c r="KM84" s="9"/>
      <c r="KN84" s="9"/>
      <c r="KO84" s="9"/>
      <c r="KP84" s="9"/>
      <c r="KQ84" s="9"/>
      <c r="KR84" s="9"/>
      <c r="KS84" s="9"/>
      <c r="KT84" s="9"/>
      <c r="KU84" s="9"/>
      <c r="KV84" s="9"/>
      <c r="KW84" s="9"/>
      <c r="KX84" s="9"/>
      <c r="KY84" s="9"/>
      <c r="KZ84" s="9"/>
      <c r="LA84" s="9"/>
      <c r="LB84" s="9"/>
      <c r="LC84" s="9"/>
      <c r="LD84" s="9"/>
      <c r="LE84" s="9"/>
      <c r="LF84" s="9"/>
      <c r="LG84" s="9"/>
      <c r="LH84" s="9"/>
      <c r="LI84" s="9"/>
      <c r="LJ84" s="9"/>
      <c r="LK84" s="9"/>
      <c r="LL84" s="9"/>
      <c r="LM84" s="9"/>
      <c r="LN84" s="9"/>
      <c r="LO84" s="9"/>
      <c r="LP84" s="9"/>
      <c r="LQ84" s="9"/>
      <c r="LR84" s="9"/>
      <c r="LS84" s="9"/>
      <c r="LT84" s="9"/>
      <c r="LU84" s="9"/>
      <c r="LV84" s="9"/>
      <c r="LW84" s="9"/>
      <c r="LX84" s="9"/>
      <c r="LY84" s="9"/>
      <c r="LZ84" s="9"/>
      <c r="MA84" s="9"/>
      <c r="MB84" s="9"/>
      <c r="MC84" s="9"/>
      <c r="MD84" s="9"/>
      <c r="ME84" s="9"/>
      <c r="MF84" s="9"/>
      <c r="MG84" s="9"/>
      <c r="MH84" s="9"/>
      <c r="MI84" s="9"/>
      <c r="MJ84" s="9"/>
      <c r="MK84" s="9"/>
      <c r="ML84" s="9"/>
      <c r="MM84" s="9"/>
      <c r="MN84" s="9"/>
      <c r="MO84" s="9"/>
      <c r="MP84" s="9"/>
      <c r="MQ84" s="9"/>
      <c r="MR84" s="9"/>
      <c r="MS84" s="9"/>
      <c r="MT84" s="9"/>
      <c r="MU84" s="9"/>
      <c r="MV84" s="9"/>
      <c r="MW84" s="9"/>
      <c r="MX84" s="9"/>
      <c r="MY84" s="9"/>
      <c r="MZ84" s="9"/>
      <c r="NA84" s="9"/>
      <c r="NB84" s="9"/>
      <c r="NC84" s="9"/>
      <c r="ND84" s="9"/>
      <c r="NE84" s="9"/>
      <c r="NF84" s="9"/>
      <c r="NG84" s="9"/>
      <c r="NH84" s="9"/>
      <c r="NI84" s="9"/>
      <c r="NJ84" s="9"/>
      <c r="NK84" s="9"/>
      <c r="NL84" s="9"/>
      <c r="NM84" s="9"/>
      <c r="NN84" s="9"/>
      <c r="NO84" s="9"/>
      <c r="NP84" s="9"/>
      <c r="NQ84" s="9"/>
      <c r="NR84" s="9"/>
      <c r="NS84" s="9"/>
      <c r="NT84" s="9"/>
      <c r="NU84" s="9"/>
      <c r="NV84" s="9"/>
      <c r="NW84" s="9"/>
      <c r="NX84" s="9"/>
      <c r="NY84" s="9"/>
      <c r="NZ84" s="9"/>
      <c r="OA84" s="9"/>
      <c r="OB84" s="9"/>
      <c r="OC84" s="9"/>
      <c r="OD84" s="9"/>
      <c r="OE84" s="9"/>
      <c r="OF84" s="9"/>
      <c r="OG84" s="9"/>
      <c r="OH84" s="9"/>
      <c r="OI84" s="9"/>
      <c r="OJ84" s="9"/>
      <c r="OK84" s="9"/>
      <c r="OL84" s="9"/>
      <c r="OM84" s="9"/>
      <c r="ON84" s="9"/>
      <c r="OO84" s="9"/>
      <c r="OP84" s="9"/>
      <c r="OQ84" s="9"/>
      <c r="OR84" s="9"/>
      <c r="OS84" s="9"/>
      <c r="OT84" s="9"/>
      <c r="OU84" s="9"/>
      <c r="OV84" s="9"/>
      <c r="OW84" s="9"/>
      <c r="OX84" s="9"/>
      <c r="OY84" s="9"/>
      <c r="OZ84" s="9"/>
      <c r="PA84" s="9"/>
      <c r="PB84" s="9"/>
      <c r="PC84" s="9"/>
      <c r="PD84" s="9"/>
      <c r="PE84" s="9"/>
      <c r="PF84" s="9"/>
      <c r="PG84" s="9"/>
      <c r="PH84" s="9"/>
      <c r="PI84" s="9"/>
      <c r="PJ84" s="9"/>
      <c r="PK84" s="9"/>
      <c r="PL84" s="9"/>
      <c r="PM84" s="9"/>
      <c r="PN84" s="9"/>
      <c r="PO84" s="9"/>
      <c r="PP84" s="9"/>
      <c r="PQ84" s="9"/>
      <c r="PR84" s="9"/>
      <c r="PS84" s="9"/>
      <c r="PT84" s="9"/>
      <c r="PU84" s="9"/>
      <c r="PV84" s="9"/>
      <c r="PW84" s="9"/>
      <c r="PX84" s="9"/>
      <c r="PY84" s="9"/>
      <c r="PZ84" s="9"/>
      <c r="QA84" s="9"/>
      <c r="QB84" s="9"/>
      <c r="QC84" s="9"/>
      <c r="QD84" s="9"/>
      <c r="QE84" s="9"/>
      <c r="QF84" s="9"/>
      <c r="QG84" s="9"/>
      <c r="QH84" s="9"/>
      <c r="QI84" s="9"/>
      <c r="QJ84" s="9"/>
      <c r="QK84" s="9"/>
      <c r="QL84" s="9"/>
      <c r="QM84" s="9"/>
      <c r="QN84" s="9"/>
      <c r="QO84" s="9"/>
      <c r="QP84" s="9"/>
      <c r="QQ84" s="9"/>
      <c r="QR84" s="9"/>
      <c r="QS84" s="9"/>
      <c r="QT84" s="9"/>
      <c r="QU84" s="9"/>
      <c r="QV84" s="9"/>
      <c r="QW84" s="9"/>
      <c r="QX84" s="9"/>
      <c r="QY84" s="9"/>
      <c r="QZ84" s="9"/>
      <c r="RA84" s="9"/>
      <c r="RB84" s="9"/>
      <c r="RC84" s="9"/>
      <c r="RD84" s="9"/>
      <c r="RE84" s="9"/>
      <c r="RF84" s="9"/>
      <c r="RG84" s="9"/>
      <c r="RH84" s="9"/>
      <c r="RI84" s="9"/>
      <c r="RJ84" s="9"/>
      <c r="RK84" s="9"/>
      <c r="RL84" s="9"/>
      <c r="RM84" s="9"/>
      <c r="RN84" s="9"/>
      <c r="RO84" s="9"/>
      <c r="RP84" s="9"/>
      <c r="RQ84" s="9"/>
      <c r="RR84" s="9"/>
      <c r="RS84" s="9"/>
      <c r="RT84" s="9"/>
      <c r="RU84" s="9"/>
      <c r="RV84" s="9"/>
      <c r="RW84" s="9"/>
      <c r="RX84" s="9"/>
      <c r="RY84" s="9"/>
      <c r="RZ84" s="9"/>
      <c r="SA84" s="9"/>
      <c r="SB84" s="9"/>
      <c r="SC84" s="9"/>
      <c r="SD84" s="9"/>
      <c r="SE84" s="9"/>
      <c r="SF84" s="9"/>
      <c r="SG84" s="9"/>
      <c r="SH84" s="9"/>
      <c r="SI84" s="9"/>
      <c r="SJ84" s="9"/>
      <c r="SK84" s="9"/>
      <c r="SL84" s="9"/>
      <c r="SM84" s="9"/>
      <c r="SN84" s="9"/>
      <c r="SO84" s="9"/>
      <c r="SP84" s="9"/>
      <c r="SQ84" s="9"/>
      <c r="SR84" s="9"/>
      <c r="SS84" s="9"/>
      <c r="ST84" s="9"/>
      <c r="SU84" s="9"/>
      <c r="SV84" s="9"/>
      <c r="SW84" s="9"/>
      <c r="SX84" s="9"/>
      <c r="SY84" s="9"/>
      <c r="SZ84" s="9"/>
      <c r="TA84" s="9"/>
      <c r="TB84" s="9"/>
      <c r="TC84" s="9"/>
      <c r="TD84" s="9"/>
      <c r="TE84" s="9"/>
      <c r="TF84" s="9"/>
      <c r="TG84" s="9"/>
      <c r="TH84" s="9"/>
      <c r="TI84" s="9"/>
      <c r="TJ84" s="9"/>
      <c r="TK84" s="9"/>
      <c r="TL84" s="9"/>
      <c r="TM84" s="9"/>
      <c r="TN84" s="9"/>
      <c r="TO84" s="9"/>
      <c r="ANB84" s="9"/>
      <c r="ANC84" s="9"/>
      <c r="AND84" s="9"/>
      <c r="ANE84" s="9"/>
      <c r="ANF84" s="9"/>
      <c r="ANG84" s="9"/>
      <c r="ANH84" s="9"/>
      <c r="ANI84" s="9"/>
      <c r="ANJ84" s="9"/>
      <c r="ANK84" s="9"/>
      <c r="ANL84" s="9"/>
      <c r="ANM84" s="9"/>
      <c r="ANN84" s="9"/>
      <c r="ANO84" s="9"/>
      <c r="ANP84" s="9"/>
      <c r="ANQ84" s="9"/>
      <c r="ANR84" s="9"/>
      <c r="ANS84" s="9"/>
      <c r="ANT84" s="9"/>
      <c r="ANU84" s="9"/>
      <c r="ANV84" s="9"/>
      <c r="ANW84" s="9"/>
      <c r="ANX84" s="9"/>
      <c r="ANY84" s="9"/>
      <c r="ANZ84" s="9"/>
      <c r="AOA84" s="9"/>
      <c r="AOB84" s="9"/>
      <c r="AOC84" s="9"/>
      <c r="AOD84" s="9"/>
      <c r="AOE84" s="9"/>
      <c r="AOF84" s="9"/>
      <c r="AOG84" s="9"/>
      <c r="AOH84" s="9"/>
      <c r="AOI84" s="9"/>
      <c r="AOJ84" s="9"/>
      <c r="AOK84" s="9"/>
      <c r="AOL84" s="9"/>
      <c r="AOM84" s="9"/>
      <c r="AON84" s="9"/>
      <c r="AOO84" s="9"/>
      <c r="AOP84" s="9"/>
      <c r="AOQ84" s="9"/>
      <c r="AOR84" s="9"/>
      <c r="AOS84" s="9"/>
      <c r="AOT84" s="9"/>
      <c r="AOU84" s="9"/>
      <c r="AOV84" s="9"/>
      <c r="AOW84" s="9"/>
      <c r="AOX84" s="9"/>
      <c r="AOY84" s="9"/>
      <c r="AOZ84" s="9"/>
      <c r="APA84" s="9"/>
      <c r="APB84" s="9"/>
      <c r="APC84" s="9"/>
      <c r="APD84" s="9"/>
      <c r="APE84" s="9"/>
      <c r="APF84" s="9"/>
      <c r="APG84" s="9"/>
      <c r="APH84" s="9"/>
      <c r="API84" s="9"/>
      <c r="APJ84" s="9"/>
      <c r="APK84" s="9"/>
      <c r="APL84" s="9"/>
      <c r="APM84" s="9"/>
      <c r="APN84" s="9"/>
      <c r="APO84" s="9"/>
      <c r="APP84" s="9"/>
      <c r="APQ84" s="9"/>
      <c r="APR84" s="9"/>
      <c r="APS84" s="9"/>
      <c r="APT84" s="9"/>
      <c r="APU84" s="9"/>
      <c r="APV84" s="9"/>
      <c r="APW84" s="9"/>
      <c r="APX84" s="9"/>
      <c r="APY84" s="9"/>
      <c r="APZ84" s="9"/>
      <c r="AQA84" s="9"/>
      <c r="AQB84" s="9"/>
      <c r="AQC84" s="9"/>
      <c r="AQD84" s="9"/>
      <c r="AQE84" s="9"/>
      <c r="AQF84" s="9"/>
      <c r="AQG84" s="9"/>
      <c r="AQH84" s="9"/>
      <c r="AQI84" s="9"/>
      <c r="AQJ84" s="9"/>
      <c r="AQK84" s="9"/>
      <c r="AQL84" s="9"/>
      <c r="AQM84" s="9"/>
      <c r="AQN84" s="9"/>
      <c r="AQO84" s="9"/>
      <c r="AQP84" s="9"/>
      <c r="AQQ84" s="9"/>
      <c r="AQR84" s="9"/>
      <c r="AQS84" s="9"/>
      <c r="AQT84" s="9"/>
      <c r="AQU84" s="9"/>
      <c r="AQV84" s="9"/>
      <c r="AQW84" s="9"/>
      <c r="AQX84" s="9"/>
      <c r="AQY84" s="9"/>
      <c r="AQZ84" s="9"/>
      <c r="ARA84" s="9"/>
      <c r="ARB84" s="9"/>
      <c r="ARC84" s="9"/>
      <c r="ARD84" s="9"/>
      <c r="ARE84" s="9"/>
      <c r="ARF84" s="9"/>
      <c r="ARG84" s="9"/>
      <c r="ARH84" s="9"/>
      <c r="ARI84" s="9"/>
      <c r="ARJ84" s="9"/>
      <c r="ARK84" s="9"/>
      <c r="ARL84" s="9"/>
      <c r="ARM84" s="9"/>
      <c r="ARN84" s="9"/>
      <c r="ARO84" s="9"/>
      <c r="ARP84" s="9"/>
      <c r="ARQ84" s="9"/>
      <c r="ARR84" s="9"/>
      <c r="ARS84" s="9"/>
      <c r="ART84" s="9"/>
      <c r="ARU84" s="9"/>
      <c r="ARV84" s="9"/>
      <c r="ARW84" s="9"/>
      <c r="ARX84" s="9"/>
      <c r="ARY84" s="9"/>
      <c r="ARZ84" s="9"/>
      <c r="ASA84" s="9"/>
      <c r="ASB84" s="9"/>
      <c r="ASC84" s="9"/>
      <c r="ASD84" s="9"/>
      <c r="ASE84" s="9"/>
      <c r="ASF84" s="9"/>
      <c r="ASG84" s="9"/>
      <c r="ASH84" s="9"/>
      <c r="ASI84" s="9"/>
      <c r="ASJ84" s="9"/>
      <c r="ASK84" s="9"/>
      <c r="ASL84" s="9"/>
      <c r="ASM84" s="9"/>
      <c r="ASN84" s="9"/>
      <c r="ASO84" s="9"/>
      <c r="ASP84" s="9"/>
      <c r="ASQ84" s="9"/>
      <c r="ASR84" s="9"/>
      <c r="ASS84" s="9"/>
      <c r="AST84" s="9"/>
      <c r="ASU84" s="9"/>
      <c r="ASV84" s="9"/>
      <c r="ASW84" s="9"/>
      <c r="ASX84" s="9"/>
      <c r="ASY84" s="9"/>
      <c r="ASZ84" s="9"/>
      <c r="ATA84" s="9"/>
      <c r="ATB84" s="9"/>
      <c r="ATC84" s="9"/>
      <c r="ATD84" s="9"/>
      <c r="ATE84" s="9"/>
      <c r="ATF84" s="9"/>
      <c r="ATG84" s="9"/>
      <c r="ATH84" s="9"/>
      <c r="ATI84" s="9"/>
      <c r="ATJ84" s="9"/>
      <c r="ATK84" s="9"/>
      <c r="ATL84" s="9"/>
      <c r="ATM84" s="9"/>
      <c r="ATN84" s="9"/>
      <c r="ATO84" s="9"/>
      <c r="ATP84" s="9"/>
      <c r="ATQ84" s="9"/>
      <c r="ATR84" s="9"/>
      <c r="ATS84" s="9"/>
      <c r="ATT84" s="9"/>
      <c r="ATU84" s="9"/>
      <c r="ATV84" s="9"/>
      <c r="ATW84" s="9"/>
      <c r="ATX84" s="9"/>
      <c r="ATY84" s="9"/>
      <c r="ATZ84" s="9"/>
      <c r="AUA84" s="9"/>
      <c r="AUB84" s="9"/>
      <c r="AUC84" s="9"/>
      <c r="AUD84" s="9"/>
      <c r="AUE84" s="9"/>
      <c r="AUF84" s="9"/>
      <c r="AUG84" s="9"/>
      <c r="AUH84" s="9"/>
      <c r="AUI84" s="9"/>
      <c r="AUJ84" s="9"/>
      <c r="AUK84" s="9"/>
      <c r="AUL84" s="9"/>
      <c r="AUM84" s="9"/>
      <c r="AUN84" s="9"/>
      <c r="AUO84" s="9"/>
      <c r="AUP84" s="9"/>
      <c r="AUQ84" s="9"/>
      <c r="AUR84" s="9"/>
      <c r="AUS84" s="9"/>
      <c r="AUT84" s="9"/>
      <c r="AUU84" s="9"/>
      <c r="AUV84" s="9"/>
      <c r="AUW84" s="9"/>
      <c r="AUX84" s="9"/>
      <c r="AUY84" s="9"/>
      <c r="AUZ84" s="9"/>
      <c r="AVA84" s="9"/>
      <c r="AVB84" s="9"/>
      <c r="AVC84" s="9"/>
      <c r="AVD84" s="9"/>
      <c r="AVE84" s="9"/>
      <c r="AVF84" s="9"/>
      <c r="AVG84" s="9"/>
      <c r="AVH84" s="9"/>
      <c r="AVI84" s="9"/>
      <c r="AVJ84" s="9"/>
      <c r="AVK84" s="9"/>
      <c r="AVL84" s="9"/>
      <c r="AVM84" s="9"/>
      <c r="AVN84" s="9"/>
      <c r="AVO84" s="9"/>
      <c r="AVP84" s="9"/>
      <c r="AVQ84" s="9"/>
      <c r="AVR84" s="9"/>
      <c r="AVS84" s="9"/>
      <c r="AVT84" s="9"/>
      <c r="AVU84" s="9"/>
      <c r="AVV84" s="9"/>
      <c r="AVW84" s="9"/>
      <c r="AVX84" s="9"/>
      <c r="AVY84" s="9"/>
      <c r="AVZ84" s="9"/>
      <c r="AWA84" s="9"/>
      <c r="AWB84" s="9"/>
      <c r="AWC84" s="9"/>
      <c r="AWD84" s="9"/>
      <c r="AWE84" s="9"/>
      <c r="AWF84" s="9"/>
      <c r="AWG84" s="9"/>
      <c r="AWH84" s="9"/>
      <c r="AWI84" s="9"/>
      <c r="AWJ84" s="9"/>
      <c r="AWK84" s="9"/>
      <c r="AWL84" s="9"/>
      <c r="AWM84" s="9"/>
      <c r="AWN84" s="9"/>
      <c r="AWO84" s="9"/>
      <c r="AWP84" s="9"/>
      <c r="AWQ84" s="9"/>
      <c r="AWR84" s="9"/>
      <c r="AWS84" s="9"/>
      <c r="AWT84" s="9"/>
      <c r="AWU84" s="9"/>
      <c r="AWV84" s="9"/>
      <c r="AWW84" s="9"/>
      <c r="AWX84" s="9"/>
      <c r="AWY84" s="9"/>
      <c r="AWZ84" s="9"/>
      <c r="AXA84" s="9"/>
      <c r="AXB84" s="9"/>
      <c r="AXC84" s="9"/>
      <c r="AXD84" s="9"/>
      <c r="AXE84" s="9"/>
      <c r="AXF84" s="9"/>
      <c r="AXG84" s="9"/>
      <c r="AXH84" s="9"/>
      <c r="AXI84" s="9"/>
      <c r="AXJ84" s="9"/>
      <c r="AXK84" s="9"/>
      <c r="AXL84" s="9"/>
      <c r="AXM84" s="9"/>
      <c r="AXN84" s="9"/>
      <c r="AXO84" s="9"/>
      <c r="AXP84" s="9"/>
      <c r="AXQ84" s="9"/>
      <c r="AXR84" s="9"/>
      <c r="AXS84" s="9"/>
      <c r="AXT84" s="9"/>
      <c r="AXU84" s="9"/>
      <c r="AXV84" s="9"/>
      <c r="AXW84" s="9"/>
      <c r="AXX84" s="9"/>
      <c r="AXY84" s="9"/>
      <c r="AXZ84" s="9"/>
      <c r="AYA84" s="9"/>
      <c r="AYB84" s="9"/>
      <c r="AYC84" s="9"/>
      <c r="AYD84" s="9"/>
      <c r="AYE84" s="9"/>
      <c r="AYF84" s="9"/>
      <c r="AYG84" s="9"/>
      <c r="AYH84" s="9"/>
      <c r="AYI84" s="9"/>
      <c r="AYJ84" s="9"/>
      <c r="AYK84" s="9"/>
      <c r="AYL84" s="9"/>
      <c r="AYM84" s="9"/>
      <c r="AYN84" s="9"/>
      <c r="AYO84" s="9"/>
      <c r="AYP84" s="9"/>
      <c r="AYQ84" s="9"/>
      <c r="AYR84" s="9"/>
      <c r="AYS84" s="9"/>
      <c r="AYT84" s="9"/>
      <c r="AYU84" s="9"/>
      <c r="AYV84" s="9"/>
      <c r="AYW84" s="9"/>
      <c r="AYX84" s="9"/>
      <c r="AYY84" s="9"/>
      <c r="AYZ84" s="9"/>
      <c r="AZA84" s="9"/>
      <c r="AZB84" s="9"/>
      <c r="AZC84" s="9"/>
      <c r="AZD84" s="9"/>
      <c r="AZE84" s="9"/>
      <c r="AZF84" s="9"/>
      <c r="AZG84" s="9"/>
      <c r="AZH84" s="9"/>
      <c r="AZI84" s="9"/>
      <c r="AZJ84" s="9"/>
      <c r="AZK84" s="9"/>
      <c r="AZL84" s="9"/>
      <c r="AZM84" s="9"/>
      <c r="AZN84" s="9"/>
      <c r="AZO84" s="9"/>
      <c r="AZP84" s="9"/>
      <c r="AZQ84" s="9"/>
      <c r="AZR84" s="9"/>
      <c r="AZS84" s="9"/>
      <c r="AZT84" s="9"/>
      <c r="AZU84" s="9"/>
      <c r="AZV84" s="9"/>
      <c r="AZW84" s="9"/>
      <c r="AZX84" s="9"/>
      <c r="AZY84" s="9"/>
      <c r="AZZ84" s="9"/>
      <c r="BAA84" s="9"/>
      <c r="BAB84" s="9"/>
      <c r="BAC84" s="9"/>
      <c r="BAD84" s="9"/>
      <c r="BAE84" s="9"/>
      <c r="BAF84" s="9"/>
      <c r="BAG84" s="9"/>
      <c r="BAH84" s="9"/>
      <c r="BAI84" s="9"/>
      <c r="BAJ84" s="9"/>
      <c r="BAK84" s="9"/>
      <c r="BAL84" s="9"/>
      <c r="BAM84" s="9"/>
      <c r="BAN84" s="9"/>
      <c r="BAO84" s="9"/>
      <c r="BAP84" s="9"/>
      <c r="BAQ84" s="9"/>
      <c r="BAR84" s="9"/>
      <c r="BAS84" s="9"/>
      <c r="BAT84" s="9"/>
      <c r="BAU84" s="9"/>
      <c r="BAV84" s="9"/>
      <c r="BAW84" s="9"/>
      <c r="BAX84" s="9"/>
      <c r="BAY84" s="9"/>
      <c r="BAZ84" s="9"/>
      <c r="BBA84" s="9"/>
      <c r="BBB84" s="9"/>
      <c r="BBC84" s="9"/>
      <c r="BBD84" s="9"/>
      <c r="BBE84" s="9"/>
      <c r="BBF84" s="9"/>
      <c r="BBG84" s="9"/>
      <c r="BBH84" s="9"/>
      <c r="BBI84" s="9"/>
      <c r="BBJ84" s="9"/>
      <c r="BBK84" s="9"/>
      <c r="BBL84" s="9"/>
      <c r="BBM84" s="9"/>
      <c r="BBN84" s="9"/>
      <c r="BBO84" s="9"/>
      <c r="BBP84" s="9"/>
      <c r="BBQ84" s="9"/>
      <c r="BBR84" s="9"/>
      <c r="BBS84" s="9"/>
      <c r="BBT84" s="9"/>
      <c r="BBU84" s="9"/>
      <c r="BBV84" s="9"/>
      <c r="BBW84" s="9"/>
      <c r="BBX84" s="9"/>
      <c r="BBY84" s="9"/>
      <c r="BBZ84" s="9"/>
      <c r="BCA84" s="9"/>
      <c r="BCB84" s="9"/>
      <c r="BCC84" s="9"/>
      <c r="BCD84" s="9"/>
      <c r="BCE84" s="9"/>
      <c r="BCF84" s="9"/>
      <c r="BCG84" s="9"/>
      <c r="BCH84" s="9"/>
      <c r="BCI84" s="9"/>
      <c r="BCJ84" s="9"/>
      <c r="BCK84" s="9"/>
      <c r="BCL84" s="9"/>
      <c r="BCM84" s="9"/>
      <c r="BCN84" s="9"/>
      <c r="BCO84" s="9"/>
      <c r="BCP84" s="9"/>
      <c r="BCQ84" s="9"/>
      <c r="BCR84" s="9"/>
      <c r="BCS84" s="9"/>
      <c r="BCT84" s="9"/>
      <c r="BCU84" s="9"/>
      <c r="BCV84" s="9"/>
      <c r="BCW84" s="9"/>
      <c r="BCX84" s="9"/>
      <c r="BCY84" s="9"/>
      <c r="BCZ84" s="9"/>
      <c r="BDA84" s="9"/>
      <c r="BDB84" s="9"/>
      <c r="BDC84" s="9"/>
      <c r="BDD84" s="9"/>
      <c r="BDE84" s="9"/>
      <c r="BDF84" s="9"/>
      <c r="BDG84" s="9"/>
      <c r="BDH84" s="9"/>
      <c r="BDI84" s="9"/>
      <c r="BDJ84" s="9"/>
      <c r="BDK84" s="9"/>
      <c r="BDL84" s="9"/>
      <c r="BDM84" s="9"/>
      <c r="BDN84" s="9"/>
      <c r="BDO84" s="9"/>
      <c r="BDP84" s="9"/>
      <c r="BDQ84" s="9"/>
      <c r="BDR84" s="9"/>
      <c r="BDS84" s="9"/>
      <c r="BDT84" s="9"/>
      <c r="BDU84" s="9"/>
      <c r="BDV84" s="9"/>
      <c r="BDW84" s="9"/>
      <c r="BDX84" s="9"/>
      <c r="BDY84" s="9"/>
      <c r="BDZ84" s="9"/>
      <c r="BEA84" s="9"/>
      <c r="BEB84" s="9"/>
      <c r="BEC84" s="9"/>
      <c r="BED84" s="9"/>
      <c r="BEE84" s="9"/>
      <c r="BEF84" s="9"/>
      <c r="BEG84" s="9"/>
      <c r="BEH84" s="9"/>
      <c r="BEI84" s="9"/>
      <c r="BEJ84" s="9"/>
      <c r="BEK84" s="9"/>
      <c r="BEL84" s="9"/>
      <c r="BEM84" s="9"/>
      <c r="BEN84" s="9"/>
      <c r="BEO84" s="9"/>
      <c r="BEP84" s="9"/>
      <c r="BEQ84" s="9"/>
      <c r="BER84" s="9"/>
      <c r="BES84" s="9"/>
      <c r="BET84" s="9"/>
      <c r="BEU84" s="9"/>
      <c r="BEV84" s="9"/>
      <c r="BEW84" s="9"/>
      <c r="BEX84" s="9"/>
      <c r="BEY84" s="9"/>
      <c r="BEZ84" s="9"/>
      <c r="BFA84" s="9"/>
      <c r="BFB84" s="9"/>
      <c r="BFC84" s="9"/>
      <c r="BFD84" s="9"/>
      <c r="BFE84" s="9"/>
      <c r="BFF84" s="9"/>
      <c r="BFG84" s="9"/>
      <c r="BFH84" s="9"/>
      <c r="BFI84" s="9"/>
      <c r="BFJ84" s="9"/>
      <c r="BFK84" s="9"/>
      <c r="BFL84" s="9"/>
      <c r="BFM84" s="9"/>
      <c r="BFN84" s="9"/>
      <c r="BFO84" s="9"/>
      <c r="BFP84" s="9"/>
      <c r="BFQ84" s="9"/>
      <c r="BFR84" s="9"/>
      <c r="BFS84" s="9"/>
      <c r="BFT84" s="9"/>
      <c r="BFU84" s="9"/>
      <c r="BFV84" s="9"/>
      <c r="BFW84" s="9"/>
      <c r="BFX84" s="9"/>
      <c r="BFY84" s="9"/>
      <c r="BFZ84" s="9"/>
      <c r="BGA84" s="9"/>
      <c r="BGB84" s="9"/>
      <c r="BGC84" s="9"/>
      <c r="BGD84" s="9"/>
      <c r="BGE84" s="9"/>
      <c r="BGF84" s="9"/>
      <c r="BGG84" s="9"/>
      <c r="BGH84" s="9"/>
      <c r="BGI84" s="9"/>
      <c r="BGJ84" s="9"/>
      <c r="BGK84" s="9"/>
      <c r="BGL84" s="9"/>
      <c r="BGM84" s="9"/>
      <c r="BGN84" s="9"/>
      <c r="BGO84" s="9"/>
      <c r="BGP84" s="9"/>
      <c r="BGQ84" s="9"/>
      <c r="BGR84" s="9"/>
      <c r="BGS84" s="9"/>
      <c r="BGT84" s="9"/>
      <c r="BGU84" s="9"/>
      <c r="BGV84" s="9"/>
      <c r="BGW84" s="9"/>
      <c r="BGX84" s="9"/>
      <c r="BGY84" s="9"/>
      <c r="BGZ84" s="9"/>
      <c r="BHA84" s="9"/>
      <c r="BHB84" s="9"/>
      <c r="BHC84" s="9"/>
      <c r="BHD84" s="9"/>
      <c r="BHE84" s="9"/>
      <c r="BHF84" s="9"/>
      <c r="BHG84" s="9"/>
      <c r="BHH84" s="9"/>
      <c r="BHI84" s="9"/>
      <c r="BHJ84" s="9"/>
      <c r="BHK84" s="9"/>
      <c r="BHL84" s="9"/>
      <c r="BHM84" s="9"/>
      <c r="BHN84" s="9"/>
      <c r="BHO84" s="9"/>
      <c r="BHP84" s="9"/>
      <c r="BHQ84" s="9"/>
      <c r="BHR84" s="9"/>
      <c r="BHS84" s="9"/>
      <c r="BHT84" s="9"/>
      <c r="BHU84" s="9"/>
      <c r="BHV84" s="9"/>
      <c r="BHW84" s="9"/>
      <c r="BHX84" s="9"/>
      <c r="BHY84" s="9"/>
      <c r="BHZ84" s="9"/>
      <c r="BIA84" s="9"/>
      <c r="BIB84" s="9"/>
      <c r="BIC84" s="9"/>
      <c r="BID84" s="9"/>
      <c r="BIE84" s="9"/>
      <c r="BIF84" s="9"/>
      <c r="BIG84" s="9"/>
      <c r="BIH84" s="9"/>
      <c r="BII84" s="9"/>
      <c r="BIJ84" s="9"/>
      <c r="BIK84" s="9"/>
      <c r="BIL84" s="9"/>
      <c r="BIM84" s="9"/>
      <c r="BIN84" s="9"/>
      <c r="BIO84" s="9"/>
      <c r="BIP84" s="9"/>
      <c r="BIQ84" s="9"/>
      <c r="BIR84" s="9"/>
      <c r="BIS84" s="9"/>
      <c r="BIT84" s="9"/>
      <c r="BIU84" s="9"/>
      <c r="BIV84" s="9"/>
      <c r="BIW84" s="9"/>
      <c r="BIX84" s="9"/>
      <c r="BIY84" s="9"/>
      <c r="BIZ84" s="9"/>
      <c r="BJA84" s="9"/>
      <c r="BJB84" s="9"/>
      <c r="BJC84" s="9"/>
      <c r="BJD84" s="9"/>
      <c r="BJE84" s="9"/>
      <c r="BJF84" s="9"/>
      <c r="BJG84" s="9"/>
      <c r="BJH84" s="9"/>
      <c r="BJI84" s="9"/>
      <c r="BJJ84" s="9"/>
      <c r="BJK84" s="9"/>
      <c r="BJL84" s="9"/>
      <c r="BJM84" s="9"/>
      <c r="BJN84" s="9"/>
      <c r="BJO84" s="9"/>
      <c r="BJP84" s="9"/>
      <c r="BJQ84" s="9"/>
      <c r="BJR84" s="9"/>
      <c r="BJS84" s="9"/>
      <c r="BJT84" s="9"/>
      <c r="BJU84" s="9"/>
      <c r="BJV84" s="9"/>
      <c r="BJW84" s="9"/>
      <c r="BJX84" s="9"/>
      <c r="BJY84" s="9"/>
      <c r="BJZ84" s="9"/>
      <c r="BKA84" s="9"/>
      <c r="BKB84" s="9"/>
      <c r="BKC84" s="9"/>
      <c r="BKD84" s="9"/>
      <c r="BKE84" s="9"/>
      <c r="BKF84" s="9"/>
      <c r="BKG84" s="9"/>
      <c r="BKH84" s="9"/>
      <c r="BKI84" s="9"/>
      <c r="BKJ84" s="9"/>
      <c r="BKK84" s="9"/>
      <c r="BKL84" s="9"/>
      <c r="BKM84" s="9"/>
      <c r="BKN84" s="9"/>
      <c r="BKO84" s="9"/>
      <c r="BKP84" s="9"/>
      <c r="BKQ84" s="9"/>
      <c r="BKR84" s="9"/>
      <c r="BKS84" s="9"/>
      <c r="BKT84" s="9"/>
      <c r="BKU84" s="9"/>
      <c r="BKV84" s="9"/>
      <c r="BKW84" s="9"/>
      <c r="BKX84" s="9"/>
      <c r="BKY84" s="9"/>
      <c r="BKZ84" s="9"/>
      <c r="BLA84" s="9"/>
      <c r="BLB84" s="9"/>
      <c r="BLC84" s="9"/>
      <c r="BLD84" s="9"/>
      <c r="BLE84" s="9"/>
      <c r="BLF84" s="9"/>
      <c r="BLG84" s="9"/>
      <c r="BLH84" s="9"/>
      <c r="BLI84" s="9"/>
      <c r="BLJ84" s="9"/>
      <c r="BLK84" s="9"/>
      <c r="BLL84" s="9"/>
      <c r="BLM84" s="9"/>
      <c r="BLN84" s="9"/>
      <c r="BLO84" s="9"/>
      <c r="BLP84" s="9"/>
      <c r="BLQ84" s="9"/>
      <c r="BLR84" s="9"/>
      <c r="BLS84" s="9"/>
      <c r="BLT84" s="9"/>
      <c r="BLU84" s="9"/>
      <c r="BLV84" s="9"/>
      <c r="BLW84" s="9"/>
      <c r="BLX84" s="9"/>
      <c r="BLY84" s="9"/>
      <c r="BLZ84" s="9"/>
      <c r="BMA84" s="9"/>
      <c r="BMB84" s="9"/>
      <c r="BMC84" s="9"/>
      <c r="BMD84" s="9"/>
      <c r="BME84" s="9"/>
      <c r="BMF84" s="9"/>
      <c r="BMG84" s="9"/>
      <c r="BMH84" s="9"/>
      <c r="BMI84" s="9"/>
      <c r="BMJ84" s="9"/>
      <c r="BMK84" s="9"/>
      <c r="BML84" s="9"/>
      <c r="BMM84" s="9"/>
      <c r="BMN84" s="9"/>
      <c r="BMO84" s="9"/>
      <c r="BMP84" s="9"/>
      <c r="BMQ84" s="9"/>
      <c r="BMR84" s="9"/>
      <c r="BMS84" s="9"/>
      <c r="BMT84" s="9"/>
      <c r="BMU84" s="9"/>
      <c r="BMV84" s="9"/>
      <c r="BMW84" s="9"/>
      <c r="BMX84" s="9"/>
      <c r="BMY84" s="9"/>
      <c r="BMZ84" s="9"/>
      <c r="BNA84" s="9"/>
      <c r="BNB84" s="9"/>
      <c r="BNC84" s="9"/>
      <c r="BND84" s="9"/>
      <c r="BNE84" s="9"/>
      <c r="BNF84" s="9"/>
      <c r="BNG84" s="9"/>
      <c r="BNH84" s="9"/>
      <c r="BNI84" s="9"/>
      <c r="BNJ84" s="9"/>
      <c r="BNK84" s="9"/>
      <c r="BNL84" s="9"/>
      <c r="BNM84" s="9"/>
      <c r="BNN84" s="9"/>
      <c r="BNO84" s="9"/>
      <c r="BNP84" s="9"/>
      <c r="BNQ84" s="9"/>
      <c r="BNR84" s="9"/>
      <c r="BNS84" s="9"/>
      <c r="BNT84" s="9"/>
      <c r="BNU84" s="9"/>
      <c r="BNV84" s="9"/>
      <c r="BNW84" s="9"/>
      <c r="BNX84" s="9"/>
      <c r="BNY84" s="9"/>
      <c r="BNZ84" s="9"/>
      <c r="BOA84" s="9"/>
      <c r="BOB84" s="9"/>
      <c r="BOC84" s="9"/>
      <c r="BOD84" s="9"/>
      <c r="BOE84" s="9"/>
      <c r="BOF84" s="9"/>
      <c r="BOG84" s="9"/>
      <c r="BOH84" s="9"/>
      <c r="BOI84" s="9"/>
      <c r="BOJ84" s="9"/>
      <c r="BOK84" s="9"/>
      <c r="BOL84" s="9"/>
      <c r="BOM84" s="9"/>
      <c r="BON84" s="9"/>
      <c r="BOO84" s="9"/>
      <c r="BOP84" s="9"/>
      <c r="BOQ84" s="9"/>
      <c r="BOR84" s="9"/>
      <c r="BOS84" s="9"/>
      <c r="BOT84" s="9"/>
      <c r="BOU84" s="9"/>
      <c r="BOV84" s="9"/>
      <c r="BOW84" s="9"/>
      <c r="BOX84" s="9"/>
      <c r="BOY84" s="9"/>
      <c r="BOZ84" s="9"/>
      <c r="BPA84" s="9"/>
      <c r="BPB84" s="9"/>
      <c r="BPC84" s="9"/>
      <c r="BPD84" s="9"/>
      <c r="BPE84" s="9"/>
      <c r="BPF84" s="9"/>
      <c r="BPG84" s="9"/>
      <c r="BPH84" s="9"/>
      <c r="BPI84" s="9"/>
      <c r="BPJ84" s="9"/>
      <c r="BPK84" s="9"/>
      <c r="BPL84" s="9"/>
      <c r="BPM84" s="9"/>
      <c r="BPN84" s="9"/>
      <c r="BPO84" s="9"/>
      <c r="BPP84" s="9"/>
      <c r="BPQ84" s="9"/>
      <c r="BPR84" s="9"/>
      <c r="BPS84" s="9"/>
      <c r="BPT84" s="9"/>
      <c r="BPU84" s="9"/>
      <c r="BPV84" s="9"/>
      <c r="BPW84" s="9"/>
      <c r="BPX84" s="9"/>
      <c r="BPY84" s="9"/>
      <c r="BPZ84" s="9"/>
      <c r="BQA84" s="9"/>
      <c r="BQB84" s="9"/>
      <c r="BQC84" s="9"/>
      <c r="BQD84" s="9"/>
      <c r="BQE84" s="9"/>
      <c r="BQF84" s="9"/>
      <c r="BQG84" s="9"/>
      <c r="BQH84" s="9"/>
      <c r="BQI84" s="9"/>
      <c r="BQJ84" s="9"/>
      <c r="BQK84" s="9"/>
      <c r="BQL84" s="9"/>
      <c r="BQM84" s="9"/>
      <c r="BQN84" s="9"/>
      <c r="BQO84" s="9"/>
      <c r="BQP84" s="9"/>
      <c r="BQQ84" s="9"/>
      <c r="BQR84" s="9"/>
      <c r="BQS84" s="9"/>
      <c r="BQT84" s="9"/>
      <c r="BQU84" s="9"/>
      <c r="BQV84" s="9"/>
      <c r="BQW84" s="9"/>
      <c r="BQX84" s="9"/>
      <c r="BQY84" s="9"/>
      <c r="BQZ84" s="9"/>
      <c r="BRA84" s="9"/>
      <c r="BRB84" s="9"/>
      <c r="BRC84" s="9"/>
      <c r="BRD84" s="9"/>
      <c r="BRE84" s="9"/>
      <c r="BRF84" s="9"/>
      <c r="BRG84" s="9"/>
      <c r="BRH84" s="9"/>
      <c r="BRI84" s="9"/>
      <c r="BRJ84" s="9"/>
      <c r="BRK84" s="9"/>
      <c r="BRL84" s="9"/>
      <c r="BRM84" s="9"/>
      <c r="BRN84" s="9"/>
      <c r="BRO84" s="9"/>
      <c r="BRP84" s="9"/>
      <c r="BRQ84" s="9"/>
      <c r="BRR84" s="9"/>
      <c r="BRS84" s="9"/>
      <c r="BRT84" s="9"/>
      <c r="BRU84" s="9"/>
      <c r="BRV84" s="9"/>
      <c r="BRW84" s="9"/>
      <c r="BRX84" s="9"/>
      <c r="BRY84" s="9"/>
      <c r="BRZ84" s="9"/>
      <c r="BSA84" s="9"/>
      <c r="BSB84" s="9"/>
      <c r="BSC84" s="9"/>
      <c r="BSD84" s="9"/>
      <c r="BSE84" s="9"/>
      <c r="BSF84" s="9"/>
      <c r="BSG84" s="9"/>
      <c r="BSH84" s="9"/>
      <c r="BSI84" s="9"/>
      <c r="BSJ84" s="9"/>
      <c r="BSK84" s="9"/>
      <c r="BSL84" s="9"/>
      <c r="BSM84" s="9"/>
      <c r="BSN84" s="9"/>
      <c r="BSO84" s="9"/>
      <c r="BSP84" s="9"/>
      <c r="BSQ84" s="9"/>
      <c r="BSR84" s="9"/>
      <c r="BSS84" s="9"/>
      <c r="BST84" s="9"/>
      <c r="BSU84" s="9"/>
      <c r="BSV84" s="9"/>
      <c r="BSW84" s="9"/>
      <c r="BSX84" s="9"/>
      <c r="BSY84" s="9"/>
      <c r="BSZ84" s="9"/>
      <c r="BTA84" s="9"/>
      <c r="BTB84" s="9"/>
      <c r="BTC84" s="9"/>
      <c r="BTD84" s="9"/>
      <c r="BTE84" s="9"/>
      <c r="BTF84" s="9"/>
      <c r="BTG84" s="9"/>
      <c r="BTH84" s="9"/>
      <c r="BTI84" s="9"/>
      <c r="BTJ84" s="9"/>
      <c r="BTK84" s="9"/>
      <c r="BTL84" s="9"/>
      <c r="BTM84" s="9"/>
      <c r="BTN84" s="9"/>
      <c r="BTO84" s="9"/>
      <c r="BTP84" s="9"/>
      <c r="BTQ84" s="9"/>
      <c r="BTR84" s="9"/>
      <c r="BTS84" s="9"/>
      <c r="BTT84" s="9"/>
      <c r="BTU84" s="9"/>
      <c r="BTV84" s="9"/>
      <c r="BTW84" s="9"/>
      <c r="BTX84" s="9"/>
      <c r="BTY84" s="9"/>
      <c r="BTZ84" s="9"/>
      <c r="BUA84" s="9"/>
      <c r="BUB84" s="9"/>
      <c r="BUC84" s="9"/>
      <c r="BUD84" s="9"/>
      <c r="BUE84" s="9"/>
      <c r="BUF84" s="9"/>
      <c r="BUG84" s="9"/>
      <c r="BUH84" s="9"/>
      <c r="BUI84" s="9"/>
      <c r="BUJ84" s="9"/>
      <c r="BUK84" s="9"/>
      <c r="BUL84" s="9"/>
      <c r="BUM84" s="9"/>
      <c r="BUN84" s="9"/>
      <c r="BUO84" s="9"/>
      <c r="BUP84" s="9"/>
      <c r="BUQ84" s="9"/>
      <c r="BUR84" s="9"/>
      <c r="BUS84" s="9"/>
      <c r="BUT84" s="9"/>
      <c r="BUU84" s="9"/>
      <c r="BUV84" s="9"/>
      <c r="BUW84" s="9"/>
      <c r="BUX84" s="9"/>
      <c r="BUY84" s="9"/>
      <c r="BUZ84" s="9"/>
      <c r="BVA84" s="9"/>
      <c r="BVB84" s="9"/>
      <c r="BVC84" s="9"/>
      <c r="BVD84" s="9"/>
      <c r="BVE84" s="9"/>
      <c r="BVF84" s="9"/>
      <c r="BVG84" s="9"/>
      <c r="BVH84" s="9"/>
      <c r="BVI84" s="9"/>
      <c r="BVJ84" s="9"/>
      <c r="BVK84" s="9"/>
      <c r="BVL84" s="9"/>
      <c r="BVM84" s="9"/>
      <c r="BVN84" s="9"/>
      <c r="BVO84" s="9"/>
      <c r="BVP84" s="9"/>
      <c r="BVQ84" s="9"/>
      <c r="BVR84" s="9"/>
      <c r="BVS84" s="9"/>
      <c r="BVT84" s="9"/>
      <c r="BVU84" s="9"/>
      <c r="BVV84" s="9"/>
      <c r="BVW84" s="9"/>
      <c r="BVX84" s="9"/>
      <c r="BVY84" s="9"/>
      <c r="BVZ84" s="9"/>
      <c r="BWA84" s="9"/>
      <c r="BWB84" s="9"/>
      <c r="BWC84" s="9"/>
      <c r="BWD84" s="9"/>
      <c r="BWE84" s="9"/>
      <c r="BWF84" s="9"/>
      <c r="BWG84" s="9"/>
      <c r="BWH84" s="9"/>
      <c r="BWI84" s="9"/>
      <c r="BWJ84" s="9"/>
      <c r="BWK84" s="9"/>
      <c r="BWL84" s="9"/>
      <c r="BWM84" s="9"/>
      <c r="BWN84" s="9"/>
      <c r="BWO84" s="9"/>
      <c r="BWP84" s="9"/>
      <c r="BWQ84" s="9"/>
      <c r="BWR84" s="9"/>
      <c r="BWS84" s="9"/>
      <c r="BWT84" s="9"/>
      <c r="BWU84" s="9"/>
      <c r="BWV84" s="9"/>
      <c r="BWW84" s="9"/>
      <c r="BWX84" s="9"/>
      <c r="BWY84" s="9"/>
      <c r="BWZ84" s="9"/>
      <c r="BXA84" s="9"/>
      <c r="BXB84" s="9"/>
      <c r="BXC84" s="9"/>
      <c r="BXD84" s="9"/>
    </row>
    <row r="85" ht="14.25" customHeight="1">
      <c r="A85" s="9">
        <v>4.0</v>
      </c>
      <c r="B85" s="9" t="s">
        <v>11947</v>
      </c>
      <c r="C85" s="9" t="s">
        <v>11948</v>
      </c>
      <c r="D85" s="9" t="s">
        <v>11948</v>
      </c>
      <c r="E85" s="9"/>
      <c r="F85" s="9">
        <v>6.0</v>
      </c>
      <c r="G85" s="9" t="s">
        <v>12706</v>
      </c>
      <c r="H85" s="9"/>
      <c r="I85" s="9"/>
      <c r="J85" s="9"/>
      <c r="K85" s="9"/>
      <c r="L85" s="9">
        <v>6.0</v>
      </c>
      <c r="M85" s="9"/>
      <c r="N85" s="9"/>
      <c r="O85" s="9"/>
      <c r="P85" s="9">
        <v>1.0</v>
      </c>
      <c r="Q85" s="9" t="s">
        <v>12707</v>
      </c>
      <c r="R85" s="9"/>
      <c r="S85" s="9" t="s">
        <v>1384</v>
      </c>
      <c r="T85" s="9" t="s">
        <v>2991</v>
      </c>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9"/>
      <c r="IW85" s="9"/>
      <c r="IX85" s="9"/>
      <c r="IY85" s="9"/>
      <c r="IZ85" s="9"/>
      <c r="JA85" s="9"/>
      <c r="JB85" s="9"/>
      <c r="JC85" s="9"/>
      <c r="JD85" s="9"/>
      <c r="JE85" s="9"/>
      <c r="JF85" s="9"/>
      <c r="JG85" s="9"/>
      <c r="JH85" s="9"/>
      <c r="JI85" s="9"/>
      <c r="JJ85" s="9"/>
      <c r="JK85" s="9"/>
      <c r="JL85" s="9"/>
      <c r="JM85" s="9"/>
      <c r="JN85" s="9"/>
      <c r="JO85" s="9"/>
      <c r="JP85" s="9"/>
      <c r="JQ85" s="9"/>
      <c r="JR85" s="9"/>
      <c r="JS85" s="9"/>
      <c r="JT85" s="9"/>
      <c r="JU85" s="9"/>
      <c r="JV85" s="9"/>
      <c r="JW85" s="9"/>
      <c r="JX85" s="9"/>
      <c r="JY85" s="9"/>
      <c r="JZ85" s="9"/>
      <c r="KA85" s="9"/>
      <c r="KB85" s="9"/>
      <c r="KC85" s="9"/>
      <c r="KD85" s="9"/>
      <c r="KE85" s="9"/>
      <c r="KF85" s="9"/>
      <c r="KG85" s="9"/>
      <c r="KH85" s="9"/>
      <c r="KI85" s="9"/>
      <c r="KJ85" s="9"/>
      <c r="KK85" s="9"/>
      <c r="KL85" s="9"/>
      <c r="KM85" s="9"/>
      <c r="KN85" s="9"/>
      <c r="KO85" s="9"/>
      <c r="KP85" s="9"/>
      <c r="KQ85" s="9"/>
      <c r="KR85" s="9"/>
      <c r="KS85" s="9"/>
      <c r="KT85" s="9"/>
      <c r="KU85" s="9"/>
      <c r="KV85" s="9"/>
      <c r="KW85" s="9"/>
      <c r="KX85" s="9"/>
      <c r="KY85" s="9"/>
      <c r="KZ85" s="9"/>
      <c r="LA85" s="9"/>
      <c r="LB85" s="9"/>
      <c r="LC85" s="9"/>
      <c r="LD85" s="9"/>
      <c r="LE85" s="9"/>
      <c r="LF85" s="9"/>
      <c r="LG85" s="9"/>
      <c r="LH85" s="9"/>
      <c r="LI85" s="9"/>
      <c r="LJ85" s="9"/>
      <c r="LK85" s="9"/>
      <c r="LL85" s="9"/>
      <c r="LM85" s="9"/>
      <c r="LN85" s="9"/>
      <c r="LO85" s="9"/>
      <c r="LP85" s="9"/>
      <c r="LQ85" s="9"/>
      <c r="LR85" s="9"/>
      <c r="LS85" s="9"/>
      <c r="LT85" s="9"/>
      <c r="LU85" s="9"/>
      <c r="LV85" s="9"/>
      <c r="LW85" s="9"/>
      <c r="LX85" s="9"/>
      <c r="LY85" s="9"/>
      <c r="LZ85" s="9"/>
      <c r="MA85" s="9"/>
      <c r="MB85" s="9"/>
      <c r="MC85" s="9"/>
      <c r="MD85" s="9"/>
      <c r="ME85" s="9"/>
      <c r="MF85" s="9"/>
      <c r="MG85" s="9"/>
      <c r="MH85" s="9"/>
      <c r="MI85" s="9"/>
      <c r="MJ85" s="9"/>
      <c r="MK85" s="9"/>
      <c r="ML85" s="9"/>
      <c r="MM85" s="9"/>
      <c r="MN85" s="9"/>
      <c r="MO85" s="9"/>
      <c r="MP85" s="9"/>
      <c r="MQ85" s="9"/>
      <c r="MR85" s="9"/>
      <c r="MS85" s="9"/>
      <c r="MT85" s="9"/>
      <c r="MU85" s="9"/>
      <c r="MV85" s="9"/>
      <c r="MW85" s="9"/>
      <c r="MX85" s="9"/>
      <c r="MY85" s="9"/>
      <c r="MZ85" s="9"/>
      <c r="NA85" s="9"/>
      <c r="NB85" s="9"/>
      <c r="NC85" s="9"/>
      <c r="ND85" s="9"/>
      <c r="NE85" s="9"/>
      <c r="NF85" s="9"/>
      <c r="NG85" s="9"/>
      <c r="NH85" s="9"/>
      <c r="NI85" s="9"/>
      <c r="NJ85" s="9"/>
      <c r="NK85" s="9"/>
      <c r="NL85" s="9"/>
      <c r="NM85" s="9"/>
      <c r="NN85" s="9"/>
      <c r="NO85" s="9"/>
      <c r="NP85" s="9"/>
      <c r="NQ85" s="9"/>
      <c r="NR85" s="9"/>
      <c r="NS85" s="9"/>
      <c r="NT85" s="9"/>
      <c r="NU85" s="9"/>
      <c r="NV85" s="9"/>
      <c r="NW85" s="9"/>
      <c r="NX85" s="9"/>
      <c r="NY85" s="9"/>
      <c r="NZ85" s="9"/>
      <c r="OA85" s="9"/>
      <c r="OB85" s="9"/>
      <c r="OC85" s="9"/>
      <c r="OD85" s="9"/>
      <c r="OE85" s="9"/>
      <c r="OF85" s="9"/>
      <c r="OG85" s="9"/>
      <c r="OH85" s="9"/>
      <c r="OI85" s="9"/>
      <c r="OJ85" s="9"/>
      <c r="OK85" s="9"/>
      <c r="OL85" s="9"/>
      <c r="OM85" s="9"/>
      <c r="ON85" s="9"/>
      <c r="OO85" s="9"/>
      <c r="OP85" s="9"/>
      <c r="OQ85" s="9"/>
      <c r="OR85" s="9"/>
      <c r="OS85" s="9"/>
      <c r="OT85" s="9"/>
      <c r="OU85" s="9"/>
      <c r="OV85" s="9"/>
      <c r="OW85" s="9"/>
      <c r="OX85" s="9"/>
      <c r="OY85" s="9"/>
      <c r="OZ85" s="9"/>
      <c r="PA85" s="9"/>
      <c r="PB85" s="9"/>
      <c r="PC85" s="9"/>
      <c r="PD85" s="9"/>
      <c r="PE85" s="9"/>
      <c r="PF85" s="9"/>
      <c r="PG85" s="9"/>
      <c r="PH85" s="9"/>
      <c r="PI85" s="9"/>
      <c r="PJ85" s="9"/>
      <c r="PK85" s="9"/>
      <c r="PL85" s="9"/>
      <c r="PM85" s="9"/>
      <c r="PN85" s="9"/>
      <c r="PO85" s="9"/>
      <c r="PP85" s="9"/>
      <c r="PQ85" s="9"/>
      <c r="PR85" s="9"/>
      <c r="PS85" s="9"/>
      <c r="PT85" s="9"/>
      <c r="PU85" s="9"/>
      <c r="PV85" s="9"/>
      <c r="PW85" s="9"/>
      <c r="PX85" s="9"/>
      <c r="PY85" s="9"/>
      <c r="PZ85" s="9"/>
      <c r="QA85" s="9"/>
      <c r="QB85" s="9"/>
      <c r="QC85" s="9"/>
      <c r="QD85" s="9"/>
      <c r="QE85" s="9"/>
      <c r="QF85" s="9"/>
      <c r="QG85" s="9"/>
      <c r="QH85" s="9"/>
      <c r="QI85" s="9"/>
      <c r="QJ85" s="9"/>
      <c r="QK85" s="9"/>
      <c r="QL85" s="9"/>
      <c r="QM85" s="9"/>
      <c r="QN85" s="9"/>
      <c r="QO85" s="9"/>
      <c r="QP85" s="9"/>
      <c r="QQ85" s="9"/>
      <c r="QR85" s="9"/>
      <c r="QS85" s="9"/>
      <c r="QT85" s="9"/>
      <c r="QU85" s="9"/>
      <c r="QV85" s="9"/>
      <c r="QW85" s="9"/>
      <c r="QX85" s="9"/>
      <c r="QY85" s="9"/>
      <c r="QZ85" s="9"/>
      <c r="RA85" s="9"/>
      <c r="RB85" s="9"/>
      <c r="RC85" s="9"/>
      <c r="RD85" s="9"/>
      <c r="RE85" s="9"/>
      <c r="RF85" s="9"/>
      <c r="RG85" s="9"/>
      <c r="RH85" s="9"/>
      <c r="RI85" s="9"/>
      <c r="RJ85" s="9"/>
      <c r="RK85" s="9"/>
      <c r="RL85" s="9"/>
      <c r="RM85" s="9"/>
      <c r="RN85" s="9"/>
      <c r="RO85" s="9"/>
      <c r="RP85" s="9"/>
      <c r="RQ85" s="9"/>
      <c r="RR85" s="9"/>
      <c r="RS85" s="9"/>
      <c r="RT85" s="9"/>
      <c r="RU85" s="9"/>
      <c r="RV85" s="9"/>
      <c r="RW85" s="9"/>
      <c r="RX85" s="9"/>
      <c r="RY85" s="9"/>
      <c r="RZ85" s="9"/>
      <c r="SA85" s="9"/>
      <c r="SB85" s="9"/>
      <c r="SC85" s="9"/>
      <c r="SD85" s="9"/>
      <c r="SE85" s="9"/>
      <c r="SF85" s="9"/>
      <c r="SG85" s="9"/>
      <c r="SH85" s="9"/>
      <c r="SI85" s="9"/>
      <c r="SJ85" s="9"/>
      <c r="SK85" s="9"/>
      <c r="SL85" s="9"/>
      <c r="SM85" s="9"/>
      <c r="SN85" s="9"/>
      <c r="SO85" s="9"/>
      <c r="SP85" s="9"/>
      <c r="SQ85" s="9"/>
      <c r="SR85" s="9"/>
      <c r="SS85" s="9"/>
      <c r="ST85" s="9"/>
      <c r="SU85" s="9"/>
      <c r="SV85" s="9"/>
      <c r="SW85" s="9"/>
      <c r="SX85" s="9"/>
      <c r="SY85" s="9"/>
      <c r="SZ85" s="9"/>
      <c r="TA85" s="9"/>
      <c r="TB85" s="9"/>
      <c r="TC85" s="9"/>
      <c r="TD85" s="9"/>
      <c r="TE85" s="9"/>
      <c r="TF85" s="9"/>
      <c r="TG85" s="9"/>
      <c r="TH85" s="9"/>
      <c r="TI85" s="9"/>
      <c r="TJ85" s="9"/>
      <c r="TK85" s="9"/>
      <c r="TL85" s="9"/>
      <c r="TM85" s="9"/>
      <c r="TN85" s="9"/>
      <c r="TO85" s="9"/>
      <c r="ANB85" s="9"/>
      <c r="ANC85" s="9"/>
      <c r="AND85" s="9"/>
      <c r="ANE85" s="9"/>
      <c r="ANF85" s="9"/>
      <c r="ANG85" s="9"/>
      <c r="ANH85" s="9"/>
      <c r="ANI85" s="9"/>
      <c r="ANJ85" s="9"/>
      <c r="ANK85" s="9"/>
      <c r="ANL85" s="9"/>
      <c r="ANM85" s="9"/>
      <c r="ANN85" s="9"/>
      <c r="ANO85" s="9"/>
      <c r="ANP85" s="9"/>
      <c r="ANQ85" s="9"/>
      <c r="ANR85" s="9"/>
      <c r="ANS85" s="9"/>
      <c r="ANT85" s="9"/>
      <c r="ANU85" s="9"/>
      <c r="ANV85" s="9"/>
      <c r="ANW85" s="9"/>
      <c r="ANX85" s="9"/>
      <c r="ANY85" s="9"/>
      <c r="ANZ85" s="9"/>
      <c r="AOA85" s="9"/>
      <c r="AOB85" s="9"/>
      <c r="AOC85" s="9"/>
      <c r="AOD85" s="9"/>
      <c r="AOE85" s="9"/>
      <c r="AOF85" s="9"/>
      <c r="AOG85" s="9"/>
      <c r="AOH85" s="9"/>
      <c r="AOI85" s="9"/>
      <c r="AOJ85" s="9"/>
      <c r="AOK85" s="9"/>
      <c r="AOL85" s="9"/>
      <c r="AOM85" s="9"/>
      <c r="AON85" s="9"/>
      <c r="AOO85" s="9"/>
      <c r="AOP85" s="9"/>
      <c r="AOQ85" s="9"/>
      <c r="AOR85" s="9"/>
      <c r="AOS85" s="9"/>
      <c r="AOT85" s="9"/>
      <c r="AOU85" s="9"/>
      <c r="AOV85" s="9"/>
      <c r="AOW85" s="9"/>
      <c r="AOX85" s="9"/>
      <c r="AOY85" s="9"/>
      <c r="AOZ85" s="9"/>
      <c r="APA85" s="9"/>
      <c r="APB85" s="9"/>
      <c r="APC85" s="9"/>
      <c r="APD85" s="9"/>
      <c r="APE85" s="9"/>
      <c r="APF85" s="9"/>
      <c r="APG85" s="9"/>
      <c r="APH85" s="9"/>
      <c r="API85" s="9"/>
      <c r="APJ85" s="9"/>
      <c r="APK85" s="9"/>
      <c r="APL85" s="9"/>
      <c r="APM85" s="9"/>
      <c r="APN85" s="9"/>
      <c r="APO85" s="9"/>
      <c r="APP85" s="9"/>
      <c r="APQ85" s="9"/>
      <c r="APR85" s="9"/>
      <c r="APS85" s="9"/>
      <c r="APT85" s="9"/>
      <c r="APU85" s="9"/>
      <c r="APV85" s="9"/>
      <c r="APW85" s="9"/>
      <c r="APX85" s="9"/>
      <c r="APY85" s="9"/>
      <c r="APZ85" s="9"/>
      <c r="AQA85" s="9"/>
      <c r="AQB85" s="9"/>
      <c r="AQC85" s="9"/>
      <c r="AQD85" s="9"/>
      <c r="AQE85" s="9"/>
      <c r="AQF85" s="9"/>
      <c r="AQG85" s="9"/>
      <c r="AQH85" s="9"/>
      <c r="AQI85" s="9"/>
      <c r="AQJ85" s="9"/>
      <c r="AQK85" s="9"/>
      <c r="AQL85" s="9"/>
      <c r="AQM85" s="9"/>
      <c r="AQN85" s="9"/>
      <c r="AQO85" s="9"/>
      <c r="AQP85" s="9"/>
      <c r="AQQ85" s="9"/>
      <c r="AQR85" s="9"/>
      <c r="AQS85" s="9"/>
      <c r="AQT85" s="9"/>
      <c r="AQU85" s="9"/>
      <c r="AQV85" s="9"/>
      <c r="AQW85" s="9"/>
      <c r="AQX85" s="9"/>
      <c r="AQY85" s="9"/>
      <c r="AQZ85" s="9"/>
      <c r="ARA85" s="9"/>
      <c r="ARB85" s="9"/>
      <c r="ARC85" s="9"/>
      <c r="ARD85" s="9"/>
      <c r="ARE85" s="9"/>
      <c r="ARF85" s="9"/>
      <c r="ARG85" s="9"/>
      <c r="ARH85" s="9"/>
      <c r="ARI85" s="9"/>
      <c r="ARJ85" s="9"/>
      <c r="ARK85" s="9"/>
      <c r="ARL85" s="9"/>
      <c r="ARM85" s="9"/>
      <c r="ARN85" s="9"/>
      <c r="ARO85" s="9"/>
      <c r="ARP85" s="9"/>
      <c r="ARQ85" s="9"/>
      <c r="ARR85" s="9"/>
      <c r="ARS85" s="9"/>
      <c r="ART85" s="9"/>
      <c r="ARU85" s="9"/>
      <c r="ARV85" s="9"/>
      <c r="ARW85" s="9"/>
      <c r="ARX85" s="9"/>
      <c r="ARY85" s="9"/>
      <c r="ARZ85" s="9"/>
      <c r="ASA85" s="9"/>
      <c r="ASB85" s="9"/>
      <c r="ASC85" s="9"/>
      <c r="ASD85" s="9"/>
      <c r="ASE85" s="9"/>
      <c r="ASF85" s="9"/>
      <c r="ASG85" s="9"/>
      <c r="ASH85" s="9"/>
      <c r="ASI85" s="9"/>
      <c r="ASJ85" s="9"/>
      <c r="ASK85" s="9"/>
      <c r="ASL85" s="9"/>
      <c r="ASM85" s="9"/>
      <c r="ASN85" s="9"/>
      <c r="ASO85" s="9"/>
      <c r="ASP85" s="9"/>
      <c r="ASQ85" s="9"/>
      <c r="ASR85" s="9"/>
      <c r="ASS85" s="9"/>
      <c r="AST85" s="9"/>
      <c r="ASU85" s="9"/>
      <c r="ASV85" s="9"/>
      <c r="ASW85" s="9"/>
      <c r="ASX85" s="9"/>
      <c r="ASY85" s="9"/>
      <c r="ASZ85" s="9"/>
      <c r="ATA85" s="9"/>
      <c r="ATB85" s="9"/>
      <c r="ATC85" s="9"/>
      <c r="ATD85" s="9"/>
      <c r="ATE85" s="9"/>
      <c r="ATF85" s="9"/>
      <c r="ATG85" s="9"/>
      <c r="ATH85" s="9"/>
      <c r="ATI85" s="9"/>
      <c r="ATJ85" s="9"/>
      <c r="ATK85" s="9"/>
      <c r="ATL85" s="9"/>
      <c r="ATM85" s="9"/>
      <c r="ATN85" s="9"/>
      <c r="ATO85" s="9"/>
      <c r="ATP85" s="9"/>
      <c r="ATQ85" s="9"/>
      <c r="ATR85" s="9"/>
      <c r="ATS85" s="9"/>
      <c r="ATT85" s="9"/>
      <c r="ATU85" s="9"/>
      <c r="ATV85" s="9"/>
      <c r="ATW85" s="9"/>
      <c r="ATX85" s="9"/>
      <c r="ATY85" s="9"/>
      <c r="ATZ85" s="9"/>
      <c r="AUA85" s="9"/>
      <c r="AUB85" s="9"/>
      <c r="AUC85" s="9"/>
      <c r="AUD85" s="9"/>
      <c r="AUE85" s="9"/>
      <c r="AUF85" s="9"/>
      <c r="AUG85" s="9"/>
      <c r="AUH85" s="9"/>
      <c r="AUI85" s="9"/>
      <c r="AUJ85" s="9"/>
      <c r="AUK85" s="9"/>
      <c r="AUL85" s="9"/>
      <c r="AUM85" s="9"/>
      <c r="AUN85" s="9"/>
      <c r="AUO85" s="9"/>
      <c r="AUP85" s="9"/>
      <c r="AUQ85" s="9"/>
      <c r="AUR85" s="9"/>
      <c r="AUS85" s="9"/>
      <c r="AUT85" s="9"/>
      <c r="AUU85" s="9"/>
      <c r="AUV85" s="9"/>
      <c r="AUW85" s="9"/>
      <c r="AUX85" s="9"/>
      <c r="AUY85" s="9"/>
      <c r="AUZ85" s="9"/>
      <c r="AVA85" s="9"/>
      <c r="AVB85" s="9"/>
      <c r="AVC85" s="9"/>
      <c r="AVD85" s="9"/>
      <c r="AVE85" s="9"/>
      <c r="AVF85" s="9"/>
      <c r="AVG85" s="9"/>
      <c r="AVH85" s="9"/>
      <c r="AVI85" s="9"/>
      <c r="AVJ85" s="9"/>
      <c r="AVK85" s="9"/>
      <c r="AVL85" s="9"/>
      <c r="AVM85" s="9"/>
      <c r="AVN85" s="9"/>
      <c r="AVO85" s="9"/>
      <c r="AVP85" s="9"/>
      <c r="AVQ85" s="9"/>
      <c r="AVR85" s="9"/>
      <c r="AVS85" s="9"/>
      <c r="AVT85" s="9"/>
      <c r="AVU85" s="9"/>
      <c r="AVV85" s="9"/>
      <c r="AVW85" s="9"/>
      <c r="AVX85" s="9"/>
      <c r="AVY85" s="9"/>
      <c r="AVZ85" s="9"/>
      <c r="AWA85" s="9"/>
      <c r="AWB85" s="9"/>
      <c r="AWC85" s="9"/>
      <c r="AWD85" s="9"/>
      <c r="AWE85" s="9"/>
      <c r="AWF85" s="9"/>
      <c r="AWG85" s="9"/>
      <c r="AWH85" s="9"/>
      <c r="AWI85" s="9"/>
      <c r="AWJ85" s="9"/>
      <c r="AWK85" s="9"/>
      <c r="AWL85" s="9"/>
      <c r="AWM85" s="9"/>
      <c r="AWN85" s="9"/>
      <c r="AWO85" s="9"/>
      <c r="AWP85" s="9"/>
      <c r="AWQ85" s="9"/>
      <c r="AWR85" s="9"/>
      <c r="AWS85" s="9"/>
      <c r="AWT85" s="9"/>
      <c r="AWU85" s="9"/>
      <c r="AWV85" s="9"/>
      <c r="AWW85" s="9"/>
      <c r="AWX85" s="9"/>
      <c r="AWY85" s="9"/>
      <c r="AWZ85" s="9"/>
      <c r="AXA85" s="9"/>
      <c r="AXB85" s="9"/>
      <c r="AXC85" s="9"/>
      <c r="AXD85" s="9"/>
      <c r="AXE85" s="9"/>
      <c r="AXF85" s="9"/>
      <c r="AXG85" s="9"/>
      <c r="AXH85" s="9"/>
      <c r="AXI85" s="9"/>
      <c r="AXJ85" s="9"/>
      <c r="AXK85" s="9"/>
      <c r="AXL85" s="9"/>
      <c r="AXM85" s="9"/>
      <c r="AXN85" s="9"/>
      <c r="AXO85" s="9"/>
      <c r="AXP85" s="9"/>
      <c r="AXQ85" s="9"/>
      <c r="AXR85" s="9"/>
      <c r="AXS85" s="9"/>
      <c r="AXT85" s="9"/>
      <c r="AXU85" s="9"/>
      <c r="AXV85" s="9"/>
      <c r="AXW85" s="9"/>
      <c r="AXX85" s="9"/>
      <c r="AXY85" s="9"/>
      <c r="AXZ85" s="9"/>
      <c r="AYA85" s="9"/>
      <c r="AYB85" s="9"/>
      <c r="AYC85" s="9"/>
      <c r="AYD85" s="9"/>
      <c r="AYE85" s="9"/>
      <c r="AYF85" s="9"/>
      <c r="AYG85" s="9"/>
      <c r="AYH85" s="9"/>
      <c r="AYI85" s="9"/>
      <c r="AYJ85" s="9"/>
      <c r="AYK85" s="9"/>
      <c r="AYL85" s="9"/>
      <c r="AYM85" s="9"/>
      <c r="AYN85" s="9"/>
      <c r="AYO85" s="9"/>
      <c r="AYP85" s="9"/>
      <c r="AYQ85" s="9"/>
      <c r="AYR85" s="9"/>
      <c r="AYS85" s="9"/>
      <c r="AYT85" s="9"/>
      <c r="AYU85" s="9"/>
      <c r="AYV85" s="9"/>
      <c r="AYW85" s="9"/>
      <c r="AYX85" s="9"/>
      <c r="AYY85" s="9"/>
      <c r="AYZ85" s="9"/>
      <c r="AZA85" s="9"/>
      <c r="AZB85" s="9"/>
      <c r="AZC85" s="9"/>
      <c r="AZD85" s="9"/>
      <c r="AZE85" s="9"/>
      <c r="AZF85" s="9"/>
      <c r="AZG85" s="9"/>
      <c r="AZH85" s="9"/>
      <c r="AZI85" s="9"/>
      <c r="AZJ85" s="9"/>
      <c r="AZK85" s="9"/>
      <c r="AZL85" s="9"/>
      <c r="AZM85" s="9"/>
      <c r="AZN85" s="9"/>
      <c r="AZO85" s="9"/>
      <c r="AZP85" s="9"/>
      <c r="AZQ85" s="9"/>
      <c r="AZR85" s="9"/>
      <c r="AZS85" s="9"/>
      <c r="AZT85" s="9"/>
      <c r="AZU85" s="9"/>
      <c r="AZV85" s="9"/>
      <c r="AZW85" s="9"/>
      <c r="AZX85" s="9"/>
      <c r="AZY85" s="9"/>
      <c r="AZZ85" s="9"/>
      <c r="BAA85" s="9"/>
      <c r="BAB85" s="9"/>
      <c r="BAC85" s="9"/>
      <c r="BAD85" s="9"/>
      <c r="BAE85" s="9"/>
      <c r="BAF85" s="9"/>
      <c r="BAG85" s="9"/>
      <c r="BAH85" s="9"/>
      <c r="BAI85" s="9"/>
      <c r="BAJ85" s="9"/>
      <c r="BAK85" s="9"/>
      <c r="BAL85" s="9"/>
      <c r="BAM85" s="9"/>
      <c r="BAN85" s="9"/>
      <c r="BAO85" s="9"/>
      <c r="BAP85" s="9"/>
      <c r="BAQ85" s="9"/>
      <c r="BAR85" s="9"/>
      <c r="BAS85" s="9"/>
      <c r="BAT85" s="9"/>
      <c r="BAU85" s="9"/>
      <c r="BAV85" s="9"/>
      <c r="BAW85" s="9"/>
      <c r="BAX85" s="9"/>
      <c r="BAY85" s="9"/>
      <c r="BAZ85" s="9"/>
      <c r="BBA85" s="9"/>
      <c r="BBB85" s="9"/>
      <c r="BBC85" s="9"/>
      <c r="BBD85" s="9"/>
      <c r="BBE85" s="9"/>
      <c r="BBF85" s="9"/>
      <c r="BBG85" s="9"/>
      <c r="BBH85" s="9"/>
      <c r="BBI85" s="9"/>
      <c r="BBJ85" s="9"/>
      <c r="BBK85" s="9"/>
      <c r="BBL85" s="9"/>
      <c r="BBM85" s="9"/>
      <c r="BBN85" s="9"/>
      <c r="BBO85" s="9"/>
      <c r="BBP85" s="9"/>
      <c r="BBQ85" s="9"/>
      <c r="BBR85" s="9"/>
      <c r="BBS85" s="9"/>
      <c r="BBT85" s="9"/>
      <c r="BBU85" s="9"/>
      <c r="BBV85" s="9"/>
      <c r="BBW85" s="9"/>
      <c r="BBX85" s="9"/>
      <c r="BBY85" s="9"/>
      <c r="BBZ85" s="9"/>
      <c r="BCA85" s="9"/>
      <c r="BCB85" s="9"/>
      <c r="BCC85" s="9"/>
      <c r="BCD85" s="9"/>
      <c r="BCE85" s="9"/>
      <c r="BCF85" s="9"/>
      <c r="BCG85" s="9"/>
      <c r="BCH85" s="9"/>
      <c r="BCI85" s="9"/>
      <c r="BCJ85" s="9"/>
      <c r="BCK85" s="9"/>
      <c r="BCL85" s="9"/>
      <c r="BCM85" s="9"/>
      <c r="BCN85" s="9"/>
      <c r="BCO85" s="9"/>
      <c r="BCP85" s="9"/>
      <c r="BCQ85" s="9"/>
      <c r="BCR85" s="9"/>
      <c r="BCS85" s="9"/>
      <c r="BCT85" s="9"/>
      <c r="BCU85" s="9"/>
      <c r="BCV85" s="9"/>
      <c r="BCW85" s="9"/>
      <c r="BCX85" s="9"/>
      <c r="BCY85" s="9"/>
      <c r="BCZ85" s="9"/>
      <c r="BDA85" s="9"/>
      <c r="BDB85" s="9"/>
      <c r="BDC85" s="9"/>
      <c r="BDD85" s="9"/>
      <c r="BDE85" s="9"/>
      <c r="BDF85" s="9"/>
      <c r="BDG85" s="9"/>
      <c r="BDH85" s="9"/>
      <c r="BDI85" s="9"/>
      <c r="BDJ85" s="9"/>
      <c r="BDK85" s="9"/>
      <c r="BDL85" s="9"/>
      <c r="BDM85" s="9"/>
      <c r="BDN85" s="9"/>
      <c r="BDO85" s="9"/>
      <c r="BDP85" s="9"/>
      <c r="BDQ85" s="9"/>
      <c r="BDR85" s="9"/>
      <c r="BDS85" s="9"/>
      <c r="BDT85" s="9"/>
      <c r="BDU85" s="9"/>
      <c r="BDV85" s="9"/>
      <c r="BDW85" s="9"/>
      <c r="BDX85" s="9"/>
      <c r="BDY85" s="9"/>
      <c r="BDZ85" s="9"/>
      <c r="BEA85" s="9"/>
      <c r="BEB85" s="9"/>
      <c r="BEC85" s="9"/>
      <c r="BED85" s="9"/>
      <c r="BEE85" s="9"/>
      <c r="BEF85" s="9"/>
      <c r="BEG85" s="9"/>
      <c r="BEH85" s="9"/>
      <c r="BEI85" s="9"/>
      <c r="BEJ85" s="9"/>
      <c r="BEK85" s="9"/>
      <c r="BEL85" s="9"/>
      <c r="BEM85" s="9"/>
      <c r="BEN85" s="9"/>
      <c r="BEO85" s="9"/>
      <c r="BEP85" s="9"/>
      <c r="BEQ85" s="9"/>
      <c r="BER85" s="9"/>
      <c r="BES85" s="9"/>
      <c r="BET85" s="9"/>
      <c r="BEU85" s="9"/>
      <c r="BEV85" s="9"/>
      <c r="BEW85" s="9"/>
      <c r="BEX85" s="9"/>
      <c r="BEY85" s="9"/>
      <c r="BEZ85" s="9"/>
      <c r="BFA85" s="9"/>
      <c r="BFB85" s="9"/>
      <c r="BFC85" s="9"/>
      <c r="BFD85" s="9"/>
      <c r="BFE85" s="9"/>
      <c r="BFF85" s="9"/>
      <c r="BFG85" s="9"/>
      <c r="BFH85" s="9"/>
      <c r="BFI85" s="9"/>
      <c r="BFJ85" s="9"/>
      <c r="BFK85" s="9"/>
      <c r="BFL85" s="9"/>
      <c r="BFM85" s="9"/>
      <c r="BFN85" s="9"/>
      <c r="BFO85" s="9"/>
      <c r="BFP85" s="9"/>
      <c r="BFQ85" s="9"/>
      <c r="BFR85" s="9"/>
      <c r="BFS85" s="9"/>
      <c r="BFT85" s="9"/>
      <c r="BFU85" s="9"/>
      <c r="BFV85" s="9"/>
      <c r="BFW85" s="9"/>
      <c r="BFX85" s="9"/>
      <c r="BFY85" s="9"/>
      <c r="BFZ85" s="9"/>
      <c r="BGA85" s="9"/>
      <c r="BGB85" s="9"/>
      <c r="BGC85" s="9"/>
      <c r="BGD85" s="9"/>
      <c r="BGE85" s="9"/>
      <c r="BGF85" s="9"/>
      <c r="BGG85" s="9"/>
      <c r="BGH85" s="9"/>
      <c r="BGI85" s="9"/>
      <c r="BGJ85" s="9"/>
      <c r="BGK85" s="9"/>
      <c r="BGL85" s="9"/>
      <c r="BGM85" s="9"/>
      <c r="BGN85" s="9"/>
      <c r="BGO85" s="9"/>
      <c r="BGP85" s="9"/>
      <c r="BGQ85" s="9"/>
      <c r="BGR85" s="9"/>
      <c r="BGS85" s="9"/>
      <c r="BGT85" s="9"/>
      <c r="BGU85" s="9"/>
      <c r="BGV85" s="9"/>
      <c r="BGW85" s="9"/>
      <c r="BGX85" s="9"/>
      <c r="BGY85" s="9"/>
      <c r="BGZ85" s="9"/>
      <c r="BHA85" s="9"/>
      <c r="BHB85" s="9"/>
      <c r="BHC85" s="9"/>
      <c r="BHD85" s="9"/>
      <c r="BHE85" s="9"/>
      <c r="BHF85" s="9"/>
      <c r="BHG85" s="9"/>
      <c r="BHH85" s="9"/>
      <c r="BHI85" s="9"/>
      <c r="BHJ85" s="9"/>
      <c r="BHK85" s="9"/>
      <c r="BHL85" s="9"/>
      <c r="BHM85" s="9"/>
      <c r="BHN85" s="9"/>
      <c r="BHO85" s="9"/>
      <c r="BHP85" s="9"/>
      <c r="BHQ85" s="9"/>
      <c r="BHR85" s="9"/>
      <c r="BHS85" s="9"/>
      <c r="BHT85" s="9"/>
      <c r="BHU85" s="9"/>
      <c r="BHV85" s="9"/>
      <c r="BHW85" s="9"/>
      <c r="BHX85" s="9"/>
      <c r="BHY85" s="9"/>
      <c r="BHZ85" s="9"/>
      <c r="BIA85" s="9"/>
      <c r="BIB85" s="9"/>
      <c r="BIC85" s="9"/>
      <c r="BID85" s="9"/>
      <c r="BIE85" s="9"/>
      <c r="BIF85" s="9"/>
      <c r="BIG85" s="9"/>
      <c r="BIH85" s="9"/>
      <c r="BII85" s="9"/>
      <c r="BIJ85" s="9"/>
      <c r="BIK85" s="9"/>
      <c r="BIL85" s="9"/>
      <c r="BIM85" s="9"/>
      <c r="BIN85" s="9"/>
      <c r="BIO85" s="9"/>
      <c r="BIP85" s="9"/>
      <c r="BIQ85" s="9"/>
      <c r="BIR85" s="9"/>
      <c r="BIS85" s="9"/>
      <c r="BIT85" s="9"/>
      <c r="BIU85" s="9"/>
      <c r="BIV85" s="9"/>
      <c r="BIW85" s="9"/>
      <c r="BIX85" s="9"/>
      <c r="BIY85" s="9"/>
      <c r="BIZ85" s="9"/>
      <c r="BJA85" s="9"/>
      <c r="BJB85" s="9"/>
      <c r="BJC85" s="9"/>
      <c r="BJD85" s="9"/>
      <c r="BJE85" s="9"/>
      <c r="BJF85" s="9"/>
      <c r="BJG85" s="9"/>
      <c r="BJH85" s="9"/>
      <c r="BJI85" s="9"/>
      <c r="BJJ85" s="9"/>
      <c r="BJK85" s="9"/>
      <c r="BJL85" s="9"/>
      <c r="BJM85" s="9"/>
      <c r="BJN85" s="9"/>
      <c r="BJO85" s="9"/>
      <c r="BJP85" s="9"/>
      <c r="BJQ85" s="9"/>
      <c r="BJR85" s="9"/>
      <c r="BJS85" s="9"/>
      <c r="BJT85" s="9"/>
      <c r="BJU85" s="9"/>
      <c r="BJV85" s="9"/>
      <c r="BJW85" s="9"/>
      <c r="BJX85" s="9"/>
      <c r="BJY85" s="9"/>
      <c r="BJZ85" s="9"/>
      <c r="BKA85" s="9"/>
      <c r="BKB85" s="9"/>
      <c r="BKC85" s="9"/>
      <c r="BKD85" s="9"/>
      <c r="BKE85" s="9"/>
      <c r="BKF85" s="9"/>
      <c r="BKG85" s="9"/>
      <c r="BKH85" s="9"/>
      <c r="BKI85" s="9"/>
      <c r="BKJ85" s="9"/>
      <c r="BKK85" s="9"/>
      <c r="BKL85" s="9"/>
      <c r="BKM85" s="9"/>
      <c r="BKN85" s="9"/>
      <c r="BKO85" s="9"/>
      <c r="BKP85" s="9"/>
      <c r="BKQ85" s="9"/>
      <c r="BKR85" s="9"/>
      <c r="BKS85" s="9"/>
      <c r="BKT85" s="9"/>
      <c r="BKU85" s="9"/>
      <c r="BKV85" s="9"/>
      <c r="BKW85" s="9"/>
      <c r="BKX85" s="9"/>
      <c r="BKY85" s="9"/>
      <c r="BKZ85" s="9"/>
      <c r="BLA85" s="9"/>
      <c r="BLB85" s="9"/>
      <c r="BLC85" s="9"/>
      <c r="BLD85" s="9"/>
      <c r="BLE85" s="9"/>
      <c r="BLF85" s="9"/>
      <c r="BLG85" s="9"/>
      <c r="BLH85" s="9"/>
      <c r="BLI85" s="9"/>
      <c r="BLJ85" s="9"/>
      <c r="BLK85" s="9"/>
      <c r="BLL85" s="9"/>
      <c r="BLM85" s="9"/>
      <c r="BLN85" s="9"/>
      <c r="BLO85" s="9"/>
      <c r="BLP85" s="9"/>
      <c r="BLQ85" s="9"/>
      <c r="BLR85" s="9"/>
      <c r="BLS85" s="9"/>
      <c r="BLT85" s="9"/>
      <c r="BLU85" s="9"/>
      <c r="BLV85" s="9"/>
      <c r="BLW85" s="9"/>
      <c r="BLX85" s="9"/>
      <c r="BLY85" s="9"/>
      <c r="BLZ85" s="9"/>
      <c r="BMA85" s="9"/>
      <c r="BMB85" s="9"/>
      <c r="BMC85" s="9"/>
      <c r="BMD85" s="9"/>
      <c r="BME85" s="9"/>
      <c r="BMF85" s="9"/>
      <c r="BMG85" s="9"/>
      <c r="BMH85" s="9"/>
      <c r="BMI85" s="9"/>
      <c r="BMJ85" s="9"/>
      <c r="BMK85" s="9"/>
      <c r="BML85" s="9"/>
      <c r="BMM85" s="9"/>
      <c r="BMN85" s="9"/>
      <c r="BMO85" s="9"/>
      <c r="BMP85" s="9"/>
      <c r="BMQ85" s="9"/>
      <c r="BMR85" s="9"/>
      <c r="BMS85" s="9"/>
      <c r="BMT85" s="9"/>
      <c r="BMU85" s="9"/>
      <c r="BMV85" s="9"/>
      <c r="BMW85" s="9"/>
      <c r="BMX85" s="9"/>
      <c r="BMY85" s="9"/>
      <c r="BMZ85" s="9"/>
      <c r="BNA85" s="9"/>
      <c r="BNB85" s="9"/>
      <c r="BNC85" s="9"/>
      <c r="BND85" s="9"/>
      <c r="BNE85" s="9"/>
      <c r="BNF85" s="9"/>
      <c r="BNG85" s="9"/>
      <c r="BNH85" s="9"/>
      <c r="BNI85" s="9"/>
      <c r="BNJ85" s="9"/>
      <c r="BNK85" s="9"/>
      <c r="BNL85" s="9"/>
      <c r="BNM85" s="9"/>
      <c r="BNN85" s="9"/>
      <c r="BNO85" s="9"/>
      <c r="BNP85" s="9"/>
      <c r="BNQ85" s="9"/>
      <c r="BNR85" s="9"/>
      <c r="BNS85" s="9"/>
      <c r="BNT85" s="9"/>
      <c r="BNU85" s="9"/>
      <c r="BNV85" s="9"/>
      <c r="BNW85" s="9"/>
      <c r="BNX85" s="9"/>
      <c r="BNY85" s="9"/>
      <c r="BNZ85" s="9"/>
      <c r="BOA85" s="9"/>
      <c r="BOB85" s="9"/>
      <c r="BOC85" s="9"/>
      <c r="BOD85" s="9"/>
      <c r="BOE85" s="9"/>
      <c r="BOF85" s="9"/>
      <c r="BOG85" s="9"/>
      <c r="BOH85" s="9"/>
      <c r="BOI85" s="9"/>
      <c r="BOJ85" s="9"/>
      <c r="BOK85" s="9"/>
      <c r="BOL85" s="9"/>
      <c r="BOM85" s="9"/>
      <c r="BON85" s="9"/>
      <c r="BOO85" s="9"/>
      <c r="BOP85" s="9"/>
      <c r="BOQ85" s="9"/>
      <c r="BOR85" s="9"/>
      <c r="BOS85" s="9"/>
      <c r="BOT85" s="9"/>
      <c r="BOU85" s="9"/>
      <c r="BOV85" s="9"/>
      <c r="BOW85" s="9"/>
      <c r="BOX85" s="9"/>
      <c r="BOY85" s="9"/>
      <c r="BOZ85" s="9"/>
      <c r="BPA85" s="9"/>
      <c r="BPB85" s="9"/>
      <c r="BPC85" s="9"/>
      <c r="BPD85" s="9"/>
      <c r="BPE85" s="9"/>
      <c r="BPF85" s="9"/>
      <c r="BPG85" s="9"/>
      <c r="BPH85" s="9"/>
      <c r="BPI85" s="9"/>
      <c r="BPJ85" s="9"/>
      <c r="BPK85" s="9"/>
      <c r="BPL85" s="9"/>
      <c r="BPM85" s="9"/>
      <c r="BPN85" s="9"/>
      <c r="BPO85" s="9"/>
      <c r="BPP85" s="9"/>
      <c r="BPQ85" s="9"/>
      <c r="BPR85" s="9"/>
      <c r="BPS85" s="9"/>
      <c r="BPT85" s="9"/>
      <c r="BPU85" s="9"/>
      <c r="BPV85" s="9"/>
      <c r="BPW85" s="9"/>
      <c r="BPX85" s="9"/>
      <c r="BPY85" s="9"/>
      <c r="BPZ85" s="9"/>
      <c r="BQA85" s="9"/>
      <c r="BQB85" s="9"/>
      <c r="BQC85" s="9"/>
      <c r="BQD85" s="9"/>
      <c r="BQE85" s="9"/>
      <c r="BQF85" s="9"/>
      <c r="BQG85" s="9"/>
      <c r="BQH85" s="9"/>
      <c r="BQI85" s="9"/>
      <c r="BQJ85" s="9"/>
      <c r="BQK85" s="9"/>
      <c r="BQL85" s="9"/>
      <c r="BQM85" s="9"/>
      <c r="BQN85" s="9"/>
      <c r="BQO85" s="9"/>
      <c r="BQP85" s="9"/>
      <c r="BQQ85" s="9"/>
      <c r="BQR85" s="9"/>
      <c r="BQS85" s="9"/>
      <c r="BQT85" s="9"/>
      <c r="BQU85" s="9"/>
      <c r="BQV85" s="9"/>
      <c r="BQW85" s="9"/>
      <c r="BQX85" s="9"/>
      <c r="BQY85" s="9"/>
      <c r="BQZ85" s="9"/>
      <c r="BRA85" s="9"/>
      <c r="BRB85" s="9"/>
      <c r="BRC85" s="9"/>
      <c r="BRD85" s="9"/>
      <c r="BRE85" s="9"/>
      <c r="BRF85" s="9"/>
      <c r="BRG85" s="9"/>
      <c r="BRH85" s="9"/>
      <c r="BRI85" s="9"/>
      <c r="BRJ85" s="9"/>
      <c r="BRK85" s="9"/>
      <c r="BRL85" s="9"/>
      <c r="BRM85" s="9"/>
      <c r="BRN85" s="9"/>
      <c r="BRO85" s="9"/>
      <c r="BRP85" s="9"/>
      <c r="BRQ85" s="9"/>
      <c r="BRR85" s="9"/>
      <c r="BRS85" s="9"/>
      <c r="BRT85" s="9"/>
      <c r="BRU85" s="9"/>
      <c r="BRV85" s="9"/>
      <c r="BRW85" s="9"/>
      <c r="BRX85" s="9"/>
      <c r="BRY85" s="9"/>
      <c r="BRZ85" s="9"/>
      <c r="BSA85" s="9"/>
      <c r="BSB85" s="9"/>
      <c r="BSC85" s="9"/>
      <c r="BSD85" s="9"/>
      <c r="BSE85" s="9"/>
      <c r="BSF85" s="9"/>
      <c r="BSG85" s="9"/>
      <c r="BSH85" s="9"/>
      <c r="BSI85" s="9"/>
      <c r="BSJ85" s="9"/>
      <c r="BSK85" s="9"/>
      <c r="BSL85" s="9"/>
      <c r="BSM85" s="9"/>
      <c r="BSN85" s="9"/>
      <c r="BSO85" s="9"/>
      <c r="BSP85" s="9"/>
      <c r="BSQ85" s="9"/>
      <c r="BSR85" s="9"/>
      <c r="BSS85" s="9"/>
      <c r="BST85" s="9"/>
      <c r="BSU85" s="9"/>
      <c r="BSV85" s="9"/>
      <c r="BSW85" s="9"/>
      <c r="BSX85" s="9"/>
      <c r="BSY85" s="9"/>
      <c r="BSZ85" s="9"/>
      <c r="BTA85" s="9"/>
      <c r="BTB85" s="9"/>
      <c r="BTC85" s="9"/>
      <c r="BTD85" s="9"/>
      <c r="BTE85" s="9"/>
      <c r="BTF85" s="9"/>
      <c r="BTG85" s="9"/>
      <c r="BTH85" s="9"/>
      <c r="BTI85" s="9"/>
      <c r="BTJ85" s="9"/>
      <c r="BTK85" s="9"/>
      <c r="BTL85" s="9"/>
      <c r="BTM85" s="9"/>
      <c r="BTN85" s="9"/>
      <c r="BTO85" s="9"/>
      <c r="BTP85" s="9"/>
      <c r="BTQ85" s="9"/>
      <c r="BTR85" s="9"/>
      <c r="BTS85" s="9"/>
      <c r="BTT85" s="9"/>
      <c r="BTU85" s="9"/>
      <c r="BTV85" s="9"/>
      <c r="BTW85" s="9"/>
      <c r="BTX85" s="9"/>
      <c r="BTY85" s="9"/>
      <c r="BTZ85" s="9"/>
      <c r="BUA85" s="9"/>
      <c r="BUB85" s="9"/>
      <c r="BUC85" s="9"/>
      <c r="BUD85" s="9"/>
      <c r="BUE85" s="9"/>
      <c r="BUF85" s="9"/>
      <c r="BUG85" s="9"/>
      <c r="BUH85" s="9"/>
      <c r="BUI85" s="9"/>
      <c r="BUJ85" s="9"/>
      <c r="BUK85" s="9"/>
      <c r="BUL85" s="9"/>
      <c r="BUM85" s="9"/>
      <c r="BUN85" s="9"/>
      <c r="BUO85" s="9"/>
      <c r="BUP85" s="9"/>
      <c r="BUQ85" s="9"/>
      <c r="BUR85" s="9"/>
      <c r="BUS85" s="9"/>
      <c r="BUT85" s="9"/>
      <c r="BUU85" s="9"/>
      <c r="BUV85" s="9"/>
      <c r="BUW85" s="9"/>
      <c r="BUX85" s="9"/>
      <c r="BUY85" s="9"/>
      <c r="BUZ85" s="9"/>
      <c r="BVA85" s="9"/>
      <c r="BVB85" s="9"/>
      <c r="BVC85" s="9"/>
      <c r="BVD85" s="9"/>
      <c r="BVE85" s="9"/>
      <c r="BVF85" s="9"/>
      <c r="BVG85" s="9"/>
      <c r="BVH85" s="9"/>
      <c r="BVI85" s="9"/>
      <c r="BVJ85" s="9"/>
      <c r="BVK85" s="9"/>
      <c r="BVL85" s="9"/>
      <c r="BVM85" s="9"/>
      <c r="BVN85" s="9"/>
      <c r="BVO85" s="9"/>
      <c r="BVP85" s="9"/>
      <c r="BVQ85" s="9"/>
      <c r="BVR85" s="9"/>
      <c r="BVS85" s="9"/>
      <c r="BVT85" s="9"/>
      <c r="BVU85" s="9"/>
      <c r="BVV85" s="9"/>
      <c r="BVW85" s="9"/>
      <c r="BVX85" s="9"/>
      <c r="BVY85" s="9"/>
      <c r="BVZ85" s="9"/>
      <c r="BWA85" s="9"/>
      <c r="BWB85" s="9"/>
      <c r="BWC85" s="9"/>
      <c r="BWD85" s="9"/>
      <c r="BWE85" s="9"/>
      <c r="BWF85" s="9"/>
      <c r="BWG85" s="9"/>
      <c r="BWH85" s="9"/>
      <c r="BWI85" s="9"/>
      <c r="BWJ85" s="9"/>
      <c r="BWK85" s="9"/>
      <c r="BWL85" s="9"/>
      <c r="BWM85" s="9"/>
      <c r="BWN85" s="9"/>
      <c r="BWO85" s="9"/>
      <c r="BWP85" s="9"/>
      <c r="BWQ85" s="9"/>
      <c r="BWR85" s="9"/>
      <c r="BWS85" s="9"/>
      <c r="BWT85" s="9"/>
      <c r="BWU85" s="9"/>
      <c r="BWV85" s="9"/>
      <c r="BWW85" s="9"/>
      <c r="BWX85" s="9"/>
      <c r="BWY85" s="9"/>
      <c r="BWZ85" s="9"/>
      <c r="BXA85" s="9"/>
      <c r="BXB85" s="9"/>
      <c r="BXC85" s="9"/>
      <c r="BXD85" s="9"/>
    </row>
    <row r="86" ht="14.25" customHeight="1">
      <c r="A86" s="9">
        <v>1.0</v>
      </c>
      <c r="B86" s="9" t="s">
        <v>11947</v>
      </c>
      <c r="C86" s="9" t="s">
        <v>11948</v>
      </c>
      <c r="D86" s="9" t="s">
        <v>11948</v>
      </c>
      <c r="E86" s="9"/>
      <c r="F86" s="9">
        <v>41.0</v>
      </c>
      <c r="G86" s="9" t="s">
        <v>12708</v>
      </c>
      <c r="H86" s="9"/>
      <c r="I86" s="9"/>
      <c r="J86" s="9"/>
      <c r="K86" s="9">
        <v>5.0</v>
      </c>
      <c r="L86" s="9">
        <v>33.0</v>
      </c>
      <c r="M86" s="9">
        <v>2.0</v>
      </c>
      <c r="N86" s="9"/>
      <c r="O86" s="9">
        <v>1.0</v>
      </c>
      <c r="P86" s="9">
        <v>0.0</v>
      </c>
      <c r="Q86" s="9" t="s">
        <v>12709</v>
      </c>
      <c r="R86" s="9"/>
      <c r="S86" s="9" t="s">
        <v>2994</v>
      </c>
      <c r="T86" s="9" t="s">
        <v>2993</v>
      </c>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c r="JA86" s="9"/>
      <c r="JB86" s="9"/>
      <c r="JC86" s="9"/>
      <c r="JD86" s="9"/>
      <c r="JE86" s="9"/>
      <c r="JF86" s="9"/>
      <c r="JG86" s="9"/>
      <c r="JH86" s="9"/>
      <c r="JI86" s="9"/>
      <c r="JJ86" s="9"/>
      <c r="JK86" s="9"/>
      <c r="JL86" s="9"/>
      <c r="JM86" s="9"/>
      <c r="JN86" s="9"/>
      <c r="JO86" s="9"/>
      <c r="JP86" s="9"/>
      <c r="JQ86" s="9"/>
      <c r="JR86" s="9"/>
      <c r="JS86" s="9"/>
      <c r="JT86" s="9"/>
      <c r="JU86" s="9"/>
      <c r="JV86" s="9"/>
      <c r="JW86" s="9"/>
      <c r="JX86" s="9"/>
      <c r="JY86" s="9"/>
      <c r="JZ86" s="9"/>
      <c r="KA86" s="9"/>
      <c r="KB86" s="9"/>
      <c r="KC86" s="9"/>
      <c r="KD86" s="9"/>
      <c r="KE86" s="9"/>
      <c r="KF86" s="9"/>
      <c r="KG86" s="9"/>
      <c r="KH86" s="9"/>
      <c r="KI86" s="9"/>
      <c r="KJ86" s="9"/>
      <c r="KK86" s="9"/>
      <c r="KL86" s="9"/>
      <c r="KM86" s="9"/>
      <c r="KN86" s="9"/>
      <c r="KO86" s="9"/>
      <c r="KP86" s="9"/>
      <c r="KQ86" s="9"/>
      <c r="KR86" s="9"/>
      <c r="KS86" s="9"/>
      <c r="KT86" s="9"/>
      <c r="KU86" s="9"/>
      <c r="KV86" s="9"/>
      <c r="KW86" s="9"/>
      <c r="KX86" s="9"/>
      <c r="KY86" s="9"/>
      <c r="KZ86" s="9"/>
      <c r="LA86" s="9"/>
      <c r="LB86" s="9"/>
      <c r="LC86" s="9"/>
      <c r="LD86" s="9"/>
      <c r="LE86" s="9"/>
      <c r="LF86" s="9"/>
      <c r="LG86" s="9"/>
      <c r="LH86" s="9"/>
      <c r="LI86" s="9"/>
      <c r="LJ86" s="9"/>
      <c r="LK86" s="9"/>
      <c r="LL86" s="9"/>
      <c r="LM86" s="9"/>
      <c r="LN86" s="9"/>
      <c r="LO86" s="9"/>
      <c r="LP86" s="9"/>
      <c r="LQ86" s="9"/>
      <c r="LR86" s="9"/>
      <c r="LS86" s="9"/>
      <c r="LT86" s="9"/>
      <c r="LU86" s="9"/>
      <c r="LV86" s="9"/>
      <c r="LW86" s="9"/>
      <c r="LX86" s="9"/>
      <c r="LY86" s="9"/>
      <c r="LZ86" s="9"/>
      <c r="MA86" s="9"/>
      <c r="MB86" s="9"/>
      <c r="MC86" s="9"/>
      <c r="MD86" s="9"/>
      <c r="ME86" s="9"/>
      <c r="MF86" s="9"/>
      <c r="MG86" s="9"/>
      <c r="MH86" s="9"/>
      <c r="MI86" s="9"/>
      <c r="MJ86" s="9"/>
      <c r="MK86" s="9"/>
      <c r="ML86" s="9"/>
      <c r="MM86" s="9"/>
      <c r="MN86" s="9"/>
      <c r="MO86" s="9"/>
      <c r="MP86" s="9"/>
      <c r="MQ86" s="9"/>
      <c r="MR86" s="9"/>
      <c r="MS86" s="9"/>
      <c r="MT86" s="9"/>
      <c r="MU86" s="9"/>
      <c r="MV86" s="9"/>
      <c r="MW86" s="9"/>
      <c r="MX86" s="9"/>
      <c r="MY86" s="9"/>
      <c r="MZ86" s="9"/>
      <c r="NA86" s="9"/>
      <c r="NB86" s="9"/>
      <c r="NC86" s="9"/>
      <c r="ND86" s="9"/>
      <c r="NE86" s="9"/>
      <c r="NF86" s="9"/>
      <c r="NG86" s="9"/>
      <c r="NH86" s="9"/>
      <c r="NI86" s="9"/>
      <c r="NJ86" s="9"/>
      <c r="NK86" s="9"/>
      <c r="NL86" s="9"/>
      <c r="NM86" s="9"/>
      <c r="NN86" s="9"/>
      <c r="NO86" s="9"/>
      <c r="NP86" s="9"/>
      <c r="NQ86" s="9"/>
      <c r="NR86" s="9"/>
      <c r="NS86" s="9"/>
      <c r="NT86" s="9"/>
      <c r="NU86" s="9"/>
      <c r="NV86" s="9"/>
      <c r="NW86" s="9"/>
      <c r="NX86" s="9"/>
      <c r="NY86" s="9"/>
      <c r="NZ86" s="9"/>
      <c r="OA86" s="9"/>
      <c r="OB86" s="9"/>
      <c r="OC86" s="9"/>
      <c r="OD86" s="9"/>
      <c r="OE86" s="9"/>
      <c r="OF86" s="9"/>
      <c r="OG86" s="9"/>
      <c r="OH86" s="9"/>
      <c r="OI86" s="9"/>
      <c r="OJ86" s="9"/>
      <c r="OK86" s="9"/>
      <c r="OL86" s="9"/>
      <c r="OM86" s="9"/>
      <c r="ON86" s="9"/>
      <c r="OO86" s="9"/>
      <c r="OP86" s="9"/>
      <c r="OQ86" s="9"/>
      <c r="OR86" s="9"/>
      <c r="OS86" s="9"/>
      <c r="OT86" s="9"/>
      <c r="OU86" s="9"/>
      <c r="OV86" s="9"/>
      <c r="OW86" s="9"/>
      <c r="OX86" s="9"/>
      <c r="OY86" s="9"/>
      <c r="OZ86" s="9"/>
      <c r="PA86" s="9"/>
      <c r="PB86" s="9"/>
      <c r="PC86" s="9"/>
      <c r="PD86" s="9"/>
      <c r="PE86" s="9"/>
      <c r="PF86" s="9"/>
      <c r="PG86" s="9"/>
      <c r="PH86" s="9"/>
      <c r="PI86" s="9"/>
      <c r="PJ86" s="9"/>
      <c r="PK86" s="9"/>
      <c r="PL86" s="9"/>
      <c r="PM86" s="9"/>
      <c r="PN86" s="9"/>
      <c r="PO86" s="9"/>
      <c r="PP86" s="9"/>
      <c r="PQ86" s="9"/>
      <c r="PR86" s="9"/>
      <c r="PS86" s="9"/>
      <c r="PT86" s="9"/>
      <c r="PU86" s="9"/>
      <c r="PV86" s="9"/>
      <c r="PW86" s="9"/>
      <c r="PX86" s="9"/>
      <c r="PY86" s="9"/>
      <c r="PZ86" s="9"/>
      <c r="QA86" s="9"/>
      <c r="QB86" s="9"/>
      <c r="QC86" s="9"/>
      <c r="QD86" s="9"/>
      <c r="QE86" s="9"/>
      <c r="QF86" s="9"/>
      <c r="QG86" s="9"/>
      <c r="QH86" s="9"/>
      <c r="QI86" s="9"/>
      <c r="QJ86" s="9"/>
      <c r="QK86" s="9"/>
      <c r="QL86" s="9"/>
      <c r="QM86" s="9"/>
      <c r="QN86" s="9"/>
      <c r="QO86" s="9"/>
      <c r="QP86" s="9"/>
      <c r="QQ86" s="9"/>
      <c r="QR86" s="9"/>
      <c r="QS86" s="9"/>
      <c r="QT86" s="9"/>
      <c r="QU86" s="9"/>
      <c r="QV86" s="9"/>
      <c r="QW86" s="9"/>
      <c r="QX86" s="9"/>
      <c r="QY86" s="9"/>
      <c r="QZ86" s="9"/>
      <c r="RA86" s="9"/>
      <c r="RB86" s="9"/>
      <c r="RC86" s="9"/>
      <c r="RD86" s="9"/>
      <c r="RE86" s="9"/>
      <c r="RF86" s="9"/>
      <c r="RG86" s="9"/>
      <c r="RH86" s="9"/>
      <c r="RI86" s="9"/>
      <c r="RJ86" s="9"/>
      <c r="RK86" s="9"/>
      <c r="RL86" s="9"/>
      <c r="RM86" s="9"/>
      <c r="RN86" s="9"/>
      <c r="RO86" s="9"/>
      <c r="RP86" s="9"/>
      <c r="RQ86" s="9"/>
      <c r="RR86" s="9"/>
      <c r="RS86" s="9"/>
      <c r="RT86" s="9"/>
      <c r="RU86" s="9"/>
      <c r="RV86" s="9"/>
      <c r="RW86" s="9"/>
      <c r="RX86" s="9"/>
      <c r="RY86" s="9"/>
      <c r="RZ86" s="9"/>
      <c r="SA86" s="9"/>
      <c r="SB86" s="9"/>
      <c r="SC86" s="9"/>
      <c r="SD86" s="9"/>
      <c r="SE86" s="9"/>
      <c r="SF86" s="9"/>
      <c r="SG86" s="9"/>
      <c r="SH86" s="9"/>
      <c r="SI86" s="9"/>
      <c r="SJ86" s="9"/>
      <c r="SK86" s="9"/>
      <c r="SL86" s="9"/>
      <c r="SM86" s="9"/>
      <c r="SN86" s="9"/>
      <c r="SO86" s="9"/>
      <c r="SP86" s="9"/>
      <c r="SQ86" s="9"/>
      <c r="SR86" s="9"/>
      <c r="SS86" s="9"/>
      <c r="ST86" s="9"/>
      <c r="SU86" s="9"/>
      <c r="SV86" s="9"/>
      <c r="SW86" s="9"/>
      <c r="SX86" s="9"/>
      <c r="SY86" s="9"/>
      <c r="SZ86" s="9"/>
      <c r="TA86" s="9"/>
      <c r="TB86" s="9"/>
      <c r="TC86" s="9"/>
      <c r="TD86" s="9"/>
      <c r="TE86" s="9"/>
      <c r="TF86" s="9"/>
      <c r="TG86" s="9"/>
      <c r="TH86" s="9"/>
      <c r="TI86" s="9"/>
      <c r="TJ86" s="9"/>
      <c r="TK86" s="9"/>
      <c r="TL86" s="9"/>
      <c r="TM86" s="9"/>
      <c r="TN86" s="9"/>
      <c r="TO86" s="9"/>
      <c r="ANB86" s="9"/>
      <c r="ANC86" s="9"/>
      <c r="AND86" s="9"/>
      <c r="ANE86" s="9"/>
      <c r="ANF86" s="9"/>
      <c r="ANG86" s="9"/>
      <c r="ANH86" s="9"/>
      <c r="ANI86" s="9"/>
      <c r="ANJ86" s="9"/>
      <c r="ANK86" s="9"/>
      <c r="ANL86" s="9"/>
      <c r="ANM86" s="9"/>
      <c r="ANN86" s="9"/>
      <c r="ANO86" s="9"/>
      <c r="ANP86" s="9"/>
      <c r="ANQ86" s="9"/>
      <c r="ANR86" s="9"/>
      <c r="ANS86" s="9"/>
      <c r="ANT86" s="9"/>
      <c r="ANU86" s="9"/>
      <c r="ANV86" s="9"/>
      <c r="ANW86" s="9"/>
      <c r="ANX86" s="9"/>
      <c r="ANY86" s="9"/>
      <c r="ANZ86" s="9"/>
      <c r="AOA86" s="9"/>
      <c r="AOB86" s="9"/>
      <c r="AOC86" s="9"/>
      <c r="AOD86" s="9"/>
      <c r="AOE86" s="9"/>
      <c r="AOF86" s="9"/>
      <c r="AOG86" s="9"/>
      <c r="AOH86" s="9"/>
      <c r="AOI86" s="9"/>
      <c r="AOJ86" s="9"/>
      <c r="AOK86" s="9"/>
      <c r="AOL86" s="9"/>
      <c r="AOM86" s="9"/>
      <c r="AON86" s="9"/>
      <c r="AOO86" s="9"/>
      <c r="AOP86" s="9"/>
      <c r="AOQ86" s="9"/>
      <c r="AOR86" s="9"/>
      <c r="AOS86" s="9"/>
      <c r="AOT86" s="9"/>
      <c r="AOU86" s="9"/>
      <c r="AOV86" s="9"/>
      <c r="AOW86" s="9"/>
      <c r="AOX86" s="9"/>
      <c r="AOY86" s="9"/>
      <c r="AOZ86" s="9"/>
      <c r="APA86" s="9"/>
      <c r="APB86" s="9"/>
      <c r="APC86" s="9"/>
      <c r="APD86" s="9"/>
      <c r="APE86" s="9"/>
      <c r="APF86" s="9"/>
      <c r="APG86" s="9"/>
      <c r="APH86" s="9"/>
      <c r="API86" s="9"/>
      <c r="APJ86" s="9"/>
      <c r="APK86" s="9"/>
      <c r="APL86" s="9"/>
      <c r="APM86" s="9"/>
      <c r="APN86" s="9"/>
      <c r="APO86" s="9"/>
      <c r="APP86" s="9"/>
      <c r="APQ86" s="9"/>
      <c r="APR86" s="9"/>
      <c r="APS86" s="9"/>
      <c r="APT86" s="9"/>
      <c r="APU86" s="9"/>
      <c r="APV86" s="9"/>
      <c r="APW86" s="9"/>
      <c r="APX86" s="9"/>
      <c r="APY86" s="9"/>
      <c r="APZ86" s="9"/>
      <c r="AQA86" s="9"/>
      <c r="AQB86" s="9"/>
      <c r="AQC86" s="9"/>
      <c r="AQD86" s="9"/>
      <c r="AQE86" s="9"/>
      <c r="AQF86" s="9"/>
      <c r="AQG86" s="9"/>
      <c r="AQH86" s="9"/>
      <c r="AQI86" s="9"/>
      <c r="AQJ86" s="9"/>
      <c r="AQK86" s="9"/>
      <c r="AQL86" s="9"/>
      <c r="AQM86" s="9"/>
      <c r="AQN86" s="9"/>
      <c r="AQO86" s="9"/>
      <c r="AQP86" s="9"/>
      <c r="AQQ86" s="9"/>
      <c r="AQR86" s="9"/>
      <c r="AQS86" s="9"/>
      <c r="AQT86" s="9"/>
      <c r="AQU86" s="9"/>
      <c r="AQV86" s="9"/>
      <c r="AQW86" s="9"/>
      <c r="AQX86" s="9"/>
      <c r="AQY86" s="9"/>
      <c r="AQZ86" s="9"/>
      <c r="ARA86" s="9"/>
      <c r="ARB86" s="9"/>
      <c r="ARC86" s="9"/>
      <c r="ARD86" s="9"/>
      <c r="ARE86" s="9"/>
      <c r="ARF86" s="9"/>
      <c r="ARG86" s="9"/>
      <c r="ARH86" s="9"/>
      <c r="ARI86" s="9"/>
      <c r="ARJ86" s="9"/>
      <c r="ARK86" s="9"/>
      <c r="ARL86" s="9"/>
      <c r="ARM86" s="9"/>
      <c r="ARN86" s="9"/>
      <c r="ARO86" s="9"/>
      <c r="ARP86" s="9"/>
      <c r="ARQ86" s="9"/>
      <c r="ARR86" s="9"/>
      <c r="ARS86" s="9"/>
      <c r="ART86" s="9"/>
      <c r="ARU86" s="9"/>
      <c r="ARV86" s="9"/>
      <c r="ARW86" s="9"/>
      <c r="ARX86" s="9"/>
      <c r="ARY86" s="9"/>
      <c r="ARZ86" s="9"/>
      <c r="ASA86" s="9"/>
      <c r="ASB86" s="9"/>
      <c r="ASC86" s="9"/>
      <c r="ASD86" s="9"/>
      <c r="ASE86" s="9"/>
      <c r="ASF86" s="9"/>
      <c r="ASG86" s="9"/>
      <c r="ASH86" s="9"/>
      <c r="ASI86" s="9"/>
      <c r="ASJ86" s="9"/>
      <c r="ASK86" s="9"/>
      <c r="ASL86" s="9"/>
      <c r="ASM86" s="9"/>
      <c r="ASN86" s="9"/>
      <c r="ASO86" s="9"/>
      <c r="ASP86" s="9"/>
      <c r="ASQ86" s="9"/>
      <c r="ASR86" s="9"/>
      <c r="ASS86" s="9"/>
      <c r="AST86" s="9"/>
      <c r="ASU86" s="9"/>
      <c r="ASV86" s="9"/>
      <c r="ASW86" s="9"/>
      <c r="ASX86" s="9"/>
      <c r="ASY86" s="9"/>
      <c r="ASZ86" s="9"/>
      <c r="ATA86" s="9"/>
      <c r="ATB86" s="9"/>
      <c r="ATC86" s="9"/>
      <c r="ATD86" s="9"/>
      <c r="ATE86" s="9"/>
      <c r="ATF86" s="9"/>
      <c r="ATG86" s="9"/>
      <c r="ATH86" s="9"/>
      <c r="ATI86" s="9"/>
      <c r="ATJ86" s="9"/>
      <c r="ATK86" s="9"/>
      <c r="ATL86" s="9"/>
      <c r="ATM86" s="9"/>
      <c r="ATN86" s="9"/>
      <c r="ATO86" s="9"/>
      <c r="ATP86" s="9"/>
      <c r="ATQ86" s="9"/>
      <c r="ATR86" s="9"/>
      <c r="ATS86" s="9"/>
      <c r="ATT86" s="9"/>
      <c r="ATU86" s="9"/>
      <c r="ATV86" s="9"/>
      <c r="ATW86" s="9"/>
      <c r="ATX86" s="9"/>
      <c r="ATY86" s="9"/>
      <c r="ATZ86" s="9"/>
      <c r="AUA86" s="9"/>
      <c r="AUB86" s="9"/>
      <c r="AUC86" s="9"/>
      <c r="AUD86" s="9"/>
      <c r="AUE86" s="9"/>
      <c r="AUF86" s="9"/>
      <c r="AUG86" s="9"/>
      <c r="AUH86" s="9"/>
      <c r="AUI86" s="9"/>
      <c r="AUJ86" s="9"/>
      <c r="AUK86" s="9"/>
      <c r="AUL86" s="9"/>
      <c r="AUM86" s="9"/>
      <c r="AUN86" s="9"/>
      <c r="AUO86" s="9"/>
      <c r="AUP86" s="9"/>
      <c r="AUQ86" s="9"/>
      <c r="AUR86" s="9"/>
      <c r="AUS86" s="9"/>
      <c r="AUT86" s="9"/>
      <c r="AUU86" s="9"/>
      <c r="AUV86" s="9"/>
      <c r="AUW86" s="9"/>
      <c r="AUX86" s="9"/>
      <c r="AUY86" s="9"/>
      <c r="AUZ86" s="9"/>
      <c r="AVA86" s="9"/>
      <c r="AVB86" s="9"/>
      <c r="AVC86" s="9"/>
      <c r="AVD86" s="9"/>
      <c r="AVE86" s="9"/>
      <c r="AVF86" s="9"/>
      <c r="AVG86" s="9"/>
      <c r="AVH86" s="9"/>
      <c r="AVI86" s="9"/>
      <c r="AVJ86" s="9"/>
      <c r="AVK86" s="9"/>
      <c r="AVL86" s="9"/>
      <c r="AVM86" s="9"/>
      <c r="AVN86" s="9"/>
      <c r="AVO86" s="9"/>
      <c r="AVP86" s="9"/>
      <c r="AVQ86" s="9"/>
      <c r="AVR86" s="9"/>
      <c r="AVS86" s="9"/>
      <c r="AVT86" s="9"/>
      <c r="AVU86" s="9"/>
      <c r="AVV86" s="9"/>
      <c r="AVW86" s="9"/>
      <c r="AVX86" s="9"/>
      <c r="AVY86" s="9"/>
      <c r="AVZ86" s="9"/>
      <c r="AWA86" s="9"/>
      <c r="AWB86" s="9"/>
      <c r="AWC86" s="9"/>
      <c r="AWD86" s="9"/>
      <c r="AWE86" s="9"/>
      <c r="AWF86" s="9"/>
      <c r="AWG86" s="9"/>
      <c r="AWH86" s="9"/>
      <c r="AWI86" s="9"/>
      <c r="AWJ86" s="9"/>
      <c r="AWK86" s="9"/>
      <c r="AWL86" s="9"/>
      <c r="AWM86" s="9"/>
      <c r="AWN86" s="9"/>
      <c r="AWO86" s="9"/>
      <c r="AWP86" s="9"/>
      <c r="AWQ86" s="9"/>
      <c r="AWR86" s="9"/>
      <c r="AWS86" s="9"/>
      <c r="AWT86" s="9"/>
      <c r="AWU86" s="9"/>
      <c r="AWV86" s="9"/>
      <c r="AWW86" s="9"/>
      <c r="AWX86" s="9"/>
      <c r="AWY86" s="9" t="s">
        <v>12710</v>
      </c>
      <c r="AWZ86" s="9"/>
      <c r="AXA86" s="9"/>
      <c r="AXB86" s="9"/>
      <c r="AXC86" s="9"/>
      <c r="AXD86" s="9"/>
      <c r="AXE86" s="9"/>
      <c r="AXF86" s="9"/>
      <c r="AXG86" s="9"/>
      <c r="AXH86" s="9"/>
      <c r="AXI86" s="9"/>
      <c r="AXJ86" s="9"/>
      <c r="AXK86" s="9"/>
      <c r="AXL86" s="9"/>
      <c r="AXM86" s="9"/>
      <c r="AXN86" s="9"/>
      <c r="AXO86" s="9"/>
      <c r="AXP86" s="9"/>
      <c r="AXQ86" s="9"/>
      <c r="AXR86" s="9"/>
      <c r="AXS86" s="9"/>
      <c r="AXT86" s="9"/>
      <c r="AXU86" s="9"/>
      <c r="AXV86" s="9"/>
      <c r="AXW86" s="9"/>
      <c r="AXX86" s="9"/>
      <c r="AXY86" s="9"/>
      <c r="AXZ86" s="9"/>
      <c r="AYA86" s="9"/>
      <c r="AYB86" s="9"/>
      <c r="AYC86" s="9"/>
      <c r="AYD86" s="9"/>
      <c r="AYE86" s="9"/>
      <c r="AYF86" s="9"/>
      <c r="AYG86" s="9"/>
      <c r="AYH86" s="9" t="s">
        <v>12711</v>
      </c>
      <c r="AYI86" s="9"/>
      <c r="AYJ86" s="9"/>
      <c r="AYK86" s="9"/>
      <c r="AYL86" s="9"/>
      <c r="AYM86" s="9"/>
      <c r="AYN86" s="9"/>
      <c r="AYO86" s="9"/>
      <c r="AYP86" s="9"/>
      <c r="AYQ86" s="9"/>
      <c r="AYR86" s="9"/>
      <c r="AYS86" s="9"/>
      <c r="AYT86" s="9"/>
      <c r="AYU86" s="9"/>
      <c r="AYV86" s="9"/>
      <c r="AYW86" s="9"/>
      <c r="AYX86" s="9"/>
      <c r="AYY86" s="9" t="s">
        <v>5691</v>
      </c>
      <c r="AYZ86" s="9" t="s">
        <v>5691</v>
      </c>
      <c r="AZA86" s="9"/>
      <c r="AZB86" s="9"/>
      <c r="AZC86" s="9"/>
      <c r="AZD86" s="9"/>
      <c r="AZE86" s="9"/>
      <c r="AZF86" s="9"/>
      <c r="AZG86" s="9"/>
      <c r="AZH86" s="9"/>
      <c r="AZI86" s="9"/>
      <c r="AZJ86" s="9"/>
      <c r="AZK86" s="9"/>
      <c r="AZL86" s="9"/>
      <c r="AZM86" s="9"/>
      <c r="AZN86" s="9"/>
      <c r="AZO86" s="9"/>
      <c r="AZP86" s="9"/>
      <c r="AZQ86" s="9"/>
      <c r="AZR86" s="9"/>
      <c r="AZS86" s="9"/>
      <c r="AZT86" s="9"/>
      <c r="AZU86" s="9"/>
      <c r="AZV86" s="9"/>
      <c r="AZW86" s="9"/>
      <c r="AZX86" s="9"/>
      <c r="AZY86" s="9"/>
      <c r="AZZ86" s="9"/>
      <c r="BAA86" s="9"/>
      <c r="BAB86" s="9"/>
      <c r="BAC86" s="9"/>
      <c r="BAD86" s="9"/>
      <c r="BAE86" s="9"/>
      <c r="BAF86" s="9"/>
      <c r="BAG86" s="9"/>
      <c r="BAH86" s="9"/>
      <c r="BAI86" s="9"/>
      <c r="BAJ86" s="9"/>
      <c r="BAK86" s="9" t="s">
        <v>12712</v>
      </c>
      <c r="BAL86" s="9"/>
      <c r="BAM86" s="9"/>
      <c r="BAN86" s="9"/>
      <c r="BAO86" s="9"/>
      <c r="BAP86" s="9"/>
      <c r="BAQ86" s="9"/>
      <c r="BAR86" s="9">
        <v>332.0</v>
      </c>
      <c r="BAS86" s="9" t="s">
        <v>12713</v>
      </c>
      <c r="BAT86" s="9">
        <v>590.0</v>
      </c>
      <c r="BAU86" s="9"/>
      <c r="BAV86" s="9"/>
      <c r="BAW86" s="9"/>
      <c r="BAX86" s="9"/>
      <c r="BAY86" s="9"/>
      <c r="BAZ86" s="9"/>
      <c r="BBA86" s="9"/>
      <c r="BBB86" s="9"/>
      <c r="BBC86" s="9"/>
      <c r="BBD86" s="9"/>
      <c r="BBE86" s="9"/>
      <c r="BBF86" s="9"/>
      <c r="BBG86" s="9"/>
      <c r="BBH86" s="9"/>
      <c r="BBI86" s="9" t="s">
        <v>5718</v>
      </c>
      <c r="BBJ86" s="9"/>
      <c r="BBK86" s="9"/>
      <c r="BBL86" s="9"/>
      <c r="BBM86" s="9"/>
      <c r="BBN86" s="9"/>
      <c r="BBO86" s="9"/>
      <c r="BBP86" s="9"/>
      <c r="BBQ86" s="9"/>
      <c r="BBR86" s="9"/>
      <c r="BBS86" s="9"/>
      <c r="BBT86" s="9"/>
      <c r="BBU86" s="9"/>
      <c r="BBV86" s="9"/>
      <c r="BBW86" s="9"/>
      <c r="BBX86" s="9"/>
      <c r="BBY86" s="9"/>
      <c r="BBZ86" s="9"/>
      <c r="BCA86" s="9"/>
      <c r="BCB86" s="9" t="s">
        <v>5707</v>
      </c>
      <c r="BCC86" s="9"/>
      <c r="BCD86" s="9"/>
      <c r="BCE86" s="9"/>
      <c r="BCF86" s="9" t="s">
        <v>5720</v>
      </c>
      <c r="BCG86" s="9" t="s">
        <v>11952</v>
      </c>
      <c r="BCH86" s="9"/>
      <c r="BCI86" s="9"/>
      <c r="BCJ86" s="9"/>
      <c r="BCK86" s="9"/>
      <c r="BCL86" s="9"/>
      <c r="BCM86" s="9"/>
      <c r="BCN86" s="9"/>
      <c r="BCO86" s="9"/>
      <c r="BCP86" s="9"/>
      <c r="BCQ86" s="9"/>
      <c r="BCR86" s="9"/>
      <c r="BCS86" s="9"/>
      <c r="BCT86" s="9"/>
      <c r="BCU86" s="9"/>
      <c r="BCV86" s="9"/>
      <c r="BCW86" s="9"/>
      <c r="BCX86" s="9"/>
      <c r="BCY86" s="9"/>
      <c r="BCZ86" s="9"/>
      <c r="BDA86" s="9"/>
      <c r="BDB86" s="9"/>
      <c r="BDC86" s="9"/>
      <c r="BDD86" s="9" t="s">
        <v>12713</v>
      </c>
      <c r="BDE86" s="9"/>
      <c r="BDF86" s="9"/>
      <c r="BDG86" s="9"/>
      <c r="BDH86" s="9"/>
      <c r="BDI86" s="9"/>
      <c r="BDJ86" s="9"/>
      <c r="BDK86" s="9"/>
      <c r="BDL86" s="9"/>
      <c r="BDM86" s="9"/>
      <c r="BDN86" s="9"/>
      <c r="BDO86" s="9"/>
      <c r="BDP86" s="9"/>
      <c r="BDQ86" s="9"/>
      <c r="BDR86" s="9"/>
      <c r="BDS86" s="9"/>
      <c r="BDT86" s="9"/>
      <c r="BDU86" s="9"/>
      <c r="BDV86" s="9"/>
      <c r="BDW86" s="9"/>
      <c r="BDX86" s="9"/>
      <c r="BDY86" s="9" t="s">
        <v>5691</v>
      </c>
      <c r="BDZ86" s="9" t="s">
        <v>5691</v>
      </c>
      <c r="BEA86" s="9"/>
      <c r="BEB86" s="9"/>
      <c r="BEC86" s="9"/>
      <c r="BED86" s="9"/>
      <c r="BEE86" s="9"/>
      <c r="BEF86" s="9"/>
      <c r="BEG86" s="9"/>
      <c r="BEH86" s="9"/>
      <c r="BEI86" s="9"/>
      <c r="BEJ86" s="9"/>
      <c r="BEK86" s="9"/>
      <c r="BEL86" s="9"/>
      <c r="BEM86" s="9"/>
      <c r="BEN86" s="9"/>
      <c r="BEO86" s="9"/>
      <c r="BEP86" s="9"/>
      <c r="BEQ86" s="9"/>
      <c r="BER86" s="9"/>
      <c r="BES86" s="9"/>
      <c r="BET86" s="9"/>
      <c r="BEU86" s="9"/>
      <c r="BEV86" s="9"/>
      <c r="BEW86" s="9"/>
      <c r="BEX86" s="9"/>
      <c r="BEY86" s="9"/>
      <c r="BEZ86" s="9"/>
      <c r="BFA86" s="9"/>
      <c r="BFB86" s="9"/>
      <c r="BFC86" s="9"/>
      <c r="BFD86" s="9"/>
      <c r="BFE86" s="9"/>
      <c r="BFF86" s="9"/>
      <c r="BFG86" s="9"/>
      <c r="BFH86" s="9"/>
      <c r="BFI86" s="9"/>
      <c r="BFJ86" s="9"/>
      <c r="BFK86" s="9" t="s">
        <v>12714</v>
      </c>
      <c r="BFL86" s="9"/>
      <c r="BFM86" s="9"/>
      <c r="BFN86" s="9"/>
      <c r="BFO86" s="9"/>
      <c r="BFP86" s="9"/>
      <c r="BFQ86" s="9"/>
      <c r="BFR86" s="9">
        <v>590.0</v>
      </c>
      <c r="BFS86" s="9" t="s">
        <v>12715</v>
      </c>
      <c r="BFT86" s="9">
        <v>309.0</v>
      </c>
      <c r="BFU86" s="9"/>
      <c r="BFV86" s="9"/>
      <c r="BFW86" s="9"/>
      <c r="BFX86" s="9"/>
      <c r="BFY86" s="9"/>
      <c r="BFZ86" s="9"/>
      <c r="BGA86" s="9"/>
      <c r="BGB86" s="9"/>
      <c r="BGC86" s="9"/>
      <c r="BGD86" s="9"/>
      <c r="BGE86" s="9"/>
      <c r="BGF86" s="9"/>
      <c r="BGG86" s="9"/>
      <c r="BGH86" s="9"/>
      <c r="BGI86" s="9" t="s">
        <v>5718</v>
      </c>
      <c r="BGJ86" s="9"/>
      <c r="BGK86" s="9"/>
      <c r="BGL86" s="9"/>
      <c r="BGM86" s="9"/>
      <c r="BGN86" s="9"/>
      <c r="BGO86" s="9"/>
      <c r="BGP86" s="9"/>
      <c r="BGQ86" s="9"/>
      <c r="BGR86" s="9"/>
      <c r="BGS86" s="9"/>
      <c r="BGT86" s="9"/>
      <c r="BGU86" s="9"/>
      <c r="BGV86" s="9"/>
      <c r="BGW86" s="9"/>
      <c r="BGX86" s="9"/>
      <c r="BGY86" s="9"/>
      <c r="BGZ86" s="9"/>
      <c r="BHA86" s="9"/>
      <c r="BHB86" s="9" t="s">
        <v>5707</v>
      </c>
      <c r="BHC86" s="9"/>
      <c r="BHD86" s="9"/>
      <c r="BHE86" s="9"/>
      <c r="BHF86" s="9" t="s">
        <v>5720</v>
      </c>
      <c r="BHG86" s="9" t="s">
        <v>11952</v>
      </c>
      <c r="BHH86" s="9"/>
      <c r="BHI86" s="9"/>
      <c r="BHJ86" s="9"/>
      <c r="BHK86" s="9"/>
      <c r="BHL86" s="9"/>
      <c r="BHM86" s="9"/>
      <c r="BHN86" s="9"/>
      <c r="BHO86" s="9"/>
      <c r="BHP86" s="9"/>
      <c r="BHQ86" s="9"/>
      <c r="BHR86" s="9"/>
      <c r="BHS86" s="9"/>
      <c r="BHT86" s="9"/>
      <c r="BHU86" s="9"/>
      <c r="BHV86" s="9"/>
      <c r="BHW86" s="9"/>
      <c r="BHX86" s="9"/>
      <c r="BHY86" s="9"/>
      <c r="BHZ86" s="9"/>
      <c r="BIA86" s="9"/>
      <c r="BIB86" s="9"/>
      <c r="BIC86" s="9"/>
      <c r="BID86" s="9" t="s">
        <v>12715</v>
      </c>
      <c r="BIE86" s="9"/>
      <c r="BIF86" s="9"/>
      <c r="BIG86" s="9"/>
      <c r="BIH86" s="9"/>
      <c r="BII86" s="9"/>
      <c r="BIJ86" s="9"/>
      <c r="BIK86" s="9"/>
      <c r="BIL86" s="9"/>
      <c r="BIM86" s="9"/>
      <c r="BIN86" s="9"/>
      <c r="BIO86" s="9"/>
      <c r="BIP86" s="9"/>
      <c r="BIQ86" s="9"/>
      <c r="BIR86" s="9"/>
      <c r="BIS86" s="9"/>
      <c r="BIT86" s="9"/>
      <c r="BIU86" s="9"/>
      <c r="BIV86" s="9"/>
      <c r="BIW86" s="9"/>
      <c r="BIX86" s="9"/>
      <c r="BIY86" s="9" t="s">
        <v>5691</v>
      </c>
      <c r="BIZ86" s="9" t="s">
        <v>5691</v>
      </c>
      <c r="BJA86" s="9"/>
      <c r="BJB86" s="9"/>
      <c r="BJC86" s="9"/>
      <c r="BJD86" s="9"/>
      <c r="BJE86" s="9"/>
      <c r="BJF86" s="9"/>
      <c r="BJG86" s="9"/>
      <c r="BJH86" s="9"/>
      <c r="BJI86" s="9"/>
      <c r="BJJ86" s="9"/>
      <c r="BJK86" s="9"/>
      <c r="BJL86" s="9"/>
      <c r="BJM86" s="9"/>
      <c r="BJN86" s="9"/>
      <c r="BJO86" s="9"/>
      <c r="BJP86" s="9"/>
      <c r="BJQ86" s="9"/>
      <c r="BJR86" s="9"/>
      <c r="BJS86" s="9"/>
      <c r="BJT86" s="9"/>
      <c r="BJU86" s="9"/>
      <c r="BJV86" s="9"/>
      <c r="BJW86" s="9"/>
      <c r="BJX86" s="9"/>
      <c r="BJY86" s="9"/>
      <c r="BJZ86" s="9"/>
      <c r="BKA86" s="9"/>
      <c r="BKB86" s="9"/>
      <c r="BKC86" s="9"/>
      <c r="BKD86" s="9"/>
      <c r="BKE86" s="9"/>
      <c r="BKF86" s="9"/>
      <c r="BKG86" s="9"/>
      <c r="BKH86" s="9"/>
      <c r="BKI86" s="9"/>
      <c r="BKJ86" s="9"/>
      <c r="BKK86" s="9" t="s">
        <v>12716</v>
      </c>
      <c r="BKL86" s="9"/>
      <c r="BKM86" s="9"/>
      <c r="BKN86" s="9"/>
      <c r="BKO86" s="9"/>
      <c r="BKP86" s="9"/>
      <c r="BKQ86" s="9"/>
      <c r="BKR86" s="9">
        <v>332.0</v>
      </c>
      <c r="BKS86" s="9" t="s">
        <v>12717</v>
      </c>
      <c r="BKT86" s="9">
        <v>590.0</v>
      </c>
      <c r="BKU86" s="9"/>
      <c r="BKV86" s="9"/>
      <c r="BKW86" s="9"/>
      <c r="BKX86" s="9"/>
      <c r="BKY86" s="9"/>
      <c r="BKZ86" s="9"/>
      <c r="BLA86" s="9"/>
      <c r="BLB86" s="9"/>
      <c r="BLC86" s="9"/>
      <c r="BLD86" s="9"/>
      <c r="BLE86" s="9"/>
      <c r="BLF86" s="9"/>
      <c r="BLG86" s="9"/>
      <c r="BLH86" s="9"/>
      <c r="BLI86" s="9" t="s">
        <v>5718</v>
      </c>
      <c r="BLJ86" s="9"/>
      <c r="BLK86" s="9"/>
      <c r="BLL86" s="9"/>
      <c r="BLM86" s="9"/>
      <c r="BLN86" s="9"/>
      <c r="BLO86" s="9"/>
      <c r="BLP86" s="9"/>
      <c r="BLQ86" s="9"/>
      <c r="BLR86" s="9"/>
      <c r="BLS86" s="9"/>
      <c r="BLT86" s="9"/>
      <c r="BLU86" s="9"/>
      <c r="BLV86" s="9"/>
      <c r="BLW86" s="9"/>
      <c r="BLX86" s="9"/>
      <c r="BLY86" s="9"/>
      <c r="BLZ86" s="9"/>
      <c r="BMA86" s="9"/>
      <c r="BMB86" s="9" t="s">
        <v>5707</v>
      </c>
      <c r="BMC86" s="9"/>
      <c r="BMD86" s="9"/>
      <c r="BME86" s="9"/>
      <c r="BMF86" s="9" t="s">
        <v>5720</v>
      </c>
      <c r="BMG86" s="9" t="s">
        <v>11952</v>
      </c>
      <c r="BMH86" s="9"/>
      <c r="BMI86" s="9"/>
      <c r="BMJ86" s="9"/>
      <c r="BMK86" s="9"/>
      <c r="BML86" s="9"/>
      <c r="BMM86" s="9"/>
      <c r="BMN86" s="9"/>
      <c r="BMO86" s="9"/>
      <c r="BMP86" s="9"/>
      <c r="BMQ86" s="9"/>
      <c r="BMR86" s="9"/>
      <c r="BMS86" s="9"/>
      <c r="BMT86" s="9"/>
      <c r="BMU86" s="9"/>
      <c r="BMV86" s="9"/>
      <c r="BMW86" s="9"/>
      <c r="BMX86" s="9"/>
      <c r="BMY86" s="9"/>
      <c r="BMZ86" s="9"/>
      <c r="BNA86" s="9"/>
      <c r="BNB86" s="9"/>
      <c r="BNC86" s="9"/>
      <c r="BND86" s="9" t="s">
        <v>12717</v>
      </c>
      <c r="BNE86" s="9"/>
      <c r="BNF86" s="9"/>
      <c r="BNG86" s="9"/>
      <c r="BNH86" s="9"/>
      <c r="BNI86" s="9"/>
      <c r="BNJ86" s="9"/>
      <c r="BNK86" s="9"/>
      <c r="BNL86" s="9"/>
      <c r="BNM86" s="9"/>
      <c r="BNN86" s="9"/>
      <c r="BNO86" s="9"/>
      <c r="BNP86" s="9"/>
      <c r="BNQ86" s="9"/>
      <c r="BNR86" s="9"/>
      <c r="BNS86" s="9"/>
      <c r="BNT86" s="9"/>
      <c r="BNU86" s="9"/>
      <c r="BNV86" s="9"/>
      <c r="BNW86" s="9"/>
      <c r="BNX86" s="9"/>
      <c r="BNY86" s="9"/>
      <c r="BNZ86" s="9"/>
      <c r="BOA86" s="9"/>
      <c r="BOB86" s="9"/>
      <c r="BOC86" s="9"/>
      <c r="BOD86" s="9"/>
      <c r="BOE86" s="9"/>
      <c r="BOF86" s="9"/>
      <c r="BOG86" s="9"/>
      <c r="BOH86" s="9"/>
      <c r="BOI86" s="9"/>
      <c r="BOJ86" s="9"/>
      <c r="BOK86" s="9"/>
      <c r="BOL86" s="9"/>
      <c r="BOM86" s="9"/>
      <c r="BON86" s="9"/>
      <c r="BOO86" s="9"/>
      <c r="BOP86" s="9"/>
      <c r="BOQ86" s="9"/>
      <c r="BOR86" s="9"/>
      <c r="BOS86" s="9"/>
      <c r="BOT86" s="9"/>
      <c r="BOU86" s="9"/>
      <c r="BOV86" s="9"/>
      <c r="BOW86" s="9"/>
      <c r="BOX86" s="9"/>
      <c r="BOY86" s="9"/>
      <c r="BOZ86" s="9"/>
      <c r="BPA86" s="9"/>
      <c r="BPB86" s="9"/>
      <c r="BPC86" s="9"/>
      <c r="BPD86" s="9"/>
      <c r="BPE86" s="9"/>
      <c r="BPF86" s="9"/>
      <c r="BPG86" s="9"/>
      <c r="BPH86" s="9"/>
      <c r="BPI86" s="9"/>
      <c r="BPJ86" s="9"/>
      <c r="BPK86" s="9"/>
      <c r="BPL86" s="9"/>
      <c r="BPM86" s="9"/>
      <c r="BPN86" s="9"/>
      <c r="BPO86" s="9"/>
      <c r="BPP86" s="9"/>
      <c r="BPQ86" s="9"/>
      <c r="BPR86" s="9"/>
      <c r="BPS86" s="9"/>
      <c r="BPT86" s="9"/>
      <c r="BPU86" s="9"/>
      <c r="BPV86" s="9"/>
      <c r="BPW86" s="9"/>
      <c r="BPX86" s="9"/>
      <c r="BPY86" s="9"/>
      <c r="BPZ86" s="9"/>
      <c r="BQA86" s="9"/>
      <c r="BQB86" s="9"/>
      <c r="BQC86" s="9"/>
      <c r="BQD86" s="9"/>
      <c r="BQE86" s="9"/>
      <c r="BQF86" s="9"/>
      <c r="BQG86" s="9"/>
      <c r="BQH86" s="9"/>
      <c r="BQI86" s="9"/>
      <c r="BQJ86" s="9"/>
      <c r="BQK86" s="9"/>
      <c r="BQL86" s="9"/>
      <c r="BQM86" s="9"/>
      <c r="BQN86" s="9"/>
      <c r="BQO86" s="9"/>
      <c r="BQP86" s="9"/>
      <c r="BQQ86" s="9"/>
      <c r="BQR86" s="9"/>
      <c r="BQS86" s="9"/>
      <c r="BQT86" s="9"/>
      <c r="BQU86" s="9"/>
      <c r="BQV86" s="9"/>
      <c r="BQW86" s="9"/>
      <c r="BQX86" s="9"/>
      <c r="BQY86" s="9"/>
      <c r="BQZ86" s="9"/>
      <c r="BRA86" s="9"/>
      <c r="BRB86" s="9"/>
      <c r="BRC86" s="9"/>
      <c r="BRD86" s="9"/>
      <c r="BRE86" s="9"/>
      <c r="BRF86" s="9"/>
      <c r="BRG86" s="9"/>
      <c r="BRH86" s="9"/>
      <c r="BRI86" s="9"/>
      <c r="BRJ86" s="9"/>
      <c r="BRK86" s="9"/>
      <c r="BRL86" s="9"/>
      <c r="BRM86" s="9"/>
      <c r="BRN86" s="9"/>
      <c r="BRO86" s="9"/>
      <c r="BRP86" s="9"/>
      <c r="BRQ86" s="9"/>
      <c r="BRR86" s="9"/>
      <c r="BRS86" s="9"/>
      <c r="BRT86" s="9"/>
      <c r="BRU86" s="9"/>
      <c r="BRV86" s="9"/>
      <c r="BRW86" s="9"/>
      <c r="BRX86" s="9"/>
      <c r="BRY86" s="9"/>
      <c r="BRZ86" s="9"/>
      <c r="BSA86" s="9"/>
      <c r="BSB86" s="9"/>
      <c r="BSC86" s="9"/>
      <c r="BSD86" s="9"/>
      <c r="BSE86" s="9"/>
      <c r="BSF86" s="9"/>
      <c r="BSG86" s="9"/>
      <c r="BSH86" s="9"/>
      <c r="BSI86" s="9"/>
      <c r="BSJ86" s="9"/>
      <c r="BSK86" s="9"/>
      <c r="BSL86" s="9"/>
      <c r="BSM86" s="9"/>
      <c r="BSN86" s="9"/>
      <c r="BSO86" s="9"/>
      <c r="BSP86" s="9"/>
      <c r="BSQ86" s="9"/>
      <c r="BSR86" s="9"/>
      <c r="BSS86" s="9"/>
      <c r="BST86" s="9"/>
      <c r="BSU86" s="9"/>
      <c r="BSV86" s="9"/>
      <c r="BSW86" s="9"/>
      <c r="BSX86" s="9"/>
      <c r="BSY86" s="9"/>
      <c r="BSZ86" s="9"/>
      <c r="BTA86" s="9"/>
      <c r="BTB86" s="9"/>
      <c r="BTC86" s="9"/>
      <c r="BTD86" s="9"/>
      <c r="BTE86" s="9"/>
      <c r="BTF86" s="9"/>
      <c r="BTG86" s="9"/>
      <c r="BTH86" s="9"/>
      <c r="BTI86" s="9"/>
      <c r="BTJ86" s="9"/>
      <c r="BTK86" s="9"/>
      <c r="BTL86" s="9"/>
      <c r="BTM86" s="9"/>
      <c r="BTN86" s="9"/>
      <c r="BTO86" s="9"/>
      <c r="BTP86" s="9"/>
      <c r="BTQ86" s="9"/>
      <c r="BTR86" s="9"/>
      <c r="BTS86" s="9"/>
      <c r="BTT86" s="9"/>
      <c r="BTU86" s="9"/>
      <c r="BTV86" s="9"/>
      <c r="BTW86" s="9"/>
      <c r="BTX86" s="9"/>
      <c r="BTY86" s="9"/>
      <c r="BTZ86" s="9"/>
      <c r="BUA86" s="9"/>
      <c r="BUB86" s="9"/>
      <c r="BUC86" s="9"/>
      <c r="BUD86" s="9"/>
      <c r="BUE86" s="9"/>
      <c r="BUF86" s="9"/>
      <c r="BUG86" s="9"/>
      <c r="BUH86" s="9"/>
      <c r="BUI86" s="9"/>
      <c r="BUJ86" s="9"/>
      <c r="BUK86" s="9"/>
      <c r="BUL86" s="9"/>
      <c r="BUM86" s="9"/>
      <c r="BUN86" s="9"/>
      <c r="BUO86" s="9"/>
      <c r="BUP86" s="9"/>
      <c r="BUQ86" s="9"/>
      <c r="BUR86" s="9"/>
      <c r="BUS86" s="9"/>
      <c r="BUT86" s="9"/>
      <c r="BUU86" s="9"/>
      <c r="BUV86" s="9"/>
      <c r="BUW86" s="9"/>
      <c r="BUX86" s="9"/>
      <c r="BUY86" s="9"/>
      <c r="BUZ86" s="9"/>
      <c r="BVA86" s="9"/>
      <c r="BVB86" s="9"/>
      <c r="BVC86" s="9"/>
      <c r="BVD86" s="9"/>
      <c r="BVE86" s="9"/>
      <c r="BVF86" s="9"/>
      <c r="BVG86" s="9"/>
      <c r="BVH86" s="9"/>
      <c r="BVI86" s="9"/>
      <c r="BVJ86" s="9"/>
      <c r="BVK86" s="9"/>
      <c r="BVL86" s="9"/>
      <c r="BVM86" s="9"/>
      <c r="BVN86" s="9"/>
      <c r="BVO86" s="9"/>
      <c r="BVP86" s="9"/>
      <c r="BVQ86" s="9"/>
      <c r="BVR86" s="9"/>
      <c r="BVS86" s="9"/>
      <c r="BVT86" s="9"/>
      <c r="BVU86" s="9"/>
      <c r="BVV86" s="9"/>
      <c r="BVW86" s="9"/>
      <c r="BVX86" s="9"/>
      <c r="BVY86" s="9"/>
      <c r="BVZ86" s="9"/>
      <c r="BWA86" s="9"/>
      <c r="BWB86" s="9"/>
      <c r="BWC86" s="9"/>
      <c r="BWD86" s="9"/>
      <c r="BWE86" s="9"/>
      <c r="BWF86" s="9"/>
      <c r="BWG86" s="9"/>
      <c r="BWH86" s="9"/>
      <c r="BWI86" s="9"/>
      <c r="BWJ86" s="9"/>
      <c r="BWK86" s="9"/>
      <c r="BWL86" s="9"/>
      <c r="BWM86" s="9"/>
      <c r="BWN86" s="9"/>
      <c r="BWO86" s="9"/>
      <c r="BWP86" s="9"/>
      <c r="BWQ86" s="9"/>
      <c r="BWR86" s="9"/>
      <c r="BWS86" s="9"/>
      <c r="BWT86" s="9"/>
      <c r="BWU86" s="9"/>
      <c r="BWV86" s="9"/>
      <c r="BWW86" s="9"/>
      <c r="BWX86" s="9"/>
      <c r="BWY86" s="9"/>
      <c r="BWZ86" s="9"/>
      <c r="BXA86" s="9"/>
      <c r="BXB86" s="9"/>
      <c r="BXC86" s="9"/>
      <c r="BXD86" s="9"/>
    </row>
    <row r="87" ht="14.25" customHeight="1">
      <c r="A87" s="9">
        <v>41.0</v>
      </c>
      <c r="B87" s="9" t="s">
        <v>11947</v>
      </c>
      <c r="C87" s="9" t="s">
        <v>11948</v>
      </c>
      <c r="D87" s="9" t="s">
        <v>11948</v>
      </c>
      <c r="E87" s="9"/>
      <c r="F87" s="9">
        <v>77.0</v>
      </c>
      <c r="G87" s="9" t="s">
        <v>12718</v>
      </c>
      <c r="H87" s="9"/>
      <c r="I87" s="9">
        <v>4.0</v>
      </c>
      <c r="J87" s="9"/>
      <c r="K87" s="9">
        <v>14.0</v>
      </c>
      <c r="L87" s="9">
        <v>57.0</v>
      </c>
      <c r="M87" s="9"/>
      <c r="N87" s="9"/>
      <c r="O87" s="9">
        <v>2.0</v>
      </c>
      <c r="P87" s="9">
        <v>0.0</v>
      </c>
      <c r="Q87" s="9" t="s">
        <v>12719</v>
      </c>
      <c r="R87" s="9"/>
      <c r="S87" s="9" t="s">
        <v>2999</v>
      </c>
      <c r="T87" s="9" t="s">
        <v>2998</v>
      </c>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c r="ML87" s="9"/>
      <c r="MM87" s="9"/>
      <c r="MN87" s="9"/>
      <c r="MO87" s="9"/>
      <c r="MP87" s="9"/>
      <c r="MQ87" s="9"/>
      <c r="MR87" s="9"/>
      <c r="MS87" s="9"/>
      <c r="MT87" s="9"/>
      <c r="MU87" s="9"/>
      <c r="MV87" s="9"/>
      <c r="MW87" s="9"/>
      <c r="MX87" s="9"/>
      <c r="MY87" s="9"/>
      <c r="MZ87" s="9"/>
      <c r="NA87" s="9"/>
      <c r="NB87" s="9"/>
      <c r="NC87" s="9"/>
      <c r="ND87" s="9"/>
      <c r="NE87" s="9"/>
      <c r="NF87" s="9"/>
      <c r="NG87" s="9"/>
      <c r="NH87" s="9"/>
      <c r="NI87" s="9"/>
      <c r="NJ87" s="9"/>
      <c r="NK87" s="9"/>
      <c r="NL87" s="9"/>
      <c r="NM87" s="9"/>
      <c r="NN87" s="9"/>
      <c r="NO87" s="9"/>
      <c r="NP87" s="9"/>
      <c r="NQ87" s="9"/>
      <c r="NR87" s="9"/>
      <c r="NS87" s="9"/>
      <c r="NT87" s="9"/>
      <c r="NU87" s="9"/>
      <c r="NV87" s="9"/>
      <c r="NW87" s="9"/>
      <c r="NX87" s="9"/>
      <c r="NY87" s="9"/>
      <c r="NZ87" s="9"/>
      <c r="OA87" s="9"/>
      <c r="OB87" s="9"/>
      <c r="OC87" s="9"/>
      <c r="OD87" s="9"/>
      <c r="OE87" s="9"/>
      <c r="OF87" s="9"/>
      <c r="OG87" s="9"/>
      <c r="OH87" s="9"/>
      <c r="OI87" s="9"/>
      <c r="OJ87" s="9"/>
      <c r="OK87" s="9"/>
      <c r="OL87" s="9"/>
      <c r="OM87" s="9"/>
      <c r="ON87" s="9"/>
      <c r="OO87" s="9"/>
      <c r="OP87" s="9"/>
      <c r="OQ87" s="9"/>
      <c r="OR87" s="9"/>
      <c r="OS87" s="9"/>
      <c r="OT87" s="9"/>
      <c r="OU87" s="9"/>
      <c r="OV87" s="9"/>
      <c r="OW87" s="9"/>
      <c r="OX87" s="9"/>
      <c r="OY87" s="9"/>
      <c r="OZ87" s="9"/>
      <c r="PA87" s="9"/>
      <c r="PB87" s="9"/>
      <c r="PC87" s="9"/>
      <c r="PD87" s="9"/>
      <c r="PE87" s="9"/>
      <c r="PF87" s="9"/>
      <c r="PG87" s="9"/>
      <c r="PH87" s="9"/>
      <c r="PI87" s="9"/>
      <c r="PJ87" s="9"/>
      <c r="PK87" s="9"/>
      <c r="PL87" s="9"/>
      <c r="PM87" s="9"/>
      <c r="PN87" s="9"/>
      <c r="PO87" s="9"/>
      <c r="PP87" s="9"/>
      <c r="PQ87" s="9"/>
      <c r="PR87" s="9"/>
      <c r="PS87" s="9"/>
      <c r="PT87" s="9"/>
      <c r="PU87" s="9"/>
      <c r="PV87" s="9"/>
      <c r="PW87" s="9"/>
      <c r="PX87" s="9"/>
      <c r="PY87" s="9"/>
      <c r="PZ87" s="9"/>
      <c r="QA87" s="9"/>
      <c r="QB87" s="9"/>
      <c r="QC87" s="9"/>
      <c r="QD87" s="9"/>
      <c r="QE87" s="9"/>
      <c r="QF87" s="9"/>
      <c r="QG87" s="9"/>
      <c r="QH87" s="9"/>
      <c r="QI87" s="9"/>
      <c r="QJ87" s="9"/>
      <c r="QK87" s="9"/>
      <c r="QL87" s="9"/>
      <c r="QM87" s="9"/>
      <c r="QN87" s="9"/>
      <c r="QO87" s="9"/>
      <c r="QP87" s="9"/>
      <c r="QQ87" s="9"/>
      <c r="QR87" s="9"/>
      <c r="QS87" s="9"/>
      <c r="QT87" s="9"/>
      <c r="QU87" s="9"/>
      <c r="QV87" s="9"/>
      <c r="QW87" s="9"/>
      <c r="QX87" s="9"/>
      <c r="QY87" s="9"/>
      <c r="QZ87" s="9"/>
      <c r="RA87" s="9"/>
      <c r="RB87" s="9"/>
      <c r="RC87" s="9"/>
      <c r="RD87" s="9"/>
      <c r="RE87" s="9"/>
      <c r="RF87" s="9"/>
      <c r="RG87" s="9"/>
      <c r="RH87" s="9"/>
      <c r="RI87" s="9"/>
      <c r="RJ87" s="9"/>
      <c r="RK87" s="9"/>
      <c r="RL87" s="9"/>
      <c r="RM87" s="9"/>
      <c r="RN87" s="9"/>
      <c r="RO87" s="9"/>
      <c r="RP87" s="9"/>
      <c r="RQ87" s="9"/>
      <c r="RR87" s="9"/>
      <c r="RS87" s="9"/>
      <c r="RT87" s="9"/>
      <c r="RU87" s="9"/>
      <c r="RV87" s="9"/>
      <c r="RW87" s="9"/>
      <c r="RX87" s="9"/>
      <c r="RY87" s="9"/>
      <c r="RZ87" s="9"/>
      <c r="SA87" s="9"/>
      <c r="SB87" s="9"/>
      <c r="SC87" s="9"/>
      <c r="SD87" s="9"/>
      <c r="SE87" s="9"/>
      <c r="SF87" s="9"/>
      <c r="SG87" s="9"/>
      <c r="SH87" s="9"/>
      <c r="SI87" s="9"/>
      <c r="SJ87" s="9"/>
      <c r="SK87" s="9"/>
      <c r="SL87" s="9"/>
      <c r="SM87" s="9"/>
      <c r="SN87" s="9"/>
      <c r="SO87" s="9"/>
      <c r="SP87" s="9"/>
      <c r="SQ87" s="9"/>
      <c r="SR87" s="9"/>
      <c r="SS87" s="9"/>
      <c r="ST87" s="9"/>
      <c r="SU87" s="9"/>
      <c r="SV87" s="9"/>
      <c r="SW87" s="9"/>
      <c r="SX87" s="9"/>
      <c r="SY87" s="9"/>
      <c r="SZ87" s="9"/>
      <c r="TA87" s="9"/>
      <c r="TB87" s="9"/>
      <c r="TC87" s="9"/>
      <c r="TD87" s="9"/>
      <c r="TE87" s="9"/>
      <c r="TF87" s="9"/>
      <c r="TG87" s="9"/>
      <c r="TH87" s="9"/>
      <c r="TI87" s="9"/>
      <c r="TJ87" s="9"/>
      <c r="TK87" s="9"/>
      <c r="TL87" s="9"/>
      <c r="TM87" s="9"/>
      <c r="TN87" s="9"/>
      <c r="TO87" s="9"/>
      <c r="ANB87" s="9"/>
      <c r="ANC87" s="9"/>
      <c r="AND87" s="9"/>
      <c r="ANE87" s="9"/>
      <c r="ANF87" s="9"/>
      <c r="ANG87" s="9"/>
      <c r="ANH87" s="9"/>
      <c r="ANI87" s="9"/>
      <c r="ANJ87" s="9"/>
      <c r="ANK87" s="9"/>
      <c r="ANL87" s="9"/>
      <c r="ANM87" s="9"/>
      <c r="ANN87" s="9"/>
      <c r="ANO87" s="9"/>
      <c r="ANP87" s="9"/>
      <c r="ANQ87" s="9"/>
      <c r="ANR87" s="9"/>
      <c r="ANS87" s="9"/>
      <c r="ANT87" s="9"/>
      <c r="ANU87" s="9"/>
      <c r="ANV87" s="9"/>
      <c r="ANW87" s="9"/>
      <c r="ANX87" s="9"/>
      <c r="ANY87" s="9"/>
      <c r="ANZ87" s="9"/>
      <c r="AOA87" s="9"/>
      <c r="AOB87" s="9"/>
      <c r="AOC87" s="9"/>
      <c r="AOD87" s="9"/>
      <c r="AOE87" s="9"/>
      <c r="AOF87" s="9"/>
      <c r="AOG87" s="9"/>
      <c r="AOH87" s="9"/>
      <c r="AOI87" s="9"/>
      <c r="AOJ87" s="9"/>
      <c r="AOK87" s="9"/>
      <c r="AOL87" s="9"/>
      <c r="AOM87" s="9"/>
      <c r="AON87" s="9"/>
      <c r="AOO87" s="9"/>
      <c r="AOP87" s="9"/>
      <c r="AOQ87" s="9"/>
      <c r="AOR87" s="9"/>
      <c r="AOS87" s="9"/>
      <c r="AOT87" s="9"/>
      <c r="AOU87" s="9"/>
      <c r="AOV87" s="9"/>
      <c r="AOW87" s="9"/>
      <c r="AOX87" s="9"/>
      <c r="AOY87" s="9"/>
      <c r="AOZ87" s="9"/>
      <c r="APA87" s="9"/>
      <c r="APB87" s="9"/>
      <c r="APC87" s="9"/>
      <c r="APD87" s="9"/>
      <c r="APE87" s="9"/>
      <c r="APF87" s="9"/>
      <c r="APG87" s="9"/>
      <c r="APH87" s="9"/>
      <c r="API87" s="9"/>
      <c r="APJ87" s="9"/>
      <c r="APK87" s="9"/>
      <c r="APL87" s="9"/>
      <c r="APM87" s="9"/>
      <c r="APN87" s="9"/>
      <c r="APO87" s="9"/>
      <c r="APP87" s="9"/>
      <c r="APQ87" s="9"/>
      <c r="APR87" s="9"/>
      <c r="APS87" s="9"/>
      <c r="APT87" s="9"/>
      <c r="APU87" s="9"/>
      <c r="APV87" s="9"/>
      <c r="APW87" s="9"/>
      <c r="APX87" s="9"/>
      <c r="APY87" s="9"/>
      <c r="APZ87" s="9"/>
      <c r="AQA87" s="9"/>
      <c r="AQB87" s="9"/>
      <c r="AQC87" s="9"/>
      <c r="AQD87" s="9"/>
      <c r="AQE87" s="9"/>
      <c r="AQF87" s="9"/>
      <c r="AQG87" s="9"/>
      <c r="AQH87" s="9"/>
      <c r="AQI87" s="9"/>
      <c r="AQJ87" s="9"/>
      <c r="AQK87" s="9"/>
      <c r="AQL87" s="9"/>
      <c r="AQM87" s="9"/>
      <c r="AQN87" s="9"/>
      <c r="AQO87" s="9"/>
      <c r="AQP87" s="9"/>
      <c r="AQQ87" s="9"/>
      <c r="AQR87" s="9"/>
      <c r="AQS87" s="9"/>
      <c r="AQT87" s="9"/>
      <c r="AQU87" s="9"/>
      <c r="AQV87" s="9"/>
      <c r="AQW87" s="9"/>
      <c r="AQX87" s="9"/>
      <c r="AQY87" s="9"/>
      <c r="AQZ87" s="9"/>
      <c r="ARA87" s="9"/>
      <c r="ARB87" s="9"/>
      <c r="ARC87" s="9"/>
      <c r="ARD87" s="9"/>
      <c r="ARE87" s="9"/>
      <c r="ARF87" s="9"/>
      <c r="ARG87" s="9"/>
      <c r="ARH87" s="9"/>
      <c r="ARI87" s="9"/>
      <c r="ARJ87" s="9"/>
      <c r="ARK87" s="9"/>
      <c r="ARL87" s="9"/>
      <c r="ARM87" s="9"/>
      <c r="ARN87" s="9"/>
      <c r="ARO87" s="9"/>
      <c r="ARP87" s="9"/>
      <c r="ARQ87" s="9"/>
      <c r="ARR87" s="9"/>
      <c r="ARS87" s="9"/>
      <c r="ART87" s="9"/>
      <c r="ARU87" s="9"/>
      <c r="ARV87" s="9"/>
      <c r="ARW87" s="9"/>
      <c r="ARX87" s="9"/>
      <c r="ARY87" s="9"/>
      <c r="ARZ87" s="9"/>
      <c r="ASA87" s="9"/>
      <c r="ASB87" s="9"/>
      <c r="ASC87" s="9"/>
      <c r="ASD87" s="9"/>
      <c r="ASE87" s="9"/>
      <c r="ASF87" s="9"/>
      <c r="ASG87" s="9"/>
      <c r="ASH87" s="9"/>
      <c r="ASI87" s="9"/>
      <c r="ASJ87" s="9"/>
      <c r="ASK87" s="9"/>
      <c r="ASL87" s="9"/>
      <c r="ASM87" s="9"/>
      <c r="ASN87" s="9"/>
      <c r="ASO87" s="9"/>
      <c r="ASP87" s="9"/>
      <c r="ASQ87" s="9"/>
      <c r="ASR87" s="9"/>
      <c r="ASS87" s="9"/>
      <c r="AST87" s="9"/>
      <c r="ASU87" s="9"/>
      <c r="ASV87" s="9"/>
      <c r="ASW87" s="9"/>
      <c r="ASX87" s="9"/>
      <c r="ASY87" s="9"/>
      <c r="ASZ87" s="9"/>
      <c r="ATA87" s="9"/>
      <c r="ATB87" s="9"/>
      <c r="ATC87" s="9"/>
      <c r="ATD87" s="9"/>
      <c r="ATE87" s="9"/>
      <c r="ATF87" s="9"/>
      <c r="ATG87" s="9"/>
      <c r="ATH87" s="9"/>
      <c r="ATI87" s="9"/>
      <c r="ATJ87" s="9"/>
      <c r="ATK87" s="9"/>
      <c r="ATL87" s="9"/>
      <c r="ATM87" s="9"/>
      <c r="ATN87" s="9"/>
      <c r="ATO87" s="9"/>
      <c r="ATP87" s="9"/>
      <c r="ATQ87" s="9"/>
      <c r="ATR87" s="9"/>
      <c r="ATS87" s="9"/>
      <c r="ATT87" s="9"/>
      <c r="ATU87" s="9"/>
      <c r="ATV87" s="9"/>
      <c r="ATW87" s="9"/>
      <c r="ATX87" s="9"/>
      <c r="ATY87" s="9"/>
      <c r="ATZ87" s="9"/>
      <c r="AUA87" s="9"/>
      <c r="AUB87" s="9"/>
      <c r="AUC87" s="9"/>
      <c r="AUD87" s="9"/>
      <c r="AUE87" s="9"/>
      <c r="AUF87" s="9"/>
      <c r="AUG87" s="9"/>
      <c r="AUH87" s="9"/>
      <c r="AUI87" s="9"/>
      <c r="AUJ87" s="9"/>
      <c r="AUK87" s="9"/>
      <c r="AUL87" s="9"/>
      <c r="AUM87" s="9"/>
      <c r="AUN87" s="9"/>
      <c r="AUO87" s="9"/>
      <c r="AUP87" s="9"/>
      <c r="AUQ87" s="9"/>
      <c r="AUR87" s="9"/>
      <c r="AUS87" s="9"/>
      <c r="AUT87" s="9"/>
      <c r="AUU87" s="9"/>
      <c r="AUV87" s="9"/>
      <c r="AUW87" s="9"/>
      <c r="AUX87" s="9"/>
      <c r="AUY87" s="9"/>
      <c r="AUZ87" s="9"/>
      <c r="AVA87" s="9"/>
      <c r="AVB87" s="9"/>
      <c r="AVC87" s="9"/>
      <c r="AVD87" s="9"/>
      <c r="AVE87" s="9"/>
      <c r="AVF87" s="9"/>
      <c r="AVG87" s="9"/>
      <c r="AVH87" s="9"/>
      <c r="AVI87" s="9"/>
      <c r="AVJ87" s="9"/>
      <c r="AVK87" s="9"/>
      <c r="AVL87" s="9"/>
      <c r="AVM87" s="9"/>
      <c r="AVN87" s="9"/>
      <c r="AVO87" s="9"/>
      <c r="AVP87" s="9"/>
      <c r="AVQ87" s="9"/>
      <c r="AVR87" s="9"/>
      <c r="AVS87" s="9"/>
      <c r="AVT87" s="9"/>
      <c r="AVU87" s="9"/>
      <c r="AVV87" s="9"/>
      <c r="AVW87" s="9"/>
      <c r="AVX87" s="9"/>
      <c r="AVY87" s="9"/>
      <c r="AVZ87" s="9"/>
      <c r="AWA87" s="9"/>
      <c r="AWB87" s="9"/>
      <c r="AWC87" s="9"/>
      <c r="AWD87" s="9"/>
      <c r="AWE87" s="9"/>
      <c r="AWF87" s="9"/>
      <c r="AWG87" s="9"/>
      <c r="AWH87" s="9"/>
      <c r="AWI87" s="9"/>
      <c r="AWJ87" s="9"/>
      <c r="AWK87" s="9"/>
      <c r="AWL87" s="9"/>
      <c r="AWM87" s="9"/>
      <c r="AWN87" s="9"/>
      <c r="AWO87" s="9"/>
      <c r="AWP87" s="9"/>
      <c r="AWQ87" s="9"/>
      <c r="AWR87" s="9"/>
      <c r="AWS87" s="9"/>
      <c r="AWT87" s="9"/>
      <c r="AWU87" s="9"/>
      <c r="AWV87" s="9"/>
      <c r="AWW87" s="9"/>
      <c r="AWX87" s="9"/>
      <c r="AWY87" s="9"/>
      <c r="AWZ87" s="9"/>
      <c r="AXA87" s="9"/>
      <c r="AXB87" s="9"/>
      <c r="AXC87" s="9"/>
      <c r="AXD87" s="9"/>
      <c r="AXE87" s="9"/>
      <c r="AXF87" s="9"/>
      <c r="AXG87" s="9"/>
      <c r="AXH87" s="9"/>
      <c r="AXI87" s="9"/>
      <c r="AXJ87" s="9"/>
      <c r="AXK87" s="9"/>
      <c r="AXL87" s="9"/>
      <c r="AXM87" s="9"/>
      <c r="AXN87" s="9"/>
      <c r="AXO87" s="9"/>
      <c r="AXP87" s="9"/>
      <c r="AXQ87" s="9"/>
      <c r="AXR87" s="9"/>
      <c r="AXS87" s="9"/>
      <c r="AXT87" s="9"/>
      <c r="AXU87" s="9"/>
      <c r="AXV87" s="9"/>
      <c r="AXW87" s="9"/>
      <c r="AXX87" s="9"/>
      <c r="AXY87" s="9"/>
      <c r="AXZ87" s="9"/>
      <c r="AYA87" s="9"/>
      <c r="AYB87" s="9"/>
      <c r="AYC87" s="9"/>
      <c r="AYD87" s="9"/>
      <c r="AYE87" s="9"/>
      <c r="AYF87" s="9"/>
      <c r="AYG87" s="9"/>
      <c r="AYH87" s="9"/>
      <c r="AYI87" s="9"/>
      <c r="AYJ87" s="9"/>
      <c r="AYK87" s="9"/>
      <c r="AYL87" s="9"/>
      <c r="AYM87" s="9"/>
      <c r="AYN87" s="9"/>
      <c r="AYO87" s="9"/>
      <c r="AYP87" s="9"/>
      <c r="AYQ87" s="9"/>
      <c r="AYR87" s="9"/>
      <c r="AYS87" s="9"/>
      <c r="AYT87" s="9"/>
      <c r="AYU87" s="9"/>
      <c r="AYV87" s="9"/>
      <c r="AYW87" s="9"/>
      <c r="AYX87" s="9"/>
      <c r="AYY87" s="9"/>
      <c r="AYZ87" s="9"/>
      <c r="AZA87" s="9"/>
      <c r="AZB87" s="9"/>
      <c r="AZC87" s="9"/>
      <c r="AZD87" s="9"/>
      <c r="AZE87" s="9"/>
      <c r="AZF87" s="9"/>
      <c r="AZG87" s="9"/>
      <c r="AZH87" s="9"/>
      <c r="AZI87" s="9"/>
      <c r="AZJ87" s="9"/>
      <c r="AZK87" s="9"/>
      <c r="AZL87" s="9"/>
      <c r="AZM87" s="9"/>
      <c r="AZN87" s="9"/>
      <c r="AZO87" s="9"/>
      <c r="AZP87" s="9"/>
      <c r="AZQ87" s="9"/>
      <c r="AZR87" s="9"/>
      <c r="AZS87" s="9"/>
      <c r="AZT87" s="9"/>
      <c r="AZU87" s="9"/>
      <c r="AZV87" s="9"/>
      <c r="AZW87" s="9"/>
      <c r="AZX87" s="9"/>
      <c r="AZY87" s="9"/>
      <c r="AZZ87" s="9"/>
      <c r="BAA87" s="9"/>
      <c r="BAB87" s="9"/>
      <c r="BAC87" s="9"/>
      <c r="BAD87" s="9"/>
      <c r="BAE87" s="9"/>
      <c r="BAF87" s="9"/>
      <c r="BAG87" s="9"/>
      <c r="BAH87" s="9"/>
      <c r="BAI87" s="9"/>
      <c r="BAJ87" s="9"/>
      <c r="BAK87" s="9"/>
      <c r="BAL87" s="9"/>
      <c r="BAM87" s="9"/>
      <c r="BAN87" s="9"/>
      <c r="BAO87" s="9"/>
      <c r="BAP87" s="9"/>
      <c r="BAQ87" s="9"/>
      <c r="BAR87" s="9"/>
      <c r="BAS87" s="9"/>
      <c r="BAT87" s="9"/>
      <c r="BAU87" s="9"/>
      <c r="BAV87" s="9"/>
      <c r="BAW87" s="9"/>
      <c r="BAX87" s="9"/>
      <c r="BAY87" s="9"/>
      <c r="BAZ87" s="9"/>
      <c r="BBA87" s="9"/>
      <c r="BBB87" s="9"/>
      <c r="BBC87" s="9"/>
      <c r="BBD87" s="9"/>
      <c r="BBE87" s="9"/>
      <c r="BBF87" s="9"/>
      <c r="BBG87" s="9"/>
      <c r="BBH87" s="9"/>
      <c r="BBI87" s="9"/>
      <c r="BBJ87" s="9"/>
      <c r="BBK87" s="9"/>
      <c r="BBL87" s="9"/>
      <c r="BBM87" s="9"/>
      <c r="BBN87" s="9"/>
      <c r="BBO87" s="9"/>
      <c r="BBP87" s="9"/>
      <c r="BBQ87" s="9"/>
      <c r="BBR87" s="9"/>
      <c r="BBS87" s="9"/>
      <c r="BBT87" s="9"/>
      <c r="BBU87" s="9"/>
      <c r="BBV87" s="9"/>
      <c r="BBW87" s="9"/>
      <c r="BBX87" s="9"/>
      <c r="BBY87" s="9"/>
      <c r="BBZ87" s="9"/>
      <c r="BCA87" s="9"/>
      <c r="BCB87" s="9"/>
      <c r="BCC87" s="9"/>
      <c r="BCD87" s="9"/>
      <c r="BCE87" s="9"/>
      <c r="BCF87" s="9"/>
      <c r="BCG87" s="9"/>
      <c r="BCH87" s="9"/>
      <c r="BCI87" s="9"/>
      <c r="BCJ87" s="9"/>
      <c r="BCK87" s="9"/>
      <c r="BCL87" s="9"/>
      <c r="BCM87" s="9"/>
      <c r="BCN87" s="9"/>
      <c r="BCO87" s="9"/>
      <c r="BCP87" s="9"/>
      <c r="BCQ87" s="9"/>
      <c r="BCR87" s="9"/>
      <c r="BCS87" s="9"/>
      <c r="BCT87" s="9"/>
      <c r="BCU87" s="9"/>
      <c r="BCV87" s="9"/>
      <c r="BCW87" s="9"/>
      <c r="BCX87" s="9"/>
      <c r="BCY87" s="9"/>
      <c r="BCZ87" s="9"/>
      <c r="BDA87" s="9"/>
      <c r="BDB87" s="9"/>
      <c r="BDC87" s="9"/>
      <c r="BDD87" s="9"/>
      <c r="BDE87" s="9"/>
      <c r="BDF87" s="9"/>
      <c r="BDG87" s="9"/>
      <c r="BDH87" s="9"/>
      <c r="BDI87" s="9"/>
      <c r="BDJ87" s="9"/>
      <c r="BDK87" s="9"/>
      <c r="BDL87" s="9"/>
      <c r="BDM87" s="9"/>
      <c r="BDN87" s="9"/>
      <c r="BDO87" s="9"/>
      <c r="BDP87" s="9"/>
      <c r="BDQ87" s="9"/>
      <c r="BDR87" s="9"/>
      <c r="BDS87" s="9"/>
      <c r="BDT87" s="9"/>
      <c r="BDU87" s="9"/>
      <c r="BDV87" s="9"/>
      <c r="BDW87" s="9"/>
      <c r="BDX87" s="9"/>
      <c r="BDY87" s="9"/>
      <c r="BDZ87" s="9"/>
      <c r="BEA87" s="9"/>
      <c r="BEB87" s="9"/>
      <c r="BEC87" s="9"/>
      <c r="BED87" s="9"/>
      <c r="BEE87" s="9"/>
      <c r="BEF87" s="9"/>
      <c r="BEG87" s="9"/>
      <c r="BEH87" s="9"/>
      <c r="BEI87" s="9"/>
      <c r="BEJ87" s="9"/>
      <c r="BEK87" s="9"/>
      <c r="BEL87" s="9"/>
      <c r="BEM87" s="9"/>
      <c r="BEN87" s="9"/>
      <c r="BEO87" s="9"/>
      <c r="BEP87" s="9"/>
      <c r="BEQ87" s="9"/>
      <c r="BER87" s="9"/>
      <c r="BES87" s="9"/>
      <c r="BET87" s="9"/>
      <c r="BEU87" s="9"/>
      <c r="BEV87" s="9"/>
      <c r="BEW87" s="9"/>
      <c r="BEX87" s="9"/>
      <c r="BEY87" s="9"/>
      <c r="BEZ87" s="9"/>
      <c r="BFA87" s="9"/>
      <c r="BFB87" s="9"/>
      <c r="BFC87" s="9"/>
      <c r="BFD87" s="9"/>
      <c r="BFE87" s="9"/>
      <c r="BFF87" s="9"/>
      <c r="BFG87" s="9"/>
      <c r="BFH87" s="9"/>
      <c r="BFI87" s="9"/>
      <c r="BFJ87" s="9"/>
      <c r="BFK87" s="9"/>
      <c r="BFL87" s="9"/>
      <c r="BFM87" s="9"/>
      <c r="BFN87" s="9"/>
      <c r="BFO87" s="9"/>
      <c r="BFP87" s="9"/>
      <c r="BFQ87" s="9"/>
      <c r="BFR87" s="9"/>
      <c r="BFS87" s="9"/>
      <c r="BFT87" s="9"/>
      <c r="BFU87" s="9"/>
      <c r="BFV87" s="9"/>
      <c r="BFW87" s="9"/>
      <c r="BFX87" s="9"/>
      <c r="BFY87" s="9"/>
      <c r="BFZ87" s="9"/>
      <c r="BGA87" s="9"/>
      <c r="BGB87" s="9"/>
      <c r="BGC87" s="9"/>
      <c r="BGD87" s="9"/>
      <c r="BGE87" s="9"/>
      <c r="BGF87" s="9"/>
      <c r="BGG87" s="9"/>
      <c r="BGH87" s="9"/>
      <c r="BGI87" s="9"/>
      <c r="BGJ87" s="9"/>
      <c r="BGK87" s="9"/>
      <c r="BGL87" s="9"/>
      <c r="BGM87" s="9"/>
      <c r="BGN87" s="9"/>
      <c r="BGO87" s="9"/>
      <c r="BGP87" s="9"/>
      <c r="BGQ87" s="9"/>
      <c r="BGR87" s="9"/>
      <c r="BGS87" s="9"/>
      <c r="BGT87" s="9"/>
      <c r="BGU87" s="9"/>
      <c r="BGV87" s="9"/>
      <c r="BGW87" s="9"/>
      <c r="BGX87" s="9"/>
      <c r="BGY87" s="9"/>
      <c r="BGZ87" s="9"/>
      <c r="BHA87" s="9"/>
      <c r="BHB87" s="9"/>
      <c r="BHC87" s="9"/>
      <c r="BHD87" s="9"/>
      <c r="BHE87" s="9"/>
      <c r="BHF87" s="9"/>
      <c r="BHG87" s="9"/>
      <c r="BHH87" s="9"/>
      <c r="BHI87" s="9"/>
      <c r="BHJ87" s="9"/>
      <c r="BHK87" s="9"/>
      <c r="BHL87" s="9"/>
      <c r="BHM87" s="9"/>
      <c r="BHN87" s="9"/>
      <c r="BHO87" s="9"/>
      <c r="BHP87" s="9"/>
      <c r="BHQ87" s="9"/>
      <c r="BHR87" s="9"/>
      <c r="BHS87" s="9"/>
      <c r="BHT87" s="9"/>
      <c r="BHU87" s="9"/>
      <c r="BHV87" s="9"/>
      <c r="BHW87" s="9"/>
      <c r="BHX87" s="9"/>
      <c r="BHY87" s="9"/>
      <c r="BHZ87" s="9"/>
      <c r="BIA87" s="9"/>
      <c r="BIB87" s="9"/>
      <c r="BIC87" s="9"/>
      <c r="BID87" s="9"/>
      <c r="BIE87" s="9"/>
      <c r="BIF87" s="9"/>
      <c r="BIG87" s="9"/>
      <c r="BIH87" s="9"/>
      <c r="BII87" s="9"/>
      <c r="BIJ87" s="9"/>
      <c r="BIK87" s="9"/>
      <c r="BIL87" s="9"/>
      <c r="BIM87" s="9"/>
      <c r="BIN87" s="9"/>
      <c r="BIO87" s="9"/>
      <c r="BIP87" s="9"/>
      <c r="BIQ87" s="9"/>
      <c r="BIR87" s="9"/>
      <c r="BIS87" s="9"/>
      <c r="BIT87" s="9"/>
      <c r="BIU87" s="9"/>
      <c r="BIV87" s="9"/>
      <c r="BIW87" s="9"/>
      <c r="BIX87" s="9"/>
      <c r="BIY87" s="9"/>
      <c r="BIZ87" s="9"/>
      <c r="BJA87" s="9"/>
      <c r="BJB87" s="9"/>
      <c r="BJC87" s="9"/>
      <c r="BJD87" s="9"/>
      <c r="BJE87" s="9"/>
      <c r="BJF87" s="9"/>
      <c r="BJG87" s="9"/>
      <c r="BJH87" s="9"/>
      <c r="BJI87" s="9"/>
      <c r="BJJ87" s="9"/>
      <c r="BJK87" s="9"/>
      <c r="BJL87" s="9"/>
      <c r="BJM87" s="9"/>
      <c r="BJN87" s="9"/>
      <c r="BJO87" s="9"/>
      <c r="BJP87" s="9"/>
      <c r="BJQ87" s="9"/>
      <c r="BJR87" s="9"/>
      <c r="BJS87" s="9"/>
      <c r="BJT87" s="9"/>
      <c r="BJU87" s="9"/>
      <c r="BJV87" s="9"/>
      <c r="BJW87" s="9"/>
      <c r="BJX87" s="9"/>
      <c r="BJY87" s="9"/>
      <c r="BJZ87" s="9"/>
      <c r="BKA87" s="9"/>
      <c r="BKB87" s="9"/>
      <c r="BKC87" s="9"/>
      <c r="BKD87" s="9"/>
      <c r="BKE87" s="9"/>
      <c r="BKF87" s="9"/>
      <c r="BKG87" s="9"/>
      <c r="BKH87" s="9"/>
      <c r="BKI87" s="9"/>
      <c r="BKJ87" s="9"/>
      <c r="BKK87" s="9"/>
      <c r="BKL87" s="9"/>
      <c r="BKM87" s="9"/>
      <c r="BKN87" s="9"/>
      <c r="BKO87" s="9"/>
      <c r="BKP87" s="9"/>
      <c r="BKQ87" s="9"/>
      <c r="BKR87" s="9"/>
      <c r="BKS87" s="9"/>
      <c r="BKT87" s="9"/>
      <c r="BKU87" s="9"/>
      <c r="BKV87" s="9"/>
      <c r="BKW87" s="9"/>
      <c r="BKX87" s="9"/>
      <c r="BKY87" s="9"/>
      <c r="BKZ87" s="9"/>
      <c r="BLA87" s="9"/>
      <c r="BLB87" s="9"/>
      <c r="BLC87" s="9"/>
      <c r="BLD87" s="9"/>
      <c r="BLE87" s="9"/>
      <c r="BLF87" s="9"/>
      <c r="BLG87" s="9"/>
      <c r="BLH87" s="9"/>
      <c r="BLI87" s="9"/>
      <c r="BLJ87" s="9"/>
      <c r="BLK87" s="9"/>
      <c r="BLL87" s="9"/>
      <c r="BLM87" s="9"/>
      <c r="BLN87" s="9"/>
      <c r="BLO87" s="9"/>
      <c r="BLP87" s="9"/>
      <c r="BLQ87" s="9"/>
      <c r="BLR87" s="9"/>
      <c r="BLS87" s="9"/>
      <c r="BLT87" s="9"/>
      <c r="BLU87" s="9"/>
      <c r="BLV87" s="9"/>
      <c r="BLW87" s="9"/>
      <c r="BLX87" s="9"/>
      <c r="BLY87" s="9"/>
      <c r="BLZ87" s="9"/>
      <c r="BMA87" s="9"/>
      <c r="BMB87" s="9"/>
      <c r="BMC87" s="9"/>
      <c r="BMD87" s="9"/>
      <c r="BME87" s="9"/>
      <c r="BMF87" s="9"/>
      <c r="BMG87" s="9"/>
      <c r="BMH87" s="9"/>
      <c r="BMI87" s="9"/>
      <c r="BMJ87" s="9"/>
      <c r="BMK87" s="9"/>
      <c r="BML87" s="9"/>
      <c r="BMM87" s="9"/>
      <c r="BMN87" s="9"/>
      <c r="BMO87" s="9"/>
      <c r="BMP87" s="9"/>
      <c r="BMQ87" s="9"/>
      <c r="BMR87" s="9"/>
      <c r="BMS87" s="9"/>
      <c r="BMT87" s="9"/>
      <c r="BMU87" s="9"/>
      <c r="BMV87" s="9"/>
      <c r="BMW87" s="9"/>
      <c r="BMX87" s="9"/>
      <c r="BMY87" s="9"/>
      <c r="BMZ87" s="9"/>
      <c r="BNA87" s="9"/>
      <c r="BNB87" s="9"/>
      <c r="BNC87" s="9"/>
      <c r="BND87" s="9"/>
      <c r="BNE87" s="9"/>
      <c r="BNF87" s="9"/>
      <c r="BNG87" s="9"/>
      <c r="BNH87" s="9"/>
      <c r="BNI87" s="9"/>
      <c r="BNJ87" s="9"/>
      <c r="BNK87" s="9"/>
      <c r="BNL87" s="9"/>
      <c r="BNM87" s="9"/>
      <c r="BNN87" s="9"/>
      <c r="BNO87" s="9"/>
      <c r="BNP87" s="9"/>
      <c r="BNQ87" s="9"/>
      <c r="BNR87" s="9"/>
      <c r="BNS87" s="9"/>
      <c r="BNT87" s="9"/>
      <c r="BNU87" s="9"/>
      <c r="BNV87" s="9"/>
      <c r="BNW87" s="9"/>
      <c r="BNX87" s="9"/>
      <c r="BNY87" s="9"/>
      <c r="BNZ87" s="9"/>
      <c r="BOA87" s="9"/>
      <c r="BOB87" s="9"/>
      <c r="BOC87" s="9"/>
      <c r="BOD87" s="9"/>
      <c r="BOE87" s="9"/>
      <c r="BOF87" s="9"/>
      <c r="BOG87" s="9"/>
      <c r="BOH87" s="9"/>
      <c r="BOI87" s="9"/>
      <c r="BOJ87" s="9"/>
      <c r="BOK87" s="9"/>
      <c r="BOL87" s="9"/>
      <c r="BOM87" s="9"/>
      <c r="BON87" s="9"/>
      <c r="BOO87" s="9"/>
      <c r="BOP87" s="9"/>
      <c r="BOQ87" s="9"/>
      <c r="BOR87" s="9"/>
      <c r="BOS87" s="9"/>
      <c r="BOT87" s="9"/>
      <c r="BOU87" s="9"/>
      <c r="BOV87" s="9"/>
      <c r="BOW87" s="9"/>
      <c r="BOX87" s="9"/>
      <c r="BOY87" s="9"/>
      <c r="BOZ87" s="9"/>
      <c r="BPA87" s="9"/>
      <c r="BPB87" s="9"/>
      <c r="BPC87" s="9"/>
      <c r="BPD87" s="9"/>
      <c r="BPE87" s="9"/>
      <c r="BPF87" s="9"/>
      <c r="BPG87" s="9"/>
      <c r="BPH87" s="9"/>
      <c r="BPI87" s="9"/>
      <c r="BPJ87" s="9"/>
      <c r="BPK87" s="9"/>
      <c r="BPL87" s="9"/>
      <c r="BPM87" s="9"/>
      <c r="BPN87" s="9"/>
      <c r="BPO87" s="9"/>
      <c r="BPP87" s="9"/>
      <c r="BPQ87" s="9"/>
      <c r="BPR87" s="9"/>
      <c r="BPS87" s="9"/>
      <c r="BPT87" s="9"/>
      <c r="BPU87" s="9"/>
      <c r="BPV87" s="9"/>
      <c r="BPW87" s="9"/>
      <c r="BPX87" s="9"/>
      <c r="BPY87" s="9"/>
      <c r="BPZ87" s="9"/>
      <c r="BQA87" s="9"/>
      <c r="BQB87" s="9"/>
      <c r="BQC87" s="9"/>
      <c r="BQD87" s="9"/>
      <c r="BQE87" s="9"/>
      <c r="BQF87" s="9"/>
      <c r="BQG87" s="9"/>
      <c r="BQH87" s="9"/>
      <c r="BQI87" s="9"/>
      <c r="BQJ87" s="9"/>
      <c r="BQK87" s="9"/>
      <c r="BQL87" s="9"/>
      <c r="BQM87" s="9"/>
      <c r="BQN87" s="9"/>
      <c r="BQO87" s="9"/>
      <c r="BQP87" s="9"/>
      <c r="BQQ87" s="9"/>
      <c r="BQR87" s="9"/>
      <c r="BQS87" s="9"/>
      <c r="BQT87" s="9"/>
      <c r="BQU87" s="9"/>
      <c r="BQV87" s="9"/>
      <c r="BQW87" s="9"/>
      <c r="BQX87" s="9"/>
      <c r="BQY87" s="9"/>
      <c r="BQZ87" s="9"/>
      <c r="BRA87" s="9"/>
      <c r="BRB87" s="9"/>
      <c r="BRC87" s="9"/>
      <c r="BRD87" s="9"/>
      <c r="BRE87" s="9"/>
      <c r="BRF87" s="9"/>
      <c r="BRG87" s="9"/>
      <c r="BRH87" s="9"/>
      <c r="BRI87" s="9"/>
      <c r="BRJ87" s="9"/>
      <c r="BRK87" s="9"/>
      <c r="BRL87" s="9"/>
      <c r="BRM87" s="9"/>
      <c r="BRN87" s="9"/>
      <c r="BRO87" s="9"/>
      <c r="BRP87" s="9"/>
      <c r="BRQ87" s="9"/>
      <c r="BRR87" s="9"/>
      <c r="BRS87" s="9"/>
      <c r="BRT87" s="9"/>
      <c r="BRU87" s="9"/>
      <c r="BRV87" s="9"/>
      <c r="BRW87" s="9"/>
      <c r="BRX87" s="9"/>
      <c r="BRY87" s="9"/>
      <c r="BRZ87" s="9"/>
      <c r="BSA87" s="9"/>
      <c r="BSB87" s="9"/>
      <c r="BSC87" s="9"/>
      <c r="BSD87" s="9"/>
      <c r="BSE87" s="9"/>
      <c r="BSF87" s="9"/>
      <c r="BSG87" s="9"/>
      <c r="BSH87" s="9"/>
      <c r="BSI87" s="9"/>
      <c r="BSJ87" s="9"/>
      <c r="BSK87" s="9"/>
      <c r="BSL87" s="9"/>
      <c r="BSM87" s="9"/>
      <c r="BSN87" s="9"/>
      <c r="BSO87" s="9"/>
      <c r="BSP87" s="9"/>
      <c r="BSQ87" s="9"/>
      <c r="BSR87" s="9"/>
      <c r="BSS87" s="9"/>
      <c r="BST87" s="9"/>
      <c r="BSU87" s="9"/>
      <c r="BSV87" s="9"/>
      <c r="BSW87" s="9"/>
      <c r="BSX87" s="9"/>
      <c r="BSY87" s="9"/>
      <c r="BSZ87" s="9"/>
      <c r="BTA87" s="9"/>
      <c r="BTB87" s="9"/>
      <c r="BTC87" s="9"/>
      <c r="BTD87" s="9"/>
      <c r="BTE87" s="9"/>
      <c r="BTF87" s="9"/>
      <c r="BTG87" s="9"/>
      <c r="BTH87" s="9"/>
      <c r="BTI87" s="9"/>
      <c r="BTJ87" s="9"/>
      <c r="BTK87" s="9"/>
      <c r="BTL87" s="9"/>
      <c r="BTM87" s="9"/>
      <c r="BTN87" s="9"/>
      <c r="BTO87" s="9"/>
      <c r="BTP87" s="9"/>
      <c r="BTQ87" s="9"/>
      <c r="BTR87" s="9"/>
      <c r="BTS87" s="9"/>
      <c r="BTT87" s="9"/>
      <c r="BTU87" s="9"/>
      <c r="BTV87" s="9"/>
      <c r="BTW87" s="9"/>
      <c r="BTX87" s="9"/>
      <c r="BTY87" s="9"/>
      <c r="BTZ87" s="9"/>
      <c r="BUA87" s="9"/>
      <c r="BUB87" s="9"/>
      <c r="BUC87" s="9"/>
      <c r="BUD87" s="9"/>
      <c r="BUE87" s="9"/>
      <c r="BUF87" s="9"/>
      <c r="BUG87" s="9"/>
      <c r="BUH87" s="9"/>
      <c r="BUI87" s="9"/>
      <c r="BUJ87" s="9"/>
      <c r="BUK87" s="9"/>
      <c r="BUL87" s="9"/>
      <c r="BUM87" s="9"/>
      <c r="BUN87" s="9"/>
      <c r="BUO87" s="9"/>
      <c r="BUP87" s="9"/>
      <c r="BUQ87" s="9"/>
      <c r="BUR87" s="9"/>
      <c r="BUS87" s="9"/>
      <c r="BUT87" s="9"/>
      <c r="BUU87" s="9"/>
      <c r="BUV87" s="9"/>
      <c r="BUW87" s="9"/>
      <c r="BUX87" s="9"/>
      <c r="BUY87" s="9"/>
      <c r="BUZ87" s="9"/>
      <c r="BVA87" s="9"/>
      <c r="BVB87" s="9"/>
      <c r="BVC87" s="9"/>
      <c r="BVD87" s="9"/>
      <c r="BVE87" s="9"/>
      <c r="BVF87" s="9"/>
      <c r="BVG87" s="9"/>
      <c r="BVH87" s="9"/>
      <c r="BVI87" s="9"/>
      <c r="BVJ87" s="9"/>
      <c r="BVK87" s="9"/>
      <c r="BVL87" s="9"/>
      <c r="BVM87" s="9"/>
      <c r="BVN87" s="9"/>
      <c r="BVO87" s="9"/>
      <c r="BVP87" s="9"/>
      <c r="BVQ87" s="9"/>
      <c r="BVR87" s="9"/>
      <c r="BVS87" s="9"/>
      <c r="BVT87" s="9"/>
      <c r="BVU87" s="9"/>
      <c r="BVV87" s="9"/>
      <c r="BVW87" s="9"/>
      <c r="BVX87" s="9"/>
      <c r="BVY87" s="9"/>
      <c r="BVZ87" s="9"/>
      <c r="BWA87" s="9"/>
      <c r="BWB87" s="9"/>
      <c r="BWC87" s="9"/>
      <c r="BWD87" s="9"/>
      <c r="BWE87" s="9"/>
      <c r="BWF87" s="9"/>
      <c r="BWG87" s="9"/>
      <c r="BWH87" s="9"/>
      <c r="BWI87" s="9"/>
      <c r="BWJ87" s="9"/>
      <c r="BWK87" s="9"/>
      <c r="BWL87" s="9"/>
      <c r="BWM87" s="9"/>
      <c r="BWN87" s="9"/>
      <c r="BWO87" s="9"/>
      <c r="BWP87" s="9"/>
      <c r="BWQ87" s="9"/>
      <c r="BWR87" s="9"/>
      <c r="BWS87" s="9"/>
      <c r="BWT87" s="9"/>
      <c r="BWU87" s="9"/>
      <c r="BWV87" s="9"/>
      <c r="BWW87" s="9"/>
      <c r="BWX87" s="9"/>
      <c r="BWY87" s="9"/>
      <c r="BWZ87" s="9"/>
      <c r="BXA87" s="9"/>
      <c r="BXB87" s="9"/>
      <c r="BXC87" s="9"/>
      <c r="BXD87" s="9"/>
    </row>
    <row r="88" ht="14.25" customHeight="1">
      <c r="A88" s="9">
        <v>93.0</v>
      </c>
      <c r="B88" s="9" t="s">
        <v>11947</v>
      </c>
      <c r="C88" s="9" t="s">
        <v>11948</v>
      </c>
      <c r="D88" s="9" t="s">
        <v>11948</v>
      </c>
      <c r="E88" s="9"/>
      <c r="F88" s="9">
        <v>129.0</v>
      </c>
      <c r="G88" s="9" t="s">
        <v>12720</v>
      </c>
      <c r="H88" s="9"/>
      <c r="I88" s="9">
        <v>5.0</v>
      </c>
      <c r="J88" s="9"/>
      <c r="K88" s="9">
        <v>21.0</v>
      </c>
      <c r="L88" s="9">
        <v>84.0</v>
      </c>
      <c r="M88" s="9">
        <v>1.0</v>
      </c>
      <c r="N88" s="9">
        <v>6.0</v>
      </c>
      <c r="O88" s="9">
        <v>12.0</v>
      </c>
      <c r="P88" s="9">
        <v>4.0</v>
      </c>
      <c r="Q88" s="9" t="s">
        <v>12721</v>
      </c>
      <c r="R88" s="9"/>
      <c r="S88" s="9" t="s">
        <v>3002</v>
      </c>
      <c r="T88" s="9" t="s">
        <v>3001</v>
      </c>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9"/>
      <c r="JF88" s="9"/>
      <c r="JG88" s="9"/>
      <c r="JH88" s="9"/>
      <c r="JI88" s="9"/>
      <c r="JJ88" s="9"/>
      <c r="JK88" s="9"/>
      <c r="JL88" s="9"/>
      <c r="JM88" s="9"/>
      <c r="JN88" s="9"/>
      <c r="JO88" s="9"/>
      <c r="JP88" s="9"/>
      <c r="JQ88" s="9"/>
      <c r="JR88" s="9"/>
      <c r="JS88" s="9"/>
      <c r="JT88" s="9"/>
      <c r="JU88" s="9"/>
      <c r="JV88" s="9"/>
      <c r="JW88" s="9"/>
      <c r="JX88" s="9"/>
      <c r="JY88" s="9"/>
      <c r="JZ88" s="9"/>
      <c r="KA88" s="9"/>
      <c r="KB88" s="9"/>
      <c r="KC88" s="9"/>
      <c r="KD88" s="9"/>
      <c r="KE88" s="9"/>
      <c r="KF88" s="9"/>
      <c r="KG88" s="9"/>
      <c r="KH88" s="9"/>
      <c r="KI88" s="9"/>
      <c r="KJ88" s="9"/>
      <c r="KK88" s="9"/>
      <c r="KL88" s="9"/>
      <c r="KM88" s="9"/>
      <c r="KN88" s="9"/>
      <c r="KO88" s="9"/>
      <c r="KP88" s="9"/>
      <c r="KQ88" s="9"/>
      <c r="KR88" s="9"/>
      <c r="KS88" s="9"/>
      <c r="KT88" s="9"/>
      <c r="KU88" s="9"/>
      <c r="KV88" s="9"/>
      <c r="KW88" s="9"/>
      <c r="KX88" s="9"/>
      <c r="KY88" s="9"/>
      <c r="KZ88" s="9"/>
      <c r="LA88" s="9"/>
      <c r="LB88" s="9"/>
      <c r="LC88" s="9"/>
      <c r="LD88" s="9"/>
      <c r="LE88" s="9"/>
      <c r="LF88" s="9"/>
      <c r="LG88" s="9"/>
      <c r="LH88" s="9"/>
      <c r="LI88" s="9"/>
      <c r="LJ88" s="9"/>
      <c r="LK88" s="9"/>
      <c r="LL88" s="9"/>
      <c r="LM88" s="9"/>
      <c r="LN88" s="9"/>
      <c r="LO88" s="9"/>
      <c r="LP88" s="9"/>
      <c r="LQ88" s="9"/>
      <c r="LR88" s="9"/>
      <c r="LS88" s="9"/>
      <c r="LT88" s="9"/>
      <c r="LU88" s="9"/>
      <c r="LV88" s="9"/>
      <c r="LW88" s="9"/>
      <c r="LX88" s="9"/>
      <c r="LY88" s="9"/>
      <c r="LZ88" s="9"/>
      <c r="MA88" s="9"/>
      <c r="MB88" s="9"/>
      <c r="MC88" s="9"/>
      <c r="MD88" s="9"/>
      <c r="ME88" s="9"/>
      <c r="MF88" s="9"/>
      <c r="MG88" s="9"/>
      <c r="MH88" s="9"/>
      <c r="MI88" s="9"/>
      <c r="MJ88" s="9"/>
      <c r="MK88" s="9"/>
      <c r="ML88" s="9"/>
      <c r="MM88" s="9"/>
      <c r="MN88" s="9"/>
      <c r="MO88" s="9"/>
      <c r="MP88" s="9"/>
      <c r="MQ88" s="9"/>
      <c r="MR88" s="9"/>
      <c r="MS88" s="9"/>
      <c r="MT88" s="9"/>
      <c r="MU88" s="9"/>
      <c r="MV88" s="9"/>
      <c r="MW88" s="9"/>
      <c r="MX88" s="9"/>
      <c r="MY88" s="9"/>
      <c r="MZ88" s="9"/>
      <c r="NA88" s="9"/>
      <c r="NB88" s="9"/>
      <c r="NC88" s="9"/>
      <c r="ND88" s="9"/>
      <c r="NE88" s="9"/>
      <c r="NF88" s="9"/>
      <c r="NG88" s="9"/>
      <c r="NH88" s="9"/>
      <c r="NI88" s="9"/>
      <c r="NJ88" s="9"/>
      <c r="NK88" s="9"/>
      <c r="NL88" s="9"/>
      <c r="NM88" s="9"/>
      <c r="NN88" s="9"/>
      <c r="NO88" s="9"/>
      <c r="NP88" s="9"/>
      <c r="NQ88" s="9"/>
      <c r="NR88" s="9"/>
      <c r="NS88" s="9"/>
      <c r="NT88" s="9"/>
      <c r="NU88" s="9"/>
      <c r="NV88" s="9"/>
      <c r="NW88" s="9"/>
      <c r="NX88" s="9"/>
      <c r="NY88" s="9"/>
      <c r="NZ88" s="9"/>
      <c r="OA88" s="9"/>
      <c r="OB88" s="9"/>
      <c r="OC88" s="9"/>
      <c r="OD88" s="9"/>
      <c r="OE88" s="9"/>
      <c r="OF88" s="9"/>
      <c r="OG88" s="9"/>
      <c r="OH88" s="9"/>
      <c r="OI88" s="9"/>
      <c r="OJ88" s="9"/>
      <c r="OK88" s="9"/>
      <c r="OL88" s="9"/>
      <c r="OM88" s="9"/>
      <c r="ON88" s="9"/>
      <c r="OO88" s="9"/>
      <c r="OP88" s="9"/>
      <c r="OQ88" s="9"/>
      <c r="OR88" s="9"/>
      <c r="OS88" s="9"/>
      <c r="OT88" s="9"/>
      <c r="OU88" s="9"/>
      <c r="OV88" s="9"/>
      <c r="OW88" s="9"/>
      <c r="OX88" s="9"/>
      <c r="OY88" s="9"/>
      <c r="OZ88" s="9"/>
      <c r="PA88" s="9"/>
      <c r="PB88" s="9"/>
      <c r="PC88" s="9"/>
      <c r="PD88" s="9"/>
      <c r="PE88" s="9"/>
      <c r="PF88" s="9"/>
      <c r="PG88" s="9"/>
      <c r="PH88" s="9"/>
      <c r="PI88" s="9"/>
      <c r="PJ88" s="9"/>
      <c r="PK88" s="9"/>
      <c r="PL88" s="9"/>
      <c r="PM88" s="9"/>
      <c r="PN88" s="9"/>
      <c r="PO88" s="9"/>
      <c r="PP88" s="9"/>
      <c r="PQ88" s="9"/>
      <c r="PR88" s="9"/>
      <c r="PS88" s="9"/>
      <c r="PT88" s="9"/>
      <c r="PU88" s="9"/>
      <c r="PV88" s="9"/>
      <c r="PW88" s="9"/>
      <c r="PX88" s="9"/>
      <c r="PY88" s="9"/>
      <c r="PZ88" s="9"/>
      <c r="QA88" s="9"/>
      <c r="QB88" s="9"/>
      <c r="QC88" s="9"/>
      <c r="QD88" s="9"/>
      <c r="QE88" s="9"/>
      <c r="QF88" s="9"/>
      <c r="QG88" s="9"/>
      <c r="QH88" s="9"/>
      <c r="QI88" s="9"/>
      <c r="QJ88" s="9"/>
      <c r="QK88" s="9"/>
      <c r="QL88" s="9"/>
      <c r="QM88" s="9"/>
      <c r="QN88" s="9"/>
      <c r="QO88" s="9"/>
      <c r="QP88" s="9"/>
      <c r="QQ88" s="9"/>
      <c r="QR88" s="9"/>
      <c r="QS88" s="9"/>
      <c r="QT88" s="9"/>
      <c r="QU88" s="9"/>
      <c r="QV88" s="9"/>
      <c r="QW88" s="9"/>
      <c r="QX88" s="9"/>
      <c r="QY88" s="9"/>
      <c r="QZ88" s="9"/>
      <c r="RA88" s="9"/>
      <c r="RB88" s="9"/>
      <c r="RC88" s="9"/>
      <c r="RD88" s="9"/>
      <c r="RE88" s="9"/>
      <c r="RF88" s="9"/>
      <c r="RG88" s="9"/>
      <c r="RH88" s="9"/>
      <c r="RI88" s="9"/>
      <c r="RJ88" s="9"/>
      <c r="RK88" s="9"/>
      <c r="RL88" s="9"/>
      <c r="RM88" s="9"/>
      <c r="RN88" s="9"/>
      <c r="RO88" s="9"/>
      <c r="RP88" s="9"/>
      <c r="RQ88" s="9"/>
      <c r="RR88" s="9"/>
      <c r="RS88" s="9"/>
      <c r="RT88" s="9"/>
      <c r="RU88" s="9"/>
      <c r="RV88" s="9"/>
      <c r="RW88" s="9"/>
      <c r="RX88" s="9"/>
      <c r="RY88" s="9"/>
      <c r="RZ88" s="9"/>
      <c r="SA88" s="9"/>
      <c r="SB88" s="9"/>
      <c r="SC88" s="9"/>
      <c r="SD88" s="9"/>
      <c r="SE88" s="9"/>
      <c r="SF88" s="9"/>
      <c r="SG88" s="9"/>
      <c r="SH88" s="9"/>
      <c r="SI88" s="9"/>
      <c r="SJ88" s="9"/>
      <c r="SK88" s="9"/>
      <c r="SL88" s="9"/>
      <c r="SM88" s="9"/>
      <c r="SN88" s="9"/>
      <c r="SO88" s="9"/>
      <c r="SP88" s="9"/>
      <c r="SQ88" s="9"/>
      <c r="SR88" s="9"/>
      <c r="SS88" s="9"/>
      <c r="ST88" s="9"/>
      <c r="SU88" s="9"/>
      <c r="SV88" s="9"/>
      <c r="SW88" s="9"/>
      <c r="SX88" s="9"/>
      <c r="SY88" s="9"/>
      <c r="SZ88" s="9"/>
      <c r="TA88" s="9"/>
      <c r="TB88" s="9"/>
      <c r="TC88" s="9"/>
      <c r="TD88" s="9"/>
      <c r="TE88" s="9"/>
      <c r="TF88" s="9"/>
      <c r="TG88" s="9"/>
      <c r="TH88" s="9"/>
      <c r="TI88" s="9"/>
      <c r="TJ88" s="9"/>
      <c r="TK88" s="9"/>
      <c r="TL88" s="9"/>
      <c r="TM88" s="9"/>
      <c r="TN88" s="9"/>
      <c r="TO88" s="9"/>
      <c r="ANB88" s="9"/>
      <c r="ANC88" s="9"/>
      <c r="AND88" s="9"/>
      <c r="ANE88" s="9"/>
      <c r="ANF88" s="9"/>
      <c r="ANG88" s="9"/>
      <c r="ANH88" s="9"/>
      <c r="ANI88" s="9"/>
      <c r="ANJ88" s="9"/>
      <c r="ANK88" s="9"/>
      <c r="ANL88" s="9"/>
      <c r="ANM88" s="9"/>
      <c r="ANN88" s="9"/>
      <c r="ANO88" s="9"/>
      <c r="ANP88" s="9"/>
      <c r="ANQ88" s="9"/>
      <c r="ANR88" s="9"/>
      <c r="ANS88" s="9"/>
      <c r="ANT88" s="9"/>
      <c r="ANU88" s="9"/>
      <c r="ANV88" s="9"/>
      <c r="ANW88" s="9"/>
      <c r="ANX88" s="9"/>
      <c r="ANY88" s="9"/>
      <c r="ANZ88" s="9"/>
      <c r="AOA88" s="9"/>
      <c r="AOB88" s="9"/>
      <c r="AOC88" s="9"/>
      <c r="AOD88" s="9"/>
      <c r="AOE88" s="9"/>
      <c r="AOF88" s="9"/>
      <c r="AOG88" s="9"/>
      <c r="AOH88" s="9"/>
      <c r="AOI88" s="9"/>
      <c r="AOJ88" s="9"/>
      <c r="AOK88" s="9"/>
      <c r="AOL88" s="9"/>
      <c r="AOM88" s="9"/>
      <c r="AON88" s="9"/>
      <c r="AOO88" s="9"/>
      <c r="AOP88" s="9"/>
      <c r="AOQ88" s="9"/>
      <c r="AOR88" s="9"/>
      <c r="AOS88" s="9"/>
      <c r="AOT88" s="9"/>
      <c r="AOU88" s="9"/>
      <c r="AOV88" s="9"/>
      <c r="AOW88" s="9"/>
      <c r="AOX88" s="9"/>
      <c r="AOY88" s="9"/>
      <c r="AOZ88" s="9"/>
      <c r="APA88" s="9"/>
      <c r="APB88" s="9"/>
      <c r="APC88" s="9"/>
      <c r="APD88" s="9"/>
      <c r="APE88" s="9"/>
      <c r="APF88" s="9"/>
      <c r="APG88" s="9"/>
      <c r="APH88" s="9"/>
      <c r="API88" s="9"/>
      <c r="APJ88" s="9"/>
      <c r="APK88" s="9"/>
      <c r="APL88" s="9"/>
      <c r="APM88" s="9"/>
      <c r="APN88" s="9"/>
      <c r="APO88" s="9"/>
      <c r="APP88" s="9"/>
      <c r="APQ88" s="9"/>
      <c r="APR88" s="9"/>
      <c r="APS88" s="9"/>
      <c r="APT88" s="9"/>
      <c r="APU88" s="9"/>
      <c r="APV88" s="9"/>
      <c r="APW88" s="9"/>
      <c r="APX88" s="9"/>
      <c r="APY88" s="9"/>
      <c r="APZ88" s="9"/>
      <c r="AQA88" s="9"/>
      <c r="AQB88" s="9"/>
      <c r="AQC88" s="9"/>
      <c r="AQD88" s="9"/>
      <c r="AQE88" s="9"/>
      <c r="AQF88" s="9"/>
      <c r="AQG88" s="9"/>
      <c r="AQH88" s="9"/>
      <c r="AQI88" s="9"/>
      <c r="AQJ88" s="9"/>
      <c r="AQK88" s="9"/>
      <c r="AQL88" s="9"/>
      <c r="AQM88" s="9"/>
      <c r="AQN88" s="9"/>
      <c r="AQO88" s="9"/>
      <c r="AQP88" s="9"/>
      <c r="AQQ88" s="9"/>
      <c r="AQR88" s="9"/>
      <c r="AQS88" s="9"/>
      <c r="AQT88" s="9"/>
      <c r="AQU88" s="9"/>
      <c r="AQV88" s="9"/>
      <c r="AQW88" s="9"/>
      <c r="AQX88" s="9"/>
      <c r="AQY88" s="9"/>
      <c r="AQZ88" s="9"/>
      <c r="ARA88" s="9"/>
      <c r="ARB88" s="9"/>
      <c r="ARC88" s="9"/>
      <c r="ARD88" s="9"/>
      <c r="ARE88" s="9"/>
      <c r="ARF88" s="9"/>
      <c r="ARG88" s="9"/>
      <c r="ARH88" s="9"/>
      <c r="ARI88" s="9"/>
      <c r="ARJ88" s="9"/>
      <c r="ARK88" s="9"/>
      <c r="ARL88" s="9"/>
      <c r="ARM88" s="9"/>
      <c r="ARN88" s="9"/>
      <c r="ARO88" s="9"/>
      <c r="ARP88" s="9"/>
      <c r="ARQ88" s="9"/>
      <c r="ARR88" s="9"/>
      <c r="ARS88" s="9"/>
      <c r="ART88" s="9"/>
      <c r="ARU88" s="9"/>
      <c r="ARV88" s="9"/>
      <c r="ARW88" s="9"/>
      <c r="ARX88" s="9"/>
      <c r="ARY88" s="9"/>
      <c r="ARZ88" s="9"/>
      <c r="ASA88" s="9"/>
      <c r="ASB88" s="9"/>
      <c r="ASC88" s="9"/>
      <c r="ASD88" s="9"/>
      <c r="ASE88" s="9"/>
      <c r="ASF88" s="9"/>
      <c r="ASG88" s="9"/>
      <c r="ASH88" s="9"/>
      <c r="ASI88" s="9"/>
      <c r="ASJ88" s="9"/>
      <c r="ASK88" s="9"/>
      <c r="ASL88" s="9"/>
      <c r="ASM88" s="9"/>
      <c r="ASN88" s="9"/>
      <c r="ASO88" s="9"/>
      <c r="ASP88" s="9"/>
      <c r="ASQ88" s="9"/>
      <c r="ASR88" s="9"/>
      <c r="ASS88" s="9"/>
      <c r="AST88" s="9"/>
      <c r="ASU88" s="9"/>
      <c r="ASV88" s="9"/>
      <c r="ASW88" s="9"/>
      <c r="ASX88" s="9"/>
      <c r="ASY88" s="9"/>
      <c r="ASZ88" s="9"/>
      <c r="ATA88" s="9"/>
      <c r="ATB88" s="9"/>
      <c r="ATC88" s="9"/>
      <c r="ATD88" s="9"/>
      <c r="ATE88" s="9"/>
      <c r="ATF88" s="9"/>
      <c r="ATG88" s="9"/>
      <c r="ATH88" s="9"/>
      <c r="ATI88" s="9"/>
      <c r="ATJ88" s="9"/>
      <c r="ATK88" s="9"/>
      <c r="ATL88" s="9"/>
      <c r="ATM88" s="9"/>
      <c r="ATN88" s="9"/>
      <c r="ATO88" s="9"/>
      <c r="ATP88" s="9"/>
      <c r="ATQ88" s="9"/>
      <c r="ATR88" s="9"/>
      <c r="ATS88" s="9"/>
      <c r="ATT88" s="9"/>
      <c r="ATU88" s="9"/>
      <c r="ATV88" s="9"/>
      <c r="ATW88" s="9"/>
      <c r="ATX88" s="9"/>
      <c r="ATY88" s="9" t="s">
        <v>5691</v>
      </c>
      <c r="ATZ88" s="9" t="s">
        <v>5691</v>
      </c>
      <c r="AUA88" s="9" t="s">
        <v>12339</v>
      </c>
      <c r="AUB88" s="9"/>
      <c r="AUC88" s="9"/>
      <c r="AUD88" s="9"/>
      <c r="AUE88" s="9"/>
      <c r="AUF88" s="9"/>
      <c r="AUG88" s="9"/>
      <c r="AUH88" s="9"/>
      <c r="AUI88" s="9"/>
      <c r="AUJ88" s="9"/>
      <c r="AUK88" s="9"/>
      <c r="AUL88" s="9"/>
      <c r="AUM88" s="9"/>
      <c r="AUN88" s="9"/>
      <c r="AUO88" s="9"/>
      <c r="AUP88" s="9"/>
      <c r="AUQ88" s="9"/>
      <c r="AUR88" s="9"/>
      <c r="AUS88" s="9"/>
      <c r="AUT88" s="9"/>
      <c r="AUU88" s="9"/>
      <c r="AUV88" s="9"/>
      <c r="AUW88" s="9"/>
      <c r="AUX88" s="9"/>
      <c r="AUY88" s="9"/>
      <c r="AUZ88" s="9"/>
      <c r="AVA88" s="9"/>
      <c r="AVB88" s="9"/>
      <c r="AVC88" s="9"/>
      <c r="AVD88" s="9"/>
      <c r="AVE88" s="9"/>
      <c r="AVF88" s="9"/>
      <c r="AVG88" s="9"/>
      <c r="AVH88" s="9"/>
      <c r="AVI88" s="9"/>
      <c r="AVJ88" s="9"/>
      <c r="AVK88" s="9" t="s">
        <v>12722</v>
      </c>
      <c r="AVL88" s="9"/>
      <c r="AVM88" s="9"/>
      <c r="AVN88" s="9"/>
      <c r="AVO88" s="9"/>
      <c r="AVP88" s="9"/>
      <c r="AVQ88" s="9"/>
      <c r="AVR88" s="9"/>
      <c r="AVS88" s="9"/>
      <c r="AVT88" s="9"/>
      <c r="AVU88" s="9"/>
      <c r="AVV88" s="9"/>
      <c r="AVW88" s="9"/>
      <c r="AVX88" s="9"/>
      <c r="AVY88" s="9"/>
      <c r="AVZ88" s="9"/>
      <c r="AWA88" s="9"/>
      <c r="AWB88" s="9"/>
      <c r="AWC88" s="9"/>
      <c r="AWD88" s="9"/>
      <c r="AWE88" s="9"/>
      <c r="AWF88" s="9"/>
      <c r="AWG88" s="9"/>
      <c r="AWH88" s="9"/>
      <c r="AWI88" s="9"/>
      <c r="AWJ88" s="9"/>
      <c r="AWK88" s="9"/>
      <c r="AWL88" s="9"/>
      <c r="AWM88" s="9"/>
      <c r="AWN88" s="9"/>
      <c r="AWO88" s="9"/>
      <c r="AWP88" s="9"/>
      <c r="AWQ88" s="9"/>
      <c r="AWR88" s="9"/>
      <c r="AWS88" s="9"/>
      <c r="AWT88" s="9"/>
      <c r="AWU88" s="9"/>
      <c r="AWV88" s="9"/>
      <c r="AWW88" s="9"/>
      <c r="AWX88" s="9"/>
      <c r="AWY88" s="9"/>
      <c r="AWZ88" s="9"/>
      <c r="AXA88" s="9"/>
      <c r="AXB88" s="9" t="s">
        <v>5707</v>
      </c>
      <c r="AXC88" s="9"/>
      <c r="AXD88" s="9"/>
      <c r="AXE88" s="9"/>
      <c r="AXF88" s="9"/>
      <c r="AXG88" s="9"/>
      <c r="AXH88" s="9"/>
      <c r="AXI88" s="9"/>
      <c r="AXJ88" s="9"/>
      <c r="AXK88" s="9">
        <v>720.0</v>
      </c>
      <c r="AXL88" s="9" t="s">
        <v>3003</v>
      </c>
      <c r="AXM88" s="9">
        <v>513.0</v>
      </c>
      <c r="AXN88" s="9"/>
      <c r="AXO88" s="9"/>
      <c r="AXP88" s="9"/>
      <c r="AXQ88" s="9"/>
      <c r="AXR88" s="9"/>
      <c r="AXS88" s="9"/>
      <c r="AXT88" s="9"/>
      <c r="AXU88" s="9"/>
      <c r="AXV88" s="9"/>
      <c r="AXW88" s="9"/>
      <c r="AXX88" s="9"/>
      <c r="AXY88" s="9"/>
      <c r="AXZ88" s="9"/>
      <c r="AYA88" s="9"/>
      <c r="AYB88" s="9"/>
      <c r="AYC88" s="9"/>
      <c r="AYD88" s="9" t="s">
        <v>3003</v>
      </c>
      <c r="AYE88" s="9"/>
      <c r="AYF88" s="9"/>
      <c r="AYG88" s="9"/>
      <c r="AYH88" s="9" t="s">
        <v>12723</v>
      </c>
      <c r="AYI88" s="9"/>
      <c r="AYJ88" s="9"/>
      <c r="AYK88" s="9"/>
      <c r="AYL88" s="9"/>
      <c r="AYM88" s="9"/>
      <c r="AYN88" s="9"/>
      <c r="AYO88" s="9"/>
      <c r="AYP88" s="9"/>
      <c r="AYQ88" s="9"/>
      <c r="AYR88" s="9"/>
      <c r="AYS88" s="9"/>
      <c r="AYT88" s="9"/>
      <c r="AYU88" s="9"/>
      <c r="AYV88" s="9"/>
      <c r="AYW88" s="9"/>
      <c r="AYX88" s="9"/>
      <c r="AYY88" s="9"/>
      <c r="AYZ88" s="9"/>
      <c r="AZA88" s="9"/>
      <c r="AZB88" s="9"/>
      <c r="AZC88" s="9"/>
      <c r="AZD88" s="9"/>
      <c r="AZE88" s="9"/>
      <c r="AZF88" s="9"/>
      <c r="AZG88" s="9"/>
      <c r="AZH88" s="9"/>
      <c r="AZI88" s="9"/>
      <c r="AZJ88" s="9"/>
      <c r="AZK88" s="9"/>
      <c r="AZL88" s="9"/>
      <c r="AZM88" s="9"/>
      <c r="AZN88" s="9"/>
      <c r="AZO88" s="9"/>
      <c r="AZP88" s="9"/>
      <c r="AZQ88" s="9"/>
      <c r="AZR88" s="9"/>
      <c r="AZS88" s="9"/>
      <c r="AZT88" s="9"/>
      <c r="AZU88" s="9"/>
      <c r="AZV88" s="9"/>
      <c r="AZW88" s="9"/>
      <c r="AZX88" s="9"/>
      <c r="AZY88" s="9"/>
      <c r="AZZ88" s="9"/>
      <c r="BAA88" s="9"/>
      <c r="BAB88" s="9"/>
      <c r="BAC88" s="9"/>
      <c r="BAD88" s="9"/>
      <c r="BAE88" s="9"/>
      <c r="BAF88" s="9"/>
      <c r="BAG88" s="9"/>
      <c r="BAH88" s="9"/>
      <c r="BAI88" s="9"/>
      <c r="BAJ88" s="9"/>
      <c r="BAK88" s="9"/>
      <c r="BAL88" s="9"/>
      <c r="BAM88" s="9"/>
      <c r="BAN88" s="9"/>
      <c r="BAO88" s="9"/>
      <c r="BAP88" s="9"/>
      <c r="BAQ88" s="9"/>
      <c r="BAR88" s="9"/>
      <c r="BAS88" s="9"/>
      <c r="BAT88" s="9"/>
      <c r="BAU88" s="9"/>
      <c r="BAV88" s="9"/>
      <c r="BAW88" s="9"/>
      <c r="BAX88" s="9"/>
      <c r="BAY88" s="9"/>
      <c r="BAZ88" s="9"/>
      <c r="BBA88" s="9"/>
      <c r="BBB88" s="9"/>
      <c r="BBC88" s="9"/>
      <c r="BBD88" s="9"/>
      <c r="BBE88" s="9"/>
      <c r="BBF88" s="9"/>
      <c r="BBG88" s="9"/>
      <c r="BBH88" s="9"/>
      <c r="BBI88" s="9"/>
      <c r="BBJ88" s="9"/>
      <c r="BBK88" s="9"/>
      <c r="BBL88" s="9"/>
      <c r="BBM88" s="9"/>
      <c r="BBN88" s="9"/>
      <c r="BBO88" s="9"/>
      <c r="BBP88" s="9"/>
      <c r="BBQ88" s="9"/>
      <c r="BBR88" s="9"/>
      <c r="BBS88" s="9"/>
      <c r="BBT88" s="9"/>
      <c r="BBU88" s="9"/>
      <c r="BBV88" s="9"/>
      <c r="BBW88" s="9"/>
      <c r="BBX88" s="9"/>
      <c r="BBY88" s="9"/>
      <c r="BBZ88" s="9"/>
      <c r="BCA88" s="9"/>
      <c r="BCB88" s="9"/>
      <c r="BCC88" s="9"/>
      <c r="BCD88" s="9"/>
      <c r="BCE88" s="9"/>
      <c r="BCF88" s="9"/>
      <c r="BCG88" s="9"/>
      <c r="BCH88" s="9"/>
      <c r="BCI88" s="9"/>
      <c r="BCJ88" s="9"/>
      <c r="BCK88" s="9"/>
      <c r="BCL88" s="9"/>
      <c r="BCM88" s="9"/>
      <c r="BCN88" s="9"/>
      <c r="BCO88" s="9"/>
      <c r="BCP88" s="9"/>
      <c r="BCQ88" s="9"/>
      <c r="BCR88" s="9"/>
      <c r="BCS88" s="9"/>
      <c r="BCT88" s="9"/>
      <c r="BCU88" s="9"/>
      <c r="BCV88" s="9"/>
      <c r="BCW88" s="9"/>
      <c r="BCX88" s="9"/>
      <c r="BCY88" s="9"/>
      <c r="BCZ88" s="9"/>
      <c r="BDA88" s="9"/>
      <c r="BDB88" s="9"/>
      <c r="BDC88" s="9"/>
      <c r="BDD88" s="9"/>
      <c r="BDE88" s="9"/>
      <c r="BDF88" s="9"/>
      <c r="BDG88" s="9"/>
      <c r="BDH88" s="9"/>
      <c r="BDI88" s="9"/>
      <c r="BDJ88" s="9"/>
      <c r="BDK88" s="9"/>
      <c r="BDL88" s="9"/>
      <c r="BDM88" s="9"/>
      <c r="BDN88" s="9"/>
      <c r="BDO88" s="9"/>
      <c r="BDP88" s="9"/>
      <c r="BDQ88" s="9"/>
      <c r="BDR88" s="9"/>
      <c r="BDS88" s="9"/>
      <c r="BDT88" s="9"/>
      <c r="BDU88" s="9"/>
      <c r="BDV88" s="9"/>
      <c r="BDW88" s="9"/>
      <c r="BDX88" s="9"/>
      <c r="BDY88" s="9"/>
      <c r="BDZ88" s="9"/>
      <c r="BEA88" s="9"/>
      <c r="BEB88" s="9"/>
      <c r="BEC88" s="9"/>
      <c r="BED88" s="9"/>
      <c r="BEE88" s="9"/>
      <c r="BEF88" s="9"/>
      <c r="BEG88" s="9"/>
      <c r="BEH88" s="9"/>
      <c r="BEI88" s="9"/>
      <c r="BEJ88" s="9"/>
      <c r="BEK88" s="9"/>
      <c r="BEL88" s="9"/>
      <c r="BEM88" s="9"/>
      <c r="BEN88" s="9"/>
      <c r="BEO88" s="9"/>
      <c r="BEP88" s="9"/>
      <c r="BEQ88" s="9"/>
      <c r="BER88" s="9"/>
      <c r="BES88" s="9"/>
      <c r="BET88" s="9"/>
      <c r="BEU88" s="9"/>
      <c r="BEV88" s="9"/>
      <c r="BEW88" s="9"/>
      <c r="BEX88" s="9"/>
      <c r="BEY88" s="9"/>
      <c r="BEZ88" s="9"/>
      <c r="BFA88" s="9"/>
      <c r="BFB88" s="9"/>
      <c r="BFC88" s="9"/>
      <c r="BFD88" s="9"/>
      <c r="BFE88" s="9"/>
      <c r="BFF88" s="9"/>
      <c r="BFG88" s="9"/>
      <c r="BFH88" s="9"/>
      <c r="BFI88" s="9"/>
      <c r="BFJ88" s="9"/>
      <c r="BFK88" s="9"/>
      <c r="BFL88" s="9"/>
      <c r="BFM88" s="9"/>
      <c r="BFN88" s="9"/>
      <c r="BFO88" s="9"/>
      <c r="BFP88" s="9"/>
      <c r="BFQ88" s="9"/>
      <c r="BFR88" s="9"/>
      <c r="BFS88" s="9"/>
      <c r="BFT88" s="9"/>
      <c r="BFU88" s="9"/>
      <c r="BFV88" s="9"/>
      <c r="BFW88" s="9"/>
      <c r="BFX88" s="9"/>
      <c r="BFY88" s="9"/>
      <c r="BFZ88" s="9"/>
      <c r="BGA88" s="9"/>
      <c r="BGB88" s="9"/>
      <c r="BGC88" s="9"/>
      <c r="BGD88" s="9"/>
      <c r="BGE88" s="9"/>
      <c r="BGF88" s="9"/>
      <c r="BGG88" s="9"/>
      <c r="BGH88" s="9"/>
      <c r="BGI88" s="9"/>
      <c r="BGJ88" s="9"/>
      <c r="BGK88" s="9"/>
      <c r="BGL88" s="9"/>
      <c r="BGM88" s="9"/>
      <c r="BGN88" s="9"/>
      <c r="BGO88" s="9"/>
      <c r="BGP88" s="9"/>
      <c r="BGQ88" s="9"/>
      <c r="BGR88" s="9"/>
      <c r="BGS88" s="9"/>
      <c r="BGT88" s="9"/>
      <c r="BGU88" s="9"/>
      <c r="BGV88" s="9"/>
      <c r="BGW88" s="9"/>
      <c r="BGX88" s="9"/>
      <c r="BGY88" s="9"/>
      <c r="BGZ88" s="9"/>
      <c r="BHA88" s="9"/>
      <c r="BHB88" s="9"/>
      <c r="BHC88" s="9"/>
      <c r="BHD88" s="9"/>
      <c r="BHE88" s="9"/>
      <c r="BHF88" s="9"/>
      <c r="BHG88" s="9"/>
      <c r="BHH88" s="9"/>
      <c r="BHI88" s="9"/>
      <c r="BHJ88" s="9"/>
      <c r="BHK88" s="9"/>
      <c r="BHL88" s="9"/>
      <c r="BHM88" s="9"/>
      <c r="BHN88" s="9"/>
      <c r="BHO88" s="9"/>
      <c r="BHP88" s="9"/>
      <c r="BHQ88" s="9"/>
      <c r="BHR88" s="9"/>
      <c r="BHS88" s="9"/>
      <c r="BHT88" s="9"/>
      <c r="BHU88" s="9"/>
      <c r="BHV88" s="9"/>
      <c r="BHW88" s="9"/>
      <c r="BHX88" s="9"/>
      <c r="BHY88" s="9"/>
      <c r="BHZ88" s="9"/>
      <c r="BIA88" s="9"/>
      <c r="BIB88" s="9"/>
      <c r="BIC88" s="9"/>
      <c r="BID88" s="9"/>
      <c r="BIE88" s="9"/>
      <c r="BIF88" s="9"/>
      <c r="BIG88" s="9"/>
      <c r="BIH88" s="9"/>
      <c r="BII88" s="9"/>
      <c r="BIJ88" s="9"/>
      <c r="BIK88" s="9"/>
      <c r="BIL88" s="9"/>
      <c r="BIM88" s="9"/>
      <c r="BIN88" s="9"/>
      <c r="BIO88" s="9"/>
      <c r="BIP88" s="9"/>
      <c r="BIQ88" s="9"/>
      <c r="BIR88" s="9"/>
      <c r="BIS88" s="9"/>
      <c r="BIT88" s="9"/>
      <c r="BIU88" s="9"/>
      <c r="BIV88" s="9"/>
      <c r="BIW88" s="9"/>
      <c r="BIX88" s="9"/>
      <c r="BIY88" s="9"/>
      <c r="BIZ88" s="9"/>
      <c r="BJA88" s="9"/>
      <c r="BJB88" s="9"/>
      <c r="BJC88" s="9"/>
      <c r="BJD88" s="9"/>
      <c r="BJE88" s="9"/>
      <c r="BJF88" s="9"/>
      <c r="BJG88" s="9"/>
      <c r="BJH88" s="9"/>
      <c r="BJI88" s="9"/>
      <c r="BJJ88" s="9"/>
      <c r="BJK88" s="9"/>
      <c r="BJL88" s="9"/>
      <c r="BJM88" s="9"/>
      <c r="BJN88" s="9"/>
      <c r="BJO88" s="9"/>
      <c r="BJP88" s="9"/>
      <c r="BJQ88" s="9"/>
      <c r="BJR88" s="9"/>
      <c r="BJS88" s="9"/>
      <c r="BJT88" s="9"/>
      <c r="BJU88" s="9"/>
      <c r="BJV88" s="9"/>
      <c r="BJW88" s="9"/>
      <c r="BJX88" s="9"/>
      <c r="BJY88" s="9"/>
      <c r="BJZ88" s="9"/>
      <c r="BKA88" s="9"/>
      <c r="BKB88" s="9"/>
      <c r="BKC88" s="9"/>
      <c r="BKD88" s="9"/>
      <c r="BKE88" s="9"/>
      <c r="BKF88" s="9"/>
      <c r="BKG88" s="9"/>
      <c r="BKH88" s="9"/>
      <c r="BKI88" s="9"/>
      <c r="BKJ88" s="9"/>
      <c r="BKK88" s="9"/>
      <c r="BKL88" s="9"/>
      <c r="BKM88" s="9"/>
      <c r="BKN88" s="9"/>
      <c r="BKO88" s="9"/>
      <c r="BKP88" s="9"/>
      <c r="BKQ88" s="9"/>
      <c r="BKR88" s="9"/>
      <c r="BKS88" s="9"/>
      <c r="BKT88" s="9"/>
      <c r="BKU88" s="9"/>
      <c r="BKV88" s="9"/>
      <c r="BKW88" s="9"/>
      <c r="BKX88" s="9"/>
      <c r="BKY88" s="9"/>
      <c r="BKZ88" s="9"/>
      <c r="BLA88" s="9"/>
      <c r="BLB88" s="9"/>
      <c r="BLC88" s="9"/>
      <c r="BLD88" s="9"/>
      <c r="BLE88" s="9"/>
      <c r="BLF88" s="9"/>
      <c r="BLG88" s="9"/>
      <c r="BLH88" s="9"/>
      <c r="BLI88" s="9"/>
      <c r="BLJ88" s="9"/>
      <c r="BLK88" s="9"/>
      <c r="BLL88" s="9"/>
      <c r="BLM88" s="9"/>
      <c r="BLN88" s="9"/>
      <c r="BLO88" s="9"/>
      <c r="BLP88" s="9"/>
      <c r="BLQ88" s="9"/>
      <c r="BLR88" s="9"/>
      <c r="BLS88" s="9"/>
      <c r="BLT88" s="9"/>
      <c r="BLU88" s="9"/>
      <c r="BLV88" s="9"/>
      <c r="BLW88" s="9"/>
      <c r="BLX88" s="9"/>
      <c r="BLY88" s="9"/>
      <c r="BLZ88" s="9"/>
      <c r="BMA88" s="9"/>
      <c r="BMB88" s="9"/>
      <c r="BMC88" s="9"/>
      <c r="BMD88" s="9"/>
      <c r="BME88" s="9"/>
      <c r="BMF88" s="9"/>
      <c r="BMG88" s="9"/>
      <c r="BMH88" s="9"/>
      <c r="BMI88" s="9"/>
      <c r="BMJ88" s="9"/>
      <c r="BMK88" s="9"/>
      <c r="BML88" s="9"/>
      <c r="BMM88" s="9"/>
      <c r="BMN88" s="9"/>
      <c r="BMO88" s="9"/>
      <c r="BMP88" s="9"/>
      <c r="BMQ88" s="9"/>
      <c r="BMR88" s="9"/>
      <c r="BMS88" s="9"/>
      <c r="BMT88" s="9"/>
      <c r="BMU88" s="9"/>
      <c r="BMV88" s="9"/>
      <c r="BMW88" s="9"/>
      <c r="BMX88" s="9"/>
      <c r="BMY88" s="9"/>
      <c r="BMZ88" s="9"/>
      <c r="BNA88" s="9"/>
      <c r="BNB88" s="9"/>
      <c r="BNC88" s="9"/>
      <c r="BND88" s="9"/>
      <c r="BNE88" s="9"/>
      <c r="BNF88" s="9"/>
      <c r="BNG88" s="9"/>
      <c r="BNH88" s="9"/>
      <c r="BNI88" s="9"/>
      <c r="BNJ88" s="9"/>
      <c r="BNK88" s="9"/>
      <c r="BNL88" s="9"/>
      <c r="BNM88" s="9"/>
      <c r="BNN88" s="9"/>
      <c r="BNO88" s="9"/>
      <c r="BNP88" s="9"/>
      <c r="BNQ88" s="9"/>
      <c r="BNR88" s="9"/>
      <c r="BNS88" s="9"/>
      <c r="BNT88" s="9"/>
      <c r="BNU88" s="9"/>
      <c r="BNV88" s="9"/>
      <c r="BNW88" s="9"/>
      <c r="BNX88" s="9"/>
      <c r="BNY88" s="9"/>
      <c r="BNZ88" s="9"/>
      <c r="BOA88" s="9"/>
      <c r="BOB88" s="9"/>
      <c r="BOC88" s="9"/>
      <c r="BOD88" s="9"/>
      <c r="BOE88" s="9"/>
      <c r="BOF88" s="9"/>
      <c r="BOG88" s="9"/>
      <c r="BOH88" s="9"/>
      <c r="BOI88" s="9"/>
      <c r="BOJ88" s="9"/>
      <c r="BOK88" s="9"/>
      <c r="BOL88" s="9"/>
      <c r="BOM88" s="9"/>
      <c r="BON88" s="9"/>
      <c r="BOO88" s="9"/>
      <c r="BOP88" s="9"/>
      <c r="BOQ88" s="9"/>
      <c r="BOR88" s="9"/>
      <c r="BOS88" s="9"/>
      <c r="BOT88" s="9"/>
      <c r="BOU88" s="9"/>
      <c r="BOV88" s="9"/>
      <c r="BOW88" s="9"/>
      <c r="BOX88" s="9"/>
      <c r="BOY88" s="9"/>
      <c r="BOZ88" s="9"/>
      <c r="BPA88" s="9"/>
      <c r="BPB88" s="9"/>
      <c r="BPC88" s="9"/>
      <c r="BPD88" s="9"/>
      <c r="BPE88" s="9"/>
      <c r="BPF88" s="9"/>
      <c r="BPG88" s="9"/>
      <c r="BPH88" s="9"/>
      <c r="BPI88" s="9"/>
      <c r="BPJ88" s="9"/>
      <c r="BPK88" s="9"/>
      <c r="BPL88" s="9"/>
      <c r="BPM88" s="9"/>
      <c r="BPN88" s="9"/>
      <c r="BPO88" s="9"/>
      <c r="BPP88" s="9"/>
      <c r="BPQ88" s="9"/>
      <c r="BPR88" s="9"/>
      <c r="BPS88" s="9"/>
      <c r="BPT88" s="9"/>
      <c r="BPU88" s="9"/>
      <c r="BPV88" s="9"/>
      <c r="BPW88" s="9"/>
      <c r="BPX88" s="9"/>
      <c r="BPY88" s="9"/>
      <c r="BPZ88" s="9"/>
      <c r="BQA88" s="9"/>
      <c r="BQB88" s="9"/>
      <c r="BQC88" s="9"/>
      <c r="BQD88" s="9"/>
      <c r="BQE88" s="9"/>
      <c r="BQF88" s="9"/>
      <c r="BQG88" s="9"/>
      <c r="BQH88" s="9"/>
      <c r="BQI88" s="9"/>
      <c r="BQJ88" s="9"/>
      <c r="BQK88" s="9"/>
      <c r="BQL88" s="9"/>
      <c r="BQM88" s="9"/>
      <c r="BQN88" s="9"/>
      <c r="BQO88" s="9"/>
      <c r="BQP88" s="9"/>
      <c r="BQQ88" s="9"/>
      <c r="BQR88" s="9"/>
      <c r="BQS88" s="9"/>
      <c r="BQT88" s="9"/>
      <c r="BQU88" s="9"/>
      <c r="BQV88" s="9"/>
      <c r="BQW88" s="9"/>
      <c r="BQX88" s="9"/>
      <c r="BQY88" s="9"/>
      <c r="BQZ88" s="9"/>
      <c r="BRA88" s="9"/>
      <c r="BRB88" s="9"/>
      <c r="BRC88" s="9"/>
      <c r="BRD88" s="9"/>
      <c r="BRE88" s="9"/>
      <c r="BRF88" s="9"/>
      <c r="BRG88" s="9"/>
      <c r="BRH88" s="9"/>
      <c r="BRI88" s="9"/>
      <c r="BRJ88" s="9"/>
      <c r="BRK88" s="9"/>
      <c r="BRL88" s="9"/>
      <c r="BRM88" s="9"/>
      <c r="BRN88" s="9"/>
      <c r="BRO88" s="9"/>
      <c r="BRP88" s="9"/>
      <c r="BRQ88" s="9"/>
      <c r="BRR88" s="9"/>
      <c r="BRS88" s="9"/>
      <c r="BRT88" s="9"/>
      <c r="BRU88" s="9"/>
      <c r="BRV88" s="9"/>
      <c r="BRW88" s="9"/>
      <c r="BRX88" s="9"/>
      <c r="BRY88" s="9"/>
      <c r="BRZ88" s="9"/>
      <c r="BSA88" s="9"/>
      <c r="BSB88" s="9"/>
      <c r="BSC88" s="9"/>
      <c r="BSD88" s="9"/>
      <c r="BSE88" s="9"/>
      <c r="BSF88" s="9"/>
      <c r="BSG88" s="9"/>
      <c r="BSH88" s="9"/>
      <c r="BSI88" s="9"/>
      <c r="BSJ88" s="9"/>
      <c r="BSK88" s="9"/>
      <c r="BSL88" s="9"/>
      <c r="BSM88" s="9"/>
      <c r="BSN88" s="9"/>
      <c r="BSO88" s="9"/>
      <c r="BSP88" s="9"/>
      <c r="BSQ88" s="9"/>
      <c r="BSR88" s="9"/>
      <c r="BSS88" s="9"/>
      <c r="BST88" s="9"/>
      <c r="BSU88" s="9"/>
      <c r="BSV88" s="9"/>
      <c r="BSW88" s="9"/>
      <c r="BSX88" s="9"/>
      <c r="BSY88" s="9"/>
      <c r="BSZ88" s="9"/>
      <c r="BTA88" s="9"/>
      <c r="BTB88" s="9"/>
      <c r="BTC88" s="9"/>
      <c r="BTD88" s="9"/>
      <c r="BTE88" s="9"/>
      <c r="BTF88" s="9"/>
      <c r="BTG88" s="9"/>
      <c r="BTH88" s="9"/>
      <c r="BTI88" s="9"/>
      <c r="BTJ88" s="9"/>
      <c r="BTK88" s="9"/>
      <c r="BTL88" s="9"/>
      <c r="BTM88" s="9"/>
      <c r="BTN88" s="9"/>
      <c r="BTO88" s="9"/>
      <c r="BTP88" s="9"/>
      <c r="BTQ88" s="9"/>
      <c r="BTR88" s="9"/>
      <c r="BTS88" s="9"/>
      <c r="BTT88" s="9"/>
      <c r="BTU88" s="9"/>
      <c r="BTV88" s="9"/>
      <c r="BTW88" s="9"/>
      <c r="BTX88" s="9"/>
      <c r="BTY88" s="9"/>
      <c r="BTZ88" s="9"/>
      <c r="BUA88" s="9"/>
      <c r="BUB88" s="9"/>
      <c r="BUC88" s="9"/>
      <c r="BUD88" s="9"/>
      <c r="BUE88" s="9"/>
      <c r="BUF88" s="9"/>
      <c r="BUG88" s="9"/>
      <c r="BUH88" s="9"/>
      <c r="BUI88" s="9"/>
      <c r="BUJ88" s="9"/>
      <c r="BUK88" s="9"/>
      <c r="BUL88" s="9"/>
      <c r="BUM88" s="9"/>
      <c r="BUN88" s="9"/>
      <c r="BUO88" s="9"/>
      <c r="BUP88" s="9"/>
      <c r="BUQ88" s="9"/>
      <c r="BUR88" s="9"/>
      <c r="BUS88" s="9"/>
      <c r="BUT88" s="9"/>
      <c r="BUU88" s="9"/>
      <c r="BUV88" s="9"/>
      <c r="BUW88" s="9"/>
      <c r="BUX88" s="9"/>
      <c r="BUY88" s="9"/>
      <c r="BUZ88" s="9"/>
      <c r="BVA88" s="9"/>
      <c r="BVB88" s="9"/>
      <c r="BVC88" s="9"/>
      <c r="BVD88" s="9"/>
      <c r="BVE88" s="9"/>
      <c r="BVF88" s="9"/>
      <c r="BVG88" s="9"/>
      <c r="BVH88" s="9"/>
      <c r="BVI88" s="9"/>
      <c r="BVJ88" s="9"/>
      <c r="BVK88" s="9"/>
      <c r="BVL88" s="9"/>
      <c r="BVM88" s="9"/>
      <c r="BVN88" s="9"/>
      <c r="BVO88" s="9"/>
      <c r="BVP88" s="9"/>
      <c r="BVQ88" s="9"/>
      <c r="BVR88" s="9"/>
      <c r="BVS88" s="9"/>
      <c r="BVT88" s="9"/>
      <c r="BVU88" s="9"/>
      <c r="BVV88" s="9"/>
      <c r="BVW88" s="9"/>
      <c r="BVX88" s="9"/>
      <c r="BVY88" s="9"/>
      <c r="BVZ88" s="9"/>
      <c r="BWA88" s="9"/>
      <c r="BWB88" s="9"/>
      <c r="BWC88" s="9"/>
      <c r="BWD88" s="9"/>
      <c r="BWE88" s="9"/>
      <c r="BWF88" s="9"/>
      <c r="BWG88" s="9"/>
      <c r="BWH88" s="9"/>
      <c r="BWI88" s="9"/>
      <c r="BWJ88" s="9"/>
      <c r="BWK88" s="9"/>
      <c r="BWL88" s="9"/>
      <c r="BWM88" s="9"/>
      <c r="BWN88" s="9"/>
      <c r="BWO88" s="9"/>
      <c r="BWP88" s="9"/>
      <c r="BWQ88" s="9"/>
      <c r="BWR88" s="9"/>
      <c r="BWS88" s="9"/>
      <c r="BWT88" s="9"/>
      <c r="BWU88" s="9"/>
      <c r="BWV88" s="9"/>
      <c r="BWW88" s="9"/>
      <c r="BWX88" s="9"/>
      <c r="BWY88" s="9"/>
      <c r="BWZ88" s="9"/>
      <c r="BXA88" s="9"/>
      <c r="BXB88" s="9"/>
      <c r="BXC88" s="9"/>
      <c r="BXD88" s="9"/>
    </row>
    <row r="89" ht="14.25" customHeight="1">
      <c r="A89" s="9">
        <v>7.0</v>
      </c>
      <c r="B89" s="9" t="s">
        <v>11947</v>
      </c>
      <c r="C89" s="9" t="s">
        <v>11948</v>
      </c>
      <c r="D89" s="9" t="s">
        <v>11948</v>
      </c>
      <c r="E89" s="9"/>
      <c r="F89" s="9">
        <v>34.0</v>
      </c>
      <c r="G89" s="9" t="s">
        <v>12724</v>
      </c>
      <c r="H89" s="9"/>
      <c r="I89" s="9"/>
      <c r="J89" s="9"/>
      <c r="K89" s="9">
        <v>1.0</v>
      </c>
      <c r="L89" s="9">
        <v>30.0</v>
      </c>
      <c r="M89" s="9">
        <v>1.0</v>
      </c>
      <c r="N89" s="9"/>
      <c r="O89" s="9">
        <v>2.0</v>
      </c>
      <c r="P89" s="9">
        <v>0.0</v>
      </c>
      <c r="Q89" s="9" t="s">
        <v>12725</v>
      </c>
      <c r="R89" s="9"/>
      <c r="S89" s="9" t="s">
        <v>3005</v>
      </c>
      <c r="T89" s="9" t="s">
        <v>3004</v>
      </c>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9"/>
      <c r="IW89" s="9"/>
      <c r="IX89" s="9"/>
      <c r="IY89" s="9"/>
      <c r="IZ89" s="9"/>
      <c r="JA89" s="9"/>
      <c r="JB89" s="9"/>
      <c r="JC89" s="9"/>
      <c r="JD89" s="9"/>
      <c r="JE89" s="9"/>
      <c r="JF89" s="9"/>
      <c r="JG89" s="9"/>
      <c r="JH89" s="9"/>
      <c r="JI89" s="9"/>
      <c r="JJ89" s="9"/>
      <c r="JK89" s="9"/>
      <c r="JL89" s="9"/>
      <c r="JM89" s="9"/>
      <c r="JN89" s="9"/>
      <c r="JO89" s="9"/>
      <c r="JP89" s="9"/>
      <c r="JQ89" s="9"/>
      <c r="JR89" s="9"/>
      <c r="JS89" s="9"/>
      <c r="JT89" s="9"/>
      <c r="JU89" s="9"/>
      <c r="JV89" s="9"/>
      <c r="JW89" s="9"/>
      <c r="JX89" s="9"/>
      <c r="JY89" s="9"/>
      <c r="JZ89" s="9"/>
      <c r="KA89" s="9"/>
      <c r="KB89" s="9"/>
      <c r="KC89" s="9"/>
      <c r="KD89" s="9"/>
      <c r="KE89" s="9"/>
      <c r="KF89" s="9"/>
      <c r="KG89" s="9"/>
      <c r="KH89" s="9"/>
      <c r="KI89" s="9"/>
      <c r="KJ89" s="9"/>
      <c r="KK89" s="9"/>
      <c r="KL89" s="9"/>
      <c r="KM89" s="9"/>
      <c r="KN89" s="9"/>
      <c r="KO89" s="9"/>
      <c r="KP89" s="9"/>
      <c r="KQ89" s="9"/>
      <c r="KR89" s="9"/>
      <c r="KS89" s="9"/>
      <c r="KT89" s="9"/>
      <c r="KU89" s="9"/>
      <c r="KV89" s="9"/>
      <c r="KW89" s="9"/>
      <c r="KX89" s="9"/>
      <c r="KY89" s="9"/>
      <c r="KZ89" s="9"/>
      <c r="LA89" s="9"/>
      <c r="LB89" s="9"/>
      <c r="LC89" s="9"/>
      <c r="LD89" s="9"/>
      <c r="LE89" s="9"/>
      <c r="LF89" s="9"/>
      <c r="LG89" s="9"/>
      <c r="LH89" s="9"/>
      <c r="LI89" s="9"/>
      <c r="LJ89" s="9"/>
      <c r="LK89" s="9"/>
      <c r="LL89" s="9"/>
      <c r="LM89" s="9"/>
      <c r="LN89" s="9"/>
      <c r="LO89" s="9"/>
      <c r="LP89" s="9"/>
      <c r="LQ89" s="9"/>
      <c r="LR89" s="9"/>
      <c r="LS89" s="9"/>
      <c r="LT89" s="9"/>
      <c r="LU89" s="9"/>
      <c r="LV89" s="9"/>
      <c r="LW89" s="9"/>
      <c r="LX89" s="9"/>
      <c r="LY89" s="9"/>
      <c r="LZ89" s="9"/>
      <c r="MA89" s="9"/>
      <c r="MB89" s="9"/>
      <c r="MC89" s="9"/>
      <c r="MD89" s="9"/>
      <c r="ME89" s="9"/>
      <c r="MF89" s="9"/>
      <c r="MG89" s="9"/>
      <c r="MH89" s="9"/>
      <c r="MI89" s="9"/>
      <c r="MJ89" s="9"/>
      <c r="MK89" s="9"/>
      <c r="ML89" s="9"/>
      <c r="MM89" s="9"/>
      <c r="MN89" s="9"/>
      <c r="MO89" s="9"/>
      <c r="MP89" s="9"/>
      <c r="MQ89" s="9"/>
      <c r="MR89" s="9"/>
      <c r="MS89" s="9"/>
      <c r="MT89" s="9"/>
      <c r="MU89" s="9"/>
      <c r="MV89" s="9"/>
      <c r="MW89" s="9"/>
      <c r="MX89" s="9"/>
      <c r="MY89" s="9"/>
      <c r="MZ89" s="9"/>
      <c r="NA89" s="9"/>
      <c r="NB89" s="9"/>
      <c r="NC89" s="9"/>
      <c r="ND89" s="9"/>
      <c r="NE89" s="9"/>
      <c r="NF89" s="9"/>
      <c r="NG89" s="9"/>
      <c r="NH89" s="9"/>
      <c r="NI89" s="9"/>
      <c r="NJ89" s="9"/>
      <c r="NK89" s="9"/>
      <c r="NL89" s="9"/>
      <c r="NM89" s="9"/>
      <c r="NN89" s="9"/>
      <c r="NO89" s="9"/>
      <c r="NP89" s="9"/>
      <c r="NQ89" s="9"/>
      <c r="NR89" s="9"/>
      <c r="NS89" s="9"/>
      <c r="NT89" s="9"/>
      <c r="NU89" s="9"/>
      <c r="NV89" s="9"/>
      <c r="NW89" s="9"/>
      <c r="NX89" s="9"/>
      <c r="NY89" s="9"/>
      <c r="NZ89" s="9"/>
      <c r="OA89" s="9"/>
      <c r="OB89" s="9"/>
      <c r="OC89" s="9"/>
      <c r="OD89" s="9"/>
      <c r="OE89" s="9"/>
      <c r="OF89" s="9"/>
      <c r="OG89" s="9"/>
      <c r="OH89" s="9"/>
      <c r="OI89" s="9"/>
      <c r="OJ89" s="9"/>
      <c r="OK89" s="9"/>
      <c r="OL89" s="9"/>
      <c r="OM89" s="9"/>
      <c r="ON89" s="9"/>
      <c r="OO89" s="9"/>
      <c r="OP89" s="9"/>
      <c r="OQ89" s="9"/>
      <c r="OR89" s="9"/>
      <c r="OS89" s="9"/>
      <c r="OT89" s="9"/>
      <c r="OU89" s="9"/>
      <c r="OV89" s="9"/>
      <c r="OW89" s="9"/>
      <c r="OX89" s="9"/>
      <c r="OY89" s="9"/>
      <c r="OZ89" s="9"/>
      <c r="PA89" s="9"/>
      <c r="PB89" s="9"/>
      <c r="PC89" s="9"/>
      <c r="PD89" s="9"/>
      <c r="PE89" s="9"/>
      <c r="PF89" s="9"/>
      <c r="PG89" s="9"/>
      <c r="PH89" s="9"/>
      <c r="PI89" s="9"/>
      <c r="PJ89" s="9"/>
      <c r="PK89" s="9"/>
      <c r="PL89" s="9"/>
      <c r="PM89" s="9"/>
      <c r="PN89" s="9"/>
      <c r="PO89" s="9"/>
      <c r="PP89" s="9"/>
      <c r="PQ89" s="9"/>
      <c r="PR89" s="9"/>
      <c r="PS89" s="9"/>
      <c r="PT89" s="9"/>
      <c r="PU89" s="9"/>
      <c r="PV89" s="9"/>
      <c r="PW89" s="9"/>
      <c r="PX89" s="9"/>
      <c r="PY89" s="9"/>
      <c r="PZ89" s="9"/>
      <c r="QA89" s="9"/>
      <c r="QB89" s="9"/>
      <c r="QC89" s="9"/>
      <c r="QD89" s="9"/>
      <c r="QE89" s="9"/>
      <c r="QF89" s="9"/>
      <c r="QG89" s="9"/>
      <c r="QH89" s="9"/>
      <c r="QI89" s="9"/>
      <c r="QJ89" s="9"/>
      <c r="QK89" s="9"/>
      <c r="QL89" s="9"/>
      <c r="QM89" s="9"/>
      <c r="QN89" s="9"/>
      <c r="QO89" s="9"/>
      <c r="QP89" s="9"/>
      <c r="QQ89" s="9"/>
      <c r="QR89" s="9"/>
      <c r="QS89" s="9"/>
      <c r="QT89" s="9"/>
      <c r="QU89" s="9"/>
      <c r="QV89" s="9"/>
      <c r="QW89" s="9"/>
      <c r="QX89" s="9"/>
      <c r="QY89" s="9"/>
      <c r="QZ89" s="9"/>
      <c r="RA89" s="9"/>
      <c r="RB89" s="9"/>
      <c r="RC89" s="9"/>
      <c r="RD89" s="9"/>
      <c r="RE89" s="9"/>
      <c r="RF89" s="9"/>
      <c r="RG89" s="9"/>
      <c r="RH89" s="9"/>
      <c r="RI89" s="9"/>
      <c r="RJ89" s="9"/>
      <c r="RK89" s="9"/>
      <c r="RL89" s="9"/>
      <c r="RM89" s="9"/>
      <c r="RN89" s="9"/>
      <c r="RO89" s="9"/>
      <c r="RP89" s="9"/>
      <c r="RQ89" s="9"/>
      <c r="RR89" s="9"/>
      <c r="RS89" s="9"/>
      <c r="RT89" s="9"/>
      <c r="RU89" s="9"/>
      <c r="RV89" s="9"/>
      <c r="RW89" s="9"/>
      <c r="RX89" s="9"/>
      <c r="RY89" s="9"/>
      <c r="RZ89" s="9"/>
      <c r="SA89" s="9"/>
      <c r="SB89" s="9"/>
      <c r="SC89" s="9"/>
      <c r="SD89" s="9"/>
      <c r="SE89" s="9"/>
      <c r="SF89" s="9"/>
      <c r="SG89" s="9"/>
      <c r="SH89" s="9"/>
      <c r="SI89" s="9"/>
      <c r="SJ89" s="9"/>
      <c r="SK89" s="9"/>
      <c r="SL89" s="9"/>
      <c r="SM89" s="9"/>
      <c r="SN89" s="9"/>
      <c r="SO89" s="9"/>
      <c r="SP89" s="9"/>
      <c r="SQ89" s="9"/>
      <c r="SR89" s="9"/>
      <c r="SS89" s="9"/>
      <c r="ST89" s="9"/>
      <c r="SU89" s="9"/>
      <c r="SV89" s="9"/>
      <c r="SW89" s="9"/>
      <c r="SX89" s="9"/>
      <c r="SY89" s="9"/>
      <c r="SZ89" s="9"/>
      <c r="TA89" s="9"/>
      <c r="TB89" s="9"/>
      <c r="TC89" s="9"/>
      <c r="TD89" s="9"/>
      <c r="TE89" s="9"/>
      <c r="TF89" s="9"/>
      <c r="TG89" s="9"/>
      <c r="TH89" s="9"/>
      <c r="TI89" s="9"/>
      <c r="TJ89" s="9"/>
      <c r="TK89" s="9"/>
      <c r="TL89" s="9"/>
      <c r="TM89" s="9"/>
      <c r="TN89" s="9"/>
      <c r="TO89" s="9"/>
      <c r="ANB89" s="9"/>
      <c r="ANC89" s="9"/>
      <c r="AND89" s="9"/>
      <c r="ANE89" s="9"/>
      <c r="ANF89" s="9"/>
      <c r="ANG89" s="9"/>
      <c r="ANH89" s="9"/>
      <c r="ANI89" s="9"/>
      <c r="ANJ89" s="9"/>
      <c r="ANK89" s="9"/>
      <c r="ANL89" s="9"/>
      <c r="ANM89" s="9"/>
      <c r="ANN89" s="9"/>
      <c r="ANO89" s="9"/>
      <c r="ANP89" s="9"/>
      <c r="ANQ89" s="9"/>
      <c r="ANR89" s="9"/>
      <c r="ANS89" s="9"/>
      <c r="ANT89" s="9"/>
      <c r="ANU89" s="9"/>
      <c r="ANV89" s="9"/>
      <c r="ANW89" s="9"/>
      <c r="ANX89" s="9"/>
      <c r="ANY89" s="9"/>
      <c r="ANZ89" s="9"/>
      <c r="AOA89" s="9"/>
      <c r="AOB89" s="9"/>
      <c r="AOC89" s="9"/>
      <c r="AOD89" s="9"/>
      <c r="AOE89" s="9"/>
      <c r="AOF89" s="9"/>
      <c r="AOG89" s="9"/>
      <c r="AOH89" s="9"/>
      <c r="AOI89" s="9"/>
      <c r="AOJ89" s="9"/>
      <c r="AOK89" s="9"/>
      <c r="AOL89" s="9"/>
      <c r="AOM89" s="9"/>
      <c r="AON89" s="9"/>
      <c r="AOO89" s="9"/>
      <c r="AOP89" s="9"/>
      <c r="AOQ89" s="9"/>
      <c r="AOR89" s="9"/>
      <c r="AOS89" s="9"/>
      <c r="AOT89" s="9"/>
      <c r="AOU89" s="9"/>
      <c r="AOV89" s="9"/>
      <c r="AOW89" s="9"/>
      <c r="AOX89" s="9"/>
      <c r="AOY89" s="9"/>
      <c r="AOZ89" s="9"/>
      <c r="APA89" s="9"/>
      <c r="APB89" s="9"/>
      <c r="APC89" s="9"/>
      <c r="APD89" s="9"/>
      <c r="APE89" s="9"/>
      <c r="APF89" s="9"/>
      <c r="APG89" s="9"/>
      <c r="APH89" s="9"/>
      <c r="API89" s="9"/>
      <c r="APJ89" s="9"/>
      <c r="APK89" s="9"/>
      <c r="APL89" s="9"/>
      <c r="APM89" s="9"/>
      <c r="APN89" s="9"/>
      <c r="APO89" s="9"/>
      <c r="APP89" s="9"/>
      <c r="APQ89" s="9"/>
      <c r="APR89" s="9"/>
      <c r="APS89" s="9"/>
      <c r="APT89" s="9"/>
      <c r="APU89" s="9"/>
      <c r="APV89" s="9"/>
      <c r="APW89" s="9"/>
      <c r="APX89" s="9"/>
      <c r="APY89" s="9"/>
      <c r="APZ89" s="9"/>
      <c r="AQA89" s="9"/>
      <c r="AQB89" s="9"/>
      <c r="AQC89" s="9"/>
      <c r="AQD89" s="9"/>
      <c r="AQE89" s="9"/>
      <c r="AQF89" s="9"/>
      <c r="AQG89" s="9"/>
      <c r="AQH89" s="9"/>
      <c r="AQI89" s="9"/>
      <c r="AQJ89" s="9"/>
      <c r="AQK89" s="9"/>
      <c r="AQL89" s="9"/>
      <c r="AQM89" s="9"/>
      <c r="AQN89" s="9"/>
      <c r="AQO89" s="9"/>
      <c r="AQP89" s="9"/>
      <c r="AQQ89" s="9"/>
      <c r="AQR89" s="9"/>
      <c r="AQS89" s="9"/>
      <c r="AQT89" s="9"/>
      <c r="AQU89" s="9"/>
      <c r="AQV89" s="9"/>
      <c r="AQW89" s="9"/>
      <c r="AQX89" s="9"/>
      <c r="AQY89" s="9"/>
      <c r="AQZ89" s="9"/>
      <c r="ARA89" s="9"/>
      <c r="ARB89" s="9"/>
      <c r="ARC89" s="9"/>
      <c r="ARD89" s="9"/>
      <c r="ARE89" s="9"/>
      <c r="ARF89" s="9"/>
      <c r="ARG89" s="9"/>
      <c r="ARH89" s="9"/>
      <c r="ARI89" s="9"/>
      <c r="ARJ89" s="9"/>
      <c r="ARK89" s="9"/>
      <c r="ARL89" s="9"/>
      <c r="ARM89" s="9"/>
      <c r="ARN89" s="9"/>
      <c r="ARO89" s="9"/>
      <c r="ARP89" s="9"/>
      <c r="ARQ89" s="9"/>
      <c r="ARR89" s="9"/>
      <c r="ARS89" s="9"/>
      <c r="ART89" s="9"/>
      <c r="ARU89" s="9"/>
      <c r="ARV89" s="9"/>
      <c r="ARW89" s="9"/>
      <c r="ARX89" s="9"/>
      <c r="ARY89" s="9"/>
      <c r="ARZ89" s="9"/>
      <c r="ASA89" s="9"/>
      <c r="ASB89" s="9"/>
      <c r="ASC89" s="9"/>
      <c r="ASD89" s="9"/>
      <c r="ASE89" s="9"/>
      <c r="ASF89" s="9"/>
      <c r="ASG89" s="9"/>
      <c r="ASH89" s="9"/>
      <c r="ASI89" s="9"/>
      <c r="ASJ89" s="9"/>
      <c r="ASK89" s="9"/>
      <c r="ASL89" s="9"/>
      <c r="ASM89" s="9"/>
      <c r="ASN89" s="9"/>
      <c r="ASO89" s="9"/>
      <c r="ASP89" s="9"/>
      <c r="ASQ89" s="9"/>
      <c r="ASR89" s="9"/>
      <c r="ASS89" s="9"/>
      <c r="AST89" s="9"/>
      <c r="ASU89" s="9"/>
      <c r="ASV89" s="9"/>
      <c r="ASW89" s="9"/>
      <c r="ASX89" s="9"/>
      <c r="ASY89" s="9"/>
      <c r="ASZ89" s="9"/>
      <c r="ATA89" s="9"/>
      <c r="ATB89" s="9"/>
      <c r="ATC89" s="9"/>
      <c r="ATD89" s="9"/>
      <c r="ATE89" s="9"/>
      <c r="ATF89" s="9"/>
      <c r="ATG89" s="9"/>
      <c r="ATH89" s="9"/>
      <c r="ATI89" s="9"/>
      <c r="ATJ89" s="9"/>
      <c r="ATK89" s="9"/>
      <c r="ATL89" s="9"/>
      <c r="ATM89" s="9"/>
      <c r="ATN89" s="9"/>
      <c r="ATO89" s="9"/>
      <c r="ATP89" s="9"/>
      <c r="ATQ89" s="9"/>
      <c r="ATR89" s="9"/>
      <c r="ATS89" s="9"/>
      <c r="ATT89" s="9"/>
      <c r="ATU89" s="9"/>
      <c r="ATV89" s="9"/>
      <c r="ATW89" s="9"/>
      <c r="ATX89" s="9"/>
      <c r="ATY89" s="9" t="s">
        <v>5691</v>
      </c>
      <c r="ATZ89" s="9" t="s">
        <v>5691</v>
      </c>
      <c r="AUA89" s="9" t="s">
        <v>10052</v>
      </c>
      <c r="AUB89" s="9"/>
      <c r="AUC89" s="9"/>
      <c r="AUD89" s="9"/>
      <c r="AUE89" s="9"/>
      <c r="AUF89" s="9"/>
      <c r="AUG89" s="9"/>
      <c r="AUH89" s="9"/>
      <c r="AUI89" s="9"/>
      <c r="AUJ89" s="9"/>
      <c r="AUK89" s="9"/>
      <c r="AUL89" s="9"/>
      <c r="AUM89" s="9"/>
      <c r="AUN89" s="9"/>
      <c r="AUO89" s="9"/>
      <c r="AUP89" s="9"/>
      <c r="AUQ89" s="9"/>
      <c r="AUR89" s="9"/>
      <c r="AUS89" s="9"/>
      <c r="AUT89" s="9"/>
      <c r="AUU89" s="9"/>
      <c r="AUV89" s="9"/>
      <c r="AUW89" s="9"/>
      <c r="AUX89" s="9"/>
      <c r="AUY89" s="9"/>
      <c r="AUZ89" s="9"/>
      <c r="AVA89" s="9"/>
      <c r="AVB89" s="9"/>
      <c r="AVC89" s="9"/>
      <c r="AVD89" s="9"/>
      <c r="AVE89" s="9"/>
      <c r="AVF89" s="9"/>
      <c r="AVG89" s="9"/>
      <c r="AVH89" s="9"/>
      <c r="AVI89" s="9"/>
      <c r="AVJ89" s="9"/>
      <c r="AVK89" s="9" t="s">
        <v>12726</v>
      </c>
      <c r="AVL89" s="9"/>
      <c r="AVM89" s="9"/>
      <c r="AVN89" s="9"/>
      <c r="AVO89" s="9"/>
      <c r="AVP89" s="9"/>
      <c r="AVQ89" s="9"/>
      <c r="AVR89" s="9"/>
      <c r="AVS89" s="9"/>
      <c r="AVT89" s="9"/>
      <c r="AVU89" s="9"/>
      <c r="AVV89" s="9"/>
      <c r="AVW89" s="9"/>
      <c r="AVX89" s="9"/>
      <c r="AVY89" s="9"/>
      <c r="AVZ89" s="9"/>
      <c r="AWA89" s="9"/>
      <c r="AWB89" s="9"/>
      <c r="AWC89" s="9"/>
      <c r="AWD89" s="9"/>
      <c r="AWE89" s="9"/>
      <c r="AWF89" s="9"/>
      <c r="AWG89" s="9"/>
      <c r="AWH89" s="9"/>
      <c r="AWI89" s="9"/>
      <c r="AWJ89" s="9"/>
      <c r="AWK89" s="9"/>
      <c r="AWL89" s="9"/>
      <c r="AWM89" s="9"/>
      <c r="AWN89" s="9"/>
      <c r="AWO89" s="9"/>
      <c r="AWP89" s="9"/>
      <c r="AWQ89" s="9"/>
      <c r="AWR89" s="9"/>
      <c r="AWS89" s="9"/>
      <c r="AWT89" s="9"/>
      <c r="AWU89" s="9"/>
      <c r="AWV89" s="9"/>
      <c r="AWW89" s="9"/>
      <c r="AWX89" s="9"/>
      <c r="AWY89" s="9"/>
      <c r="AWZ89" s="9"/>
      <c r="AXA89" s="9"/>
      <c r="AXB89" s="9" t="s">
        <v>5707</v>
      </c>
      <c r="AXC89" s="9"/>
      <c r="AXD89" s="9"/>
      <c r="AXE89" s="9"/>
      <c r="AXF89" s="9"/>
      <c r="AXG89" s="9"/>
      <c r="AXH89" s="9"/>
      <c r="AXI89" s="9"/>
      <c r="AXJ89" s="9"/>
      <c r="AXK89" s="9">
        <v>512.0</v>
      </c>
      <c r="AXL89" s="9" t="s">
        <v>3007</v>
      </c>
      <c r="AXM89" s="9">
        <v>843.0</v>
      </c>
      <c r="AXN89" s="9"/>
      <c r="AXO89" s="9"/>
      <c r="AXP89" s="9"/>
      <c r="AXQ89" s="9"/>
      <c r="AXR89" s="9"/>
      <c r="AXS89" s="9"/>
      <c r="AXT89" s="9"/>
      <c r="AXU89" s="9"/>
      <c r="AXV89" s="9"/>
      <c r="AXW89" s="9"/>
      <c r="AXX89" s="9"/>
      <c r="AXY89" s="9"/>
      <c r="AXZ89" s="9"/>
      <c r="AYA89" s="9"/>
      <c r="AYB89" s="9"/>
      <c r="AYC89" s="9"/>
      <c r="AYD89" s="9" t="s">
        <v>3007</v>
      </c>
      <c r="AYE89" s="9"/>
      <c r="AYF89" s="9"/>
      <c r="AYG89" s="9"/>
      <c r="AYH89" s="9" t="s">
        <v>12727</v>
      </c>
      <c r="AYI89" s="9"/>
      <c r="AYJ89" s="9"/>
      <c r="AYK89" s="9"/>
      <c r="AYL89" s="9"/>
      <c r="AYM89" s="9"/>
      <c r="AYN89" s="9"/>
      <c r="AYO89" s="9"/>
      <c r="AYP89" s="9"/>
      <c r="AYQ89" s="9"/>
      <c r="AYR89" s="9"/>
      <c r="AYS89" s="9"/>
      <c r="AYT89" s="9"/>
      <c r="AYU89" s="9"/>
      <c r="AYV89" s="9"/>
      <c r="AYW89" s="9"/>
      <c r="AYX89" s="9"/>
      <c r="AYY89" s="9"/>
      <c r="AYZ89" s="9"/>
      <c r="AZA89" s="9"/>
      <c r="AZB89" s="9"/>
      <c r="AZC89" s="9"/>
      <c r="AZD89" s="9"/>
      <c r="AZE89" s="9"/>
      <c r="AZF89" s="9"/>
      <c r="AZG89" s="9"/>
      <c r="AZH89" s="9"/>
      <c r="AZI89" s="9"/>
      <c r="AZJ89" s="9"/>
      <c r="AZK89" s="9"/>
      <c r="AZL89" s="9"/>
      <c r="AZM89" s="9"/>
      <c r="AZN89" s="9"/>
      <c r="AZO89" s="9"/>
      <c r="AZP89" s="9"/>
      <c r="AZQ89" s="9"/>
      <c r="AZR89" s="9"/>
      <c r="AZS89" s="9"/>
      <c r="AZT89" s="9"/>
      <c r="AZU89" s="9"/>
      <c r="AZV89" s="9"/>
      <c r="AZW89" s="9"/>
      <c r="AZX89" s="9"/>
      <c r="AZY89" s="9"/>
      <c r="AZZ89" s="9"/>
      <c r="BAA89" s="9"/>
      <c r="BAB89" s="9"/>
      <c r="BAC89" s="9"/>
      <c r="BAD89" s="9"/>
      <c r="BAE89" s="9"/>
      <c r="BAF89" s="9"/>
      <c r="BAG89" s="9"/>
      <c r="BAH89" s="9"/>
      <c r="BAI89" s="9"/>
      <c r="BAJ89" s="9"/>
      <c r="BAK89" s="9"/>
      <c r="BAL89" s="9"/>
      <c r="BAM89" s="9"/>
      <c r="BAN89" s="9"/>
      <c r="BAO89" s="9"/>
      <c r="BAP89" s="9"/>
      <c r="BAQ89" s="9"/>
      <c r="BAR89" s="9"/>
      <c r="BAS89" s="9"/>
      <c r="BAT89" s="9"/>
      <c r="BAU89" s="9"/>
      <c r="BAV89" s="9"/>
      <c r="BAW89" s="9"/>
      <c r="BAX89" s="9"/>
      <c r="BAY89" s="9"/>
      <c r="BAZ89" s="9"/>
      <c r="BBA89" s="9"/>
      <c r="BBB89" s="9"/>
      <c r="BBC89" s="9"/>
      <c r="BBD89" s="9"/>
      <c r="BBE89" s="9"/>
      <c r="BBF89" s="9"/>
      <c r="BBG89" s="9"/>
      <c r="BBH89" s="9"/>
      <c r="BBI89" s="9"/>
      <c r="BBJ89" s="9"/>
      <c r="BBK89" s="9"/>
      <c r="BBL89" s="9"/>
      <c r="BBM89" s="9"/>
      <c r="BBN89" s="9"/>
      <c r="BBO89" s="9"/>
      <c r="BBP89" s="9"/>
      <c r="BBQ89" s="9"/>
      <c r="BBR89" s="9"/>
      <c r="BBS89" s="9"/>
      <c r="BBT89" s="9"/>
      <c r="BBU89" s="9"/>
      <c r="BBV89" s="9"/>
      <c r="BBW89" s="9"/>
      <c r="BBX89" s="9"/>
      <c r="BBY89" s="9"/>
      <c r="BBZ89" s="9"/>
      <c r="BCA89" s="9"/>
      <c r="BCB89" s="9"/>
      <c r="BCC89" s="9"/>
      <c r="BCD89" s="9"/>
      <c r="BCE89" s="9"/>
      <c r="BCF89" s="9"/>
      <c r="BCG89" s="9"/>
      <c r="BCH89" s="9"/>
      <c r="BCI89" s="9"/>
      <c r="BCJ89" s="9"/>
      <c r="BCK89" s="9"/>
      <c r="BCL89" s="9"/>
      <c r="BCM89" s="9"/>
      <c r="BCN89" s="9"/>
      <c r="BCO89" s="9"/>
      <c r="BCP89" s="9"/>
      <c r="BCQ89" s="9"/>
      <c r="BCR89" s="9"/>
      <c r="BCS89" s="9"/>
      <c r="BCT89" s="9"/>
      <c r="BCU89" s="9"/>
      <c r="BCV89" s="9"/>
      <c r="BCW89" s="9"/>
      <c r="BCX89" s="9"/>
      <c r="BCY89" s="9"/>
      <c r="BCZ89" s="9"/>
      <c r="BDA89" s="9"/>
      <c r="BDB89" s="9"/>
      <c r="BDC89" s="9"/>
      <c r="BDD89" s="9"/>
      <c r="BDE89" s="9"/>
      <c r="BDF89" s="9"/>
      <c r="BDG89" s="9"/>
      <c r="BDH89" s="9"/>
      <c r="BDI89" s="9"/>
      <c r="BDJ89" s="9"/>
      <c r="BDK89" s="9"/>
      <c r="BDL89" s="9"/>
      <c r="BDM89" s="9"/>
      <c r="BDN89" s="9"/>
      <c r="BDO89" s="9"/>
      <c r="BDP89" s="9"/>
      <c r="BDQ89" s="9"/>
      <c r="BDR89" s="9"/>
      <c r="BDS89" s="9"/>
      <c r="BDT89" s="9"/>
      <c r="BDU89" s="9"/>
      <c r="BDV89" s="9"/>
      <c r="BDW89" s="9"/>
      <c r="BDX89" s="9"/>
      <c r="BDY89" s="9"/>
      <c r="BDZ89" s="9"/>
      <c r="BEA89" s="9"/>
      <c r="BEB89" s="9"/>
      <c r="BEC89" s="9"/>
      <c r="BED89" s="9"/>
      <c r="BEE89" s="9"/>
      <c r="BEF89" s="9"/>
      <c r="BEG89" s="9"/>
      <c r="BEH89" s="9"/>
      <c r="BEI89" s="9"/>
      <c r="BEJ89" s="9"/>
      <c r="BEK89" s="9"/>
      <c r="BEL89" s="9"/>
      <c r="BEM89" s="9"/>
      <c r="BEN89" s="9"/>
      <c r="BEO89" s="9"/>
      <c r="BEP89" s="9"/>
      <c r="BEQ89" s="9"/>
      <c r="BER89" s="9"/>
      <c r="BES89" s="9"/>
      <c r="BET89" s="9"/>
      <c r="BEU89" s="9"/>
      <c r="BEV89" s="9"/>
      <c r="BEW89" s="9"/>
      <c r="BEX89" s="9"/>
      <c r="BEY89" s="9"/>
      <c r="BEZ89" s="9"/>
      <c r="BFA89" s="9"/>
      <c r="BFB89" s="9"/>
      <c r="BFC89" s="9"/>
      <c r="BFD89" s="9"/>
      <c r="BFE89" s="9"/>
      <c r="BFF89" s="9"/>
      <c r="BFG89" s="9"/>
      <c r="BFH89" s="9"/>
      <c r="BFI89" s="9"/>
      <c r="BFJ89" s="9"/>
      <c r="BFK89" s="9"/>
      <c r="BFL89" s="9"/>
      <c r="BFM89" s="9"/>
      <c r="BFN89" s="9"/>
      <c r="BFO89" s="9"/>
      <c r="BFP89" s="9"/>
      <c r="BFQ89" s="9"/>
      <c r="BFR89" s="9"/>
      <c r="BFS89" s="9"/>
      <c r="BFT89" s="9"/>
      <c r="BFU89" s="9"/>
      <c r="BFV89" s="9"/>
      <c r="BFW89" s="9"/>
      <c r="BFX89" s="9"/>
      <c r="BFY89" s="9"/>
      <c r="BFZ89" s="9"/>
      <c r="BGA89" s="9"/>
      <c r="BGB89" s="9"/>
      <c r="BGC89" s="9"/>
      <c r="BGD89" s="9"/>
      <c r="BGE89" s="9"/>
      <c r="BGF89" s="9"/>
      <c r="BGG89" s="9"/>
      <c r="BGH89" s="9"/>
      <c r="BGI89" s="9"/>
      <c r="BGJ89" s="9"/>
      <c r="BGK89" s="9"/>
      <c r="BGL89" s="9"/>
      <c r="BGM89" s="9"/>
      <c r="BGN89" s="9"/>
      <c r="BGO89" s="9"/>
      <c r="BGP89" s="9"/>
      <c r="BGQ89" s="9"/>
      <c r="BGR89" s="9"/>
      <c r="BGS89" s="9"/>
      <c r="BGT89" s="9"/>
      <c r="BGU89" s="9"/>
      <c r="BGV89" s="9"/>
      <c r="BGW89" s="9"/>
      <c r="BGX89" s="9"/>
      <c r="BGY89" s="9"/>
      <c r="BGZ89" s="9"/>
      <c r="BHA89" s="9"/>
      <c r="BHB89" s="9"/>
      <c r="BHC89" s="9"/>
      <c r="BHD89" s="9"/>
      <c r="BHE89" s="9"/>
      <c r="BHF89" s="9"/>
      <c r="BHG89" s="9"/>
      <c r="BHH89" s="9"/>
      <c r="BHI89" s="9"/>
      <c r="BHJ89" s="9"/>
      <c r="BHK89" s="9"/>
      <c r="BHL89" s="9"/>
      <c r="BHM89" s="9"/>
      <c r="BHN89" s="9"/>
      <c r="BHO89" s="9"/>
      <c r="BHP89" s="9"/>
      <c r="BHQ89" s="9"/>
      <c r="BHR89" s="9"/>
      <c r="BHS89" s="9"/>
      <c r="BHT89" s="9"/>
      <c r="BHU89" s="9"/>
      <c r="BHV89" s="9"/>
      <c r="BHW89" s="9"/>
      <c r="BHX89" s="9"/>
      <c r="BHY89" s="9"/>
      <c r="BHZ89" s="9"/>
      <c r="BIA89" s="9"/>
      <c r="BIB89" s="9"/>
      <c r="BIC89" s="9"/>
      <c r="BID89" s="9"/>
      <c r="BIE89" s="9"/>
      <c r="BIF89" s="9"/>
      <c r="BIG89" s="9"/>
      <c r="BIH89" s="9"/>
      <c r="BII89" s="9"/>
      <c r="BIJ89" s="9"/>
      <c r="BIK89" s="9"/>
      <c r="BIL89" s="9"/>
      <c r="BIM89" s="9"/>
      <c r="BIN89" s="9"/>
      <c r="BIO89" s="9"/>
      <c r="BIP89" s="9"/>
      <c r="BIQ89" s="9"/>
      <c r="BIR89" s="9"/>
      <c r="BIS89" s="9"/>
      <c r="BIT89" s="9"/>
      <c r="BIU89" s="9"/>
      <c r="BIV89" s="9"/>
      <c r="BIW89" s="9"/>
      <c r="BIX89" s="9"/>
      <c r="BIY89" s="9"/>
      <c r="BIZ89" s="9"/>
      <c r="BJA89" s="9"/>
      <c r="BJB89" s="9"/>
      <c r="BJC89" s="9"/>
      <c r="BJD89" s="9"/>
      <c r="BJE89" s="9"/>
      <c r="BJF89" s="9"/>
      <c r="BJG89" s="9"/>
      <c r="BJH89" s="9"/>
      <c r="BJI89" s="9"/>
      <c r="BJJ89" s="9"/>
      <c r="BJK89" s="9"/>
      <c r="BJL89" s="9"/>
      <c r="BJM89" s="9"/>
      <c r="BJN89" s="9"/>
      <c r="BJO89" s="9"/>
      <c r="BJP89" s="9"/>
      <c r="BJQ89" s="9"/>
      <c r="BJR89" s="9"/>
      <c r="BJS89" s="9"/>
      <c r="BJT89" s="9"/>
      <c r="BJU89" s="9"/>
      <c r="BJV89" s="9"/>
      <c r="BJW89" s="9"/>
      <c r="BJX89" s="9"/>
      <c r="BJY89" s="9"/>
      <c r="BJZ89" s="9"/>
      <c r="BKA89" s="9"/>
      <c r="BKB89" s="9"/>
      <c r="BKC89" s="9"/>
      <c r="BKD89" s="9"/>
      <c r="BKE89" s="9"/>
      <c r="BKF89" s="9"/>
      <c r="BKG89" s="9"/>
      <c r="BKH89" s="9"/>
      <c r="BKI89" s="9"/>
      <c r="BKJ89" s="9"/>
      <c r="BKK89" s="9"/>
      <c r="BKL89" s="9"/>
      <c r="BKM89" s="9"/>
      <c r="BKN89" s="9"/>
      <c r="BKO89" s="9"/>
      <c r="BKP89" s="9"/>
      <c r="BKQ89" s="9"/>
      <c r="BKR89" s="9"/>
      <c r="BKS89" s="9"/>
      <c r="BKT89" s="9"/>
      <c r="BKU89" s="9"/>
      <c r="BKV89" s="9"/>
      <c r="BKW89" s="9"/>
      <c r="BKX89" s="9"/>
      <c r="BKY89" s="9"/>
      <c r="BKZ89" s="9"/>
      <c r="BLA89" s="9"/>
      <c r="BLB89" s="9"/>
      <c r="BLC89" s="9"/>
      <c r="BLD89" s="9"/>
      <c r="BLE89" s="9"/>
      <c r="BLF89" s="9"/>
      <c r="BLG89" s="9"/>
      <c r="BLH89" s="9"/>
      <c r="BLI89" s="9"/>
      <c r="BLJ89" s="9"/>
      <c r="BLK89" s="9"/>
      <c r="BLL89" s="9"/>
      <c r="BLM89" s="9"/>
      <c r="BLN89" s="9"/>
      <c r="BLO89" s="9"/>
      <c r="BLP89" s="9"/>
      <c r="BLQ89" s="9"/>
      <c r="BLR89" s="9"/>
      <c r="BLS89" s="9"/>
      <c r="BLT89" s="9"/>
      <c r="BLU89" s="9"/>
      <c r="BLV89" s="9"/>
      <c r="BLW89" s="9"/>
      <c r="BLX89" s="9"/>
      <c r="BLY89" s="9"/>
      <c r="BLZ89" s="9"/>
      <c r="BMA89" s="9"/>
      <c r="BMB89" s="9"/>
      <c r="BMC89" s="9"/>
      <c r="BMD89" s="9"/>
      <c r="BME89" s="9"/>
      <c r="BMF89" s="9"/>
      <c r="BMG89" s="9"/>
      <c r="BMH89" s="9"/>
      <c r="BMI89" s="9"/>
      <c r="BMJ89" s="9"/>
      <c r="BMK89" s="9"/>
      <c r="BML89" s="9"/>
      <c r="BMM89" s="9"/>
      <c r="BMN89" s="9"/>
      <c r="BMO89" s="9"/>
      <c r="BMP89" s="9"/>
      <c r="BMQ89" s="9"/>
      <c r="BMR89" s="9"/>
      <c r="BMS89" s="9"/>
      <c r="BMT89" s="9"/>
      <c r="BMU89" s="9"/>
      <c r="BMV89" s="9"/>
      <c r="BMW89" s="9"/>
      <c r="BMX89" s="9"/>
      <c r="BMY89" s="9"/>
      <c r="BMZ89" s="9"/>
      <c r="BNA89" s="9"/>
      <c r="BNB89" s="9"/>
      <c r="BNC89" s="9"/>
      <c r="BND89" s="9"/>
      <c r="BNE89" s="9"/>
      <c r="BNF89" s="9"/>
      <c r="BNG89" s="9"/>
      <c r="BNH89" s="9"/>
      <c r="BNI89" s="9"/>
      <c r="BNJ89" s="9"/>
      <c r="BNK89" s="9"/>
      <c r="BNL89" s="9"/>
      <c r="BNM89" s="9"/>
      <c r="BNN89" s="9"/>
      <c r="BNO89" s="9"/>
      <c r="BNP89" s="9"/>
      <c r="BNQ89" s="9"/>
      <c r="BNR89" s="9"/>
      <c r="BNS89" s="9"/>
      <c r="BNT89" s="9"/>
      <c r="BNU89" s="9"/>
      <c r="BNV89" s="9"/>
      <c r="BNW89" s="9"/>
      <c r="BNX89" s="9"/>
      <c r="BNY89" s="9"/>
      <c r="BNZ89" s="9"/>
      <c r="BOA89" s="9"/>
      <c r="BOB89" s="9"/>
      <c r="BOC89" s="9"/>
      <c r="BOD89" s="9"/>
      <c r="BOE89" s="9"/>
      <c r="BOF89" s="9"/>
      <c r="BOG89" s="9"/>
      <c r="BOH89" s="9"/>
      <c r="BOI89" s="9"/>
      <c r="BOJ89" s="9"/>
      <c r="BOK89" s="9"/>
      <c r="BOL89" s="9"/>
      <c r="BOM89" s="9"/>
      <c r="BON89" s="9"/>
      <c r="BOO89" s="9"/>
      <c r="BOP89" s="9"/>
      <c r="BOQ89" s="9"/>
      <c r="BOR89" s="9"/>
      <c r="BOS89" s="9"/>
      <c r="BOT89" s="9"/>
      <c r="BOU89" s="9"/>
      <c r="BOV89" s="9"/>
      <c r="BOW89" s="9"/>
      <c r="BOX89" s="9"/>
      <c r="BOY89" s="9"/>
      <c r="BOZ89" s="9"/>
      <c r="BPA89" s="9"/>
      <c r="BPB89" s="9"/>
      <c r="BPC89" s="9"/>
      <c r="BPD89" s="9"/>
      <c r="BPE89" s="9"/>
      <c r="BPF89" s="9"/>
      <c r="BPG89" s="9"/>
      <c r="BPH89" s="9"/>
      <c r="BPI89" s="9"/>
      <c r="BPJ89" s="9"/>
      <c r="BPK89" s="9"/>
      <c r="BPL89" s="9"/>
      <c r="BPM89" s="9"/>
      <c r="BPN89" s="9"/>
      <c r="BPO89" s="9"/>
      <c r="BPP89" s="9"/>
      <c r="BPQ89" s="9"/>
      <c r="BPR89" s="9"/>
      <c r="BPS89" s="9"/>
      <c r="BPT89" s="9"/>
      <c r="BPU89" s="9"/>
      <c r="BPV89" s="9"/>
      <c r="BPW89" s="9"/>
      <c r="BPX89" s="9"/>
      <c r="BPY89" s="9"/>
      <c r="BPZ89" s="9"/>
      <c r="BQA89" s="9"/>
      <c r="BQB89" s="9"/>
      <c r="BQC89" s="9"/>
      <c r="BQD89" s="9"/>
      <c r="BQE89" s="9"/>
      <c r="BQF89" s="9"/>
      <c r="BQG89" s="9"/>
      <c r="BQH89" s="9"/>
      <c r="BQI89" s="9"/>
      <c r="BQJ89" s="9"/>
      <c r="BQK89" s="9"/>
      <c r="BQL89" s="9"/>
      <c r="BQM89" s="9"/>
      <c r="BQN89" s="9"/>
      <c r="BQO89" s="9"/>
      <c r="BQP89" s="9"/>
      <c r="BQQ89" s="9"/>
      <c r="BQR89" s="9"/>
      <c r="BQS89" s="9"/>
      <c r="BQT89" s="9"/>
      <c r="BQU89" s="9"/>
      <c r="BQV89" s="9"/>
      <c r="BQW89" s="9"/>
      <c r="BQX89" s="9"/>
      <c r="BQY89" s="9"/>
      <c r="BQZ89" s="9"/>
      <c r="BRA89" s="9"/>
      <c r="BRB89" s="9"/>
      <c r="BRC89" s="9"/>
      <c r="BRD89" s="9"/>
      <c r="BRE89" s="9"/>
      <c r="BRF89" s="9"/>
      <c r="BRG89" s="9"/>
      <c r="BRH89" s="9"/>
      <c r="BRI89" s="9"/>
      <c r="BRJ89" s="9"/>
      <c r="BRK89" s="9"/>
      <c r="BRL89" s="9"/>
      <c r="BRM89" s="9"/>
      <c r="BRN89" s="9"/>
      <c r="BRO89" s="9"/>
      <c r="BRP89" s="9"/>
      <c r="BRQ89" s="9"/>
      <c r="BRR89" s="9"/>
      <c r="BRS89" s="9"/>
      <c r="BRT89" s="9"/>
      <c r="BRU89" s="9"/>
      <c r="BRV89" s="9"/>
      <c r="BRW89" s="9"/>
      <c r="BRX89" s="9"/>
      <c r="BRY89" s="9"/>
      <c r="BRZ89" s="9"/>
      <c r="BSA89" s="9"/>
      <c r="BSB89" s="9"/>
      <c r="BSC89" s="9"/>
      <c r="BSD89" s="9"/>
      <c r="BSE89" s="9"/>
      <c r="BSF89" s="9"/>
      <c r="BSG89" s="9"/>
      <c r="BSH89" s="9"/>
      <c r="BSI89" s="9"/>
      <c r="BSJ89" s="9"/>
      <c r="BSK89" s="9"/>
      <c r="BSL89" s="9"/>
      <c r="BSM89" s="9"/>
      <c r="BSN89" s="9"/>
      <c r="BSO89" s="9"/>
      <c r="BSP89" s="9"/>
      <c r="BSQ89" s="9"/>
      <c r="BSR89" s="9"/>
      <c r="BSS89" s="9"/>
      <c r="BST89" s="9"/>
      <c r="BSU89" s="9"/>
      <c r="BSV89" s="9"/>
      <c r="BSW89" s="9"/>
      <c r="BSX89" s="9"/>
      <c r="BSY89" s="9"/>
      <c r="BSZ89" s="9"/>
      <c r="BTA89" s="9"/>
      <c r="BTB89" s="9"/>
      <c r="BTC89" s="9"/>
      <c r="BTD89" s="9"/>
      <c r="BTE89" s="9"/>
      <c r="BTF89" s="9"/>
      <c r="BTG89" s="9"/>
      <c r="BTH89" s="9"/>
      <c r="BTI89" s="9"/>
      <c r="BTJ89" s="9"/>
      <c r="BTK89" s="9"/>
      <c r="BTL89" s="9"/>
      <c r="BTM89" s="9"/>
      <c r="BTN89" s="9"/>
      <c r="BTO89" s="9"/>
      <c r="BTP89" s="9"/>
      <c r="BTQ89" s="9"/>
      <c r="BTR89" s="9"/>
      <c r="BTS89" s="9"/>
      <c r="BTT89" s="9"/>
      <c r="BTU89" s="9"/>
      <c r="BTV89" s="9"/>
      <c r="BTW89" s="9"/>
      <c r="BTX89" s="9"/>
      <c r="BTY89" s="9"/>
      <c r="BTZ89" s="9"/>
      <c r="BUA89" s="9"/>
      <c r="BUB89" s="9"/>
      <c r="BUC89" s="9"/>
      <c r="BUD89" s="9"/>
      <c r="BUE89" s="9"/>
      <c r="BUF89" s="9"/>
      <c r="BUG89" s="9"/>
      <c r="BUH89" s="9"/>
      <c r="BUI89" s="9"/>
      <c r="BUJ89" s="9"/>
      <c r="BUK89" s="9"/>
      <c r="BUL89" s="9"/>
      <c r="BUM89" s="9"/>
      <c r="BUN89" s="9"/>
      <c r="BUO89" s="9"/>
      <c r="BUP89" s="9"/>
      <c r="BUQ89" s="9"/>
      <c r="BUR89" s="9"/>
      <c r="BUS89" s="9"/>
      <c r="BUT89" s="9"/>
      <c r="BUU89" s="9"/>
      <c r="BUV89" s="9"/>
      <c r="BUW89" s="9"/>
      <c r="BUX89" s="9"/>
      <c r="BUY89" s="9"/>
      <c r="BUZ89" s="9"/>
      <c r="BVA89" s="9"/>
      <c r="BVB89" s="9"/>
      <c r="BVC89" s="9"/>
      <c r="BVD89" s="9"/>
      <c r="BVE89" s="9"/>
      <c r="BVF89" s="9"/>
      <c r="BVG89" s="9"/>
      <c r="BVH89" s="9"/>
      <c r="BVI89" s="9"/>
      <c r="BVJ89" s="9"/>
      <c r="BVK89" s="9"/>
      <c r="BVL89" s="9"/>
      <c r="BVM89" s="9"/>
      <c r="BVN89" s="9"/>
      <c r="BVO89" s="9"/>
      <c r="BVP89" s="9"/>
      <c r="BVQ89" s="9"/>
      <c r="BVR89" s="9"/>
      <c r="BVS89" s="9"/>
      <c r="BVT89" s="9"/>
      <c r="BVU89" s="9"/>
      <c r="BVV89" s="9"/>
      <c r="BVW89" s="9"/>
      <c r="BVX89" s="9"/>
      <c r="BVY89" s="9"/>
      <c r="BVZ89" s="9"/>
      <c r="BWA89" s="9"/>
      <c r="BWB89" s="9"/>
      <c r="BWC89" s="9"/>
      <c r="BWD89" s="9"/>
      <c r="BWE89" s="9"/>
      <c r="BWF89" s="9"/>
      <c r="BWG89" s="9"/>
      <c r="BWH89" s="9"/>
      <c r="BWI89" s="9"/>
      <c r="BWJ89" s="9"/>
      <c r="BWK89" s="9"/>
      <c r="BWL89" s="9"/>
      <c r="BWM89" s="9"/>
      <c r="BWN89" s="9"/>
      <c r="BWO89" s="9"/>
      <c r="BWP89" s="9"/>
      <c r="BWQ89" s="9"/>
      <c r="BWR89" s="9"/>
      <c r="BWS89" s="9"/>
      <c r="BWT89" s="9"/>
      <c r="BWU89" s="9"/>
      <c r="BWV89" s="9"/>
      <c r="BWW89" s="9"/>
      <c r="BWX89" s="9"/>
      <c r="BWY89" s="9"/>
      <c r="BWZ89" s="9"/>
      <c r="BXA89" s="9"/>
      <c r="BXB89" s="9"/>
      <c r="BXC89" s="9"/>
      <c r="BXD89" s="9"/>
    </row>
    <row r="90" ht="14.25" customHeight="1">
      <c r="A90" s="9">
        <v>34.0</v>
      </c>
      <c r="B90" s="9" t="s">
        <v>11947</v>
      </c>
      <c r="C90" s="9" t="s">
        <v>11948</v>
      </c>
      <c r="D90" s="9" t="s">
        <v>11948</v>
      </c>
      <c r="E90" s="9"/>
      <c r="F90" s="9">
        <v>20.0</v>
      </c>
      <c r="G90" s="9" t="s">
        <v>12728</v>
      </c>
      <c r="H90" s="9"/>
      <c r="I90" s="9"/>
      <c r="J90" s="9"/>
      <c r="K90" s="9"/>
      <c r="L90" s="9">
        <v>19.0</v>
      </c>
      <c r="M90" s="9"/>
      <c r="N90" s="9"/>
      <c r="O90" s="9">
        <v>1.0</v>
      </c>
      <c r="P90" s="9">
        <v>1.0</v>
      </c>
      <c r="Q90" s="9" t="s">
        <v>12729</v>
      </c>
      <c r="R90" s="9"/>
      <c r="S90" s="9" t="s">
        <v>3009</v>
      </c>
      <c r="T90" s="9" t="s">
        <v>3008</v>
      </c>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c r="JA90" s="9"/>
      <c r="JB90" s="9"/>
      <c r="JC90" s="9"/>
      <c r="JD90" s="9"/>
      <c r="JE90" s="9"/>
      <c r="JF90" s="9"/>
      <c r="JG90" s="9"/>
      <c r="JH90" s="9"/>
      <c r="JI90" s="9"/>
      <c r="JJ90" s="9"/>
      <c r="JK90" s="9"/>
      <c r="JL90" s="9"/>
      <c r="JM90" s="9"/>
      <c r="JN90" s="9"/>
      <c r="JO90" s="9"/>
      <c r="JP90" s="9"/>
      <c r="JQ90" s="9"/>
      <c r="JR90" s="9"/>
      <c r="JS90" s="9"/>
      <c r="JT90" s="9"/>
      <c r="JU90" s="9"/>
      <c r="JV90" s="9"/>
      <c r="JW90" s="9"/>
      <c r="JX90" s="9"/>
      <c r="JY90" s="9"/>
      <c r="JZ90" s="9"/>
      <c r="KA90" s="9"/>
      <c r="KB90" s="9"/>
      <c r="KC90" s="9"/>
      <c r="KD90" s="9"/>
      <c r="KE90" s="9"/>
      <c r="KF90" s="9"/>
      <c r="KG90" s="9"/>
      <c r="KH90" s="9"/>
      <c r="KI90" s="9"/>
      <c r="KJ90" s="9"/>
      <c r="KK90" s="9"/>
      <c r="KL90" s="9"/>
      <c r="KM90" s="9"/>
      <c r="KN90" s="9"/>
      <c r="KO90" s="9"/>
      <c r="KP90" s="9"/>
      <c r="KQ90" s="9"/>
      <c r="KR90" s="9"/>
      <c r="KS90" s="9"/>
      <c r="KT90" s="9"/>
      <c r="KU90" s="9"/>
      <c r="KV90" s="9"/>
      <c r="KW90" s="9"/>
      <c r="KX90" s="9"/>
      <c r="KY90" s="9"/>
      <c r="KZ90" s="9"/>
      <c r="LA90" s="9"/>
      <c r="LB90" s="9"/>
      <c r="LC90" s="9"/>
      <c r="LD90" s="9"/>
      <c r="LE90" s="9"/>
      <c r="LF90" s="9"/>
      <c r="LG90" s="9"/>
      <c r="LH90" s="9"/>
      <c r="LI90" s="9"/>
      <c r="LJ90" s="9"/>
      <c r="LK90" s="9"/>
      <c r="LL90" s="9"/>
      <c r="LM90" s="9"/>
      <c r="LN90" s="9"/>
      <c r="LO90" s="9"/>
      <c r="LP90" s="9"/>
      <c r="LQ90" s="9"/>
      <c r="LR90" s="9"/>
      <c r="LS90" s="9"/>
      <c r="LT90" s="9"/>
      <c r="LU90" s="9"/>
      <c r="LV90" s="9"/>
      <c r="LW90" s="9"/>
      <c r="LX90" s="9"/>
      <c r="LY90" s="9"/>
      <c r="LZ90" s="9"/>
      <c r="MA90" s="9"/>
      <c r="MB90" s="9"/>
      <c r="MC90" s="9"/>
      <c r="MD90" s="9"/>
      <c r="ME90" s="9"/>
      <c r="MF90" s="9"/>
      <c r="MG90" s="9"/>
      <c r="MH90" s="9"/>
      <c r="MI90" s="9"/>
      <c r="MJ90" s="9"/>
      <c r="MK90" s="9"/>
      <c r="ML90" s="9"/>
      <c r="MM90" s="9"/>
      <c r="MN90" s="9"/>
      <c r="MO90" s="9"/>
      <c r="MP90" s="9"/>
      <c r="MQ90" s="9"/>
      <c r="MR90" s="9"/>
      <c r="MS90" s="9"/>
      <c r="MT90" s="9"/>
      <c r="MU90" s="9"/>
      <c r="MV90" s="9"/>
      <c r="MW90" s="9"/>
      <c r="MX90" s="9"/>
      <c r="MY90" s="9"/>
      <c r="MZ90" s="9"/>
      <c r="NA90" s="9"/>
      <c r="NB90" s="9"/>
      <c r="NC90" s="9"/>
      <c r="ND90" s="9"/>
      <c r="NE90" s="9"/>
      <c r="NF90" s="9"/>
      <c r="NG90" s="9"/>
      <c r="NH90" s="9"/>
      <c r="NI90" s="9"/>
      <c r="NJ90" s="9"/>
      <c r="NK90" s="9"/>
      <c r="NL90" s="9"/>
      <c r="NM90" s="9"/>
      <c r="NN90" s="9"/>
      <c r="NO90" s="9"/>
      <c r="NP90" s="9"/>
      <c r="NQ90" s="9"/>
      <c r="NR90" s="9"/>
      <c r="NS90" s="9"/>
      <c r="NT90" s="9"/>
      <c r="NU90" s="9"/>
      <c r="NV90" s="9"/>
      <c r="NW90" s="9"/>
      <c r="NX90" s="9"/>
      <c r="NY90" s="9"/>
      <c r="NZ90" s="9"/>
      <c r="OA90" s="9"/>
      <c r="OB90" s="9"/>
      <c r="OC90" s="9"/>
      <c r="OD90" s="9"/>
      <c r="OE90" s="9"/>
      <c r="OF90" s="9"/>
      <c r="OG90" s="9"/>
      <c r="OH90" s="9"/>
      <c r="OI90" s="9"/>
      <c r="OJ90" s="9"/>
      <c r="OK90" s="9"/>
      <c r="OL90" s="9"/>
      <c r="OM90" s="9"/>
      <c r="ON90" s="9"/>
      <c r="OO90" s="9"/>
      <c r="OP90" s="9"/>
      <c r="OQ90" s="9"/>
      <c r="OR90" s="9"/>
      <c r="OS90" s="9"/>
      <c r="OT90" s="9"/>
      <c r="OU90" s="9"/>
      <c r="OV90" s="9"/>
      <c r="OW90" s="9"/>
      <c r="OX90" s="9"/>
      <c r="OY90" s="9"/>
      <c r="OZ90" s="9"/>
      <c r="PA90" s="9"/>
      <c r="PB90" s="9"/>
      <c r="PC90" s="9"/>
      <c r="PD90" s="9"/>
      <c r="PE90" s="9"/>
      <c r="PF90" s="9"/>
      <c r="PG90" s="9"/>
      <c r="PH90" s="9"/>
      <c r="PI90" s="9"/>
      <c r="PJ90" s="9"/>
      <c r="PK90" s="9"/>
      <c r="PL90" s="9"/>
      <c r="PM90" s="9"/>
      <c r="PN90" s="9"/>
      <c r="PO90" s="9"/>
      <c r="PP90" s="9"/>
      <c r="PQ90" s="9"/>
      <c r="PR90" s="9"/>
      <c r="PS90" s="9"/>
      <c r="PT90" s="9"/>
      <c r="PU90" s="9"/>
      <c r="PV90" s="9"/>
      <c r="PW90" s="9"/>
      <c r="PX90" s="9"/>
      <c r="PY90" s="9"/>
      <c r="PZ90" s="9"/>
      <c r="QA90" s="9"/>
      <c r="QB90" s="9"/>
      <c r="QC90" s="9"/>
      <c r="QD90" s="9"/>
      <c r="QE90" s="9"/>
      <c r="QF90" s="9"/>
      <c r="QG90" s="9"/>
      <c r="QH90" s="9"/>
      <c r="QI90" s="9"/>
      <c r="QJ90" s="9"/>
      <c r="QK90" s="9"/>
      <c r="QL90" s="9"/>
      <c r="QM90" s="9"/>
      <c r="QN90" s="9"/>
      <c r="QO90" s="9"/>
      <c r="QP90" s="9"/>
      <c r="QQ90" s="9"/>
      <c r="QR90" s="9"/>
      <c r="QS90" s="9"/>
      <c r="QT90" s="9"/>
      <c r="QU90" s="9"/>
      <c r="QV90" s="9"/>
      <c r="QW90" s="9"/>
      <c r="QX90" s="9"/>
      <c r="QY90" s="9"/>
      <c r="QZ90" s="9"/>
      <c r="RA90" s="9"/>
      <c r="RB90" s="9"/>
      <c r="RC90" s="9"/>
      <c r="RD90" s="9"/>
      <c r="RE90" s="9"/>
      <c r="RF90" s="9"/>
      <c r="RG90" s="9"/>
      <c r="RH90" s="9"/>
      <c r="RI90" s="9"/>
      <c r="RJ90" s="9"/>
      <c r="RK90" s="9"/>
      <c r="RL90" s="9"/>
      <c r="RM90" s="9"/>
      <c r="RN90" s="9"/>
      <c r="RO90" s="9"/>
      <c r="RP90" s="9"/>
      <c r="RQ90" s="9"/>
      <c r="RR90" s="9"/>
      <c r="RS90" s="9"/>
      <c r="RT90" s="9"/>
      <c r="RU90" s="9"/>
      <c r="RV90" s="9"/>
      <c r="RW90" s="9"/>
      <c r="RX90" s="9"/>
      <c r="RY90" s="9"/>
      <c r="RZ90" s="9"/>
      <c r="SA90" s="9"/>
      <c r="SB90" s="9"/>
      <c r="SC90" s="9"/>
      <c r="SD90" s="9"/>
      <c r="SE90" s="9"/>
      <c r="SF90" s="9"/>
      <c r="SG90" s="9"/>
      <c r="SH90" s="9"/>
      <c r="SI90" s="9"/>
      <c r="SJ90" s="9"/>
      <c r="SK90" s="9"/>
      <c r="SL90" s="9"/>
      <c r="SM90" s="9"/>
      <c r="SN90" s="9"/>
      <c r="SO90" s="9"/>
      <c r="SP90" s="9"/>
      <c r="SQ90" s="9"/>
      <c r="SR90" s="9"/>
      <c r="SS90" s="9"/>
      <c r="ST90" s="9"/>
      <c r="SU90" s="9"/>
      <c r="SV90" s="9"/>
      <c r="SW90" s="9"/>
      <c r="SX90" s="9"/>
      <c r="SY90" s="9"/>
      <c r="SZ90" s="9"/>
      <c r="TA90" s="9"/>
      <c r="TB90" s="9"/>
      <c r="TC90" s="9"/>
      <c r="TD90" s="9"/>
      <c r="TE90" s="9"/>
      <c r="TF90" s="9"/>
      <c r="TG90" s="9"/>
      <c r="TH90" s="9"/>
      <c r="TI90" s="9"/>
      <c r="TJ90" s="9"/>
      <c r="TK90" s="9"/>
      <c r="TL90" s="9"/>
      <c r="TM90" s="9"/>
      <c r="TN90" s="9"/>
      <c r="TO90" s="9"/>
      <c r="ANB90" s="9" t="s">
        <v>11952</v>
      </c>
      <c r="ANC90" s="9" t="s">
        <v>2696</v>
      </c>
      <c r="AND90" s="9" t="s">
        <v>12730</v>
      </c>
      <c r="ANE90" s="9" t="s">
        <v>11954</v>
      </c>
      <c r="ANF90" s="9"/>
      <c r="ANG90" s="9"/>
      <c r="ANH90" s="9"/>
      <c r="ANI90" s="9"/>
      <c r="ANJ90" s="9"/>
      <c r="ANK90" s="9"/>
      <c r="ANL90" s="9"/>
      <c r="ANM90" s="9" t="s">
        <v>12731</v>
      </c>
      <c r="ANN90" s="9"/>
      <c r="ANO90" s="9"/>
      <c r="ANP90" s="9"/>
      <c r="ANQ90" s="9"/>
      <c r="ANR90" s="9"/>
      <c r="ANS90" s="9"/>
      <c r="ANT90" s="9"/>
      <c r="ANU90" s="9"/>
      <c r="ANV90" s="9"/>
      <c r="ANW90" s="9"/>
      <c r="ANX90" s="9"/>
      <c r="ANY90" s="9"/>
      <c r="ANZ90" s="9"/>
      <c r="AOA90" s="9"/>
      <c r="AOB90" s="9"/>
      <c r="AOC90" s="9"/>
      <c r="AOD90" s="9"/>
      <c r="AOE90" s="9"/>
      <c r="AOF90" s="9"/>
      <c r="AOG90" s="9"/>
      <c r="AOH90" s="9"/>
      <c r="AOI90" s="9"/>
      <c r="AOJ90" s="9"/>
      <c r="AOK90" s="9"/>
      <c r="AOL90" s="9"/>
      <c r="AOM90" s="9"/>
      <c r="AON90" s="9"/>
      <c r="AOO90" s="9"/>
      <c r="AOP90" s="9"/>
      <c r="AOQ90" s="9"/>
      <c r="AOR90" s="9"/>
      <c r="AOS90" s="9"/>
      <c r="AOT90" s="9"/>
      <c r="AOU90" s="9"/>
      <c r="AOV90" s="9"/>
      <c r="AOW90" s="9"/>
      <c r="AOX90" s="9"/>
      <c r="AOY90" s="9"/>
      <c r="AOZ90" s="9"/>
      <c r="APA90" s="9"/>
      <c r="APB90" s="9"/>
      <c r="APC90" s="9"/>
      <c r="APD90" s="9"/>
      <c r="APE90" s="9"/>
      <c r="APF90" s="9"/>
      <c r="APG90" s="9"/>
      <c r="APH90" s="9"/>
      <c r="API90" s="9"/>
      <c r="APJ90" s="9"/>
      <c r="APK90" s="9"/>
      <c r="APL90" s="9"/>
      <c r="APM90" s="9"/>
      <c r="APN90" s="9"/>
      <c r="APO90" s="9"/>
      <c r="APP90" s="9"/>
      <c r="APQ90" s="9"/>
      <c r="APR90" s="9"/>
      <c r="APS90" s="9"/>
      <c r="APT90" s="9"/>
      <c r="APU90" s="9"/>
      <c r="APV90" s="9"/>
      <c r="APW90" s="9"/>
      <c r="APX90" s="9"/>
      <c r="APY90" s="9"/>
      <c r="APZ90" s="9"/>
      <c r="AQA90" s="9"/>
      <c r="AQB90" s="9"/>
      <c r="AQC90" s="9"/>
      <c r="AQD90" s="9"/>
      <c r="AQE90" s="9"/>
      <c r="AQF90" s="9"/>
      <c r="AQG90" s="9"/>
      <c r="AQH90" s="9"/>
      <c r="AQI90" s="9"/>
      <c r="AQJ90" s="9"/>
      <c r="AQK90" s="9"/>
      <c r="AQL90" s="9"/>
      <c r="AQM90" s="9"/>
      <c r="AQN90" s="9"/>
      <c r="AQO90" s="9"/>
      <c r="AQP90" s="9"/>
      <c r="AQQ90" s="9"/>
      <c r="AQR90" s="9"/>
      <c r="AQS90" s="9"/>
      <c r="AQT90" s="9"/>
      <c r="AQU90" s="9"/>
      <c r="AQV90" s="9"/>
      <c r="AQW90" s="9"/>
      <c r="AQX90" s="9"/>
      <c r="AQY90" s="9"/>
      <c r="AQZ90" s="9"/>
      <c r="ARA90" s="9"/>
      <c r="ARB90" s="9"/>
      <c r="ARC90" s="9"/>
      <c r="ARD90" s="9"/>
      <c r="ARE90" s="9"/>
      <c r="ARF90" s="9"/>
      <c r="ARG90" s="9"/>
      <c r="ARH90" s="9"/>
      <c r="ARI90" s="9"/>
      <c r="ARJ90" s="9"/>
      <c r="ARK90" s="9"/>
      <c r="ARL90" s="9"/>
      <c r="ARM90" s="9"/>
      <c r="ARN90" s="9"/>
      <c r="ARO90" s="9"/>
      <c r="ARP90" s="9"/>
      <c r="ARQ90" s="9"/>
      <c r="ARR90" s="9"/>
      <c r="ARS90" s="9"/>
      <c r="ART90" s="9"/>
      <c r="ARU90" s="9"/>
      <c r="ARV90" s="9"/>
      <c r="ARW90" s="9"/>
      <c r="ARX90" s="9"/>
      <c r="ARY90" s="9"/>
      <c r="ARZ90" s="9"/>
      <c r="ASA90" s="9"/>
      <c r="ASB90" s="9"/>
      <c r="ASC90" s="9"/>
      <c r="ASD90" s="9"/>
      <c r="ASE90" s="9"/>
      <c r="ASF90" s="9"/>
      <c r="ASG90" s="9"/>
      <c r="ASH90" s="9"/>
      <c r="ASI90" s="9"/>
      <c r="ASJ90" s="9"/>
      <c r="ASK90" s="9"/>
      <c r="ASL90" s="9"/>
      <c r="ASM90" s="9"/>
      <c r="ASN90" s="9"/>
      <c r="ASO90" s="9"/>
      <c r="ASP90" s="9"/>
      <c r="ASQ90" s="9"/>
      <c r="ASR90" s="9"/>
      <c r="ASS90" s="9"/>
      <c r="AST90" s="9"/>
      <c r="ASU90" s="9"/>
      <c r="ASV90" s="9"/>
      <c r="ASW90" s="9"/>
      <c r="ASX90" s="9"/>
      <c r="ASY90" s="9"/>
      <c r="ASZ90" s="9"/>
      <c r="ATA90" s="9"/>
      <c r="ATB90" s="9"/>
      <c r="ATC90" s="9"/>
      <c r="ATD90" s="9"/>
      <c r="ATE90" s="9"/>
      <c r="ATF90" s="9"/>
      <c r="ATG90" s="9"/>
      <c r="ATH90" s="9"/>
      <c r="ATI90" s="9"/>
      <c r="ATJ90" s="9"/>
      <c r="ATK90" s="9"/>
      <c r="ATL90" s="9"/>
      <c r="ATM90" s="9"/>
      <c r="ATN90" s="9"/>
      <c r="ATO90" s="9"/>
      <c r="ATP90" s="9"/>
      <c r="ATQ90" s="9"/>
      <c r="ATR90" s="9" t="s">
        <v>12732</v>
      </c>
      <c r="ATS90" s="9">
        <v>1.763260501E9</v>
      </c>
      <c r="ATT90" s="9" t="s">
        <v>12733</v>
      </c>
      <c r="ATU90" s="9" t="s">
        <v>11952</v>
      </c>
      <c r="ATV90" s="9" t="s">
        <v>2696</v>
      </c>
      <c r="ATW90" s="9" t="s">
        <v>12730</v>
      </c>
      <c r="ATX90" s="9" t="s">
        <v>11954</v>
      </c>
      <c r="ATY90" s="9"/>
      <c r="ATZ90" s="9"/>
      <c r="AUA90" s="9"/>
      <c r="AUB90" s="9"/>
      <c r="AUC90" s="9"/>
      <c r="AUD90" s="9"/>
      <c r="AUE90" s="9"/>
      <c r="AUF90" s="9"/>
      <c r="AUG90" s="9"/>
      <c r="AUH90" s="9"/>
      <c r="AUI90" s="9"/>
      <c r="AUJ90" s="9"/>
      <c r="AUK90" s="9"/>
      <c r="AUL90" s="9"/>
      <c r="AUM90" s="9"/>
      <c r="AUN90" s="9"/>
      <c r="AUO90" s="9"/>
      <c r="AUP90" s="9"/>
      <c r="AUQ90" s="9"/>
      <c r="AUR90" s="9"/>
      <c r="AUS90" s="9"/>
      <c r="AUT90" s="9"/>
      <c r="AUU90" s="9"/>
      <c r="AUV90" s="9"/>
      <c r="AUW90" s="9"/>
      <c r="AUX90" s="9"/>
      <c r="AUY90" s="9"/>
      <c r="AUZ90" s="9"/>
      <c r="AVA90" s="9"/>
      <c r="AVB90" s="9"/>
      <c r="AVC90" s="9"/>
      <c r="AVD90" s="9"/>
      <c r="AVE90" s="9"/>
      <c r="AVF90" s="9"/>
      <c r="AVG90" s="9"/>
      <c r="AVH90" s="9"/>
      <c r="AVI90" s="9"/>
      <c r="AVJ90" s="9"/>
      <c r="AVK90" s="9"/>
      <c r="AVL90" s="9"/>
      <c r="AVM90" s="9"/>
      <c r="AVN90" s="9"/>
      <c r="AVO90" s="9"/>
      <c r="AVP90" s="9"/>
      <c r="AVQ90" s="9"/>
      <c r="AVR90" s="9"/>
      <c r="AVS90" s="9"/>
      <c r="AVT90" s="9"/>
      <c r="AVU90" s="9"/>
      <c r="AVV90" s="9"/>
      <c r="AVW90" s="9"/>
      <c r="AVX90" s="9"/>
      <c r="AVY90" s="9"/>
      <c r="AVZ90" s="9"/>
      <c r="AWA90" s="9"/>
      <c r="AWB90" s="9"/>
      <c r="AWC90" s="9"/>
      <c r="AWD90" s="9"/>
      <c r="AWE90" s="9"/>
      <c r="AWF90" s="9"/>
      <c r="AWG90" s="9"/>
      <c r="AWH90" s="9"/>
      <c r="AWI90" s="9"/>
      <c r="AWJ90" s="9"/>
      <c r="AWK90" s="9"/>
      <c r="AWL90" s="9"/>
      <c r="AWM90" s="9"/>
      <c r="AWN90" s="9"/>
      <c r="AWO90" s="9"/>
      <c r="AWP90" s="9"/>
      <c r="AWQ90" s="9"/>
      <c r="AWR90" s="9"/>
      <c r="AWS90" s="9"/>
      <c r="AWT90" s="9"/>
      <c r="AWU90" s="9"/>
      <c r="AWV90" s="9"/>
      <c r="AWW90" s="9"/>
      <c r="AWX90" s="9"/>
      <c r="AWY90" s="9"/>
      <c r="AWZ90" s="9"/>
      <c r="AXA90" s="9"/>
      <c r="AXB90" s="9"/>
      <c r="AXC90" s="9"/>
      <c r="AXD90" s="9"/>
      <c r="AXE90" s="9"/>
      <c r="AXF90" s="9"/>
      <c r="AXG90" s="9"/>
      <c r="AXH90" s="9"/>
      <c r="AXI90" s="9"/>
      <c r="AXJ90" s="9"/>
      <c r="AXK90" s="9"/>
      <c r="AXL90" s="9"/>
      <c r="AXM90" s="9"/>
      <c r="AXN90" s="9"/>
      <c r="AXO90" s="9"/>
      <c r="AXP90" s="9"/>
      <c r="AXQ90" s="9"/>
      <c r="AXR90" s="9"/>
      <c r="AXS90" s="9"/>
      <c r="AXT90" s="9"/>
      <c r="AXU90" s="9"/>
      <c r="AXV90" s="9"/>
      <c r="AXW90" s="9"/>
      <c r="AXX90" s="9"/>
      <c r="AXY90" s="9"/>
      <c r="AXZ90" s="9"/>
      <c r="AYA90" s="9"/>
      <c r="AYB90" s="9"/>
      <c r="AYC90" s="9"/>
      <c r="AYD90" s="9"/>
      <c r="AYE90" s="9"/>
      <c r="AYF90" s="9"/>
      <c r="AYG90" s="9"/>
      <c r="AYH90" s="9"/>
      <c r="AYI90" s="9"/>
      <c r="AYJ90" s="9"/>
      <c r="AYK90" s="9"/>
      <c r="AYL90" s="9"/>
      <c r="AYM90" s="9"/>
      <c r="AYN90" s="9"/>
      <c r="AYO90" s="9"/>
      <c r="AYP90" s="9"/>
      <c r="AYQ90" s="9"/>
      <c r="AYR90" s="9"/>
      <c r="AYS90" s="9"/>
      <c r="AYT90" s="9"/>
      <c r="AYU90" s="9"/>
      <c r="AYV90" s="9"/>
      <c r="AYW90" s="9"/>
      <c r="AYX90" s="9"/>
      <c r="AYY90" s="9"/>
      <c r="AYZ90" s="9"/>
      <c r="AZA90" s="9"/>
      <c r="AZB90" s="9"/>
      <c r="AZC90" s="9"/>
      <c r="AZD90" s="9"/>
      <c r="AZE90" s="9"/>
      <c r="AZF90" s="9"/>
      <c r="AZG90" s="9"/>
      <c r="AZH90" s="9"/>
      <c r="AZI90" s="9"/>
      <c r="AZJ90" s="9"/>
      <c r="AZK90" s="9"/>
      <c r="AZL90" s="9"/>
      <c r="AZM90" s="9"/>
      <c r="AZN90" s="9"/>
      <c r="AZO90" s="9"/>
      <c r="AZP90" s="9"/>
      <c r="AZQ90" s="9"/>
      <c r="AZR90" s="9"/>
      <c r="AZS90" s="9"/>
      <c r="AZT90" s="9"/>
      <c r="AZU90" s="9"/>
      <c r="AZV90" s="9"/>
      <c r="AZW90" s="9"/>
      <c r="AZX90" s="9"/>
      <c r="AZY90" s="9"/>
      <c r="AZZ90" s="9"/>
      <c r="BAA90" s="9"/>
      <c r="BAB90" s="9"/>
      <c r="BAC90" s="9"/>
      <c r="BAD90" s="9"/>
      <c r="BAE90" s="9"/>
      <c r="BAF90" s="9"/>
      <c r="BAG90" s="9"/>
      <c r="BAH90" s="9"/>
      <c r="BAI90" s="9"/>
      <c r="BAJ90" s="9"/>
      <c r="BAK90" s="9"/>
      <c r="BAL90" s="9"/>
      <c r="BAM90" s="9"/>
      <c r="BAN90" s="9"/>
      <c r="BAO90" s="9"/>
      <c r="BAP90" s="9"/>
      <c r="BAQ90" s="9"/>
      <c r="BAR90" s="9"/>
      <c r="BAS90" s="9"/>
      <c r="BAT90" s="9"/>
      <c r="BAU90" s="9"/>
      <c r="BAV90" s="9"/>
      <c r="BAW90" s="9"/>
      <c r="BAX90" s="9"/>
      <c r="BAY90" s="9"/>
      <c r="BAZ90" s="9"/>
      <c r="BBA90" s="9"/>
      <c r="BBB90" s="9"/>
      <c r="BBC90" s="9"/>
      <c r="BBD90" s="9"/>
      <c r="BBE90" s="9"/>
      <c r="BBF90" s="9"/>
      <c r="BBG90" s="9"/>
      <c r="BBH90" s="9"/>
      <c r="BBI90" s="9"/>
      <c r="BBJ90" s="9"/>
      <c r="BBK90" s="9"/>
      <c r="BBL90" s="9"/>
      <c r="BBM90" s="9"/>
      <c r="BBN90" s="9"/>
      <c r="BBO90" s="9"/>
      <c r="BBP90" s="9"/>
      <c r="BBQ90" s="9"/>
      <c r="BBR90" s="9"/>
      <c r="BBS90" s="9"/>
      <c r="BBT90" s="9"/>
      <c r="BBU90" s="9"/>
      <c r="BBV90" s="9"/>
      <c r="BBW90" s="9"/>
      <c r="BBX90" s="9"/>
      <c r="BBY90" s="9"/>
      <c r="BBZ90" s="9"/>
      <c r="BCA90" s="9"/>
      <c r="BCB90" s="9"/>
      <c r="BCC90" s="9"/>
      <c r="BCD90" s="9"/>
      <c r="BCE90" s="9"/>
      <c r="BCF90" s="9"/>
      <c r="BCG90" s="9"/>
      <c r="BCH90" s="9"/>
      <c r="BCI90" s="9"/>
      <c r="BCJ90" s="9"/>
      <c r="BCK90" s="9"/>
      <c r="BCL90" s="9"/>
      <c r="BCM90" s="9"/>
      <c r="BCN90" s="9"/>
      <c r="BCO90" s="9"/>
      <c r="BCP90" s="9"/>
      <c r="BCQ90" s="9"/>
      <c r="BCR90" s="9"/>
      <c r="BCS90" s="9"/>
      <c r="BCT90" s="9"/>
      <c r="BCU90" s="9"/>
      <c r="BCV90" s="9"/>
      <c r="BCW90" s="9"/>
      <c r="BCX90" s="9"/>
      <c r="BCY90" s="9"/>
      <c r="BCZ90" s="9"/>
      <c r="BDA90" s="9"/>
      <c r="BDB90" s="9"/>
      <c r="BDC90" s="9"/>
      <c r="BDD90" s="9"/>
      <c r="BDE90" s="9"/>
      <c r="BDF90" s="9"/>
      <c r="BDG90" s="9"/>
      <c r="BDH90" s="9"/>
      <c r="BDI90" s="9"/>
      <c r="BDJ90" s="9"/>
      <c r="BDK90" s="9"/>
      <c r="BDL90" s="9"/>
      <c r="BDM90" s="9"/>
      <c r="BDN90" s="9"/>
      <c r="BDO90" s="9"/>
      <c r="BDP90" s="9"/>
      <c r="BDQ90" s="9"/>
      <c r="BDR90" s="9"/>
      <c r="BDS90" s="9"/>
      <c r="BDT90" s="9"/>
      <c r="BDU90" s="9"/>
      <c r="BDV90" s="9"/>
      <c r="BDW90" s="9"/>
      <c r="BDX90" s="9"/>
      <c r="BDY90" s="9"/>
      <c r="BDZ90" s="9"/>
      <c r="BEA90" s="9"/>
      <c r="BEB90" s="9"/>
      <c r="BEC90" s="9"/>
      <c r="BED90" s="9"/>
      <c r="BEE90" s="9"/>
      <c r="BEF90" s="9"/>
      <c r="BEG90" s="9"/>
      <c r="BEH90" s="9"/>
      <c r="BEI90" s="9"/>
      <c r="BEJ90" s="9"/>
      <c r="BEK90" s="9"/>
      <c r="BEL90" s="9"/>
      <c r="BEM90" s="9"/>
      <c r="BEN90" s="9"/>
      <c r="BEO90" s="9"/>
      <c r="BEP90" s="9"/>
      <c r="BEQ90" s="9"/>
      <c r="BER90" s="9"/>
      <c r="BES90" s="9"/>
      <c r="BET90" s="9"/>
      <c r="BEU90" s="9"/>
      <c r="BEV90" s="9"/>
      <c r="BEW90" s="9"/>
      <c r="BEX90" s="9"/>
      <c r="BEY90" s="9"/>
      <c r="BEZ90" s="9"/>
      <c r="BFA90" s="9"/>
      <c r="BFB90" s="9"/>
      <c r="BFC90" s="9"/>
      <c r="BFD90" s="9"/>
      <c r="BFE90" s="9"/>
      <c r="BFF90" s="9"/>
      <c r="BFG90" s="9"/>
      <c r="BFH90" s="9"/>
      <c r="BFI90" s="9"/>
      <c r="BFJ90" s="9"/>
      <c r="BFK90" s="9"/>
      <c r="BFL90" s="9"/>
      <c r="BFM90" s="9"/>
      <c r="BFN90" s="9"/>
      <c r="BFO90" s="9"/>
      <c r="BFP90" s="9"/>
      <c r="BFQ90" s="9"/>
      <c r="BFR90" s="9"/>
      <c r="BFS90" s="9"/>
      <c r="BFT90" s="9"/>
      <c r="BFU90" s="9"/>
      <c r="BFV90" s="9"/>
      <c r="BFW90" s="9"/>
      <c r="BFX90" s="9"/>
      <c r="BFY90" s="9"/>
      <c r="BFZ90" s="9"/>
      <c r="BGA90" s="9"/>
      <c r="BGB90" s="9"/>
      <c r="BGC90" s="9"/>
      <c r="BGD90" s="9"/>
      <c r="BGE90" s="9"/>
      <c r="BGF90" s="9"/>
      <c r="BGG90" s="9"/>
      <c r="BGH90" s="9"/>
      <c r="BGI90" s="9"/>
      <c r="BGJ90" s="9"/>
      <c r="BGK90" s="9"/>
      <c r="BGL90" s="9"/>
      <c r="BGM90" s="9"/>
      <c r="BGN90" s="9"/>
      <c r="BGO90" s="9"/>
      <c r="BGP90" s="9"/>
      <c r="BGQ90" s="9"/>
      <c r="BGR90" s="9"/>
      <c r="BGS90" s="9"/>
      <c r="BGT90" s="9"/>
      <c r="BGU90" s="9"/>
      <c r="BGV90" s="9"/>
      <c r="BGW90" s="9"/>
      <c r="BGX90" s="9"/>
      <c r="BGY90" s="9"/>
      <c r="BGZ90" s="9"/>
      <c r="BHA90" s="9"/>
      <c r="BHB90" s="9"/>
      <c r="BHC90" s="9"/>
      <c r="BHD90" s="9"/>
      <c r="BHE90" s="9"/>
      <c r="BHF90" s="9"/>
      <c r="BHG90" s="9"/>
      <c r="BHH90" s="9"/>
      <c r="BHI90" s="9"/>
      <c r="BHJ90" s="9"/>
      <c r="BHK90" s="9"/>
      <c r="BHL90" s="9"/>
      <c r="BHM90" s="9"/>
      <c r="BHN90" s="9"/>
      <c r="BHO90" s="9"/>
      <c r="BHP90" s="9"/>
      <c r="BHQ90" s="9"/>
      <c r="BHR90" s="9"/>
      <c r="BHS90" s="9"/>
      <c r="BHT90" s="9"/>
      <c r="BHU90" s="9"/>
      <c r="BHV90" s="9"/>
      <c r="BHW90" s="9"/>
      <c r="BHX90" s="9"/>
      <c r="BHY90" s="9"/>
      <c r="BHZ90" s="9"/>
      <c r="BIA90" s="9"/>
      <c r="BIB90" s="9"/>
      <c r="BIC90" s="9"/>
      <c r="BID90" s="9"/>
      <c r="BIE90" s="9"/>
      <c r="BIF90" s="9"/>
      <c r="BIG90" s="9"/>
      <c r="BIH90" s="9"/>
      <c r="BII90" s="9"/>
      <c r="BIJ90" s="9"/>
      <c r="BIK90" s="9"/>
      <c r="BIL90" s="9"/>
      <c r="BIM90" s="9"/>
      <c r="BIN90" s="9"/>
      <c r="BIO90" s="9"/>
      <c r="BIP90" s="9"/>
      <c r="BIQ90" s="9"/>
      <c r="BIR90" s="9"/>
      <c r="BIS90" s="9"/>
      <c r="BIT90" s="9"/>
      <c r="BIU90" s="9"/>
      <c r="BIV90" s="9"/>
      <c r="BIW90" s="9"/>
      <c r="BIX90" s="9"/>
      <c r="BIY90" s="9"/>
      <c r="BIZ90" s="9"/>
      <c r="BJA90" s="9"/>
      <c r="BJB90" s="9"/>
      <c r="BJC90" s="9"/>
      <c r="BJD90" s="9"/>
      <c r="BJE90" s="9"/>
      <c r="BJF90" s="9"/>
      <c r="BJG90" s="9"/>
      <c r="BJH90" s="9"/>
      <c r="BJI90" s="9"/>
      <c r="BJJ90" s="9"/>
      <c r="BJK90" s="9"/>
      <c r="BJL90" s="9"/>
      <c r="BJM90" s="9"/>
      <c r="BJN90" s="9"/>
      <c r="BJO90" s="9"/>
      <c r="BJP90" s="9"/>
      <c r="BJQ90" s="9"/>
      <c r="BJR90" s="9"/>
      <c r="BJS90" s="9"/>
      <c r="BJT90" s="9"/>
      <c r="BJU90" s="9"/>
      <c r="BJV90" s="9"/>
      <c r="BJW90" s="9"/>
      <c r="BJX90" s="9"/>
      <c r="BJY90" s="9"/>
      <c r="BJZ90" s="9"/>
      <c r="BKA90" s="9"/>
      <c r="BKB90" s="9"/>
      <c r="BKC90" s="9"/>
      <c r="BKD90" s="9"/>
      <c r="BKE90" s="9"/>
      <c r="BKF90" s="9"/>
      <c r="BKG90" s="9"/>
      <c r="BKH90" s="9"/>
      <c r="BKI90" s="9"/>
      <c r="BKJ90" s="9"/>
      <c r="BKK90" s="9"/>
      <c r="BKL90" s="9"/>
      <c r="BKM90" s="9"/>
      <c r="BKN90" s="9"/>
      <c r="BKO90" s="9"/>
      <c r="BKP90" s="9"/>
      <c r="BKQ90" s="9"/>
      <c r="BKR90" s="9"/>
      <c r="BKS90" s="9"/>
      <c r="BKT90" s="9"/>
      <c r="BKU90" s="9"/>
      <c r="BKV90" s="9"/>
      <c r="BKW90" s="9"/>
      <c r="BKX90" s="9"/>
      <c r="BKY90" s="9"/>
      <c r="BKZ90" s="9"/>
      <c r="BLA90" s="9"/>
      <c r="BLB90" s="9"/>
      <c r="BLC90" s="9"/>
      <c r="BLD90" s="9"/>
      <c r="BLE90" s="9"/>
      <c r="BLF90" s="9"/>
      <c r="BLG90" s="9"/>
      <c r="BLH90" s="9"/>
      <c r="BLI90" s="9"/>
      <c r="BLJ90" s="9"/>
      <c r="BLK90" s="9"/>
      <c r="BLL90" s="9"/>
      <c r="BLM90" s="9"/>
      <c r="BLN90" s="9"/>
      <c r="BLO90" s="9"/>
      <c r="BLP90" s="9"/>
      <c r="BLQ90" s="9"/>
      <c r="BLR90" s="9"/>
      <c r="BLS90" s="9"/>
      <c r="BLT90" s="9"/>
      <c r="BLU90" s="9"/>
      <c r="BLV90" s="9"/>
      <c r="BLW90" s="9"/>
      <c r="BLX90" s="9"/>
      <c r="BLY90" s="9"/>
      <c r="BLZ90" s="9"/>
      <c r="BMA90" s="9"/>
      <c r="BMB90" s="9"/>
      <c r="BMC90" s="9"/>
      <c r="BMD90" s="9"/>
      <c r="BME90" s="9"/>
      <c r="BMF90" s="9"/>
      <c r="BMG90" s="9"/>
      <c r="BMH90" s="9"/>
      <c r="BMI90" s="9"/>
      <c r="BMJ90" s="9"/>
      <c r="BMK90" s="9"/>
      <c r="BML90" s="9"/>
      <c r="BMM90" s="9"/>
      <c r="BMN90" s="9"/>
      <c r="BMO90" s="9"/>
      <c r="BMP90" s="9"/>
      <c r="BMQ90" s="9"/>
      <c r="BMR90" s="9"/>
      <c r="BMS90" s="9"/>
      <c r="BMT90" s="9"/>
      <c r="BMU90" s="9"/>
      <c r="BMV90" s="9"/>
      <c r="BMW90" s="9"/>
      <c r="BMX90" s="9"/>
      <c r="BMY90" s="9"/>
      <c r="BMZ90" s="9"/>
      <c r="BNA90" s="9"/>
      <c r="BNB90" s="9"/>
      <c r="BNC90" s="9"/>
      <c r="BND90" s="9"/>
      <c r="BNE90" s="9"/>
      <c r="BNF90" s="9"/>
      <c r="BNG90" s="9"/>
      <c r="BNH90" s="9"/>
      <c r="BNI90" s="9"/>
      <c r="BNJ90" s="9"/>
      <c r="BNK90" s="9"/>
      <c r="BNL90" s="9"/>
      <c r="BNM90" s="9"/>
      <c r="BNN90" s="9"/>
      <c r="BNO90" s="9"/>
      <c r="BNP90" s="9"/>
      <c r="BNQ90" s="9"/>
      <c r="BNR90" s="9"/>
      <c r="BNS90" s="9"/>
      <c r="BNT90" s="9"/>
      <c r="BNU90" s="9"/>
      <c r="BNV90" s="9"/>
      <c r="BNW90" s="9"/>
      <c r="BNX90" s="9"/>
      <c r="BNY90" s="9"/>
      <c r="BNZ90" s="9"/>
      <c r="BOA90" s="9"/>
      <c r="BOB90" s="9"/>
      <c r="BOC90" s="9"/>
      <c r="BOD90" s="9"/>
      <c r="BOE90" s="9"/>
      <c r="BOF90" s="9"/>
      <c r="BOG90" s="9"/>
      <c r="BOH90" s="9"/>
      <c r="BOI90" s="9"/>
      <c r="BOJ90" s="9"/>
      <c r="BOK90" s="9"/>
      <c r="BOL90" s="9"/>
      <c r="BOM90" s="9"/>
      <c r="BON90" s="9"/>
      <c r="BOO90" s="9"/>
      <c r="BOP90" s="9"/>
      <c r="BOQ90" s="9"/>
      <c r="BOR90" s="9"/>
      <c r="BOS90" s="9"/>
      <c r="BOT90" s="9"/>
      <c r="BOU90" s="9"/>
      <c r="BOV90" s="9"/>
      <c r="BOW90" s="9"/>
      <c r="BOX90" s="9"/>
      <c r="BOY90" s="9"/>
      <c r="BOZ90" s="9"/>
      <c r="BPA90" s="9"/>
      <c r="BPB90" s="9"/>
      <c r="BPC90" s="9"/>
      <c r="BPD90" s="9"/>
      <c r="BPE90" s="9"/>
      <c r="BPF90" s="9"/>
      <c r="BPG90" s="9"/>
      <c r="BPH90" s="9"/>
      <c r="BPI90" s="9"/>
      <c r="BPJ90" s="9"/>
      <c r="BPK90" s="9"/>
      <c r="BPL90" s="9"/>
      <c r="BPM90" s="9"/>
      <c r="BPN90" s="9"/>
      <c r="BPO90" s="9"/>
      <c r="BPP90" s="9"/>
      <c r="BPQ90" s="9"/>
      <c r="BPR90" s="9"/>
      <c r="BPS90" s="9"/>
      <c r="BPT90" s="9"/>
      <c r="BPU90" s="9"/>
      <c r="BPV90" s="9"/>
      <c r="BPW90" s="9"/>
      <c r="BPX90" s="9"/>
      <c r="BPY90" s="9"/>
      <c r="BPZ90" s="9"/>
      <c r="BQA90" s="9"/>
      <c r="BQB90" s="9"/>
      <c r="BQC90" s="9"/>
      <c r="BQD90" s="9"/>
      <c r="BQE90" s="9"/>
      <c r="BQF90" s="9"/>
      <c r="BQG90" s="9"/>
      <c r="BQH90" s="9"/>
      <c r="BQI90" s="9"/>
      <c r="BQJ90" s="9"/>
      <c r="BQK90" s="9"/>
      <c r="BQL90" s="9"/>
      <c r="BQM90" s="9"/>
      <c r="BQN90" s="9"/>
      <c r="BQO90" s="9"/>
      <c r="BQP90" s="9"/>
      <c r="BQQ90" s="9"/>
      <c r="BQR90" s="9"/>
      <c r="BQS90" s="9"/>
      <c r="BQT90" s="9"/>
      <c r="BQU90" s="9"/>
      <c r="BQV90" s="9"/>
      <c r="BQW90" s="9"/>
      <c r="BQX90" s="9"/>
      <c r="BQY90" s="9"/>
      <c r="BQZ90" s="9"/>
      <c r="BRA90" s="9"/>
      <c r="BRB90" s="9"/>
      <c r="BRC90" s="9"/>
      <c r="BRD90" s="9"/>
      <c r="BRE90" s="9"/>
      <c r="BRF90" s="9"/>
      <c r="BRG90" s="9"/>
      <c r="BRH90" s="9"/>
      <c r="BRI90" s="9"/>
      <c r="BRJ90" s="9"/>
      <c r="BRK90" s="9"/>
      <c r="BRL90" s="9"/>
      <c r="BRM90" s="9"/>
      <c r="BRN90" s="9"/>
      <c r="BRO90" s="9"/>
      <c r="BRP90" s="9"/>
      <c r="BRQ90" s="9"/>
      <c r="BRR90" s="9"/>
      <c r="BRS90" s="9"/>
      <c r="BRT90" s="9"/>
      <c r="BRU90" s="9"/>
      <c r="BRV90" s="9"/>
      <c r="BRW90" s="9"/>
      <c r="BRX90" s="9"/>
      <c r="BRY90" s="9"/>
      <c r="BRZ90" s="9"/>
      <c r="BSA90" s="9"/>
      <c r="BSB90" s="9"/>
      <c r="BSC90" s="9"/>
      <c r="BSD90" s="9"/>
      <c r="BSE90" s="9"/>
      <c r="BSF90" s="9"/>
      <c r="BSG90" s="9"/>
      <c r="BSH90" s="9"/>
      <c r="BSI90" s="9"/>
      <c r="BSJ90" s="9"/>
      <c r="BSK90" s="9"/>
      <c r="BSL90" s="9"/>
      <c r="BSM90" s="9"/>
      <c r="BSN90" s="9"/>
      <c r="BSO90" s="9"/>
      <c r="BSP90" s="9"/>
      <c r="BSQ90" s="9"/>
      <c r="BSR90" s="9"/>
      <c r="BSS90" s="9"/>
      <c r="BST90" s="9"/>
      <c r="BSU90" s="9"/>
      <c r="BSV90" s="9"/>
      <c r="BSW90" s="9"/>
      <c r="BSX90" s="9"/>
      <c r="BSY90" s="9"/>
      <c r="BSZ90" s="9"/>
      <c r="BTA90" s="9"/>
      <c r="BTB90" s="9"/>
      <c r="BTC90" s="9"/>
      <c r="BTD90" s="9"/>
      <c r="BTE90" s="9"/>
      <c r="BTF90" s="9"/>
      <c r="BTG90" s="9"/>
      <c r="BTH90" s="9"/>
      <c r="BTI90" s="9"/>
      <c r="BTJ90" s="9"/>
      <c r="BTK90" s="9"/>
      <c r="BTL90" s="9"/>
      <c r="BTM90" s="9"/>
      <c r="BTN90" s="9"/>
      <c r="BTO90" s="9"/>
      <c r="BTP90" s="9"/>
      <c r="BTQ90" s="9"/>
      <c r="BTR90" s="9"/>
      <c r="BTS90" s="9"/>
      <c r="BTT90" s="9"/>
      <c r="BTU90" s="9"/>
      <c r="BTV90" s="9"/>
      <c r="BTW90" s="9"/>
      <c r="BTX90" s="9"/>
      <c r="BTY90" s="9"/>
      <c r="BTZ90" s="9"/>
      <c r="BUA90" s="9"/>
      <c r="BUB90" s="9"/>
      <c r="BUC90" s="9"/>
      <c r="BUD90" s="9"/>
      <c r="BUE90" s="9"/>
      <c r="BUF90" s="9"/>
      <c r="BUG90" s="9"/>
      <c r="BUH90" s="9"/>
      <c r="BUI90" s="9"/>
      <c r="BUJ90" s="9"/>
      <c r="BUK90" s="9"/>
      <c r="BUL90" s="9"/>
      <c r="BUM90" s="9"/>
      <c r="BUN90" s="9"/>
      <c r="BUO90" s="9"/>
      <c r="BUP90" s="9"/>
      <c r="BUQ90" s="9"/>
      <c r="BUR90" s="9"/>
      <c r="BUS90" s="9"/>
      <c r="BUT90" s="9"/>
      <c r="BUU90" s="9"/>
      <c r="BUV90" s="9"/>
      <c r="BUW90" s="9"/>
      <c r="BUX90" s="9"/>
      <c r="BUY90" s="9"/>
      <c r="BUZ90" s="9"/>
      <c r="BVA90" s="9"/>
      <c r="BVB90" s="9"/>
      <c r="BVC90" s="9"/>
      <c r="BVD90" s="9"/>
      <c r="BVE90" s="9"/>
      <c r="BVF90" s="9"/>
      <c r="BVG90" s="9"/>
      <c r="BVH90" s="9"/>
      <c r="BVI90" s="9"/>
      <c r="BVJ90" s="9"/>
      <c r="BVK90" s="9"/>
      <c r="BVL90" s="9"/>
      <c r="BVM90" s="9"/>
      <c r="BVN90" s="9"/>
      <c r="BVO90" s="9"/>
      <c r="BVP90" s="9"/>
      <c r="BVQ90" s="9"/>
      <c r="BVR90" s="9"/>
      <c r="BVS90" s="9"/>
      <c r="BVT90" s="9"/>
      <c r="BVU90" s="9"/>
      <c r="BVV90" s="9"/>
      <c r="BVW90" s="9"/>
      <c r="BVX90" s="9"/>
      <c r="BVY90" s="9"/>
      <c r="BVZ90" s="9"/>
      <c r="BWA90" s="9"/>
      <c r="BWB90" s="9"/>
      <c r="BWC90" s="9"/>
      <c r="BWD90" s="9"/>
      <c r="BWE90" s="9"/>
      <c r="BWF90" s="9"/>
      <c r="BWG90" s="9"/>
      <c r="BWH90" s="9"/>
      <c r="BWI90" s="9"/>
      <c r="BWJ90" s="9"/>
      <c r="BWK90" s="9"/>
      <c r="BWL90" s="9"/>
      <c r="BWM90" s="9"/>
      <c r="BWN90" s="9"/>
      <c r="BWO90" s="9"/>
      <c r="BWP90" s="9"/>
      <c r="BWQ90" s="9"/>
      <c r="BWR90" s="9"/>
      <c r="BWS90" s="9"/>
      <c r="BWT90" s="9"/>
      <c r="BWU90" s="9"/>
      <c r="BWV90" s="9"/>
      <c r="BWW90" s="9"/>
      <c r="BWX90" s="9"/>
      <c r="BWY90" s="9"/>
      <c r="BWZ90" s="9"/>
      <c r="BXA90" s="9"/>
      <c r="BXB90" s="9"/>
      <c r="BXC90" s="9"/>
      <c r="BXD90" s="9"/>
    </row>
    <row r="91" ht="14.25" customHeight="1">
      <c r="A91" s="9">
        <v>36.0</v>
      </c>
      <c r="B91" s="9" t="s">
        <v>11947</v>
      </c>
      <c r="C91" s="9" t="s">
        <v>11948</v>
      </c>
      <c r="D91" s="9" t="s">
        <v>11948</v>
      </c>
      <c r="E91" s="9"/>
      <c r="F91" s="9">
        <v>47.0</v>
      </c>
      <c r="G91" s="9" t="s">
        <v>12734</v>
      </c>
      <c r="H91" s="9"/>
      <c r="I91" s="9"/>
      <c r="J91" s="9"/>
      <c r="K91" s="9">
        <v>1.0</v>
      </c>
      <c r="L91" s="9">
        <v>46.0</v>
      </c>
      <c r="M91" s="9"/>
      <c r="N91" s="9"/>
      <c r="O91" s="9"/>
      <c r="P91" s="9">
        <v>1.0</v>
      </c>
      <c r="Q91" s="9" t="s">
        <v>12735</v>
      </c>
      <c r="R91" s="9"/>
      <c r="S91" s="9" t="s">
        <v>3012</v>
      </c>
      <c r="T91" s="9" t="s">
        <v>3011</v>
      </c>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c r="KY91" s="9"/>
      <c r="KZ91" s="9"/>
      <c r="LA91" s="9"/>
      <c r="LB91" s="9"/>
      <c r="LC91" s="9"/>
      <c r="LD91" s="9"/>
      <c r="LE91" s="9"/>
      <c r="LF91" s="9"/>
      <c r="LG91" s="9"/>
      <c r="LH91" s="9"/>
      <c r="LI91" s="9"/>
      <c r="LJ91" s="9"/>
      <c r="LK91" s="9"/>
      <c r="LL91" s="9"/>
      <c r="LM91" s="9"/>
      <c r="LN91" s="9"/>
      <c r="LO91" s="9"/>
      <c r="LP91" s="9"/>
      <c r="LQ91" s="9"/>
      <c r="LR91" s="9"/>
      <c r="LS91" s="9"/>
      <c r="LT91" s="9"/>
      <c r="LU91" s="9"/>
      <c r="LV91" s="9"/>
      <c r="LW91" s="9"/>
      <c r="LX91" s="9"/>
      <c r="LY91" s="9"/>
      <c r="LZ91" s="9"/>
      <c r="MA91" s="9"/>
      <c r="MB91" s="9"/>
      <c r="MC91" s="9"/>
      <c r="MD91" s="9"/>
      <c r="ME91" s="9"/>
      <c r="MF91" s="9"/>
      <c r="MG91" s="9"/>
      <c r="MH91" s="9"/>
      <c r="MI91" s="9"/>
      <c r="MJ91" s="9"/>
      <c r="MK91" s="9"/>
      <c r="ML91" s="9"/>
      <c r="MM91" s="9"/>
      <c r="MN91" s="9"/>
      <c r="MO91" s="9"/>
      <c r="MP91" s="9"/>
      <c r="MQ91" s="9"/>
      <c r="MR91" s="9"/>
      <c r="MS91" s="9"/>
      <c r="MT91" s="9"/>
      <c r="MU91" s="9"/>
      <c r="MV91" s="9"/>
      <c r="MW91" s="9"/>
      <c r="MX91" s="9"/>
      <c r="MY91" s="9"/>
      <c r="MZ91" s="9"/>
      <c r="NA91" s="9"/>
      <c r="NB91" s="9"/>
      <c r="NC91" s="9"/>
      <c r="ND91" s="9"/>
      <c r="NE91" s="9"/>
      <c r="NF91" s="9"/>
      <c r="NG91" s="9"/>
      <c r="NH91" s="9"/>
      <c r="NI91" s="9"/>
      <c r="NJ91" s="9"/>
      <c r="NK91" s="9"/>
      <c r="NL91" s="9"/>
      <c r="NM91" s="9"/>
      <c r="NN91" s="9"/>
      <c r="NO91" s="9"/>
      <c r="NP91" s="9"/>
      <c r="NQ91" s="9"/>
      <c r="NR91" s="9"/>
      <c r="NS91" s="9"/>
      <c r="NT91" s="9"/>
      <c r="NU91" s="9"/>
      <c r="NV91" s="9"/>
      <c r="NW91" s="9"/>
      <c r="NX91" s="9"/>
      <c r="NY91" s="9"/>
      <c r="NZ91" s="9"/>
      <c r="OA91" s="9"/>
      <c r="OB91" s="9"/>
      <c r="OC91" s="9"/>
      <c r="OD91" s="9"/>
      <c r="OE91" s="9"/>
      <c r="OF91" s="9"/>
      <c r="OG91" s="9"/>
      <c r="OH91" s="9"/>
      <c r="OI91" s="9"/>
      <c r="OJ91" s="9"/>
      <c r="OK91" s="9"/>
      <c r="OL91" s="9"/>
      <c r="OM91" s="9"/>
      <c r="ON91" s="9"/>
      <c r="OO91" s="9"/>
      <c r="OP91" s="9"/>
      <c r="OQ91" s="9"/>
      <c r="OR91" s="9"/>
      <c r="OS91" s="9"/>
      <c r="OT91" s="9"/>
      <c r="OU91" s="9"/>
      <c r="OV91" s="9"/>
      <c r="OW91" s="9"/>
      <c r="OX91" s="9"/>
      <c r="OY91" s="9"/>
      <c r="OZ91" s="9"/>
      <c r="PA91" s="9"/>
      <c r="PB91" s="9"/>
      <c r="PC91" s="9"/>
      <c r="PD91" s="9"/>
      <c r="PE91" s="9"/>
      <c r="PF91" s="9"/>
      <c r="PG91" s="9"/>
      <c r="PH91" s="9"/>
      <c r="PI91" s="9"/>
      <c r="PJ91" s="9"/>
      <c r="PK91" s="9"/>
      <c r="PL91" s="9"/>
      <c r="PM91" s="9"/>
      <c r="PN91" s="9"/>
      <c r="PO91" s="9"/>
      <c r="PP91" s="9"/>
      <c r="PQ91" s="9"/>
      <c r="PR91" s="9"/>
      <c r="PS91" s="9"/>
      <c r="PT91" s="9"/>
      <c r="PU91" s="9"/>
      <c r="PV91" s="9"/>
      <c r="PW91" s="9"/>
      <c r="PX91" s="9"/>
      <c r="PY91" s="9"/>
      <c r="PZ91" s="9"/>
      <c r="QA91" s="9"/>
      <c r="QB91" s="9"/>
      <c r="QC91" s="9"/>
      <c r="QD91" s="9"/>
      <c r="QE91" s="9"/>
      <c r="QF91" s="9"/>
      <c r="QG91" s="9"/>
      <c r="QH91" s="9"/>
      <c r="QI91" s="9"/>
      <c r="QJ91" s="9"/>
      <c r="QK91" s="9"/>
      <c r="QL91" s="9"/>
      <c r="QM91" s="9"/>
      <c r="QN91" s="9"/>
      <c r="QO91" s="9"/>
      <c r="QP91" s="9"/>
      <c r="QQ91" s="9"/>
      <c r="QR91" s="9"/>
      <c r="QS91" s="9"/>
      <c r="QT91" s="9"/>
      <c r="QU91" s="9"/>
      <c r="QV91" s="9"/>
      <c r="QW91" s="9"/>
      <c r="QX91" s="9"/>
      <c r="QY91" s="9"/>
      <c r="QZ91" s="9"/>
      <c r="RA91" s="9"/>
      <c r="RB91" s="9"/>
      <c r="RC91" s="9"/>
      <c r="RD91" s="9"/>
      <c r="RE91" s="9"/>
      <c r="RF91" s="9"/>
      <c r="RG91" s="9"/>
      <c r="RH91" s="9"/>
      <c r="RI91" s="9"/>
      <c r="RJ91" s="9"/>
      <c r="RK91" s="9"/>
      <c r="RL91" s="9"/>
      <c r="RM91" s="9"/>
      <c r="RN91" s="9"/>
      <c r="RO91" s="9"/>
      <c r="RP91" s="9"/>
      <c r="RQ91" s="9"/>
      <c r="RR91" s="9"/>
      <c r="RS91" s="9"/>
      <c r="RT91" s="9"/>
      <c r="RU91" s="9"/>
      <c r="RV91" s="9"/>
      <c r="RW91" s="9"/>
      <c r="RX91" s="9"/>
      <c r="RY91" s="9"/>
      <c r="RZ91" s="9"/>
      <c r="SA91" s="9"/>
      <c r="SB91" s="9"/>
      <c r="SC91" s="9"/>
      <c r="SD91" s="9"/>
      <c r="SE91" s="9"/>
      <c r="SF91" s="9"/>
      <c r="SG91" s="9"/>
      <c r="SH91" s="9"/>
      <c r="SI91" s="9"/>
      <c r="SJ91" s="9"/>
      <c r="SK91" s="9"/>
      <c r="SL91" s="9"/>
      <c r="SM91" s="9"/>
      <c r="SN91" s="9"/>
      <c r="SO91" s="9"/>
      <c r="SP91" s="9"/>
      <c r="SQ91" s="9"/>
      <c r="SR91" s="9"/>
      <c r="SS91" s="9"/>
      <c r="ST91" s="9"/>
      <c r="SU91" s="9"/>
      <c r="SV91" s="9"/>
      <c r="SW91" s="9"/>
      <c r="SX91" s="9"/>
      <c r="SY91" s="9"/>
      <c r="SZ91" s="9"/>
      <c r="TA91" s="9"/>
      <c r="TB91" s="9"/>
      <c r="TC91" s="9"/>
      <c r="TD91" s="9"/>
      <c r="TE91" s="9"/>
      <c r="TF91" s="9"/>
      <c r="TG91" s="9"/>
      <c r="TH91" s="9"/>
      <c r="TI91" s="9"/>
      <c r="TJ91" s="9"/>
      <c r="TK91" s="9"/>
      <c r="TL91" s="9"/>
      <c r="TM91" s="9"/>
      <c r="TN91" s="9"/>
      <c r="TO91" s="9"/>
      <c r="ANB91" s="9"/>
      <c r="ANC91" s="9"/>
      <c r="AND91" s="9"/>
      <c r="ANE91" s="9"/>
      <c r="ANF91" s="9"/>
      <c r="ANG91" s="9"/>
      <c r="ANH91" s="9"/>
      <c r="ANI91" s="9"/>
      <c r="ANJ91" s="9"/>
      <c r="ANK91" s="9"/>
      <c r="ANL91" s="9"/>
      <c r="ANM91" s="9"/>
      <c r="ANN91" s="9"/>
      <c r="ANO91" s="9"/>
      <c r="ANP91" s="9"/>
      <c r="ANQ91" s="9"/>
      <c r="ANR91" s="9"/>
      <c r="ANS91" s="9"/>
      <c r="ANT91" s="9"/>
      <c r="ANU91" s="9"/>
      <c r="ANV91" s="9"/>
      <c r="ANW91" s="9"/>
      <c r="ANX91" s="9"/>
      <c r="ANY91" s="9"/>
      <c r="ANZ91" s="9"/>
      <c r="AOA91" s="9"/>
      <c r="AOB91" s="9"/>
      <c r="AOC91" s="9"/>
      <c r="AOD91" s="9"/>
      <c r="AOE91" s="9"/>
      <c r="AOF91" s="9"/>
      <c r="AOG91" s="9"/>
      <c r="AOH91" s="9"/>
      <c r="AOI91" s="9"/>
      <c r="AOJ91" s="9"/>
      <c r="AOK91" s="9"/>
      <c r="AOL91" s="9"/>
      <c r="AOM91" s="9"/>
      <c r="AON91" s="9"/>
      <c r="AOO91" s="9"/>
      <c r="AOP91" s="9"/>
      <c r="AOQ91" s="9"/>
      <c r="AOR91" s="9"/>
      <c r="AOS91" s="9"/>
      <c r="AOT91" s="9"/>
      <c r="AOU91" s="9"/>
      <c r="AOV91" s="9"/>
      <c r="AOW91" s="9"/>
      <c r="AOX91" s="9"/>
      <c r="AOY91" s="9"/>
      <c r="AOZ91" s="9"/>
      <c r="APA91" s="9"/>
      <c r="APB91" s="9"/>
      <c r="APC91" s="9"/>
      <c r="APD91" s="9"/>
      <c r="APE91" s="9"/>
      <c r="APF91" s="9"/>
      <c r="APG91" s="9"/>
      <c r="APH91" s="9"/>
      <c r="API91" s="9"/>
      <c r="APJ91" s="9"/>
      <c r="APK91" s="9"/>
      <c r="APL91" s="9"/>
      <c r="APM91" s="9"/>
      <c r="APN91" s="9"/>
      <c r="APO91" s="9"/>
      <c r="APP91" s="9"/>
      <c r="APQ91" s="9"/>
      <c r="APR91" s="9"/>
      <c r="APS91" s="9"/>
      <c r="APT91" s="9"/>
      <c r="APU91" s="9"/>
      <c r="APV91" s="9"/>
      <c r="APW91" s="9"/>
      <c r="APX91" s="9"/>
      <c r="APY91" s="9"/>
      <c r="APZ91" s="9"/>
      <c r="AQA91" s="9"/>
      <c r="AQB91" s="9"/>
      <c r="AQC91" s="9"/>
      <c r="AQD91" s="9"/>
      <c r="AQE91" s="9"/>
      <c r="AQF91" s="9"/>
      <c r="AQG91" s="9"/>
      <c r="AQH91" s="9"/>
      <c r="AQI91" s="9"/>
      <c r="AQJ91" s="9"/>
      <c r="AQK91" s="9"/>
      <c r="AQL91" s="9"/>
      <c r="AQM91" s="9"/>
      <c r="AQN91" s="9"/>
      <c r="AQO91" s="9"/>
      <c r="AQP91" s="9"/>
      <c r="AQQ91" s="9"/>
      <c r="AQR91" s="9"/>
      <c r="AQS91" s="9"/>
      <c r="AQT91" s="9"/>
      <c r="AQU91" s="9"/>
      <c r="AQV91" s="9"/>
      <c r="AQW91" s="9"/>
      <c r="AQX91" s="9"/>
      <c r="AQY91" s="9"/>
      <c r="AQZ91" s="9"/>
      <c r="ARA91" s="9"/>
      <c r="ARB91" s="9"/>
      <c r="ARC91" s="9"/>
      <c r="ARD91" s="9"/>
      <c r="ARE91" s="9"/>
      <c r="ARF91" s="9"/>
      <c r="ARG91" s="9"/>
      <c r="ARH91" s="9"/>
      <c r="ARI91" s="9"/>
      <c r="ARJ91" s="9"/>
      <c r="ARK91" s="9"/>
      <c r="ARL91" s="9"/>
      <c r="ARM91" s="9"/>
      <c r="ARN91" s="9"/>
      <c r="ARO91" s="9"/>
      <c r="ARP91" s="9"/>
      <c r="ARQ91" s="9"/>
      <c r="ARR91" s="9"/>
      <c r="ARS91" s="9"/>
      <c r="ART91" s="9"/>
      <c r="ARU91" s="9"/>
      <c r="ARV91" s="9"/>
      <c r="ARW91" s="9"/>
      <c r="ARX91" s="9"/>
      <c r="ARY91" s="9"/>
      <c r="ARZ91" s="9"/>
      <c r="ASA91" s="9"/>
      <c r="ASB91" s="9"/>
      <c r="ASC91" s="9"/>
      <c r="ASD91" s="9"/>
      <c r="ASE91" s="9"/>
      <c r="ASF91" s="9"/>
      <c r="ASG91" s="9"/>
      <c r="ASH91" s="9"/>
      <c r="ASI91" s="9"/>
      <c r="ASJ91" s="9"/>
      <c r="ASK91" s="9"/>
      <c r="ASL91" s="9"/>
      <c r="ASM91" s="9"/>
      <c r="ASN91" s="9"/>
      <c r="ASO91" s="9"/>
      <c r="ASP91" s="9"/>
      <c r="ASQ91" s="9"/>
      <c r="ASR91" s="9"/>
      <c r="ASS91" s="9"/>
      <c r="AST91" s="9"/>
      <c r="ASU91" s="9"/>
      <c r="ASV91" s="9"/>
      <c r="ASW91" s="9"/>
      <c r="ASX91" s="9"/>
      <c r="ASY91" s="9"/>
      <c r="ASZ91" s="9"/>
      <c r="ATA91" s="9"/>
      <c r="ATB91" s="9"/>
      <c r="ATC91" s="9"/>
      <c r="ATD91" s="9"/>
      <c r="ATE91" s="9"/>
      <c r="ATF91" s="9"/>
      <c r="ATG91" s="9"/>
      <c r="ATH91" s="9"/>
      <c r="ATI91" s="9"/>
      <c r="ATJ91" s="9"/>
      <c r="ATK91" s="9"/>
      <c r="ATL91" s="9"/>
      <c r="ATM91" s="9"/>
      <c r="ATN91" s="9"/>
      <c r="ATO91" s="9"/>
      <c r="ATP91" s="9"/>
      <c r="ATQ91" s="9"/>
      <c r="ATR91" s="9"/>
      <c r="ATS91" s="9"/>
      <c r="ATT91" s="9"/>
      <c r="ATU91" s="9"/>
      <c r="ATV91" s="9"/>
      <c r="ATW91" s="9"/>
      <c r="ATX91" s="9"/>
      <c r="ATY91" s="9"/>
      <c r="ATZ91" s="9"/>
      <c r="AUA91" s="9"/>
      <c r="AUB91" s="9"/>
      <c r="AUC91" s="9"/>
      <c r="AUD91" s="9"/>
      <c r="AUE91" s="9"/>
      <c r="AUF91" s="9"/>
      <c r="AUG91" s="9"/>
      <c r="AUH91" s="9"/>
      <c r="AUI91" s="9"/>
      <c r="AUJ91" s="9"/>
      <c r="AUK91" s="9"/>
      <c r="AUL91" s="9"/>
      <c r="AUM91" s="9"/>
      <c r="AUN91" s="9"/>
      <c r="AUO91" s="9"/>
      <c r="AUP91" s="9"/>
      <c r="AUQ91" s="9"/>
      <c r="AUR91" s="9"/>
      <c r="AUS91" s="9"/>
      <c r="AUT91" s="9"/>
      <c r="AUU91" s="9"/>
      <c r="AUV91" s="9"/>
      <c r="AUW91" s="9"/>
      <c r="AUX91" s="9"/>
      <c r="AUY91" s="9"/>
      <c r="AUZ91" s="9"/>
      <c r="AVA91" s="9"/>
      <c r="AVB91" s="9"/>
      <c r="AVC91" s="9"/>
      <c r="AVD91" s="9"/>
      <c r="AVE91" s="9"/>
      <c r="AVF91" s="9"/>
      <c r="AVG91" s="9"/>
      <c r="AVH91" s="9"/>
      <c r="AVI91" s="9"/>
      <c r="AVJ91" s="9"/>
      <c r="AVK91" s="9"/>
      <c r="AVL91" s="9"/>
      <c r="AVM91" s="9"/>
      <c r="AVN91" s="9"/>
      <c r="AVO91" s="9"/>
      <c r="AVP91" s="9"/>
      <c r="AVQ91" s="9"/>
      <c r="AVR91" s="9"/>
      <c r="AVS91" s="9"/>
      <c r="AVT91" s="9"/>
      <c r="AVU91" s="9"/>
      <c r="AVV91" s="9"/>
      <c r="AVW91" s="9"/>
      <c r="AVX91" s="9"/>
      <c r="AVY91" s="9"/>
      <c r="AVZ91" s="9"/>
      <c r="AWA91" s="9"/>
      <c r="AWB91" s="9"/>
      <c r="AWC91" s="9"/>
      <c r="AWD91" s="9"/>
      <c r="AWE91" s="9"/>
      <c r="AWF91" s="9"/>
      <c r="AWG91" s="9"/>
      <c r="AWH91" s="9"/>
      <c r="AWI91" s="9"/>
      <c r="AWJ91" s="9"/>
      <c r="AWK91" s="9"/>
      <c r="AWL91" s="9"/>
      <c r="AWM91" s="9"/>
      <c r="AWN91" s="9"/>
      <c r="AWO91" s="9"/>
      <c r="AWP91" s="9"/>
      <c r="AWQ91" s="9"/>
      <c r="AWR91" s="9"/>
      <c r="AWS91" s="9"/>
      <c r="AWT91" s="9"/>
      <c r="AWU91" s="9"/>
      <c r="AWV91" s="9"/>
      <c r="AWW91" s="9"/>
      <c r="AWX91" s="9"/>
      <c r="AWY91" s="9" t="s">
        <v>12736</v>
      </c>
      <c r="AWZ91" s="9"/>
      <c r="AXA91" s="9"/>
      <c r="AXB91" s="9"/>
      <c r="AXC91" s="9"/>
      <c r="AXD91" s="9"/>
      <c r="AXE91" s="9"/>
      <c r="AXF91" s="9"/>
      <c r="AXG91" s="9"/>
      <c r="AXH91" s="9"/>
      <c r="AXI91" s="9"/>
      <c r="AXJ91" s="9"/>
      <c r="AXK91" s="9"/>
      <c r="AXL91" s="9"/>
      <c r="AXM91" s="9"/>
      <c r="AXN91" s="9"/>
      <c r="AXO91" s="9"/>
      <c r="AXP91" s="9"/>
      <c r="AXQ91" s="9"/>
      <c r="AXR91" s="9"/>
      <c r="AXS91" s="9"/>
      <c r="AXT91" s="9"/>
      <c r="AXU91" s="9"/>
      <c r="AXV91" s="9"/>
      <c r="AXW91" s="9"/>
      <c r="AXX91" s="9"/>
      <c r="AXY91" s="9"/>
      <c r="AXZ91" s="9"/>
      <c r="AYA91" s="9"/>
      <c r="AYB91" s="9"/>
      <c r="AYC91" s="9"/>
      <c r="AYD91" s="9"/>
      <c r="AYE91" s="9"/>
      <c r="AYF91" s="9"/>
      <c r="AYG91" s="9"/>
      <c r="AYH91" s="9" t="s">
        <v>12737</v>
      </c>
      <c r="AYI91" s="9"/>
      <c r="AYJ91" s="9"/>
      <c r="AYK91" s="9"/>
      <c r="AYL91" s="9"/>
      <c r="AYM91" s="9"/>
      <c r="AYN91" s="9"/>
      <c r="AYO91" s="9"/>
      <c r="AYP91" s="9"/>
      <c r="AYQ91" s="9"/>
      <c r="AYR91" s="9"/>
      <c r="AYS91" s="9"/>
      <c r="AYT91" s="9"/>
      <c r="AYU91" s="9"/>
      <c r="AYV91" s="9"/>
      <c r="AYW91" s="9"/>
      <c r="AYX91" s="9"/>
      <c r="AYY91" s="9" t="s">
        <v>5691</v>
      </c>
      <c r="AYZ91" s="9" t="s">
        <v>5691</v>
      </c>
      <c r="AZA91" s="9"/>
      <c r="AZB91" s="9"/>
      <c r="AZC91" s="9"/>
      <c r="AZD91" s="9"/>
      <c r="AZE91" s="9"/>
      <c r="AZF91" s="9"/>
      <c r="AZG91" s="9"/>
      <c r="AZH91" s="9"/>
      <c r="AZI91" s="9"/>
      <c r="AZJ91" s="9"/>
      <c r="AZK91" s="9"/>
      <c r="AZL91" s="9"/>
      <c r="AZM91" s="9"/>
      <c r="AZN91" s="9"/>
      <c r="AZO91" s="9"/>
      <c r="AZP91" s="9"/>
      <c r="AZQ91" s="9"/>
      <c r="AZR91" s="9"/>
      <c r="AZS91" s="9"/>
      <c r="AZT91" s="9"/>
      <c r="AZU91" s="9"/>
      <c r="AZV91" s="9"/>
      <c r="AZW91" s="9"/>
      <c r="AZX91" s="9"/>
      <c r="AZY91" s="9"/>
      <c r="AZZ91" s="9"/>
      <c r="BAA91" s="9"/>
      <c r="BAB91" s="9"/>
      <c r="BAC91" s="9"/>
      <c r="BAD91" s="9"/>
      <c r="BAE91" s="9"/>
      <c r="BAF91" s="9"/>
      <c r="BAG91" s="9"/>
      <c r="BAH91" s="9"/>
      <c r="BAI91" s="9"/>
      <c r="BAJ91" s="9"/>
      <c r="BAK91" s="9" t="s">
        <v>12738</v>
      </c>
      <c r="BAL91" s="9"/>
      <c r="BAM91" s="9"/>
      <c r="BAN91" s="9"/>
      <c r="BAO91" s="9"/>
      <c r="BAP91" s="9"/>
      <c r="BAQ91" s="9"/>
      <c r="BAR91" s="9">
        <v>550.0</v>
      </c>
      <c r="BAS91" s="9" t="s">
        <v>12739</v>
      </c>
      <c r="BAT91" s="9">
        <v>550.0</v>
      </c>
      <c r="BAU91" s="9"/>
      <c r="BAV91" s="9"/>
      <c r="BAW91" s="9"/>
      <c r="BAX91" s="9"/>
      <c r="BAY91" s="9"/>
      <c r="BAZ91" s="9"/>
      <c r="BBA91" s="9"/>
      <c r="BBB91" s="9"/>
      <c r="BBC91" s="9"/>
      <c r="BBD91" s="9"/>
      <c r="BBE91" s="9"/>
      <c r="BBF91" s="9"/>
      <c r="BBG91" s="9"/>
      <c r="BBH91" s="9"/>
      <c r="BBI91" s="9" t="s">
        <v>5718</v>
      </c>
      <c r="BBJ91" s="9"/>
      <c r="BBK91" s="9"/>
      <c r="BBL91" s="9"/>
      <c r="BBM91" s="9"/>
      <c r="BBN91" s="9"/>
      <c r="BBO91" s="9"/>
      <c r="BBP91" s="9"/>
      <c r="BBQ91" s="9"/>
      <c r="BBR91" s="9"/>
      <c r="BBS91" s="9"/>
      <c r="BBT91" s="9"/>
      <c r="BBU91" s="9"/>
      <c r="BBV91" s="9"/>
      <c r="BBW91" s="9"/>
      <c r="BBX91" s="9"/>
      <c r="BBY91" s="9"/>
      <c r="BBZ91" s="9"/>
      <c r="BCA91" s="9"/>
      <c r="BCB91" s="9" t="s">
        <v>12012</v>
      </c>
      <c r="BCC91" s="9"/>
      <c r="BCD91" s="9"/>
      <c r="BCE91" s="9"/>
      <c r="BCF91" s="9" t="s">
        <v>5720</v>
      </c>
      <c r="BCG91" s="9" t="s">
        <v>11952</v>
      </c>
      <c r="BCH91" s="9"/>
      <c r="BCI91" s="9"/>
      <c r="BCJ91" s="9"/>
      <c r="BCK91" s="9"/>
      <c r="BCL91" s="9"/>
      <c r="BCM91" s="9"/>
      <c r="BCN91" s="9"/>
      <c r="BCO91" s="9"/>
      <c r="BCP91" s="9"/>
      <c r="BCQ91" s="9"/>
      <c r="BCR91" s="9"/>
      <c r="BCS91" s="9"/>
      <c r="BCT91" s="9"/>
      <c r="BCU91" s="9"/>
      <c r="BCV91" s="9"/>
      <c r="BCW91" s="9"/>
      <c r="BCX91" s="9"/>
      <c r="BCY91" s="9"/>
      <c r="BCZ91" s="9"/>
      <c r="BDA91" s="9"/>
      <c r="BDB91" s="9"/>
      <c r="BDC91" s="9"/>
      <c r="BDD91" s="9" t="s">
        <v>12739</v>
      </c>
      <c r="BDE91" s="9"/>
      <c r="BDF91" s="9"/>
      <c r="BDG91" s="9"/>
      <c r="BDH91" s="9"/>
      <c r="BDI91" s="9"/>
      <c r="BDJ91" s="9"/>
      <c r="BDK91" s="9"/>
      <c r="BDL91" s="9"/>
      <c r="BDM91" s="9"/>
      <c r="BDN91" s="9"/>
      <c r="BDO91" s="9"/>
      <c r="BDP91" s="9"/>
      <c r="BDQ91" s="9"/>
      <c r="BDR91" s="9"/>
      <c r="BDS91" s="9"/>
      <c r="BDT91" s="9"/>
      <c r="BDU91" s="9"/>
      <c r="BDV91" s="9"/>
      <c r="BDW91" s="9"/>
      <c r="BDX91" s="9"/>
      <c r="BDY91" s="9" t="s">
        <v>5691</v>
      </c>
      <c r="BDZ91" s="9" t="s">
        <v>5691</v>
      </c>
      <c r="BEA91" s="9"/>
      <c r="BEB91" s="9"/>
      <c r="BEC91" s="9"/>
      <c r="BED91" s="9"/>
      <c r="BEE91" s="9"/>
      <c r="BEF91" s="9"/>
      <c r="BEG91" s="9"/>
      <c r="BEH91" s="9"/>
      <c r="BEI91" s="9"/>
      <c r="BEJ91" s="9"/>
      <c r="BEK91" s="9"/>
      <c r="BEL91" s="9"/>
      <c r="BEM91" s="9"/>
      <c r="BEN91" s="9"/>
      <c r="BEO91" s="9"/>
      <c r="BEP91" s="9"/>
      <c r="BEQ91" s="9"/>
      <c r="BER91" s="9"/>
      <c r="BES91" s="9"/>
      <c r="BET91" s="9"/>
      <c r="BEU91" s="9"/>
      <c r="BEV91" s="9"/>
      <c r="BEW91" s="9"/>
      <c r="BEX91" s="9"/>
      <c r="BEY91" s="9"/>
      <c r="BEZ91" s="9"/>
      <c r="BFA91" s="9"/>
      <c r="BFB91" s="9"/>
      <c r="BFC91" s="9"/>
      <c r="BFD91" s="9"/>
      <c r="BFE91" s="9"/>
      <c r="BFF91" s="9"/>
      <c r="BFG91" s="9"/>
      <c r="BFH91" s="9"/>
      <c r="BFI91" s="9"/>
      <c r="BFJ91" s="9"/>
      <c r="BFK91" s="9" t="s">
        <v>12740</v>
      </c>
      <c r="BFL91" s="9"/>
      <c r="BFM91" s="9"/>
      <c r="BFN91" s="9"/>
      <c r="BFO91" s="9"/>
      <c r="BFP91" s="9"/>
      <c r="BFQ91" s="9"/>
      <c r="BFR91" s="9">
        <v>393.0</v>
      </c>
      <c r="BFS91" s="9" t="s">
        <v>12741</v>
      </c>
      <c r="BFT91" s="9">
        <v>590.0</v>
      </c>
      <c r="BFU91" s="9"/>
      <c r="BFV91" s="9"/>
      <c r="BFW91" s="9"/>
      <c r="BFX91" s="9"/>
      <c r="BFY91" s="9"/>
      <c r="BFZ91" s="9"/>
      <c r="BGA91" s="9"/>
      <c r="BGB91" s="9"/>
      <c r="BGC91" s="9"/>
      <c r="BGD91" s="9"/>
      <c r="BGE91" s="9"/>
      <c r="BGF91" s="9"/>
      <c r="BGG91" s="9"/>
      <c r="BGH91" s="9"/>
      <c r="BGI91" s="9" t="s">
        <v>5718</v>
      </c>
      <c r="BGJ91" s="9"/>
      <c r="BGK91" s="9"/>
      <c r="BGL91" s="9"/>
      <c r="BGM91" s="9"/>
      <c r="BGN91" s="9"/>
      <c r="BGO91" s="9"/>
      <c r="BGP91" s="9"/>
      <c r="BGQ91" s="9"/>
      <c r="BGR91" s="9"/>
      <c r="BGS91" s="9"/>
      <c r="BGT91" s="9"/>
      <c r="BGU91" s="9"/>
      <c r="BGV91" s="9"/>
      <c r="BGW91" s="9"/>
      <c r="BGX91" s="9"/>
      <c r="BGY91" s="9"/>
      <c r="BGZ91" s="9"/>
      <c r="BHA91" s="9"/>
      <c r="BHB91" s="9" t="s">
        <v>12012</v>
      </c>
      <c r="BHC91" s="9"/>
      <c r="BHD91" s="9"/>
      <c r="BHE91" s="9"/>
      <c r="BHF91" s="9" t="s">
        <v>5720</v>
      </c>
      <c r="BHG91" s="9" t="s">
        <v>11952</v>
      </c>
      <c r="BHH91" s="9"/>
      <c r="BHI91" s="9"/>
      <c r="BHJ91" s="9"/>
      <c r="BHK91" s="9"/>
      <c r="BHL91" s="9"/>
      <c r="BHM91" s="9"/>
      <c r="BHN91" s="9"/>
      <c r="BHO91" s="9"/>
      <c r="BHP91" s="9"/>
      <c r="BHQ91" s="9"/>
      <c r="BHR91" s="9"/>
      <c r="BHS91" s="9"/>
      <c r="BHT91" s="9"/>
      <c r="BHU91" s="9"/>
      <c r="BHV91" s="9"/>
      <c r="BHW91" s="9"/>
      <c r="BHX91" s="9"/>
      <c r="BHY91" s="9"/>
      <c r="BHZ91" s="9"/>
      <c r="BIA91" s="9"/>
      <c r="BIB91" s="9"/>
      <c r="BIC91" s="9"/>
      <c r="BID91" s="9" t="s">
        <v>12741</v>
      </c>
      <c r="BIE91" s="9"/>
      <c r="BIF91" s="9"/>
      <c r="BIG91" s="9"/>
      <c r="BIH91" s="9"/>
      <c r="BII91" s="9"/>
      <c r="BIJ91" s="9"/>
      <c r="BIK91" s="9"/>
      <c r="BIL91" s="9"/>
      <c r="BIM91" s="9"/>
      <c r="BIN91" s="9"/>
      <c r="BIO91" s="9"/>
      <c r="BIP91" s="9"/>
      <c r="BIQ91" s="9"/>
      <c r="BIR91" s="9"/>
      <c r="BIS91" s="9"/>
      <c r="BIT91" s="9"/>
      <c r="BIU91" s="9"/>
      <c r="BIV91" s="9"/>
      <c r="BIW91" s="9"/>
      <c r="BIX91" s="9"/>
      <c r="BIY91" s="9" t="s">
        <v>5691</v>
      </c>
      <c r="BIZ91" s="9" t="s">
        <v>5691</v>
      </c>
      <c r="BJA91" s="9"/>
      <c r="BJB91" s="9"/>
      <c r="BJC91" s="9"/>
      <c r="BJD91" s="9"/>
      <c r="BJE91" s="9"/>
      <c r="BJF91" s="9"/>
      <c r="BJG91" s="9"/>
      <c r="BJH91" s="9"/>
      <c r="BJI91" s="9"/>
      <c r="BJJ91" s="9"/>
      <c r="BJK91" s="9"/>
      <c r="BJL91" s="9"/>
      <c r="BJM91" s="9"/>
      <c r="BJN91" s="9"/>
      <c r="BJO91" s="9"/>
      <c r="BJP91" s="9"/>
      <c r="BJQ91" s="9"/>
      <c r="BJR91" s="9"/>
      <c r="BJS91" s="9"/>
      <c r="BJT91" s="9"/>
      <c r="BJU91" s="9"/>
      <c r="BJV91" s="9"/>
      <c r="BJW91" s="9"/>
      <c r="BJX91" s="9"/>
      <c r="BJY91" s="9"/>
      <c r="BJZ91" s="9"/>
      <c r="BKA91" s="9"/>
      <c r="BKB91" s="9"/>
      <c r="BKC91" s="9"/>
      <c r="BKD91" s="9"/>
      <c r="BKE91" s="9"/>
      <c r="BKF91" s="9"/>
      <c r="BKG91" s="9"/>
      <c r="BKH91" s="9"/>
      <c r="BKI91" s="9"/>
      <c r="BKJ91" s="9"/>
      <c r="BKK91" s="9" t="s">
        <v>12742</v>
      </c>
      <c r="BKL91" s="9"/>
      <c r="BKM91" s="9"/>
      <c r="BKN91" s="9"/>
      <c r="BKO91" s="9"/>
      <c r="BKP91" s="9"/>
      <c r="BKQ91" s="9"/>
      <c r="BKR91" s="9">
        <v>393.0</v>
      </c>
      <c r="BKS91" s="9" t="s">
        <v>12743</v>
      </c>
      <c r="BKT91" s="9">
        <v>590.0</v>
      </c>
      <c r="BKU91" s="9"/>
      <c r="BKV91" s="9"/>
      <c r="BKW91" s="9"/>
      <c r="BKX91" s="9"/>
      <c r="BKY91" s="9"/>
      <c r="BKZ91" s="9"/>
      <c r="BLA91" s="9"/>
      <c r="BLB91" s="9"/>
      <c r="BLC91" s="9"/>
      <c r="BLD91" s="9"/>
      <c r="BLE91" s="9"/>
      <c r="BLF91" s="9"/>
      <c r="BLG91" s="9"/>
      <c r="BLH91" s="9"/>
      <c r="BLI91" s="9" t="s">
        <v>5718</v>
      </c>
      <c r="BLJ91" s="9"/>
      <c r="BLK91" s="9"/>
      <c r="BLL91" s="9"/>
      <c r="BLM91" s="9"/>
      <c r="BLN91" s="9"/>
      <c r="BLO91" s="9"/>
      <c r="BLP91" s="9"/>
      <c r="BLQ91" s="9"/>
      <c r="BLR91" s="9"/>
      <c r="BLS91" s="9"/>
      <c r="BLT91" s="9"/>
      <c r="BLU91" s="9"/>
      <c r="BLV91" s="9"/>
      <c r="BLW91" s="9"/>
      <c r="BLX91" s="9"/>
      <c r="BLY91" s="9"/>
      <c r="BLZ91" s="9"/>
      <c r="BMA91" s="9"/>
      <c r="BMB91" s="9" t="s">
        <v>12012</v>
      </c>
      <c r="BMC91" s="9"/>
      <c r="BMD91" s="9"/>
      <c r="BME91" s="9"/>
      <c r="BMF91" s="9" t="s">
        <v>5720</v>
      </c>
      <c r="BMG91" s="9" t="s">
        <v>11952</v>
      </c>
      <c r="BMH91" s="9"/>
      <c r="BMI91" s="9"/>
      <c r="BMJ91" s="9"/>
      <c r="BMK91" s="9"/>
      <c r="BML91" s="9"/>
      <c r="BMM91" s="9"/>
      <c r="BMN91" s="9"/>
      <c r="BMO91" s="9"/>
      <c r="BMP91" s="9"/>
      <c r="BMQ91" s="9"/>
      <c r="BMR91" s="9"/>
      <c r="BMS91" s="9"/>
      <c r="BMT91" s="9"/>
      <c r="BMU91" s="9"/>
      <c r="BMV91" s="9"/>
      <c r="BMW91" s="9"/>
      <c r="BMX91" s="9"/>
      <c r="BMY91" s="9"/>
      <c r="BMZ91" s="9"/>
      <c r="BNA91" s="9"/>
      <c r="BNB91" s="9"/>
      <c r="BNC91" s="9"/>
      <c r="BND91" s="9" t="s">
        <v>12743</v>
      </c>
      <c r="BNE91" s="9"/>
      <c r="BNF91" s="9"/>
      <c r="BNG91" s="9"/>
      <c r="BNH91" s="9"/>
      <c r="BNI91" s="9"/>
      <c r="BNJ91" s="9"/>
      <c r="BNK91" s="9"/>
      <c r="BNL91" s="9"/>
      <c r="BNM91" s="9"/>
      <c r="BNN91" s="9"/>
      <c r="BNO91" s="9"/>
      <c r="BNP91" s="9"/>
      <c r="BNQ91" s="9"/>
      <c r="BNR91" s="9"/>
      <c r="BNS91" s="9"/>
      <c r="BNT91" s="9"/>
      <c r="BNU91" s="9"/>
      <c r="BNV91" s="9"/>
      <c r="BNW91" s="9"/>
      <c r="BNX91" s="9"/>
      <c r="BNY91" s="9" t="s">
        <v>5691</v>
      </c>
      <c r="BNZ91" s="9" t="s">
        <v>5691</v>
      </c>
      <c r="BOA91" s="9"/>
      <c r="BOB91" s="9"/>
      <c r="BOC91" s="9"/>
      <c r="BOD91" s="9"/>
      <c r="BOE91" s="9"/>
      <c r="BOF91" s="9"/>
      <c r="BOG91" s="9"/>
      <c r="BOH91" s="9"/>
      <c r="BOI91" s="9"/>
      <c r="BOJ91" s="9"/>
      <c r="BOK91" s="9"/>
      <c r="BOL91" s="9"/>
      <c r="BOM91" s="9"/>
      <c r="BON91" s="9"/>
      <c r="BOO91" s="9"/>
      <c r="BOP91" s="9"/>
      <c r="BOQ91" s="9"/>
      <c r="BOR91" s="9"/>
      <c r="BOS91" s="9"/>
      <c r="BOT91" s="9"/>
      <c r="BOU91" s="9"/>
      <c r="BOV91" s="9"/>
      <c r="BOW91" s="9"/>
      <c r="BOX91" s="9"/>
      <c r="BOY91" s="9"/>
      <c r="BOZ91" s="9"/>
      <c r="BPA91" s="9"/>
      <c r="BPB91" s="9"/>
      <c r="BPC91" s="9"/>
      <c r="BPD91" s="9"/>
      <c r="BPE91" s="9"/>
      <c r="BPF91" s="9"/>
      <c r="BPG91" s="9"/>
      <c r="BPH91" s="9"/>
      <c r="BPI91" s="9"/>
      <c r="BPJ91" s="9"/>
      <c r="BPK91" s="9" t="s">
        <v>12744</v>
      </c>
      <c r="BPL91" s="9"/>
      <c r="BPM91" s="9"/>
      <c r="BPN91" s="9"/>
      <c r="BPO91" s="9"/>
      <c r="BPP91" s="9"/>
      <c r="BPQ91" s="9"/>
      <c r="BPR91" s="9">
        <v>393.0</v>
      </c>
      <c r="BPS91" s="9" t="s">
        <v>12745</v>
      </c>
      <c r="BPT91" s="9">
        <v>590.0</v>
      </c>
      <c r="BPU91" s="9"/>
      <c r="BPV91" s="9"/>
      <c r="BPW91" s="9"/>
      <c r="BPX91" s="9"/>
      <c r="BPY91" s="9"/>
      <c r="BPZ91" s="9"/>
      <c r="BQA91" s="9"/>
      <c r="BQB91" s="9"/>
      <c r="BQC91" s="9"/>
      <c r="BQD91" s="9"/>
      <c r="BQE91" s="9"/>
      <c r="BQF91" s="9"/>
      <c r="BQG91" s="9"/>
      <c r="BQH91" s="9"/>
      <c r="BQI91" s="9" t="s">
        <v>5718</v>
      </c>
      <c r="BQJ91" s="9"/>
      <c r="BQK91" s="9"/>
      <c r="BQL91" s="9"/>
      <c r="BQM91" s="9"/>
      <c r="BQN91" s="9"/>
      <c r="BQO91" s="9"/>
      <c r="BQP91" s="9"/>
      <c r="BQQ91" s="9"/>
      <c r="BQR91" s="9"/>
      <c r="BQS91" s="9"/>
      <c r="BQT91" s="9"/>
      <c r="BQU91" s="9"/>
      <c r="BQV91" s="9"/>
      <c r="BQW91" s="9"/>
      <c r="BQX91" s="9"/>
      <c r="BQY91" s="9"/>
      <c r="BQZ91" s="9"/>
      <c r="BRA91" s="9"/>
      <c r="BRB91" s="9" t="s">
        <v>12012</v>
      </c>
      <c r="BRC91" s="9"/>
      <c r="BRD91" s="9"/>
      <c r="BRE91" s="9"/>
      <c r="BRF91" s="9" t="s">
        <v>5720</v>
      </c>
      <c r="BRG91" s="9" t="s">
        <v>11952</v>
      </c>
      <c r="BRH91" s="9"/>
      <c r="BRI91" s="9"/>
      <c r="BRJ91" s="9"/>
      <c r="BRK91" s="9"/>
      <c r="BRL91" s="9"/>
      <c r="BRM91" s="9"/>
      <c r="BRN91" s="9"/>
      <c r="BRO91" s="9"/>
      <c r="BRP91" s="9"/>
      <c r="BRQ91" s="9"/>
      <c r="BRR91" s="9"/>
      <c r="BRS91" s="9"/>
      <c r="BRT91" s="9"/>
      <c r="BRU91" s="9"/>
      <c r="BRV91" s="9"/>
      <c r="BRW91" s="9"/>
      <c r="BRX91" s="9"/>
      <c r="BRY91" s="9"/>
      <c r="BRZ91" s="9"/>
      <c r="BSA91" s="9"/>
      <c r="BSB91" s="9"/>
      <c r="BSC91" s="9"/>
      <c r="BSD91" s="9" t="s">
        <v>12745</v>
      </c>
      <c r="BSE91" s="9"/>
      <c r="BSF91" s="9"/>
      <c r="BSG91" s="9"/>
      <c r="BSH91" s="9"/>
      <c r="BSI91" s="9"/>
      <c r="BSJ91" s="9"/>
      <c r="BSK91" s="9"/>
      <c r="BSL91" s="9"/>
      <c r="BSM91" s="9"/>
      <c r="BSN91" s="9"/>
      <c r="BSO91" s="9"/>
      <c r="BSP91" s="9"/>
      <c r="BSQ91" s="9"/>
      <c r="BSR91" s="9"/>
      <c r="BSS91" s="9"/>
      <c r="BST91" s="9"/>
      <c r="BSU91" s="9"/>
      <c r="BSV91" s="9"/>
      <c r="BSW91" s="9"/>
      <c r="BSX91" s="9"/>
      <c r="BSY91" s="9" t="s">
        <v>5691</v>
      </c>
      <c r="BSZ91" s="9" t="s">
        <v>5691</v>
      </c>
      <c r="BTA91" s="9"/>
      <c r="BTB91" s="9"/>
      <c r="BTC91" s="9"/>
      <c r="BTD91" s="9"/>
      <c r="BTE91" s="9"/>
      <c r="BTF91" s="9"/>
      <c r="BTG91" s="9"/>
      <c r="BTH91" s="9"/>
      <c r="BTI91" s="9"/>
      <c r="BTJ91" s="9"/>
      <c r="BTK91" s="9"/>
      <c r="BTL91" s="9"/>
      <c r="BTM91" s="9"/>
      <c r="BTN91" s="9"/>
      <c r="BTO91" s="9"/>
      <c r="BTP91" s="9"/>
      <c r="BTQ91" s="9"/>
      <c r="BTR91" s="9"/>
      <c r="BTS91" s="9"/>
      <c r="BTT91" s="9"/>
      <c r="BTU91" s="9"/>
      <c r="BTV91" s="9"/>
      <c r="BTW91" s="9"/>
      <c r="BTX91" s="9"/>
      <c r="BTY91" s="9"/>
      <c r="BTZ91" s="9"/>
      <c r="BUA91" s="9"/>
      <c r="BUB91" s="9"/>
      <c r="BUC91" s="9"/>
      <c r="BUD91" s="9"/>
      <c r="BUE91" s="9"/>
      <c r="BUF91" s="9"/>
      <c r="BUG91" s="9"/>
      <c r="BUH91" s="9"/>
      <c r="BUI91" s="9"/>
      <c r="BUJ91" s="9"/>
      <c r="BUK91" s="9" t="s">
        <v>12746</v>
      </c>
      <c r="BUL91" s="9"/>
      <c r="BUM91" s="9"/>
      <c r="BUN91" s="9"/>
      <c r="BUO91" s="9"/>
      <c r="BUP91" s="9"/>
      <c r="BUQ91" s="9"/>
      <c r="BUR91" s="9">
        <v>332.0</v>
      </c>
      <c r="BUS91" s="9" t="s">
        <v>12747</v>
      </c>
      <c r="BUT91" s="9">
        <v>590.0</v>
      </c>
      <c r="BUU91" s="9"/>
      <c r="BUV91" s="9"/>
      <c r="BUW91" s="9"/>
      <c r="BUX91" s="9"/>
      <c r="BUY91" s="9"/>
      <c r="BUZ91" s="9"/>
      <c r="BVA91" s="9"/>
      <c r="BVB91" s="9"/>
      <c r="BVC91" s="9"/>
      <c r="BVD91" s="9"/>
      <c r="BVE91" s="9"/>
      <c r="BVF91" s="9"/>
      <c r="BVG91" s="9"/>
      <c r="BVH91" s="9"/>
      <c r="BVI91" s="9" t="s">
        <v>5718</v>
      </c>
      <c r="BVJ91" s="9"/>
      <c r="BVK91" s="9"/>
      <c r="BVL91" s="9"/>
      <c r="BVM91" s="9"/>
      <c r="BVN91" s="9"/>
      <c r="BVO91" s="9"/>
      <c r="BVP91" s="9"/>
      <c r="BVQ91" s="9"/>
      <c r="BVR91" s="9"/>
      <c r="BVS91" s="9"/>
      <c r="BVT91" s="9"/>
      <c r="BVU91" s="9"/>
      <c r="BVV91" s="9"/>
      <c r="BVW91" s="9"/>
      <c r="BVX91" s="9"/>
      <c r="BVY91" s="9"/>
      <c r="BVZ91" s="9"/>
      <c r="BWA91" s="9"/>
      <c r="BWB91" s="9" t="s">
        <v>12012</v>
      </c>
      <c r="BWC91" s="9"/>
      <c r="BWD91" s="9"/>
      <c r="BWE91" s="9"/>
      <c r="BWF91" s="9" t="s">
        <v>5720</v>
      </c>
      <c r="BWG91" s="9" t="s">
        <v>11952</v>
      </c>
      <c r="BWH91" s="9"/>
      <c r="BWI91" s="9"/>
      <c r="BWJ91" s="9"/>
      <c r="BWK91" s="9"/>
      <c r="BWL91" s="9"/>
      <c r="BWM91" s="9"/>
      <c r="BWN91" s="9"/>
      <c r="BWO91" s="9"/>
      <c r="BWP91" s="9"/>
      <c r="BWQ91" s="9"/>
      <c r="BWR91" s="9"/>
      <c r="BWS91" s="9"/>
      <c r="BWT91" s="9"/>
      <c r="BWU91" s="9"/>
      <c r="BWV91" s="9"/>
      <c r="BWW91" s="9"/>
      <c r="BWX91" s="9"/>
      <c r="BWY91" s="9"/>
      <c r="BWZ91" s="9"/>
      <c r="BXA91" s="9"/>
      <c r="BXB91" s="9"/>
      <c r="BXC91" s="9"/>
      <c r="BXD91" s="9" t="s">
        <v>12747</v>
      </c>
    </row>
    <row r="92" ht="14.25" customHeight="1">
      <c r="A92" s="9">
        <v>22.0</v>
      </c>
      <c r="B92" s="9" t="s">
        <v>11947</v>
      </c>
      <c r="C92" s="9" t="s">
        <v>11948</v>
      </c>
      <c r="D92" s="9" t="s">
        <v>11948</v>
      </c>
      <c r="E92" s="9"/>
      <c r="F92" s="9">
        <v>12.0</v>
      </c>
      <c r="G92" s="9" t="s">
        <v>12748</v>
      </c>
      <c r="H92" s="9"/>
      <c r="I92" s="9">
        <v>1.0</v>
      </c>
      <c r="J92" s="9"/>
      <c r="K92" s="9">
        <v>4.0</v>
      </c>
      <c r="L92" s="9">
        <v>3.0</v>
      </c>
      <c r="M92" s="9"/>
      <c r="N92" s="9"/>
      <c r="O92" s="9">
        <v>4.0</v>
      </c>
      <c r="P92" s="9">
        <v>0.0</v>
      </c>
      <c r="Q92" s="9" t="s">
        <v>12749</v>
      </c>
      <c r="R92" s="9"/>
      <c r="S92" s="9" t="s">
        <v>3015</v>
      </c>
      <c r="T92" s="9" t="s">
        <v>3014</v>
      </c>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9"/>
      <c r="JF92" s="9"/>
      <c r="JG92" s="9"/>
      <c r="JH92" s="9"/>
      <c r="JI92" s="9"/>
      <c r="JJ92" s="9"/>
      <c r="JK92" s="9"/>
      <c r="JL92" s="9"/>
      <c r="JM92" s="9"/>
      <c r="JN92" s="9"/>
      <c r="JO92" s="9"/>
      <c r="JP92" s="9"/>
      <c r="JQ92" s="9"/>
      <c r="JR92" s="9"/>
      <c r="JS92" s="9"/>
      <c r="JT92" s="9"/>
      <c r="JU92" s="9"/>
      <c r="JV92" s="9"/>
      <c r="JW92" s="9"/>
      <c r="JX92" s="9"/>
      <c r="JY92" s="9"/>
      <c r="JZ92" s="9"/>
      <c r="KA92" s="9"/>
      <c r="KB92" s="9"/>
      <c r="KC92" s="9"/>
      <c r="KD92" s="9"/>
      <c r="KE92" s="9"/>
      <c r="KF92" s="9"/>
      <c r="KG92" s="9"/>
      <c r="KH92" s="9"/>
      <c r="KI92" s="9"/>
      <c r="KJ92" s="9"/>
      <c r="KK92" s="9"/>
      <c r="KL92" s="9"/>
      <c r="KM92" s="9"/>
      <c r="KN92" s="9"/>
      <c r="KO92" s="9"/>
      <c r="KP92" s="9"/>
      <c r="KQ92" s="9"/>
      <c r="KR92" s="9"/>
      <c r="KS92" s="9"/>
      <c r="KT92" s="9"/>
      <c r="KU92" s="9"/>
      <c r="KV92" s="9"/>
      <c r="KW92" s="9"/>
      <c r="KX92" s="9"/>
      <c r="KY92" s="9"/>
      <c r="KZ92" s="9"/>
      <c r="LA92" s="9"/>
      <c r="LB92" s="9"/>
      <c r="LC92" s="9"/>
      <c r="LD92" s="9"/>
      <c r="LE92" s="9"/>
      <c r="LF92" s="9"/>
      <c r="LG92" s="9"/>
      <c r="LH92" s="9"/>
      <c r="LI92" s="9"/>
      <c r="LJ92" s="9"/>
      <c r="LK92" s="9"/>
      <c r="LL92" s="9"/>
      <c r="LM92" s="9"/>
      <c r="LN92" s="9"/>
      <c r="LO92" s="9"/>
      <c r="LP92" s="9"/>
      <c r="LQ92" s="9"/>
      <c r="LR92" s="9"/>
      <c r="LS92" s="9"/>
      <c r="LT92" s="9"/>
      <c r="LU92" s="9"/>
      <c r="LV92" s="9"/>
      <c r="LW92" s="9"/>
      <c r="LX92" s="9"/>
      <c r="LY92" s="9"/>
      <c r="LZ92" s="9"/>
      <c r="MA92" s="9"/>
      <c r="MB92" s="9"/>
      <c r="MC92" s="9"/>
      <c r="MD92" s="9"/>
      <c r="ME92" s="9"/>
      <c r="MF92" s="9"/>
      <c r="MG92" s="9"/>
      <c r="MH92" s="9"/>
      <c r="MI92" s="9"/>
      <c r="MJ92" s="9"/>
      <c r="MK92" s="9"/>
      <c r="ML92" s="9"/>
      <c r="MM92" s="9"/>
      <c r="MN92" s="9"/>
      <c r="MO92" s="9"/>
      <c r="MP92" s="9"/>
      <c r="MQ92" s="9"/>
      <c r="MR92" s="9"/>
      <c r="MS92" s="9"/>
      <c r="MT92" s="9"/>
      <c r="MU92" s="9"/>
      <c r="MV92" s="9"/>
      <c r="MW92" s="9"/>
      <c r="MX92" s="9"/>
      <c r="MY92" s="9"/>
      <c r="MZ92" s="9"/>
      <c r="NA92" s="9"/>
      <c r="NB92" s="9"/>
      <c r="NC92" s="9"/>
      <c r="ND92" s="9"/>
      <c r="NE92" s="9"/>
      <c r="NF92" s="9"/>
      <c r="NG92" s="9"/>
      <c r="NH92" s="9"/>
      <c r="NI92" s="9"/>
      <c r="NJ92" s="9"/>
      <c r="NK92" s="9"/>
      <c r="NL92" s="9"/>
      <c r="NM92" s="9"/>
      <c r="NN92" s="9"/>
      <c r="NO92" s="9"/>
      <c r="NP92" s="9"/>
      <c r="NQ92" s="9"/>
      <c r="NR92" s="9"/>
      <c r="NS92" s="9"/>
      <c r="NT92" s="9"/>
      <c r="NU92" s="9"/>
      <c r="NV92" s="9"/>
      <c r="NW92" s="9"/>
      <c r="NX92" s="9"/>
      <c r="NY92" s="9"/>
      <c r="NZ92" s="9"/>
      <c r="OA92" s="9"/>
      <c r="OB92" s="9"/>
      <c r="OC92" s="9"/>
      <c r="OD92" s="9"/>
      <c r="OE92" s="9"/>
      <c r="OF92" s="9"/>
      <c r="OG92" s="9"/>
      <c r="OH92" s="9"/>
      <c r="OI92" s="9"/>
      <c r="OJ92" s="9"/>
      <c r="OK92" s="9"/>
      <c r="OL92" s="9"/>
      <c r="OM92" s="9"/>
      <c r="ON92" s="9"/>
      <c r="OO92" s="9"/>
      <c r="OP92" s="9"/>
      <c r="OQ92" s="9"/>
      <c r="OR92" s="9"/>
      <c r="OS92" s="9"/>
      <c r="OT92" s="9"/>
      <c r="OU92" s="9"/>
      <c r="OV92" s="9"/>
      <c r="OW92" s="9"/>
      <c r="OX92" s="9"/>
      <c r="OY92" s="9"/>
      <c r="OZ92" s="9"/>
      <c r="PA92" s="9"/>
      <c r="PB92" s="9"/>
      <c r="PC92" s="9"/>
      <c r="PD92" s="9"/>
      <c r="PE92" s="9"/>
      <c r="PF92" s="9"/>
      <c r="PG92" s="9"/>
      <c r="PH92" s="9"/>
      <c r="PI92" s="9"/>
      <c r="PJ92" s="9"/>
      <c r="PK92" s="9"/>
      <c r="PL92" s="9"/>
      <c r="PM92" s="9"/>
      <c r="PN92" s="9"/>
      <c r="PO92" s="9"/>
      <c r="PP92" s="9"/>
      <c r="PQ92" s="9"/>
      <c r="PR92" s="9"/>
      <c r="PS92" s="9"/>
      <c r="PT92" s="9"/>
      <c r="PU92" s="9"/>
      <c r="PV92" s="9"/>
      <c r="PW92" s="9"/>
      <c r="PX92" s="9"/>
      <c r="PY92" s="9"/>
      <c r="PZ92" s="9"/>
      <c r="QA92" s="9"/>
      <c r="QB92" s="9"/>
      <c r="QC92" s="9"/>
      <c r="QD92" s="9"/>
      <c r="QE92" s="9"/>
      <c r="QF92" s="9"/>
      <c r="QG92" s="9"/>
      <c r="QH92" s="9"/>
      <c r="QI92" s="9"/>
      <c r="QJ92" s="9"/>
      <c r="QK92" s="9"/>
      <c r="QL92" s="9"/>
      <c r="QM92" s="9"/>
      <c r="QN92" s="9"/>
      <c r="QO92" s="9"/>
      <c r="QP92" s="9"/>
      <c r="QQ92" s="9"/>
      <c r="QR92" s="9"/>
      <c r="QS92" s="9"/>
      <c r="QT92" s="9"/>
      <c r="QU92" s="9"/>
      <c r="QV92" s="9"/>
      <c r="QW92" s="9"/>
      <c r="QX92" s="9"/>
      <c r="QY92" s="9"/>
      <c r="QZ92" s="9"/>
      <c r="RA92" s="9"/>
      <c r="RB92" s="9"/>
      <c r="RC92" s="9"/>
      <c r="RD92" s="9"/>
      <c r="RE92" s="9"/>
      <c r="RF92" s="9"/>
      <c r="RG92" s="9"/>
      <c r="RH92" s="9"/>
      <c r="RI92" s="9"/>
      <c r="RJ92" s="9"/>
      <c r="RK92" s="9"/>
      <c r="RL92" s="9"/>
      <c r="RM92" s="9"/>
      <c r="RN92" s="9"/>
      <c r="RO92" s="9"/>
      <c r="RP92" s="9"/>
      <c r="RQ92" s="9"/>
      <c r="RR92" s="9"/>
      <c r="RS92" s="9"/>
      <c r="RT92" s="9"/>
      <c r="RU92" s="9"/>
      <c r="RV92" s="9"/>
      <c r="RW92" s="9"/>
      <c r="RX92" s="9"/>
      <c r="RY92" s="9"/>
      <c r="RZ92" s="9"/>
      <c r="SA92" s="9"/>
      <c r="SB92" s="9"/>
      <c r="SC92" s="9"/>
      <c r="SD92" s="9"/>
      <c r="SE92" s="9"/>
      <c r="SF92" s="9"/>
      <c r="SG92" s="9"/>
      <c r="SH92" s="9"/>
      <c r="SI92" s="9"/>
      <c r="SJ92" s="9"/>
      <c r="SK92" s="9"/>
      <c r="SL92" s="9"/>
      <c r="SM92" s="9"/>
      <c r="SN92" s="9"/>
      <c r="SO92" s="9"/>
      <c r="SP92" s="9"/>
      <c r="SQ92" s="9"/>
      <c r="SR92" s="9"/>
      <c r="SS92" s="9"/>
      <c r="ST92" s="9"/>
      <c r="SU92" s="9"/>
      <c r="SV92" s="9"/>
      <c r="SW92" s="9"/>
      <c r="SX92" s="9"/>
      <c r="SY92" s="9"/>
      <c r="SZ92" s="9"/>
      <c r="TA92" s="9"/>
      <c r="TB92" s="9"/>
      <c r="TC92" s="9"/>
      <c r="TD92" s="9"/>
      <c r="TE92" s="9"/>
      <c r="TF92" s="9"/>
      <c r="TG92" s="9"/>
      <c r="TH92" s="9"/>
      <c r="TI92" s="9"/>
      <c r="TJ92" s="9"/>
      <c r="TK92" s="9"/>
      <c r="TL92" s="9"/>
      <c r="TM92" s="9"/>
      <c r="TN92" s="9"/>
      <c r="TO92" s="9"/>
      <c r="ANB92" s="9"/>
      <c r="ANC92" s="9"/>
      <c r="AND92" s="9"/>
      <c r="ANE92" s="9"/>
      <c r="ANF92" s="9"/>
      <c r="ANG92" s="9"/>
      <c r="ANH92" s="9"/>
      <c r="ANI92" s="9"/>
      <c r="ANJ92" s="9"/>
      <c r="ANK92" s="9"/>
      <c r="ANL92" s="9"/>
      <c r="ANM92" s="9"/>
      <c r="ANN92" s="9"/>
      <c r="ANO92" s="9"/>
      <c r="ANP92" s="9"/>
      <c r="ANQ92" s="9"/>
      <c r="ANR92" s="9"/>
      <c r="ANS92" s="9"/>
      <c r="ANT92" s="9"/>
      <c r="ANU92" s="9"/>
      <c r="ANV92" s="9"/>
      <c r="ANW92" s="9"/>
      <c r="ANX92" s="9"/>
      <c r="ANY92" s="9"/>
      <c r="ANZ92" s="9"/>
      <c r="AOA92" s="9"/>
      <c r="AOB92" s="9"/>
      <c r="AOC92" s="9"/>
      <c r="AOD92" s="9"/>
      <c r="AOE92" s="9"/>
      <c r="AOF92" s="9"/>
      <c r="AOG92" s="9"/>
      <c r="AOH92" s="9"/>
      <c r="AOI92" s="9"/>
      <c r="AOJ92" s="9"/>
      <c r="AOK92" s="9"/>
      <c r="AOL92" s="9"/>
      <c r="AOM92" s="9"/>
      <c r="AON92" s="9"/>
      <c r="AOO92" s="9"/>
      <c r="AOP92" s="9"/>
      <c r="AOQ92" s="9"/>
      <c r="AOR92" s="9"/>
      <c r="AOS92" s="9"/>
      <c r="AOT92" s="9"/>
      <c r="AOU92" s="9"/>
      <c r="AOV92" s="9"/>
      <c r="AOW92" s="9"/>
      <c r="AOX92" s="9"/>
      <c r="AOY92" s="9"/>
      <c r="AOZ92" s="9"/>
      <c r="APA92" s="9"/>
      <c r="APB92" s="9"/>
      <c r="APC92" s="9"/>
      <c r="APD92" s="9"/>
      <c r="APE92" s="9"/>
      <c r="APF92" s="9"/>
      <c r="APG92" s="9"/>
      <c r="APH92" s="9"/>
      <c r="API92" s="9"/>
      <c r="APJ92" s="9"/>
      <c r="APK92" s="9"/>
      <c r="APL92" s="9"/>
      <c r="APM92" s="9"/>
      <c r="APN92" s="9"/>
      <c r="APO92" s="9"/>
      <c r="APP92" s="9"/>
      <c r="APQ92" s="9"/>
      <c r="APR92" s="9"/>
      <c r="APS92" s="9"/>
      <c r="APT92" s="9"/>
      <c r="APU92" s="9"/>
      <c r="APV92" s="9"/>
      <c r="APW92" s="9"/>
      <c r="APX92" s="9"/>
      <c r="APY92" s="9"/>
      <c r="APZ92" s="9"/>
      <c r="AQA92" s="9"/>
      <c r="AQB92" s="9"/>
      <c r="AQC92" s="9"/>
      <c r="AQD92" s="9"/>
      <c r="AQE92" s="9"/>
      <c r="AQF92" s="9"/>
      <c r="AQG92" s="9"/>
      <c r="AQH92" s="9"/>
      <c r="AQI92" s="9"/>
      <c r="AQJ92" s="9"/>
      <c r="AQK92" s="9"/>
      <c r="AQL92" s="9"/>
      <c r="AQM92" s="9"/>
      <c r="AQN92" s="9"/>
      <c r="AQO92" s="9"/>
      <c r="AQP92" s="9"/>
      <c r="AQQ92" s="9"/>
      <c r="AQR92" s="9"/>
      <c r="AQS92" s="9"/>
      <c r="AQT92" s="9"/>
      <c r="AQU92" s="9"/>
      <c r="AQV92" s="9"/>
      <c r="AQW92" s="9"/>
      <c r="AQX92" s="9"/>
      <c r="AQY92" s="9"/>
      <c r="AQZ92" s="9"/>
      <c r="ARA92" s="9"/>
      <c r="ARB92" s="9"/>
      <c r="ARC92" s="9"/>
      <c r="ARD92" s="9"/>
      <c r="ARE92" s="9"/>
      <c r="ARF92" s="9"/>
      <c r="ARG92" s="9"/>
      <c r="ARH92" s="9"/>
      <c r="ARI92" s="9"/>
      <c r="ARJ92" s="9"/>
      <c r="ARK92" s="9"/>
      <c r="ARL92" s="9"/>
      <c r="ARM92" s="9"/>
      <c r="ARN92" s="9"/>
      <c r="ARO92" s="9"/>
      <c r="ARP92" s="9"/>
      <c r="ARQ92" s="9"/>
      <c r="ARR92" s="9"/>
      <c r="ARS92" s="9"/>
      <c r="ART92" s="9"/>
      <c r="ARU92" s="9"/>
      <c r="ARV92" s="9"/>
      <c r="ARW92" s="9"/>
      <c r="ARX92" s="9"/>
      <c r="ARY92" s="9"/>
      <c r="ARZ92" s="9"/>
      <c r="ASA92" s="9"/>
      <c r="ASB92" s="9"/>
      <c r="ASC92" s="9"/>
      <c r="ASD92" s="9"/>
      <c r="ASE92" s="9"/>
      <c r="ASF92" s="9"/>
      <c r="ASG92" s="9"/>
      <c r="ASH92" s="9"/>
      <c r="ASI92" s="9"/>
      <c r="ASJ92" s="9"/>
      <c r="ASK92" s="9"/>
      <c r="ASL92" s="9"/>
      <c r="ASM92" s="9"/>
      <c r="ASN92" s="9"/>
      <c r="ASO92" s="9"/>
      <c r="ASP92" s="9"/>
      <c r="ASQ92" s="9"/>
      <c r="ASR92" s="9"/>
      <c r="ASS92" s="9"/>
      <c r="AST92" s="9"/>
      <c r="ASU92" s="9"/>
      <c r="ASV92" s="9"/>
      <c r="ASW92" s="9"/>
      <c r="ASX92" s="9"/>
      <c r="ASY92" s="9"/>
      <c r="ASZ92" s="9"/>
      <c r="ATA92" s="9"/>
      <c r="ATB92" s="9"/>
      <c r="ATC92" s="9"/>
      <c r="ATD92" s="9"/>
      <c r="ATE92" s="9"/>
      <c r="ATF92" s="9"/>
      <c r="ATG92" s="9"/>
      <c r="ATH92" s="9"/>
      <c r="ATI92" s="9"/>
      <c r="ATJ92" s="9"/>
      <c r="ATK92" s="9"/>
      <c r="ATL92" s="9"/>
      <c r="ATM92" s="9"/>
      <c r="ATN92" s="9"/>
      <c r="ATO92" s="9"/>
      <c r="ATP92" s="9"/>
      <c r="ATQ92" s="9"/>
      <c r="ATR92" s="9"/>
      <c r="ATS92" s="9"/>
      <c r="ATT92" s="9"/>
      <c r="ATU92" s="9"/>
      <c r="ATV92" s="9"/>
      <c r="ATW92" s="9"/>
      <c r="ATX92" s="9"/>
      <c r="ATY92" s="9"/>
      <c r="ATZ92" s="9"/>
      <c r="AUA92" s="9"/>
      <c r="AUB92" s="9"/>
      <c r="AUC92" s="9"/>
      <c r="AUD92" s="9"/>
      <c r="AUE92" s="9"/>
      <c r="AUF92" s="9"/>
      <c r="AUG92" s="9"/>
      <c r="AUH92" s="9"/>
      <c r="AUI92" s="9"/>
      <c r="AUJ92" s="9"/>
      <c r="AUK92" s="9"/>
      <c r="AUL92" s="9"/>
      <c r="AUM92" s="9"/>
      <c r="AUN92" s="9"/>
      <c r="AUO92" s="9"/>
      <c r="AUP92" s="9"/>
      <c r="AUQ92" s="9"/>
      <c r="AUR92" s="9"/>
      <c r="AUS92" s="9"/>
      <c r="AUT92" s="9"/>
      <c r="AUU92" s="9"/>
      <c r="AUV92" s="9"/>
      <c r="AUW92" s="9"/>
      <c r="AUX92" s="9"/>
      <c r="AUY92" s="9"/>
      <c r="AUZ92" s="9"/>
      <c r="AVA92" s="9"/>
      <c r="AVB92" s="9"/>
      <c r="AVC92" s="9"/>
      <c r="AVD92" s="9"/>
      <c r="AVE92" s="9"/>
      <c r="AVF92" s="9"/>
      <c r="AVG92" s="9"/>
      <c r="AVH92" s="9"/>
      <c r="AVI92" s="9"/>
      <c r="AVJ92" s="9"/>
      <c r="AVK92" s="9"/>
      <c r="AVL92" s="9"/>
      <c r="AVM92" s="9"/>
      <c r="AVN92" s="9"/>
      <c r="AVO92" s="9"/>
      <c r="AVP92" s="9"/>
      <c r="AVQ92" s="9"/>
      <c r="AVR92" s="9"/>
      <c r="AVS92" s="9"/>
      <c r="AVT92" s="9"/>
      <c r="AVU92" s="9"/>
      <c r="AVV92" s="9"/>
      <c r="AVW92" s="9"/>
      <c r="AVX92" s="9"/>
      <c r="AVY92" s="9"/>
      <c r="AVZ92" s="9"/>
      <c r="AWA92" s="9"/>
      <c r="AWB92" s="9"/>
      <c r="AWC92" s="9"/>
      <c r="AWD92" s="9"/>
      <c r="AWE92" s="9"/>
      <c r="AWF92" s="9"/>
      <c r="AWG92" s="9"/>
      <c r="AWH92" s="9"/>
      <c r="AWI92" s="9"/>
      <c r="AWJ92" s="9"/>
      <c r="AWK92" s="9"/>
      <c r="AWL92" s="9"/>
      <c r="AWM92" s="9"/>
      <c r="AWN92" s="9"/>
      <c r="AWO92" s="9"/>
      <c r="AWP92" s="9"/>
      <c r="AWQ92" s="9"/>
      <c r="AWR92" s="9"/>
      <c r="AWS92" s="9"/>
      <c r="AWT92" s="9"/>
      <c r="AWU92" s="9"/>
      <c r="AWV92" s="9"/>
      <c r="AWW92" s="9"/>
      <c r="AWX92" s="9"/>
      <c r="AWY92" s="9"/>
      <c r="AWZ92" s="9"/>
      <c r="AXA92" s="9"/>
      <c r="AXB92" s="9"/>
      <c r="AXC92" s="9"/>
      <c r="AXD92" s="9"/>
      <c r="AXE92" s="9"/>
      <c r="AXF92" s="9"/>
      <c r="AXG92" s="9"/>
      <c r="AXH92" s="9"/>
      <c r="AXI92" s="9"/>
      <c r="AXJ92" s="9"/>
      <c r="AXK92" s="9"/>
      <c r="AXL92" s="9"/>
      <c r="AXM92" s="9"/>
      <c r="AXN92" s="9"/>
      <c r="AXO92" s="9"/>
      <c r="AXP92" s="9"/>
      <c r="AXQ92" s="9"/>
      <c r="AXR92" s="9"/>
      <c r="AXS92" s="9"/>
      <c r="AXT92" s="9"/>
      <c r="AXU92" s="9"/>
      <c r="AXV92" s="9"/>
      <c r="AXW92" s="9"/>
      <c r="AXX92" s="9"/>
      <c r="AXY92" s="9"/>
      <c r="AXZ92" s="9"/>
      <c r="AYA92" s="9"/>
      <c r="AYB92" s="9"/>
      <c r="AYC92" s="9"/>
      <c r="AYD92" s="9"/>
      <c r="AYE92" s="9"/>
      <c r="AYF92" s="9"/>
      <c r="AYG92" s="9"/>
      <c r="AYH92" s="9"/>
      <c r="AYI92" s="9"/>
      <c r="AYJ92" s="9"/>
      <c r="AYK92" s="9"/>
      <c r="AYL92" s="9"/>
      <c r="AYM92" s="9"/>
      <c r="AYN92" s="9"/>
      <c r="AYO92" s="9"/>
      <c r="AYP92" s="9"/>
      <c r="AYQ92" s="9"/>
      <c r="AYR92" s="9"/>
      <c r="AYS92" s="9"/>
      <c r="AYT92" s="9"/>
      <c r="AYU92" s="9"/>
      <c r="AYV92" s="9"/>
      <c r="AYW92" s="9"/>
      <c r="AYX92" s="9"/>
      <c r="AYY92" s="9"/>
      <c r="AYZ92" s="9"/>
      <c r="AZA92" s="9"/>
      <c r="AZB92" s="9"/>
      <c r="AZC92" s="9"/>
      <c r="AZD92" s="9"/>
      <c r="AZE92" s="9"/>
      <c r="AZF92" s="9"/>
      <c r="AZG92" s="9"/>
      <c r="AZH92" s="9"/>
      <c r="AZI92" s="9"/>
      <c r="AZJ92" s="9"/>
      <c r="AZK92" s="9"/>
      <c r="AZL92" s="9"/>
      <c r="AZM92" s="9"/>
      <c r="AZN92" s="9"/>
      <c r="AZO92" s="9"/>
      <c r="AZP92" s="9"/>
      <c r="AZQ92" s="9"/>
      <c r="AZR92" s="9"/>
      <c r="AZS92" s="9"/>
      <c r="AZT92" s="9"/>
      <c r="AZU92" s="9"/>
      <c r="AZV92" s="9"/>
      <c r="AZW92" s="9"/>
      <c r="AZX92" s="9"/>
      <c r="AZY92" s="9"/>
      <c r="AZZ92" s="9"/>
      <c r="BAA92" s="9"/>
      <c r="BAB92" s="9"/>
      <c r="BAC92" s="9"/>
      <c r="BAD92" s="9"/>
      <c r="BAE92" s="9"/>
      <c r="BAF92" s="9"/>
      <c r="BAG92" s="9"/>
      <c r="BAH92" s="9"/>
      <c r="BAI92" s="9"/>
      <c r="BAJ92" s="9"/>
      <c r="BAK92" s="9"/>
      <c r="BAL92" s="9"/>
      <c r="BAM92" s="9"/>
      <c r="BAN92" s="9"/>
      <c r="BAO92" s="9"/>
      <c r="BAP92" s="9"/>
      <c r="BAQ92" s="9"/>
      <c r="BAR92" s="9"/>
      <c r="BAS92" s="9"/>
      <c r="BAT92" s="9"/>
      <c r="BAU92" s="9"/>
      <c r="BAV92" s="9"/>
      <c r="BAW92" s="9"/>
      <c r="BAX92" s="9"/>
      <c r="BAY92" s="9"/>
      <c r="BAZ92" s="9"/>
      <c r="BBA92" s="9"/>
      <c r="BBB92" s="9"/>
      <c r="BBC92" s="9"/>
      <c r="BBD92" s="9"/>
      <c r="BBE92" s="9"/>
      <c r="BBF92" s="9"/>
      <c r="BBG92" s="9"/>
      <c r="BBH92" s="9"/>
      <c r="BBI92" s="9"/>
      <c r="BBJ92" s="9"/>
      <c r="BBK92" s="9"/>
      <c r="BBL92" s="9"/>
      <c r="BBM92" s="9"/>
      <c r="BBN92" s="9"/>
      <c r="BBO92" s="9"/>
      <c r="BBP92" s="9"/>
      <c r="BBQ92" s="9"/>
      <c r="BBR92" s="9"/>
      <c r="BBS92" s="9"/>
      <c r="BBT92" s="9"/>
      <c r="BBU92" s="9"/>
      <c r="BBV92" s="9"/>
      <c r="BBW92" s="9"/>
      <c r="BBX92" s="9"/>
      <c r="BBY92" s="9"/>
      <c r="BBZ92" s="9"/>
      <c r="BCA92" s="9"/>
      <c r="BCB92" s="9"/>
      <c r="BCC92" s="9"/>
      <c r="BCD92" s="9"/>
      <c r="BCE92" s="9"/>
      <c r="BCF92" s="9"/>
      <c r="BCG92" s="9"/>
      <c r="BCH92" s="9"/>
      <c r="BCI92" s="9"/>
      <c r="BCJ92" s="9"/>
      <c r="BCK92" s="9"/>
      <c r="BCL92" s="9"/>
      <c r="BCM92" s="9"/>
      <c r="BCN92" s="9"/>
      <c r="BCO92" s="9"/>
      <c r="BCP92" s="9"/>
      <c r="BCQ92" s="9"/>
      <c r="BCR92" s="9"/>
      <c r="BCS92" s="9"/>
      <c r="BCT92" s="9"/>
      <c r="BCU92" s="9"/>
      <c r="BCV92" s="9"/>
      <c r="BCW92" s="9"/>
      <c r="BCX92" s="9"/>
      <c r="BCY92" s="9"/>
      <c r="BCZ92" s="9"/>
      <c r="BDA92" s="9"/>
      <c r="BDB92" s="9"/>
      <c r="BDC92" s="9"/>
      <c r="BDD92" s="9"/>
      <c r="BDE92" s="9"/>
      <c r="BDF92" s="9"/>
      <c r="BDG92" s="9"/>
      <c r="BDH92" s="9"/>
      <c r="BDI92" s="9"/>
      <c r="BDJ92" s="9"/>
      <c r="BDK92" s="9"/>
      <c r="BDL92" s="9"/>
      <c r="BDM92" s="9"/>
      <c r="BDN92" s="9"/>
      <c r="BDO92" s="9"/>
      <c r="BDP92" s="9"/>
      <c r="BDQ92" s="9"/>
      <c r="BDR92" s="9"/>
      <c r="BDS92" s="9"/>
      <c r="BDT92" s="9"/>
      <c r="BDU92" s="9"/>
      <c r="BDV92" s="9"/>
      <c r="BDW92" s="9"/>
      <c r="BDX92" s="9"/>
      <c r="BDY92" s="9"/>
      <c r="BDZ92" s="9"/>
      <c r="BEA92" s="9"/>
      <c r="BEB92" s="9"/>
      <c r="BEC92" s="9"/>
      <c r="BED92" s="9"/>
      <c r="BEE92" s="9"/>
      <c r="BEF92" s="9"/>
      <c r="BEG92" s="9"/>
      <c r="BEH92" s="9"/>
      <c r="BEI92" s="9"/>
      <c r="BEJ92" s="9"/>
      <c r="BEK92" s="9"/>
      <c r="BEL92" s="9"/>
      <c r="BEM92" s="9"/>
      <c r="BEN92" s="9"/>
      <c r="BEO92" s="9"/>
      <c r="BEP92" s="9"/>
      <c r="BEQ92" s="9"/>
      <c r="BER92" s="9"/>
      <c r="BES92" s="9"/>
      <c r="BET92" s="9"/>
      <c r="BEU92" s="9"/>
      <c r="BEV92" s="9"/>
      <c r="BEW92" s="9"/>
      <c r="BEX92" s="9"/>
      <c r="BEY92" s="9"/>
      <c r="BEZ92" s="9"/>
      <c r="BFA92" s="9"/>
      <c r="BFB92" s="9"/>
      <c r="BFC92" s="9"/>
      <c r="BFD92" s="9"/>
      <c r="BFE92" s="9"/>
      <c r="BFF92" s="9"/>
      <c r="BFG92" s="9"/>
      <c r="BFH92" s="9"/>
      <c r="BFI92" s="9"/>
      <c r="BFJ92" s="9"/>
      <c r="BFK92" s="9"/>
      <c r="BFL92" s="9"/>
      <c r="BFM92" s="9"/>
      <c r="BFN92" s="9"/>
      <c r="BFO92" s="9"/>
      <c r="BFP92" s="9"/>
      <c r="BFQ92" s="9"/>
      <c r="BFR92" s="9"/>
      <c r="BFS92" s="9"/>
      <c r="BFT92" s="9"/>
      <c r="BFU92" s="9"/>
      <c r="BFV92" s="9"/>
      <c r="BFW92" s="9"/>
      <c r="BFX92" s="9"/>
      <c r="BFY92" s="9"/>
      <c r="BFZ92" s="9"/>
      <c r="BGA92" s="9"/>
      <c r="BGB92" s="9"/>
      <c r="BGC92" s="9"/>
      <c r="BGD92" s="9"/>
      <c r="BGE92" s="9"/>
      <c r="BGF92" s="9"/>
      <c r="BGG92" s="9"/>
      <c r="BGH92" s="9"/>
      <c r="BGI92" s="9"/>
      <c r="BGJ92" s="9"/>
      <c r="BGK92" s="9"/>
      <c r="BGL92" s="9"/>
      <c r="BGM92" s="9"/>
      <c r="BGN92" s="9"/>
      <c r="BGO92" s="9"/>
      <c r="BGP92" s="9"/>
      <c r="BGQ92" s="9"/>
      <c r="BGR92" s="9"/>
      <c r="BGS92" s="9"/>
      <c r="BGT92" s="9"/>
      <c r="BGU92" s="9"/>
      <c r="BGV92" s="9"/>
      <c r="BGW92" s="9"/>
      <c r="BGX92" s="9"/>
      <c r="BGY92" s="9"/>
      <c r="BGZ92" s="9"/>
      <c r="BHA92" s="9"/>
      <c r="BHB92" s="9"/>
      <c r="BHC92" s="9"/>
      <c r="BHD92" s="9"/>
      <c r="BHE92" s="9"/>
      <c r="BHF92" s="9"/>
      <c r="BHG92" s="9"/>
      <c r="BHH92" s="9"/>
      <c r="BHI92" s="9"/>
      <c r="BHJ92" s="9"/>
      <c r="BHK92" s="9"/>
      <c r="BHL92" s="9"/>
      <c r="BHM92" s="9"/>
      <c r="BHN92" s="9"/>
      <c r="BHO92" s="9"/>
      <c r="BHP92" s="9"/>
      <c r="BHQ92" s="9"/>
      <c r="BHR92" s="9"/>
      <c r="BHS92" s="9"/>
      <c r="BHT92" s="9"/>
      <c r="BHU92" s="9"/>
      <c r="BHV92" s="9"/>
      <c r="BHW92" s="9"/>
      <c r="BHX92" s="9"/>
      <c r="BHY92" s="9"/>
      <c r="BHZ92" s="9"/>
      <c r="BIA92" s="9"/>
      <c r="BIB92" s="9"/>
      <c r="BIC92" s="9"/>
      <c r="BID92" s="9"/>
      <c r="BIE92" s="9"/>
      <c r="BIF92" s="9"/>
      <c r="BIG92" s="9"/>
      <c r="BIH92" s="9"/>
      <c r="BII92" s="9"/>
      <c r="BIJ92" s="9"/>
      <c r="BIK92" s="9"/>
      <c r="BIL92" s="9"/>
      <c r="BIM92" s="9"/>
      <c r="BIN92" s="9"/>
      <c r="BIO92" s="9"/>
      <c r="BIP92" s="9"/>
      <c r="BIQ92" s="9"/>
      <c r="BIR92" s="9"/>
      <c r="BIS92" s="9"/>
      <c r="BIT92" s="9"/>
      <c r="BIU92" s="9"/>
      <c r="BIV92" s="9"/>
      <c r="BIW92" s="9"/>
      <c r="BIX92" s="9"/>
      <c r="BIY92" s="9"/>
      <c r="BIZ92" s="9"/>
      <c r="BJA92" s="9"/>
      <c r="BJB92" s="9"/>
      <c r="BJC92" s="9"/>
      <c r="BJD92" s="9"/>
      <c r="BJE92" s="9"/>
      <c r="BJF92" s="9"/>
      <c r="BJG92" s="9"/>
      <c r="BJH92" s="9"/>
      <c r="BJI92" s="9"/>
      <c r="BJJ92" s="9"/>
      <c r="BJK92" s="9"/>
      <c r="BJL92" s="9"/>
      <c r="BJM92" s="9"/>
      <c r="BJN92" s="9"/>
      <c r="BJO92" s="9"/>
      <c r="BJP92" s="9"/>
      <c r="BJQ92" s="9"/>
      <c r="BJR92" s="9"/>
      <c r="BJS92" s="9"/>
      <c r="BJT92" s="9"/>
      <c r="BJU92" s="9"/>
      <c r="BJV92" s="9"/>
      <c r="BJW92" s="9"/>
      <c r="BJX92" s="9"/>
      <c r="BJY92" s="9"/>
      <c r="BJZ92" s="9"/>
      <c r="BKA92" s="9"/>
      <c r="BKB92" s="9"/>
      <c r="BKC92" s="9"/>
      <c r="BKD92" s="9"/>
      <c r="BKE92" s="9"/>
      <c r="BKF92" s="9"/>
      <c r="BKG92" s="9"/>
      <c r="BKH92" s="9"/>
      <c r="BKI92" s="9"/>
      <c r="BKJ92" s="9"/>
      <c r="BKK92" s="9"/>
      <c r="BKL92" s="9"/>
      <c r="BKM92" s="9"/>
      <c r="BKN92" s="9"/>
      <c r="BKO92" s="9"/>
      <c r="BKP92" s="9"/>
      <c r="BKQ92" s="9"/>
      <c r="BKR92" s="9"/>
      <c r="BKS92" s="9"/>
      <c r="BKT92" s="9"/>
      <c r="BKU92" s="9"/>
      <c r="BKV92" s="9"/>
      <c r="BKW92" s="9"/>
      <c r="BKX92" s="9"/>
      <c r="BKY92" s="9"/>
      <c r="BKZ92" s="9"/>
      <c r="BLA92" s="9"/>
      <c r="BLB92" s="9"/>
      <c r="BLC92" s="9"/>
      <c r="BLD92" s="9"/>
      <c r="BLE92" s="9"/>
      <c r="BLF92" s="9"/>
      <c r="BLG92" s="9"/>
      <c r="BLH92" s="9"/>
      <c r="BLI92" s="9"/>
      <c r="BLJ92" s="9"/>
      <c r="BLK92" s="9"/>
      <c r="BLL92" s="9"/>
      <c r="BLM92" s="9"/>
      <c r="BLN92" s="9"/>
      <c r="BLO92" s="9"/>
      <c r="BLP92" s="9"/>
      <c r="BLQ92" s="9"/>
      <c r="BLR92" s="9"/>
      <c r="BLS92" s="9"/>
      <c r="BLT92" s="9"/>
      <c r="BLU92" s="9"/>
      <c r="BLV92" s="9"/>
      <c r="BLW92" s="9"/>
      <c r="BLX92" s="9"/>
      <c r="BLY92" s="9"/>
      <c r="BLZ92" s="9"/>
      <c r="BMA92" s="9"/>
      <c r="BMB92" s="9"/>
      <c r="BMC92" s="9"/>
      <c r="BMD92" s="9"/>
      <c r="BME92" s="9"/>
      <c r="BMF92" s="9"/>
      <c r="BMG92" s="9"/>
      <c r="BMH92" s="9"/>
      <c r="BMI92" s="9"/>
      <c r="BMJ92" s="9"/>
      <c r="BMK92" s="9"/>
      <c r="BML92" s="9"/>
      <c r="BMM92" s="9"/>
      <c r="BMN92" s="9"/>
      <c r="BMO92" s="9"/>
      <c r="BMP92" s="9"/>
      <c r="BMQ92" s="9"/>
      <c r="BMR92" s="9"/>
      <c r="BMS92" s="9"/>
      <c r="BMT92" s="9"/>
      <c r="BMU92" s="9"/>
      <c r="BMV92" s="9"/>
      <c r="BMW92" s="9"/>
      <c r="BMX92" s="9"/>
      <c r="BMY92" s="9"/>
      <c r="BMZ92" s="9"/>
      <c r="BNA92" s="9"/>
      <c r="BNB92" s="9"/>
      <c r="BNC92" s="9"/>
      <c r="BND92" s="9"/>
      <c r="BNE92" s="9"/>
      <c r="BNF92" s="9"/>
      <c r="BNG92" s="9"/>
      <c r="BNH92" s="9"/>
      <c r="BNI92" s="9"/>
      <c r="BNJ92" s="9"/>
      <c r="BNK92" s="9"/>
      <c r="BNL92" s="9"/>
      <c r="BNM92" s="9"/>
      <c r="BNN92" s="9"/>
      <c r="BNO92" s="9"/>
      <c r="BNP92" s="9"/>
      <c r="BNQ92" s="9"/>
      <c r="BNR92" s="9"/>
      <c r="BNS92" s="9"/>
      <c r="BNT92" s="9"/>
      <c r="BNU92" s="9"/>
      <c r="BNV92" s="9"/>
      <c r="BNW92" s="9"/>
      <c r="BNX92" s="9"/>
      <c r="BNY92" s="9"/>
      <c r="BNZ92" s="9"/>
      <c r="BOA92" s="9"/>
      <c r="BOB92" s="9"/>
      <c r="BOC92" s="9"/>
      <c r="BOD92" s="9"/>
      <c r="BOE92" s="9"/>
      <c r="BOF92" s="9"/>
      <c r="BOG92" s="9"/>
      <c r="BOH92" s="9"/>
      <c r="BOI92" s="9"/>
      <c r="BOJ92" s="9"/>
      <c r="BOK92" s="9"/>
      <c r="BOL92" s="9"/>
      <c r="BOM92" s="9"/>
      <c r="BON92" s="9"/>
      <c r="BOO92" s="9"/>
      <c r="BOP92" s="9"/>
      <c r="BOQ92" s="9"/>
      <c r="BOR92" s="9"/>
      <c r="BOS92" s="9"/>
      <c r="BOT92" s="9"/>
      <c r="BOU92" s="9"/>
      <c r="BOV92" s="9"/>
      <c r="BOW92" s="9"/>
      <c r="BOX92" s="9"/>
      <c r="BOY92" s="9"/>
      <c r="BOZ92" s="9"/>
      <c r="BPA92" s="9"/>
      <c r="BPB92" s="9"/>
      <c r="BPC92" s="9"/>
      <c r="BPD92" s="9"/>
      <c r="BPE92" s="9"/>
      <c r="BPF92" s="9"/>
      <c r="BPG92" s="9"/>
      <c r="BPH92" s="9"/>
      <c r="BPI92" s="9"/>
      <c r="BPJ92" s="9"/>
      <c r="BPK92" s="9"/>
      <c r="BPL92" s="9"/>
      <c r="BPM92" s="9"/>
      <c r="BPN92" s="9"/>
      <c r="BPO92" s="9"/>
      <c r="BPP92" s="9"/>
      <c r="BPQ92" s="9"/>
      <c r="BPR92" s="9"/>
      <c r="BPS92" s="9"/>
      <c r="BPT92" s="9"/>
      <c r="BPU92" s="9"/>
      <c r="BPV92" s="9"/>
      <c r="BPW92" s="9"/>
      <c r="BPX92" s="9"/>
      <c r="BPY92" s="9"/>
      <c r="BPZ92" s="9"/>
      <c r="BQA92" s="9"/>
      <c r="BQB92" s="9"/>
      <c r="BQC92" s="9"/>
      <c r="BQD92" s="9"/>
      <c r="BQE92" s="9"/>
      <c r="BQF92" s="9"/>
      <c r="BQG92" s="9"/>
      <c r="BQH92" s="9"/>
      <c r="BQI92" s="9"/>
      <c r="BQJ92" s="9"/>
      <c r="BQK92" s="9"/>
      <c r="BQL92" s="9"/>
      <c r="BQM92" s="9"/>
      <c r="BQN92" s="9"/>
      <c r="BQO92" s="9"/>
      <c r="BQP92" s="9"/>
      <c r="BQQ92" s="9"/>
      <c r="BQR92" s="9"/>
      <c r="BQS92" s="9"/>
      <c r="BQT92" s="9"/>
      <c r="BQU92" s="9"/>
      <c r="BQV92" s="9"/>
      <c r="BQW92" s="9"/>
      <c r="BQX92" s="9"/>
      <c r="BQY92" s="9"/>
      <c r="BQZ92" s="9"/>
      <c r="BRA92" s="9"/>
      <c r="BRB92" s="9"/>
      <c r="BRC92" s="9"/>
      <c r="BRD92" s="9"/>
      <c r="BRE92" s="9"/>
      <c r="BRF92" s="9"/>
      <c r="BRG92" s="9"/>
      <c r="BRH92" s="9"/>
      <c r="BRI92" s="9"/>
      <c r="BRJ92" s="9"/>
      <c r="BRK92" s="9"/>
      <c r="BRL92" s="9"/>
      <c r="BRM92" s="9"/>
      <c r="BRN92" s="9"/>
      <c r="BRO92" s="9"/>
      <c r="BRP92" s="9"/>
      <c r="BRQ92" s="9"/>
      <c r="BRR92" s="9"/>
      <c r="BRS92" s="9"/>
      <c r="BRT92" s="9"/>
      <c r="BRU92" s="9"/>
      <c r="BRV92" s="9"/>
      <c r="BRW92" s="9"/>
      <c r="BRX92" s="9"/>
      <c r="BRY92" s="9"/>
      <c r="BRZ92" s="9"/>
      <c r="BSA92" s="9"/>
      <c r="BSB92" s="9"/>
      <c r="BSC92" s="9"/>
      <c r="BSD92" s="9"/>
      <c r="BSE92" s="9"/>
      <c r="BSF92" s="9"/>
      <c r="BSG92" s="9"/>
      <c r="BSH92" s="9"/>
      <c r="BSI92" s="9"/>
      <c r="BSJ92" s="9"/>
      <c r="BSK92" s="9"/>
      <c r="BSL92" s="9"/>
      <c r="BSM92" s="9"/>
      <c r="BSN92" s="9"/>
      <c r="BSO92" s="9"/>
      <c r="BSP92" s="9"/>
      <c r="BSQ92" s="9"/>
      <c r="BSR92" s="9"/>
      <c r="BSS92" s="9"/>
      <c r="BST92" s="9"/>
      <c r="BSU92" s="9"/>
      <c r="BSV92" s="9"/>
      <c r="BSW92" s="9"/>
      <c r="BSX92" s="9"/>
      <c r="BSY92" s="9"/>
      <c r="BSZ92" s="9"/>
      <c r="BTA92" s="9"/>
      <c r="BTB92" s="9"/>
      <c r="BTC92" s="9"/>
      <c r="BTD92" s="9"/>
      <c r="BTE92" s="9"/>
      <c r="BTF92" s="9"/>
      <c r="BTG92" s="9"/>
      <c r="BTH92" s="9"/>
      <c r="BTI92" s="9"/>
      <c r="BTJ92" s="9"/>
      <c r="BTK92" s="9"/>
      <c r="BTL92" s="9"/>
      <c r="BTM92" s="9"/>
      <c r="BTN92" s="9"/>
      <c r="BTO92" s="9"/>
      <c r="BTP92" s="9"/>
      <c r="BTQ92" s="9"/>
      <c r="BTR92" s="9"/>
      <c r="BTS92" s="9"/>
      <c r="BTT92" s="9"/>
      <c r="BTU92" s="9"/>
      <c r="BTV92" s="9"/>
      <c r="BTW92" s="9"/>
      <c r="BTX92" s="9"/>
      <c r="BTY92" s="9"/>
      <c r="BTZ92" s="9"/>
      <c r="BUA92" s="9"/>
      <c r="BUB92" s="9"/>
      <c r="BUC92" s="9"/>
      <c r="BUD92" s="9"/>
      <c r="BUE92" s="9"/>
      <c r="BUF92" s="9"/>
      <c r="BUG92" s="9"/>
      <c r="BUH92" s="9"/>
      <c r="BUI92" s="9"/>
      <c r="BUJ92" s="9"/>
      <c r="BUK92" s="9"/>
      <c r="BUL92" s="9"/>
      <c r="BUM92" s="9"/>
      <c r="BUN92" s="9"/>
      <c r="BUO92" s="9"/>
      <c r="BUP92" s="9"/>
      <c r="BUQ92" s="9"/>
      <c r="BUR92" s="9"/>
      <c r="BUS92" s="9"/>
      <c r="BUT92" s="9"/>
      <c r="BUU92" s="9"/>
      <c r="BUV92" s="9"/>
      <c r="BUW92" s="9"/>
      <c r="BUX92" s="9"/>
      <c r="BUY92" s="9"/>
      <c r="BUZ92" s="9"/>
      <c r="BVA92" s="9"/>
      <c r="BVB92" s="9"/>
      <c r="BVC92" s="9"/>
      <c r="BVD92" s="9"/>
      <c r="BVE92" s="9"/>
      <c r="BVF92" s="9"/>
      <c r="BVG92" s="9"/>
      <c r="BVH92" s="9"/>
      <c r="BVI92" s="9"/>
      <c r="BVJ92" s="9"/>
      <c r="BVK92" s="9"/>
      <c r="BVL92" s="9"/>
      <c r="BVM92" s="9"/>
      <c r="BVN92" s="9"/>
      <c r="BVO92" s="9"/>
      <c r="BVP92" s="9"/>
      <c r="BVQ92" s="9"/>
      <c r="BVR92" s="9"/>
      <c r="BVS92" s="9"/>
      <c r="BVT92" s="9"/>
      <c r="BVU92" s="9"/>
      <c r="BVV92" s="9"/>
      <c r="BVW92" s="9"/>
      <c r="BVX92" s="9"/>
      <c r="BVY92" s="9"/>
      <c r="BVZ92" s="9"/>
      <c r="BWA92" s="9"/>
      <c r="BWB92" s="9"/>
      <c r="BWC92" s="9"/>
      <c r="BWD92" s="9"/>
      <c r="BWE92" s="9"/>
      <c r="BWF92" s="9"/>
      <c r="BWG92" s="9"/>
      <c r="BWH92" s="9"/>
      <c r="BWI92" s="9"/>
      <c r="BWJ92" s="9"/>
      <c r="BWK92" s="9"/>
      <c r="BWL92" s="9"/>
      <c r="BWM92" s="9"/>
      <c r="BWN92" s="9"/>
      <c r="BWO92" s="9"/>
      <c r="BWP92" s="9"/>
      <c r="BWQ92" s="9"/>
      <c r="BWR92" s="9"/>
      <c r="BWS92" s="9"/>
      <c r="BWT92" s="9"/>
      <c r="BWU92" s="9"/>
      <c r="BWV92" s="9"/>
      <c r="BWW92" s="9"/>
      <c r="BWX92" s="9"/>
      <c r="BWY92" s="9"/>
      <c r="BWZ92" s="9"/>
      <c r="BXA92" s="9"/>
      <c r="BXB92" s="9"/>
      <c r="BXC92" s="9"/>
      <c r="BXD92" s="9"/>
    </row>
    <row r="93" ht="14.25" customHeight="1">
      <c r="A93" s="9">
        <v>12.0</v>
      </c>
      <c r="B93" s="9" t="s">
        <v>11947</v>
      </c>
      <c r="C93" s="9" t="s">
        <v>11948</v>
      </c>
      <c r="D93" s="9" t="s">
        <v>11948</v>
      </c>
      <c r="E93" s="9"/>
      <c r="F93" s="9">
        <v>54.0</v>
      </c>
      <c r="G93" s="9" t="s">
        <v>12750</v>
      </c>
      <c r="H93" s="9"/>
      <c r="I93" s="9"/>
      <c r="J93" s="9"/>
      <c r="K93" s="9">
        <v>4.0</v>
      </c>
      <c r="L93" s="9">
        <v>49.0</v>
      </c>
      <c r="M93" s="9">
        <v>1.0</v>
      </c>
      <c r="N93" s="9"/>
      <c r="O93" s="9"/>
      <c r="P93" s="9">
        <v>1.0</v>
      </c>
      <c r="Q93" s="9" t="s">
        <v>12751</v>
      </c>
      <c r="R93" s="9"/>
      <c r="S93" s="9" t="s">
        <v>3019</v>
      </c>
      <c r="T93" s="9" t="s">
        <v>3018</v>
      </c>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c r="ML93" s="9"/>
      <c r="MM93" s="9"/>
      <c r="MN93" s="9"/>
      <c r="MO93" s="9"/>
      <c r="MP93" s="9"/>
      <c r="MQ93" s="9"/>
      <c r="MR93" s="9"/>
      <c r="MS93" s="9"/>
      <c r="MT93" s="9"/>
      <c r="MU93" s="9"/>
      <c r="MV93" s="9"/>
      <c r="MW93" s="9"/>
      <c r="MX93" s="9"/>
      <c r="MY93" s="9"/>
      <c r="MZ93" s="9"/>
      <c r="NA93" s="9"/>
      <c r="NB93" s="9"/>
      <c r="NC93" s="9"/>
      <c r="ND93" s="9"/>
      <c r="NE93" s="9"/>
      <c r="NF93" s="9"/>
      <c r="NG93" s="9"/>
      <c r="NH93" s="9"/>
      <c r="NI93" s="9"/>
      <c r="NJ93" s="9"/>
      <c r="NK93" s="9"/>
      <c r="NL93" s="9"/>
      <c r="NM93" s="9"/>
      <c r="NN93" s="9"/>
      <c r="NO93" s="9"/>
      <c r="NP93" s="9"/>
      <c r="NQ93" s="9"/>
      <c r="NR93" s="9"/>
      <c r="NS93" s="9"/>
      <c r="NT93" s="9"/>
      <c r="NU93" s="9"/>
      <c r="NV93" s="9"/>
      <c r="NW93" s="9"/>
      <c r="NX93" s="9"/>
      <c r="NY93" s="9"/>
      <c r="NZ93" s="9"/>
      <c r="OA93" s="9"/>
      <c r="OB93" s="9"/>
      <c r="OC93" s="9"/>
      <c r="OD93" s="9"/>
      <c r="OE93" s="9"/>
      <c r="OF93" s="9"/>
      <c r="OG93" s="9"/>
      <c r="OH93" s="9"/>
      <c r="OI93" s="9"/>
      <c r="OJ93" s="9"/>
      <c r="OK93" s="9"/>
      <c r="OL93" s="9"/>
      <c r="OM93" s="9"/>
      <c r="ON93" s="9"/>
      <c r="OO93" s="9"/>
      <c r="OP93" s="9"/>
      <c r="OQ93" s="9"/>
      <c r="OR93" s="9"/>
      <c r="OS93" s="9"/>
      <c r="OT93" s="9"/>
      <c r="OU93" s="9"/>
      <c r="OV93" s="9"/>
      <c r="OW93" s="9"/>
      <c r="OX93" s="9"/>
      <c r="OY93" s="9"/>
      <c r="OZ93" s="9"/>
      <c r="PA93" s="9"/>
      <c r="PB93" s="9"/>
      <c r="PC93" s="9"/>
      <c r="PD93" s="9"/>
      <c r="PE93" s="9"/>
      <c r="PF93" s="9"/>
      <c r="PG93" s="9"/>
      <c r="PH93" s="9"/>
      <c r="PI93" s="9"/>
      <c r="PJ93" s="9"/>
      <c r="PK93" s="9"/>
      <c r="PL93" s="9"/>
      <c r="PM93" s="9"/>
      <c r="PN93" s="9"/>
      <c r="PO93" s="9"/>
      <c r="PP93" s="9"/>
      <c r="PQ93" s="9"/>
      <c r="PR93" s="9"/>
      <c r="PS93" s="9"/>
      <c r="PT93" s="9"/>
      <c r="PU93" s="9"/>
      <c r="PV93" s="9"/>
      <c r="PW93" s="9"/>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9"/>
      <c r="RV93" s="9"/>
      <c r="RW93" s="9"/>
      <c r="RX93" s="9"/>
      <c r="RY93" s="9"/>
      <c r="RZ93" s="9"/>
      <c r="SA93" s="9"/>
      <c r="SB93" s="9"/>
      <c r="SC93" s="9"/>
      <c r="SD93" s="9"/>
      <c r="SE93" s="9"/>
      <c r="SF93" s="9"/>
      <c r="SG93" s="9"/>
      <c r="SH93" s="9"/>
      <c r="SI93" s="9"/>
      <c r="SJ93" s="9"/>
      <c r="SK93" s="9"/>
      <c r="SL93" s="9"/>
      <c r="SM93" s="9"/>
      <c r="SN93" s="9"/>
      <c r="SO93" s="9"/>
      <c r="SP93" s="9"/>
      <c r="SQ93" s="9"/>
      <c r="SR93" s="9"/>
      <c r="SS93" s="9"/>
      <c r="ST93" s="9"/>
      <c r="SU93" s="9"/>
      <c r="SV93" s="9"/>
      <c r="SW93" s="9"/>
      <c r="SX93" s="9"/>
      <c r="SY93" s="9"/>
      <c r="SZ93" s="9"/>
      <c r="TA93" s="9"/>
      <c r="TB93" s="9"/>
      <c r="TC93" s="9"/>
      <c r="TD93" s="9"/>
      <c r="TE93" s="9"/>
      <c r="TF93" s="9"/>
      <c r="TG93" s="9"/>
      <c r="TH93" s="9"/>
      <c r="TI93" s="9"/>
      <c r="TJ93" s="9"/>
      <c r="TK93" s="9"/>
      <c r="TL93" s="9"/>
      <c r="TM93" s="9"/>
      <c r="TN93" s="9"/>
      <c r="TO93" s="9"/>
      <c r="ANB93" s="9" t="s">
        <v>11952</v>
      </c>
      <c r="ANC93" s="9" t="s">
        <v>2696</v>
      </c>
      <c r="AND93" s="9" t="s">
        <v>12752</v>
      </c>
      <c r="ANE93" s="9" t="s">
        <v>11954</v>
      </c>
      <c r="ANF93" s="9"/>
      <c r="ANG93" s="9"/>
      <c r="ANH93" s="9"/>
      <c r="ANI93" s="9"/>
      <c r="ANJ93" s="9"/>
      <c r="ANK93" s="9"/>
      <c r="ANL93" s="9"/>
      <c r="ANM93" s="9" t="s">
        <v>12753</v>
      </c>
      <c r="ANN93" s="9"/>
      <c r="ANO93" s="9"/>
      <c r="ANP93" s="9" t="s">
        <v>12754</v>
      </c>
      <c r="ANQ93" s="9"/>
      <c r="ANR93" s="9" t="s">
        <v>12755</v>
      </c>
      <c r="ANS93" s="9"/>
      <c r="ANT93" s="9"/>
      <c r="ANU93" s="9" t="s">
        <v>12756</v>
      </c>
      <c r="ANV93" s="9"/>
      <c r="ANW93" s="9"/>
      <c r="ANX93" s="9"/>
      <c r="ANY93" s="9"/>
      <c r="ANZ93" s="9"/>
      <c r="AOA93" s="9"/>
      <c r="AOB93" s="9"/>
      <c r="AOC93" s="9"/>
      <c r="AOD93" s="9"/>
      <c r="AOE93" s="9"/>
      <c r="AOF93" s="9"/>
      <c r="AOG93" s="9"/>
      <c r="AOH93" s="9"/>
      <c r="AOI93" s="9"/>
      <c r="AOJ93" s="9"/>
      <c r="AOK93" s="9"/>
      <c r="AOL93" s="9"/>
      <c r="AOM93" s="9"/>
      <c r="AON93" s="9"/>
      <c r="AOO93" s="9"/>
      <c r="AOP93" s="9"/>
      <c r="AOQ93" s="9"/>
      <c r="AOR93" s="9"/>
      <c r="AOS93" s="9"/>
      <c r="AOT93" s="9"/>
      <c r="AOU93" s="9"/>
      <c r="AOV93" s="9"/>
      <c r="AOW93" s="9"/>
      <c r="AOX93" s="9"/>
      <c r="AOY93" s="9"/>
      <c r="AOZ93" s="9"/>
      <c r="APA93" s="9"/>
      <c r="APB93" s="9"/>
      <c r="APC93" s="9"/>
      <c r="APD93" s="9"/>
      <c r="APE93" s="9"/>
      <c r="APF93" s="9"/>
      <c r="APG93" s="9"/>
      <c r="APH93" s="9"/>
      <c r="API93" s="9"/>
      <c r="APJ93" s="9"/>
      <c r="APK93" s="9"/>
      <c r="APL93" s="9"/>
      <c r="APM93" s="9"/>
      <c r="APN93" s="9"/>
      <c r="APO93" s="9"/>
      <c r="APP93" s="9"/>
      <c r="APQ93" s="9"/>
      <c r="APR93" s="9"/>
      <c r="APS93" s="9"/>
      <c r="APT93" s="9"/>
      <c r="APU93" s="9"/>
      <c r="APV93" s="9"/>
      <c r="APW93" s="9"/>
      <c r="APX93" s="9"/>
      <c r="APY93" s="9"/>
      <c r="APZ93" s="9"/>
      <c r="AQA93" s="9"/>
      <c r="AQB93" s="9"/>
      <c r="AQC93" s="9"/>
      <c r="AQD93" s="9"/>
      <c r="AQE93" s="9"/>
      <c r="AQF93" s="9"/>
      <c r="AQG93" s="9"/>
      <c r="AQH93" s="9"/>
      <c r="AQI93" s="9"/>
      <c r="AQJ93" s="9"/>
      <c r="AQK93" s="9"/>
      <c r="AQL93" s="9"/>
      <c r="AQM93" s="9"/>
      <c r="AQN93" s="9"/>
      <c r="AQO93" s="9"/>
      <c r="AQP93" s="9"/>
      <c r="AQQ93" s="9"/>
      <c r="AQR93" s="9"/>
      <c r="AQS93" s="9"/>
      <c r="AQT93" s="9"/>
      <c r="AQU93" s="9"/>
      <c r="AQV93" s="9"/>
      <c r="AQW93" s="9"/>
      <c r="AQX93" s="9"/>
      <c r="AQY93" s="9"/>
      <c r="AQZ93" s="9"/>
      <c r="ARA93" s="9"/>
      <c r="ARB93" s="9"/>
      <c r="ARC93" s="9"/>
      <c r="ARD93" s="9"/>
      <c r="ARE93" s="9"/>
      <c r="ARF93" s="9"/>
      <c r="ARG93" s="9"/>
      <c r="ARH93" s="9"/>
      <c r="ARI93" s="9"/>
      <c r="ARJ93" s="9"/>
      <c r="ARK93" s="9"/>
      <c r="ARL93" s="9"/>
      <c r="ARM93" s="9"/>
      <c r="ARN93" s="9"/>
      <c r="ARO93" s="9"/>
      <c r="ARP93" s="9"/>
      <c r="ARQ93" s="9"/>
      <c r="ARR93" s="9"/>
      <c r="ARS93" s="9"/>
      <c r="ART93" s="9"/>
      <c r="ARU93" s="9"/>
      <c r="ARV93" s="9"/>
      <c r="ARW93" s="9"/>
      <c r="ARX93" s="9"/>
      <c r="ARY93" s="9"/>
      <c r="ARZ93" s="9"/>
      <c r="ASA93" s="9"/>
      <c r="ASB93" s="9"/>
      <c r="ASC93" s="9"/>
      <c r="ASD93" s="9"/>
      <c r="ASE93" s="9"/>
      <c r="ASF93" s="9"/>
      <c r="ASG93" s="9"/>
      <c r="ASH93" s="9"/>
      <c r="ASI93" s="9"/>
      <c r="ASJ93" s="9"/>
      <c r="ASK93" s="9"/>
      <c r="ASL93" s="9"/>
      <c r="ASM93" s="9"/>
      <c r="ASN93" s="9"/>
      <c r="ASO93" s="9"/>
      <c r="ASP93" s="9"/>
      <c r="ASQ93" s="9"/>
      <c r="ASR93" s="9"/>
      <c r="ASS93" s="9"/>
      <c r="AST93" s="9"/>
      <c r="ASU93" s="9"/>
      <c r="ASV93" s="9"/>
      <c r="ASW93" s="9"/>
      <c r="ASX93" s="9"/>
      <c r="ASY93" s="9"/>
      <c r="ASZ93" s="9"/>
      <c r="ATA93" s="9"/>
      <c r="ATB93" s="9"/>
      <c r="ATC93" s="9"/>
      <c r="ATD93" s="9"/>
      <c r="ATE93" s="9"/>
      <c r="ATF93" s="9"/>
      <c r="ATG93" s="9"/>
      <c r="ATH93" s="9"/>
      <c r="ATI93" s="9"/>
      <c r="ATJ93" s="9"/>
      <c r="ATK93" s="9"/>
      <c r="ATL93" s="9"/>
      <c r="ATM93" s="9"/>
      <c r="ATN93" s="9"/>
      <c r="ATO93" s="9"/>
      <c r="ATP93" s="9"/>
      <c r="ATQ93" s="9"/>
      <c r="ATR93" s="9" t="s">
        <v>12757</v>
      </c>
      <c r="ATS93" s="9">
        <v>1.763094163E9</v>
      </c>
      <c r="ATT93" s="9" t="s">
        <v>12758</v>
      </c>
      <c r="ATU93" s="9" t="s">
        <v>11952</v>
      </c>
      <c r="ATV93" s="9" t="s">
        <v>2696</v>
      </c>
      <c r="ATW93" s="9" t="s">
        <v>12752</v>
      </c>
      <c r="ATX93" s="9" t="s">
        <v>11954</v>
      </c>
      <c r="ATY93" s="9"/>
      <c r="ATZ93" s="9"/>
      <c r="AUA93" s="9"/>
      <c r="AUB93" s="9"/>
      <c r="AUC93" s="9"/>
      <c r="AUD93" s="9"/>
      <c r="AUE93" s="9"/>
      <c r="AUF93" s="9"/>
      <c r="AUG93" s="9"/>
      <c r="AUH93" s="9"/>
      <c r="AUI93" s="9"/>
      <c r="AUJ93" s="9"/>
      <c r="AUK93" s="9"/>
      <c r="AUL93" s="9"/>
      <c r="AUM93" s="9"/>
      <c r="AUN93" s="9"/>
      <c r="AUO93" s="9"/>
      <c r="AUP93" s="9"/>
      <c r="AUQ93" s="9"/>
      <c r="AUR93" s="9"/>
      <c r="AUS93" s="9"/>
      <c r="AUT93" s="9"/>
      <c r="AUU93" s="9"/>
      <c r="AUV93" s="9"/>
      <c r="AUW93" s="9"/>
      <c r="AUX93" s="9"/>
      <c r="AUY93" s="9"/>
      <c r="AUZ93" s="9"/>
      <c r="AVA93" s="9"/>
      <c r="AVB93" s="9"/>
      <c r="AVC93" s="9"/>
      <c r="AVD93" s="9"/>
      <c r="AVE93" s="9"/>
      <c r="AVF93" s="9"/>
      <c r="AVG93" s="9"/>
      <c r="AVH93" s="9"/>
      <c r="AVI93" s="9"/>
      <c r="AVJ93" s="9"/>
      <c r="AVK93" s="9"/>
      <c r="AVL93" s="9"/>
      <c r="AVM93" s="9"/>
      <c r="AVN93" s="9"/>
      <c r="AVO93" s="9"/>
      <c r="AVP93" s="9"/>
      <c r="AVQ93" s="9"/>
      <c r="AVR93" s="9"/>
      <c r="AVS93" s="9"/>
      <c r="AVT93" s="9"/>
      <c r="AVU93" s="9"/>
      <c r="AVV93" s="9"/>
      <c r="AVW93" s="9"/>
      <c r="AVX93" s="9"/>
      <c r="AVY93" s="9"/>
      <c r="AVZ93" s="9"/>
      <c r="AWA93" s="9"/>
      <c r="AWB93" s="9"/>
      <c r="AWC93" s="9"/>
      <c r="AWD93" s="9"/>
      <c r="AWE93" s="9"/>
      <c r="AWF93" s="9"/>
      <c r="AWG93" s="9"/>
      <c r="AWH93" s="9"/>
      <c r="AWI93" s="9"/>
      <c r="AWJ93" s="9"/>
      <c r="AWK93" s="9"/>
      <c r="AWL93" s="9"/>
      <c r="AWM93" s="9"/>
      <c r="AWN93" s="9"/>
      <c r="AWO93" s="9"/>
      <c r="AWP93" s="9"/>
      <c r="AWQ93" s="9"/>
      <c r="AWR93" s="9"/>
      <c r="AWS93" s="9"/>
      <c r="AWT93" s="9"/>
      <c r="AWU93" s="9"/>
      <c r="AWV93" s="9"/>
      <c r="AWW93" s="9"/>
      <c r="AWX93" s="9"/>
      <c r="AWY93" s="9"/>
      <c r="AWZ93" s="9"/>
      <c r="AXA93" s="9"/>
      <c r="AXB93" s="9"/>
      <c r="AXC93" s="9"/>
      <c r="AXD93" s="9"/>
      <c r="AXE93" s="9"/>
      <c r="AXF93" s="9"/>
      <c r="AXG93" s="9"/>
      <c r="AXH93" s="9"/>
      <c r="AXI93" s="9"/>
      <c r="AXJ93" s="9"/>
      <c r="AXK93" s="9"/>
      <c r="AXL93" s="9"/>
      <c r="AXM93" s="9"/>
      <c r="AXN93" s="9"/>
      <c r="AXO93" s="9"/>
      <c r="AXP93" s="9"/>
      <c r="AXQ93" s="9"/>
      <c r="AXR93" s="9"/>
      <c r="AXS93" s="9"/>
      <c r="AXT93" s="9"/>
      <c r="AXU93" s="9"/>
      <c r="AXV93" s="9"/>
      <c r="AXW93" s="9"/>
      <c r="AXX93" s="9"/>
      <c r="AXY93" s="9"/>
      <c r="AXZ93" s="9"/>
      <c r="AYA93" s="9"/>
      <c r="AYB93" s="9"/>
      <c r="AYC93" s="9"/>
      <c r="AYD93" s="9"/>
      <c r="AYE93" s="9"/>
      <c r="AYF93" s="9"/>
      <c r="AYG93" s="9"/>
      <c r="AYH93" s="9"/>
      <c r="AYI93" s="9"/>
      <c r="AYJ93" s="9"/>
      <c r="AYK93" s="9"/>
      <c r="AYL93" s="9"/>
      <c r="AYM93" s="9"/>
      <c r="AYN93" s="9"/>
      <c r="AYO93" s="9"/>
      <c r="AYP93" s="9"/>
      <c r="AYQ93" s="9"/>
      <c r="AYR93" s="9"/>
      <c r="AYS93" s="9"/>
      <c r="AYT93" s="9"/>
      <c r="AYU93" s="9"/>
      <c r="AYV93" s="9"/>
      <c r="AYW93" s="9"/>
      <c r="AYX93" s="9"/>
      <c r="AYY93" s="9"/>
      <c r="AYZ93" s="9"/>
      <c r="AZA93" s="9"/>
      <c r="AZB93" s="9"/>
      <c r="AZC93" s="9"/>
      <c r="AZD93" s="9"/>
      <c r="AZE93" s="9"/>
      <c r="AZF93" s="9"/>
      <c r="AZG93" s="9"/>
      <c r="AZH93" s="9"/>
      <c r="AZI93" s="9"/>
      <c r="AZJ93" s="9"/>
      <c r="AZK93" s="9"/>
      <c r="AZL93" s="9"/>
      <c r="AZM93" s="9"/>
      <c r="AZN93" s="9"/>
      <c r="AZO93" s="9"/>
      <c r="AZP93" s="9"/>
      <c r="AZQ93" s="9"/>
      <c r="AZR93" s="9"/>
      <c r="AZS93" s="9"/>
      <c r="AZT93" s="9"/>
      <c r="AZU93" s="9"/>
      <c r="AZV93" s="9"/>
      <c r="AZW93" s="9"/>
      <c r="AZX93" s="9"/>
      <c r="AZY93" s="9"/>
      <c r="AZZ93" s="9"/>
      <c r="BAA93" s="9"/>
      <c r="BAB93" s="9"/>
      <c r="BAC93" s="9"/>
      <c r="BAD93" s="9"/>
      <c r="BAE93" s="9"/>
      <c r="BAF93" s="9"/>
      <c r="BAG93" s="9"/>
      <c r="BAH93" s="9"/>
      <c r="BAI93" s="9"/>
      <c r="BAJ93" s="9"/>
      <c r="BAK93" s="9"/>
      <c r="BAL93" s="9"/>
      <c r="BAM93" s="9"/>
      <c r="BAN93" s="9"/>
      <c r="BAO93" s="9"/>
      <c r="BAP93" s="9"/>
      <c r="BAQ93" s="9"/>
      <c r="BAR93" s="9"/>
      <c r="BAS93" s="9"/>
      <c r="BAT93" s="9"/>
      <c r="BAU93" s="9"/>
      <c r="BAV93" s="9"/>
      <c r="BAW93" s="9"/>
      <c r="BAX93" s="9"/>
      <c r="BAY93" s="9"/>
      <c r="BAZ93" s="9"/>
      <c r="BBA93" s="9"/>
      <c r="BBB93" s="9"/>
      <c r="BBC93" s="9"/>
      <c r="BBD93" s="9"/>
      <c r="BBE93" s="9"/>
      <c r="BBF93" s="9"/>
      <c r="BBG93" s="9"/>
      <c r="BBH93" s="9"/>
      <c r="BBI93" s="9"/>
      <c r="BBJ93" s="9"/>
      <c r="BBK93" s="9"/>
      <c r="BBL93" s="9"/>
      <c r="BBM93" s="9"/>
      <c r="BBN93" s="9"/>
      <c r="BBO93" s="9"/>
      <c r="BBP93" s="9"/>
      <c r="BBQ93" s="9"/>
      <c r="BBR93" s="9"/>
      <c r="BBS93" s="9"/>
      <c r="BBT93" s="9"/>
      <c r="BBU93" s="9"/>
      <c r="BBV93" s="9"/>
      <c r="BBW93" s="9"/>
      <c r="BBX93" s="9"/>
      <c r="BBY93" s="9"/>
      <c r="BBZ93" s="9"/>
      <c r="BCA93" s="9"/>
      <c r="BCB93" s="9"/>
      <c r="BCC93" s="9"/>
      <c r="BCD93" s="9"/>
      <c r="BCE93" s="9"/>
      <c r="BCF93" s="9"/>
      <c r="BCG93" s="9"/>
      <c r="BCH93" s="9"/>
      <c r="BCI93" s="9"/>
      <c r="BCJ93" s="9"/>
      <c r="BCK93" s="9"/>
      <c r="BCL93" s="9"/>
      <c r="BCM93" s="9"/>
      <c r="BCN93" s="9"/>
      <c r="BCO93" s="9"/>
      <c r="BCP93" s="9"/>
      <c r="BCQ93" s="9"/>
      <c r="BCR93" s="9"/>
      <c r="BCS93" s="9"/>
      <c r="BCT93" s="9"/>
      <c r="BCU93" s="9"/>
      <c r="BCV93" s="9"/>
      <c r="BCW93" s="9"/>
      <c r="BCX93" s="9"/>
      <c r="BCY93" s="9"/>
      <c r="BCZ93" s="9"/>
      <c r="BDA93" s="9"/>
      <c r="BDB93" s="9"/>
      <c r="BDC93" s="9"/>
      <c r="BDD93" s="9"/>
      <c r="BDE93" s="9"/>
      <c r="BDF93" s="9"/>
      <c r="BDG93" s="9"/>
      <c r="BDH93" s="9"/>
      <c r="BDI93" s="9"/>
      <c r="BDJ93" s="9"/>
      <c r="BDK93" s="9"/>
      <c r="BDL93" s="9"/>
      <c r="BDM93" s="9"/>
      <c r="BDN93" s="9"/>
      <c r="BDO93" s="9"/>
      <c r="BDP93" s="9"/>
      <c r="BDQ93" s="9"/>
      <c r="BDR93" s="9"/>
      <c r="BDS93" s="9"/>
      <c r="BDT93" s="9"/>
      <c r="BDU93" s="9"/>
      <c r="BDV93" s="9"/>
      <c r="BDW93" s="9"/>
      <c r="BDX93" s="9"/>
      <c r="BDY93" s="9"/>
      <c r="BDZ93" s="9"/>
      <c r="BEA93" s="9"/>
      <c r="BEB93" s="9"/>
      <c r="BEC93" s="9"/>
      <c r="BED93" s="9"/>
      <c r="BEE93" s="9"/>
      <c r="BEF93" s="9"/>
      <c r="BEG93" s="9"/>
      <c r="BEH93" s="9"/>
      <c r="BEI93" s="9"/>
      <c r="BEJ93" s="9"/>
      <c r="BEK93" s="9"/>
      <c r="BEL93" s="9"/>
      <c r="BEM93" s="9"/>
      <c r="BEN93" s="9"/>
      <c r="BEO93" s="9"/>
      <c r="BEP93" s="9"/>
      <c r="BEQ93" s="9"/>
      <c r="BER93" s="9"/>
      <c r="BES93" s="9"/>
      <c r="BET93" s="9"/>
      <c r="BEU93" s="9"/>
      <c r="BEV93" s="9"/>
      <c r="BEW93" s="9"/>
      <c r="BEX93" s="9"/>
      <c r="BEY93" s="9"/>
      <c r="BEZ93" s="9"/>
      <c r="BFA93" s="9"/>
      <c r="BFB93" s="9"/>
      <c r="BFC93" s="9"/>
      <c r="BFD93" s="9"/>
      <c r="BFE93" s="9"/>
      <c r="BFF93" s="9"/>
      <c r="BFG93" s="9"/>
      <c r="BFH93" s="9"/>
      <c r="BFI93" s="9"/>
      <c r="BFJ93" s="9"/>
      <c r="BFK93" s="9"/>
      <c r="BFL93" s="9"/>
      <c r="BFM93" s="9"/>
      <c r="BFN93" s="9"/>
      <c r="BFO93" s="9"/>
      <c r="BFP93" s="9"/>
      <c r="BFQ93" s="9"/>
      <c r="BFR93" s="9"/>
      <c r="BFS93" s="9"/>
      <c r="BFT93" s="9"/>
      <c r="BFU93" s="9"/>
      <c r="BFV93" s="9"/>
      <c r="BFW93" s="9"/>
      <c r="BFX93" s="9"/>
      <c r="BFY93" s="9"/>
      <c r="BFZ93" s="9"/>
      <c r="BGA93" s="9"/>
      <c r="BGB93" s="9"/>
      <c r="BGC93" s="9"/>
      <c r="BGD93" s="9"/>
      <c r="BGE93" s="9"/>
      <c r="BGF93" s="9"/>
      <c r="BGG93" s="9"/>
      <c r="BGH93" s="9"/>
      <c r="BGI93" s="9"/>
      <c r="BGJ93" s="9"/>
      <c r="BGK93" s="9"/>
      <c r="BGL93" s="9"/>
      <c r="BGM93" s="9"/>
      <c r="BGN93" s="9"/>
      <c r="BGO93" s="9"/>
      <c r="BGP93" s="9"/>
      <c r="BGQ93" s="9"/>
      <c r="BGR93" s="9"/>
      <c r="BGS93" s="9"/>
      <c r="BGT93" s="9"/>
      <c r="BGU93" s="9"/>
      <c r="BGV93" s="9"/>
      <c r="BGW93" s="9"/>
      <c r="BGX93" s="9"/>
      <c r="BGY93" s="9"/>
      <c r="BGZ93" s="9"/>
      <c r="BHA93" s="9"/>
      <c r="BHB93" s="9"/>
      <c r="BHC93" s="9"/>
      <c r="BHD93" s="9"/>
      <c r="BHE93" s="9"/>
      <c r="BHF93" s="9"/>
      <c r="BHG93" s="9"/>
      <c r="BHH93" s="9"/>
      <c r="BHI93" s="9"/>
      <c r="BHJ93" s="9"/>
      <c r="BHK93" s="9"/>
      <c r="BHL93" s="9"/>
      <c r="BHM93" s="9"/>
      <c r="BHN93" s="9"/>
      <c r="BHO93" s="9"/>
      <c r="BHP93" s="9"/>
      <c r="BHQ93" s="9"/>
      <c r="BHR93" s="9"/>
      <c r="BHS93" s="9"/>
      <c r="BHT93" s="9"/>
      <c r="BHU93" s="9"/>
      <c r="BHV93" s="9"/>
      <c r="BHW93" s="9"/>
      <c r="BHX93" s="9"/>
      <c r="BHY93" s="9"/>
      <c r="BHZ93" s="9"/>
      <c r="BIA93" s="9"/>
      <c r="BIB93" s="9"/>
      <c r="BIC93" s="9"/>
      <c r="BID93" s="9"/>
      <c r="BIE93" s="9"/>
      <c r="BIF93" s="9"/>
      <c r="BIG93" s="9"/>
      <c r="BIH93" s="9"/>
      <c r="BII93" s="9"/>
      <c r="BIJ93" s="9"/>
      <c r="BIK93" s="9"/>
      <c r="BIL93" s="9"/>
      <c r="BIM93" s="9"/>
      <c r="BIN93" s="9"/>
      <c r="BIO93" s="9"/>
      <c r="BIP93" s="9"/>
      <c r="BIQ93" s="9"/>
      <c r="BIR93" s="9"/>
      <c r="BIS93" s="9"/>
      <c r="BIT93" s="9"/>
      <c r="BIU93" s="9"/>
      <c r="BIV93" s="9"/>
      <c r="BIW93" s="9"/>
      <c r="BIX93" s="9"/>
      <c r="BIY93" s="9"/>
      <c r="BIZ93" s="9"/>
      <c r="BJA93" s="9"/>
      <c r="BJB93" s="9"/>
      <c r="BJC93" s="9"/>
      <c r="BJD93" s="9"/>
      <c r="BJE93" s="9"/>
      <c r="BJF93" s="9"/>
      <c r="BJG93" s="9"/>
      <c r="BJH93" s="9"/>
      <c r="BJI93" s="9"/>
      <c r="BJJ93" s="9"/>
      <c r="BJK93" s="9"/>
      <c r="BJL93" s="9"/>
      <c r="BJM93" s="9"/>
      <c r="BJN93" s="9"/>
      <c r="BJO93" s="9"/>
      <c r="BJP93" s="9"/>
      <c r="BJQ93" s="9"/>
      <c r="BJR93" s="9"/>
      <c r="BJS93" s="9"/>
      <c r="BJT93" s="9"/>
      <c r="BJU93" s="9"/>
      <c r="BJV93" s="9"/>
      <c r="BJW93" s="9"/>
      <c r="BJX93" s="9"/>
      <c r="BJY93" s="9"/>
      <c r="BJZ93" s="9"/>
      <c r="BKA93" s="9"/>
      <c r="BKB93" s="9"/>
      <c r="BKC93" s="9"/>
      <c r="BKD93" s="9"/>
      <c r="BKE93" s="9"/>
      <c r="BKF93" s="9"/>
      <c r="BKG93" s="9"/>
      <c r="BKH93" s="9"/>
      <c r="BKI93" s="9"/>
      <c r="BKJ93" s="9"/>
      <c r="BKK93" s="9"/>
      <c r="BKL93" s="9"/>
      <c r="BKM93" s="9"/>
      <c r="BKN93" s="9"/>
      <c r="BKO93" s="9"/>
      <c r="BKP93" s="9"/>
      <c r="BKQ93" s="9"/>
      <c r="BKR93" s="9"/>
      <c r="BKS93" s="9"/>
      <c r="BKT93" s="9"/>
      <c r="BKU93" s="9"/>
      <c r="BKV93" s="9"/>
      <c r="BKW93" s="9"/>
      <c r="BKX93" s="9"/>
      <c r="BKY93" s="9"/>
      <c r="BKZ93" s="9"/>
      <c r="BLA93" s="9"/>
      <c r="BLB93" s="9"/>
      <c r="BLC93" s="9"/>
      <c r="BLD93" s="9"/>
      <c r="BLE93" s="9"/>
      <c r="BLF93" s="9"/>
      <c r="BLG93" s="9"/>
      <c r="BLH93" s="9"/>
      <c r="BLI93" s="9"/>
      <c r="BLJ93" s="9"/>
      <c r="BLK93" s="9"/>
      <c r="BLL93" s="9"/>
      <c r="BLM93" s="9"/>
      <c r="BLN93" s="9"/>
      <c r="BLO93" s="9"/>
      <c r="BLP93" s="9"/>
      <c r="BLQ93" s="9"/>
      <c r="BLR93" s="9"/>
      <c r="BLS93" s="9"/>
      <c r="BLT93" s="9"/>
      <c r="BLU93" s="9"/>
      <c r="BLV93" s="9"/>
      <c r="BLW93" s="9"/>
      <c r="BLX93" s="9"/>
      <c r="BLY93" s="9"/>
      <c r="BLZ93" s="9"/>
      <c r="BMA93" s="9"/>
      <c r="BMB93" s="9"/>
      <c r="BMC93" s="9"/>
      <c r="BMD93" s="9"/>
      <c r="BME93" s="9"/>
      <c r="BMF93" s="9"/>
      <c r="BMG93" s="9"/>
      <c r="BMH93" s="9"/>
      <c r="BMI93" s="9"/>
      <c r="BMJ93" s="9"/>
      <c r="BMK93" s="9"/>
      <c r="BML93" s="9"/>
      <c r="BMM93" s="9"/>
      <c r="BMN93" s="9"/>
      <c r="BMO93" s="9"/>
      <c r="BMP93" s="9"/>
      <c r="BMQ93" s="9"/>
      <c r="BMR93" s="9"/>
      <c r="BMS93" s="9"/>
      <c r="BMT93" s="9"/>
      <c r="BMU93" s="9"/>
      <c r="BMV93" s="9"/>
      <c r="BMW93" s="9"/>
      <c r="BMX93" s="9"/>
      <c r="BMY93" s="9"/>
      <c r="BMZ93" s="9"/>
      <c r="BNA93" s="9"/>
      <c r="BNB93" s="9"/>
      <c r="BNC93" s="9"/>
      <c r="BND93" s="9"/>
      <c r="BNE93" s="9"/>
      <c r="BNF93" s="9"/>
      <c r="BNG93" s="9"/>
      <c r="BNH93" s="9"/>
      <c r="BNI93" s="9"/>
      <c r="BNJ93" s="9"/>
      <c r="BNK93" s="9"/>
      <c r="BNL93" s="9"/>
      <c r="BNM93" s="9"/>
      <c r="BNN93" s="9"/>
      <c r="BNO93" s="9"/>
      <c r="BNP93" s="9"/>
      <c r="BNQ93" s="9"/>
      <c r="BNR93" s="9"/>
      <c r="BNS93" s="9"/>
      <c r="BNT93" s="9"/>
      <c r="BNU93" s="9"/>
      <c r="BNV93" s="9"/>
      <c r="BNW93" s="9"/>
      <c r="BNX93" s="9"/>
      <c r="BNY93" s="9"/>
      <c r="BNZ93" s="9"/>
      <c r="BOA93" s="9"/>
      <c r="BOB93" s="9"/>
      <c r="BOC93" s="9"/>
      <c r="BOD93" s="9"/>
      <c r="BOE93" s="9"/>
      <c r="BOF93" s="9"/>
      <c r="BOG93" s="9"/>
      <c r="BOH93" s="9"/>
      <c r="BOI93" s="9"/>
      <c r="BOJ93" s="9"/>
      <c r="BOK93" s="9"/>
      <c r="BOL93" s="9"/>
      <c r="BOM93" s="9"/>
      <c r="BON93" s="9"/>
      <c r="BOO93" s="9"/>
      <c r="BOP93" s="9"/>
      <c r="BOQ93" s="9"/>
      <c r="BOR93" s="9"/>
      <c r="BOS93" s="9"/>
      <c r="BOT93" s="9"/>
      <c r="BOU93" s="9"/>
      <c r="BOV93" s="9"/>
      <c r="BOW93" s="9"/>
      <c r="BOX93" s="9"/>
      <c r="BOY93" s="9"/>
      <c r="BOZ93" s="9"/>
      <c r="BPA93" s="9"/>
      <c r="BPB93" s="9"/>
      <c r="BPC93" s="9"/>
      <c r="BPD93" s="9"/>
      <c r="BPE93" s="9"/>
      <c r="BPF93" s="9"/>
      <c r="BPG93" s="9"/>
      <c r="BPH93" s="9"/>
      <c r="BPI93" s="9"/>
      <c r="BPJ93" s="9"/>
      <c r="BPK93" s="9"/>
      <c r="BPL93" s="9"/>
      <c r="BPM93" s="9"/>
      <c r="BPN93" s="9"/>
      <c r="BPO93" s="9"/>
      <c r="BPP93" s="9"/>
      <c r="BPQ93" s="9"/>
      <c r="BPR93" s="9"/>
      <c r="BPS93" s="9"/>
      <c r="BPT93" s="9"/>
      <c r="BPU93" s="9"/>
      <c r="BPV93" s="9"/>
      <c r="BPW93" s="9"/>
      <c r="BPX93" s="9"/>
      <c r="BPY93" s="9"/>
      <c r="BPZ93" s="9"/>
      <c r="BQA93" s="9"/>
      <c r="BQB93" s="9"/>
      <c r="BQC93" s="9"/>
      <c r="BQD93" s="9"/>
      <c r="BQE93" s="9"/>
      <c r="BQF93" s="9"/>
      <c r="BQG93" s="9"/>
      <c r="BQH93" s="9"/>
      <c r="BQI93" s="9"/>
      <c r="BQJ93" s="9"/>
      <c r="BQK93" s="9"/>
      <c r="BQL93" s="9"/>
      <c r="BQM93" s="9"/>
      <c r="BQN93" s="9"/>
      <c r="BQO93" s="9"/>
      <c r="BQP93" s="9"/>
      <c r="BQQ93" s="9"/>
      <c r="BQR93" s="9"/>
      <c r="BQS93" s="9"/>
      <c r="BQT93" s="9"/>
      <c r="BQU93" s="9"/>
      <c r="BQV93" s="9"/>
      <c r="BQW93" s="9"/>
      <c r="BQX93" s="9"/>
      <c r="BQY93" s="9"/>
      <c r="BQZ93" s="9"/>
      <c r="BRA93" s="9"/>
      <c r="BRB93" s="9"/>
      <c r="BRC93" s="9"/>
      <c r="BRD93" s="9"/>
      <c r="BRE93" s="9"/>
      <c r="BRF93" s="9"/>
      <c r="BRG93" s="9"/>
      <c r="BRH93" s="9"/>
      <c r="BRI93" s="9"/>
      <c r="BRJ93" s="9"/>
      <c r="BRK93" s="9"/>
      <c r="BRL93" s="9"/>
      <c r="BRM93" s="9"/>
      <c r="BRN93" s="9"/>
      <c r="BRO93" s="9"/>
      <c r="BRP93" s="9"/>
      <c r="BRQ93" s="9"/>
      <c r="BRR93" s="9"/>
      <c r="BRS93" s="9"/>
      <c r="BRT93" s="9"/>
      <c r="BRU93" s="9"/>
      <c r="BRV93" s="9"/>
      <c r="BRW93" s="9"/>
      <c r="BRX93" s="9"/>
      <c r="BRY93" s="9"/>
      <c r="BRZ93" s="9"/>
      <c r="BSA93" s="9"/>
      <c r="BSB93" s="9"/>
      <c r="BSC93" s="9"/>
      <c r="BSD93" s="9"/>
      <c r="BSE93" s="9"/>
      <c r="BSF93" s="9"/>
      <c r="BSG93" s="9"/>
      <c r="BSH93" s="9"/>
      <c r="BSI93" s="9"/>
      <c r="BSJ93" s="9"/>
      <c r="BSK93" s="9"/>
      <c r="BSL93" s="9"/>
      <c r="BSM93" s="9"/>
      <c r="BSN93" s="9"/>
      <c r="BSO93" s="9"/>
      <c r="BSP93" s="9"/>
      <c r="BSQ93" s="9"/>
      <c r="BSR93" s="9"/>
      <c r="BSS93" s="9"/>
      <c r="BST93" s="9"/>
      <c r="BSU93" s="9"/>
      <c r="BSV93" s="9"/>
      <c r="BSW93" s="9"/>
      <c r="BSX93" s="9"/>
      <c r="BSY93" s="9"/>
      <c r="BSZ93" s="9"/>
      <c r="BTA93" s="9"/>
      <c r="BTB93" s="9"/>
      <c r="BTC93" s="9"/>
      <c r="BTD93" s="9"/>
      <c r="BTE93" s="9"/>
      <c r="BTF93" s="9"/>
      <c r="BTG93" s="9"/>
      <c r="BTH93" s="9"/>
      <c r="BTI93" s="9"/>
      <c r="BTJ93" s="9"/>
      <c r="BTK93" s="9"/>
      <c r="BTL93" s="9"/>
      <c r="BTM93" s="9"/>
      <c r="BTN93" s="9"/>
      <c r="BTO93" s="9"/>
      <c r="BTP93" s="9"/>
      <c r="BTQ93" s="9"/>
      <c r="BTR93" s="9"/>
      <c r="BTS93" s="9"/>
      <c r="BTT93" s="9"/>
      <c r="BTU93" s="9"/>
      <c r="BTV93" s="9"/>
      <c r="BTW93" s="9"/>
      <c r="BTX93" s="9"/>
      <c r="BTY93" s="9"/>
      <c r="BTZ93" s="9"/>
      <c r="BUA93" s="9"/>
      <c r="BUB93" s="9"/>
      <c r="BUC93" s="9"/>
      <c r="BUD93" s="9"/>
      <c r="BUE93" s="9"/>
      <c r="BUF93" s="9"/>
      <c r="BUG93" s="9"/>
      <c r="BUH93" s="9"/>
      <c r="BUI93" s="9"/>
      <c r="BUJ93" s="9"/>
      <c r="BUK93" s="9"/>
      <c r="BUL93" s="9"/>
      <c r="BUM93" s="9"/>
      <c r="BUN93" s="9"/>
      <c r="BUO93" s="9"/>
      <c r="BUP93" s="9"/>
      <c r="BUQ93" s="9"/>
      <c r="BUR93" s="9"/>
      <c r="BUS93" s="9"/>
      <c r="BUT93" s="9"/>
      <c r="BUU93" s="9"/>
      <c r="BUV93" s="9"/>
      <c r="BUW93" s="9"/>
      <c r="BUX93" s="9"/>
      <c r="BUY93" s="9"/>
      <c r="BUZ93" s="9"/>
      <c r="BVA93" s="9"/>
      <c r="BVB93" s="9"/>
      <c r="BVC93" s="9"/>
      <c r="BVD93" s="9"/>
      <c r="BVE93" s="9"/>
      <c r="BVF93" s="9"/>
      <c r="BVG93" s="9"/>
      <c r="BVH93" s="9"/>
      <c r="BVI93" s="9"/>
      <c r="BVJ93" s="9"/>
      <c r="BVK93" s="9"/>
      <c r="BVL93" s="9"/>
      <c r="BVM93" s="9"/>
      <c r="BVN93" s="9"/>
      <c r="BVO93" s="9"/>
      <c r="BVP93" s="9"/>
      <c r="BVQ93" s="9"/>
      <c r="BVR93" s="9"/>
      <c r="BVS93" s="9"/>
      <c r="BVT93" s="9"/>
      <c r="BVU93" s="9"/>
      <c r="BVV93" s="9"/>
      <c r="BVW93" s="9"/>
      <c r="BVX93" s="9"/>
      <c r="BVY93" s="9"/>
      <c r="BVZ93" s="9"/>
      <c r="BWA93" s="9"/>
      <c r="BWB93" s="9"/>
      <c r="BWC93" s="9"/>
      <c r="BWD93" s="9"/>
      <c r="BWE93" s="9"/>
      <c r="BWF93" s="9"/>
      <c r="BWG93" s="9"/>
      <c r="BWH93" s="9"/>
      <c r="BWI93" s="9"/>
      <c r="BWJ93" s="9"/>
      <c r="BWK93" s="9"/>
      <c r="BWL93" s="9"/>
      <c r="BWM93" s="9"/>
      <c r="BWN93" s="9"/>
      <c r="BWO93" s="9"/>
      <c r="BWP93" s="9"/>
      <c r="BWQ93" s="9"/>
      <c r="BWR93" s="9"/>
      <c r="BWS93" s="9"/>
      <c r="BWT93" s="9"/>
      <c r="BWU93" s="9"/>
      <c r="BWV93" s="9"/>
      <c r="BWW93" s="9"/>
      <c r="BWX93" s="9"/>
      <c r="BWY93" s="9"/>
      <c r="BWZ93" s="9"/>
      <c r="BXA93" s="9"/>
      <c r="BXB93" s="9"/>
      <c r="BXC93" s="9"/>
      <c r="BXD93" s="9"/>
    </row>
    <row r="94" ht="14.25" customHeight="1">
      <c r="A94" s="9">
        <v>29.0</v>
      </c>
      <c r="B94" s="9" t="s">
        <v>11947</v>
      </c>
      <c r="C94" s="9" t="s">
        <v>11948</v>
      </c>
      <c r="D94" s="9" t="s">
        <v>11948</v>
      </c>
      <c r="E94" s="9"/>
      <c r="F94" s="9">
        <v>20.0</v>
      </c>
      <c r="G94" s="9" t="s">
        <v>12759</v>
      </c>
      <c r="H94" s="9"/>
      <c r="I94" s="9"/>
      <c r="J94" s="9"/>
      <c r="K94" s="9">
        <v>6.0</v>
      </c>
      <c r="L94" s="9">
        <v>12.0</v>
      </c>
      <c r="M94" s="9"/>
      <c r="N94" s="9"/>
      <c r="O94" s="9">
        <v>2.0</v>
      </c>
      <c r="P94" s="9">
        <v>0.0</v>
      </c>
      <c r="Q94" s="9" t="s">
        <v>12760</v>
      </c>
      <c r="R94" s="9"/>
      <c r="S94" s="9" t="s">
        <v>3021</v>
      </c>
      <c r="T94" s="9" t="s">
        <v>3020</v>
      </c>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c r="JA94" s="9"/>
      <c r="JB94" s="9"/>
      <c r="JC94" s="9"/>
      <c r="JD94" s="9"/>
      <c r="JE94" s="9"/>
      <c r="JF94" s="9"/>
      <c r="JG94" s="9"/>
      <c r="JH94" s="9"/>
      <c r="JI94" s="9"/>
      <c r="JJ94" s="9"/>
      <c r="JK94" s="9"/>
      <c r="JL94" s="9"/>
      <c r="JM94" s="9"/>
      <c r="JN94" s="9"/>
      <c r="JO94" s="9"/>
      <c r="JP94" s="9"/>
      <c r="JQ94" s="9"/>
      <c r="JR94" s="9"/>
      <c r="JS94" s="9"/>
      <c r="JT94" s="9"/>
      <c r="JU94" s="9"/>
      <c r="JV94" s="9"/>
      <c r="JW94" s="9"/>
      <c r="JX94" s="9"/>
      <c r="JY94" s="9"/>
      <c r="JZ94" s="9"/>
      <c r="KA94" s="9"/>
      <c r="KB94" s="9"/>
      <c r="KC94" s="9"/>
      <c r="KD94" s="9"/>
      <c r="KE94" s="9"/>
      <c r="KF94" s="9"/>
      <c r="KG94" s="9"/>
      <c r="KH94" s="9"/>
      <c r="KI94" s="9"/>
      <c r="KJ94" s="9"/>
      <c r="KK94" s="9"/>
      <c r="KL94" s="9"/>
      <c r="KM94" s="9"/>
      <c r="KN94" s="9"/>
      <c r="KO94" s="9"/>
      <c r="KP94" s="9"/>
      <c r="KQ94" s="9"/>
      <c r="KR94" s="9"/>
      <c r="KS94" s="9"/>
      <c r="KT94" s="9"/>
      <c r="KU94" s="9"/>
      <c r="KV94" s="9"/>
      <c r="KW94" s="9"/>
      <c r="KX94" s="9"/>
      <c r="KY94" s="9"/>
      <c r="KZ94" s="9"/>
      <c r="LA94" s="9"/>
      <c r="LB94" s="9"/>
      <c r="LC94" s="9"/>
      <c r="LD94" s="9"/>
      <c r="LE94" s="9"/>
      <c r="LF94" s="9"/>
      <c r="LG94" s="9"/>
      <c r="LH94" s="9"/>
      <c r="LI94" s="9"/>
      <c r="LJ94" s="9"/>
      <c r="LK94" s="9"/>
      <c r="LL94" s="9"/>
      <c r="LM94" s="9"/>
      <c r="LN94" s="9"/>
      <c r="LO94" s="9"/>
      <c r="LP94" s="9"/>
      <c r="LQ94" s="9"/>
      <c r="LR94" s="9"/>
      <c r="LS94" s="9"/>
      <c r="LT94" s="9"/>
      <c r="LU94" s="9"/>
      <c r="LV94" s="9"/>
      <c r="LW94" s="9"/>
      <c r="LX94" s="9"/>
      <c r="LY94" s="9"/>
      <c r="LZ94" s="9"/>
      <c r="MA94" s="9"/>
      <c r="MB94" s="9"/>
      <c r="MC94" s="9"/>
      <c r="MD94" s="9"/>
      <c r="ME94" s="9"/>
      <c r="MF94" s="9"/>
      <c r="MG94" s="9"/>
      <c r="MH94" s="9"/>
      <c r="MI94" s="9"/>
      <c r="MJ94" s="9"/>
      <c r="MK94" s="9"/>
      <c r="ML94" s="9"/>
      <c r="MM94" s="9"/>
      <c r="MN94" s="9"/>
      <c r="MO94" s="9"/>
      <c r="MP94" s="9"/>
      <c r="MQ94" s="9"/>
      <c r="MR94" s="9"/>
      <c r="MS94" s="9"/>
      <c r="MT94" s="9"/>
      <c r="MU94" s="9"/>
      <c r="MV94" s="9"/>
      <c r="MW94" s="9"/>
      <c r="MX94" s="9"/>
      <c r="MY94" s="9"/>
      <c r="MZ94" s="9"/>
      <c r="NA94" s="9"/>
      <c r="NB94" s="9"/>
      <c r="NC94" s="9"/>
      <c r="ND94" s="9"/>
      <c r="NE94" s="9"/>
      <c r="NF94" s="9"/>
      <c r="NG94" s="9"/>
      <c r="NH94" s="9"/>
      <c r="NI94" s="9"/>
      <c r="NJ94" s="9"/>
      <c r="NK94" s="9"/>
      <c r="NL94" s="9"/>
      <c r="NM94" s="9"/>
      <c r="NN94" s="9"/>
      <c r="NO94" s="9"/>
      <c r="NP94" s="9"/>
      <c r="NQ94" s="9"/>
      <c r="NR94" s="9"/>
      <c r="NS94" s="9"/>
      <c r="NT94" s="9"/>
      <c r="NU94" s="9"/>
      <c r="NV94" s="9"/>
      <c r="NW94" s="9"/>
      <c r="NX94" s="9"/>
      <c r="NY94" s="9"/>
      <c r="NZ94" s="9"/>
      <c r="OA94" s="9"/>
      <c r="OB94" s="9"/>
      <c r="OC94" s="9"/>
      <c r="OD94" s="9"/>
      <c r="OE94" s="9"/>
      <c r="OF94" s="9"/>
      <c r="OG94" s="9"/>
      <c r="OH94" s="9"/>
      <c r="OI94" s="9"/>
      <c r="OJ94" s="9"/>
      <c r="OK94" s="9"/>
      <c r="OL94" s="9"/>
      <c r="OM94" s="9"/>
      <c r="ON94" s="9"/>
      <c r="OO94" s="9"/>
      <c r="OP94" s="9"/>
      <c r="OQ94" s="9"/>
      <c r="OR94" s="9"/>
      <c r="OS94" s="9"/>
      <c r="OT94" s="9"/>
      <c r="OU94" s="9"/>
      <c r="OV94" s="9"/>
      <c r="OW94" s="9"/>
      <c r="OX94" s="9"/>
      <c r="OY94" s="9"/>
      <c r="OZ94" s="9"/>
      <c r="PA94" s="9"/>
      <c r="PB94" s="9"/>
      <c r="PC94" s="9"/>
      <c r="PD94" s="9"/>
      <c r="PE94" s="9"/>
      <c r="PF94" s="9"/>
      <c r="PG94" s="9"/>
      <c r="PH94" s="9"/>
      <c r="PI94" s="9"/>
      <c r="PJ94" s="9"/>
      <c r="PK94" s="9"/>
      <c r="PL94" s="9"/>
      <c r="PM94" s="9"/>
      <c r="PN94" s="9"/>
      <c r="PO94" s="9"/>
      <c r="PP94" s="9"/>
      <c r="PQ94" s="9"/>
      <c r="PR94" s="9"/>
      <c r="PS94" s="9"/>
      <c r="PT94" s="9"/>
      <c r="PU94" s="9"/>
      <c r="PV94" s="9"/>
      <c r="PW94" s="9"/>
      <c r="PX94" s="9"/>
      <c r="PY94" s="9"/>
      <c r="PZ94" s="9"/>
      <c r="QA94" s="9"/>
      <c r="QB94" s="9"/>
      <c r="QC94" s="9"/>
      <c r="QD94" s="9"/>
      <c r="QE94" s="9"/>
      <c r="QF94" s="9"/>
      <c r="QG94" s="9"/>
      <c r="QH94" s="9"/>
      <c r="QI94" s="9"/>
      <c r="QJ94" s="9"/>
      <c r="QK94" s="9"/>
      <c r="QL94" s="9"/>
      <c r="QM94" s="9"/>
      <c r="QN94" s="9"/>
      <c r="QO94" s="9"/>
      <c r="QP94" s="9"/>
      <c r="QQ94" s="9"/>
      <c r="QR94" s="9"/>
      <c r="QS94" s="9"/>
      <c r="QT94" s="9"/>
      <c r="QU94" s="9"/>
      <c r="QV94" s="9"/>
      <c r="QW94" s="9"/>
      <c r="QX94" s="9"/>
      <c r="QY94" s="9"/>
      <c r="QZ94" s="9"/>
      <c r="RA94" s="9"/>
      <c r="RB94" s="9"/>
      <c r="RC94" s="9"/>
      <c r="RD94" s="9"/>
      <c r="RE94" s="9"/>
      <c r="RF94" s="9"/>
      <c r="RG94" s="9"/>
      <c r="RH94" s="9"/>
      <c r="RI94" s="9"/>
      <c r="RJ94" s="9"/>
      <c r="RK94" s="9"/>
      <c r="RL94" s="9"/>
      <c r="RM94" s="9"/>
      <c r="RN94" s="9"/>
      <c r="RO94" s="9"/>
      <c r="RP94" s="9"/>
      <c r="RQ94" s="9"/>
      <c r="RR94" s="9"/>
      <c r="RS94" s="9"/>
      <c r="RT94" s="9"/>
      <c r="RU94" s="9"/>
      <c r="RV94" s="9"/>
      <c r="RW94" s="9"/>
      <c r="RX94" s="9"/>
      <c r="RY94" s="9"/>
      <c r="RZ94" s="9"/>
      <c r="SA94" s="9"/>
      <c r="SB94" s="9"/>
      <c r="SC94" s="9"/>
      <c r="SD94" s="9"/>
      <c r="SE94" s="9"/>
      <c r="SF94" s="9"/>
      <c r="SG94" s="9"/>
      <c r="SH94" s="9"/>
      <c r="SI94" s="9"/>
      <c r="SJ94" s="9"/>
      <c r="SK94" s="9"/>
      <c r="SL94" s="9"/>
      <c r="SM94" s="9"/>
      <c r="SN94" s="9"/>
      <c r="SO94" s="9"/>
      <c r="SP94" s="9"/>
      <c r="SQ94" s="9"/>
      <c r="SR94" s="9"/>
      <c r="SS94" s="9"/>
      <c r="ST94" s="9"/>
      <c r="SU94" s="9"/>
      <c r="SV94" s="9"/>
      <c r="SW94" s="9"/>
      <c r="SX94" s="9"/>
      <c r="SY94" s="9"/>
      <c r="SZ94" s="9"/>
      <c r="TA94" s="9"/>
      <c r="TB94" s="9"/>
      <c r="TC94" s="9"/>
      <c r="TD94" s="9"/>
      <c r="TE94" s="9"/>
      <c r="TF94" s="9"/>
      <c r="TG94" s="9"/>
      <c r="TH94" s="9"/>
      <c r="TI94" s="9"/>
      <c r="TJ94" s="9"/>
      <c r="TK94" s="9"/>
      <c r="TL94" s="9"/>
      <c r="TM94" s="9"/>
      <c r="TN94" s="9"/>
      <c r="TO94" s="9"/>
      <c r="ANB94" s="9"/>
      <c r="ANC94" s="9"/>
      <c r="AND94" s="9"/>
      <c r="ANE94" s="9"/>
      <c r="ANF94" s="9"/>
      <c r="ANG94" s="9"/>
      <c r="ANH94" s="9"/>
      <c r="ANI94" s="9"/>
      <c r="ANJ94" s="9"/>
      <c r="ANK94" s="9"/>
      <c r="ANL94" s="9"/>
      <c r="ANM94" s="9"/>
      <c r="ANN94" s="9"/>
      <c r="ANO94" s="9"/>
      <c r="ANP94" s="9"/>
      <c r="ANQ94" s="9"/>
      <c r="ANR94" s="9"/>
      <c r="ANS94" s="9"/>
      <c r="ANT94" s="9"/>
      <c r="ANU94" s="9"/>
      <c r="ANV94" s="9"/>
      <c r="ANW94" s="9"/>
      <c r="ANX94" s="9"/>
      <c r="ANY94" s="9"/>
      <c r="ANZ94" s="9"/>
      <c r="AOA94" s="9"/>
      <c r="AOB94" s="9"/>
      <c r="AOC94" s="9"/>
      <c r="AOD94" s="9"/>
      <c r="AOE94" s="9"/>
      <c r="AOF94" s="9"/>
      <c r="AOG94" s="9"/>
      <c r="AOH94" s="9"/>
      <c r="AOI94" s="9"/>
      <c r="AOJ94" s="9"/>
      <c r="AOK94" s="9"/>
      <c r="AOL94" s="9"/>
      <c r="AOM94" s="9"/>
      <c r="AON94" s="9"/>
      <c r="AOO94" s="9"/>
      <c r="AOP94" s="9"/>
      <c r="AOQ94" s="9"/>
      <c r="AOR94" s="9"/>
      <c r="AOS94" s="9"/>
      <c r="AOT94" s="9"/>
      <c r="AOU94" s="9"/>
      <c r="AOV94" s="9"/>
      <c r="AOW94" s="9"/>
      <c r="AOX94" s="9"/>
      <c r="AOY94" s="9"/>
      <c r="AOZ94" s="9"/>
      <c r="APA94" s="9"/>
      <c r="APB94" s="9"/>
      <c r="APC94" s="9"/>
      <c r="APD94" s="9"/>
      <c r="APE94" s="9"/>
      <c r="APF94" s="9"/>
      <c r="APG94" s="9"/>
      <c r="APH94" s="9"/>
      <c r="API94" s="9"/>
      <c r="APJ94" s="9"/>
      <c r="APK94" s="9"/>
      <c r="APL94" s="9"/>
      <c r="APM94" s="9"/>
      <c r="APN94" s="9"/>
      <c r="APO94" s="9"/>
      <c r="APP94" s="9"/>
      <c r="APQ94" s="9"/>
      <c r="APR94" s="9"/>
      <c r="APS94" s="9"/>
      <c r="APT94" s="9"/>
      <c r="APU94" s="9"/>
      <c r="APV94" s="9"/>
      <c r="APW94" s="9"/>
      <c r="APX94" s="9"/>
      <c r="APY94" s="9"/>
      <c r="APZ94" s="9"/>
      <c r="AQA94" s="9"/>
      <c r="AQB94" s="9"/>
      <c r="AQC94" s="9"/>
      <c r="AQD94" s="9"/>
      <c r="AQE94" s="9"/>
      <c r="AQF94" s="9"/>
      <c r="AQG94" s="9"/>
      <c r="AQH94" s="9"/>
      <c r="AQI94" s="9"/>
      <c r="AQJ94" s="9"/>
      <c r="AQK94" s="9"/>
      <c r="AQL94" s="9"/>
      <c r="AQM94" s="9"/>
      <c r="AQN94" s="9"/>
      <c r="AQO94" s="9"/>
      <c r="AQP94" s="9"/>
      <c r="AQQ94" s="9"/>
      <c r="AQR94" s="9"/>
      <c r="AQS94" s="9"/>
      <c r="AQT94" s="9"/>
      <c r="AQU94" s="9"/>
      <c r="AQV94" s="9"/>
      <c r="AQW94" s="9"/>
      <c r="AQX94" s="9"/>
      <c r="AQY94" s="9"/>
      <c r="AQZ94" s="9"/>
      <c r="ARA94" s="9"/>
      <c r="ARB94" s="9"/>
      <c r="ARC94" s="9"/>
      <c r="ARD94" s="9"/>
      <c r="ARE94" s="9"/>
      <c r="ARF94" s="9"/>
      <c r="ARG94" s="9"/>
      <c r="ARH94" s="9"/>
      <c r="ARI94" s="9"/>
      <c r="ARJ94" s="9"/>
      <c r="ARK94" s="9"/>
      <c r="ARL94" s="9"/>
      <c r="ARM94" s="9"/>
      <c r="ARN94" s="9"/>
      <c r="ARO94" s="9"/>
      <c r="ARP94" s="9"/>
      <c r="ARQ94" s="9"/>
      <c r="ARR94" s="9"/>
      <c r="ARS94" s="9"/>
      <c r="ART94" s="9"/>
      <c r="ARU94" s="9"/>
      <c r="ARV94" s="9"/>
      <c r="ARW94" s="9"/>
      <c r="ARX94" s="9"/>
      <c r="ARY94" s="9"/>
      <c r="ARZ94" s="9"/>
      <c r="ASA94" s="9"/>
      <c r="ASB94" s="9"/>
      <c r="ASC94" s="9"/>
      <c r="ASD94" s="9"/>
      <c r="ASE94" s="9"/>
      <c r="ASF94" s="9"/>
      <c r="ASG94" s="9"/>
      <c r="ASH94" s="9"/>
      <c r="ASI94" s="9"/>
      <c r="ASJ94" s="9"/>
      <c r="ASK94" s="9"/>
      <c r="ASL94" s="9"/>
      <c r="ASM94" s="9"/>
      <c r="ASN94" s="9"/>
      <c r="ASO94" s="9"/>
      <c r="ASP94" s="9"/>
      <c r="ASQ94" s="9"/>
      <c r="ASR94" s="9"/>
      <c r="ASS94" s="9"/>
      <c r="AST94" s="9"/>
      <c r="ASU94" s="9"/>
      <c r="ASV94" s="9"/>
      <c r="ASW94" s="9"/>
      <c r="ASX94" s="9"/>
      <c r="ASY94" s="9"/>
      <c r="ASZ94" s="9"/>
      <c r="ATA94" s="9"/>
      <c r="ATB94" s="9"/>
      <c r="ATC94" s="9"/>
      <c r="ATD94" s="9"/>
      <c r="ATE94" s="9"/>
      <c r="ATF94" s="9"/>
      <c r="ATG94" s="9"/>
      <c r="ATH94" s="9"/>
      <c r="ATI94" s="9"/>
      <c r="ATJ94" s="9"/>
      <c r="ATK94" s="9"/>
      <c r="ATL94" s="9"/>
      <c r="ATM94" s="9"/>
      <c r="ATN94" s="9"/>
      <c r="ATO94" s="9"/>
      <c r="ATP94" s="9"/>
      <c r="ATQ94" s="9"/>
      <c r="ATR94" s="9"/>
      <c r="ATS94" s="9"/>
      <c r="ATT94" s="9"/>
      <c r="ATU94" s="9"/>
      <c r="ATV94" s="9"/>
      <c r="ATW94" s="9"/>
      <c r="ATX94" s="9"/>
      <c r="ATY94" s="9" t="s">
        <v>5691</v>
      </c>
      <c r="ATZ94" s="9" t="s">
        <v>5691</v>
      </c>
      <c r="AUA94" s="9" t="s">
        <v>6047</v>
      </c>
      <c r="AUB94" s="9"/>
      <c r="AUC94" s="9"/>
      <c r="AUD94" s="9"/>
      <c r="AUE94" s="9"/>
      <c r="AUF94" s="9"/>
      <c r="AUG94" s="9"/>
      <c r="AUH94" s="9"/>
      <c r="AUI94" s="9"/>
      <c r="AUJ94" s="9"/>
      <c r="AUK94" s="9"/>
      <c r="AUL94" s="9"/>
      <c r="AUM94" s="9"/>
      <c r="AUN94" s="9"/>
      <c r="AUO94" s="9"/>
      <c r="AUP94" s="9"/>
      <c r="AUQ94" s="9"/>
      <c r="AUR94" s="9"/>
      <c r="AUS94" s="9"/>
      <c r="AUT94" s="9"/>
      <c r="AUU94" s="9"/>
      <c r="AUV94" s="9"/>
      <c r="AUW94" s="9"/>
      <c r="AUX94" s="9"/>
      <c r="AUY94" s="9"/>
      <c r="AUZ94" s="9"/>
      <c r="AVA94" s="9"/>
      <c r="AVB94" s="9"/>
      <c r="AVC94" s="9"/>
      <c r="AVD94" s="9"/>
      <c r="AVE94" s="9"/>
      <c r="AVF94" s="9"/>
      <c r="AVG94" s="9"/>
      <c r="AVH94" s="9"/>
      <c r="AVI94" s="9"/>
      <c r="AVJ94" s="9"/>
      <c r="AVK94" s="9" t="s">
        <v>12761</v>
      </c>
      <c r="AVL94" s="9"/>
      <c r="AVM94" s="9"/>
      <c r="AVN94" s="9"/>
      <c r="AVO94" s="9"/>
      <c r="AVP94" s="9"/>
      <c r="AVQ94" s="9"/>
      <c r="AVR94" s="9"/>
      <c r="AVS94" s="9"/>
      <c r="AVT94" s="9"/>
      <c r="AVU94" s="9"/>
      <c r="AVV94" s="9"/>
      <c r="AVW94" s="9"/>
      <c r="AVX94" s="9"/>
      <c r="AVY94" s="9"/>
      <c r="AVZ94" s="9"/>
      <c r="AWA94" s="9"/>
      <c r="AWB94" s="9"/>
      <c r="AWC94" s="9"/>
      <c r="AWD94" s="9"/>
      <c r="AWE94" s="9"/>
      <c r="AWF94" s="9"/>
      <c r="AWG94" s="9"/>
      <c r="AWH94" s="9"/>
      <c r="AWI94" s="9"/>
      <c r="AWJ94" s="9"/>
      <c r="AWK94" s="9"/>
      <c r="AWL94" s="9"/>
      <c r="AWM94" s="9"/>
      <c r="AWN94" s="9"/>
      <c r="AWO94" s="9"/>
      <c r="AWP94" s="9"/>
      <c r="AWQ94" s="9"/>
      <c r="AWR94" s="9"/>
      <c r="AWS94" s="9"/>
      <c r="AWT94" s="9"/>
      <c r="AWU94" s="9"/>
      <c r="AWV94" s="9"/>
      <c r="AWW94" s="9"/>
      <c r="AWX94" s="9"/>
      <c r="AWY94" s="9"/>
      <c r="AWZ94" s="9"/>
      <c r="AXA94" s="9"/>
      <c r="AXB94" s="9" t="s">
        <v>5707</v>
      </c>
      <c r="AXC94" s="9"/>
      <c r="AXD94" s="9"/>
      <c r="AXE94" s="9"/>
      <c r="AXF94" s="9"/>
      <c r="AXG94" s="9"/>
      <c r="AXH94" s="9"/>
      <c r="AXI94" s="9"/>
      <c r="AXJ94" s="9"/>
      <c r="AXK94" s="9">
        <v>523.0</v>
      </c>
      <c r="AXL94" s="9" t="s">
        <v>3023</v>
      </c>
      <c r="AXM94" s="9">
        <v>843.0</v>
      </c>
      <c r="AXN94" s="9"/>
      <c r="AXO94" s="9"/>
      <c r="AXP94" s="9"/>
      <c r="AXQ94" s="9"/>
      <c r="AXR94" s="9"/>
      <c r="AXS94" s="9"/>
      <c r="AXT94" s="9"/>
      <c r="AXU94" s="9"/>
      <c r="AXV94" s="9"/>
      <c r="AXW94" s="9"/>
      <c r="AXX94" s="9"/>
      <c r="AXY94" s="9"/>
      <c r="AXZ94" s="9"/>
      <c r="AYA94" s="9"/>
      <c r="AYB94" s="9"/>
      <c r="AYC94" s="9"/>
      <c r="AYD94" s="9" t="s">
        <v>3023</v>
      </c>
      <c r="AYE94" s="9"/>
      <c r="AYF94" s="9"/>
      <c r="AYG94" s="9"/>
      <c r="AYH94" s="9" t="s">
        <v>12762</v>
      </c>
      <c r="AYI94" s="9"/>
      <c r="AYJ94" s="9"/>
      <c r="AYK94" s="9"/>
      <c r="AYL94" s="9"/>
      <c r="AYM94" s="9"/>
      <c r="AYN94" s="9"/>
      <c r="AYO94" s="9"/>
      <c r="AYP94" s="9"/>
      <c r="AYQ94" s="9"/>
      <c r="AYR94" s="9"/>
      <c r="AYS94" s="9"/>
      <c r="AYT94" s="9"/>
      <c r="AYU94" s="9"/>
      <c r="AYV94" s="9"/>
      <c r="AYW94" s="9"/>
      <c r="AYX94" s="9"/>
      <c r="AYY94" s="9"/>
      <c r="AYZ94" s="9"/>
      <c r="AZA94" s="9"/>
      <c r="AZB94" s="9"/>
      <c r="AZC94" s="9"/>
      <c r="AZD94" s="9"/>
      <c r="AZE94" s="9"/>
      <c r="AZF94" s="9"/>
      <c r="AZG94" s="9"/>
      <c r="AZH94" s="9"/>
      <c r="AZI94" s="9"/>
      <c r="AZJ94" s="9"/>
      <c r="AZK94" s="9"/>
      <c r="AZL94" s="9"/>
      <c r="AZM94" s="9"/>
      <c r="AZN94" s="9"/>
      <c r="AZO94" s="9"/>
      <c r="AZP94" s="9"/>
      <c r="AZQ94" s="9"/>
      <c r="AZR94" s="9"/>
      <c r="AZS94" s="9"/>
      <c r="AZT94" s="9"/>
      <c r="AZU94" s="9"/>
      <c r="AZV94" s="9"/>
      <c r="AZW94" s="9"/>
      <c r="AZX94" s="9"/>
      <c r="AZY94" s="9"/>
      <c r="AZZ94" s="9"/>
      <c r="BAA94" s="9"/>
      <c r="BAB94" s="9"/>
      <c r="BAC94" s="9"/>
      <c r="BAD94" s="9"/>
      <c r="BAE94" s="9"/>
      <c r="BAF94" s="9"/>
      <c r="BAG94" s="9"/>
      <c r="BAH94" s="9"/>
      <c r="BAI94" s="9"/>
      <c r="BAJ94" s="9"/>
      <c r="BAK94" s="9"/>
      <c r="BAL94" s="9"/>
      <c r="BAM94" s="9"/>
      <c r="BAN94" s="9"/>
      <c r="BAO94" s="9"/>
      <c r="BAP94" s="9"/>
      <c r="BAQ94" s="9"/>
      <c r="BAR94" s="9"/>
      <c r="BAS94" s="9"/>
      <c r="BAT94" s="9"/>
      <c r="BAU94" s="9"/>
      <c r="BAV94" s="9"/>
      <c r="BAW94" s="9"/>
      <c r="BAX94" s="9"/>
      <c r="BAY94" s="9"/>
      <c r="BAZ94" s="9"/>
      <c r="BBA94" s="9"/>
      <c r="BBB94" s="9"/>
      <c r="BBC94" s="9"/>
      <c r="BBD94" s="9"/>
      <c r="BBE94" s="9"/>
      <c r="BBF94" s="9"/>
      <c r="BBG94" s="9"/>
      <c r="BBH94" s="9"/>
      <c r="BBI94" s="9"/>
      <c r="BBJ94" s="9"/>
      <c r="BBK94" s="9"/>
      <c r="BBL94" s="9"/>
      <c r="BBM94" s="9"/>
      <c r="BBN94" s="9"/>
      <c r="BBO94" s="9"/>
      <c r="BBP94" s="9"/>
      <c r="BBQ94" s="9"/>
      <c r="BBR94" s="9"/>
      <c r="BBS94" s="9"/>
      <c r="BBT94" s="9"/>
      <c r="BBU94" s="9"/>
      <c r="BBV94" s="9"/>
      <c r="BBW94" s="9"/>
      <c r="BBX94" s="9"/>
      <c r="BBY94" s="9"/>
      <c r="BBZ94" s="9"/>
      <c r="BCA94" s="9"/>
      <c r="BCB94" s="9"/>
      <c r="BCC94" s="9"/>
      <c r="BCD94" s="9"/>
      <c r="BCE94" s="9"/>
      <c r="BCF94" s="9"/>
      <c r="BCG94" s="9"/>
      <c r="BCH94" s="9"/>
      <c r="BCI94" s="9"/>
      <c r="BCJ94" s="9"/>
      <c r="BCK94" s="9"/>
      <c r="BCL94" s="9"/>
      <c r="BCM94" s="9"/>
      <c r="BCN94" s="9"/>
      <c r="BCO94" s="9"/>
      <c r="BCP94" s="9"/>
      <c r="BCQ94" s="9"/>
      <c r="BCR94" s="9"/>
      <c r="BCS94" s="9"/>
      <c r="BCT94" s="9"/>
      <c r="BCU94" s="9"/>
      <c r="BCV94" s="9"/>
      <c r="BCW94" s="9"/>
      <c r="BCX94" s="9"/>
      <c r="BCY94" s="9"/>
      <c r="BCZ94" s="9"/>
      <c r="BDA94" s="9"/>
      <c r="BDB94" s="9"/>
      <c r="BDC94" s="9"/>
      <c r="BDD94" s="9"/>
      <c r="BDE94" s="9"/>
      <c r="BDF94" s="9"/>
      <c r="BDG94" s="9"/>
      <c r="BDH94" s="9"/>
      <c r="BDI94" s="9"/>
      <c r="BDJ94" s="9"/>
      <c r="BDK94" s="9"/>
      <c r="BDL94" s="9"/>
      <c r="BDM94" s="9"/>
      <c r="BDN94" s="9"/>
      <c r="BDO94" s="9"/>
      <c r="BDP94" s="9"/>
      <c r="BDQ94" s="9"/>
      <c r="BDR94" s="9"/>
      <c r="BDS94" s="9"/>
      <c r="BDT94" s="9"/>
      <c r="BDU94" s="9"/>
      <c r="BDV94" s="9"/>
      <c r="BDW94" s="9"/>
      <c r="BDX94" s="9"/>
      <c r="BDY94" s="9"/>
      <c r="BDZ94" s="9"/>
      <c r="BEA94" s="9"/>
      <c r="BEB94" s="9"/>
      <c r="BEC94" s="9"/>
      <c r="BED94" s="9"/>
      <c r="BEE94" s="9"/>
      <c r="BEF94" s="9"/>
      <c r="BEG94" s="9"/>
      <c r="BEH94" s="9"/>
      <c r="BEI94" s="9"/>
      <c r="BEJ94" s="9"/>
      <c r="BEK94" s="9"/>
      <c r="BEL94" s="9"/>
      <c r="BEM94" s="9"/>
      <c r="BEN94" s="9"/>
      <c r="BEO94" s="9"/>
      <c r="BEP94" s="9"/>
      <c r="BEQ94" s="9"/>
      <c r="BER94" s="9"/>
      <c r="BES94" s="9"/>
      <c r="BET94" s="9"/>
      <c r="BEU94" s="9"/>
      <c r="BEV94" s="9"/>
      <c r="BEW94" s="9"/>
      <c r="BEX94" s="9"/>
      <c r="BEY94" s="9"/>
      <c r="BEZ94" s="9"/>
      <c r="BFA94" s="9"/>
      <c r="BFB94" s="9"/>
      <c r="BFC94" s="9"/>
      <c r="BFD94" s="9"/>
      <c r="BFE94" s="9"/>
      <c r="BFF94" s="9"/>
      <c r="BFG94" s="9"/>
      <c r="BFH94" s="9"/>
      <c r="BFI94" s="9"/>
      <c r="BFJ94" s="9"/>
      <c r="BFK94" s="9"/>
      <c r="BFL94" s="9"/>
      <c r="BFM94" s="9"/>
      <c r="BFN94" s="9"/>
      <c r="BFO94" s="9"/>
      <c r="BFP94" s="9"/>
      <c r="BFQ94" s="9"/>
      <c r="BFR94" s="9"/>
      <c r="BFS94" s="9"/>
      <c r="BFT94" s="9"/>
      <c r="BFU94" s="9"/>
      <c r="BFV94" s="9"/>
      <c r="BFW94" s="9"/>
      <c r="BFX94" s="9"/>
      <c r="BFY94" s="9"/>
      <c r="BFZ94" s="9"/>
      <c r="BGA94" s="9"/>
      <c r="BGB94" s="9"/>
      <c r="BGC94" s="9"/>
      <c r="BGD94" s="9"/>
      <c r="BGE94" s="9"/>
      <c r="BGF94" s="9"/>
      <c r="BGG94" s="9"/>
      <c r="BGH94" s="9"/>
      <c r="BGI94" s="9"/>
      <c r="BGJ94" s="9"/>
      <c r="BGK94" s="9"/>
      <c r="BGL94" s="9"/>
      <c r="BGM94" s="9"/>
      <c r="BGN94" s="9"/>
      <c r="BGO94" s="9"/>
      <c r="BGP94" s="9"/>
      <c r="BGQ94" s="9"/>
      <c r="BGR94" s="9"/>
      <c r="BGS94" s="9"/>
      <c r="BGT94" s="9"/>
      <c r="BGU94" s="9"/>
      <c r="BGV94" s="9"/>
      <c r="BGW94" s="9"/>
      <c r="BGX94" s="9"/>
      <c r="BGY94" s="9"/>
      <c r="BGZ94" s="9"/>
      <c r="BHA94" s="9"/>
      <c r="BHB94" s="9"/>
      <c r="BHC94" s="9"/>
      <c r="BHD94" s="9"/>
      <c r="BHE94" s="9"/>
      <c r="BHF94" s="9"/>
      <c r="BHG94" s="9"/>
      <c r="BHH94" s="9"/>
      <c r="BHI94" s="9"/>
      <c r="BHJ94" s="9"/>
      <c r="BHK94" s="9"/>
      <c r="BHL94" s="9"/>
      <c r="BHM94" s="9"/>
      <c r="BHN94" s="9"/>
      <c r="BHO94" s="9"/>
      <c r="BHP94" s="9"/>
      <c r="BHQ94" s="9"/>
      <c r="BHR94" s="9"/>
      <c r="BHS94" s="9"/>
      <c r="BHT94" s="9"/>
      <c r="BHU94" s="9"/>
      <c r="BHV94" s="9"/>
      <c r="BHW94" s="9"/>
      <c r="BHX94" s="9"/>
      <c r="BHY94" s="9"/>
      <c r="BHZ94" s="9"/>
      <c r="BIA94" s="9"/>
      <c r="BIB94" s="9"/>
      <c r="BIC94" s="9"/>
      <c r="BID94" s="9"/>
      <c r="BIE94" s="9"/>
      <c r="BIF94" s="9"/>
      <c r="BIG94" s="9"/>
      <c r="BIH94" s="9"/>
      <c r="BII94" s="9"/>
      <c r="BIJ94" s="9"/>
      <c r="BIK94" s="9"/>
      <c r="BIL94" s="9"/>
      <c r="BIM94" s="9"/>
      <c r="BIN94" s="9"/>
      <c r="BIO94" s="9"/>
      <c r="BIP94" s="9"/>
      <c r="BIQ94" s="9"/>
      <c r="BIR94" s="9"/>
      <c r="BIS94" s="9"/>
      <c r="BIT94" s="9"/>
      <c r="BIU94" s="9"/>
      <c r="BIV94" s="9"/>
      <c r="BIW94" s="9"/>
      <c r="BIX94" s="9"/>
      <c r="BIY94" s="9"/>
      <c r="BIZ94" s="9"/>
      <c r="BJA94" s="9"/>
      <c r="BJB94" s="9"/>
      <c r="BJC94" s="9"/>
      <c r="BJD94" s="9"/>
      <c r="BJE94" s="9"/>
      <c r="BJF94" s="9"/>
      <c r="BJG94" s="9"/>
      <c r="BJH94" s="9"/>
      <c r="BJI94" s="9"/>
      <c r="BJJ94" s="9"/>
      <c r="BJK94" s="9"/>
      <c r="BJL94" s="9"/>
      <c r="BJM94" s="9"/>
      <c r="BJN94" s="9"/>
      <c r="BJO94" s="9"/>
      <c r="BJP94" s="9"/>
      <c r="BJQ94" s="9"/>
      <c r="BJR94" s="9"/>
      <c r="BJS94" s="9"/>
      <c r="BJT94" s="9"/>
      <c r="BJU94" s="9"/>
      <c r="BJV94" s="9"/>
      <c r="BJW94" s="9"/>
      <c r="BJX94" s="9"/>
      <c r="BJY94" s="9"/>
      <c r="BJZ94" s="9"/>
      <c r="BKA94" s="9"/>
      <c r="BKB94" s="9"/>
      <c r="BKC94" s="9"/>
      <c r="BKD94" s="9"/>
      <c r="BKE94" s="9"/>
      <c r="BKF94" s="9"/>
      <c r="BKG94" s="9"/>
      <c r="BKH94" s="9"/>
      <c r="BKI94" s="9"/>
      <c r="BKJ94" s="9"/>
      <c r="BKK94" s="9"/>
      <c r="BKL94" s="9"/>
      <c r="BKM94" s="9"/>
      <c r="BKN94" s="9"/>
      <c r="BKO94" s="9"/>
      <c r="BKP94" s="9"/>
      <c r="BKQ94" s="9"/>
      <c r="BKR94" s="9"/>
      <c r="BKS94" s="9"/>
      <c r="BKT94" s="9"/>
      <c r="BKU94" s="9"/>
      <c r="BKV94" s="9"/>
      <c r="BKW94" s="9"/>
      <c r="BKX94" s="9"/>
      <c r="BKY94" s="9"/>
      <c r="BKZ94" s="9"/>
      <c r="BLA94" s="9"/>
      <c r="BLB94" s="9"/>
      <c r="BLC94" s="9"/>
      <c r="BLD94" s="9"/>
      <c r="BLE94" s="9"/>
      <c r="BLF94" s="9"/>
      <c r="BLG94" s="9"/>
      <c r="BLH94" s="9"/>
      <c r="BLI94" s="9"/>
      <c r="BLJ94" s="9"/>
      <c r="BLK94" s="9"/>
      <c r="BLL94" s="9"/>
      <c r="BLM94" s="9"/>
      <c r="BLN94" s="9"/>
      <c r="BLO94" s="9"/>
      <c r="BLP94" s="9"/>
      <c r="BLQ94" s="9"/>
      <c r="BLR94" s="9"/>
      <c r="BLS94" s="9"/>
      <c r="BLT94" s="9"/>
      <c r="BLU94" s="9"/>
      <c r="BLV94" s="9"/>
      <c r="BLW94" s="9"/>
      <c r="BLX94" s="9"/>
      <c r="BLY94" s="9"/>
      <c r="BLZ94" s="9"/>
      <c r="BMA94" s="9"/>
      <c r="BMB94" s="9"/>
      <c r="BMC94" s="9"/>
      <c r="BMD94" s="9"/>
      <c r="BME94" s="9"/>
      <c r="BMF94" s="9"/>
      <c r="BMG94" s="9"/>
      <c r="BMH94" s="9"/>
      <c r="BMI94" s="9"/>
      <c r="BMJ94" s="9"/>
      <c r="BMK94" s="9"/>
      <c r="BML94" s="9"/>
      <c r="BMM94" s="9"/>
      <c r="BMN94" s="9"/>
      <c r="BMO94" s="9"/>
      <c r="BMP94" s="9"/>
      <c r="BMQ94" s="9"/>
      <c r="BMR94" s="9"/>
      <c r="BMS94" s="9"/>
      <c r="BMT94" s="9"/>
      <c r="BMU94" s="9"/>
      <c r="BMV94" s="9"/>
      <c r="BMW94" s="9"/>
      <c r="BMX94" s="9"/>
      <c r="BMY94" s="9"/>
      <c r="BMZ94" s="9"/>
      <c r="BNA94" s="9"/>
      <c r="BNB94" s="9"/>
      <c r="BNC94" s="9"/>
      <c r="BND94" s="9"/>
      <c r="BNE94" s="9"/>
      <c r="BNF94" s="9"/>
      <c r="BNG94" s="9"/>
      <c r="BNH94" s="9"/>
      <c r="BNI94" s="9"/>
      <c r="BNJ94" s="9"/>
      <c r="BNK94" s="9"/>
      <c r="BNL94" s="9"/>
      <c r="BNM94" s="9"/>
      <c r="BNN94" s="9"/>
      <c r="BNO94" s="9"/>
      <c r="BNP94" s="9"/>
      <c r="BNQ94" s="9"/>
      <c r="BNR94" s="9"/>
      <c r="BNS94" s="9"/>
      <c r="BNT94" s="9"/>
      <c r="BNU94" s="9"/>
      <c r="BNV94" s="9"/>
      <c r="BNW94" s="9"/>
      <c r="BNX94" s="9"/>
      <c r="BNY94" s="9"/>
      <c r="BNZ94" s="9"/>
      <c r="BOA94" s="9"/>
      <c r="BOB94" s="9"/>
      <c r="BOC94" s="9"/>
      <c r="BOD94" s="9"/>
      <c r="BOE94" s="9"/>
      <c r="BOF94" s="9"/>
      <c r="BOG94" s="9"/>
      <c r="BOH94" s="9"/>
      <c r="BOI94" s="9"/>
      <c r="BOJ94" s="9"/>
      <c r="BOK94" s="9"/>
      <c r="BOL94" s="9"/>
      <c r="BOM94" s="9"/>
      <c r="BON94" s="9"/>
      <c r="BOO94" s="9"/>
      <c r="BOP94" s="9"/>
      <c r="BOQ94" s="9"/>
      <c r="BOR94" s="9"/>
      <c r="BOS94" s="9"/>
      <c r="BOT94" s="9"/>
      <c r="BOU94" s="9"/>
      <c r="BOV94" s="9"/>
      <c r="BOW94" s="9"/>
      <c r="BOX94" s="9"/>
      <c r="BOY94" s="9"/>
      <c r="BOZ94" s="9"/>
      <c r="BPA94" s="9"/>
      <c r="BPB94" s="9"/>
      <c r="BPC94" s="9"/>
      <c r="BPD94" s="9"/>
      <c r="BPE94" s="9"/>
      <c r="BPF94" s="9"/>
      <c r="BPG94" s="9"/>
      <c r="BPH94" s="9"/>
      <c r="BPI94" s="9"/>
      <c r="BPJ94" s="9"/>
      <c r="BPK94" s="9"/>
      <c r="BPL94" s="9"/>
      <c r="BPM94" s="9"/>
      <c r="BPN94" s="9"/>
      <c r="BPO94" s="9"/>
      <c r="BPP94" s="9"/>
      <c r="BPQ94" s="9"/>
      <c r="BPR94" s="9"/>
      <c r="BPS94" s="9"/>
      <c r="BPT94" s="9"/>
      <c r="BPU94" s="9"/>
      <c r="BPV94" s="9"/>
      <c r="BPW94" s="9"/>
      <c r="BPX94" s="9"/>
      <c r="BPY94" s="9"/>
      <c r="BPZ94" s="9"/>
      <c r="BQA94" s="9"/>
      <c r="BQB94" s="9"/>
      <c r="BQC94" s="9"/>
      <c r="BQD94" s="9"/>
      <c r="BQE94" s="9"/>
      <c r="BQF94" s="9"/>
      <c r="BQG94" s="9"/>
      <c r="BQH94" s="9"/>
      <c r="BQI94" s="9"/>
      <c r="BQJ94" s="9"/>
      <c r="BQK94" s="9"/>
      <c r="BQL94" s="9"/>
      <c r="BQM94" s="9"/>
      <c r="BQN94" s="9"/>
      <c r="BQO94" s="9"/>
      <c r="BQP94" s="9"/>
      <c r="BQQ94" s="9"/>
      <c r="BQR94" s="9"/>
      <c r="BQS94" s="9"/>
      <c r="BQT94" s="9"/>
      <c r="BQU94" s="9"/>
      <c r="BQV94" s="9"/>
      <c r="BQW94" s="9"/>
      <c r="BQX94" s="9"/>
      <c r="BQY94" s="9"/>
      <c r="BQZ94" s="9"/>
      <c r="BRA94" s="9"/>
      <c r="BRB94" s="9"/>
      <c r="BRC94" s="9"/>
      <c r="BRD94" s="9"/>
      <c r="BRE94" s="9"/>
      <c r="BRF94" s="9"/>
      <c r="BRG94" s="9"/>
      <c r="BRH94" s="9"/>
      <c r="BRI94" s="9"/>
      <c r="BRJ94" s="9"/>
      <c r="BRK94" s="9"/>
      <c r="BRL94" s="9"/>
      <c r="BRM94" s="9"/>
      <c r="BRN94" s="9"/>
      <c r="BRO94" s="9"/>
      <c r="BRP94" s="9"/>
      <c r="BRQ94" s="9"/>
      <c r="BRR94" s="9"/>
      <c r="BRS94" s="9"/>
      <c r="BRT94" s="9"/>
      <c r="BRU94" s="9"/>
      <c r="BRV94" s="9"/>
      <c r="BRW94" s="9"/>
      <c r="BRX94" s="9"/>
      <c r="BRY94" s="9"/>
      <c r="BRZ94" s="9"/>
      <c r="BSA94" s="9"/>
      <c r="BSB94" s="9"/>
      <c r="BSC94" s="9"/>
      <c r="BSD94" s="9"/>
      <c r="BSE94" s="9"/>
      <c r="BSF94" s="9"/>
      <c r="BSG94" s="9"/>
      <c r="BSH94" s="9"/>
      <c r="BSI94" s="9"/>
      <c r="BSJ94" s="9"/>
      <c r="BSK94" s="9"/>
      <c r="BSL94" s="9"/>
      <c r="BSM94" s="9"/>
      <c r="BSN94" s="9"/>
      <c r="BSO94" s="9"/>
      <c r="BSP94" s="9"/>
      <c r="BSQ94" s="9"/>
      <c r="BSR94" s="9"/>
      <c r="BSS94" s="9"/>
      <c r="BST94" s="9"/>
      <c r="BSU94" s="9"/>
      <c r="BSV94" s="9"/>
      <c r="BSW94" s="9"/>
      <c r="BSX94" s="9"/>
      <c r="BSY94" s="9"/>
      <c r="BSZ94" s="9"/>
      <c r="BTA94" s="9"/>
      <c r="BTB94" s="9"/>
      <c r="BTC94" s="9"/>
      <c r="BTD94" s="9"/>
      <c r="BTE94" s="9"/>
      <c r="BTF94" s="9"/>
      <c r="BTG94" s="9"/>
      <c r="BTH94" s="9"/>
      <c r="BTI94" s="9"/>
      <c r="BTJ94" s="9"/>
      <c r="BTK94" s="9"/>
      <c r="BTL94" s="9"/>
      <c r="BTM94" s="9"/>
      <c r="BTN94" s="9"/>
      <c r="BTO94" s="9"/>
      <c r="BTP94" s="9"/>
      <c r="BTQ94" s="9"/>
      <c r="BTR94" s="9"/>
      <c r="BTS94" s="9"/>
      <c r="BTT94" s="9"/>
      <c r="BTU94" s="9"/>
      <c r="BTV94" s="9"/>
      <c r="BTW94" s="9"/>
      <c r="BTX94" s="9"/>
      <c r="BTY94" s="9"/>
      <c r="BTZ94" s="9"/>
      <c r="BUA94" s="9"/>
      <c r="BUB94" s="9"/>
      <c r="BUC94" s="9"/>
      <c r="BUD94" s="9"/>
      <c r="BUE94" s="9"/>
      <c r="BUF94" s="9"/>
      <c r="BUG94" s="9"/>
      <c r="BUH94" s="9"/>
      <c r="BUI94" s="9"/>
      <c r="BUJ94" s="9"/>
      <c r="BUK94" s="9"/>
      <c r="BUL94" s="9"/>
      <c r="BUM94" s="9"/>
      <c r="BUN94" s="9"/>
      <c r="BUO94" s="9"/>
      <c r="BUP94" s="9"/>
      <c r="BUQ94" s="9"/>
      <c r="BUR94" s="9"/>
      <c r="BUS94" s="9"/>
      <c r="BUT94" s="9"/>
      <c r="BUU94" s="9"/>
      <c r="BUV94" s="9"/>
      <c r="BUW94" s="9"/>
      <c r="BUX94" s="9"/>
      <c r="BUY94" s="9"/>
      <c r="BUZ94" s="9"/>
      <c r="BVA94" s="9"/>
      <c r="BVB94" s="9"/>
      <c r="BVC94" s="9"/>
      <c r="BVD94" s="9"/>
      <c r="BVE94" s="9"/>
      <c r="BVF94" s="9"/>
      <c r="BVG94" s="9"/>
      <c r="BVH94" s="9"/>
      <c r="BVI94" s="9"/>
      <c r="BVJ94" s="9"/>
      <c r="BVK94" s="9"/>
      <c r="BVL94" s="9"/>
      <c r="BVM94" s="9"/>
      <c r="BVN94" s="9"/>
      <c r="BVO94" s="9"/>
      <c r="BVP94" s="9"/>
      <c r="BVQ94" s="9"/>
      <c r="BVR94" s="9"/>
      <c r="BVS94" s="9"/>
      <c r="BVT94" s="9"/>
      <c r="BVU94" s="9"/>
      <c r="BVV94" s="9"/>
      <c r="BVW94" s="9"/>
      <c r="BVX94" s="9"/>
      <c r="BVY94" s="9"/>
      <c r="BVZ94" s="9"/>
      <c r="BWA94" s="9"/>
      <c r="BWB94" s="9"/>
      <c r="BWC94" s="9"/>
      <c r="BWD94" s="9"/>
      <c r="BWE94" s="9"/>
      <c r="BWF94" s="9"/>
      <c r="BWG94" s="9"/>
      <c r="BWH94" s="9"/>
      <c r="BWI94" s="9"/>
      <c r="BWJ94" s="9"/>
      <c r="BWK94" s="9"/>
      <c r="BWL94" s="9"/>
      <c r="BWM94" s="9"/>
      <c r="BWN94" s="9"/>
      <c r="BWO94" s="9"/>
      <c r="BWP94" s="9"/>
      <c r="BWQ94" s="9"/>
      <c r="BWR94" s="9"/>
      <c r="BWS94" s="9"/>
      <c r="BWT94" s="9"/>
      <c r="BWU94" s="9"/>
      <c r="BWV94" s="9"/>
      <c r="BWW94" s="9"/>
      <c r="BWX94" s="9"/>
      <c r="BWY94" s="9"/>
      <c r="BWZ94" s="9"/>
      <c r="BXA94" s="9"/>
      <c r="BXB94" s="9"/>
      <c r="BXC94" s="9"/>
      <c r="BXD94" s="9"/>
    </row>
    <row r="95" ht="14.25" customHeight="1">
      <c r="A95" s="9">
        <v>0.0</v>
      </c>
      <c r="B95" s="9" t="s">
        <v>11947</v>
      </c>
      <c r="C95" s="9" t="s">
        <v>11948</v>
      </c>
      <c r="D95" s="9" t="s">
        <v>11948</v>
      </c>
      <c r="E95" s="9"/>
      <c r="F95" s="9">
        <v>14.0</v>
      </c>
      <c r="G95" s="9" t="s">
        <v>12763</v>
      </c>
      <c r="H95" s="9"/>
      <c r="I95" s="9"/>
      <c r="J95" s="9"/>
      <c r="K95" s="9"/>
      <c r="L95" s="9">
        <v>14.0</v>
      </c>
      <c r="M95" s="9"/>
      <c r="N95" s="9"/>
      <c r="O95" s="9"/>
      <c r="P95" s="9">
        <v>0.0</v>
      </c>
      <c r="Q95" s="9" t="s">
        <v>12764</v>
      </c>
      <c r="R95" s="9"/>
      <c r="S95" s="9" t="s">
        <v>3025</v>
      </c>
      <c r="T95" s="9" t="s">
        <v>3024</v>
      </c>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9"/>
      <c r="GB95" s="9"/>
      <c r="GC95" s="9"/>
      <c r="GD95" s="9"/>
      <c r="GE95" s="9"/>
      <c r="GF95" s="9"/>
      <c r="GG95" s="9"/>
      <c r="GH95" s="9"/>
      <c r="GI95" s="9"/>
      <c r="GJ95" s="9"/>
      <c r="GK95" s="9"/>
      <c r="GL95" s="9"/>
      <c r="GM95" s="9"/>
      <c r="GN95" s="9"/>
      <c r="GO95" s="9"/>
      <c r="GP95" s="9"/>
      <c r="GQ95" s="9"/>
      <c r="GR95" s="9"/>
      <c r="GS95" s="9"/>
      <c r="GT95" s="9"/>
      <c r="GU95" s="9"/>
      <c r="GV95" s="9"/>
      <c r="GW95" s="9"/>
      <c r="GX95" s="9"/>
      <c r="GY95" s="9"/>
      <c r="GZ95" s="9"/>
      <c r="HA95" s="9"/>
      <c r="HB95" s="9"/>
      <c r="HC95" s="9"/>
      <c r="HD95" s="9"/>
      <c r="HE95" s="9"/>
      <c r="HF95" s="9"/>
      <c r="HG95" s="9"/>
      <c r="HH95" s="9"/>
      <c r="HI95" s="9"/>
      <c r="HJ95" s="9"/>
      <c r="HK95" s="9"/>
      <c r="HL95" s="9"/>
      <c r="HM95" s="9"/>
      <c r="HN95" s="9"/>
      <c r="HO95" s="9"/>
      <c r="HP95" s="9"/>
      <c r="HQ95" s="9"/>
      <c r="HR95" s="9"/>
      <c r="HS95" s="9"/>
      <c r="HT95" s="9"/>
      <c r="HU95" s="9"/>
      <c r="HV95" s="9"/>
      <c r="HW95" s="9"/>
      <c r="HX95" s="9"/>
      <c r="HY95" s="9"/>
      <c r="HZ95" s="9"/>
      <c r="IA95" s="9"/>
      <c r="IB95" s="9"/>
      <c r="IC95" s="9"/>
      <c r="ID95" s="9"/>
      <c r="IE95" s="9"/>
      <c r="IF95" s="9"/>
      <c r="IG95" s="9"/>
      <c r="IH95" s="9"/>
      <c r="II95" s="9"/>
      <c r="IJ95" s="9"/>
      <c r="IK95" s="9"/>
      <c r="IL95" s="9"/>
      <c r="IM95" s="9"/>
      <c r="IN95" s="9"/>
      <c r="IO95" s="9"/>
      <c r="IP95" s="9"/>
      <c r="IQ95" s="9"/>
      <c r="IR95" s="9"/>
      <c r="IS95" s="9"/>
      <c r="IT95" s="9"/>
      <c r="IU95" s="9"/>
      <c r="IV95" s="9"/>
      <c r="IW95" s="9"/>
      <c r="IX95" s="9"/>
      <c r="IY95" s="9"/>
      <c r="IZ95" s="9"/>
      <c r="JA95" s="9"/>
      <c r="JB95" s="9"/>
      <c r="JC95" s="9"/>
      <c r="JD95" s="9"/>
      <c r="JE95" s="9"/>
      <c r="JF95" s="9"/>
      <c r="JG95" s="9"/>
      <c r="JH95" s="9"/>
      <c r="JI95" s="9"/>
      <c r="JJ95" s="9"/>
      <c r="JK95" s="9"/>
      <c r="JL95" s="9"/>
      <c r="JM95" s="9"/>
      <c r="JN95" s="9"/>
      <c r="JO95" s="9"/>
      <c r="JP95" s="9"/>
      <c r="JQ95" s="9"/>
      <c r="JR95" s="9"/>
      <c r="JS95" s="9"/>
      <c r="JT95" s="9"/>
      <c r="JU95" s="9"/>
      <c r="JV95" s="9"/>
      <c r="JW95" s="9"/>
      <c r="JX95" s="9"/>
      <c r="JY95" s="9"/>
      <c r="JZ95" s="9"/>
      <c r="KA95" s="9"/>
      <c r="KB95" s="9"/>
      <c r="KC95" s="9"/>
      <c r="KD95" s="9"/>
      <c r="KE95" s="9"/>
      <c r="KF95" s="9"/>
      <c r="KG95" s="9"/>
      <c r="KH95" s="9"/>
      <c r="KI95" s="9"/>
      <c r="KJ95" s="9"/>
      <c r="KK95" s="9"/>
      <c r="KL95" s="9"/>
      <c r="KM95" s="9"/>
      <c r="KN95" s="9"/>
      <c r="KO95" s="9"/>
      <c r="KP95" s="9"/>
      <c r="KQ95" s="9"/>
      <c r="KR95" s="9"/>
      <c r="KS95" s="9"/>
      <c r="KT95" s="9"/>
      <c r="KU95" s="9"/>
      <c r="KV95" s="9"/>
      <c r="KW95" s="9"/>
      <c r="KX95" s="9"/>
      <c r="KY95" s="9"/>
      <c r="KZ95" s="9"/>
      <c r="LA95" s="9"/>
      <c r="LB95" s="9"/>
      <c r="LC95" s="9"/>
      <c r="LD95" s="9"/>
      <c r="LE95" s="9"/>
      <c r="LF95" s="9"/>
      <c r="LG95" s="9"/>
      <c r="LH95" s="9"/>
      <c r="LI95" s="9"/>
      <c r="LJ95" s="9"/>
      <c r="LK95" s="9"/>
      <c r="LL95" s="9"/>
      <c r="LM95" s="9"/>
      <c r="LN95" s="9"/>
      <c r="LO95" s="9"/>
      <c r="LP95" s="9"/>
      <c r="LQ95" s="9"/>
      <c r="LR95" s="9"/>
      <c r="LS95" s="9"/>
      <c r="LT95" s="9"/>
      <c r="LU95" s="9"/>
      <c r="LV95" s="9"/>
      <c r="LW95" s="9"/>
      <c r="LX95" s="9"/>
      <c r="LY95" s="9"/>
      <c r="LZ95" s="9"/>
      <c r="MA95" s="9"/>
      <c r="MB95" s="9"/>
      <c r="MC95" s="9"/>
      <c r="MD95" s="9"/>
      <c r="ME95" s="9"/>
      <c r="MF95" s="9"/>
      <c r="MG95" s="9"/>
      <c r="MH95" s="9"/>
      <c r="MI95" s="9"/>
      <c r="MJ95" s="9"/>
      <c r="MK95" s="9"/>
      <c r="ML95" s="9"/>
      <c r="MM95" s="9"/>
      <c r="MN95" s="9"/>
      <c r="MO95" s="9"/>
      <c r="MP95" s="9"/>
      <c r="MQ95" s="9"/>
      <c r="MR95" s="9"/>
      <c r="MS95" s="9"/>
      <c r="MT95" s="9"/>
      <c r="MU95" s="9"/>
      <c r="MV95" s="9"/>
      <c r="MW95" s="9"/>
      <c r="MX95" s="9"/>
      <c r="MY95" s="9"/>
      <c r="MZ95" s="9"/>
      <c r="NA95" s="9"/>
      <c r="NB95" s="9"/>
      <c r="NC95" s="9"/>
      <c r="ND95" s="9"/>
      <c r="NE95" s="9"/>
      <c r="NF95" s="9"/>
      <c r="NG95" s="9"/>
      <c r="NH95" s="9"/>
      <c r="NI95" s="9"/>
      <c r="NJ95" s="9"/>
      <c r="NK95" s="9"/>
      <c r="NL95" s="9"/>
      <c r="NM95" s="9"/>
      <c r="NN95" s="9"/>
      <c r="NO95" s="9"/>
      <c r="NP95" s="9"/>
      <c r="NQ95" s="9"/>
      <c r="NR95" s="9"/>
      <c r="NS95" s="9"/>
      <c r="NT95" s="9"/>
      <c r="NU95" s="9"/>
      <c r="NV95" s="9"/>
      <c r="NW95" s="9"/>
      <c r="NX95" s="9"/>
      <c r="NY95" s="9"/>
      <c r="NZ95" s="9"/>
      <c r="OA95" s="9"/>
      <c r="OB95" s="9"/>
      <c r="OC95" s="9"/>
      <c r="OD95" s="9"/>
      <c r="OE95" s="9"/>
      <c r="OF95" s="9"/>
      <c r="OG95" s="9"/>
      <c r="OH95" s="9"/>
      <c r="OI95" s="9"/>
      <c r="OJ95" s="9"/>
      <c r="OK95" s="9"/>
      <c r="OL95" s="9"/>
      <c r="OM95" s="9"/>
      <c r="ON95" s="9"/>
      <c r="OO95" s="9"/>
      <c r="OP95" s="9"/>
      <c r="OQ95" s="9"/>
      <c r="OR95" s="9"/>
      <c r="OS95" s="9"/>
      <c r="OT95" s="9"/>
      <c r="OU95" s="9"/>
      <c r="OV95" s="9"/>
      <c r="OW95" s="9"/>
      <c r="OX95" s="9"/>
      <c r="OY95" s="9"/>
      <c r="OZ95" s="9"/>
      <c r="PA95" s="9"/>
      <c r="PB95" s="9"/>
      <c r="PC95" s="9"/>
      <c r="PD95" s="9"/>
      <c r="PE95" s="9"/>
      <c r="PF95" s="9"/>
      <c r="PG95" s="9"/>
      <c r="PH95" s="9"/>
      <c r="PI95" s="9"/>
      <c r="PJ95" s="9"/>
      <c r="PK95" s="9"/>
      <c r="PL95" s="9"/>
      <c r="PM95" s="9"/>
      <c r="PN95" s="9"/>
      <c r="PO95" s="9"/>
      <c r="PP95" s="9"/>
      <c r="PQ95" s="9"/>
      <c r="PR95" s="9"/>
      <c r="PS95" s="9"/>
      <c r="PT95" s="9"/>
      <c r="PU95" s="9"/>
      <c r="PV95" s="9"/>
      <c r="PW95" s="9"/>
      <c r="PX95" s="9"/>
      <c r="PY95" s="9"/>
      <c r="PZ95" s="9"/>
      <c r="QA95" s="9"/>
      <c r="QB95" s="9"/>
      <c r="QC95" s="9"/>
      <c r="QD95" s="9"/>
      <c r="QE95" s="9"/>
      <c r="QF95" s="9" t="s">
        <v>5691</v>
      </c>
      <c r="QG95" s="9" t="s">
        <v>5691</v>
      </c>
      <c r="QH95" s="9" t="s">
        <v>6047</v>
      </c>
      <c r="QI95" s="9"/>
      <c r="QJ95" s="9"/>
      <c r="QK95" s="9"/>
      <c r="QL95" s="9"/>
      <c r="QM95" s="9"/>
      <c r="QN95" s="9"/>
      <c r="QO95" s="9"/>
      <c r="QP95" s="9"/>
      <c r="QQ95" s="9"/>
      <c r="QR95" s="9"/>
      <c r="QS95" s="9"/>
      <c r="QT95" s="9"/>
      <c r="QU95" s="9"/>
      <c r="QV95" s="9"/>
      <c r="QW95" s="9"/>
      <c r="QX95" s="9"/>
      <c r="QY95" s="9"/>
      <c r="QZ95" s="9"/>
      <c r="RA95" s="9"/>
      <c r="RB95" s="9"/>
      <c r="RC95" s="9"/>
      <c r="RD95" s="9"/>
      <c r="RE95" s="9"/>
      <c r="RF95" s="9"/>
      <c r="RG95" s="9"/>
      <c r="RH95" s="9"/>
      <c r="RI95" s="9"/>
      <c r="RJ95" s="9"/>
      <c r="RK95" s="9"/>
      <c r="RL95" s="9"/>
      <c r="RM95" s="9"/>
      <c r="RN95" s="9"/>
      <c r="RO95" s="9" t="s">
        <v>12765</v>
      </c>
      <c r="RP95" s="9"/>
      <c r="RQ95" s="9"/>
      <c r="RR95" s="9"/>
      <c r="RS95" s="9"/>
      <c r="RT95" s="9"/>
      <c r="RU95" s="9"/>
      <c r="RV95" s="9"/>
      <c r="RW95" s="9"/>
      <c r="RX95" s="9"/>
      <c r="RY95" s="9"/>
      <c r="RZ95" s="9"/>
      <c r="SA95" s="9"/>
      <c r="SB95" s="9"/>
      <c r="SC95" s="9"/>
      <c r="SD95" s="9"/>
      <c r="SE95" s="9"/>
      <c r="SF95" s="9"/>
      <c r="SG95" s="9"/>
      <c r="SH95" s="9"/>
      <c r="SI95" s="9"/>
      <c r="SJ95" s="9"/>
      <c r="SK95" s="9"/>
      <c r="SL95" s="9"/>
      <c r="SM95" s="9"/>
      <c r="SN95" s="9"/>
      <c r="SO95" s="9"/>
      <c r="SP95" s="9"/>
      <c r="SQ95" s="9"/>
      <c r="SR95" s="9"/>
      <c r="SS95" s="9"/>
      <c r="ST95" s="9"/>
      <c r="SU95" s="9"/>
      <c r="SV95" s="9"/>
      <c r="SW95" s="9"/>
      <c r="SX95" s="9" t="s">
        <v>5707</v>
      </c>
      <c r="SY95" s="9"/>
      <c r="SZ95" s="9"/>
      <c r="TA95" s="9"/>
      <c r="TB95" s="9"/>
      <c r="TC95" s="9"/>
      <c r="TD95" s="9"/>
      <c r="TE95" s="9"/>
      <c r="TF95" s="9"/>
      <c r="TG95" s="9"/>
      <c r="TH95" s="9"/>
      <c r="TI95" s="9"/>
      <c r="TJ95" s="9"/>
      <c r="TK95" s="9"/>
      <c r="TL95" s="9"/>
      <c r="TM95" s="9" t="s">
        <v>12766</v>
      </c>
      <c r="TN95" s="9"/>
      <c r="TO95" s="9" t="s">
        <v>12767</v>
      </c>
      <c r="ANB95" s="9" t="s">
        <v>11952</v>
      </c>
      <c r="ANC95" s="9" t="s">
        <v>2696</v>
      </c>
      <c r="AND95" s="9" t="s">
        <v>12768</v>
      </c>
      <c r="ANE95" s="9" t="s">
        <v>11954</v>
      </c>
      <c r="ANF95" s="9"/>
      <c r="ANG95" s="9"/>
      <c r="ANH95" s="9"/>
      <c r="ANI95" s="9"/>
      <c r="ANJ95" s="9"/>
      <c r="ANK95" s="9"/>
      <c r="ANL95" s="9"/>
      <c r="ANM95" s="9" t="s">
        <v>12769</v>
      </c>
      <c r="ANN95" s="9"/>
      <c r="ANO95" s="9"/>
      <c r="ANP95" s="9"/>
      <c r="ANQ95" s="9"/>
      <c r="ANR95" s="9"/>
      <c r="ANS95" s="9"/>
      <c r="ANT95" s="9"/>
      <c r="ANU95" s="9"/>
      <c r="ANV95" s="9"/>
      <c r="ANW95" s="9"/>
      <c r="ANX95" s="9"/>
      <c r="ANY95" s="9"/>
      <c r="ANZ95" s="9"/>
      <c r="AOA95" s="9"/>
      <c r="AOB95" s="9"/>
      <c r="AOC95" s="9"/>
      <c r="AOD95" s="9"/>
      <c r="AOE95" s="9"/>
      <c r="AOF95" s="9"/>
      <c r="AOG95" s="9"/>
      <c r="AOH95" s="9"/>
      <c r="AOI95" s="9"/>
      <c r="AOJ95" s="9"/>
      <c r="AOK95" s="9"/>
      <c r="AOL95" s="9"/>
      <c r="AOM95" s="9"/>
      <c r="AON95" s="9"/>
      <c r="AOO95" s="9"/>
      <c r="AOP95" s="9"/>
      <c r="AOQ95" s="9"/>
      <c r="AOR95" s="9"/>
      <c r="AOS95" s="9"/>
      <c r="AOT95" s="9"/>
      <c r="AOU95" s="9"/>
      <c r="AOV95" s="9"/>
      <c r="AOW95" s="9"/>
      <c r="AOX95" s="9"/>
      <c r="AOY95" s="9"/>
      <c r="AOZ95" s="9"/>
      <c r="APA95" s="9"/>
      <c r="APB95" s="9"/>
      <c r="APC95" s="9"/>
      <c r="APD95" s="9"/>
      <c r="APE95" s="9"/>
      <c r="APF95" s="9"/>
      <c r="APG95" s="9"/>
      <c r="APH95" s="9"/>
      <c r="API95" s="9"/>
      <c r="APJ95" s="9"/>
      <c r="APK95" s="9"/>
      <c r="APL95" s="9"/>
      <c r="APM95" s="9"/>
      <c r="APN95" s="9"/>
      <c r="APO95" s="9"/>
      <c r="APP95" s="9"/>
      <c r="APQ95" s="9"/>
      <c r="APR95" s="9"/>
      <c r="APS95" s="9"/>
      <c r="APT95" s="9"/>
      <c r="APU95" s="9"/>
      <c r="APV95" s="9"/>
      <c r="APW95" s="9"/>
      <c r="APX95" s="9"/>
      <c r="APY95" s="9"/>
      <c r="APZ95" s="9"/>
      <c r="AQA95" s="9"/>
      <c r="AQB95" s="9"/>
      <c r="AQC95" s="9"/>
      <c r="AQD95" s="9"/>
      <c r="AQE95" s="9"/>
      <c r="AQF95" s="9"/>
      <c r="AQG95" s="9"/>
      <c r="AQH95" s="9"/>
      <c r="AQI95" s="9"/>
      <c r="AQJ95" s="9"/>
      <c r="AQK95" s="9"/>
      <c r="AQL95" s="9"/>
      <c r="AQM95" s="9"/>
      <c r="AQN95" s="9"/>
      <c r="AQO95" s="9"/>
      <c r="AQP95" s="9"/>
      <c r="AQQ95" s="9"/>
      <c r="AQR95" s="9"/>
      <c r="AQS95" s="9"/>
      <c r="AQT95" s="9"/>
      <c r="AQU95" s="9"/>
      <c r="AQV95" s="9"/>
      <c r="AQW95" s="9"/>
      <c r="AQX95" s="9"/>
      <c r="AQY95" s="9"/>
      <c r="AQZ95" s="9"/>
      <c r="ARA95" s="9"/>
      <c r="ARB95" s="9"/>
      <c r="ARC95" s="9"/>
      <c r="ARD95" s="9"/>
      <c r="ARE95" s="9"/>
      <c r="ARF95" s="9"/>
      <c r="ARG95" s="9"/>
      <c r="ARH95" s="9"/>
      <c r="ARI95" s="9"/>
      <c r="ARJ95" s="9"/>
      <c r="ARK95" s="9"/>
      <c r="ARL95" s="9"/>
      <c r="ARM95" s="9"/>
      <c r="ARN95" s="9"/>
      <c r="ARO95" s="9"/>
      <c r="ARP95" s="9"/>
      <c r="ARQ95" s="9"/>
      <c r="ARR95" s="9"/>
      <c r="ARS95" s="9"/>
      <c r="ART95" s="9"/>
      <c r="ARU95" s="9"/>
      <c r="ARV95" s="9"/>
      <c r="ARW95" s="9"/>
      <c r="ARX95" s="9"/>
      <c r="ARY95" s="9"/>
      <c r="ARZ95" s="9"/>
      <c r="ASA95" s="9"/>
      <c r="ASB95" s="9"/>
      <c r="ASC95" s="9"/>
      <c r="ASD95" s="9"/>
      <c r="ASE95" s="9"/>
      <c r="ASF95" s="9"/>
      <c r="ASG95" s="9"/>
      <c r="ASH95" s="9"/>
      <c r="ASI95" s="9"/>
      <c r="ASJ95" s="9"/>
      <c r="ASK95" s="9"/>
      <c r="ASL95" s="9"/>
      <c r="ASM95" s="9"/>
      <c r="ASN95" s="9"/>
      <c r="ASO95" s="9"/>
      <c r="ASP95" s="9"/>
      <c r="ASQ95" s="9"/>
      <c r="ASR95" s="9"/>
      <c r="ASS95" s="9"/>
      <c r="AST95" s="9"/>
      <c r="ASU95" s="9"/>
      <c r="ASV95" s="9"/>
      <c r="ASW95" s="9"/>
      <c r="ASX95" s="9"/>
      <c r="ASY95" s="9"/>
      <c r="ASZ95" s="9"/>
      <c r="ATA95" s="9"/>
      <c r="ATB95" s="9"/>
      <c r="ATC95" s="9"/>
      <c r="ATD95" s="9"/>
      <c r="ATE95" s="9"/>
      <c r="ATF95" s="9"/>
      <c r="ATG95" s="9"/>
      <c r="ATH95" s="9"/>
      <c r="ATI95" s="9"/>
      <c r="ATJ95" s="9"/>
      <c r="ATK95" s="9"/>
      <c r="ATL95" s="9"/>
      <c r="ATM95" s="9"/>
      <c r="ATN95" s="9"/>
      <c r="ATO95" s="9"/>
      <c r="ATP95" s="9"/>
      <c r="ATQ95" s="9"/>
      <c r="ATR95" s="9" t="s">
        <v>12770</v>
      </c>
      <c r="ATS95" s="9">
        <v>1.762918978E9</v>
      </c>
      <c r="ATT95" s="9" t="s">
        <v>12771</v>
      </c>
      <c r="ATU95" s="9" t="s">
        <v>11952</v>
      </c>
      <c r="ATV95" s="9" t="s">
        <v>2696</v>
      </c>
      <c r="ATW95" s="9" t="s">
        <v>12768</v>
      </c>
      <c r="ATX95" s="9" t="s">
        <v>11954</v>
      </c>
      <c r="ATY95" s="9"/>
      <c r="ATZ95" s="9"/>
      <c r="AUA95" s="9"/>
      <c r="AUB95" s="9"/>
      <c r="AUC95" s="9"/>
      <c r="AUD95" s="9"/>
      <c r="AUE95" s="9"/>
      <c r="AUF95" s="9"/>
      <c r="AUG95" s="9"/>
      <c r="AUH95" s="9"/>
      <c r="AUI95" s="9"/>
      <c r="AUJ95" s="9"/>
      <c r="AUK95" s="9"/>
      <c r="AUL95" s="9"/>
      <c r="AUM95" s="9"/>
      <c r="AUN95" s="9"/>
      <c r="AUO95" s="9"/>
      <c r="AUP95" s="9"/>
      <c r="AUQ95" s="9"/>
      <c r="AUR95" s="9"/>
      <c r="AUS95" s="9"/>
      <c r="AUT95" s="9"/>
      <c r="AUU95" s="9"/>
      <c r="AUV95" s="9"/>
      <c r="AUW95" s="9"/>
      <c r="AUX95" s="9"/>
      <c r="AUY95" s="9"/>
      <c r="AUZ95" s="9"/>
      <c r="AVA95" s="9"/>
      <c r="AVB95" s="9"/>
      <c r="AVC95" s="9"/>
      <c r="AVD95" s="9"/>
      <c r="AVE95" s="9"/>
      <c r="AVF95" s="9"/>
      <c r="AVG95" s="9"/>
      <c r="AVH95" s="9"/>
      <c r="AVI95" s="9"/>
      <c r="AVJ95" s="9"/>
      <c r="AVK95" s="9"/>
      <c r="AVL95" s="9"/>
      <c r="AVM95" s="9"/>
      <c r="AVN95" s="9"/>
      <c r="AVO95" s="9"/>
      <c r="AVP95" s="9"/>
      <c r="AVQ95" s="9"/>
      <c r="AVR95" s="9"/>
      <c r="AVS95" s="9"/>
      <c r="AVT95" s="9"/>
      <c r="AVU95" s="9"/>
      <c r="AVV95" s="9"/>
      <c r="AVW95" s="9"/>
      <c r="AVX95" s="9"/>
      <c r="AVY95" s="9"/>
      <c r="AVZ95" s="9"/>
      <c r="AWA95" s="9"/>
      <c r="AWB95" s="9"/>
      <c r="AWC95" s="9"/>
      <c r="AWD95" s="9"/>
      <c r="AWE95" s="9"/>
      <c r="AWF95" s="9"/>
      <c r="AWG95" s="9"/>
      <c r="AWH95" s="9"/>
      <c r="AWI95" s="9"/>
      <c r="AWJ95" s="9"/>
      <c r="AWK95" s="9"/>
      <c r="AWL95" s="9"/>
      <c r="AWM95" s="9"/>
      <c r="AWN95" s="9"/>
      <c r="AWO95" s="9"/>
      <c r="AWP95" s="9"/>
      <c r="AWQ95" s="9"/>
      <c r="AWR95" s="9"/>
      <c r="AWS95" s="9"/>
      <c r="AWT95" s="9"/>
      <c r="AWU95" s="9"/>
      <c r="AWV95" s="9"/>
      <c r="AWW95" s="9"/>
      <c r="AWX95" s="9"/>
      <c r="AWY95" s="9"/>
      <c r="AWZ95" s="9"/>
      <c r="AXA95" s="9"/>
      <c r="AXB95" s="9"/>
      <c r="AXC95" s="9"/>
      <c r="AXD95" s="9"/>
      <c r="AXE95" s="9"/>
      <c r="AXF95" s="9"/>
      <c r="AXG95" s="9"/>
      <c r="AXH95" s="9"/>
      <c r="AXI95" s="9"/>
      <c r="AXJ95" s="9"/>
      <c r="AXK95" s="9"/>
      <c r="AXL95" s="9"/>
      <c r="AXM95" s="9"/>
      <c r="AXN95" s="9"/>
      <c r="AXO95" s="9"/>
      <c r="AXP95" s="9"/>
      <c r="AXQ95" s="9"/>
      <c r="AXR95" s="9"/>
      <c r="AXS95" s="9"/>
      <c r="AXT95" s="9"/>
      <c r="AXU95" s="9"/>
      <c r="AXV95" s="9"/>
      <c r="AXW95" s="9"/>
      <c r="AXX95" s="9"/>
      <c r="AXY95" s="9"/>
      <c r="AXZ95" s="9"/>
      <c r="AYA95" s="9"/>
      <c r="AYB95" s="9"/>
      <c r="AYC95" s="9"/>
      <c r="AYD95" s="9"/>
      <c r="AYE95" s="9"/>
      <c r="AYF95" s="9"/>
      <c r="AYG95" s="9"/>
      <c r="AYH95" s="9"/>
      <c r="AYI95" s="9"/>
      <c r="AYJ95" s="9"/>
      <c r="AYK95" s="9"/>
      <c r="AYL95" s="9"/>
      <c r="AYM95" s="9"/>
      <c r="AYN95" s="9"/>
      <c r="AYO95" s="9"/>
      <c r="AYP95" s="9"/>
      <c r="AYQ95" s="9"/>
      <c r="AYR95" s="9"/>
      <c r="AYS95" s="9"/>
      <c r="AYT95" s="9"/>
      <c r="AYU95" s="9"/>
      <c r="AYV95" s="9"/>
      <c r="AYW95" s="9"/>
      <c r="AYX95" s="9"/>
      <c r="AYY95" s="9"/>
      <c r="AYZ95" s="9"/>
      <c r="AZA95" s="9"/>
      <c r="AZB95" s="9"/>
      <c r="AZC95" s="9"/>
      <c r="AZD95" s="9"/>
      <c r="AZE95" s="9"/>
      <c r="AZF95" s="9"/>
      <c r="AZG95" s="9"/>
      <c r="AZH95" s="9"/>
      <c r="AZI95" s="9"/>
      <c r="AZJ95" s="9"/>
      <c r="AZK95" s="9"/>
      <c r="AZL95" s="9"/>
      <c r="AZM95" s="9"/>
      <c r="AZN95" s="9"/>
      <c r="AZO95" s="9"/>
      <c r="AZP95" s="9"/>
      <c r="AZQ95" s="9"/>
      <c r="AZR95" s="9"/>
      <c r="AZS95" s="9"/>
      <c r="AZT95" s="9"/>
      <c r="AZU95" s="9"/>
      <c r="AZV95" s="9"/>
      <c r="AZW95" s="9"/>
      <c r="AZX95" s="9"/>
      <c r="AZY95" s="9"/>
      <c r="AZZ95" s="9"/>
      <c r="BAA95" s="9"/>
      <c r="BAB95" s="9"/>
      <c r="BAC95" s="9"/>
      <c r="BAD95" s="9"/>
      <c r="BAE95" s="9"/>
      <c r="BAF95" s="9"/>
      <c r="BAG95" s="9"/>
      <c r="BAH95" s="9"/>
      <c r="BAI95" s="9"/>
      <c r="BAJ95" s="9"/>
      <c r="BAK95" s="9"/>
      <c r="BAL95" s="9"/>
      <c r="BAM95" s="9"/>
      <c r="BAN95" s="9"/>
      <c r="BAO95" s="9"/>
      <c r="BAP95" s="9"/>
      <c r="BAQ95" s="9"/>
      <c r="BAR95" s="9"/>
      <c r="BAS95" s="9"/>
      <c r="BAT95" s="9"/>
      <c r="BAU95" s="9"/>
      <c r="BAV95" s="9"/>
      <c r="BAW95" s="9"/>
      <c r="BAX95" s="9"/>
      <c r="BAY95" s="9"/>
      <c r="BAZ95" s="9"/>
      <c r="BBA95" s="9"/>
      <c r="BBB95" s="9"/>
      <c r="BBC95" s="9"/>
      <c r="BBD95" s="9"/>
      <c r="BBE95" s="9"/>
      <c r="BBF95" s="9"/>
      <c r="BBG95" s="9"/>
      <c r="BBH95" s="9"/>
      <c r="BBI95" s="9"/>
      <c r="BBJ95" s="9"/>
      <c r="BBK95" s="9"/>
      <c r="BBL95" s="9"/>
      <c r="BBM95" s="9"/>
      <c r="BBN95" s="9"/>
      <c r="BBO95" s="9"/>
      <c r="BBP95" s="9"/>
      <c r="BBQ95" s="9"/>
      <c r="BBR95" s="9"/>
      <c r="BBS95" s="9"/>
      <c r="BBT95" s="9"/>
      <c r="BBU95" s="9"/>
      <c r="BBV95" s="9"/>
      <c r="BBW95" s="9"/>
      <c r="BBX95" s="9"/>
      <c r="BBY95" s="9"/>
      <c r="BBZ95" s="9"/>
      <c r="BCA95" s="9"/>
      <c r="BCB95" s="9"/>
      <c r="BCC95" s="9"/>
      <c r="BCD95" s="9"/>
      <c r="BCE95" s="9"/>
      <c r="BCF95" s="9"/>
      <c r="BCG95" s="9"/>
      <c r="BCH95" s="9"/>
      <c r="BCI95" s="9"/>
      <c r="BCJ95" s="9"/>
      <c r="BCK95" s="9"/>
      <c r="BCL95" s="9"/>
      <c r="BCM95" s="9"/>
      <c r="BCN95" s="9"/>
      <c r="BCO95" s="9"/>
      <c r="BCP95" s="9"/>
      <c r="BCQ95" s="9"/>
      <c r="BCR95" s="9"/>
      <c r="BCS95" s="9"/>
      <c r="BCT95" s="9"/>
      <c r="BCU95" s="9"/>
      <c r="BCV95" s="9"/>
      <c r="BCW95" s="9"/>
      <c r="BCX95" s="9"/>
      <c r="BCY95" s="9"/>
      <c r="BCZ95" s="9"/>
      <c r="BDA95" s="9"/>
      <c r="BDB95" s="9"/>
      <c r="BDC95" s="9"/>
      <c r="BDD95" s="9"/>
      <c r="BDE95" s="9"/>
      <c r="BDF95" s="9"/>
      <c r="BDG95" s="9"/>
      <c r="BDH95" s="9"/>
      <c r="BDI95" s="9"/>
      <c r="BDJ95" s="9"/>
      <c r="BDK95" s="9"/>
      <c r="BDL95" s="9"/>
      <c r="BDM95" s="9"/>
      <c r="BDN95" s="9"/>
      <c r="BDO95" s="9"/>
      <c r="BDP95" s="9"/>
      <c r="BDQ95" s="9"/>
      <c r="BDR95" s="9"/>
      <c r="BDS95" s="9"/>
      <c r="BDT95" s="9"/>
      <c r="BDU95" s="9"/>
      <c r="BDV95" s="9"/>
      <c r="BDW95" s="9"/>
      <c r="BDX95" s="9"/>
      <c r="BDY95" s="9"/>
      <c r="BDZ95" s="9"/>
      <c r="BEA95" s="9"/>
      <c r="BEB95" s="9"/>
      <c r="BEC95" s="9"/>
      <c r="BED95" s="9"/>
      <c r="BEE95" s="9"/>
      <c r="BEF95" s="9"/>
      <c r="BEG95" s="9"/>
      <c r="BEH95" s="9"/>
      <c r="BEI95" s="9"/>
      <c r="BEJ95" s="9"/>
      <c r="BEK95" s="9"/>
      <c r="BEL95" s="9"/>
      <c r="BEM95" s="9"/>
      <c r="BEN95" s="9"/>
      <c r="BEO95" s="9"/>
      <c r="BEP95" s="9"/>
      <c r="BEQ95" s="9"/>
      <c r="BER95" s="9"/>
      <c r="BES95" s="9"/>
      <c r="BET95" s="9"/>
      <c r="BEU95" s="9"/>
      <c r="BEV95" s="9"/>
      <c r="BEW95" s="9"/>
      <c r="BEX95" s="9"/>
      <c r="BEY95" s="9"/>
      <c r="BEZ95" s="9"/>
      <c r="BFA95" s="9"/>
      <c r="BFB95" s="9"/>
      <c r="BFC95" s="9"/>
      <c r="BFD95" s="9"/>
      <c r="BFE95" s="9"/>
      <c r="BFF95" s="9"/>
      <c r="BFG95" s="9"/>
      <c r="BFH95" s="9"/>
      <c r="BFI95" s="9"/>
      <c r="BFJ95" s="9"/>
      <c r="BFK95" s="9"/>
      <c r="BFL95" s="9"/>
      <c r="BFM95" s="9"/>
      <c r="BFN95" s="9"/>
      <c r="BFO95" s="9"/>
      <c r="BFP95" s="9"/>
      <c r="BFQ95" s="9"/>
      <c r="BFR95" s="9"/>
      <c r="BFS95" s="9"/>
      <c r="BFT95" s="9"/>
      <c r="BFU95" s="9"/>
      <c r="BFV95" s="9"/>
      <c r="BFW95" s="9"/>
      <c r="BFX95" s="9"/>
      <c r="BFY95" s="9"/>
      <c r="BFZ95" s="9"/>
      <c r="BGA95" s="9"/>
      <c r="BGB95" s="9"/>
      <c r="BGC95" s="9"/>
      <c r="BGD95" s="9"/>
      <c r="BGE95" s="9"/>
      <c r="BGF95" s="9"/>
      <c r="BGG95" s="9"/>
      <c r="BGH95" s="9"/>
      <c r="BGI95" s="9"/>
      <c r="BGJ95" s="9"/>
      <c r="BGK95" s="9"/>
      <c r="BGL95" s="9"/>
      <c r="BGM95" s="9"/>
      <c r="BGN95" s="9"/>
      <c r="BGO95" s="9"/>
      <c r="BGP95" s="9"/>
      <c r="BGQ95" s="9"/>
      <c r="BGR95" s="9"/>
      <c r="BGS95" s="9"/>
      <c r="BGT95" s="9"/>
      <c r="BGU95" s="9"/>
      <c r="BGV95" s="9"/>
      <c r="BGW95" s="9"/>
      <c r="BGX95" s="9"/>
      <c r="BGY95" s="9"/>
      <c r="BGZ95" s="9"/>
      <c r="BHA95" s="9"/>
      <c r="BHB95" s="9"/>
      <c r="BHC95" s="9"/>
      <c r="BHD95" s="9"/>
      <c r="BHE95" s="9"/>
      <c r="BHF95" s="9"/>
      <c r="BHG95" s="9"/>
      <c r="BHH95" s="9"/>
      <c r="BHI95" s="9"/>
      <c r="BHJ95" s="9"/>
      <c r="BHK95" s="9"/>
      <c r="BHL95" s="9"/>
      <c r="BHM95" s="9"/>
      <c r="BHN95" s="9"/>
      <c r="BHO95" s="9"/>
      <c r="BHP95" s="9"/>
      <c r="BHQ95" s="9"/>
      <c r="BHR95" s="9"/>
      <c r="BHS95" s="9"/>
      <c r="BHT95" s="9"/>
      <c r="BHU95" s="9"/>
      <c r="BHV95" s="9"/>
      <c r="BHW95" s="9"/>
      <c r="BHX95" s="9"/>
      <c r="BHY95" s="9"/>
      <c r="BHZ95" s="9"/>
      <c r="BIA95" s="9"/>
      <c r="BIB95" s="9"/>
      <c r="BIC95" s="9"/>
      <c r="BID95" s="9"/>
      <c r="BIE95" s="9"/>
      <c r="BIF95" s="9"/>
      <c r="BIG95" s="9"/>
      <c r="BIH95" s="9"/>
      <c r="BII95" s="9"/>
      <c r="BIJ95" s="9"/>
      <c r="BIK95" s="9"/>
      <c r="BIL95" s="9"/>
      <c r="BIM95" s="9"/>
      <c r="BIN95" s="9"/>
      <c r="BIO95" s="9"/>
      <c r="BIP95" s="9"/>
      <c r="BIQ95" s="9"/>
      <c r="BIR95" s="9"/>
      <c r="BIS95" s="9"/>
      <c r="BIT95" s="9"/>
      <c r="BIU95" s="9"/>
      <c r="BIV95" s="9"/>
      <c r="BIW95" s="9"/>
      <c r="BIX95" s="9"/>
      <c r="BIY95" s="9"/>
      <c r="BIZ95" s="9"/>
      <c r="BJA95" s="9"/>
      <c r="BJB95" s="9"/>
      <c r="BJC95" s="9"/>
      <c r="BJD95" s="9"/>
      <c r="BJE95" s="9"/>
      <c r="BJF95" s="9"/>
      <c r="BJG95" s="9"/>
      <c r="BJH95" s="9"/>
      <c r="BJI95" s="9"/>
      <c r="BJJ95" s="9"/>
      <c r="BJK95" s="9"/>
      <c r="BJL95" s="9"/>
      <c r="BJM95" s="9"/>
      <c r="BJN95" s="9"/>
      <c r="BJO95" s="9"/>
      <c r="BJP95" s="9"/>
      <c r="BJQ95" s="9"/>
      <c r="BJR95" s="9"/>
      <c r="BJS95" s="9"/>
      <c r="BJT95" s="9"/>
      <c r="BJU95" s="9"/>
      <c r="BJV95" s="9"/>
      <c r="BJW95" s="9"/>
      <c r="BJX95" s="9"/>
      <c r="BJY95" s="9"/>
      <c r="BJZ95" s="9"/>
      <c r="BKA95" s="9"/>
      <c r="BKB95" s="9"/>
      <c r="BKC95" s="9"/>
      <c r="BKD95" s="9"/>
      <c r="BKE95" s="9"/>
      <c r="BKF95" s="9"/>
      <c r="BKG95" s="9"/>
      <c r="BKH95" s="9"/>
      <c r="BKI95" s="9"/>
      <c r="BKJ95" s="9"/>
      <c r="BKK95" s="9"/>
      <c r="BKL95" s="9"/>
      <c r="BKM95" s="9"/>
      <c r="BKN95" s="9"/>
      <c r="BKO95" s="9"/>
      <c r="BKP95" s="9"/>
      <c r="BKQ95" s="9"/>
      <c r="BKR95" s="9"/>
      <c r="BKS95" s="9"/>
      <c r="BKT95" s="9"/>
      <c r="BKU95" s="9"/>
      <c r="BKV95" s="9"/>
      <c r="BKW95" s="9"/>
      <c r="BKX95" s="9"/>
      <c r="BKY95" s="9"/>
      <c r="BKZ95" s="9"/>
      <c r="BLA95" s="9"/>
      <c r="BLB95" s="9"/>
      <c r="BLC95" s="9"/>
      <c r="BLD95" s="9"/>
      <c r="BLE95" s="9"/>
      <c r="BLF95" s="9"/>
      <c r="BLG95" s="9"/>
      <c r="BLH95" s="9"/>
      <c r="BLI95" s="9"/>
      <c r="BLJ95" s="9"/>
      <c r="BLK95" s="9"/>
      <c r="BLL95" s="9"/>
      <c r="BLM95" s="9"/>
      <c r="BLN95" s="9"/>
      <c r="BLO95" s="9"/>
      <c r="BLP95" s="9"/>
      <c r="BLQ95" s="9"/>
      <c r="BLR95" s="9"/>
      <c r="BLS95" s="9"/>
      <c r="BLT95" s="9"/>
      <c r="BLU95" s="9"/>
      <c r="BLV95" s="9"/>
      <c r="BLW95" s="9"/>
      <c r="BLX95" s="9"/>
      <c r="BLY95" s="9"/>
      <c r="BLZ95" s="9"/>
      <c r="BMA95" s="9"/>
      <c r="BMB95" s="9"/>
      <c r="BMC95" s="9"/>
      <c r="BMD95" s="9"/>
      <c r="BME95" s="9"/>
      <c r="BMF95" s="9"/>
      <c r="BMG95" s="9"/>
      <c r="BMH95" s="9"/>
      <c r="BMI95" s="9"/>
      <c r="BMJ95" s="9"/>
      <c r="BMK95" s="9"/>
      <c r="BML95" s="9"/>
      <c r="BMM95" s="9"/>
      <c r="BMN95" s="9"/>
      <c r="BMO95" s="9"/>
      <c r="BMP95" s="9"/>
      <c r="BMQ95" s="9"/>
      <c r="BMR95" s="9"/>
      <c r="BMS95" s="9"/>
      <c r="BMT95" s="9"/>
      <c r="BMU95" s="9"/>
      <c r="BMV95" s="9"/>
      <c r="BMW95" s="9"/>
      <c r="BMX95" s="9"/>
      <c r="BMY95" s="9"/>
      <c r="BMZ95" s="9"/>
      <c r="BNA95" s="9"/>
      <c r="BNB95" s="9"/>
      <c r="BNC95" s="9"/>
      <c r="BND95" s="9"/>
      <c r="BNE95" s="9"/>
      <c r="BNF95" s="9"/>
      <c r="BNG95" s="9"/>
      <c r="BNH95" s="9"/>
      <c r="BNI95" s="9"/>
      <c r="BNJ95" s="9"/>
      <c r="BNK95" s="9"/>
      <c r="BNL95" s="9"/>
      <c r="BNM95" s="9"/>
      <c r="BNN95" s="9"/>
      <c r="BNO95" s="9"/>
      <c r="BNP95" s="9"/>
      <c r="BNQ95" s="9"/>
      <c r="BNR95" s="9"/>
      <c r="BNS95" s="9"/>
      <c r="BNT95" s="9"/>
      <c r="BNU95" s="9"/>
      <c r="BNV95" s="9"/>
      <c r="BNW95" s="9"/>
      <c r="BNX95" s="9"/>
      <c r="BNY95" s="9"/>
      <c r="BNZ95" s="9"/>
      <c r="BOA95" s="9"/>
      <c r="BOB95" s="9"/>
      <c r="BOC95" s="9"/>
      <c r="BOD95" s="9"/>
      <c r="BOE95" s="9"/>
      <c r="BOF95" s="9"/>
      <c r="BOG95" s="9"/>
      <c r="BOH95" s="9"/>
      <c r="BOI95" s="9"/>
      <c r="BOJ95" s="9"/>
      <c r="BOK95" s="9"/>
      <c r="BOL95" s="9"/>
      <c r="BOM95" s="9"/>
      <c r="BON95" s="9"/>
      <c r="BOO95" s="9"/>
      <c r="BOP95" s="9"/>
      <c r="BOQ95" s="9"/>
      <c r="BOR95" s="9"/>
      <c r="BOS95" s="9"/>
      <c r="BOT95" s="9"/>
      <c r="BOU95" s="9"/>
      <c r="BOV95" s="9"/>
      <c r="BOW95" s="9"/>
      <c r="BOX95" s="9"/>
      <c r="BOY95" s="9"/>
      <c r="BOZ95" s="9"/>
      <c r="BPA95" s="9"/>
      <c r="BPB95" s="9"/>
      <c r="BPC95" s="9"/>
      <c r="BPD95" s="9"/>
      <c r="BPE95" s="9"/>
      <c r="BPF95" s="9"/>
      <c r="BPG95" s="9"/>
      <c r="BPH95" s="9"/>
      <c r="BPI95" s="9"/>
      <c r="BPJ95" s="9"/>
      <c r="BPK95" s="9"/>
      <c r="BPL95" s="9"/>
      <c r="BPM95" s="9"/>
      <c r="BPN95" s="9"/>
      <c r="BPO95" s="9"/>
      <c r="BPP95" s="9"/>
      <c r="BPQ95" s="9"/>
      <c r="BPR95" s="9"/>
      <c r="BPS95" s="9"/>
      <c r="BPT95" s="9"/>
      <c r="BPU95" s="9"/>
      <c r="BPV95" s="9"/>
      <c r="BPW95" s="9"/>
      <c r="BPX95" s="9"/>
      <c r="BPY95" s="9"/>
      <c r="BPZ95" s="9"/>
      <c r="BQA95" s="9"/>
      <c r="BQB95" s="9"/>
      <c r="BQC95" s="9"/>
      <c r="BQD95" s="9"/>
      <c r="BQE95" s="9"/>
      <c r="BQF95" s="9"/>
      <c r="BQG95" s="9"/>
      <c r="BQH95" s="9"/>
      <c r="BQI95" s="9"/>
      <c r="BQJ95" s="9"/>
      <c r="BQK95" s="9"/>
      <c r="BQL95" s="9"/>
      <c r="BQM95" s="9"/>
      <c r="BQN95" s="9"/>
      <c r="BQO95" s="9"/>
      <c r="BQP95" s="9"/>
      <c r="BQQ95" s="9"/>
      <c r="BQR95" s="9"/>
      <c r="BQS95" s="9"/>
      <c r="BQT95" s="9"/>
      <c r="BQU95" s="9"/>
      <c r="BQV95" s="9"/>
      <c r="BQW95" s="9"/>
      <c r="BQX95" s="9"/>
      <c r="BQY95" s="9"/>
      <c r="BQZ95" s="9"/>
      <c r="BRA95" s="9"/>
      <c r="BRB95" s="9"/>
      <c r="BRC95" s="9"/>
      <c r="BRD95" s="9"/>
      <c r="BRE95" s="9"/>
      <c r="BRF95" s="9"/>
      <c r="BRG95" s="9"/>
      <c r="BRH95" s="9"/>
      <c r="BRI95" s="9"/>
      <c r="BRJ95" s="9"/>
      <c r="BRK95" s="9"/>
      <c r="BRL95" s="9"/>
      <c r="BRM95" s="9"/>
      <c r="BRN95" s="9"/>
      <c r="BRO95" s="9"/>
      <c r="BRP95" s="9"/>
      <c r="BRQ95" s="9"/>
      <c r="BRR95" s="9"/>
      <c r="BRS95" s="9"/>
      <c r="BRT95" s="9"/>
      <c r="BRU95" s="9"/>
      <c r="BRV95" s="9"/>
      <c r="BRW95" s="9"/>
      <c r="BRX95" s="9"/>
      <c r="BRY95" s="9"/>
      <c r="BRZ95" s="9"/>
      <c r="BSA95" s="9"/>
      <c r="BSB95" s="9"/>
      <c r="BSC95" s="9"/>
      <c r="BSD95" s="9"/>
      <c r="BSE95" s="9"/>
      <c r="BSF95" s="9"/>
      <c r="BSG95" s="9"/>
      <c r="BSH95" s="9"/>
      <c r="BSI95" s="9"/>
      <c r="BSJ95" s="9"/>
      <c r="BSK95" s="9"/>
      <c r="BSL95" s="9"/>
      <c r="BSM95" s="9"/>
      <c r="BSN95" s="9"/>
      <c r="BSO95" s="9"/>
      <c r="BSP95" s="9"/>
      <c r="BSQ95" s="9"/>
      <c r="BSR95" s="9"/>
      <c r="BSS95" s="9"/>
      <c r="BST95" s="9"/>
      <c r="BSU95" s="9"/>
      <c r="BSV95" s="9"/>
      <c r="BSW95" s="9"/>
      <c r="BSX95" s="9"/>
      <c r="BSY95" s="9"/>
      <c r="BSZ95" s="9"/>
      <c r="BTA95" s="9"/>
      <c r="BTB95" s="9"/>
      <c r="BTC95" s="9"/>
      <c r="BTD95" s="9"/>
      <c r="BTE95" s="9"/>
      <c r="BTF95" s="9"/>
      <c r="BTG95" s="9"/>
      <c r="BTH95" s="9"/>
      <c r="BTI95" s="9"/>
      <c r="BTJ95" s="9"/>
      <c r="BTK95" s="9"/>
      <c r="BTL95" s="9"/>
      <c r="BTM95" s="9"/>
      <c r="BTN95" s="9"/>
      <c r="BTO95" s="9"/>
      <c r="BTP95" s="9"/>
      <c r="BTQ95" s="9"/>
      <c r="BTR95" s="9"/>
      <c r="BTS95" s="9"/>
      <c r="BTT95" s="9"/>
      <c r="BTU95" s="9"/>
      <c r="BTV95" s="9"/>
      <c r="BTW95" s="9"/>
      <c r="BTX95" s="9"/>
      <c r="BTY95" s="9"/>
      <c r="BTZ95" s="9"/>
      <c r="BUA95" s="9"/>
      <c r="BUB95" s="9"/>
      <c r="BUC95" s="9"/>
      <c r="BUD95" s="9"/>
      <c r="BUE95" s="9"/>
      <c r="BUF95" s="9"/>
      <c r="BUG95" s="9"/>
      <c r="BUH95" s="9"/>
      <c r="BUI95" s="9"/>
      <c r="BUJ95" s="9"/>
      <c r="BUK95" s="9"/>
      <c r="BUL95" s="9"/>
      <c r="BUM95" s="9"/>
      <c r="BUN95" s="9"/>
      <c r="BUO95" s="9"/>
      <c r="BUP95" s="9"/>
      <c r="BUQ95" s="9"/>
      <c r="BUR95" s="9"/>
      <c r="BUS95" s="9"/>
      <c r="BUT95" s="9"/>
      <c r="BUU95" s="9"/>
      <c r="BUV95" s="9"/>
      <c r="BUW95" s="9"/>
      <c r="BUX95" s="9"/>
      <c r="BUY95" s="9"/>
      <c r="BUZ95" s="9"/>
      <c r="BVA95" s="9"/>
      <c r="BVB95" s="9"/>
      <c r="BVC95" s="9"/>
      <c r="BVD95" s="9"/>
      <c r="BVE95" s="9"/>
      <c r="BVF95" s="9"/>
      <c r="BVG95" s="9"/>
      <c r="BVH95" s="9"/>
      <c r="BVI95" s="9"/>
      <c r="BVJ95" s="9"/>
      <c r="BVK95" s="9"/>
      <c r="BVL95" s="9"/>
      <c r="BVM95" s="9"/>
      <c r="BVN95" s="9"/>
      <c r="BVO95" s="9"/>
      <c r="BVP95" s="9"/>
      <c r="BVQ95" s="9"/>
      <c r="BVR95" s="9"/>
      <c r="BVS95" s="9"/>
      <c r="BVT95" s="9"/>
      <c r="BVU95" s="9"/>
      <c r="BVV95" s="9"/>
      <c r="BVW95" s="9"/>
      <c r="BVX95" s="9"/>
      <c r="BVY95" s="9"/>
      <c r="BVZ95" s="9"/>
      <c r="BWA95" s="9"/>
      <c r="BWB95" s="9"/>
      <c r="BWC95" s="9"/>
      <c r="BWD95" s="9"/>
      <c r="BWE95" s="9"/>
      <c r="BWF95" s="9"/>
      <c r="BWG95" s="9"/>
      <c r="BWH95" s="9"/>
      <c r="BWI95" s="9"/>
      <c r="BWJ95" s="9"/>
      <c r="BWK95" s="9"/>
      <c r="BWL95" s="9"/>
      <c r="BWM95" s="9"/>
      <c r="BWN95" s="9"/>
      <c r="BWO95" s="9"/>
      <c r="BWP95" s="9"/>
      <c r="BWQ95" s="9"/>
      <c r="BWR95" s="9"/>
      <c r="BWS95" s="9"/>
      <c r="BWT95" s="9"/>
      <c r="BWU95" s="9"/>
      <c r="BWV95" s="9"/>
      <c r="BWW95" s="9"/>
      <c r="BWX95" s="9"/>
      <c r="BWY95" s="9"/>
      <c r="BWZ95" s="9"/>
      <c r="BXA95" s="9"/>
      <c r="BXB95" s="9"/>
      <c r="BXC95" s="9"/>
      <c r="BXD95" s="9"/>
    </row>
    <row r="96" ht="14.25" customHeight="1">
      <c r="A96" s="9">
        <v>1.0</v>
      </c>
      <c r="B96" s="9" t="s">
        <v>11947</v>
      </c>
      <c r="C96" s="9" t="s">
        <v>11948</v>
      </c>
      <c r="D96" s="9" t="s">
        <v>11948</v>
      </c>
      <c r="E96" s="9"/>
      <c r="F96" s="9">
        <v>18.0</v>
      </c>
      <c r="G96" s="9" t="s">
        <v>12772</v>
      </c>
      <c r="H96" s="9"/>
      <c r="I96" s="9"/>
      <c r="J96" s="9"/>
      <c r="K96" s="9"/>
      <c r="L96" s="9">
        <v>16.0</v>
      </c>
      <c r="M96" s="9"/>
      <c r="N96" s="9"/>
      <c r="O96" s="9">
        <v>2.0</v>
      </c>
      <c r="P96" s="9">
        <v>0.0</v>
      </c>
      <c r="Q96" s="9" t="s">
        <v>12773</v>
      </c>
      <c r="R96" s="9"/>
      <c r="S96" s="9" t="s">
        <v>3027</v>
      </c>
      <c r="T96" s="9" t="s">
        <v>3026</v>
      </c>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9"/>
      <c r="GB96" s="9"/>
      <c r="GC96" s="9"/>
      <c r="GD96" s="9"/>
      <c r="GE96" s="9"/>
      <c r="GF96" s="9"/>
      <c r="GG96" s="9"/>
      <c r="GH96" s="9"/>
      <c r="GI96" s="9"/>
      <c r="GJ96" s="9"/>
      <c r="GK96" s="9"/>
      <c r="GL96" s="9"/>
      <c r="GM96" s="9"/>
      <c r="GN96" s="9"/>
      <c r="GO96" s="9"/>
      <c r="GP96" s="9"/>
      <c r="GQ96" s="9"/>
      <c r="GR96" s="9"/>
      <c r="GS96" s="9"/>
      <c r="GT96" s="9"/>
      <c r="GU96" s="9"/>
      <c r="GV96" s="9"/>
      <c r="GW96" s="9"/>
      <c r="GX96" s="9"/>
      <c r="GY96" s="9"/>
      <c r="GZ96" s="9"/>
      <c r="HA96" s="9"/>
      <c r="HB96" s="9"/>
      <c r="HC96" s="9"/>
      <c r="HD96" s="9"/>
      <c r="HE96" s="9"/>
      <c r="HF96" s="9"/>
      <c r="HG96" s="9"/>
      <c r="HH96" s="9"/>
      <c r="HI96" s="9"/>
      <c r="HJ96" s="9"/>
      <c r="HK96" s="9"/>
      <c r="HL96" s="9"/>
      <c r="HM96" s="9"/>
      <c r="HN96" s="9"/>
      <c r="HO96" s="9"/>
      <c r="HP96" s="9"/>
      <c r="HQ96" s="9"/>
      <c r="HR96" s="9"/>
      <c r="HS96" s="9"/>
      <c r="HT96" s="9"/>
      <c r="HU96" s="9"/>
      <c r="HV96" s="9"/>
      <c r="HW96" s="9"/>
      <c r="HX96" s="9"/>
      <c r="HY96" s="9"/>
      <c r="HZ96" s="9"/>
      <c r="IA96" s="9"/>
      <c r="IB96" s="9"/>
      <c r="IC96" s="9"/>
      <c r="ID96" s="9"/>
      <c r="IE96" s="9"/>
      <c r="IF96" s="9"/>
      <c r="IG96" s="9"/>
      <c r="IH96" s="9"/>
      <c r="II96" s="9"/>
      <c r="IJ96" s="9"/>
      <c r="IK96" s="9"/>
      <c r="IL96" s="9"/>
      <c r="IM96" s="9"/>
      <c r="IN96" s="9"/>
      <c r="IO96" s="9"/>
      <c r="IP96" s="9"/>
      <c r="IQ96" s="9"/>
      <c r="IR96" s="9"/>
      <c r="IS96" s="9"/>
      <c r="IT96" s="9"/>
      <c r="IU96" s="9"/>
      <c r="IV96" s="9"/>
      <c r="IW96" s="9"/>
      <c r="IX96" s="9"/>
      <c r="IY96" s="9"/>
      <c r="IZ96" s="9"/>
      <c r="JA96" s="9"/>
      <c r="JB96" s="9"/>
      <c r="JC96" s="9"/>
      <c r="JD96" s="9"/>
      <c r="JE96" s="9"/>
      <c r="JF96" s="9"/>
      <c r="JG96" s="9"/>
      <c r="JH96" s="9"/>
      <c r="JI96" s="9"/>
      <c r="JJ96" s="9"/>
      <c r="JK96" s="9"/>
      <c r="JL96" s="9"/>
      <c r="JM96" s="9"/>
      <c r="JN96" s="9"/>
      <c r="JO96" s="9"/>
      <c r="JP96" s="9"/>
      <c r="JQ96" s="9"/>
      <c r="JR96" s="9"/>
      <c r="JS96" s="9"/>
      <c r="JT96" s="9"/>
      <c r="JU96" s="9"/>
      <c r="JV96" s="9"/>
      <c r="JW96" s="9"/>
      <c r="JX96" s="9"/>
      <c r="JY96" s="9"/>
      <c r="JZ96" s="9"/>
      <c r="KA96" s="9"/>
      <c r="KB96" s="9"/>
      <c r="KC96" s="9"/>
      <c r="KD96" s="9"/>
      <c r="KE96" s="9"/>
      <c r="KF96" s="9"/>
      <c r="KG96" s="9"/>
      <c r="KH96" s="9"/>
      <c r="KI96" s="9"/>
      <c r="KJ96" s="9"/>
      <c r="KK96" s="9"/>
      <c r="KL96" s="9"/>
      <c r="KM96" s="9"/>
      <c r="KN96" s="9"/>
      <c r="KO96" s="9"/>
      <c r="KP96" s="9"/>
      <c r="KQ96" s="9"/>
      <c r="KR96" s="9"/>
      <c r="KS96" s="9"/>
      <c r="KT96" s="9"/>
      <c r="KU96" s="9"/>
      <c r="KV96" s="9"/>
      <c r="KW96" s="9"/>
      <c r="KX96" s="9"/>
      <c r="KY96" s="9"/>
      <c r="KZ96" s="9"/>
      <c r="LA96" s="9"/>
      <c r="LB96" s="9"/>
      <c r="LC96" s="9"/>
      <c r="LD96" s="9"/>
      <c r="LE96" s="9"/>
      <c r="LF96" s="9"/>
      <c r="LG96" s="9"/>
      <c r="LH96" s="9"/>
      <c r="LI96" s="9"/>
      <c r="LJ96" s="9"/>
      <c r="LK96" s="9"/>
      <c r="LL96" s="9"/>
      <c r="LM96" s="9"/>
      <c r="LN96" s="9"/>
      <c r="LO96" s="9"/>
      <c r="LP96" s="9"/>
      <c r="LQ96" s="9"/>
      <c r="LR96" s="9"/>
      <c r="LS96" s="9"/>
      <c r="LT96" s="9"/>
      <c r="LU96" s="9"/>
      <c r="LV96" s="9"/>
      <c r="LW96" s="9"/>
      <c r="LX96" s="9"/>
      <c r="LY96" s="9"/>
      <c r="LZ96" s="9"/>
      <c r="MA96" s="9"/>
      <c r="MB96" s="9"/>
      <c r="MC96" s="9"/>
      <c r="MD96" s="9"/>
      <c r="ME96" s="9"/>
      <c r="MF96" s="9"/>
      <c r="MG96" s="9"/>
      <c r="MH96" s="9"/>
      <c r="MI96" s="9"/>
      <c r="MJ96" s="9"/>
      <c r="MK96" s="9"/>
      <c r="ML96" s="9"/>
      <c r="MM96" s="9"/>
      <c r="MN96" s="9"/>
      <c r="MO96" s="9"/>
      <c r="MP96" s="9"/>
      <c r="MQ96" s="9"/>
      <c r="MR96" s="9"/>
      <c r="MS96" s="9"/>
      <c r="MT96" s="9"/>
      <c r="MU96" s="9"/>
      <c r="MV96" s="9"/>
      <c r="MW96" s="9"/>
      <c r="MX96" s="9"/>
      <c r="MY96" s="9"/>
      <c r="MZ96" s="9"/>
      <c r="NA96" s="9"/>
      <c r="NB96" s="9"/>
      <c r="NC96" s="9"/>
      <c r="ND96" s="9"/>
      <c r="NE96" s="9"/>
      <c r="NF96" s="9"/>
      <c r="NG96" s="9"/>
      <c r="NH96" s="9"/>
      <c r="NI96" s="9"/>
      <c r="NJ96" s="9"/>
      <c r="NK96" s="9"/>
      <c r="NL96" s="9"/>
      <c r="NM96" s="9"/>
      <c r="NN96" s="9"/>
      <c r="NO96" s="9"/>
      <c r="NP96" s="9"/>
      <c r="NQ96" s="9"/>
      <c r="NR96" s="9"/>
      <c r="NS96" s="9"/>
      <c r="NT96" s="9"/>
      <c r="NU96" s="9"/>
      <c r="NV96" s="9"/>
      <c r="NW96" s="9"/>
      <c r="NX96" s="9"/>
      <c r="NY96" s="9"/>
      <c r="NZ96" s="9"/>
      <c r="OA96" s="9"/>
      <c r="OB96" s="9"/>
      <c r="OC96" s="9"/>
      <c r="OD96" s="9"/>
      <c r="OE96" s="9"/>
      <c r="OF96" s="9"/>
      <c r="OG96" s="9"/>
      <c r="OH96" s="9"/>
      <c r="OI96" s="9"/>
      <c r="OJ96" s="9"/>
      <c r="OK96" s="9"/>
      <c r="OL96" s="9"/>
      <c r="OM96" s="9"/>
      <c r="ON96" s="9"/>
      <c r="OO96" s="9"/>
      <c r="OP96" s="9"/>
      <c r="OQ96" s="9"/>
      <c r="OR96" s="9"/>
      <c r="OS96" s="9"/>
      <c r="OT96" s="9"/>
      <c r="OU96" s="9"/>
      <c r="OV96" s="9"/>
      <c r="OW96" s="9"/>
      <c r="OX96" s="9"/>
      <c r="OY96" s="9"/>
      <c r="OZ96" s="9"/>
      <c r="PA96" s="9"/>
      <c r="PB96" s="9"/>
      <c r="PC96" s="9"/>
      <c r="PD96" s="9"/>
      <c r="PE96" s="9"/>
      <c r="PF96" s="9"/>
      <c r="PG96" s="9"/>
      <c r="PH96" s="9"/>
      <c r="PI96" s="9"/>
      <c r="PJ96" s="9"/>
      <c r="PK96" s="9"/>
      <c r="PL96" s="9"/>
      <c r="PM96" s="9"/>
      <c r="PN96" s="9"/>
      <c r="PO96" s="9"/>
      <c r="PP96" s="9"/>
      <c r="PQ96" s="9"/>
      <c r="PR96" s="9"/>
      <c r="PS96" s="9"/>
      <c r="PT96" s="9"/>
      <c r="PU96" s="9"/>
      <c r="PV96" s="9"/>
      <c r="PW96" s="9"/>
      <c r="PX96" s="9"/>
      <c r="PY96" s="9"/>
      <c r="PZ96" s="9"/>
      <c r="QA96" s="9"/>
      <c r="QB96" s="9"/>
      <c r="QC96" s="9"/>
      <c r="QD96" s="9"/>
      <c r="QE96" s="9"/>
      <c r="QF96" s="9"/>
      <c r="QG96" s="9"/>
      <c r="QH96" s="9"/>
      <c r="QI96" s="9"/>
      <c r="QJ96" s="9"/>
      <c r="QK96" s="9"/>
      <c r="QL96" s="9"/>
      <c r="QM96" s="9"/>
      <c r="QN96" s="9"/>
      <c r="QO96" s="9"/>
      <c r="QP96" s="9"/>
      <c r="QQ96" s="9"/>
      <c r="QR96" s="9"/>
      <c r="QS96" s="9"/>
      <c r="QT96" s="9"/>
      <c r="QU96" s="9"/>
      <c r="QV96" s="9"/>
      <c r="QW96" s="9"/>
      <c r="QX96" s="9"/>
      <c r="QY96" s="9"/>
      <c r="QZ96" s="9"/>
      <c r="RA96" s="9"/>
      <c r="RB96" s="9"/>
      <c r="RC96" s="9"/>
      <c r="RD96" s="9"/>
      <c r="RE96" s="9"/>
      <c r="RF96" s="9"/>
      <c r="RG96" s="9"/>
      <c r="RH96" s="9"/>
      <c r="RI96" s="9"/>
      <c r="RJ96" s="9"/>
      <c r="RK96" s="9"/>
      <c r="RL96" s="9"/>
      <c r="RM96" s="9"/>
      <c r="RN96" s="9"/>
      <c r="RO96" s="9"/>
      <c r="RP96" s="9"/>
      <c r="RQ96" s="9"/>
      <c r="RR96" s="9"/>
      <c r="RS96" s="9"/>
      <c r="RT96" s="9"/>
      <c r="RU96" s="9"/>
      <c r="RV96" s="9"/>
      <c r="RW96" s="9"/>
      <c r="RX96" s="9"/>
      <c r="RY96" s="9"/>
      <c r="RZ96" s="9"/>
      <c r="SA96" s="9"/>
      <c r="SB96" s="9"/>
      <c r="SC96" s="9"/>
      <c r="SD96" s="9"/>
      <c r="SE96" s="9"/>
      <c r="SF96" s="9"/>
      <c r="SG96" s="9"/>
      <c r="SH96" s="9"/>
      <c r="SI96" s="9"/>
      <c r="SJ96" s="9"/>
      <c r="SK96" s="9"/>
      <c r="SL96" s="9"/>
      <c r="SM96" s="9"/>
      <c r="SN96" s="9"/>
      <c r="SO96" s="9"/>
      <c r="SP96" s="9"/>
      <c r="SQ96" s="9"/>
      <c r="SR96" s="9"/>
      <c r="SS96" s="9"/>
      <c r="ST96" s="9"/>
      <c r="SU96" s="9"/>
      <c r="SV96" s="9"/>
      <c r="SW96" s="9"/>
      <c r="SX96" s="9"/>
      <c r="SY96" s="9"/>
      <c r="SZ96" s="9"/>
      <c r="TA96" s="9"/>
      <c r="TB96" s="9"/>
      <c r="TC96" s="9"/>
      <c r="TD96" s="9"/>
      <c r="TE96" s="9"/>
      <c r="TF96" s="9"/>
      <c r="TG96" s="9"/>
      <c r="TH96" s="9"/>
      <c r="TI96" s="9"/>
      <c r="TJ96" s="9"/>
      <c r="TK96" s="9"/>
      <c r="TL96" s="9"/>
      <c r="TM96" s="9"/>
      <c r="TN96" s="9"/>
      <c r="TO96" s="9"/>
      <c r="ANB96" s="9"/>
      <c r="ANC96" s="9"/>
      <c r="AND96" s="9"/>
      <c r="ANE96" s="9"/>
      <c r="ANF96" s="9"/>
      <c r="ANG96" s="9"/>
      <c r="ANH96" s="9"/>
      <c r="ANI96" s="9"/>
      <c r="ANJ96" s="9"/>
      <c r="ANK96" s="9"/>
      <c r="ANL96" s="9"/>
      <c r="ANM96" s="9"/>
      <c r="ANN96" s="9"/>
      <c r="ANO96" s="9"/>
      <c r="ANP96" s="9"/>
      <c r="ANQ96" s="9"/>
      <c r="ANR96" s="9"/>
      <c r="ANS96" s="9"/>
      <c r="ANT96" s="9"/>
      <c r="ANU96" s="9"/>
      <c r="ANV96" s="9"/>
      <c r="ANW96" s="9"/>
      <c r="ANX96" s="9"/>
      <c r="ANY96" s="9"/>
      <c r="ANZ96" s="9"/>
      <c r="AOA96" s="9"/>
      <c r="AOB96" s="9"/>
      <c r="AOC96" s="9"/>
      <c r="AOD96" s="9"/>
      <c r="AOE96" s="9"/>
      <c r="AOF96" s="9"/>
      <c r="AOG96" s="9"/>
      <c r="AOH96" s="9"/>
      <c r="AOI96" s="9"/>
      <c r="AOJ96" s="9"/>
      <c r="AOK96" s="9"/>
      <c r="AOL96" s="9"/>
      <c r="AOM96" s="9"/>
      <c r="AON96" s="9"/>
      <c r="AOO96" s="9"/>
      <c r="AOP96" s="9"/>
      <c r="AOQ96" s="9"/>
      <c r="AOR96" s="9"/>
      <c r="AOS96" s="9"/>
      <c r="AOT96" s="9"/>
      <c r="AOU96" s="9"/>
      <c r="AOV96" s="9"/>
      <c r="AOW96" s="9"/>
      <c r="AOX96" s="9"/>
      <c r="AOY96" s="9"/>
      <c r="AOZ96" s="9"/>
      <c r="APA96" s="9"/>
      <c r="APB96" s="9"/>
      <c r="APC96" s="9"/>
      <c r="APD96" s="9"/>
      <c r="APE96" s="9"/>
      <c r="APF96" s="9"/>
      <c r="APG96" s="9"/>
      <c r="APH96" s="9"/>
      <c r="API96" s="9"/>
      <c r="APJ96" s="9"/>
      <c r="APK96" s="9"/>
      <c r="APL96" s="9"/>
      <c r="APM96" s="9"/>
      <c r="APN96" s="9"/>
      <c r="APO96" s="9"/>
      <c r="APP96" s="9"/>
      <c r="APQ96" s="9"/>
      <c r="APR96" s="9"/>
      <c r="APS96" s="9"/>
      <c r="APT96" s="9"/>
      <c r="APU96" s="9"/>
      <c r="APV96" s="9"/>
      <c r="APW96" s="9"/>
      <c r="APX96" s="9"/>
      <c r="APY96" s="9"/>
      <c r="APZ96" s="9"/>
      <c r="AQA96" s="9"/>
      <c r="AQB96" s="9"/>
      <c r="AQC96" s="9"/>
      <c r="AQD96" s="9"/>
      <c r="AQE96" s="9"/>
      <c r="AQF96" s="9"/>
      <c r="AQG96" s="9"/>
      <c r="AQH96" s="9"/>
      <c r="AQI96" s="9"/>
      <c r="AQJ96" s="9"/>
      <c r="AQK96" s="9"/>
      <c r="AQL96" s="9"/>
      <c r="AQM96" s="9"/>
      <c r="AQN96" s="9"/>
      <c r="AQO96" s="9"/>
      <c r="AQP96" s="9"/>
      <c r="AQQ96" s="9"/>
      <c r="AQR96" s="9"/>
      <c r="AQS96" s="9"/>
      <c r="AQT96" s="9"/>
      <c r="AQU96" s="9"/>
      <c r="AQV96" s="9"/>
      <c r="AQW96" s="9"/>
      <c r="AQX96" s="9"/>
      <c r="AQY96" s="9"/>
      <c r="AQZ96" s="9"/>
      <c r="ARA96" s="9"/>
      <c r="ARB96" s="9"/>
      <c r="ARC96" s="9"/>
      <c r="ARD96" s="9"/>
      <c r="ARE96" s="9"/>
      <c r="ARF96" s="9"/>
      <c r="ARG96" s="9"/>
      <c r="ARH96" s="9"/>
      <c r="ARI96" s="9"/>
      <c r="ARJ96" s="9"/>
      <c r="ARK96" s="9"/>
      <c r="ARL96" s="9"/>
      <c r="ARM96" s="9"/>
      <c r="ARN96" s="9"/>
      <c r="ARO96" s="9"/>
      <c r="ARP96" s="9"/>
      <c r="ARQ96" s="9"/>
      <c r="ARR96" s="9"/>
      <c r="ARS96" s="9"/>
      <c r="ART96" s="9"/>
      <c r="ARU96" s="9"/>
      <c r="ARV96" s="9"/>
      <c r="ARW96" s="9"/>
      <c r="ARX96" s="9"/>
      <c r="ARY96" s="9"/>
      <c r="ARZ96" s="9"/>
      <c r="ASA96" s="9"/>
      <c r="ASB96" s="9"/>
      <c r="ASC96" s="9"/>
      <c r="ASD96" s="9"/>
      <c r="ASE96" s="9"/>
      <c r="ASF96" s="9"/>
      <c r="ASG96" s="9"/>
      <c r="ASH96" s="9"/>
      <c r="ASI96" s="9"/>
      <c r="ASJ96" s="9"/>
      <c r="ASK96" s="9"/>
      <c r="ASL96" s="9"/>
      <c r="ASM96" s="9"/>
      <c r="ASN96" s="9"/>
      <c r="ASO96" s="9"/>
      <c r="ASP96" s="9"/>
      <c r="ASQ96" s="9"/>
      <c r="ASR96" s="9"/>
      <c r="ASS96" s="9"/>
      <c r="AST96" s="9"/>
      <c r="ASU96" s="9"/>
      <c r="ASV96" s="9"/>
      <c r="ASW96" s="9"/>
      <c r="ASX96" s="9"/>
      <c r="ASY96" s="9"/>
      <c r="ASZ96" s="9"/>
      <c r="ATA96" s="9"/>
      <c r="ATB96" s="9"/>
      <c r="ATC96" s="9"/>
      <c r="ATD96" s="9"/>
      <c r="ATE96" s="9"/>
      <c r="ATF96" s="9"/>
      <c r="ATG96" s="9"/>
      <c r="ATH96" s="9"/>
      <c r="ATI96" s="9"/>
      <c r="ATJ96" s="9"/>
      <c r="ATK96" s="9"/>
      <c r="ATL96" s="9"/>
      <c r="ATM96" s="9"/>
      <c r="ATN96" s="9"/>
      <c r="ATO96" s="9"/>
      <c r="ATP96" s="9"/>
      <c r="ATQ96" s="9"/>
      <c r="ATR96" s="9"/>
      <c r="ATS96" s="9"/>
      <c r="ATT96" s="9"/>
      <c r="ATU96" s="9"/>
      <c r="ATV96" s="9"/>
      <c r="ATW96" s="9"/>
      <c r="ATX96" s="9"/>
      <c r="ATY96" s="9"/>
      <c r="ATZ96" s="9"/>
      <c r="AUA96" s="9"/>
      <c r="AUB96" s="9"/>
      <c r="AUC96" s="9"/>
      <c r="AUD96" s="9"/>
      <c r="AUE96" s="9"/>
      <c r="AUF96" s="9"/>
      <c r="AUG96" s="9"/>
      <c r="AUH96" s="9"/>
      <c r="AUI96" s="9"/>
      <c r="AUJ96" s="9"/>
      <c r="AUK96" s="9"/>
      <c r="AUL96" s="9"/>
      <c r="AUM96" s="9"/>
      <c r="AUN96" s="9"/>
      <c r="AUO96" s="9"/>
      <c r="AUP96" s="9"/>
      <c r="AUQ96" s="9"/>
      <c r="AUR96" s="9"/>
      <c r="AUS96" s="9"/>
      <c r="AUT96" s="9"/>
      <c r="AUU96" s="9"/>
      <c r="AUV96" s="9"/>
      <c r="AUW96" s="9"/>
      <c r="AUX96" s="9"/>
      <c r="AUY96" s="9"/>
      <c r="AUZ96" s="9"/>
      <c r="AVA96" s="9"/>
      <c r="AVB96" s="9"/>
      <c r="AVC96" s="9"/>
      <c r="AVD96" s="9"/>
      <c r="AVE96" s="9"/>
      <c r="AVF96" s="9"/>
      <c r="AVG96" s="9"/>
      <c r="AVH96" s="9"/>
      <c r="AVI96" s="9"/>
      <c r="AVJ96" s="9"/>
      <c r="AVK96" s="9"/>
      <c r="AVL96" s="9"/>
      <c r="AVM96" s="9"/>
      <c r="AVN96" s="9"/>
      <c r="AVO96" s="9"/>
      <c r="AVP96" s="9"/>
      <c r="AVQ96" s="9"/>
      <c r="AVR96" s="9"/>
      <c r="AVS96" s="9"/>
      <c r="AVT96" s="9"/>
      <c r="AVU96" s="9"/>
      <c r="AVV96" s="9"/>
      <c r="AVW96" s="9"/>
      <c r="AVX96" s="9"/>
      <c r="AVY96" s="9"/>
      <c r="AVZ96" s="9"/>
      <c r="AWA96" s="9"/>
      <c r="AWB96" s="9"/>
      <c r="AWC96" s="9"/>
      <c r="AWD96" s="9"/>
      <c r="AWE96" s="9"/>
      <c r="AWF96" s="9"/>
      <c r="AWG96" s="9"/>
      <c r="AWH96" s="9"/>
      <c r="AWI96" s="9"/>
      <c r="AWJ96" s="9"/>
      <c r="AWK96" s="9"/>
      <c r="AWL96" s="9"/>
      <c r="AWM96" s="9"/>
      <c r="AWN96" s="9"/>
      <c r="AWO96" s="9"/>
      <c r="AWP96" s="9"/>
      <c r="AWQ96" s="9"/>
      <c r="AWR96" s="9"/>
      <c r="AWS96" s="9"/>
      <c r="AWT96" s="9"/>
      <c r="AWU96" s="9"/>
      <c r="AWV96" s="9"/>
      <c r="AWW96" s="9"/>
      <c r="AWX96" s="9"/>
      <c r="AWY96" s="9" t="s">
        <v>12774</v>
      </c>
      <c r="AWZ96" s="9"/>
      <c r="AXA96" s="9"/>
      <c r="AXB96" s="9"/>
      <c r="AXC96" s="9"/>
      <c r="AXD96" s="9"/>
      <c r="AXE96" s="9"/>
      <c r="AXF96" s="9"/>
      <c r="AXG96" s="9"/>
      <c r="AXH96" s="9"/>
      <c r="AXI96" s="9"/>
      <c r="AXJ96" s="9"/>
      <c r="AXK96" s="9"/>
      <c r="AXL96" s="9"/>
      <c r="AXM96" s="9"/>
      <c r="AXN96" s="9"/>
      <c r="AXO96" s="9"/>
      <c r="AXP96" s="9"/>
      <c r="AXQ96" s="9"/>
      <c r="AXR96" s="9"/>
      <c r="AXS96" s="9"/>
      <c r="AXT96" s="9"/>
      <c r="AXU96" s="9"/>
      <c r="AXV96" s="9"/>
      <c r="AXW96" s="9"/>
      <c r="AXX96" s="9"/>
      <c r="AXY96" s="9"/>
      <c r="AXZ96" s="9"/>
      <c r="AYA96" s="9"/>
      <c r="AYB96" s="9"/>
      <c r="AYC96" s="9"/>
      <c r="AYD96" s="9"/>
      <c r="AYE96" s="9"/>
      <c r="AYF96" s="9"/>
      <c r="AYG96" s="9"/>
      <c r="AYH96" s="9" t="s">
        <v>12775</v>
      </c>
      <c r="AYI96" s="9"/>
      <c r="AYJ96" s="9"/>
      <c r="AYK96" s="9"/>
      <c r="AYL96" s="9"/>
      <c r="AYM96" s="9"/>
      <c r="AYN96" s="9"/>
      <c r="AYO96" s="9"/>
      <c r="AYP96" s="9"/>
      <c r="AYQ96" s="9"/>
      <c r="AYR96" s="9"/>
      <c r="AYS96" s="9"/>
      <c r="AYT96" s="9"/>
      <c r="AYU96" s="9"/>
      <c r="AYV96" s="9"/>
      <c r="AYW96" s="9"/>
      <c r="AYX96" s="9"/>
      <c r="AYY96" s="9" t="s">
        <v>5691</v>
      </c>
      <c r="AYZ96" s="9" t="s">
        <v>5691</v>
      </c>
      <c r="AZA96" s="9"/>
      <c r="AZB96" s="9"/>
      <c r="AZC96" s="9"/>
      <c r="AZD96" s="9"/>
      <c r="AZE96" s="9"/>
      <c r="AZF96" s="9"/>
      <c r="AZG96" s="9"/>
      <c r="AZH96" s="9"/>
      <c r="AZI96" s="9"/>
      <c r="AZJ96" s="9"/>
      <c r="AZK96" s="9"/>
      <c r="AZL96" s="9"/>
      <c r="AZM96" s="9"/>
      <c r="AZN96" s="9"/>
      <c r="AZO96" s="9"/>
      <c r="AZP96" s="9"/>
      <c r="AZQ96" s="9"/>
      <c r="AZR96" s="9"/>
      <c r="AZS96" s="9"/>
      <c r="AZT96" s="9"/>
      <c r="AZU96" s="9"/>
      <c r="AZV96" s="9"/>
      <c r="AZW96" s="9"/>
      <c r="AZX96" s="9"/>
      <c r="AZY96" s="9"/>
      <c r="AZZ96" s="9"/>
      <c r="BAA96" s="9"/>
      <c r="BAB96" s="9"/>
      <c r="BAC96" s="9"/>
      <c r="BAD96" s="9"/>
      <c r="BAE96" s="9"/>
      <c r="BAF96" s="9"/>
      <c r="BAG96" s="9"/>
      <c r="BAH96" s="9"/>
      <c r="BAI96" s="9"/>
      <c r="BAJ96" s="9"/>
      <c r="BAK96" s="9" t="s">
        <v>12776</v>
      </c>
      <c r="BAL96" s="9"/>
      <c r="BAM96" s="9"/>
      <c r="BAN96" s="9"/>
      <c r="BAO96" s="9"/>
      <c r="BAP96" s="9"/>
      <c r="BAQ96" s="9"/>
      <c r="BAR96" s="9">
        <v>590.0</v>
      </c>
      <c r="BAS96" s="9" t="s">
        <v>12777</v>
      </c>
      <c r="BAT96" s="9">
        <v>339.0</v>
      </c>
      <c r="BAU96" s="9"/>
      <c r="BAV96" s="9"/>
      <c r="BAW96" s="9"/>
      <c r="BAX96" s="9"/>
      <c r="BAY96" s="9"/>
      <c r="BAZ96" s="9"/>
      <c r="BBA96" s="9"/>
      <c r="BBB96" s="9"/>
      <c r="BBC96" s="9"/>
      <c r="BBD96" s="9"/>
      <c r="BBE96" s="9"/>
      <c r="BBF96" s="9"/>
      <c r="BBG96" s="9"/>
      <c r="BBH96" s="9"/>
      <c r="BBI96" s="9" t="s">
        <v>5718</v>
      </c>
      <c r="BBJ96" s="9"/>
      <c r="BBK96" s="9"/>
      <c r="BBL96" s="9"/>
      <c r="BBM96" s="9"/>
      <c r="BBN96" s="9"/>
      <c r="BBO96" s="9"/>
      <c r="BBP96" s="9"/>
      <c r="BBQ96" s="9"/>
      <c r="BBR96" s="9"/>
      <c r="BBS96" s="9"/>
      <c r="BBT96" s="9"/>
      <c r="BBU96" s="9"/>
      <c r="BBV96" s="9"/>
      <c r="BBW96" s="9"/>
      <c r="BBX96" s="9"/>
      <c r="BBY96" s="9"/>
      <c r="BBZ96" s="9"/>
      <c r="BCA96" s="9"/>
      <c r="BCB96" s="9" t="s">
        <v>5707</v>
      </c>
      <c r="BCC96" s="9"/>
      <c r="BCD96" s="9"/>
      <c r="BCE96" s="9"/>
      <c r="BCF96" s="9" t="s">
        <v>5720</v>
      </c>
      <c r="BCG96" s="9" t="s">
        <v>11952</v>
      </c>
      <c r="BCH96" s="9"/>
      <c r="BCI96" s="9"/>
      <c r="BCJ96" s="9"/>
      <c r="BCK96" s="9"/>
      <c r="BCL96" s="9"/>
      <c r="BCM96" s="9"/>
      <c r="BCN96" s="9"/>
      <c r="BCO96" s="9"/>
      <c r="BCP96" s="9"/>
      <c r="BCQ96" s="9"/>
      <c r="BCR96" s="9"/>
      <c r="BCS96" s="9"/>
      <c r="BCT96" s="9"/>
      <c r="BCU96" s="9"/>
      <c r="BCV96" s="9"/>
      <c r="BCW96" s="9"/>
      <c r="BCX96" s="9"/>
      <c r="BCY96" s="9"/>
      <c r="BCZ96" s="9"/>
      <c r="BDA96" s="9"/>
      <c r="BDB96" s="9"/>
      <c r="BDC96" s="9"/>
      <c r="BDD96" s="9" t="s">
        <v>12777</v>
      </c>
      <c r="BDE96" s="9"/>
      <c r="BDF96" s="9"/>
      <c r="BDG96" s="9"/>
      <c r="BDH96" s="9"/>
      <c r="BDI96" s="9"/>
      <c r="BDJ96" s="9"/>
      <c r="BDK96" s="9"/>
      <c r="BDL96" s="9"/>
      <c r="BDM96" s="9"/>
      <c r="BDN96" s="9"/>
      <c r="BDO96" s="9"/>
      <c r="BDP96" s="9"/>
      <c r="BDQ96" s="9"/>
      <c r="BDR96" s="9"/>
      <c r="BDS96" s="9"/>
      <c r="BDT96" s="9"/>
      <c r="BDU96" s="9"/>
      <c r="BDV96" s="9"/>
      <c r="BDW96" s="9"/>
      <c r="BDX96" s="9"/>
      <c r="BDY96" s="9" t="s">
        <v>5691</v>
      </c>
      <c r="BDZ96" s="9" t="s">
        <v>5691</v>
      </c>
      <c r="BEA96" s="9"/>
      <c r="BEB96" s="9"/>
      <c r="BEC96" s="9"/>
      <c r="BED96" s="9"/>
      <c r="BEE96" s="9"/>
      <c r="BEF96" s="9"/>
      <c r="BEG96" s="9"/>
      <c r="BEH96" s="9"/>
      <c r="BEI96" s="9"/>
      <c r="BEJ96" s="9"/>
      <c r="BEK96" s="9"/>
      <c r="BEL96" s="9"/>
      <c r="BEM96" s="9"/>
      <c r="BEN96" s="9"/>
      <c r="BEO96" s="9"/>
      <c r="BEP96" s="9"/>
      <c r="BEQ96" s="9"/>
      <c r="BER96" s="9"/>
      <c r="BES96" s="9"/>
      <c r="BET96" s="9"/>
      <c r="BEU96" s="9"/>
      <c r="BEV96" s="9"/>
      <c r="BEW96" s="9"/>
      <c r="BEX96" s="9"/>
      <c r="BEY96" s="9"/>
      <c r="BEZ96" s="9"/>
      <c r="BFA96" s="9"/>
      <c r="BFB96" s="9"/>
      <c r="BFC96" s="9"/>
      <c r="BFD96" s="9"/>
      <c r="BFE96" s="9"/>
      <c r="BFF96" s="9"/>
      <c r="BFG96" s="9"/>
      <c r="BFH96" s="9"/>
      <c r="BFI96" s="9"/>
      <c r="BFJ96" s="9"/>
      <c r="BFK96" s="9" t="s">
        <v>12778</v>
      </c>
      <c r="BFL96" s="9"/>
      <c r="BFM96" s="9"/>
      <c r="BFN96" s="9"/>
      <c r="BFO96" s="9"/>
      <c r="BFP96" s="9"/>
      <c r="BFQ96" s="9"/>
      <c r="BFR96" s="9">
        <v>584.0</v>
      </c>
      <c r="BFS96" s="9" t="s">
        <v>12779</v>
      </c>
      <c r="BFT96" s="9">
        <v>417.0</v>
      </c>
      <c r="BFU96" s="9"/>
      <c r="BFV96" s="9"/>
      <c r="BFW96" s="9"/>
      <c r="BFX96" s="9"/>
      <c r="BFY96" s="9"/>
      <c r="BFZ96" s="9"/>
      <c r="BGA96" s="9"/>
      <c r="BGB96" s="9"/>
      <c r="BGC96" s="9"/>
      <c r="BGD96" s="9"/>
      <c r="BGE96" s="9"/>
      <c r="BGF96" s="9"/>
      <c r="BGG96" s="9"/>
      <c r="BGH96" s="9"/>
      <c r="BGI96" s="9" t="s">
        <v>5718</v>
      </c>
      <c r="BGJ96" s="9"/>
      <c r="BGK96" s="9"/>
      <c r="BGL96" s="9"/>
      <c r="BGM96" s="9"/>
      <c r="BGN96" s="9"/>
      <c r="BGO96" s="9"/>
      <c r="BGP96" s="9"/>
      <c r="BGQ96" s="9"/>
      <c r="BGR96" s="9"/>
      <c r="BGS96" s="9"/>
      <c r="BGT96" s="9"/>
      <c r="BGU96" s="9"/>
      <c r="BGV96" s="9"/>
      <c r="BGW96" s="9"/>
      <c r="BGX96" s="9"/>
      <c r="BGY96" s="9"/>
      <c r="BGZ96" s="9"/>
      <c r="BHA96" s="9"/>
      <c r="BHB96" s="9" t="s">
        <v>5707</v>
      </c>
      <c r="BHC96" s="9"/>
      <c r="BHD96" s="9"/>
      <c r="BHE96" s="9"/>
      <c r="BHF96" s="9" t="s">
        <v>5720</v>
      </c>
      <c r="BHG96" s="9" t="s">
        <v>11952</v>
      </c>
      <c r="BHH96" s="9"/>
      <c r="BHI96" s="9"/>
      <c r="BHJ96" s="9"/>
      <c r="BHK96" s="9"/>
      <c r="BHL96" s="9"/>
      <c r="BHM96" s="9"/>
      <c r="BHN96" s="9"/>
      <c r="BHO96" s="9"/>
      <c r="BHP96" s="9"/>
      <c r="BHQ96" s="9"/>
      <c r="BHR96" s="9"/>
      <c r="BHS96" s="9"/>
      <c r="BHT96" s="9"/>
      <c r="BHU96" s="9"/>
      <c r="BHV96" s="9"/>
      <c r="BHW96" s="9"/>
      <c r="BHX96" s="9"/>
      <c r="BHY96" s="9"/>
      <c r="BHZ96" s="9"/>
      <c r="BIA96" s="9"/>
      <c r="BIB96" s="9"/>
      <c r="BIC96" s="9"/>
      <c r="BID96" s="9" t="s">
        <v>12779</v>
      </c>
      <c r="BIE96" s="9"/>
      <c r="BIF96" s="9"/>
      <c r="BIG96" s="9"/>
      <c r="BIH96" s="9"/>
      <c r="BII96" s="9"/>
      <c r="BIJ96" s="9"/>
      <c r="BIK96" s="9"/>
      <c r="BIL96" s="9"/>
      <c r="BIM96" s="9"/>
      <c r="BIN96" s="9"/>
      <c r="BIO96" s="9"/>
      <c r="BIP96" s="9"/>
      <c r="BIQ96" s="9"/>
      <c r="BIR96" s="9"/>
      <c r="BIS96" s="9"/>
      <c r="BIT96" s="9"/>
      <c r="BIU96" s="9"/>
      <c r="BIV96" s="9"/>
      <c r="BIW96" s="9"/>
      <c r="BIX96" s="9"/>
      <c r="BIY96" s="9"/>
      <c r="BIZ96" s="9"/>
      <c r="BJA96" s="9"/>
      <c r="BJB96" s="9"/>
      <c r="BJC96" s="9"/>
      <c r="BJD96" s="9"/>
      <c r="BJE96" s="9"/>
      <c r="BJF96" s="9"/>
      <c r="BJG96" s="9"/>
      <c r="BJH96" s="9"/>
      <c r="BJI96" s="9"/>
      <c r="BJJ96" s="9"/>
      <c r="BJK96" s="9"/>
      <c r="BJL96" s="9"/>
      <c r="BJM96" s="9"/>
      <c r="BJN96" s="9"/>
      <c r="BJO96" s="9"/>
      <c r="BJP96" s="9"/>
      <c r="BJQ96" s="9"/>
      <c r="BJR96" s="9"/>
      <c r="BJS96" s="9"/>
      <c r="BJT96" s="9"/>
      <c r="BJU96" s="9"/>
      <c r="BJV96" s="9"/>
      <c r="BJW96" s="9"/>
      <c r="BJX96" s="9"/>
      <c r="BJY96" s="9"/>
      <c r="BJZ96" s="9"/>
      <c r="BKA96" s="9"/>
      <c r="BKB96" s="9"/>
      <c r="BKC96" s="9"/>
      <c r="BKD96" s="9"/>
      <c r="BKE96" s="9"/>
      <c r="BKF96" s="9"/>
      <c r="BKG96" s="9"/>
      <c r="BKH96" s="9"/>
      <c r="BKI96" s="9"/>
      <c r="BKJ96" s="9"/>
      <c r="BKK96" s="9"/>
      <c r="BKL96" s="9"/>
      <c r="BKM96" s="9"/>
      <c r="BKN96" s="9"/>
      <c r="BKO96" s="9"/>
      <c r="BKP96" s="9"/>
      <c r="BKQ96" s="9"/>
      <c r="BKR96" s="9"/>
      <c r="BKS96" s="9"/>
      <c r="BKT96" s="9"/>
      <c r="BKU96" s="9"/>
      <c r="BKV96" s="9"/>
      <c r="BKW96" s="9"/>
      <c r="BKX96" s="9"/>
      <c r="BKY96" s="9"/>
      <c r="BKZ96" s="9"/>
      <c r="BLA96" s="9"/>
      <c r="BLB96" s="9"/>
      <c r="BLC96" s="9"/>
      <c r="BLD96" s="9"/>
      <c r="BLE96" s="9"/>
      <c r="BLF96" s="9"/>
      <c r="BLG96" s="9"/>
      <c r="BLH96" s="9"/>
      <c r="BLI96" s="9"/>
      <c r="BLJ96" s="9"/>
      <c r="BLK96" s="9"/>
      <c r="BLL96" s="9"/>
      <c r="BLM96" s="9"/>
      <c r="BLN96" s="9"/>
      <c r="BLO96" s="9"/>
      <c r="BLP96" s="9"/>
      <c r="BLQ96" s="9"/>
      <c r="BLR96" s="9"/>
      <c r="BLS96" s="9"/>
      <c r="BLT96" s="9"/>
      <c r="BLU96" s="9"/>
      <c r="BLV96" s="9"/>
      <c r="BLW96" s="9"/>
      <c r="BLX96" s="9"/>
      <c r="BLY96" s="9"/>
      <c r="BLZ96" s="9"/>
      <c r="BMA96" s="9"/>
      <c r="BMB96" s="9"/>
      <c r="BMC96" s="9"/>
      <c r="BMD96" s="9"/>
      <c r="BME96" s="9"/>
      <c r="BMF96" s="9"/>
      <c r="BMG96" s="9"/>
      <c r="BMH96" s="9"/>
      <c r="BMI96" s="9"/>
      <c r="BMJ96" s="9"/>
      <c r="BMK96" s="9"/>
      <c r="BML96" s="9"/>
      <c r="BMM96" s="9"/>
      <c r="BMN96" s="9"/>
      <c r="BMO96" s="9"/>
      <c r="BMP96" s="9"/>
      <c r="BMQ96" s="9"/>
      <c r="BMR96" s="9"/>
      <c r="BMS96" s="9"/>
      <c r="BMT96" s="9"/>
      <c r="BMU96" s="9"/>
      <c r="BMV96" s="9"/>
      <c r="BMW96" s="9"/>
      <c r="BMX96" s="9"/>
      <c r="BMY96" s="9"/>
      <c r="BMZ96" s="9"/>
      <c r="BNA96" s="9"/>
      <c r="BNB96" s="9"/>
      <c r="BNC96" s="9"/>
      <c r="BND96" s="9"/>
      <c r="BNE96" s="9"/>
      <c r="BNF96" s="9"/>
      <c r="BNG96" s="9"/>
      <c r="BNH96" s="9"/>
      <c r="BNI96" s="9"/>
      <c r="BNJ96" s="9"/>
      <c r="BNK96" s="9"/>
      <c r="BNL96" s="9"/>
      <c r="BNM96" s="9"/>
      <c r="BNN96" s="9"/>
      <c r="BNO96" s="9"/>
      <c r="BNP96" s="9"/>
      <c r="BNQ96" s="9"/>
      <c r="BNR96" s="9"/>
      <c r="BNS96" s="9"/>
      <c r="BNT96" s="9"/>
      <c r="BNU96" s="9"/>
      <c r="BNV96" s="9"/>
      <c r="BNW96" s="9"/>
      <c r="BNX96" s="9"/>
      <c r="BNY96" s="9"/>
      <c r="BNZ96" s="9"/>
      <c r="BOA96" s="9"/>
      <c r="BOB96" s="9"/>
      <c r="BOC96" s="9"/>
      <c r="BOD96" s="9"/>
      <c r="BOE96" s="9"/>
      <c r="BOF96" s="9"/>
      <c r="BOG96" s="9"/>
      <c r="BOH96" s="9"/>
      <c r="BOI96" s="9"/>
      <c r="BOJ96" s="9"/>
      <c r="BOK96" s="9"/>
      <c r="BOL96" s="9"/>
      <c r="BOM96" s="9"/>
      <c r="BON96" s="9"/>
      <c r="BOO96" s="9"/>
      <c r="BOP96" s="9"/>
      <c r="BOQ96" s="9"/>
      <c r="BOR96" s="9"/>
      <c r="BOS96" s="9"/>
      <c r="BOT96" s="9"/>
      <c r="BOU96" s="9"/>
      <c r="BOV96" s="9"/>
      <c r="BOW96" s="9"/>
      <c r="BOX96" s="9"/>
      <c r="BOY96" s="9"/>
      <c r="BOZ96" s="9"/>
      <c r="BPA96" s="9"/>
      <c r="BPB96" s="9"/>
      <c r="BPC96" s="9"/>
      <c r="BPD96" s="9"/>
      <c r="BPE96" s="9"/>
      <c r="BPF96" s="9"/>
      <c r="BPG96" s="9"/>
      <c r="BPH96" s="9"/>
      <c r="BPI96" s="9"/>
      <c r="BPJ96" s="9"/>
      <c r="BPK96" s="9"/>
      <c r="BPL96" s="9"/>
      <c r="BPM96" s="9"/>
      <c r="BPN96" s="9"/>
      <c r="BPO96" s="9"/>
      <c r="BPP96" s="9"/>
      <c r="BPQ96" s="9"/>
      <c r="BPR96" s="9"/>
      <c r="BPS96" s="9"/>
      <c r="BPT96" s="9"/>
      <c r="BPU96" s="9"/>
      <c r="BPV96" s="9"/>
      <c r="BPW96" s="9"/>
      <c r="BPX96" s="9"/>
      <c r="BPY96" s="9"/>
      <c r="BPZ96" s="9"/>
      <c r="BQA96" s="9"/>
      <c r="BQB96" s="9"/>
      <c r="BQC96" s="9"/>
      <c r="BQD96" s="9"/>
      <c r="BQE96" s="9"/>
      <c r="BQF96" s="9"/>
      <c r="BQG96" s="9"/>
      <c r="BQH96" s="9"/>
      <c r="BQI96" s="9"/>
      <c r="BQJ96" s="9"/>
      <c r="BQK96" s="9"/>
      <c r="BQL96" s="9"/>
      <c r="BQM96" s="9"/>
      <c r="BQN96" s="9"/>
      <c r="BQO96" s="9"/>
      <c r="BQP96" s="9"/>
      <c r="BQQ96" s="9"/>
      <c r="BQR96" s="9"/>
      <c r="BQS96" s="9"/>
      <c r="BQT96" s="9"/>
      <c r="BQU96" s="9"/>
      <c r="BQV96" s="9"/>
      <c r="BQW96" s="9"/>
      <c r="BQX96" s="9"/>
      <c r="BQY96" s="9"/>
      <c r="BQZ96" s="9"/>
      <c r="BRA96" s="9"/>
      <c r="BRB96" s="9"/>
      <c r="BRC96" s="9"/>
      <c r="BRD96" s="9"/>
      <c r="BRE96" s="9"/>
      <c r="BRF96" s="9"/>
      <c r="BRG96" s="9"/>
      <c r="BRH96" s="9"/>
      <c r="BRI96" s="9"/>
      <c r="BRJ96" s="9"/>
      <c r="BRK96" s="9"/>
      <c r="BRL96" s="9"/>
      <c r="BRM96" s="9"/>
      <c r="BRN96" s="9"/>
      <c r="BRO96" s="9"/>
      <c r="BRP96" s="9"/>
      <c r="BRQ96" s="9"/>
      <c r="BRR96" s="9"/>
      <c r="BRS96" s="9"/>
      <c r="BRT96" s="9"/>
      <c r="BRU96" s="9"/>
      <c r="BRV96" s="9"/>
      <c r="BRW96" s="9"/>
      <c r="BRX96" s="9"/>
      <c r="BRY96" s="9"/>
      <c r="BRZ96" s="9"/>
      <c r="BSA96" s="9"/>
      <c r="BSB96" s="9"/>
      <c r="BSC96" s="9"/>
      <c r="BSD96" s="9"/>
      <c r="BSE96" s="9"/>
      <c r="BSF96" s="9"/>
      <c r="BSG96" s="9"/>
      <c r="BSH96" s="9"/>
      <c r="BSI96" s="9"/>
      <c r="BSJ96" s="9"/>
      <c r="BSK96" s="9"/>
      <c r="BSL96" s="9"/>
      <c r="BSM96" s="9"/>
      <c r="BSN96" s="9"/>
      <c r="BSO96" s="9"/>
      <c r="BSP96" s="9"/>
      <c r="BSQ96" s="9"/>
      <c r="BSR96" s="9"/>
      <c r="BSS96" s="9"/>
      <c r="BST96" s="9"/>
      <c r="BSU96" s="9"/>
      <c r="BSV96" s="9"/>
      <c r="BSW96" s="9"/>
      <c r="BSX96" s="9"/>
      <c r="BSY96" s="9"/>
      <c r="BSZ96" s="9"/>
      <c r="BTA96" s="9"/>
      <c r="BTB96" s="9"/>
      <c r="BTC96" s="9"/>
      <c r="BTD96" s="9"/>
      <c r="BTE96" s="9"/>
      <c r="BTF96" s="9"/>
      <c r="BTG96" s="9"/>
      <c r="BTH96" s="9"/>
      <c r="BTI96" s="9"/>
      <c r="BTJ96" s="9"/>
      <c r="BTK96" s="9"/>
      <c r="BTL96" s="9"/>
      <c r="BTM96" s="9"/>
      <c r="BTN96" s="9"/>
      <c r="BTO96" s="9"/>
      <c r="BTP96" s="9"/>
      <c r="BTQ96" s="9"/>
      <c r="BTR96" s="9"/>
      <c r="BTS96" s="9"/>
      <c r="BTT96" s="9"/>
      <c r="BTU96" s="9"/>
      <c r="BTV96" s="9"/>
      <c r="BTW96" s="9"/>
      <c r="BTX96" s="9"/>
      <c r="BTY96" s="9"/>
      <c r="BTZ96" s="9"/>
      <c r="BUA96" s="9"/>
      <c r="BUB96" s="9"/>
      <c r="BUC96" s="9"/>
      <c r="BUD96" s="9"/>
      <c r="BUE96" s="9"/>
      <c r="BUF96" s="9"/>
      <c r="BUG96" s="9"/>
      <c r="BUH96" s="9"/>
      <c r="BUI96" s="9"/>
      <c r="BUJ96" s="9"/>
      <c r="BUK96" s="9"/>
      <c r="BUL96" s="9"/>
      <c r="BUM96" s="9"/>
      <c r="BUN96" s="9"/>
      <c r="BUO96" s="9"/>
      <c r="BUP96" s="9"/>
      <c r="BUQ96" s="9"/>
      <c r="BUR96" s="9"/>
      <c r="BUS96" s="9"/>
      <c r="BUT96" s="9"/>
      <c r="BUU96" s="9"/>
      <c r="BUV96" s="9"/>
      <c r="BUW96" s="9"/>
      <c r="BUX96" s="9"/>
      <c r="BUY96" s="9"/>
      <c r="BUZ96" s="9"/>
      <c r="BVA96" s="9"/>
      <c r="BVB96" s="9"/>
      <c r="BVC96" s="9"/>
      <c r="BVD96" s="9"/>
      <c r="BVE96" s="9"/>
      <c r="BVF96" s="9"/>
      <c r="BVG96" s="9"/>
      <c r="BVH96" s="9"/>
      <c r="BVI96" s="9"/>
      <c r="BVJ96" s="9"/>
      <c r="BVK96" s="9"/>
      <c r="BVL96" s="9"/>
      <c r="BVM96" s="9"/>
      <c r="BVN96" s="9"/>
      <c r="BVO96" s="9"/>
      <c r="BVP96" s="9"/>
      <c r="BVQ96" s="9"/>
      <c r="BVR96" s="9"/>
      <c r="BVS96" s="9"/>
      <c r="BVT96" s="9"/>
      <c r="BVU96" s="9"/>
      <c r="BVV96" s="9"/>
      <c r="BVW96" s="9"/>
      <c r="BVX96" s="9"/>
      <c r="BVY96" s="9"/>
      <c r="BVZ96" s="9"/>
      <c r="BWA96" s="9"/>
      <c r="BWB96" s="9"/>
      <c r="BWC96" s="9"/>
      <c r="BWD96" s="9"/>
      <c r="BWE96" s="9"/>
      <c r="BWF96" s="9"/>
      <c r="BWG96" s="9"/>
      <c r="BWH96" s="9"/>
      <c r="BWI96" s="9"/>
      <c r="BWJ96" s="9"/>
      <c r="BWK96" s="9"/>
      <c r="BWL96" s="9"/>
      <c r="BWM96" s="9"/>
      <c r="BWN96" s="9"/>
      <c r="BWO96" s="9"/>
      <c r="BWP96" s="9"/>
      <c r="BWQ96" s="9"/>
      <c r="BWR96" s="9"/>
      <c r="BWS96" s="9"/>
      <c r="BWT96" s="9"/>
      <c r="BWU96" s="9"/>
      <c r="BWV96" s="9"/>
      <c r="BWW96" s="9"/>
      <c r="BWX96" s="9"/>
      <c r="BWY96" s="9"/>
      <c r="BWZ96" s="9"/>
      <c r="BXA96" s="9"/>
      <c r="BXB96" s="9"/>
      <c r="BXC96" s="9"/>
      <c r="BXD96" s="9"/>
    </row>
    <row r="97" ht="14.25" customHeight="1">
      <c r="A97" s="9">
        <v>8.0</v>
      </c>
      <c r="B97" s="9" t="s">
        <v>11947</v>
      </c>
      <c r="C97" s="9" t="s">
        <v>11948</v>
      </c>
      <c r="D97" s="9" t="s">
        <v>11948</v>
      </c>
      <c r="E97" s="9"/>
      <c r="F97" s="9">
        <v>1.0</v>
      </c>
      <c r="G97" s="9" t="s">
        <v>12780</v>
      </c>
      <c r="H97" s="9"/>
      <c r="I97" s="9"/>
      <c r="J97" s="9"/>
      <c r="K97" s="9"/>
      <c r="L97" s="9">
        <v>1.0</v>
      </c>
      <c r="M97" s="9"/>
      <c r="N97" s="9"/>
      <c r="O97" s="9"/>
      <c r="P97" s="9">
        <v>0.0</v>
      </c>
      <c r="Q97" s="9" t="s">
        <v>12781</v>
      </c>
      <c r="R97" s="9"/>
      <c r="S97" s="9" t="s">
        <v>3031</v>
      </c>
      <c r="T97" s="9" t="s">
        <v>3030</v>
      </c>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c r="JA97" s="9"/>
      <c r="JB97" s="9"/>
      <c r="JC97" s="9"/>
      <c r="JD97" s="9"/>
      <c r="JE97" s="9"/>
      <c r="JF97" s="9"/>
      <c r="JG97" s="9"/>
      <c r="JH97" s="9"/>
      <c r="JI97" s="9"/>
      <c r="JJ97" s="9"/>
      <c r="JK97" s="9"/>
      <c r="JL97" s="9"/>
      <c r="JM97" s="9"/>
      <c r="JN97" s="9"/>
      <c r="JO97" s="9"/>
      <c r="JP97" s="9"/>
      <c r="JQ97" s="9"/>
      <c r="JR97" s="9"/>
      <c r="JS97" s="9"/>
      <c r="JT97" s="9"/>
      <c r="JU97" s="9"/>
      <c r="JV97" s="9"/>
      <c r="JW97" s="9"/>
      <c r="JX97" s="9"/>
      <c r="JY97" s="9"/>
      <c r="JZ97" s="9"/>
      <c r="KA97" s="9"/>
      <c r="KB97" s="9"/>
      <c r="KC97" s="9"/>
      <c r="KD97" s="9"/>
      <c r="KE97" s="9"/>
      <c r="KF97" s="9"/>
      <c r="KG97" s="9"/>
      <c r="KH97" s="9"/>
      <c r="KI97" s="9"/>
      <c r="KJ97" s="9"/>
      <c r="KK97" s="9"/>
      <c r="KL97" s="9"/>
      <c r="KM97" s="9"/>
      <c r="KN97" s="9"/>
      <c r="KO97" s="9"/>
      <c r="KP97" s="9"/>
      <c r="KQ97" s="9"/>
      <c r="KR97" s="9"/>
      <c r="KS97" s="9"/>
      <c r="KT97" s="9"/>
      <c r="KU97" s="9"/>
      <c r="KV97" s="9"/>
      <c r="KW97" s="9"/>
      <c r="KX97" s="9"/>
      <c r="KY97" s="9"/>
      <c r="KZ97" s="9"/>
      <c r="LA97" s="9"/>
      <c r="LB97" s="9"/>
      <c r="LC97" s="9"/>
      <c r="LD97" s="9"/>
      <c r="LE97" s="9"/>
      <c r="LF97" s="9"/>
      <c r="LG97" s="9"/>
      <c r="LH97" s="9"/>
      <c r="LI97" s="9"/>
      <c r="LJ97" s="9"/>
      <c r="LK97" s="9"/>
      <c r="LL97" s="9"/>
      <c r="LM97" s="9"/>
      <c r="LN97" s="9"/>
      <c r="LO97" s="9"/>
      <c r="LP97" s="9"/>
      <c r="LQ97" s="9"/>
      <c r="LR97" s="9"/>
      <c r="LS97" s="9"/>
      <c r="LT97" s="9"/>
      <c r="LU97" s="9"/>
      <c r="LV97" s="9"/>
      <c r="LW97" s="9"/>
      <c r="LX97" s="9"/>
      <c r="LY97" s="9"/>
      <c r="LZ97" s="9"/>
      <c r="MA97" s="9"/>
      <c r="MB97" s="9"/>
      <c r="MC97" s="9"/>
      <c r="MD97" s="9"/>
      <c r="ME97" s="9"/>
      <c r="MF97" s="9"/>
      <c r="MG97" s="9"/>
      <c r="MH97" s="9"/>
      <c r="MI97" s="9"/>
      <c r="MJ97" s="9"/>
      <c r="MK97" s="9"/>
      <c r="ML97" s="9"/>
      <c r="MM97" s="9"/>
      <c r="MN97" s="9"/>
      <c r="MO97" s="9"/>
      <c r="MP97" s="9"/>
      <c r="MQ97" s="9"/>
      <c r="MR97" s="9"/>
      <c r="MS97" s="9"/>
      <c r="MT97" s="9"/>
      <c r="MU97" s="9"/>
      <c r="MV97" s="9"/>
      <c r="MW97" s="9"/>
      <c r="MX97" s="9"/>
      <c r="MY97" s="9"/>
      <c r="MZ97" s="9"/>
      <c r="NA97" s="9"/>
      <c r="NB97" s="9"/>
      <c r="NC97" s="9"/>
      <c r="ND97" s="9"/>
      <c r="NE97" s="9"/>
      <c r="NF97" s="9"/>
      <c r="NG97" s="9"/>
      <c r="NH97" s="9"/>
      <c r="NI97" s="9"/>
      <c r="NJ97" s="9"/>
      <c r="NK97" s="9"/>
      <c r="NL97" s="9"/>
      <c r="NM97" s="9"/>
      <c r="NN97" s="9"/>
      <c r="NO97" s="9"/>
      <c r="NP97" s="9"/>
      <c r="NQ97" s="9"/>
      <c r="NR97" s="9"/>
      <c r="NS97" s="9"/>
      <c r="NT97" s="9"/>
      <c r="NU97" s="9"/>
      <c r="NV97" s="9"/>
      <c r="NW97" s="9"/>
      <c r="NX97" s="9"/>
      <c r="NY97" s="9"/>
      <c r="NZ97" s="9"/>
      <c r="OA97" s="9"/>
      <c r="OB97" s="9"/>
      <c r="OC97" s="9"/>
      <c r="OD97" s="9"/>
      <c r="OE97" s="9"/>
      <c r="OF97" s="9"/>
      <c r="OG97" s="9"/>
      <c r="OH97" s="9"/>
      <c r="OI97" s="9"/>
      <c r="OJ97" s="9"/>
      <c r="OK97" s="9"/>
      <c r="OL97" s="9"/>
      <c r="OM97" s="9"/>
      <c r="ON97" s="9"/>
      <c r="OO97" s="9"/>
      <c r="OP97" s="9"/>
      <c r="OQ97" s="9"/>
      <c r="OR97" s="9"/>
      <c r="OS97" s="9"/>
      <c r="OT97" s="9"/>
      <c r="OU97" s="9"/>
      <c r="OV97" s="9"/>
      <c r="OW97" s="9"/>
      <c r="OX97" s="9"/>
      <c r="OY97" s="9"/>
      <c r="OZ97" s="9"/>
      <c r="PA97" s="9"/>
      <c r="PB97" s="9"/>
      <c r="PC97" s="9"/>
      <c r="PD97" s="9"/>
      <c r="PE97" s="9"/>
      <c r="PF97" s="9"/>
      <c r="PG97" s="9"/>
      <c r="PH97" s="9"/>
      <c r="PI97" s="9"/>
      <c r="PJ97" s="9"/>
      <c r="PK97" s="9"/>
      <c r="PL97" s="9"/>
      <c r="PM97" s="9"/>
      <c r="PN97" s="9"/>
      <c r="PO97" s="9"/>
      <c r="PP97" s="9"/>
      <c r="PQ97" s="9"/>
      <c r="PR97" s="9"/>
      <c r="PS97" s="9"/>
      <c r="PT97" s="9"/>
      <c r="PU97" s="9"/>
      <c r="PV97" s="9"/>
      <c r="PW97" s="9"/>
      <c r="PX97" s="9"/>
      <c r="PY97" s="9"/>
      <c r="PZ97" s="9"/>
      <c r="QA97" s="9"/>
      <c r="QB97" s="9"/>
      <c r="QC97" s="9"/>
      <c r="QD97" s="9"/>
      <c r="QE97" s="9"/>
      <c r="QF97" s="9"/>
      <c r="QG97" s="9"/>
      <c r="QH97" s="9"/>
      <c r="QI97" s="9"/>
      <c r="QJ97" s="9"/>
      <c r="QK97" s="9"/>
      <c r="QL97" s="9"/>
      <c r="QM97" s="9"/>
      <c r="QN97" s="9"/>
      <c r="QO97" s="9"/>
      <c r="QP97" s="9"/>
      <c r="QQ97" s="9"/>
      <c r="QR97" s="9"/>
      <c r="QS97" s="9"/>
      <c r="QT97" s="9"/>
      <c r="QU97" s="9"/>
      <c r="QV97" s="9"/>
      <c r="QW97" s="9"/>
      <c r="QX97" s="9"/>
      <c r="QY97" s="9"/>
      <c r="QZ97" s="9"/>
      <c r="RA97" s="9"/>
      <c r="RB97" s="9"/>
      <c r="RC97" s="9"/>
      <c r="RD97" s="9"/>
      <c r="RE97" s="9"/>
      <c r="RF97" s="9"/>
      <c r="RG97" s="9"/>
      <c r="RH97" s="9"/>
      <c r="RI97" s="9"/>
      <c r="RJ97" s="9"/>
      <c r="RK97" s="9"/>
      <c r="RL97" s="9"/>
      <c r="RM97" s="9"/>
      <c r="RN97" s="9"/>
      <c r="RO97" s="9"/>
      <c r="RP97" s="9"/>
      <c r="RQ97" s="9"/>
      <c r="RR97" s="9"/>
      <c r="RS97" s="9"/>
      <c r="RT97" s="9"/>
      <c r="RU97" s="9"/>
      <c r="RV97" s="9"/>
      <c r="RW97" s="9"/>
      <c r="RX97" s="9"/>
      <c r="RY97" s="9"/>
      <c r="RZ97" s="9"/>
      <c r="SA97" s="9"/>
      <c r="SB97" s="9"/>
      <c r="SC97" s="9"/>
      <c r="SD97" s="9"/>
      <c r="SE97" s="9"/>
      <c r="SF97" s="9"/>
      <c r="SG97" s="9"/>
      <c r="SH97" s="9"/>
      <c r="SI97" s="9"/>
      <c r="SJ97" s="9"/>
      <c r="SK97" s="9"/>
      <c r="SL97" s="9"/>
      <c r="SM97" s="9"/>
      <c r="SN97" s="9"/>
      <c r="SO97" s="9"/>
      <c r="SP97" s="9"/>
      <c r="SQ97" s="9"/>
      <c r="SR97" s="9"/>
      <c r="SS97" s="9"/>
      <c r="ST97" s="9"/>
      <c r="SU97" s="9"/>
      <c r="SV97" s="9"/>
      <c r="SW97" s="9"/>
      <c r="SX97" s="9"/>
      <c r="SY97" s="9"/>
      <c r="SZ97" s="9"/>
      <c r="TA97" s="9"/>
      <c r="TB97" s="9"/>
      <c r="TC97" s="9"/>
      <c r="TD97" s="9"/>
      <c r="TE97" s="9"/>
      <c r="TF97" s="9"/>
      <c r="TG97" s="9"/>
      <c r="TH97" s="9"/>
      <c r="TI97" s="9"/>
      <c r="TJ97" s="9"/>
      <c r="TK97" s="9"/>
      <c r="TL97" s="9"/>
      <c r="TM97" s="9"/>
      <c r="TN97" s="9"/>
      <c r="TO97" s="9"/>
      <c r="TP97" s="9"/>
      <c r="TQ97" s="9"/>
      <c r="TR97" s="9"/>
      <c r="TS97" s="9"/>
      <c r="TT97" s="9"/>
      <c r="TU97" s="9"/>
      <c r="TV97" s="9"/>
      <c r="TW97" s="9"/>
      <c r="TX97" s="9"/>
      <c r="TY97" s="9"/>
      <c r="TZ97" s="9"/>
      <c r="UA97" s="9"/>
      <c r="UB97" s="9"/>
      <c r="UC97" s="9"/>
      <c r="UD97" s="9"/>
      <c r="UE97" s="9"/>
      <c r="UF97" s="9"/>
      <c r="UG97" s="9"/>
      <c r="UH97" s="9"/>
      <c r="UI97" s="9"/>
      <c r="UJ97" s="9"/>
      <c r="UK97" s="9"/>
      <c r="UL97" s="9"/>
      <c r="UM97" s="9"/>
      <c r="UN97" s="9"/>
      <c r="UO97" s="9"/>
      <c r="UP97" s="9"/>
      <c r="UQ97" s="9"/>
      <c r="UR97" s="9"/>
      <c r="US97" s="9"/>
      <c r="UT97" s="9"/>
      <c r="UU97" s="9"/>
      <c r="UV97" s="9"/>
      <c r="UW97" s="9"/>
      <c r="UX97" s="9"/>
      <c r="UY97" s="9"/>
      <c r="UZ97" s="9"/>
      <c r="VA97" s="9"/>
      <c r="VB97" s="9"/>
      <c r="VC97" s="9"/>
      <c r="VD97" s="9"/>
      <c r="VE97" s="9"/>
      <c r="VF97" s="9"/>
      <c r="VG97" s="9"/>
      <c r="VH97" s="9"/>
      <c r="VI97" s="9"/>
      <c r="VJ97" s="9"/>
      <c r="VK97" s="9"/>
      <c r="VL97" s="9"/>
      <c r="VM97" s="9"/>
      <c r="VN97" s="9"/>
      <c r="VO97" s="9"/>
      <c r="VP97" s="9"/>
      <c r="VQ97" s="9"/>
      <c r="VR97" s="9"/>
      <c r="VS97" s="9"/>
      <c r="VT97" s="9"/>
      <c r="VU97" s="9"/>
      <c r="VV97" s="9"/>
      <c r="VW97" s="9"/>
      <c r="VX97" s="9"/>
      <c r="VY97" s="9"/>
      <c r="VZ97" s="9"/>
      <c r="WA97" s="9"/>
      <c r="WB97" s="9"/>
      <c r="WC97" s="9"/>
      <c r="WD97" s="9"/>
      <c r="WE97" s="9"/>
      <c r="WF97" s="9"/>
      <c r="WG97" s="9"/>
      <c r="WH97" s="9"/>
      <c r="WI97" s="9"/>
      <c r="WJ97" s="9"/>
      <c r="WK97" s="9"/>
      <c r="WL97" s="9"/>
      <c r="WM97" s="9"/>
      <c r="WN97" s="9"/>
      <c r="WO97" s="9"/>
      <c r="WP97" s="9"/>
      <c r="WQ97" s="9"/>
      <c r="WR97" s="9"/>
      <c r="WS97" s="9"/>
      <c r="WT97" s="9"/>
      <c r="WU97" s="9"/>
      <c r="WV97" s="9"/>
      <c r="WW97" s="9"/>
      <c r="WX97" s="9"/>
      <c r="WY97" s="9"/>
      <c r="WZ97" s="9"/>
      <c r="XA97" s="9"/>
      <c r="XB97" s="9"/>
      <c r="XC97" s="9"/>
      <c r="XD97" s="9"/>
      <c r="XE97" s="9"/>
      <c r="XF97" s="9"/>
      <c r="XG97" s="9"/>
      <c r="XH97" s="9"/>
      <c r="XI97" s="9"/>
      <c r="XJ97" s="9"/>
      <c r="XK97" s="9"/>
      <c r="XL97" s="9"/>
      <c r="XM97" s="9"/>
      <c r="XN97" s="9"/>
      <c r="XO97" s="9"/>
      <c r="XP97" s="9"/>
      <c r="XQ97" s="9"/>
      <c r="XR97" s="9"/>
      <c r="XS97" s="9"/>
      <c r="XT97" s="9"/>
      <c r="XU97" s="9"/>
      <c r="XV97" s="9"/>
      <c r="XW97" s="9"/>
      <c r="XX97" s="9"/>
      <c r="XY97" s="9"/>
      <c r="XZ97" s="9"/>
      <c r="YA97" s="9"/>
      <c r="YB97" s="9"/>
      <c r="YC97" s="9"/>
      <c r="YD97" s="9"/>
      <c r="YE97" s="9"/>
      <c r="YF97" s="9"/>
      <c r="YG97" s="9"/>
      <c r="YH97" s="9"/>
      <c r="YI97" s="9"/>
      <c r="YJ97" s="9"/>
      <c r="YK97" s="9"/>
      <c r="YL97" s="9"/>
      <c r="YM97" s="9"/>
      <c r="YN97" s="9"/>
      <c r="YO97" s="9"/>
      <c r="YP97" s="9"/>
      <c r="YQ97" s="9"/>
      <c r="YR97" s="9"/>
      <c r="YS97" s="9"/>
      <c r="YT97" s="9"/>
      <c r="YU97" s="9"/>
      <c r="YV97" s="9"/>
      <c r="YW97" s="9"/>
      <c r="YX97" s="9"/>
      <c r="YY97" s="9"/>
      <c r="YZ97" s="9"/>
      <c r="ZA97" s="9"/>
      <c r="ZB97" s="9"/>
      <c r="ZC97" s="9"/>
      <c r="ZD97" s="9"/>
      <c r="ZE97" s="9"/>
      <c r="ZF97" s="9"/>
      <c r="ZG97" s="9"/>
      <c r="ZH97" s="9"/>
      <c r="ZI97" s="9"/>
      <c r="ZJ97" s="9"/>
      <c r="ZK97" s="9"/>
      <c r="ZL97" s="9"/>
      <c r="ZM97" s="9"/>
      <c r="ZN97" s="9"/>
      <c r="ZO97" s="9"/>
      <c r="ZP97" s="9"/>
      <c r="ZQ97" s="9"/>
      <c r="ZR97" s="9"/>
      <c r="ZS97" s="9"/>
      <c r="ZT97" s="9"/>
      <c r="ZU97" s="9"/>
      <c r="ZV97" s="9"/>
      <c r="ZW97" s="9"/>
      <c r="ZX97" s="9"/>
      <c r="ZY97" s="9"/>
      <c r="ZZ97" s="9"/>
      <c r="AAA97" s="9"/>
      <c r="AAB97" s="9"/>
      <c r="AAC97" s="9"/>
      <c r="AAD97" s="9"/>
      <c r="AAE97" s="9"/>
      <c r="AAF97" s="9"/>
      <c r="AAG97" s="9"/>
      <c r="AAH97" s="9"/>
      <c r="AAI97" s="9"/>
      <c r="AAJ97" s="9"/>
      <c r="AAK97" s="9"/>
      <c r="AAL97" s="9"/>
      <c r="AAM97" s="9"/>
      <c r="AAN97" s="9"/>
      <c r="AAO97" s="9"/>
      <c r="AAP97" s="9"/>
      <c r="AAQ97" s="9"/>
      <c r="AAR97" s="9"/>
      <c r="AAS97" s="9"/>
      <c r="AAT97" s="9"/>
      <c r="AAU97" s="9"/>
      <c r="AAV97" s="9"/>
      <c r="AAW97" s="9"/>
      <c r="AAX97" s="9"/>
      <c r="AAY97" s="9"/>
      <c r="AAZ97" s="9"/>
      <c r="ABA97" s="9"/>
      <c r="ABB97" s="9"/>
      <c r="ABC97" s="9"/>
      <c r="ABD97" s="9"/>
      <c r="ABE97" s="9"/>
      <c r="ABF97" s="9"/>
      <c r="ABG97" s="9"/>
      <c r="ABH97" s="9"/>
      <c r="ABI97" s="9"/>
      <c r="ABJ97" s="9"/>
      <c r="ABK97" s="9"/>
      <c r="ABL97" s="9"/>
      <c r="ABM97" s="9"/>
      <c r="ABN97" s="9"/>
      <c r="ABO97" s="9"/>
      <c r="ABP97" s="9"/>
      <c r="ABQ97" s="9"/>
      <c r="ABR97" s="9"/>
      <c r="ABS97" s="9"/>
      <c r="ABT97" s="9"/>
      <c r="ABU97" s="9"/>
      <c r="ABV97" s="9"/>
      <c r="ABW97" s="9"/>
      <c r="ABX97" s="9"/>
      <c r="ABY97" s="9"/>
      <c r="ABZ97" s="9"/>
      <c r="ACA97" s="9"/>
      <c r="ACB97" s="9"/>
      <c r="ACC97" s="9"/>
      <c r="ACD97" s="9"/>
      <c r="ACE97" s="9"/>
      <c r="ACF97" s="9"/>
      <c r="ACG97" s="9"/>
      <c r="ACH97" s="9"/>
      <c r="ACI97" s="9"/>
      <c r="ACJ97" s="9"/>
      <c r="ACK97" s="9"/>
      <c r="ACL97" s="9"/>
      <c r="ACM97" s="9"/>
      <c r="ACN97" s="9"/>
      <c r="ACO97" s="9"/>
      <c r="ACP97" s="9"/>
      <c r="ACQ97" s="9"/>
      <c r="ACR97" s="9"/>
      <c r="ACS97" s="9"/>
      <c r="ACT97" s="9"/>
      <c r="ACU97" s="9"/>
      <c r="ACV97" s="9"/>
      <c r="ACW97" s="9"/>
      <c r="ACX97" s="9"/>
      <c r="ACY97" s="9"/>
      <c r="ACZ97" s="9"/>
      <c r="ADA97" s="9"/>
      <c r="ADB97" s="9"/>
      <c r="ADC97" s="9"/>
      <c r="ADD97" s="9"/>
      <c r="ADE97" s="9"/>
      <c r="ADF97" s="9"/>
      <c r="ADG97" s="9"/>
      <c r="ADH97" s="9"/>
      <c r="ADI97" s="9"/>
      <c r="ADJ97" s="9"/>
      <c r="ADK97" s="9"/>
      <c r="ADL97" s="9"/>
      <c r="ADM97" s="9"/>
      <c r="ADN97" s="9"/>
      <c r="ADO97" s="9"/>
      <c r="ADP97" s="9"/>
      <c r="ADQ97" s="9"/>
      <c r="ADR97" s="9"/>
      <c r="ADS97" s="9"/>
      <c r="ADT97" s="9"/>
      <c r="ADU97" s="9"/>
      <c r="ADV97" s="9"/>
      <c r="ADW97" s="9"/>
      <c r="ADX97" s="9"/>
      <c r="ADY97" s="9"/>
      <c r="ADZ97" s="9"/>
      <c r="AEA97" s="9"/>
      <c r="AEB97" s="9"/>
      <c r="AEC97" s="9"/>
      <c r="AED97" s="9"/>
      <c r="AEE97" s="9"/>
      <c r="AEF97" s="9"/>
      <c r="AEG97" s="9"/>
      <c r="AEH97" s="9"/>
      <c r="AEI97" s="9"/>
      <c r="AEJ97" s="9"/>
      <c r="AEK97" s="9"/>
      <c r="AEL97" s="9"/>
      <c r="AEM97" s="9"/>
      <c r="AEN97" s="9"/>
      <c r="AEO97" s="9"/>
      <c r="AEP97" s="9"/>
      <c r="AEQ97" s="9"/>
      <c r="AER97" s="9"/>
      <c r="AES97" s="9"/>
      <c r="AET97" s="9"/>
      <c r="AEU97" s="9"/>
      <c r="AEV97" s="9"/>
      <c r="AEW97" s="9"/>
      <c r="AEX97" s="9"/>
      <c r="AEY97" s="9"/>
      <c r="AEZ97" s="9"/>
      <c r="AFA97" s="9"/>
      <c r="AFB97" s="9"/>
      <c r="AFC97" s="9"/>
      <c r="AFD97" s="9"/>
      <c r="AFE97" s="9"/>
      <c r="AFF97" s="9"/>
      <c r="AFG97" s="9"/>
      <c r="AFH97" s="9"/>
      <c r="AFI97" s="9"/>
      <c r="AFJ97" s="9"/>
      <c r="AFK97" s="9"/>
      <c r="AFL97" s="9"/>
      <c r="AFM97" s="9"/>
      <c r="AFN97" s="9"/>
      <c r="AFO97" s="9"/>
      <c r="AFP97" s="9"/>
      <c r="AFQ97" s="9"/>
      <c r="AFR97" s="9"/>
      <c r="AFS97" s="9"/>
      <c r="AFT97" s="9"/>
      <c r="AFU97" s="9"/>
      <c r="AFV97" s="9"/>
      <c r="AFW97" s="9"/>
      <c r="AFX97" s="9"/>
      <c r="AFY97" s="9"/>
      <c r="AFZ97" s="9"/>
      <c r="AGA97" s="9"/>
      <c r="AGB97" s="9"/>
      <c r="AGC97" s="9"/>
      <c r="AGD97" s="9"/>
      <c r="AGE97" s="9"/>
      <c r="AGF97" s="9"/>
      <c r="AGG97" s="9"/>
      <c r="AGH97" s="9"/>
      <c r="AGI97" s="9"/>
      <c r="AGJ97" s="9"/>
      <c r="AGK97" s="9"/>
      <c r="AGL97" s="9"/>
      <c r="AGM97" s="9"/>
      <c r="AGN97" s="9"/>
      <c r="AGO97" s="9"/>
      <c r="AGP97" s="9"/>
      <c r="AGQ97" s="9"/>
      <c r="AGR97" s="9"/>
      <c r="AGS97" s="9"/>
      <c r="AGT97" s="9"/>
      <c r="AGU97" s="9"/>
      <c r="AGV97" s="9"/>
      <c r="AGW97" s="9"/>
      <c r="AGX97" s="9"/>
      <c r="AGY97" s="9"/>
      <c r="AGZ97" s="9"/>
      <c r="AHA97" s="9"/>
      <c r="AHB97" s="9"/>
      <c r="AHC97" s="9"/>
      <c r="AHD97" s="9"/>
      <c r="AHE97" s="9"/>
      <c r="AHF97" s="9"/>
      <c r="AHG97" s="9"/>
      <c r="AHH97" s="9"/>
      <c r="AHI97" s="9"/>
      <c r="AHJ97" s="9"/>
      <c r="AHK97" s="9"/>
      <c r="AHL97" s="9"/>
      <c r="AHM97" s="9"/>
      <c r="AHN97" s="9"/>
      <c r="AHO97" s="9"/>
      <c r="AHP97" s="9"/>
      <c r="AHQ97" s="9"/>
      <c r="AHR97" s="9"/>
      <c r="AHS97" s="9"/>
      <c r="AHT97" s="9"/>
      <c r="AHU97" s="9"/>
      <c r="AHV97" s="9"/>
      <c r="AHW97" s="9"/>
      <c r="AHX97" s="9"/>
      <c r="AHY97" s="9"/>
      <c r="AHZ97" s="9"/>
      <c r="AIA97" s="9"/>
      <c r="AIB97" s="9"/>
      <c r="AIC97" s="9"/>
      <c r="AID97" s="9"/>
      <c r="AIE97" s="9"/>
      <c r="AIF97" s="9"/>
      <c r="AIG97" s="9"/>
      <c r="AIH97" s="9"/>
      <c r="AII97" s="9"/>
      <c r="AIJ97" s="9"/>
      <c r="AIK97" s="9"/>
      <c r="AIL97" s="9"/>
      <c r="AIM97" s="9"/>
      <c r="AIN97" s="9"/>
      <c r="AIO97" s="9"/>
      <c r="AIP97" s="9"/>
      <c r="AIQ97" s="9"/>
      <c r="AIR97" s="9"/>
      <c r="AIS97" s="9"/>
      <c r="AIT97" s="9"/>
      <c r="AIU97" s="9"/>
      <c r="AIV97" s="9"/>
      <c r="AIW97" s="9"/>
      <c r="AIX97" s="9"/>
      <c r="AIY97" s="9"/>
      <c r="AIZ97" s="9"/>
      <c r="AJA97" s="9"/>
      <c r="AJB97" s="9"/>
      <c r="AJC97" s="9"/>
      <c r="AJD97" s="9"/>
      <c r="AJE97" s="9"/>
      <c r="AJF97" s="9"/>
      <c r="AJG97" s="9"/>
      <c r="AJH97" s="9"/>
      <c r="AJI97" s="9"/>
      <c r="AJJ97" s="9"/>
      <c r="AJK97" s="9"/>
      <c r="AJL97" s="9"/>
      <c r="AJM97" s="9"/>
      <c r="AJN97" s="9"/>
      <c r="AJO97" s="9"/>
      <c r="AJP97" s="9"/>
      <c r="AJQ97" s="9"/>
      <c r="AJR97" s="9"/>
      <c r="AJS97" s="9"/>
      <c r="AJT97" s="9"/>
      <c r="AJU97" s="9"/>
      <c r="AJV97" s="9"/>
      <c r="AJW97" s="9"/>
      <c r="AJX97" s="9"/>
      <c r="AJY97" s="9"/>
      <c r="AJZ97" s="9"/>
      <c r="AKA97" s="9"/>
      <c r="AKB97" s="9"/>
      <c r="AKC97" s="9"/>
      <c r="AKD97" s="9"/>
      <c r="AKE97" s="9"/>
      <c r="AKF97" s="9"/>
      <c r="AKG97" s="9"/>
      <c r="AKH97" s="9"/>
      <c r="AKI97" s="9"/>
      <c r="AKJ97" s="9"/>
      <c r="AKK97" s="9"/>
      <c r="AKL97" s="9"/>
      <c r="AKM97" s="9"/>
      <c r="AKN97" s="9"/>
      <c r="AKO97" s="9"/>
      <c r="AKP97" s="9"/>
      <c r="AKQ97" s="9"/>
      <c r="AKR97" s="9"/>
      <c r="AKS97" s="9"/>
      <c r="AKT97" s="9"/>
      <c r="AKU97" s="9"/>
      <c r="AKV97" s="9"/>
      <c r="AKW97" s="9"/>
      <c r="AKX97" s="9"/>
      <c r="AKY97" s="9"/>
      <c r="AKZ97" s="9"/>
      <c r="ALA97" s="9"/>
      <c r="ALB97" s="9"/>
      <c r="ALC97" s="9"/>
      <c r="ALD97" s="9"/>
      <c r="ALE97" s="9"/>
      <c r="ALF97" s="9"/>
      <c r="ALG97" s="9"/>
      <c r="ALH97" s="9"/>
      <c r="ALI97" s="9"/>
      <c r="ALJ97" s="9"/>
      <c r="ALK97" s="9"/>
      <c r="ALL97" s="9"/>
      <c r="ALM97" s="9"/>
      <c r="ALN97" s="9"/>
      <c r="ALO97" s="9"/>
      <c r="ALP97" s="9"/>
      <c r="ALQ97" s="9"/>
      <c r="ALR97" s="9"/>
      <c r="ALS97" s="9"/>
      <c r="ALT97" s="9"/>
      <c r="ALU97" s="9"/>
      <c r="ALV97" s="9"/>
      <c r="ALW97" s="9"/>
      <c r="ALX97" s="9"/>
      <c r="ALY97" s="9"/>
      <c r="AMN97" s="9"/>
      <c r="AMO97" s="9"/>
      <c r="AMP97" s="9"/>
      <c r="AMQ97" s="9"/>
      <c r="AMR97" s="9"/>
      <c r="AMS97" s="9"/>
      <c r="AMT97" s="9"/>
      <c r="AMU97" s="9"/>
      <c r="AMV97" s="9"/>
      <c r="AMW97" s="9"/>
      <c r="AMX97" s="9"/>
      <c r="AMY97" s="9"/>
      <c r="AMZ97" s="9"/>
      <c r="ANA97" s="9"/>
      <c r="ANB97" s="9"/>
      <c r="ANC97" s="9"/>
      <c r="AND97" s="9"/>
      <c r="ANE97" s="9"/>
      <c r="ANF97" s="9"/>
      <c r="ANG97" s="9"/>
      <c r="ANH97" s="9"/>
      <c r="ANI97" s="9"/>
      <c r="ANJ97" s="9"/>
      <c r="ANK97" s="9"/>
      <c r="ANL97" s="9"/>
      <c r="ANM97" s="9"/>
      <c r="ANN97" s="9"/>
      <c r="ANO97" s="9"/>
      <c r="ANP97" s="9"/>
      <c r="ANQ97" s="9"/>
      <c r="ANR97" s="9"/>
      <c r="ANS97" s="9"/>
      <c r="ANT97" s="9"/>
      <c r="ANU97" s="9"/>
      <c r="ANV97" s="9"/>
      <c r="ANW97" s="9"/>
      <c r="ANX97" s="9"/>
      <c r="ANY97" s="9"/>
      <c r="ANZ97" s="9"/>
      <c r="AOA97" s="9"/>
      <c r="AOB97" s="9"/>
      <c r="AOC97" s="9"/>
      <c r="AOD97" s="9"/>
      <c r="AOE97" s="9"/>
      <c r="AOF97" s="9"/>
      <c r="AOG97" s="9"/>
      <c r="AOH97" s="9"/>
      <c r="AOI97" s="9"/>
      <c r="AOJ97" s="9"/>
      <c r="AOK97" s="9"/>
      <c r="AOL97" s="9"/>
      <c r="AOM97" s="9"/>
      <c r="AON97" s="9"/>
      <c r="AOO97" s="9"/>
      <c r="AOP97" s="9"/>
      <c r="AOQ97" s="9"/>
      <c r="AOR97" s="9"/>
      <c r="AOS97" s="9"/>
      <c r="AOT97" s="9"/>
      <c r="AOU97" s="9"/>
      <c r="AOV97" s="9"/>
      <c r="AOW97" s="9"/>
      <c r="AOX97" s="9"/>
      <c r="AOY97" s="9"/>
      <c r="AOZ97" s="9"/>
      <c r="APA97" s="9"/>
      <c r="APB97" s="9"/>
      <c r="APC97" s="9"/>
      <c r="APD97" s="9"/>
      <c r="APE97" s="9"/>
      <c r="APF97" s="9"/>
      <c r="APG97" s="9"/>
      <c r="APH97" s="9"/>
      <c r="API97" s="9"/>
      <c r="APJ97" s="9"/>
      <c r="APK97" s="9"/>
      <c r="APL97" s="9"/>
      <c r="APM97" s="9"/>
      <c r="APN97" s="9"/>
      <c r="APO97" s="9"/>
      <c r="APP97" s="9"/>
      <c r="APQ97" s="9"/>
      <c r="APR97" s="9"/>
      <c r="APS97" s="9"/>
      <c r="APT97" s="9"/>
      <c r="APU97" s="9"/>
      <c r="APV97" s="9"/>
      <c r="APW97" s="9"/>
      <c r="APX97" s="9"/>
      <c r="APY97" s="9"/>
      <c r="APZ97" s="9"/>
      <c r="AQA97" s="9"/>
      <c r="AQB97" s="9"/>
      <c r="AQC97" s="9"/>
      <c r="AQD97" s="9"/>
      <c r="AQE97" s="9"/>
      <c r="AQF97" s="9"/>
      <c r="AQG97" s="9"/>
      <c r="AQH97" s="9"/>
      <c r="AQI97" s="9"/>
      <c r="AQJ97" s="9"/>
      <c r="AQK97" s="9"/>
      <c r="AQL97" s="9"/>
      <c r="AQM97" s="9"/>
      <c r="AQN97" s="9"/>
      <c r="AQO97" s="9"/>
      <c r="AQP97" s="9"/>
      <c r="AQQ97" s="9"/>
      <c r="AQR97" s="9"/>
      <c r="AQS97" s="9"/>
      <c r="AQT97" s="9"/>
      <c r="AQU97" s="9"/>
      <c r="AQV97" s="9"/>
      <c r="AQW97" s="9"/>
      <c r="AQX97" s="9"/>
      <c r="AQY97" s="9"/>
      <c r="AQZ97" s="9"/>
      <c r="ARA97" s="9"/>
      <c r="ARB97" s="9"/>
      <c r="ARC97" s="9"/>
      <c r="ARD97" s="9"/>
      <c r="ARE97" s="9"/>
      <c r="ARF97" s="9"/>
      <c r="ARG97" s="9"/>
      <c r="ARH97" s="9"/>
      <c r="ARI97" s="9"/>
      <c r="ARJ97" s="9"/>
      <c r="ARK97" s="9"/>
      <c r="ARL97" s="9"/>
      <c r="ARM97" s="9"/>
      <c r="ARN97" s="9"/>
      <c r="ARO97" s="9"/>
      <c r="ARP97" s="9"/>
      <c r="ARQ97" s="9"/>
      <c r="ARR97" s="9"/>
      <c r="ARS97" s="9"/>
      <c r="ART97" s="9"/>
      <c r="ARU97" s="9"/>
      <c r="ARV97" s="9"/>
      <c r="ARW97" s="9"/>
      <c r="ARX97" s="9"/>
      <c r="ARY97" s="9"/>
      <c r="ARZ97" s="9"/>
      <c r="ASA97" s="9"/>
      <c r="ASB97" s="9"/>
      <c r="ASC97" s="9"/>
      <c r="ASD97" s="9"/>
      <c r="ASE97" s="9"/>
      <c r="ASF97" s="9"/>
      <c r="ASG97" s="9"/>
      <c r="ASH97" s="9"/>
      <c r="ASI97" s="9"/>
      <c r="ASJ97" s="9"/>
      <c r="ASK97" s="9"/>
      <c r="ASL97" s="9"/>
      <c r="ASM97" s="9"/>
      <c r="ASN97" s="9"/>
      <c r="ASO97" s="9"/>
      <c r="ASP97" s="9"/>
      <c r="ASQ97" s="9"/>
      <c r="ASR97" s="9"/>
      <c r="ASS97" s="9"/>
      <c r="AST97" s="9"/>
      <c r="ASU97" s="9"/>
      <c r="ASV97" s="9"/>
      <c r="ASW97" s="9"/>
      <c r="ASX97" s="9"/>
      <c r="ASY97" s="9"/>
      <c r="ASZ97" s="9"/>
      <c r="ATA97" s="9"/>
      <c r="ATB97" s="9"/>
      <c r="ATC97" s="9"/>
      <c r="ATD97" s="9"/>
      <c r="ATE97" s="9"/>
      <c r="ATF97" s="9"/>
      <c r="ATG97" s="9"/>
      <c r="ATH97" s="9"/>
      <c r="ATI97" s="9"/>
      <c r="ATJ97" s="9"/>
      <c r="ATK97" s="9"/>
      <c r="ATL97" s="9"/>
      <c r="ATM97" s="9"/>
      <c r="ATN97" s="9"/>
      <c r="ATO97" s="9"/>
      <c r="ATP97" s="9"/>
      <c r="ATQ97" s="9"/>
      <c r="ATR97" s="9"/>
      <c r="ATS97" s="9"/>
      <c r="ATT97" s="9"/>
      <c r="ATU97" s="9"/>
      <c r="ATV97" s="9"/>
      <c r="ATW97" s="9"/>
      <c r="ATX97" s="9"/>
      <c r="ATY97" s="9"/>
      <c r="ATZ97" s="9"/>
      <c r="AUA97" s="9"/>
      <c r="AUB97" s="9"/>
      <c r="AUC97" s="9"/>
      <c r="AUD97" s="9"/>
      <c r="AUE97" s="9"/>
      <c r="AUF97" s="9"/>
      <c r="AUG97" s="9"/>
      <c r="AUH97" s="9"/>
      <c r="AUI97" s="9"/>
      <c r="AUJ97" s="9"/>
      <c r="AUK97" s="9"/>
      <c r="AUL97" s="9"/>
      <c r="AUM97" s="9"/>
      <c r="AUN97" s="9"/>
      <c r="AUO97" s="9"/>
      <c r="AUP97" s="9"/>
      <c r="AUQ97" s="9"/>
      <c r="AUR97" s="9"/>
      <c r="AUS97" s="9"/>
      <c r="AUT97" s="9"/>
      <c r="AUU97" s="9"/>
      <c r="AUV97" s="9"/>
      <c r="AUW97" s="9"/>
      <c r="AUX97" s="9"/>
      <c r="AUY97" s="9"/>
      <c r="AUZ97" s="9"/>
      <c r="AVA97" s="9"/>
      <c r="AVB97" s="9"/>
      <c r="AVC97" s="9"/>
      <c r="AVD97" s="9"/>
      <c r="AVE97" s="9"/>
      <c r="AVF97" s="9"/>
      <c r="AVG97" s="9"/>
      <c r="AVH97" s="9"/>
      <c r="AVI97" s="9"/>
      <c r="AVJ97" s="9"/>
      <c r="AVK97" s="9"/>
      <c r="AVL97" s="9"/>
      <c r="AVM97" s="9"/>
      <c r="AVN97" s="9"/>
      <c r="AVO97" s="9"/>
      <c r="AVP97" s="9"/>
      <c r="AVQ97" s="9"/>
      <c r="AVR97" s="9"/>
      <c r="AVS97" s="9"/>
      <c r="AVT97" s="9"/>
      <c r="AVU97" s="9"/>
      <c r="AVV97" s="9"/>
      <c r="AVW97" s="9"/>
      <c r="AVX97" s="9"/>
      <c r="AVY97" s="9"/>
      <c r="AVZ97" s="9"/>
      <c r="AWA97" s="9"/>
      <c r="AWB97" s="9"/>
      <c r="AWC97" s="9"/>
      <c r="AWD97" s="9"/>
      <c r="AWE97" s="9"/>
      <c r="AWF97" s="9"/>
      <c r="AWG97" s="9"/>
      <c r="AWH97" s="9"/>
      <c r="AWI97" s="9"/>
      <c r="AWJ97" s="9"/>
      <c r="AWK97" s="9"/>
      <c r="AWL97" s="9"/>
      <c r="AWM97" s="9"/>
      <c r="AWN97" s="9"/>
      <c r="AWO97" s="9"/>
      <c r="AWP97" s="9"/>
      <c r="AWQ97" s="9"/>
      <c r="AWR97" s="9"/>
      <c r="AWS97" s="9"/>
      <c r="AWT97" s="9"/>
      <c r="AWU97" s="9"/>
      <c r="AWV97" s="9"/>
      <c r="AWW97" s="9"/>
      <c r="AWX97" s="9"/>
      <c r="AWY97" s="9"/>
      <c r="AWZ97" s="9"/>
      <c r="AXA97" s="9"/>
      <c r="AXB97" s="9"/>
      <c r="AXC97" s="9"/>
      <c r="AXD97" s="9"/>
      <c r="AXE97" s="9"/>
      <c r="AXF97" s="9"/>
      <c r="AXG97" s="9"/>
      <c r="AXH97" s="9"/>
      <c r="AXI97" s="9"/>
      <c r="AXJ97" s="9"/>
      <c r="AXK97" s="9"/>
      <c r="AXL97" s="9"/>
      <c r="AXM97" s="9"/>
      <c r="AXN97" s="9"/>
      <c r="AXO97" s="9"/>
      <c r="AXP97" s="9"/>
      <c r="AXQ97" s="9"/>
      <c r="AXR97" s="9"/>
      <c r="AXS97" s="9"/>
      <c r="AXT97" s="9"/>
      <c r="AXU97" s="9"/>
      <c r="AXV97" s="9"/>
      <c r="AXW97" s="9"/>
      <c r="AXX97" s="9"/>
      <c r="AXY97" s="9"/>
      <c r="AXZ97" s="9"/>
      <c r="AYA97" s="9"/>
      <c r="AYB97" s="9"/>
      <c r="AYC97" s="9"/>
      <c r="AYD97" s="9"/>
      <c r="AYE97" s="9"/>
      <c r="AYF97" s="9"/>
      <c r="AYG97" s="9"/>
      <c r="AYH97" s="9"/>
      <c r="AYI97" s="9"/>
      <c r="AYJ97" s="9"/>
      <c r="AYK97" s="9"/>
      <c r="AYL97" s="9"/>
      <c r="AYM97" s="9"/>
      <c r="AYN97" s="9"/>
      <c r="AYO97" s="9"/>
      <c r="AYP97" s="9"/>
      <c r="AYQ97" s="9"/>
      <c r="AYR97" s="9"/>
      <c r="AYS97" s="9"/>
      <c r="AYT97" s="9"/>
      <c r="AYU97" s="9"/>
      <c r="AYV97" s="9"/>
      <c r="AYW97" s="9"/>
      <c r="AYX97" s="9"/>
      <c r="AYY97" s="9"/>
      <c r="AYZ97" s="9"/>
      <c r="AZA97" s="9"/>
      <c r="AZB97" s="9"/>
      <c r="AZC97" s="9"/>
      <c r="AZD97" s="9"/>
      <c r="AZE97" s="9"/>
      <c r="AZF97" s="9"/>
      <c r="AZG97" s="9"/>
      <c r="AZH97" s="9"/>
      <c r="AZI97" s="9"/>
      <c r="AZJ97" s="9"/>
      <c r="AZK97" s="9"/>
      <c r="AZL97" s="9"/>
      <c r="AZM97" s="9"/>
      <c r="AZN97" s="9"/>
      <c r="AZO97" s="9"/>
      <c r="AZP97" s="9"/>
      <c r="AZQ97" s="9"/>
      <c r="AZR97" s="9"/>
      <c r="AZS97" s="9"/>
      <c r="AZT97" s="9"/>
      <c r="AZU97" s="9"/>
      <c r="AZV97" s="9"/>
      <c r="AZW97" s="9"/>
      <c r="AZX97" s="9"/>
      <c r="AZY97" s="9"/>
      <c r="AZZ97" s="9"/>
      <c r="BAA97" s="9"/>
      <c r="BAB97" s="9"/>
      <c r="BAC97" s="9"/>
      <c r="BAD97" s="9"/>
      <c r="BAE97" s="9"/>
      <c r="BAF97" s="9"/>
      <c r="BAG97" s="9"/>
      <c r="BAH97" s="9"/>
      <c r="BAI97" s="9"/>
      <c r="BAJ97" s="9"/>
      <c r="BAK97" s="9"/>
      <c r="BAL97" s="9"/>
      <c r="BAM97" s="9"/>
      <c r="BAN97" s="9"/>
      <c r="BAO97" s="9"/>
      <c r="BAP97" s="9"/>
      <c r="BAQ97" s="9"/>
      <c r="BAR97" s="9"/>
      <c r="BAS97" s="9"/>
      <c r="BAT97" s="9"/>
      <c r="BAU97" s="9"/>
      <c r="BAV97" s="9"/>
      <c r="BAW97" s="9"/>
      <c r="BAX97" s="9"/>
      <c r="BAY97" s="9"/>
      <c r="BAZ97" s="9"/>
      <c r="BBA97" s="9"/>
      <c r="BBB97" s="9"/>
      <c r="BBC97" s="9"/>
      <c r="BBD97" s="9"/>
      <c r="BBE97" s="9"/>
      <c r="BBF97" s="9"/>
      <c r="BBG97" s="9"/>
      <c r="BBH97" s="9"/>
      <c r="BBI97" s="9"/>
      <c r="BBJ97" s="9"/>
      <c r="BBK97" s="9"/>
      <c r="BBL97" s="9"/>
      <c r="BBM97" s="9"/>
      <c r="BBN97" s="9"/>
      <c r="BBO97" s="9"/>
      <c r="BBP97" s="9"/>
      <c r="BBQ97" s="9"/>
      <c r="BBR97" s="9"/>
      <c r="BBS97" s="9"/>
      <c r="BBT97" s="9"/>
      <c r="BBU97" s="9"/>
      <c r="BBV97" s="9"/>
      <c r="BBW97" s="9"/>
      <c r="BBX97" s="9"/>
      <c r="BBY97" s="9"/>
      <c r="BBZ97" s="9"/>
      <c r="BCA97" s="9"/>
      <c r="BCB97" s="9"/>
      <c r="BCC97" s="9"/>
      <c r="BCD97" s="9"/>
      <c r="BCE97" s="9"/>
      <c r="BCF97" s="9"/>
      <c r="BCG97" s="9"/>
      <c r="BCH97" s="9"/>
      <c r="BCI97" s="9"/>
      <c r="BCJ97" s="9"/>
      <c r="BCK97" s="9"/>
      <c r="BCL97" s="9"/>
      <c r="BCM97" s="9"/>
      <c r="BCN97" s="9"/>
      <c r="BCO97" s="9"/>
      <c r="BCP97" s="9"/>
      <c r="BCQ97" s="9"/>
      <c r="BCR97" s="9"/>
      <c r="BCS97" s="9"/>
      <c r="BCT97" s="9"/>
      <c r="BCU97" s="9"/>
      <c r="BCV97" s="9"/>
      <c r="BCW97" s="9"/>
      <c r="BCX97" s="9"/>
      <c r="BCY97" s="9"/>
      <c r="BCZ97" s="9"/>
      <c r="BDA97" s="9"/>
      <c r="BDB97" s="9"/>
      <c r="BDC97" s="9"/>
      <c r="BDD97" s="9"/>
      <c r="BDE97" s="9"/>
      <c r="BDF97" s="9"/>
      <c r="BDG97" s="9"/>
      <c r="BDH97" s="9"/>
      <c r="BDI97" s="9"/>
      <c r="BDJ97" s="9"/>
      <c r="BDK97" s="9"/>
      <c r="BDL97" s="9"/>
      <c r="BDM97" s="9"/>
      <c r="BDN97" s="9"/>
      <c r="BDO97" s="9"/>
      <c r="BDP97" s="9"/>
      <c r="BDQ97" s="9"/>
      <c r="BDR97" s="9"/>
      <c r="BDS97" s="9"/>
      <c r="BDT97" s="9"/>
      <c r="BDU97" s="9"/>
      <c r="BDV97" s="9"/>
      <c r="BDW97" s="9"/>
      <c r="BDX97" s="9"/>
      <c r="BDY97" s="9"/>
      <c r="BDZ97" s="9"/>
      <c r="BEA97" s="9"/>
      <c r="BEB97" s="9"/>
      <c r="BEC97" s="9"/>
      <c r="BED97" s="9"/>
      <c r="BEE97" s="9"/>
      <c r="BEF97" s="9"/>
      <c r="BEG97" s="9"/>
      <c r="BEH97" s="9"/>
      <c r="BEI97" s="9"/>
      <c r="BEJ97" s="9"/>
      <c r="BEK97" s="9"/>
      <c r="BEL97" s="9"/>
      <c r="BEM97" s="9"/>
      <c r="BEN97" s="9"/>
      <c r="BEO97" s="9"/>
      <c r="BEP97" s="9"/>
      <c r="BEQ97" s="9"/>
      <c r="BER97" s="9"/>
      <c r="BES97" s="9"/>
      <c r="BET97" s="9"/>
      <c r="BEU97" s="9"/>
      <c r="BEV97" s="9"/>
      <c r="BEW97" s="9"/>
      <c r="BEX97" s="9"/>
      <c r="BEY97" s="9"/>
      <c r="BEZ97" s="9"/>
      <c r="BFA97" s="9"/>
      <c r="BFB97" s="9"/>
      <c r="BFC97" s="9"/>
      <c r="BFD97" s="9"/>
      <c r="BFE97" s="9"/>
      <c r="BFF97" s="9"/>
      <c r="BFG97" s="9"/>
      <c r="BFH97" s="9"/>
      <c r="BFI97" s="9"/>
      <c r="BFJ97" s="9"/>
      <c r="BFK97" s="9"/>
      <c r="BFL97" s="9"/>
      <c r="BFM97" s="9"/>
      <c r="BFN97" s="9"/>
      <c r="BFO97" s="9"/>
      <c r="BFP97" s="9"/>
      <c r="BFQ97" s="9"/>
      <c r="BFR97" s="9"/>
      <c r="BFS97" s="9"/>
      <c r="BFT97" s="9"/>
      <c r="BFU97" s="9"/>
      <c r="BFV97" s="9"/>
      <c r="BFW97" s="9"/>
      <c r="BFX97" s="9"/>
      <c r="BFY97" s="9"/>
      <c r="BFZ97" s="9"/>
      <c r="BGA97" s="9"/>
      <c r="BGB97" s="9"/>
      <c r="BGC97" s="9"/>
      <c r="BGD97" s="9"/>
      <c r="BGE97" s="9"/>
      <c r="BGF97" s="9"/>
      <c r="BGG97" s="9"/>
      <c r="BGH97" s="9"/>
      <c r="BGI97" s="9"/>
      <c r="BGJ97" s="9"/>
      <c r="BGK97" s="9"/>
      <c r="BGL97" s="9"/>
      <c r="BGM97" s="9"/>
      <c r="BGN97" s="9"/>
      <c r="BGO97" s="9"/>
      <c r="BGP97" s="9"/>
      <c r="BGQ97" s="9"/>
      <c r="BGR97" s="9"/>
      <c r="BGS97" s="9"/>
      <c r="BGT97" s="9"/>
      <c r="BGU97" s="9"/>
      <c r="BGV97" s="9"/>
      <c r="BGW97" s="9"/>
      <c r="BGX97" s="9"/>
      <c r="BGY97" s="9"/>
      <c r="BGZ97" s="9"/>
      <c r="BHA97" s="9"/>
      <c r="BHB97" s="9"/>
      <c r="BHC97" s="9"/>
      <c r="BHD97" s="9"/>
      <c r="BHE97" s="9"/>
      <c r="BHF97" s="9"/>
      <c r="BHG97" s="9"/>
      <c r="BHH97" s="9"/>
      <c r="BHI97" s="9"/>
      <c r="BHJ97" s="9"/>
      <c r="BHK97" s="9"/>
      <c r="BHL97" s="9"/>
      <c r="BHM97" s="9"/>
      <c r="BHN97" s="9"/>
      <c r="BHO97" s="9"/>
      <c r="BHP97" s="9"/>
      <c r="BHQ97" s="9"/>
      <c r="BHR97" s="9"/>
      <c r="BHS97" s="9"/>
      <c r="BHT97" s="9"/>
      <c r="BHU97" s="9"/>
      <c r="BHV97" s="9"/>
      <c r="BHW97" s="9"/>
      <c r="BHX97" s="9"/>
      <c r="BHY97" s="9"/>
      <c r="BHZ97" s="9"/>
      <c r="BIA97" s="9"/>
      <c r="BIB97" s="9"/>
      <c r="BIC97" s="9"/>
      <c r="BID97" s="9"/>
      <c r="BIE97" s="9"/>
      <c r="BIF97" s="9"/>
      <c r="BIG97" s="9"/>
      <c r="BIH97" s="9"/>
      <c r="BII97" s="9"/>
      <c r="BIJ97" s="9"/>
      <c r="BIK97" s="9"/>
      <c r="BIL97" s="9"/>
      <c r="BIM97" s="9"/>
      <c r="BIN97" s="9"/>
      <c r="BIO97" s="9"/>
      <c r="BIP97" s="9"/>
      <c r="BIQ97" s="9"/>
      <c r="BIR97" s="9"/>
      <c r="BIS97" s="9"/>
      <c r="BIT97" s="9"/>
      <c r="BIU97" s="9"/>
      <c r="BIV97" s="9"/>
      <c r="BIW97" s="9"/>
      <c r="BIX97" s="9"/>
      <c r="BIY97" s="9"/>
      <c r="BIZ97" s="9"/>
      <c r="BJA97" s="9"/>
      <c r="BJB97" s="9"/>
      <c r="BJC97" s="9"/>
      <c r="BJD97" s="9"/>
      <c r="BJE97" s="9"/>
      <c r="BJF97" s="9"/>
      <c r="BJG97" s="9"/>
      <c r="BJH97" s="9"/>
      <c r="BJI97" s="9"/>
      <c r="BJJ97" s="9"/>
      <c r="BJK97" s="9"/>
      <c r="BJL97" s="9"/>
      <c r="BJM97" s="9"/>
      <c r="BJN97" s="9"/>
      <c r="BJO97" s="9"/>
      <c r="BJP97" s="9"/>
      <c r="BJQ97" s="9"/>
      <c r="BJR97" s="9"/>
      <c r="BJS97" s="9"/>
      <c r="BJT97" s="9"/>
      <c r="BJU97" s="9"/>
      <c r="BJV97" s="9"/>
      <c r="BJW97" s="9"/>
      <c r="BJX97" s="9"/>
      <c r="BJY97" s="9"/>
      <c r="BJZ97" s="9"/>
      <c r="BKA97" s="9"/>
      <c r="BKB97" s="9"/>
      <c r="BKC97" s="9"/>
      <c r="BKD97" s="9"/>
      <c r="BKE97" s="9"/>
      <c r="BKF97" s="9"/>
      <c r="BKG97" s="9"/>
      <c r="BKH97" s="9"/>
      <c r="BKI97" s="9"/>
      <c r="BKJ97" s="9"/>
      <c r="BKK97" s="9"/>
      <c r="BKL97" s="9"/>
      <c r="BKM97" s="9"/>
      <c r="BKN97" s="9"/>
      <c r="BKO97" s="9"/>
      <c r="BKP97" s="9"/>
      <c r="BKQ97" s="9"/>
      <c r="BKR97" s="9"/>
      <c r="BKS97" s="9"/>
      <c r="BKT97" s="9"/>
      <c r="BKU97" s="9"/>
      <c r="BKV97" s="9"/>
      <c r="BKW97" s="9"/>
      <c r="BKX97" s="9"/>
      <c r="BKY97" s="9"/>
      <c r="BKZ97" s="9"/>
      <c r="BLA97" s="9"/>
      <c r="BLB97" s="9"/>
      <c r="BLC97" s="9"/>
      <c r="BLD97" s="9"/>
      <c r="BLE97" s="9"/>
      <c r="BLF97" s="9"/>
      <c r="BLG97" s="9"/>
      <c r="BLH97" s="9"/>
      <c r="BLI97" s="9"/>
      <c r="BLJ97" s="9"/>
      <c r="BLK97" s="9"/>
      <c r="BLL97" s="9"/>
      <c r="BLM97" s="9"/>
      <c r="BLN97" s="9"/>
      <c r="BLO97" s="9"/>
      <c r="BLP97" s="9"/>
      <c r="BLQ97" s="9"/>
      <c r="BLR97" s="9"/>
      <c r="BLS97" s="9"/>
      <c r="BLT97" s="9"/>
      <c r="BLU97" s="9"/>
      <c r="BLV97" s="9"/>
      <c r="BLW97" s="9"/>
      <c r="BLX97" s="9"/>
      <c r="BLY97" s="9"/>
      <c r="BLZ97" s="9"/>
      <c r="BMA97" s="9"/>
      <c r="BMB97" s="9"/>
      <c r="BMC97" s="9"/>
      <c r="BMD97" s="9"/>
      <c r="BME97" s="9"/>
      <c r="BMF97" s="9"/>
      <c r="BMG97" s="9"/>
      <c r="BMH97" s="9"/>
      <c r="BMI97" s="9"/>
      <c r="BMJ97" s="9"/>
      <c r="BMK97" s="9"/>
      <c r="BML97" s="9"/>
      <c r="BMM97" s="9"/>
      <c r="BMN97" s="9"/>
      <c r="BMO97" s="9"/>
      <c r="BMP97" s="9"/>
      <c r="BMQ97" s="9"/>
      <c r="BMR97" s="9"/>
      <c r="BMS97" s="9"/>
      <c r="BMT97" s="9"/>
      <c r="BMU97" s="9"/>
      <c r="BMV97" s="9"/>
      <c r="BMW97" s="9"/>
      <c r="BMX97" s="9"/>
      <c r="BMY97" s="9"/>
      <c r="BMZ97" s="9"/>
      <c r="BNA97" s="9"/>
      <c r="BNB97" s="9"/>
      <c r="BNC97" s="9"/>
      <c r="BND97" s="9"/>
      <c r="BNE97" s="9"/>
      <c r="BNF97" s="9"/>
      <c r="BNG97" s="9"/>
      <c r="BNH97" s="9"/>
      <c r="BNI97" s="9"/>
      <c r="BNJ97" s="9"/>
      <c r="BNK97" s="9"/>
      <c r="BNL97" s="9"/>
      <c r="BNM97" s="9"/>
      <c r="BNN97" s="9"/>
      <c r="BNO97" s="9"/>
      <c r="BNP97" s="9"/>
      <c r="BNQ97" s="9"/>
      <c r="BNR97" s="9"/>
      <c r="BNS97" s="9"/>
      <c r="BNT97" s="9"/>
      <c r="BNU97" s="9"/>
      <c r="BNV97" s="9"/>
      <c r="BNW97" s="9"/>
      <c r="BNX97" s="9"/>
      <c r="BNY97" s="9"/>
      <c r="BNZ97" s="9"/>
      <c r="BOA97" s="9"/>
      <c r="BOB97" s="9"/>
      <c r="BOC97" s="9"/>
      <c r="BOD97" s="9"/>
      <c r="BOE97" s="9"/>
      <c r="BOF97" s="9"/>
      <c r="BOG97" s="9"/>
      <c r="BOH97" s="9"/>
      <c r="BOI97" s="9"/>
      <c r="BOJ97" s="9"/>
      <c r="BOK97" s="9"/>
      <c r="BOL97" s="9"/>
      <c r="BOM97" s="9"/>
      <c r="BON97" s="9"/>
      <c r="BOO97" s="9"/>
      <c r="BOP97" s="9"/>
      <c r="BOQ97" s="9"/>
      <c r="BOR97" s="9"/>
      <c r="BOS97" s="9"/>
      <c r="BOT97" s="9"/>
      <c r="BOU97" s="9"/>
      <c r="BOV97" s="9"/>
      <c r="BOW97" s="9"/>
      <c r="BOX97" s="9"/>
      <c r="BOY97" s="9"/>
      <c r="BOZ97" s="9"/>
      <c r="BPA97" s="9"/>
      <c r="BPB97" s="9"/>
      <c r="BPC97" s="9"/>
      <c r="BPD97" s="9"/>
      <c r="BPE97" s="9"/>
      <c r="BPF97" s="9"/>
      <c r="BPG97" s="9"/>
      <c r="BPH97" s="9"/>
      <c r="BPI97" s="9"/>
      <c r="BPJ97" s="9"/>
      <c r="BPK97" s="9"/>
      <c r="BPL97" s="9"/>
      <c r="BPM97" s="9"/>
      <c r="BPN97" s="9"/>
      <c r="BPO97" s="9"/>
      <c r="BPP97" s="9"/>
      <c r="BPQ97" s="9"/>
      <c r="BPR97" s="9"/>
      <c r="BPS97" s="9"/>
      <c r="BPT97" s="9"/>
      <c r="BPU97" s="9"/>
      <c r="BPV97" s="9"/>
      <c r="BPW97" s="9"/>
      <c r="BPX97" s="9"/>
      <c r="BPY97" s="9"/>
      <c r="BPZ97" s="9"/>
      <c r="BQA97" s="9"/>
      <c r="BQB97" s="9"/>
      <c r="BQC97" s="9"/>
      <c r="BQD97" s="9"/>
      <c r="BQE97" s="9"/>
      <c r="BQF97" s="9"/>
      <c r="BQG97" s="9"/>
      <c r="BQH97" s="9"/>
      <c r="BQI97" s="9"/>
      <c r="BQJ97" s="9"/>
      <c r="BQK97" s="9"/>
      <c r="BQL97" s="9"/>
      <c r="BQM97" s="9"/>
      <c r="BQN97" s="9"/>
      <c r="BQO97" s="9"/>
      <c r="BQP97" s="9"/>
      <c r="BQQ97" s="9"/>
      <c r="BQR97" s="9"/>
      <c r="BQS97" s="9"/>
      <c r="BQT97" s="9"/>
      <c r="BQU97" s="9"/>
      <c r="BQV97" s="9"/>
      <c r="BQW97" s="9"/>
      <c r="BQX97" s="9"/>
      <c r="BQY97" s="9"/>
      <c r="BQZ97" s="9"/>
      <c r="BRA97" s="9"/>
      <c r="BRB97" s="9"/>
      <c r="BRC97" s="9"/>
      <c r="BRD97" s="9"/>
      <c r="BRE97" s="9"/>
      <c r="BRF97" s="9"/>
      <c r="BRG97" s="9"/>
      <c r="BRH97" s="9"/>
      <c r="BRI97" s="9"/>
      <c r="BRJ97" s="9"/>
      <c r="BRK97" s="9"/>
      <c r="BRL97" s="9"/>
      <c r="BRM97" s="9"/>
      <c r="BRN97" s="9"/>
      <c r="BRO97" s="9"/>
      <c r="BRP97" s="9"/>
      <c r="BRQ97" s="9"/>
      <c r="BRR97" s="9"/>
      <c r="BRS97" s="9"/>
      <c r="BRT97" s="9"/>
      <c r="BRU97" s="9"/>
      <c r="BRV97" s="9"/>
      <c r="BRW97" s="9"/>
      <c r="BRX97" s="9"/>
      <c r="BRY97" s="9"/>
      <c r="BRZ97" s="9"/>
      <c r="BSA97" s="9"/>
      <c r="BSB97" s="9"/>
      <c r="BSC97" s="9"/>
      <c r="BSD97" s="9"/>
    </row>
    <row r="98" ht="14.25" customHeight="1">
      <c r="A98" s="9">
        <v>22.0</v>
      </c>
      <c r="B98" s="9" t="s">
        <v>11947</v>
      </c>
      <c r="C98" s="9" t="s">
        <v>11948</v>
      </c>
      <c r="D98" s="9" t="s">
        <v>11948</v>
      </c>
      <c r="E98" s="9"/>
      <c r="F98" s="9">
        <v>3.0</v>
      </c>
      <c r="G98" s="9" t="s">
        <v>12782</v>
      </c>
      <c r="H98" s="9"/>
      <c r="I98" s="9"/>
      <c r="J98" s="9"/>
      <c r="K98" s="9"/>
      <c r="L98" s="9">
        <v>3.0</v>
      </c>
      <c r="M98" s="9"/>
      <c r="N98" s="9"/>
      <c r="O98" s="9"/>
      <c r="P98" s="9">
        <v>0.0</v>
      </c>
      <c r="Q98" s="9" t="s">
        <v>12783</v>
      </c>
      <c r="R98" s="9"/>
      <c r="S98" s="9" t="s">
        <v>3035</v>
      </c>
      <c r="T98" s="9" t="s">
        <v>3033</v>
      </c>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9"/>
      <c r="GB98" s="9"/>
      <c r="GC98" s="9"/>
      <c r="GD98" s="9"/>
      <c r="GE98" s="9"/>
      <c r="GF98" s="9"/>
      <c r="GG98" s="9"/>
      <c r="GH98" s="9"/>
      <c r="GI98" s="9"/>
      <c r="GJ98" s="9"/>
      <c r="GK98" s="9"/>
      <c r="GL98" s="9"/>
      <c r="GM98" s="9"/>
      <c r="GN98" s="9"/>
      <c r="GO98" s="9"/>
      <c r="GP98" s="9"/>
      <c r="GQ98" s="9"/>
      <c r="GR98" s="9"/>
      <c r="GS98" s="9"/>
      <c r="GT98" s="9"/>
      <c r="GU98" s="9"/>
      <c r="GV98" s="9"/>
      <c r="GW98" s="9"/>
      <c r="GX98" s="9"/>
      <c r="GY98" s="9"/>
      <c r="GZ98" s="9"/>
      <c r="HA98" s="9"/>
      <c r="HB98" s="9"/>
      <c r="HC98" s="9"/>
      <c r="HD98" s="9"/>
      <c r="HE98" s="9"/>
      <c r="HF98" s="9"/>
      <c r="HG98" s="9"/>
      <c r="HH98" s="9"/>
      <c r="HI98" s="9"/>
      <c r="HJ98" s="9"/>
      <c r="HK98" s="9"/>
      <c r="HL98" s="9"/>
      <c r="HM98" s="9"/>
      <c r="HN98" s="9"/>
      <c r="HO98" s="9"/>
      <c r="HP98" s="9"/>
      <c r="HQ98" s="9"/>
      <c r="HR98" s="9"/>
      <c r="HS98" s="9"/>
      <c r="HT98" s="9"/>
      <c r="HU98" s="9"/>
      <c r="HV98" s="9"/>
      <c r="HW98" s="9"/>
      <c r="HX98" s="9"/>
      <c r="HY98" s="9"/>
      <c r="HZ98" s="9"/>
      <c r="IA98" s="9"/>
      <c r="IB98" s="9"/>
      <c r="IC98" s="9"/>
      <c r="ID98" s="9"/>
      <c r="IE98" s="9"/>
      <c r="IF98" s="9"/>
      <c r="IG98" s="9"/>
      <c r="IH98" s="9"/>
      <c r="II98" s="9"/>
      <c r="IJ98" s="9"/>
      <c r="IK98" s="9"/>
      <c r="IL98" s="9"/>
      <c r="IM98" s="9"/>
      <c r="IN98" s="9"/>
      <c r="IO98" s="9"/>
      <c r="IP98" s="9"/>
      <c r="IQ98" s="9"/>
      <c r="IR98" s="9"/>
      <c r="IS98" s="9"/>
      <c r="IT98" s="9"/>
      <c r="IU98" s="9"/>
      <c r="IV98" s="9"/>
      <c r="IW98" s="9"/>
      <c r="IX98" s="9"/>
      <c r="IY98" s="9"/>
      <c r="IZ98" s="9"/>
      <c r="JA98" s="9"/>
      <c r="JB98" s="9"/>
      <c r="JC98" s="9"/>
      <c r="JD98" s="9"/>
      <c r="JE98" s="9"/>
      <c r="JF98" s="9"/>
      <c r="JG98" s="9"/>
      <c r="JH98" s="9"/>
      <c r="JI98" s="9"/>
      <c r="JJ98" s="9"/>
      <c r="JK98" s="9"/>
      <c r="JL98" s="9"/>
      <c r="JM98" s="9"/>
      <c r="JN98" s="9"/>
      <c r="JO98" s="9"/>
      <c r="JP98" s="9"/>
      <c r="JQ98" s="9"/>
      <c r="JR98" s="9"/>
      <c r="JS98" s="9"/>
      <c r="JT98" s="9"/>
      <c r="JU98" s="9"/>
      <c r="JV98" s="9"/>
      <c r="JW98" s="9"/>
      <c r="JX98" s="9"/>
      <c r="JY98" s="9"/>
      <c r="JZ98" s="9"/>
      <c r="KA98" s="9"/>
      <c r="KB98" s="9"/>
      <c r="KC98" s="9"/>
      <c r="KD98" s="9"/>
      <c r="KE98" s="9"/>
      <c r="KF98" s="9"/>
      <c r="KG98" s="9"/>
      <c r="KH98" s="9"/>
      <c r="KI98" s="9"/>
      <c r="KJ98" s="9"/>
      <c r="KK98" s="9"/>
      <c r="KL98" s="9"/>
      <c r="KM98" s="9"/>
      <c r="KN98" s="9"/>
      <c r="KO98" s="9"/>
      <c r="KP98" s="9"/>
      <c r="KQ98" s="9"/>
      <c r="KR98" s="9"/>
      <c r="KS98" s="9"/>
      <c r="KT98" s="9"/>
      <c r="KU98" s="9"/>
      <c r="KV98" s="9"/>
      <c r="KW98" s="9"/>
      <c r="KX98" s="9"/>
      <c r="KY98" s="9"/>
      <c r="KZ98" s="9"/>
      <c r="LA98" s="9"/>
      <c r="LB98" s="9"/>
      <c r="LC98" s="9"/>
      <c r="LD98" s="9"/>
      <c r="LE98" s="9"/>
      <c r="LF98" s="9"/>
      <c r="LG98" s="9"/>
      <c r="LH98" s="9"/>
      <c r="LI98" s="9"/>
      <c r="LJ98" s="9"/>
      <c r="LK98" s="9"/>
      <c r="LL98" s="9"/>
      <c r="LM98" s="9"/>
      <c r="LN98" s="9"/>
      <c r="LO98" s="9"/>
      <c r="LP98" s="9"/>
      <c r="LQ98" s="9"/>
      <c r="LR98" s="9"/>
      <c r="LS98" s="9"/>
      <c r="LT98" s="9"/>
      <c r="LU98" s="9"/>
      <c r="LV98" s="9"/>
      <c r="LW98" s="9"/>
      <c r="LX98" s="9"/>
      <c r="LY98" s="9"/>
      <c r="LZ98" s="9"/>
      <c r="MA98" s="9"/>
      <c r="MB98" s="9"/>
      <c r="MC98" s="9"/>
      <c r="MD98" s="9"/>
      <c r="ME98" s="9"/>
      <c r="MF98" s="9"/>
      <c r="MG98" s="9"/>
      <c r="MH98" s="9"/>
      <c r="MI98" s="9"/>
      <c r="MJ98" s="9"/>
      <c r="MK98" s="9"/>
      <c r="ML98" s="9"/>
      <c r="MM98" s="9"/>
      <c r="MN98" s="9"/>
      <c r="MO98" s="9"/>
      <c r="MP98" s="9"/>
      <c r="MQ98" s="9"/>
      <c r="MR98" s="9"/>
      <c r="MS98" s="9"/>
      <c r="MT98" s="9"/>
      <c r="MU98" s="9"/>
      <c r="MV98" s="9"/>
      <c r="MW98" s="9"/>
      <c r="MX98" s="9"/>
      <c r="MY98" s="9"/>
      <c r="MZ98" s="9"/>
      <c r="NA98" s="9"/>
      <c r="NB98" s="9"/>
      <c r="NC98" s="9"/>
      <c r="ND98" s="9"/>
      <c r="NE98" s="9"/>
      <c r="NF98" s="9"/>
      <c r="NG98" s="9"/>
      <c r="NH98" s="9"/>
      <c r="NI98" s="9"/>
      <c r="NJ98" s="9"/>
      <c r="NK98" s="9"/>
      <c r="NL98" s="9"/>
      <c r="NM98" s="9"/>
      <c r="NN98" s="9"/>
      <c r="NO98" s="9"/>
      <c r="NP98" s="9"/>
      <c r="NQ98" s="9"/>
      <c r="NR98" s="9"/>
      <c r="NS98" s="9"/>
      <c r="NT98" s="9"/>
      <c r="NU98" s="9"/>
      <c r="NV98" s="9"/>
      <c r="NW98" s="9"/>
      <c r="NX98" s="9"/>
      <c r="NY98" s="9"/>
      <c r="NZ98" s="9"/>
      <c r="OA98" s="9"/>
      <c r="OB98" s="9"/>
      <c r="OC98" s="9"/>
      <c r="OD98" s="9"/>
      <c r="OE98" s="9"/>
      <c r="OF98" s="9"/>
      <c r="OG98" s="9"/>
      <c r="OH98" s="9"/>
      <c r="OI98" s="9"/>
      <c r="OJ98" s="9"/>
      <c r="OK98" s="9"/>
      <c r="OL98" s="9"/>
      <c r="OM98" s="9"/>
      <c r="ON98" s="9"/>
      <c r="OO98" s="9"/>
      <c r="OP98" s="9"/>
      <c r="OQ98" s="9"/>
      <c r="OR98" s="9"/>
      <c r="OS98" s="9"/>
      <c r="OT98" s="9"/>
      <c r="OU98" s="9"/>
      <c r="OV98" s="9"/>
      <c r="OW98" s="9"/>
      <c r="OX98" s="9"/>
      <c r="OY98" s="9"/>
      <c r="OZ98" s="9"/>
      <c r="PA98" s="9"/>
      <c r="PB98" s="9"/>
      <c r="PC98" s="9"/>
      <c r="PD98" s="9"/>
      <c r="PE98" s="9"/>
      <c r="PF98" s="9"/>
      <c r="PG98" s="9"/>
      <c r="PH98" s="9"/>
      <c r="PI98" s="9"/>
      <c r="PJ98" s="9"/>
      <c r="PK98" s="9"/>
      <c r="PL98" s="9"/>
      <c r="PM98" s="9"/>
      <c r="PN98" s="9"/>
      <c r="PO98" s="9"/>
      <c r="PP98" s="9"/>
      <c r="PQ98" s="9"/>
      <c r="PR98" s="9"/>
      <c r="PS98" s="9"/>
      <c r="PT98" s="9"/>
      <c r="PU98" s="9"/>
      <c r="PV98" s="9"/>
      <c r="PW98" s="9"/>
      <c r="PX98" s="9"/>
      <c r="PY98" s="9"/>
      <c r="PZ98" s="9"/>
      <c r="QA98" s="9"/>
      <c r="QB98" s="9"/>
      <c r="QC98" s="9"/>
      <c r="QD98" s="9"/>
      <c r="QE98" s="9"/>
      <c r="QF98" s="9"/>
      <c r="QG98" s="9"/>
      <c r="QH98" s="9"/>
      <c r="QI98" s="9"/>
      <c r="QJ98" s="9"/>
      <c r="QK98" s="9"/>
      <c r="QL98" s="9"/>
      <c r="QM98" s="9"/>
      <c r="QN98" s="9"/>
      <c r="QO98" s="9"/>
      <c r="QP98" s="9"/>
      <c r="QQ98" s="9"/>
      <c r="QR98" s="9"/>
      <c r="QS98" s="9"/>
      <c r="QT98" s="9"/>
      <c r="QU98" s="9"/>
      <c r="QV98" s="9"/>
      <c r="QW98" s="9"/>
      <c r="QX98" s="9"/>
      <c r="QY98" s="9"/>
      <c r="QZ98" s="9"/>
      <c r="RA98" s="9"/>
      <c r="RB98" s="9"/>
      <c r="RC98" s="9"/>
      <c r="RD98" s="9"/>
      <c r="RE98" s="9"/>
      <c r="RF98" s="9"/>
      <c r="RG98" s="9"/>
      <c r="RH98" s="9"/>
      <c r="RI98" s="9"/>
      <c r="RJ98" s="9"/>
      <c r="RK98" s="9"/>
      <c r="RL98" s="9"/>
      <c r="RM98" s="9"/>
      <c r="RN98" s="9"/>
      <c r="RO98" s="9"/>
      <c r="RP98" s="9"/>
      <c r="RQ98" s="9"/>
      <c r="RR98" s="9"/>
      <c r="RS98" s="9"/>
      <c r="RT98" s="9"/>
      <c r="RU98" s="9"/>
      <c r="RV98" s="9"/>
      <c r="RW98" s="9"/>
      <c r="RX98" s="9"/>
      <c r="RY98" s="9"/>
      <c r="RZ98" s="9"/>
      <c r="SA98" s="9"/>
      <c r="SB98" s="9"/>
      <c r="SC98" s="9"/>
      <c r="SD98" s="9"/>
      <c r="SE98" s="9"/>
      <c r="SF98" s="9"/>
      <c r="SG98" s="9"/>
      <c r="SH98" s="9"/>
      <c r="SI98" s="9"/>
      <c r="SJ98" s="9"/>
      <c r="SK98" s="9"/>
      <c r="SL98" s="9"/>
      <c r="SM98" s="9"/>
      <c r="SN98" s="9"/>
      <c r="SO98" s="9"/>
      <c r="SP98" s="9"/>
      <c r="SQ98" s="9"/>
      <c r="SR98" s="9"/>
      <c r="SS98" s="9"/>
      <c r="ST98" s="9"/>
      <c r="SU98" s="9"/>
      <c r="SV98" s="9"/>
      <c r="SW98" s="9"/>
      <c r="SX98" s="9"/>
      <c r="SY98" s="9"/>
      <c r="SZ98" s="9"/>
      <c r="TA98" s="9"/>
      <c r="TB98" s="9"/>
      <c r="TC98" s="9"/>
      <c r="TD98" s="9"/>
      <c r="TE98" s="9"/>
      <c r="TF98" s="9"/>
      <c r="TG98" s="9"/>
      <c r="TH98" s="9"/>
      <c r="TI98" s="9"/>
      <c r="TJ98" s="9"/>
      <c r="TK98" s="9"/>
      <c r="TL98" s="9"/>
      <c r="TM98" s="9"/>
      <c r="TN98" s="9"/>
      <c r="TO98" s="9"/>
      <c r="TP98" s="9"/>
      <c r="TQ98" s="9"/>
      <c r="TR98" s="9"/>
      <c r="TS98" s="9"/>
      <c r="TT98" s="9"/>
      <c r="TU98" s="9"/>
      <c r="TV98" s="9"/>
      <c r="TW98" s="9"/>
      <c r="TX98" s="9"/>
      <c r="TY98" s="9"/>
      <c r="TZ98" s="9"/>
      <c r="UA98" s="9"/>
      <c r="UB98" s="9"/>
      <c r="UC98" s="9"/>
      <c r="UD98" s="9"/>
      <c r="UE98" s="9"/>
      <c r="UF98" s="9"/>
      <c r="UG98" s="9"/>
      <c r="UH98" s="9"/>
      <c r="UI98" s="9"/>
      <c r="UJ98" s="9"/>
      <c r="UK98" s="9"/>
      <c r="UL98" s="9"/>
      <c r="UM98" s="9"/>
      <c r="UN98" s="9"/>
      <c r="UO98" s="9"/>
      <c r="UP98" s="9"/>
      <c r="UQ98" s="9"/>
      <c r="UR98" s="9"/>
      <c r="US98" s="9"/>
      <c r="UT98" s="9"/>
      <c r="UU98" s="9"/>
      <c r="UV98" s="9"/>
      <c r="UW98" s="9"/>
      <c r="UX98" s="9"/>
      <c r="UY98" s="9"/>
      <c r="UZ98" s="9"/>
      <c r="VA98" s="9"/>
      <c r="VB98" s="9"/>
      <c r="VC98" s="9"/>
      <c r="VD98" s="9"/>
      <c r="VE98" s="9"/>
      <c r="VF98" s="9"/>
      <c r="VG98" s="9"/>
      <c r="VH98" s="9"/>
      <c r="VI98" s="9"/>
      <c r="VJ98" s="9"/>
      <c r="VK98" s="9"/>
      <c r="VL98" s="9"/>
      <c r="VM98" s="9"/>
      <c r="VN98" s="9"/>
      <c r="VO98" s="9"/>
      <c r="VP98" s="9"/>
      <c r="VQ98" s="9"/>
      <c r="VR98" s="9"/>
      <c r="VS98" s="9"/>
      <c r="VT98" s="9"/>
      <c r="VU98" s="9"/>
      <c r="VV98" s="9"/>
      <c r="VW98" s="9"/>
      <c r="VX98" s="9"/>
      <c r="VY98" s="9"/>
      <c r="VZ98" s="9"/>
      <c r="WA98" s="9"/>
      <c r="WB98" s="9"/>
      <c r="WC98" s="9"/>
      <c r="WD98" s="9"/>
      <c r="WE98" s="9"/>
      <c r="WF98" s="9"/>
      <c r="WG98" s="9"/>
      <c r="WH98" s="9"/>
      <c r="WI98" s="9"/>
      <c r="WJ98" s="9"/>
      <c r="WK98" s="9"/>
      <c r="WL98" s="9"/>
      <c r="WM98" s="9"/>
      <c r="WN98" s="9"/>
      <c r="WO98" s="9"/>
      <c r="WP98" s="9"/>
      <c r="WQ98" s="9"/>
      <c r="WR98" s="9"/>
      <c r="WS98" s="9"/>
      <c r="WT98" s="9"/>
      <c r="WU98" s="9"/>
      <c r="WV98" s="9"/>
      <c r="WW98" s="9"/>
      <c r="WX98" s="9"/>
      <c r="WY98" s="9"/>
      <c r="WZ98" s="9"/>
      <c r="XA98" s="9"/>
      <c r="XB98" s="9"/>
      <c r="XC98" s="9"/>
      <c r="XD98" s="9"/>
      <c r="XE98" s="9"/>
      <c r="XF98" s="9"/>
      <c r="XG98" s="9"/>
      <c r="XH98" s="9"/>
      <c r="XI98" s="9"/>
      <c r="XJ98" s="9"/>
      <c r="XK98" s="9"/>
      <c r="XL98" s="9"/>
      <c r="XM98" s="9"/>
      <c r="XN98" s="9"/>
      <c r="XO98" s="9"/>
      <c r="XP98" s="9"/>
      <c r="XQ98" s="9"/>
      <c r="XR98" s="9"/>
      <c r="XS98" s="9"/>
      <c r="XT98" s="9"/>
      <c r="XU98" s="9"/>
      <c r="XV98" s="9"/>
      <c r="XW98" s="9"/>
      <c r="XX98" s="9"/>
      <c r="XY98" s="9"/>
      <c r="XZ98" s="9"/>
      <c r="YA98" s="9"/>
      <c r="YB98" s="9"/>
      <c r="YC98" s="9"/>
      <c r="YD98" s="9"/>
      <c r="YE98" s="9"/>
      <c r="YF98" s="9"/>
      <c r="YG98" s="9"/>
      <c r="YH98" s="9"/>
      <c r="YI98" s="9"/>
      <c r="YJ98" s="9"/>
      <c r="YK98" s="9"/>
      <c r="YL98" s="9"/>
      <c r="YM98" s="9"/>
      <c r="YN98" s="9"/>
      <c r="YO98" s="9"/>
      <c r="YP98" s="9"/>
      <c r="YQ98" s="9"/>
      <c r="YR98" s="9"/>
      <c r="YS98" s="9"/>
      <c r="YT98" s="9"/>
      <c r="YU98" s="9"/>
      <c r="YV98" s="9"/>
      <c r="YW98" s="9"/>
      <c r="YX98" s="9"/>
      <c r="YY98" s="9"/>
      <c r="YZ98" s="9"/>
      <c r="ZA98" s="9"/>
      <c r="ZB98" s="9"/>
      <c r="ZC98" s="9"/>
      <c r="ZD98" s="9"/>
      <c r="ZE98" s="9"/>
      <c r="ZF98" s="9"/>
      <c r="ZG98" s="9"/>
      <c r="ZH98" s="9"/>
      <c r="ZI98" s="9"/>
      <c r="ZJ98" s="9"/>
      <c r="ZK98" s="9"/>
      <c r="ZL98" s="9"/>
      <c r="ZM98" s="9"/>
      <c r="ZN98" s="9"/>
      <c r="ZO98" s="9"/>
      <c r="ZP98" s="9"/>
      <c r="ZQ98" s="9"/>
      <c r="ZR98" s="9"/>
      <c r="ZS98" s="9"/>
      <c r="ZT98" s="9"/>
      <c r="ZU98" s="9"/>
      <c r="ZV98" s="9"/>
      <c r="ZW98" s="9"/>
      <c r="ZX98" s="9"/>
      <c r="ZY98" s="9"/>
      <c r="ZZ98" s="9"/>
      <c r="AAA98" s="9"/>
      <c r="AAB98" s="9"/>
      <c r="AAC98" s="9"/>
      <c r="AAD98" s="9"/>
      <c r="AAE98" s="9"/>
      <c r="AAF98" s="9"/>
      <c r="AAG98" s="9"/>
      <c r="AAH98" s="9"/>
      <c r="AAI98" s="9"/>
      <c r="AAJ98" s="9"/>
      <c r="AAK98" s="9"/>
      <c r="AAL98" s="9"/>
      <c r="AAM98" s="9"/>
      <c r="AAN98" s="9"/>
      <c r="AAO98" s="9"/>
      <c r="AAP98" s="9"/>
      <c r="AAQ98" s="9"/>
      <c r="AAR98" s="9"/>
      <c r="AAS98" s="9"/>
      <c r="AAT98" s="9"/>
      <c r="AAU98" s="9"/>
      <c r="AAV98" s="9"/>
      <c r="AAW98" s="9"/>
      <c r="AAX98" s="9"/>
      <c r="AAY98" s="9"/>
      <c r="AAZ98" s="9"/>
      <c r="ABA98" s="9"/>
      <c r="ABB98" s="9"/>
      <c r="ABC98" s="9"/>
      <c r="ABD98" s="9"/>
      <c r="ABE98" s="9"/>
      <c r="ABF98" s="9"/>
      <c r="ABG98" s="9"/>
      <c r="ABH98" s="9"/>
      <c r="ABI98" s="9"/>
      <c r="ABJ98" s="9"/>
      <c r="ABK98" s="9"/>
      <c r="ABL98" s="9"/>
      <c r="ABM98" s="9"/>
      <c r="ABN98" s="9"/>
      <c r="ABO98" s="9"/>
      <c r="ABP98" s="9"/>
      <c r="ABQ98" s="9"/>
      <c r="ABR98" s="9"/>
      <c r="ABS98" s="9"/>
      <c r="ABT98" s="9"/>
      <c r="ABU98" s="9"/>
      <c r="ABV98" s="9"/>
      <c r="ABW98" s="9"/>
      <c r="ABX98" s="9"/>
      <c r="ABY98" s="9"/>
      <c r="ABZ98" s="9"/>
      <c r="ACA98" s="9"/>
      <c r="ACB98" s="9"/>
      <c r="ACC98" s="9"/>
      <c r="ACD98" s="9"/>
      <c r="ACE98" s="9"/>
      <c r="ACF98" s="9"/>
      <c r="ACG98" s="9"/>
      <c r="ACH98" s="9"/>
      <c r="ACI98" s="9"/>
      <c r="ACJ98" s="9"/>
      <c r="ACK98" s="9"/>
      <c r="ACL98" s="9"/>
      <c r="ACM98" s="9"/>
      <c r="ACN98" s="9"/>
      <c r="ACO98" s="9"/>
      <c r="ACP98" s="9"/>
      <c r="ACQ98" s="9"/>
      <c r="ACR98" s="9"/>
      <c r="ACS98" s="9"/>
      <c r="ACT98" s="9"/>
      <c r="ACU98" s="9"/>
      <c r="ACV98" s="9"/>
      <c r="ACW98" s="9"/>
      <c r="ACX98" s="9"/>
      <c r="ACY98" s="9"/>
      <c r="ACZ98" s="9"/>
      <c r="ADA98" s="9"/>
      <c r="ADB98" s="9"/>
      <c r="ADC98" s="9"/>
      <c r="ADD98" s="9"/>
      <c r="ADE98" s="9"/>
      <c r="ADF98" s="9"/>
      <c r="ADG98" s="9"/>
      <c r="ADH98" s="9"/>
      <c r="ADI98" s="9"/>
      <c r="ADJ98" s="9"/>
      <c r="ADK98" s="9"/>
      <c r="ADL98" s="9"/>
      <c r="ADM98" s="9"/>
      <c r="ADN98" s="9"/>
      <c r="ADO98" s="9"/>
      <c r="ADP98" s="9"/>
      <c r="ADQ98" s="9"/>
      <c r="ADR98" s="9"/>
      <c r="ADS98" s="9"/>
      <c r="ADT98" s="9"/>
      <c r="ADU98" s="9"/>
      <c r="ADV98" s="9"/>
      <c r="ADW98" s="9"/>
      <c r="ADX98" s="9"/>
      <c r="ADY98" s="9"/>
      <c r="ADZ98" s="9"/>
      <c r="AEA98" s="9"/>
      <c r="AEB98" s="9"/>
      <c r="AEC98" s="9"/>
      <c r="AED98" s="9"/>
      <c r="AEE98" s="9"/>
      <c r="AEF98" s="9"/>
      <c r="AEG98" s="9"/>
      <c r="AEH98" s="9"/>
      <c r="AEI98" s="9"/>
      <c r="AEJ98" s="9"/>
      <c r="AEK98" s="9"/>
      <c r="AEL98" s="9"/>
      <c r="AEM98" s="9"/>
      <c r="AEN98" s="9"/>
      <c r="AEO98" s="9"/>
      <c r="AEP98" s="9"/>
      <c r="AEQ98" s="9"/>
      <c r="AER98" s="9"/>
      <c r="AES98" s="9"/>
      <c r="AET98" s="9"/>
      <c r="AEU98" s="9"/>
      <c r="AEV98" s="9"/>
      <c r="AEW98" s="9"/>
      <c r="AEX98" s="9"/>
      <c r="AEY98" s="9"/>
      <c r="AEZ98" s="9"/>
      <c r="AFA98" s="9"/>
      <c r="AFB98" s="9"/>
      <c r="AFC98" s="9"/>
      <c r="AFD98" s="9"/>
      <c r="AFE98" s="9"/>
      <c r="AFF98" s="9"/>
      <c r="AFG98" s="9"/>
      <c r="AFH98" s="9"/>
      <c r="AFI98" s="9"/>
      <c r="AFJ98" s="9"/>
      <c r="AFK98" s="9"/>
      <c r="AFL98" s="9"/>
      <c r="AFM98" s="9"/>
      <c r="AFN98" s="9"/>
      <c r="AFO98" s="9"/>
      <c r="AFP98" s="9"/>
      <c r="AFQ98" s="9"/>
      <c r="AFR98" s="9"/>
      <c r="AFS98" s="9"/>
      <c r="AFT98" s="9"/>
      <c r="AFU98" s="9"/>
      <c r="AFV98" s="9"/>
      <c r="AFW98" s="9"/>
      <c r="AFX98" s="9"/>
      <c r="AFY98" s="9"/>
      <c r="AFZ98" s="9"/>
      <c r="AGA98" s="9"/>
      <c r="AGB98" s="9"/>
      <c r="AGC98" s="9"/>
      <c r="AGD98" s="9"/>
      <c r="AGE98" s="9"/>
      <c r="AGF98" s="9"/>
      <c r="AGG98" s="9"/>
      <c r="AGH98" s="9"/>
      <c r="AGI98" s="9"/>
      <c r="AGJ98" s="9"/>
      <c r="AGK98" s="9"/>
      <c r="AGL98" s="9"/>
      <c r="AGM98" s="9"/>
      <c r="AGN98" s="9"/>
      <c r="AGO98" s="9"/>
      <c r="AGP98" s="9"/>
      <c r="AGQ98" s="9"/>
      <c r="AGR98" s="9"/>
      <c r="AGS98" s="9"/>
      <c r="AGT98" s="9"/>
      <c r="AGU98" s="9"/>
      <c r="AGV98" s="9"/>
      <c r="AGW98" s="9"/>
      <c r="AGX98" s="9"/>
      <c r="AGY98" s="9"/>
      <c r="AGZ98" s="9"/>
      <c r="AHA98" s="9"/>
      <c r="AHB98" s="9"/>
      <c r="AHC98" s="9"/>
      <c r="AHD98" s="9"/>
      <c r="AHE98" s="9"/>
      <c r="AHF98" s="9"/>
      <c r="AHG98" s="9"/>
      <c r="AHH98" s="9"/>
      <c r="AHI98" s="9"/>
      <c r="AHJ98" s="9"/>
      <c r="AHK98" s="9"/>
      <c r="AHL98" s="9"/>
      <c r="AHM98" s="9"/>
      <c r="AHN98" s="9"/>
      <c r="AHO98" s="9"/>
      <c r="AHP98" s="9"/>
      <c r="AHQ98" s="9"/>
      <c r="AHR98" s="9"/>
      <c r="AHS98" s="9"/>
      <c r="AHT98" s="9"/>
      <c r="AHU98" s="9"/>
      <c r="AHV98" s="9"/>
      <c r="AHW98" s="9"/>
      <c r="AHX98" s="9"/>
      <c r="AHY98" s="9"/>
      <c r="AHZ98" s="9"/>
      <c r="AIA98" s="9"/>
      <c r="AIB98" s="9"/>
      <c r="AIC98" s="9"/>
      <c r="AID98" s="9"/>
      <c r="AIE98" s="9"/>
      <c r="AIF98" s="9"/>
      <c r="AIG98" s="9"/>
      <c r="AIH98" s="9"/>
      <c r="AII98" s="9"/>
      <c r="AIJ98" s="9"/>
      <c r="AIK98" s="9"/>
      <c r="AIL98" s="9"/>
      <c r="AIM98" s="9"/>
      <c r="AIN98" s="9"/>
      <c r="AIO98" s="9"/>
      <c r="AIP98" s="9"/>
      <c r="AIQ98" s="9"/>
      <c r="AIR98" s="9"/>
      <c r="AIS98" s="9"/>
      <c r="AIT98" s="9"/>
      <c r="AIU98" s="9"/>
      <c r="AIV98" s="9"/>
      <c r="AIW98" s="9"/>
      <c r="AIX98" s="9"/>
      <c r="AIY98" s="9"/>
      <c r="AIZ98" s="9"/>
      <c r="AJA98" s="9"/>
      <c r="AJB98" s="9"/>
      <c r="AJC98" s="9"/>
      <c r="AJD98" s="9"/>
      <c r="AJE98" s="9"/>
      <c r="AJF98" s="9"/>
      <c r="AJG98" s="9"/>
      <c r="AJH98" s="9"/>
      <c r="AJI98" s="9"/>
      <c r="AJJ98" s="9"/>
      <c r="AJK98" s="9"/>
      <c r="AJL98" s="9"/>
      <c r="AJM98" s="9"/>
      <c r="AJN98" s="9"/>
      <c r="AJO98" s="9"/>
      <c r="AJP98" s="9"/>
      <c r="AJQ98" s="9"/>
      <c r="AJR98" s="9"/>
      <c r="AJS98" s="9"/>
      <c r="AJT98" s="9"/>
      <c r="AJU98" s="9"/>
      <c r="AJV98" s="9"/>
      <c r="AJW98" s="9"/>
      <c r="AJX98" s="9"/>
      <c r="AJY98" s="9"/>
      <c r="AJZ98" s="9"/>
      <c r="AKA98" s="9"/>
      <c r="AKB98" s="9"/>
      <c r="AKC98" s="9"/>
      <c r="AKD98" s="9"/>
      <c r="AKE98" s="9"/>
      <c r="AKF98" s="9"/>
      <c r="AKG98" s="9"/>
      <c r="AKH98" s="9"/>
      <c r="AKI98" s="9"/>
      <c r="AKJ98" s="9"/>
      <c r="AKK98" s="9"/>
      <c r="AKL98" s="9"/>
      <c r="AKM98" s="9"/>
      <c r="AKN98" s="9"/>
      <c r="AKO98" s="9"/>
      <c r="AKP98" s="9"/>
      <c r="AKQ98" s="9"/>
      <c r="AKR98" s="9"/>
      <c r="AKS98" s="9"/>
      <c r="AKT98" s="9"/>
      <c r="AKU98" s="9"/>
      <c r="AKV98" s="9"/>
      <c r="AKW98" s="9"/>
      <c r="AKX98" s="9"/>
      <c r="AKY98" s="9"/>
      <c r="AKZ98" s="9"/>
      <c r="ALA98" s="9"/>
      <c r="ALB98" s="9"/>
      <c r="ALC98" s="9"/>
      <c r="ALD98" s="9"/>
      <c r="ALE98" s="9"/>
      <c r="ALF98" s="9"/>
      <c r="ALG98" s="9"/>
      <c r="ALH98" s="9"/>
      <c r="ALI98" s="9"/>
      <c r="ALJ98" s="9"/>
      <c r="ALK98" s="9"/>
      <c r="ALL98" s="9"/>
      <c r="ALM98" s="9"/>
      <c r="ALN98" s="9"/>
      <c r="ALO98" s="9"/>
      <c r="ALP98" s="9"/>
      <c r="ALQ98" s="9"/>
      <c r="ALR98" s="9"/>
      <c r="ALS98" s="9"/>
      <c r="ALT98" s="9"/>
      <c r="ALU98" s="9"/>
      <c r="ALV98" s="9"/>
      <c r="ALW98" s="9"/>
      <c r="ALX98" s="9"/>
      <c r="ALY98" s="9"/>
      <c r="AMN98" s="9"/>
      <c r="AMO98" s="9"/>
      <c r="AMP98" s="9"/>
      <c r="AMQ98" s="9"/>
      <c r="AMR98" s="9"/>
      <c r="AMS98" s="9"/>
      <c r="AMT98" s="9"/>
      <c r="AMU98" s="9"/>
      <c r="AMV98" s="9"/>
      <c r="AMW98" s="9"/>
      <c r="AMX98" s="9"/>
      <c r="AMY98" s="9"/>
      <c r="AMZ98" s="9"/>
      <c r="ANA98" s="9"/>
      <c r="ANB98" s="9"/>
      <c r="ANC98" s="9"/>
      <c r="AND98" s="9"/>
      <c r="ANE98" s="9"/>
      <c r="ANF98" s="9"/>
      <c r="ANG98" s="9"/>
      <c r="ANH98" s="9"/>
      <c r="ANI98" s="9"/>
      <c r="ANJ98" s="9"/>
      <c r="ANK98" s="9"/>
      <c r="ANL98" s="9"/>
      <c r="ANM98" s="9"/>
      <c r="ANN98" s="9"/>
      <c r="ANO98" s="9"/>
      <c r="ANP98" s="9"/>
      <c r="ANQ98" s="9"/>
      <c r="ANR98" s="9"/>
      <c r="ANS98" s="9"/>
      <c r="ANT98" s="9"/>
      <c r="ANU98" s="9"/>
      <c r="ANV98" s="9"/>
      <c r="ANW98" s="9"/>
      <c r="ANX98" s="9"/>
      <c r="ANY98" s="9"/>
      <c r="ANZ98" s="9"/>
      <c r="AOA98" s="9"/>
      <c r="AOB98" s="9"/>
      <c r="AOC98" s="9"/>
      <c r="AOD98" s="9"/>
      <c r="AOE98" s="9"/>
      <c r="AOF98" s="9"/>
      <c r="AOG98" s="9"/>
      <c r="AOH98" s="9"/>
      <c r="AOI98" s="9"/>
      <c r="AOJ98" s="9"/>
      <c r="AOK98" s="9"/>
      <c r="AOL98" s="9"/>
      <c r="AOM98" s="9"/>
      <c r="AON98" s="9"/>
      <c r="AOO98" s="9"/>
      <c r="AOP98" s="9"/>
      <c r="AOQ98" s="9"/>
      <c r="AOR98" s="9"/>
      <c r="AOS98" s="9"/>
      <c r="AOT98" s="9"/>
      <c r="AOU98" s="9"/>
      <c r="AOV98" s="9"/>
      <c r="AOW98" s="9"/>
      <c r="AOX98" s="9"/>
      <c r="AOY98" s="9"/>
      <c r="AOZ98" s="9"/>
      <c r="APA98" s="9"/>
      <c r="APB98" s="9"/>
      <c r="APC98" s="9"/>
      <c r="APD98" s="9"/>
      <c r="APE98" s="9"/>
      <c r="APF98" s="9"/>
      <c r="APG98" s="9"/>
      <c r="APH98" s="9"/>
      <c r="API98" s="9"/>
      <c r="APJ98" s="9"/>
      <c r="APK98" s="9"/>
      <c r="APL98" s="9"/>
      <c r="APM98" s="9"/>
      <c r="APN98" s="9"/>
      <c r="APO98" s="9"/>
      <c r="APP98" s="9"/>
      <c r="APQ98" s="9"/>
      <c r="APR98" s="9"/>
      <c r="APS98" s="9"/>
      <c r="APT98" s="9"/>
      <c r="APU98" s="9"/>
      <c r="APV98" s="9"/>
      <c r="APW98" s="9"/>
      <c r="APX98" s="9"/>
      <c r="APY98" s="9"/>
      <c r="APZ98" s="9"/>
      <c r="AQA98" s="9"/>
      <c r="AQB98" s="9"/>
      <c r="AQC98" s="9"/>
      <c r="AQD98" s="9"/>
      <c r="AQE98" s="9"/>
      <c r="AQF98" s="9"/>
      <c r="AQG98" s="9"/>
      <c r="AQH98" s="9"/>
      <c r="AQI98" s="9"/>
      <c r="AQJ98" s="9"/>
      <c r="AQK98" s="9"/>
      <c r="AQL98" s="9"/>
      <c r="AQM98" s="9"/>
      <c r="AQN98" s="9"/>
      <c r="AQO98" s="9"/>
      <c r="AQP98" s="9"/>
      <c r="AQQ98" s="9"/>
      <c r="AQR98" s="9"/>
      <c r="AQS98" s="9"/>
      <c r="AQT98" s="9"/>
      <c r="AQU98" s="9"/>
      <c r="AQV98" s="9"/>
      <c r="AQW98" s="9"/>
      <c r="AQX98" s="9"/>
      <c r="AQY98" s="9"/>
      <c r="AQZ98" s="9"/>
      <c r="ARA98" s="9"/>
      <c r="ARB98" s="9"/>
      <c r="ARC98" s="9"/>
      <c r="ARD98" s="9"/>
      <c r="ARE98" s="9"/>
      <c r="ARF98" s="9"/>
      <c r="ARG98" s="9"/>
      <c r="ARH98" s="9"/>
      <c r="ARI98" s="9"/>
      <c r="ARJ98" s="9"/>
      <c r="ARK98" s="9"/>
      <c r="ARL98" s="9"/>
      <c r="ARM98" s="9"/>
      <c r="ARN98" s="9"/>
      <c r="ARO98" s="9"/>
      <c r="ARP98" s="9"/>
      <c r="ARQ98" s="9"/>
      <c r="ARR98" s="9"/>
      <c r="ARS98" s="9"/>
      <c r="ART98" s="9"/>
      <c r="ARU98" s="9"/>
      <c r="ARV98" s="9"/>
      <c r="ARW98" s="9"/>
      <c r="ARX98" s="9"/>
      <c r="ARY98" s="9"/>
      <c r="ARZ98" s="9"/>
      <c r="ASA98" s="9"/>
      <c r="ASB98" s="9"/>
      <c r="ASC98" s="9"/>
      <c r="ASD98" s="9"/>
      <c r="ASE98" s="9"/>
      <c r="ASF98" s="9"/>
      <c r="ASG98" s="9"/>
      <c r="ASH98" s="9"/>
      <c r="ASI98" s="9"/>
      <c r="ASJ98" s="9"/>
      <c r="ASK98" s="9"/>
      <c r="ASL98" s="9"/>
      <c r="ASM98" s="9"/>
      <c r="ASN98" s="9"/>
      <c r="ASO98" s="9"/>
      <c r="ASP98" s="9"/>
      <c r="ASQ98" s="9"/>
      <c r="ASR98" s="9"/>
      <c r="ASS98" s="9"/>
      <c r="AST98" s="9"/>
      <c r="ASU98" s="9"/>
      <c r="ASV98" s="9"/>
      <c r="ASW98" s="9"/>
      <c r="ASX98" s="9"/>
      <c r="ASY98" s="9"/>
      <c r="ASZ98" s="9"/>
      <c r="ATA98" s="9"/>
      <c r="ATB98" s="9"/>
      <c r="ATC98" s="9"/>
      <c r="ATD98" s="9"/>
      <c r="ATE98" s="9"/>
      <c r="ATF98" s="9"/>
      <c r="ATG98" s="9"/>
      <c r="ATH98" s="9"/>
      <c r="ATI98" s="9"/>
      <c r="ATJ98" s="9"/>
      <c r="ATK98" s="9"/>
      <c r="ATL98" s="9"/>
      <c r="ATM98" s="9"/>
      <c r="ATN98" s="9"/>
      <c r="ATO98" s="9"/>
      <c r="ATP98" s="9"/>
      <c r="ATQ98" s="9"/>
      <c r="ATR98" s="9"/>
      <c r="ATS98" s="9"/>
      <c r="ATT98" s="9"/>
      <c r="ATU98" s="9"/>
      <c r="ATV98" s="9"/>
      <c r="ATW98" s="9"/>
      <c r="ATX98" s="9"/>
      <c r="ATY98" s="9"/>
      <c r="ATZ98" s="9"/>
      <c r="AUA98" s="9"/>
      <c r="AUB98" s="9"/>
      <c r="AUC98" s="9"/>
      <c r="AUD98" s="9"/>
      <c r="AUE98" s="9"/>
      <c r="AUF98" s="9"/>
      <c r="AUG98" s="9"/>
      <c r="AUH98" s="9"/>
      <c r="AUI98" s="9"/>
      <c r="AUJ98" s="9"/>
      <c r="AUK98" s="9"/>
      <c r="AUL98" s="9"/>
      <c r="AUM98" s="9"/>
      <c r="AUN98" s="9"/>
      <c r="AUO98" s="9"/>
      <c r="AUP98" s="9"/>
      <c r="AUQ98" s="9"/>
      <c r="AUR98" s="9"/>
      <c r="AUS98" s="9"/>
      <c r="AUT98" s="9"/>
      <c r="AUU98" s="9"/>
      <c r="AUV98" s="9"/>
      <c r="AUW98" s="9"/>
      <c r="AUX98" s="9"/>
      <c r="AUY98" s="9"/>
      <c r="AUZ98" s="9"/>
      <c r="AVA98" s="9"/>
      <c r="AVB98" s="9"/>
      <c r="AVC98" s="9"/>
      <c r="AVD98" s="9"/>
      <c r="AVE98" s="9"/>
      <c r="AVF98" s="9"/>
      <c r="AVG98" s="9"/>
      <c r="AVH98" s="9"/>
      <c r="AVI98" s="9"/>
      <c r="AVJ98" s="9"/>
      <c r="AVK98" s="9"/>
      <c r="AVL98" s="9"/>
      <c r="AVM98" s="9"/>
      <c r="AVN98" s="9"/>
      <c r="AVO98" s="9"/>
      <c r="AVP98" s="9"/>
      <c r="AVQ98" s="9"/>
      <c r="AVR98" s="9"/>
      <c r="AVS98" s="9"/>
      <c r="AVT98" s="9"/>
      <c r="AVU98" s="9"/>
      <c r="AVV98" s="9"/>
      <c r="AVW98" s="9"/>
      <c r="AVX98" s="9"/>
      <c r="AVY98" s="9"/>
      <c r="AVZ98" s="9"/>
      <c r="AWA98" s="9"/>
      <c r="AWB98" s="9"/>
      <c r="AWC98" s="9"/>
      <c r="AWD98" s="9"/>
      <c r="AWE98" s="9"/>
      <c r="AWF98" s="9"/>
      <c r="AWG98" s="9"/>
      <c r="AWH98" s="9"/>
      <c r="AWI98" s="9"/>
      <c r="AWJ98" s="9"/>
      <c r="AWK98" s="9"/>
      <c r="AWL98" s="9"/>
      <c r="AWM98" s="9"/>
      <c r="AWN98" s="9"/>
      <c r="AWO98" s="9"/>
      <c r="AWP98" s="9"/>
      <c r="AWQ98" s="9"/>
      <c r="AWR98" s="9"/>
      <c r="AWS98" s="9"/>
      <c r="AWT98" s="9"/>
      <c r="AWU98" s="9"/>
      <c r="AWV98" s="9"/>
      <c r="AWW98" s="9"/>
      <c r="AWX98" s="9"/>
      <c r="AWY98" s="9"/>
      <c r="AWZ98" s="9"/>
      <c r="AXA98" s="9"/>
      <c r="AXB98" s="9"/>
      <c r="AXC98" s="9"/>
      <c r="AXD98" s="9"/>
      <c r="AXE98" s="9"/>
      <c r="AXF98" s="9"/>
      <c r="AXG98" s="9"/>
      <c r="AXH98" s="9"/>
      <c r="AXI98" s="9"/>
      <c r="AXJ98" s="9"/>
      <c r="AXK98" s="9"/>
      <c r="AXL98" s="9"/>
      <c r="AXM98" s="9"/>
      <c r="AXN98" s="9"/>
      <c r="AXO98" s="9"/>
      <c r="AXP98" s="9"/>
      <c r="AXQ98" s="9"/>
      <c r="AXR98" s="9"/>
      <c r="AXS98" s="9"/>
      <c r="AXT98" s="9"/>
      <c r="AXU98" s="9"/>
      <c r="AXV98" s="9"/>
      <c r="AXW98" s="9"/>
      <c r="AXX98" s="9"/>
      <c r="AXY98" s="9"/>
      <c r="AXZ98" s="9"/>
      <c r="AYA98" s="9"/>
      <c r="AYB98" s="9"/>
      <c r="AYC98" s="9"/>
      <c r="AYD98" s="9"/>
      <c r="AYE98" s="9"/>
      <c r="AYF98" s="9"/>
      <c r="AYG98" s="9"/>
      <c r="AYH98" s="9"/>
      <c r="AYI98" s="9"/>
      <c r="AYJ98" s="9"/>
      <c r="AYK98" s="9"/>
      <c r="AYL98" s="9"/>
      <c r="AYM98" s="9"/>
      <c r="AYN98" s="9"/>
      <c r="AYO98" s="9"/>
      <c r="AYP98" s="9"/>
      <c r="AYQ98" s="9"/>
      <c r="AYR98" s="9"/>
      <c r="AYS98" s="9"/>
      <c r="AYT98" s="9"/>
      <c r="AYU98" s="9"/>
      <c r="AYV98" s="9"/>
      <c r="AYW98" s="9"/>
      <c r="AYX98" s="9"/>
      <c r="AYY98" s="9"/>
      <c r="AYZ98" s="9"/>
      <c r="AZA98" s="9"/>
      <c r="AZB98" s="9"/>
      <c r="AZC98" s="9"/>
      <c r="AZD98" s="9"/>
      <c r="AZE98" s="9"/>
      <c r="AZF98" s="9"/>
      <c r="AZG98" s="9"/>
      <c r="AZH98" s="9"/>
      <c r="AZI98" s="9"/>
      <c r="AZJ98" s="9"/>
      <c r="AZK98" s="9"/>
      <c r="AZL98" s="9"/>
      <c r="AZM98" s="9"/>
      <c r="AZN98" s="9"/>
      <c r="AZO98" s="9"/>
      <c r="AZP98" s="9"/>
      <c r="AZQ98" s="9"/>
      <c r="AZR98" s="9"/>
      <c r="AZS98" s="9"/>
      <c r="AZT98" s="9"/>
      <c r="AZU98" s="9"/>
      <c r="AZV98" s="9"/>
      <c r="AZW98" s="9"/>
      <c r="AZX98" s="9"/>
      <c r="AZY98" s="9"/>
      <c r="AZZ98" s="9"/>
      <c r="BAA98" s="9"/>
      <c r="BAB98" s="9"/>
      <c r="BAC98" s="9"/>
      <c r="BAD98" s="9"/>
      <c r="BAE98" s="9"/>
      <c r="BAF98" s="9"/>
      <c r="BAG98" s="9"/>
      <c r="BAH98" s="9"/>
      <c r="BAI98" s="9"/>
      <c r="BAJ98" s="9"/>
      <c r="BAK98" s="9"/>
      <c r="BAL98" s="9"/>
      <c r="BAM98" s="9"/>
      <c r="BAN98" s="9"/>
      <c r="BAO98" s="9"/>
      <c r="BAP98" s="9"/>
      <c r="BAQ98" s="9"/>
      <c r="BAR98" s="9"/>
      <c r="BAS98" s="9"/>
      <c r="BAT98" s="9"/>
      <c r="BAU98" s="9"/>
      <c r="BAV98" s="9"/>
      <c r="BAW98" s="9"/>
      <c r="BAX98" s="9"/>
      <c r="BAY98" s="9"/>
      <c r="BAZ98" s="9"/>
      <c r="BBA98" s="9"/>
      <c r="BBB98" s="9"/>
      <c r="BBC98" s="9"/>
      <c r="BBD98" s="9"/>
      <c r="BBE98" s="9"/>
      <c r="BBF98" s="9"/>
      <c r="BBG98" s="9"/>
      <c r="BBH98" s="9"/>
      <c r="BBI98" s="9"/>
      <c r="BBJ98" s="9"/>
      <c r="BBK98" s="9"/>
      <c r="BBL98" s="9"/>
      <c r="BBM98" s="9"/>
      <c r="BBN98" s="9"/>
      <c r="BBO98" s="9"/>
      <c r="BBP98" s="9"/>
      <c r="BBQ98" s="9"/>
      <c r="BBR98" s="9"/>
      <c r="BBS98" s="9"/>
      <c r="BBT98" s="9"/>
      <c r="BBU98" s="9"/>
      <c r="BBV98" s="9"/>
      <c r="BBW98" s="9"/>
      <c r="BBX98" s="9"/>
      <c r="BBY98" s="9"/>
      <c r="BBZ98" s="9"/>
      <c r="BCA98" s="9"/>
      <c r="BCB98" s="9"/>
      <c r="BCC98" s="9"/>
      <c r="BCD98" s="9"/>
      <c r="BCE98" s="9"/>
      <c r="BCF98" s="9"/>
      <c r="BCG98" s="9"/>
      <c r="BCH98" s="9"/>
      <c r="BCI98" s="9"/>
      <c r="BCJ98" s="9"/>
      <c r="BCK98" s="9"/>
      <c r="BCL98" s="9"/>
      <c r="BCM98" s="9"/>
      <c r="BCN98" s="9"/>
      <c r="BCO98" s="9"/>
      <c r="BCP98" s="9"/>
      <c r="BCQ98" s="9"/>
      <c r="BCR98" s="9"/>
      <c r="BCS98" s="9"/>
      <c r="BCT98" s="9"/>
      <c r="BCU98" s="9"/>
      <c r="BCV98" s="9"/>
      <c r="BCW98" s="9"/>
      <c r="BCX98" s="9"/>
      <c r="BCY98" s="9"/>
      <c r="BCZ98" s="9"/>
      <c r="BDA98" s="9"/>
      <c r="BDB98" s="9"/>
      <c r="BDC98" s="9"/>
      <c r="BDD98" s="9"/>
      <c r="BDE98" s="9"/>
      <c r="BDF98" s="9"/>
      <c r="BDG98" s="9"/>
      <c r="BDH98" s="9"/>
      <c r="BDI98" s="9"/>
      <c r="BDJ98" s="9"/>
      <c r="BDK98" s="9"/>
      <c r="BDL98" s="9"/>
      <c r="BDM98" s="9"/>
      <c r="BDN98" s="9"/>
      <c r="BDO98" s="9"/>
      <c r="BDP98" s="9"/>
      <c r="BDQ98" s="9"/>
      <c r="BDR98" s="9"/>
      <c r="BDS98" s="9"/>
      <c r="BDT98" s="9"/>
      <c r="BDU98" s="9"/>
      <c r="BDV98" s="9"/>
      <c r="BDW98" s="9"/>
      <c r="BDX98" s="9"/>
      <c r="BDY98" s="9"/>
      <c r="BDZ98" s="9"/>
      <c r="BEA98" s="9"/>
      <c r="BEB98" s="9"/>
      <c r="BEC98" s="9"/>
      <c r="BED98" s="9"/>
      <c r="BEE98" s="9"/>
      <c r="BEF98" s="9"/>
      <c r="BEG98" s="9"/>
      <c r="BEH98" s="9"/>
      <c r="BEI98" s="9"/>
      <c r="BEJ98" s="9"/>
      <c r="BEK98" s="9"/>
      <c r="BEL98" s="9"/>
      <c r="BEM98" s="9"/>
      <c r="BEN98" s="9"/>
      <c r="BEO98" s="9"/>
      <c r="BEP98" s="9"/>
      <c r="BEQ98" s="9"/>
      <c r="BER98" s="9"/>
      <c r="BES98" s="9"/>
      <c r="BET98" s="9"/>
      <c r="BEU98" s="9"/>
      <c r="BEV98" s="9"/>
      <c r="BEW98" s="9"/>
      <c r="BEX98" s="9"/>
      <c r="BEY98" s="9"/>
      <c r="BEZ98" s="9"/>
      <c r="BFA98" s="9"/>
      <c r="BFB98" s="9"/>
      <c r="BFC98" s="9"/>
      <c r="BFD98" s="9"/>
      <c r="BFE98" s="9"/>
      <c r="BFF98" s="9"/>
      <c r="BFG98" s="9"/>
      <c r="BFH98" s="9"/>
      <c r="BFI98" s="9"/>
      <c r="BFJ98" s="9"/>
      <c r="BFK98" s="9"/>
      <c r="BFL98" s="9"/>
      <c r="BFM98" s="9"/>
      <c r="BFN98" s="9"/>
      <c r="BFO98" s="9"/>
      <c r="BFP98" s="9"/>
      <c r="BFQ98" s="9"/>
      <c r="BFR98" s="9"/>
      <c r="BFS98" s="9"/>
      <c r="BFT98" s="9"/>
      <c r="BFU98" s="9"/>
      <c r="BFV98" s="9"/>
      <c r="BFW98" s="9"/>
      <c r="BFX98" s="9"/>
      <c r="BFY98" s="9"/>
      <c r="BFZ98" s="9"/>
      <c r="BGA98" s="9"/>
      <c r="BGB98" s="9"/>
      <c r="BGC98" s="9"/>
      <c r="BGD98" s="9"/>
      <c r="BGE98" s="9"/>
      <c r="BGF98" s="9"/>
      <c r="BGG98" s="9"/>
      <c r="BGH98" s="9"/>
      <c r="BGI98" s="9"/>
      <c r="BGJ98" s="9"/>
      <c r="BGK98" s="9"/>
      <c r="BGL98" s="9"/>
      <c r="BGM98" s="9"/>
      <c r="BGN98" s="9"/>
      <c r="BGO98" s="9"/>
      <c r="BGP98" s="9"/>
      <c r="BGQ98" s="9"/>
      <c r="BGR98" s="9"/>
      <c r="BGS98" s="9"/>
      <c r="BGT98" s="9"/>
      <c r="BGU98" s="9"/>
      <c r="BGV98" s="9"/>
      <c r="BGW98" s="9"/>
      <c r="BGX98" s="9"/>
      <c r="BGY98" s="9"/>
      <c r="BGZ98" s="9"/>
      <c r="BHA98" s="9"/>
      <c r="BHB98" s="9"/>
      <c r="BHC98" s="9"/>
      <c r="BHD98" s="9"/>
      <c r="BHE98" s="9"/>
      <c r="BHF98" s="9"/>
      <c r="BHG98" s="9"/>
      <c r="BHH98" s="9"/>
      <c r="BHI98" s="9"/>
      <c r="BHJ98" s="9"/>
      <c r="BHK98" s="9"/>
      <c r="BHL98" s="9"/>
      <c r="BHM98" s="9"/>
      <c r="BHN98" s="9"/>
      <c r="BHO98" s="9"/>
      <c r="BHP98" s="9"/>
      <c r="BHQ98" s="9"/>
      <c r="BHR98" s="9"/>
      <c r="BHS98" s="9"/>
      <c r="BHT98" s="9"/>
      <c r="BHU98" s="9"/>
      <c r="BHV98" s="9"/>
      <c r="BHW98" s="9"/>
      <c r="BHX98" s="9"/>
      <c r="BHY98" s="9"/>
      <c r="BHZ98" s="9"/>
      <c r="BIA98" s="9"/>
      <c r="BIB98" s="9"/>
      <c r="BIC98" s="9"/>
      <c r="BID98" s="9"/>
      <c r="BIE98" s="9"/>
      <c r="BIF98" s="9"/>
      <c r="BIG98" s="9"/>
      <c r="BIH98" s="9"/>
      <c r="BII98" s="9"/>
      <c r="BIJ98" s="9"/>
      <c r="BIK98" s="9"/>
      <c r="BIL98" s="9"/>
      <c r="BIM98" s="9"/>
      <c r="BIN98" s="9"/>
      <c r="BIO98" s="9"/>
      <c r="BIP98" s="9"/>
      <c r="BIQ98" s="9"/>
      <c r="BIR98" s="9"/>
      <c r="BIS98" s="9"/>
      <c r="BIT98" s="9"/>
      <c r="BIU98" s="9"/>
      <c r="BIV98" s="9"/>
      <c r="BIW98" s="9"/>
      <c r="BIX98" s="9"/>
      <c r="BIY98" s="9"/>
      <c r="BIZ98" s="9"/>
      <c r="BJA98" s="9"/>
      <c r="BJB98" s="9"/>
      <c r="BJC98" s="9"/>
      <c r="BJD98" s="9"/>
      <c r="BJE98" s="9"/>
      <c r="BJF98" s="9"/>
      <c r="BJG98" s="9"/>
      <c r="BJH98" s="9"/>
      <c r="BJI98" s="9"/>
      <c r="BJJ98" s="9"/>
      <c r="BJK98" s="9"/>
      <c r="BJL98" s="9"/>
      <c r="BJM98" s="9"/>
      <c r="BJN98" s="9"/>
      <c r="BJO98" s="9"/>
      <c r="BJP98" s="9"/>
      <c r="BJQ98" s="9"/>
      <c r="BJR98" s="9"/>
      <c r="BJS98" s="9"/>
      <c r="BJT98" s="9"/>
      <c r="BJU98" s="9"/>
      <c r="BJV98" s="9"/>
      <c r="BJW98" s="9"/>
      <c r="BJX98" s="9"/>
      <c r="BJY98" s="9"/>
      <c r="BJZ98" s="9"/>
      <c r="BKA98" s="9"/>
      <c r="BKB98" s="9"/>
      <c r="BKC98" s="9"/>
      <c r="BKD98" s="9"/>
      <c r="BKE98" s="9"/>
      <c r="BKF98" s="9"/>
      <c r="BKG98" s="9"/>
      <c r="BKH98" s="9"/>
      <c r="BKI98" s="9"/>
      <c r="BKJ98" s="9"/>
      <c r="BKK98" s="9"/>
      <c r="BKL98" s="9"/>
      <c r="BKM98" s="9"/>
      <c r="BKN98" s="9"/>
      <c r="BKO98" s="9"/>
      <c r="BKP98" s="9"/>
      <c r="BKQ98" s="9"/>
      <c r="BKR98" s="9"/>
      <c r="BKS98" s="9"/>
      <c r="BKT98" s="9"/>
      <c r="BKU98" s="9"/>
      <c r="BKV98" s="9"/>
      <c r="BKW98" s="9"/>
      <c r="BKX98" s="9"/>
      <c r="BKY98" s="9"/>
      <c r="BKZ98" s="9"/>
      <c r="BLA98" s="9"/>
      <c r="BLB98" s="9"/>
      <c r="BLC98" s="9"/>
      <c r="BLD98" s="9"/>
      <c r="BLE98" s="9"/>
      <c r="BLF98" s="9"/>
      <c r="BLG98" s="9"/>
      <c r="BLH98" s="9"/>
      <c r="BLI98" s="9"/>
      <c r="BLJ98" s="9"/>
      <c r="BLK98" s="9"/>
      <c r="BLL98" s="9"/>
      <c r="BLM98" s="9"/>
      <c r="BLN98" s="9"/>
      <c r="BLO98" s="9"/>
      <c r="BLP98" s="9"/>
      <c r="BLQ98" s="9"/>
      <c r="BLR98" s="9"/>
      <c r="BLS98" s="9"/>
      <c r="BLT98" s="9"/>
      <c r="BLU98" s="9"/>
      <c r="BLV98" s="9"/>
      <c r="BLW98" s="9"/>
      <c r="BLX98" s="9"/>
      <c r="BLY98" s="9"/>
      <c r="BLZ98" s="9"/>
      <c r="BMA98" s="9"/>
      <c r="BMB98" s="9"/>
      <c r="BMC98" s="9"/>
      <c r="BMD98" s="9"/>
      <c r="BME98" s="9"/>
      <c r="BMF98" s="9"/>
      <c r="BMG98" s="9"/>
      <c r="BMH98" s="9"/>
      <c r="BMI98" s="9"/>
      <c r="BMJ98" s="9"/>
      <c r="BMK98" s="9"/>
      <c r="BML98" s="9"/>
      <c r="BMM98" s="9"/>
      <c r="BMN98" s="9"/>
      <c r="BMO98" s="9"/>
      <c r="BMP98" s="9"/>
      <c r="BMQ98" s="9"/>
      <c r="BMR98" s="9"/>
      <c r="BMS98" s="9"/>
      <c r="BMT98" s="9"/>
      <c r="BMU98" s="9"/>
      <c r="BMV98" s="9"/>
      <c r="BMW98" s="9"/>
      <c r="BMX98" s="9"/>
      <c r="BMY98" s="9"/>
      <c r="BMZ98" s="9"/>
      <c r="BNA98" s="9"/>
      <c r="BNB98" s="9"/>
      <c r="BNC98" s="9"/>
      <c r="BND98" s="9"/>
      <c r="BNE98" s="9"/>
      <c r="BNF98" s="9"/>
      <c r="BNG98" s="9"/>
      <c r="BNH98" s="9"/>
      <c r="BNI98" s="9"/>
      <c r="BNJ98" s="9"/>
      <c r="BNK98" s="9"/>
      <c r="BNL98" s="9"/>
      <c r="BNM98" s="9"/>
      <c r="BNN98" s="9"/>
      <c r="BNO98" s="9"/>
      <c r="BNP98" s="9"/>
      <c r="BNQ98" s="9"/>
      <c r="BNR98" s="9"/>
      <c r="BNS98" s="9"/>
      <c r="BNT98" s="9"/>
      <c r="BNU98" s="9"/>
      <c r="BNV98" s="9"/>
      <c r="BNW98" s="9"/>
      <c r="BNX98" s="9"/>
      <c r="BNY98" s="9"/>
      <c r="BNZ98" s="9"/>
      <c r="BOA98" s="9"/>
      <c r="BOB98" s="9"/>
      <c r="BOC98" s="9"/>
      <c r="BOD98" s="9"/>
      <c r="BOE98" s="9"/>
      <c r="BOF98" s="9"/>
      <c r="BOG98" s="9"/>
      <c r="BOH98" s="9"/>
      <c r="BOI98" s="9"/>
      <c r="BOJ98" s="9"/>
      <c r="BOK98" s="9"/>
      <c r="BOL98" s="9"/>
      <c r="BOM98" s="9"/>
      <c r="BON98" s="9"/>
      <c r="BOO98" s="9"/>
      <c r="BOP98" s="9"/>
      <c r="BOQ98" s="9"/>
      <c r="BOR98" s="9"/>
      <c r="BOS98" s="9"/>
      <c r="BOT98" s="9"/>
      <c r="BOU98" s="9"/>
      <c r="BOV98" s="9"/>
      <c r="BOW98" s="9"/>
      <c r="BOX98" s="9"/>
      <c r="BOY98" s="9"/>
      <c r="BOZ98" s="9"/>
      <c r="BPA98" s="9"/>
      <c r="BPB98" s="9"/>
      <c r="BPC98" s="9"/>
      <c r="BPD98" s="9"/>
      <c r="BPE98" s="9"/>
      <c r="BPF98" s="9"/>
      <c r="BPG98" s="9"/>
      <c r="BPH98" s="9"/>
      <c r="BPI98" s="9"/>
      <c r="BPJ98" s="9"/>
      <c r="BPK98" s="9"/>
      <c r="BPL98" s="9"/>
      <c r="BPM98" s="9"/>
      <c r="BPN98" s="9"/>
      <c r="BPO98" s="9"/>
      <c r="BPP98" s="9"/>
      <c r="BPQ98" s="9"/>
      <c r="BPR98" s="9"/>
      <c r="BPS98" s="9"/>
      <c r="BPT98" s="9"/>
      <c r="BPU98" s="9"/>
      <c r="BPV98" s="9"/>
      <c r="BPW98" s="9"/>
      <c r="BPX98" s="9"/>
      <c r="BPY98" s="9"/>
      <c r="BPZ98" s="9"/>
      <c r="BQA98" s="9"/>
      <c r="BQB98" s="9"/>
      <c r="BQC98" s="9"/>
      <c r="BQD98" s="9"/>
      <c r="BQE98" s="9"/>
      <c r="BQF98" s="9"/>
      <c r="BQG98" s="9"/>
      <c r="BQH98" s="9"/>
      <c r="BQI98" s="9"/>
      <c r="BQJ98" s="9"/>
      <c r="BQK98" s="9"/>
      <c r="BQL98" s="9"/>
      <c r="BQM98" s="9"/>
      <c r="BQN98" s="9"/>
      <c r="BQO98" s="9"/>
      <c r="BQP98" s="9"/>
      <c r="BQQ98" s="9"/>
      <c r="BQR98" s="9"/>
      <c r="BQS98" s="9"/>
      <c r="BQT98" s="9"/>
      <c r="BQU98" s="9"/>
      <c r="BQV98" s="9"/>
      <c r="BQW98" s="9"/>
      <c r="BQX98" s="9"/>
      <c r="BQY98" s="9"/>
      <c r="BQZ98" s="9"/>
      <c r="BRA98" s="9"/>
      <c r="BRB98" s="9"/>
      <c r="BRC98" s="9"/>
      <c r="BRD98" s="9"/>
      <c r="BRE98" s="9"/>
      <c r="BRF98" s="9"/>
      <c r="BRG98" s="9"/>
      <c r="BRH98" s="9"/>
      <c r="BRI98" s="9"/>
      <c r="BRJ98" s="9"/>
      <c r="BRK98" s="9"/>
      <c r="BRL98" s="9"/>
      <c r="BRM98" s="9"/>
      <c r="BRN98" s="9"/>
      <c r="BRO98" s="9"/>
      <c r="BRP98" s="9"/>
      <c r="BRQ98" s="9"/>
      <c r="BRR98" s="9"/>
      <c r="BRS98" s="9"/>
      <c r="BRT98" s="9"/>
      <c r="BRU98" s="9"/>
      <c r="BRV98" s="9"/>
      <c r="BRW98" s="9"/>
      <c r="BRX98" s="9"/>
      <c r="BRY98" s="9"/>
      <c r="BRZ98" s="9"/>
      <c r="BSA98" s="9"/>
      <c r="BSB98" s="9"/>
      <c r="BSC98" s="9"/>
      <c r="BSD98" s="9"/>
    </row>
    <row r="99" ht="14.25" customHeight="1">
      <c r="A99" s="9">
        <v>68.0</v>
      </c>
      <c r="B99" s="9" t="s">
        <v>11947</v>
      </c>
      <c r="C99" s="9" t="s">
        <v>11948</v>
      </c>
      <c r="D99" s="9" t="s">
        <v>11948</v>
      </c>
      <c r="E99" s="9"/>
      <c r="F99" s="9">
        <v>108.0</v>
      </c>
      <c r="G99" s="9" t="s">
        <v>12784</v>
      </c>
      <c r="H99" s="9"/>
      <c r="I99" s="9"/>
      <c r="J99" s="9"/>
      <c r="K99" s="9">
        <v>69.0</v>
      </c>
      <c r="L99" s="9">
        <v>29.0</v>
      </c>
      <c r="M99" s="9"/>
      <c r="N99" s="9">
        <v>1.0</v>
      </c>
      <c r="O99" s="9">
        <v>9.0</v>
      </c>
      <c r="P99" s="9">
        <v>2.0</v>
      </c>
      <c r="Q99" s="9" t="s">
        <v>12785</v>
      </c>
      <c r="R99" s="9"/>
      <c r="S99" s="9" t="s">
        <v>3039</v>
      </c>
      <c r="T99" s="9" t="s">
        <v>3038</v>
      </c>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9"/>
      <c r="GB99" s="9"/>
      <c r="GC99" s="9"/>
      <c r="GD99" s="9"/>
      <c r="GE99" s="9"/>
      <c r="GF99" s="9"/>
      <c r="GG99" s="9"/>
      <c r="GH99" s="9"/>
      <c r="GI99" s="9"/>
      <c r="GJ99" s="9"/>
      <c r="GK99" s="9"/>
      <c r="GL99" s="9"/>
      <c r="GM99" s="9"/>
      <c r="GN99" s="9"/>
      <c r="GO99" s="9"/>
      <c r="GP99" s="9"/>
      <c r="GQ99" s="9"/>
      <c r="GR99" s="9"/>
      <c r="GS99" s="9"/>
      <c r="GT99" s="9"/>
      <c r="GU99" s="9"/>
      <c r="GV99" s="9"/>
      <c r="GW99" s="9"/>
      <c r="GX99" s="9"/>
      <c r="GY99" s="9"/>
      <c r="GZ99" s="9"/>
      <c r="HA99" s="9"/>
      <c r="HB99" s="9"/>
      <c r="HC99" s="9"/>
      <c r="HD99" s="9"/>
      <c r="HE99" s="9"/>
      <c r="HF99" s="9"/>
      <c r="HG99" s="9"/>
      <c r="HH99" s="9"/>
      <c r="HI99" s="9"/>
      <c r="HJ99" s="9"/>
      <c r="HK99" s="9"/>
      <c r="HL99" s="9"/>
      <c r="HM99" s="9"/>
      <c r="HN99" s="9"/>
      <c r="HO99" s="9"/>
      <c r="HP99" s="9"/>
      <c r="HQ99" s="9"/>
      <c r="HR99" s="9"/>
      <c r="HS99" s="9"/>
      <c r="HT99" s="9"/>
      <c r="HU99" s="9"/>
      <c r="HV99" s="9"/>
      <c r="HW99" s="9"/>
      <c r="HX99" s="9"/>
      <c r="HY99" s="9"/>
      <c r="HZ99" s="9"/>
      <c r="IA99" s="9"/>
      <c r="IB99" s="9"/>
      <c r="IC99" s="9"/>
      <c r="ID99" s="9"/>
      <c r="IE99" s="9"/>
      <c r="IF99" s="9"/>
      <c r="IG99" s="9"/>
      <c r="IH99" s="9"/>
      <c r="II99" s="9"/>
      <c r="IJ99" s="9"/>
      <c r="IK99" s="9"/>
      <c r="IL99" s="9"/>
      <c r="IM99" s="9"/>
      <c r="IN99" s="9"/>
      <c r="IO99" s="9"/>
      <c r="IP99" s="9"/>
      <c r="IQ99" s="9"/>
      <c r="IR99" s="9"/>
      <c r="IS99" s="9"/>
      <c r="IT99" s="9"/>
      <c r="IU99" s="9"/>
      <c r="IV99" s="9"/>
      <c r="IW99" s="9"/>
      <c r="IX99" s="9"/>
      <c r="IY99" s="9"/>
      <c r="IZ99" s="9"/>
      <c r="JA99" s="9"/>
      <c r="JB99" s="9"/>
      <c r="JC99" s="9"/>
      <c r="JD99" s="9"/>
      <c r="JE99" s="9"/>
      <c r="JF99" s="9"/>
      <c r="JG99" s="9"/>
      <c r="JH99" s="9"/>
      <c r="JI99" s="9"/>
      <c r="JJ99" s="9"/>
      <c r="JK99" s="9"/>
      <c r="JL99" s="9"/>
      <c r="JM99" s="9"/>
      <c r="JN99" s="9"/>
      <c r="JO99" s="9"/>
      <c r="JP99" s="9"/>
      <c r="JQ99" s="9"/>
      <c r="JR99" s="9"/>
      <c r="JS99" s="9"/>
      <c r="JT99" s="9"/>
      <c r="JU99" s="9"/>
      <c r="JV99" s="9"/>
      <c r="JW99" s="9"/>
      <c r="JX99" s="9"/>
      <c r="JY99" s="9"/>
      <c r="JZ99" s="9"/>
      <c r="KA99" s="9"/>
      <c r="KB99" s="9"/>
      <c r="KC99" s="9"/>
      <c r="KD99" s="9"/>
      <c r="KE99" s="9"/>
      <c r="KF99" s="9"/>
      <c r="KG99" s="9"/>
      <c r="KH99" s="9"/>
      <c r="KI99" s="9"/>
      <c r="KJ99" s="9"/>
      <c r="KK99" s="9"/>
      <c r="KL99" s="9"/>
      <c r="KM99" s="9"/>
      <c r="KN99" s="9"/>
      <c r="KO99" s="9"/>
      <c r="KP99" s="9"/>
      <c r="KQ99" s="9"/>
      <c r="KR99" s="9"/>
      <c r="KS99" s="9"/>
      <c r="KT99" s="9"/>
      <c r="KU99" s="9"/>
      <c r="KV99" s="9"/>
      <c r="KW99" s="9"/>
      <c r="KX99" s="9"/>
      <c r="KY99" s="9"/>
      <c r="KZ99" s="9"/>
      <c r="LA99" s="9"/>
      <c r="LB99" s="9"/>
      <c r="LC99" s="9"/>
      <c r="LD99" s="9"/>
      <c r="LE99" s="9"/>
      <c r="LF99" s="9"/>
      <c r="LG99" s="9"/>
      <c r="LH99" s="9"/>
      <c r="LI99" s="9"/>
      <c r="LJ99" s="9"/>
      <c r="LK99" s="9"/>
      <c r="LL99" s="9"/>
      <c r="LM99" s="9"/>
      <c r="LN99" s="9"/>
      <c r="LO99" s="9"/>
      <c r="LP99" s="9"/>
      <c r="LQ99" s="9"/>
      <c r="LR99" s="9"/>
      <c r="LS99" s="9"/>
      <c r="LT99" s="9"/>
      <c r="LU99" s="9"/>
      <c r="LV99" s="9"/>
      <c r="LW99" s="9"/>
      <c r="LX99" s="9"/>
      <c r="LY99" s="9"/>
      <c r="LZ99" s="9"/>
      <c r="MA99" s="9"/>
      <c r="MB99" s="9"/>
      <c r="MC99" s="9"/>
      <c r="MD99" s="9"/>
      <c r="ME99" s="9"/>
      <c r="MF99" s="9"/>
      <c r="MG99" s="9"/>
      <c r="MH99" s="9"/>
      <c r="MI99" s="9"/>
      <c r="MJ99" s="9"/>
      <c r="MK99" s="9"/>
      <c r="ML99" s="9"/>
      <c r="MM99" s="9"/>
      <c r="MN99" s="9"/>
      <c r="MO99" s="9"/>
      <c r="MP99" s="9"/>
      <c r="MQ99" s="9"/>
      <c r="MR99" s="9"/>
      <c r="MS99" s="9"/>
      <c r="MT99" s="9"/>
      <c r="MU99" s="9"/>
      <c r="MV99" s="9"/>
      <c r="MW99" s="9"/>
      <c r="MX99" s="9"/>
      <c r="MY99" s="9"/>
      <c r="MZ99" s="9"/>
      <c r="NA99" s="9"/>
      <c r="NB99" s="9"/>
      <c r="NC99" s="9"/>
      <c r="ND99" s="9"/>
      <c r="NE99" s="9"/>
      <c r="NF99" s="9"/>
      <c r="NG99" s="9"/>
      <c r="NH99" s="9"/>
      <c r="NI99" s="9"/>
      <c r="NJ99" s="9"/>
      <c r="NK99" s="9"/>
      <c r="NL99" s="9"/>
      <c r="NM99" s="9"/>
      <c r="NN99" s="9"/>
      <c r="NO99" s="9"/>
      <c r="NP99" s="9"/>
      <c r="NQ99" s="9"/>
      <c r="NR99" s="9"/>
      <c r="NS99" s="9"/>
      <c r="NT99" s="9"/>
      <c r="NU99" s="9"/>
      <c r="NV99" s="9"/>
      <c r="NW99" s="9"/>
      <c r="NX99" s="9"/>
      <c r="NY99" s="9"/>
      <c r="NZ99" s="9"/>
      <c r="OA99" s="9"/>
      <c r="OB99" s="9"/>
      <c r="OC99" s="9"/>
      <c r="OD99" s="9"/>
      <c r="OE99" s="9"/>
      <c r="OF99" s="9"/>
      <c r="OG99" s="9"/>
      <c r="OH99" s="9"/>
      <c r="OI99" s="9"/>
      <c r="OJ99" s="9"/>
      <c r="OK99" s="9"/>
      <c r="OL99" s="9"/>
      <c r="OM99" s="9"/>
      <c r="ON99" s="9"/>
      <c r="OO99" s="9"/>
      <c r="OP99" s="9"/>
      <c r="OQ99" s="9"/>
      <c r="OR99" s="9"/>
      <c r="OS99" s="9"/>
      <c r="OT99" s="9"/>
      <c r="OU99" s="9"/>
      <c r="OV99" s="9"/>
      <c r="OW99" s="9"/>
      <c r="OX99" s="9"/>
      <c r="OY99" s="9"/>
      <c r="OZ99" s="9"/>
      <c r="PA99" s="9"/>
      <c r="PB99" s="9"/>
      <c r="PC99" s="9"/>
      <c r="PD99" s="9"/>
      <c r="PE99" s="9"/>
      <c r="PF99" s="9"/>
      <c r="PG99" s="9"/>
      <c r="PH99" s="9"/>
      <c r="PI99" s="9"/>
      <c r="PJ99" s="9"/>
      <c r="PK99" s="9"/>
      <c r="PL99" s="9"/>
      <c r="PM99" s="9"/>
      <c r="PN99" s="9"/>
      <c r="PO99" s="9"/>
      <c r="PP99" s="9"/>
      <c r="PQ99" s="9"/>
      <c r="PR99" s="9"/>
      <c r="PS99" s="9"/>
      <c r="PT99" s="9"/>
      <c r="PU99" s="9"/>
      <c r="PV99" s="9"/>
      <c r="PW99" s="9"/>
      <c r="PX99" s="9"/>
      <c r="PY99" s="9"/>
      <c r="PZ99" s="9"/>
      <c r="QA99" s="9"/>
      <c r="QB99" s="9"/>
      <c r="QC99" s="9"/>
      <c r="QD99" s="9"/>
      <c r="QE99" s="9"/>
      <c r="QF99" s="9"/>
      <c r="QG99" s="9"/>
      <c r="QH99" s="9"/>
      <c r="QI99" s="9"/>
      <c r="QJ99" s="9"/>
      <c r="QK99" s="9"/>
      <c r="QL99" s="9"/>
      <c r="QM99" s="9"/>
      <c r="QN99" s="9"/>
      <c r="QO99" s="9"/>
      <c r="QP99" s="9"/>
      <c r="QQ99" s="9"/>
      <c r="QR99" s="9"/>
      <c r="QS99" s="9"/>
      <c r="QT99" s="9"/>
      <c r="QU99" s="9"/>
      <c r="QV99" s="9"/>
      <c r="QW99" s="9"/>
      <c r="QX99" s="9"/>
      <c r="QY99" s="9"/>
      <c r="QZ99" s="9"/>
      <c r="RA99" s="9"/>
      <c r="RB99" s="9"/>
      <c r="RC99" s="9"/>
      <c r="RD99" s="9"/>
      <c r="RE99" s="9"/>
      <c r="RF99" s="9"/>
      <c r="RG99" s="9"/>
      <c r="RH99" s="9"/>
      <c r="RI99" s="9"/>
      <c r="RJ99" s="9"/>
      <c r="RK99" s="9"/>
      <c r="RL99" s="9"/>
      <c r="RM99" s="9"/>
      <c r="RN99" s="9"/>
      <c r="RO99" s="9"/>
      <c r="RP99" s="9"/>
      <c r="RQ99" s="9"/>
      <c r="RR99" s="9"/>
      <c r="RS99" s="9"/>
      <c r="RT99" s="9"/>
      <c r="RU99" s="9"/>
      <c r="RV99" s="9"/>
      <c r="RW99" s="9"/>
      <c r="RX99" s="9"/>
      <c r="RY99" s="9"/>
      <c r="RZ99" s="9"/>
      <c r="SA99" s="9"/>
      <c r="SB99" s="9"/>
      <c r="SC99" s="9"/>
      <c r="SD99" s="9"/>
      <c r="SE99" s="9"/>
      <c r="SF99" s="9"/>
      <c r="SG99" s="9"/>
      <c r="SH99" s="9"/>
      <c r="SI99" s="9"/>
      <c r="SJ99" s="9"/>
      <c r="SK99" s="9"/>
      <c r="SL99" s="9"/>
      <c r="SM99" s="9"/>
      <c r="SN99" s="9"/>
      <c r="SO99" s="9"/>
      <c r="SP99" s="9"/>
      <c r="SQ99" s="9"/>
      <c r="SR99" s="9"/>
      <c r="SS99" s="9"/>
      <c r="ST99" s="9"/>
      <c r="SU99" s="9"/>
      <c r="SV99" s="9"/>
      <c r="SW99" s="9"/>
      <c r="SX99" s="9"/>
      <c r="SY99" s="9"/>
      <c r="SZ99" s="9"/>
      <c r="TA99" s="9"/>
      <c r="TB99" s="9"/>
      <c r="TC99" s="9"/>
      <c r="TD99" s="9"/>
      <c r="TE99" s="9"/>
      <c r="TF99" s="9"/>
      <c r="TG99" s="9"/>
      <c r="TH99" s="9"/>
      <c r="TI99" s="9"/>
      <c r="TJ99" s="9"/>
      <c r="TK99" s="9"/>
      <c r="TL99" s="9"/>
      <c r="TM99" s="9"/>
      <c r="TN99" s="9"/>
      <c r="TO99" s="9"/>
      <c r="TP99" s="9"/>
      <c r="TQ99" s="9"/>
      <c r="TR99" s="9"/>
      <c r="TS99" s="9"/>
      <c r="TT99" s="9"/>
      <c r="TU99" s="9"/>
      <c r="TV99" s="9"/>
      <c r="TW99" s="9"/>
      <c r="TX99" s="9"/>
      <c r="TY99" s="9"/>
      <c r="TZ99" s="9"/>
      <c r="UA99" s="9"/>
      <c r="UB99" s="9"/>
      <c r="UC99" s="9"/>
      <c r="UD99" s="9"/>
      <c r="UE99" s="9"/>
      <c r="UF99" s="9"/>
      <c r="UG99" s="9"/>
      <c r="UH99" s="9"/>
      <c r="UI99" s="9"/>
      <c r="UJ99" s="9"/>
      <c r="UK99" s="9"/>
      <c r="UL99" s="9"/>
      <c r="UM99" s="9"/>
      <c r="UN99" s="9"/>
      <c r="UO99" s="9"/>
      <c r="UP99" s="9"/>
      <c r="UQ99" s="9"/>
      <c r="UR99" s="9"/>
      <c r="US99" s="9"/>
      <c r="UT99" s="9"/>
      <c r="UU99" s="9"/>
      <c r="UV99" s="9"/>
      <c r="UW99" s="9"/>
      <c r="UX99" s="9"/>
      <c r="UY99" s="9"/>
      <c r="UZ99" s="9"/>
      <c r="VA99" s="9"/>
      <c r="VB99" s="9"/>
      <c r="VC99" s="9"/>
      <c r="VD99" s="9"/>
      <c r="VE99" s="9"/>
      <c r="VF99" s="9"/>
      <c r="VG99" s="9"/>
      <c r="VH99" s="9"/>
      <c r="VI99" s="9"/>
      <c r="VJ99" s="9"/>
      <c r="VK99" s="9"/>
      <c r="VL99" s="9"/>
      <c r="VM99" s="9"/>
      <c r="VN99" s="9"/>
      <c r="VO99" s="9"/>
      <c r="VP99" s="9"/>
      <c r="VQ99" s="9"/>
      <c r="VR99" s="9"/>
      <c r="VS99" s="9"/>
      <c r="VT99" s="9"/>
      <c r="VU99" s="9"/>
      <c r="VV99" s="9"/>
      <c r="VW99" s="9"/>
      <c r="VX99" s="9"/>
      <c r="VY99" s="9"/>
      <c r="VZ99" s="9"/>
      <c r="WA99" s="9"/>
      <c r="WB99" s="9"/>
      <c r="WC99" s="9"/>
      <c r="WD99" s="9"/>
      <c r="WE99" s="9"/>
      <c r="WF99" s="9"/>
      <c r="WG99" s="9"/>
      <c r="WH99" s="9"/>
      <c r="WI99" s="9"/>
      <c r="WJ99" s="9"/>
      <c r="WK99" s="9"/>
      <c r="WL99" s="9"/>
      <c r="WM99" s="9"/>
      <c r="WN99" s="9"/>
      <c r="WO99" s="9"/>
      <c r="WP99" s="9"/>
      <c r="WQ99" s="9"/>
      <c r="WR99" s="9"/>
      <c r="WS99" s="9"/>
      <c r="WT99" s="9"/>
      <c r="WU99" s="9"/>
      <c r="WV99" s="9"/>
      <c r="WW99" s="9"/>
      <c r="WX99" s="9"/>
      <c r="WY99" s="9"/>
      <c r="WZ99" s="9"/>
      <c r="XA99" s="9"/>
      <c r="XB99" s="9"/>
      <c r="XC99" s="9"/>
      <c r="XD99" s="9"/>
      <c r="XE99" s="9"/>
      <c r="XF99" s="9"/>
      <c r="XG99" s="9"/>
      <c r="XH99" s="9"/>
      <c r="XI99" s="9"/>
      <c r="XJ99" s="9"/>
      <c r="XK99" s="9"/>
      <c r="XL99" s="9"/>
      <c r="XM99" s="9"/>
      <c r="XN99" s="9"/>
      <c r="XO99" s="9"/>
      <c r="XP99" s="9"/>
      <c r="XQ99" s="9"/>
      <c r="XR99" s="9"/>
      <c r="XS99" s="9"/>
      <c r="XT99" s="9"/>
      <c r="XU99" s="9"/>
      <c r="XV99" s="9"/>
      <c r="XW99" s="9"/>
      <c r="XX99" s="9"/>
      <c r="XY99" s="9"/>
      <c r="XZ99" s="9"/>
      <c r="YA99" s="9"/>
      <c r="YB99" s="9"/>
      <c r="YC99" s="9"/>
      <c r="YD99" s="9"/>
      <c r="YE99" s="9"/>
      <c r="YF99" s="9"/>
      <c r="YG99" s="9"/>
      <c r="YH99" s="9"/>
      <c r="YI99" s="9"/>
      <c r="YJ99" s="9"/>
      <c r="YK99" s="9"/>
      <c r="YL99" s="9"/>
      <c r="YM99" s="9"/>
      <c r="YN99" s="9"/>
      <c r="YO99" s="9"/>
      <c r="YP99" s="9"/>
      <c r="YQ99" s="9"/>
      <c r="YR99" s="9"/>
      <c r="YS99" s="9"/>
      <c r="YT99" s="9"/>
      <c r="YU99" s="9"/>
      <c r="YV99" s="9"/>
      <c r="YW99" s="9"/>
      <c r="YX99" s="9"/>
      <c r="YY99" s="9"/>
      <c r="YZ99" s="9"/>
      <c r="ZA99" s="9"/>
      <c r="ZB99" s="9"/>
      <c r="ZC99" s="9"/>
      <c r="ZD99" s="9"/>
      <c r="ZE99" s="9"/>
      <c r="ZF99" s="9"/>
      <c r="ZG99" s="9"/>
      <c r="ZH99" s="9"/>
      <c r="ZI99" s="9"/>
      <c r="ZJ99" s="9"/>
      <c r="ZK99" s="9"/>
      <c r="ZL99" s="9"/>
      <c r="ZM99" s="9"/>
      <c r="ZN99" s="9"/>
      <c r="ZO99" s="9"/>
      <c r="ZP99" s="9"/>
      <c r="ZQ99" s="9"/>
      <c r="ZR99" s="9"/>
      <c r="ZS99" s="9"/>
      <c r="ZT99" s="9"/>
      <c r="ZU99" s="9"/>
      <c r="ZV99" s="9"/>
      <c r="ZW99" s="9"/>
      <c r="ZX99" s="9"/>
      <c r="ZY99" s="9"/>
      <c r="ZZ99" s="9"/>
      <c r="AAA99" s="9"/>
      <c r="AAB99" s="9"/>
      <c r="AAC99" s="9"/>
      <c r="AAD99" s="9"/>
      <c r="AAE99" s="9"/>
      <c r="AAF99" s="9"/>
      <c r="AAG99" s="9"/>
      <c r="AAH99" s="9"/>
      <c r="AAI99" s="9"/>
      <c r="AAJ99" s="9"/>
      <c r="AAK99" s="9"/>
      <c r="AAL99" s="9"/>
      <c r="AAM99" s="9"/>
      <c r="AAN99" s="9"/>
      <c r="AAO99" s="9"/>
      <c r="AAP99" s="9"/>
      <c r="AAQ99" s="9"/>
      <c r="AAR99" s="9"/>
      <c r="AAS99" s="9"/>
      <c r="AAT99" s="9"/>
      <c r="AAU99" s="9"/>
      <c r="AAV99" s="9"/>
      <c r="AAW99" s="9"/>
      <c r="AAX99" s="9"/>
      <c r="AAY99" s="9"/>
      <c r="AAZ99" s="9"/>
      <c r="ABA99" s="9"/>
      <c r="ABB99" s="9"/>
      <c r="ABC99" s="9"/>
      <c r="ABD99" s="9"/>
      <c r="ABE99" s="9"/>
      <c r="ABF99" s="9"/>
      <c r="ABG99" s="9"/>
      <c r="ABH99" s="9"/>
      <c r="ABI99" s="9"/>
      <c r="ABJ99" s="9"/>
      <c r="ABK99" s="9"/>
      <c r="ABL99" s="9"/>
      <c r="ABM99" s="9"/>
      <c r="ABN99" s="9"/>
      <c r="ABO99" s="9"/>
      <c r="ABP99" s="9"/>
      <c r="ABQ99" s="9"/>
      <c r="ABR99" s="9"/>
      <c r="ABS99" s="9"/>
      <c r="ABT99" s="9"/>
      <c r="ABU99" s="9"/>
      <c r="ABV99" s="9"/>
      <c r="ABW99" s="9"/>
      <c r="ABX99" s="9"/>
      <c r="ABY99" s="9"/>
      <c r="ABZ99" s="9"/>
      <c r="ACA99" s="9"/>
      <c r="ACB99" s="9"/>
      <c r="ACC99" s="9"/>
      <c r="ACD99" s="9"/>
      <c r="ACE99" s="9"/>
      <c r="ACF99" s="9"/>
      <c r="ACG99" s="9"/>
      <c r="ACH99" s="9"/>
      <c r="ACI99" s="9"/>
      <c r="ACJ99" s="9"/>
      <c r="ACK99" s="9"/>
      <c r="ACL99" s="9"/>
      <c r="ACM99" s="9"/>
      <c r="ACN99" s="9"/>
      <c r="ACO99" s="9"/>
      <c r="ACP99" s="9"/>
      <c r="ACQ99" s="9"/>
      <c r="ACR99" s="9"/>
      <c r="ACS99" s="9"/>
      <c r="ACT99" s="9"/>
      <c r="ACU99" s="9"/>
      <c r="ACV99" s="9"/>
      <c r="ACW99" s="9"/>
      <c r="ACX99" s="9"/>
      <c r="ACY99" s="9"/>
      <c r="ACZ99" s="9"/>
      <c r="ADA99" s="9"/>
      <c r="ADB99" s="9"/>
      <c r="ADC99" s="9"/>
      <c r="ADD99" s="9"/>
      <c r="ADE99" s="9"/>
      <c r="ADF99" s="9"/>
      <c r="ADG99" s="9"/>
      <c r="ADH99" s="9"/>
      <c r="ADI99" s="9"/>
      <c r="ADJ99" s="9"/>
      <c r="ADK99" s="9"/>
      <c r="ADL99" s="9"/>
      <c r="ADM99" s="9"/>
      <c r="ADN99" s="9"/>
      <c r="ADO99" s="9"/>
      <c r="ADP99" s="9"/>
      <c r="ADQ99" s="9"/>
      <c r="ADR99" s="9"/>
      <c r="ADS99" s="9"/>
      <c r="ADT99" s="9"/>
      <c r="ADU99" s="9"/>
      <c r="ADV99" s="9"/>
      <c r="ADW99" s="9"/>
      <c r="ADX99" s="9"/>
      <c r="ADY99" s="9"/>
      <c r="ADZ99" s="9"/>
      <c r="AEA99" s="9"/>
      <c r="AEB99" s="9"/>
      <c r="AEC99" s="9"/>
      <c r="AED99" s="9"/>
      <c r="AEE99" s="9"/>
      <c r="AEF99" s="9"/>
      <c r="AEG99" s="9"/>
      <c r="AEH99" s="9"/>
      <c r="AEI99" s="9"/>
      <c r="AEJ99" s="9"/>
      <c r="AEK99" s="9"/>
      <c r="AEL99" s="9"/>
      <c r="AEM99" s="9"/>
      <c r="AEN99" s="9"/>
      <c r="AEO99" s="9"/>
      <c r="AEP99" s="9"/>
      <c r="AEQ99" s="9"/>
      <c r="AER99" s="9"/>
      <c r="AES99" s="9"/>
      <c r="AET99" s="9"/>
      <c r="AEU99" s="9"/>
      <c r="AEV99" s="9"/>
      <c r="AEW99" s="9"/>
      <c r="AEX99" s="9"/>
      <c r="AEY99" s="9"/>
      <c r="AEZ99" s="9"/>
      <c r="AFA99" s="9"/>
      <c r="AFB99" s="9"/>
      <c r="AFC99" s="9"/>
      <c r="AFD99" s="9"/>
      <c r="AFE99" s="9"/>
      <c r="AFF99" s="9"/>
      <c r="AFG99" s="9"/>
      <c r="AFH99" s="9"/>
      <c r="AFI99" s="9"/>
      <c r="AFJ99" s="9"/>
      <c r="AFK99" s="9"/>
      <c r="AFL99" s="9"/>
      <c r="AFM99" s="9"/>
      <c r="AFN99" s="9"/>
      <c r="AFO99" s="9"/>
      <c r="AFP99" s="9"/>
      <c r="AFQ99" s="9"/>
      <c r="AFR99" s="9"/>
      <c r="AFS99" s="9"/>
      <c r="AFT99" s="9"/>
      <c r="AFU99" s="9"/>
      <c r="AFV99" s="9"/>
      <c r="AFW99" s="9"/>
      <c r="AFX99" s="9"/>
      <c r="AFY99" s="9"/>
      <c r="AFZ99" s="9"/>
      <c r="AGA99" s="9"/>
      <c r="AGB99" s="9"/>
      <c r="AGC99" s="9"/>
      <c r="AGD99" s="9"/>
      <c r="AGE99" s="9"/>
      <c r="AGF99" s="9"/>
      <c r="AGG99" s="9"/>
      <c r="AGH99" s="9"/>
      <c r="AGI99" s="9"/>
      <c r="AGJ99" s="9"/>
      <c r="AGK99" s="9"/>
      <c r="AGL99" s="9"/>
      <c r="AGM99" s="9"/>
      <c r="AGN99" s="9"/>
      <c r="AGO99" s="9"/>
      <c r="AGP99" s="9"/>
      <c r="AGQ99" s="9"/>
      <c r="AGR99" s="9"/>
      <c r="AGS99" s="9"/>
      <c r="AGT99" s="9"/>
      <c r="AGU99" s="9"/>
      <c r="AGV99" s="9"/>
      <c r="AGW99" s="9"/>
      <c r="AGX99" s="9"/>
      <c r="AGY99" s="9"/>
      <c r="AGZ99" s="9"/>
      <c r="AHA99" s="9"/>
      <c r="AHB99" s="9"/>
      <c r="AHC99" s="9"/>
      <c r="AHD99" s="9"/>
      <c r="AHE99" s="9"/>
      <c r="AHF99" s="9"/>
      <c r="AHG99" s="9"/>
      <c r="AHH99" s="9"/>
      <c r="AHI99" s="9"/>
      <c r="AHJ99" s="9"/>
      <c r="AHK99" s="9"/>
      <c r="AHL99" s="9"/>
      <c r="AHM99" s="9"/>
      <c r="AHN99" s="9"/>
      <c r="AHO99" s="9"/>
      <c r="AHP99" s="9"/>
      <c r="AHQ99" s="9"/>
      <c r="AHR99" s="9"/>
      <c r="AHS99" s="9"/>
      <c r="AHT99" s="9"/>
      <c r="AHU99" s="9"/>
      <c r="AHV99" s="9"/>
      <c r="AHW99" s="9"/>
      <c r="AHX99" s="9"/>
      <c r="AHY99" s="9"/>
      <c r="AHZ99" s="9"/>
      <c r="AIA99" s="9"/>
      <c r="AIB99" s="9"/>
      <c r="AIC99" s="9"/>
      <c r="AID99" s="9"/>
      <c r="AIE99" s="9"/>
      <c r="AIF99" s="9"/>
      <c r="AIG99" s="9"/>
      <c r="AIH99" s="9"/>
      <c r="AII99" s="9"/>
      <c r="AIJ99" s="9"/>
      <c r="AIK99" s="9"/>
      <c r="AIL99" s="9"/>
      <c r="AIM99" s="9"/>
      <c r="AIN99" s="9"/>
      <c r="AIO99" s="9"/>
      <c r="AIP99" s="9"/>
      <c r="AIQ99" s="9"/>
      <c r="AIR99" s="9"/>
      <c r="AIS99" s="9"/>
      <c r="AIT99" s="9"/>
      <c r="AIU99" s="9"/>
      <c r="AIV99" s="9"/>
      <c r="AIW99" s="9"/>
      <c r="AIX99" s="9"/>
      <c r="AIY99" s="9"/>
      <c r="AIZ99" s="9"/>
      <c r="AJA99" s="9"/>
      <c r="AJB99" s="9"/>
      <c r="AJC99" s="9"/>
      <c r="AJD99" s="9"/>
      <c r="AJE99" s="9"/>
      <c r="AJF99" s="9"/>
      <c r="AJG99" s="9"/>
      <c r="AJH99" s="9"/>
      <c r="AJI99" s="9"/>
      <c r="AJJ99" s="9"/>
      <c r="AJK99" s="9"/>
      <c r="AJL99" s="9"/>
      <c r="AJM99" s="9"/>
      <c r="AJN99" s="9"/>
      <c r="AJO99" s="9"/>
      <c r="AJP99" s="9"/>
      <c r="AJQ99" s="9"/>
      <c r="AJR99" s="9"/>
      <c r="AJS99" s="9"/>
      <c r="AJT99" s="9"/>
      <c r="AJU99" s="9"/>
      <c r="AJV99" s="9"/>
      <c r="AJW99" s="9"/>
      <c r="AJX99" s="9"/>
      <c r="AJY99" s="9"/>
      <c r="AJZ99" s="9"/>
      <c r="AKA99" s="9"/>
      <c r="AKB99" s="9"/>
      <c r="AKC99" s="9"/>
      <c r="AKD99" s="9"/>
      <c r="AKE99" s="9"/>
      <c r="AKF99" s="9"/>
      <c r="AKG99" s="9"/>
      <c r="AKH99" s="9"/>
      <c r="AKI99" s="9"/>
      <c r="AKJ99" s="9"/>
      <c r="AKK99" s="9"/>
      <c r="AKL99" s="9"/>
      <c r="AKM99" s="9"/>
      <c r="AKN99" s="9"/>
      <c r="AKO99" s="9"/>
      <c r="AKP99" s="9"/>
      <c r="AKQ99" s="9"/>
      <c r="AKR99" s="9"/>
      <c r="AKS99" s="9"/>
      <c r="AKT99" s="9"/>
      <c r="AKU99" s="9"/>
      <c r="AKV99" s="9"/>
      <c r="AKW99" s="9"/>
      <c r="AKX99" s="9"/>
      <c r="AKY99" s="9"/>
      <c r="AKZ99" s="9"/>
      <c r="ALA99" s="9"/>
      <c r="ALB99" s="9"/>
      <c r="ALC99" s="9"/>
      <c r="ALD99" s="9"/>
      <c r="ALE99" s="9"/>
      <c r="ALF99" s="9"/>
      <c r="ALG99" s="9"/>
      <c r="ALH99" s="9"/>
      <c r="ALI99" s="9"/>
      <c r="ALJ99" s="9"/>
      <c r="ALK99" s="9"/>
      <c r="ALL99" s="9"/>
      <c r="ALM99" s="9"/>
      <c r="ALN99" s="9"/>
      <c r="ALO99" s="9"/>
      <c r="ALP99" s="9"/>
      <c r="ALQ99" s="9"/>
      <c r="ALR99" s="9"/>
      <c r="ALS99" s="9"/>
      <c r="ALT99" s="9"/>
      <c r="ALU99" s="9"/>
      <c r="ALV99" s="9"/>
      <c r="ALW99" s="9"/>
      <c r="ALX99" s="9"/>
      <c r="ALY99" s="9"/>
      <c r="AMN99" s="9"/>
      <c r="AMO99" s="9"/>
      <c r="AMP99" s="9"/>
      <c r="AMQ99" s="9"/>
      <c r="AMR99" s="9"/>
      <c r="AMS99" s="9"/>
      <c r="AMT99" s="9"/>
      <c r="AMU99" s="9"/>
      <c r="AMV99" s="9"/>
      <c r="AMW99" s="9"/>
      <c r="AMX99" s="9"/>
      <c r="AMY99" s="9"/>
      <c r="AMZ99" s="9"/>
      <c r="ANA99" s="9"/>
      <c r="ANB99" s="9"/>
      <c r="ANC99" s="9"/>
      <c r="AND99" s="9"/>
      <c r="ANE99" s="9"/>
      <c r="ANF99" s="9"/>
      <c r="ANG99" s="9"/>
      <c r="ANH99" s="9"/>
      <c r="ANI99" s="9"/>
      <c r="ANJ99" s="9"/>
      <c r="ANK99" s="9"/>
      <c r="ANL99" s="9"/>
      <c r="ANM99" s="9"/>
      <c r="ANN99" s="9"/>
      <c r="ANO99" s="9"/>
      <c r="ANP99" s="9"/>
      <c r="ANQ99" s="9"/>
      <c r="ANR99" s="9"/>
      <c r="ANS99" s="9"/>
      <c r="ANT99" s="9"/>
      <c r="ANU99" s="9"/>
      <c r="ANV99" s="9"/>
      <c r="ANW99" s="9"/>
      <c r="ANX99" s="9"/>
      <c r="ANY99" s="9"/>
      <c r="ANZ99" s="9"/>
      <c r="AOA99" s="9"/>
      <c r="AOB99" s="9"/>
      <c r="AOC99" s="9"/>
      <c r="AOD99" s="9"/>
      <c r="AOE99" s="9"/>
      <c r="AOF99" s="9"/>
      <c r="AOG99" s="9"/>
      <c r="AOH99" s="9"/>
      <c r="AOI99" s="9"/>
      <c r="AOJ99" s="9"/>
      <c r="AOK99" s="9"/>
      <c r="AOL99" s="9"/>
      <c r="AOM99" s="9"/>
      <c r="AON99" s="9"/>
      <c r="AOO99" s="9"/>
      <c r="AOP99" s="9"/>
      <c r="AOQ99" s="9"/>
      <c r="AOR99" s="9"/>
      <c r="AOS99" s="9"/>
      <c r="AOT99" s="9"/>
      <c r="AOU99" s="9"/>
      <c r="AOV99" s="9"/>
      <c r="AOW99" s="9"/>
      <c r="AOX99" s="9"/>
      <c r="AOY99" s="9"/>
      <c r="AOZ99" s="9"/>
      <c r="APA99" s="9"/>
      <c r="APB99" s="9"/>
      <c r="APC99" s="9"/>
      <c r="APD99" s="9"/>
      <c r="APE99" s="9"/>
      <c r="APF99" s="9"/>
      <c r="APG99" s="9"/>
      <c r="APH99" s="9"/>
      <c r="API99" s="9"/>
      <c r="APJ99" s="9"/>
      <c r="APK99" s="9"/>
      <c r="APL99" s="9"/>
      <c r="APM99" s="9"/>
      <c r="APN99" s="9"/>
      <c r="APO99" s="9"/>
      <c r="APP99" s="9"/>
      <c r="APQ99" s="9"/>
      <c r="APR99" s="9"/>
      <c r="APS99" s="9"/>
      <c r="APT99" s="9"/>
      <c r="APU99" s="9"/>
      <c r="APV99" s="9"/>
      <c r="APW99" s="9"/>
      <c r="APX99" s="9"/>
      <c r="APY99" s="9"/>
      <c r="APZ99" s="9"/>
      <c r="AQA99" s="9"/>
      <c r="AQB99" s="9"/>
      <c r="AQC99" s="9"/>
      <c r="AQD99" s="9"/>
      <c r="AQE99" s="9"/>
      <c r="AQF99" s="9"/>
      <c r="AQG99" s="9"/>
      <c r="AQH99" s="9"/>
      <c r="AQI99" s="9"/>
      <c r="AQJ99" s="9"/>
      <c r="AQK99" s="9"/>
      <c r="AQL99" s="9"/>
      <c r="AQM99" s="9"/>
      <c r="AQN99" s="9"/>
      <c r="AQO99" s="9"/>
      <c r="AQP99" s="9"/>
      <c r="AQQ99" s="9"/>
      <c r="AQR99" s="9"/>
      <c r="AQS99" s="9"/>
      <c r="AQT99" s="9"/>
      <c r="AQU99" s="9"/>
      <c r="AQV99" s="9"/>
      <c r="AQW99" s="9"/>
      <c r="AQX99" s="9"/>
      <c r="AQY99" s="9"/>
      <c r="AQZ99" s="9"/>
      <c r="ARA99" s="9"/>
      <c r="ARB99" s="9"/>
      <c r="ARC99" s="9"/>
      <c r="ARD99" s="9"/>
      <c r="ARE99" s="9"/>
      <c r="ARF99" s="9"/>
      <c r="ARG99" s="9"/>
      <c r="ARH99" s="9"/>
      <c r="ARI99" s="9"/>
      <c r="ARJ99" s="9"/>
      <c r="ARK99" s="9"/>
      <c r="ARL99" s="9"/>
      <c r="ARM99" s="9"/>
      <c r="ARN99" s="9"/>
      <c r="ARO99" s="9"/>
      <c r="ARP99" s="9"/>
      <c r="ARQ99" s="9"/>
      <c r="ARR99" s="9"/>
      <c r="ARS99" s="9"/>
      <c r="ART99" s="9"/>
      <c r="ARU99" s="9"/>
      <c r="ARV99" s="9"/>
      <c r="ARW99" s="9"/>
      <c r="ARX99" s="9"/>
      <c r="ARY99" s="9"/>
      <c r="ARZ99" s="9"/>
      <c r="ASA99" s="9"/>
      <c r="ASB99" s="9"/>
      <c r="ASC99" s="9"/>
      <c r="ASD99" s="9"/>
      <c r="ASE99" s="9"/>
      <c r="ASF99" s="9"/>
      <c r="ASG99" s="9"/>
      <c r="ASH99" s="9"/>
      <c r="ASI99" s="9"/>
      <c r="ASJ99" s="9"/>
      <c r="ASK99" s="9"/>
      <c r="ASL99" s="9"/>
      <c r="ASM99" s="9"/>
      <c r="ASN99" s="9"/>
      <c r="ASO99" s="9"/>
      <c r="ASP99" s="9"/>
      <c r="ASQ99" s="9"/>
      <c r="ASR99" s="9"/>
      <c r="ASS99" s="9"/>
      <c r="AST99" s="9"/>
      <c r="ASU99" s="9"/>
      <c r="ASV99" s="9"/>
      <c r="ASW99" s="9"/>
      <c r="ASX99" s="9"/>
      <c r="ASY99" s="9"/>
      <c r="ASZ99" s="9"/>
      <c r="ATA99" s="9"/>
      <c r="ATB99" s="9"/>
      <c r="ATC99" s="9"/>
      <c r="ATD99" s="9"/>
      <c r="ATE99" s="9"/>
      <c r="ATF99" s="9"/>
      <c r="ATG99" s="9"/>
      <c r="ATH99" s="9"/>
      <c r="ATI99" s="9"/>
      <c r="ATJ99" s="9"/>
      <c r="ATK99" s="9"/>
      <c r="ATL99" s="9"/>
      <c r="ATM99" s="9"/>
      <c r="ATN99" s="9"/>
      <c r="ATO99" s="9"/>
      <c r="ATP99" s="9"/>
      <c r="ATQ99" s="9"/>
      <c r="ATR99" s="9"/>
      <c r="ATS99" s="9"/>
      <c r="ATT99" s="9"/>
      <c r="ATU99" s="9"/>
      <c r="ATV99" s="9"/>
      <c r="ATW99" s="9"/>
      <c r="ATX99" s="9"/>
      <c r="ATY99" s="9" t="s">
        <v>5691</v>
      </c>
      <c r="ATZ99" s="9" t="s">
        <v>5691</v>
      </c>
      <c r="AUA99" s="9" t="s">
        <v>12786</v>
      </c>
      <c r="AUB99" s="9"/>
      <c r="AUC99" s="9"/>
      <c r="AUD99" s="9"/>
      <c r="AUE99" s="9"/>
      <c r="AUF99" s="9"/>
      <c r="AUG99" s="9"/>
      <c r="AUH99" s="9"/>
      <c r="AUI99" s="9"/>
      <c r="AUJ99" s="9"/>
      <c r="AUK99" s="9"/>
      <c r="AUL99" s="9"/>
      <c r="AUM99" s="9"/>
      <c r="AUN99" s="9"/>
      <c r="AUO99" s="9"/>
      <c r="AUP99" s="9"/>
      <c r="AUQ99" s="9"/>
      <c r="AUR99" s="9"/>
      <c r="AUS99" s="9"/>
      <c r="AUT99" s="9"/>
      <c r="AUU99" s="9"/>
      <c r="AUV99" s="9"/>
      <c r="AUW99" s="9"/>
      <c r="AUX99" s="9"/>
      <c r="AUY99" s="9"/>
      <c r="AUZ99" s="9"/>
      <c r="AVA99" s="9"/>
      <c r="AVB99" s="9"/>
      <c r="AVC99" s="9"/>
      <c r="AVD99" s="9"/>
      <c r="AVE99" s="9"/>
      <c r="AVF99" s="9"/>
      <c r="AVG99" s="9"/>
      <c r="AVH99" s="9"/>
      <c r="AVI99" s="9"/>
      <c r="AVJ99" s="9"/>
      <c r="AVK99" s="9" t="s">
        <v>12787</v>
      </c>
      <c r="AVL99" s="9"/>
      <c r="AVM99" s="9"/>
      <c r="AVN99" s="9"/>
      <c r="AVO99" s="9"/>
      <c r="AVP99" s="9"/>
      <c r="AVQ99" s="9"/>
      <c r="AVR99" s="9"/>
      <c r="AVS99" s="9"/>
      <c r="AVT99" s="9"/>
      <c r="AVU99" s="9"/>
      <c r="AVV99" s="9"/>
      <c r="AVW99" s="9"/>
      <c r="AVX99" s="9"/>
      <c r="AVY99" s="9"/>
      <c r="AVZ99" s="9"/>
      <c r="AWA99" s="9"/>
      <c r="AWB99" s="9"/>
      <c r="AWC99" s="9"/>
      <c r="AWD99" s="9"/>
      <c r="AWE99" s="9"/>
      <c r="AWF99" s="9"/>
      <c r="AWG99" s="9"/>
      <c r="AWH99" s="9"/>
      <c r="AWI99" s="9"/>
      <c r="AWJ99" s="9"/>
      <c r="AWK99" s="9"/>
      <c r="AWL99" s="9"/>
      <c r="AWM99" s="9"/>
      <c r="AWN99" s="9"/>
      <c r="AWO99" s="9"/>
      <c r="AWP99" s="9"/>
      <c r="AWQ99" s="9"/>
      <c r="AWR99" s="9"/>
      <c r="AWS99" s="9"/>
      <c r="AWT99" s="9"/>
      <c r="AWU99" s="9"/>
      <c r="AWV99" s="9"/>
      <c r="AWW99" s="9"/>
      <c r="AWX99" s="9"/>
      <c r="AWY99" s="9"/>
      <c r="AWZ99" s="9"/>
      <c r="AXA99" s="9"/>
      <c r="AXB99" s="9" t="s">
        <v>5707</v>
      </c>
      <c r="AXC99" s="9"/>
      <c r="AXD99" s="9"/>
      <c r="AXE99" s="9"/>
      <c r="AXF99" s="9"/>
      <c r="AXG99" s="9"/>
      <c r="AXH99" s="9"/>
      <c r="AXI99" s="9"/>
      <c r="AXJ99" s="9"/>
      <c r="AXK99" s="9">
        <v>859.0</v>
      </c>
      <c r="AXL99" s="9" t="s">
        <v>3040</v>
      </c>
      <c r="AXM99" s="9">
        <v>526.0</v>
      </c>
      <c r="AXN99" s="9"/>
      <c r="AXO99" s="9"/>
      <c r="AXP99" s="9"/>
      <c r="AXQ99" s="9"/>
      <c r="AXR99" s="9"/>
      <c r="AXS99" s="9"/>
      <c r="AXT99" s="9"/>
      <c r="AXU99" s="9"/>
      <c r="AXV99" s="9"/>
      <c r="AXW99" s="9"/>
      <c r="AXX99" s="9"/>
      <c r="AXY99" s="9"/>
      <c r="AXZ99" s="9"/>
      <c r="AYA99" s="9"/>
      <c r="AYB99" s="9"/>
      <c r="AYC99" s="9"/>
      <c r="AYD99" s="9" t="s">
        <v>3040</v>
      </c>
      <c r="AYE99" s="9"/>
      <c r="AYF99" s="9"/>
      <c r="AYG99" s="9"/>
      <c r="AYH99" s="9" t="s">
        <v>12788</v>
      </c>
      <c r="AYI99" s="9"/>
      <c r="AYJ99" s="9"/>
      <c r="AYK99" s="9"/>
      <c r="AYL99" s="9"/>
      <c r="AYM99" s="9"/>
      <c r="AYN99" s="9"/>
      <c r="AYO99" s="9"/>
      <c r="AYP99" s="9"/>
      <c r="AYQ99" s="9"/>
      <c r="AYR99" s="9"/>
      <c r="AYS99" s="9"/>
      <c r="AYT99" s="9"/>
      <c r="AYU99" s="9"/>
      <c r="AYV99" s="9"/>
      <c r="AYW99" s="9"/>
      <c r="AYX99" s="9"/>
      <c r="AYY99" s="9"/>
      <c r="AYZ99" s="9"/>
      <c r="AZA99" s="9"/>
      <c r="AZB99" s="9"/>
      <c r="AZC99" s="9"/>
      <c r="AZD99" s="9"/>
      <c r="AZE99" s="9"/>
      <c r="AZF99" s="9"/>
      <c r="AZG99" s="9"/>
      <c r="AZH99" s="9"/>
      <c r="AZI99" s="9"/>
      <c r="AZJ99" s="9"/>
      <c r="AZK99" s="9"/>
      <c r="AZL99" s="9"/>
      <c r="AZM99" s="9"/>
      <c r="AZN99" s="9"/>
      <c r="AZO99" s="9"/>
      <c r="AZP99" s="9"/>
      <c r="AZQ99" s="9"/>
      <c r="AZR99" s="9"/>
      <c r="AZS99" s="9"/>
      <c r="AZT99" s="9"/>
      <c r="AZU99" s="9"/>
      <c r="AZV99" s="9"/>
      <c r="AZW99" s="9"/>
      <c r="AZX99" s="9"/>
      <c r="AZY99" s="9"/>
      <c r="AZZ99" s="9"/>
      <c r="BAA99" s="9"/>
      <c r="BAB99" s="9"/>
      <c r="BAC99" s="9"/>
      <c r="BAD99" s="9"/>
      <c r="BAE99" s="9"/>
      <c r="BAF99" s="9"/>
      <c r="BAG99" s="9"/>
      <c r="BAH99" s="9"/>
      <c r="BAI99" s="9"/>
      <c r="BAJ99" s="9"/>
      <c r="BAK99" s="9"/>
      <c r="BAL99" s="9"/>
      <c r="BAM99" s="9"/>
      <c r="BAN99" s="9"/>
      <c r="BAO99" s="9"/>
      <c r="BAP99" s="9"/>
      <c r="BAQ99" s="9"/>
      <c r="BAR99" s="9"/>
      <c r="BAS99" s="9"/>
      <c r="BAT99" s="9"/>
      <c r="BAU99" s="9"/>
      <c r="BAV99" s="9"/>
      <c r="BAW99" s="9"/>
      <c r="BAX99" s="9"/>
      <c r="BAY99" s="9"/>
      <c r="BAZ99" s="9"/>
      <c r="BBA99" s="9"/>
      <c r="BBB99" s="9"/>
      <c r="BBC99" s="9"/>
      <c r="BBD99" s="9"/>
      <c r="BBE99" s="9"/>
      <c r="BBF99" s="9"/>
      <c r="BBG99" s="9"/>
      <c r="BBH99" s="9"/>
      <c r="BBI99" s="9"/>
      <c r="BBJ99" s="9"/>
      <c r="BBK99" s="9"/>
      <c r="BBL99" s="9"/>
      <c r="BBM99" s="9"/>
      <c r="BBN99" s="9"/>
      <c r="BBO99" s="9"/>
      <c r="BBP99" s="9"/>
      <c r="BBQ99" s="9"/>
      <c r="BBR99" s="9"/>
      <c r="BBS99" s="9"/>
      <c r="BBT99" s="9"/>
      <c r="BBU99" s="9"/>
      <c r="BBV99" s="9"/>
      <c r="BBW99" s="9"/>
      <c r="BBX99" s="9"/>
      <c r="BBY99" s="9"/>
      <c r="BBZ99" s="9"/>
      <c r="BCA99" s="9"/>
      <c r="BCB99" s="9"/>
      <c r="BCC99" s="9"/>
      <c r="BCD99" s="9"/>
      <c r="BCE99" s="9"/>
      <c r="BCF99" s="9"/>
      <c r="BCG99" s="9"/>
      <c r="BCH99" s="9"/>
      <c r="BCI99" s="9"/>
      <c r="BCJ99" s="9"/>
      <c r="BCK99" s="9"/>
      <c r="BCL99" s="9"/>
      <c r="BCM99" s="9"/>
      <c r="BCN99" s="9"/>
      <c r="BCO99" s="9"/>
      <c r="BCP99" s="9"/>
      <c r="BCQ99" s="9"/>
      <c r="BCR99" s="9"/>
      <c r="BCS99" s="9"/>
      <c r="BCT99" s="9"/>
      <c r="BCU99" s="9"/>
      <c r="BCV99" s="9"/>
      <c r="BCW99" s="9"/>
      <c r="BCX99" s="9"/>
      <c r="BCY99" s="9"/>
      <c r="BCZ99" s="9"/>
      <c r="BDA99" s="9"/>
      <c r="BDB99" s="9"/>
      <c r="BDC99" s="9"/>
      <c r="BDD99" s="9"/>
      <c r="BDE99" s="9"/>
      <c r="BDF99" s="9"/>
      <c r="BDG99" s="9"/>
      <c r="BDH99" s="9"/>
      <c r="BDI99" s="9"/>
      <c r="BDJ99" s="9"/>
      <c r="BDK99" s="9"/>
      <c r="BDL99" s="9"/>
      <c r="BDM99" s="9"/>
      <c r="BDN99" s="9"/>
      <c r="BDO99" s="9"/>
      <c r="BDP99" s="9"/>
      <c r="BDQ99" s="9"/>
      <c r="BDR99" s="9"/>
      <c r="BDS99" s="9"/>
      <c r="BDT99" s="9"/>
      <c r="BDU99" s="9"/>
      <c r="BDV99" s="9"/>
      <c r="BDW99" s="9"/>
      <c r="BDX99" s="9"/>
      <c r="BDY99" s="9"/>
      <c r="BDZ99" s="9"/>
      <c r="BEA99" s="9"/>
      <c r="BEB99" s="9"/>
      <c r="BEC99" s="9"/>
      <c r="BED99" s="9"/>
      <c r="BEE99" s="9"/>
      <c r="BEF99" s="9"/>
      <c r="BEG99" s="9"/>
      <c r="BEH99" s="9"/>
      <c r="BEI99" s="9"/>
      <c r="BEJ99" s="9"/>
      <c r="BEK99" s="9"/>
      <c r="BEL99" s="9"/>
      <c r="BEM99" s="9"/>
      <c r="BEN99" s="9"/>
      <c r="BEO99" s="9"/>
      <c r="BEP99" s="9"/>
      <c r="BEQ99" s="9"/>
      <c r="BER99" s="9"/>
      <c r="BES99" s="9"/>
      <c r="BET99" s="9"/>
      <c r="BEU99" s="9"/>
      <c r="BEV99" s="9"/>
      <c r="BEW99" s="9"/>
      <c r="BEX99" s="9"/>
      <c r="BEY99" s="9"/>
      <c r="BEZ99" s="9"/>
      <c r="BFA99" s="9"/>
      <c r="BFB99" s="9"/>
      <c r="BFC99" s="9"/>
      <c r="BFD99" s="9"/>
      <c r="BFE99" s="9"/>
      <c r="BFF99" s="9"/>
      <c r="BFG99" s="9"/>
      <c r="BFH99" s="9"/>
      <c r="BFI99" s="9"/>
      <c r="BFJ99" s="9"/>
      <c r="BFK99" s="9"/>
      <c r="BFL99" s="9"/>
      <c r="BFM99" s="9"/>
      <c r="BFN99" s="9"/>
      <c r="BFO99" s="9"/>
      <c r="BFP99" s="9"/>
      <c r="BFQ99" s="9"/>
      <c r="BFR99" s="9"/>
      <c r="BFS99" s="9"/>
      <c r="BFT99" s="9"/>
      <c r="BFU99" s="9"/>
      <c r="BFV99" s="9"/>
      <c r="BFW99" s="9"/>
      <c r="BFX99" s="9"/>
      <c r="BFY99" s="9"/>
      <c r="BFZ99" s="9"/>
      <c r="BGA99" s="9"/>
      <c r="BGB99" s="9"/>
      <c r="BGC99" s="9"/>
      <c r="BGD99" s="9"/>
      <c r="BGE99" s="9"/>
      <c r="BGF99" s="9"/>
      <c r="BGG99" s="9"/>
      <c r="BGH99" s="9"/>
      <c r="BGI99" s="9"/>
      <c r="BGJ99" s="9"/>
      <c r="BGK99" s="9"/>
      <c r="BGL99" s="9"/>
      <c r="BGM99" s="9"/>
      <c r="BGN99" s="9"/>
      <c r="BGO99" s="9"/>
      <c r="BGP99" s="9"/>
      <c r="BGQ99" s="9"/>
      <c r="BGR99" s="9"/>
      <c r="BGS99" s="9"/>
      <c r="BGT99" s="9"/>
      <c r="BGU99" s="9"/>
      <c r="BGV99" s="9"/>
      <c r="BGW99" s="9"/>
      <c r="BGX99" s="9"/>
      <c r="BGY99" s="9"/>
      <c r="BGZ99" s="9"/>
      <c r="BHA99" s="9"/>
      <c r="BHB99" s="9"/>
      <c r="BHC99" s="9"/>
      <c r="BHD99" s="9"/>
      <c r="BHE99" s="9"/>
      <c r="BHF99" s="9"/>
      <c r="BHG99" s="9"/>
      <c r="BHH99" s="9"/>
      <c r="BHI99" s="9"/>
      <c r="BHJ99" s="9"/>
      <c r="BHK99" s="9"/>
      <c r="BHL99" s="9"/>
      <c r="BHM99" s="9"/>
      <c r="BHN99" s="9"/>
      <c r="BHO99" s="9"/>
      <c r="BHP99" s="9"/>
      <c r="BHQ99" s="9"/>
      <c r="BHR99" s="9"/>
      <c r="BHS99" s="9"/>
      <c r="BHT99" s="9"/>
      <c r="BHU99" s="9"/>
      <c r="BHV99" s="9"/>
      <c r="BHW99" s="9"/>
      <c r="BHX99" s="9"/>
      <c r="BHY99" s="9"/>
      <c r="BHZ99" s="9"/>
      <c r="BIA99" s="9"/>
      <c r="BIB99" s="9"/>
      <c r="BIC99" s="9"/>
      <c r="BID99" s="9"/>
      <c r="BIE99" s="9"/>
      <c r="BIF99" s="9"/>
      <c r="BIG99" s="9"/>
      <c r="BIH99" s="9"/>
      <c r="BII99" s="9"/>
      <c r="BIJ99" s="9"/>
      <c r="BIK99" s="9"/>
      <c r="BIL99" s="9"/>
      <c r="BIM99" s="9"/>
      <c r="BIN99" s="9"/>
      <c r="BIO99" s="9"/>
      <c r="BIP99" s="9"/>
      <c r="BIQ99" s="9"/>
      <c r="BIR99" s="9"/>
      <c r="BIS99" s="9"/>
      <c r="BIT99" s="9"/>
      <c r="BIU99" s="9"/>
      <c r="BIV99" s="9"/>
      <c r="BIW99" s="9"/>
      <c r="BIX99" s="9"/>
      <c r="BIY99" s="9"/>
      <c r="BIZ99" s="9"/>
      <c r="BJA99" s="9"/>
      <c r="BJB99" s="9"/>
      <c r="BJC99" s="9"/>
      <c r="BJD99" s="9"/>
      <c r="BJE99" s="9"/>
      <c r="BJF99" s="9"/>
      <c r="BJG99" s="9"/>
      <c r="BJH99" s="9"/>
      <c r="BJI99" s="9"/>
      <c r="BJJ99" s="9"/>
      <c r="BJK99" s="9"/>
      <c r="BJL99" s="9"/>
      <c r="BJM99" s="9"/>
      <c r="BJN99" s="9"/>
      <c r="BJO99" s="9"/>
      <c r="BJP99" s="9"/>
      <c r="BJQ99" s="9"/>
      <c r="BJR99" s="9"/>
      <c r="BJS99" s="9"/>
      <c r="BJT99" s="9"/>
      <c r="BJU99" s="9"/>
      <c r="BJV99" s="9"/>
      <c r="BJW99" s="9"/>
      <c r="BJX99" s="9"/>
      <c r="BJY99" s="9"/>
      <c r="BJZ99" s="9"/>
      <c r="BKA99" s="9"/>
      <c r="BKB99" s="9"/>
      <c r="BKC99" s="9"/>
      <c r="BKD99" s="9"/>
      <c r="BKE99" s="9"/>
      <c r="BKF99" s="9"/>
      <c r="BKG99" s="9"/>
      <c r="BKH99" s="9"/>
      <c r="BKI99" s="9"/>
      <c r="BKJ99" s="9"/>
      <c r="BKK99" s="9"/>
      <c r="BKL99" s="9"/>
      <c r="BKM99" s="9"/>
      <c r="BKN99" s="9"/>
      <c r="BKO99" s="9"/>
      <c r="BKP99" s="9"/>
      <c r="BKQ99" s="9"/>
      <c r="BKR99" s="9"/>
      <c r="BKS99" s="9"/>
      <c r="BKT99" s="9"/>
      <c r="BKU99" s="9"/>
      <c r="BKV99" s="9"/>
      <c r="BKW99" s="9"/>
      <c r="BKX99" s="9"/>
      <c r="BKY99" s="9"/>
      <c r="BKZ99" s="9"/>
      <c r="BLA99" s="9"/>
      <c r="BLB99" s="9"/>
      <c r="BLC99" s="9"/>
      <c r="BLD99" s="9"/>
      <c r="BLE99" s="9"/>
      <c r="BLF99" s="9"/>
      <c r="BLG99" s="9"/>
      <c r="BLH99" s="9"/>
      <c r="BLI99" s="9"/>
      <c r="BLJ99" s="9"/>
      <c r="BLK99" s="9"/>
      <c r="BLL99" s="9"/>
      <c r="BLM99" s="9"/>
      <c r="BLN99" s="9"/>
      <c r="BLO99" s="9"/>
      <c r="BLP99" s="9"/>
      <c r="BLQ99" s="9"/>
      <c r="BLR99" s="9"/>
      <c r="BLS99" s="9"/>
      <c r="BLT99" s="9"/>
      <c r="BLU99" s="9"/>
      <c r="BLV99" s="9"/>
      <c r="BLW99" s="9"/>
      <c r="BLX99" s="9"/>
      <c r="BLY99" s="9"/>
      <c r="BLZ99" s="9"/>
      <c r="BMA99" s="9"/>
      <c r="BMB99" s="9"/>
      <c r="BMC99" s="9"/>
      <c r="BMD99" s="9"/>
      <c r="BME99" s="9"/>
      <c r="BMF99" s="9"/>
      <c r="BMG99" s="9"/>
      <c r="BMH99" s="9"/>
      <c r="BMI99" s="9"/>
      <c r="BMJ99" s="9"/>
      <c r="BMK99" s="9"/>
      <c r="BML99" s="9"/>
      <c r="BMM99" s="9"/>
      <c r="BMN99" s="9"/>
      <c r="BMO99" s="9"/>
      <c r="BMP99" s="9"/>
      <c r="BMQ99" s="9"/>
      <c r="BMR99" s="9"/>
      <c r="BMS99" s="9"/>
      <c r="BMT99" s="9"/>
      <c r="BMU99" s="9"/>
      <c r="BMV99" s="9"/>
      <c r="BMW99" s="9"/>
      <c r="BMX99" s="9"/>
      <c r="BMY99" s="9"/>
      <c r="BMZ99" s="9"/>
      <c r="BNA99" s="9"/>
      <c r="BNB99" s="9"/>
      <c r="BNC99" s="9"/>
      <c r="BND99" s="9"/>
      <c r="BNE99" s="9"/>
      <c r="BNF99" s="9"/>
      <c r="BNG99" s="9"/>
      <c r="BNH99" s="9"/>
      <c r="BNI99" s="9"/>
      <c r="BNJ99" s="9"/>
      <c r="BNK99" s="9"/>
      <c r="BNL99" s="9"/>
      <c r="BNM99" s="9"/>
      <c r="BNN99" s="9"/>
      <c r="BNO99" s="9"/>
      <c r="BNP99" s="9"/>
      <c r="BNQ99" s="9"/>
      <c r="BNR99" s="9"/>
      <c r="BNS99" s="9"/>
      <c r="BNT99" s="9"/>
      <c r="BNU99" s="9"/>
      <c r="BNV99" s="9"/>
      <c r="BNW99" s="9"/>
      <c r="BNX99" s="9"/>
      <c r="BNY99" s="9"/>
      <c r="BNZ99" s="9"/>
      <c r="BOA99" s="9"/>
      <c r="BOB99" s="9"/>
      <c r="BOC99" s="9"/>
      <c r="BOD99" s="9"/>
      <c r="BOE99" s="9"/>
      <c r="BOF99" s="9"/>
      <c r="BOG99" s="9"/>
      <c r="BOH99" s="9"/>
      <c r="BOI99" s="9"/>
      <c r="BOJ99" s="9"/>
      <c r="BOK99" s="9"/>
      <c r="BOL99" s="9"/>
      <c r="BOM99" s="9"/>
      <c r="BON99" s="9"/>
      <c r="BOO99" s="9"/>
      <c r="BOP99" s="9"/>
      <c r="BOQ99" s="9"/>
      <c r="BOR99" s="9"/>
      <c r="BOS99" s="9"/>
      <c r="BOT99" s="9"/>
      <c r="BOU99" s="9"/>
      <c r="BOV99" s="9"/>
      <c r="BOW99" s="9"/>
      <c r="BOX99" s="9"/>
      <c r="BOY99" s="9"/>
      <c r="BOZ99" s="9"/>
      <c r="BPA99" s="9"/>
      <c r="BPB99" s="9"/>
      <c r="BPC99" s="9"/>
      <c r="BPD99" s="9"/>
      <c r="BPE99" s="9"/>
      <c r="BPF99" s="9"/>
      <c r="BPG99" s="9"/>
      <c r="BPH99" s="9"/>
      <c r="BPI99" s="9"/>
      <c r="BPJ99" s="9"/>
      <c r="BPK99" s="9"/>
      <c r="BPL99" s="9"/>
      <c r="BPM99" s="9"/>
      <c r="BPN99" s="9"/>
      <c r="BPO99" s="9"/>
      <c r="BPP99" s="9"/>
      <c r="BPQ99" s="9"/>
      <c r="BPR99" s="9"/>
      <c r="BPS99" s="9"/>
      <c r="BPT99" s="9"/>
      <c r="BPU99" s="9"/>
      <c r="BPV99" s="9"/>
      <c r="BPW99" s="9"/>
      <c r="BPX99" s="9"/>
      <c r="BPY99" s="9"/>
      <c r="BPZ99" s="9"/>
      <c r="BQA99" s="9"/>
      <c r="BQB99" s="9"/>
      <c r="BQC99" s="9"/>
      <c r="BQD99" s="9"/>
      <c r="BQE99" s="9"/>
      <c r="BQF99" s="9"/>
      <c r="BQG99" s="9"/>
      <c r="BQH99" s="9"/>
      <c r="BQI99" s="9"/>
      <c r="BQJ99" s="9"/>
      <c r="BQK99" s="9"/>
      <c r="BQL99" s="9"/>
      <c r="BQM99" s="9"/>
      <c r="BQN99" s="9"/>
      <c r="BQO99" s="9"/>
      <c r="BQP99" s="9"/>
      <c r="BQQ99" s="9"/>
      <c r="BQR99" s="9"/>
      <c r="BQS99" s="9"/>
      <c r="BQT99" s="9"/>
      <c r="BQU99" s="9"/>
      <c r="BQV99" s="9"/>
      <c r="BQW99" s="9"/>
      <c r="BQX99" s="9"/>
      <c r="BQY99" s="9"/>
      <c r="BQZ99" s="9"/>
      <c r="BRA99" s="9"/>
      <c r="BRB99" s="9"/>
      <c r="BRC99" s="9"/>
      <c r="BRD99" s="9"/>
      <c r="BRE99" s="9"/>
      <c r="BRF99" s="9"/>
      <c r="BRG99" s="9"/>
      <c r="BRH99" s="9"/>
      <c r="BRI99" s="9"/>
      <c r="BRJ99" s="9"/>
      <c r="BRK99" s="9"/>
      <c r="BRL99" s="9"/>
      <c r="BRM99" s="9"/>
      <c r="BRN99" s="9"/>
      <c r="BRO99" s="9"/>
      <c r="BRP99" s="9"/>
      <c r="BRQ99" s="9"/>
      <c r="BRR99" s="9"/>
      <c r="BRS99" s="9"/>
      <c r="BRT99" s="9"/>
      <c r="BRU99" s="9"/>
      <c r="BRV99" s="9"/>
      <c r="BRW99" s="9"/>
      <c r="BRX99" s="9"/>
      <c r="BRY99" s="9"/>
      <c r="BRZ99" s="9"/>
      <c r="BSA99" s="9"/>
      <c r="BSB99" s="9"/>
      <c r="BSC99" s="9"/>
      <c r="BSD99" s="9"/>
    </row>
    <row r="100" ht="14.25" customHeight="1">
      <c r="A100" s="9">
        <v>11.0</v>
      </c>
      <c r="B100" s="9" t="s">
        <v>11947</v>
      </c>
      <c r="C100" s="9" t="s">
        <v>11948</v>
      </c>
      <c r="D100" s="9" t="s">
        <v>11948</v>
      </c>
      <c r="E100" s="9"/>
      <c r="F100" s="9">
        <v>5.0</v>
      </c>
      <c r="G100" s="9" t="s">
        <v>12789</v>
      </c>
      <c r="H100" s="9"/>
      <c r="I100" s="9"/>
      <c r="J100" s="9"/>
      <c r="K100" s="9">
        <v>1.0</v>
      </c>
      <c r="L100" s="9">
        <v>4.0</v>
      </c>
      <c r="M100" s="9"/>
      <c r="N100" s="9"/>
      <c r="O100" s="9"/>
      <c r="P100" s="9">
        <v>0.0</v>
      </c>
      <c r="Q100" s="9" t="s">
        <v>12790</v>
      </c>
      <c r="R100" s="9"/>
      <c r="S100" s="9" t="s">
        <v>3042</v>
      </c>
      <c r="T100" s="9" t="s">
        <v>3041</v>
      </c>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c r="JA100" s="9"/>
      <c r="JB100" s="9"/>
      <c r="JC100" s="9"/>
      <c r="JD100" s="9"/>
      <c r="JE100" s="9"/>
      <c r="JF100" s="9"/>
      <c r="JG100" s="9"/>
      <c r="JH100" s="9"/>
      <c r="JI100" s="9"/>
      <c r="JJ100" s="9"/>
      <c r="JK100" s="9"/>
      <c r="JL100" s="9"/>
      <c r="JM100" s="9"/>
      <c r="JN100" s="9"/>
      <c r="JO100" s="9"/>
      <c r="JP100" s="9"/>
      <c r="JQ100" s="9"/>
      <c r="JR100" s="9"/>
      <c r="JS100" s="9"/>
      <c r="JT100" s="9"/>
      <c r="JU100" s="9"/>
      <c r="JV100" s="9"/>
      <c r="JW100" s="9"/>
      <c r="JX100" s="9"/>
      <c r="JY100" s="9"/>
      <c r="JZ100" s="9"/>
      <c r="KA100" s="9"/>
      <c r="KB100" s="9"/>
      <c r="KC100" s="9"/>
      <c r="KD100" s="9"/>
      <c r="KE100" s="9"/>
      <c r="KF100" s="9"/>
      <c r="KG100" s="9"/>
      <c r="KH100" s="9"/>
      <c r="KI100" s="9"/>
      <c r="KJ100" s="9"/>
      <c r="KK100" s="9"/>
      <c r="KL100" s="9"/>
      <c r="KM100" s="9"/>
      <c r="KN100" s="9"/>
      <c r="KO100" s="9"/>
      <c r="KP100" s="9"/>
      <c r="KQ100" s="9"/>
      <c r="KR100" s="9"/>
      <c r="KS100" s="9"/>
      <c r="KT100" s="9"/>
      <c r="KU100" s="9"/>
      <c r="KV100" s="9"/>
      <c r="KW100" s="9"/>
      <c r="KX100" s="9"/>
      <c r="KY100" s="9"/>
      <c r="KZ100" s="9"/>
      <c r="LA100" s="9"/>
      <c r="LB100" s="9"/>
      <c r="LC100" s="9"/>
      <c r="LD100" s="9"/>
      <c r="LE100" s="9"/>
      <c r="LF100" s="9"/>
      <c r="LG100" s="9"/>
      <c r="LH100" s="9"/>
      <c r="LI100" s="9"/>
      <c r="LJ100" s="9"/>
      <c r="LK100" s="9"/>
      <c r="LL100" s="9"/>
      <c r="LM100" s="9"/>
      <c r="LN100" s="9"/>
      <c r="LO100" s="9"/>
      <c r="LP100" s="9"/>
      <c r="LQ100" s="9"/>
      <c r="LR100" s="9"/>
      <c r="LS100" s="9"/>
      <c r="LT100" s="9"/>
      <c r="LU100" s="9"/>
      <c r="LV100" s="9"/>
      <c r="LW100" s="9"/>
      <c r="LX100" s="9"/>
      <c r="LY100" s="9"/>
      <c r="LZ100" s="9"/>
      <c r="MA100" s="9"/>
      <c r="MB100" s="9"/>
      <c r="MC100" s="9"/>
      <c r="MD100" s="9"/>
      <c r="ME100" s="9"/>
      <c r="MF100" s="9"/>
      <c r="MG100" s="9"/>
      <c r="MH100" s="9"/>
      <c r="MI100" s="9"/>
      <c r="MJ100" s="9"/>
      <c r="MK100" s="9"/>
      <c r="ML100" s="9"/>
      <c r="MM100" s="9"/>
      <c r="MN100" s="9"/>
      <c r="MO100" s="9"/>
      <c r="MP100" s="9"/>
      <c r="MQ100" s="9"/>
      <c r="MR100" s="9"/>
      <c r="MS100" s="9"/>
      <c r="MT100" s="9"/>
      <c r="MU100" s="9"/>
      <c r="MV100" s="9"/>
      <c r="MW100" s="9"/>
      <c r="MX100" s="9"/>
      <c r="MY100" s="9"/>
      <c r="MZ100" s="9"/>
      <c r="NA100" s="9"/>
      <c r="NB100" s="9"/>
      <c r="NC100" s="9"/>
      <c r="ND100" s="9"/>
      <c r="NE100" s="9"/>
      <c r="NF100" s="9"/>
      <c r="NG100" s="9"/>
      <c r="NH100" s="9"/>
      <c r="NI100" s="9"/>
      <c r="NJ100" s="9"/>
      <c r="NK100" s="9"/>
      <c r="NL100" s="9"/>
      <c r="NM100" s="9"/>
      <c r="NN100" s="9"/>
      <c r="NO100" s="9"/>
      <c r="NP100" s="9"/>
      <c r="NQ100" s="9"/>
      <c r="NR100" s="9"/>
      <c r="NS100" s="9"/>
      <c r="NT100" s="9"/>
      <c r="NU100" s="9"/>
      <c r="NV100" s="9"/>
      <c r="NW100" s="9"/>
      <c r="NX100" s="9"/>
      <c r="NY100" s="9"/>
      <c r="NZ100" s="9"/>
      <c r="OA100" s="9"/>
      <c r="OB100" s="9"/>
      <c r="OC100" s="9"/>
      <c r="OD100" s="9"/>
      <c r="OE100" s="9"/>
      <c r="OF100" s="9"/>
      <c r="OG100" s="9"/>
      <c r="OH100" s="9"/>
      <c r="OI100" s="9"/>
      <c r="OJ100" s="9"/>
      <c r="OK100" s="9"/>
      <c r="OL100" s="9"/>
      <c r="OM100" s="9"/>
      <c r="ON100" s="9"/>
      <c r="OO100" s="9"/>
      <c r="OP100" s="9"/>
      <c r="OQ100" s="9"/>
      <c r="OR100" s="9"/>
      <c r="OS100" s="9"/>
      <c r="OT100" s="9"/>
      <c r="OU100" s="9"/>
      <c r="OV100" s="9"/>
      <c r="OW100" s="9"/>
      <c r="OX100" s="9"/>
      <c r="OY100" s="9"/>
      <c r="OZ100" s="9"/>
      <c r="PA100" s="9"/>
      <c r="PB100" s="9"/>
      <c r="PC100" s="9"/>
      <c r="PD100" s="9"/>
      <c r="PE100" s="9"/>
      <c r="PF100" s="9"/>
      <c r="PG100" s="9"/>
      <c r="PH100" s="9"/>
      <c r="PI100" s="9"/>
      <c r="PJ100" s="9"/>
      <c r="PK100" s="9"/>
      <c r="PL100" s="9"/>
      <c r="PM100" s="9"/>
      <c r="PN100" s="9"/>
      <c r="PO100" s="9"/>
      <c r="PP100" s="9"/>
      <c r="PQ100" s="9"/>
      <c r="PR100" s="9"/>
      <c r="PS100" s="9"/>
      <c r="PT100" s="9"/>
      <c r="PU100" s="9"/>
      <c r="PV100" s="9"/>
      <c r="PW100" s="9"/>
      <c r="PX100" s="9"/>
      <c r="PY100" s="9"/>
      <c r="PZ100" s="9"/>
      <c r="QA100" s="9"/>
      <c r="QB100" s="9"/>
      <c r="QC100" s="9"/>
      <c r="QD100" s="9"/>
      <c r="QE100" s="9"/>
      <c r="QF100" s="9"/>
      <c r="QG100" s="9"/>
      <c r="QH100" s="9"/>
      <c r="QI100" s="9"/>
      <c r="QJ100" s="9"/>
      <c r="QK100" s="9"/>
      <c r="QL100" s="9"/>
      <c r="QM100" s="9"/>
      <c r="QN100" s="9"/>
      <c r="QO100" s="9"/>
      <c r="QP100" s="9"/>
      <c r="QQ100" s="9"/>
      <c r="QR100" s="9"/>
      <c r="QS100" s="9"/>
      <c r="QT100" s="9"/>
      <c r="QU100" s="9"/>
      <c r="QV100" s="9"/>
      <c r="QW100" s="9"/>
      <c r="QX100" s="9"/>
      <c r="QY100" s="9"/>
      <c r="QZ100" s="9"/>
      <c r="RA100" s="9"/>
      <c r="RB100" s="9"/>
      <c r="RC100" s="9"/>
      <c r="RD100" s="9"/>
      <c r="RE100" s="9"/>
      <c r="RF100" s="9"/>
      <c r="RG100" s="9"/>
      <c r="RH100" s="9"/>
      <c r="RI100" s="9"/>
      <c r="RJ100" s="9"/>
      <c r="RK100" s="9"/>
      <c r="RL100" s="9"/>
      <c r="RM100" s="9"/>
      <c r="RN100" s="9"/>
      <c r="RO100" s="9"/>
      <c r="RP100" s="9"/>
      <c r="RQ100" s="9"/>
      <c r="RR100" s="9"/>
      <c r="RS100" s="9"/>
      <c r="RT100" s="9"/>
      <c r="RU100" s="9"/>
      <c r="RV100" s="9"/>
      <c r="RW100" s="9"/>
      <c r="RX100" s="9"/>
      <c r="RY100" s="9"/>
      <c r="RZ100" s="9"/>
      <c r="SA100" s="9"/>
      <c r="SB100" s="9"/>
      <c r="SC100" s="9"/>
      <c r="SD100" s="9"/>
      <c r="SE100" s="9"/>
      <c r="SF100" s="9"/>
      <c r="SG100" s="9"/>
      <c r="SH100" s="9"/>
      <c r="SI100" s="9"/>
      <c r="SJ100" s="9"/>
      <c r="SK100" s="9"/>
      <c r="SL100" s="9"/>
      <c r="SM100" s="9"/>
      <c r="SN100" s="9"/>
      <c r="SO100" s="9"/>
      <c r="SP100" s="9"/>
      <c r="SQ100" s="9"/>
      <c r="SR100" s="9"/>
      <c r="SS100" s="9"/>
      <c r="ST100" s="9"/>
      <c r="SU100" s="9"/>
      <c r="SV100" s="9"/>
      <c r="SW100" s="9"/>
      <c r="SX100" s="9"/>
      <c r="SY100" s="9"/>
      <c r="SZ100" s="9"/>
      <c r="TA100" s="9"/>
      <c r="TB100" s="9"/>
      <c r="TC100" s="9"/>
      <c r="TD100" s="9"/>
      <c r="TE100" s="9"/>
      <c r="TF100" s="9"/>
      <c r="TG100" s="9"/>
      <c r="TH100" s="9"/>
      <c r="TI100" s="9"/>
      <c r="TJ100" s="9"/>
      <c r="TK100" s="9"/>
      <c r="TL100" s="9"/>
      <c r="TM100" s="9"/>
      <c r="TN100" s="9"/>
      <c r="TO100" s="9"/>
      <c r="TP100" s="9"/>
      <c r="TQ100" s="9"/>
      <c r="TR100" s="9"/>
      <c r="TS100" s="9"/>
      <c r="TT100" s="9"/>
      <c r="TU100" s="9"/>
      <c r="TV100" s="9"/>
      <c r="TW100" s="9"/>
      <c r="TX100" s="9"/>
      <c r="TY100" s="9"/>
      <c r="TZ100" s="9"/>
      <c r="UA100" s="9"/>
      <c r="UB100" s="9"/>
      <c r="UC100" s="9"/>
      <c r="UD100" s="9"/>
      <c r="UE100" s="9"/>
      <c r="UF100" s="9"/>
      <c r="UG100" s="9"/>
      <c r="UH100" s="9"/>
      <c r="UI100" s="9"/>
      <c r="UJ100" s="9"/>
      <c r="UK100" s="9"/>
      <c r="UL100" s="9"/>
      <c r="UM100" s="9"/>
      <c r="UN100" s="9"/>
      <c r="UO100" s="9"/>
      <c r="UP100" s="9"/>
      <c r="UQ100" s="9"/>
      <c r="UR100" s="9"/>
      <c r="US100" s="9"/>
      <c r="UT100" s="9"/>
      <c r="UU100" s="9"/>
      <c r="UV100" s="9"/>
      <c r="UW100" s="9"/>
      <c r="UX100" s="9"/>
      <c r="UY100" s="9"/>
      <c r="UZ100" s="9"/>
      <c r="VA100" s="9"/>
      <c r="VB100" s="9"/>
      <c r="VC100" s="9"/>
      <c r="VD100" s="9"/>
      <c r="VE100" s="9"/>
      <c r="VF100" s="9"/>
      <c r="VG100" s="9"/>
      <c r="VH100" s="9"/>
      <c r="VI100" s="9"/>
      <c r="VJ100" s="9"/>
      <c r="VK100" s="9"/>
      <c r="VL100" s="9"/>
      <c r="VM100" s="9"/>
      <c r="VN100" s="9"/>
      <c r="VO100" s="9"/>
      <c r="VP100" s="9"/>
      <c r="VQ100" s="9"/>
      <c r="VR100" s="9"/>
      <c r="VS100" s="9"/>
      <c r="VT100" s="9"/>
      <c r="VU100" s="9"/>
      <c r="VV100" s="9"/>
      <c r="VW100" s="9"/>
      <c r="VX100" s="9"/>
      <c r="VY100" s="9"/>
      <c r="VZ100" s="9"/>
      <c r="WA100" s="9"/>
      <c r="WB100" s="9"/>
      <c r="WC100" s="9"/>
      <c r="WD100" s="9"/>
      <c r="WE100" s="9"/>
      <c r="WF100" s="9"/>
      <c r="WG100" s="9"/>
      <c r="WH100" s="9"/>
      <c r="WI100" s="9"/>
      <c r="WJ100" s="9"/>
      <c r="WK100" s="9"/>
      <c r="WL100" s="9"/>
      <c r="WM100" s="9"/>
      <c r="WN100" s="9"/>
      <c r="WO100" s="9"/>
      <c r="WP100" s="9"/>
      <c r="WQ100" s="9"/>
      <c r="WR100" s="9"/>
      <c r="WS100" s="9"/>
      <c r="WT100" s="9"/>
      <c r="WU100" s="9"/>
      <c r="WV100" s="9"/>
      <c r="WW100" s="9"/>
      <c r="WX100" s="9"/>
      <c r="WY100" s="9"/>
      <c r="WZ100" s="9"/>
      <c r="XA100" s="9"/>
      <c r="XB100" s="9"/>
      <c r="XC100" s="9"/>
      <c r="XD100" s="9"/>
      <c r="XE100" s="9"/>
      <c r="XF100" s="9"/>
      <c r="XG100" s="9"/>
      <c r="XH100" s="9"/>
      <c r="XI100" s="9"/>
      <c r="XJ100" s="9"/>
      <c r="XK100" s="9"/>
      <c r="XL100" s="9"/>
      <c r="XM100" s="9"/>
      <c r="XN100" s="9"/>
      <c r="XO100" s="9"/>
      <c r="XP100" s="9"/>
      <c r="XQ100" s="9"/>
      <c r="XR100" s="9"/>
      <c r="XS100" s="9"/>
      <c r="XT100" s="9"/>
      <c r="XU100" s="9"/>
      <c r="XV100" s="9"/>
      <c r="XW100" s="9"/>
      <c r="XX100" s="9"/>
      <c r="XY100" s="9"/>
      <c r="XZ100" s="9"/>
      <c r="YA100" s="9"/>
      <c r="YB100" s="9"/>
      <c r="YC100" s="9"/>
      <c r="YD100" s="9"/>
      <c r="YE100" s="9"/>
      <c r="YF100" s="9"/>
      <c r="YG100" s="9"/>
      <c r="YH100" s="9"/>
      <c r="YI100" s="9"/>
      <c r="YJ100" s="9"/>
      <c r="YK100" s="9"/>
      <c r="YL100" s="9"/>
      <c r="YM100" s="9"/>
      <c r="YN100" s="9"/>
      <c r="YO100" s="9"/>
      <c r="YP100" s="9"/>
      <c r="YQ100" s="9"/>
      <c r="YR100" s="9"/>
      <c r="YS100" s="9"/>
      <c r="YT100" s="9"/>
      <c r="YU100" s="9"/>
      <c r="YV100" s="9"/>
      <c r="YW100" s="9"/>
      <c r="YX100" s="9"/>
      <c r="YY100" s="9"/>
      <c r="YZ100" s="9"/>
      <c r="ZA100" s="9"/>
      <c r="ZB100" s="9"/>
      <c r="ZC100" s="9"/>
      <c r="ZD100" s="9"/>
      <c r="ZE100" s="9"/>
      <c r="ZF100" s="9"/>
      <c r="ZG100" s="9"/>
      <c r="ZH100" s="9"/>
      <c r="ZI100" s="9"/>
      <c r="ZJ100" s="9"/>
      <c r="ZK100" s="9"/>
      <c r="ZL100" s="9"/>
      <c r="ZM100" s="9"/>
      <c r="ZN100" s="9"/>
      <c r="ZO100" s="9"/>
      <c r="ZP100" s="9"/>
      <c r="ZQ100" s="9"/>
      <c r="ZR100" s="9"/>
      <c r="ZS100" s="9"/>
      <c r="ZT100" s="9"/>
      <c r="ZU100" s="9"/>
      <c r="ZV100" s="9"/>
      <c r="ZW100" s="9"/>
      <c r="ZX100" s="9"/>
      <c r="ZY100" s="9"/>
      <c r="ZZ100" s="9"/>
      <c r="AAA100" s="9"/>
      <c r="AAB100" s="9"/>
      <c r="AAC100" s="9"/>
      <c r="AAD100" s="9"/>
      <c r="AAE100" s="9"/>
      <c r="AAF100" s="9"/>
      <c r="AAG100" s="9"/>
      <c r="AAH100" s="9"/>
      <c r="AAI100" s="9"/>
      <c r="AAJ100" s="9"/>
      <c r="AAK100" s="9"/>
      <c r="AAL100" s="9"/>
      <c r="AAM100" s="9"/>
      <c r="AAN100" s="9"/>
      <c r="AAO100" s="9"/>
      <c r="AAP100" s="9"/>
      <c r="AAQ100" s="9"/>
      <c r="AAR100" s="9"/>
      <c r="AAS100" s="9"/>
      <c r="AAT100" s="9"/>
      <c r="AAU100" s="9"/>
      <c r="AAV100" s="9"/>
      <c r="AAW100" s="9"/>
      <c r="AAX100" s="9"/>
      <c r="AAY100" s="9"/>
      <c r="AAZ100" s="9"/>
      <c r="ABA100" s="9"/>
      <c r="ABB100" s="9"/>
      <c r="ABC100" s="9"/>
      <c r="ABD100" s="9"/>
      <c r="ABE100" s="9"/>
      <c r="ABF100" s="9"/>
      <c r="ABG100" s="9"/>
      <c r="ABH100" s="9"/>
      <c r="ABI100" s="9"/>
      <c r="ABJ100" s="9"/>
      <c r="ABK100" s="9"/>
      <c r="ABL100" s="9"/>
      <c r="ABM100" s="9"/>
      <c r="ABN100" s="9"/>
      <c r="ABO100" s="9"/>
      <c r="ABP100" s="9"/>
      <c r="ABQ100" s="9"/>
      <c r="ABR100" s="9"/>
      <c r="ABS100" s="9"/>
      <c r="ABT100" s="9"/>
      <c r="ABU100" s="9"/>
      <c r="ABV100" s="9"/>
      <c r="ABW100" s="9"/>
      <c r="ABX100" s="9"/>
      <c r="ABY100" s="9"/>
      <c r="ABZ100" s="9"/>
      <c r="ACA100" s="9"/>
      <c r="ACB100" s="9"/>
      <c r="ACC100" s="9"/>
      <c r="ACD100" s="9"/>
      <c r="ACE100" s="9"/>
      <c r="ACF100" s="9"/>
      <c r="ACG100" s="9"/>
      <c r="ACH100" s="9"/>
      <c r="ACI100" s="9"/>
      <c r="ACJ100" s="9"/>
      <c r="ACK100" s="9"/>
      <c r="ACL100" s="9"/>
      <c r="ACM100" s="9"/>
      <c r="ACN100" s="9"/>
      <c r="ACO100" s="9"/>
      <c r="ACP100" s="9"/>
      <c r="ACQ100" s="9"/>
      <c r="ACR100" s="9"/>
      <c r="ACS100" s="9"/>
      <c r="ACT100" s="9"/>
      <c r="ACU100" s="9"/>
      <c r="ACV100" s="9"/>
      <c r="ACW100" s="9"/>
      <c r="ACX100" s="9"/>
      <c r="ACY100" s="9"/>
      <c r="ACZ100" s="9"/>
      <c r="ADA100" s="9"/>
      <c r="ADB100" s="9"/>
      <c r="ADC100" s="9"/>
      <c r="ADD100" s="9"/>
      <c r="ADE100" s="9"/>
      <c r="ADF100" s="9"/>
      <c r="ADG100" s="9"/>
      <c r="ADH100" s="9"/>
      <c r="ADI100" s="9"/>
      <c r="ADJ100" s="9"/>
      <c r="ADK100" s="9"/>
      <c r="ADL100" s="9"/>
      <c r="ADM100" s="9"/>
      <c r="ADN100" s="9"/>
      <c r="ADO100" s="9"/>
      <c r="ADP100" s="9"/>
      <c r="ADQ100" s="9"/>
      <c r="ADR100" s="9"/>
      <c r="ADS100" s="9"/>
      <c r="ADT100" s="9"/>
      <c r="ADU100" s="9"/>
      <c r="ADV100" s="9"/>
      <c r="ADW100" s="9"/>
      <c r="ADX100" s="9"/>
      <c r="ADY100" s="9"/>
      <c r="ADZ100" s="9"/>
      <c r="AEA100" s="9"/>
      <c r="AEB100" s="9"/>
      <c r="AEC100" s="9"/>
      <c r="AED100" s="9"/>
      <c r="AEE100" s="9"/>
      <c r="AEF100" s="9"/>
      <c r="AEG100" s="9"/>
      <c r="AEH100" s="9"/>
      <c r="AEI100" s="9"/>
      <c r="AEJ100" s="9"/>
      <c r="AEK100" s="9"/>
      <c r="AEL100" s="9"/>
      <c r="AEM100" s="9"/>
      <c r="AEN100" s="9"/>
      <c r="AEO100" s="9"/>
      <c r="AEP100" s="9"/>
      <c r="AEQ100" s="9"/>
      <c r="AER100" s="9"/>
      <c r="AES100" s="9"/>
      <c r="AET100" s="9"/>
      <c r="AEU100" s="9"/>
      <c r="AEV100" s="9"/>
      <c r="AEW100" s="9"/>
      <c r="AEX100" s="9"/>
      <c r="AEY100" s="9"/>
      <c r="AEZ100" s="9"/>
      <c r="AFA100" s="9"/>
      <c r="AFB100" s="9"/>
      <c r="AFC100" s="9"/>
      <c r="AFD100" s="9"/>
      <c r="AFE100" s="9"/>
      <c r="AFF100" s="9"/>
      <c r="AFG100" s="9"/>
      <c r="AFH100" s="9"/>
      <c r="AFI100" s="9"/>
      <c r="AFJ100" s="9"/>
      <c r="AFK100" s="9"/>
      <c r="AFL100" s="9"/>
      <c r="AFM100" s="9"/>
      <c r="AFN100" s="9"/>
      <c r="AFO100" s="9"/>
      <c r="AFP100" s="9"/>
      <c r="AFQ100" s="9"/>
      <c r="AFR100" s="9"/>
      <c r="AFS100" s="9"/>
      <c r="AFT100" s="9"/>
      <c r="AFU100" s="9"/>
      <c r="AFV100" s="9"/>
      <c r="AFW100" s="9"/>
      <c r="AFX100" s="9"/>
      <c r="AFY100" s="9"/>
      <c r="AFZ100" s="9"/>
      <c r="AGA100" s="9"/>
      <c r="AGB100" s="9"/>
      <c r="AGC100" s="9"/>
      <c r="AGD100" s="9"/>
      <c r="AGE100" s="9"/>
      <c r="AGF100" s="9"/>
      <c r="AGG100" s="9"/>
      <c r="AGH100" s="9"/>
      <c r="AGI100" s="9"/>
      <c r="AGJ100" s="9"/>
      <c r="AGK100" s="9"/>
      <c r="AGL100" s="9"/>
      <c r="AGM100" s="9"/>
      <c r="AGN100" s="9"/>
      <c r="AGO100" s="9"/>
      <c r="AGP100" s="9"/>
      <c r="AGQ100" s="9"/>
      <c r="AGR100" s="9"/>
      <c r="AGS100" s="9"/>
      <c r="AGT100" s="9"/>
      <c r="AGU100" s="9"/>
      <c r="AGV100" s="9"/>
      <c r="AGW100" s="9"/>
      <c r="AGX100" s="9"/>
      <c r="AGY100" s="9"/>
      <c r="AGZ100" s="9"/>
      <c r="AHA100" s="9"/>
      <c r="AHB100" s="9"/>
      <c r="AHC100" s="9"/>
      <c r="AHD100" s="9"/>
      <c r="AHE100" s="9"/>
      <c r="AHF100" s="9"/>
      <c r="AHG100" s="9"/>
      <c r="AHH100" s="9"/>
      <c r="AHI100" s="9"/>
      <c r="AHJ100" s="9"/>
      <c r="AHK100" s="9"/>
      <c r="AHL100" s="9"/>
      <c r="AHM100" s="9"/>
      <c r="AHN100" s="9"/>
      <c r="AHO100" s="9"/>
      <c r="AHP100" s="9"/>
      <c r="AHQ100" s="9"/>
      <c r="AHR100" s="9"/>
      <c r="AHS100" s="9"/>
      <c r="AHT100" s="9"/>
      <c r="AHU100" s="9"/>
      <c r="AHV100" s="9"/>
      <c r="AHW100" s="9"/>
      <c r="AHX100" s="9"/>
      <c r="AHY100" s="9"/>
      <c r="AHZ100" s="9"/>
      <c r="AIA100" s="9"/>
      <c r="AIB100" s="9"/>
      <c r="AIC100" s="9"/>
      <c r="AID100" s="9"/>
      <c r="AIE100" s="9"/>
      <c r="AIF100" s="9"/>
      <c r="AIG100" s="9"/>
      <c r="AIH100" s="9"/>
      <c r="AII100" s="9"/>
      <c r="AIJ100" s="9"/>
      <c r="AIK100" s="9"/>
      <c r="AIL100" s="9"/>
      <c r="AIM100" s="9"/>
      <c r="AIN100" s="9"/>
      <c r="AIO100" s="9"/>
      <c r="AIP100" s="9"/>
      <c r="AIQ100" s="9"/>
      <c r="AIR100" s="9"/>
      <c r="AIS100" s="9"/>
      <c r="AIT100" s="9"/>
      <c r="AIU100" s="9"/>
      <c r="AIV100" s="9"/>
      <c r="AIW100" s="9"/>
      <c r="AIX100" s="9"/>
      <c r="AIY100" s="9"/>
      <c r="AIZ100" s="9"/>
      <c r="AJA100" s="9"/>
      <c r="AJB100" s="9"/>
      <c r="AJC100" s="9"/>
      <c r="AJD100" s="9"/>
      <c r="AJE100" s="9"/>
      <c r="AJF100" s="9"/>
      <c r="AJG100" s="9"/>
      <c r="AJH100" s="9"/>
      <c r="AJI100" s="9"/>
      <c r="AJJ100" s="9"/>
      <c r="AJK100" s="9"/>
      <c r="AJL100" s="9"/>
      <c r="AJM100" s="9"/>
      <c r="AJN100" s="9"/>
      <c r="AJO100" s="9"/>
      <c r="AJP100" s="9"/>
      <c r="AJQ100" s="9"/>
      <c r="AJR100" s="9"/>
      <c r="AJS100" s="9"/>
      <c r="AJT100" s="9"/>
      <c r="AJU100" s="9"/>
      <c r="AJV100" s="9"/>
      <c r="AJW100" s="9"/>
      <c r="AJX100" s="9"/>
      <c r="AJY100" s="9"/>
      <c r="AJZ100" s="9"/>
      <c r="AKA100" s="9"/>
      <c r="AKB100" s="9"/>
      <c r="AKC100" s="9"/>
      <c r="AKD100" s="9"/>
      <c r="AKE100" s="9"/>
      <c r="AKF100" s="9"/>
      <c r="AKG100" s="9"/>
      <c r="AKH100" s="9"/>
      <c r="AKI100" s="9"/>
      <c r="AKJ100" s="9"/>
      <c r="AKK100" s="9"/>
      <c r="AKL100" s="9"/>
      <c r="AKM100" s="9"/>
      <c r="AKN100" s="9"/>
      <c r="AKO100" s="9"/>
      <c r="AKP100" s="9"/>
      <c r="AKQ100" s="9"/>
      <c r="AKR100" s="9"/>
      <c r="AKS100" s="9"/>
      <c r="AKT100" s="9"/>
      <c r="AKU100" s="9"/>
      <c r="AKV100" s="9"/>
      <c r="AKW100" s="9"/>
      <c r="AKX100" s="9"/>
      <c r="AKY100" s="9"/>
      <c r="AKZ100" s="9"/>
      <c r="ALA100" s="9"/>
      <c r="ALB100" s="9"/>
      <c r="ALC100" s="9"/>
      <c r="ALD100" s="9"/>
      <c r="ALE100" s="9"/>
      <c r="ALF100" s="9"/>
      <c r="ALG100" s="9"/>
      <c r="ALH100" s="9"/>
      <c r="ALI100" s="9"/>
      <c r="ALJ100" s="9"/>
      <c r="ALK100" s="9"/>
      <c r="ALL100" s="9"/>
      <c r="ALM100" s="9"/>
      <c r="ALN100" s="9"/>
      <c r="ALO100" s="9"/>
      <c r="ALP100" s="9"/>
      <c r="ALQ100" s="9"/>
      <c r="ALR100" s="9"/>
      <c r="ALS100" s="9"/>
      <c r="ALT100" s="9"/>
      <c r="ALU100" s="9"/>
      <c r="ALV100" s="9"/>
      <c r="ALW100" s="9"/>
      <c r="ALX100" s="9"/>
      <c r="ALY100" s="9"/>
      <c r="AMN100" s="9"/>
      <c r="AMO100" s="9"/>
      <c r="AMP100" s="9"/>
      <c r="AMQ100" s="9"/>
      <c r="AMR100" s="9"/>
      <c r="AMS100" s="9"/>
      <c r="AMT100" s="9"/>
      <c r="AMU100" s="9"/>
      <c r="AMV100" s="9"/>
      <c r="AMW100" s="9"/>
      <c r="AMX100" s="9"/>
      <c r="AMY100" s="9"/>
      <c r="AMZ100" s="9"/>
      <c r="ANA100" s="9"/>
      <c r="ANB100" s="9"/>
      <c r="ANC100" s="9"/>
      <c r="AND100" s="9"/>
      <c r="ANE100" s="9"/>
      <c r="ANF100" s="9"/>
      <c r="ANG100" s="9"/>
      <c r="ANH100" s="9"/>
      <c r="ANI100" s="9"/>
      <c r="ANJ100" s="9"/>
      <c r="ANK100" s="9"/>
      <c r="ANL100" s="9"/>
      <c r="ANM100" s="9"/>
      <c r="ANN100" s="9"/>
      <c r="ANO100" s="9"/>
      <c r="ANP100" s="9"/>
      <c r="ANQ100" s="9"/>
      <c r="ANR100" s="9"/>
      <c r="ANS100" s="9"/>
      <c r="ANT100" s="9"/>
      <c r="ANU100" s="9"/>
      <c r="ANV100" s="9"/>
      <c r="ANW100" s="9"/>
      <c r="ANX100" s="9"/>
      <c r="ANY100" s="9"/>
      <c r="ANZ100" s="9"/>
      <c r="AOA100" s="9"/>
      <c r="AOB100" s="9"/>
      <c r="AOC100" s="9"/>
      <c r="AOD100" s="9"/>
      <c r="AOE100" s="9"/>
      <c r="AOF100" s="9"/>
      <c r="AOG100" s="9"/>
      <c r="AOH100" s="9"/>
      <c r="AOI100" s="9"/>
      <c r="AOJ100" s="9"/>
      <c r="AOK100" s="9"/>
      <c r="AOL100" s="9"/>
      <c r="AOM100" s="9"/>
      <c r="AON100" s="9"/>
      <c r="AOO100" s="9"/>
      <c r="AOP100" s="9"/>
      <c r="AOQ100" s="9"/>
      <c r="AOR100" s="9"/>
      <c r="AOS100" s="9"/>
      <c r="AOT100" s="9"/>
      <c r="AOU100" s="9"/>
      <c r="AOV100" s="9"/>
      <c r="AOW100" s="9"/>
      <c r="AOX100" s="9"/>
      <c r="AOY100" s="9"/>
      <c r="AOZ100" s="9"/>
      <c r="APA100" s="9"/>
      <c r="APB100" s="9"/>
      <c r="APC100" s="9"/>
      <c r="APD100" s="9"/>
      <c r="APE100" s="9"/>
      <c r="APF100" s="9"/>
      <c r="APG100" s="9"/>
      <c r="APH100" s="9"/>
      <c r="API100" s="9"/>
      <c r="APJ100" s="9"/>
      <c r="APK100" s="9"/>
      <c r="APL100" s="9"/>
      <c r="APM100" s="9"/>
      <c r="APN100" s="9"/>
      <c r="APO100" s="9"/>
      <c r="APP100" s="9"/>
      <c r="APQ100" s="9"/>
      <c r="APR100" s="9"/>
      <c r="APS100" s="9"/>
      <c r="APT100" s="9"/>
      <c r="APU100" s="9"/>
      <c r="APV100" s="9"/>
      <c r="APW100" s="9"/>
      <c r="APX100" s="9"/>
      <c r="APY100" s="9"/>
      <c r="APZ100" s="9"/>
      <c r="AQA100" s="9"/>
      <c r="AQB100" s="9"/>
      <c r="AQC100" s="9"/>
      <c r="AQD100" s="9"/>
      <c r="AQE100" s="9"/>
      <c r="AQF100" s="9"/>
      <c r="AQG100" s="9"/>
      <c r="AQH100" s="9"/>
      <c r="AQI100" s="9"/>
      <c r="AQJ100" s="9"/>
      <c r="AQK100" s="9"/>
      <c r="AQL100" s="9"/>
      <c r="AQM100" s="9"/>
      <c r="AQN100" s="9"/>
      <c r="AQO100" s="9"/>
      <c r="AQP100" s="9"/>
      <c r="AQQ100" s="9"/>
      <c r="AQR100" s="9"/>
      <c r="AQS100" s="9"/>
      <c r="AQT100" s="9"/>
      <c r="AQU100" s="9"/>
      <c r="AQV100" s="9"/>
      <c r="AQW100" s="9"/>
      <c r="AQX100" s="9"/>
      <c r="AQY100" s="9"/>
      <c r="AQZ100" s="9"/>
      <c r="ARA100" s="9"/>
      <c r="ARB100" s="9"/>
      <c r="ARC100" s="9"/>
      <c r="ARD100" s="9"/>
      <c r="ARE100" s="9"/>
      <c r="ARF100" s="9"/>
      <c r="ARG100" s="9"/>
      <c r="ARH100" s="9"/>
      <c r="ARI100" s="9"/>
      <c r="ARJ100" s="9"/>
      <c r="ARK100" s="9"/>
      <c r="ARL100" s="9"/>
      <c r="ARM100" s="9"/>
      <c r="ARN100" s="9"/>
      <c r="ARO100" s="9"/>
      <c r="ARP100" s="9"/>
      <c r="ARQ100" s="9"/>
      <c r="ARR100" s="9"/>
      <c r="ARS100" s="9"/>
      <c r="ART100" s="9"/>
      <c r="ARU100" s="9"/>
      <c r="ARV100" s="9"/>
      <c r="ARW100" s="9"/>
      <c r="ARX100" s="9"/>
      <c r="ARY100" s="9"/>
      <c r="ARZ100" s="9"/>
      <c r="ASA100" s="9"/>
      <c r="ASB100" s="9"/>
      <c r="ASC100" s="9"/>
      <c r="ASD100" s="9"/>
      <c r="ASE100" s="9"/>
      <c r="ASF100" s="9"/>
      <c r="ASG100" s="9"/>
      <c r="ASH100" s="9"/>
      <c r="ASI100" s="9"/>
      <c r="ASJ100" s="9"/>
      <c r="ASK100" s="9"/>
      <c r="ASL100" s="9"/>
      <c r="ASM100" s="9"/>
      <c r="ASN100" s="9"/>
      <c r="ASO100" s="9"/>
      <c r="ASP100" s="9"/>
      <c r="ASQ100" s="9"/>
      <c r="ASR100" s="9"/>
      <c r="ASS100" s="9"/>
      <c r="AST100" s="9"/>
      <c r="ASU100" s="9"/>
      <c r="ASV100" s="9"/>
      <c r="ASW100" s="9"/>
      <c r="ASX100" s="9"/>
      <c r="ASY100" s="9"/>
      <c r="ASZ100" s="9"/>
      <c r="ATA100" s="9"/>
      <c r="ATB100" s="9"/>
      <c r="ATC100" s="9"/>
      <c r="ATD100" s="9"/>
      <c r="ATE100" s="9"/>
      <c r="ATF100" s="9"/>
      <c r="ATG100" s="9"/>
      <c r="ATH100" s="9"/>
      <c r="ATI100" s="9"/>
      <c r="ATJ100" s="9"/>
      <c r="ATK100" s="9"/>
      <c r="ATL100" s="9"/>
      <c r="ATM100" s="9"/>
      <c r="ATN100" s="9"/>
      <c r="ATO100" s="9"/>
      <c r="ATP100" s="9"/>
      <c r="ATQ100" s="9"/>
      <c r="ATR100" s="9"/>
      <c r="ATS100" s="9"/>
      <c r="ATT100" s="9"/>
      <c r="ATU100" s="9"/>
      <c r="ATV100" s="9"/>
      <c r="ATW100" s="9"/>
      <c r="ATX100" s="9"/>
      <c r="ATY100" s="9"/>
      <c r="ATZ100" s="9"/>
      <c r="AUA100" s="9"/>
      <c r="AUB100" s="9"/>
      <c r="AUC100" s="9"/>
      <c r="AUD100" s="9"/>
      <c r="AUE100" s="9"/>
      <c r="AUF100" s="9"/>
      <c r="AUG100" s="9"/>
      <c r="AUH100" s="9"/>
      <c r="AUI100" s="9"/>
      <c r="AUJ100" s="9"/>
      <c r="AUK100" s="9"/>
      <c r="AUL100" s="9"/>
      <c r="AUM100" s="9"/>
      <c r="AUN100" s="9"/>
      <c r="AUO100" s="9"/>
      <c r="AUP100" s="9"/>
      <c r="AUQ100" s="9"/>
      <c r="AUR100" s="9"/>
      <c r="AUS100" s="9"/>
      <c r="AUT100" s="9"/>
      <c r="AUU100" s="9"/>
      <c r="AUV100" s="9"/>
      <c r="AUW100" s="9"/>
      <c r="AUX100" s="9"/>
      <c r="AUY100" s="9"/>
      <c r="AUZ100" s="9"/>
      <c r="AVA100" s="9"/>
      <c r="AVB100" s="9"/>
      <c r="AVC100" s="9"/>
      <c r="AVD100" s="9"/>
      <c r="AVE100" s="9"/>
      <c r="AVF100" s="9"/>
      <c r="AVG100" s="9"/>
      <c r="AVH100" s="9"/>
      <c r="AVI100" s="9"/>
      <c r="AVJ100" s="9"/>
      <c r="AVK100" s="9"/>
      <c r="AVL100" s="9"/>
      <c r="AVM100" s="9"/>
      <c r="AVN100" s="9"/>
      <c r="AVO100" s="9"/>
      <c r="AVP100" s="9"/>
      <c r="AVQ100" s="9"/>
      <c r="AVR100" s="9"/>
      <c r="AVS100" s="9"/>
      <c r="AVT100" s="9"/>
      <c r="AVU100" s="9"/>
      <c r="AVV100" s="9"/>
      <c r="AVW100" s="9"/>
      <c r="AVX100" s="9"/>
      <c r="AVY100" s="9"/>
      <c r="AVZ100" s="9"/>
      <c r="AWA100" s="9"/>
      <c r="AWB100" s="9"/>
      <c r="AWC100" s="9"/>
      <c r="AWD100" s="9"/>
      <c r="AWE100" s="9"/>
      <c r="AWF100" s="9"/>
      <c r="AWG100" s="9"/>
      <c r="AWH100" s="9"/>
      <c r="AWI100" s="9"/>
      <c r="AWJ100" s="9"/>
      <c r="AWK100" s="9"/>
      <c r="AWL100" s="9"/>
      <c r="AWM100" s="9"/>
      <c r="AWN100" s="9"/>
      <c r="AWO100" s="9"/>
      <c r="AWP100" s="9"/>
      <c r="AWQ100" s="9"/>
      <c r="AWR100" s="9"/>
      <c r="AWS100" s="9"/>
      <c r="AWT100" s="9"/>
      <c r="AWU100" s="9"/>
      <c r="AWV100" s="9"/>
      <c r="AWW100" s="9"/>
      <c r="AWX100" s="9"/>
      <c r="AWY100" s="9"/>
      <c r="AWZ100" s="9"/>
      <c r="AXA100" s="9"/>
      <c r="AXB100" s="9"/>
      <c r="AXC100" s="9"/>
      <c r="AXD100" s="9"/>
      <c r="AXE100" s="9"/>
      <c r="AXF100" s="9"/>
      <c r="AXG100" s="9"/>
      <c r="AXH100" s="9"/>
      <c r="AXI100" s="9"/>
      <c r="AXJ100" s="9"/>
      <c r="AXK100" s="9"/>
      <c r="AXL100" s="9"/>
      <c r="AXM100" s="9"/>
      <c r="AXN100" s="9"/>
      <c r="AXO100" s="9"/>
      <c r="AXP100" s="9"/>
      <c r="AXQ100" s="9"/>
      <c r="AXR100" s="9"/>
      <c r="AXS100" s="9"/>
      <c r="AXT100" s="9"/>
      <c r="AXU100" s="9"/>
      <c r="AXV100" s="9"/>
      <c r="AXW100" s="9"/>
      <c r="AXX100" s="9"/>
      <c r="AXY100" s="9"/>
      <c r="AXZ100" s="9"/>
      <c r="AYA100" s="9"/>
      <c r="AYB100" s="9"/>
      <c r="AYC100" s="9"/>
      <c r="AYD100" s="9"/>
      <c r="AYE100" s="9"/>
      <c r="AYF100" s="9"/>
      <c r="AYG100" s="9"/>
      <c r="AYH100" s="9"/>
      <c r="AYI100" s="9"/>
      <c r="AYJ100" s="9"/>
      <c r="AYK100" s="9"/>
      <c r="AYL100" s="9"/>
      <c r="AYM100" s="9"/>
      <c r="AYN100" s="9"/>
      <c r="AYO100" s="9"/>
      <c r="AYP100" s="9"/>
      <c r="AYQ100" s="9"/>
      <c r="AYR100" s="9"/>
      <c r="AYS100" s="9"/>
      <c r="AYT100" s="9"/>
      <c r="AYU100" s="9"/>
      <c r="AYV100" s="9"/>
      <c r="AYW100" s="9"/>
      <c r="AYX100" s="9"/>
      <c r="AYY100" s="9"/>
      <c r="AYZ100" s="9"/>
      <c r="AZA100" s="9"/>
      <c r="AZB100" s="9"/>
      <c r="AZC100" s="9"/>
      <c r="AZD100" s="9"/>
      <c r="AZE100" s="9"/>
      <c r="AZF100" s="9"/>
      <c r="AZG100" s="9"/>
      <c r="AZH100" s="9"/>
      <c r="AZI100" s="9"/>
      <c r="AZJ100" s="9"/>
      <c r="AZK100" s="9"/>
      <c r="AZL100" s="9"/>
      <c r="AZM100" s="9"/>
      <c r="AZN100" s="9"/>
      <c r="AZO100" s="9"/>
      <c r="AZP100" s="9"/>
      <c r="AZQ100" s="9"/>
      <c r="AZR100" s="9"/>
      <c r="AZS100" s="9"/>
      <c r="AZT100" s="9"/>
      <c r="AZU100" s="9"/>
      <c r="AZV100" s="9"/>
      <c r="AZW100" s="9"/>
      <c r="AZX100" s="9"/>
      <c r="AZY100" s="9"/>
      <c r="AZZ100" s="9"/>
      <c r="BAA100" s="9"/>
      <c r="BAB100" s="9"/>
      <c r="BAC100" s="9"/>
      <c r="BAD100" s="9"/>
      <c r="BAE100" s="9"/>
      <c r="BAF100" s="9"/>
      <c r="BAG100" s="9"/>
      <c r="BAH100" s="9"/>
      <c r="BAI100" s="9"/>
      <c r="BAJ100" s="9"/>
      <c r="BAK100" s="9"/>
      <c r="BAL100" s="9"/>
      <c r="BAM100" s="9"/>
      <c r="BAN100" s="9"/>
      <c r="BAO100" s="9"/>
      <c r="BAP100" s="9"/>
      <c r="BAQ100" s="9"/>
      <c r="BAR100" s="9"/>
      <c r="BAS100" s="9"/>
      <c r="BAT100" s="9"/>
      <c r="BAU100" s="9"/>
      <c r="BAV100" s="9"/>
      <c r="BAW100" s="9"/>
      <c r="BAX100" s="9"/>
      <c r="BAY100" s="9"/>
      <c r="BAZ100" s="9"/>
      <c r="BBA100" s="9"/>
      <c r="BBB100" s="9"/>
      <c r="BBC100" s="9"/>
      <c r="BBD100" s="9"/>
      <c r="BBE100" s="9"/>
      <c r="BBF100" s="9"/>
      <c r="BBG100" s="9"/>
      <c r="BBH100" s="9"/>
      <c r="BBI100" s="9"/>
      <c r="BBJ100" s="9"/>
      <c r="BBK100" s="9"/>
      <c r="BBL100" s="9"/>
      <c r="BBM100" s="9"/>
      <c r="BBN100" s="9"/>
      <c r="BBO100" s="9"/>
      <c r="BBP100" s="9"/>
      <c r="BBQ100" s="9"/>
      <c r="BBR100" s="9"/>
      <c r="BBS100" s="9"/>
      <c r="BBT100" s="9"/>
      <c r="BBU100" s="9"/>
      <c r="BBV100" s="9"/>
      <c r="BBW100" s="9"/>
      <c r="BBX100" s="9"/>
      <c r="BBY100" s="9"/>
      <c r="BBZ100" s="9"/>
      <c r="BCA100" s="9"/>
      <c r="BCB100" s="9"/>
      <c r="BCC100" s="9"/>
      <c r="BCD100" s="9"/>
      <c r="BCE100" s="9"/>
      <c r="BCF100" s="9"/>
      <c r="BCG100" s="9"/>
      <c r="BCH100" s="9"/>
      <c r="BCI100" s="9"/>
      <c r="BCJ100" s="9"/>
      <c r="BCK100" s="9"/>
      <c r="BCL100" s="9"/>
      <c r="BCM100" s="9"/>
      <c r="BCN100" s="9"/>
      <c r="BCO100" s="9"/>
      <c r="BCP100" s="9"/>
      <c r="BCQ100" s="9"/>
      <c r="BCR100" s="9"/>
      <c r="BCS100" s="9"/>
      <c r="BCT100" s="9"/>
      <c r="BCU100" s="9"/>
      <c r="BCV100" s="9"/>
      <c r="BCW100" s="9"/>
      <c r="BCX100" s="9"/>
      <c r="BCY100" s="9"/>
      <c r="BCZ100" s="9"/>
      <c r="BDA100" s="9"/>
      <c r="BDB100" s="9"/>
      <c r="BDC100" s="9"/>
      <c r="BDD100" s="9"/>
      <c r="BDE100" s="9"/>
      <c r="BDF100" s="9"/>
      <c r="BDG100" s="9"/>
      <c r="BDH100" s="9"/>
      <c r="BDI100" s="9"/>
      <c r="BDJ100" s="9"/>
      <c r="BDK100" s="9"/>
      <c r="BDL100" s="9"/>
      <c r="BDM100" s="9"/>
      <c r="BDN100" s="9"/>
      <c r="BDO100" s="9"/>
      <c r="BDP100" s="9"/>
      <c r="BDQ100" s="9"/>
      <c r="BDR100" s="9"/>
      <c r="BDS100" s="9"/>
      <c r="BDT100" s="9"/>
      <c r="BDU100" s="9"/>
      <c r="BDV100" s="9"/>
      <c r="BDW100" s="9"/>
      <c r="BDX100" s="9"/>
      <c r="BDY100" s="9"/>
      <c r="BDZ100" s="9"/>
      <c r="BEA100" s="9"/>
      <c r="BEB100" s="9"/>
      <c r="BEC100" s="9"/>
      <c r="BED100" s="9"/>
      <c r="BEE100" s="9"/>
      <c r="BEF100" s="9"/>
      <c r="BEG100" s="9"/>
      <c r="BEH100" s="9"/>
      <c r="BEI100" s="9"/>
      <c r="BEJ100" s="9"/>
      <c r="BEK100" s="9"/>
      <c r="BEL100" s="9"/>
      <c r="BEM100" s="9"/>
      <c r="BEN100" s="9"/>
      <c r="BEO100" s="9"/>
      <c r="BEP100" s="9"/>
      <c r="BEQ100" s="9"/>
      <c r="BER100" s="9"/>
      <c r="BES100" s="9"/>
      <c r="BET100" s="9"/>
      <c r="BEU100" s="9"/>
      <c r="BEV100" s="9"/>
      <c r="BEW100" s="9"/>
      <c r="BEX100" s="9"/>
      <c r="BEY100" s="9"/>
      <c r="BEZ100" s="9"/>
      <c r="BFA100" s="9"/>
      <c r="BFB100" s="9"/>
      <c r="BFC100" s="9"/>
      <c r="BFD100" s="9"/>
      <c r="BFE100" s="9"/>
      <c r="BFF100" s="9"/>
      <c r="BFG100" s="9"/>
      <c r="BFH100" s="9"/>
      <c r="BFI100" s="9"/>
      <c r="BFJ100" s="9"/>
      <c r="BFK100" s="9"/>
      <c r="BFL100" s="9"/>
      <c r="BFM100" s="9"/>
      <c r="BFN100" s="9"/>
      <c r="BFO100" s="9"/>
      <c r="BFP100" s="9"/>
      <c r="BFQ100" s="9"/>
      <c r="BFR100" s="9"/>
      <c r="BFS100" s="9"/>
      <c r="BFT100" s="9"/>
      <c r="BFU100" s="9"/>
      <c r="BFV100" s="9"/>
      <c r="BFW100" s="9"/>
      <c r="BFX100" s="9"/>
      <c r="BFY100" s="9"/>
      <c r="BFZ100" s="9"/>
      <c r="BGA100" s="9"/>
      <c r="BGB100" s="9"/>
      <c r="BGC100" s="9"/>
      <c r="BGD100" s="9"/>
      <c r="BGE100" s="9"/>
      <c r="BGF100" s="9"/>
      <c r="BGG100" s="9"/>
      <c r="BGH100" s="9"/>
      <c r="BGI100" s="9"/>
      <c r="BGJ100" s="9"/>
      <c r="BGK100" s="9"/>
      <c r="BGL100" s="9"/>
      <c r="BGM100" s="9"/>
      <c r="BGN100" s="9"/>
      <c r="BGO100" s="9"/>
      <c r="BGP100" s="9"/>
      <c r="BGQ100" s="9"/>
      <c r="BGR100" s="9"/>
      <c r="BGS100" s="9"/>
      <c r="BGT100" s="9"/>
      <c r="BGU100" s="9"/>
      <c r="BGV100" s="9"/>
      <c r="BGW100" s="9"/>
      <c r="BGX100" s="9"/>
      <c r="BGY100" s="9"/>
      <c r="BGZ100" s="9"/>
      <c r="BHA100" s="9"/>
      <c r="BHB100" s="9"/>
      <c r="BHC100" s="9"/>
      <c r="BHD100" s="9"/>
      <c r="BHE100" s="9"/>
      <c r="BHF100" s="9"/>
      <c r="BHG100" s="9"/>
      <c r="BHH100" s="9"/>
      <c r="BHI100" s="9"/>
      <c r="BHJ100" s="9"/>
      <c r="BHK100" s="9"/>
      <c r="BHL100" s="9"/>
      <c r="BHM100" s="9"/>
      <c r="BHN100" s="9"/>
      <c r="BHO100" s="9"/>
      <c r="BHP100" s="9"/>
      <c r="BHQ100" s="9"/>
      <c r="BHR100" s="9"/>
      <c r="BHS100" s="9"/>
      <c r="BHT100" s="9"/>
      <c r="BHU100" s="9"/>
      <c r="BHV100" s="9"/>
      <c r="BHW100" s="9"/>
      <c r="BHX100" s="9"/>
      <c r="BHY100" s="9"/>
      <c r="BHZ100" s="9"/>
      <c r="BIA100" s="9"/>
      <c r="BIB100" s="9"/>
      <c r="BIC100" s="9"/>
      <c r="BID100" s="9"/>
      <c r="BIE100" s="9"/>
      <c r="BIF100" s="9"/>
      <c r="BIG100" s="9"/>
      <c r="BIH100" s="9"/>
      <c r="BII100" s="9"/>
      <c r="BIJ100" s="9"/>
      <c r="BIK100" s="9"/>
      <c r="BIL100" s="9"/>
      <c r="BIM100" s="9"/>
      <c r="BIN100" s="9"/>
      <c r="BIO100" s="9"/>
      <c r="BIP100" s="9"/>
      <c r="BIQ100" s="9"/>
      <c r="BIR100" s="9"/>
      <c r="BIS100" s="9"/>
      <c r="BIT100" s="9"/>
      <c r="BIU100" s="9"/>
      <c r="BIV100" s="9"/>
      <c r="BIW100" s="9"/>
      <c r="BIX100" s="9"/>
      <c r="BIY100" s="9"/>
      <c r="BIZ100" s="9"/>
      <c r="BJA100" s="9"/>
      <c r="BJB100" s="9"/>
      <c r="BJC100" s="9"/>
      <c r="BJD100" s="9"/>
      <c r="BJE100" s="9"/>
      <c r="BJF100" s="9"/>
      <c r="BJG100" s="9"/>
      <c r="BJH100" s="9"/>
      <c r="BJI100" s="9"/>
      <c r="BJJ100" s="9"/>
      <c r="BJK100" s="9"/>
      <c r="BJL100" s="9"/>
      <c r="BJM100" s="9"/>
      <c r="BJN100" s="9"/>
      <c r="BJO100" s="9"/>
      <c r="BJP100" s="9"/>
      <c r="BJQ100" s="9"/>
      <c r="BJR100" s="9"/>
      <c r="BJS100" s="9"/>
      <c r="BJT100" s="9"/>
      <c r="BJU100" s="9"/>
      <c r="BJV100" s="9"/>
      <c r="BJW100" s="9"/>
      <c r="BJX100" s="9"/>
      <c r="BJY100" s="9"/>
      <c r="BJZ100" s="9"/>
      <c r="BKA100" s="9"/>
      <c r="BKB100" s="9"/>
      <c r="BKC100" s="9"/>
      <c r="BKD100" s="9"/>
      <c r="BKE100" s="9"/>
      <c r="BKF100" s="9"/>
      <c r="BKG100" s="9"/>
      <c r="BKH100" s="9"/>
      <c r="BKI100" s="9"/>
      <c r="BKJ100" s="9"/>
      <c r="BKK100" s="9"/>
      <c r="BKL100" s="9"/>
      <c r="BKM100" s="9"/>
      <c r="BKN100" s="9"/>
      <c r="BKO100" s="9"/>
      <c r="BKP100" s="9"/>
      <c r="BKQ100" s="9"/>
      <c r="BKR100" s="9"/>
      <c r="BKS100" s="9"/>
      <c r="BKT100" s="9"/>
      <c r="BKU100" s="9"/>
      <c r="BKV100" s="9"/>
      <c r="BKW100" s="9"/>
      <c r="BKX100" s="9"/>
      <c r="BKY100" s="9"/>
      <c r="BKZ100" s="9"/>
      <c r="BLA100" s="9"/>
      <c r="BLB100" s="9"/>
      <c r="BLC100" s="9"/>
      <c r="BLD100" s="9"/>
      <c r="BLE100" s="9"/>
      <c r="BLF100" s="9"/>
      <c r="BLG100" s="9"/>
      <c r="BLH100" s="9"/>
      <c r="BLI100" s="9"/>
      <c r="BLJ100" s="9"/>
      <c r="BLK100" s="9"/>
      <c r="BLL100" s="9"/>
      <c r="BLM100" s="9"/>
      <c r="BLN100" s="9"/>
      <c r="BLO100" s="9"/>
      <c r="BLP100" s="9"/>
      <c r="BLQ100" s="9"/>
      <c r="BLR100" s="9"/>
      <c r="BLS100" s="9"/>
      <c r="BLT100" s="9"/>
      <c r="BLU100" s="9"/>
      <c r="BLV100" s="9"/>
      <c r="BLW100" s="9"/>
      <c r="BLX100" s="9"/>
      <c r="BLY100" s="9"/>
      <c r="BLZ100" s="9"/>
      <c r="BMA100" s="9"/>
      <c r="BMB100" s="9"/>
      <c r="BMC100" s="9"/>
      <c r="BMD100" s="9"/>
      <c r="BME100" s="9"/>
      <c r="BMF100" s="9"/>
      <c r="BMG100" s="9"/>
      <c r="BMH100" s="9"/>
      <c r="BMI100" s="9"/>
      <c r="BMJ100" s="9"/>
      <c r="BMK100" s="9"/>
      <c r="BML100" s="9"/>
      <c r="BMM100" s="9"/>
      <c r="BMN100" s="9"/>
      <c r="BMO100" s="9"/>
      <c r="BMP100" s="9"/>
      <c r="BMQ100" s="9"/>
      <c r="BMR100" s="9"/>
      <c r="BMS100" s="9"/>
      <c r="BMT100" s="9"/>
      <c r="BMU100" s="9"/>
      <c r="BMV100" s="9"/>
      <c r="BMW100" s="9"/>
      <c r="BMX100" s="9"/>
      <c r="BMY100" s="9"/>
      <c r="BMZ100" s="9"/>
      <c r="BNA100" s="9"/>
      <c r="BNB100" s="9"/>
      <c r="BNC100" s="9"/>
      <c r="BND100" s="9"/>
      <c r="BNE100" s="9"/>
      <c r="BNF100" s="9"/>
      <c r="BNG100" s="9"/>
      <c r="BNH100" s="9"/>
      <c r="BNI100" s="9"/>
      <c r="BNJ100" s="9"/>
      <c r="BNK100" s="9"/>
      <c r="BNL100" s="9"/>
      <c r="BNM100" s="9"/>
      <c r="BNN100" s="9"/>
      <c r="BNO100" s="9"/>
      <c r="BNP100" s="9"/>
      <c r="BNQ100" s="9"/>
      <c r="BNR100" s="9"/>
      <c r="BNS100" s="9"/>
      <c r="BNT100" s="9"/>
      <c r="BNU100" s="9"/>
      <c r="BNV100" s="9"/>
      <c r="BNW100" s="9"/>
      <c r="BNX100" s="9"/>
      <c r="BNY100" s="9"/>
      <c r="BNZ100" s="9"/>
      <c r="BOA100" s="9"/>
      <c r="BOB100" s="9"/>
      <c r="BOC100" s="9"/>
      <c r="BOD100" s="9"/>
      <c r="BOE100" s="9"/>
      <c r="BOF100" s="9"/>
      <c r="BOG100" s="9"/>
      <c r="BOH100" s="9"/>
      <c r="BOI100" s="9"/>
      <c r="BOJ100" s="9"/>
      <c r="BOK100" s="9"/>
      <c r="BOL100" s="9"/>
      <c r="BOM100" s="9"/>
      <c r="BON100" s="9"/>
      <c r="BOO100" s="9"/>
      <c r="BOP100" s="9"/>
      <c r="BOQ100" s="9"/>
      <c r="BOR100" s="9"/>
      <c r="BOS100" s="9"/>
      <c r="BOT100" s="9"/>
      <c r="BOU100" s="9"/>
      <c r="BOV100" s="9"/>
      <c r="BOW100" s="9"/>
      <c r="BOX100" s="9"/>
      <c r="BOY100" s="9"/>
      <c r="BOZ100" s="9"/>
      <c r="BPA100" s="9"/>
      <c r="BPB100" s="9"/>
      <c r="BPC100" s="9"/>
      <c r="BPD100" s="9"/>
      <c r="BPE100" s="9"/>
      <c r="BPF100" s="9"/>
      <c r="BPG100" s="9"/>
      <c r="BPH100" s="9"/>
      <c r="BPI100" s="9"/>
      <c r="BPJ100" s="9"/>
      <c r="BPK100" s="9"/>
      <c r="BPL100" s="9"/>
      <c r="BPM100" s="9"/>
      <c r="BPN100" s="9"/>
      <c r="BPO100" s="9"/>
      <c r="BPP100" s="9"/>
      <c r="BPQ100" s="9"/>
      <c r="BPR100" s="9"/>
      <c r="BPS100" s="9"/>
      <c r="BPT100" s="9"/>
      <c r="BPU100" s="9"/>
      <c r="BPV100" s="9"/>
      <c r="BPW100" s="9"/>
      <c r="BPX100" s="9"/>
      <c r="BPY100" s="9"/>
      <c r="BPZ100" s="9"/>
      <c r="BQA100" s="9"/>
      <c r="BQB100" s="9"/>
      <c r="BQC100" s="9"/>
      <c r="BQD100" s="9"/>
      <c r="BQE100" s="9"/>
      <c r="BQF100" s="9"/>
      <c r="BQG100" s="9"/>
      <c r="BQH100" s="9"/>
      <c r="BQI100" s="9"/>
      <c r="BQJ100" s="9"/>
      <c r="BQK100" s="9"/>
      <c r="BQL100" s="9"/>
      <c r="BQM100" s="9"/>
      <c r="BQN100" s="9"/>
      <c r="BQO100" s="9"/>
      <c r="BQP100" s="9"/>
      <c r="BQQ100" s="9"/>
      <c r="BQR100" s="9"/>
      <c r="BQS100" s="9"/>
      <c r="BQT100" s="9"/>
      <c r="BQU100" s="9"/>
      <c r="BQV100" s="9"/>
      <c r="BQW100" s="9"/>
      <c r="BQX100" s="9"/>
      <c r="BQY100" s="9"/>
      <c r="BQZ100" s="9"/>
      <c r="BRA100" s="9"/>
      <c r="BRB100" s="9"/>
      <c r="BRC100" s="9"/>
      <c r="BRD100" s="9"/>
      <c r="BRE100" s="9"/>
      <c r="BRF100" s="9"/>
      <c r="BRG100" s="9"/>
      <c r="BRH100" s="9"/>
      <c r="BRI100" s="9"/>
      <c r="BRJ100" s="9"/>
      <c r="BRK100" s="9"/>
      <c r="BRL100" s="9"/>
      <c r="BRM100" s="9"/>
      <c r="BRN100" s="9"/>
      <c r="BRO100" s="9"/>
      <c r="BRP100" s="9"/>
      <c r="BRQ100" s="9"/>
      <c r="BRR100" s="9"/>
      <c r="BRS100" s="9"/>
      <c r="BRT100" s="9"/>
      <c r="BRU100" s="9"/>
      <c r="BRV100" s="9"/>
      <c r="BRW100" s="9"/>
      <c r="BRX100" s="9"/>
      <c r="BRY100" s="9"/>
      <c r="BRZ100" s="9"/>
      <c r="BSA100" s="9"/>
      <c r="BSB100" s="9"/>
      <c r="BSC100" s="9"/>
      <c r="BSD100" s="9"/>
    </row>
    <row r="101" ht="14.25" customHeight="1">
      <c r="A101" s="9">
        <v>3.0</v>
      </c>
      <c r="B101" s="9" t="s">
        <v>11947</v>
      </c>
      <c r="C101" s="9" t="s">
        <v>11948</v>
      </c>
      <c r="D101" s="9" t="s">
        <v>11948</v>
      </c>
      <c r="E101" s="9"/>
      <c r="F101" s="9">
        <v>0.0</v>
      </c>
      <c r="G101" s="9" t="s">
        <v>12791</v>
      </c>
      <c r="H101" s="9"/>
      <c r="I101" s="9"/>
      <c r="J101" s="9"/>
      <c r="K101" s="9"/>
      <c r="L101" s="9"/>
      <c r="M101" s="9"/>
      <c r="N101" s="9"/>
      <c r="O101" s="9"/>
      <c r="P101" s="9">
        <v>0.0</v>
      </c>
      <c r="Q101" s="9" t="s">
        <v>12792</v>
      </c>
      <c r="R101" s="9"/>
      <c r="S101" s="9" t="s">
        <v>3046</v>
      </c>
      <c r="T101" s="9" t="s">
        <v>3044</v>
      </c>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c r="JA101" s="9"/>
      <c r="JB101" s="9"/>
      <c r="JC101" s="9"/>
      <c r="JD101" s="9"/>
      <c r="JE101" s="9"/>
      <c r="JF101" s="9"/>
      <c r="JG101" s="9"/>
      <c r="JH101" s="9"/>
      <c r="JI101" s="9"/>
      <c r="JJ101" s="9"/>
      <c r="JK101" s="9"/>
      <c r="JL101" s="9"/>
      <c r="JM101" s="9"/>
      <c r="JN101" s="9"/>
      <c r="JO101" s="9"/>
      <c r="JP101" s="9"/>
      <c r="JQ101" s="9"/>
      <c r="JR101" s="9"/>
      <c r="JS101" s="9"/>
      <c r="JT101" s="9"/>
      <c r="JU101" s="9"/>
      <c r="JV101" s="9"/>
      <c r="JW101" s="9"/>
      <c r="JX101" s="9"/>
      <c r="JY101" s="9"/>
      <c r="JZ101" s="9"/>
      <c r="KA101" s="9"/>
      <c r="KB101" s="9"/>
      <c r="KC101" s="9"/>
      <c r="KD101" s="9"/>
      <c r="KE101" s="9"/>
      <c r="KF101" s="9"/>
      <c r="KG101" s="9"/>
      <c r="KH101" s="9"/>
      <c r="KI101" s="9"/>
      <c r="KJ101" s="9"/>
      <c r="KK101" s="9"/>
      <c r="KL101" s="9"/>
      <c r="KM101" s="9"/>
      <c r="KN101" s="9"/>
      <c r="KO101" s="9"/>
      <c r="KP101" s="9"/>
      <c r="KQ101" s="9"/>
      <c r="KR101" s="9"/>
      <c r="KS101" s="9"/>
      <c r="KT101" s="9"/>
      <c r="KU101" s="9"/>
      <c r="KV101" s="9"/>
      <c r="KW101" s="9"/>
      <c r="KX101" s="9"/>
      <c r="KY101" s="9"/>
      <c r="KZ101" s="9"/>
      <c r="LA101" s="9"/>
      <c r="LB101" s="9"/>
      <c r="LC101" s="9"/>
      <c r="LD101" s="9"/>
      <c r="LE101" s="9"/>
      <c r="LF101" s="9"/>
      <c r="LG101" s="9"/>
      <c r="LH101" s="9"/>
      <c r="LI101" s="9"/>
      <c r="LJ101" s="9"/>
      <c r="LK101" s="9"/>
      <c r="LL101" s="9"/>
      <c r="LM101" s="9"/>
      <c r="LN101" s="9"/>
      <c r="LO101" s="9"/>
      <c r="LP101" s="9"/>
      <c r="LQ101" s="9"/>
      <c r="LR101" s="9"/>
      <c r="LS101" s="9"/>
      <c r="LT101" s="9"/>
      <c r="LU101" s="9"/>
      <c r="LV101" s="9"/>
      <c r="LW101" s="9"/>
      <c r="LX101" s="9"/>
      <c r="LY101" s="9"/>
      <c r="LZ101" s="9"/>
      <c r="MA101" s="9"/>
      <c r="MB101" s="9"/>
      <c r="MC101" s="9"/>
      <c r="MD101" s="9"/>
      <c r="ME101" s="9"/>
      <c r="MF101" s="9"/>
      <c r="MG101" s="9"/>
      <c r="MH101" s="9"/>
      <c r="MI101" s="9"/>
      <c r="MJ101" s="9"/>
      <c r="MK101" s="9"/>
      <c r="ML101" s="9"/>
      <c r="MM101" s="9"/>
      <c r="MN101" s="9"/>
      <c r="MO101" s="9"/>
      <c r="MP101" s="9"/>
      <c r="MQ101" s="9"/>
      <c r="MR101" s="9"/>
      <c r="MS101" s="9"/>
      <c r="MT101" s="9"/>
      <c r="MU101" s="9"/>
      <c r="MV101" s="9"/>
      <c r="MW101" s="9"/>
      <c r="MX101" s="9"/>
      <c r="MY101" s="9"/>
      <c r="MZ101" s="9"/>
      <c r="NA101" s="9"/>
      <c r="NB101" s="9"/>
      <c r="NC101" s="9"/>
      <c r="ND101" s="9"/>
      <c r="NE101" s="9"/>
      <c r="NF101" s="9"/>
      <c r="NG101" s="9"/>
      <c r="NH101" s="9"/>
      <c r="NI101" s="9"/>
      <c r="NJ101" s="9"/>
      <c r="NK101" s="9"/>
      <c r="NL101" s="9"/>
      <c r="NM101" s="9"/>
      <c r="NN101" s="9"/>
      <c r="NO101" s="9"/>
      <c r="NP101" s="9"/>
      <c r="NQ101" s="9"/>
      <c r="NR101" s="9"/>
      <c r="NS101" s="9"/>
      <c r="NT101" s="9"/>
      <c r="NU101" s="9"/>
      <c r="NV101" s="9"/>
      <c r="NW101" s="9"/>
      <c r="NX101" s="9"/>
      <c r="NY101" s="9"/>
      <c r="NZ101" s="9"/>
      <c r="OA101" s="9"/>
      <c r="OB101" s="9"/>
      <c r="OC101" s="9"/>
      <c r="OD101" s="9"/>
      <c r="OE101" s="9"/>
      <c r="OF101" s="9"/>
      <c r="OG101" s="9"/>
      <c r="OH101" s="9"/>
      <c r="OI101" s="9"/>
      <c r="OJ101" s="9"/>
      <c r="OK101" s="9"/>
      <c r="OL101" s="9"/>
      <c r="OM101" s="9"/>
      <c r="ON101" s="9"/>
      <c r="OO101" s="9"/>
      <c r="OP101" s="9"/>
      <c r="OQ101" s="9"/>
      <c r="OR101" s="9"/>
      <c r="OS101" s="9"/>
      <c r="OT101" s="9"/>
      <c r="OU101" s="9"/>
      <c r="OV101" s="9"/>
      <c r="OW101" s="9"/>
      <c r="OX101" s="9"/>
      <c r="OY101" s="9"/>
      <c r="OZ101" s="9"/>
      <c r="PA101" s="9"/>
      <c r="PB101" s="9"/>
      <c r="PC101" s="9"/>
      <c r="PD101" s="9"/>
      <c r="PE101" s="9"/>
      <c r="PF101" s="9"/>
      <c r="PG101" s="9"/>
      <c r="PH101" s="9"/>
      <c r="PI101" s="9"/>
      <c r="PJ101" s="9"/>
      <c r="PK101" s="9"/>
      <c r="PL101" s="9"/>
      <c r="PM101" s="9"/>
      <c r="PN101" s="9"/>
      <c r="PO101" s="9"/>
      <c r="PP101" s="9"/>
      <c r="PQ101" s="9"/>
      <c r="PR101" s="9"/>
      <c r="PS101" s="9"/>
      <c r="PT101" s="9"/>
      <c r="PU101" s="9"/>
      <c r="PV101" s="9"/>
      <c r="PW101" s="9"/>
      <c r="PX101" s="9"/>
      <c r="PY101" s="9"/>
      <c r="PZ101" s="9"/>
      <c r="QA101" s="9"/>
      <c r="QB101" s="9"/>
      <c r="QC101" s="9"/>
      <c r="QD101" s="9"/>
      <c r="QE101" s="9"/>
      <c r="QF101" s="9"/>
      <c r="QG101" s="9"/>
      <c r="QH101" s="9"/>
      <c r="QI101" s="9"/>
      <c r="QJ101" s="9"/>
      <c r="QK101" s="9"/>
      <c r="QL101" s="9"/>
      <c r="QM101" s="9"/>
      <c r="QN101" s="9"/>
      <c r="QO101" s="9"/>
      <c r="QP101" s="9"/>
      <c r="QQ101" s="9"/>
      <c r="QR101" s="9"/>
      <c r="QS101" s="9"/>
      <c r="QT101" s="9"/>
      <c r="QU101" s="9"/>
      <c r="QV101" s="9"/>
      <c r="QW101" s="9"/>
      <c r="QX101" s="9"/>
      <c r="QY101" s="9"/>
      <c r="QZ101" s="9"/>
      <c r="RA101" s="9"/>
      <c r="RB101" s="9"/>
      <c r="RC101" s="9"/>
      <c r="RD101" s="9"/>
      <c r="RE101" s="9"/>
      <c r="RF101" s="9"/>
      <c r="RG101" s="9"/>
      <c r="RH101" s="9"/>
      <c r="RI101" s="9"/>
      <c r="RJ101" s="9"/>
      <c r="RK101" s="9"/>
      <c r="RL101" s="9"/>
      <c r="RM101" s="9"/>
      <c r="RN101" s="9"/>
      <c r="RO101" s="9"/>
      <c r="RP101" s="9"/>
      <c r="RQ101" s="9"/>
      <c r="RR101" s="9"/>
      <c r="RS101" s="9"/>
      <c r="RT101" s="9"/>
      <c r="RU101" s="9"/>
      <c r="RV101" s="9"/>
      <c r="RW101" s="9"/>
      <c r="RX101" s="9"/>
      <c r="RY101" s="9"/>
      <c r="RZ101" s="9"/>
      <c r="SA101" s="9"/>
      <c r="SB101" s="9"/>
      <c r="SC101" s="9"/>
      <c r="SD101" s="9"/>
      <c r="SE101" s="9"/>
      <c r="SF101" s="9"/>
      <c r="SG101" s="9"/>
      <c r="SH101" s="9"/>
      <c r="SI101" s="9"/>
      <c r="SJ101" s="9"/>
      <c r="SK101" s="9"/>
      <c r="SL101" s="9"/>
      <c r="SM101" s="9"/>
      <c r="SN101" s="9"/>
      <c r="SO101" s="9"/>
      <c r="SP101" s="9"/>
      <c r="SQ101" s="9"/>
      <c r="SR101" s="9"/>
      <c r="SS101" s="9"/>
      <c r="ST101" s="9"/>
      <c r="SU101" s="9"/>
      <c r="SV101" s="9"/>
      <c r="SW101" s="9"/>
      <c r="SX101" s="9"/>
      <c r="SY101" s="9"/>
      <c r="SZ101" s="9"/>
      <c r="TA101" s="9"/>
      <c r="TB101" s="9"/>
      <c r="TC101" s="9"/>
      <c r="TD101" s="9"/>
      <c r="TE101" s="9"/>
      <c r="TF101" s="9"/>
      <c r="TG101" s="9"/>
      <c r="TH101" s="9"/>
      <c r="TI101" s="9"/>
      <c r="TJ101" s="9"/>
      <c r="TK101" s="9"/>
      <c r="TL101" s="9"/>
      <c r="TM101" s="9"/>
      <c r="TN101" s="9"/>
      <c r="TO101" s="9"/>
      <c r="TP101" s="9"/>
      <c r="TQ101" s="9"/>
      <c r="TR101" s="9"/>
      <c r="TS101" s="9"/>
      <c r="TT101" s="9"/>
      <c r="TU101" s="9"/>
      <c r="TV101" s="9"/>
      <c r="TW101" s="9"/>
      <c r="TX101" s="9"/>
      <c r="TY101" s="9"/>
      <c r="TZ101" s="9"/>
      <c r="UA101" s="9"/>
      <c r="UB101" s="9"/>
      <c r="UC101" s="9"/>
      <c r="UD101" s="9"/>
      <c r="UE101" s="9"/>
      <c r="UF101" s="9"/>
      <c r="UG101" s="9"/>
      <c r="UH101" s="9"/>
      <c r="UI101" s="9"/>
      <c r="UJ101" s="9"/>
      <c r="UK101" s="9"/>
      <c r="UL101" s="9"/>
      <c r="UM101" s="9"/>
      <c r="UN101" s="9"/>
      <c r="UO101" s="9"/>
      <c r="UP101" s="9"/>
      <c r="UQ101" s="9"/>
      <c r="UR101" s="9"/>
      <c r="US101" s="9"/>
      <c r="UT101" s="9"/>
      <c r="UU101" s="9"/>
      <c r="UV101" s="9"/>
      <c r="UW101" s="9"/>
      <c r="UX101" s="9"/>
      <c r="UY101" s="9"/>
      <c r="UZ101" s="9"/>
      <c r="VA101" s="9"/>
      <c r="VB101" s="9"/>
      <c r="VC101" s="9"/>
      <c r="VD101" s="9"/>
      <c r="VE101" s="9"/>
      <c r="VF101" s="9"/>
      <c r="VG101" s="9"/>
      <c r="VH101" s="9"/>
      <c r="VI101" s="9"/>
      <c r="VJ101" s="9"/>
      <c r="VK101" s="9"/>
      <c r="VL101" s="9"/>
      <c r="VM101" s="9"/>
      <c r="VN101" s="9"/>
      <c r="VO101" s="9"/>
      <c r="VP101" s="9"/>
      <c r="VQ101" s="9"/>
      <c r="VR101" s="9"/>
      <c r="VS101" s="9"/>
      <c r="VT101" s="9"/>
      <c r="VU101" s="9"/>
      <c r="VV101" s="9"/>
      <c r="VW101" s="9"/>
      <c r="VX101" s="9"/>
      <c r="VY101" s="9"/>
      <c r="VZ101" s="9"/>
      <c r="WA101" s="9"/>
      <c r="WB101" s="9"/>
      <c r="WC101" s="9"/>
      <c r="WD101" s="9"/>
      <c r="WE101" s="9"/>
      <c r="WF101" s="9"/>
      <c r="WG101" s="9"/>
      <c r="WH101" s="9"/>
      <c r="WI101" s="9"/>
      <c r="WJ101" s="9"/>
      <c r="WK101" s="9"/>
      <c r="WL101" s="9"/>
      <c r="WM101" s="9"/>
      <c r="WN101" s="9"/>
      <c r="WO101" s="9"/>
      <c r="WP101" s="9"/>
      <c r="WQ101" s="9"/>
      <c r="WR101" s="9"/>
      <c r="WS101" s="9"/>
      <c r="WT101" s="9"/>
      <c r="WU101" s="9"/>
      <c r="WV101" s="9"/>
      <c r="WW101" s="9"/>
      <c r="WX101" s="9"/>
      <c r="WY101" s="9"/>
      <c r="WZ101" s="9"/>
      <c r="XA101" s="9"/>
      <c r="XB101" s="9"/>
      <c r="XC101" s="9"/>
      <c r="XD101" s="9"/>
      <c r="XE101" s="9"/>
      <c r="XF101" s="9"/>
      <c r="XG101" s="9"/>
      <c r="XH101" s="9"/>
      <c r="XI101" s="9"/>
      <c r="XJ101" s="9"/>
      <c r="XK101" s="9"/>
      <c r="XL101" s="9"/>
      <c r="XM101" s="9"/>
      <c r="XN101" s="9"/>
      <c r="XO101" s="9"/>
      <c r="XP101" s="9"/>
      <c r="XQ101" s="9"/>
      <c r="XR101" s="9"/>
      <c r="XS101" s="9"/>
      <c r="XT101" s="9"/>
      <c r="XU101" s="9"/>
      <c r="XV101" s="9"/>
      <c r="XW101" s="9"/>
      <c r="XX101" s="9"/>
      <c r="XY101" s="9"/>
      <c r="XZ101" s="9"/>
      <c r="YA101" s="9"/>
      <c r="YB101" s="9"/>
      <c r="YC101" s="9"/>
      <c r="YD101" s="9"/>
      <c r="YE101" s="9"/>
      <c r="YF101" s="9"/>
      <c r="YG101" s="9"/>
      <c r="YH101" s="9"/>
      <c r="YI101" s="9"/>
      <c r="YJ101" s="9"/>
      <c r="YK101" s="9"/>
      <c r="YL101" s="9"/>
      <c r="YM101" s="9"/>
      <c r="YN101" s="9"/>
      <c r="YO101" s="9"/>
      <c r="YP101" s="9"/>
      <c r="YQ101" s="9"/>
      <c r="YR101" s="9"/>
      <c r="YS101" s="9"/>
      <c r="YT101" s="9"/>
      <c r="YU101" s="9"/>
      <c r="YV101" s="9"/>
      <c r="YW101" s="9"/>
      <c r="YX101" s="9"/>
      <c r="YY101" s="9"/>
      <c r="YZ101" s="9"/>
      <c r="ZA101" s="9"/>
      <c r="ZB101" s="9"/>
      <c r="ZC101" s="9"/>
      <c r="ZD101" s="9"/>
      <c r="ZE101" s="9"/>
      <c r="ZF101" s="9"/>
      <c r="ZG101" s="9"/>
      <c r="ZH101" s="9"/>
      <c r="ZI101" s="9"/>
      <c r="ZJ101" s="9"/>
      <c r="ZK101" s="9"/>
      <c r="ZL101" s="9"/>
      <c r="ZM101" s="9"/>
      <c r="ZN101" s="9"/>
      <c r="ZO101" s="9"/>
      <c r="ZP101" s="9"/>
      <c r="ZQ101" s="9"/>
      <c r="ZR101" s="9"/>
      <c r="ZS101" s="9"/>
      <c r="ZT101" s="9"/>
      <c r="ZU101" s="9"/>
      <c r="ZV101" s="9"/>
      <c r="ZW101" s="9"/>
      <c r="ZX101" s="9"/>
      <c r="ZY101" s="9"/>
      <c r="ZZ101" s="9"/>
      <c r="AAA101" s="9"/>
      <c r="AAB101" s="9"/>
      <c r="AAC101" s="9"/>
      <c r="AAD101" s="9"/>
      <c r="AAE101" s="9"/>
      <c r="AAF101" s="9"/>
      <c r="AAG101" s="9"/>
      <c r="AAH101" s="9"/>
      <c r="AAI101" s="9"/>
      <c r="AAJ101" s="9"/>
      <c r="AAK101" s="9"/>
      <c r="AAL101" s="9"/>
      <c r="AAM101" s="9"/>
      <c r="AAN101" s="9"/>
      <c r="AAO101" s="9"/>
      <c r="AAP101" s="9"/>
      <c r="AAQ101" s="9"/>
      <c r="AAR101" s="9"/>
      <c r="AAS101" s="9"/>
      <c r="AAT101" s="9"/>
      <c r="AAU101" s="9"/>
      <c r="AAV101" s="9"/>
      <c r="AAW101" s="9"/>
      <c r="AAX101" s="9"/>
      <c r="AAY101" s="9"/>
      <c r="AAZ101" s="9"/>
      <c r="ABA101" s="9"/>
      <c r="ABB101" s="9"/>
      <c r="ABC101" s="9"/>
      <c r="ABD101" s="9"/>
      <c r="ABE101" s="9"/>
      <c r="ABF101" s="9"/>
      <c r="ABG101" s="9"/>
      <c r="ABH101" s="9"/>
      <c r="ABI101" s="9"/>
      <c r="ABJ101" s="9"/>
      <c r="ABK101" s="9"/>
      <c r="ABL101" s="9"/>
      <c r="ABM101" s="9"/>
      <c r="ABN101" s="9"/>
      <c r="ABO101" s="9"/>
      <c r="ABP101" s="9"/>
      <c r="ABQ101" s="9"/>
      <c r="ABR101" s="9"/>
      <c r="ABS101" s="9"/>
      <c r="ABT101" s="9"/>
      <c r="ABU101" s="9"/>
      <c r="ABV101" s="9"/>
      <c r="ABW101" s="9"/>
      <c r="ABX101" s="9"/>
      <c r="ABY101" s="9"/>
      <c r="ABZ101" s="9"/>
      <c r="ACA101" s="9"/>
      <c r="ACB101" s="9"/>
      <c r="ACC101" s="9"/>
      <c r="ACD101" s="9"/>
      <c r="ACE101" s="9"/>
      <c r="ACF101" s="9"/>
      <c r="ACG101" s="9"/>
      <c r="ACH101" s="9"/>
      <c r="ACI101" s="9"/>
      <c r="ACJ101" s="9"/>
      <c r="ACK101" s="9"/>
      <c r="ACL101" s="9"/>
      <c r="ACM101" s="9"/>
      <c r="ACN101" s="9"/>
      <c r="ACO101" s="9"/>
      <c r="ACP101" s="9"/>
      <c r="ACQ101" s="9"/>
      <c r="ACR101" s="9"/>
      <c r="ACS101" s="9"/>
      <c r="ACT101" s="9"/>
      <c r="ACU101" s="9"/>
      <c r="ACV101" s="9"/>
      <c r="ACW101" s="9"/>
      <c r="ACX101" s="9"/>
      <c r="ACY101" s="9"/>
      <c r="ACZ101" s="9"/>
      <c r="ADA101" s="9"/>
      <c r="ADB101" s="9"/>
      <c r="ADC101" s="9"/>
      <c r="ADD101" s="9"/>
      <c r="ADE101" s="9"/>
      <c r="ADF101" s="9"/>
      <c r="ADG101" s="9"/>
      <c r="ADH101" s="9"/>
      <c r="ADI101" s="9"/>
      <c r="ADJ101" s="9"/>
      <c r="ADK101" s="9"/>
      <c r="ADL101" s="9"/>
      <c r="ADM101" s="9"/>
      <c r="ADN101" s="9"/>
      <c r="ADO101" s="9"/>
      <c r="ADP101" s="9"/>
      <c r="ADQ101" s="9"/>
      <c r="ADR101" s="9"/>
      <c r="ADS101" s="9"/>
      <c r="ADT101" s="9"/>
      <c r="ADU101" s="9"/>
      <c r="ADV101" s="9"/>
      <c r="ADW101" s="9"/>
      <c r="ADX101" s="9"/>
      <c r="ADY101" s="9"/>
      <c r="ADZ101" s="9"/>
      <c r="AEA101" s="9"/>
      <c r="AEB101" s="9"/>
      <c r="AEC101" s="9"/>
      <c r="AED101" s="9"/>
      <c r="AEE101" s="9"/>
      <c r="AEF101" s="9"/>
      <c r="AEG101" s="9"/>
      <c r="AEH101" s="9"/>
      <c r="AEI101" s="9"/>
      <c r="AEJ101" s="9"/>
      <c r="AEK101" s="9"/>
      <c r="AEL101" s="9"/>
      <c r="AEM101" s="9"/>
      <c r="AEN101" s="9"/>
      <c r="AEO101" s="9"/>
      <c r="AEP101" s="9"/>
      <c r="AEQ101" s="9"/>
      <c r="AER101" s="9"/>
      <c r="AES101" s="9"/>
      <c r="AET101" s="9"/>
      <c r="AEU101" s="9"/>
      <c r="AEV101" s="9"/>
      <c r="AEW101" s="9"/>
      <c r="AEX101" s="9"/>
      <c r="AEY101" s="9"/>
      <c r="AEZ101" s="9"/>
      <c r="AFA101" s="9"/>
      <c r="AFB101" s="9"/>
      <c r="AFC101" s="9"/>
      <c r="AFD101" s="9"/>
      <c r="AFE101" s="9"/>
      <c r="AFF101" s="9"/>
      <c r="AFG101" s="9"/>
      <c r="AFH101" s="9"/>
      <c r="AFI101" s="9"/>
      <c r="AFJ101" s="9"/>
      <c r="AFK101" s="9"/>
      <c r="AFL101" s="9"/>
      <c r="AFM101" s="9"/>
      <c r="AFN101" s="9"/>
      <c r="AFO101" s="9"/>
      <c r="AFP101" s="9"/>
      <c r="AFQ101" s="9"/>
      <c r="AFR101" s="9"/>
      <c r="AFS101" s="9"/>
      <c r="AFT101" s="9"/>
      <c r="AFU101" s="9"/>
      <c r="AFV101" s="9"/>
      <c r="AFW101" s="9"/>
      <c r="AFX101" s="9"/>
      <c r="AFY101" s="9"/>
      <c r="AFZ101" s="9"/>
      <c r="AGA101" s="9"/>
      <c r="AGB101" s="9"/>
      <c r="AGC101" s="9"/>
      <c r="AGD101" s="9"/>
      <c r="AGE101" s="9"/>
      <c r="AGF101" s="9"/>
      <c r="AGG101" s="9"/>
      <c r="AGH101" s="9"/>
      <c r="AGI101" s="9"/>
      <c r="AGJ101" s="9"/>
      <c r="AGK101" s="9"/>
      <c r="AGL101" s="9"/>
      <c r="AGM101" s="9"/>
      <c r="AGN101" s="9"/>
      <c r="AGO101" s="9"/>
      <c r="AGP101" s="9"/>
      <c r="AGQ101" s="9"/>
      <c r="AGR101" s="9"/>
      <c r="AGS101" s="9"/>
      <c r="AGT101" s="9"/>
      <c r="AGU101" s="9"/>
      <c r="AGV101" s="9"/>
      <c r="AGW101" s="9"/>
      <c r="AGX101" s="9"/>
      <c r="AGY101" s="9"/>
      <c r="AGZ101" s="9"/>
      <c r="AHA101" s="9"/>
      <c r="AHB101" s="9"/>
      <c r="AHC101" s="9"/>
      <c r="AHD101" s="9"/>
      <c r="AHE101" s="9"/>
      <c r="AHF101" s="9"/>
      <c r="AHG101" s="9"/>
      <c r="AHH101" s="9"/>
      <c r="AHI101" s="9"/>
      <c r="AHJ101" s="9"/>
      <c r="AHK101" s="9"/>
      <c r="AHL101" s="9"/>
      <c r="AHM101" s="9"/>
      <c r="AHN101" s="9"/>
      <c r="AHO101" s="9"/>
      <c r="AHP101" s="9"/>
      <c r="AHQ101" s="9"/>
      <c r="AHR101" s="9"/>
      <c r="AHS101" s="9"/>
      <c r="AHT101" s="9"/>
      <c r="AHU101" s="9"/>
      <c r="AHV101" s="9"/>
      <c r="AHW101" s="9"/>
      <c r="AHX101" s="9"/>
      <c r="AHY101" s="9"/>
      <c r="AHZ101" s="9"/>
      <c r="AIA101" s="9"/>
      <c r="AIB101" s="9"/>
      <c r="AIC101" s="9"/>
      <c r="AID101" s="9"/>
      <c r="AIE101" s="9"/>
      <c r="AIF101" s="9"/>
      <c r="AIG101" s="9"/>
      <c r="AIH101" s="9"/>
      <c r="AII101" s="9"/>
      <c r="AIJ101" s="9"/>
      <c r="AIK101" s="9"/>
      <c r="AIL101" s="9"/>
      <c r="AIM101" s="9"/>
      <c r="AIN101" s="9"/>
      <c r="AIO101" s="9"/>
      <c r="AIP101" s="9"/>
      <c r="AIQ101" s="9"/>
      <c r="AIR101" s="9"/>
      <c r="AIS101" s="9"/>
      <c r="AIT101" s="9"/>
      <c r="AIU101" s="9"/>
      <c r="AIV101" s="9"/>
      <c r="AIW101" s="9"/>
      <c r="AIX101" s="9"/>
      <c r="AIY101" s="9"/>
      <c r="AIZ101" s="9"/>
      <c r="AJA101" s="9"/>
      <c r="AJB101" s="9"/>
      <c r="AJC101" s="9"/>
      <c r="AJD101" s="9"/>
      <c r="AJE101" s="9"/>
      <c r="AJF101" s="9"/>
      <c r="AJG101" s="9"/>
      <c r="AJH101" s="9"/>
      <c r="AJI101" s="9"/>
      <c r="AJJ101" s="9"/>
      <c r="AJK101" s="9"/>
      <c r="AJL101" s="9"/>
      <c r="AJM101" s="9"/>
      <c r="AJN101" s="9"/>
      <c r="AJO101" s="9"/>
      <c r="AJP101" s="9"/>
      <c r="AJQ101" s="9"/>
      <c r="AJR101" s="9"/>
      <c r="AJS101" s="9"/>
      <c r="AJT101" s="9"/>
      <c r="AJU101" s="9"/>
      <c r="AJV101" s="9"/>
      <c r="AJW101" s="9"/>
      <c r="AJX101" s="9"/>
      <c r="AJY101" s="9"/>
      <c r="AJZ101" s="9"/>
      <c r="AKA101" s="9"/>
      <c r="AKB101" s="9"/>
      <c r="AKC101" s="9"/>
      <c r="AKD101" s="9"/>
      <c r="AKE101" s="9"/>
      <c r="AKF101" s="9"/>
      <c r="AKG101" s="9"/>
      <c r="AKH101" s="9"/>
      <c r="AKI101" s="9"/>
      <c r="AKJ101" s="9"/>
      <c r="AKK101" s="9"/>
      <c r="AKL101" s="9"/>
      <c r="AKM101" s="9"/>
      <c r="AKN101" s="9"/>
      <c r="AKO101" s="9"/>
      <c r="AKP101" s="9"/>
      <c r="AKQ101" s="9"/>
      <c r="AKR101" s="9"/>
      <c r="AKS101" s="9"/>
      <c r="AKT101" s="9"/>
      <c r="AKU101" s="9"/>
      <c r="AKV101" s="9"/>
      <c r="AKW101" s="9"/>
      <c r="AKX101" s="9"/>
      <c r="AKY101" s="9"/>
      <c r="AKZ101" s="9"/>
      <c r="ALA101" s="9"/>
      <c r="ALB101" s="9"/>
      <c r="ALC101" s="9"/>
      <c r="ALD101" s="9"/>
      <c r="ALE101" s="9"/>
      <c r="ALF101" s="9"/>
      <c r="ALG101" s="9"/>
      <c r="ALH101" s="9"/>
      <c r="ALI101" s="9"/>
      <c r="ALJ101" s="9"/>
      <c r="ALK101" s="9"/>
      <c r="ALL101" s="9"/>
      <c r="ALM101" s="9"/>
      <c r="ALN101" s="9"/>
      <c r="ALO101" s="9"/>
      <c r="ALP101" s="9"/>
      <c r="ALQ101" s="9"/>
      <c r="ALR101" s="9"/>
      <c r="ALS101" s="9"/>
      <c r="ALT101" s="9"/>
      <c r="ALU101" s="9"/>
      <c r="ALV101" s="9"/>
      <c r="ALW101" s="9"/>
      <c r="ALX101" s="9"/>
      <c r="ALY101" s="9"/>
      <c r="AMN101" s="9"/>
      <c r="AMO101" s="9"/>
      <c r="AMP101" s="9"/>
      <c r="AMQ101" s="9"/>
      <c r="AMR101" s="9"/>
      <c r="AMS101" s="9"/>
      <c r="AMT101" s="9"/>
      <c r="AMU101" s="9"/>
      <c r="AMV101" s="9"/>
      <c r="AMW101" s="9"/>
      <c r="AMX101" s="9"/>
      <c r="AMY101" s="9"/>
      <c r="AMZ101" s="9"/>
      <c r="ANA101" s="9"/>
      <c r="ANB101" s="9"/>
      <c r="ANC101" s="9"/>
      <c r="AND101" s="9"/>
      <c r="ANE101" s="9"/>
      <c r="ANF101" s="9"/>
      <c r="ANG101" s="9"/>
      <c r="ANH101" s="9"/>
      <c r="ANI101" s="9"/>
      <c r="ANJ101" s="9"/>
      <c r="ANK101" s="9"/>
      <c r="ANL101" s="9"/>
      <c r="ANM101" s="9"/>
      <c r="ANN101" s="9"/>
      <c r="ANO101" s="9"/>
      <c r="ANP101" s="9"/>
      <c r="ANQ101" s="9"/>
      <c r="ANR101" s="9"/>
      <c r="ANS101" s="9"/>
      <c r="ANT101" s="9"/>
      <c r="ANU101" s="9"/>
      <c r="ANV101" s="9"/>
      <c r="ANW101" s="9"/>
      <c r="ANX101" s="9"/>
      <c r="ANY101" s="9"/>
      <c r="ANZ101" s="9"/>
      <c r="AOA101" s="9"/>
      <c r="AOB101" s="9"/>
      <c r="AOC101" s="9"/>
      <c r="AOD101" s="9"/>
      <c r="AOE101" s="9"/>
      <c r="AOF101" s="9"/>
      <c r="AOG101" s="9"/>
      <c r="AOH101" s="9"/>
      <c r="AOI101" s="9"/>
      <c r="AOJ101" s="9"/>
      <c r="AOK101" s="9"/>
      <c r="AOL101" s="9"/>
      <c r="AOM101" s="9"/>
      <c r="AON101" s="9"/>
      <c r="AOO101" s="9"/>
      <c r="AOP101" s="9"/>
      <c r="AOQ101" s="9"/>
      <c r="AOR101" s="9"/>
      <c r="AOS101" s="9"/>
      <c r="AOT101" s="9"/>
      <c r="AOU101" s="9"/>
      <c r="AOV101" s="9"/>
      <c r="AOW101" s="9"/>
      <c r="AOX101" s="9"/>
      <c r="AOY101" s="9"/>
      <c r="AOZ101" s="9"/>
      <c r="APA101" s="9"/>
      <c r="APB101" s="9"/>
      <c r="APC101" s="9"/>
      <c r="APD101" s="9"/>
      <c r="APE101" s="9"/>
      <c r="APF101" s="9"/>
      <c r="APG101" s="9"/>
      <c r="APH101" s="9"/>
      <c r="API101" s="9"/>
      <c r="APJ101" s="9"/>
      <c r="APK101" s="9"/>
      <c r="APL101" s="9"/>
      <c r="APM101" s="9"/>
      <c r="APN101" s="9"/>
      <c r="APO101" s="9"/>
      <c r="APP101" s="9"/>
      <c r="APQ101" s="9"/>
      <c r="APR101" s="9"/>
      <c r="APS101" s="9"/>
      <c r="APT101" s="9"/>
      <c r="APU101" s="9"/>
      <c r="APV101" s="9"/>
      <c r="APW101" s="9"/>
      <c r="APX101" s="9"/>
      <c r="APY101" s="9"/>
      <c r="APZ101" s="9"/>
      <c r="AQA101" s="9"/>
      <c r="AQB101" s="9"/>
      <c r="AQC101" s="9"/>
      <c r="AQD101" s="9"/>
      <c r="AQE101" s="9"/>
      <c r="AQF101" s="9"/>
      <c r="AQG101" s="9"/>
      <c r="AQH101" s="9"/>
      <c r="AQI101" s="9"/>
      <c r="AQJ101" s="9"/>
      <c r="AQK101" s="9"/>
      <c r="AQL101" s="9"/>
      <c r="AQM101" s="9"/>
      <c r="AQN101" s="9"/>
      <c r="AQO101" s="9"/>
      <c r="AQP101" s="9"/>
      <c r="AQQ101" s="9"/>
      <c r="AQR101" s="9"/>
      <c r="AQS101" s="9"/>
      <c r="AQT101" s="9"/>
      <c r="AQU101" s="9"/>
      <c r="AQV101" s="9"/>
      <c r="AQW101" s="9"/>
      <c r="AQX101" s="9"/>
      <c r="AQY101" s="9"/>
      <c r="AQZ101" s="9"/>
      <c r="ARA101" s="9"/>
      <c r="ARB101" s="9"/>
      <c r="ARC101" s="9"/>
      <c r="ARD101" s="9"/>
      <c r="ARE101" s="9"/>
      <c r="ARF101" s="9"/>
      <c r="ARG101" s="9"/>
      <c r="ARH101" s="9"/>
      <c r="ARI101" s="9"/>
      <c r="ARJ101" s="9"/>
      <c r="ARK101" s="9"/>
      <c r="ARL101" s="9"/>
      <c r="ARM101" s="9"/>
      <c r="ARN101" s="9"/>
      <c r="ARO101" s="9"/>
      <c r="ARP101" s="9"/>
      <c r="ARQ101" s="9"/>
      <c r="ARR101" s="9"/>
      <c r="ARS101" s="9"/>
      <c r="ART101" s="9"/>
      <c r="ARU101" s="9"/>
      <c r="ARV101" s="9"/>
      <c r="ARW101" s="9"/>
      <c r="ARX101" s="9"/>
      <c r="ARY101" s="9"/>
      <c r="ARZ101" s="9"/>
      <c r="ASA101" s="9"/>
      <c r="ASB101" s="9"/>
      <c r="ASC101" s="9"/>
      <c r="ASD101" s="9"/>
      <c r="ASE101" s="9"/>
      <c r="ASF101" s="9"/>
      <c r="ASG101" s="9"/>
      <c r="ASH101" s="9"/>
      <c r="ASI101" s="9"/>
      <c r="ASJ101" s="9"/>
      <c r="ASK101" s="9"/>
      <c r="ASL101" s="9"/>
      <c r="ASM101" s="9"/>
      <c r="ASN101" s="9"/>
      <c r="ASO101" s="9"/>
      <c r="ASP101" s="9"/>
      <c r="ASQ101" s="9"/>
      <c r="ASR101" s="9"/>
      <c r="ASS101" s="9"/>
      <c r="AST101" s="9"/>
      <c r="ASU101" s="9"/>
      <c r="ASV101" s="9"/>
      <c r="ASW101" s="9"/>
      <c r="ASX101" s="9"/>
      <c r="ASY101" s="9"/>
      <c r="ASZ101" s="9"/>
      <c r="ATA101" s="9"/>
      <c r="ATB101" s="9"/>
      <c r="ATC101" s="9"/>
      <c r="ATD101" s="9"/>
      <c r="ATE101" s="9"/>
      <c r="ATF101" s="9"/>
      <c r="ATG101" s="9"/>
      <c r="ATH101" s="9"/>
      <c r="ATI101" s="9"/>
      <c r="ATJ101" s="9"/>
      <c r="ATK101" s="9"/>
      <c r="ATL101" s="9"/>
      <c r="ATM101" s="9"/>
      <c r="ATN101" s="9"/>
      <c r="ATO101" s="9"/>
      <c r="ATP101" s="9"/>
      <c r="ATQ101" s="9"/>
      <c r="ATR101" s="9"/>
      <c r="ATS101" s="9"/>
      <c r="ATT101" s="9"/>
      <c r="ATU101" s="9"/>
      <c r="ATV101" s="9"/>
      <c r="ATW101" s="9"/>
      <c r="ATX101" s="9"/>
      <c r="ATY101" s="9"/>
      <c r="ATZ101" s="9"/>
      <c r="AUA101" s="9"/>
      <c r="AUB101" s="9"/>
      <c r="AUC101" s="9"/>
      <c r="AUD101" s="9"/>
      <c r="AUE101" s="9"/>
      <c r="AUF101" s="9"/>
      <c r="AUG101" s="9"/>
      <c r="AUH101" s="9"/>
      <c r="AUI101" s="9"/>
      <c r="AUJ101" s="9"/>
      <c r="AUK101" s="9"/>
      <c r="AUL101" s="9"/>
      <c r="AUM101" s="9"/>
      <c r="AUN101" s="9"/>
      <c r="AUO101" s="9"/>
      <c r="AUP101" s="9"/>
      <c r="AUQ101" s="9"/>
      <c r="AUR101" s="9"/>
      <c r="AUS101" s="9"/>
      <c r="AUT101" s="9"/>
      <c r="AUU101" s="9"/>
      <c r="AUV101" s="9"/>
      <c r="AUW101" s="9"/>
      <c r="AUX101" s="9"/>
      <c r="AUY101" s="9"/>
      <c r="AUZ101" s="9"/>
      <c r="AVA101" s="9"/>
      <c r="AVB101" s="9"/>
      <c r="AVC101" s="9"/>
      <c r="AVD101" s="9"/>
      <c r="AVE101" s="9"/>
      <c r="AVF101" s="9"/>
      <c r="AVG101" s="9"/>
      <c r="AVH101" s="9"/>
      <c r="AVI101" s="9"/>
      <c r="AVJ101" s="9"/>
      <c r="AVK101" s="9"/>
      <c r="AVL101" s="9"/>
      <c r="AVM101" s="9"/>
      <c r="AVN101" s="9"/>
      <c r="AVO101" s="9"/>
      <c r="AVP101" s="9"/>
      <c r="AVQ101" s="9"/>
      <c r="AVR101" s="9"/>
      <c r="AVS101" s="9"/>
      <c r="AVT101" s="9"/>
      <c r="AVU101" s="9"/>
      <c r="AVV101" s="9"/>
      <c r="AVW101" s="9"/>
      <c r="AVX101" s="9"/>
      <c r="AVY101" s="9"/>
      <c r="AVZ101" s="9"/>
      <c r="AWA101" s="9"/>
      <c r="AWB101" s="9"/>
      <c r="AWC101" s="9"/>
      <c r="AWD101" s="9"/>
      <c r="AWE101" s="9"/>
      <c r="AWF101" s="9"/>
      <c r="AWG101" s="9"/>
      <c r="AWH101" s="9"/>
      <c r="AWI101" s="9"/>
      <c r="AWJ101" s="9"/>
      <c r="AWK101" s="9"/>
      <c r="AWL101" s="9"/>
      <c r="AWM101" s="9"/>
      <c r="AWN101" s="9"/>
      <c r="AWO101" s="9"/>
      <c r="AWP101" s="9"/>
      <c r="AWQ101" s="9"/>
      <c r="AWR101" s="9"/>
      <c r="AWS101" s="9"/>
      <c r="AWT101" s="9"/>
      <c r="AWU101" s="9"/>
      <c r="AWV101" s="9"/>
      <c r="AWW101" s="9"/>
      <c r="AWX101" s="9"/>
      <c r="AWY101" s="9"/>
      <c r="AWZ101" s="9"/>
      <c r="AXA101" s="9"/>
      <c r="AXB101" s="9"/>
      <c r="AXC101" s="9"/>
      <c r="AXD101" s="9"/>
      <c r="AXE101" s="9"/>
      <c r="AXF101" s="9"/>
      <c r="AXG101" s="9"/>
      <c r="AXH101" s="9"/>
      <c r="AXI101" s="9"/>
      <c r="AXJ101" s="9"/>
      <c r="AXK101" s="9"/>
      <c r="AXL101" s="9"/>
      <c r="AXM101" s="9"/>
      <c r="AXN101" s="9"/>
      <c r="AXO101" s="9"/>
      <c r="AXP101" s="9"/>
      <c r="AXQ101" s="9"/>
      <c r="AXR101" s="9"/>
      <c r="AXS101" s="9"/>
      <c r="AXT101" s="9"/>
      <c r="AXU101" s="9"/>
      <c r="AXV101" s="9"/>
      <c r="AXW101" s="9"/>
      <c r="AXX101" s="9"/>
      <c r="AXY101" s="9"/>
      <c r="AXZ101" s="9"/>
      <c r="AYA101" s="9"/>
      <c r="AYB101" s="9"/>
      <c r="AYC101" s="9"/>
      <c r="AYD101" s="9"/>
      <c r="AYE101" s="9"/>
      <c r="AYF101" s="9"/>
      <c r="AYG101" s="9"/>
      <c r="AYH101" s="9"/>
      <c r="AYI101" s="9"/>
      <c r="AYJ101" s="9"/>
      <c r="AYK101" s="9"/>
      <c r="AYL101" s="9"/>
      <c r="AYM101" s="9"/>
      <c r="AYN101" s="9"/>
      <c r="AYO101" s="9"/>
      <c r="AYP101" s="9"/>
      <c r="AYQ101" s="9"/>
      <c r="AYR101" s="9"/>
      <c r="AYS101" s="9"/>
      <c r="AYT101" s="9"/>
      <c r="AYU101" s="9"/>
      <c r="AYV101" s="9"/>
      <c r="AYW101" s="9"/>
      <c r="AYX101" s="9"/>
      <c r="AYY101" s="9"/>
      <c r="AYZ101" s="9"/>
      <c r="AZA101" s="9"/>
      <c r="AZB101" s="9"/>
      <c r="AZC101" s="9"/>
      <c r="AZD101" s="9"/>
      <c r="AZE101" s="9"/>
      <c r="AZF101" s="9"/>
      <c r="AZG101" s="9"/>
      <c r="AZH101" s="9"/>
      <c r="AZI101" s="9"/>
      <c r="AZJ101" s="9"/>
      <c r="AZK101" s="9"/>
      <c r="AZL101" s="9"/>
      <c r="AZM101" s="9"/>
      <c r="AZN101" s="9"/>
      <c r="AZO101" s="9"/>
      <c r="AZP101" s="9"/>
      <c r="AZQ101" s="9"/>
      <c r="AZR101" s="9"/>
      <c r="AZS101" s="9"/>
      <c r="AZT101" s="9"/>
      <c r="AZU101" s="9"/>
      <c r="AZV101" s="9"/>
      <c r="AZW101" s="9"/>
      <c r="AZX101" s="9"/>
      <c r="AZY101" s="9"/>
      <c r="AZZ101" s="9"/>
      <c r="BAA101" s="9"/>
      <c r="BAB101" s="9"/>
      <c r="BAC101" s="9"/>
      <c r="BAD101" s="9"/>
      <c r="BAE101" s="9"/>
      <c r="BAF101" s="9"/>
      <c r="BAG101" s="9"/>
      <c r="BAH101" s="9"/>
      <c r="BAI101" s="9"/>
      <c r="BAJ101" s="9"/>
      <c r="BAK101" s="9"/>
      <c r="BAL101" s="9"/>
      <c r="BAM101" s="9"/>
      <c r="BAN101" s="9"/>
      <c r="BAO101" s="9"/>
      <c r="BAP101" s="9"/>
      <c r="BAQ101" s="9"/>
      <c r="BAR101" s="9"/>
      <c r="BAS101" s="9"/>
      <c r="BAT101" s="9"/>
      <c r="BAU101" s="9"/>
      <c r="BAV101" s="9"/>
      <c r="BAW101" s="9"/>
      <c r="BAX101" s="9"/>
      <c r="BAY101" s="9"/>
      <c r="BAZ101" s="9"/>
      <c r="BBA101" s="9"/>
      <c r="BBB101" s="9"/>
      <c r="BBC101" s="9"/>
      <c r="BBD101" s="9"/>
      <c r="BBE101" s="9"/>
      <c r="BBF101" s="9"/>
      <c r="BBG101" s="9"/>
      <c r="BBH101" s="9"/>
      <c r="BBI101" s="9"/>
      <c r="BBJ101" s="9"/>
      <c r="BBK101" s="9"/>
      <c r="BBL101" s="9"/>
      <c r="BBM101" s="9"/>
      <c r="BBN101" s="9"/>
      <c r="BBO101" s="9"/>
      <c r="BBP101" s="9"/>
      <c r="BBQ101" s="9"/>
      <c r="BBR101" s="9"/>
      <c r="BBS101" s="9"/>
      <c r="BBT101" s="9"/>
      <c r="BBU101" s="9"/>
      <c r="BBV101" s="9"/>
      <c r="BBW101" s="9"/>
      <c r="BBX101" s="9"/>
      <c r="BBY101" s="9"/>
      <c r="BBZ101" s="9"/>
      <c r="BCA101" s="9"/>
      <c r="BCB101" s="9"/>
      <c r="BCC101" s="9"/>
      <c r="BCD101" s="9"/>
      <c r="BCE101" s="9"/>
      <c r="BCF101" s="9"/>
      <c r="BCG101" s="9"/>
      <c r="BCH101" s="9"/>
      <c r="BCI101" s="9"/>
      <c r="BCJ101" s="9"/>
      <c r="BCK101" s="9"/>
      <c r="BCL101" s="9"/>
      <c r="BCM101" s="9"/>
      <c r="BCN101" s="9"/>
      <c r="BCO101" s="9"/>
      <c r="BCP101" s="9"/>
      <c r="BCQ101" s="9"/>
      <c r="BCR101" s="9"/>
      <c r="BCS101" s="9"/>
      <c r="BCT101" s="9"/>
      <c r="BCU101" s="9"/>
      <c r="BCV101" s="9"/>
      <c r="BCW101" s="9"/>
      <c r="BCX101" s="9"/>
      <c r="BCY101" s="9"/>
      <c r="BCZ101" s="9"/>
      <c r="BDA101" s="9"/>
      <c r="BDB101" s="9"/>
      <c r="BDC101" s="9"/>
      <c r="BDD101" s="9"/>
      <c r="BDE101" s="9"/>
      <c r="BDF101" s="9"/>
      <c r="BDG101" s="9"/>
      <c r="BDH101" s="9"/>
      <c r="BDI101" s="9"/>
      <c r="BDJ101" s="9"/>
      <c r="BDK101" s="9"/>
      <c r="BDL101" s="9"/>
      <c r="BDM101" s="9"/>
      <c r="BDN101" s="9"/>
      <c r="BDO101" s="9"/>
      <c r="BDP101" s="9"/>
      <c r="BDQ101" s="9"/>
      <c r="BDR101" s="9"/>
      <c r="BDS101" s="9"/>
      <c r="BDT101" s="9"/>
      <c r="BDU101" s="9"/>
      <c r="BDV101" s="9"/>
      <c r="BDW101" s="9"/>
      <c r="BDX101" s="9"/>
      <c r="BDY101" s="9"/>
      <c r="BDZ101" s="9"/>
      <c r="BEA101" s="9"/>
      <c r="BEB101" s="9"/>
      <c r="BEC101" s="9"/>
      <c r="BED101" s="9"/>
      <c r="BEE101" s="9"/>
      <c r="BEF101" s="9"/>
      <c r="BEG101" s="9"/>
      <c r="BEH101" s="9"/>
      <c r="BEI101" s="9"/>
      <c r="BEJ101" s="9"/>
      <c r="BEK101" s="9"/>
      <c r="BEL101" s="9"/>
      <c r="BEM101" s="9"/>
      <c r="BEN101" s="9"/>
      <c r="BEO101" s="9"/>
      <c r="BEP101" s="9"/>
      <c r="BEQ101" s="9"/>
      <c r="BER101" s="9"/>
      <c r="BES101" s="9"/>
      <c r="BET101" s="9"/>
      <c r="BEU101" s="9"/>
      <c r="BEV101" s="9"/>
      <c r="BEW101" s="9"/>
      <c r="BEX101" s="9"/>
      <c r="BEY101" s="9"/>
      <c r="BEZ101" s="9"/>
      <c r="BFA101" s="9"/>
      <c r="BFB101" s="9"/>
      <c r="BFC101" s="9"/>
      <c r="BFD101" s="9"/>
      <c r="BFE101" s="9"/>
      <c r="BFF101" s="9"/>
      <c r="BFG101" s="9"/>
      <c r="BFH101" s="9"/>
      <c r="BFI101" s="9"/>
      <c r="BFJ101" s="9"/>
      <c r="BFK101" s="9"/>
      <c r="BFL101" s="9"/>
      <c r="BFM101" s="9"/>
      <c r="BFN101" s="9"/>
      <c r="BFO101" s="9"/>
      <c r="BFP101" s="9"/>
      <c r="BFQ101" s="9"/>
      <c r="BFR101" s="9"/>
      <c r="BFS101" s="9"/>
      <c r="BFT101" s="9"/>
      <c r="BFU101" s="9"/>
      <c r="BFV101" s="9"/>
      <c r="BFW101" s="9"/>
      <c r="BFX101" s="9"/>
      <c r="BFY101" s="9"/>
      <c r="BFZ101" s="9"/>
      <c r="BGA101" s="9"/>
      <c r="BGB101" s="9"/>
      <c r="BGC101" s="9"/>
      <c r="BGD101" s="9"/>
      <c r="BGE101" s="9"/>
      <c r="BGF101" s="9"/>
      <c r="BGG101" s="9"/>
      <c r="BGH101" s="9"/>
      <c r="BGI101" s="9"/>
      <c r="BGJ101" s="9"/>
      <c r="BGK101" s="9"/>
      <c r="BGL101" s="9"/>
      <c r="BGM101" s="9"/>
      <c r="BGN101" s="9"/>
      <c r="BGO101" s="9"/>
      <c r="BGP101" s="9"/>
      <c r="BGQ101" s="9"/>
      <c r="BGR101" s="9"/>
      <c r="BGS101" s="9"/>
      <c r="BGT101" s="9"/>
      <c r="BGU101" s="9"/>
      <c r="BGV101" s="9"/>
      <c r="BGW101" s="9"/>
      <c r="BGX101" s="9"/>
      <c r="BGY101" s="9"/>
      <c r="BGZ101" s="9"/>
      <c r="BHA101" s="9"/>
      <c r="BHB101" s="9"/>
      <c r="BHC101" s="9"/>
      <c r="BHD101" s="9"/>
      <c r="BHE101" s="9"/>
      <c r="BHF101" s="9"/>
      <c r="BHG101" s="9"/>
      <c r="BHH101" s="9"/>
      <c r="BHI101" s="9"/>
      <c r="BHJ101" s="9"/>
      <c r="BHK101" s="9"/>
      <c r="BHL101" s="9"/>
      <c r="BHM101" s="9"/>
      <c r="BHN101" s="9"/>
      <c r="BHO101" s="9"/>
      <c r="BHP101" s="9"/>
      <c r="BHQ101" s="9"/>
      <c r="BHR101" s="9"/>
      <c r="BHS101" s="9"/>
      <c r="BHT101" s="9"/>
      <c r="BHU101" s="9"/>
      <c r="BHV101" s="9"/>
      <c r="BHW101" s="9"/>
      <c r="BHX101" s="9"/>
      <c r="BHY101" s="9"/>
      <c r="BHZ101" s="9"/>
      <c r="BIA101" s="9"/>
      <c r="BIB101" s="9"/>
      <c r="BIC101" s="9"/>
      <c r="BID101" s="9"/>
      <c r="BIE101" s="9"/>
      <c r="BIF101" s="9"/>
      <c r="BIG101" s="9"/>
      <c r="BIH101" s="9"/>
      <c r="BII101" s="9"/>
      <c r="BIJ101" s="9"/>
      <c r="BIK101" s="9"/>
      <c r="BIL101" s="9"/>
      <c r="BIM101" s="9"/>
      <c r="BIN101" s="9"/>
      <c r="BIO101" s="9"/>
      <c r="BIP101" s="9"/>
      <c r="BIQ101" s="9"/>
      <c r="BIR101" s="9"/>
      <c r="BIS101" s="9"/>
      <c r="BIT101" s="9"/>
      <c r="BIU101" s="9"/>
      <c r="BIV101" s="9"/>
      <c r="BIW101" s="9"/>
      <c r="BIX101" s="9"/>
      <c r="BIY101" s="9"/>
      <c r="BIZ101" s="9"/>
      <c r="BJA101" s="9"/>
      <c r="BJB101" s="9"/>
      <c r="BJC101" s="9"/>
      <c r="BJD101" s="9"/>
      <c r="BJE101" s="9"/>
      <c r="BJF101" s="9"/>
      <c r="BJG101" s="9"/>
      <c r="BJH101" s="9"/>
      <c r="BJI101" s="9"/>
      <c r="BJJ101" s="9"/>
      <c r="BJK101" s="9"/>
      <c r="BJL101" s="9"/>
      <c r="BJM101" s="9"/>
      <c r="BJN101" s="9"/>
      <c r="BJO101" s="9"/>
      <c r="BJP101" s="9"/>
      <c r="BJQ101" s="9"/>
      <c r="BJR101" s="9"/>
      <c r="BJS101" s="9"/>
      <c r="BJT101" s="9"/>
      <c r="BJU101" s="9"/>
      <c r="BJV101" s="9"/>
      <c r="BJW101" s="9"/>
      <c r="BJX101" s="9"/>
      <c r="BJY101" s="9"/>
      <c r="BJZ101" s="9"/>
      <c r="BKA101" s="9"/>
      <c r="BKB101" s="9"/>
      <c r="BKC101" s="9"/>
      <c r="BKD101" s="9"/>
      <c r="BKE101" s="9"/>
      <c r="BKF101" s="9"/>
      <c r="BKG101" s="9"/>
      <c r="BKH101" s="9"/>
      <c r="BKI101" s="9"/>
      <c r="BKJ101" s="9"/>
      <c r="BKK101" s="9"/>
      <c r="BKL101" s="9"/>
      <c r="BKM101" s="9"/>
      <c r="BKN101" s="9"/>
      <c r="BKO101" s="9"/>
      <c r="BKP101" s="9"/>
      <c r="BKQ101" s="9"/>
      <c r="BKR101" s="9"/>
      <c r="BKS101" s="9"/>
      <c r="BKT101" s="9"/>
      <c r="BKU101" s="9"/>
      <c r="BKV101" s="9"/>
      <c r="BKW101" s="9"/>
      <c r="BKX101" s="9"/>
      <c r="BKY101" s="9"/>
      <c r="BKZ101" s="9"/>
      <c r="BLA101" s="9"/>
      <c r="BLB101" s="9"/>
      <c r="BLC101" s="9"/>
      <c r="BLD101" s="9"/>
      <c r="BLE101" s="9"/>
      <c r="BLF101" s="9"/>
      <c r="BLG101" s="9"/>
      <c r="BLH101" s="9"/>
      <c r="BLI101" s="9"/>
      <c r="BLJ101" s="9"/>
      <c r="BLK101" s="9"/>
      <c r="BLL101" s="9"/>
      <c r="BLM101" s="9"/>
      <c r="BLN101" s="9"/>
      <c r="BLO101" s="9"/>
      <c r="BLP101" s="9"/>
      <c r="BLQ101" s="9"/>
      <c r="BLR101" s="9"/>
      <c r="BLS101" s="9"/>
      <c r="BLT101" s="9"/>
      <c r="BLU101" s="9"/>
      <c r="BLV101" s="9"/>
      <c r="BLW101" s="9"/>
      <c r="BLX101" s="9"/>
      <c r="BLY101" s="9"/>
      <c r="BLZ101" s="9"/>
      <c r="BMA101" s="9"/>
      <c r="BMB101" s="9"/>
      <c r="BMC101" s="9"/>
      <c r="BMD101" s="9"/>
      <c r="BME101" s="9"/>
      <c r="BMF101" s="9"/>
      <c r="BMG101" s="9"/>
      <c r="BMH101" s="9"/>
      <c r="BMI101" s="9"/>
      <c r="BMJ101" s="9"/>
      <c r="BMK101" s="9"/>
      <c r="BML101" s="9"/>
      <c r="BMM101" s="9"/>
      <c r="BMN101" s="9"/>
      <c r="BMO101" s="9"/>
      <c r="BMP101" s="9"/>
      <c r="BMQ101" s="9"/>
      <c r="BMR101" s="9"/>
      <c r="BMS101" s="9"/>
      <c r="BMT101" s="9"/>
      <c r="BMU101" s="9"/>
      <c r="BMV101" s="9"/>
      <c r="BMW101" s="9"/>
      <c r="BMX101" s="9"/>
      <c r="BMY101" s="9"/>
      <c r="BMZ101" s="9"/>
      <c r="BNA101" s="9"/>
      <c r="BNB101" s="9"/>
      <c r="BNC101" s="9"/>
      <c r="BND101" s="9"/>
      <c r="BNE101" s="9"/>
      <c r="BNF101" s="9"/>
      <c r="BNG101" s="9"/>
      <c r="BNH101" s="9"/>
      <c r="BNI101" s="9"/>
      <c r="BNJ101" s="9"/>
      <c r="BNK101" s="9"/>
      <c r="BNL101" s="9"/>
      <c r="BNM101" s="9"/>
      <c r="BNN101" s="9"/>
      <c r="BNO101" s="9"/>
      <c r="BNP101" s="9"/>
      <c r="BNQ101" s="9"/>
      <c r="BNR101" s="9"/>
      <c r="BNS101" s="9"/>
      <c r="BNT101" s="9"/>
      <c r="BNU101" s="9"/>
      <c r="BNV101" s="9"/>
      <c r="BNW101" s="9"/>
      <c r="BNX101" s="9"/>
      <c r="BNY101" s="9"/>
      <c r="BNZ101" s="9"/>
      <c r="BOA101" s="9"/>
      <c r="BOB101" s="9"/>
      <c r="BOC101" s="9"/>
      <c r="BOD101" s="9"/>
      <c r="BOE101" s="9"/>
      <c r="BOF101" s="9"/>
      <c r="BOG101" s="9"/>
      <c r="BOH101" s="9"/>
      <c r="BOI101" s="9"/>
      <c r="BOJ101" s="9"/>
      <c r="BOK101" s="9"/>
      <c r="BOL101" s="9"/>
      <c r="BOM101" s="9"/>
      <c r="BON101" s="9"/>
      <c r="BOO101" s="9"/>
      <c r="BOP101" s="9"/>
      <c r="BOQ101" s="9"/>
      <c r="BOR101" s="9"/>
      <c r="BOS101" s="9"/>
      <c r="BOT101" s="9"/>
      <c r="BOU101" s="9"/>
      <c r="BOV101" s="9"/>
      <c r="BOW101" s="9"/>
      <c r="BOX101" s="9"/>
      <c r="BOY101" s="9"/>
      <c r="BOZ101" s="9"/>
      <c r="BPA101" s="9"/>
      <c r="BPB101" s="9"/>
      <c r="BPC101" s="9"/>
      <c r="BPD101" s="9"/>
      <c r="BPE101" s="9"/>
      <c r="BPF101" s="9"/>
      <c r="BPG101" s="9"/>
      <c r="BPH101" s="9"/>
      <c r="BPI101" s="9"/>
      <c r="BPJ101" s="9"/>
      <c r="BPK101" s="9"/>
      <c r="BPL101" s="9"/>
      <c r="BPM101" s="9"/>
      <c r="BPN101" s="9"/>
      <c r="BPO101" s="9"/>
      <c r="BPP101" s="9"/>
      <c r="BPQ101" s="9"/>
      <c r="BPR101" s="9"/>
      <c r="BPS101" s="9"/>
      <c r="BPT101" s="9"/>
      <c r="BPU101" s="9"/>
      <c r="BPV101" s="9"/>
      <c r="BPW101" s="9"/>
      <c r="BPX101" s="9"/>
      <c r="BPY101" s="9"/>
      <c r="BPZ101" s="9"/>
      <c r="BQA101" s="9"/>
      <c r="BQB101" s="9"/>
      <c r="BQC101" s="9"/>
      <c r="BQD101" s="9"/>
      <c r="BQE101" s="9"/>
      <c r="BQF101" s="9"/>
      <c r="BQG101" s="9"/>
      <c r="BQH101" s="9"/>
      <c r="BQI101" s="9"/>
      <c r="BQJ101" s="9"/>
      <c r="BQK101" s="9"/>
      <c r="BQL101" s="9"/>
      <c r="BQM101" s="9"/>
      <c r="BQN101" s="9"/>
      <c r="BQO101" s="9"/>
      <c r="BQP101" s="9"/>
      <c r="BQQ101" s="9"/>
      <c r="BQR101" s="9"/>
      <c r="BQS101" s="9"/>
      <c r="BQT101" s="9"/>
      <c r="BQU101" s="9"/>
      <c r="BQV101" s="9"/>
      <c r="BQW101" s="9"/>
      <c r="BQX101" s="9"/>
      <c r="BQY101" s="9"/>
      <c r="BQZ101" s="9"/>
      <c r="BRA101" s="9"/>
      <c r="BRB101" s="9"/>
      <c r="BRC101" s="9"/>
      <c r="BRD101" s="9"/>
      <c r="BRE101" s="9"/>
      <c r="BRF101" s="9"/>
      <c r="BRG101" s="9"/>
      <c r="BRH101" s="9"/>
      <c r="BRI101" s="9"/>
      <c r="BRJ101" s="9"/>
      <c r="BRK101" s="9"/>
      <c r="BRL101" s="9"/>
      <c r="BRM101" s="9"/>
      <c r="BRN101" s="9"/>
      <c r="BRO101" s="9"/>
      <c r="BRP101" s="9"/>
      <c r="BRQ101" s="9"/>
      <c r="BRR101" s="9"/>
      <c r="BRS101" s="9"/>
      <c r="BRT101" s="9"/>
      <c r="BRU101" s="9"/>
      <c r="BRV101" s="9"/>
      <c r="BRW101" s="9"/>
      <c r="BRX101" s="9"/>
      <c r="BRY101" s="9"/>
      <c r="BRZ101" s="9"/>
      <c r="BSA101" s="9"/>
      <c r="BSB101" s="9"/>
      <c r="BSC101" s="9"/>
      <c r="BSD101" s="9"/>
    </row>
    <row r="102" ht="14.25" customHeight="1">
      <c r="A102" s="9">
        <v>16.0</v>
      </c>
      <c r="B102" s="9" t="s">
        <v>11947</v>
      </c>
      <c r="C102" s="9" t="s">
        <v>11948</v>
      </c>
      <c r="D102" s="9" t="s">
        <v>11948</v>
      </c>
      <c r="E102" s="9"/>
      <c r="F102" s="9">
        <v>10.0</v>
      </c>
      <c r="G102" s="9" t="s">
        <v>12793</v>
      </c>
      <c r="H102" s="9"/>
      <c r="I102" s="9"/>
      <c r="J102" s="9"/>
      <c r="K102" s="9">
        <v>4.0</v>
      </c>
      <c r="L102" s="9">
        <v>6.0</v>
      </c>
      <c r="M102" s="9"/>
      <c r="N102" s="9"/>
      <c r="O102" s="9"/>
      <c r="P102" s="9">
        <v>0.0</v>
      </c>
      <c r="Q102" s="9" t="s">
        <v>12794</v>
      </c>
      <c r="R102" s="9"/>
      <c r="S102" s="9" t="s">
        <v>3050</v>
      </c>
      <c r="T102" s="9" t="s">
        <v>3049</v>
      </c>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c r="ML102" s="9"/>
      <c r="MM102" s="9"/>
      <c r="MN102" s="9"/>
      <c r="MO102" s="9"/>
      <c r="MP102" s="9"/>
      <c r="MQ102" s="9"/>
      <c r="MR102" s="9"/>
      <c r="MS102" s="9"/>
      <c r="MT102" s="9"/>
      <c r="MU102" s="9"/>
      <c r="MV102" s="9"/>
      <c r="MW102" s="9"/>
      <c r="MX102" s="9"/>
      <c r="MY102" s="9"/>
      <c r="MZ102" s="9"/>
      <c r="NA102" s="9"/>
      <c r="NB102" s="9"/>
      <c r="NC102" s="9"/>
      <c r="ND102" s="9"/>
      <c r="NE102" s="9"/>
      <c r="NF102" s="9"/>
      <c r="NG102" s="9"/>
      <c r="NH102" s="9"/>
      <c r="NI102" s="9"/>
      <c r="NJ102" s="9"/>
      <c r="NK102" s="9"/>
      <c r="NL102" s="9"/>
      <c r="NM102" s="9"/>
      <c r="NN102" s="9"/>
      <c r="NO102" s="9"/>
      <c r="NP102" s="9"/>
      <c r="NQ102" s="9"/>
      <c r="NR102" s="9"/>
      <c r="NS102" s="9"/>
      <c r="NT102" s="9"/>
      <c r="NU102" s="9"/>
      <c r="NV102" s="9"/>
      <c r="NW102" s="9"/>
      <c r="NX102" s="9"/>
      <c r="NY102" s="9"/>
      <c r="NZ102" s="9"/>
      <c r="OA102" s="9"/>
      <c r="OB102" s="9"/>
      <c r="OC102" s="9"/>
      <c r="OD102" s="9"/>
      <c r="OE102" s="9"/>
      <c r="OF102" s="9"/>
      <c r="OG102" s="9"/>
      <c r="OH102" s="9"/>
      <c r="OI102" s="9"/>
      <c r="OJ102" s="9"/>
      <c r="OK102" s="9"/>
      <c r="OL102" s="9"/>
      <c r="OM102" s="9"/>
      <c r="ON102" s="9"/>
      <c r="OO102" s="9"/>
      <c r="OP102" s="9"/>
      <c r="OQ102" s="9"/>
      <c r="OR102" s="9"/>
      <c r="OS102" s="9"/>
      <c r="OT102" s="9"/>
      <c r="OU102" s="9"/>
      <c r="OV102" s="9"/>
      <c r="OW102" s="9"/>
      <c r="OX102" s="9"/>
      <c r="OY102" s="9"/>
      <c r="OZ102" s="9"/>
      <c r="PA102" s="9"/>
      <c r="PB102" s="9"/>
      <c r="PC102" s="9"/>
      <c r="PD102" s="9"/>
      <c r="PE102" s="9"/>
      <c r="PF102" s="9"/>
      <c r="PG102" s="9"/>
      <c r="PH102" s="9"/>
      <c r="PI102" s="9"/>
      <c r="PJ102" s="9"/>
      <c r="PK102" s="9"/>
      <c r="PL102" s="9"/>
      <c r="PM102" s="9"/>
      <c r="PN102" s="9"/>
      <c r="PO102" s="9"/>
      <c r="PP102" s="9"/>
      <c r="PQ102" s="9"/>
      <c r="PR102" s="9"/>
      <c r="PS102" s="9"/>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9"/>
      <c r="SJ102" s="9"/>
      <c r="SK102" s="9"/>
      <c r="SL102" s="9"/>
      <c r="SM102" s="9"/>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c r="WH102" s="9"/>
      <c r="WI102" s="9"/>
      <c r="WJ102" s="9"/>
      <c r="WK102" s="9"/>
      <c r="WL102" s="9"/>
      <c r="WM102" s="9"/>
      <c r="WN102" s="9"/>
      <c r="WO102" s="9"/>
      <c r="WP102" s="9"/>
      <c r="WQ102" s="9"/>
      <c r="WR102" s="9"/>
      <c r="WS102" s="9"/>
      <c r="WT102" s="9"/>
      <c r="WU102" s="9"/>
      <c r="WV102" s="9"/>
      <c r="WW102" s="9"/>
      <c r="WX102" s="9"/>
      <c r="WY102" s="9"/>
      <c r="WZ102" s="9"/>
      <c r="XA102" s="9"/>
      <c r="XB102" s="9"/>
      <c r="XC102" s="9"/>
      <c r="XD102" s="9"/>
      <c r="XE102" s="9"/>
      <c r="XF102" s="9"/>
      <c r="XG102" s="9"/>
      <c r="XH102" s="9"/>
      <c r="XI102" s="9"/>
      <c r="XJ102" s="9"/>
      <c r="XK102" s="9"/>
      <c r="XL102" s="9"/>
      <c r="XM102" s="9"/>
      <c r="XN102" s="9"/>
      <c r="XO102" s="9"/>
      <c r="XP102" s="9"/>
      <c r="XQ102" s="9"/>
      <c r="XR102" s="9"/>
      <c r="XS102" s="9"/>
      <c r="XT102" s="9"/>
      <c r="XU102" s="9"/>
      <c r="XV102" s="9"/>
      <c r="XW102" s="9"/>
      <c r="XX102" s="9"/>
      <c r="XY102" s="9"/>
      <c r="XZ102" s="9"/>
      <c r="YA102" s="9"/>
      <c r="YB102" s="9"/>
      <c r="YC102" s="9"/>
      <c r="YD102" s="9"/>
      <c r="YE102" s="9"/>
      <c r="YF102" s="9"/>
      <c r="YG102" s="9"/>
      <c r="YH102" s="9"/>
      <c r="YI102" s="9"/>
      <c r="YJ102" s="9"/>
      <c r="YK102" s="9"/>
      <c r="YL102" s="9"/>
      <c r="YM102" s="9"/>
      <c r="YN102" s="9"/>
      <c r="YO102" s="9"/>
      <c r="YP102" s="9"/>
      <c r="YQ102" s="9"/>
      <c r="YR102" s="9"/>
      <c r="YS102" s="9"/>
      <c r="YT102" s="9"/>
      <c r="YU102" s="9"/>
      <c r="YV102" s="9"/>
      <c r="YW102" s="9"/>
      <c r="YX102" s="9"/>
      <c r="YY102" s="9"/>
      <c r="YZ102" s="9"/>
      <c r="ZA102" s="9"/>
      <c r="ZB102" s="9"/>
      <c r="ZC102" s="9"/>
      <c r="ZD102" s="9"/>
      <c r="ZE102" s="9"/>
      <c r="ZF102" s="9"/>
      <c r="ZG102" s="9"/>
      <c r="ZH102" s="9"/>
      <c r="ZI102" s="9"/>
      <c r="ZJ102" s="9"/>
      <c r="ZK102" s="9"/>
      <c r="ZL102" s="9"/>
      <c r="ZM102" s="9"/>
      <c r="ZN102" s="9"/>
      <c r="ZO102" s="9"/>
      <c r="ZP102" s="9"/>
      <c r="ZQ102" s="9"/>
      <c r="ZR102" s="9"/>
      <c r="ZS102" s="9"/>
      <c r="ZT102" s="9"/>
      <c r="ZU102" s="9"/>
      <c r="ZV102" s="9"/>
      <c r="ZW102" s="9"/>
      <c r="ZX102" s="9"/>
      <c r="ZY102" s="9"/>
      <c r="ZZ102" s="9"/>
      <c r="AAA102" s="9"/>
      <c r="AAB102" s="9"/>
      <c r="AAC102" s="9"/>
      <c r="AAD102" s="9"/>
      <c r="AAE102" s="9"/>
      <c r="AAF102" s="9"/>
      <c r="AAG102" s="9"/>
      <c r="AAH102" s="9"/>
      <c r="AAI102" s="9"/>
      <c r="AAJ102" s="9"/>
      <c r="AAK102" s="9"/>
      <c r="AAL102" s="9"/>
      <c r="AAM102" s="9"/>
      <c r="AAN102" s="9"/>
      <c r="AAO102" s="9"/>
      <c r="AAP102" s="9"/>
      <c r="AAQ102" s="9"/>
      <c r="AAR102" s="9"/>
      <c r="AAS102" s="9"/>
      <c r="AAT102" s="9"/>
      <c r="AAU102" s="9"/>
      <c r="AAV102" s="9"/>
      <c r="AAW102" s="9"/>
      <c r="AAX102" s="9"/>
      <c r="AAY102" s="9"/>
      <c r="AAZ102" s="9"/>
      <c r="ABA102" s="9"/>
      <c r="ABB102" s="9"/>
      <c r="ABC102" s="9"/>
      <c r="ABD102" s="9"/>
      <c r="ABE102" s="9"/>
      <c r="ABF102" s="9"/>
      <c r="ABG102" s="9"/>
      <c r="ABH102" s="9"/>
      <c r="ABI102" s="9"/>
      <c r="ABJ102" s="9"/>
      <c r="ABK102" s="9"/>
      <c r="ABL102" s="9"/>
      <c r="ABM102" s="9"/>
      <c r="ABN102" s="9"/>
      <c r="ABO102" s="9"/>
      <c r="ABP102" s="9"/>
      <c r="ABQ102" s="9"/>
      <c r="ABR102" s="9"/>
      <c r="ABS102" s="9"/>
      <c r="ABT102" s="9"/>
      <c r="ABU102" s="9"/>
      <c r="ABV102" s="9"/>
      <c r="ABW102" s="9"/>
      <c r="ABX102" s="9"/>
      <c r="ABY102" s="9"/>
      <c r="ABZ102" s="9"/>
      <c r="ACA102" s="9"/>
      <c r="ACB102" s="9"/>
      <c r="ACC102" s="9"/>
      <c r="ACD102" s="9"/>
      <c r="ACE102" s="9"/>
      <c r="ACF102" s="9"/>
      <c r="ACG102" s="9"/>
      <c r="ACH102" s="9"/>
      <c r="ACI102" s="9"/>
      <c r="ACJ102" s="9"/>
      <c r="ACK102" s="9"/>
      <c r="ACL102" s="9"/>
      <c r="ACM102" s="9"/>
      <c r="ACN102" s="9"/>
      <c r="ACO102" s="9"/>
      <c r="ACP102" s="9"/>
      <c r="ACQ102" s="9"/>
      <c r="ACR102" s="9"/>
      <c r="ACS102" s="9"/>
      <c r="ACT102" s="9"/>
      <c r="ACU102" s="9"/>
      <c r="ACV102" s="9"/>
      <c r="ACW102" s="9"/>
      <c r="ACX102" s="9"/>
      <c r="ACY102" s="9"/>
      <c r="ACZ102" s="9"/>
      <c r="ADA102" s="9"/>
      <c r="ADB102" s="9"/>
      <c r="ADC102" s="9"/>
      <c r="ADD102" s="9"/>
      <c r="ADE102" s="9"/>
      <c r="ADF102" s="9"/>
      <c r="ADG102" s="9"/>
      <c r="ADH102" s="9"/>
      <c r="ADI102" s="9"/>
      <c r="ADJ102" s="9"/>
      <c r="ADK102" s="9"/>
      <c r="ADL102" s="9"/>
      <c r="ADM102" s="9"/>
      <c r="ADN102" s="9"/>
      <c r="ADO102" s="9"/>
      <c r="ADP102" s="9"/>
      <c r="ADQ102" s="9"/>
      <c r="ADR102" s="9"/>
      <c r="ADS102" s="9"/>
      <c r="ADT102" s="9"/>
      <c r="ADU102" s="9"/>
      <c r="ADV102" s="9"/>
      <c r="ADW102" s="9"/>
      <c r="ADX102" s="9"/>
      <c r="ADY102" s="9"/>
      <c r="ADZ102" s="9"/>
      <c r="AEA102" s="9"/>
      <c r="AEB102" s="9"/>
      <c r="AEC102" s="9"/>
      <c r="AED102" s="9"/>
      <c r="AEE102" s="9"/>
      <c r="AEF102" s="9"/>
      <c r="AEG102" s="9"/>
      <c r="AEH102" s="9"/>
      <c r="AEI102" s="9"/>
      <c r="AEJ102" s="9"/>
      <c r="AEK102" s="9"/>
      <c r="AEL102" s="9"/>
      <c r="AEM102" s="9"/>
      <c r="AEN102" s="9"/>
      <c r="AEO102" s="9"/>
      <c r="AEP102" s="9"/>
      <c r="AEQ102" s="9"/>
      <c r="AER102" s="9"/>
      <c r="AES102" s="9"/>
      <c r="AET102" s="9"/>
      <c r="AEU102" s="9"/>
      <c r="AEV102" s="9"/>
      <c r="AEW102" s="9"/>
      <c r="AEX102" s="9"/>
      <c r="AEY102" s="9"/>
      <c r="AEZ102" s="9"/>
      <c r="AFA102" s="9"/>
      <c r="AFB102" s="9"/>
      <c r="AFC102" s="9"/>
      <c r="AFD102" s="9"/>
      <c r="AFE102" s="9"/>
      <c r="AFF102" s="9"/>
      <c r="AFG102" s="9"/>
      <c r="AFH102" s="9"/>
      <c r="AFI102" s="9"/>
      <c r="AFJ102" s="9"/>
      <c r="AFK102" s="9"/>
      <c r="AFL102" s="9"/>
      <c r="AFM102" s="9"/>
      <c r="AFN102" s="9"/>
      <c r="AFO102" s="9"/>
      <c r="AFP102" s="9"/>
      <c r="AFQ102" s="9"/>
      <c r="AFR102" s="9"/>
      <c r="AFS102" s="9"/>
      <c r="AFT102" s="9"/>
      <c r="AFU102" s="9"/>
      <c r="AFV102" s="9"/>
      <c r="AFW102" s="9"/>
      <c r="AFX102" s="9"/>
      <c r="AFY102" s="9"/>
      <c r="AFZ102" s="9"/>
      <c r="AGA102" s="9"/>
      <c r="AGB102" s="9"/>
      <c r="AGC102" s="9"/>
      <c r="AGD102" s="9"/>
      <c r="AGE102" s="9"/>
      <c r="AGF102" s="9"/>
      <c r="AGG102" s="9"/>
      <c r="AGH102" s="9"/>
      <c r="AGI102" s="9"/>
      <c r="AGJ102" s="9"/>
      <c r="AGK102" s="9"/>
      <c r="AGL102" s="9"/>
      <c r="AGM102" s="9"/>
      <c r="AGN102" s="9"/>
      <c r="AGO102" s="9"/>
      <c r="AGP102" s="9"/>
      <c r="AGQ102" s="9"/>
      <c r="AGR102" s="9"/>
      <c r="AGS102" s="9"/>
      <c r="AGT102" s="9"/>
      <c r="AGU102" s="9"/>
      <c r="AGV102" s="9"/>
      <c r="AGW102" s="9"/>
      <c r="AGX102" s="9"/>
      <c r="AGY102" s="9"/>
      <c r="AGZ102" s="9"/>
      <c r="AHA102" s="9"/>
      <c r="AHB102" s="9"/>
      <c r="AHC102" s="9"/>
      <c r="AHD102" s="9"/>
      <c r="AHE102" s="9"/>
      <c r="AHF102" s="9"/>
      <c r="AHG102" s="9"/>
      <c r="AHH102" s="9"/>
      <c r="AHI102" s="9"/>
      <c r="AHJ102" s="9"/>
      <c r="AHK102" s="9"/>
      <c r="AHL102" s="9"/>
      <c r="AHM102" s="9"/>
      <c r="AHN102" s="9"/>
      <c r="AHO102" s="9"/>
      <c r="AHP102" s="9"/>
      <c r="AHQ102" s="9"/>
      <c r="AHR102" s="9"/>
      <c r="AHS102" s="9"/>
      <c r="AHT102" s="9"/>
      <c r="AHU102" s="9"/>
      <c r="AHV102" s="9"/>
      <c r="AHW102" s="9"/>
      <c r="AHX102" s="9"/>
      <c r="AHY102" s="9"/>
      <c r="AHZ102" s="9"/>
      <c r="AIA102" s="9"/>
      <c r="AIB102" s="9"/>
      <c r="AIC102" s="9"/>
      <c r="AID102" s="9"/>
      <c r="AIE102" s="9"/>
      <c r="AIF102" s="9"/>
      <c r="AIG102" s="9"/>
      <c r="AIH102" s="9"/>
      <c r="AII102" s="9"/>
      <c r="AIJ102" s="9"/>
      <c r="AIK102" s="9"/>
      <c r="AIL102" s="9"/>
      <c r="AIM102" s="9"/>
      <c r="AIN102" s="9"/>
      <c r="AIO102" s="9"/>
      <c r="AIP102" s="9"/>
      <c r="AIQ102" s="9"/>
      <c r="AIR102" s="9"/>
      <c r="AIS102" s="9"/>
      <c r="AIT102" s="9"/>
      <c r="AIU102" s="9"/>
      <c r="AIV102" s="9"/>
      <c r="AIW102" s="9"/>
      <c r="AIX102" s="9"/>
      <c r="AIY102" s="9"/>
      <c r="AIZ102" s="9"/>
      <c r="AJA102" s="9"/>
      <c r="AJB102" s="9"/>
      <c r="AJC102" s="9"/>
      <c r="AJD102" s="9"/>
      <c r="AJE102" s="9"/>
      <c r="AJF102" s="9"/>
      <c r="AJG102" s="9"/>
      <c r="AJH102" s="9"/>
      <c r="AJI102" s="9"/>
      <c r="AJJ102" s="9"/>
      <c r="AJK102" s="9"/>
      <c r="AJL102" s="9"/>
      <c r="AJM102" s="9"/>
      <c r="AJN102" s="9"/>
      <c r="AJO102" s="9"/>
      <c r="AJP102" s="9"/>
      <c r="AJQ102" s="9"/>
      <c r="AJR102" s="9"/>
      <c r="AJS102" s="9"/>
      <c r="AJT102" s="9"/>
      <c r="AJU102" s="9"/>
      <c r="AJV102" s="9"/>
      <c r="AJW102" s="9"/>
      <c r="AJX102" s="9"/>
      <c r="AJY102" s="9"/>
      <c r="AJZ102" s="9"/>
      <c r="AKA102" s="9"/>
      <c r="AKB102" s="9"/>
      <c r="AKC102" s="9"/>
      <c r="AKD102" s="9"/>
      <c r="AKE102" s="9"/>
      <c r="AKF102" s="9"/>
      <c r="AKG102" s="9"/>
      <c r="AKH102" s="9"/>
      <c r="AKI102" s="9"/>
      <c r="AKJ102" s="9"/>
      <c r="AKK102" s="9"/>
      <c r="AKL102" s="9"/>
      <c r="AKM102" s="9"/>
      <c r="AKN102" s="9"/>
      <c r="AKO102" s="9"/>
      <c r="AKP102" s="9"/>
      <c r="AKQ102" s="9"/>
      <c r="AKR102" s="9"/>
      <c r="AKS102" s="9"/>
      <c r="AKT102" s="9"/>
      <c r="AKU102" s="9"/>
      <c r="AKV102" s="9"/>
      <c r="AKW102" s="9"/>
      <c r="AKX102" s="9"/>
      <c r="AKY102" s="9"/>
      <c r="AKZ102" s="9"/>
      <c r="ALA102" s="9"/>
      <c r="ALB102" s="9"/>
      <c r="ALC102" s="9"/>
      <c r="ALD102" s="9"/>
      <c r="ALE102" s="9"/>
      <c r="ALF102" s="9"/>
      <c r="ALG102" s="9"/>
      <c r="ALH102" s="9"/>
      <c r="ALI102" s="9"/>
      <c r="ALJ102" s="9"/>
      <c r="ALK102" s="9"/>
      <c r="ALL102" s="9"/>
      <c r="ALM102" s="9"/>
      <c r="ALN102" s="9"/>
      <c r="ALO102" s="9"/>
      <c r="ALP102" s="9"/>
      <c r="ALQ102" s="9"/>
      <c r="ALR102" s="9"/>
      <c r="ALS102" s="9"/>
      <c r="ALT102" s="9"/>
      <c r="ALU102" s="9"/>
      <c r="ALV102" s="9"/>
      <c r="ALW102" s="9"/>
      <c r="ALX102" s="9"/>
      <c r="ALY102" s="9"/>
      <c r="AMN102" s="9"/>
      <c r="AMO102" s="9"/>
      <c r="AMP102" s="9"/>
      <c r="AMQ102" s="9"/>
      <c r="AMR102" s="9"/>
      <c r="AMS102" s="9"/>
      <c r="AMT102" s="9"/>
      <c r="AMU102" s="9"/>
      <c r="AMV102" s="9"/>
      <c r="AMW102" s="9"/>
      <c r="AMX102" s="9"/>
      <c r="AMY102" s="9"/>
      <c r="AMZ102" s="9"/>
      <c r="ANA102" s="9"/>
      <c r="ANB102" s="9"/>
      <c r="ANC102" s="9"/>
      <c r="AND102" s="9"/>
      <c r="ANE102" s="9"/>
      <c r="ANF102" s="9"/>
      <c r="ANG102" s="9"/>
      <c r="ANH102" s="9"/>
      <c r="ANI102" s="9"/>
      <c r="ANJ102" s="9"/>
      <c r="ANK102" s="9"/>
      <c r="ANL102" s="9"/>
      <c r="ANM102" s="9"/>
      <c r="ANN102" s="9"/>
      <c r="ANO102" s="9"/>
      <c r="ANP102" s="9"/>
      <c r="ANQ102" s="9"/>
      <c r="ANR102" s="9"/>
      <c r="ANS102" s="9"/>
      <c r="ANT102" s="9"/>
      <c r="ANU102" s="9"/>
      <c r="ANV102" s="9"/>
      <c r="ANW102" s="9"/>
      <c r="ANX102" s="9"/>
      <c r="ANY102" s="9"/>
      <c r="ANZ102" s="9"/>
      <c r="AOA102" s="9"/>
      <c r="AOB102" s="9"/>
      <c r="AOC102" s="9"/>
      <c r="AOD102" s="9"/>
      <c r="AOE102" s="9"/>
      <c r="AOF102" s="9"/>
      <c r="AOG102" s="9"/>
      <c r="AOH102" s="9"/>
      <c r="AOI102" s="9"/>
      <c r="AOJ102" s="9"/>
      <c r="AOK102" s="9"/>
      <c r="AOL102" s="9"/>
      <c r="AOM102" s="9"/>
      <c r="AON102" s="9"/>
      <c r="AOO102" s="9"/>
      <c r="AOP102" s="9"/>
      <c r="AOQ102" s="9"/>
      <c r="AOR102" s="9"/>
      <c r="AOS102" s="9"/>
      <c r="AOT102" s="9"/>
      <c r="AOU102" s="9"/>
      <c r="AOV102" s="9"/>
      <c r="AOW102" s="9"/>
      <c r="AOX102" s="9"/>
      <c r="AOY102" s="9"/>
      <c r="AOZ102" s="9"/>
      <c r="APA102" s="9"/>
      <c r="APB102" s="9"/>
      <c r="APC102" s="9"/>
      <c r="APD102" s="9"/>
      <c r="APE102" s="9"/>
      <c r="APF102" s="9"/>
      <c r="APG102" s="9"/>
      <c r="APH102" s="9"/>
      <c r="API102" s="9"/>
      <c r="APJ102" s="9"/>
      <c r="APK102" s="9"/>
      <c r="APL102" s="9"/>
      <c r="APM102" s="9"/>
      <c r="APN102" s="9"/>
      <c r="APO102" s="9"/>
      <c r="APP102" s="9"/>
      <c r="APQ102" s="9"/>
      <c r="APR102" s="9"/>
      <c r="APS102" s="9"/>
      <c r="APT102" s="9"/>
      <c r="APU102" s="9"/>
      <c r="APV102" s="9"/>
      <c r="APW102" s="9"/>
      <c r="APX102" s="9"/>
      <c r="APY102" s="9"/>
      <c r="APZ102" s="9"/>
      <c r="AQA102" s="9"/>
      <c r="AQB102" s="9"/>
      <c r="AQC102" s="9"/>
      <c r="AQD102" s="9"/>
      <c r="AQE102" s="9"/>
      <c r="AQF102" s="9"/>
      <c r="AQG102" s="9"/>
      <c r="AQH102" s="9"/>
      <c r="AQI102" s="9"/>
      <c r="AQJ102" s="9"/>
      <c r="AQK102" s="9"/>
      <c r="AQL102" s="9"/>
      <c r="AQM102" s="9"/>
      <c r="AQN102" s="9"/>
      <c r="AQO102" s="9"/>
      <c r="AQP102" s="9"/>
      <c r="AQQ102" s="9"/>
      <c r="AQR102" s="9"/>
      <c r="AQS102" s="9"/>
      <c r="AQT102" s="9"/>
      <c r="AQU102" s="9"/>
      <c r="AQV102" s="9"/>
      <c r="AQW102" s="9"/>
      <c r="AQX102" s="9"/>
      <c r="AQY102" s="9"/>
      <c r="AQZ102" s="9"/>
      <c r="ARA102" s="9"/>
      <c r="ARB102" s="9"/>
      <c r="ARC102" s="9"/>
      <c r="ARD102" s="9"/>
      <c r="ARE102" s="9"/>
      <c r="ARF102" s="9"/>
      <c r="ARG102" s="9"/>
      <c r="ARH102" s="9"/>
      <c r="ARI102" s="9"/>
      <c r="ARJ102" s="9"/>
      <c r="ARK102" s="9"/>
      <c r="ARL102" s="9"/>
      <c r="ARM102" s="9"/>
      <c r="ARN102" s="9"/>
      <c r="ARO102" s="9"/>
      <c r="ARP102" s="9"/>
      <c r="ARQ102" s="9"/>
      <c r="ARR102" s="9"/>
      <c r="ARS102" s="9"/>
      <c r="ART102" s="9"/>
      <c r="ARU102" s="9"/>
      <c r="ARV102" s="9"/>
      <c r="ARW102" s="9"/>
      <c r="ARX102" s="9"/>
      <c r="ARY102" s="9"/>
      <c r="ARZ102" s="9"/>
      <c r="ASA102" s="9"/>
      <c r="ASB102" s="9"/>
      <c r="ASC102" s="9"/>
      <c r="ASD102" s="9"/>
      <c r="ASE102" s="9"/>
      <c r="ASF102" s="9"/>
      <c r="ASG102" s="9"/>
      <c r="ASH102" s="9"/>
      <c r="ASI102" s="9"/>
      <c r="ASJ102" s="9"/>
      <c r="ASK102" s="9"/>
      <c r="ASL102" s="9"/>
      <c r="ASM102" s="9"/>
      <c r="ASN102" s="9"/>
      <c r="ASO102" s="9"/>
      <c r="ASP102" s="9"/>
      <c r="ASQ102" s="9"/>
      <c r="ASR102" s="9"/>
      <c r="ASS102" s="9"/>
      <c r="AST102" s="9"/>
      <c r="ASU102" s="9"/>
      <c r="ASV102" s="9"/>
      <c r="ASW102" s="9"/>
      <c r="ASX102" s="9"/>
      <c r="ASY102" s="9"/>
      <c r="ASZ102" s="9"/>
      <c r="ATA102" s="9"/>
      <c r="ATB102" s="9"/>
      <c r="ATC102" s="9"/>
      <c r="ATD102" s="9"/>
      <c r="ATE102" s="9"/>
      <c r="ATF102" s="9"/>
      <c r="ATG102" s="9"/>
      <c r="ATH102" s="9"/>
      <c r="ATI102" s="9"/>
      <c r="ATJ102" s="9"/>
      <c r="ATK102" s="9"/>
      <c r="ATL102" s="9"/>
      <c r="ATM102" s="9"/>
      <c r="ATN102" s="9"/>
      <c r="ATO102" s="9"/>
      <c r="ATP102" s="9"/>
      <c r="ATQ102" s="9"/>
      <c r="ATR102" s="9"/>
      <c r="ATS102" s="9"/>
      <c r="ATT102" s="9"/>
      <c r="ATU102" s="9"/>
      <c r="ATV102" s="9"/>
      <c r="ATW102" s="9"/>
      <c r="ATX102" s="9"/>
      <c r="ATY102" s="9" t="s">
        <v>5691</v>
      </c>
      <c r="ATZ102" s="9" t="s">
        <v>5691</v>
      </c>
      <c r="AUA102" s="9" t="s">
        <v>12795</v>
      </c>
      <c r="AUB102" s="9"/>
      <c r="AUC102" s="9"/>
      <c r="AUD102" s="9"/>
      <c r="AUE102" s="9"/>
      <c r="AUF102" s="9"/>
      <c r="AUG102" s="9"/>
      <c r="AUH102" s="9"/>
      <c r="AUI102" s="9"/>
      <c r="AUJ102" s="9"/>
      <c r="AUK102" s="9"/>
      <c r="AUL102" s="9"/>
      <c r="AUM102" s="9"/>
      <c r="AUN102" s="9"/>
      <c r="AUO102" s="9"/>
      <c r="AUP102" s="9"/>
      <c r="AUQ102" s="9"/>
      <c r="AUR102" s="9"/>
      <c r="AUS102" s="9"/>
      <c r="AUT102" s="9"/>
      <c r="AUU102" s="9"/>
      <c r="AUV102" s="9"/>
      <c r="AUW102" s="9"/>
      <c r="AUX102" s="9"/>
      <c r="AUY102" s="9"/>
      <c r="AUZ102" s="9"/>
      <c r="AVA102" s="9"/>
      <c r="AVB102" s="9"/>
      <c r="AVC102" s="9"/>
      <c r="AVD102" s="9"/>
      <c r="AVE102" s="9"/>
      <c r="AVF102" s="9"/>
      <c r="AVG102" s="9"/>
      <c r="AVH102" s="9"/>
      <c r="AVI102" s="9"/>
      <c r="AVJ102" s="9"/>
      <c r="AVK102" s="9" t="s">
        <v>12796</v>
      </c>
      <c r="AVL102" s="9"/>
      <c r="AVM102" s="9"/>
      <c r="AVN102" s="9"/>
      <c r="AVO102" s="9"/>
      <c r="AVP102" s="9"/>
      <c r="AVQ102" s="9"/>
      <c r="AVR102" s="9"/>
      <c r="AVS102" s="9"/>
      <c r="AVT102" s="9"/>
      <c r="AVU102" s="9"/>
      <c r="AVV102" s="9"/>
      <c r="AVW102" s="9"/>
      <c r="AVX102" s="9"/>
      <c r="AVY102" s="9"/>
      <c r="AVZ102" s="9"/>
      <c r="AWA102" s="9"/>
      <c r="AWB102" s="9"/>
      <c r="AWC102" s="9"/>
      <c r="AWD102" s="9"/>
      <c r="AWE102" s="9"/>
      <c r="AWF102" s="9"/>
      <c r="AWG102" s="9"/>
      <c r="AWH102" s="9"/>
      <c r="AWI102" s="9"/>
      <c r="AWJ102" s="9"/>
      <c r="AWK102" s="9"/>
      <c r="AWL102" s="9"/>
      <c r="AWM102" s="9"/>
      <c r="AWN102" s="9"/>
      <c r="AWO102" s="9"/>
      <c r="AWP102" s="9"/>
      <c r="AWQ102" s="9"/>
      <c r="AWR102" s="9"/>
      <c r="AWS102" s="9"/>
      <c r="AWT102" s="9"/>
      <c r="AWU102" s="9"/>
      <c r="AWV102" s="9"/>
      <c r="AWW102" s="9"/>
      <c r="AWX102" s="9"/>
      <c r="AWY102" s="9"/>
      <c r="AWZ102" s="9"/>
      <c r="AXA102" s="9"/>
      <c r="AXB102" s="9" t="s">
        <v>5707</v>
      </c>
      <c r="AXC102" s="9"/>
      <c r="AXD102" s="9"/>
      <c r="AXE102" s="9"/>
      <c r="AXF102" s="9"/>
      <c r="AXG102" s="9"/>
      <c r="AXH102" s="9"/>
      <c r="AXI102" s="9"/>
      <c r="AXJ102" s="9"/>
      <c r="AXK102" s="9">
        <v>540.0</v>
      </c>
      <c r="AXL102" s="9" t="s">
        <v>3051</v>
      </c>
      <c r="AXM102" s="9">
        <v>720.0</v>
      </c>
      <c r="AXN102" s="9"/>
      <c r="AXO102" s="9"/>
      <c r="AXP102" s="9"/>
      <c r="AXQ102" s="9"/>
      <c r="AXR102" s="9"/>
      <c r="AXS102" s="9"/>
      <c r="AXT102" s="9"/>
      <c r="AXU102" s="9"/>
      <c r="AXV102" s="9"/>
      <c r="AXW102" s="9"/>
      <c r="AXX102" s="9"/>
      <c r="AXY102" s="9"/>
      <c r="AXZ102" s="9"/>
      <c r="AYA102" s="9"/>
      <c r="AYB102" s="9"/>
      <c r="AYC102" s="9"/>
      <c r="AYD102" s="9" t="s">
        <v>3051</v>
      </c>
      <c r="AYE102" s="9"/>
      <c r="AYF102" s="9"/>
      <c r="AYG102" s="9"/>
      <c r="AYH102" s="9" t="s">
        <v>12797</v>
      </c>
      <c r="AYI102" s="9"/>
      <c r="AYJ102" s="9"/>
      <c r="AYK102" s="9"/>
      <c r="AYL102" s="9"/>
      <c r="AYM102" s="9"/>
      <c r="AYN102" s="9"/>
      <c r="AYO102" s="9"/>
      <c r="AYP102" s="9"/>
      <c r="AYQ102" s="9"/>
      <c r="AYR102" s="9"/>
      <c r="AYS102" s="9"/>
      <c r="AYT102" s="9"/>
      <c r="AYU102" s="9"/>
      <c r="AYV102" s="9"/>
      <c r="AYW102" s="9"/>
      <c r="AYX102" s="9"/>
      <c r="AYY102" s="9"/>
      <c r="AYZ102" s="9"/>
      <c r="AZA102" s="9"/>
      <c r="AZB102" s="9"/>
      <c r="AZC102" s="9"/>
      <c r="AZD102" s="9"/>
      <c r="AZE102" s="9"/>
      <c r="AZF102" s="9"/>
      <c r="AZG102" s="9"/>
      <c r="AZH102" s="9"/>
      <c r="AZI102" s="9"/>
      <c r="AZJ102" s="9"/>
      <c r="AZK102" s="9"/>
      <c r="AZL102" s="9"/>
      <c r="AZM102" s="9"/>
      <c r="AZN102" s="9"/>
      <c r="AZO102" s="9"/>
      <c r="AZP102" s="9"/>
      <c r="AZQ102" s="9"/>
      <c r="AZR102" s="9"/>
      <c r="AZS102" s="9"/>
      <c r="AZT102" s="9"/>
      <c r="AZU102" s="9"/>
      <c r="AZV102" s="9"/>
      <c r="AZW102" s="9"/>
      <c r="AZX102" s="9"/>
      <c r="AZY102" s="9"/>
      <c r="AZZ102" s="9"/>
      <c r="BAA102" s="9"/>
      <c r="BAB102" s="9"/>
      <c r="BAC102" s="9"/>
      <c r="BAD102" s="9"/>
      <c r="BAE102" s="9"/>
      <c r="BAF102" s="9"/>
      <c r="BAG102" s="9"/>
      <c r="BAH102" s="9"/>
      <c r="BAI102" s="9"/>
      <c r="BAJ102" s="9"/>
      <c r="BAK102" s="9"/>
      <c r="BAL102" s="9"/>
      <c r="BAM102" s="9"/>
      <c r="BAN102" s="9"/>
      <c r="BAO102" s="9"/>
      <c r="BAP102" s="9"/>
      <c r="BAQ102" s="9"/>
      <c r="BAR102" s="9"/>
      <c r="BAS102" s="9"/>
      <c r="BAT102" s="9"/>
      <c r="BAU102" s="9"/>
      <c r="BAV102" s="9"/>
      <c r="BAW102" s="9"/>
      <c r="BAX102" s="9"/>
      <c r="BAY102" s="9"/>
      <c r="BAZ102" s="9"/>
      <c r="BBA102" s="9"/>
      <c r="BBB102" s="9"/>
      <c r="BBC102" s="9"/>
      <c r="BBD102" s="9"/>
      <c r="BBE102" s="9"/>
      <c r="BBF102" s="9"/>
      <c r="BBG102" s="9"/>
      <c r="BBH102" s="9"/>
      <c r="BBI102" s="9"/>
      <c r="BBJ102" s="9"/>
      <c r="BBK102" s="9"/>
      <c r="BBL102" s="9"/>
      <c r="BBM102" s="9"/>
      <c r="BBN102" s="9"/>
      <c r="BBO102" s="9"/>
      <c r="BBP102" s="9"/>
      <c r="BBQ102" s="9"/>
      <c r="BBR102" s="9"/>
      <c r="BBS102" s="9"/>
      <c r="BBT102" s="9"/>
      <c r="BBU102" s="9"/>
      <c r="BBV102" s="9"/>
      <c r="BBW102" s="9"/>
      <c r="BBX102" s="9"/>
      <c r="BBY102" s="9"/>
      <c r="BBZ102" s="9"/>
      <c r="BCA102" s="9"/>
      <c r="BCB102" s="9"/>
      <c r="BCC102" s="9"/>
      <c r="BCD102" s="9"/>
      <c r="BCE102" s="9"/>
      <c r="BCF102" s="9"/>
      <c r="BCG102" s="9"/>
      <c r="BCH102" s="9"/>
      <c r="BCI102" s="9"/>
      <c r="BCJ102" s="9"/>
      <c r="BCK102" s="9"/>
      <c r="BCL102" s="9"/>
      <c r="BCM102" s="9"/>
      <c r="BCN102" s="9"/>
      <c r="BCO102" s="9"/>
      <c r="BCP102" s="9"/>
      <c r="BCQ102" s="9"/>
      <c r="BCR102" s="9"/>
      <c r="BCS102" s="9"/>
      <c r="BCT102" s="9"/>
      <c r="BCU102" s="9"/>
      <c r="BCV102" s="9"/>
      <c r="BCW102" s="9"/>
      <c r="BCX102" s="9"/>
      <c r="BCY102" s="9"/>
      <c r="BCZ102" s="9"/>
      <c r="BDA102" s="9"/>
      <c r="BDB102" s="9"/>
      <c r="BDC102" s="9"/>
      <c r="BDD102" s="9"/>
      <c r="BDE102" s="9"/>
      <c r="BDF102" s="9"/>
      <c r="BDG102" s="9"/>
      <c r="BDH102" s="9"/>
      <c r="BDI102" s="9"/>
      <c r="BDJ102" s="9"/>
      <c r="BDK102" s="9"/>
      <c r="BDL102" s="9"/>
      <c r="BDM102" s="9"/>
      <c r="BDN102" s="9"/>
      <c r="BDO102" s="9"/>
      <c r="BDP102" s="9"/>
      <c r="BDQ102" s="9"/>
      <c r="BDR102" s="9"/>
      <c r="BDS102" s="9"/>
      <c r="BDT102" s="9"/>
      <c r="BDU102" s="9"/>
      <c r="BDV102" s="9"/>
      <c r="BDW102" s="9"/>
      <c r="BDX102" s="9"/>
      <c r="BDY102" s="9"/>
      <c r="BDZ102" s="9"/>
      <c r="BEA102" s="9"/>
      <c r="BEB102" s="9"/>
      <c r="BEC102" s="9"/>
      <c r="BED102" s="9"/>
      <c r="BEE102" s="9"/>
      <c r="BEF102" s="9"/>
      <c r="BEG102" s="9"/>
      <c r="BEH102" s="9"/>
      <c r="BEI102" s="9"/>
      <c r="BEJ102" s="9"/>
      <c r="BEK102" s="9"/>
      <c r="BEL102" s="9"/>
      <c r="BEM102" s="9"/>
      <c r="BEN102" s="9"/>
      <c r="BEO102" s="9"/>
      <c r="BEP102" s="9"/>
      <c r="BEQ102" s="9"/>
      <c r="BER102" s="9"/>
      <c r="BES102" s="9"/>
      <c r="BET102" s="9"/>
      <c r="BEU102" s="9"/>
      <c r="BEV102" s="9"/>
      <c r="BEW102" s="9"/>
      <c r="BEX102" s="9"/>
      <c r="BEY102" s="9"/>
      <c r="BEZ102" s="9"/>
      <c r="BFA102" s="9"/>
      <c r="BFB102" s="9"/>
      <c r="BFC102" s="9"/>
      <c r="BFD102" s="9"/>
      <c r="BFE102" s="9"/>
      <c r="BFF102" s="9"/>
      <c r="BFG102" s="9"/>
      <c r="BFH102" s="9"/>
      <c r="BFI102" s="9"/>
      <c r="BFJ102" s="9"/>
      <c r="BFK102" s="9"/>
      <c r="BFL102" s="9"/>
      <c r="BFM102" s="9"/>
      <c r="BFN102" s="9"/>
      <c r="BFO102" s="9"/>
      <c r="BFP102" s="9"/>
      <c r="BFQ102" s="9"/>
      <c r="BFR102" s="9"/>
      <c r="BFS102" s="9"/>
      <c r="BFT102" s="9"/>
      <c r="BFU102" s="9"/>
      <c r="BFV102" s="9"/>
      <c r="BFW102" s="9"/>
      <c r="BFX102" s="9"/>
      <c r="BFY102" s="9"/>
      <c r="BFZ102" s="9"/>
      <c r="BGA102" s="9"/>
      <c r="BGB102" s="9"/>
      <c r="BGC102" s="9"/>
      <c r="BGD102" s="9"/>
      <c r="BGE102" s="9"/>
      <c r="BGF102" s="9"/>
      <c r="BGG102" s="9"/>
      <c r="BGH102" s="9"/>
      <c r="BGI102" s="9"/>
      <c r="BGJ102" s="9"/>
      <c r="BGK102" s="9"/>
      <c r="BGL102" s="9"/>
      <c r="BGM102" s="9"/>
      <c r="BGN102" s="9"/>
      <c r="BGO102" s="9"/>
      <c r="BGP102" s="9"/>
      <c r="BGQ102" s="9"/>
      <c r="BGR102" s="9"/>
      <c r="BGS102" s="9"/>
      <c r="BGT102" s="9"/>
      <c r="BGU102" s="9"/>
      <c r="BGV102" s="9"/>
      <c r="BGW102" s="9"/>
      <c r="BGX102" s="9"/>
      <c r="BGY102" s="9"/>
      <c r="BGZ102" s="9"/>
      <c r="BHA102" s="9"/>
      <c r="BHB102" s="9"/>
      <c r="BHC102" s="9"/>
      <c r="BHD102" s="9"/>
      <c r="BHE102" s="9"/>
      <c r="BHF102" s="9"/>
      <c r="BHG102" s="9"/>
      <c r="BHH102" s="9"/>
      <c r="BHI102" s="9"/>
      <c r="BHJ102" s="9"/>
      <c r="BHK102" s="9"/>
      <c r="BHL102" s="9"/>
      <c r="BHM102" s="9"/>
      <c r="BHN102" s="9"/>
      <c r="BHO102" s="9"/>
      <c r="BHP102" s="9"/>
      <c r="BHQ102" s="9"/>
      <c r="BHR102" s="9"/>
      <c r="BHS102" s="9"/>
      <c r="BHT102" s="9"/>
      <c r="BHU102" s="9"/>
      <c r="BHV102" s="9"/>
      <c r="BHW102" s="9"/>
      <c r="BHX102" s="9"/>
      <c r="BHY102" s="9"/>
      <c r="BHZ102" s="9"/>
      <c r="BIA102" s="9"/>
      <c r="BIB102" s="9"/>
      <c r="BIC102" s="9"/>
      <c r="BID102" s="9"/>
      <c r="BIE102" s="9"/>
      <c r="BIF102" s="9"/>
      <c r="BIG102" s="9"/>
      <c r="BIH102" s="9"/>
      <c r="BII102" s="9"/>
      <c r="BIJ102" s="9"/>
      <c r="BIK102" s="9"/>
      <c r="BIL102" s="9"/>
      <c r="BIM102" s="9"/>
      <c r="BIN102" s="9"/>
      <c r="BIO102" s="9"/>
      <c r="BIP102" s="9"/>
      <c r="BIQ102" s="9"/>
      <c r="BIR102" s="9"/>
      <c r="BIS102" s="9"/>
      <c r="BIT102" s="9"/>
      <c r="BIU102" s="9"/>
      <c r="BIV102" s="9"/>
      <c r="BIW102" s="9"/>
      <c r="BIX102" s="9"/>
      <c r="BIY102" s="9"/>
      <c r="BIZ102" s="9"/>
      <c r="BJA102" s="9"/>
      <c r="BJB102" s="9"/>
      <c r="BJC102" s="9"/>
      <c r="BJD102" s="9"/>
      <c r="BJE102" s="9"/>
      <c r="BJF102" s="9"/>
      <c r="BJG102" s="9"/>
      <c r="BJH102" s="9"/>
      <c r="BJI102" s="9"/>
      <c r="BJJ102" s="9"/>
      <c r="BJK102" s="9"/>
      <c r="BJL102" s="9"/>
      <c r="BJM102" s="9"/>
      <c r="BJN102" s="9"/>
      <c r="BJO102" s="9"/>
      <c r="BJP102" s="9"/>
      <c r="BJQ102" s="9"/>
      <c r="BJR102" s="9"/>
      <c r="BJS102" s="9"/>
      <c r="BJT102" s="9"/>
      <c r="BJU102" s="9"/>
      <c r="BJV102" s="9"/>
      <c r="BJW102" s="9"/>
      <c r="BJX102" s="9"/>
      <c r="BJY102" s="9"/>
      <c r="BJZ102" s="9"/>
      <c r="BKA102" s="9"/>
      <c r="BKB102" s="9"/>
      <c r="BKC102" s="9"/>
      <c r="BKD102" s="9"/>
      <c r="BKE102" s="9"/>
      <c r="BKF102" s="9"/>
      <c r="BKG102" s="9"/>
      <c r="BKH102" s="9"/>
      <c r="BKI102" s="9"/>
      <c r="BKJ102" s="9"/>
      <c r="BKK102" s="9"/>
      <c r="BKL102" s="9"/>
      <c r="BKM102" s="9"/>
      <c r="BKN102" s="9"/>
      <c r="BKO102" s="9"/>
      <c r="BKP102" s="9"/>
      <c r="BKQ102" s="9"/>
      <c r="BKR102" s="9"/>
      <c r="BKS102" s="9"/>
      <c r="BKT102" s="9"/>
      <c r="BKU102" s="9"/>
      <c r="BKV102" s="9"/>
      <c r="BKW102" s="9"/>
      <c r="BKX102" s="9"/>
      <c r="BKY102" s="9"/>
      <c r="BKZ102" s="9"/>
      <c r="BLA102" s="9"/>
      <c r="BLB102" s="9"/>
      <c r="BLC102" s="9"/>
      <c r="BLD102" s="9"/>
      <c r="BLE102" s="9"/>
      <c r="BLF102" s="9"/>
      <c r="BLG102" s="9"/>
      <c r="BLH102" s="9"/>
      <c r="BLI102" s="9"/>
      <c r="BLJ102" s="9"/>
      <c r="BLK102" s="9"/>
      <c r="BLL102" s="9"/>
      <c r="BLM102" s="9"/>
      <c r="BLN102" s="9"/>
      <c r="BLO102" s="9"/>
      <c r="BLP102" s="9"/>
      <c r="BLQ102" s="9"/>
      <c r="BLR102" s="9"/>
      <c r="BLS102" s="9"/>
      <c r="BLT102" s="9"/>
      <c r="BLU102" s="9"/>
      <c r="BLV102" s="9"/>
      <c r="BLW102" s="9"/>
      <c r="BLX102" s="9"/>
      <c r="BLY102" s="9"/>
      <c r="BLZ102" s="9"/>
      <c r="BMA102" s="9"/>
      <c r="BMB102" s="9"/>
      <c r="BMC102" s="9"/>
      <c r="BMD102" s="9"/>
      <c r="BME102" s="9"/>
      <c r="BMF102" s="9"/>
      <c r="BMG102" s="9"/>
      <c r="BMH102" s="9"/>
      <c r="BMI102" s="9"/>
      <c r="BMJ102" s="9"/>
      <c r="BMK102" s="9"/>
      <c r="BML102" s="9"/>
      <c r="BMM102" s="9"/>
      <c r="BMN102" s="9"/>
      <c r="BMO102" s="9"/>
      <c r="BMP102" s="9"/>
      <c r="BMQ102" s="9"/>
      <c r="BMR102" s="9"/>
      <c r="BMS102" s="9"/>
      <c r="BMT102" s="9"/>
      <c r="BMU102" s="9"/>
      <c r="BMV102" s="9"/>
      <c r="BMW102" s="9"/>
      <c r="BMX102" s="9"/>
      <c r="BMY102" s="9"/>
      <c r="BMZ102" s="9"/>
      <c r="BNA102" s="9"/>
      <c r="BNB102" s="9"/>
      <c r="BNC102" s="9"/>
      <c r="BND102" s="9"/>
      <c r="BNE102" s="9"/>
      <c r="BNF102" s="9"/>
      <c r="BNG102" s="9"/>
      <c r="BNH102" s="9"/>
      <c r="BNI102" s="9"/>
      <c r="BNJ102" s="9"/>
      <c r="BNK102" s="9"/>
      <c r="BNL102" s="9"/>
      <c r="BNM102" s="9"/>
      <c r="BNN102" s="9"/>
      <c r="BNO102" s="9"/>
      <c r="BNP102" s="9"/>
      <c r="BNQ102" s="9"/>
      <c r="BNR102" s="9"/>
      <c r="BNS102" s="9"/>
      <c r="BNT102" s="9"/>
      <c r="BNU102" s="9"/>
      <c r="BNV102" s="9"/>
      <c r="BNW102" s="9"/>
      <c r="BNX102" s="9"/>
      <c r="BNY102" s="9"/>
      <c r="BNZ102" s="9"/>
      <c r="BOA102" s="9"/>
      <c r="BOB102" s="9"/>
      <c r="BOC102" s="9"/>
      <c r="BOD102" s="9"/>
      <c r="BOE102" s="9"/>
      <c r="BOF102" s="9"/>
      <c r="BOG102" s="9"/>
      <c r="BOH102" s="9"/>
      <c r="BOI102" s="9"/>
      <c r="BOJ102" s="9"/>
      <c r="BOK102" s="9"/>
      <c r="BOL102" s="9"/>
      <c r="BOM102" s="9"/>
      <c r="BON102" s="9"/>
      <c r="BOO102" s="9"/>
      <c r="BOP102" s="9"/>
      <c r="BOQ102" s="9"/>
      <c r="BOR102" s="9"/>
      <c r="BOS102" s="9"/>
      <c r="BOT102" s="9"/>
      <c r="BOU102" s="9"/>
      <c r="BOV102" s="9"/>
      <c r="BOW102" s="9"/>
      <c r="BOX102" s="9"/>
      <c r="BOY102" s="9"/>
      <c r="BOZ102" s="9"/>
      <c r="BPA102" s="9"/>
      <c r="BPB102" s="9"/>
      <c r="BPC102" s="9"/>
      <c r="BPD102" s="9"/>
      <c r="BPE102" s="9"/>
      <c r="BPF102" s="9"/>
      <c r="BPG102" s="9"/>
      <c r="BPH102" s="9"/>
      <c r="BPI102" s="9"/>
      <c r="BPJ102" s="9"/>
      <c r="BPK102" s="9"/>
      <c r="BPL102" s="9"/>
      <c r="BPM102" s="9"/>
      <c r="BPN102" s="9"/>
      <c r="BPO102" s="9"/>
      <c r="BPP102" s="9"/>
      <c r="BPQ102" s="9"/>
      <c r="BPR102" s="9"/>
      <c r="BPS102" s="9"/>
      <c r="BPT102" s="9"/>
      <c r="BPU102" s="9"/>
      <c r="BPV102" s="9"/>
      <c r="BPW102" s="9"/>
      <c r="BPX102" s="9"/>
      <c r="BPY102" s="9"/>
      <c r="BPZ102" s="9"/>
      <c r="BQA102" s="9"/>
      <c r="BQB102" s="9"/>
      <c r="BQC102" s="9"/>
      <c r="BQD102" s="9"/>
      <c r="BQE102" s="9"/>
      <c r="BQF102" s="9"/>
      <c r="BQG102" s="9"/>
      <c r="BQH102" s="9"/>
      <c r="BQI102" s="9"/>
      <c r="BQJ102" s="9"/>
      <c r="BQK102" s="9"/>
      <c r="BQL102" s="9"/>
      <c r="BQM102" s="9"/>
      <c r="BQN102" s="9"/>
      <c r="BQO102" s="9"/>
      <c r="BQP102" s="9"/>
      <c r="BQQ102" s="9"/>
      <c r="BQR102" s="9"/>
      <c r="BQS102" s="9"/>
      <c r="BQT102" s="9"/>
      <c r="BQU102" s="9"/>
      <c r="BQV102" s="9"/>
      <c r="BQW102" s="9"/>
      <c r="BQX102" s="9"/>
      <c r="BQY102" s="9"/>
      <c r="BQZ102" s="9"/>
      <c r="BRA102" s="9"/>
      <c r="BRB102" s="9"/>
      <c r="BRC102" s="9"/>
      <c r="BRD102" s="9"/>
      <c r="BRE102" s="9"/>
      <c r="BRF102" s="9"/>
      <c r="BRG102" s="9"/>
      <c r="BRH102" s="9"/>
      <c r="BRI102" s="9"/>
      <c r="BRJ102" s="9"/>
      <c r="BRK102" s="9"/>
      <c r="BRL102" s="9"/>
      <c r="BRM102" s="9"/>
      <c r="BRN102" s="9"/>
      <c r="BRO102" s="9"/>
      <c r="BRP102" s="9"/>
      <c r="BRQ102" s="9"/>
      <c r="BRR102" s="9"/>
      <c r="BRS102" s="9"/>
      <c r="BRT102" s="9"/>
      <c r="BRU102" s="9"/>
      <c r="BRV102" s="9"/>
      <c r="BRW102" s="9"/>
      <c r="BRX102" s="9"/>
      <c r="BRY102" s="9"/>
      <c r="BRZ102" s="9"/>
      <c r="BSA102" s="9"/>
      <c r="BSB102" s="9"/>
      <c r="BSC102" s="9"/>
      <c r="BSD102" s="9"/>
    </row>
    <row r="103" ht="14.25" customHeight="1">
      <c r="A103" s="9">
        <v>1.0</v>
      </c>
      <c r="B103" s="9" t="s">
        <v>11947</v>
      </c>
      <c r="C103" s="9" t="s">
        <v>11948</v>
      </c>
      <c r="D103" s="9" t="s">
        <v>11948</v>
      </c>
      <c r="E103" s="9"/>
      <c r="F103" s="9">
        <v>0.0</v>
      </c>
      <c r="G103" s="9" t="s">
        <v>12798</v>
      </c>
      <c r="H103" s="9"/>
      <c r="I103" s="9"/>
      <c r="J103" s="9"/>
      <c r="K103" s="9"/>
      <c r="L103" s="9"/>
      <c r="M103" s="9"/>
      <c r="N103" s="9"/>
      <c r="O103" s="9"/>
      <c r="P103" s="9">
        <v>0.0</v>
      </c>
      <c r="Q103" s="9" t="s">
        <v>12799</v>
      </c>
      <c r="R103" s="9"/>
      <c r="S103" s="9" t="s">
        <v>3054</v>
      </c>
      <c r="T103" s="9" t="s">
        <v>3052</v>
      </c>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9"/>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c r="JA103" s="9"/>
      <c r="JB103" s="9"/>
      <c r="JC103" s="9"/>
      <c r="JD103" s="9"/>
      <c r="JE103" s="9"/>
      <c r="JF103" s="9"/>
      <c r="JG103" s="9"/>
      <c r="JH103" s="9"/>
      <c r="JI103" s="9"/>
      <c r="JJ103" s="9"/>
      <c r="JK103" s="9"/>
      <c r="JL103" s="9"/>
      <c r="JM103" s="9"/>
      <c r="JN103" s="9"/>
      <c r="JO103" s="9"/>
      <c r="JP103" s="9"/>
      <c r="JQ103" s="9"/>
      <c r="JR103" s="9"/>
      <c r="JS103" s="9"/>
      <c r="JT103" s="9"/>
      <c r="JU103" s="9"/>
      <c r="JV103" s="9"/>
      <c r="JW103" s="9"/>
      <c r="JX103" s="9"/>
      <c r="JY103" s="9"/>
      <c r="JZ103" s="9"/>
      <c r="KA103" s="9"/>
      <c r="KB103" s="9"/>
      <c r="KC103" s="9"/>
      <c r="KD103" s="9"/>
      <c r="KE103" s="9"/>
      <c r="KF103" s="9"/>
      <c r="KG103" s="9"/>
      <c r="KH103" s="9"/>
      <c r="KI103" s="9"/>
      <c r="KJ103" s="9"/>
      <c r="KK103" s="9"/>
      <c r="KL103" s="9"/>
      <c r="KM103" s="9"/>
      <c r="KN103" s="9"/>
      <c r="KO103" s="9"/>
      <c r="KP103" s="9"/>
      <c r="KQ103" s="9"/>
      <c r="KR103" s="9"/>
      <c r="KS103" s="9"/>
      <c r="KT103" s="9"/>
      <c r="KU103" s="9"/>
      <c r="KV103" s="9"/>
      <c r="KW103" s="9"/>
      <c r="KX103" s="9"/>
      <c r="KY103" s="9"/>
      <c r="KZ103" s="9"/>
      <c r="LA103" s="9"/>
      <c r="LB103" s="9"/>
      <c r="LC103" s="9"/>
      <c r="LD103" s="9"/>
      <c r="LE103" s="9"/>
      <c r="LF103" s="9"/>
      <c r="LG103" s="9"/>
      <c r="LH103" s="9"/>
      <c r="LI103" s="9"/>
      <c r="LJ103" s="9"/>
      <c r="LK103" s="9"/>
      <c r="LL103" s="9"/>
      <c r="LM103" s="9"/>
      <c r="LN103" s="9"/>
      <c r="LO103" s="9"/>
      <c r="LP103" s="9"/>
      <c r="LQ103" s="9"/>
      <c r="LR103" s="9"/>
      <c r="LS103" s="9"/>
      <c r="LT103" s="9"/>
      <c r="LU103" s="9"/>
      <c r="LV103" s="9"/>
      <c r="LW103" s="9"/>
      <c r="LX103" s="9"/>
      <c r="LY103" s="9"/>
      <c r="LZ103" s="9"/>
      <c r="MA103" s="9"/>
      <c r="MB103" s="9"/>
      <c r="MC103" s="9"/>
      <c r="MD103" s="9"/>
      <c r="ME103" s="9"/>
      <c r="MF103" s="9"/>
      <c r="MG103" s="9"/>
      <c r="MH103" s="9"/>
      <c r="MI103" s="9"/>
      <c r="MJ103" s="9"/>
      <c r="MK103" s="9"/>
      <c r="ML103" s="9"/>
      <c r="MM103" s="9"/>
      <c r="MN103" s="9"/>
      <c r="MO103" s="9"/>
      <c r="MP103" s="9"/>
      <c r="MQ103" s="9"/>
      <c r="MR103" s="9"/>
      <c r="MS103" s="9"/>
      <c r="MT103" s="9"/>
      <c r="MU103" s="9"/>
      <c r="MV103" s="9"/>
      <c r="MW103" s="9"/>
      <c r="MX103" s="9"/>
      <c r="MY103" s="9"/>
      <c r="MZ103" s="9"/>
      <c r="NA103" s="9"/>
      <c r="NB103" s="9"/>
      <c r="NC103" s="9"/>
      <c r="ND103" s="9"/>
      <c r="NE103" s="9"/>
      <c r="NF103" s="9"/>
      <c r="NG103" s="9"/>
      <c r="NH103" s="9"/>
      <c r="NI103" s="9"/>
      <c r="NJ103" s="9"/>
      <c r="NK103" s="9"/>
      <c r="NL103" s="9"/>
      <c r="NM103" s="9"/>
      <c r="NN103" s="9"/>
      <c r="NO103" s="9"/>
      <c r="NP103" s="9"/>
      <c r="NQ103" s="9"/>
      <c r="NR103" s="9"/>
      <c r="NS103" s="9"/>
      <c r="NT103" s="9"/>
      <c r="NU103" s="9"/>
      <c r="NV103" s="9"/>
      <c r="NW103" s="9"/>
      <c r="NX103" s="9"/>
      <c r="NY103" s="9"/>
      <c r="NZ103" s="9"/>
      <c r="OA103" s="9"/>
      <c r="OB103" s="9"/>
      <c r="OC103" s="9"/>
      <c r="OD103" s="9"/>
      <c r="OE103" s="9"/>
      <c r="OF103" s="9"/>
      <c r="OG103" s="9"/>
      <c r="OH103" s="9"/>
      <c r="OI103" s="9"/>
      <c r="OJ103" s="9"/>
      <c r="OK103" s="9"/>
      <c r="OL103" s="9"/>
      <c r="OM103" s="9"/>
      <c r="ON103" s="9"/>
      <c r="OO103" s="9"/>
      <c r="OP103" s="9"/>
      <c r="OQ103" s="9"/>
      <c r="OR103" s="9"/>
      <c r="OS103" s="9"/>
      <c r="OT103" s="9"/>
      <c r="OU103" s="9"/>
      <c r="OV103" s="9"/>
      <c r="OW103" s="9"/>
      <c r="OX103" s="9"/>
      <c r="OY103" s="9"/>
      <c r="OZ103" s="9"/>
      <c r="PA103" s="9"/>
      <c r="PB103" s="9"/>
      <c r="PC103" s="9"/>
      <c r="PD103" s="9"/>
      <c r="PE103" s="9"/>
      <c r="PF103" s="9"/>
      <c r="PG103" s="9"/>
      <c r="PH103" s="9"/>
      <c r="PI103" s="9"/>
      <c r="PJ103" s="9"/>
      <c r="PK103" s="9"/>
      <c r="PL103" s="9"/>
      <c r="PM103" s="9"/>
      <c r="PN103" s="9"/>
      <c r="PO103" s="9"/>
      <c r="PP103" s="9"/>
      <c r="PQ103" s="9"/>
      <c r="PR103" s="9"/>
      <c r="PS103" s="9"/>
      <c r="PT103" s="9"/>
      <c r="PU103" s="9"/>
      <c r="PV103" s="9"/>
      <c r="PW103" s="9"/>
      <c r="PX103" s="9"/>
      <c r="PY103" s="9"/>
      <c r="PZ103" s="9"/>
      <c r="QA103" s="9"/>
      <c r="QB103" s="9"/>
      <c r="QC103" s="9"/>
      <c r="QD103" s="9"/>
      <c r="QE103" s="9"/>
      <c r="QF103" s="9"/>
      <c r="QG103" s="9"/>
      <c r="QH103" s="9"/>
      <c r="QI103" s="9"/>
      <c r="QJ103" s="9"/>
      <c r="QK103" s="9"/>
      <c r="QL103" s="9"/>
      <c r="QM103" s="9"/>
      <c r="QN103" s="9"/>
      <c r="QO103" s="9"/>
      <c r="QP103" s="9"/>
      <c r="QQ103" s="9"/>
      <c r="QR103" s="9"/>
      <c r="QS103" s="9"/>
      <c r="QT103" s="9"/>
      <c r="QU103" s="9"/>
      <c r="QV103" s="9"/>
      <c r="QW103" s="9"/>
      <c r="QX103" s="9"/>
      <c r="QY103" s="9"/>
      <c r="QZ103" s="9"/>
      <c r="RA103" s="9"/>
      <c r="RB103" s="9"/>
      <c r="RC103" s="9"/>
      <c r="RD103" s="9"/>
      <c r="RE103" s="9"/>
      <c r="RF103" s="9"/>
      <c r="RG103" s="9"/>
      <c r="RH103" s="9"/>
      <c r="RI103" s="9"/>
      <c r="RJ103" s="9"/>
      <c r="RK103" s="9"/>
      <c r="RL103" s="9"/>
      <c r="RM103" s="9"/>
      <c r="RN103" s="9"/>
      <c r="RO103" s="9"/>
      <c r="RP103" s="9"/>
      <c r="RQ103" s="9"/>
      <c r="RR103" s="9"/>
      <c r="RS103" s="9"/>
      <c r="RT103" s="9"/>
      <c r="RU103" s="9"/>
      <c r="RV103" s="9"/>
      <c r="RW103" s="9"/>
      <c r="RX103" s="9"/>
      <c r="RY103" s="9"/>
      <c r="RZ103" s="9"/>
      <c r="SA103" s="9"/>
      <c r="SB103" s="9"/>
      <c r="SC103" s="9"/>
      <c r="SD103" s="9"/>
      <c r="SE103" s="9"/>
      <c r="SF103" s="9"/>
      <c r="SG103" s="9"/>
      <c r="SH103" s="9"/>
      <c r="SI103" s="9"/>
      <c r="SJ103" s="9"/>
      <c r="SK103" s="9"/>
      <c r="SL103" s="9"/>
      <c r="SM103" s="9"/>
      <c r="SN103" s="9"/>
      <c r="SO103" s="9"/>
      <c r="SP103" s="9"/>
      <c r="SQ103" s="9"/>
      <c r="SR103" s="9"/>
      <c r="SS103" s="9"/>
      <c r="ST103" s="9"/>
      <c r="SU103" s="9"/>
      <c r="SV103" s="9"/>
      <c r="SW103" s="9"/>
      <c r="SX103" s="9"/>
      <c r="SY103" s="9"/>
      <c r="SZ103" s="9"/>
      <c r="TA103" s="9"/>
      <c r="TB103" s="9"/>
      <c r="TC103" s="9"/>
      <c r="TD103" s="9"/>
      <c r="TE103" s="9"/>
      <c r="TF103" s="9"/>
      <c r="TG103" s="9"/>
      <c r="TH103" s="9"/>
      <c r="TI103" s="9"/>
      <c r="TJ103" s="9"/>
      <c r="TK103" s="9"/>
      <c r="TL103" s="9"/>
      <c r="TM103" s="9"/>
      <c r="TN103" s="9"/>
      <c r="TO103" s="9"/>
      <c r="TP103" s="9"/>
      <c r="TQ103" s="9"/>
      <c r="TR103" s="9"/>
      <c r="TS103" s="9"/>
      <c r="TT103" s="9"/>
      <c r="TU103" s="9"/>
      <c r="TV103" s="9"/>
      <c r="TW103" s="9"/>
      <c r="TX103" s="9"/>
      <c r="TY103" s="9"/>
      <c r="TZ103" s="9"/>
      <c r="UA103" s="9"/>
      <c r="UB103" s="9"/>
      <c r="UC103" s="9"/>
      <c r="UD103" s="9"/>
      <c r="UE103" s="9"/>
      <c r="UF103" s="9"/>
      <c r="UG103" s="9"/>
      <c r="UH103" s="9"/>
      <c r="UI103" s="9"/>
      <c r="UJ103" s="9"/>
      <c r="UK103" s="9"/>
      <c r="UL103" s="9"/>
      <c r="UM103" s="9"/>
      <c r="UN103" s="9"/>
      <c r="UO103" s="9"/>
      <c r="UP103" s="9"/>
      <c r="UQ103" s="9"/>
      <c r="UR103" s="9"/>
      <c r="US103" s="9"/>
      <c r="UT103" s="9"/>
      <c r="UU103" s="9"/>
      <c r="UV103" s="9"/>
      <c r="UW103" s="9"/>
      <c r="UX103" s="9"/>
      <c r="UY103" s="9"/>
      <c r="UZ103" s="9"/>
      <c r="VA103" s="9"/>
      <c r="VB103" s="9"/>
      <c r="VC103" s="9"/>
      <c r="VD103" s="9"/>
      <c r="VE103" s="9"/>
      <c r="VF103" s="9"/>
      <c r="VG103" s="9"/>
      <c r="VH103" s="9"/>
      <c r="VI103" s="9"/>
      <c r="VJ103" s="9"/>
      <c r="VK103" s="9"/>
      <c r="VL103" s="9"/>
      <c r="VM103" s="9"/>
      <c r="VN103" s="9"/>
      <c r="VO103" s="9"/>
      <c r="VP103" s="9"/>
      <c r="VQ103" s="9"/>
      <c r="VR103" s="9"/>
      <c r="VS103" s="9"/>
      <c r="VT103" s="9"/>
      <c r="VU103" s="9"/>
      <c r="VV103" s="9"/>
      <c r="VW103" s="9"/>
      <c r="VX103" s="9"/>
      <c r="VY103" s="9"/>
      <c r="VZ103" s="9"/>
      <c r="WA103" s="9"/>
      <c r="WB103" s="9"/>
      <c r="WC103" s="9"/>
      <c r="WD103" s="9"/>
      <c r="WE103" s="9"/>
      <c r="WF103" s="9"/>
      <c r="WG103" s="9"/>
      <c r="WH103" s="9"/>
      <c r="WI103" s="9"/>
      <c r="WJ103" s="9"/>
      <c r="WK103" s="9"/>
      <c r="WL103" s="9"/>
      <c r="WM103" s="9"/>
      <c r="WN103" s="9"/>
      <c r="WO103" s="9"/>
      <c r="WP103" s="9"/>
      <c r="WQ103" s="9"/>
      <c r="WR103" s="9"/>
      <c r="WS103" s="9"/>
      <c r="WT103" s="9"/>
      <c r="WU103" s="9"/>
      <c r="WV103" s="9"/>
      <c r="WW103" s="9"/>
      <c r="WX103" s="9"/>
      <c r="WY103" s="9"/>
      <c r="WZ103" s="9"/>
      <c r="XA103" s="9"/>
      <c r="XB103" s="9"/>
      <c r="XC103" s="9"/>
      <c r="XD103" s="9"/>
      <c r="XE103" s="9"/>
      <c r="XF103" s="9"/>
      <c r="XG103" s="9"/>
      <c r="XH103" s="9"/>
      <c r="XI103" s="9"/>
      <c r="XJ103" s="9"/>
      <c r="XK103" s="9"/>
      <c r="XL103" s="9"/>
      <c r="XM103" s="9"/>
      <c r="XN103" s="9"/>
      <c r="XO103" s="9"/>
      <c r="XP103" s="9"/>
      <c r="XQ103" s="9"/>
      <c r="XR103" s="9"/>
      <c r="XS103" s="9"/>
      <c r="XT103" s="9"/>
      <c r="XU103" s="9"/>
      <c r="XV103" s="9"/>
      <c r="XW103" s="9"/>
      <c r="XX103" s="9"/>
      <c r="XY103" s="9"/>
      <c r="XZ103" s="9"/>
      <c r="YA103" s="9"/>
      <c r="YB103" s="9"/>
      <c r="YC103" s="9"/>
      <c r="YD103" s="9"/>
      <c r="YE103" s="9"/>
      <c r="YF103" s="9"/>
      <c r="YG103" s="9"/>
      <c r="YH103" s="9"/>
      <c r="YI103" s="9"/>
      <c r="YJ103" s="9"/>
      <c r="YK103" s="9"/>
      <c r="YL103" s="9"/>
      <c r="YM103" s="9"/>
      <c r="YN103" s="9"/>
      <c r="YO103" s="9"/>
      <c r="YP103" s="9"/>
      <c r="YQ103" s="9"/>
      <c r="YR103" s="9"/>
      <c r="YS103" s="9"/>
      <c r="YT103" s="9"/>
      <c r="YU103" s="9"/>
      <c r="YV103" s="9"/>
      <c r="YW103" s="9"/>
      <c r="YX103" s="9"/>
      <c r="YY103" s="9"/>
      <c r="YZ103" s="9"/>
      <c r="ZA103" s="9"/>
      <c r="ZB103" s="9"/>
      <c r="ZC103" s="9"/>
      <c r="ZD103" s="9"/>
      <c r="ZE103" s="9"/>
      <c r="ZF103" s="9"/>
      <c r="ZG103" s="9"/>
      <c r="ZH103" s="9"/>
      <c r="ZI103" s="9"/>
      <c r="ZJ103" s="9"/>
      <c r="ZK103" s="9"/>
      <c r="ZL103" s="9"/>
      <c r="ZM103" s="9"/>
      <c r="ZN103" s="9"/>
      <c r="ZO103" s="9"/>
      <c r="ZP103" s="9"/>
      <c r="ZQ103" s="9"/>
      <c r="ZR103" s="9"/>
      <c r="ZS103" s="9"/>
      <c r="ZT103" s="9"/>
      <c r="ZU103" s="9"/>
      <c r="ZV103" s="9"/>
      <c r="ZW103" s="9"/>
      <c r="ZX103" s="9"/>
      <c r="ZY103" s="9"/>
      <c r="ZZ103" s="9"/>
      <c r="AAA103" s="9"/>
      <c r="AAB103" s="9"/>
      <c r="AAC103" s="9"/>
      <c r="AAD103" s="9"/>
      <c r="AAE103" s="9"/>
      <c r="AAF103" s="9"/>
      <c r="AAG103" s="9"/>
      <c r="AAH103" s="9"/>
      <c r="AAI103" s="9"/>
      <c r="AAJ103" s="9"/>
      <c r="AAK103" s="9"/>
      <c r="AAL103" s="9"/>
      <c r="AAM103" s="9"/>
      <c r="AAN103" s="9"/>
      <c r="AAO103" s="9"/>
      <c r="AAP103" s="9"/>
      <c r="AAQ103" s="9"/>
      <c r="AAR103" s="9"/>
      <c r="AAS103" s="9"/>
      <c r="AAT103" s="9"/>
      <c r="AAU103" s="9"/>
      <c r="AAV103" s="9"/>
      <c r="AAW103" s="9"/>
      <c r="AAX103" s="9"/>
      <c r="AAY103" s="9"/>
      <c r="AAZ103" s="9"/>
      <c r="ABA103" s="9"/>
      <c r="ABB103" s="9"/>
      <c r="ABC103" s="9"/>
      <c r="ABD103" s="9"/>
      <c r="ABE103" s="9"/>
      <c r="ABF103" s="9"/>
      <c r="ABG103" s="9"/>
      <c r="ABH103" s="9"/>
      <c r="ABI103" s="9"/>
      <c r="ABJ103" s="9"/>
      <c r="ABK103" s="9"/>
      <c r="ABL103" s="9"/>
      <c r="ABM103" s="9"/>
      <c r="ABN103" s="9"/>
      <c r="ABO103" s="9"/>
      <c r="ABP103" s="9"/>
      <c r="ABQ103" s="9"/>
      <c r="ABR103" s="9"/>
      <c r="ABS103" s="9"/>
      <c r="ABT103" s="9"/>
      <c r="ABU103" s="9"/>
      <c r="ABV103" s="9"/>
      <c r="ABW103" s="9"/>
      <c r="ABX103" s="9"/>
      <c r="ABY103" s="9"/>
      <c r="ABZ103" s="9"/>
      <c r="ACA103" s="9"/>
      <c r="ACB103" s="9"/>
      <c r="ACC103" s="9"/>
      <c r="ACD103" s="9"/>
      <c r="ACE103" s="9"/>
      <c r="ACF103" s="9"/>
      <c r="ACG103" s="9"/>
      <c r="ACH103" s="9"/>
      <c r="ACI103" s="9"/>
      <c r="ACJ103" s="9"/>
      <c r="ACK103" s="9"/>
      <c r="ACL103" s="9"/>
      <c r="ACM103" s="9"/>
      <c r="ACN103" s="9"/>
      <c r="ACO103" s="9"/>
      <c r="ACP103" s="9"/>
      <c r="ACQ103" s="9"/>
      <c r="ACR103" s="9"/>
      <c r="ACS103" s="9"/>
      <c r="ACT103" s="9"/>
      <c r="ACU103" s="9"/>
      <c r="ACV103" s="9"/>
      <c r="ACW103" s="9"/>
      <c r="ACX103" s="9"/>
      <c r="ACY103" s="9"/>
      <c r="ACZ103" s="9"/>
      <c r="ADA103" s="9"/>
      <c r="ADB103" s="9"/>
      <c r="ADC103" s="9"/>
      <c r="ADD103" s="9"/>
      <c r="ADE103" s="9"/>
      <c r="ADF103" s="9"/>
      <c r="ADG103" s="9"/>
      <c r="ADH103" s="9"/>
      <c r="ADI103" s="9"/>
      <c r="ADJ103" s="9"/>
      <c r="ADK103" s="9"/>
      <c r="ADL103" s="9"/>
      <c r="ADM103" s="9"/>
      <c r="ADN103" s="9"/>
      <c r="ADO103" s="9"/>
      <c r="ADP103" s="9"/>
      <c r="ADQ103" s="9"/>
      <c r="ADR103" s="9"/>
      <c r="ADS103" s="9"/>
      <c r="ADT103" s="9"/>
      <c r="ADU103" s="9"/>
      <c r="ADV103" s="9"/>
      <c r="ADW103" s="9"/>
      <c r="ADX103" s="9"/>
      <c r="ADY103" s="9"/>
      <c r="ADZ103" s="9"/>
      <c r="AEA103" s="9"/>
      <c r="AEB103" s="9"/>
      <c r="AEC103" s="9"/>
      <c r="AED103" s="9"/>
      <c r="AEE103" s="9"/>
      <c r="AEF103" s="9"/>
      <c r="AEG103" s="9"/>
      <c r="AEH103" s="9"/>
      <c r="AEI103" s="9"/>
      <c r="AEJ103" s="9"/>
      <c r="AEK103" s="9"/>
      <c r="AEL103" s="9"/>
      <c r="AEM103" s="9"/>
      <c r="AEN103" s="9"/>
      <c r="AEO103" s="9"/>
      <c r="AEP103" s="9"/>
      <c r="AEQ103" s="9"/>
      <c r="AER103" s="9"/>
      <c r="AES103" s="9"/>
      <c r="AET103" s="9"/>
      <c r="AEU103" s="9"/>
      <c r="AEV103" s="9"/>
      <c r="AEW103" s="9"/>
      <c r="AEX103" s="9"/>
      <c r="AEY103" s="9"/>
      <c r="AEZ103" s="9"/>
      <c r="AFA103" s="9"/>
      <c r="AFB103" s="9"/>
      <c r="AFC103" s="9"/>
      <c r="AFD103" s="9"/>
      <c r="AFE103" s="9"/>
      <c r="AFF103" s="9"/>
      <c r="AFG103" s="9"/>
      <c r="AFH103" s="9"/>
      <c r="AFI103" s="9"/>
      <c r="AFJ103" s="9"/>
      <c r="AFK103" s="9"/>
      <c r="AFL103" s="9"/>
      <c r="AFM103" s="9"/>
      <c r="AFN103" s="9"/>
      <c r="AFO103" s="9"/>
      <c r="AFP103" s="9"/>
      <c r="AFQ103" s="9"/>
      <c r="AFR103" s="9"/>
      <c r="AFS103" s="9"/>
      <c r="AFT103" s="9"/>
      <c r="AFU103" s="9"/>
      <c r="AFV103" s="9"/>
      <c r="AFW103" s="9"/>
      <c r="AFX103" s="9"/>
      <c r="AFY103" s="9"/>
      <c r="AFZ103" s="9"/>
      <c r="AGA103" s="9"/>
      <c r="AGB103" s="9"/>
      <c r="AGC103" s="9"/>
      <c r="AGD103" s="9"/>
      <c r="AGE103" s="9"/>
      <c r="AGF103" s="9"/>
      <c r="AGG103" s="9"/>
      <c r="AGH103" s="9"/>
      <c r="AGI103" s="9"/>
      <c r="AGJ103" s="9"/>
      <c r="AGK103" s="9"/>
      <c r="AGL103" s="9"/>
      <c r="AGM103" s="9"/>
      <c r="AGN103" s="9"/>
      <c r="AGO103" s="9"/>
      <c r="AGP103" s="9"/>
      <c r="AGQ103" s="9"/>
      <c r="AGR103" s="9"/>
      <c r="AGS103" s="9"/>
      <c r="AGT103" s="9"/>
      <c r="AGU103" s="9"/>
      <c r="AGV103" s="9"/>
      <c r="AGW103" s="9"/>
      <c r="AGX103" s="9"/>
      <c r="AGY103" s="9"/>
      <c r="AGZ103" s="9"/>
      <c r="AHA103" s="9"/>
      <c r="AHB103" s="9"/>
      <c r="AHC103" s="9"/>
      <c r="AHD103" s="9"/>
      <c r="AHE103" s="9"/>
      <c r="AHF103" s="9"/>
      <c r="AHG103" s="9"/>
      <c r="AHH103" s="9"/>
      <c r="AHI103" s="9"/>
      <c r="AHJ103" s="9"/>
      <c r="AHK103" s="9"/>
      <c r="AHL103" s="9"/>
      <c r="AHM103" s="9"/>
      <c r="AHN103" s="9"/>
      <c r="AHO103" s="9"/>
      <c r="AHP103" s="9"/>
      <c r="AHQ103" s="9"/>
      <c r="AHR103" s="9"/>
      <c r="AHS103" s="9"/>
      <c r="AHT103" s="9"/>
      <c r="AHU103" s="9"/>
      <c r="AHV103" s="9"/>
      <c r="AHW103" s="9"/>
      <c r="AHX103" s="9"/>
      <c r="AHY103" s="9"/>
      <c r="AHZ103" s="9"/>
      <c r="AIA103" s="9"/>
      <c r="AIB103" s="9"/>
      <c r="AIC103" s="9"/>
      <c r="AID103" s="9"/>
      <c r="AIE103" s="9"/>
      <c r="AIF103" s="9"/>
      <c r="AIG103" s="9"/>
      <c r="AIH103" s="9"/>
      <c r="AII103" s="9"/>
      <c r="AIJ103" s="9"/>
      <c r="AIK103" s="9"/>
      <c r="AIL103" s="9"/>
      <c r="AIM103" s="9"/>
      <c r="AIN103" s="9"/>
      <c r="AIO103" s="9"/>
      <c r="AIP103" s="9"/>
      <c r="AIQ103" s="9"/>
      <c r="AIR103" s="9"/>
      <c r="AIS103" s="9"/>
      <c r="AIT103" s="9"/>
      <c r="AIU103" s="9"/>
      <c r="AIV103" s="9"/>
      <c r="AIW103" s="9"/>
      <c r="AIX103" s="9"/>
      <c r="AIY103" s="9"/>
      <c r="AIZ103" s="9"/>
      <c r="AJA103" s="9"/>
      <c r="AJB103" s="9"/>
      <c r="AJC103" s="9"/>
      <c r="AJD103" s="9"/>
      <c r="AJE103" s="9"/>
      <c r="AJF103" s="9"/>
      <c r="AJG103" s="9"/>
      <c r="AJH103" s="9"/>
      <c r="AJI103" s="9"/>
      <c r="AJJ103" s="9"/>
      <c r="AJK103" s="9"/>
      <c r="AJL103" s="9"/>
      <c r="AJM103" s="9"/>
      <c r="AJN103" s="9"/>
      <c r="AJO103" s="9"/>
      <c r="AJP103" s="9"/>
      <c r="AJQ103" s="9"/>
      <c r="AJR103" s="9"/>
      <c r="AJS103" s="9"/>
      <c r="AJT103" s="9"/>
      <c r="AJU103" s="9"/>
      <c r="AJV103" s="9"/>
      <c r="AJW103" s="9"/>
      <c r="AJX103" s="9"/>
      <c r="AJY103" s="9"/>
      <c r="AJZ103" s="9"/>
      <c r="AKA103" s="9"/>
      <c r="AKB103" s="9"/>
      <c r="AKC103" s="9"/>
      <c r="AKD103" s="9"/>
      <c r="AKE103" s="9"/>
      <c r="AKF103" s="9"/>
      <c r="AKG103" s="9"/>
      <c r="AKH103" s="9"/>
      <c r="AKI103" s="9"/>
      <c r="AKJ103" s="9"/>
      <c r="AKK103" s="9"/>
      <c r="AKL103" s="9"/>
      <c r="AKM103" s="9"/>
      <c r="AKN103" s="9"/>
      <c r="AKO103" s="9"/>
      <c r="AKP103" s="9"/>
      <c r="AKQ103" s="9"/>
      <c r="AKR103" s="9"/>
      <c r="AKS103" s="9"/>
      <c r="AKT103" s="9"/>
      <c r="AKU103" s="9"/>
      <c r="AKV103" s="9"/>
      <c r="AKW103" s="9"/>
      <c r="AKX103" s="9"/>
      <c r="AKY103" s="9"/>
      <c r="AKZ103" s="9"/>
      <c r="ALA103" s="9"/>
      <c r="ALB103" s="9"/>
      <c r="ALC103" s="9"/>
      <c r="ALD103" s="9"/>
      <c r="ALE103" s="9"/>
      <c r="ALF103" s="9"/>
      <c r="ALG103" s="9"/>
      <c r="ALH103" s="9"/>
      <c r="ALI103" s="9"/>
      <c r="ALJ103" s="9"/>
      <c r="ALK103" s="9"/>
      <c r="ALL103" s="9"/>
      <c r="ALM103" s="9"/>
      <c r="ALN103" s="9"/>
      <c r="ALO103" s="9"/>
      <c r="ALP103" s="9"/>
      <c r="ALQ103" s="9"/>
      <c r="ALR103" s="9"/>
      <c r="ALS103" s="9"/>
      <c r="ALT103" s="9"/>
      <c r="ALU103" s="9"/>
      <c r="ALV103" s="9"/>
      <c r="ALW103" s="9"/>
      <c r="ALX103" s="9"/>
      <c r="ALY103" s="9"/>
      <c r="AMN103" s="9"/>
      <c r="AMO103" s="9"/>
      <c r="AMP103" s="9"/>
      <c r="AMQ103" s="9"/>
      <c r="AMR103" s="9"/>
      <c r="AMS103" s="9"/>
      <c r="AMT103" s="9"/>
      <c r="AMU103" s="9"/>
      <c r="AMV103" s="9"/>
      <c r="AMW103" s="9"/>
      <c r="AMX103" s="9"/>
      <c r="AMY103" s="9"/>
      <c r="AMZ103" s="9"/>
      <c r="ANA103" s="9"/>
      <c r="ANB103" s="9"/>
      <c r="ANC103" s="9"/>
      <c r="AND103" s="9"/>
      <c r="ANE103" s="9"/>
      <c r="ANF103" s="9"/>
      <c r="ANG103" s="9"/>
      <c r="ANH103" s="9"/>
      <c r="ANI103" s="9"/>
      <c r="ANJ103" s="9"/>
      <c r="ANK103" s="9"/>
      <c r="ANL103" s="9"/>
      <c r="ANM103" s="9"/>
      <c r="ANN103" s="9"/>
      <c r="ANO103" s="9"/>
      <c r="ANP103" s="9"/>
      <c r="ANQ103" s="9"/>
      <c r="ANR103" s="9"/>
      <c r="ANS103" s="9"/>
      <c r="ANT103" s="9"/>
      <c r="ANU103" s="9"/>
      <c r="ANV103" s="9"/>
      <c r="ANW103" s="9"/>
      <c r="ANX103" s="9"/>
      <c r="ANY103" s="9"/>
      <c r="ANZ103" s="9"/>
      <c r="AOA103" s="9"/>
      <c r="AOB103" s="9"/>
      <c r="AOC103" s="9"/>
      <c r="AOD103" s="9"/>
      <c r="AOE103" s="9"/>
      <c r="AOF103" s="9"/>
      <c r="AOG103" s="9"/>
      <c r="AOH103" s="9"/>
      <c r="AOI103" s="9"/>
      <c r="AOJ103" s="9"/>
      <c r="AOK103" s="9"/>
      <c r="AOL103" s="9"/>
      <c r="AOM103" s="9"/>
      <c r="AON103" s="9"/>
      <c r="AOO103" s="9"/>
      <c r="AOP103" s="9"/>
      <c r="AOQ103" s="9"/>
      <c r="AOR103" s="9"/>
      <c r="AOS103" s="9"/>
      <c r="AOT103" s="9"/>
      <c r="AOU103" s="9"/>
      <c r="AOV103" s="9"/>
      <c r="AOW103" s="9"/>
      <c r="AOX103" s="9"/>
      <c r="AOY103" s="9"/>
      <c r="AOZ103" s="9"/>
      <c r="APA103" s="9"/>
      <c r="APB103" s="9"/>
      <c r="APC103" s="9"/>
      <c r="APD103" s="9"/>
      <c r="APE103" s="9"/>
      <c r="APF103" s="9"/>
      <c r="APG103" s="9"/>
      <c r="APH103" s="9"/>
      <c r="API103" s="9"/>
      <c r="APJ103" s="9"/>
      <c r="APK103" s="9"/>
      <c r="APL103" s="9"/>
      <c r="APM103" s="9"/>
      <c r="APN103" s="9"/>
      <c r="APO103" s="9"/>
      <c r="APP103" s="9"/>
      <c r="APQ103" s="9"/>
      <c r="APR103" s="9"/>
      <c r="APS103" s="9"/>
      <c r="APT103" s="9"/>
      <c r="APU103" s="9"/>
      <c r="APV103" s="9"/>
      <c r="APW103" s="9"/>
      <c r="APX103" s="9"/>
      <c r="APY103" s="9"/>
      <c r="APZ103" s="9"/>
      <c r="AQA103" s="9"/>
      <c r="AQB103" s="9"/>
      <c r="AQC103" s="9"/>
      <c r="AQD103" s="9"/>
      <c r="AQE103" s="9"/>
      <c r="AQF103" s="9"/>
      <c r="AQG103" s="9"/>
      <c r="AQH103" s="9"/>
      <c r="AQI103" s="9"/>
      <c r="AQJ103" s="9"/>
      <c r="AQK103" s="9"/>
      <c r="AQL103" s="9"/>
      <c r="AQM103" s="9"/>
      <c r="AQN103" s="9"/>
      <c r="AQO103" s="9"/>
      <c r="AQP103" s="9"/>
      <c r="AQQ103" s="9"/>
      <c r="AQR103" s="9"/>
      <c r="AQS103" s="9"/>
      <c r="AQT103" s="9"/>
      <c r="AQU103" s="9"/>
      <c r="AQV103" s="9"/>
      <c r="AQW103" s="9"/>
      <c r="AQX103" s="9"/>
      <c r="AQY103" s="9"/>
      <c r="AQZ103" s="9"/>
      <c r="ARA103" s="9"/>
      <c r="ARB103" s="9"/>
      <c r="ARC103" s="9"/>
      <c r="ARD103" s="9"/>
      <c r="ARE103" s="9"/>
      <c r="ARF103" s="9"/>
      <c r="ARG103" s="9"/>
      <c r="ARH103" s="9"/>
      <c r="ARI103" s="9"/>
      <c r="ARJ103" s="9"/>
      <c r="ARK103" s="9"/>
      <c r="ARL103" s="9"/>
      <c r="ARM103" s="9"/>
      <c r="ARN103" s="9"/>
      <c r="ARO103" s="9"/>
      <c r="ARP103" s="9"/>
      <c r="ARQ103" s="9"/>
      <c r="ARR103" s="9"/>
      <c r="ARS103" s="9"/>
      <c r="ART103" s="9"/>
      <c r="ARU103" s="9"/>
      <c r="ARV103" s="9"/>
      <c r="ARW103" s="9"/>
      <c r="ARX103" s="9"/>
      <c r="ARY103" s="9"/>
      <c r="ARZ103" s="9"/>
      <c r="ASA103" s="9"/>
      <c r="ASB103" s="9"/>
      <c r="ASC103" s="9"/>
      <c r="ASD103" s="9"/>
      <c r="ASE103" s="9"/>
      <c r="ASF103" s="9"/>
      <c r="ASG103" s="9"/>
      <c r="ASH103" s="9"/>
      <c r="ASI103" s="9"/>
      <c r="ASJ103" s="9"/>
      <c r="ASK103" s="9"/>
      <c r="ASL103" s="9"/>
      <c r="ASM103" s="9"/>
      <c r="ASN103" s="9"/>
      <c r="ASO103" s="9"/>
      <c r="ASP103" s="9"/>
      <c r="ASQ103" s="9"/>
      <c r="ASR103" s="9"/>
      <c r="ASS103" s="9"/>
      <c r="AST103" s="9"/>
      <c r="ASU103" s="9"/>
      <c r="ASV103" s="9"/>
      <c r="ASW103" s="9"/>
      <c r="ASX103" s="9"/>
      <c r="ASY103" s="9"/>
      <c r="ASZ103" s="9"/>
      <c r="ATA103" s="9"/>
      <c r="ATB103" s="9"/>
      <c r="ATC103" s="9"/>
      <c r="ATD103" s="9"/>
      <c r="ATE103" s="9"/>
      <c r="ATF103" s="9"/>
      <c r="ATG103" s="9"/>
      <c r="ATH103" s="9"/>
      <c r="ATI103" s="9"/>
      <c r="ATJ103" s="9"/>
      <c r="ATK103" s="9"/>
      <c r="ATL103" s="9"/>
      <c r="ATM103" s="9"/>
      <c r="ATN103" s="9"/>
      <c r="ATO103" s="9"/>
      <c r="ATP103" s="9"/>
      <c r="ATQ103" s="9"/>
      <c r="ATR103" s="9"/>
      <c r="ATS103" s="9"/>
      <c r="ATT103" s="9"/>
      <c r="ATU103" s="9"/>
      <c r="ATV103" s="9"/>
      <c r="ATW103" s="9"/>
      <c r="ATX103" s="9"/>
      <c r="ATY103" s="9"/>
      <c r="ATZ103" s="9"/>
      <c r="AUA103" s="9"/>
      <c r="AUB103" s="9"/>
      <c r="AUC103" s="9"/>
      <c r="AUD103" s="9"/>
      <c r="AUE103" s="9"/>
      <c r="AUF103" s="9"/>
      <c r="AUG103" s="9"/>
      <c r="AUH103" s="9"/>
      <c r="AUI103" s="9"/>
      <c r="AUJ103" s="9"/>
      <c r="AUK103" s="9"/>
      <c r="AUL103" s="9"/>
      <c r="AUM103" s="9"/>
      <c r="AUN103" s="9"/>
      <c r="AUO103" s="9"/>
      <c r="AUP103" s="9"/>
      <c r="AUQ103" s="9"/>
      <c r="AUR103" s="9"/>
      <c r="AUS103" s="9"/>
      <c r="AUT103" s="9"/>
      <c r="AUU103" s="9"/>
      <c r="AUV103" s="9"/>
      <c r="AUW103" s="9"/>
      <c r="AUX103" s="9"/>
      <c r="AUY103" s="9"/>
      <c r="AUZ103" s="9"/>
      <c r="AVA103" s="9"/>
      <c r="AVB103" s="9"/>
      <c r="AVC103" s="9"/>
      <c r="AVD103" s="9"/>
      <c r="AVE103" s="9"/>
      <c r="AVF103" s="9"/>
      <c r="AVG103" s="9"/>
      <c r="AVH103" s="9"/>
      <c r="AVI103" s="9"/>
      <c r="AVJ103" s="9"/>
      <c r="AVK103" s="9"/>
      <c r="AVL103" s="9"/>
      <c r="AVM103" s="9"/>
      <c r="AVN103" s="9"/>
      <c r="AVO103" s="9"/>
      <c r="AVP103" s="9"/>
      <c r="AVQ103" s="9"/>
      <c r="AVR103" s="9"/>
      <c r="AVS103" s="9"/>
      <c r="AVT103" s="9"/>
      <c r="AVU103" s="9"/>
      <c r="AVV103" s="9"/>
      <c r="AVW103" s="9"/>
      <c r="AVX103" s="9"/>
      <c r="AVY103" s="9"/>
      <c r="AVZ103" s="9"/>
      <c r="AWA103" s="9"/>
      <c r="AWB103" s="9"/>
      <c r="AWC103" s="9"/>
      <c r="AWD103" s="9"/>
      <c r="AWE103" s="9"/>
      <c r="AWF103" s="9"/>
      <c r="AWG103" s="9"/>
      <c r="AWH103" s="9"/>
      <c r="AWI103" s="9"/>
      <c r="AWJ103" s="9"/>
      <c r="AWK103" s="9"/>
      <c r="AWL103" s="9"/>
      <c r="AWM103" s="9"/>
      <c r="AWN103" s="9"/>
      <c r="AWO103" s="9"/>
      <c r="AWP103" s="9"/>
      <c r="AWQ103" s="9"/>
      <c r="AWR103" s="9"/>
      <c r="AWS103" s="9"/>
      <c r="AWT103" s="9"/>
      <c r="AWU103" s="9"/>
      <c r="AWV103" s="9"/>
      <c r="AWW103" s="9"/>
      <c r="AWX103" s="9"/>
      <c r="AWY103" s="9"/>
      <c r="AWZ103" s="9"/>
      <c r="AXA103" s="9"/>
      <c r="AXB103" s="9"/>
      <c r="AXC103" s="9"/>
      <c r="AXD103" s="9"/>
      <c r="AXE103" s="9"/>
      <c r="AXF103" s="9"/>
      <c r="AXG103" s="9"/>
      <c r="AXH103" s="9"/>
      <c r="AXI103" s="9"/>
      <c r="AXJ103" s="9"/>
      <c r="AXK103" s="9"/>
      <c r="AXL103" s="9"/>
      <c r="AXM103" s="9"/>
      <c r="AXN103" s="9"/>
      <c r="AXO103" s="9"/>
      <c r="AXP103" s="9"/>
      <c r="AXQ103" s="9"/>
      <c r="AXR103" s="9"/>
      <c r="AXS103" s="9"/>
      <c r="AXT103" s="9"/>
      <c r="AXU103" s="9"/>
      <c r="AXV103" s="9"/>
      <c r="AXW103" s="9"/>
      <c r="AXX103" s="9"/>
      <c r="AXY103" s="9"/>
      <c r="AXZ103" s="9"/>
      <c r="AYA103" s="9"/>
      <c r="AYB103" s="9"/>
      <c r="AYC103" s="9"/>
      <c r="AYD103" s="9"/>
      <c r="AYE103" s="9"/>
      <c r="AYF103" s="9"/>
      <c r="AYG103" s="9"/>
      <c r="AYH103" s="9"/>
      <c r="AYI103" s="9"/>
      <c r="AYJ103" s="9"/>
      <c r="AYK103" s="9"/>
      <c r="AYL103" s="9"/>
      <c r="AYM103" s="9"/>
      <c r="AYN103" s="9"/>
      <c r="AYO103" s="9"/>
      <c r="AYP103" s="9"/>
      <c r="AYQ103" s="9"/>
      <c r="AYR103" s="9"/>
      <c r="AYS103" s="9"/>
      <c r="AYT103" s="9"/>
      <c r="AYU103" s="9"/>
      <c r="AYV103" s="9"/>
      <c r="AYW103" s="9"/>
      <c r="AYX103" s="9"/>
      <c r="AYY103" s="9"/>
      <c r="AYZ103" s="9"/>
      <c r="AZA103" s="9"/>
      <c r="AZB103" s="9"/>
      <c r="AZC103" s="9"/>
      <c r="AZD103" s="9"/>
      <c r="AZE103" s="9"/>
      <c r="AZF103" s="9"/>
      <c r="AZG103" s="9"/>
      <c r="AZH103" s="9"/>
      <c r="AZI103" s="9"/>
      <c r="AZJ103" s="9"/>
      <c r="AZK103" s="9"/>
      <c r="AZL103" s="9"/>
      <c r="AZM103" s="9"/>
      <c r="AZN103" s="9"/>
      <c r="AZO103" s="9"/>
      <c r="AZP103" s="9"/>
      <c r="AZQ103" s="9"/>
      <c r="AZR103" s="9"/>
      <c r="AZS103" s="9"/>
      <c r="AZT103" s="9"/>
      <c r="AZU103" s="9"/>
      <c r="AZV103" s="9"/>
      <c r="AZW103" s="9"/>
      <c r="AZX103" s="9"/>
      <c r="AZY103" s="9"/>
      <c r="AZZ103" s="9"/>
      <c r="BAA103" s="9"/>
      <c r="BAB103" s="9"/>
      <c r="BAC103" s="9"/>
      <c r="BAD103" s="9"/>
      <c r="BAE103" s="9"/>
      <c r="BAF103" s="9"/>
      <c r="BAG103" s="9"/>
      <c r="BAH103" s="9"/>
      <c r="BAI103" s="9"/>
      <c r="BAJ103" s="9"/>
      <c r="BAK103" s="9"/>
      <c r="BAL103" s="9"/>
      <c r="BAM103" s="9"/>
      <c r="BAN103" s="9"/>
      <c r="BAO103" s="9"/>
      <c r="BAP103" s="9"/>
      <c r="BAQ103" s="9"/>
      <c r="BAR103" s="9"/>
      <c r="BAS103" s="9"/>
      <c r="BAT103" s="9"/>
      <c r="BAU103" s="9"/>
      <c r="BAV103" s="9"/>
      <c r="BAW103" s="9"/>
      <c r="BAX103" s="9"/>
      <c r="BAY103" s="9"/>
      <c r="BAZ103" s="9"/>
      <c r="BBA103" s="9"/>
      <c r="BBB103" s="9"/>
      <c r="BBC103" s="9"/>
      <c r="BBD103" s="9"/>
      <c r="BBE103" s="9"/>
      <c r="BBF103" s="9"/>
      <c r="BBG103" s="9"/>
      <c r="BBH103" s="9"/>
      <c r="BBI103" s="9"/>
      <c r="BBJ103" s="9"/>
      <c r="BBK103" s="9"/>
      <c r="BBL103" s="9"/>
      <c r="BBM103" s="9"/>
      <c r="BBN103" s="9"/>
      <c r="BBO103" s="9"/>
      <c r="BBP103" s="9"/>
      <c r="BBQ103" s="9"/>
      <c r="BBR103" s="9"/>
      <c r="BBS103" s="9"/>
      <c r="BBT103" s="9"/>
      <c r="BBU103" s="9"/>
      <c r="BBV103" s="9"/>
      <c r="BBW103" s="9"/>
      <c r="BBX103" s="9"/>
      <c r="BBY103" s="9"/>
      <c r="BBZ103" s="9"/>
      <c r="BCA103" s="9"/>
      <c r="BCB103" s="9"/>
      <c r="BCC103" s="9"/>
      <c r="BCD103" s="9"/>
      <c r="BCE103" s="9"/>
      <c r="BCF103" s="9"/>
      <c r="BCG103" s="9"/>
      <c r="BCH103" s="9"/>
      <c r="BCI103" s="9"/>
      <c r="BCJ103" s="9"/>
      <c r="BCK103" s="9"/>
      <c r="BCL103" s="9"/>
      <c r="BCM103" s="9"/>
      <c r="BCN103" s="9"/>
      <c r="BCO103" s="9"/>
      <c r="BCP103" s="9"/>
      <c r="BCQ103" s="9"/>
      <c r="BCR103" s="9"/>
      <c r="BCS103" s="9"/>
      <c r="BCT103" s="9"/>
      <c r="BCU103" s="9"/>
      <c r="BCV103" s="9"/>
      <c r="BCW103" s="9"/>
      <c r="BCX103" s="9"/>
      <c r="BCY103" s="9"/>
      <c r="BCZ103" s="9"/>
      <c r="BDA103" s="9"/>
      <c r="BDB103" s="9"/>
      <c r="BDC103" s="9"/>
      <c r="BDD103" s="9"/>
      <c r="BDE103" s="9"/>
      <c r="BDF103" s="9"/>
      <c r="BDG103" s="9"/>
      <c r="BDH103" s="9"/>
      <c r="BDI103" s="9"/>
      <c r="BDJ103" s="9"/>
      <c r="BDK103" s="9"/>
      <c r="BDL103" s="9"/>
      <c r="BDM103" s="9"/>
      <c r="BDN103" s="9"/>
      <c r="BDO103" s="9"/>
      <c r="BDP103" s="9"/>
      <c r="BDQ103" s="9"/>
      <c r="BDR103" s="9"/>
      <c r="BDS103" s="9"/>
      <c r="BDT103" s="9"/>
      <c r="BDU103" s="9"/>
      <c r="BDV103" s="9"/>
      <c r="BDW103" s="9"/>
      <c r="BDX103" s="9"/>
      <c r="BDY103" s="9"/>
      <c r="BDZ103" s="9"/>
      <c r="BEA103" s="9"/>
      <c r="BEB103" s="9"/>
      <c r="BEC103" s="9"/>
      <c r="BED103" s="9"/>
      <c r="BEE103" s="9"/>
      <c r="BEF103" s="9"/>
      <c r="BEG103" s="9"/>
      <c r="BEH103" s="9"/>
      <c r="BEI103" s="9"/>
      <c r="BEJ103" s="9"/>
      <c r="BEK103" s="9"/>
      <c r="BEL103" s="9"/>
      <c r="BEM103" s="9"/>
      <c r="BEN103" s="9"/>
      <c r="BEO103" s="9"/>
      <c r="BEP103" s="9"/>
      <c r="BEQ103" s="9"/>
      <c r="BER103" s="9"/>
      <c r="BES103" s="9"/>
      <c r="BET103" s="9"/>
      <c r="BEU103" s="9"/>
      <c r="BEV103" s="9"/>
      <c r="BEW103" s="9"/>
      <c r="BEX103" s="9"/>
      <c r="BEY103" s="9"/>
      <c r="BEZ103" s="9"/>
      <c r="BFA103" s="9"/>
      <c r="BFB103" s="9"/>
      <c r="BFC103" s="9"/>
      <c r="BFD103" s="9"/>
      <c r="BFE103" s="9"/>
      <c r="BFF103" s="9"/>
      <c r="BFG103" s="9"/>
      <c r="BFH103" s="9"/>
      <c r="BFI103" s="9"/>
      <c r="BFJ103" s="9"/>
      <c r="BFK103" s="9"/>
      <c r="BFL103" s="9"/>
      <c r="BFM103" s="9"/>
      <c r="BFN103" s="9"/>
      <c r="BFO103" s="9"/>
      <c r="BFP103" s="9"/>
      <c r="BFQ103" s="9"/>
      <c r="BFR103" s="9"/>
      <c r="BFS103" s="9"/>
      <c r="BFT103" s="9"/>
      <c r="BFU103" s="9"/>
      <c r="BFV103" s="9"/>
      <c r="BFW103" s="9"/>
      <c r="BFX103" s="9"/>
      <c r="BFY103" s="9"/>
      <c r="BFZ103" s="9"/>
      <c r="BGA103" s="9"/>
      <c r="BGB103" s="9"/>
      <c r="BGC103" s="9"/>
      <c r="BGD103" s="9"/>
      <c r="BGE103" s="9"/>
      <c r="BGF103" s="9"/>
      <c r="BGG103" s="9"/>
      <c r="BGH103" s="9"/>
      <c r="BGI103" s="9"/>
      <c r="BGJ103" s="9"/>
      <c r="BGK103" s="9"/>
      <c r="BGL103" s="9"/>
      <c r="BGM103" s="9"/>
      <c r="BGN103" s="9"/>
      <c r="BGO103" s="9"/>
      <c r="BGP103" s="9"/>
      <c r="BGQ103" s="9"/>
      <c r="BGR103" s="9"/>
      <c r="BGS103" s="9"/>
      <c r="BGT103" s="9"/>
      <c r="BGU103" s="9"/>
      <c r="BGV103" s="9"/>
      <c r="BGW103" s="9"/>
      <c r="BGX103" s="9"/>
      <c r="BGY103" s="9"/>
      <c r="BGZ103" s="9"/>
      <c r="BHA103" s="9"/>
      <c r="BHB103" s="9"/>
      <c r="BHC103" s="9"/>
      <c r="BHD103" s="9"/>
      <c r="BHE103" s="9"/>
      <c r="BHF103" s="9"/>
      <c r="BHG103" s="9"/>
      <c r="BHH103" s="9"/>
      <c r="BHI103" s="9"/>
      <c r="BHJ103" s="9"/>
      <c r="BHK103" s="9"/>
      <c r="BHL103" s="9"/>
      <c r="BHM103" s="9"/>
      <c r="BHN103" s="9"/>
      <c r="BHO103" s="9"/>
      <c r="BHP103" s="9"/>
      <c r="BHQ103" s="9"/>
      <c r="BHR103" s="9"/>
      <c r="BHS103" s="9"/>
      <c r="BHT103" s="9"/>
      <c r="BHU103" s="9"/>
      <c r="BHV103" s="9"/>
      <c r="BHW103" s="9"/>
      <c r="BHX103" s="9"/>
      <c r="BHY103" s="9"/>
      <c r="BHZ103" s="9"/>
      <c r="BIA103" s="9"/>
      <c r="BIB103" s="9"/>
      <c r="BIC103" s="9"/>
      <c r="BID103" s="9"/>
      <c r="BIE103" s="9"/>
      <c r="BIF103" s="9"/>
      <c r="BIG103" s="9"/>
      <c r="BIH103" s="9"/>
      <c r="BII103" s="9"/>
      <c r="BIJ103" s="9"/>
      <c r="BIK103" s="9"/>
      <c r="BIL103" s="9"/>
      <c r="BIM103" s="9"/>
      <c r="BIN103" s="9"/>
      <c r="BIO103" s="9"/>
      <c r="BIP103" s="9"/>
      <c r="BIQ103" s="9"/>
      <c r="BIR103" s="9"/>
      <c r="BIS103" s="9"/>
      <c r="BIT103" s="9"/>
      <c r="BIU103" s="9"/>
      <c r="BIV103" s="9"/>
      <c r="BIW103" s="9"/>
      <c r="BIX103" s="9"/>
      <c r="BIY103" s="9"/>
      <c r="BIZ103" s="9"/>
      <c r="BJA103" s="9"/>
      <c r="BJB103" s="9"/>
      <c r="BJC103" s="9"/>
      <c r="BJD103" s="9"/>
      <c r="BJE103" s="9"/>
      <c r="BJF103" s="9"/>
      <c r="BJG103" s="9"/>
      <c r="BJH103" s="9"/>
      <c r="BJI103" s="9"/>
      <c r="BJJ103" s="9"/>
      <c r="BJK103" s="9"/>
      <c r="BJL103" s="9"/>
      <c r="BJM103" s="9"/>
      <c r="BJN103" s="9"/>
      <c r="BJO103" s="9"/>
      <c r="BJP103" s="9"/>
      <c r="BJQ103" s="9"/>
      <c r="BJR103" s="9"/>
      <c r="BJS103" s="9"/>
      <c r="BJT103" s="9"/>
      <c r="BJU103" s="9"/>
      <c r="BJV103" s="9"/>
      <c r="BJW103" s="9"/>
      <c r="BJX103" s="9"/>
      <c r="BJY103" s="9"/>
      <c r="BJZ103" s="9"/>
      <c r="BKA103" s="9"/>
      <c r="BKB103" s="9"/>
      <c r="BKC103" s="9"/>
      <c r="BKD103" s="9"/>
      <c r="BKE103" s="9"/>
      <c r="BKF103" s="9"/>
      <c r="BKG103" s="9"/>
      <c r="BKH103" s="9"/>
      <c r="BKI103" s="9"/>
      <c r="BKJ103" s="9"/>
      <c r="BKK103" s="9"/>
      <c r="BKL103" s="9"/>
      <c r="BKM103" s="9"/>
      <c r="BKN103" s="9"/>
      <c r="BKO103" s="9"/>
      <c r="BKP103" s="9"/>
      <c r="BKQ103" s="9"/>
      <c r="BKR103" s="9"/>
      <c r="BKS103" s="9"/>
      <c r="BKT103" s="9"/>
      <c r="BKU103" s="9"/>
      <c r="BKV103" s="9"/>
      <c r="BKW103" s="9"/>
      <c r="BKX103" s="9"/>
      <c r="BKY103" s="9"/>
      <c r="BKZ103" s="9"/>
      <c r="BLA103" s="9"/>
      <c r="BLB103" s="9"/>
      <c r="BLC103" s="9"/>
      <c r="BLD103" s="9"/>
      <c r="BLE103" s="9"/>
      <c r="BLF103" s="9"/>
      <c r="BLG103" s="9"/>
      <c r="BLH103" s="9"/>
      <c r="BLI103" s="9"/>
      <c r="BLJ103" s="9"/>
      <c r="BLK103" s="9"/>
      <c r="BLL103" s="9"/>
      <c r="BLM103" s="9"/>
      <c r="BLN103" s="9"/>
      <c r="BLO103" s="9"/>
      <c r="BLP103" s="9"/>
      <c r="BLQ103" s="9"/>
      <c r="BLR103" s="9"/>
      <c r="BLS103" s="9"/>
      <c r="BLT103" s="9"/>
      <c r="BLU103" s="9"/>
      <c r="BLV103" s="9"/>
      <c r="BLW103" s="9"/>
      <c r="BLX103" s="9"/>
      <c r="BLY103" s="9"/>
      <c r="BLZ103" s="9"/>
      <c r="BMA103" s="9"/>
      <c r="BMB103" s="9"/>
      <c r="BMC103" s="9"/>
      <c r="BMD103" s="9"/>
      <c r="BME103" s="9"/>
      <c r="BMF103" s="9"/>
      <c r="BMG103" s="9"/>
      <c r="BMH103" s="9"/>
      <c r="BMI103" s="9"/>
      <c r="BMJ103" s="9"/>
      <c r="BMK103" s="9"/>
      <c r="BML103" s="9"/>
      <c r="BMM103" s="9"/>
      <c r="BMN103" s="9"/>
      <c r="BMO103" s="9"/>
      <c r="BMP103" s="9"/>
      <c r="BMQ103" s="9"/>
      <c r="BMR103" s="9"/>
      <c r="BMS103" s="9"/>
      <c r="BMT103" s="9"/>
      <c r="BMU103" s="9"/>
      <c r="BMV103" s="9"/>
      <c r="BMW103" s="9"/>
      <c r="BMX103" s="9"/>
      <c r="BMY103" s="9"/>
      <c r="BMZ103" s="9"/>
      <c r="BNA103" s="9"/>
      <c r="BNB103" s="9"/>
      <c r="BNC103" s="9"/>
      <c r="BND103" s="9"/>
      <c r="BNE103" s="9"/>
      <c r="BNF103" s="9"/>
      <c r="BNG103" s="9"/>
      <c r="BNH103" s="9"/>
      <c r="BNI103" s="9"/>
      <c r="BNJ103" s="9"/>
      <c r="BNK103" s="9"/>
      <c r="BNL103" s="9"/>
      <c r="BNM103" s="9"/>
      <c r="BNN103" s="9"/>
      <c r="BNO103" s="9"/>
      <c r="BNP103" s="9"/>
      <c r="BNQ103" s="9"/>
      <c r="BNR103" s="9"/>
      <c r="BNS103" s="9"/>
      <c r="BNT103" s="9"/>
      <c r="BNU103" s="9"/>
      <c r="BNV103" s="9"/>
      <c r="BNW103" s="9"/>
      <c r="BNX103" s="9"/>
      <c r="BNY103" s="9"/>
      <c r="BNZ103" s="9"/>
      <c r="BOA103" s="9"/>
      <c r="BOB103" s="9"/>
      <c r="BOC103" s="9"/>
      <c r="BOD103" s="9"/>
      <c r="BOE103" s="9"/>
      <c r="BOF103" s="9"/>
      <c r="BOG103" s="9"/>
      <c r="BOH103" s="9"/>
      <c r="BOI103" s="9"/>
      <c r="BOJ103" s="9"/>
      <c r="BOK103" s="9"/>
      <c r="BOL103" s="9"/>
      <c r="BOM103" s="9"/>
      <c r="BON103" s="9"/>
      <c r="BOO103" s="9"/>
      <c r="BOP103" s="9"/>
      <c r="BOQ103" s="9"/>
      <c r="BOR103" s="9"/>
      <c r="BOS103" s="9"/>
      <c r="BOT103" s="9"/>
      <c r="BOU103" s="9"/>
      <c r="BOV103" s="9"/>
      <c r="BOW103" s="9"/>
      <c r="BOX103" s="9"/>
      <c r="BOY103" s="9"/>
      <c r="BOZ103" s="9"/>
      <c r="BPA103" s="9"/>
      <c r="BPB103" s="9"/>
      <c r="BPC103" s="9"/>
      <c r="BPD103" s="9"/>
      <c r="BPE103" s="9"/>
      <c r="BPF103" s="9"/>
      <c r="BPG103" s="9"/>
      <c r="BPH103" s="9"/>
      <c r="BPI103" s="9"/>
      <c r="BPJ103" s="9"/>
      <c r="BPK103" s="9"/>
      <c r="BPL103" s="9"/>
      <c r="BPM103" s="9"/>
      <c r="BPN103" s="9"/>
      <c r="BPO103" s="9"/>
      <c r="BPP103" s="9"/>
      <c r="BPQ103" s="9"/>
      <c r="BPR103" s="9"/>
      <c r="BPS103" s="9"/>
      <c r="BPT103" s="9"/>
      <c r="BPU103" s="9"/>
      <c r="BPV103" s="9"/>
      <c r="BPW103" s="9"/>
      <c r="BPX103" s="9"/>
      <c r="BPY103" s="9"/>
      <c r="BPZ103" s="9"/>
      <c r="BQA103" s="9"/>
      <c r="BQB103" s="9"/>
      <c r="BQC103" s="9"/>
      <c r="BQD103" s="9"/>
      <c r="BQE103" s="9"/>
      <c r="BQF103" s="9"/>
      <c r="BQG103" s="9"/>
      <c r="BQH103" s="9"/>
      <c r="BQI103" s="9"/>
      <c r="BQJ103" s="9"/>
      <c r="BQK103" s="9"/>
      <c r="BQL103" s="9"/>
      <c r="BQM103" s="9"/>
      <c r="BQN103" s="9"/>
      <c r="BQO103" s="9"/>
      <c r="BQP103" s="9"/>
      <c r="BQQ103" s="9"/>
      <c r="BQR103" s="9"/>
      <c r="BQS103" s="9"/>
      <c r="BQT103" s="9"/>
      <c r="BQU103" s="9"/>
      <c r="BQV103" s="9"/>
      <c r="BQW103" s="9"/>
      <c r="BQX103" s="9"/>
      <c r="BQY103" s="9"/>
      <c r="BQZ103" s="9"/>
      <c r="BRA103" s="9"/>
      <c r="BRB103" s="9"/>
      <c r="BRC103" s="9"/>
      <c r="BRD103" s="9"/>
      <c r="BRE103" s="9"/>
      <c r="BRF103" s="9"/>
      <c r="BRG103" s="9"/>
      <c r="BRH103" s="9"/>
      <c r="BRI103" s="9"/>
      <c r="BRJ103" s="9"/>
      <c r="BRK103" s="9"/>
      <c r="BRL103" s="9"/>
      <c r="BRM103" s="9"/>
      <c r="BRN103" s="9"/>
      <c r="BRO103" s="9"/>
      <c r="BRP103" s="9"/>
      <c r="BRQ103" s="9"/>
      <c r="BRR103" s="9"/>
      <c r="BRS103" s="9"/>
      <c r="BRT103" s="9"/>
      <c r="BRU103" s="9"/>
      <c r="BRV103" s="9"/>
      <c r="BRW103" s="9"/>
      <c r="BRX103" s="9"/>
      <c r="BRY103" s="9"/>
      <c r="BRZ103" s="9"/>
      <c r="BSA103" s="9"/>
      <c r="BSB103" s="9"/>
      <c r="BSC103" s="9"/>
      <c r="BSD103" s="9"/>
    </row>
    <row r="104" ht="14.25" customHeight="1">
      <c r="A104" s="9">
        <v>0.0</v>
      </c>
      <c r="B104" s="9" t="s">
        <v>11947</v>
      </c>
      <c r="C104" s="9" t="s">
        <v>11948</v>
      </c>
      <c r="D104" s="9" t="s">
        <v>11948</v>
      </c>
      <c r="E104" s="9"/>
      <c r="F104" s="9">
        <v>7.0</v>
      </c>
      <c r="G104" s="9" t="s">
        <v>12800</v>
      </c>
      <c r="H104" s="9"/>
      <c r="I104" s="9"/>
      <c r="J104" s="9"/>
      <c r="K104" s="9"/>
      <c r="L104" s="9">
        <v>7.0</v>
      </c>
      <c r="M104" s="9"/>
      <c r="N104" s="9"/>
      <c r="O104" s="9"/>
      <c r="P104" s="9">
        <v>0.0</v>
      </c>
      <c r="Q104" s="9" t="s">
        <v>12801</v>
      </c>
      <c r="R104" s="9"/>
      <c r="S104" s="9" t="s">
        <v>3057</v>
      </c>
      <c r="T104" s="9" t="s">
        <v>3056</v>
      </c>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9"/>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9"/>
      <c r="IJ104" s="9"/>
      <c r="IK104" s="9"/>
      <c r="IL104" s="9"/>
      <c r="IM104" s="9"/>
      <c r="IN104" s="9"/>
      <c r="IO104" s="9"/>
      <c r="IP104" s="9"/>
      <c r="IQ104" s="9"/>
      <c r="IR104" s="9"/>
      <c r="IS104" s="9"/>
      <c r="IT104" s="9"/>
      <c r="IU104" s="9"/>
      <c r="IV104" s="9"/>
      <c r="IW104" s="9"/>
      <c r="IX104" s="9"/>
      <c r="IY104" s="9"/>
      <c r="IZ104" s="9"/>
      <c r="JA104" s="9"/>
      <c r="JB104" s="9"/>
      <c r="JC104" s="9"/>
      <c r="JD104" s="9"/>
      <c r="JE104" s="9"/>
      <c r="JF104" s="9"/>
      <c r="JG104" s="9"/>
      <c r="JH104" s="9"/>
      <c r="JI104" s="9"/>
      <c r="JJ104" s="9"/>
      <c r="JK104" s="9"/>
      <c r="JL104" s="9"/>
      <c r="JM104" s="9"/>
      <c r="JN104" s="9"/>
      <c r="JO104" s="9"/>
      <c r="JP104" s="9"/>
      <c r="JQ104" s="9"/>
      <c r="JR104" s="9"/>
      <c r="JS104" s="9"/>
      <c r="JT104" s="9"/>
      <c r="JU104" s="9"/>
      <c r="JV104" s="9"/>
      <c r="JW104" s="9"/>
      <c r="JX104" s="9"/>
      <c r="JY104" s="9"/>
      <c r="JZ104" s="9"/>
      <c r="KA104" s="9"/>
      <c r="KB104" s="9"/>
      <c r="KC104" s="9"/>
      <c r="KD104" s="9"/>
      <c r="KE104" s="9"/>
      <c r="KF104" s="9"/>
      <c r="KG104" s="9"/>
      <c r="KH104" s="9"/>
      <c r="KI104" s="9"/>
      <c r="KJ104" s="9"/>
      <c r="KK104" s="9"/>
      <c r="KL104" s="9"/>
      <c r="KM104" s="9"/>
      <c r="KN104" s="9"/>
      <c r="KO104" s="9"/>
      <c r="KP104" s="9"/>
      <c r="KQ104" s="9"/>
      <c r="KR104" s="9"/>
      <c r="KS104" s="9"/>
      <c r="KT104" s="9"/>
      <c r="KU104" s="9"/>
      <c r="KV104" s="9"/>
      <c r="KW104" s="9"/>
      <c r="KX104" s="9"/>
      <c r="KY104" s="9"/>
      <c r="KZ104" s="9"/>
      <c r="LA104" s="9"/>
      <c r="LB104" s="9"/>
      <c r="LC104" s="9"/>
      <c r="LD104" s="9"/>
      <c r="LE104" s="9"/>
      <c r="LF104" s="9"/>
      <c r="LG104" s="9"/>
      <c r="LH104" s="9"/>
      <c r="LI104" s="9"/>
      <c r="LJ104" s="9"/>
      <c r="LK104" s="9"/>
      <c r="LL104" s="9"/>
      <c r="LM104" s="9"/>
      <c r="LN104" s="9"/>
      <c r="LO104" s="9"/>
      <c r="LP104" s="9"/>
      <c r="LQ104" s="9"/>
      <c r="LR104" s="9"/>
      <c r="LS104" s="9"/>
      <c r="LT104" s="9"/>
      <c r="LU104" s="9"/>
      <c r="LV104" s="9"/>
      <c r="LW104" s="9"/>
      <c r="LX104" s="9"/>
      <c r="LY104" s="9"/>
      <c r="LZ104" s="9"/>
      <c r="MA104" s="9"/>
      <c r="MB104" s="9"/>
      <c r="MC104" s="9"/>
      <c r="MD104" s="9"/>
      <c r="ME104" s="9"/>
      <c r="MF104" s="9"/>
      <c r="MG104" s="9"/>
      <c r="MH104" s="9"/>
      <c r="MI104" s="9"/>
      <c r="MJ104" s="9"/>
      <c r="MK104" s="9"/>
      <c r="ML104" s="9"/>
      <c r="MM104" s="9"/>
      <c r="MN104" s="9"/>
      <c r="MO104" s="9"/>
      <c r="MP104" s="9"/>
      <c r="MQ104" s="9"/>
      <c r="MR104" s="9"/>
      <c r="MS104" s="9"/>
      <c r="MT104" s="9"/>
      <c r="MU104" s="9"/>
      <c r="MV104" s="9"/>
      <c r="MW104" s="9"/>
      <c r="MX104" s="9"/>
      <c r="MY104" s="9"/>
      <c r="MZ104" s="9"/>
      <c r="NA104" s="9"/>
      <c r="NB104" s="9"/>
      <c r="NC104" s="9"/>
      <c r="ND104" s="9"/>
      <c r="NE104" s="9"/>
      <c r="NF104" s="9"/>
      <c r="NG104" s="9"/>
      <c r="NH104" s="9"/>
      <c r="NI104" s="9"/>
      <c r="NJ104" s="9"/>
      <c r="NK104" s="9"/>
      <c r="NL104" s="9"/>
      <c r="NM104" s="9"/>
      <c r="NN104" s="9"/>
      <c r="NO104" s="9"/>
      <c r="NP104" s="9"/>
      <c r="NQ104" s="9"/>
      <c r="NR104" s="9"/>
      <c r="NS104" s="9"/>
      <c r="NT104" s="9"/>
      <c r="NU104" s="9"/>
      <c r="NV104" s="9"/>
      <c r="NW104" s="9"/>
      <c r="NX104" s="9"/>
      <c r="NY104" s="9"/>
      <c r="NZ104" s="9"/>
      <c r="OA104" s="9"/>
      <c r="OB104" s="9"/>
      <c r="OC104" s="9"/>
      <c r="OD104" s="9"/>
      <c r="OE104" s="9"/>
      <c r="OF104" s="9"/>
      <c r="OG104" s="9"/>
      <c r="OH104" s="9"/>
      <c r="OI104" s="9"/>
      <c r="OJ104" s="9"/>
      <c r="OK104" s="9"/>
      <c r="OL104" s="9"/>
      <c r="OM104" s="9"/>
      <c r="ON104" s="9"/>
      <c r="OO104" s="9"/>
      <c r="OP104" s="9"/>
      <c r="OQ104" s="9"/>
      <c r="OR104" s="9"/>
      <c r="OS104" s="9"/>
      <c r="OT104" s="9"/>
      <c r="OU104" s="9"/>
      <c r="OV104" s="9"/>
      <c r="OW104" s="9"/>
      <c r="OX104" s="9"/>
      <c r="OY104" s="9"/>
      <c r="OZ104" s="9"/>
      <c r="PA104" s="9"/>
      <c r="PB104" s="9"/>
      <c r="PC104" s="9"/>
      <c r="PD104" s="9"/>
      <c r="PE104" s="9"/>
      <c r="PF104" s="9"/>
      <c r="PG104" s="9"/>
      <c r="PH104" s="9"/>
      <c r="PI104" s="9"/>
      <c r="PJ104" s="9"/>
      <c r="PK104" s="9"/>
      <c r="PL104" s="9"/>
      <c r="PM104" s="9"/>
      <c r="PN104" s="9"/>
      <c r="PO104" s="9"/>
      <c r="PP104" s="9"/>
      <c r="PQ104" s="9"/>
      <c r="PR104" s="9"/>
      <c r="PS104" s="9"/>
      <c r="PT104" s="9"/>
      <c r="PU104" s="9"/>
      <c r="PV104" s="9"/>
      <c r="PW104" s="9"/>
      <c r="PX104" s="9"/>
      <c r="PY104" s="9"/>
      <c r="PZ104" s="9"/>
      <c r="QA104" s="9"/>
      <c r="QB104" s="9"/>
      <c r="QC104" s="9"/>
      <c r="QD104" s="9"/>
      <c r="QE104" s="9"/>
      <c r="QF104" s="9"/>
      <c r="QG104" s="9"/>
      <c r="QH104" s="9"/>
      <c r="QI104" s="9"/>
      <c r="QJ104" s="9"/>
      <c r="QK104" s="9"/>
      <c r="QL104" s="9"/>
      <c r="QM104" s="9"/>
      <c r="QN104" s="9"/>
      <c r="QO104" s="9"/>
      <c r="QP104" s="9"/>
      <c r="QQ104" s="9"/>
      <c r="QR104" s="9"/>
      <c r="QS104" s="9"/>
      <c r="QT104" s="9"/>
      <c r="QU104" s="9"/>
      <c r="QV104" s="9"/>
      <c r="QW104" s="9"/>
      <c r="QX104" s="9"/>
      <c r="QY104" s="9"/>
      <c r="QZ104" s="9"/>
      <c r="RA104" s="9"/>
      <c r="RB104" s="9"/>
      <c r="RC104" s="9"/>
      <c r="RD104" s="9"/>
      <c r="RE104" s="9"/>
      <c r="RF104" s="9"/>
      <c r="RG104" s="9"/>
      <c r="RH104" s="9"/>
      <c r="RI104" s="9"/>
      <c r="RJ104" s="9"/>
      <c r="RK104" s="9"/>
      <c r="RL104" s="9"/>
      <c r="RM104" s="9"/>
      <c r="RN104" s="9"/>
      <c r="RO104" s="9"/>
      <c r="RP104" s="9"/>
      <c r="RQ104" s="9"/>
      <c r="RR104" s="9"/>
      <c r="RS104" s="9"/>
      <c r="RT104" s="9"/>
      <c r="RU104" s="9"/>
      <c r="RV104" s="9"/>
      <c r="RW104" s="9"/>
      <c r="RX104" s="9"/>
      <c r="RY104" s="9"/>
      <c r="RZ104" s="9"/>
      <c r="SA104" s="9"/>
      <c r="SB104" s="9"/>
      <c r="SC104" s="9"/>
      <c r="SD104" s="9"/>
      <c r="SE104" s="9"/>
      <c r="SF104" s="9"/>
      <c r="SG104" s="9"/>
      <c r="SH104" s="9"/>
      <c r="SI104" s="9"/>
      <c r="SJ104" s="9"/>
      <c r="SK104" s="9"/>
      <c r="SL104" s="9"/>
      <c r="SM104" s="9"/>
      <c r="SN104" s="9"/>
      <c r="SO104" s="9"/>
      <c r="SP104" s="9"/>
      <c r="SQ104" s="9"/>
      <c r="SR104" s="9"/>
      <c r="SS104" s="9"/>
      <c r="ST104" s="9"/>
      <c r="SU104" s="9"/>
      <c r="SV104" s="9"/>
      <c r="SW104" s="9"/>
      <c r="SX104" s="9"/>
      <c r="SY104" s="9"/>
      <c r="SZ104" s="9"/>
      <c r="TA104" s="9"/>
      <c r="TB104" s="9"/>
      <c r="TC104" s="9"/>
      <c r="TD104" s="9"/>
      <c r="TE104" s="9"/>
      <c r="TF104" s="9"/>
      <c r="TG104" s="9"/>
      <c r="TH104" s="9"/>
      <c r="TI104" s="9"/>
      <c r="TJ104" s="9"/>
      <c r="TK104" s="9"/>
      <c r="TL104" s="9"/>
      <c r="TM104" s="9"/>
      <c r="TN104" s="9"/>
      <c r="TO104" s="9"/>
      <c r="TP104" s="9"/>
      <c r="TQ104" s="9"/>
      <c r="TR104" s="9"/>
      <c r="TS104" s="9"/>
      <c r="TT104" s="9"/>
      <c r="TU104" s="9"/>
      <c r="TV104" s="9"/>
      <c r="TW104" s="9"/>
      <c r="TX104" s="9"/>
      <c r="TY104" s="9"/>
      <c r="TZ104" s="9"/>
      <c r="UA104" s="9"/>
      <c r="UB104" s="9"/>
      <c r="UC104" s="9"/>
      <c r="UD104" s="9"/>
      <c r="UE104" s="9"/>
      <c r="UF104" s="9"/>
      <c r="UG104" s="9"/>
      <c r="UH104" s="9"/>
      <c r="UI104" s="9"/>
      <c r="UJ104" s="9"/>
      <c r="UK104" s="9"/>
      <c r="UL104" s="9"/>
      <c r="UM104" s="9"/>
      <c r="UN104" s="9"/>
      <c r="UO104" s="9"/>
      <c r="UP104" s="9"/>
      <c r="UQ104" s="9"/>
      <c r="UR104" s="9"/>
      <c r="US104" s="9"/>
      <c r="UT104" s="9"/>
      <c r="UU104" s="9"/>
      <c r="UV104" s="9"/>
      <c r="UW104" s="9"/>
      <c r="UX104" s="9"/>
      <c r="UY104" s="9"/>
      <c r="UZ104" s="9"/>
      <c r="VA104" s="9"/>
      <c r="VB104" s="9"/>
      <c r="VC104" s="9"/>
      <c r="VD104" s="9"/>
      <c r="VE104" s="9"/>
      <c r="VF104" s="9"/>
      <c r="VG104" s="9"/>
      <c r="VH104" s="9"/>
      <c r="VI104" s="9"/>
      <c r="VJ104" s="9"/>
      <c r="VK104" s="9"/>
      <c r="VL104" s="9"/>
      <c r="VM104" s="9"/>
      <c r="VN104" s="9"/>
      <c r="VO104" s="9"/>
      <c r="VP104" s="9"/>
      <c r="VQ104" s="9"/>
      <c r="VR104" s="9"/>
      <c r="VS104" s="9"/>
      <c r="VT104" s="9"/>
      <c r="VU104" s="9"/>
      <c r="VV104" s="9"/>
      <c r="VW104" s="9"/>
      <c r="VX104" s="9"/>
      <c r="VY104" s="9"/>
      <c r="VZ104" s="9"/>
      <c r="WA104" s="9"/>
      <c r="WB104" s="9"/>
      <c r="WC104" s="9"/>
      <c r="WD104" s="9"/>
      <c r="WE104" s="9"/>
      <c r="WF104" s="9"/>
      <c r="WG104" s="9"/>
      <c r="WH104" s="9"/>
      <c r="WI104" s="9"/>
      <c r="WJ104" s="9"/>
      <c r="WK104" s="9"/>
      <c r="WL104" s="9"/>
      <c r="WM104" s="9"/>
      <c r="WN104" s="9"/>
      <c r="WO104" s="9"/>
      <c r="WP104" s="9"/>
      <c r="WQ104" s="9"/>
      <c r="WR104" s="9"/>
      <c r="WS104" s="9"/>
      <c r="WT104" s="9"/>
      <c r="WU104" s="9"/>
      <c r="WV104" s="9"/>
      <c r="WW104" s="9"/>
      <c r="WX104" s="9"/>
      <c r="WY104" s="9"/>
      <c r="WZ104" s="9"/>
      <c r="XA104" s="9"/>
      <c r="XB104" s="9"/>
      <c r="XC104" s="9"/>
      <c r="XD104" s="9"/>
      <c r="XE104" s="9"/>
      <c r="XF104" s="9"/>
      <c r="XG104" s="9"/>
      <c r="XH104" s="9"/>
      <c r="XI104" s="9"/>
      <c r="XJ104" s="9"/>
      <c r="XK104" s="9"/>
      <c r="XL104" s="9"/>
      <c r="XM104" s="9"/>
      <c r="XN104" s="9"/>
      <c r="XO104" s="9"/>
      <c r="XP104" s="9"/>
      <c r="XQ104" s="9"/>
      <c r="XR104" s="9"/>
      <c r="XS104" s="9"/>
      <c r="XT104" s="9"/>
      <c r="XU104" s="9"/>
      <c r="XV104" s="9"/>
      <c r="XW104" s="9"/>
      <c r="XX104" s="9"/>
      <c r="XY104" s="9"/>
      <c r="XZ104" s="9"/>
      <c r="YA104" s="9"/>
      <c r="YB104" s="9"/>
      <c r="YC104" s="9"/>
      <c r="YD104" s="9"/>
      <c r="YE104" s="9"/>
      <c r="YF104" s="9"/>
      <c r="YG104" s="9"/>
      <c r="YH104" s="9"/>
      <c r="YI104" s="9"/>
      <c r="YJ104" s="9"/>
      <c r="YK104" s="9"/>
      <c r="YL104" s="9"/>
      <c r="YM104" s="9"/>
      <c r="YN104" s="9"/>
      <c r="YO104" s="9"/>
      <c r="YP104" s="9"/>
      <c r="YQ104" s="9"/>
      <c r="YR104" s="9"/>
      <c r="YS104" s="9"/>
      <c r="YT104" s="9"/>
      <c r="YU104" s="9"/>
      <c r="YV104" s="9"/>
      <c r="YW104" s="9"/>
      <c r="YX104" s="9"/>
      <c r="YY104" s="9"/>
      <c r="YZ104" s="9"/>
      <c r="ZA104" s="9"/>
      <c r="ZB104" s="9"/>
      <c r="ZC104" s="9"/>
      <c r="ZD104" s="9"/>
      <c r="ZE104" s="9"/>
      <c r="ZF104" s="9"/>
      <c r="ZG104" s="9"/>
      <c r="ZH104" s="9"/>
      <c r="ZI104" s="9"/>
      <c r="ZJ104" s="9"/>
      <c r="ZK104" s="9"/>
      <c r="ZL104" s="9"/>
      <c r="ZM104" s="9"/>
      <c r="ZN104" s="9"/>
      <c r="ZO104" s="9"/>
      <c r="ZP104" s="9"/>
      <c r="ZQ104" s="9"/>
      <c r="ZR104" s="9"/>
      <c r="ZS104" s="9"/>
      <c r="ZT104" s="9"/>
      <c r="ZU104" s="9"/>
      <c r="ZV104" s="9"/>
      <c r="ZW104" s="9"/>
      <c r="ZX104" s="9"/>
      <c r="ZY104" s="9"/>
      <c r="ZZ104" s="9"/>
      <c r="AAA104" s="9"/>
      <c r="AAB104" s="9"/>
      <c r="AAC104" s="9"/>
      <c r="AAD104" s="9"/>
      <c r="AAE104" s="9"/>
      <c r="AAF104" s="9"/>
      <c r="AAG104" s="9"/>
      <c r="AAH104" s="9"/>
      <c r="AAI104" s="9"/>
      <c r="AAJ104" s="9"/>
      <c r="AAK104" s="9"/>
      <c r="AAL104" s="9"/>
      <c r="AAM104" s="9"/>
      <c r="AAN104" s="9"/>
      <c r="AAO104" s="9"/>
      <c r="AAP104" s="9"/>
      <c r="AAQ104" s="9"/>
      <c r="AAR104" s="9"/>
      <c r="AAS104" s="9"/>
      <c r="AAT104" s="9"/>
      <c r="AAU104" s="9"/>
      <c r="AAV104" s="9"/>
      <c r="AAW104" s="9"/>
      <c r="AAX104" s="9"/>
      <c r="AAY104" s="9"/>
      <c r="AAZ104" s="9"/>
      <c r="ABA104" s="9"/>
      <c r="ABB104" s="9"/>
      <c r="ABC104" s="9"/>
      <c r="ABD104" s="9"/>
      <c r="ABE104" s="9"/>
      <c r="ABF104" s="9"/>
      <c r="ABG104" s="9"/>
      <c r="ABH104" s="9"/>
      <c r="ABI104" s="9"/>
      <c r="ABJ104" s="9"/>
      <c r="ABK104" s="9"/>
      <c r="ABL104" s="9"/>
      <c r="ABM104" s="9"/>
      <c r="ABN104" s="9"/>
      <c r="ABO104" s="9"/>
      <c r="ABP104" s="9"/>
      <c r="ABQ104" s="9"/>
      <c r="ABR104" s="9"/>
      <c r="ABS104" s="9"/>
      <c r="ABT104" s="9"/>
      <c r="ABU104" s="9"/>
      <c r="ABV104" s="9"/>
      <c r="ABW104" s="9"/>
      <c r="ABX104" s="9"/>
      <c r="ABY104" s="9"/>
      <c r="ABZ104" s="9"/>
      <c r="ACA104" s="9"/>
      <c r="ACB104" s="9"/>
      <c r="ACC104" s="9"/>
      <c r="ACD104" s="9"/>
      <c r="ACE104" s="9"/>
      <c r="ACF104" s="9"/>
      <c r="ACG104" s="9"/>
      <c r="ACH104" s="9"/>
      <c r="ACI104" s="9"/>
      <c r="ACJ104" s="9"/>
      <c r="ACK104" s="9"/>
      <c r="ACL104" s="9"/>
      <c r="ACM104" s="9"/>
      <c r="ACN104" s="9"/>
      <c r="ACO104" s="9"/>
      <c r="ACP104" s="9"/>
      <c r="ACQ104" s="9"/>
      <c r="ACR104" s="9"/>
      <c r="ACS104" s="9"/>
      <c r="ACT104" s="9"/>
      <c r="ACU104" s="9"/>
      <c r="ACV104" s="9"/>
      <c r="ACW104" s="9"/>
      <c r="ACX104" s="9"/>
      <c r="ACY104" s="9"/>
      <c r="ACZ104" s="9"/>
      <c r="ADA104" s="9"/>
      <c r="ADB104" s="9"/>
      <c r="ADC104" s="9"/>
      <c r="ADD104" s="9"/>
      <c r="ADE104" s="9"/>
      <c r="ADF104" s="9"/>
      <c r="ADG104" s="9"/>
      <c r="ADH104" s="9"/>
      <c r="ADI104" s="9"/>
      <c r="ADJ104" s="9"/>
      <c r="ADK104" s="9"/>
      <c r="ADL104" s="9"/>
      <c r="ADM104" s="9"/>
      <c r="ADN104" s="9"/>
      <c r="ADO104" s="9"/>
      <c r="ADP104" s="9"/>
      <c r="ADQ104" s="9"/>
      <c r="ADR104" s="9"/>
      <c r="ADS104" s="9"/>
      <c r="ADT104" s="9"/>
      <c r="ADU104" s="9"/>
      <c r="ADV104" s="9"/>
      <c r="ADW104" s="9"/>
      <c r="ADX104" s="9"/>
      <c r="ADY104" s="9"/>
      <c r="ADZ104" s="9"/>
      <c r="AEA104" s="9"/>
      <c r="AEB104" s="9"/>
      <c r="AEC104" s="9"/>
      <c r="AED104" s="9"/>
      <c r="AEE104" s="9"/>
      <c r="AEF104" s="9"/>
      <c r="AEG104" s="9"/>
      <c r="AEH104" s="9"/>
      <c r="AEI104" s="9"/>
      <c r="AEJ104" s="9"/>
      <c r="AEK104" s="9"/>
      <c r="AEL104" s="9"/>
      <c r="AEM104" s="9"/>
      <c r="AEN104" s="9"/>
      <c r="AEO104" s="9"/>
      <c r="AEP104" s="9"/>
      <c r="AEQ104" s="9"/>
      <c r="AER104" s="9"/>
      <c r="AES104" s="9"/>
      <c r="AET104" s="9"/>
      <c r="AEU104" s="9"/>
      <c r="AEV104" s="9"/>
      <c r="AEW104" s="9"/>
      <c r="AEX104" s="9"/>
      <c r="AEY104" s="9"/>
      <c r="AEZ104" s="9"/>
      <c r="AFA104" s="9"/>
      <c r="AFB104" s="9"/>
      <c r="AFC104" s="9"/>
      <c r="AFD104" s="9"/>
      <c r="AFE104" s="9"/>
      <c r="AFF104" s="9"/>
      <c r="AFG104" s="9"/>
      <c r="AFH104" s="9"/>
      <c r="AFI104" s="9"/>
      <c r="AFJ104" s="9"/>
      <c r="AFK104" s="9"/>
      <c r="AFL104" s="9"/>
      <c r="AFM104" s="9"/>
      <c r="AFN104" s="9"/>
      <c r="AFO104" s="9"/>
      <c r="AFP104" s="9"/>
      <c r="AFQ104" s="9"/>
      <c r="AFR104" s="9"/>
      <c r="AFS104" s="9"/>
      <c r="AFT104" s="9"/>
      <c r="AFU104" s="9"/>
      <c r="AFV104" s="9"/>
      <c r="AFW104" s="9"/>
      <c r="AFX104" s="9"/>
      <c r="AFY104" s="9"/>
      <c r="AFZ104" s="9"/>
      <c r="AGA104" s="9"/>
      <c r="AGB104" s="9"/>
      <c r="AGC104" s="9"/>
      <c r="AGD104" s="9"/>
      <c r="AGE104" s="9"/>
      <c r="AGF104" s="9"/>
      <c r="AGG104" s="9"/>
      <c r="AGH104" s="9"/>
      <c r="AGI104" s="9"/>
      <c r="AGJ104" s="9"/>
      <c r="AGK104" s="9"/>
      <c r="AGL104" s="9"/>
      <c r="AGM104" s="9"/>
      <c r="AGN104" s="9"/>
      <c r="AGO104" s="9"/>
      <c r="AGP104" s="9"/>
      <c r="AGQ104" s="9"/>
      <c r="AGR104" s="9"/>
      <c r="AGS104" s="9"/>
      <c r="AGT104" s="9"/>
      <c r="AGU104" s="9"/>
      <c r="AGV104" s="9"/>
      <c r="AGW104" s="9"/>
      <c r="AGX104" s="9"/>
      <c r="AGY104" s="9"/>
      <c r="AGZ104" s="9"/>
      <c r="AHA104" s="9"/>
      <c r="AHB104" s="9"/>
      <c r="AHC104" s="9"/>
      <c r="AHD104" s="9"/>
      <c r="AHE104" s="9"/>
      <c r="AHF104" s="9"/>
      <c r="AHG104" s="9"/>
      <c r="AHH104" s="9"/>
      <c r="AHI104" s="9"/>
      <c r="AHJ104" s="9"/>
      <c r="AHK104" s="9"/>
      <c r="AHL104" s="9"/>
      <c r="AHM104" s="9"/>
      <c r="AHN104" s="9"/>
      <c r="AHO104" s="9"/>
      <c r="AHP104" s="9"/>
      <c r="AHQ104" s="9"/>
      <c r="AHR104" s="9"/>
      <c r="AHS104" s="9"/>
      <c r="AHT104" s="9"/>
      <c r="AHU104" s="9"/>
      <c r="AHV104" s="9"/>
      <c r="AHW104" s="9"/>
      <c r="AHX104" s="9"/>
      <c r="AHY104" s="9"/>
      <c r="AHZ104" s="9"/>
      <c r="AIA104" s="9"/>
      <c r="AIB104" s="9"/>
      <c r="AIC104" s="9"/>
      <c r="AID104" s="9"/>
      <c r="AIE104" s="9"/>
      <c r="AIF104" s="9"/>
      <c r="AIG104" s="9"/>
      <c r="AIH104" s="9"/>
      <c r="AII104" s="9"/>
      <c r="AIJ104" s="9"/>
      <c r="AIK104" s="9"/>
      <c r="AIL104" s="9"/>
      <c r="AIM104" s="9"/>
      <c r="AIN104" s="9"/>
      <c r="AIO104" s="9"/>
      <c r="AIP104" s="9"/>
      <c r="AIQ104" s="9"/>
      <c r="AIR104" s="9"/>
      <c r="AIS104" s="9"/>
      <c r="AIT104" s="9"/>
      <c r="AIU104" s="9"/>
      <c r="AIV104" s="9"/>
      <c r="AIW104" s="9"/>
      <c r="AIX104" s="9"/>
      <c r="AIY104" s="9"/>
      <c r="AIZ104" s="9"/>
      <c r="AJA104" s="9"/>
      <c r="AJB104" s="9"/>
      <c r="AJC104" s="9"/>
      <c r="AJD104" s="9"/>
      <c r="AJE104" s="9"/>
      <c r="AJF104" s="9"/>
      <c r="AJG104" s="9"/>
      <c r="AJH104" s="9"/>
      <c r="AJI104" s="9"/>
      <c r="AJJ104" s="9"/>
      <c r="AJK104" s="9"/>
      <c r="AJL104" s="9"/>
      <c r="AJM104" s="9"/>
      <c r="AJN104" s="9"/>
      <c r="AJO104" s="9"/>
      <c r="AJP104" s="9"/>
      <c r="AJQ104" s="9"/>
      <c r="AJR104" s="9"/>
      <c r="AJS104" s="9"/>
      <c r="AJT104" s="9"/>
      <c r="AJU104" s="9"/>
      <c r="AJV104" s="9"/>
      <c r="AJW104" s="9"/>
      <c r="AJX104" s="9"/>
      <c r="AJY104" s="9"/>
      <c r="AJZ104" s="9"/>
      <c r="AKA104" s="9"/>
      <c r="AKB104" s="9"/>
      <c r="AKC104" s="9"/>
      <c r="AKD104" s="9"/>
      <c r="AKE104" s="9"/>
      <c r="AKF104" s="9"/>
      <c r="AKG104" s="9"/>
      <c r="AKH104" s="9"/>
      <c r="AKI104" s="9"/>
      <c r="AKJ104" s="9"/>
      <c r="AKK104" s="9"/>
      <c r="AKL104" s="9"/>
      <c r="AKM104" s="9"/>
      <c r="AKN104" s="9"/>
      <c r="AKO104" s="9"/>
      <c r="AKP104" s="9"/>
      <c r="AKQ104" s="9"/>
      <c r="AKR104" s="9"/>
      <c r="AKS104" s="9"/>
      <c r="AKT104" s="9"/>
      <c r="AKU104" s="9"/>
      <c r="AKV104" s="9"/>
      <c r="AKW104" s="9"/>
      <c r="AKX104" s="9"/>
      <c r="AKY104" s="9"/>
      <c r="AKZ104" s="9"/>
      <c r="ALA104" s="9"/>
      <c r="ALB104" s="9"/>
      <c r="ALC104" s="9"/>
      <c r="ALD104" s="9"/>
      <c r="ALE104" s="9"/>
      <c r="ALF104" s="9"/>
      <c r="ALG104" s="9"/>
      <c r="ALH104" s="9"/>
      <c r="ALI104" s="9"/>
      <c r="ALJ104" s="9"/>
      <c r="ALK104" s="9"/>
      <c r="ALL104" s="9"/>
      <c r="ALM104" s="9"/>
      <c r="ALN104" s="9"/>
      <c r="ALO104" s="9"/>
      <c r="ALP104" s="9"/>
      <c r="ALQ104" s="9"/>
      <c r="ALR104" s="9"/>
      <c r="ALS104" s="9"/>
      <c r="ALT104" s="9"/>
      <c r="ALU104" s="9"/>
      <c r="ALV104" s="9"/>
      <c r="ALW104" s="9"/>
      <c r="ALX104" s="9"/>
      <c r="ALY104" s="9"/>
      <c r="AMN104" s="9"/>
      <c r="AMO104" s="9"/>
      <c r="AMP104" s="9"/>
      <c r="AMQ104" s="9"/>
      <c r="AMR104" s="9"/>
      <c r="AMS104" s="9"/>
      <c r="AMT104" s="9"/>
      <c r="AMU104" s="9"/>
      <c r="AMV104" s="9"/>
      <c r="AMW104" s="9"/>
      <c r="AMX104" s="9"/>
      <c r="AMY104" s="9"/>
      <c r="AMZ104" s="9"/>
      <c r="ANA104" s="9"/>
      <c r="ANB104" s="9"/>
      <c r="ANC104" s="9"/>
      <c r="AND104" s="9"/>
      <c r="ANE104" s="9"/>
      <c r="ANF104" s="9"/>
      <c r="ANG104" s="9"/>
      <c r="ANH104" s="9"/>
      <c r="ANI104" s="9"/>
      <c r="ANJ104" s="9"/>
      <c r="ANK104" s="9"/>
      <c r="ANL104" s="9"/>
      <c r="ANM104" s="9"/>
      <c r="ANN104" s="9"/>
      <c r="ANO104" s="9"/>
      <c r="ANP104" s="9"/>
      <c r="ANQ104" s="9"/>
      <c r="ANR104" s="9"/>
      <c r="ANS104" s="9"/>
      <c r="ANT104" s="9"/>
      <c r="ANU104" s="9"/>
      <c r="ANV104" s="9"/>
      <c r="ANW104" s="9"/>
      <c r="ANX104" s="9"/>
      <c r="ANY104" s="9"/>
      <c r="ANZ104" s="9"/>
      <c r="AOA104" s="9"/>
      <c r="AOB104" s="9"/>
      <c r="AOC104" s="9"/>
      <c r="AOD104" s="9"/>
      <c r="AOE104" s="9"/>
      <c r="AOF104" s="9"/>
      <c r="AOG104" s="9"/>
      <c r="AOH104" s="9"/>
      <c r="AOI104" s="9"/>
      <c r="AOJ104" s="9"/>
      <c r="AOK104" s="9"/>
      <c r="AOL104" s="9"/>
      <c r="AOM104" s="9"/>
      <c r="AON104" s="9"/>
      <c r="AOO104" s="9"/>
      <c r="AOP104" s="9"/>
      <c r="AOQ104" s="9"/>
      <c r="AOR104" s="9"/>
      <c r="AOS104" s="9"/>
      <c r="AOT104" s="9"/>
      <c r="AOU104" s="9"/>
      <c r="AOV104" s="9"/>
      <c r="AOW104" s="9"/>
      <c r="AOX104" s="9"/>
      <c r="AOY104" s="9"/>
      <c r="AOZ104" s="9"/>
      <c r="APA104" s="9"/>
      <c r="APB104" s="9"/>
      <c r="APC104" s="9"/>
      <c r="APD104" s="9"/>
      <c r="APE104" s="9"/>
      <c r="APF104" s="9"/>
      <c r="APG104" s="9"/>
      <c r="APH104" s="9"/>
      <c r="API104" s="9"/>
      <c r="APJ104" s="9"/>
      <c r="APK104" s="9"/>
      <c r="APL104" s="9"/>
      <c r="APM104" s="9"/>
      <c r="APN104" s="9"/>
      <c r="APO104" s="9"/>
      <c r="APP104" s="9"/>
      <c r="APQ104" s="9"/>
      <c r="APR104" s="9"/>
      <c r="APS104" s="9"/>
      <c r="APT104" s="9"/>
      <c r="APU104" s="9"/>
      <c r="APV104" s="9"/>
      <c r="APW104" s="9"/>
      <c r="APX104" s="9"/>
      <c r="APY104" s="9"/>
      <c r="APZ104" s="9"/>
      <c r="AQA104" s="9"/>
      <c r="AQB104" s="9"/>
      <c r="AQC104" s="9"/>
      <c r="AQD104" s="9"/>
      <c r="AQE104" s="9"/>
      <c r="AQF104" s="9"/>
      <c r="AQG104" s="9"/>
      <c r="AQH104" s="9"/>
      <c r="AQI104" s="9"/>
      <c r="AQJ104" s="9"/>
      <c r="AQK104" s="9"/>
      <c r="AQL104" s="9"/>
      <c r="AQM104" s="9"/>
      <c r="AQN104" s="9"/>
      <c r="AQO104" s="9"/>
      <c r="AQP104" s="9"/>
      <c r="AQQ104" s="9"/>
      <c r="AQR104" s="9"/>
      <c r="AQS104" s="9"/>
      <c r="AQT104" s="9"/>
      <c r="AQU104" s="9"/>
      <c r="AQV104" s="9"/>
      <c r="AQW104" s="9"/>
      <c r="AQX104" s="9"/>
      <c r="AQY104" s="9"/>
      <c r="AQZ104" s="9"/>
      <c r="ARA104" s="9"/>
      <c r="ARB104" s="9"/>
      <c r="ARC104" s="9"/>
      <c r="ARD104" s="9"/>
      <c r="ARE104" s="9"/>
      <c r="ARF104" s="9"/>
      <c r="ARG104" s="9"/>
      <c r="ARH104" s="9"/>
      <c r="ARI104" s="9"/>
      <c r="ARJ104" s="9"/>
      <c r="ARK104" s="9"/>
      <c r="ARL104" s="9"/>
      <c r="ARM104" s="9"/>
      <c r="ARN104" s="9"/>
      <c r="ARO104" s="9"/>
      <c r="ARP104" s="9"/>
      <c r="ARQ104" s="9"/>
      <c r="ARR104" s="9"/>
      <c r="ARS104" s="9"/>
      <c r="ART104" s="9"/>
      <c r="ARU104" s="9"/>
      <c r="ARV104" s="9"/>
      <c r="ARW104" s="9"/>
      <c r="ARX104" s="9"/>
      <c r="ARY104" s="9"/>
      <c r="ARZ104" s="9"/>
      <c r="ASA104" s="9"/>
      <c r="ASB104" s="9"/>
      <c r="ASC104" s="9"/>
      <c r="ASD104" s="9"/>
      <c r="ASE104" s="9"/>
      <c r="ASF104" s="9"/>
      <c r="ASG104" s="9"/>
      <c r="ASH104" s="9"/>
      <c r="ASI104" s="9"/>
      <c r="ASJ104" s="9"/>
      <c r="ASK104" s="9"/>
      <c r="ASL104" s="9"/>
      <c r="ASM104" s="9"/>
      <c r="ASN104" s="9"/>
      <c r="ASO104" s="9"/>
      <c r="ASP104" s="9"/>
      <c r="ASQ104" s="9"/>
      <c r="ASR104" s="9"/>
      <c r="ASS104" s="9"/>
      <c r="AST104" s="9"/>
      <c r="ASU104" s="9"/>
      <c r="ASV104" s="9"/>
      <c r="ASW104" s="9"/>
      <c r="ASX104" s="9"/>
      <c r="ASY104" s="9"/>
      <c r="ASZ104" s="9"/>
      <c r="ATA104" s="9"/>
      <c r="ATB104" s="9"/>
      <c r="ATC104" s="9"/>
      <c r="ATD104" s="9"/>
      <c r="ATE104" s="9"/>
      <c r="ATF104" s="9"/>
      <c r="ATG104" s="9"/>
      <c r="ATH104" s="9"/>
      <c r="ATI104" s="9"/>
      <c r="ATJ104" s="9"/>
      <c r="ATK104" s="9"/>
      <c r="ATL104" s="9"/>
      <c r="ATM104" s="9"/>
      <c r="ATN104" s="9"/>
      <c r="ATO104" s="9"/>
      <c r="ATP104" s="9"/>
      <c r="ATQ104" s="9"/>
      <c r="ATR104" s="9"/>
      <c r="ATS104" s="9"/>
      <c r="ATT104" s="9"/>
      <c r="ATU104" s="9"/>
      <c r="ATV104" s="9"/>
      <c r="ATW104" s="9"/>
      <c r="ATX104" s="9"/>
      <c r="ATY104" s="9"/>
      <c r="ATZ104" s="9"/>
      <c r="AUA104" s="9"/>
      <c r="AUB104" s="9"/>
      <c r="AUC104" s="9"/>
      <c r="AUD104" s="9"/>
      <c r="AUE104" s="9"/>
      <c r="AUF104" s="9"/>
      <c r="AUG104" s="9"/>
      <c r="AUH104" s="9"/>
      <c r="AUI104" s="9"/>
      <c r="AUJ104" s="9"/>
      <c r="AUK104" s="9"/>
      <c r="AUL104" s="9"/>
      <c r="AUM104" s="9"/>
      <c r="AUN104" s="9"/>
      <c r="AUO104" s="9"/>
      <c r="AUP104" s="9"/>
      <c r="AUQ104" s="9"/>
      <c r="AUR104" s="9"/>
      <c r="AUS104" s="9"/>
      <c r="AUT104" s="9"/>
      <c r="AUU104" s="9"/>
      <c r="AUV104" s="9"/>
      <c r="AUW104" s="9"/>
      <c r="AUX104" s="9"/>
      <c r="AUY104" s="9"/>
      <c r="AUZ104" s="9"/>
      <c r="AVA104" s="9"/>
      <c r="AVB104" s="9"/>
      <c r="AVC104" s="9"/>
      <c r="AVD104" s="9"/>
      <c r="AVE104" s="9"/>
      <c r="AVF104" s="9"/>
      <c r="AVG104" s="9"/>
      <c r="AVH104" s="9"/>
      <c r="AVI104" s="9"/>
      <c r="AVJ104" s="9"/>
      <c r="AVK104" s="9"/>
      <c r="AVL104" s="9"/>
      <c r="AVM104" s="9"/>
      <c r="AVN104" s="9"/>
      <c r="AVO104" s="9"/>
      <c r="AVP104" s="9"/>
      <c r="AVQ104" s="9"/>
      <c r="AVR104" s="9"/>
      <c r="AVS104" s="9"/>
      <c r="AVT104" s="9"/>
      <c r="AVU104" s="9"/>
      <c r="AVV104" s="9"/>
      <c r="AVW104" s="9"/>
      <c r="AVX104" s="9"/>
      <c r="AVY104" s="9"/>
      <c r="AVZ104" s="9"/>
      <c r="AWA104" s="9"/>
      <c r="AWB104" s="9"/>
      <c r="AWC104" s="9"/>
      <c r="AWD104" s="9"/>
      <c r="AWE104" s="9"/>
      <c r="AWF104" s="9"/>
      <c r="AWG104" s="9"/>
      <c r="AWH104" s="9"/>
      <c r="AWI104" s="9"/>
      <c r="AWJ104" s="9"/>
      <c r="AWK104" s="9"/>
      <c r="AWL104" s="9"/>
      <c r="AWM104" s="9"/>
      <c r="AWN104" s="9"/>
      <c r="AWO104" s="9"/>
      <c r="AWP104" s="9"/>
      <c r="AWQ104" s="9"/>
      <c r="AWR104" s="9"/>
      <c r="AWS104" s="9"/>
      <c r="AWT104" s="9"/>
      <c r="AWU104" s="9"/>
      <c r="AWV104" s="9"/>
      <c r="AWW104" s="9"/>
      <c r="AWX104" s="9"/>
      <c r="AWY104" s="9" t="s">
        <v>12802</v>
      </c>
      <c r="AWZ104" s="9"/>
      <c r="AXA104" s="9"/>
      <c r="AXB104" s="9"/>
      <c r="AXC104" s="9"/>
      <c r="AXD104" s="9"/>
      <c r="AXE104" s="9"/>
      <c r="AXF104" s="9"/>
      <c r="AXG104" s="9"/>
      <c r="AXH104" s="9"/>
      <c r="AXI104" s="9"/>
      <c r="AXJ104" s="9"/>
      <c r="AXK104" s="9"/>
      <c r="AXL104" s="9"/>
      <c r="AXM104" s="9"/>
      <c r="AXN104" s="9"/>
      <c r="AXO104" s="9"/>
      <c r="AXP104" s="9"/>
      <c r="AXQ104" s="9"/>
      <c r="AXR104" s="9"/>
      <c r="AXS104" s="9"/>
      <c r="AXT104" s="9"/>
      <c r="AXU104" s="9"/>
      <c r="AXV104" s="9"/>
      <c r="AXW104" s="9"/>
      <c r="AXX104" s="9"/>
      <c r="AXY104" s="9"/>
      <c r="AXZ104" s="9"/>
      <c r="AYA104" s="9"/>
      <c r="AYB104" s="9"/>
      <c r="AYC104" s="9"/>
      <c r="AYD104" s="9"/>
      <c r="AYE104" s="9"/>
      <c r="AYF104" s="9"/>
      <c r="AYG104" s="9"/>
      <c r="AYH104" s="9" t="s">
        <v>12803</v>
      </c>
      <c r="AYI104" s="9"/>
      <c r="AYJ104" s="9"/>
      <c r="AYK104" s="9"/>
      <c r="AYL104" s="9"/>
      <c r="AYM104" s="9"/>
      <c r="AYN104" s="9"/>
      <c r="AYO104" s="9"/>
      <c r="AYP104" s="9"/>
      <c r="AYQ104" s="9"/>
      <c r="AYR104" s="9"/>
      <c r="AYS104" s="9"/>
      <c r="AYT104" s="9"/>
      <c r="AYU104" s="9"/>
      <c r="AYV104" s="9"/>
      <c r="AYW104" s="9"/>
      <c r="AYX104" s="9"/>
      <c r="AYY104" s="9" t="s">
        <v>5691</v>
      </c>
      <c r="AYZ104" s="9" t="s">
        <v>5691</v>
      </c>
      <c r="AZA104" s="9"/>
      <c r="AZB104" s="9"/>
      <c r="AZC104" s="9"/>
      <c r="AZD104" s="9"/>
      <c r="AZE104" s="9"/>
      <c r="AZF104" s="9"/>
      <c r="AZG104" s="9"/>
      <c r="AZH104" s="9"/>
      <c r="AZI104" s="9"/>
      <c r="AZJ104" s="9"/>
      <c r="AZK104" s="9"/>
      <c r="AZL104" s="9"/>
      <c r="AZM104" s="9"/>
      <c r="AZN104" s="9"/>
      <c r="AZO104" s="9"/>
      <c r="AZP104" s="9"/>
      <c r="AZQ104" s="9"/>
      <c r="AZR104" s="9"/>
      <c r="AZS104" s="9"/>
      <c r="AZT104" s="9"/>
      <c r="AZU104" s="9"/>
      <c r="AZV104" s="9"/>
      <c r="AZW104" s="9"/>
      <c r="AZX104" s="9"/>
      <c r="AZY104" s="9"/>
      <c r="AZZ104" s="9"/>
      <c r="BAA104" s="9"/>
      <c r="BAB104" s="9"/>
      <c r="BAC104" s="9"/>
      <c r="BAD104" s="9"/>
      <c r="BAE104" s="9"/>
      <c r="BAF104" s="9"/>
      <c r="BAG104" s="9"/>
      <c r="BAH104" s="9"/>
      <c r="BAI104" s="9"/>
      <c r="BAJ104" s="9"/>
      <c r="BAK104" s="9" t="s">
        <v>12804</v>
      </c>
      <c r="BAL104" s="9"/>
      <c r="BAM104" s="9"/>
      <c r="BAN104" s="9"/>
      <c r="BAO104" s="9"/>
      <c r="BAP104" s="9"/>
      <c r="BAQ104" s="9"/>
      <c r="BAR104" s="9">
        <v>590.0</v>
      </c>
      <c r="BAS104" s="9" t="s">
        <v>12805</v>
      </c>
      <c r="BAT104" s="9">
        <v>590.0</v>
      </c>
      <c r="BAU104" s="9"/>
      <c r="BAV104" s="9"/>
      <c r="BAW104" s="9"/>
      <c r="BAX104" s="9"/>
      <c r="BAY104" s="9"/>
      <c r="BAZ104" s="9"/>
      <c r="BBA104" s="9"/>
      <c r="BBB104" s="9"/>
      <c r="BBC104" s="9"/>
      <c r="BBD104" s="9"/>
      <c r="BBE104" s="9"/>
      <c r="BBF104" s="9"/>
      <c r="BBG104" s="9"/>
      <c r="BBH104" s="9"/>
      <c r="BBI104" s="9" t="s">
        <v>5718</v>
      </c>
      <c r="BBJ104" s="9"/>
      <c r="BBK104" s="9"/>
      <c r="BBL104" s="9"/>
      <c r="BBM104" s="9"/>
      <c r="BBN104" s="9"/>
      <c r="BBO104" s="9"/>
      <c r="BBP104" s="9"/>
      <c r="BBQ104" s="9"/>
      <c r="BBR104" s="9"/>
      <c r="BBS104" s="9"/>
      <c r="BBT104" s="9"/>
      <c r="BBU104" s="9"/>
      <c r="BBV104" s="9"/>
      <c r="BBW104" s="9"/>
      <c r="BBX104" s="9"/>
      <c r="BBY104" s="9"/>
      <c r="BBZ104" s="9"/>
      <c r="BCA104" s="9"/>
      <c r="BCB104" s="9" t="s">
        <v>5707</v>
      </c>
      <c r="BCC104" s="9"/>
      <c r="BCD104" s="9"/>
      <c r="BCE104" s="9"/>
      <c r="BCF104" s="9" t="s">
        <v>5720</v>
      </c>
      <c r="BCG104" s="9" t="s">
        <v>11952</v>
      </c>
      <c r="BCH104" s="9"/>
      <c r="BCI104" s="9"/>
      <c r="BCJ104" s="9"/>
      <c r="BCK104" s="9"/>
      <c r="BCL104" s="9"/>
      <c r="BCM104" s="9"/>
      <c r="BCN104" s="9"/>
      <c r="BCO104" s="9"/>
      <c r="BCP104" s="9"/>
      <c r="BCQ104" s="9"/>
      <c r="BCR104" s="9"/>
      <c r="BCS104" s="9"/>
      <c r="BCT104" s="9"/>
      <c r="BCU104" s="9"/>
      <c r="BCV104" s="9"/>
      <c r="BCW104" s="9"/>
      <c r="BCX104" s="9"/>
      <c r="BCY104" s="9"/>
      <c r="BCZ104" s="9"/>
      <c r="BDA104" s="9"/>
      <c r="BDB104" s="9"/>
      <c r="BDC104" s="9"/>
      <c r="BDD104" s="9" t="s">
        <v>12805</v>
      </c>
      <c r="BDE104" s="9"/>
      <c r="BDF104" s="9"/>
      <c r="BDG104" s="9"/>
      <c r="BDH104" s="9"/>
      <c r="BDI104" s="9"/>
      <c r="BDJ104" s="9"/>
      <c r="BDK104" s="9"/>
      <c r="BDL104" s="9"/>
      <c r="BDM104" s="9"/>
      <c r="BDN104" s="9"/>
      <c r="BDO104" s="9"/>
      <c r="BDP104" s="9"/>
      <c r="BDQ104" s="9"/>
      <c r="BDR104" s="9"/>
      <c r="BDS104" s="9"/>
      <c r="BDT104" s="9"/>
      <c r="BDU104" s="9"/>
      <c r="BDV104" s="9"/>
      <c r="BDW104" s="9"/>
      <c r="BDX104" s="9"/>
      <c r="BDY104" s="9" t="s">
        <v>5691</v>
      </c>
      <c r="BDZ104" s="9" t="s">
        <v>5691</v>
      </c>
      <c r="BEA104" s="9"/>
      <c r="BEB104" s="9"/>
      <c r="BEC104" s="9"/>
      <c r="BED104" s="9"/>
      <c r="BEE104" s="9"/>
      <c r="BEF104" s="9"/>
      <c r="BEG104" s="9"/>
      <c r="BEH104" s="9"/>
      <c r="BEI104" s="9"/>
      <c r="BEJ104" s="9"/>
      <c r="BEK104" s="9"/>
      <c r="BEL104" s="9"/>
      <c r="BEM104" s="9"/>
      <c r="BEN104" s="9"/>
      <c r="BEO104" s="9"/>
      <c r="BEP104" s="9"/>
      <c r="BEQ104" s="9"/>
      <c r="BER104" s="9"/>
      <c r="BES104" s="9"/>
      <c r="BET104" s="9"/>
      <c r="BEU104" s="9"/>
      <c r="BEV104" s="9"/>
      <c r="BEW104" s="9"/>
      <c r="BEX104" s="9"/>
      <c r="BEY104" s="9"/>
      <c r="BEZ104" s="9"/>
      <c r="BFA104" s="9"/>
      <c r="BFB104" s="9"/>
      <c r="BFC104" s="9"/>
      <c r="BFD104" s="9"/>
      <c r="BFE104" s="9"/>
      <c r="BFF104" s="9"/>
      <c r="BFG104" s="9"/>
      <c r="BFH104" s="9"/>
      <c r="BFI104" s="9"/>
      <c r="BFJ104" s="9"/>
      <c r="BFK104" s="9" t="s">
        <v>12806</v>
      </c>
      <c r="BFL104" s="9"/>
      <c r="BFM104" s="9"/>
      <c r="BFN104" s="9"/>
      <c r="BFO104" s="9"/>
      <c r="BFP104" s="9"/>
      <c r="BFQ104" s="9"/>
      <c r="BFR104" s="9">
        <v>590.0</v>
      </c>
      <c r="BFS104" s="9" t="s">
        <v>12807</v>
      </c>
      <c r="BFT104" s="9">
        <v>590.0</v>
      </c>
      <c r="BFU104" s="9"/>
      <c r="BFV104" s="9"/>
      <c r="BFW104" s="9"/>
      <c r="BFX104" s="9"/>
      <c r="BFY104" s="9"/>
      <c r="BFZ104" s="9"/>
      <c r="BGA104" s="9"/>
      <c r="BGB104" s="9"/>
      <c r="BGC104" s="9"/>
      <c r="BGD104" s="9"/>
      <c r="BGE104" s="9"/>
      <c r="BGF104" s="9"/>
      <c r="BGG104" s="9"/>
      <c r="BGH104" s="9"/>
      <c r="BGI104" s="9" t="s">
        <v>5718</v>
      </c>
      <c r="BGJ104" s="9"/>
      <c r="BGK104" s="9"/>
      <c r="BGL104" s="9"/>
      <c r="BGM104" s="9"/>
      <c r="BGN104" s="9"/>
      <c r="BGO104" s="9"/>
      <c r="BGP104" s="9"/>
      <c r="BGQ104" s="9"/>
      <c r="BGR104" s="9"/>
      <c r="BGS104" s="9"/>
      <c r="BGT104" s="9"/>
      <c r="BGU104" s="9"/>
      <c r="BGV104" s="9"/>
      <c r="BGW104" s="9"/>
      <c r="BGX104" s="9"/>
      <c r="BGY104" s="9"/>
      <c r="BGZ104" s="9"/>
      <c r="BHA104" s="9"/>
      <c r="BHB104" s="9" t="s">
        <v>5707</v>
      </c>
      <c r="BHC104" s="9"/>
      <c r="BHD104" s="9"/>
      <c r="BHE104" s="9"/>
      <c r="BHF104" s="9" t="s">
        <v>5720</v>
      </c>
      <c r="BHG104" s="9" t="s">
        <v>11952</v>
      </c>
      <c r="BHH104" s="9"/>
      <c r="BHI104" s="9"/>
      <c r="BHJ104" s="9"/>
      <c r="BHK104" s="9"/>
      <c r="BHL104" s="9"/>
      <c r="BHM104" s="9"/>
      <c r="BHN104" s="9"/>
      <c r="BHO104" s="9"/>
      <c r="BHP104" s="9"/>
      <c r="BHQ104" s="9"/>
      <c r="BHR104" s="9"/>
      <c r="BHS104" s="9"/>
      <c r="BHT104" s="9"/>
      <c r="BHU104" s="9"/>
      <c r="BHV104" s="9"/>
      <c r="BHW104" s="9"/>
      <c r="BHX104" s="9"/>
      <c r="BHY104" s="9"/>
      <c r="BHZ104" s="9"/>
      <c r="BIA104" s="9"/>
      <c r="BIB104" s="9"/>
      <c r="BIC104" s="9"/>
      <c r="BID104" s="9" t="s">
        <v>12807</v>
      </c>
      <c r="BIE104" s="9"/>
      <c r="BIF104" s="9"/>
      <c r="BIG104" s="9"/>
      <c r="BIH104" s="9"/>
      <c r="BII104" s="9"/>
      <c r="BIJ104" s="9"/>
      <c r="BIK104" s="9"/>
      <c r="BIL104" s="9"/>
      <c r="BIM104" s="9"/>
      <c r="BIN104" s="9"/>
      <c r="BIO104" s="9"/>
      <c r="BIP104" s="9"/>
      <c r="BIQ104" s="9"/>
      <c r="BIR104" s="9"/>
      <c r="BIS104" s="9"/>
      <c r="BIT104" s="9"/>
      <c r="BIU104" s="9"/>
      <c r="BIV104" s="9"/>
      <c r="BIW104" s="9"/>
      <c r="BIX104" s="9"/>
      <c r="BIY104" s="9"/>
      <c r="BIZ104" s="9"/>
      <c r="BJA104" s="9"/>
      <c r="BJB104" s="9"/>
      <c r="BJC104" s="9"/>
      <c r="BJD104" s="9"/>
      <c r="BJE104" s="9"/>
      <c r="BJF104" s="9"/>
      <c r="BJG104" s="9"/>
      <c r="BJH104" s="9"/>
      <c r="BJI104" s="9"/>
      <c r="BJJ104" s="9"/>
      <c r="BJK104" s="9"/>
      <c r="BJL104" s="9"/>
      <c r="BJM104" s="9"/>
      <c r="BJN104" s="9"/>
      <c r="BJO104" s="9"/>
      <c r="BJP104" s="9"/>
      <c r="BJQ104" s="9"/>
      <c r="BJR104" s="9"/>
      <c r="BJS104" s="9"/>
      <c r="BJT104" s="9"/>
      <c r="BJU104" s="9"/>
      <c r="BJV104" s="9"/>
      <c r="BJW104" s="9"/>
      <c r="BJX104" s="9"/>
      <c r="BJY104" s="9"/>
      <c r="BJZ104" s="9"/>
      <c r="BKA104" s="9"/>
      <c r="BKB104" s="9"/>
      <c r="BKC104" s="9"/>
      <c r="BKD104" s="9"/>
      <c r="BKE104" s="9"/>
      <c r="BKF104" s="9"/>
      <c r="BKG104" s="9"/>
      <c r="BKH104" s="9"/>
      <c r="BKI104" s="9"/>
      <c r="BKJ104" s="9"/>
      <c r="BKK104" s="9"/>
      <c r="BKL104" s="9"/>
      <c r="BKM104" s="9"/>
      <c r="BKN104" s="9"/>
      <c r="BKO104" s="9"/>
      <c r="BKP104" s="9"/>
      <c r="BKQ104" s="9"/>
      <c r="BKR104" s="9"/>
      <c r="BKS104" s="9"/>
      <c r="BKT104" s="9"/>
      <c r="BKU104" s="9"/>
      <c r="BKV104" s="9"/>
      <c r="BKW104" s="9"/>
      <c r="BKX104" s="9"/>
      <c r="BKY104" s="9"/>
      <c r="BKZ104" s="9"/>
      <c r="BLA104" s="9"/>
      <c r="BLB104" s="9"/>
      <c r="BLC104" s="9"/>
      <c r="BLD104" s="9"/>
      <c r="BLE104" s="9"/>
      <c r="BLF104" s="9"/>
      <c r="BLG104" s="9"/>
      <c r="BLH104" s="9"/>
      <c r="BLI104" s="9"/>
      <c r="BLJ104" s="9"/>
      <c r="BLK104" s="9"/>
      <c r="BLL104" s="9"/>
      <c r="BLM104" s="9"/>
      <c r="BLN104" s="9"/>
      <c r="BLO104" s="9"/>
      <c r="BLP104" s="9"/>
      <c r="BLQ104" s="9"/>
      <c r="BLR104" s="9"/>
      <c r="BLS104" s="9"/>
      <c r="BLT104" s="9"/>
      <c r="BLU104" s="9"/>
      <c r="BLV104" s="9"/>
      <c r="BLW104" s="9"/>
      <c r="BLX104" s="9"/>
      <c r="BLY104" s="9"/>
      <c r="BLZ104" s="9"/>
      <c r="BMA104" s="9"/>
      <c r="BMB104" s="9"/>
      <c r="BMC104" s="9"/>
      <c r="BMD104" s="9"/>
      <c r="BME104" s="9"/>
      <c r="BMF104" s="9"/>
      <c r="BMG104" s="9"/>
      <c r="BMH104" s="9"/>
      <c r="BMI104" s="9"/>
      <c r="BMJ104" s="9"/>
      <c r="BMK104" s="9"/>
      <c r="BML104" s="9"/>
      <c r="BMM104" s="9"/>
      <c r="BMN104" s="9"/>
      <c r="BMO104" s="9"/>
      <c r="BMP104" s="9"/>
      <c r="BMQ104" s="9"/>
      <c r="BMR104" s="9"/>
      <c r="BMS104" s="9"/>
      <c r="BMT104" s="9"/>
      <c r="BMU104" s="9"/>
      <c r="BMV104" s="9"/>
      <c r="BMW104" s="9"/>
      <c r="BMX104" s="9"/>
      <c r="BMY104" s="9"/>
      <c r="BMZ104" s="9"/>
      <c r="BNA104" s="9"/>
      <c r="BNB104" s="9"/>
      <c r="BNC104" s="9"/>
      <c r="BND104" s="9"/>
      <c r="BNE104" s="9"/>
      <c r="BNF104" s="9"/>
      <c r="BNG104" s="9"/>
      <c r="BNH104" s="9"/>
      <c r="BNI104" s="9"/>
      <c r="BNJ104" s="9"/>
      <c r="BNK104" s="9"/>
      <c r="BNL104" s="9"/>
      <c r="BNM104" s="9"/>
      <c r="BNN104" s="9"/>
      <c r="BNO104" s="9"/>
      <c r="BNP104" s="9"/>
      <c r="BNQ104" s="9"/>
      <c r="BNR104" s="9"/>
      <c r="BNS104" s="9"/>
      <c r="BNT104" s="9"/>
      <c r="BNU104" s="9"/>
      <c r="BNV104" s="9"/>
      <c r="BNW104" s="9"/>
      <c r="BNX104" s="9"/>
      <c r="BNY104" s="9"/>
      <c r="BNZ104" s="9"/>
      <c r="BOA104" s="9"/>
      <c r="BOB104" s="9"/>
      <c r="BOC104" s="9"/>
      <c r="BOD104" s="9"/>
      <c r="BOE104" s="9"/>
      <c r="BOF104" s="9"/>
      <c r="BOG104" s="9"/>
      <c r="BOH104" s="9"/>
      <c r="BOI104" s="9"/>
      <c r="BOJ104" s="9"/>
      <c r="BOK104" s="9"/>
      <c r="BOL104" s="9"/>
      <c r="BOM104" s="9"/>
      <c r="BON104" s="9"/>
      <c r="BOO104" s="9"/>
      <c r="BOP104" s="9"/>
      <c r="BOQ104" s="9"/>
      <c r="BOR104" s="9"/>
      <c r="BOS104" s="9"/>
      <c r="BOT104" s="9"/>
      <c r="BOU104" s="9"/>
      <c r="BOV104" s="9"/>
      <c r="BOW104" s="9"/>
      <c r="BOX104" s="9"/>
      <c r="BOY104" s="9"/>
      <c r="BOZ104" s="9"/>
      <c r="BPA104" s="9"/>
      <c r="BPB104" s="9"/>
      <c r="BPC104" s="9"/>
      <c r="BPD104" s="9"/>
      <c r="BPE104" s="9"/>
      <c r="BPF104" s="9"/>
      <c r="BPG104" s="9"/>
      <c r="BPH104" s="9"/>
      <c r="BPI104" s="9"/>
      <c r="BPJ104" s="9"/>
      <c r="BPK104" s="9"/>
      <c r="BPL104" s="9"/>
      <c r="BPM104" s="9"/>
      <c r="BPN104" s="9"/>
      <c r="BPO104" s="9"/>
      <c r="BPP104" s="9"/>
      <c r="BPQ104" s="9"/>
      <c r="BPR104" s="9"/>
      <c r="BPS104" s="9"/>
      <c r="BPT104" s="9"/>
      <c r="BPU104" s="9"/>
      <c r="BPV104" s="9"/>
      <c r="BPW104" s="9"/>
      <c r="BPX104" s="9"/>
      <c r="BPY104" s="9"/>
      <c r="BPZ104" s="9"/>
      <c r="BQA104" s="9"/>
      <c r="BQB104" s="9"/>
      <c r="BQC104" s="9"/>
      <c r="BQD104" s="9"/>
      <c r="BQE104" s="9"/>
      <c r="BQF104" s="9"/>
      <c r="BQG104" s="9"/>
      <c r="BQH104" s="9"/>
      <c r="BQI104" s="9"/>
      <c r="BQJ104" s="9"/>
      <c r="BQK104" s="9"/>
      <c r="BQL104" s="9"/>
      <c r="BQM104" s="9"/>
      <c r="BQN104" s="9"/>
      <c r="BQO104" s="9"/>
      <c r="BQP104" s="9"/>
      <c r="BQQ104" s="9"/>
      <c r="BQR104" s="9"/>
      <c r="BQS104" s="9"/>
      <c r="BQT104" s="9"/>
      <c r="BQU104" s="9"/>
      <c r="BQV104" s="9"/>
      <c r="BQW104" s="9"/>
      <c r="BQX104" s="9"/>
      <c r="BQY104" s="9"/>
      <c r="BQZ104" s="9"/>
      <c r="BRA104" s="9"/>
      <c r="BRB104" s="9"/>
      <c r="BRC104" s="9"/>
      <c r="BRD104" s="9"/>
      <c r="BRE104" s="9"/>
      <c r="BRF104" s="9"/>
      <c r="BRG104" s="9"/>
      <c r="BRH104" s="9"/>
      <c r="BRI104" s="9"/>
      <c r="BRJ104" s="9"/>
      <c r="BRK104" s="9"/>
      <c r="BRL104" s="9"/>
      <c r="BRM104" s="9"/>
      <c r="BRN104" s="9"/>
      <c r="BRO104" s="9"/>
      <c r="BRP104" s="9"/>
      <c r="BRQ104" s="9"/>
      <c r="BRR104" s="9"/>
      <c r="BRS104" s="9"/>
      <c r="BRT104" s="9"/>
      <c r="BRU104" s="9"/>
      <c r="BRV104" s="9"/>
      <c r="BRW104" s="9"/>
      <c r="BRX104" s="9"/>
      <c r="BRY104" s="9"/>
      <c r="BRZ104" s="9"/>
      <c r="BSA104" s="9"/>
      <c r="BSB104" s="9"/>
      <c r="BSC104" s="9"/>
      <c r="BSD104" s="9"/>
    </row>
    <row r="105" ht="14.25" customHeight="1">
      <c r="A105" s="9">
        <v>0.0</v>
      </c>
      <c r="B105" s="9" t="s">
        <v>11947</v>
      </c>
      <c r="C105" s="9" t="s">
        <v>11948</v>
      </c>
      <c r="D105" s="9" t="s">
        <v>11948</v>
      </c>
      <c r="E105" s="9"/>
      <c r="F105" s="9">
        <v>2.0</v>
      </c>
      <c r="G105" s="9" t="s">
        <v>12808</v>
      </c>
      <c r="H105" s="9" t="s">
        <v>12809</v>
      </c>
      <c r="I105" s="9"/>
      <c r="J105" s="9"/>
      <c r="K105" s="9"/>
      <c r="L105" s="9">
        <v>1.0</v>
      </c>
      <c r="M105" s="9">
        <v>1.0</v>
      </c>
      <c r="N105" s="9"/>
      <c r="O105" s="9"/>
      <c r="P105" s="9">
        <v>0.0</v>
      </c>
      <c r="Q105" s="9" t="s">
        <v>12810</v>
      </c>
      <c r="R105" s="9"/>
      <c r="S105" s="9" t="s">
        <v>3062</v>
      </c>
      <c r="T105" s="9" t="s">
        <v>3061</v>
      </c>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9"/>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c r="HA105" s="9"/>
      <c r="HB105" s="9"/>
      <c r="HC105" s="9"/>
      <c r="HD105" s="9"/>
      <c r="HE105" s="9"/>
      <c r="HF105" s="9"/>
      <c r="HG105" s="9"/>
      <c r="HH105" s="9"/>
      <c r="HI105" s="9"/>
      <c r="HJ105" s="9"/>
      <c r="HK105" s="9"/>
      <c r="HL105" s="9"/>
      <c r="HM105" s="9"/>
      <c r="HN105" s="9"/>
      <c r="HO105" s="9"/>
      <c r="HP105" s="9"/>
      <c r="HQ105" s="9"/>
      <c r="HR105" s="9"/>
      <c r="HS105" s="9"/>
      <c r="HT105" s="9"/>
      <c r="HU105" s="9"/>
      <c r="HV105" s="9"/>
      <c r="HW105" s="9"/>
      <c r="HX105" s="9"/>
      <c r="HY105" s="9"/>
      <c r="HZ105" s="9"/>
      <c r="IA105" s="9"/>
      <c r="IB105" s="9"/>
      <c r="IC105" s="9"/>
      <c r="ID105" s="9"/>
      <c r="IE105" s="9"/>
      <c r="IF105" s="9"/>
      <c r="IG105" s="9"/>
      <c r="IH105" s="9"/>
      <c r="II105" s="9"/>
      <c r="IJ105" s="9"/>
      <c r="IK105" s="9"/>
      <c r="IL105" s="9"/>
      <c r="IM105" s="9"/>
      <c r="IN105" s="9"/>
      <c r="IO105" s="9"/>
      <c r="IP105" s="9"/>
      <c r="IQ105" s="9"/>
      <c r="IR105" s="9"/>
      <c r="IS105" s="9"/>
      <c r="IT105" s="9"/>
      <c r="IU105" s="9"/>
      <c r="IV105" s="9"/>
      <c r="IW105" s="9"/>
      <c r="IX105" s="9"/>
      <c r="IY105" s="9"/>
      <c r="IZ105" s="9"/>
      <c r="JA105" s="9"/>
      <c r="JB105" s="9"/>
      <c r="JC105" s="9"/>
      <c r="JD105" s="9"/>
      <c r="JE105" s="9"/>
      <c r="JF105" s="9"/>
      <c r="JG105" s="9"/>
      <c r="JH105" s="9"/>
      <c r="JI105" s="9"/>
      <c r="JJ105" s="9"/>
      <c r="JK105" s="9"/>
      <c r="JL105" s="9"/>
      <c r="JM105" s="9"/>
      <c r="JN105" s="9"/>
      <c r="JO105" s="9"/>
      <c r="JP105" s="9"/>
      <c r="JQ105" s="9"/>
      <c r="JR105" s="9"/>
      <c r="JS105" s="9"/>
      <c r="JT105" s="9"/>
      <c r="JU105" s="9"/>
      <c r="JV105" s="9"/>
      <c r="JW105" s="9"/>
      <c r="JX105" s="9"/>
      <c r="JY105" s="9"/>
      <c r="JZ105" s="9"/>
      <c r="KA105" s="9"/>
      <c r="KB105" s="9"/>
      <c r="KC105" s="9"/>
      <c r="KD105" s="9"/>
      <c r="KE105" s="9"/>
      <c r="KF105" s="9"/>
      <c r="KG105" s="9"/>
      <c r="KH105" s="9"/>
      <c r="KI105" s="9"/>
      <c r="KJ105" s="9"/>
      <c r="KK105" s="9"/>
      <c r="KL105" s="9"/>
      <c r="KM105" s="9"/>
      <c r="KN105" s="9"/>
      <c r="KO105" s="9"/>
      <c r="KP105" s="9"/>
      <c r="KQ105" s="9"/>
      <c r="KR105" s="9"/>
      <c r="KS105" s="9"/>
      <c r="KT105" s="9"/>
      <c r="KU105" s="9"/>
      <c r="KV105" s="9"/>
      <c r="KW105" s="9"/>
      <c r="KX105" s="9"/>
      <c r="KY105" s="9"/>
      <c r="KZ105" s="9"/>
      <c r="LA105" s="9"/>
      <c r="LB105" s="9"/>
      <c r="LC105" s="9"/>
      <c r="LD105" s="9"/>
      <c r="LE105" s="9"/>
      <c r="LF105" s="9"/>
      <c r="LG105" s="9"/>
      <c r="LH105" s="9"/>
      <c r="LI105" s="9"/>
      <c r="LJ105" s="9"/>
      <c r="LK105" s="9"/>
      <c r="LL105" s="9"/>
      <c r="LM105" s="9"/>
      <c r="LN105" s="9"/>
      <c r="LO105" s="9"/>
      <c r="LP105" s="9"/>
      <c r="LQ105" s="9"/>
      <c r="LR105" s="9"/>
      <c r="LS105" s="9"/>
      <c r="LT105" s="9"/>
      <c r="LU105" s="9"/>
      <c r="LV105" s="9"/>
      <c r="LW105" s="9"/>
      <c r="LX105" s="9"/>
      <c r="LY105" s="9"/>
      <c r="LZ105" s="9"/>
      <c r="MA105" s="9"/>
      <c r="MB105" s="9"/>
      <c r="MC105" s="9"/>
      <c r="MD105" s="9"/>
      <c r="ME105" s="9"/>
      <c r="MF105" s="9"/>
      <c r="MG105" s="9"/>
      <c r="MH105" s="9"/>
      <c r="MI105" s="9"/>
      <c r="MJ105" s="9"/>
      <c r="MK105" s="9"/>
      <c r="ML105" s="9"/>
      <c r="MM105" s="9"/>
      <c r="MN105" s="9"/>
      <c r="MO105" s="9"/>
      <c r="MP105" s="9"/>
      <c r="MQ105" s="9"/>
      <c r="MR105" s="9"/>
      <c r="MS105" s="9"/>
      <c r="MT105" s="9"/>
      <c r="MU105" s="9"/>
      <c r="MV105" s="9"/>
      <c r="MW105" s="9"/>
      <c r="MX105" s="9"/>
      <c r="MY105" s="9"/>
      <c r="MZ105" s="9"/>
      <c r="NA105" s="9"/>
      <c r="NB105" s="9"/>
      <c r="NC105" s="9"/>
      <c r="ND105" s="9"/>
      <c r="NE105" s="9"/>
      <c r="NF105" s="9"/>
      <c r="NG105" s="9"/>
      <c r="NH105" s="9"/>
      <c r="NI105" s="9"/>
      <c r="NJ105" s="9"/>
      <c r="NK105" s="9"/>
      <c r="NL105" s="9"/>
      <c r="NM105" s="9"/>
      <c r="NN105" s="9"/>
      <c r="NO105" s="9"/>
      <c r="NP105" s="9"/>
      <c r="NQ105" s="9"/>
      <c r="NR105" s="9"/>
      <c r="NS105" s="9"/>
      <c r="NT105" s="9"/>
      <c r="NU105" s="9"/>
      <c r="NV105" s="9"/>
      <c r="NW105" s="9"/>
      <c r="NX105" s="9"/>
      <c r="NY105" s="9"/>
      <c r="NZ105" s="9"/>
      <c r="OA105" s="9"/>
      <c r="OB105" s="9"/>
      <c r="OC105" s="9"/>
      <c r="OD105" s="9"/>
      <c r="OE105" s="9"/>
      <c r="OF105" s="9"/>
      <c r="OG105" s="9"/>
      <c r="OH105" s="9"/>
      <c r="OI105" s="9"/>
      <c r="OJ105" s="9"/>
      <c r="OK105" s="9"/>
      <c r="OL105" s="9"/>
      <c r="OM105" s="9"/>
      <c r="ON105" s="9"/>
      <c r="OO105" s="9"/>
      <c r="OP105" s="9"/>
      <c r="OQ105" s="9"/>
      <c r="OR105" s="9"/>
      <c r="OS105" s="9"/>
      <c r="OT105" s="9"/>
      <c r="OU105" s="9"/>
      <c r="OV105" s="9"/>
      <c r="OW105" s="9"/>
      <c r="OX105" s="9"/>
      <c r="OY105" s="9"/>
      <c r="OZ105" s="9"/>
      <c r="PA105" s="9"/>
      <c r="PB105" s="9"/>
      <c r="PC105" s="9"/>
      <c r="PD105" s="9"/>
      <c r="PE105" s="9"/>
      <c r="PF105" s="9"/>
      <c r="PG105" s="9"/>
      <c r="PH105" s="9"/>
      <c r="PI105" s="9"/>
      <c r="PJ105" s="9"/>
      <c r="PK105" s="9"/>
      <c r="PL105" s="9"/>
      <c r="PM105" s="9"/>
      <c r="PN105" s="9"/>
      <c r="PO105" s="9"/>
      <c r="PP105" s="9"/>
      <c r="PQ105" s="9"/>
      <c r="PR105" s="9"/>
      <c r="PS105" s="9"/>
      <c r="PT105" s="9"/>
      <c r="PU105" s="9"/>
      <c r="PV105" s="9"/>
      <c r="PW105" s="9"/>
      <c r="PX105" s="9"/>
      <c r="PY105" s="9"/>
      <c r="PZ105" s="9"/>
      <c r="QA105" s="9"/>
      <c r="QB105" s="9"/>
      <c r="QC105" s="9"/>
      <c r="QD105" s="9"/>
      <c r="QE105" s="9" t="s">
        <v>12809</v>
      </c>
      <c r="QF105" s="9" t="s">
        <v>5691</v>
      </c>
      <c r="QG105" s="9" t="s">
        <v>5691</v>
      </c>
      <c r="QH105" s="9" t="s">
        <v>12811</v>
      </c>
      <c r="QI105" s="9"/>
      <c r="QJ105" s="9"/>
      <c r="QK105" s="9"/>
      <c r="QL105" s="9"/>
      <c r="QM105" s="9"/>
      <c r="QN105" s="9"/>
      <c r="QO105" s="9"/>
      <c r="QP105" s="9"/>
      <c r="QQ105" s="9"/>
      <c r="QR105" s="9"/>
      <c r="QS105" s="9"/>
      <c r="QT105" s="9"/>
      <c r="QU105" s="9"/>
      <c r="QV105" s="9"/>
      <c r="QW105" s="9"/>
      <c r="QX105" s="9"/>
      <c r="QY105" s="9"/>
      <c r="QZ105" s="9"/>
      <c r="RA105" s="9"/>
      <c r="RB105" s="9"/>
      <c r="RC105" s="9"/>
      <c r="RD105" s="9"/>
      <c r="RE105" s="9"/>
      <c r="RF105" s="9"/>
      <c r="RG105" s="9"/>
      <c r="RH105" s="9"/>
      <c r="RI105" s="9"/>
      <c r="RJ105" s="9"/>
      <c r="RK105" s="9"/>
      <c r="RL105" s="9"/>
      <c r="RM105" s="9"/>
      <c r="RN105" s="9"/>
      <c r="RO105" s="9" t="s">
        <v>12812</v>
      </c>
      <c r="RP105" s="9"/>
      <c r="RQ105" s="9"/>
      <c r="RR105" s="9"/>
      <c r="RS105" s="9"/>
      <c r="RT105" s="9"/>
      <c r="RU105" s="9"/>
      <c r="RV105" s="9"/>
      <c r="RW105" s="9"/>
      <c r="RX105" s="9"/>
      <c r="RY105" s="9"/>
      <c r="RZ105" s="9"/>
      <c r="SA105" s="9"/>
      <c r="SB105" s="9"/>
      <c r="SC105" s="9"/>
      <c r="SD105" s="9"/>
      <c r="SE105" s="9"/>
      <c r="SF105" s="9"/>
      <c r="SG105" s="9"/>
      <c r="SH105" s="9"/>
      <c r="SI105" s="9"/>
      <c r="SJ105" s="9"/>
      <c r="SK105" s="9"/>
      <c r="SL105" s="9"/>
      <c r="SM105" s="9"/>
      <c r="SN105" s="9"/>
      <c r="SO105" s="9"/>
      <c r="SP105" s="9"/>
      <c r="SQ105" s="9"/>
      <c r="SR105" s="9"/>
      <c r="SS105" s="9"/>
      <c r="ST105" s="9"/>
      <c r="SU105" s="9"/>
      <c r="SV105" s="9"/>
      <c r="SW105" s="9"/>
      <c r="SX105" s="9" t="s">
        <v>5707</v>
      </c>
      <c r="SY105" s="9"/>
      <c r="SZ105" s="9"/>
      <c r="TA105" s="9"/>
      <c r="TB105" s="9"/>
      <c r="TC105" s="9"/>
      <c r="TD105" s="9"/>
      <c r="TE105" s="9"/>
      <c r="TF105" s="9"/>
      <c r="TG105" s="9"/>
      <c r="TH105" s="9"/>
      <c r="TI105" s="9"/>
      <c r="TJ105" s="9"/>
      <c r="TK105" s="9"/>
      <c r="TL105" s="9"/>
      <c r="TM105" s="9" t="s">
        <v>12813</v>
      </c>
      <c r="TN105" s="9"/>
      <c r="TO105" s="9" t="s">
        <v>12814</v>
      </c>
      <c r="TP105" s="9"/>
      <c r="TQ105" s="9"/>
      <c r="TR105" s="9"/>
      <c r="TS105" s="9"/>
      <c r="TT105" s="9"/>
      <c r="TU105" s="9"/>
      <c r="TV105" s="9"/>
      <c r="TW105" s="9"/>
      <c r="TX105" s="9"/>
      <c r="TY105" s="9"/>
      <c r="TZ105" s="9"/>
      <c r="UA105" s="9"/>
      <c r="UB105" s="9"/>
      <c r="UC105" s="9"/>
      <c r="UD105" s="9"/>
      <c r="UE105" s="9"/>
      <c r="UF105" s="9"/>
      <c r="UG105" s="9"/>
      <c r="UH105" s="9"/>
      <c r="UI105" s="9"/>
      <c r="UJ105" s="9"/>
      <c r="UK105" s="9"/>
      <c r="UL105" s="9"/>
      <c r="UM105" s="9"/>
      <c r="UN105" s="9"/>
      <c r="UO105" s="9"/>
      <c r="UP105" s="9"/>
      <c r="UQ105" s="9"/>
      <c r="UR105" s="9"/>
      <c r="US105" s="9"/>
      <c r="UT105" s="9"/>
      <c r="UU105" s="9"/>
      <c r="UV105" s="9"/>
      <c r="UW105" s="9"/>
      <c r="UX105" s="9"/>
      <c r="UY105" s="9"/>
      <c r="UZ105" s="9"/>
      <c r="VA105" s="9"/>
      <c r="VB105" s="9"/>
      <c r="VC105" s="9"/>
      <c r="VD105" s="9"/>
      <c r="VE105" s="9"/>
      <c r="VF105" s="9"/>
      <c r="VG105" s="9"/>
      <c r="VH105" s="9"/>
      <c r="VI105" s="9"/>
      <c r="VJ105" s="9"/>
      <c r="VK105" s="9"/>
      <c r="VL105" s="9"/>
      <c r="VM105" s="9"/>
      <c r="VN105" s="9"/>
      <c r="VO105" s="9"/>
      <c r="VP105" s="9"/>
      <c r="VQ105" s="9"/>
      <c r="VR105" s="9"/>
      <c r="VS105" s="9"/>
      <c r="VT105" s="9"/>
      <c r="VU105" s="9"/>
      <c r="VV105" s="9"/>
      <c r="VW105" s="9"/>
      <c r="VX105" s="9"/>
      <c r="VY105" s="9"/>
      <c r="VZ105" s="9"/>
      <c r="WA105" s="9"/>
      <c r="WB105" s="9"/>
      <c r="WC105" s="9"/>
      <c r="WD105" s="9"/>
      <c r="WE105" s="9"/>
      <c r="WF105" s="9"/>
      <c r="WG105" s="9"/>
      <c r="WH105" s="9"/>
      <c r="WI105" s="9"/>
      <c r="WJ105" s="9"/>
      <c r="WK105" s="9"/>
      <c r="WL105" s="9"/>
      <c r="WM105" s="9"/>
      <c r="WN105" s="9"/>
      <c r="WO105" s="9"/>
      <c r="WP105" s="9"/>
      <c r="WQ105" s="9"/>
      <c r="WR105" s="9"/>
      <c r="WS105" s="9"/>
      <c r="WT105" s="9"/>
      <c r="WU105" s="9"/>
      <c r="WV105" s="9"/>
      <c r="WW105" s="9"/>
      <c r="WX105" s="9"/>
      <c r="WY105" s="9"/>
      <c r="WZ105" s="9"/>
      <c r="XA105" s="9"/>
      <c r="XB105" s="9"/>
      <c r="XC105" s="9"/>
      <c r="XD105" s="9"/>
      <c r="XE105" s="9"/>
      <c r="XF105" s="9"/>
      <c r="XG105" s="9"/>
      <c r="XH105" s="9"/>
      <c r="XI105" s="9"/>
      <c r="XJ105" s="9"/>
      <c r="XK105" s="9"/>
      <c r="XL105" s="9"/>
      <c r="XM105" s="9"/>
      <c r="XN105" s="9"/>
      <c r="XO105" s="9"/>
      <c r="XP105" s="9"/>
      <c r="XQ105" s="9"/>
      <c r="XR105" s="9"/>
      <c r="XS105" s="9"/>
      <c r="XT105" s="9"/>
      <c r="XU105" s="9"/>
      <c r="XV105" s="9"/>
      <c r="XW105" s="9"/>
      <c r="XX105" s="9"/>
      <c r="XY105" s="9"/>
      <c r="XZ105" s="9"/>
      <c r="YA105" s="9"/>
      <c r="YB105" s="9"/>
      <c r="YC105" s="9"/>
      <c r="YD105" s="9"/>
      <c r="YE105" s="9"/>
      <c r="YF105" s="9"/>
      <c r="YG105" s="9"/>
      <c r="YH105" s="9"/>
      <c r="YI105" s="9"/>
      <c r="YJ105" s="9"/>
      <c r="YK105" s="9"/>
      <c r="YL105" s="9"/>
      <c r="YM105" s="9"/>
      <c r="YN105" s="9"/>
      <c r="YO105" s="9"/>
      <c r="YP105" s="9"/>
      <c r="YQ105" s="9"/>
      <c r="YR105" s="9"/>
      <c r="YS105" s="9"/>
      <c r="YT105" s="9"/>
      <c r="YU105" s="9"/>
      <c r="YV105" s="9"/>
      <c r="YW105" s="9"/>
      <c r="YX105" s="9"/>
      <c r="YY105" s="9"/>
      <c r="YZ105" s="9"/>
      <c r="ZA105" s="9"/>
      <c r="ZB105" s="9"/>
      <c r="ZC105" s="9"/>
      <c r="ZD105" s="9"/>
      <c r="ZE105" s="9"/>
      <c r="ZF105" s="9"/>
      <c r="ZG105" s="9"/>
      <c r="ZH105" s="9"/>
      <c r="ZI105" s="9"/>
      <c r="ZJ105" s="9"/>
      <c r="ZK105" s="9"/>
      <c r="ZL105" s="9"/>
      <c r="ZM105" s="9"/>
      <c r="ZN105" s="9"/>
      <c r="ZO105" s="9"/>
      <c r="ZP105" s="9"/>
      <c r="ZQ105" s="9"/>
      <c r="ZR105" s="9"/>
      <c r="ZS105" s="9"/>
      <c r="ZT105" s="9"/>
      <c r="ZU105" s="9"/>
      <c r="ZV105" s="9"/>
      <c r="ZW105" s="9"/>
      <c r="ZX105" s="9"/>
      <c r="ZY105" s="9"/>
      <c r="ZZ105" s="9"/>
      <c r="AAA105" s="9"/>
      <c r="AAB105" s="9"/>
      <c r="AAC105" s="9"/>
      <c r="AAD105" s="9"/>
      <c r="AAE105" s="9"/>
      <c r="AAF105" s="9"/>
      <c r="AAG105" s="9"/>
      <c r="AAH105" s="9"/>
      <c r="AAI105" s="9"/>
      <c r="AAJ105" s="9"/>
      <c r="AAK105" s="9"/>
      <c r="AAL105" s="9"/>
      <c r="AAM105" s="9"/>
      <c r="AAN105" s="9"/>
      <c r="AAO105" s="9"/>
      <c r="AAP105" s="9"/>
      <c r="AAQ105" s="9"/>
      <c r="AAR105" s="9"/>
      <c r="AAS105" s="9"/>
      <c r="AAT105" s="9"/>
      <c r="AAU105" s="9"/>
      <c r="AAV105" s="9"/>
      <c r="AAW105" s="9"/>
      <c r="AAX105" s="9"/>
      <c r="AAY105" s="9"/>
      <c r="AAZ105" s="9"/>
      <c r="ABA105" s="9"/>
      <c r="ABB105" s="9"/>
      <c r="ABC105" s="9"/>
      <c r="ABD105" s="9"/>
      <c r="ABE105" s="9"/>
      <c r="ABF105" s="9"/>
      <c r="ABG105" s="9"/>
      <c r="ABH105" s="9"/>
      <c r="ABI105" s="9"/>
      <c r="ABJ105" s="9"/>
      <c r="ABK105" s="9"/>
      <c r="ABL105" s="9"/>
      <c r="ABM105" s="9"/>
      <c r="ABN105" s="9"/>
      <c r="ABO105" s="9"/>
      <c r="ABP105" s="9"/>
      <c r="ABQ105" s="9"/>
      <c r="ABR105" s="9"/>
      <c r="ABS105" s="9"/>
      <c r="ABT105" s="9"/>
      <c r="ABU105" s="9"/>
      <c r="ABV105" s="9"/>
      <c r="ABW105" s="9"/>
      <c r="ABX105" s="9"/>
      <c r="ABY105" s="9"/>
      <c r="ABZ105" s="9"/>
      <c r="ACA105" s="9"/>
      <c r="ACB105" s="9"/>
      <c r="ACC105" s="9"/>
      <c r="ACD105" s="9"/>
      <c r="ACE105" s="9"/>
      <c r="ACF105" s="9"/>
      <c r="ACG105" s="9"/>
      <c r="ACH105" s="9"/>
      <c r="ACI105" s="9"/>
      <c r="ACJ105" s="9"/>
      <c r="ACK105" s="9"/>
      <c r="ACL105" s="9"/>
      <c r="ACM105" s="9"/>
      <c r="ACN105" s="9"/>
      <c r="ACO105" s="9"/>
      <c r="ACP105" s="9"/>
      <c r="ACQ105" s="9"/>
      <c r="ACR105" s="9"/>
      <c r="ACS105" s="9"/>
      <c r="ACT105" s="9"/>
      <c r="ACU105" s="9"/>
      <c r="ACV105" s="9"/>
      <c r="ACW105" s="9"/>
      <c r="ACX105" s="9"/>
      <c r="ACY105" s="9"/>
      <c r="ACZ105" s="9"/>
      <c r="ADA105" s="9"/>
      <c r="ADB105" s="9"/>
      <c r="ADC105" s="9"/>
      <c r="ADD105" s="9"/>
      <c r="ADE105" s="9"/>
      <c r="ADF105" s="9"/>
      <c r="ADG105" s="9"/>
      <c r="ADH105" s="9"/>
      <c r="ADI105" s="9"/>
      <c r="ADJ105" s="9"/>
      <c r="ADK105" s="9"/>
      <c r="ADL105" s="9"/>
      <c r="ADM105" s="9"/>
      <c r="ADN105" s="9"/>
      <c r="ADO105" s="9"/>
      <c r="ADP105" s="9"/>
      <c r="ADQ105" s="9"/>
      <c r="ADR105" s="9"/>
      <c r="ADS105" s="9"/>
      <c r="ADT105" s="9"/>
      <c r="ADU105" s="9"/>
      <c r="ADV105" s="9"/>
      <c r="ADW105" s="9"/>
      <c r="ADX105" s="9"/>
      <c r="ADY105" s="9"/>
      <c r="ADZ105" s="9"/>
      <c r="AEA105" s="9"/>
      <c r="AEB105" s="9"/>
      <c r="AEC105" s="9"/>
      <c r="AED105" s="9"/>
      <c r="AEE105" s="9"/>
      <c r="AEF105" s="9"/>
      <c r="AEG105" s="9"/>
      <c r="AEH105" s="9"/>
      <c r="AEI105" s="9"/>
      <c r="AEJ105" s="9"/>
      <c r="AEK105" s="9"/>
      <c r="AEL105" s="9"/>
      <c r="AEM105" s="9"/>
      <c r="AEN105" s="9"/>
      <c r="AEO105" s="9"/>
      <c r="AEP105" s="9"/>
      <c r="AEQ105" s="9"/>
      <c r="AER105" s="9"/>
      <c r="AES105" s="9"/>
      <c r="AET105" s="9"/>
      <c r="AEU105" s="9"/>
      <c r="AEV105" s="9"/>
      <c r="AEW105" s="9"/>
      <c r="AEX105" s="9"/>
      <c r="AEY105" s="9"/>
      <c r="AEZ105" s="9"/>
      <c r="AFA105" s="9"/>
      <c r="AFB105" s="9"/>
      <c r="AFC105" s="9"/>
      <c r="AFD105" s="9"/>
      <c r="AFE105" s="9"/>
      <c r="AFF105" s="9"/>
      <c r="AFG105" s="9"/>
      <c r="AFH105" s="9"/>
      <c r="AFI105" s="9"/>
      <c r="AFJ105" s="9"/>
      <c r="AFK105" s="9"/>
      <c r="AFL105" s="9"/>
      <c r="AFM105" s="9"/>
      <c r="AFN105" s="9"/>
      <c r="AFO105" s="9"/>
      <c r="AFP105" s="9"/>
      <c r="AFQ105" s="9"/>
      <c r="AFR105" s="9"/>
      <c r="AFS105" s="9"/>
      <c r="AFT105" s="9"/>
      <c r="AFU105" s="9"/>
      <c r="AFV105" s="9"/>
      <c r="AFW105" s="9"/>
      <c r="AFX105" s="9"/>
      <c r="AFY105" s="9"/>
      <c r="AFZ105" s="9"/>
      <c r="AGA105" s="9"/>
      <c r="AGB105" s="9"/>
      <c r="AGC105" s="9"/>
      <c r="AGD105" s="9"/>
      <c r="AGE105" s="9"/>
      <c r="AGF105" s="9"/>
      <c r="AGG105" s="9"/>
      <c r="AGH105" s="9"/>
      <c r="AGI105" s="9"/>
      <c r="AGJ105" s="9"/>
      <c r="AGK105" s="9"/>
      <c r="AGL105" s="9"/>
      <c r="AGM105" s="9"/>
      <c r="AGN105" s="9"/>
      <c r="AGO105" s="9"/>
      <c r="AGP105" s="9"/>
      <c r="AGQ105" s="9"/>
      <c r="AGR105" s="9"/>
      <c r="AGS105" s="9"/>
      <c r="AGT105" s="9"/>
      <c r="AGU105" s="9"/>
      <c r="AGV105" s="9"/>
      <c r="AGW105" s="9"/>
      <c r="AGX105" s="9"/>
      <c r="AGY105" s="9"/>
      <c r="AGZ105" s="9"/>
      <c r="AHA105" s="9"/>
      <c r="AHB105" s="9"/>
      <c r="AHC105" s="9"/>
      <c r="AHD105" s="9"/>
      <c r="AHE105" s="9"/>
      <c r="AHF105" s="9"/>
      <c r="AHG105" s="9"/>
      <c r="AHH105" s="9"/>
      <c r="AHI105" s="9"/>
      <c r="AHJ105" s="9"/>
      <c r="AHK105" s="9"/>
      <c r="AHL105" s="9"/>
      <c r="AHM105" s="9"/>
      <c r="AHN105" s="9"/>
      <c r="AHO105" s="9"/>
      <c r="AHP105" s="9"/>
      <c r="AHQ105" s="9"/>
      <c r="AHR105" s="9"/>
      <c r="AHS105" s="9"/>
      <c r="AHT105" s="9"/>
      <c r="AHU105" s="9"/>
      <c r="AHV105" s="9"/>
      <c r="AHW105" s="9"/>
      <c r="AHX105" s="9"/>
      <c r="AHY105" s="9"/>
      <c r="AHZ105" s="9"/>
      <c r="AIA105" s="9"/>
      <c r="AIB105" s="9"/>
      <c r="AIC105" s="9"/>
      <c r="AID105" s="9"/>
      <c r="AIE105" s="9"/>
      <c r="AIF105" s="9"/>
      <c r="AIG105" s="9"/>
      <c r="AIH105" s="9"/>
      <c r="AII105" s="9"/>
      <c r="AIJ105" s="9"/>
      <c r="AIK105" s="9"/>
      <c r="AIL105" s="9"/>
      <c r="AIM105" s="9"/>
      <c r="AIN105" s="9"/>
      <c r="AIO105" s="9"/>
      <c r="AIP105" s="9"/>
      <c r="AIQ105" s="9"/>
      <c r="AIR105" s="9"/>
      <c r="AIS105" s="9"/>
      <c r="AIT105" s="9"/>
      <c r="AIU105" s="9"/>
      <c r="AIV105" s="9"/>
      <c r="AIW105" s="9"/>
      <c r="AIX105" s="9"/>
      <c r="AIY105" s="9"/>
      <c r="AIZ105" s="9"/>
      <c r="AJA105" s="9"/>
      <c r="AJB105" s="9"/>
      <c r="AJC105" s="9"/>
      <c r="AJD105" s="9"/>
      <c r="AJE105" s="9"/>
      <c r="AJF105" s="9"/>
      <c r="AJG105" s="9"/>
      <c r="AJH105" s="9"/>
      <c r="AJI105" s="9"/>
      <c r="AJJ105" s="9"/>
      <c r="AJK105" s="9"/>
      <c r="AJL105" s="9"/>
      <c r="AJM105" s="9"/>
      <c r="AJN105" s="9"/>
      <c r="AJO105" s="9"/>
      <c r="AJP105" s="9"/>
      <c r="AJQ105" s="9"/>
      <c r="AJR105" s="9"/>
      <c r="AJS105" s="9"/>
      <c r="AJT105" s="9"/>
      <c r="AJU105" s="9"/>
      <c r="AJV105" s="9"/>
      <c r="AJW105" s="9"/>
      <c r="AJX105" s="9"/>
      <c r="AJY105" s="9"/>
      <c r="AJZ105" s="9"/>
      <c r="AKA105" s="9"/>
      <c r="AKB105" s="9"/>
      <c r="AKC105" s="9"/>
      <c r="AKD105" s="9"/>
      <c r="AKE105" s="9"/>
      <c r="AKF105" s="9"/>
      <c r="AKG105" s="9"/>
      <c r="AKH105" s="9"/>
      <c r="AKI105" s="9"/>
      <c r="AKJ105" s="9"/>
      <c r="AKK105" s="9"/>
      <c r="AKL105" s="9"/>
      <c r="AKM105" s="9"/>
      <c r="AKN105" s="9"/>
      <c r="AKO105" s="9"/>
      <c r="AKP105" s="9"/>
      <c r="AKQ105" s="9"/>
      <c r="AKR105" s="9"/>
      <c r="AKS105" s="9"/>
      <c r="AKT105" s="9"/>
      <c r="AKU105" s="9"/>
      <c r="AKV105" s="9"/>
      <c r="AKW105" s="9"/>
      <c r="AKX105" s="9"/>
      <c r="AKY105" s="9"/>
      <c r="AKZ105" s="9"/>
      <c r="ALA105" s="9"/>
      <c r="ALB105" s="9"/>
      <c r="ALC105" s="9"/>
      <c r="ALD105" s="9"/>
      <c r="ALE105" s="9"/>
      <c r="ALF105" s="9"/>
      <c r="ALG105" s="9"/>
      <c r="ALH105" s="9"/>
      <c r="ALI105" s="9"/>
      <c r="ALJ105" s="9"/>
      <c r="ALK105" s="9"/>
      <c r="ALL105" s="9"/>
      <c r="ALM105" s="9"/>
      <c r="ALN105" s="9"/>
      <c r="ALO105" s="9"/>
      <c r="ALP105" s="9"/>
      <c r="ALQ105" s="9"/>
      <c r="ALR105" s="9"/>
      <c r="ALS105" s="9"/>
      <c r="ALT105" s="9"/>
      <c r="ALU105" s="9"/>
      <c r="ALV105" s="9"/>
      <c r="ALW105" s="9"/>
      <c r="ALX105" s="9"/>
      <c r="ALY105" s="9"/>
      <c r="AMN105" s="9"/>
      <c r="AMO105" s="9"/>
      <c r="AMP105" s="9"/>
      <c r="AMQ105" s="9"/>
      <c r="AMR105" s="9"/>
      <c r="AMS105" s="9"/>
      <c r="AMT105" s="9"/>
      <c r="AMU105" s="9"/>
      <c r="AMV105" s="9"/>
      <c r="AMW105" s="9"/>
      <c r="AMX105" s="9"/>
      <c r="AMY105" s="9"/>
      <c r="AMZ105" s="9"/>
      <c r="ANA105" s="9"/>
      <c r="ANB105" s="9" t="s">
        <v>12528</v>
      </c>
      <c r="ANC105" s="9" t="s">
        <v>2905</v>
      </c>
      <c r="AND105" s="9" t="s">
        <v>12815</v>
      </c>
      <c r="ANE105" s="9" t="s">
        <v>12530</v>
      </c>
      <c r="ANF105" s="9"/>
      <c r="ANG105" s="9"/>
      <c r="ANH105" s="9"/>
      <c r="ANI105" s="9"/>
      <c r="ANJ105" s="9"/>
      <c r="ANK105" s="9"/>
      <c r="ANL105" s="9"/>
      <c r="ANM105" s="9" t="s">
        <v>12816</v>
      </c>
      <c r="ANN105" s="9"/>
      <c r="ANO105" s="9" t="s">
        <v>12809</v>
      </c>
      <c r="ANP105" s="9" t="s">
        <v>12817</v>
      </c>
      <c r="ANQ105" s="9"/>
      <c r="ANR105" s="9" t="s">
        <v>12818</v>
      </c>
      <c r="ANS105" s="9"/>
      <c r="ANT105" s="9"/>
      <c r="ANU105" s="9" t="s">
        <v>12819</v>
      </c>
      <c r="ANV105" s="9"/>
      <c r="ANW105" s="9"/>
      <c r="ANX105" s="9"/>
      <c r="ANY105" s="9" t="s">
        <v>12543</v>
      </c>
      <c r="ANZ105" s="9" t="s">
        <v>12820</v>
      </c>
      <c r="AOA105" s="9"/>
      <c r="AOB105" s="9" t="s">
        <v>12545</v>
      </c>
      <c r="AOC105" s="9"/>
      <c r="AOD105" s="9"/>
      <c r="AOE105" s="9" t="s">
        <v>12543</v>
      </c>
      <c r="AOF105" s="9"/>
      <c r="AOG105" s="9"/>
      <c r="AOH105" s="9"/>
      <c r="AOI105" s="9" t="s">
        <v>12535</v>
      </c>
      <c r="AOJ105" s="9" t="s">
        <v>12821</v>
      </c>
      <c r="AOK105" s="9"/>
      <c r="AOL105" s="9" t="s">
        <v>12822</v>
      </c>
      <c r="AOM105" s="9"/>
      <c r="AON105" s="9"/>
      <c r="AOO105" s="9" t="s">
        <v>12823</v>
      </c>
      <c r="AOP105" s="9"/>
      <c r="AOQ105" s="9"/>
      <c r="AOR105" s="9"/>
      <c r="AOS105" s="9" t="s">
        <v>12539</v>
      </c>
      <c r="AOT105" s="9" t="s">
        <v>12824</v>
      </c>
      <c r="AOU105" s="9"/>
      <c r="AOV105" s="9" t="s">
        <v>12825</v>
      </c>
      <c r="AOW105" s="9"/>
      <c r="AOX105" s="9"/>
      <c r="AOY105" s="9" t="s">
        <v>12826</v>
      </c>
      <c r="AOZ105" s="9"/>
      <c r="APA105" s="9"/>
      <c r="APB105" s="9"/>
      <c r="APC105" s="9"/>
      <c r="APD105" s="9"/>
      <c r="APE105" s="9"/>
      <c r="APF105" s="9"/>
      <c r="APG105" s="9"/>
      <c r="APH105" s="9"/>
      <c r="API105" s="9"/>
      <c r="APJ105" s="9"/>
      <c r="APK105" s="9"/>
      <c r="APL105" s="9"/>
      <c r="APM105" s="9"/>
      <c r="APN105" s="9"/>
      <c r="APO105" s="9"/>
      <c r="APP105" s="9"/>
      <c r="APQ105" s="9"/>
      <c r="APR105" s="9"/>
      <c r="APS105" s="9"/>
      <c r="APT105" s="9"/>
      <c r="APU105" s="9"/>
      <c r="APV105" s="9"/>
      <c r="APW105" s="9"/>
      <c r="APX105" s="9"/>
      <c r="APY105" s="9"/>
      <c r="APZ105" s="9"/>
      <c r="AQA105" s="9"/>
      <c r="AQB105" s="9"/>
      <c r="AQC105" s="9"/>
      <c r="AQD105" s="9"/>
      <c r="AQE105" s="9"/>
      <c r="AQF105" s="9"/>
      <c r="AQG105" s="9"/>
      <c r="AQH105" s="9"/>
      <c r="AQI105" s="9"/>
      <c r="AQJ105" s="9"/>
      <c r="AQK105" s="9"/>
      <c r="AQL105" s="9"/>
      <c r="AQM105" s="9"/>
      <c r="AQN105" s="9"/>
      <c r="AQO105" s="9"/>
      <c r="AQP105" s="9"/>
      <c r="AQQ105" s="9"/>
      <c r="AQR105" s="9"/>
      <c r="AQS105" s="9"/>
      <c r="AQT105" s="9"/>
      <c r="AQU105" s="9"/>
      <c r="AQV105" s="9"/>
      <c r="AQW105" s="9"/>
      <c r="AQX105" s="9"/>
      <c r="AQY105" s="9"/>
      <c r="AQZ105" s="9"/>
      <c r="ARA105" s="9"/>
      <c r="ARB105" s="9"/>
      <c r="ARC105" s="9"/>
      <c r="ARD105" s="9"/>
      <c r="ARE105" s="9"/>
      <c r="ARF105" s="9"/>
      <c r="ARG105" s="9"/>
      <c r="ARH105" s="9"/>
      <c r="ARI105" s="9"/>
      <c r="ARJ105" s="9"/>
      <c r="ARK105" s="9"/>
      <c r="ARL105" s="9"/>
      <c r="ARM105" s="9"/>
      <c r="ARN105" s="9"/>
      <c r="ARO105" s="9"/>
      <c r="ARP105" s="9"/>
      <c r="ARQ105" s="9"/>
      <c r="ARR105" s="9"/>
      <c r="ARS105" s="9"/>
      <c r="ART105" s="9"/>
      <c r="ARU105" s="9"/>
      <c r="ARV105" s="9"/>
      <c r="ARW105" s="9"/>
      <c r="ARX105" s="9"/>
      <c r="ARY105" s="9"/>
      <c r="ARZ105" s="9"/>
      <c r="ASA105" s="9"/>
      <c r="ASB105" s="9"/>
      <c r="ASC105" s="9"/>
      <c r="ASD105" s="9"/>
      <c r="ASE105" s="9"/>
      <c r="ASF105" s="9"/>
      <c r="ASG105" s="9"/>
      <c r="ASH105" s="9"/>
      <c r="ASI105" s="9"/>
      <c r="ASJ105" s="9"/>
      <c r="ASK105" s="9"/>
      <c r="ASL105" s="9"/>
      <c r="ASM105" s="9"/>
      <c r="ASN105" s="9"/>
      <c r="ASO105" s="9"/>
      <c r="ASP105" s="9"/>
      <c r="ASQ105" s="9"/>
      <c r="ASR105" s="9"/>
      <c r="ASS105" s="9"/>
      <c r="AST105" s="9"/>
      <c r="ASU105" s="9"/>
      <c r="ASV105" s="9"/>
      <c r="ASW105" s="9"/>
      <c r="ASX105" s="9"/>
      <c r="ASY105" s="9"/>
      <c r="ASZ105" s="9"/>
      <c r="ATA105" s="9"/>
      <c r="ATB105" s="9"/>
      <c r="ATC105" s="9"/>
      <c r="ATD105" s="9"/>
      <c r="ATE105" s="9"/>
      <c r="ATF105" s="9"/>
      <c r="ATG105" s="9"/>
      <c r="ATH105" s="9"/>
      <c r="ATI105" s="9"/>
      <c r="ATJ105" s="9"/>
      <c r="ATK105" s="9"/>
      <c r="ATL105" s="9"/>
      <c r="ATM105" s="9"/>
      <c r="ATN105" s="9"/>
      <c r="ATO105" s="9"/>
      <c r="ATP105" s="9"/>
      <c r="ATQ105" s="9"/>
      <c r="ATR105" s="9" t="s">
        <v>12827</v>
      </c>
      <c r="ATS105" s="9">
        <v>1.761293335E9</v>
      </c>
      <c r="ATT105" s="9" t="s">
        <v>12828</v>
      </c>
      <c r="ATU105" s="9" t="s">
        <v>12528</v>
      </c>
      <c r="ATV105" s="9" t="s">
        <v>2905</v>
      </c>
      <c r="ATW105" s="9" t="s">
        <v>12815</v>
      </c>
      <c r="ATX105" s="9" t="s">
        <v>12530</v>
      </c>
      <c r="ATY105" s="9"/>
      <c r="ATZ105" s="9"/>
      <c r="AUA105" s="9"/>
      <c r="AUB105" s="9"/>
      <c r="AUC105" s="9"/>
      <c r="AUD105" s="9"/>
      <c r="AUE105" s="9"/>
      <c r="AUF105" s="9"/>
      <c r="AUG105" s="9"/>
      <c r="AUH105" s="9"/>
      <c r="AUI105" s="9"/>
      <c r="AUJ105" s="9"/>
      <c r="AUK105" s="9"/>
      <c r="AUL105" s="9"/>
      <c r="AUM105" s="9"/>
      <c r="AUN105" s="9"/>
      <c r="AUO105" s="9"/>
      <c r="AUP105" s="9"/>
      <c r="AUQ105" s="9"/>
      <c r="AUR105" s="9"/>
      <c r="AUS105" s="9"/>
      <c r="AUT105" s="9"/>
      <c r="AUU105" s="9"/>
      <c r="AUV105" s="9"/>
      <c r="AUW105" s="9"/>
      <c r="AUX105" s="9"/>
      <c r="AUY105" s="9"/>
      <c r="AUZ105" s="9"/>
      <c r="AVA105" s="9"/>
      <c r="AVB105" s="9"/>
      <c r="AVC105" s="9"/>
      <c r="AVD105" s="9"/>
      <c r="AVE105" s="9"/>
      <c r="AVF105" s="9"/>
      <c r="AVG105" s="9"/>
      <c r="AVH105" s="9"/>
      <c r="AVI105" s="9"/>
      <c r="AVJ105" s="9"/>
      <c r="AVK105" s="9"/>
      <c r="AVL105" s="9"/>
      <c r="AVM105" s="9"/>
      <c r="AVN105" s="9"/>
      <c r="AVO105" s="9"/>
      <c r="AVP105" s="9"/>
      <c r="AVQ105" s="9"/>
      <c r="AVR105" s="9"/>
      <c r="AVS105" s="9"/>
      <c r="AVT105" s="9"/>
      <c r="AVU105" s="9"/>
      <c r="AVV105" s="9"/>
      <c r="AVW105" s="9"/>
      <c r="AVX105" s="9"/>
      <c r="AVY105" s="9"/>
      <c r="AVZ105" s="9"/>
      <c r="AWA105" s="9"/>
      <c r="AWB105" s="9"/>
      <c r="AWC105" s="9"/>
      <c r="AWD105" s="9"/>
      <c r="AWE105" s="9"/>
      <c r="AWF105" s="9"/>
      <c r="AWG105" s="9"/>
      <c r="AWH105" s="9"/>
      <c r="AWI105" s="9"/>
      <c r="AWJ105" s="9"/>
      <c r="AWK105" s="9"/>
      <c r="AWL105" s="9"/>
      <c r="AWM105" s="9"/>
      <c r="AWN105" s="9"/>
      <c r="AWO105" s="9"/>
      <c r="AWP105" s="9"/>
      <c r="AWQ105" s="9"/>
      <c r="AWR105" s="9"/>
      <c r="AWS105" s="9"/>
      <c r="AWT105" s="9"/>
      <c r="AWU105" s="9"/>
      <c r="AWV105" s="9"/>
      <c r="AWW105" s="9"/>
      <c r="AWX105" s="9"/>
      <c r="AWY105" s="9"/>
      <c r="AWZ105" s="9"/>
      <c r="AXA105" s="9"/>
      <c r="AXB105" s="9"/>
      <c r="AXC105" s="9"/>
      <c r="AXD105" s="9"/>
      <c r="AXE105" s="9"/>
      <c r="AXF105" s="9"/>
      <c r="AXG105" s="9"/>
      <c r="AXH105" s="9"/>
      <c r="AXI105" s="9"/>
      <c r="AXJ105" s="9"/>
      <c r="AXK105" s="9"/>
      <c r="AXL105" s="9"/>
      <c r="AXM105" s="9"/>
      <c r="AXN105" s="9"/>
      <c r="AXO105" s="9"/>
      <c r="AXP105" s="9"/>
      <c r="AXQ105" s="9"/>
      <c r="AXR105" s="9"/>
      <c r="AXS105" s="9"/>
      <c r="AXT105" s="9"/>
      <c r="AXU105" s="9"/>
      <c r="AXV105" s="9"/>
      <c r="AXW105" s="9"/>
      <c r="AXX105" s="9"/>
      <c r="AXY105" s="9"/>
      <c r="AXZ105" s="9"/>
      <c r="AYA105" s="9"/>
      <c r="AYB105" s="9"/>
      <c r="AYC105" s="9"/>
      <c r="AYD105" s="9"/>
      <c r="AYE105" s="9"/>
      <c r="AYF105" s="9"/>
      <c r="AYG105" s="9"/>
      <c r="AYH105" s="9"/>
      <c r="AYI105" s="9"/>
      <c r="AYJ105" s="9"/>
      <c r="AYK105" s="9"/>
      <c r="AYL105" s="9"/>
      <c r="AYM105" s="9"/>
      <c r="AYN105" s="9"/>
      <c r="AYO105" s="9"/>
      <c r="AYP105" s="9"/>
      <c r="AYQ105" s="9"/>
      <c r="AYR105" s="9"/>
      <c r="AYS105" s="9"/>
      <c r="AYT105" s="9"/>
      <c r="AYU105" s="9"/>
      <c r="AYV105" s="9"/>
      <c r="AYW105" s="9"/>
      <c r="AYX105" s="9"/>
      <c r="AYY105" s="9"/>
      <c r="AYZ105" s="9"/>
      <c r="AZA105" s="9"/>
      <c r="AZB105" s="9"/>
      <c r="AZC105" s="9"/>
      <c r="AZD105" s="9"/>
      <c r="AZE105" s="9"/>
      <c r="AZF105" s="9"/>
      <c r="AZG105" s="9"/>
      <c r="AZH105" s="9"/>
      <c r="AZI105" s="9"/>
      <c r="AZJ105" s="9"/>
      <c r="AZK105" s="9"/>
      <c r="AZL105" s="9"/>
      <c r="AZM105" s="9"/>
      <c r="AZN105" s="9"/>
      <c r="AZO105" s="9"/>
      <c r="AZP105" s="9"/>
      <c r="AZQ105" s="9"/>
      <c r="AZR105" s="9"/>
      <c r="AZS105" s="9"/>
      <c r="AZT105" s="9"/>
      <c r="AZU105" s="9"/>
      <c r="AZV105" s="9"/>
      <c r="AZW105" s="9"/>
      <c r="AZX105" s="9"/>
      <c r="AZY105" s="9"/>
      <c r="AZZ105" s="9"/>
      <c r="BAA105" s="9"/>
      <c r="BAB105" s="9"/>
      <c r="BAC105" s="9"/>
      <c r="BAD105" s="9"/>
      <c r="BAE105" s="9"/>
      <c r="BAF105" s="9"/>
      <c r="BAG105" s="9"/>
      <c r="BAH105" s="9"/>
      <c r="BAI105" s="9"/>
      <c r="BAJ105" s="9"/>
      <c r="BAK105" s="9"/>
      <c r="BAL105" s="9"/>
      <c r="BAM105" s="9"/>
      <c r="BAN105" s="9"/>
      <c r="BAO105" s="9"/>
      <c r="BAP105" s="9"/>
      <c r="BAQ105" s="9"/>
      <c r="BAR105" s="9"/>
      <c r="BAS105" s="9"/>
      <c r="BAT105" s="9"/>
      <c r="BAU105" s="9"/>
      <c r="BAV105" s="9"/>
      <c r="BAW105" s="9"/>
      <c r="BAX105" s="9"/>
      <c r="BAY105" s="9"/>
      <c r="BAZ105" s="9"/>
      <c r="BBA105" s="9"/>
      <c r="BBB105" s="9"/>
      <c r="BBC105" s="9"/>
      <c r="BBD105" s="9"/>
      <c r="BBE105" s="9"/>
      <c r="BBF105" s="9"/>
      <c r="BBG105" s="9"/>
      <c r="BBH105" s="9"/>
      <c r="BBI105" s="9"/>
      <c r="BBJ105" s="9"/>
      <c r="BBK105" s="9"/>
      <c r="BBL105" s="9"/>
      <c r="BBM105" s="9"/>
      <c r="BBN105" s="9"/>
      <c r="BBO105" s="9"/>
      <c r="BBP105" s="9"/>
      <c r="BBQ105" s="9"/>
      <c r="BBR105" s="9"/>
      <c r="BBS105" s="9"/>
      <c r="BBT105" s="9"/>
      <c r="BBU105" s="9"/>
      <c r="BBV105" s="9"/>
      <c r="BBW105" s="9"/>
      <c r="BBX105" s="9"/>
      <c r="BBY105" s="9"/>
      <c r="BBZ105" s="9"/>
      <c r="BCA105" s="9"/>
      <c r="BCB105" s="9"/>
      <c r="BCC105" s="9"/>
      <c r="BCD105" s="9"/>
      <c r="BCE105" s="9"/>
      <c r="BCF105" s="9"/>
      <c r="BCG105" s="9"/>
      <c r="BCH105" s="9"/>
      <c r="BCI105" s="9"/>
      <c r="BCJ105" s="9"/>
      <c r="BCK105" s="9"/>
      <c r="BCL105" s="9"/>
      <c r="BCM105" s="9"/>
      <c r="BCN105" s="9"/>
      <c r="BCO105" s="9"/>
      <c r="BCP105" s="9"/>
      <c r="BCQ105" s="9"/>
      <c r="BCR105" s="9"/>
      <c r="BCS105" s="9"/>
      <c r="BCT105" s="9"/>
      <c r="BCU105" s="9"/>
      <c r="BCV105" s="9"/>
      <c r="BCW105" s="9"/>
      <c r="BCX105" s="9"/>
      <c r="BCY105" s="9"/>
      <c r="BCZ105" s="9"/>
      <c r="BDA105" s="9"/>
      <c r="BDB105" s="9"/>
      <c r="BDC105" s="9"/>
      <c r="BDD105" s="9"/>
      <c r="BDE105" s="9"/>
      <c r="BDF105" s="9"/>
      <c r="BDG105" s="9"/>
      <c r="BDH105" s="9"/>
      <c r="BDI105" s="9"/>
      <c r="BDJ105" s="9"/>
      <c r="BDK105" s="9"/>
      <c r="BDL105" s="9"/>
      <c r="BDM105" s="9"/>
      <c r="BDN105" s="9"/>
      <c r="BDO105" s="9"/>
      <c r="BDP105" s="9"/>
      <c r="BDQ105" s="9"/>
      <c r="BDR105" s="9"/>
      <c r="BDS105" s="9"/>
      <c r="BDT105" s="9"/>
      <c r="BDU105" s="9"/>
      <c r="BDV105" s="9"/>
      <c r="BDW105" s="9"/>
      <c r="BDX105" s="9"/>
      <c r="BDY105" s="9"/>
      <c r="BDZ105" s="9"/>
      <c r="BEA105" s="9"/>
      <c r="BEB105" s="9"/>
      <c r="BEC105" s="9"/>
      <c r="BED105" s="9"/>
      <c r="BEE105" s="9"/>
      <c r="BEF105" s="9"/>
      <c r="BEG105" s="9"/>
      <c r="BEH105" s="9"/>
      <c r="BEI105" s="9"/>
      <c r="BEJ105" s="9"/>
      <c r="BEK105" s="9"/>
      <c r="BEL105" s="9"/>
      <c r="BEM105" s="9"/>
      <c r="BEN105" s="9"/>
      <c r="BEO105" s="9"/>
      <c r="BEP105" s="9"/>
      <c r="BEQ105" s="9"/>
      <c r="BER105" s="9"/>
      <c r="BES105" s="9"/>
      <c r="BET105" s="9"/>
      <c r="BEU105" s="9"/>
      <c r="BEV105" s="9"/>
      <c r="BEW105" s="9"/>
      <c r="BEX105" s="9"/>
      <c r="BEY105" s="9"/>
      <c r="BEZ105" s="9"/>
      <c r="BFA105" s="9"/>
      <c r="BFB105" s="9"/>
      <c r="BFC105" s="9"/>
      <c r="BFD105" s="9"/>
      <c r="BFE105" s="9"/>
      <c r="BFF105" s="9"/>
      <c r="BFG105" s="9"/>
      <c r="BFH105" s="9"/>
      <c r="BFI105" s="9"/>
      <c r="BFJ105" s="9"/>
      <c r="BFK105" s="9"/>
      <c r="BFL105" s="9"/>
      <c r="BFM105" s="9"/>
      <c r="BFN105" s="9"/>
      <c r="BFO105" s="9"/>
      <c r="BFP105" s="9"/>
      <c r="BFQ105" s="9"/>
      <c r="BFR105" s="9"/>
      <c r="BFS105" s="9"/>
      <c r="BFT105" s="9"/>
      <c r="BFU105" s="9"/>
      <c r="BFV105" s="9"/>
      <c r="BFW105" s="9"/>
      <c r="BFX105" s="9"/>
      <c r="BFY105" s="9"/>
      <c r="BFZ105" s="9"/>
      <c r="BGA105" s="9"/>
      <c r="BGB105" s="9"/>
      <c r="BGC105" s="9"/>
      <c r="BGD105" s="9"/>
      <c r="BGE105" s="9"/>
      <c r="BGF105" s="9"/>
      <c r="BGG105" s="9"/>
      <c r="BGH105" s="9"/>
      <c r="BGI105" s="9"/>
      <c r="BGJ105" s="9"/>
      <c r="BGK105" s="9"/>
      <c r="BGL105" s="9"/>
      <c r="BGM105" s="9"/>
      <c r="BGN105" s="9"/>
      <c r="BGO105" s="9"/>
      <c r="BGP105" s="9"/>
      <c r="BGQ105" s="9"/>
      <c r="BGR105" s="9"/>
      <c r="BGS105" s="9"/>
      <c r="BGT105" s="9"/>
      <c r="BGU105" s="9"/>
      <c r="BGV105" s="9"/>
      <c r="BGW105" s="9"/>
      <c r="BGX105" s="9"/>
      <c r="BGY105" s="9"/>
      <c r="BGZ105" s="9"/>
      <c r="BHA105" s="9"/>
      <c r="BHB105" s="9"/>
      <c r="BHC105" s="9"/>
      <c r="BHD105" s="9"/>
      <c r="BHE105" s="9"/>
      <c r="BHF105" s="9"/>
      <c r="BHG105" s="9"/>
      <c r="BHH105" s="9"/>
      <c r="BHI105" s="9"/>
      <c r="BHJ105" s="9"/>
      <c r="BHK105" s="9"/>
      <c r="BHL105" s="9"/>
      <c r="BHM105" s="9"/>
      <c r="BHN105" s="9"/>
      <c r="BHO105" s="9"/>
      <c r="BHP105" s="9"/>
      <c r="BHQ105" s="9"/>
      <c r="BHR105" s="9"/>
      <c r="BHS105" s="9"/>
      <c r="BHT105" s="9"/>
      <c r="BHU105" s="9"/>
      <c r="BHV105" s="9"/>
      <c r="BHW105" s="9"/>
      <c r="BHX105" s="9"/>
      <c r="BHY105" s="9"/>
      <c r="BHZ105" s="9"/>
      <c r="BIA105" s="9"/>
      <c r="BIB105" s="9"/>
      <c r="BIC105" s="9"/>
      <c r="BID105" s="9"/>
      <c r="BIE105" s="9"/>
      <c r="BIF105" s="9"/>
      <c r="BIG105" s="9"/>
      <c r="BIH105" s="9"/>
      <c r="BII105" s="9"/>
      <c r="BIJ105" s="9"/>
      <c r="BIK105" s="9"/>
      <c r="BIL105" s="9"/>
      <c r="BIM105" s="9"/>
      <c r="BIN105" s="9"/>
      <c r="BIO105" s="9"/>
      <c r="BIP105" s="9"/>
      <c r="BIQ105" s="9"/>
      <c r="BIR105" s="9"/>
      <c r="BIS105" s="9"/>
      <c r="BIT105" s="9"/>
      <c r="BIU105" s="9"/>
      <c r="BIV105" s="9"/>
      <c r="BIW105" s="9"/>
      <c r="BIX105" s="9"/>
      <c r="BIY105" s="9"/>
      <c r="BIZ105" s="9"/>
      <c r="BJA105" s="9"/>
      <c r="BJB105" s="9"/>
      <c r="BJC105" s="9"/>
      <c r="BJD105" s="9"/>
      <c r="BJE105" s="9"/>
      <c r="BJF105" s="9"/>
      <c r="BJG105" s="9"/>
      <c r="BJH105" s="9"/>
      <c r="BJI105" s="9"/>
      <c r="BJJ105" s="9"/>
      <c r="BJK105" s="9"/>
      <c r="BJL105" s="9"/>
      <c r="BJM105" s="9"/>
      <c r="BJN105" s="9"/>
      <c r="BJO105" s="9"/>
      <c r="BJP105" s="9"/>
      <c r="BJQ105" s="9"/>
      <c r="BJR105" s="9"/>
      <c r="BJS105" s="9"/>
      <c r="BJT105" s="9"/>
      <c r="BJU105" s="9"/>
      <c r="BJV105" s="9"/>
      <c r="BJW105" s="9"/>
      <c r="BJX105" s="9"/>
      <c r="BJY105" s="9"/>
      <c r="BJZ105" s="9"/>
      <c r="BKA105" s="9"/>
      <c r="BKB105" s="9"/>
      <c r="BKC105" s="9"/>
      <c r="BKD105" s="9"/>
      <c r="BKE105" s="9"/>
      <c r="BKF105" s="9"/>
      <c r="BKG105" s="9"/>
      <c r="BKH105" s="9"/>
      <c r="BKI105" s="9"/>
      <c r="BKJ105" s="9"/>
      <c r="BKK105" s="9"/>
      <c r="BKL105" s="9"/>
      <c r="BKM105" s="9"/>
      <c r="BKN105" s="9"/>
      <c r="BKO105" s="9"/>
      <c r="BKP105" s="9"/>
      <c r="BKQ105" s="9"/>
      <c r="BKR105" s="9"/>
      <c r="BKS105" s="9"/>
      <c r="BKT105" s="9"/>
      <c r="BKU105" s="9"/>
      <c r="BKV105" s="9"/>
      <c r="BKW105" s="9"/>
      <c r="BKX105" s="9"/>
      <c r="BKY105" s="9"/>
      <c r="BKZ105" s="9"/>
      <c r="BLA105" s="9"/>
      <c r="BLB105" s="9"/>
      <c r="BLC105" s="9"/>
      <c r="BLD105" s="9"/>
      <c r="BLE105" s="9"/>
      <c r="BLF105" s="9"/>
      <c r="BLG105" s="9"/>
      <c r="BLH105" s="9"/>
      <c r="BLI105" s="9"/>
      <c r="BLJ105" s="9"/>
      <c r="BLK105" s="9"/>
      <c r="BLL105" s="9"/>
      <c r="BLM105" s="9"/>
      <c r="BLN105" s="9"/>
      <c r="BLO105" s="9"/>
      <c r="BLP105" s="9"/>
      <c r="BLQ105" s="9"/>
      <c r="BLR105" s="9"/>
      <c r="BLS105" s="9"/>
      <c r="BLT105" s="9"/>
      <c r="BLU105" s="9"/>
      <c r="BLV105" s="9"/>
      <c r="BLW105" s="9"/>
      <c r="BLX105" s="9"/>
      <c r="BLY105" s="9"/>
      <c r="BLZ105" s="9"/>
      <c r="BMA105" s="9"/>
      <c r="BMB105" s="9"/>
      <c r="BMC105" s="9"/>
      <c r="BMD105" s="9"/>
      <c r="BME105" s="9"/>
      <c r="BMF105" s="9"/>
      <c r="BMG105" s="9"/>
      <c r="BMH105" s="9"/>
      <c r="BMI105" s="9"/>
      <c r="BMJ105" s="9"/>
      <c r="BMK105" s="9"/>
      <c r="BML105" s="9"/>
      <c r="BMM105" s="9"/>
      <c r="BMN105" s="9"/>
      <c r="BMO105" s="9"/>
      <c r="BMP105" s="9"/>
      <c r="BMQ105" s="9"/>
      <c r="BMR105" s="9"/>
      <c r="BMS105" s="9"/>
      <c r="BMT105" s="9"/>
      <c r="BMU105" s="9"/>
      <c r="BMV105" s="9"/>
      <c r="BMW105" s="9"/>
      <c r="BMX105" s="9"/>
      <c r="BMY105" s="9"/>
      <c r="BMZ105" s="9"/>
      <c r="BNA105" s="9"/>
      <c r="BNB105" s="9"/>
      <c r="BNC105" s="9"/>
      <c r="BND105" s="9"/>
      <c r="BNE105" s="9"/>
      <c r="BNF105" s="9"/>
      <c r="BNG105" s="9"/>
      <c r="BNH105" s="9"/>
      <c r="BNI105" s="9"/>
      <c r="BNJ105" s="9"/>
      <c r="BNK105" s="9"/>
      <c r="BNL105" s="9"/>
      <c r="BNM105" s="9"/>
      <c r="BNN105" s="9"/>
      <c r="BNO105" s="9"/>
      <c r="BNP105" s="9"/>
      <c r="BNQ105" s="9"/>
      <c r="BNR105" s="9"/>
      <c r="BNS105" s="9"/>
      <c r="BNT105" s="9"/>
      <c r="BNU105" s="9"/>
      <c r="BNV105" s="9"/>
      <c r="BNW105" s="9"/>
      <c r="BNX105" s="9"/>
      <c r="BNY105" s="9"/>
      <c r="BNZ105" s="9"/>
      <c r="BOA105" s="9"/>
      <c r="BOB105" s="9"/>
      <c r="BOC105" s="9"/>
      <c r="BOD105" s="9"/>
      <c r="BOE105" s="9"/>
      <c r="BOF105" s="9"/>
      <c r="BOG105" s="9"/>
      <c r="BOH105" s="9"/>
      <c r="BOI105" s="9"/>
      <c r="BOJ105" s="9"/>
      <c r="BOK105" s="9"/>
      <c r="BOL105" s="9"/>
      <c r="BOM105" s="9"/>
      <c r="BON105" s="9"/>
      <c r="BOO105" s="9"/>
      <c r="BOP105" s="9"/>
      <c r="BOQ105" s="9"/>
      <c r="BOR105" s="9"/>
      <c r="BOS105" s="9"/>
      <c r="BOT105" s="9"/>
      <c r="BOU105" s="9"/>
      <c r="BOV105" s="9"/>
      <c r="BOW105" s="9"/>
      <c r="BOX105" s="9"/>
      <c r="BOY105" s="9"/>
      <c r="BOZ105" s="9"/>
      <c r="BPA105" s="9"/>
      <c r="BPB105" s="9"/>
      <c r="BPC105" s="9"/>
      <c r="BPD105" s="9"/>
      <c r="BPE105" s="9"/>
      <c r="BPF105" s="9"/>
      <c r="BPG105" s="9"/>
      <c r="BPH105" s="9"/>
      <c r="BPI105" s="9"/>
      <c r="BPJ105" s="9"/>
      <c r="BPK105" s="9"/>
      <c r="BPL105" s="9"/>
      <c r="BPM105" s="9"/>
      <c r="BPN105" s="9"/>
      <c r="BPO105" s="9"/>
      <c r="BPP105" s="9"/>
      <c r="BPQ105" s="9"/>
      <c r="BPR105" s="9"/>
      <c r="BPS105" s="9"/>
      <c r="BPT105" s="9"/>
      <c r="BPU105" s="9"/>
      <c r="BPV105" s="9"/>
      <c r="BPW105" s="9"/>
      <c r="BPX105" s="9"/>
      <c r="BPY105" s="9"/>
      <c r="BPZ105" s="9"/>
      <c r="BQA105" s="9"/>
      <c r="BQB105" s="9"/>
      <c r="BQC105" s="9"/>
      <c r="BQD105" s="9"/>
      <c r="BQE105" s="9"/>
      <c r="BQF105" s="9"/>
      <c r="BQG105" s="9"/>
      <c r="BQH105" s="9"/>
      <c r="BQI105" s="9"/>
      <c r="BQJ105" s="9"/>
      <c r="BQK105" s="9"/>
      <c r="BQL105" s="9"/>
      <c r="BQM105" s="9"/>
      <c r="BQN105" s="9"/>
      <c r="BQO105" s="9"/>
      <c r="BQP105" s="9"/>
      <c r="BQQ105" s="9"/>
      <c r="BQR105" s="9"/>
      <c r="BQS105" s="9"/>
      <c r="BQT105" s="9"/>
      <c r="BQU105" s="9"/>
      <c r="BQV105" s="9"/>
      <c r="BQW105" s="9"/>
      <c r="BQX105" s="9"/>
      <c r="BQY105" s="9"/>
      <c r="BQZ105" s="9"/>
      <c r="BRA105" s="9"/>
      <c r="BRB105" s="9"/>
      <c r="BRC105" s="9"/>
      <c r="BRD105" s="9"/>
      <c r="BRE105" s="9"/>
      <c r="BRF105" s="9"/>
      <c r="BRG105" s="9"/>
      <c r="BRH105" s="9"/>
      <c r="BRI105" s="9"/>
      <c r="BRJ105" s="9"/>
      <c r="BRK105" s="9"/>
      <c r="BRL105" s="9"/>
      <c r="BRM105" s="9"/>
      <c r="BRN105" s="9"/>
      <c r="BRO105" s="9"/>
      <c r="BRP105" s="9"/>
      <c r="BRQ105" s="9"/>
      <c r="BRR105" s="9"/>
      <c r="BRS105" s="9"/>
      <c r="BRT105" s="9"/>
      <c r="BRU105" s="9"/>
      <c r="BRV105" s="9"/>
      <c r="BRW105" s="9"/>
      <c r="BRX105" s="9"/>
      <c r="BRY105" s="9"/>
      <c r="BRZ105" s="9"/>
      <c r="BSA105" s="9"/>
      <c r="BSB105" s="9"/>
      <c r="BSC105" s="9"/>
      <c r="BSD105" s="9"/>
    </row>
    <row r="106" ht="14.25" customHeight="1">
      <c r="A106" s="9">
        <v>1.0</v>
      </c>
      <c r="B106" s="9" t="s">
        <v>11947</v>
      </c>
      <c r="C106" s="9" t="s">
        <v>11948</v>
      </c>
      <c r="D106" s="9" t="s">
        <v>11948</v>
      </c>
      <c r="E106" s="9"/>
      <c r="F106" s="9">
        <v>1.0</v>
      </c>
      <c r="G106" s="9" t="s">
        <v>12829</v>
      </c>
      <c r="H106" s="9"/>
      <c r="I106" s="9"/>
      <c r="J106" s="9"/>
      <c r="K106" s="9"/>
      <c r="L106" s="9">
        <v>1.0</v>
      </c>
      <c r="M106" s="9"/>
      <c r="N106" s="9"/>
      <c r="O106" s="9"/>
      <c r="P106" s="9">
        <v>0.0</v>
      </c>
      <c r="Q106" s="9" t="s">
        <v>12830</v>
      </c>
      <c r="R106" s="9"/>
      <c r="S106" s="9" t="s">
        <v>3065</v>
      </c>
      <c r="T106" s="9" t="s">
        <v>3063</v>
      </c>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c r="JA106" s="9"/>
      <c r="JB106" s="9"/>
      <c r="JC106" s="9"/>
      <c r="JD106" s="9"/>
      <c r="JE106" s="9"/>
      <c r="JF106" s="9"/>
      <c r="JG106" s="9"/>
      <c r="JH106" s="9"/>
      <c r="JI106" s="9"/>
      <c r="JJ106" s="9"/>
      <c r="JK106" s="9"/>
      <c r="JL106" s="9"/>
      <c r="JM106" s="9"/>
      <c r="JN106" s="9"/>
      <c r="JO106" s="9"/>
      <c r="JP106" s="9"/>
      <c r="JQ106" s="9"/>
      <c r="JR106" s="9"/>
      <c r="JS106" s="9"/>
      <c r="JT106" s="9"/>
      <c r="JU106" s="9"/>
      <c r="JV106" s="9"/>
      <c r="JW106" s="9"/>
      <c r="JX106" s="9"/>
      <c r="JY106" s="9"/>
      <c r="JZ106" s="9"/>
      <c r="KA106" s="9"/>
      <c r="KB106" s="9"/>
      <c r="KC106" s="9"/>
      <c r="KD106" s="9"/>
      <c r="KE106" s="9"/>
      <c r="KF106" s="9"/>
      <c r="KG106" s="9"/>
      <c r="KH106" s="9"/>
      <c r="KI106" s="9"/>
      <c r="KJ106" s="9"/>
      <c r="KK106" s="9"/>
      <c r="KL106" s="9"/>
      <c r="KM106" s="9"/>
      <c r="KN106" s="9"/>
      <c r="KO106" s="9"/>
      <c r="KP106" s="9"/>
      <c r="KQ106" s="9"/>
      <c r="KR106" s="9"/>
      <c r="KS106" s="9"/>
      <c r="KT106" s="9"/>
      <c r="KU106" s="9"/>
      <c r="KV106" s="9"/>
      <c r="KW106" s="9"/>
      <c r="KX106" s="9"/>
      <c r="KY106" s="9"/>
      <c r="KZ106" s="9"/>
      <c r="LA106" s="9"/>
      <c r="LB106" s="9"/>
      <c r="LC106" s="9"/>
      <c r="LD106" s="9"/>
      <c r="LE106" s="9"/>
      <c r="LF106" s="9"/>
      <c r="LG106" s="9"/>
      <c r="LH106" s="9"/>
      <c r="LI106" s="9"/>
      <c r="LJ106" s="9"/>
      <c r="LK106" s="9"/>
      <c r="LL106" s="9"/>
      <c r="LM106" s="9"/>
      <c r="LN106" s="9"/>
      <c r="LO106" s="9"/>
      <c r="LP106" s="9"/>
      <c r="LQ106" s="9"/>
      <c r="LR106" s="9"/>
      <c r="LS106" s="9"/>
      <c r="LT106" s="9"/>
      <c r="LU106" s="9"/>
      <c r="LV106" s="9"/>
      <c r="LW106" s="9"/>
      <c r="LX106" s="9"/>
      <c r="LY106" s="9"/>
      <c r="LZ106" s="9"/>
      <c r="MA106" s="9"/>
      <c r="MB106" s="9"/>
      <c r="MC106" s="9"/>
      <c r="MD106" s="9"/>
      <c r="ME106" s="9"/>
      <c r="MF106" s="9"/>
      <c r="MG106" s="9"/>
      <c r="MH106" s="9"/>
      <c r="MI106" s="9"/>
      <c r="MJ106" s="9"/>
      <c r="MK106" s="9"/>
      <c r="ML106" s="9"/>
      <c r="MM106" s="9"/>
      <c r="MN106" s="9"/>
      <c r="MO106" s="9"/>
      <c r="MP106" s="9"/>
      <c r="MQ106" s="9"/>
      <c r="MR106" s="9"/>
      <c r="MS106" s="9"/>
      <c r="MT106" s="9"/>
      <c r="MU106" s="9"/>
      <c r="MV106" s="9"/>
      <c r="MW106" s="9"/>
      <c r="MX106" s="9"/>
      <c r="MY106" s="9"/>
      <c r="MZ106" s="9"/>
      <c r="NA106" s="9"/>
      <c r="NB106" s="9"/>
      <c r="NC106" s="9"/>
      <c r="ND106" s="9"/>
      <c r="NE106" s="9"/>
      <c r="NF106" s="9"/>
      <c r="NG106" s="9"/>
      <c r="NH106" s="9"/>
      <c r="NI106" s="9"/>
      <c r="NJ106" s="9"/>
      <c r="NK106" s="9"/>
      <c r="NL106" s="9"/>
      <c r="NM106" s="9"/>
      <c r="NN106" s="9"/>
      <c r="NO106" s="9"/>
      <c r="NP106" s="9"/>
      <c r="NQ106" s="9"/>
      <c r="NR106" s="9"/>
      <c r="NS106" s="9"/>
      <c r="NT106" s="9"/>
      <c r="NU106" s="9"/>
      <c r="NV106" s="9"/>
      <c r="NW106" s="9"/>
      <c r="NX106" s="9"/>
      <c r="NY106" s="9"/>
      <c r="NZ106" s="9"/>
      <c r="OA106" s="9"/>
      <c r="OB106" s="9"/>
      <c r="OC106" s="9"/>
      <c r="OD106" s="9"/>
      <c r="OE106" s="9"/>
      <c r="OF106" s="9"/>
      <c r="OG106" s="9"/>
      <c r="OH106" s="9"/>
      <c r="OI106" s="9"/>
      <c r="OJ106" s="9"/>
      <c r="OK106" s="9"/>
      <c r="OL106" s="9"/>
      <c r="OM106" s="9"/>
      <c r="ON106" s="9"/>
      <c r="OO106" s="9"/>
      <c r="OP106" s="9"/>
      <c r="OQ106" s="9"/>
      <c r="OR106" s="9"/>
      <c r="OS106" s="9"/>
      <c r="OT106" s="9"/>
      <c r="OU106" s="9"/>
      <c r="OV106" s="9"/>
      <c r="OW106" s="9"/>
      <c r="OX106" s="9"/>
      <c r="OY106" s="9"/>
      <c r="OZ106" s="9"/>
      <c r="PA106" s="9"/>
      <c r="PB106" s="9"/>
      <c r="PC106" s="9"/>
      <c r="PD106" s="9"/>
      <c r="PE106" s="9"/>
      <c r="PF106" s="9"/>
      <c r="PG106" s="9"/>
      <c r="PH106" s="9"/>
      <c r="PI106" s="9"/>
      <c r="PJ106" s="9"/>
      <c r="PK106" s="9"/>
      <c r="PL106" s="9"/>
      <c r="PM106" s="9"/>
      <c r="PN106" s="9"/>
      <c r="PO106" s="9"/>
      <c r="PP106" s="9"/>
      <c r="PQ106" s="9"/>
      <c r="PR106" s="9"/>
      <c r="PS106" s="9"/>
      <c r="PT106" s="9"/>
      <c r="PU106" s="9"/>
      <c r="PV106" s="9"/>
      <c r="PW106" s="9"/>
      <c r="PX106" s="9"/>
      <c r="PY106" s="9"/>
      <c r="PZ106" s="9"/>
      <c r="QA106" s="9"/>
      <c r="QB106" s="9"/>
      <c r="QC106" s="9"/>
      <c r="QD106" s="9"/>
      <c r="QE106" s="9"/>
      <c r="QF106" s="9"/>
      <c r="QG106" s="9"/>
      <c r="QH106" s="9"/>
      <c r="QI106" s="9"/>
      <c r="QJ106" s="9"/>
      <c r="QK106" s="9"/>
      <c r="QL106" s="9"/>
      <c r="QM106" s="9"/>
      <c r="QN106" s="9"/>
      <c r="QO106" s="9"/>
      <c r="QP106" s="9"/>
      <c r="QQ106" s="9"/>
      <c r="QR106" s="9"/>
      <c r="QS106" s="9"/>
      <c r="QT106" s="9"/>
      <c r="QU106" s="9"/>
      <c r="QV106" s="9"/>
      <c r="QW106" s="9"/>
      <c r="QX106" s="9"/>
      <c r="QY106" s="9"/>
      <c r="QZ106" s="9"/>
      <c r="RA106" s="9"/>
      <c r="RB106" s="9"/>
      <c r="RC106" s="9"/>
      <c r="RD106" s="9"/>
      <c r="RE106" s="9"/>
      <c r="RF106" s="9"/>
      <c r="RG106" s="9"/>
      <c r="RH106" s="9"/>
      <c r="RI106" s="9"/>
      <c r="RJ106" s="9"/>
      <c r="RK106" s="9"/>
      <c r="RL106" s="9"/>
      <c r="RM106" s="9"/>
      <c r="RN106" s="9"/>
      <c r="RO106" s="9"/>
      <c r="RP106" s="9"/>
      <c r="RQ106" s="9"/>
      <c r="RR106" s="9"/>
      <c r="RS106" s="9"/>
      <c r="RT106" s="9"/>
      <c r="RU106" s="9"/>
      <c r="RV106" s="9"/>
      <c r="RW106" s="9"/>
      <c r="RX106" s="9"/>
      <c r="RY106" s="9"/>
      <c r="RZ106" s="9"/>
      <c r="SA106" s="9"/>
      <c r="SB106" s="9"/>
      <c r="SC106" s="9"/>
      <c r="SD106" s="9"/>
      <c r="SE106" s="9"/>
      <c r="SF106" s="9"/>
      <c r="SG106" s="9"/>
      <c r="SH106" s="9"/>
      <c r="SI106" s="9"/>
      <c r="SJ106" s="9"/>
      <c r="SK106" s="9"/>
      <c r="SL106" s="9"/>
      <c r="SM106" s="9"/>
      <c r="SN106" s="9"/>
      <c r="SO106" s="9"/>
      <c r="SP106" s="9"/>
      <c r="SQ106" s="9"/>
      <c r="SR106" s="9"/>
      <c r="SS106" s="9"/>
      <c r="ST106" s="9"/>
      <c r="SU106" s="9"/>
      <c r="SV106" s="9"/>
      <c r="SW106" s="9"/>
      <c r="SX106" s="9"/>
      <c r="SY106" s="9"/>
      <c r="SZ106" s="9"/>
      <c r="TA106" s="9"/>
      <c r="TB106" s="9"/>
      <c r="TC106" s="9"/>
      <c r="TD106" s="9"/>
      <c r="TE106" s="9"/>
      <c r="TF106" s="9"/>
      <c r="TG106" s="9"/>
      <c r="TH106" s="9"/>
      <c r="TI106" s="9"/>
      <c r="TJ106" s="9"/>
      <c r="TK106" s="9"/>
      <c r="TL106" s="9"/>
      <c r="TM106" s="9"/>
      <c r="TN106" s="9"/>
      <c r="TO106" s="9"/>
      <c r="TP106" s="9"/>
      <c r="TQ106" s="9"/>
      <c r="TR106" s="9"/>
      <c r="TS106" s="9"/>
      <c r="TT106" s="9"/>
      <c r="TU106" s="9"/>
      <c r="TV106" s="9"/>
      <c r="TW106" s="9"/>
      <c r="TX106" s="9"/>
      <c r="TY106" s="9"/>
      <c r="TZ106" s="9"/>
      <c r="UA106" s="9"/>
      <c r="UB106" s="9"/>
      <c r="UC106" s="9"/>
      <c r="UD106" s="9"/>
      <c r="UE106" s="9"/>
      <c r="UF106" s="9"/>
      <c r="UG106" s="9"/>
      <c r="UH106" s="9"/>
      <c r="UI106" s="9"/>
      <c r="UJ106" s="9"/>
      <c r="UK106" s="9"/>
      <c r="UL106" s="9"/>
      <c r="UM106" s="9"/>
      <c r="UN106" s="9"/>
      <c r="UO106" s="9"/>
      <c r="UP106" s="9"/>
      <c r="UQ106" s="9"/>
      <c r="UR106" s="9"/>
      <c r="US106" s="9"/>
      <c r="UT106" s="9"/>
      <c r="UU106" s="9"/>
      <c r="UV106" s="9"/>
      <c r="UW106" s="9"/>
      <c r="UX106" s="9"/>
      <c r="UY106" s="9"/>
      <c r="UZ106" s="9"/>
      <c r="VA106" s="9"/>
      <c r="VB106" s="9"/>
      <c r="VC106" s="9"/>
      <c r="VD106" s="9"/>
      <c r="VE106" s="9"/>
      <c r="VF106" s="9"/>
      <c r="VG106" s="9"/>
      <c r="VH106" s="9"/>
      <c r="VI106" s="9"/>
      <c r="VJ106" s="9"/>
      <c r="VK106" s="9"/>
      <c r="VL106" s="9"/>
      <c r="VM106" s="9"/>
      <c r="VN106" s="9"/>
      <c r="VO106" s="9"/>
      <c r="VP106" s="9"/>
      <c r="VQ106" s="9"/>
      <c r="VR106" s="9"/>
      <c r="VS106" s="9"/>
      <c r="VT106" s="9"/>
      <c r="VU106" s="9"/>
      <c r="VV106" s="9"/>
      <c r="VW106" s="9"/>
      <c r="VX106" s="9"/>
      <c r="VY106" s="9"/>
      <c r="VZ106" s="9"/>
      <c r="WA106" s="9"/>
      <c r="WB106" s="9"/>
      <c r="WC106" s="9"/>
      <c r="WD106" s="9"/>
      <c r="WE106" s="9"/>
      <c r="WF106" s="9"/>
      <c r="WG106" s="9"/>
      <c r="WH106" s="9"/>
      <c r="WI106" s="9"/>
      <c r="WJ106" s="9"/>
      <c r="WK106" s="9"/>
      <c r="WL106" s="9"/>
      <c r="WM106" s="9"/>
      <c r="WN106" s="9"/>
      <c r="WO106" s="9"/>
      <c r="WP106" s="9"/>
      <c r="WQ106" s="9"/>
      <c r="WR106" s="9"/>
      <c r="WS106" s="9"/>
      <c r="WT106" s="9"/>
      <c r="WU106" s="9"/>
      <c r="WV106" s="9"/>
      <c r="WW106" s="9"/>
      <c r="WX106" s="9"/>
      <c r="WY106" s="9"/>
      <c r="WZ106" s="9"/>
      <c r="XA106" s="9"/>
      <c r="XB106" s="9"/>
      <c r="XC106" s="9"/>
      <c r="XD106" s="9"/>
      <c r="XE106" s="9"/>
      <c r="XF106" s="9"/>
      <c r="XG106" s="9"/>
      <c r="XH106" s="9"/>
      <c r="XI106" s="9"/>
      <c r="XJ106" s="9"/>
      <c r="XK106" s="9"/>
      <c r="XL106" s="9"/>
      <c r="XM106" s="9"/>
      <c r="XN106" s="9"/>
      <c r="XO106" s="9"/>
      <c r="XP106" s="9"/>
      <c r="XQ106" s="9"/>
      <c r="XR106" s="9"/>
      <c r="XS106" s="9"/>
      <c r="XT106" s="9"/>
      <c r="XU106" s="9"/>
      <c r="XV106" s="9"/>
      <c r="XW106" s="9"/>
      <c r="XX106" s="9"/>
      <c r="XY106" s="9"/>
      <c r="XZ106" s="9"/>
      <c r="YA106" s="9"/>
      <c r="YB106" s="9"/>
      <c r="YC106" s="9"/>
      <c r="YD106" s="9"/>
      <c r="YE106" s="9"/>
      <c r="YF106" s="9"/>
      <c r="YG106" s="9"/>
      <c r="YH106" s="9"/>
      <c r="YI106" s="9"/>
      <c r="YJ106" s="9"/>
      <c r="YK106" s="9"/>
      <c r="YL106" s="9"/>
      <c r="YM106" s="9"/>
      <c r="YN106" s="9"/>
      <c r="YO106" s="9"/>
      <c r="YP106" s="9"/>
      <c r="YQ106" s="9"/>
      <c r="YR106" s="9"/>
      <c r="YS106" s="9"/>
      <c r="YT106" s="9"/>
      <c r="YU106" s="9"/>
      <c r="YV106" s="9"/>
      <c r="YW106" s="9"/>
      <c r="YX106" s="9"/>
      <c r="YY106" s="9"/>
      <c r="YZ106" s="9"/>
      <c r="ZA106" s="9"/>
      <c r="ZB106" s="9"/>
      <c r="ZC106" s="9"/>
      <c r="ZD106" s="9"/>
      <c r="ZE106" s="9"/>
      <c r="ZF106" s="9"/>
      <c r="ZG106" s="9"/>
      <c r="ZH106" s="9"/>
      <c r="ZI106" s="9"/>
      <c r="ZJ106" s="9"/>
      <c r="ZK106" s="9"/>
      <c r="ZL106" s="9"/>
      <c r="ZM106" s="9"/>
      <c r="ZN106" s="9"/>
      <c r="ZO106" s="9"/>
      <c r="ZP106" s="9"/>
      <c r="ZQ106" s="9"/>
      <c r="ZR106" s="9"/>
      <c r="ZS106" s="9"/>
      <c r="ZT106" s="9"/>
      <c r="ZU106" s="9"/>
      <c r="ZV106" s="9"/>
      <c r="ZW106" s="9"/>
      <c r="ZX106" s="9"/>
      <c r="ZY106" s="9"/>
      <c r="ZZ106" s="9"/>
      <c r="AAA106" s="9"/>
      <c r="AAB106" s="9"/>
      <c r="AAC106" s="9"/>
      <c r="AAD106" s="9"/>
      <c r="AAE106" s="9"/>
      <c r="AAF106" s="9"/>
      <c r="AAG106" s="9"/>
      <c r="AAH106" s="9"/>
      <c r="AAI106" s="9"/>
      <c r="AAJ106" s="9"/>
      <c r="AAK106" s="9"/>
      <c r="AAL106" s="9"/>
      <c r="AAM106" s="9"/>
      <c r="AAN106" s="9"/>
      <c r="AAO106" s="9"/>
      <c r="AAP106" s="9"/>
      <c r="AAQ106" s="9"/>
      <c r="AAR106" s="9"/>
      <c r="AAS106" s="9"/>
      <c r="AAT106" s="9"/>
      <c r="AAU106" s="9"/>
      <c r="AAV106" s="9"/>
      <c r="AAW106" s="9"/>
      <c r="AAX106" s="9"/>
      <c r="AAY106" s="9"/>
      <c r="AAZ106" s="9"/>
      <c r="ABA106" s="9"/>
      <c r="ABB106" s="9"/>
      <c r="ABC106" s="9"/>
      <c r="ABD106" s="9"/>
      <c r="ABE106" s="9"/>
      <c r="ABF106" s="9"/>
      <c r="ABG106" s="9"/>
      <c r="ABH106" s="9"/>
      <c r="ABI106" s="9"/>
      <c r="ABJ106" s="9"/>
      <c r="ABK106" s="9"/>
      <c r="ABL106" s="9"/>
      <c r="ABM106" s="9"/>
      <c r="ABN106" s="9"/>
      <c r="ABO106" s="9"/>
      <c r="ABP106" s="9"/>
      <c r="ABQ106" s="9"/>
      <c r="ABR106" s="9"/>
      <c r="ABS106" s="9"/>
      <c r="ABT106" s="9"/>
      <c r="ABU106" s="9"/>
      <c r="ABV106" s="9"/>
      <c r="ABW106" s="9"/>
      <c r="ABX106" s="9"/>
      <c r="ABY106" s="9"/>
      <c r="ABZ106" s="9"/>
      <c r="ACA106" s="9"/>
      <c r="ACB106" s="9"/>
      <c r="ACC106" s="9"/>
      <c r="ACD106" s="9"/>
      <c r="ACE106" s="9"/>
      <c r="ACF106" s="9"/>
      <c r="ACG106" s="9"/>
      <c r="ACH106" s="9"/>
      <c r="ACI106" s="9"/>
      <c r="ACJ106" s="9"/>
      <c r="ACK106" s="9"/>
      <c r="ACL106" s="9"/>
      <c r="ACM106" s="9"/>
      <c r="ACN106" s="9"/>
      <c r="ACO106" s="9"/>
      <c r="ACP106" s="9"/>
      <c r="ACQ106" s="9"/>
      <c r="ACR106" s="9"/>
      <c r="ACS106" s="9"/>
      <c r="ACT106" s="9"/>
      <c r="ACU106" s="9"/>
      <c r="ACV106" s="9"/>
      <c r="ACW106" s="9"/>
      <c r="ACX106" s="9"/>
      <c r="ACY106" s="9"/>
      <c r="ACZ106" s="9"/>
      <c r="ADA106" s="9"/>
      <c r="ADB106" s="9"/>
      <c r="ADC106" s="9"/>
      <c r="ADD106" s="9"/>
      <c r="ADE106" s="9"/>
      <c r="ADF106" s="9"/>
      <c r="ADG106" s="9"/>
      <c r="ADH106" s="9"/>
      <c r="ADI106" s="9"/>
      <c r="ADJ106" s="9"/>
      <c r="ADK106" s="9"/>
      <c r="ADL106" s="9"/>
      <c r="ADM106" s="9"/>
      <c r="ADN106" s="9"/>
      <c r="ADO106" s="9"/>
      <c r="ADP106" s="9"/>
      <c r="ADQ106" s="9"/>
      <c r="ADR106" s="9"/>
      <c r="ADS106" s="9"/>
      <c r="ADT106" s="9"/>
      <c r="ADU106" s="9"/>
      <c r="ADV106" s="9"/>
      <c r="ADW106" s="9"/>
      <c r="ADX106" s="9"/>
      <c r="ADY106" s="9"/>
      <c r="ADZ106" s="9"/>
      <c r="AEA106" s="9"/>
      <c r="AEB106" s="9"/>
      <c r="AEC106" s="9"/>
      <c r="AED106" s="9"/>
      <c r="AEE106" s="9"/>
      <c r="AEF106" s="9"/>
      <c r="AEG106" s="9"/>
      <c r="AEH106" s="9"/>
      <c r="AEI106" s="9"/>
      <c r="AEJ106" s="9"/>
      <c r="AEK106" s="9"/>
      <c r="AEL106" s="9"/>
      <c r="AEM106" s="9"/>
      <c r="AEN106" s="9"/>
      <c r="AEO106" s="9"/>
      <c r="AEP106" s="9"/>
      <c r="AEQ106" s="9"/>
      <c r="AER106" s="9"/>
      <c r="AES106" s="9"/>
      <c r="AET106" s="9"/>
      <c r="AEU106" s="9"/>
      <c r="AEV106" s="9"/>
      <c r="AEW106" s="9"/>
      <c r="AEX106" s="9"/>
      <c r="AEY106" s="9"/>
      <c r="AEZ106" s="9"/>
      <c r="AFA106" s="9"/>
      <c r="AFB106" s="9"/>
      <c r="AFC106" s="9"/>
      <c r="AFD106" s="9"/>
      <c r="AFE106" s="9"/>
      <c r="AFF106" s="9"/>
      <c r="AFG106" s="9"/>
      <c r="AFH106" s="9"/>
      <c r="AFI106" s="9"/>
      <c r="AFJ106" s="9"/>
      <c r="AFK106" s="9"/>
      <c r="AFL106" s="9"/>
      <c r="AFM106" s="9"/>
      <c r="AFN106" s="9"/>
      <c r="AFO106" s="9"/>
      <c r="AFP106" s="9"/>
      <c r="AFQ106" s="9"/>
      <c r="AFR106" s="9"/>
      <c r="AFS106" s="9"/>
      <c r="AFT106" s="9"/>
      <c r="AFU106" s="9"/>
      <c r="AFV106" s="9"/>
      <c r="AFW106" s="9"/>
      <c r="AFX106" s="9"/>
      <c r="AFY106" s="9"/>
      <c r="AFZ106" s="9"/>
      <c r="AGA106" s="9"/>
      <c r="AGB106" s="9"/>
      <c r="AGC106" s="9"/>
      <c r="AGD106" s="9"/>
      <c r="AGE106" s="9"/>
      <c r="AGF106" s="9"/>
      <c r="AGG106" s="9"/>
      <c r="AGH106" s="9"/>
      <c r="AGI106" s="9"/>
      <c r="AGJ106" s="9"/>
      <c r="AGK106" s="9"/>
      <c r="AGL106" s="9"/>
      <c r="AGM106" s="9"/>
      <c r="AGN106" s="9"/>
      <c r="AGO106" s="9"/>
      <c r="AGP106" s="9"/>
      <c r="AGQ106" s="9"/>
      <c r="AGR106" s="9"/>
      <c r="AGS106" s="9"/>
      <c r="AGT106" s="9"/>
      <c r="AGU106" s="9"/>
      <c r="AGV106" s="9"/>
      <c r="AGW106" s="9"/>
      <c r="AGX106" s="9"/>
      <c r="AGY106" s="9"/>
      <c r="AGZ106" s="9"/>
      <c r="AHA106" s="9"/>
      <c r="AHB106" s="9"/>
      <c r="AHC106" s="9"/>
      <c r="AHD106" s="9"/>
      <c r="AHE106" s="9"/>
      <c r="AHF106" s="9"/>
      <c r="AHG106" s="9"/>
      <c r="AHH106" s="9"/>
      <c r="AHI106" s="9"/>
      <c r="AHJ106" s="9"/>
      <c r="AHK106" s="9"/>
      <c r="AHL106" s="9"/>
      <c r="AHM106" s="9"/>
      <c r="AHN106" s="9"/>
      <c r="AHO106" s="9"/>
      <c r="AHP106" s="9"/>
      <c r="AHQ106" s="9"/>
      <c r="AHR106" s="9"/>
      <c r="AHS106" s="9"/>
      <c r="AHT106" s="9"/>
      <c r="AHU106" s="9"/>
      <c r="AHV106" s="9"/>
      <c r="AHW106" s="9"/>
      <c r="AHX106" s="9"/>
      <c r="AHY106" s="9"/>
      <c r="AHZ106" s="9"/>
      <c r="AIA106" s="9"/>
      <c r="AIB106" s="9"/>
      <c r="AIC106" s="9"/>
      <c r="AID106" s="9"/>
      <c r="AIE106" s="9"/>
      <c r="AIF106" s="9"/>
      <c r="AIG106" s="9"/>
      <c r="AIH106" s="9"/>
      <c r="AII106" s="9"/>
      <c r="AIJ106" s="9"/>
      <c r="AIK106" s="9"/>
      <c r="AIL106" s="9"/>
      <c r="AIM106" s="9"/>
      <c r="AIN106" s="9"/>
      <c r="AIO106" s="9"/>
      <c r="AIP106" s="9"/>
      <c r="AIQ106" s="9"/>
      <c r="AIR106" s="9"/>
      <c r="AIS106" s="9"/>
      <c r="AIT106" s="9"/>
      <c r="AIU106" s="9"/>
      <c r="AIV106" s="9"/>
      <c r="AIW106" s="9"/>
      <c r="AIX106" s="9"/>
      <c r="AIY106" s="9"/>
      <c r="AIZ106" s="9"/>
      <c r="AJA106" s="9"/>
      <c r="AJB106" s="9"/>
      <c r="AJC106" s="9"/>
      <c r="AJD106" s="9"/>
      <c r="AJE106" s="9"/>
      <c r="AJF106" s="9"/>
      <c r="AJG106" s="9"/>
      <c r="AJH106" s="9"/>
      <c r="AJI106" s="9"/>
      <c r="AJJ106" s="9"/>
      <c r="AJK106" s="9"/>
      <c r="AJL106" s="9"/>
      <c r="AJM106" s="9"/>
      <c r="AJN106" s="9"/>
      <c r="AJO106" s="9"/>
      <c r="AJP106" s="9"/>
      <c r="AJQ106" s="9"/>
      <c r="AJR106" s="9"/>
      <c r="AJS106" s="9"/>
      <c r="AJT106" s="9"/>
      <c r="AJU106" s="9"/>
      <c r="AJV106" s="9"/>
      <c r="AJW106" s="9"/>
      <c r="AJX106" s="9"/>
      <c r="AJY106" s="9"/>
      <c r="AJZ106" s="9"/>
      <c r="AKA106" s="9"/>
      <c r="AKB106" s="9"/>
      <c r="AKC106" s="9"/>
      <c r="AKD106" s="9"/>
      <c r="AKE106" s="9"/>
      <c r="AKF106" s="9"/>
      <c r="AKG106" s="9"/>
      <c r="AKH106" s="9"/>
      <c r="AKI106" s="9"/>
      <c r="AKJ106" s="9"/>
      <c r="AKK106" s="9"/>
      <c r="AKL106" s="9"/>
      <c r="AKM106" s="9"/>
      <c r="AKN106" s="9"/>
      <c r="AKO106" s="9"/>
      <c r="AKP106" s="9"/>
      <c r="AKQ106" s="9"/>
      <c r="AKR106" s="9"/>
      <c r="AKS106" s="9"/>
      <c r="AKT106" s="9"/>
      <c r="AKU106" s="9"/>
      <c r="AKV106" s="9"/>
      <c r="AKW106" s="9"/>
      <c r="AKX106" s="9"/>
      <c r="AKY106" s="9"/>
      <c r="AKZ106" s="9"/>
      <c r="ALA106" s="9"/>
      <c r="ALB106" s="9"/>
      <c r="ALC106" s="9"/>
      <c r="ALD106" s="9"/>
      <c r="ALE106" s="9"/>
      <c r="ALF106" s="9"/>
      <c r="ALG106" s="9"/>
      <c r="ALH106" s="9"/>
      <c r="ALI106" s="9"/>
      <c r="ALJ106" s="9"/>
      <c r="ALK106" s="9"/>
      <c r="ALL106" s="9"/>
      <c r="ALM106" s="9"/>
      <c r="ALN106" s="9"/>
      <c r="ALO106" s="9"/>
      <c r="ALP106" s="9"/>
      <c r="ALQ106" s="9"/>
      <c r="ALR106" s="9"/>
      <c r="ALS106" s="9"/>
      <c r="ALT106" s="9"/>
      <c r="ALU106" s="9"/>
      <c r="ALV106" s="9"/>
      <c r="ALW106" s="9"/>
      <c r="ALX106" s="9"/>
      <c r="ALY106" s="9"/>
      <c r="AMN106" s="9"/>
      <c r="AMO106" s="9"/>
      <c r="AMP106" s="9"/>
      <c r="AMQ106" s="9"/>
      <c r="AMR106" s="9"/>
      <c r="AMS106" s="9"/>
      <c r="AMT106" s="9"/>
      <c r="AMU106" s="9"/>
      <c r="AMV106" s="9"/>
      <c r="AMW106" s="9"/>
      <c r="AMX106" s="9"/>
      <c r="AMY106" s="9"/>
      <c r="AMZ106" s="9"/>
      <c r="ANA106" s="9"/>
      <c r="ANB106" s="9"/>
      <c r="ANC106" s="9"/>
      <c r="AND106" s="9"/>
      <c r="ANE106" s="9"/>
      <c r="ANF106" s="9"/>
      <c r="ANG106" s="9"/>
      <c r="ANH106" s="9"/>
      <c r="ANI106" s="9"/>
      <c r="ANJ106" s="9"/>
      <c r="ANK106" s="9"/>
      <c r="ANL106" s="9"/>
      <c r="ANM106" s="9"/>
      <c r="ANN106" s="9"/>
      <c r="ANO106" s="9"/>
      <c r="ANP106" s="9"/>
      <c r="ANQ106" s="9"/>
      <c r="ANR106" s="9"/>
      <c r="ANS106" s="9"/>
      <c r="ANT106" s="9"/>
      <c r="ANU106" s="9"/>
      <c r="ANV106" s="9"/>
      <c r="ANW106" s="9"/>
      <c r="ANX106" s="9"/>
      <c r="ANY106" s="9"/>
      <c r="ANZ106" s="9"/>
      <c r="AOA106" s="9"/>
      <c r="AOB106" s="9"/>
      <c r="AOC106" s="9"/>
      <c r="AOD106" s="9"/>
      <c r="AOE106" s="9"/>
      <c r="AOF106" s="9"/>
      <c r="AOG106" s="9"/>
      <c r="AOH106" s="9"/>
      <c r="AOI106" s="9"/>
      <c r="AOJ106" s="9"/>
      <c r="AOK106" s="9"/>
      <c r="AOL106" s="9"/>
      <c r="AOM106" s="9"/>
      <c r="AON106" s="9"/>
      <c r="AOO106" s="9"/>
      <c r="AOP106" s="9"/>
      <c r="AOQ106" s="9"/>
      <c r="AOR106" s="9"/>
      <c r="AOS106" s="9"/>
      <c r="AOT106" s="9"/>
      <c r="AOU106" s="9"/>
      <c r="AOV106" s="9"/>
      <c r="AOW106" s="9"/>
      <c r="AOX106" s="9"/>
      <c r="AOY106" s="9"/>
      <c r="AOZ106" s="9"/>
      <c r="APA106" s="9"/>
      <c r="APB106" s="9"/>
      <c r="APC106" s="9"/>
      <c r="APD106" s="9"/>
      <c r="APE106" s="9"/>
      <c r="APF106" s="9"/>
      <c r="APG106" s="9"/>
      <c r="APH106" s="9"/>
      <c r="API106" s="9"/>
      <c r="APJ106" s="9"/>
      <c r="APK106" s="9"/>
      <c r="APL106" s="9"/>
      <c r="APM106" s="9"/>
      <c r="APN106" s="9"/>
      <c r="APO106" s="9"/>
      <c r="APP106" s="9"/>
      <c r="APQ106" s="9"/>
      <c r="APR106" s="9"/>
      <c r="APS106" s="9"/>
      <c r="APT106" s="9"/>
      <c r="APU106" s="9"/>
      <c r="APV106" s="9"/>
      <c r="APW106" s="9"/>
      <c r="APX106" s="9"/>
      <c r="APY106" s="9"/>
      <c r="APZ106" s="9"/>
      <c r="AQA106" s="9"/>
      <c r="AQB106" s="9"/>
      <c r="AQC106" s="9"/>
      <c r="AQD106" s="9"/>
      <c r="AQE106" s="9"/>
      <c r="AQF106" s="9"/>
      <c r="AQG106" s="9"/>
      <c r="AQH106" s="9"/>
      <c r="AQI106" s="9"/>
      <c r="AQJ106" s="9"/>
      <c r="AQK106" s="9"/>
      <c r="AQL106" s="9"/>
      <c r="AQM106" s="9"/>
      <c r="AQN106" s="9"/>
      <c r="AQO106" s="9"/>
      <c r="AQP106" s="9"/>
      <c r="AQQ106" s="9"/>
      <c r="AQR106" s="9"/>
      <c r="AQS106" s="9"/>
      <c r="AQT106" s="9"/>
      <c r="AQU106" s="9"/>
      <c r="AQV106" s="9"/>
      <c r="AQW106" s="9"/>
      <c r="AQX106" s="9"/>
      <c r="AQY106" s="9"/>
      <c r="AQZ106" s="9"/>
      <c r="ARA106" s="9"/>
      <c r="ARB106" s="9"/>
      <c r="ARC106" s="9"/>
      <c r="ARD106" s="9"/>
      <c r="ARE106" s="9"/>
      <c r="ARF106" s="9"/>
      <c r="ARG106" s="9"/>
      <c r="ARH106" s="9"/>
      <c r="ARI106" s="9"/>
      <c r="ARJ106" s="9"/>
      <c r="ARK106" s="9"/>
      <c r="ARL106" s="9"/>
      <c r="ARM106" s="9"/>
      <c r="ARN106" s="9"/>
      <c r="ARO106" s="9"/>
      <c r="ARP106" s="9"/>
      <c r="ARQ106" s="9"/>
      <c r="ARR106" s="9"/>
      <c r="ARS106" s="9"/>
      <c r="ART106" s="9"/>
      <c r="ARU106" s="9"/>
      <c r="ARV106" s="9"/>
      <c r="ARW106" s="9"/>
      <c r="ARX106" s="9"/>
      <c r="ARY106" s="9"/>
      <c r="ARZ106" s="9"/>
      <c r="ASA106" s="9"/>
      <c r="ASB106" s="9"/>
      <c r="ASC106" s="9"/>
      <c r="ASD106" s="9"/>
      <c r="ASE106" s="9"/>
      <c r="ASF106" s="9"/>
      <c r="ASG106" s="9"/>
      <c r="ASH106" s="9"/>
      <c r="ASI106" s="9"/>
      <c r="ASJ106" s="9"/>
      <c r="ASK106" s="9"/>
      <c r="ASL106" s="9"/>
      <c r="ASM106" s="9"/>
      <c r="ASN106" s="9"/>
      <c r="ASO106" s="9"/>
      <c r="ASP106" s="9"/>
      <c r="ASQ106" s="9"/>
      <c r="ASR106" s="9"/>
      <c r="ASS106" s="9"/>
      <c r="AST106" s="9"/>
      <c r="ASU106" s="9"/>
      <c r="ASV106" s="9"/>
      <c r="ASW106" s="9"/>
      <c r="ASX106" s="9"/>
      <c r="ASY106" s="9"/>
      <c r="ASZ106" s="9"/>
      <c r="ATA106" s="9"/>
      <c r="ATB106" s="9"/>
      <c r="ATC106" s="9"/>
      <c r="ATD106" s="9"/>
      <c r="ATE106" s="9"/>
      <c r="ATF106" s="9"/>
      <c r="ATG106" s="9"/>
      <c r="ATH106" s="9"/>
      <c r="ATI106" s="9"/>
      <c r="ATJ106" s="9"/>
      <c r="ATK106" s="9"/>
      <c r="ATL106" s="9"/>
      <c r="ATM106" s="9"/>
      <c r="ATN106" s="9"/>
      <c r="ATO106" s="9"/>
      <c r="ATP106" s="9"/>
      <c r="ATQ106" s="9"/>
      <c r="ATR106" s="9"/>
      <c r="ATS106" s="9"/>
      <c r="ATT106" s="9"/>
      <c r="ATU106" s="9"/>
      <c r="ATV106" s="9"/>
      <c r="ATW106" s="9"/>
      <c r="ATX106" s="9"/>
      <c r="ATY106" s="9"/>
      <c r="ATZ106" s="9"/>
      <c r="AUA106" s="9"/>
      <c r="AUB106" s="9"/>
      <c r="AUC106" s="9"/>
      <c r="AUD106" s="9"/>
      <c r="AUE106" s="9"/>
      <c r="AUF106" s="9"/>
      <c r="AUG106" s="9"/>
      <c r="AUH106" s="9"/>
      <c r="AUI106" s="9"/>
      <c r="AUJ106" s="9"/>
      <c r="AUK106" s="9"/>
      <c r="AUL106" s="9"/>
      <c r="AUM106" s="9"/>
      <c r="AUN106" s="9"/>
      <c r="AUO106" s="9"/>
      <c r="AUP106" s="9"/>
      <c r="AUQ106" s="9"/>
      <c r="AUR106" s="9"/>
      <c r="AUS106" s="9"/>
      <c r="AUT106" s="9"/>
      <c r="AUU106" s="9"/>
      <c r="AUV106" s="9"/>
      <c r="AUW106" s="9"/>
      <c r="AUX106" s="9"/>
      <c r="AUY106" s="9"/>
      <c r="AUZ106" s="9"/>
      <c r="AVA106" s="9"/>
      <c r="AVB106" s="9"/>
      <c r="AVC106" s="9"/>
      <c r="AVD106" s="9"/>
      <c r="AVE106" s="9"/>
      <c r="AVF106" s="9"/>
      <c r="AVG106" s="9"/>
      <c r="AVH106" s="9"/>
      <c r="AVI106" s="9"/>
      <c r="AVJ106" s="9"/>
      <c r="AVK106" s="9"/>
      <c r="AVL106" s="9"/>
      <c r="AVM106" s="9"/>
      <c r="AVN106" s="9"/>
      <c r="AVO106" s="9"/>
      <c r="AVP106" s="9"/>
      <c r="AVQ106" s="9"/>
      <c r="AVR106" s="9"/>
      <c r="AVS106" s="9"/>
      <c r="AVT106" s="9"/>
      <c r="AVU106" s="9"/>
      <c r="AVV106" s="9"/>
      <c r="AVW106" s="9"/>
      <c r="AVX106" s="9"/>
      <c r="AVY106" s="9"/>
      <c r="AVZ106" s="9"/>
      <c r="AWA106" s="9"/>
      <c r="AWB106" s="9"/>
      <c r="AWC106" s="9"/>
      <c r="AWD106" s="9"/>
      <c r="AWE106" s="9"/>
      <c r="AWF106" s="9"/>
      <c r="AWG106" s="9"/>
      <c r="AWH106" s="9"/>
      <c r="AWI106" s="9"/>
      <c r="AWJ106" s="9"/>
      <c r="AWK106" s="9"/>
      <c r="AWL106" s="9"/>
      <c r="AWM106" s="9"/>
      <c r="AWN106" s="9"/>
      <c r="AWO106" s="9"/>
      <c r="AWP106" s="9"/>
      <c r="AWQ106" s="9"/>
      <c r="AWR106" s="9"/>
      <c r="AWS106" s="9"/>
      <c r="AWT106" s="9"/>
      <c r="AWU106" s="9"/>
      <c r="AWV106" s="9"/>
      <c r="AWW106" s="9"/>
      <c r="AWX106" s="9"/>
      <c r="AWY106" s="9"/>
      <c r="AWZ106" s="9"/>
      <c r="AXA106" s="9"/>
      <c r="AXB106" s="9"/>
      <c r="AXC106" s="9"/>
      <c r="AXD106" s="9"/>
      <c r="AXE106" s="9"/>
      <c r="AXF106" s="9"/>
      <c r="AXG106" s="9"/>
      <c r="AXH106" s="9"/>
      <c r="AXI106" s="9"/>
      <c r="AXJ106" s="9"/>
      <c r="AXK106" s="9"/>
      <c r="AXL106" s="9"/>
      <c r="AXM106" s="9"/>
      <c r="AXN106" s="9"/>
      <c r="AXO106" s="9"/>
      <c r="AXP106" s="9"/>
      <c r="AXQ106" s="9"/>
      <c r="AXR106" s="9"/>
      <c r="AXS106" s="9"/>
      <c r="AXT106" s="9"/>
      <c r="AXU106" s="9"/>
      <c r="AXV106" s="9"/>
      <c r="AXW106" s="9"/>
      <c r="AXX106" s="9"/>
      <c r="AXY106" s="9"/>
      <c r="AXZ106" s="9"/>
      <c r="AYA106" s="9"/>
      <c r="AYB106" s="9"/>
      <c r="AYC106" s="9"/>
      <c r="AYD106" s="9"/>
      <c r="AYE106" s="9"/>
      <c r="AYF106" s="9"/>
      <c r="AYG106" s="9"/>
      <c r="AYH106" s="9"/>
      <c r="AYI106" s="9"/>
      <c r="AYJ106" s="9"/>
      <c r="AYK106" s="9"/>
      <c r="AYL106" s="9"/>
      <c r="AYM106" s="9"/>
      <c r="AYN106" s="9"/>
      <c r="AYO106" s="9"/>
      <c r="AYP106" s="9"/>
      <c r="AYQ106" s="9"/>
      <c r="AYR106" s="9"/>
      <c r="AYS106" s="9"/>
      <c r="AYT106" s="9"/>
      <c r="AYU106" s="9"/>
      <c r="AYV106" s="9"/>
      <c r="AYW106" s="9"/>
      <c r="AYX106" s="9"/>
      <c r="AYY106" s="9"/>
      <c r="AYZ106" s="9"/>
      <c r="AZA106" s="9"/>
      <c r="AZB106" s="9"/>
      <c r="AZC106" s="9"/>
      <c r="AZD106" s="9"/>
      <c r="AZE106" s="9"/>
      <c r="AZF106" s="9"/>
      <c r="AZG106" s="9"/>
      <c r="AZH106" s="9"/>
      <c r="AZI106" s="9"/>
      <c r="AZJ106" s="9"/>
      <c r="AZK106" s="9"/>
      <c r="AZL106" s="9"/>
      <c r="AZM106" s="9"/>
      <c r="AZN106" s="9"/>
      <c r="AZO106" s="9"/>
      <c r="AZP106" s="9"/>
      <c r="AZQ106" s="9"/>
      <c r="AZR106" s="9"/>
      <c r="AZS106" s="9"/>
      <c r="AZT106" s="9"/>
      <c r="AZU106" s="9"/>
      <c r="AZV106" s="9"/>
      <c r="AZW106" s="9"/>
      <c r="AZX106" s="9"/>
      <c r="AZY106" s="9"/>
      <c r="AZZ106" s="9"/>
      <c r="BAA106" s="9"/>
      <c r="BAB106" s="9"/>
      <c r="BAC106" s="9"/>
      <c r="BAD106" s="9"/>
      <c r="BAE106" s="9"/>
      <c r="BAF106" s="9"/>
      <c r="BAG106" s="9"/>
      <c r="BAH106" s="9"/>
      <c r="BAI106" s="9"/>
      <c r="BAJ106" s="9"/>
      <c r="BAK106" s="9"/>
      <c r="BAL106" s="9"/>
      <c r="BAM106" s="9"/>
      <c r="BAN106" s="9"/>
      <c r="BAO106" s="9"/>
      <c r="BAP106" s="9"/>
      <c r="BAQ106" s="9"/>
      <c r="BAR106" s="9"/>
      <c r="BAS106" s="9"/>
      <c r="BAT106" s="9"/>
      <c r="BAU106" s="9"/>
      <c r="BAV106" s="9"/>
      <c r="BAW106" s="9"/>
      <c r="BAX106" s="9"/>
      <c r="BAY106" s="9"/>
      <c r="BAZ106" s="9"/>
      <c r="BBA106" s="9"/>
      <c r="BBB106" s="9"/>
      <c r="BBC106" s="9"/>
      <c r="BBD106" s="9"/>
      <c r="BBE106" s="9"/>
      <c r="BBF106" s="9"/>
      <c r="BBG106" s="9"/>
      <c r="BBH106" s="9"/>
      <c r="BBI106" s="9"/>
      <c r="BBJ106" s="9"/>
      <c r="BBK106" s="9"/>
      <c r="BBL106" s="9"/>
      <c r="BBM106" s="9"/>
      <c r="BBN106" s="9"/>
      <c r="BBO106" s="9"/>
      <c r="BBP106" s="9"/>
      <c r="BBQ106" s="9"/>
      <c r="BBR106" s="9"/>
      <c r="BBS106" s="9"/>
      <c r="BBT106" s="9"/>
      <c r="BBU106" s="9"/>
      <c r="BBV106" s="9"/>
      <c r="BBW106" s="9"/>
      <c r="BBX106" s="9"/>
      <c r="BBY106" s="9"/>
      <c r="BBZ106" s="9"/>
      <c r="BCA106" s="9"/>
      <c r="BCB106" s="9"/>
      <c r="BCC106" s="9"/>
      <c r="BCD106" s="9"/>
      <c r="BCE106" s="9"/>
      <c r="BCF106" s="9"/>
      <c r="BCG106" s="9"/>
      <c r="BCH106" s="9"/>
      <c r="BCI106" s="9"/>
      <c r="BCJ106" s="9"/>
      <c r="BCK106" s="9"/>
      <c r="BCL106" s="9"/>
      <c r="BCM106" s="9"/>
      <c r="BCN106" s="9"/>
      <c r="BCO106" s="9"/>
      <c r="BCP106" s="9"/>
      <c r="BCQ106" s="9"/>
      <c r="BCR106" s="9"/>
      <c r="BCS106" s="9"/>
      <c r="BCT106" s="9"/>
      <c r="BCU106" s="9"/>
      <c r="BCV106" s="9"/>
      <c r="BCW106" s="9"/>
      <c r="BCX106" s="9"/>
      <c r="BCY106" s="9"/>
      <c r="BCZ106" s="9"/>
      <c r="BDA106" s="9"/>
      <c r="BDB106" s="9"/>
      <c r="BDC106" s="9"/>
      <c r="BDD106" s="9"/>
      <c r="BDE106" s="9"/>
      <c r="BDF106" s="9"/>
      <c r="BDG106" s="9"/>
      <c r="BDH106" s="9"/>
      <c r="BDI106" s="9"/>
      <c r="BDJ106" s="9"/>
      <c r="BDK106" s="9"/>
      <c r="BDL106" s="9"/>
      <c r="BDM106" s="9"/>
      <c r="BDN106" s="9"/>
      <c r="BDO106" s="9"/>
      <c r="BDP106" s="9"/>
      <c r="BDQ106" s="9"/>
      <c r="BDR106" s="9"/>
      <c r="BDS106" s="9"/>
      <c r="BDT106" s="9"/>
      <c r="BDU106" s="9"/>
      <c r="BDV106" s="9"/>
      <c r="BDW106" s="9"/>
      <c r="BDX106" s="9"/>
      <c r="BDY106" s="9"/>
      <c r="BDZ106" s="9"/>
      <c r="BEA106" s="9"/>
      <c r="BEB106" s="9"/>
      <c r="BEC106" s="9"/>
      <c r="BED106" s="9"/>
      <c r="BEE106" s="9"/>
      <c r="BEF106" s="9"/>
      <c r="BEG106" s="9"/>
      <c r="BEH106" s="9"/>
      <c r="BEI106" s="9"/>
      <c r="BEJ106" s="9"/>
      <c r="BEK106" s="9"/>
      <c r="BEL106" s="9"/>
      <c r="BEM106" s="9"/>
      <c r="BEN106" s="9"/>
      <c r="BEO106" s="9"/>
      <c r="BEP106" s="9"/>
      <c r="BEQ106" s="9"/>
      <c r="BER106" s="9"/>
      <c r="BES106" s="9"/>
      <c r="BET106" s="9"/>
      <c r="BEU106" s="9"/>
      <c r="BEV106" s="9"/>
      <c r="BEW106" s="9"/>
      <c r="BEX106" s="9"/>
      <c r="BEY106" s="9"/>
      <c r="BEZ106" s="9"/>
      <c r="BFA106" s="9"/>
      <c r="BFB106" s="9"/>
      <c r="BFC106" s="9"/>
      <c r="BFD106" s="9"/>
      <c r="BFE106" s="9"/>
      <c r="BFF106" s="9"/>
      <c r="BFG106" s="9"/>
      <c r="BFH106" s="9"/>
      <c r="BFI106" s="9"/>
      <c r="BFJ106" s="9"/>
      <c r="BFK106" s="9"/>
      <c r="BFL106" s="9"/>
      <c r="BFM106" s="9"/>
      <c r="BFN106" s="9"/>
      <c r="BFO106" s="9"/>
      <c r="BFP106" s="9"/>
      <c r="BFQ106" s="9"/>
      <c r="BFR106" s="9"/>
      <c r="BFS106" s="9"/>
      <c r="BFT106" s="9"/>
      <c r="BFU106" s="9"/>
      <c r="BFV106" s="9"/>
      <c r="BFW106" s="9"/>
      <c r="BFX106" s="9"/>
      <c r="BFY106" s="9"/>
      <c r="BFZ106" s="9"/>
      <c r="BGA106" s="9"/>
      <c r="BGB106" s="9"/>
      <c r="BGC106" s="9"/>
      <c r="BGD106" s="9"/>
      <c r="BGE106" s="9"/>
      <c r="BGF106" s="9"/>
      <c r="BGG106" s="9"/>
      <c r="BGH106" s="9"/>
      <c r="BGI106" s="9"/>
      <c r="BGJ106" s="9"/>
      <c r="BGK106" s="9"/>
      <c r="BGL106" s="9"/>
      <c r="BGM106" s="9"/>
      <c r="BGN106" s="9"/>
      <c r="BGO106" s="9"/>
      <c r="BGP106" s="9"/>
      <c r="BGQ106" s="9"/>
      <c r="BGR106" s="9"/>
      <c r="BGS106" s="9"/>
      <c r="BGT106" s="9"/>
      <c r="BGU106" s="9"/>
      <c r="BGV106" s="9"/>
      <c r="BGW106" s="9"/>
      <c r="BGX106" s="9"/>
      <c r="BGY106" s="9"/>
      <c r="BGZ106" s="9"/>
      <c r="BHA106" s="9"/>
      <c r="BHB106" s="9"/>
      <c r="BHC106" s="9"/>
      <c r="BHD106" s="9"/>
      <c r="BHE106" s="9"/>
      <c r="BHF106" s="9"/>
      <c r="BHG106" s="9"/>
      <c r="BHH106" s="9"/>
      <c r="BHI106" s="9"/>
      <c r="BHJ106" s="9"/>
      <c r="BHK106" s="9"/>
      <c r="BHL106" s="9"/>
      <c r="BHM106" s="9"/>
      <c r="BHN106" s="9"/>
      <c r="BHO106" s="9"/>
      <c r="BHP106" s="9"/>
      <c r="BHQ106" s="9"/>
      <c r="BHR106" s="9"/>
      <c r="BHS106" s="9"/>
      <c r="BHT106" s="9"/>
      <c r="BHU106" s="9"/>
      <c r="BHV106" s="9"/>
      <c r="BHW106" s="9"/>
      <c r="BHX106" s="9"/>
      <c r="BHY106" s="9"/>
      <c r="BHZ106" s="9"/>
      <c r="BIA106" s="9"/>
      <c r="BIB106" s="9"/>
      <c r="BIC106" s="9"/>
      <c r="BID106" s="9"/>
      <c r="BIE106" s="9"/>
      <c r="BIF106" s="9"/>
      <c r="BIG106" s="9"/>
      <c r="BIH106" s="9"/>
      <c r="BII106" s="9"/>
      <c r="BIJ106" s="9"/>
      <c r="BIK106" s="9"/>
      <c r="BIL106" s="9"/>
      <c r="BIM106" s="9"/>
      <c r="BIN106" s="9"/>
      <c r="BIO106" s="9"/>
      <c r="BIP106" s="9"/>
      <c r="BIQ106" s="9"/>
      <c r="BIR106" s="9"/>
      <c r="BIS106" s="9"/>
      <c r="BIT106" s="9"/>
      <c r="BIU106" s="9"/>
      <c r="BIV106" s="9"/>
      <c r="BIW106" s="9"/>
      <c r="BIX106" s="9"/>
      <c r="BIY106" s="9"/>
      <c r="BIZ106" s="9"/>
      <c r="BJA106" s="9"/>
      <c r="BJB106" s="9"/>
      <c r="BJC106" s="9"/>
      <c r="BJD106" s="9"/>
      <c r="BJE106" s="9"/>
      <c r="BJF106" s="9"/>
      <c r="BJG106" s="9"/>
      <c r="BJH106" s="9"/>
      <c r="BJI106" s="9"/>
      <c r="BJJ106" s="9"/>
      <c r="BJK106" s="9"/>
      <c r="BJL106" s="9"/>
      <c r="BJM106" s="9"/>
      <c r="BJN106" s="9"/>
      <c r="BJO106" s="9"/>
      <c r="BJP106" s="9"/>
      <c r="BJQ106" s="9"/>
      <c r="BJR106" s="9"/>
      <c r="BJS106" s="9"/>
      <c r="BJT106" s="9"/>
      <c r="BJU106" s="9"/>
      <c r="BJV106" s="9"/>
      <c r="BJW106" s="9"/>
      <c r="BJX106" s="9"/>
      <c r="BJY106" s="9"/>
      <c r="BJZ106" s="9"/>
      <c r="BKA106" s="9"/>
      <c r="BKB106" s="9"/>
      <c r="BKC106" s="9"/>
      <c r="BKD106" s="9"/>
      <c r="BKE106" s="9"/>
      <c r="BKF106" s="9"/>
      <c r="BKG106" s="9"/>
      <c r="BKH106" s="9"/>
      <c r="BKI106" s="9"/>
      <c r="BKJ106" s="9"/>
      <c r="BKK106" s="9"/>
      <c r="BKL106" s="9"/>
      <c r="BKM106" s="9"/>
      <c r="BKN106" s="9"/>
      <c r="BKO106" s="9"/>
      <c r="BKP106" s="9"/>
      <c r="BKQ106" s="9"/>
      <c r="BKR106" s="9"/>
      <c r="BKS106" s="9"/>
      <c r="BKT106" s="9"/>
      <c r="BKU106" s="9"/>
      <c r="BKV106" s="9"/>
      <c r="BKW106" s="9"/>
      <c r="BKX106" s="9"/>
      <c r="BKY106" s="9"/>
      <c r="BKZ106" s="9"/>
      <c r="BLA106" s="9"/>
      <c r="BLB106" s="9"/>
      <c r="BLC106" s="9"/>
      <c r="BLD106" s="9"/>
      <c r="BLE106" s="9"/>
      <c r="BLF106" s="9"/>
      <c r="BLG106" s="9"/>
      <c r="BLH106" s="9"/>
      <c r="BLI106" s="9"/>
      <c r="BLJ106" s="9"/>
      <c r="BLK106" s="9"/>
      <c r="BLL106" s="9"/>
      <c r="BLM106" s="9"/>
      <c r="BLN106" s="9"/>
      <c r="BLO106" s="9"/>
      <c r="BLP106" s="9"/>
      <c r="BLQ106" s="9"/>
      <c r="BLR106" s="9"/>
      <c r="BLS106" s="9"/>
      <c r="BLT106" s="9"/>
      <c r="BLU106" s="9"/>
      <c r="BLV106" s="9"/>
      <c r="BLW106" s="9"/>
      <c r="BLX106" s="9"/>
      <c r="BLY106" s="9"/>
      <c r="BLZ106" s="9"/>
      <c r="BMA106" s="9"/>
      <c r="BMB106" s="9"/>
      <c r="BMC106" s="9"/>
      <c r="BMD106" s="9"/>
      <c r="BME106" s="9"/>
      <c r="BMF106" s="9"/>
      <c r="BMG106" s="9"/>
      <c r="BMH106" s="9"/>
      <c r="BMI106" s="9"/>
      <c r="BMJ106" s="9"/>
      <c r="BMK106" s="9"/>
      <c r="BML106" s="9"/>
      <c r="BMM106" s="9"/>
      <c r="BMN106" s="9"/>
      <c r="BMO106" s="9"/>
      <c r="BMP106" s="9"/>
      <c r="BMQ106" s="9"/>
      <c r="BMR106" s="9"/>
      <c r="BMS106" s="9"/>
      <c r="BMT106" s="9"/>
      <c r="BMU106" s="9"/>
      <c r="BMV106" s="9"/>
      <c r="BMW106" s="9"/>
      <c r="BMX106" s="9"/>
      <c r="BMY106" s="9"/>
      <c r="BMZ106" s="9"/>
      <c r="BNA106" s="9"/>
      <c r="BNB106" s="9"/>
      <c r="BNC106" s="9"/>
      <c r="BND106" s="9"/>
      <c r="BNE106" s="9"/>
      <c r="BNF106" s="9"/>
      <c r="BNG106" s="9"/>
      <c r="BNH106" s="9"/>
      <c r="BNI106" s="9"/>
      <c r="BNJ106" s="9"/>
      <c r="BNK106" s="9"/>
      <c r="BNL106" s="9"/>
      <c r="BNM106" s="9"/>
      <c r="BNN106" s="9"/>
      <c r="BNO106" s="9"/>
      <c r="BNP106" s="9"/>
      <c r="BNQ106" s="9"/>
      <c r="BNR106" s="9"/>
      <c r="BNS106" s="9"/>
      <c r="BNT106" s="9"/>
      <c r="BNU106" s="9"/>
      <c r="BNV106" s="9"/>
      <c r="BNW106" s="9"/>
      <c r="BNX106" s="9"/>
      <c r="BNY106" s="9"/>
      <c r="BNZ106" s="9"/>
      <c r="BOA106" s="9"/>
      <c r="BOB106" s="9"/>
      <c r="BOC106" s="9"/>
      <c r="BOD106" s="9"/>
      <c r="BOE106" s="9"/>
      <c r="BOF106" s="9"/>
      <c r="BOG106" s="9"/>
      <c r="BOH106" s="9"/>
      <c r="BOI106" s="9"/>
      <c r="BOJ106" s="9"/>
      <c r="BOK106" s="9"/>
      <c r="BOL106" s="9"/>
      <c r="BOM106" s="9"/>
      <c r="BON106" s="9"/>
      <c r="BOO106" s="9"/>
      <c r="BOP106" s="9"/>
      <c r="BOQ106" s="9"/>
      <c r="BOR106" s="9"/>
      <c r="BOS106" s="9"/>
      <c r="BOT106" s="9"/>
      <c r="BOU106" s="9"/>
      <c r="BOV106" s="9"/>
      <c r="BOW106" s="9"/>
      <c r="BOX106" s="9"/>
      <c r="BOY106" s="9"/>
      <c r="BOZ106" s="9"/>
      <c r="BPA106" s="9"/>
      <c r="BPB106" s="9"/>
      <c r="BPC106" s="9"/>
      <c r="BPD106" s="9"/>
      <c r="BPE106" s="9"/>
      <c r="BPF106" s="9"/>
      <c r="BPG106" s="9"/>
      <c r="BPH106" s="9"/>
      <c r="BPI106" s="9"/>
      <c r="BPJ106" s="9"/>
      <c r="BPK106" s="9"/>
      <c r="BPL106" s="9"/>
      <c r="BPM106" s="9"/>
      <c r="BPN106" s="9"/>
      <c r="BPO106" s="9"/>
      <c r="BPP106" s="9"/>
      <c r="BPQ106" s="9"/>
      <c r="BPR106" s="9"/>
      <c r="BPS106" s="9"/>
      <c r="BPT106" s="9"/>
      <c r="BPU106" s="9"/>
      <c r="BPV106" s="9"/>
      <c r="BPW106" s="9"/>
      <c r="BPX106" s="9"/>
      <c r="BPY106" s="9"/>
      <c r="BPZ106" s="9"/>
      <c r="BQA106" s="9"/>
      <c r="BQB106" s="9"/>
      <c r="BQC106" s="9"/>
      <c r="BQD106" s="9"/>
      <c r="BQE106" s="9"/>
      <c r="BQF106" s="9"/>
      <c r="BQG106" s="9"/>
      <c r="BQH106" s="9"/>
      <c r="BQI106" s="9"/>
      <c r="BQJ106" s="9"/>
      <c r="BQK106" s="9"/>
      <c r="BQL106" s="9"/>
      <c r="BQM106" s="9"/>
      <c r="BQN106" s="9"/>
      <c r="BQO106" s="9"/>
      <c r="BQP106" s="9"/>
      <c r="BQQ106" s="9"/>
      <c r="BQR106" s="9"/>
      <c r="BQS106" s="9"/>
      <c r="BQT106" s="9"/>
      <c r="BQU106" s="9"/>
      <c r="BQV106" s="9"/>
      <c r="BQW106" s="9"/>
      <c r="BQX106" s="9"/>
      <c r="BQY106" s="9"/>
      <c r="BQZ106" s="9"/>
      <c r="BRA106" s="9"/>
      <c r="BRB106" s="9"/>
      <c r="BRC106" s="9"/>
      <c r="BRD106" s="9"/>
      <c r="BRE106" s="9"/>
      <c r="BRF106" s="9"/>
      <c r="BRG106" s="9"/>
      <c r="BRH106" s="9"/>
      <c r="BRI106" s="9"/>
      <c r="BRJ106" s="9"/>
      <c r="BRK106" s="9"/>
      <c r="BRL106" s="9"/>
      <c r="BRM106" s="9"/>
      <c r="BRN106" s="9"/>
      <c r="BRO106" s="9"/>
      <c r="BRP106" s="9"/>
      <c r="BRQ106" s="9"/>
      <c r="BRR106" s="9"/>
      <c r="BRS106" s="9"/>
      <c r="BRT106" s="9"/>
      <c r="BRU106" s="9"/>
      <c r="BRV106" s="9"/>
      <c r="BRW106" s="9"/>
      <c r="BRX106" s="9"/>
      <c r="BRY106" s="9"/>
      <c r="BRZ106" s="9"/>
      <c r="BSA106" s="9"/>
      <c r="BSB106" s="9"/>
      <c r="BSC106" s="9"/>
      <c r="BSD106" s="9"/>
    </row>
    <row r="107" ht="14.25" customHeight="1">
      <c r="A107" s="9">
        <v>4.0</v>
      </c>
      <c r="B107" s="9" t="s">
        <v>11947</v>
      </c>
      <c r="C107" s="9" t="s">
        <v>11948</v>
      </c>
      <c r="D107" s="9" t="s">
        <v>11948</v>
      </c>
      <c r="E107" s="9"/>
      <c r="F107" s="9">
        <v>45.0</v>
      </c>
      <c r="G107" s="9" t="s">
        <v>12831</v>
      </c>
      <c r="H107" s="9" t="s">
        <v>12832</v>
      </c>
      <c r="I107" s="9"/>
      <c r="J107" s="9"/>
      <c r="K107" s="9"/>
      <c r="L107" s="9">
        <v>44.0</v>
      </c>
      <c r="M107" s="9"/>
      <c r="N107" s="9">
        <v>1.0</v>
      </c>
      <c r="O107" s="9"/>
      <c r="P107" s="9">
        <v>0.0</v>
      </c>
      <c r="Q107" s="9" t="s">
        <v>12833</v>
      </c>
      <c r="R107" s="9" t="s">
        <v>12834</v>
      </c>
      <c r="S107" s="9" t="s">
        <v>3068</v>
      </c>
      <c r="T107" s="9" t="s">
        <v>3067</v>
      </c>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K107" s="9"/>
      <c r="HL107" s="9"/>
      <c r="HM107" s="9"/>
      <c r="HN107" s="9"/>
      <c r="HO107" s="9"/>
      <c r="HP107" s="9"/>
      <c r="HQ107" s="9"/>
      <c r="HR107" s="9"/>
      <c r="HS107" s="9"/>
      <c r="HT107" s="9"/>
      <c r="HU107" s="9"/>
      <c r="HV107" s="9"/>
      <c r="HW107" s="9"/>
      <c r="HX107" s="9"/>
      <c r="HY107" s="9"/>
      <c r="HZ107" s="9"/>
      <c r="IA107" s="9"/>
      <c r="IB107" s="9"/>
      <c r="IC107" s="9"/>
      <c r="ID107" s="9"/>
      <c r="IE107" s="9"/>
      <c r="IF107" s="9"/>
      <c r="IG107" s="9"/>
      <c r="IH107" s="9"/>
      <c r="II107" s="9"/>
      <c r="IJ107" s="9"/>
      <c r="IK107" s="9"/>
      <c r="IL107" s="9"/>
      <c r="IM107" s="9"/>
      <c r="IN107" s="9"/>
      <c r="IO107" s="9"/>
      <c r="IP107" s="9"/>
      <c r="IQ107" s="9"/>
      <c r="IR107" s="9"/>
      <c r="IS107" s="9"/>
      <c r="IT107" s="9"/>
      <c r="IU107" s="9"/>
      <c r="IV107" s="9"/>
      <c r="IW107" s="9"/>
      <c r="IX107" s="9"/>
      <c r="IY107" s="9"/>
      <c r="IZ107" s="9"/>
      <c r="JA107" s="9"/>
      <c r="JB107" s="9"/>
      <c r="JC107" s="9"/>
      <c r="JD107" s="9"/>
      <c r="JE107" s="9"/>
      <c r="JF107" s="9"/>
      <c r="JG107" s="9"/>
      <c r="JH107" s="9"/>
      <c r="JI107" s="9"/>
      <c r="JJ107" s="9"/>
      <c r="JK107" s="9"/>
      <c r="JL107" s="9"/>
      <c r="JM107" s="9"/>
      <c r="JN107" s="9"/>
      <c r="JO107" s="9"/>
      <c r="JP107" s="9"/>
      <c r="JQ107" s="9"/>
      <c r="JR107" s="9"/>
      <c r="JS107" s="9"/>
      <c r="JT107" s="9"/>
      <c r="JU107" s="9"/>
      <c r="JV107" s="9"/>
      <c r="JW107" s="9"/>
      <c r="JX107" s="9"/>
      <c r="JY107" s="9"/>
      <c r="JZ107" s="9"/>
      <c r="KA107" s="9"/>
      <c r="KB107" s="9"/>
      <c r="KC107" s="9"/>
      <c r="KD107" s="9"/>
      <c r="KE107" s="9"/>
      <c r="KF107" s="9"/>
      <c r="KG107" s="9"/>
      <c r="KH107" s="9"/>
      <c r="KI107" s="9"/>
      <c r="KJ107" s="9"/>
      <c r="KK107" s="9"/>
      <c r="KL107" s="9"/>
      <c r="KM107" s="9"/>
      <c r="KN107" s="9"/>
      <c r="KO107" s="9"/>
      <c r="KP107" s="9"/>
      <c r="KQ107" s="9"/>
      <c r="KR107" s="9"/>
      <c r="KS107" s="9"/>
      <c r="KT107" s="9"/>
      <c r="KU107" s="9"/>
      <c r="KV107" s="9"/>
      <c r="KW107" s="9"/>
      <c r="KX107" s="9"/>
      <c r="KY107" s="9"/>
      <c r="KZ107" s="9"/>
      <c r="LA107" s="9"/>
      <c r="LB107" s="9"/>
      <c r="LC107" s="9"/>
      <c r="LD107" s="9"/>
      <c r="LE107" s="9"/>
      <c r="LF107" s="9"/>
      <c r="LG107" s="9"/>
      <c r="LH107" s="9"/>
      <c r="LI107" s="9"/>
      <c r="LJ107" s="9"/>
      <c r="LK107" s="9"/>
      <c r="LL107" s="9"/>
      <c r="LM107" s="9"/>
      <c r="LN107" s="9"/>
      <c r="LO107" s="9"/>
      <c r="LP107" s="9"/>
      <c r="LQ107" s="9"/>
      <c r="LR107" s="9"/>
      <c r="LS107" s="9"/>
      <c r="LT107" s="9"/>
      <c r="LU107" s="9"/>
      <c r="LV107" s="9"/>
      <c r="LW107" s="9"/>
      <c r="LX107" s="9"/>
      <c r="LY107" s="9"/>
      <c r="LZ107" s="9"/>
      <c r="MA107" s="9"/>
      <c r="MB107" s="9"/>
      <c r="MC107" s="9"/>
      <c r="MD107" s="9"/>
      <c r="ME107" s="9"/>
      <c r="MF107" s="9"/>
      <c r="MG107" s="9"/>
      <c r="MH107" s="9"/>
      <c r="MI107" s="9"/>
      <c r="MJ107" s="9"/>
      <c r="MK107" s="9"/>
      <c r="ML107" s="9"/>
      <c r="MM107" s="9"/>
      <c r="MN107" s="9"/>
      <c r="MO107" s="9"/>
      <c r="MP107" s="9"/>
      <c r="MQ107" s="9"/>
      <c r="MR107" s="9"/>
      <c r="MS107" s="9"/>
      <c r="MT107" s="9"/>
      <c r="MU107" s="9"/>
      <c r="MV107" s="9"/>
      <c r="MW107" s="9"/>
      <c r="MX107" s="9"/>
      <c r="MY107" s="9"/>
      <c r="MZ107" s="9"/>
      <c r="NA107" s="9"/>
      <c r="NB107" s="9"/>
      <c r="NC107" s="9"/>
      <c r="ND107" s="9"/>
      <c r="NE107" s="9"/>
      <c r="NF107" s="9"/>
      <c r="NG107" s="9"/>
      <c r="NH107" s="9"/>
      <c r="NI107" s="9"/>
      <c r="NJ107" s="9"/>
      <c r="NK107" s="9"/>
      <c r="NL107" s="9"/>
      <c r="NM107" s="9"/>
      <c r="NN107" s="9"/>
      <c r="NO107" s="9"/>
      <c r="NP107" s="9"/>
      <c r="NQ107" s="9"/>
      <c r="NR107" s="9"/>
      <c r="NS107" s="9"/>
      <c r="NT107" s="9"/>
      <c r="NU107" s="9"/>
      <c r="NV107" s="9"/>
      <c r="NW107" s="9"/>
      <c r="NX107" s="9"/>
      <c r="NY107" s="9"/>
      <c r="NZ107" s="9"/>
      <c r="OA107" s="9"/>
      <c r="OB107" s="9"/>
      <c r="OC107" s="9"/>
      <c r="OD107" s="9"/>
      <c r="OE107" s="9"/>
      <c r="OF107" s="9"/>
      <c r="OG107" s="9"/>
      <c r="OH107" s="9"/>
      <c r="OI107" s="9"/>
      <c r="OJ107" s="9"/>
      <c r="OK107" s="9"/>
      <c r="OL107" s="9"/>
      <c r="OM107" s="9"/>
      <c r="ON107" s="9"/>
      <c r="OO107" s="9"/>
      <c r="OP107" s="9"/>
      <c r="OQ107" s="9"/>
      <c r="OR107" s="9"/>
      <c r="OS107" s="9"/>
      <c r="OT107" s="9"/>
      <c r="OU107" s="9"/>
      <c r="OV107" s="9"/>
      <c r="OW107" s="9"/>
      <c r="OX107" s="9"/>
      <c r="OY107" s="9"/>
      <c r="OZ107" s="9"/>
      <c r="PA107" s="9"/>
      <c r="PB107" s="9"/>
      <c r="PC107" s="9"/>
      <c r="PD107" s="9"/>
      <c r="PE107" s="9"/>
      <c r="PF107" s="9"/>
      <c r="PG107" s="9"/>
      <c r="PH107" s="9"/>
      <c r="PI107" s="9"/>
      <c r="PJ107" s="9"/>
      <c r="PK107" s="9"/>
      <c r="PL107" s="9"/>
      <c r="PM107" s="9"/>
      <c r="PN107" s="9"/>
      <c r="PO107" s="9"/>
      <c r="PP107" s="9"/>
      <c r="PQ107" s="9"/>
      <c r="PR107" s="9"/>
      <c r="PS107" s="9"/>
      <c r="PT107" s="9"/>
      <c r="PU107" s="9"/>
      <c r="PV107" s="9"/>
      <c r="PW107" s="9"/>
      <c r="PX107" s="9"/>
      <c r="PY107" s="9"/>
      <c r="PZ107" s="9"/>
      <c r="QA107" s="9"/>
      <c r="QB107" s="9"/>
      <c r="QC107" s="9"/>
      <c r="QD107" s="9"/>
      <c r="QE107" s="9"/>
      <c r="QF107" s="9"/>
      <c r="QG107" s="9"/>
      <c r="QH107" s="9"/>
      <c r="QI107" s="9"/>
      <c r="QJ107" s="9"/>
      <c r="QK107" s="9"/>
      <c r="QL107" s="9"/>
      <c r="QM107" s="9"/>
      <c r="QN107" s="9"/>
      <c r="QO107" s="9"/>
      <c r="QP107" s="9"/>
      <c r="QQ107" s="9"/>
      <c r="QR107" s="9"/>
      <c r="QS107" s="9"/>
      <c r="QT107" s="9"/>
      <c r="QU107" s="9"/>
      <c r="QV107" s="9"/>
      <c r="QW107" s="9"/>
      <c r="QX107" s="9"/>
      <c r="QY107" s="9"/>
      <c r="QZ107" s="9"/>
      <c r="RA107" s="9"/>
      <c r="RB107" s="9"/>
      <c r="RC107" s="9"/>
      <c r="RD107" s="9"/>
      <c r="RE107" s="9"/>
      <c r="RF107" s="9"/>
      <c r="RG107" s="9"/>
      <c r="RH107" s="9"/>
      <c r="RI107" s="9"/>
      <c r="RJ107" s="9"/>
      <c r="RK107" s="9"/>
      <c r="RL107" s="9"/>
      <c r="RM107" s="9"/>
      <c r="RN107" s="9"/>
      <c r="RO107" s="9"/>
      <c r="RP107" s="9"/>
      <c r="RQ107" s="9"/>
      <c r="RR107" s="9"/>
      <c r="RS107" s="9"/>
      <c r="RT107" s="9"/>
      <c r="RU107" s="9"/>
      <c r="RV107" s="9"/>
      <c r="RW107" s="9"/>
      <c r="RX107" s="9"/>
      <c r="RY107" s="9"/>
      <c r="RZ107" s="9"/>
      <c r="SA107" s="9"/>
      <c r="SB107" s="9"/>
      <c r="SC107" s="9"/>
      <c r="SD107" s="9"/>
      <c r="SE107" s="9"/>
      <c r="SF107" s="9"/>
      <c r="SG107" s="9"/>
      <c r="SH107" s="9"/>
      <c r="SI107" s="9"/>
      <c r="SJ107" s="9"/>
      <c r="SK107" s="9"/>
      <c r="SL107" s="9"/>
      <c r="SM107" s="9"/>
      <c r="SN107" s="9"/>
      <c r="SO107" s="9"/>
      <c r="SP107" s="9"/>
      <c r="SQ107" s="9"/>
      <c r="SR107" s="9"/>
      <c r="SS107" s="9"/>
      <c r="ST107" s="9"/>
      <c r="SU107" s="9"/>
      <c r="SV107" s="9"/>
      <c r="SW107" s="9"/>
      <c r="SX107" s="9"/>
      <c r="SY107" s="9"/>
      <c r="SZ107" s="9"/>
      <c r="TA107" s="9"/>
      <c r="TB107" s="9"/>
      <c r="TC107" s="9"/>
      <c r="TD107" s="9"/>
      <c r="TE107" s="9"/>
      <c r="TF107" s="9"/>
      <c r="TG107" s="9"/>
      <c r="TH107" s="9"/>
      <c r="TI107" s="9"/>
      <c r="TJ107" s="9"/>
      <c r="TK107" s="9"/>
      <c r="TL107" s="9"/>
      <c r="TM107" s="9"/>
      <c r="TN107" s="9"/>
      <c r="TO107" s="9"/>
      <c r="TP107" s="9"/>
      <c r="TQ107" s="9"/>
      <c r="TR107" s="9"/>
      <c r="TS107" s="9"/>
      <c r="TT107" s="9"/>
      <c r="TU107" s="9"/>
      <c r="TV107" s="9"/>
      <c r="TW107" s="9"/>
      <c r="TX107" s="9"/>
      <c r="TY107" s="9"/>
      <c r="TZ107" s="9"/>
      <c r="UA107" s="9"/>
      <c r="UB107" s="9"/>
      <c r="UC107" s="9"/>
      <c r="UD107" s="9"/>
      <c r="UE107" s="9"/>
      <c r="UF107" s="9"/>
      <c r="UG107" s="9"/>
      <c r="UH107" s="9"/>
      <c r="UI107" s="9"/>
      <c r="UJ107" s="9"/>
      <c r="UK107" s="9"/>
      <c r="UL107" s="9"/>
      <c r="UM107" s="9"/>
      <c r="UN107" s="9"/>
      <c r="UO107" s="9"/>
      <c r="UP107" s="9"/>
      <c r="UQ107" s="9"/>
      <c r="UR107" s="9"/>
      <c r="US107" s="9"/>
      <c r="UT107" s="9"/>
      <c r="UU107" s="9"/>
      <c r="UV107" s="9"/>
      <c r="UW107" s="9"/>
      <c r="UX107" s="9"/>
      <c r="UY107" s="9"/>
      <c r="UZ107" s="9"/>
      <c r="VA107" s="9"/>
      <c r="VB107" s="9"/>
      <c r="VC107" s="9"/>
      <c r="VD107" s="9"/>
      <c r="VE107" s="9"/>
      <c r="VF107" s="9"/>
      <c r="VG107" s="9"/>
      <c r="VH107" s="9"/>
      <c r="VI107" s="9"/>
      <c r="VJ107" s="9"/>
      <c r="VK107" s="9"/>
      <c r="VL107" s="9"/>
      <c r="VM107" s="9"/>
      <c r="VN107" s="9"/>
      <c r="VO107" s="9"/>
      <c r="VP107" s="9"/>
      <c r="VQ107" s="9"/>
      <c r="VR107" s="9"/>
      <c r="VS107" s="9"/>
      <c r="VT107" s="9"/>
      <c r="VU107" s="9"/>
      <c r="VV107" s="9"/>
      <c r="VW107" s="9"/>
      <c r="VX107" s="9"/>
      <c r="VY107" s="9"/>
      <c r="VZ107" s="9"/>
      <c r="WA107" s="9"/>
      <c r="WB107" s="9"/>
      <c r="WC107" s="9"/>
      <c r="WD107" s="9"/>
      <c r="WE107" s="9"/>
      <c r="WF107" s="9"/>
      <c r="WG107" s="9"/>
      <c r="WH107" s="9"/>
      <c r="WI107" s="9"/>
      <c r="WJ107" s="9"/>
      <c r="WK107" s="9"/>
      <c r="WL107" s="9"/>
      <c r="WM107" s="9"/>
      <c r="WN107" s="9"/>
      <c r="WO107" s="9"/>
      <c r="WP107" s="9"/>
      <c r="WQ107" s="9"/>
      <c r="WR107" s="9"/>
      <c r="WS107" s="9"/>
      <c r="WT107" s="9"/>
      <c r="WU107" s="9"/>
      <c r="WV107" s="9"/>
      <c r="WW107" s="9"/>
      <c r="WX107" s="9"/>
      <c r="WY107" s="9"/>
      <c r="WZ107" s="9"/>
      <c r="XA107" s="9"/>
      <c r="XB107" s="9"/>
      <c r="XC107" s="9"/>
      <c r="XD107" s="9"/>
      <c r="XE107" s="9"/>
      <c r="XF107" s="9"/>
      <c r="XG107" s="9"/>
      <c r="XH107" s="9"/>
      <c r="XI107" s="9"/>
      <c r="XJ107" s="9"/>
      <c r="XK107" s="9"/>
      <c r="XL107" s="9"/>
      <c r="XM107" s="9"/>
      <c r="XN107" s="9"/>
      <c r="XO107" s="9"/>
      <c r="XP107" s="9"/>
      <c r="XQ107" s="9"/>
      <c r="XR107" s="9"/>
      <c r="XS107" s="9"/>
      <c r="XT107" s="9"/>
      <c r="XU107" s="9"/>
      <c r="XV107" s="9"/>
      <c r="XW107" s="9"/>
      <c r="XX107" s="9"/>
      <c r="XY107" s="9"/>
      <c r="XZ107" s="9"/>
      <c r="YA107" s="9"/>
      <c r="YB107" s="9"/>
      <c r="YC107" s="9"/>
      <c r="YD107" s="9"/>
      <c r="YE107" s="9"/>
      <c r="YF107" s="9"/>
      <c r="YG107" s="9"/>
      <c r="YH107" s="9"/>
      <c r="YI107" s="9"/>
      <c r="YJ107" s="9"/>
      <c r="YK107" s="9"/>
      <c r="YL107" s="9"/>
      <c r="YM107" s="9"/>
      <c r="YN107" s="9"/>
      <c r="YO107" s="9"/>
      <c r="YP107" s="9"/>
      <c r="YQ107" s="9"/>
      <c r="YR107" s="9"/>
      <c r="YS107" s="9"/>
      <c r="YT107" s="9"/>
      <c r="YU107" s="9"/>
      <c r="YV107" s="9"/>
      <c r="YW107" s="9"/>
      <c r="YX107" s="9"/>
      <c r="YY107" s="9"/>
      <c r="YZ107" s="9"/>
      <c r="ZA107" s="9"/>
      <c r="ZB107" s="9"/>
      <c r="ZC107" s="9"/>
      <c r="ZD107" s="9"/>
      <c r="ZE107" s="9"/>
      <c r="ZF107" s="9"/>
      <c r="ZG107" s="9"/>
      <c r="ZH107" s="9"/>
      <c r="ZI107" s="9"/>
      <c r="ZJ107" s="9"/>
      <c r="ZK107" s="9"/>
      <c r="ZL107" s="9"/>
      <c r="ZM107" s="9"/>
      <c r="ZN107" s="9"/>
      <c r="ZO107" s="9"/>
      <c r="ZP107" s="9"/>
      <c r="ZQ107" s="9"/>
      <c r="ZR107" s="9"/>
      <c r="ZS107" s="9"/>
      <c r="ZT107" s="9"/>
      <c r="ZU107" s="9"/>
      <c r="ZV107" s="9"/>
      <c r="ZW107" s="9"/>
      <c r="ZX107" s="9"/>
      <c r="ZY107" s="9"/>
      <c r="ZZ107" s="9"/>
      <c r="AAA107" s="9"/>
      <c r="AAB107" s="9"/>
      <c r="AAC107" s="9"/>
      <c r="AAD107" s="9"/>
      <c r="AAE107" s="9"/>
      <c r="AAF107" s="9"/>
      <c r="AAG107" s="9"/>
      <c r="AAH107" s="9"/>
      <c r="AAI107" s="9"/>
      <c r="AAJ107" s="9"/>
      <c r="AAK107" s="9"/>
      <c r="AAL107" s="9"/>
      <c r="AAM107" s="9"/>
      <c r="AAN107" s="9"/>
      <c r="AAO107" s="9"/>
      <c r="AAP107" s="9"/>
      <c r="AAQ107" s="9"/>
      <c r="AAR107" s="9"/>
      <c r="AAS107" s="9"/>
      <c r="AAT107" s="9"/>
      <c r="AAU107" s="9"/>
      <c r="AAV107" s="9"/>
      <c r="AAW107" s="9"/>
      <c r="AAX107" s="9"/>
      <c r="AAY107" s="9"/>
      <c r="AAZ107" s="9"/>
      <c r="ABA107" s="9"/>
      <c r="ABB107" s="9"/>
      <c r="ABC107" s="9"/>
      <c r="ABD107" s="9"/>
      <c r="ABE107" s="9"/>
      <c r="ABF107" s="9"/>
      <c r="ABG107" s="9"/>
      <c r="ABH107" s="9"/>
      <c r="ABI107" s="9"/>
      <c r="ABJ107" s="9"/>
      <c r="ABK107" s="9"/>
      <c r="ABL107" s="9"/>
      <c r="ABM107" s="9"/>
      <c r="ABN107" s="9"/>
      <c r="ABO107" s="9"/>
      <c r="ABP107" s="9"/>
      <c r="ABQ107" s="9"/>
      <c r="ABR107" s="9"/>
      <c r="ABS107" s="9"/>
      <c r="ABT107" s="9"/>
      <c r="ABU107" s="9"/>
      <c r="ABV107" s="9"/>
      <c r="ABW107" s="9"/>
      <c r="ABX107" s="9"/>
      <c r="ABY107" s="9"/>
      <c r="ABZ107" s="9"/>
      <c r="ACA107" s="9"/>
      <c r="ACB107" s="9"/>
      <c r="ACC107" s="9"/>
      <c r="ACD107" s="9"/>
      <c r="ACE107" s="9"/>
      <c r="ACF107" s="9"/>
      <c r="ACG107" s="9"/>
      <c r="ACH107" s="9"/>
      <c r="ACI107" s="9"/>
      <c r="ACJ107" s="9"/>
      <c r="ACK107" s="9"/>
      <c r="ACL107" s="9"/>
      <c r="ACM107" s="9"/>
      <c r="ACN107" s="9"/>
      <c r="ACO107" s="9"/>
      <c r="ACP107" s="9"/>
      <c r="ACQ107" s="9"/>
      <c r="ACR107" s="9"/>
      <c r="ACS107" s="9"/>
      <c r="ACT107" s="9"/>
      <c r="ACU107" s="9"/>
      <c r="ACV107" s="9"/>
      <c r="ACW107" s="9"/>
      <c r="ACX107" s="9"/>
      <c r="ACY107" s="9"/>
      <c r="ACZ107" s="9"/>
      <c r="ADA107" s="9"/>
      <c r="ADB107" s="9"/>
      <c r="ADC107" s="9"/>
      <c r="ADD107" s="9"/>
      <c r="ADE107" s="9"/>
      <c r="ADF107" s="9"/>
      <c r="ADG107" s="9"/>
      <c r="ADH107" s="9"/>
      <c r="ADI107" s="9"/>
      <c r="ADJ107" s="9"/>
      <c r="ADK107" s="9"/>
      <c r="ADL107" s="9"/>
      <c r="ADM107" s="9"/>
      <c r="ADN107" s="9"/>
      <c r="ADO107" s="9"/>
      <c r="ADP107" s="9"/>
      <c r="ADQ107" s="9"/>
      <c r="ADR107" s="9"/>
      <c r="ADS107" s="9"/>
      <c r="ADT107" s="9"/>
      <c r="ADU107" s="9"/>
      <c r="ADV107" s="9"/>
      <c r="ADW107" s="9"/>
      <c r="ADX107" s="9"/>
      <c r="ADY107" s="9"/>
      <c r="ADZ107" s="9"/>
      <c r="AEA107" s="9"/>
      <c r="AEB107" s="9"/>
      <c r="AEC107" s="9"/>
      <c r="AED107" s="9"/>
      <c r="AEE107" s="9"/>
      <c r="AEF107" s="9"/>
      <c r="AEG107" s="9"/>
      <c r="AEH107" s="9"/>
      <c r="AEI107" s="9"/>
      <c r="AEJ107" s="9"/>
      <c r="AEK107" s="9"/>
      <c r="AEL107" s="9"/>
      <c r="AEM107" s="9"/>
      <c r="AEN107" s="9"/>
      <c r="AEO107" s="9"/>
      <c r="AEP107" s="9"/>
      <c r="AEQ107" s="9"/>
      <c r="AER107" s="9"/>
      <c r="AES107" s="9"/>
      <c r="AET107" s="9"/>
      <c r="AEU107" s="9"/>
      <c r="AEV107" s="9"/>
      <c r="AEW107" s="9"/>
      <c r="AEX107" s="9"/>
      <c r="AEY107" s="9"/>
      <c r="AEZ107" s="9"/>
      <c r="AFA107" s="9"/>
      <c r="AFB107" s="9"/>
      <c r="AFC107" s="9"/>
      <c r="AFD107" s="9"/>
      <c r="AFE107" s="9"/>
      <c r="AFF107" s="9"/>
      <c r="AFG107" s="9"/>
      <c r="AFH107" s="9"/>
      <c r="AFI107" s="9"/>
      <c r="AFJ107" s="9"/>
      <c r="AFK107" s="9"/>
      <c r="AFL107" s="9"/>
      <c r="AFM107" s="9"/>
      <c r="AFN107" s="9"/>
      <c r="AFO107" s="9"/>
      <c r="AFP107" s="9"/>
      <c r="AFQ107" s="9"/>
      <c r="AFR107" s="9"/>
      <c r="AFS107" s="9"/>
      <c r="AFT107" s="9"/>
      <c r="AFU107" s="9"/>
      <c r="AFV107" s="9"/>
      <c r="AFW107" s="9"/>
      <c r="AFX107" s="9"/>
      <c r="AFY107" s="9"/>
      <c r="AFZ107" s="9"/>
      <c r="AGA107" s="9"/>
      <c r="AGB107" s="9"/>
      <c r="AGC107" s="9"/>
      <c r="AGD107" s="9"/>
      <c r="AGE107" s="9"/>
      <c r="AGF107" s="9"/>
      <c r="AGG107" s="9"/>
      <c r="AGH107" s="9"/>
      <c r="AGI107" s="9"/>
      <c r="AGJ107" s="9"/>
      <c r="AGK107" s="9"/>
      <c r="AGL107" s="9"/>
      <c r="AGM107" s="9"/>
      <c r="AGN107" s="9"/>
      <c r="AGO107" s="9"/>
      <c r="AGP107" s="9"/>
      <c r="AGQ107" s="9"/>
      <c r="AGR107" s="9"/>
      <c r="AGS107" s="9"/>
      <c r="AGT107" s="9"/>
      <c r="AGU107" s="9"/>
      <c r="AGV107" s="9"/>
      <c r="AGW107" s="9"/>
      <c r="AGX107" s="9"/>
      <c r="AGY107" s="9"/>
      <c r="AGZ107" s="9"/>
      <c r="AHA107" s="9"/>
      <c r="AHB107" s="9"/>
      <c r="AHC107" s="9"/>
      <c r="AHD107" s="9"/>
      <c r="AHE107" s="9"/>
      <c r="AHF107" s="9"/>
      <c r="AHG107" s="9"/>
      <c r="AHH107" s="9"/>
      <c r="AHI107" s="9"/>
      <c r="AHJ107" s="9"/>
      <c r="AHK107" s="9"/>
      <c r="AHL107" s="9"/>
      <c r="AHM107" s="9"/>
      <c r="AHN107" s="9"/>
      <c r="AHO107" s="9"/>
      <c r="AHP107" s="9"/>
      <c r="AHQ107" s="9"/>
      <c r="AHR107" s="9"/>
      <c r="AHS107" s="9"/>
      <c r="AHT107" s="9"/>
      <c r="AHU107" s="9"/>
      <c r="AHV107" s="9"/>
      <c r="AHW107" s="9"/>
      <c r="AHX107" s="9"/>
      <c r="AHY107" s="9"/>
      <c r="AHZ107" s="9"/>
      <c r="AIA107" s="9"/>
      <c r="AIB107" s="9"/>
      <c r="AIC107" s="9"/>
      <c r="AID107" s="9"/>
      <c r="AIE107" s="9"/>
      <c r="AIF107" s="9"/>
      <c r="AIG107" s="9"/>
      <c r="AIH107" s="9"/>
      <c r="AII107" s="9"/>
      <c r="AIJ107" s="9"/>
      <c r="AIK107" s="9"/>
      <c r="AIL107" s="9"/>
      <c r="AIM107" s="9"/>
      <c r="AIN107" s="9"/>
      <c r="AIO107" s="9"/>
      <c r="AIP107" s="9"/>
      <c r="AIQ107" s="9"/>
      <c r="AIR107" s="9"/>
      <c r="AIS107" s="9"/>
      <c r="AIT107" s="9"/>
      <c r="AIU107" s="9"/>
      <c r="AIV107" s="9"/>
      <c r="AIW107" s="9"/>
      <c r="AIX107" s="9"/>
      <c r="AIY107" s="9"/>
      <c r="AIZ107" s="9"/>
      <c r="AJA107" s="9"/>
      <c r="AJB107" s="9"/>
      <c r="AJC107" s="9"/>
      <c r="AJD107" s="9"/>
      <c r="AJE107" s="9"/>
      <c r="AJF107" s="9"/>
      <c r="AJG107" s="9"/>
      <c r="AJH107" s="9"/>
      <c r="AJI107" s="9"/>
      <c r="AJJ107" s="9"/>
      <c r="AJK107" s="9"/>
      <c r="AJL107" s="9"/>
      <c r="AJM107" s="9"/>
      <c r="AJN107" s="9"/>
      <c r="AJO107" s="9"/>
      <c r="AJP107" s="9"/>
      <c r="AJQ107" s="9"/>
      <c r="AJR107" s="9"/>
      <c r="AJS107" s="9"/>
      <c r="AJT107" s="9"/>
      <c r="AJU107" s="9"/>
      <c r="AJV107" s="9"/>
      <c r="AJW107" s="9"/>
      <c r="AJX107" s="9"/>
      <c r="AJY107" s="9"/>
      <c r="AJZ107" s="9"/>
      <c r="AKA107" s="9"/>
      <c r="AKB107" s="9"/>
      <c r="AKC107" s="9"/>
      <c r="AKD107" s="9"/>
      <c r="AKE107" s="9"/>
      <c r="AKF107" s="9"/>
      <c r="AKG107" s="9"/>
      <c r="AKH107" s="9"/>
      <c r="AKI107" s="9"/>
      <c r="AKJ107" s="9"/>
      <c r="AKK107" s="9"/>
      <c r="AKL107" s="9"/>
      <c r="AKM107" s="9"/>
      <c r="AKN107" s="9"/>
      <c r="AKO107" s="9"/>
      <c r="AKP107" s="9"/>
      <c r="AKQ107" s="9"/>
      <c r="AKR107" s="9"/>
      <c r="AKS107" s="9"/>
      <c r="AKT107" s="9"/>
      <c r="AKU107" s="9"/>
      <c r="AKV107" s="9"/>
      <c r="AKW107" s="9"/>
      <c r="AKX107" s="9"/>
      <c r="AKY107" s="9"/>
      <c r="AKZ107" s="9"/>
      <c r="ALA107" s="9"/>
      <c r="ALB107" s="9"/>
      <c r="ALC107" s="9"/>
      <c r="ALD107" s="9"/>
      <c r="ALE107" s="9"/>
      <c r="ALF107" s="9"/>
      <c r="ALG107" s="9"/>
      <c r="ALH107" s="9"/>
      <c r="ALI107" s="9"/>
      <c r="ALJ107" s="9"/>
      <c r="ALK107" s="9"/>
      <c r="ALL107" s="9"/>
      <c r="ALM107" s="9"/>
      <c r="ALN107" s="9"/>
      <c r="ALO107" s="9"/>
      <c r="ALP107" s="9"/>
      <c r="ALQ107" s="9"/>
      <c r="ALR107" s="9"/>
      <c r="ALS107" s="9"/>
      <c r="ALT107" s="9"/>
      <c r="ALU107" s="9"/>
      <c r="ALV107" s="9"/>
      <c r="ALW107" s="9"/>
      <c r="ALX107" s="9"/>
      <c r="ALY107" s="9"/>
      <c r="AMN107" s="9"/>
      <c r="AMO107" s="9"/>
      <c r="AMP107" s="9"/>
      <c r="AMQ107" s="9"/>
      <c r="AMR107" s="9"/>
      <c r="AMS107" s="9"/>
      <c r="AMT107" s="9"/>
      <c r="AMU107" s="9"/>
      <c r="AMV107" s="9"/>
      <c r="AMW107" s="9"/>
      <c r="AMX107" s="9"/>
      <c r="AMY107" s="9"/>
      <c r="AMZ107" s="9"/>
      <c r="ANA107" s="9"/>
      <c r="ANB107" s="9"/>
      <c r="ANC107" s="9"/>
      <c r="AND107" s="9"/>
      <c r="ANE107" s="9"/>
      <c r="ANF107" s="9"/>
      <c r="ANG107" s="9"/>
      <c r="ANH107" s="9"/>
      <c r="ANI107" s="9"/>
      <c r="ANJ107" s="9"/>
      <c r="ANK107" s="9"/>
      <c r="ANL107" s="9"/>
      <c r="ANM107" s="9"/>
      <c r="ANN107" s="9"/>
      <c r="ANO107" s="9"/>
      <c r="ANP107" s="9"/>
      <c r="ANQ107" s="9"/>
      <c r="ANR107" s="9"/>
      <c r="ANS107" s="9"/>
      <c r="ANT107" s="9"/>
      <c r="ANU107" s="9"/>
      <c r="ANV107" s="9"/>
      <c r="ANW107" s="9"/>
      <c r="ANX107" s="9"/>
      <c r="ANY107" s="9"/>
      <c r="ANZ107" s="9"/>
      <c r="AOA107" s="9"/>
      <c r="AOB107" s="9"/>
      <c r="AOC107" s="9"/>
      <c r="AOD107" s="9"/>
      <c r="AOE107" s="9"/>
      <c r="AOF107" s="9"/>
      <c r="AOG107" s="9"/>
      <c r="AOH107" s="9"/>
      <c r="AOI107" s="9"/>
      <c r="AOJ107" s="9"/>
      <c r="AOK107" s="9"/>
      <c r="AOL107" s="9"/>
      <c r="AOM107" s="9"/>
      <c r="AON107" s="9"/>
      <c r="AOO107" s="9"/>
      <c r="AOP107" s="9"/>
      <c r="AOQ107" s="9"/>
      <c r="AOR107" s="9"/>
      <c r="AOS107" s="9"/>
      <c r="AOT107" s="9"/>
      <c r="AOU107" s="9"/>
      <c r="AOV107" s="9"/>
      <c r="AOW107" s="9"/>
      <c r="AOX107" s="9"/>
      <c r="AOY107" s="9"/>
      <c r="AOZ107" s="9"/>
      <c r="APA107" s="9"/>
      <c r="APB107" s="9"/>
      <c r="APC107" s="9"/>
      <c r="APD107" s="9"/>
      <c r="APE107" s="9"/>
      <c r="APF107" s="9"/>
      <c r="APG107" s="9"/>
      <c r="APH107" s="9"/>
      <c r="API107" s="9"/>
      <c r="APJ107" s="9"/>
      <c r="APK107" s="9"/>
      <c r="APL107" s="9"/>
      <c r="APM107" s="9"/>
      <c r="APN107" s="9"/>
      <c r="APO107" s="9"/>
      <c r="APP107" s="9"/>
      <c r="APQ107" s="9"/>
      <c r="APR107" s="9"/>
      <c r="APS107" s="9"/>
      <c r="APT107" s="9"/>
      <c r="APU107" s="9"/>
      <c r="APV107" s="9"/>
      <c r="APW107" s="9"/>
      <c r="APX107" s="9"/>
      <c r="APY107" s="9"/>
      <c r="APZ107" s="9"/>
      <c r="AQA107" s="9"/>
      <c r="AQB107" s="9"/>
      <c r="AQC107" s="9"/>
      <c r="AQD107" s="9"/>
      <c r="AQE107" s="9"/>
      <c r="AQF107" s="9"/>
      <c r="AQG107" s="9"/>
      <c r="AQH107" s="9"/>
      <c r="AQI107" s="9"/>
      <c r="AQJ107" s="9"/>
      <c r="AQK107" s="9"/>
      <c r="AQL107" s="9"/>
      <c r="AQM107" s="9"/>
      <c r="AQN107" s="9"/>
      <c r="AQO107" s="9"/>
      <c r="AQP107" s="9"/>
      <c r="AQQ107" s="9"/>
      <c r="AQR107" s="9"/>
      <c r="AQS107" s="9"/>
      <c r="AQT107" s="9"/>
      <c r="AQU107" s="9"/>
      <c r="AQV107" s="9"/>
      <c r="AQW107" s="9"/>
      <c r="AQX107" s="9"/>
      <c r="AQY107" s="9"/>
      <c r="AQZ107" s="9"/>
      <c r="ARA107" s="9"/>
      <c r="ARB107" s="9"/>
      <c r="ARC107" s="9"/>
      <c r="ARD107" s="9"/>
      <c r="ARE107" s="9"/>
      <c r="ARF107" s="9"/>
      <c r="ARG107" s="9"/>
      <c r="ARH107" s="9"/>
      <c r="ARI107" s="9"/>
      <c r="ARJ107" s="9"/>
      <c r="ARK107" s="9"/>
      <c r="ARL107" s="9"/>
      <c r="ARM107" s="9"/>
      <c r="ARN107" s="9"/>
      <c r="ARO107" s="9"/>
      <c r="ARP107" s="9"/>
      <c r="ARQ107" s="9"/>
      <c r="ARR107" s="9"/>
      <c r="ARS107" s="9"/>
      <c r="ART107" s="9"/>
      <c r="ARU107" s="9"/>
      <c r="ARV107" s="9"/>
      <c r="ARW107" s="9"/>
      <c r="ARX107" s="9"/>
      <c r="ARY107" s="9"/>
      <c r="ARZ107" s="9"/>
      <c r="ASA107" s="9"/>
      <c r="ASB107" s="9"/>
      <c r="ASC107" s="9"/>
      <c r="ASD107" s="9"/>
      <c r="ASE107" s="9"/>
      <c r="ASF107" s="9"/>
      <c r="ASG107" s="9"/>
      <c r="ASH107" s="9"/>
      <c r="ASI107" s="9"/>
      <c r="ASJ107" s="9"/>
      <c r="ASK107" s="9"/>
      <c r="ASL107" s="9"/>
      <c r="ASM107" s="9"/>
      <c r="ASN107" s="9"/>
      <c r="ASO107" s="9"/>
      <c r="ASP107" s="9"/>
      <c r="ASQ107" s="9"/>
      <c r="ASR107" s="9"/>
      <c r="ASS107" s="9"/>
      <c r="AST107" s="9"/>
      <c r="ASU107" s="9"/>
      <c r="ASV107" s="9"/>
      <c r="ASW107" s="9"/>
      <c r="ASX107" s="9"/>
      <c r="ASY107" s="9"/>
      <c r="ASZ107" s="9"/>
      <c r="ATA107" s="9"/>
      <c r="ATB107" s="9"/>
      <c r="ATC107" s="9"/>
      <c r="ATD107" s="9"/>
      <c r="ATE107" s="9"/>
      <c r="ATF107" s="9"/>
      <c r="ATG107" s="9"/>
      <c r="ATH107" s="9"/>
      <c r="ATI107" s="9"/>
      <c r="ATJ107" s="9"/>
      <c r="ATK107" s="9"/>
      <c r="ATL107" s="9"/>
      <c r="ATM107" s="9"/>
      <c r="ATN107" s="9"/>
      <c r="ATO107" s="9"/>
      <c r="ATP107" s="9"/>
      <c r="ATQ107" s="9"/>
      <c r="ATR107" s="9"/>
      <c r="ATS107" s="9"/>
      <c r="ATT107" s="9"/>
      <c r="ATU107" s="9"/>
      <c r="ATV107" s="9"/>
      <c r="ATW107" s="9"/>
      <c r="ATX107" s="9"/>
      <c r="ATY107" s="9" t="s">
        <v>5691</v>
      </c>
      <c r="ATZ107" s="9" t="s">
        <v>5691</v>
      </c>
      <c r="AUA107" s="9" t="s">
        <v>12835</v>
      </c>
      <c r="AUB107" s="9"/>
      <c r="AUC107" s="9"/>
      <c r="AUD107" s="9"/>
      <c r="AUE107" s="9"/>
      <c r="AUF107" s="9"/>
      <c r="AUG107" s="9"/>
      <c r="AUH107" s="9"/>
      <c r="AUI107" s="9"/>
      <c r="AUJ107" s="9"/>
      <c r="AUK107" s="9"/>
      <c r="AUL107" s="9"/>
      <c r="AUM107" s="9"/>
      <c r="AUN107" s="9"/>
      <c r="AUO107" s="9"/>
      <c r="AUP107" s="9"/>
      <c r="AUQ107" s="9"/>
      <c r="AUR107" s="9"/>
      <c r="AUS107" s="9"/>
      <c r="AUT107" s="9"/>
      <c r="AUU107" s="9"/>
      <c r="AUV107" s="9"/>
      <c r="AUW107" s="9"/>
      <c r="AUX107" s="9"/>
      <c r="AUY107" s="9"/>
      <c r="AUZ107" s="9"/>
      <c r="AVA107" s="9"/>
      <c r="AVB107" s="9"/>
      <c r="AVC107" s="9"/>
      <c r="AVD107" s="9"/>
      <c r="AVE107" s="9"/>
      <c r="AVF107" s="9"/>
      <c r="AVG107" s="9"/>
      <c r="AVH107" s="9"/>
      <c r="AVI107" s="9"/>
      <c r="AVJ107" s="9"/>
      <c r="AVK107" s="9" t="s">
        <v>12836</v>
      </c>
      <c r="AVL107" s="9"/>
      <c r="AVM107" s="9"/>
      <c r="AVN107" s="9"/>
      <c r="AVO107" s="9"/>
      <c r="AVP107" s="9"/>
      <c r="AVQ107" s="9"/>
      <c r="AVR107" s="9"/>
      <c r="AVS107" s="9"/>
      <c r="AVT107" s="9"/>
      <c r="AVU107" s="9"/>
      <c r="AVV107" s="9"/>
      <c r="AVW107" s="9"/>
      <c r="AVX107" s="9"/>
      <c r="AVY107" s="9"/>
      <c r="AVZ107" s="9"/>
      <c r="AWA107" s="9"/>
      <c r="AWB107" s="9"/>
      <c r="AWC107" s="9"/>
      <c r="AWD107" s="9"/>
      <c r="AWE107" s="9"/>
      <c r="AWF107" s="9"/>
      <c r="AWG107" s="9"/>
      <c r="AWH107" s="9"/>
      <c r="AWI107" s="9"/>
      <c r="AWJ107" s="9"/>
      <c r="AWK107" s="9"/>
      <c r="AWL107" s="9"/>
      <c r="AWM107" s="9"/>
      <c r="AWN107" s="9"/>
      <c r="AWO107" s="9"/>
      <c r="AWP107" s="9"/>
      <c r="AWQ107" s="9"/>
      <c r="AWR107" s="9"/>
      <c r="AWS107" s="9"/>
      <c r="AWT107" s="9"/>
      <c r="AWU107" s="9"/>
      <c r="AWV107" s="9"/>
      <c r="AWW107" s="9"/>
      <c r="AWX107" s="9"/>
      <c r="AWY107" s="9"/>
      <c r="AWZ107" s="9"/>
      <c r="AXA107" s="9"/>
      <c r="AXB107" s="9" t="s">
        <v>5707</v>
      </c>
      <c r="AXC107" s="9"/>
      <c r="AXD107" s="9"/>
      <c r="AXE107" s="9"/>
      <c r="AXF107" s="9"/>
      <c r="AXG107" s="9"/>
      <c r="AXH107" s="9"/>
      <c r="AXI107" s="9"/>
      <c r="AXJ107" s="9"/>
      <c r="AXK107" s="9">
        <v>540.0</v>
      </c>
      <c r="AXL107" s="9" t="s">
        <v>3069</v>
      </c>
      <c r="AXM107" s="9">
        <v>960.0</v>
      </c>
      <c r="AXN107" s="9"/>
      <c r="AXO107" s="9"/>
      <c r="AXP107" s="9"/>
      <c r="AXQ107" s="9"/>
      <c r="AXR107" s="9"/>
      <c r="AXS107" s="9"/>
      <c r="AXT107" s="9"/>
      <c r="AXU107" s="9"/>
      <c r="AXV107" s="9"/>
      <c r="AXW107" s="9"/>
      <c r="AXX107" s="9"/>
      <c r="AXY107" s="9"/>
      <c r="AXZ107" s="9"/>
      <c r="AYA107" s="9"/>
      <c r="AYB107" s="9"/>
      <c r="AYC107" s="9"/>
      <c r="AYD107" s="9" t="s">
        <v>3069</v>
      </c>
      <c r="AYE107" s="9"/>
      <c r="AYF107" s="9"/>
      <c r="AYG107" s="9"/>
      <c r="AYH107" s="9" t="s">
        <v>12837</v>
      </c>
      <c r="AYI107" s="9"/>
      <c r="AYJ107" s="9"/>
      <c r="AYK107" s="9"/>
      <c r="AYL107" s="9"/>
      <c r="AYM107" s="9"/>
      <c r="AYN107" s="9"/>
      <c r="AYO107" s="9"/>
      <c r="AYP107" s="9"/>
      <c r="AYQ107" s="9"/>
      <c r="AYR107" s="9"/>
      <c r="AYS107" s="9"/>
      <c r="AYT107" s="9"/>
      <c r="AYU107" s="9"/>
      <c r="AYV107" s="9"/>
      <c r="AYW107" s="9"/>
      <c r="AYX107" s="9"/>
      <c r="AYY107" s="9"/>
      <c r="AYZ107" s="9"/>
      <c r="AZA107" s="9"/>
      <c r="AZB107" s="9"/>
      <c r="AZC107" s="9"/>
      <c r="AZD107" s="9"/>
      <c r="AZE107" s="9"/>
      <c r="AZF107" s="9"/>
      <c r="AZG107" s="9"/>
      <c r="AZH107" s="9"/>
      <c r="AZI107" s="9"/>
      <c r="AZJ107" s="9"/>
      <c r="AZK107" s="9"/>
      <c r="AZL107" s="9"/>
      <c r="AZM107" s="9"/>
      <c r="AZN107" s="9"/>
      <c r="AZO107" s="9"/>
      <c r="AZP107" s="9"/>
      <c r="AZQ107" s="9"/>
      <c r="AZR107" s="9"/>
      <c r="AZS107" s="9"/>
      <c r="AZT107" s="9"/>
      <c r="AZU107" s="9"/>
      <c r="AZV107" s="9"/>
      <c r="AZW107" s="9"/>
      <c r="AZX107" s="9"/>
      <c r="AZY107" s="9"/>
      <c r="AZZ107" s="9"/>
      <c r="BAA107" s="9"/>
      <c r="BAB107" s="9"/>
      <c r="BAC107" s="9"/>
      <c r="BAD107" s="9"/>
      <c r="BAE107" s="9"/>
      <c r="BAF107" s="9"/>
      <c r="BAG107" s="9"/>
      <c r="BAH107" s="9"/>
      <c r="BAI107" s="9"/>
      <c r="BAJ107" s="9"/>
      <c r="BAK107" s="9"/>
      <c r="BAL107" s="9"/>
      <c r="BAM107" s="9"/>
      <c r="BAN107" s="9"/>
      <c r="BAO107" s="9"/>
      <c r="BAP107" s="9"/>
      <c r="BAQ107" s="9"/>
      <c r="BAR107" s="9"/>
      <c r="BAS107" s="9"/>
      <c r="BAT107" s="9"/>
      <c r="BAU107" s="9"/>
      <c r="BAV107" s="9"/>
      <c r="BAW107" s="9"/>
      <c r="BAX107" s="9"/>
      <c r="BAY107" s="9"/>
      <c r="BAZ107" s="9"/>
      <c r="BBA107" s="9"/>
      <c r="BBB107" s="9"/>
      <c r="BBC107" s="9"/>
      <c r="BBD107" s="9"/>
      <c r="BBE107" s="9"/>
      <c r="BBF107" s="9"/>
      <c r="BBG107" s="9"/>
      <c r="BBH107" s="9"/>
      <c r="BBI107" s="9"/>
      <c r="BBJ107" s="9"/>
      <c r="BBK107" s="9"/>
      <c r="BBL107" s="9"/>
      <c r="BBM107" s="9"/>
      <c r="BBN107" s="9"/>
      <c r="BBO107" s="9"/>
      <c r="BBP107" s="9"/>
      <c r="BBQ107" s="9"/>
      <c r="BBR107" s="9"/>
      <c r="BBS107" s="9"/>
      <c r="BBT107" s="9"/>
      <c r="BBU107" s="9"/>
      <c r="BBV107" s="9"/>
      <c r="BBW107" s="9"/>
      <c r="BBX107" s="9"/>
      <c r="BBY107" s="9"/>
      <c r="BBZ107" s="9"/>
      <c r="BCA107" s="9"/>
      <c r="BCB107" s="9"/>
      <c r="BCC107" s="9"/>
      <c r="BCD107" s="9"/>
      <c r="BCE107" s="9"/>
      <c r="BCF107" s="9"/>
      <c r="BCG107" s="9"/>
      <c r="BCH107" s="9"/>
      <c r="BCI107" s="9"/>
      <c r="BCJ107" s="9"/>
      <c r="BCK107" s="9"/>
      <c r="BCL107" s="9"/>
      <c r="BCM107" s="9"/>
      <c r="BCN107" s="9"/>
      <c r="BCO107" s="9"/>
      <c r="BCP107" s="9"/>
      <c r="BCQ107" s="9"/>
      <c r="BCR107" s="9"/>
      <c r="BCS107" s="9"/>
      <c r="BCT107" s="9"/>
      <c r="BCU107" s="9"/>
      <c r="BCV107" s="9"/>
      <c r="BCW107" s="9"/>
      <c r="BCX107" s="9"/>
      <c r="BCY107" s="9"/>
      <c r="BCZ107" s="9"/>
      <c r="BDA107" s="9"/>
      <c r="BDB107" s="9"/>
      <c r="BDC107" s="9"/>
      <c r="BDD107" s="9"/>
      <c r="BDE107" s="9"/>
      <c r="BDF107" s="9"/>
      <c r="BDG107" s="9"/>
      <c r="BDH107" s="9"/>
      <c r="BDI107" s="9"/>
      <c r="BDJ107" s="9"/>
      <c r="BDK107" s="9"/>
      <c r="BDL107" s="9"/>
      <c r="BDM107" s="9"/>
      <c r="BDN107" s="9"/>
      <c r="BDO107" s="9"/>
      <c r="BDP107" s="9"/>
      <c r="BDQ107" s="9"/>
      <c r="BDR107" s="9"/>
      <c r="BDS107" s="9"/>
      <c r="BDT107" s="9"/>
      <c r="BDU107" s="9"/>
      <c r="BDV107" s="9"/>
      <c r="BDW107" s="9"/>
      <c r="BDX107" s="9"/>
      <c r="BDY107" s="9"/>
      <c r="BDZ107" s="9"/>
      <c r="BEA107" s="9"/>
      <c r="BEB107" s="9"/>
      <c r="BEC107" s="9"/>
      <c r="BED107" s="9"/>
      <c r="BEE107" s="9"/>
      <c r="BEF107" s="9"/>
      <c r="BEG107" s="9"/>
      <c r="BEH107" s="9"/>
      <c r="BEI107" s="9"/>
      <c r="BEJ107" s="9"/>
      <c r="BEK107" s="9"/>
      <c r="BEL107" s="9"/>
      <c r="BEM107" s="9"/>
      <c r="BEN107" s="9"/>
      <c r="BEO107" s="9"/>
      <c r="BEP107" s="9"/>
      <c r="BEQ107" s="9"/>
      <c r="BER107" s="9"/>
      <c r="BES107" s="9"/>
      <c r="BET107" s="9"/>
      <c r="BEU107" s="9"/>
      <c r="BEV107" s="9"/>
      <c r="BEW107" s="9"/>
      <c r="BEX107" s="9"/>
      <c r="BEY107" s="9"/>
      <c r="BEZ107" s="9"/>
      <c r="BFA107" s="9"/>
      <c r="BFB107" s="9"/>
      <c r="BFC107" s="9"/>
      <c r="BFD107" s="9"/>
      <c r="BFE107" s="9"/>
      <c r="BFF107" s="9"/>
      <c r="BFG107" s="9"/>
      <c r="BFH107" s="9"/>
      <c r="BFI107" s="9"/>
      <c r="BFJ107" s="9"/>
      <c r="BFK107" s="9"/>
      <c r="BFL107" s="9"/>
      <c r="BFM107" s="9"/>
      <c r="BFN107" s="9"/>
      <c r="BFO107" s="9"/>
      <c r="BFP107" s="9"/>
      <c r="BFQ107" s="9"/>
      <c r="BFR107" s="9"/>
      <c r="BFS107" s="9"/>
      <c r="BFT107" s="9"/>
      <c r="BFU107" s="9"/>
      <c r="BFV107" s="9"/>
      <c r="BFW107" s="9"/>
      <c r="BFX107" s="9"/>
      <c r="BFY107" s="9"/>
      <c r="BFZ107" s="9"/>
      <c r="BGA107" s="9"/>
      <c r="BGB107" s="9"/>
      <c r="BGC107" s="9"/>
      <c r="BGD107" s="9"/>
      <c r="BGE107" s="9"/>
      <c r="BGF107" s="9"/>
      <c r="BGG107" s="9"/>
      <c r="BGH107" s="9"/>
      <c r="BGI107" s="9"/>
      <c r="BGJ107" s="9"/>
      <c r="BGK107" s="9"/>
      <c r="BGL107" s="9"/>
      <c r="BGM107" s="9"/>
      <c r="BGN107" s="9"/>
      <c r="BGO107" s="9"/>
      <c r="BGP107" s="9"/>
      <c r="BGQ107" s="9"/>
      <c r="BGR107" s="9"/>
      <c r="BGS107" s="9"/>
      <c r="BGT107" s="9"/>
      <c r="BGU107" s="9"/>
      <c r="BGV107" s="9"/>
      <c r="BGW107" s="9"/>
      <c r="BGX107" s="9"/>
      <c r="BGY107" s="9"/>
      <c r="BGZ107" s="9"/>
      <c r="BHA107" s="9"/>
      <c r="BHB107" s="9"/>
      <c r="BHC107" s="9"/>
      <c r="BHD107" s="9"/>
      <c r="BHE107" s="9"/>
      <c r="BHF107" s="9"/>
      <c r="BHG107" s="9"/>
      <c r="BHH107" s="9"/>
      <c r="BHI107" s="9"/>
      <c r="BHJ107" s="9"/>
      <c r="BHK107" s="9"/>
      <c r="BHL107" s="9"/>
      <c r="BHM107" s="9"/>
      <c r="BHN107" s="9"/>
      <c r="BHO107" s="9"/>
      <c r="BHP107" s="9"/>
      <c r="BHQ107" s="9"/>
      <c r="BHR107" s="9"/>
      <c r="BHS107" s="9"/>
      <c r="BHT107" s="9"/>
      <c r="BHU107" s="9"/>
      <c r="BHV107" s="9"/>
      <c r="BHW107" s="9"/>
      <c r="BHX107" s="9"/>
      <c r="BHY107" s="9"/>
      <c r="BHZ107" s="9"/>
      <c r="BIA107" s="9"/>
      <c r="BIB107" s="9"/>
      <c r="BIC107" s="9"/>
      <c r="BID107" s="9"/>
      <c r="BIE107" s="9"/>
      <c r="BIF107" s="9"/>
      <c r="BIG107" s="9"/>
      <c r="BIH107" s="9"/>
      <c r="BII107" s="9"/>
      <c r="BIJ107" s="9"/>
      <c r="BIK107" s="9"/>
      <c r="BIL107" s="9"/>
      <c r="BIM107" s="9"/>
      <c r="BIN107" s="9"/>
      <c r="BIO107" s="9"/>
      <c r="BIP107" s="9"/>
      <c r="BIQ107" s="9"/>
      <c r="BIR107" s="9"/>
      <c r="BIS107" s="9"/>
      <c r="BIT107" s="9"/>
      <c r="BIU107" s="9"/>
      <c r="BIV107" s="9"/>
      <c r="BIW107" s="9"/>
      <c r="BIX107" s="9"/>
      <c r="BIY107" s="9"/>
      <c r="BIZ107" s="9"/>
      <c r="BJA107" s="9"/>
      <c r="BJB107" s="9"/>
      <c r="BJC107" s="9"/>
      <c r="BJD107" s="9"/>
      <c r="BJE107" s="9"/>
      <c r="BJF107" s="9"/>
      <c r="BJG107" s="9"/>
      <c r="BJH107" s="9"/>
      <c r="BJI107" s="9"/>
      <c r="BJJ107" s="9"/>
      <c r="BJK107" s="9"/>
      <c r="BJL107" s="9"/>
      <c r="BJM107" s="9"/>
      <c r="BJN107" s="9"/>
      <c r="BJO107" s="9"/>
      <c r="BJP107" s="9"/>
      <c r="BJQ107" s="9"/>
      <c r="BJR107" s="9"/>
      <c r="BJS107" s="9"/>
      <c r="BJT107" s="9"/>
      <c r="BJU107" s="9"/>
      <c r="BJV107" s="9"/>
      <c r="BJW107" s="9"/>
      <c r="BJX107" s="9"/>
      <c r="BJY107" s="9"/>
      <c r="BJZ107" s="9"/>
      <c r="BKA107" s="9"/>
      <c r="BKB107" s="9"/>
      <c r="BKC107" s="9"/>
      <c r="BKD107" s="9"/>
      <c r="BKE107" s="9"/>
      <c r="BKF107" s="9"/>
      <c r="BKG107" s="9"/>
      <c r="BKH107" s="9"/>
      <c r="BKI107" s="9"/>
      <c r="BKJ107" s="9"/>
      <c r="BKK107" s="9"/>
      <c r="BKL107" s="9"/>
      <c r="BKM107" s="9"/>
      <c r="BKN107" s="9"/>
      <c r="BKO107" s="9"/>
      <c r="BKP107" s="9"/>
      <c r="BKQ107" s="9"/>
      <c r="BKR107" s="9"/>
      <c r="BKS107" s="9"/>
      <c r="BKT107" s="9"/>
      <c r="BKU107" s="9"/>
      <c r="BKV107" s="9"/>
      <c r="BKW107" s="9"/>
      <c r="BKX107" s="9"/>
      <c r="BKY107" s="9"/>
      <c r="BKZ107" s="9"/>
      <c r="BLA107" s="9"/>
      <c r="BLB107" s="9"/>
      <c r="BLC107" s="9"/>
      <c r="BLD107" s="9"/>
      <c r="BLE107" s="9"/>
      <c r="BLF107" s="9"/>
      <c r="BLG107" s="9"/>
      <c r="BLH107" s="9"/>
      <c r="BLI107" s="9"/>
      <c r="BLJ107" s="9"/>
      <c r="BLK107" s="9"/>
      <c r="BLL107" s="9"/>
      <c r="BLM107" s="9"/>
      <c r="BLN107" s="9"/>
      <c r="BLO107" s="9"/>
      <c r="BLP107" s="9"/>
      <c r="BLQ107" s="9"/>
      <c r="BLR107" s="9"/>
      <c r="BLS107" s="9"/>
      <c r="BLT107" s="9"/>
      <c r="BLU107" s="9"/>
      <c r="BLV107" s="9"/>
      <c r="BLW107" s="9"/>
      <c r="BLX107" s="9"/>
      <c r="BLY107" s="9"/>
      <c r="BLZ107" s="9"/>
      <c r="BMA107" s="9"/>
      <c r="BMB107" s="9"/>
      <c r="BMC107" s="9"/>
      <c r="BMD107" s="9"/>
      <c r="BME107" s="9"/>
      <c r="BMF107" s="9"/>
      <c r="BMG107" s="9"/>
      <c r="BMH107" s="9"/>
      <c r="BMI107" s="9"/>
      <c r="BMJ107" s="9"/>
      <c r="BMK107" s="9"/>
      <c r="BML107" s="9"/>
      <c r="BMM107" s="9"/>
      <c r="BMN107" s="9"/>
      <c r="BMO107" s="9"/>
      <c r="BMP107" s="9"/>
      <c r="BMQ107" s="9"/>
      <c r="BMR107" s="9"/>
      <c r="BMS107" s="9"/>
      <c r="BMT107" s="9"/>
      <c r="BMU107" s="9"/>
      <c r="BMV107" s="9"/>
      <c r="BMW107" s="9"/>
      <c r="BMX107" s="9"/>
      <c r="BMY107" s="9"/>
      <c r="BMZ107" s="9"/>
      <c r="BNA107" s="9"/>
      <c r="BNB107" s="9"/>
      <c r="BNC107" s="9"/>
      <c r="BND107" s="9"/>
      <c r="BNE107" s="9"/>
      <c r="BNF107" s="9"/>
      <c r="BNG107" s="9"/>
      <c r="BNH107" s="9"/>
      <c r="BNI107" s="9"/>
      <c r="BNJ107" s="9"/>
      <c r="BNK107" s="9"/>
      <c r="BNL107" s="9"/>
      <c r="BNM107" s="9"/>
      <c r="BNN107" s="9"/>
      <c r="BNO107" s="9"/>
      <c r="BNP107" s="9"/>
      <c r="BNQ107" s="9"/>
      <c r="BNR107" s="9"/>
      <c r="BNS107" s="9"/>
      <c r="BNT107" s="9"/>
      <c r="BNU107" s="9"/>
      <c r="BNV107" s="9"/>
      <c r="BNW107" s="9"/>
      <c r="BNX107" s="9"/>
      <c r="BNY107" s="9"/>
      <c r="BNZ107" s="9"/>
      <c r="BOA107" s="9"/>
      <c r="BOB107" s="9"/>
      <c r="BOC107" s="9"/>
      <c r="BOD107" s="9"/>
      <c r="BOE107" s="9"/>
      <c r="BOF107" s="9"/>
      <c r="BOG107" s="9"/>
      <c r="BOH107" s="9"/>
      <c r="BOI107" s="9"/>
      <c r="BOJ107" s="9"/>
      <c r="BOK107" s="9"/>
      <c r="BOL107" s="9"/>
      <c r="BOM107" s="9"/>
      <c r="BON107" s="9"/>
      <c r="BOO107" s="9"/>
      <c r="BOP107" s="9"/>
      <c r="BOQ107" s="9"/>
      <c r="BOR107" s="9"/>
      <c r="BOS107" s="9"/>
      <c r="BOT107" s="9"/>
      <c r="BOU107" s="9"/>
      <c r="BOV107" s="9"/>
      <c r="BOW107" s="9"/>
      <c r="BOX107" s="9"/>
      <c r="BOY107" s="9"/>
      <c r="BOZ107" s="9"/>
      <c r="BPA107" s="9"/>
      <c r="BPB107" s="9"/>
      <c r="BPC107" s="9"/>
      <c r="BPD107" s="9"/>
      <c r="BPE107" s="9"/>
      <c r="BPF107" s="9"/>
      <c r="BPG107" s="9"/>
      <c r="BPH107" s="9"/>
      <c r="BPI107" s="9"/>
      <c r="BPJ107" s="9"/>
      <c r="BPK107" s="9"/>
      <c r="BPL107" s="9"/>
      <c r="BPM107" s="9"/>
      <c r="BPN107" s="9"/>
      <c r="BPO107" s="9"/>
      <c r="BPP107" s="9"/>
      <c r="BPQ107" s="9"/>
      <c r="BPR107" s="9"/>
      <c r="BPS107" s="9"/>
      <c r="BPT107" s="9"/>
      <c r="BPU107" s="9"/>
      <c r="BPV107" s="9"/>
      <c r="BPW107" s="9"/>
      <c r="BPX107" s="9"/>
      <c r="BPY107" s="9"/>
      <c r="BPZ107" s="9"/>
      <c r="BQA107" s="9"/>
      <c r="BQB107" s="9"/>
      <c r="BQC107" s="9"/>
      <c r="BQD107" s="9"/>
      <c r="BQE107" s="9"/>
      <c r="BQF107" s="9"/>
      <c r="BQG107" s="9"/>
      <c r="BQH107" s="9"/>
      <c r="BQI107" s="9"/>
      <c r="BQJ107" s="9"/>
      <c r="BQK107" s="9"/>
      <c r="BQL107" s="9"/>
      <c r="BQM107" s="9"/>
      <c r="BQN107" s="9"/>
      <c r="BQO107" s="9"/>
      <c r="BQP107" s="9"/>
      <c r="BQQ107" s="9"/>
      <c r="BQR107" s="9"/>
      <c r="BQS107" s="9"/>
      <c r="BQT107" s="9"/>
      <c r="BQU107" s="9"/>
      <c r="BQV107" s="9"/>
      <c r="BQW107" s="9"/>
      <c r="BQX107" s="9"/>
      <c r="BQY107" s="9"/>
      <c r="BQZ107" s="9"/>
      <c r="BRA107" s="9"/>
      <c r="BRB107" s="9"/>
      <c r="BRC107" s="9"/>
      <c r="BRD107" s="9"/>
      <c r="BRE107" s="9"/>
      <c r="BRF107" s="9"/>
      <c r="BRG107" s="9"/>
      <c r="BRH107" s="9"/>
      <c r="BRI107" s="9"/>
      <c r="BRJ107" s="9"/>
      <c r="BRK107" s="9"/>
      <c r="BRL107" s="9"/>
      <c r="BRM107" s="9"/>
      <c r="BRN107" s="9"/>
      <c r="BRO107" s="9"/>
      <c r="BRP107" s="9"/>
      <c r="BRQ107" s="9"/>
      <c r="BRR107" s="9"/>
      <c r="BRS107" s="9"/>
      <c r="BRT107" s="9"/>
      <c r="BRU107" s="9"/>
      <c r="BRV107" s="9"/>
      <c r="BRW107" s="9"/>
      <c r="BRX107" s="9"/>
      <c r="BRY107" s="9"/>
      <c r="BRZ107" s="9"/>
      <c r="BSA107" s="9"/>
      <c r="BSB107" s="9"/>
      <c r="BSC107" s="9"/>
      <c r="BSD107" s="9"/>
    </row>
    <row r="108" ht="14.25" customHeight="1">
      <c r="A108" s="9">
        <v>0.0</v>
      </c>
      <c r="B108" s="9" t="s">
        <v>11947</v>
      </c>
      <c r="C108" s="9" t="s">
        <v>11948</v>
      </c>
      <c r="D108" s="9" t="s">
        <v>11948</v>
      </c>
      <c r="E108" s="9"/>
      <c r="F108" s="9">
        <v>1.0</v>
      </c>
      <c r="G108" s="9" t="s">
        <v>12838</v>
      </c>
      <c r="H108" s="9"/>
      <c r="I108" s="9"/>
      <c r="J108" s="9"/>
      <c r="K108" s="9"/>
      <c r="L108" s="9">
        <v>1.0</v>
      </c>
      <c r="M108" s="9"/>
      <c r="N108" s="9"/>
      <c r="O108" s="9"/>
      <c r="P108" s="9">
        <v>0.0</v>
      </c>
      <c r="Q108" s="9" t="s">
        <v>12839</v>
      </c>
      <c r="R108" s="9"/>
      <c r="S108" s="9" t="s">
        <v>3071</v>
      </c>
      <c r="T108" s="9" t="s">
        <v>3070</v>
      </c>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9"/>
      <c r="IJ108" s="9"/>
      <c r="IK108" s="9"/>
      <c r="IL108" s="9"/>
      <c r="IM108" s="9"/>
      <c r="IN108" s="9"/>
      <c r="IO108" s="9"/>
      <c r="IP108" s="9"/>
      <c r="IQ108" s="9"/>
      <c r="IR108" s="9"/>
      <c r="IS108" s="9"/>
      <c r="IT108" s="9"/>
      <c r="IU108" s="9"/>
      <c r="IV108" s="9"/>
      <c r="IW108" s="9"/>
      <c r="IX108" s="9"/>
      <c r="IY108" s="9"/>
      <c r="IZ108" s="9"/>
      <c r="JA108" s="9"/>
      <c r="JB108" s="9"/>
      <c r="JC108" s="9"/>
      <c r="JD108" s="9"/>
      <c r="JE108" s="9"/>
      <c r="JF108" s="9"/>
      <c r="JG108" s="9"/>
      <c r="JH108" s="9"/>
      <c r="JI108" s="9"/>
      <c r="JJ108" s="9"/>
      <c r="JK108" s="9"/>
      <c r="JL108" s="9"/>
      <c r="JM108" s="9"/>
      <c r="JN108" s="9"/>
      <c r="JO108" s="9"/>
      <c r="JP108" s="9"/>
      <c r="JQ108" s="9"/>
      <c r="JR108" s="9"/>
      <c r="JS108" s="9"/>
      <c r="JT108" s="9"/>
      <c r="JU108" s="9"/>
      <c r="JV108" s="9"/>
      <c r="JW108" s="9"/>
      <c r="JX108" s="9"/>
      <c r="JY108" s="9"/>
      <c r="JZ108" s="9"/>
      <c r="KA108" s="9"/>
      <c r="KB108" s="9"/>
      <c r="KC108" s="9"/>
      <c r="KD108" s="9"/>
      <c r="KE108" s="9"/>
      <c r="KF108" s="9"/>
      <c r="KG108" s="9"/>
      <c r="KH108" s="9"/>
      <c r="KI108" s="9"/>
      <c r="KJ108" s="9"/>
      <c r="KK108" s="9"/>
      <c r="KL108" s="9"/>
      <c r="KM108" s="9"/>
      <c r="KN108" s="9"/>
      <c r="KO108" s="9"/>
      <c r="KP108" s="9"/>
      <c r="KQ108" s="9"/>
      <c r="KR108" s="9"/>
      <c r="KS108" s="9"/>
      <c r="KT108" s="9"/>
      <c r="KU108" s="9"/>
      <c r="KV108" s="9"/>
      <c r="KW108" s="9"/>
      <c r="KX108" s="9"/>
      <c r="KY108" s="9"/>
      <c r="KZ108" s="9"/>
      <c r="LA108" s="9"/>
      <c r="LB108" s="9"/>
      <c r="LC108" s="9"/>
      <c r="LD108" s="9"/>
      <c r="LE108" s="9"/>
      <c r="LF108" s="9"/>
      <c r="LG108" s="9"/>
      <c r="LH108" s="9"/>
      <c r="LI108" s="9"/>
      <c r="LJ108" s="9"/>
      <c r="LK108" s="9"/>
      <c r="LL108" s="9"/>
      <c r="LM108" s="9"/>
      <c r="LN108" s="9"/>
      <c r="LO108" s="9"/>
      <c r="LP108" s="9"/>
      <c r="LQ108" s="9"/>
      <c r="LR108" s="9"/>
      <c r="LS108" s="9"/>
      <c r="LT108" s="9"/>
      <c r="LU108" s="9"/>
      <c r="LV108" s="9"/>
      <c r="LW108" s="9"/>
      <c r="LX108" s="9"/>
      <c r="LY108" s="9"/>
      <c r="LZ108" s="9"/>
      <c r="MA108" s="9"/>
      <c r="MB108" s="9"/>
      <c r="MC108" s="9"/>
      <c r="MD108" s="9"/>
      <c r="ME108" s="9"/>
      <c r="MF108" s="9"/>
      <c r="MG108" s="9"/>
      <c r="MH108" s="9"/>
      <c r="MI108" s="9"/>
      <c r="MJ108" s="9"/>
      <c r="MK108" s="9"/>
      <c r="ML108" s="9"/>
      <c r="MM108" s="9"/>
      <c r="MN108" s="9"/>
      <c r="MO108" s="9"/>
      <c r="MP108" s="9"/>
      <c r="MQ108" s="9"/>
      <c r="MR108" s="9"/>
      <c r="MS108" s="9"/>
      <c r="MT108" s="9"/>
      <c r="MU108" s="9"/>
      <c r="MV108" s="9"/>
      <c r="MW108" s="9"/>
      <c r="MX108" s="9"/>
      <c r="MY108" s="9"/>
      <c r="MZ108" s="9"/>
      <c r="NA108" s="9"/>
      <c r="NB108" s="9"/>
      <c r="NC108" s="9"/>
      <c r="ND108" s="9"/>
      <c r="NE108" s="9"/>
      <c r="NF108" s="9"/>
      <c r="NG108" s="9"/>
      <c r="NH108" s="9"/>
      <c r="NI108" s="9"/>
      <c r="NJ108" s="9"/>
      <c r="NK108" s="9"/>
      <c r="NL108" s="9"/>
      <c r="NM108" s="9"/>
      <c r="NN108" s="9"/>
      <c r="NO108" s="9"/>
      <c r="NP108" s="9"/>
      <c r="NQ108" s="9"/>
      <c r="NR108" s="9"/>
      <c r="NS108" s="9"/>
      <c r="NT108" s="9"/>
      <c r="NU108" s="9"/>
      <c r="NV108" s="9"/>
      <c r="NW108" s="9"/>
      <c r="NX108" s="9"/>
      <c r="NY108" s="9"/>
      <c r="NZ108" s="9"/>
      <c r="OA108" s="9"/>
      <c r="OB108" s="9"/>
      <c r="OC108" s="9"/>
      <c r="OD108" s="9"/>
      <c r="OE108" s="9"/>
      <c r="OF108" s="9"/>
      <c r="OG108" s="9"/>
      <c r="OH108" s="9"/>
      <c r="OI108" s="9"/>
      <c r="OJ108" s="9"/>
      <c r="OK108" s="9"/>
      <c r="OL108" s="9"/>
      <c r="OM108" s="9"/>
      <c r="ON108" s="9"/>
      <c r="OO108" s="9"/>
      <c r="OP108" s="9"/>
      <c r="OQ108" s="9"/>
      <c r="OR108" s="9"/>
      <c r="OS108" s="9"/>
      <c r="OT108" s="9"/>
      <c r="OU108" s="9"/>
      <c r="OV108" s="9"/>
      <c r="OW108" s="9"/>
      <c r="OX108" s="9"/>
      <c r="OY108" s="9"/>
      <c r="OZ108" s="9"/>
      <c r="PA108" s="9"/>
      <c r="PB108" s="9"/>
      <c r="PC108" s="9"/>
      <c r="PD108" s="9"/>
      <c r="PE108" s="9"/>
      <c r="PF108" s="9"/>
      <c r="PG108" s="9"/>
      <c r="PH108" s="9"/>
      <c r="PI108" s="9"/>
      <c r="PJ108" s="9"/>
      <c r="PK108" s="9"/>
      <c r="PL108" s="9"/>
      <c r="PM108" s="9"/>
      <c r="PN108" s="9"/>
      <c r="PO108" s="9"/>
      <c r="PP108" s="9"/>
      <c r="PQ108" s="9"/>
      <c r="PR108" s="9"/>
      <c r="PS108" s="9"/>
      <c r="PT108" s="9"/>
      <c r="PU108" s="9"/>
      <c r="PV108" s="9"/>
      <c r="PW108" s="9"/>
      <c r="PX108" s="9"/>
      <c r="PY108" s="9"/>
      <c r="PZ108" s="9"/>
      <c r="QA108" s="9"/>
      <c r="QB108" s="9"/>
      <c r="QC108" s="9"/>
      <c r="QD108" s="9"/>
      <c r="QE108" s="9"/>
      <c r="QF108" s="9"/>
      <c r="QG108" s="9"/>
      <c r="QH108" s="9"/>
      <c r="QI108" s="9"/>
      <c r="QJ108" s="9"/>
      <c r="QK108" s="9"/>
      <c r="QL108" s="9"/>
      <c r="QM108" s="9"/>
      <c r="QN108" s="9"/>
      <c r="QO108" s="9"/>
      <c r="QP108" s="9"/>
      <c r="QQ108" s="9"/>
      <c r="QR108" s="9"/>
      <c r="QS108" s="9"/>
      <c r="QT108" s="9"/>
      <c r="QU108" s="9"/>
      <c r="QV108" s="9"/>
      <c r="QW108" s="9"/>
      <c r="QX108" s="9"/>
      <c r="QY108" s="9"/>
      <c r="QZ108" s="9"/>
      <c r="RA108" s="9"/>
      <c r="RB108" s="9"/>
      <c r="RC108" s="9"/>
      <c r="RD108" s="9"/>
      <c r="RE108" s="9"/>
      <c r="RF108" s="9"/>
      <c r="RG108" s="9"/>
      <c r="RH108" s="9"/>
      <c r="RI108" s="9"/>
      <c r="RJ108" s="9"/>
      <c r="RK108" s="9"/>
      <c r="RL108" s="9"/>
      <c r="RM108" s="9"/>
      <c r="RN108" s="9"/>
      <c r="RO108" s="9"/>
      <c r="RP108" s="9"/>
      <c r="RQ108" s="9"/>
      <c r="RR108" s="9"/>
      <c r="RS108" s="9"/>
      <c r="RT108" s="9"/>
      <c r="RU108" s="9"/>
      <c r="RV108" s="9"/>
      <c r="RW108" s="9"/>
      <c r="RX108" s="9"/>
      <c r="RY108" s="9"/>
      <c r="RZ108" s="9"/>
      <c r="SA108" s="9"/>
      <c r="SB108" s="9"/>
      <c r="SC108" s="9"/>
      <c r="SD108" s="9"/>
      <c r="SE108" s="9"/>
      <c r="SF108" s="9"/>
      <c r="SG108" s="9"/>
      <c r="SH108" s="9"/>
      <c r="SI108" s="9"/>
      <c r="SJ108" s="9"/>
      <c r="SK108" s="9"/>
      <c r="SL108" s="9"/>
      <c r="SM108" s="9"/>
      <c r="SN108" s="9"/>
      <c r="SO108" s="9"/>
      <c r="SP108" s="9"/>
      <c r="SQ108" s="9"/>
      <c r="SR108" s="9"/>
      <c r="SS108" s="9"/>
      <c r="ST108" s="9"/>
      <c r="SU108" s="9"/>
      <c r="SV108" s="9"/>
      <c r="SW108" s="9"/>
      <c r="SX108" s="9"/>
      <c r="SY108" s="9"/>
      <c r="SZ108" s="9"/>
      <c r="TA108" s="9"/>
      <c r="TB108" s="9"/>
      <c r="TC108" s="9"/>
      <c r="TD108" s="9"/>
      <c r="TE108" s="9"/>
      <c r="TF108" s="9"/>
      <c r="TG108" s="9"/>
      <c r="TH108" s="9"/>
      <c r="TI108" s="9"/>
      <c r="TJ108" s="9"/>
      <c r="TK108" s="9"/>
      <c r="TL108" s="9"/>
      <c r="TM108" s="9"/>
      <c r="TN108" s="9"/>
      <c r="TO108" s="9"/>
      <c r="TP108" s="9"/>
      <c r="TQ108" s="9"/>
      <c r="TR108" s="9"/>
      <c r="TS108" s="9"/>
      <c r="TT108" s="9"/>
      <c r="TU108" s="9"/>
      <c r="TV108" s="9"/>
      <c r="TW108" s="9"/>
      <c r="TX108" s="9"/>
      <c r="TY108" s="9"/>
      <c r="TZ108" s="9"/>
      <c r="UA108" s="9"/>
      <c r="UB108" s="9"/>
      <c r="UC108" s="9"/>
      <c r="UD108" s="9"/>
      <c r="UE108" s="9"/>
      <c r="UF108" s="9"/>
      <c r="UG108" s="9"/>
      <c r="UH108" s="9"/>
      <c r="UI108" s="9"/>
      <c r="UJ108" s="9"/>
      <c r="UK108" s="9"/>
      <c r="UL108" s="9"/>
      <c r="UM108" s="9"/>
      <c r="UN108" s="9"/>
      <c r="UO108" s="9"/>
      <c r="UP108" s="9"/>
      <c r="UQ108" s="9"/>
      <c r="UR108" s="9"/>
      <c r="US108" s="9"/>
      <c r="UT108" s="9"/>
      <c r="UU108" s="9"/>
      <c r="UV108" s="9"/>
      <c r="UW108" s="9"/>
      <c r="UX108" s="9"/>
      <c r="UY108" s="9"/>
      <c r="UZ108" s="9"/>
      <c r="VA108" s="9"/>
      <c r="VB108" s="9"/>
      <c r="VC108" s="9"/>
      <c r="VD108" s="9"/>
      <c r="VE108" s="9"/>
      <c r="VF108" s="9"/>
      <c r="VG108" s="9"/>
      <c r="VH108" s="9"/>
      <c r="VI108" s="9"/>
      <c r="VJ108" s="9"/>
      <c r="VK108" s="9"/>
      <c r="VL108" s="9"/>
      <c r="VM108" s="9"/>
      <c r="VN108" s="9"/>
      <c r="VO108" s="9"/>
      <c r="VP108" s="9"/>
      <c r="VQ108" s="9"/>
      <c r="VR108" s="9"/>
      <c r="VS108" s="9"/>
      <c r="VT108" s="9"/>
      <c r="VU108" s="9"/>
      <c r="VV108" s="9"/>
      <c r="VW108" s="9"/>
      <c r="VX108" s="9"/>
      <c r="VY108" s="9"/>
      <c r="VZ108" s="9"/>
      <c r="WA108" s="9"/>
      <c r="WB108" s="9"/>
      <c r="WC108" s="9"/>
      <c r="WD108" s="9"/>
      <c r="WE108" s="9"/>
      <c r="WF108" s="9"/>
      <c r="WG108" s="9"/>
      <c r="WH108" s="9"/>
      <c r="WI108" s="9"/>
      <c r="WJ108" s="9"/>
      <c r="WK108" s="9"/>
      <c r="WL108" s="9"/>
      <c r="WM108" s="9"/>
      <c r="WN108" s="9"/>
      <c r="WO108" s="9"/>
      <c r="WP108" s="9"/>
      <c r="WQ108" s="9"/>
      <c r="WR108" s="9"/>
      <c r="WS108" s="9"/>
      <c r="WT108" s="9"/>
      <c r="WU108" s="9"/>
      <c r="WV108" s="9"/>
      <c r="WW108" s="9"/>
      <c r="WX108" s="9"/>
      <c r="WY108" s="9"/>
      <c r="WZ108" s="9"/>
      <c r="XA108" s="9"/>
      <c r="XB108" s="9"/>
      <c r="XC108" s="9"/>
      <c r="XD108" s="9"/>
      <c r="XE108" s="9"/>
      <c r="XF108" s="9"/>
      <c r="XG108" s="9"/>
      <c r="XH108" s="9"/>
      <c r="XI108" s="9"/>
      <c r="XJ108" s="9"/>
      <c r="XK108" s="9"/>
      <c r="XL108" s="9"/>
      <c r="XM108" s="9"/>
      <c r="XN108" s="9"/>
      <c r="XO108" s="9"/>
      <c r="XP108" s="9"/>
      <c r="XQ108" s="9"/>
      <c r="XR108" s="9"/>
      <c r="XS108" s="9"/>
      <c r="XT108" s="9"/>
      <c r="XU108" s="9"/>
      <c r="XV108" s="9"/>
      <c r="XW108" s="9"/>
      <c r="XX108" s="9"/>
      <c r="XY108" s="9"/>
      <c r="XZ108" s="9"/>
      <c r="YA108" s="9"/>
      <c r="YB108" s="9"/>
      <c r="YC108" s="9"/>
      <c r="YD108" s="9"/>
      <c r="YE108" s="9"/>
      <c r="YF108" s="9"/>
      <c r="YG108" s="9"/>
      <c r="YH108" s="9"/>
      <c r="YI108" s="9"/>
      <c r="YJ108" s="9"/>
      <c r="YK108" s="9"/>
      <c r="YL108" s="9"/>
      <c r="YM108" s="9"/>
      <c r="YN108" s="9"/>
      <c r="YO108" s="9"/>
      <c r="YP108" s="9"/>
      <c r="YQ108" s="9"/>
      <c r="YR108" s="9"/>
      <c r="YS108" s="9"/>
      <c r="YT108" s="9"/>
      <c r="YU108" s="9"/>
      <c r="YV108" s="9"/>
      <c r="YW108" s="9"/>
      <c r="YX108" s="9"/>
      <c r="YY108" s="9"/>
      <c r="YZ108" s="9"/>
      <c r="ZA108" s="9"/>
      <c r="ZB108" s="9"/>
      <c r="ZC108" s="9"/>
      <c r="ZD108" s="9"/>
      <c r="ZE108" s="9"/>
      <c r="ZF108" s="9"/>
      <c r="ZG108" s="9"/>
      <c r="ZH108" s="9"/>
      <c r="ZI108" s="9"/>
      <c r="ZJ108" s="9"/>
      <c r="ZK108" s="9"/>
      <c r="ZL108" s="9"/>
      <c r="ZM108" s="9"/>
      <c r="ZN108" s="9"/>
      <c r="ZO108" s="9"/>
      <c r="ZP108" s="9"/>
      <c r="ZQ108" s="9"/>
      <c r="ZR108" s="9"/>
      <c r="ZS108" s="9"/>
      <c r="ZT108" s="9"/>
      <c r="ZU108" s="9"/>
      <c r="ZV108" s="9"/>
      <c r="ZW108" s="9"/>
      <c r="ZX108" s="9"/>
      <c r="ZY108" s="9"/>
      <c r="ZZ108" s="9"/>
      <c r="AAA108" s="9"/>
      <c r="AAB108" s="9"/>
      <c r="AAC108" s="9"/>
      <c r="AAD108" s="9"/>
      <c r="AAE108" s="9"/>
      <c r="AAF108" s="9"/>
      <c r="AAG108" s="9"/>
      <c r="AAH108" s="9"/>
      <c r="AAI108" s="9"/>
      <c r="AAJ108" s="9"/>
      <c r="AAK108" s="9"/>
      <c r="AAL108" s="9"/>
      <c r="AAM108" s="9"/>
      <c r="AAN108" s="9"/>
      <c r="AAO108" s="9"/>
      <c r="AAP108" s="9"/>
      <c r="AAQ108" s="9"/>
      <c r="AAR108" s="9"/>
      <c r="AAS108" s="9"/>
      <c r="AAT108" s="9"/>
      <c r="AAU108" s="9"/>
      <c r="AAV108" s="9"/>
      <c r="AAW108" s="9"/>
      <c r="AAX108" s="9"/>
      <c r="AAY108" s="9"/>
      <c r="AAZ108" s="9"/>
      <c r="ABA108" s="9"/>
      <c r="ABB108" s="9"/>
      <c r="ABC108" s="9"/>
      <c r="ABD108" s="9"/>
      <c r="ABE108" s="9"/>
      <c r="ABF108" s="9"/>
      <c r="ABG108" s="9"/>
      <c r="ABH108" s="9"/>
      <c r="ABI108" s="9"/>
      <c r="ABJ108" s="9"/>
      <c r="ABK108" s="9"/>
      <c r="ABL108" s="9"/>
      <c r="ABM108" s="9"/>
      <c r="ABN108" s="9"/>
      <c r="ABO108" s="9"/>
      <c r="ABP108" s="9"/>
      <c r="ABQ108" s="9"/>
      <c r="ABR108" s="9"/>
      <c r="ABS108" s="9"/>
      <c r="ABT108" s="9"/>
      <c r="ABU108" s="9"/>
      <c r="ABV108" s="9"/>
      <c r="ABW108" s="9"/>
      <c r="ABX108" s="9"/>
      <c r="ABY108" s="9"/>
      <c r="ABZ108" s="9"/>
      <c r="ACA108" s="9"/>
      <c r="ACB108" s="9"/>
      <c r="ACC108" s="9"/>
      <c r="ACD108" s="9"/>
      <c r="ACE108" s="9"/>
      <c r="ACF108" s="9"/>
      <c r="ACG108" s="9"/>
      <c r="ACH108" s="9"/>
      <c r="ACI108" s="9"/>
      <c r="ACJ108" s="9"/>
      <c r="ACK108" s="9"/>
      <c r="ACL108" s="9"/>
      <c r="ACM108" s="9"/>
      <c r="ACN108" s="9"/>
      <c r="ACO108" s="9"/>
      <c r="ACP108" s="9"/>
      <c r="ACQ108" s="9"/>
      <c r="ACR108" s="9"/>
      <c r="ACS108" s="9"/>
      <c r="ACT108" s="9"/>
      <c r="ACU108" s="9"/>
      <c r="ACV108" s="9"/>
      <c r="ACW108" s="9"/>
      <c r="ACX108" s="9"/>
      <c r="ACY108" s="9"/>
      <c r="ACZ108" s="9"/>
      <c r="ADA108" s="9"/>
      <c r="ADB108" s="9"/>
      <c r="ADC108" s="9"/>
      <c r="ADD108" s="9"/>
      <c r="ADE108" s="9"/>
      <c r="ADF108" s="9"/>
      <c r="ADG108" s="9"/>
      <c r="ADH108" s="9"/>
      <c r="ADI108" s="9"/>
      <c r="ADJ108" s="9"/>
      <c r="ADK108" s="9"/>
      <c r="ADL108" s="9"/>
      <c r="ADM108" s="9"/>
      <c r="ADN108" s="9"/>
      <c r="ADO108" s="9"/>
      <c r="ADP108" s="9"/>
      <c r="ADQ108" s="9"/>
      <c r="ADR108" s="9"/>
      <c r="ADS108" s="9"/>
      <c r="ADT108" s="9"/>
      <c r="ADU108" s="9"/>
      <c r="ADV108" s="9"/>
      <c r="ADW108" s="9"/>
      <c r="ADX108" s="9"/>
      <c r="ADY108" s="9"/>
      <c r="ADZ108" s="9"/>
      <c r="AEA108" s="9"/>
      <c r="AEB108" s="9"/>
      <c r="AEC108" s="9"/>
      <c r="AED108" s="9"/>
      <c r="AEE108" s="9"/>
      <c r="AEF108" s="9"/>
      <c r="AEG108" s="9"/>
      <c r="AEH108" s="9"/>
      <c r="AEI108" s="9"/>
      <c r="AEJ108" s="9"/>
      <c r="AEK108" s="9"/>
      <c r="AEL108" s="9"/>
      <c r="AEM108" s="9"/>
      <c r="AEN108" s="9"/>
      <c r="AEO108" s="9"/>
      <c r="AEP108" s="9"/>
      <c r="AEQ108" s="9"/>
      <c r="AER108" s="9"/>
      <c r="AES108" s="9"/>
      <c r="AET108" s="9"/>
      <c r="AEU108" s="9"/>
      <c r="AEV108" s="9"/>
      <c r="AEW108" s="9"/>
      <c r="AEX108" s="9"/>
      <c r="AEY108" s="9"/>
      <c r="AEZ108" s="9"/>
      <c r="AFA108" s="9"/>
      <c r="AFB108" s="9"/>
      <c r="AFC108" s="9"/>
      <c r="AFD108" s="9"/>
      <c r="AFE108" s="9"/>
      <c r="AFF108" s="9"/>
      <c r="AFG108" s="9"/>
      <c r="AFH108" s="9"/>
      <c r="AFI108" s="9"/>
      <c r="AFJ108" s="9"/>
      <c r="AFK108" s="9"/>
      <c r="AFL108" s="9"/>
      <c r="AFM108" s="9"/>
      <c r="AFN108" s="9"/>
      <c r="AFO108" s="9"/>
      <c r="AFP108" s="9"/>
      <c r="AFQ108" s="9"/>
      <c r="AFR108" s="9"/>
      <c r="AFS108" s="9"/>
      <c r="AFT108" s="9"/>
      <c r="AFU108" s="9"/>
      <c r="AFV108" s="9"/>
      <c r="AFW108" s="9"/>
      <c r="AFX108" s="9"/>
      <c r="AFY108" s="9"/>
      <c r="AFZ108" s="9"/>
      <c r="AGA108" s="9"/>
      <c r="AGB108" s="9"/>
      <c r="AGC108" s="9"/>
      <c r="AGD108" s="9"/>
      <c r="AGE108" s="9"/>
      <c r="AGF108" s="9"/>
      <c r="AGG108" s="9"/>
      <c r="AGH108" s="9"/>
      <c r="AGI108" s="9"/>
      <c r="AGJ108" s="9"/>
      <c r="AGK108" s="9"/>
      <c r="AGL108" s="9"/>
      <c r="AGM108" s="9"/>
      <c r="AGN108" s="9"/>
      <c r="AGO108" s="9"/>
      <c r="AGP108" s="9"/>
      <c r="AGQ108" s="9"/>
      <c r="AGR108" s="9"/>
      <c r="AGS108" s="9"/>
      <c r="AGT108" s="9"/>
      <c r="AGU108" s="9"/>
      <c r="AGV108" s="9"/>
      <c r="AGW108" s="9"/>
      <c r="AGX108" s="9"/>
      <c r="AGY108" s="9"/>
      <c r="AGZ108" s="9"/>
      <c r="AHA108" s="9"/>
      <c r="AHB108" s="9"/>
      <c r="AHC108" s="9"/>
      <c r="AHD108" s="9"/>
      <c r="AHE108" s="9"/>
      <c r="AHF108" s="9"/>
      <c r="AHG108" s="9"/>
      <c r="AHH108" s="9"/>
      <c r="AHI108" s="9"/>
      <c r="AHJ108" s="9"/>
      <c r="AHK108" s="9"/>
      <c r="AHL108" s="9"/>
      <c r="AHM108" s="9"/>
      <c r="AHN108" s="9"/>
      <c r="AHO108" s="9"/>
      <c r="AHP108" s="9"/>
      <c r="AHQ108" s="9"/>
      <c r="AHR108" s="9"/>
      <c r="AHS108" s="9"/>
      <c r="AHT108" s="9"/>
      <c r="AHU108" s="9"/>
      <c r="AHV108" s="9"/>
      <c r="AHW108" s="9"/>
      <c r="AHX108" s="9"/>
      <c r="AHY108" s="9"/>
      <c r="AHZ108" s="9"/>
      <c r="AIA108" s="9"/>
      <c r="AIB108" s="9"/>
      <c r="AIC108" s="9"/>
      <c r="AID108" s="9"/>
      <c r="AIE108" s="9"/>
      <c r="AIF108" s="9"/>
      <c r="AIG108" s="9"/>
      <c r="AIH108" s="9"/>
      <c r="AII108" s="9"/>
      <c r="AIJ108" s="9"/>
      <c r="AIK108" s="9"/>
      <c r="AIL108" s="9"/>
      <c r="AIM108" s="9"/>
      <c r="AIN108" s="9"/>
      <c r="AIO108" s="9"/>
      <c r="AIP108" s="9"/>
      <c r="AIQ108" s="9"/>
      <c r="AIR108" s="9"/>
      <c r="AIS108" s="9"/>
      <c r="AIT108" s="9"/>
      <c r="AIU108" s="9"/>
      <c r="AIV108" s="9"/>
      <c r="AIW108" s="9"/>
      <c r="AIX108" s="9"/>
      <c r="AIY108" s="9"/>
      <c r="AIZ108" s="9"/>
      <c r="AJA108" s="9"/>
      <c r="AJB108" s="9"/>
      <c r="AJC108" s="9"/>
      <c r="AJD108" s="9"/>
      <c r="AJE108" s="9"/>
      <c r="AJF108" s="9"/>
      <c r="AJG108" s="9"/>
      <c r="AJH108" s="9"/>
      <c r="AJI108" s="9"/>
      <c r="AJJ108" s="9"/>
      <c r="AJK108" s="9"/>
      <c r="AJL108" s="9"/>
      <c r="AJM108" s="9"/>
      <c r="AJN108" s="9"/>
      <c r="AJO108" s="9"/>
      <c r="AJP108" s="9"/>
      <c r="AJQ108" s="9"/>
      <c r="AJR108" s="9"/>
      <c r="AJS108" s="9"/>
      <c r="AJT108" s="9"/>
      <c r="AJU108" s="9"/>
      <c r="AJV108" s="9"/>
      <c r="AJW108" s="9"/>
      <c r="AJX108" s="9"/>
      <c r="AJY108" s="9"/>
      <c r="AJZ108" s="9"/>
      <c r="AKA108" s="9"/>
      <c r="AKB108" s="9"/>
      <c r="AKC108" s="9"/>
      <c r="AKD108" s="9"/>
      <c r="AKE108" s="9"/>
      <c r="AKF108" s="9"/>
      <c r="AKG108" s="9"/>
      <c r="AKH108" s="9"/>
      <c r="AKI108" s="9"/>
      <c r="AKJ108" s="9"/>
      <c r="AKK108" s="9"/>
      <c r="AKL108" s="9"/>
      <c r="AKM108" s="9"/>
      <c r="AKN108" s="9"/>
      <c r="AKO108" s="9"/>
      <c r="AKP108" s="9"/>
      <c r="AKQ108" s="9"/>
      <c r="AKR108" s="9"/>
      <c r="AKS108" s="9"/>
      <c r="AKT108" s="9"/>
      <c r="AKU108" s="9"/>
      <c r="AKV108" s="9"/>
      <c r="AKW108" s="9"/>
      <c r="AKX108" s="9"/>
      <c r="AKY108" s="9"/>
      <c r="AKZ108" s="9"/>
      <c r="ALA108" s="9"/>
      <c r="ALB108" s="9"/>
      <c r="ALC108" s="9"/>
      <c r="ALD108" s="9"/>
      <c r="ALE108" s="9"/>
      <c r="ALF108" s="9"/>
      <c r="ALG108" s="9"/>
      <c r="ALH108" s="9"/>
      <c r="ALI108" s="9"/>
      <c r="ALJ108" s="9"/>
      <c r="ALK108" s="9"/>
      <c r="ALL108" s="9"/>
      <c r="ALM108" s="9"/>
      <c r="ALN108" s="9"/>
      <c r="ALO108" s="9"/>
      <c r="ALP108" s="9"/>
      <c r="ALQ108" s="9"/>
      <c r="ALR108" s="9"/>
      <c r="ALS108" s="9"/>
      <c r="ALT108" s="9"/>
      <c r="ALU108" s="9"/>
      <c r="ALV108" s="9"/>
      <c r="ALW108" s="9"/>
      <c r="ALX108" s="9"/>
      <c r="ALY108" s="9"/>
      <c r="AMN108" s="9"/>
      <c r="AMO108" s="9"/>
      <c r="AMP108" s="9"/>
      <c r="AMQ108" s="9"/>
      <c r="AMR108" s="9"/>
      <c r="AMS108" s="9"/>
      <c r="AMT108" s="9"/>
      <c r="AMU108" s="9"/>
      <c r="AMV108" s="9"/>
      <c r="AMW108" s="9"/>
      <c r="AMX108" s="9"/>
      <c r="AMY108" s="9"/>
      <c r="AMZ108" s="9"/>
      <c r="ANA108" s="9"/>
      <c r="ANB108" s="9"/>
      <c r="ANC108" s="9"/>
      <c r="AND108" s="9"/>
      <c r="ANE108" s="9"/>
      <c r="ANF108" s="9"/>
      <c r="ANG108" s="9"/>
      <c r="ANH108" s="9"/>
      <c r="ANI108" s="9"/>
      <c r="ANJ108" s="9"/>
      <c r="ANK108" s="9"/>
      <c r="ANL108" s="9"/>
      <c r="ANM108" s="9"/>
      <c r="ANN108" s="9"/>
      <c r="ANO108" s="9"/>
      <c r="ANP108" s="9"/>
      <c r="ANQ108" s="9"/>
      <c r="ANR108" s="9"/>
      <c r="ANS108" s="9"/>
      <c r="ANT108" s="9"/>
      <c r="ANU108" s="9"/>
      <c r="ANV108" s="9"/>
      <c r="ANW108" s="9"/>
      <c r="ANX108" s="9"/>
      <c r="ANY108" s="9"/>
      <c r="ANZ108" s="9"/>
      <c r="AOA108" s="9"/>
      <c r="AOB108" s="9"/>
      <c r="AOC108" s="9"/>
      <c r="AOD108" s="9"/>
      <c r="AOE108" s="9"/>
      <c r="AOF108" s="9"/>
      <c r="AOG108" s="9"/>
      <c r="AOH108" s="9"/>
      <c r="AOI108" s="9"/>
      <c r="AOJ108" s="9"/>
      <c r="AOK108" s="9"/>
      <c r="AOL108" s="9"/>
      <c r="AOM108" s="9"/>
      <c r="AON108" s="9"/>
      <c r="AOO108" s="9"/>
      <c r="AOP108" s="9"/>
      <c r="AOQ108" s="9"/>
      <c r="AOR108" s="9"/>
      <c r="AOS108" s="9"/>
      <c r="AOT108" s="9"/>
      <c r="AOU108" s="9"/>
      <c r="AOV108" s="9"/>
      <c r="AOW108" s="9"/>
      <c r="AOX108" s="9"/>
      <c r="AOY108" s="9"/>
      <c r="AOZ108" s="9"/>
      <c r="APA108" s="9"/>
      <c r="APB108" s="9"/>
      <c r="APC108" s="9"/>
      <c r="APD108" s="9"/>
      <c r="APE108" s="9"/>
      <c r="APF108" s="9"/>
      <c r="APG108" s="9"/>
      <c r="APH108" s="9"/>
      <c r="API108" s="9"/>
      <c r="APJ108" s="9"/>
      <c r="APK108" s="9"/>
      <c r="APL108" s="9"/>
      <c r="APM108" s="9"/>
      <c r="APN108" s="9"/>
      <c r="APO108" s="9"/>
      <c r="APP108" s="9"/>
      <c r="APQ108" s="9"/>
      <c r="APR108" s="9"/>
      <c r="APS108" s="9"/>
      <c r="APT108" s="9"/>
      <c r="APU108" s="9"/>
      <c r="APV108" s="9"/>
      <c r="APW108" s="9"/>
      <c r="APX108" s="9"/>
      <c r="APY108" s="9"/>
      <c r="APZ108" s="9"/>
      <c r="AQA108" s="9"/>
      <c r="AQB108" s="9"/>
      <c r="AQC108" s="9"/>
      <c r="AQD108" s="9"/>
      <c r="AQE108" s="9"/>
      <c r="AQF108" s="9"/>
      <c r="AQG108" s="9"/>
      <c r="AQH108" s="9"/>
      <c r="AQI108" s="9"/>
      <c r="AQJ108" s="9"/>
      <c r="AQK108" s="9"/>
      <c r="AQL108" s="9"/>
      <c r="AQM108" s="9"/>
      <c r="AQN108" s="9"/>
      <c r="AQO108" s="9"/>
      <c r="AQP108" s="9"/>
      <c r="AQQ108" s="9"/>
      <c r="AQR108" s="9"/>
      <c r="AQS108" s="9"/>
      <c r="AQT108" s="9"/>
      <c r="AQU108" s="9"/>
      <c r="AQV108" s="9"/>
      <c r="AQW108" s="9"/>
      <c r="AQX108" s="9"/>
      <c r="AQY108" s="9"/>
      <c r="AQZ108" s="9"/>
      <c r="ARA108" s="9"/>
      <c r="ARB108" s="9"/>
      <c r="ARC108" s="9"/>
      <c r="ARD108" s="9"/>
      <c r="ARE108" s="9"/>
      <c r="ARF108" s="9"/>
      <c r="ARG108" s="9"/>
      <c r="ARH108" s="9"/>
      <c r="ARI108" s="9"/>
      <c r="ARJ108" s="9"/>
      <c r="ARK108" s="9"/>
      <c r="ARL108" s="9"/>
      <c r="ARM108" s="9"/>
      <c r="ARN108" s="9"/>
      <c r="ARO108" s="9"/>
      <c r="ARP108" s="9"/>
      <c r="ARQ108" s="9"/>
      <c r="ARR108" s="9"/>
      <c r="ARS108" s="9"/>
      <c r="ART108" s="9"/>
      <c r="ARU108" s="9"/>
      <c r="ARV108" s="9"/>
      <c r="ARW108" s="9"/>
      <c r="ARX108" s="9"/>
      <c r="ARY108" s="9"/>
      <c r="ARZ108" s="9"/>
      <c r="ASA108" s="9"/>
      <c r="ASB108" s="9"/>
      <c r="ASC108" s="9"/>
      <c r="ASD108" s="9"/>
      <c r="ASE108" s="9"/>
      <c r="ASF108" s="9"/>
      <c r="ASG108" s="9"/>
      <c r="ASH108" s="9"/>
      <c r="ASI108" s="9"/>
      <c r="ASJ108" s="9"/>
      <c r="ASK108" s="9"/>
      <c r="ASL108" s="9"/>
      <c r="ASM108" s="9"/>
      <c r="ASN108" s="9"/>
      <c r="ASO108" s="9"/>
      <c r="ASP108" s="9"/>
      <c r="ASQ108" s="9"/>
      <c r="ASR108" s="9"/>
      <c r="ASS108" s="9"/>
      <c r="AST108" s="9"/>
      <c r="ASU108" s="9"/>
      <c r="ASV108" s="9"/>
      <c r="ASW108" s="9"/>
      <c r="ASX108" s="9"/>
      <c r="ASY108" s="9"/>
      <c r="ASZ108" s="9"/>
      <c r="ATA108" s="9"/>
      <c r="ATB108" s="9"/>
      <c r="ATC108" s="9"/>
      <c r="ATD108" s="9"/>
      <c r="ATE108" s="9"/>
      <c r="ATF108" s="9"/>
      <c r="ATG108" s="9"/>
      <c r="ATH108" s="9"/>
      <c r="ATI108" s="9"/>
      <c r="ATJ108" s="9"/>
      <c r="ATK108" s="9"/>
      <c r="ATL108" s="9"/>
      <c r="ATM108" s="9"/>
      <c r="ATN108" s="9"/>
      <c r="ATO108" s="9"/>
      <c r="ATP108" s="9"/>
      <c r="ATQ108" s="9"/>
      <c r="ATR108" s="9"/>
      <c r="ATS108" s="9"/>
      <c r="ATT108" s="9"/>
      <c r="ATU108" s="9"/>
      <c r="ATV108" s="9"/>
      <c r="ATW108" s="9"/>
      <c r="ATX108" s="9"/>
      <c r="ATY108" s="9"/>
      <c r="ATZ108" s="9"/>
      <c r="AUA108" s="9"/>
      <c r="AUB108" s="9"/>
      <c r="AUC108" s="9"/>
      <c r="AUD108" s="9"/>
      <c r="AUE108" s="9"/>
      <c r="AUF108" s="9"/>
      <c r="AUG108" s="9"/>
      <c r="AUH108" s="9"/>
      <c r="AUI108" s="9"/>
      <c r="AUJ108" s="9"/>
      <c r="AUK108" s="9"/>
      <c r="AUL108" s="9"/>
      <c r="AUM108" s="9"/>
      <c r="AUN108" s="9"/>
      <c r="AUO108" s="9"/>
      <c r="AUP108" s="9"/>
      <c r="AUQ108" s="9"/>
      <c r="AUR108" s="9"/>
      <c r="AUS108" s="9"/>
      <c r="AUT108" s="9"/>
      <c r="AUU108" s="9"/>
      <c r="AUV108" s="9"/>
      <c r="AUW108" s="9"/>
      <c r="AUX108" s="9"/>
      <c r="AUY108" s="9"/>
      <c r="AUZ108" s="9"/>
      <c r="AVA108" s="9"/>
      <c r="AVB108" s="9"/>
      <c r="AVC108" s="9"/>
      <c r="AVD108" s="9"/>
      <c r="AVE108" s="9"/>
      <c r="AVF108" s="9"/>
      <c r="AVG108" s="9"/>
      <c r="AVH108" s="9"/>
      <c r="AVI108" s="9"/>
      <c r="AVJ108" s="9"/>
      <c r="AVK108" s="9"/>
      <c r="AVL108" s="9"/>
      <c r="AVM108" s="9"/>
      <c r="AVN108" s="9"/>
      <c r="AVO108" s="9"/>
      <c r="AVP108" s="9"/>
      <c r="AVQ108" s="9"/>
      <c r="AVR108" s="9"/>
      <c r="AVS108" s="9"/>
      <c r="AVT108" s="9"/>
      <c r="AVU108" s="9"/>
      <c r="AVV108" s="9"/>
      <c r="AVW108" s="9"/>
      <c r="AVX108" s="9"/>
      <c r="AVY108" s="9"/>
      <c r="AVZ108" s="9"/>
      <c r="AWA108" s="9"/>
      <c r="AWB108" s="9"/>
      <c r="AWC108" s="9"/>
      <c r="AWD108" s="9"/>
      <c r="AWE108" s="9"/>
      <c r="AWF108" s="9"/>
      <c r="AWG108" s="9"/>
      <c r="AWH108" s="9"/>
      <c r="AWI108" s="9"/>
      <c r="AWJ108" s="9"/>
      <c r="AWK108" s="9"/>
      <c r="AWL108" s="9"/>
      <c r="AWM108" s="9"/>
      <c r="AWN108" s="9"/>
      <c r="AWO108" s="9"/>
      <c r="AWP108" s="9"/>
      <c r="AWQ108" s="9"/>
      <c r="AWR108" s="9"/>
      <c r="AWS108" s="9"/>
      <c r="AWT108" s="9"/>
      <c r="AWU108" s="9"/>
      <c r="AWV108" s="9"/>
      <c r="AWW108" s="9"/>
      <c r="AWX108" s="9"/>
      <c r="AWY108" s="9"/>
      <c r="AWZ108" s="9"/>
      <c r="AXA108" s="9"/>
      <c r="AXB108" s="9"/>
      <c r="AXC108" s="9"/>
      <c r="AXD108" s="9"/>
      <c r="AXE108" s="9"/>
      <c r="AXF108" s="9"/>
      <c r="AXG108" s="9"/>
      <c r="AXH108" s="9"/>
      <c r="AXI108" s="9"/>
      <c r="AXJ108" s="9"/>
      <c r="AXK108" s="9"/>
      <c r="AXL108" s="9"/>
      <c r="AXM108" s="9"/>
      <c r="AXN108" s="9"/>
      <c r="AXO108" s="9"/>
      <c r="AXP108" s="9"/>
      <c r="AXQ108" s="9"/>
      <c r="AXR108" s="9"/>
      <c r="AXS108" s="9"/>
      <c r="AXT108" s="9"/>
      <c r="AXU108" s="9"/>
      <c r="AXV108" s="9"/>
      <c r="AXW108" s="9"/>
      <c r="AXX108" s="9"/>
      <c r="AXY108" s="9"/>
      <c r="AXZ108" s="9"/>
      <c r="AYA108" s="9"/>
      <c r="AYB108" s="9"/>
      <c r="AYC108" s="9"/>
      <c r="AYD108" s="9"/>
      <c r="AYE108" s="9"/>
      <c r="AYF108" s="9"/>
      <c r="AYG108" s="9"/>
      <c r="AYH108" s="9"/>
      <c r="AYI108" s="9"/>
      <c r="AYJ108" s="9"/>
      <c r="AYK108" s="9"/>
      <c r="AYL108" s="9"/>
      <c r="AYM108" s="9"/>
      <c r="AYN108" s="9"/>
      <c r="AYO108" s="9"/>
      <c r="AYP108" s="9"/>
      <c r="AYQ108" s="9"/>
      <c r="AYR108" s="9"/>
      <c r="AYS108" s="9"/>
      <c r="AYT108" s="9"/>
      <c r="AYU108" s="9"/>
      <c r="AYV108" s="9"/>
      <c r="AYW108" s="9"/>
      <c r="AYX108" s="9"/>
      <c r="AYY108" s="9"/>
      <c r="AYZ108" s="9"/>
      <c r="AZA108" s="9"/>
      <c r="AZB108" s="9"/>
      <c r="AZC108" s="9"/>
      <c r="AZD108" s="9"/>
      <c r="AZE108" s="9"/>
      <c r="AZF108" s="9"/>
      <c r="AZG108" s="9"/>
      <c r="AZH108" s="9"/>
      <c r="AZI108" s="9"/>
      <c r="AZJ108" s="9"/>
      <c r="AZK108" s="9"/>
      <c r="AZL108" s="9"/>
      <c r="AZM108" s="9"/>
      <c r="AZN108" s="9"/>
      <c r="AZO108" s="9"/>
      <c r="AZP108" s="9"/>
      <c r="AZQ108" s="9"/>
      <c r="AZR108" s="9"/>
      <c r="AZS108" s="9"/>
      <c r="AZT108" s="9"/>
      <c r="AZU108" s="9"/>
      <c r="AZV108" s="9"/>
      <c r="AZW108" s="9"/>
      <c r="AZX108" s="9"/>
      <c r="AZY108" s="9"/>
      <c r="AZZ108" s="9"/>
      <c r="BAA108" s="9"/>
      <c r="BAB108" s="9"/>
      <c r="BAC108" s="9"/>
      <c r="BAD108" s="9"/>
      <c r="BAE108" s="9"/>
      <c r="BAF108" s="9"/>
      <c r="BAG108" s="9"/>
      <c r="BAH108" s="9"/>
      <c r="BAI108" s="9"/>
      <c r="BAJ108" s="9"/>
      <c r="BAK108" s="9"/>
      <c r="BAL108" s="9"/>
      <c r="BAM108" s="9"/>
      <c r="BAN108" s="9"/>
      <c r="BAO108" s="9"/>
      <c r="BAP108" s="9"/>
      <c r="BAQ108" s="9"/>
      <c r="BAR108" s="9"/>
      <c r="BAS108" s="9"/>
      <c r="BAT108" s="9"/>
      <c r="BAU108" s="9"/>
      <c r="BAV108" s="9"/>
      <c r="BAW108" s="9"/>
      <c r="BAX108" s="9"/>
      <c r="BAY108" s="9"/>
      <c r="BAZ108" s="9"/>
      <c r="BBA108" s="9"/>
      <c r="BBB108" s="9"/>
      <c r="BBC108" s="9"/>
      <c r="BBD108" s="9"/>
      <c r="BBE108" s="9"/>
      <c r="BBF108" s="9"/>
      <c r="BBG108" s="9"/>
      <c r="BBH108" s="9"/>
      <c r="BBI108" s="9"/>
      <c r="BBJ108" s="9"/>
      <c r="BBK108" s="9"/>
      <c r="BBL108" s="9"/>
      <c r="BBM108" s="9"/>
      <c r="BBN108" s="9"/>
      <c r="BBO108" s="9"/>
      <c r="BBP108" s="9"/>
      <c r="BBQ108" s="9"/>
      <c r="BBR108" s="9"/>
      <c r="BBS108" s="9"/>
      <c r="BBT108" s="9"/>
      <c r="BBU108" s="9"/>
      <c r="BBV108" s="9"/>
      <c r="BBW108" s="9"/>
      <c r="BBX108" s="9"/>
      <c r="BBY108" s="9"/>
      <c r="BBZ108" s="9"/>
      <c r="BCA108" s="9"/>
      <c r="BCB108" s="9"/>
      <c r="BCC108" s="9"/>
      <c r="BCD108" s="9"/>
      <c r="BCE108" s="9"/>
      <c r="BCF108" s="9"/>
      <c r="BCG108" s="9"/>
      <c r="BCH108" s="9"/>
      <c r="BCI108" s="9"/>
      <c r="BCJ108" s="9"/>
      <c r="BCK108" s="9"/>
      <c r="BCL108" s="9"/>
      <c r="BCM108" s="9"/>
      <c r="BCN108" s="9"/>
      <c r="BCO108" s="9"/>
      <c r="BCP108" s="9"/>
      <c r="BCQ108" s="9"/>
      <c r="BCR108" s="9"/>
      <c r="BCS108" s="9"/>
      <c r="BCT108" s="9"/>
      <c r="BCU108" s="9"/>
      <c r="BCV108" s="9"/>
      <c r="BCW108" s="9"/>
      <c r="BCX108" s="9"/>
      <c r="BCY108" s="9"/>
      <c r="BCZ108" s="9"/>
      <c r="BDA108" s="9"/>
      <c r="BDB108" s="9"/>
      <c r="BDC108" s="9"/>
      <c r="BDD108" s="9"/>
      <c r="BDE108" s="9"/>
      <c r="BDF108" s="9"/>
      <c r="BDG108" s="9"/>
      <c r="BDH108" s="9"/>
      <c r="BDI108" s="9"/>
      <c r="BDJ108" s="9"/>
      <c r="BDK108" s="9"/>
      <c r="BDL108" s="9"/>
      <c r="BDM108" s="9"/>
      <c r="BDN108" s="9"/>
      <c r="BDO108" s="9"/>
      <c r="BDP108" s="9"/>
      <c r="BDQ108" s="9"/>
      <c r="BDR108" s="9"/>
      <c r="BDS108" s="9"/>
      <c r="BDT108" s="9"/>
      <c r="BDU108" s="9"/>
      <c r="BDV108" s="9"/>
      <c r="BDW108" s="9"/>
      <c r="BDX108" s="9"/>
      <c r="BDY108" s="9"/>
      <c r="BDZ108" s="9"/>
      <c r="BEA108" s="9"/>
      <c r="BEB108" s="9"/>
      <c r="BEC108" s="9"/>
      <c r="BED108" s="9"/>
      <c r="BEE108" s="9"/>
      <c r="BEF108" s="9"/>
      <c r="BEG108" s="9"/>
      <c r="BEH108" s="9"/>
      <c r="BEI108" s="9"/>
      <c r="BEJ108" s="9"/>
      <c r="BEK108" s="9"/>
      <c r="BEL108" s="9"/>
      <c r="BEM108" s="9"/>
      <c r="BEN108" s="9"/>
      <c r="BEO108" s="9"/>
      <c r="BEP108" s="9"/>
      <c r="BEQ108" s="9"/>
      <c r="BER108" s="9"/>
      <c r="BES108" s="9"/>
      <c r="BET108" s="9"/>
      <c r="BEU108" s="9"/>
      <c r="BEV108" s="9"/>
      <c r="BEW108" s="9"/>
      <c r="BEX108" s="9"/>
      <c r="BEY108" s="9"/>
      <c r="BEZ108" s="9"/>
      <c r="BFA108" s="9"/>
      <c r="BFB108" s="9"/>
      <c r="BFC108" s="9"/>
      <c r="BFD108" s="9"/>
      <c r="BFE108" s="9"/>
      <c r="BFF108" s="9"/>
      <c r="BFG108" s="9"/>
      <c r="BFH108" s="9"/>
      <c r="BFI108" s="9"/>
      <c r="BFJ108" s="9"/>
      <c r="BFK108" s="9"/>
      <c r="BFL108" s="9"/>
      <c r="BFM108" s="9"/>
      <c r="BFN108" s="9"/>
      <c r="BFO108" s="9"/>
      <c r="BFP108" s="9"/>
      <c r="BFQ108" s="9"/>
      <c r="BFR108" s="9"/>
      <c r="BFS108" s="9"/>
      <c r="BFT108" s="9"/>
      <c r="BFU108" s="9"/>
      <c r="BFV108" s="9"/>
      <c r="BFW108" s="9"/>
      <c r="BFX108" s="9"/>
      <c r="BFY108" s="9"/>
      <c r="BFZ108" s="9"/>
      <c r="BGA108" s="9"/>
      <c r="BGB108" s="9"/>
      <c r="BGC108" s="9"/>
      <c r="BGD108" s="9"/>
      <c r="BGE108" s="9"/>
      <c r="BGF108" s="9"/>
      <c r="BGG108" s="9"/>
      <c r="BGH108" s="9"/>
      <c r="BGI108" s="9"/>
      <c r="BGJ108" s="9"/>
      <c r="BGK108" s="9"/>
      <c r="BGL108" s="9"/>
      <c r="BGM108" s="9"/>
      <c r="BGN108" s="9"/>
      <c r="BGO108" s="9"/>
      <c r="BGP108" s="9"/>
      <c r="BGQ108" s="9"/>
      <c r="BGR108" s="9"/>
      <c r="BGS108" s="9"/>
      <c r="BGT108" s="9"/>
      <c r="BGU108" s="9"/>
      <c r="BGV108" s="9"/>
      <c r="BGW108" s="9"/>
      <c r="BGX108" s="9"/>
      <c r="BGY108" s="9"/>
      <c r="BGZ108" s="9"/>
      <c r="BHA108" s="9"/>
      <c r="BHB108" s="9"/>
      <c r="BHC108" s="9"/>
      <c r="BHD108" s="9"/>
      <c r="BHE108" s="9"/>
      <c r="BHF108" s="9"/>
      <c r="BHG108" s="9"/>
      <c r="BHH108" s="9"/>
      <c r="BHI108" s="9"/>
      <c r="BHJ108" s="9"/>
      <c r="BHK108" s="9"/>
      <c r="BHL108" s="9"/>
      <c r="BHM108" s="9"/>
      <c r="BHN108" s="9"/>
      <c r="BHO108" s="9"/>
      <c r="BHP108" s="9"/>
      <c r="BHQ108" s="9"/>
      <c r="BHR108" s="9"/>
      <c r="BHS108" s="9"/>
      <c r="BHT108" s="9"/>
      <c r="BHU108" s="9"/>
      <c r="BHV108" s="9"/>
      <c r="BHW108" s="9"/>
      <c r="BHX108" s="9"/>
      <c r="BHY108" s="9"/>
      <c r="BHZ108" s="9"/>
      <c r="BIA108" s="9"/>
      <c r="BIB108" s="9"/>
      <c r="BIC108" s="9"/>
      <c r="BID108" s="9"/>
      <c r="BIE108" s="9"/>
      <c r="BIF108" s="9"/>
      <c r="BIG108" s="9"/>
      <c r="BIH108" s="9"/>
      <c r="BII108" s="9"/>
      <c r="BIJ108" s="9"/>
      <c r="BIK108" s="9"/>
      <c r="BIL108" s="9"/>
      <c r="BIM108" s="9"/>
      <c r="BIN108" s="9"/>
      <c r="BIO108" s="9"/>
      <c r="BIP108" s="9"/>
      <c r="BIQ108" s="9"/>
      <c r="BIR108" s="9"/>
      <c r="BIS108" s="9"/>
      <c r="BIT108" s="9"/>
      <c r="BIU108" s="9"/>
      <c r="BIV108" s="9"/>
      <c r="BIW108" s="9"/>
      <c r="BIX108" s="9"/>
      <c r="BIY108" s="9"/>
      <c r="BIZ108" s="9"/>
      <c r="BJA108" s="9"/>
      <c r="BJB108" s="9"/>
      <c r="BJC108" s="9"/>
      <c r="BJD108" s="9"/>
      <c r="BJE108" s="9"/>
      <c r="BJF108" s="9"/>
      <c r="BJG108" s="9"/>
      <c r="BJH108" s="9"/>
      <c r="BJI108" s="9"/>
      <c r="BJJ108" s="9"/>
      <c r="BJK108" s="9"/>
      <c r="BJL108" s="9"/>
      <c r="BJM108" s="9"/>
      <c r="BJN108" s="9"/>
      <c r="BJO108" s="9"/>
      <c r="BJP108" s="9"/>
      <c r="BJQ108" s="9"/>
      <c r="BJR108" s="9"/>
      <c r="BJS108" s="9"/>
      <c r="BJT108" s="9"/>
      <c r="BJU108" s="9"/>
      <c r="BJV108" s="9"/>
      <c r="BJW108" s="9"/>
      <c r="BJX108" s="9"/>
      <c r="BJY108" s="9"/>
      <c r="BJZ108" s="9"/>
      <c r="BKA108" s="9"/>
      <c r="BKB108" s="9"/>
      <c r="BKC108" s="9"/>
      <c r="BKD108" s="9"/>
      <c r="BKE108" s="9"/>
      <c r="BKF108" s="9"/>
      <c r="BKG108" s="9"/>
      <c r="BKH108" s="9"/>
      <c r="BKI108" s="9"/>
      <c r="BKJ108" s="9"/>
      <c r="BKK108" s="9"/>
      <c r="BKL108" s="9"/>
      <c r="BKM108" s="9"/>
      <c r="BKN108" s="9"/>
      <c r="BKO108" s="9"/>
      <c r="BKP108" s="9"/>
      <c r="BKQ108" s="9"/>
      <c r="BKR108" s="9"/>
      <c r="BKS108" s="9"/>
      <c r="BKT108" s="9"/>
      <c r="BKU108" s="9"/>
      <c r="BKV108" s="9"/>
      <c r="BKW108" s="9"/>
      <c r="BKX108" s="9"/>
      <c r="BKY108" s="9"/>
      <c r="BKZ108" s="9"/>
      <c r="BLA108" s="9"/>
      <c r="BLB108" s="9"/>
      <c r="BLC108" s="9"/>
      <c r="BLD108" s="9"/>
      <c r="BLE108" s="9"/>
      <c r="BLF108" s="9"/>
      <c r="BLG108" s="9"/>
      <c r="BLH108" s="9"/>
      <c r="BLI108" s="9"/>
      <c r="BLJ108" s="9"/>
      <c r="BLK108" s="9"/>
      <c r="BLL108" s="9"/>
      <c r="BLM108" s="9"/>
      <c r="BLN108" s="9"/>
      <c r="BLO108" s="9"/>
      <c r="BLP108" s="9"/>
      <c r="BLQ108" s="9"/>
      <c r="BLR108" s="9"/>
      <c r="BLS108" s="9"/>
      <c r="BLT108" s="9"/>
      <c r="BLU108" s="9"/>
      <c r="BLV108" s="9"/>
      <c r="BLW108" s="9"/>
      <c r="BLX108" s="9"/>
      <c r="BLY108" s="9"/>
      <c r="BLZ108" s="9"/>
      <c r="BMA108" s="9"/>
      <c r="BMB108" s="9"/>
      <c r="BMC108" s="9"/>
      <c r="BMD108" s="9"/>
      <c r="BME108" s="9"/>
      <c r="BMF108" s="9"/>
      <c r="BMG108" s="9"/>
      <c r="BMH108" s="9"/>
      <c r="BMI108" s="9"/>
      <c r="BMJ108" s="9"/>
      <c r="BMK108" s="9"/>
      <c r="BML108" s="9"/>
      <c r="BMM108" s="9"/>
      <c r="BMN108" s="9"/>
      <c r="BMO108" s="9"/>
      <c r="BMP108" s="9"/>
      <c r="BMQ108" s="9"/>
      <c r="BMR108" s="9"/>
      <c r="BMS108" s="9"/>
      <c r="BMT108" s="9"/>
      <c r="BMU108" s="9"/>
      <c r="BMV108" s="9"/>
      <c r="BMW108" s="9"/>
      <c r="BMX108" s="9"/>
      <c r="BMY108" s="9"/>
      <c r="BMZ108" s="9"/>
      <c r="BNA108" s="9"/>
      <c r="BNB108" s="9"/>
      <c r="BNC108" s="9"/>
      <c r="BND108" s="9"/>
      <c r="BNE108" s="9"/>
      <c r="BNF108" s="9"/>
      <c r="BNG108" s="9"/>
      <c r="BNH108" s="9"/>
      <c r="BNI108" s="9"/>
      <c r="BNJ108" s="9"/>
      <c r="BNK108" s="9"/>
      <c r="BNL108" s="9"/>
      <c r="BNM108" s="9"/>
      <c r="BNN108" s="9"/>
      <c r="BNO108" s="9"/>
      <c r="BNP108" s="9"/>
      <c r="BNQ108" s="9"/>
      <c r="BNR108" s="9"/>
      <c r="BNS108" s="9"/>
      <c r="BNT108" s="9"/>
      <c r="BNU108" s="9"/>
      <c r="BNV108" s="9"/>
      <c r="BNW108" s="9"/>
      <c r="BNX108" s="9"/>
      <c r="BNY108" s="9"/>
      <c r="BNZ108" s="9"/>
      <c r="BOA108" s="9"/>
      <c r="BOB108" s="9"/>
      <c r="BOC108" s="9"/>
      <c r="BOD108" s="9"/>
      <c r="BOE108" s="9"/>
      <c r="BOF108" s="9"/>
      <c r="BOG108" s="9"/>
      <c r="BOH108" s="9"/>
      <c r="BOI108" s="9"/>
      <c r="BOJ108" s="9"/>
      <c r="BOK108" s="9"/>
      <c r="BOL108" s="9"/>
      <c r="BOM108" s="9"/>
      <c r="BON108" s="9"/>
      <c r="BOO108" s="9"/>
      <c r="BOP108" s="9"/>
      <c r="BOQ108" s="9"/>
      <c r="BOR108" s="9"/>
      <c r="BOS108" s="9"/>
      <c r="BOT108" s="9"/>
      <c r="BOU108" s="9"/>
      <c r="BOV108" s="9"/>
      <c r="BOW108" s="9"/>
      <c r="BOX108" s="9"/>
      <c r="BOY108" s="9"/>
      <c r="BOZ108" s="9"/>
      <c r="BPA108" s="9"/>
      <c r="BPB108" s="9"/>
      <c r="BPC108" s="9"/>
      <c r="BPD108" s="9"/>
      <c r="BPE108" s="9"/>
      <c r="BPF108" s="9"/>
      <c r="BPG108" s="9"/>
      <c r="BPH108" s="9"/>
      <c r="BPI108" s="9"/>
      <c r="BPJ108" s="9"/>
      <c r="BPK108" s="9"/>
      <c r="BPL108" s="9"/>
      <c r="BPM108" s="9"/>
      <c r="BPN108" s="9"/>
      <c r="BPO108" s="9"/>
      <c r="BPP108" s="9"/>
      <c r="BPQ108" s="9"/>
      <c r="BPR108" s="9"/>
      <c r="BPS108" s="9"/>
      <c r="BPT108" s="9"/>
      <c r="BPU108" s="9"/>
      <c r="BPV108" s="9"/>
      <c r="BPW108" s="9"/>
      <c r="BPX108" s="9"/>
      <c r="BPY108" s="9"/>
      <c r="BPZ108" s="9"/>
      <c r="BQA108" s="9"/>
      <c r="BQB108" s="9"/>
      <c r="BQC108" s="9"/>
      <c r="BQD108" s="9"/>
      <c r="BQE108" s="9"/>
      <c r="BQF108" s="9"/>
      <c r="BQG108" s="9"/>
      <c r="BQH108" s="9"/>
      <c r="BQI108" s="9"/>
      <c r="BQJ108" s="9"/>
      <c r="BQK108" s="9"/>
      <c r="BQL108" s="9"/>
      <c r="BQM108" s="9"/>
      <c r="BQN108" s="9"/>
      <c r="BQO108" s="9"/>
      <c r="BQP108" s="9"/>
      <c r="BQQ108" s="9"/>
      <c r="BQR108" s="9"/>
      <c r="BQS108" s="9"/>
      <c r="BQT108" s="9"/>
      <c r="BQU108" s="9"/>
      <c r="BQV108" s="9"/>
      <c r="BQW108" s="9"/>
      <c r="BQX108" s="9"/>
      <c r="BQY108" s="9"/>
      <c r="BQZ108" s="9"/>
      <c r="BRA108" s="9"/>
      <c r="BRB108" s="9"/>
      <c r="BRC108" s="9"/>
      <c r="BRD108" s="9"/>
      <c r="BRE108" s="9"/>
      <c r="BRF108" s="9"/>
      <c r="BRG108" s="9"/>
      <c r="BRH108" s="9"/>
      <c r="BRI108" s="9"/>
      <c r="BRJ108" s="9"/>
      <c r="BRK108" s="9"/>
      <c r="BRL108" s="9"/>
      <c r="BRM108" s="9"/>
      <c r="BRN108" s="9"/>
      <c r="BRO108" s="9"/>
      <c r="BRP108" s="9"/>
      <c r="BRQ108" s="9"/>
      <c r="BRR108" s="9"/>
      <c r="BRS108" s="9"/>
      <c r="BRT108" s="9"/>
      <c r="BRU108" s="9"/>
      <c r="BRV108" s="9"/>
      <c r="BRW108" s="9"/>
      <c r="BRX108" s="9"/>
      <c r="BRY108" s="9"/>
      <c r="BRZ108" s="9"/>
      <c r="BSA108" s="9"/>
      <c r="BSB108" s="9"/>
      <c r="BSC108" s="9"/>
      <c r="BSD108" s="9"/>
    </row>
    <row r="109" ht="14.25" customHeight="1">
      <c r="A109" s="9">
        <v>4.0</v>
      </c>
      <c r="B109" s="9" t="s">
        <v>11947</v>
      </c>
      <c r="C109" s="9" t="s">
        <v>11948</v>
      </c>
      <c r="D109" s="9" t="s">
        <v>11948</v>
      </c>
      <c r="E109" s="9"/>
      <c r="F109" s="9">
        <v>42.0</v>
      </c>
      <c r="G109" s="9" t="s">
        <v>12840</v>
      </c>
      <c r="H109" s="9"/>
      <c r="I109" s="9"/>
      <c r="J109" s="9"/>
      <c r="K109" s="9">
        <v>11.0</v>
      </c>
      <c r="L109" s="9">
        <v>30.0</v>
      </c>
      <c r="M109" s="9"/>
      <c r="N109" s="9"/>
      <c r="O109" s="9">
        <v>1.0</v>
      </c>
      <c r="P109" s="9">
        <v>2.0</v>
      </c>
      <c r="Q109" s="9" t="s">
        <v>12841</v>
      </c>
      <c r="R109" s="9"/>
      <c r="S109" s="9" t="s">
        <v>3074</v>
      </c>
      <c r="T109" s="9" t="s">
        <v>3073</v>
      </c>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9"/>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c r="HA109" s="9"/>
      <c r="HB109" s="9"/>
      <c r="HC109" s="9"/>
      <c r="HD109" s="9"/>
      <c r="HE109" s="9"/>
      <c r="HF109" s="9"/>
      <c r="HG109" s="9"/>
      <c r="HH109" s="9"/>
      <c r="HI109" s="9"/>
      <c r="HJ109" s="9"/>
      <c r="HK109" s="9"/>
      <c r="HL109" s="9"/>
      <c r="HM109" s="9"/>
      <c r="HN109" s="9"/>
      <c r="HO109" s="9"/>
      <c r="HP109" s="9"/>
      <c r="HQ109" s="9"/>
      <c r="HR109" s="9"/>
      <c r="HS109" s="9"/>
      <c r="HT109" s="9"/>
      <c r="HU109" s="9"/>
      <c r="HV109" s="9"/>
      <c r="HW109" s="9"/>
      <c r="HX109" s="9"/>
      <c r="HY109" s="9"/>
      <c r="HZ109" s="9"/>
      <c r="IA109" s="9"/>
      <c r="IB109" s="9"/>
      <c r="IC109" s="9"/>
      <c r="ID109" s="9"/>
      <c r="IE109" s="9"/>
      <c r="IF109" s="9"/>
      <c r="IG109" s="9"/>
      <c r="IH109" s="9"/>
      <c r="II109" s="9"/>
      <c r="IJ109" s="9"/>
      <c r="IK109" s="9"/>
      <c r="IL109" s="9"/>
      <c r="IM109" s="9"/>
      <c r="IN109" s="9"/>
      <c r="IO109" s="9"/>
      <c r="IP109" s="9"/>
      <c r="IQ109" s="9"/>
      <c r="IR109" s="9"/>
      <c r="IS109" s="9"/>
      <c r="IT109" s="9"/>
      <c r="IU109" s="9"/>
      <c r="IV109" s="9"/>
      <c r="IW109" s="9"/>
      <c r="IX109" s="9"/>
      <c r="IY109" s="9"/>
      <c r="IZ109" s="9"/>
      <c r="JA109" s="9"/>
      <c r="JB109" s="9"/>
      <c r="JC109" s="9"/>
      <c r="JD109" s="9"/>
      <c r="JE109" s="9"/>
      <c r="JF109" s="9"/>
      <c r="JG109" s="9"/>
      <c r="JH109" s="9"/>
      <c r="JI109" s="9"/>
      <c r="JJ109" s="9"/>
      <c r="JK109" s="9"/>
      <c r="JL109" s="9"/>
      <c r="JM109" s="9"/>
      <c r="JN109" s="9"/>
      <c r="JO109" s="9"/>
      <c r="JP109" s="9"/>
      <c r="JQ109" s="9"/>
      <c r="JR109" s="9"/>
      <c r="JS109" s="9"/>
      <c r="JT109" s="9"/>
      <c r="JU109" s="9"/>
      <c r="JV109" s="9"/>
      <c r="JW109" s="9"/>
      <c r="JX109" s="9"/>
      <c r="JY109" s="9"/>
      <c r="JZ109" s="9"/>
      <c r="KA109" s="9"/>
      <c r="KB109" s="9"/>
      <c r="KC109" s="9"/>
      <c r="KD109" s="9"/>
      <c r="KE109" s="9"/>
      <c r="KF109" s="9"/>
      <c r="KG109" s="9"/>
      <c r="KH109" s="9"/>
      <c r="KI109" s="9"/>
      <c r="KJ109" s="9"/>
      <c r="KK109" s="9"/>
      <c r="KL109" s="9"/>
      <c r="KM109" s="9"/>
      <c r="KN109" s="9"/>
      <c r="KO109" s="9"/>
      <c r="KP109" s="9"/>
      <c r="KQ109" s="9"/>
      <c r="KR109" s="9"/>
      <c r="KS109" s="9"/>
      <c r="KT109" s="9"/>
      <c r="KU109" s="9"/>
      <c r="KV109" s="9"/>
      <c r="KW109" s="9"/>
      <c r="KX109" s="9"/>
      <c r="KY109" s="9"/>
      <c r="KZ109" s="9"/>
      <c r="LA109" s="9"/>
      <c r="LB109" s="9"/>
      <c r="LC109" s="9"/>
      <c r="LD109" s="9"/>
      <c r="LE109" s="9"/>
      <c r="LF109" s="9"/>
      <c r="LG109" s="9"/>
      <c r="LH109" s="9"/>
      <c r="LI109" s="9"/>
      <c r="LJ109" s="9"/>
      <c r="LK109" s="9"/>
      <c r="LL109" s="9"/>
      <c r="LM109" s="9"/>
      <c r="LN109" s="9"/>
      <c r="LO109" s="9"/>
      <c r="LP109" s="9"/>
      <c r="LQ109" s="9"/>
      <c r="LR109" s="9"/>
      <c r="LS109" s="9"/>
      <c r="LT109" s="9"/>
      <c r="LU109" s="9"/>
      <c r="LV109" s="9"/>
      <c r="LW109" s="9"/>
      <c r="LX109" s="9"/>
      <c r="LY109" s="9"/>
      <c r="LZ109" s="9"/>
      <c r="MA109" s="9"/>
      <c r="MB109" s="9"/>
      <c r="MC109" s="9"/>
      <c r="MD109" s="9"/>
      <c r="ME109" s="9"/>
      <c r="MF109" s="9"/>
      <c r="MG109" s="9"/>
      <c r="MH109" s="9"/>
      <c r="MI109" s="9"/>
      <c r="MJ109" s="9"/>
      <c r="MK109" s="9"/>
      <c r="ML109" s="9"/>
      <c r="MM109" s="9"/>
      <c r="MN109" s="9"/>
      <c r="MO109" s="9"/>
      <c r="MP109" s="9"/>
      <c r="MQ109" s="9"/>
      <c r="MR109" s="9"/>
      <c r="MS109" s="9"/>
      <c r="MT109" s="9"/>
      <c r="MU109" s="9"/>
      <c r="MV109" s="9"/>
      <c r="MW109" s="9"/>
      <c r="MX109" s="9"/>
      <c r="MY109" s="9"/>
      <c r="MZ109" s="9"/>
      <c r="NA109" s="9"/>
      <c r="NB109" s="9"/>
      <c r="NC109" s="9"/>
      <c r="ND109" s="9"/>
      <c r="NE109" s="9"/>
      <c r="NF109" s="9"/>
      <c r="NG109" s="9"/>
      <c r="NH109" s="9"/>
      <c r="NI109" s="9"/>
      <c r="NJ109" s="9"/>
      <c r="NK109" s="9"/>
      <c r="NL109" s="9"/>
      <c r="NM109" s="9"/>
      <c r="NN109" s="9"/>
      <c r="NO109" s="9"/>
      <c r="NP109" s="9"/>
      <c r="NQ109" s="9"/>
      <c r="NR109" s="9"/>
      <c r="NS109" s="9"/>
      <c r="NT109" s="9"/>
      <c r="NU109" s="9"/>
      <c r="NV109" s="9"/>
      <c r="NW109" s="9"/>
      <c r="NX109" s="9"/>
      <c r="NY109" s="9"/>
      <c r="NZ109" s="9"/>
      <c r="OA109" s="9"/>
      <c r="OB109" s="9"/>
      <c r="OC109" s="9"/>
      <c r="OD109" s="9"/>
      <c r="OE109" s="9"/>
      <c r="OF109" s="9"/>
      <c r="OG109" s="9"/>
      <c r="OH109" s="9"/>
      <c r="OI109" s="9"/>
      <c r="OJ109" s="9"/>
      <c r="OK109" s="9"/>
      <c r="OL109" s="9"/>
      <c r="OM109" s="9"/>
      <c r="ON109" s="9"/>
      <c r="OO109" s="9"/>
      <c r="OP109" s="9"/>
      <c r="OQ109" s="9"/>
      <c r="OR109" s="9"/>
      <c r="OS109" s="9"/>
      <c r="OT109" s="9"/>
      <c r="OU109" s="9"/>
      <c r="OV109" s="9"/>
      <c r="OW109" s="9"/>
      <c r="OX109" s="9"/>
      <c r="OY109" s="9"/>
      <c r="OZ109" s="9"/>
      <c r="PA109" s="9"/>
      <c r="PB109" s="9"/>
      <c r="PC109" s="9"/>
      <c r="PD109" s="9"/>
      <c r="PE109" s="9"/>
      <c r="PF109" s="9"/>
      <c r="PG109" s="9"/>
      <c r="PH109" s="9"/>
      <c r="PI109" s="9"/>
      <c r="PJ109" s="9"/>
      <c r="PK109" s="9"/>
      <c r="PL109" s="9"/>
      <c r="PM109" s="9"/>
      <c r="PN109" s="9"/>
      <c r="PO109" s="9"/>
      <c r="PP109" s="9"/>
      <c r="PQ109" s="9"/>
      <c r="PR109" s="9"/>
      <c r="PS109" s="9"/>
      <c r="PT109" s="9"/>
      <c r="PU109" s="9"/>
      <c r="PV109" s="9"/>
      <c r="PW109" s="9"/>
      <c r="PX109" s="9"/>
      <c r="PY109" s="9"/>
      <c r="PZ109" s="9"/>
      <c r="QA109" s="9"/>
      <c r="QB109" s="9"/>
      <c r="QC109" s="9"/>
      <c r="QD109" s="9"/>
      <c r="QE109" s="9"/>
      <c r="QF109" s="9"/>
      <c r="QG109" s="9"/>
      <c r="QH109" s="9"/>
      <c r="QI109" s="9"/>
      <c r="QJ109" s="9"/>
      <c r="QK109" s="9"/>
      <c r="QL109" s="9"/>
      <c r="QM109" s="9"/>
      <c r="QN109" s="9"/>
      <c r="QO109" s="9"/>
      <c r="QP109" s="9"/>
      <c r="QQ109" s="9"/>
      <c r="QR109" s="9"/>
      <c r="QS109" s="9"/>
      <c r="QT109" s="9"/>
      <c r="QU109" s="9"/>
      <c r="QV109" s="9"/>
      <c r="QW109" s="9"/>
      <c r="QX109" s="9"/>
      <c r="QY109" s="9"/>
      <c r="QZ109" s="9"/>
      <c r="RA109" s="9"/>
      <c r="RB109" s="9"/>
      <c r="RC109" s="9"/>
      <c r="RD109" s="9"/>
      <c r="RE109" s="9"/>
      <c r="RF109" s="9"/>
      <c r="RG109" s="9"/>
      <c r="RH109" s="9"/>
      <c r="RI109" s="9"/>
      <c r="RJ109" s="9"/>
      <c r="RK109" s="9"/>
      <c r="RL109" s="9"/>
      <c r="RM109" s="9"/>
      <c r="RN109" s="9"/>
      <c r="RO109" s="9"/>
      <c r="RP109" s="9"/>
      <c r="RQ109" s="9"/>
      <c r="RR109" s="9"/>
      <c r="RS109" s="9"/>
      <c r="RT109" s="9"/>
      <c r="RU109" s="9"/>
      <c r="RV109" s="9"/>
      <c r="RW109" s="9"/>
      <c r="RX109" s="9"/>
      <c r="RY109" s="9"/>
      <c r="RZ109" s="9"/>
      <c r="SA109" s="9"/>
      <c r="SB109" s="9"/>
      <c r="SC109" s="9"/>
      <c r="SD109" s="9"/>
      <c r="SE109" s="9"/>
      <c r="SF109" s="9"/>
      <c r="SG109" s="9"/>
      <c r="SH109" s="9"/>
      <c r="SI109" s="9"/>
      <c r="SJ109" s="9"/>
      <c r="SK109" s="9"/>
      <c r="SL109" s="9"/>
      <c r="SM109" s="9"/>
      <c r="SN109" s="9"/>
      <c r="SO109" s="9"/>
      <c r="SP109" s="9"/>
      <c r="SQ109" s="9"/>
      <c r="SR109" s="9"/>
      <c r="SS109" s="9"/>
      <c r="ST109" s="9"/>
      <c r="SU109" s="9"/>
      <c r="SV109" s="9"/>
      <c r="SW109" s="9"/>
      <c r="SX109" s="9"/>
      <c r="SY109" s="9"/>
      <c r="SZ109" s="9"/>
      <c r="TA109" s="9"/>
      <c r="TB109" s="9"/>
      <c r="TC109" s="9"/>
      <c r="TD109" s="9"/>
      <c r="TE109" s="9"/>
      <c r="TF109" s="9"/>
      <c r="TG109" s="9"/>
      <c r="TH109" s="9"/>
      <c r="TI109" s="9"/>
      <c r="TJ109" s="9"/>
      <c r="TK109" s="9"/>
      <c r="TL109" s="9"/>
      <c r="TM109" s="9"/>
      <c r="TN109" s="9"/>
      <c r="TO109" s="9"/>
      <c r="TP109" s="9"/>
      <c r="TQ109" s="9"/>
      <c r="TR109" s="9"/>
      <c r="TS109" s="9"/>
      <c r="TT109" s="9"/>
      <c r="TU109" s="9"/>
      <c r="TV109" s="9"/>
      <c r="TW109" s="9"/>
      <c r="TX109" s="9"/>
      <c r="TY109" s="9"/>
      <c r="TZ109" s="9"/>
      <c r="UA109" s="9"/>
      <c r="UB109" s="9"/>
      <c r="UC109" s="9"/>
      <c r="UD109" s="9"/>
      <c r="UE109" s="9"/>
      <c r="UF109" s="9"/>
      <c r="UG109" s="9"/>
      <c r="UH109" s="9"/>
      <c r="UI109" s="9"/>
      <c r="UJ109" s="9"/>
      <c r="UK109" s="9"/>
      <c r="UL109" s="9"/>
      <c r="UM109" s="9"/>
      <c r="UN109" s="9"/>
      <c r="UO109" s="9"/>
      <c r="UP109" s="9"/>
      <c r="UQ109" s="9"/>
      <c r="UR109" s="9"/>
      <c r="US109" s="9"/>
      <c r="UT109" s="9"/>
      <c r="UU109" s="9"/>
      <c r="UV109" s="9"/>
      <c r="UW109" s="9"/>
      <c r="UX109" s="9"/>
      <c r="UY109" s="9"/>
      <c r="UZ109" s="9"/>
      <c r="VA109" s="9"/>
      <c r="VB109" s="9"/>
      <c r="VC109" s="9"/>
      <c r="VD109" s="9"/>
      <c r="VE109" s="9"/>
      <c r="VF109" s="9"/>
      <c r="VG109" s="9"/>
      <c r="VH109" s="9"/>
      <c r="VI109" s="9"/>
      <c r="VJ109" s="9"/>
      <c r="VK109" s="9"/>
      <c r="VL109" s="9"/>
      <c r="VM109" s="9"/>
      <c r="VN109" s="9"/>
      <c r="VO109" s="9"/>
      <c r="VP109" s="9"/>
      <c r="VQ109" s="9"/>
      <c r="VR109" s="9"/>
      <c r="VS109" s="9"/>
      <c r="VT109" s="9"/>
      <c r="VU109" s="9"/>
      <c r="VV109" s="9"/>
      <c r="VW109" s="9"/>
      <c r="VX109" s="9"/>
      <c r="VY109" s="9"/>
      <c r="VZ109" s="9"/>
      <c r="WA109" s="9"/>
      <c r="WB109" s="9"/>
      <c r="WC109" s="9"/>
      <c r="WD109" s="9"/>
      <c r="WE109" s="9"/>
      <c r="WF109" s="9"/>
      <c r="WG109" s="9"/>
      <c r="WH109" s="9"/>
      <c r="WI109" s="9"/>
      <c r="WJ109" s="9"/>
      <c r="WK109" s="9"/>
      <c r="WL109" s="9"/>
      <c r="WM109" s="9"/>
      <c r="WN109" s="9"/>
      <c r="WO109" s="9"/>
      <c r="WP109" s="9"/>
      <c r="WQ109" s="9"/>
      <c r="WR109" s="9"/>
      <c r="WS109" s="9"/>
      <c r="WT109" s="9"/>
      <c r="WU109" s="9"/>
      <c r="WV109" s="9"/>
      <c r="WW109" s="9"/>
      <c r="WX109" s="9"/>
      <c r="WY109" s="9"/>
      <c r="WZ109" s="9"/>
      <c r="XA109" s="9"/>
      <c r="XB109" s="9"/>
      <c r="XC109" s="9"/>
      <c r="XD109" s="9"/>
      <c r="XE109" s="9"/>
      <c r="XF109" s="9"/>
      <c r="XG109" s="9"/>
      <c r="XH109" s="9"/>
      <c r="XI109" s="9"/>
      <c r="XJ109" s="9"/>
      <c r="XK109" s="9"/>
      <c r="XL109" s="9"/>
      <c r="XM109" s="9"/>
      <c r="XN109" s="9"/>
      <c r="XO109" s="9"/>
      <c r="XP109" s="9"/>
      <c r="XQ109" s="9"/>
      <c r="XR109" s="9"/>
      <c r="XS109" s="9"/>
      <c r="XT109" s="9"/>
      <c r="XU109" s="9"/>
      <c r="XV109" s="9"/>
      <c r="XW109" s="9"/>
      <c r="XX109" s="9"/>
      <c r="XY109" s="9"/>
      <c r="XZ109" s="9"/>
      <c r="YA109" s="9"/>
      <c r="YB109" s="9"/>
      <c r="YC109" s="9"/>
      <c r="YD109" s="9"/>
      <c r="YE109" s="9"/>
      <c r="YF109" s="9"/>
      <c r="YG109" s="9"/>
      <c r="YH109" s="9"/>
      <c r="YI109" s="9"/>
      <c r="YJ109" s="9"/>
      <c r="YK109" s="9"/>
      <c r="YL109" s="9"/>
      <c r="YM109" s="9"/>
      <c r="YN109" s="9"/>
      <c r="YO109" s="9"/>
      <c r="YP109" s="9"/>
      <c r="YQ109" s="9"/>
      <c r="YR109" s="9"/>
      <c r="YS109" s="9"/>
      <c r="YT109" s="9"/>
      <c r="YU109" s="9"/>
      <c r="YV109" s="9"/>
      <c r="YW109" s="9"/>
      <c r="YX109" s="9"/>
      <c r="YY109" s="9"/>
      <c r="YZ109" s="9"/>
      <c r="ZA109" s="9"/>
      <c r="ZB109" s="9"/>
      <c r="ZC109" s="9"/>
      <c r="ZD109" s="9"/>
      <c r="ZE109" s="9"/>
      <c r="ZF109" s="9"/>
      <c r="ZG109" s="9"/>
      <c r="ZH109" s="9"/>
      <c r="ZI109" s="9"/>
      <c r="ZJ109" s="9"/>
      <c r="ZK109" s="9"/>
      <c r="ZL109" s="9"/>
      <c r="ZM109" s="9"/>
      <c r="ZN109" s="9"/>
      <c r="ZO109" s="9"/>
      <c r="ZP109" s="9"/>
      <c r="ZQ109" s="9"/>
      <c r="ZR109" s="9"/>
      <c r="ZS109" s="9"/>
      <c r="ZT109" s="9"/>
      <c r="ZU109" s="9"/>
      <c r="ZV109" s="9"/>
      <c r="ZW109" s="9"/>
      <c r="ZX109" s="9"/>
      <c r="ZY109" s="9"/>
      <c r="ZZ109" s="9"/>
      <c r="AAA109" s="9"/>
      <c r="AAB109" s="9"/>
      <c r="AAC109" s="9"/>
      <c r="AAD109" s="9"/>
      <c r="AAE109" s="9"/>
      <c r="AAF109" s="9"/>
      <c r="AAG109" s="9"/>
      <c r="AAH109" s="9"/>
      <c r="AAI109" s="9"/>
      <c r="AAJ109" s="9"/>
      <c r="AAK109" s="9"/>
      <c r="AAL109" s="9"/>
      <c r="AAM109" s="9"/>
      <c r="AAN109" s="9"/>
      <c r="AAO109" s="9"/>
      <c r="AAP109" s="9"/>
      <c r="AAQ109" s="9"/>
      <c r="AAR109" s="9"/>
      <c r="AAS109" s="9"/>
      <c r="AAT109" s="9"/>
      <c r="AAU109" s="9"/>
      <c r="AAV109" s="9"/>
      <c r="AAW109" s="9"/>
      <c r="AAX109" s="9"/>
      <c r="AAY109" s="9"/>
      <c r="AAZ109" s="9"/>
      <c r="ABA109" s="9"/>
      <c r="ABB109" s="9"/>
      <c r="ABC109" s="9"/>
      <c r="ABD109" s="9"/>
      <c r="ABE109" s="9"/>
      <c r="ABF109" s="9"/>
      <c r="ABG109" s="9"/>
      <c r="ABH109" s="9"/>
      <c r="ABI109" s="9"/>
      <c r="ABJ109" s="9"/>
      <c r="ABK109" s="9"/>
      <c r="ABL109" s="9"/>
      <c r="ABM109" s="9"/>
      <c r="ABN109" s="9"/>
      <c r="ABO109" s="9"/>
      <c r="ABP109" s="9"/>
      <c r="ABQ109" s="9"/>
      <c r="ABR109" s="9"/>
      <c r="ABS109" s="9"/>
      <c r="ABT109" s="9"/>
      <c r="ABU109" s="9"/>
      <c r="ABV109" s="9"/>
      <c r="ABW109" s="9"/>
      <c r="ABX109" s="9"/>
      <c r="ABY109" s="9"/>
      <c r="ABZ109" s="9"/>
      <c r="ACA109" s="9"/>
      <c r="ACB109" s="9"/>
      <c r="ACC109" s="9"/>
      <c r="ACD109" s="9"/>
      <c r="ACE109" s="9"/>
      <c r="ACF109" s="9"/>
      <c r="ACG109" s="9"/>
      <c r="ACH109" s="9"/>
      <c r="ACI109" s="9"/>
      <c r="ACJ109" s="9"/>
      <c r="ACK109" s="9"/>
      <c r="ACL109" s="9"/>
      <c r="ACM109" s="9"/>
      <c r="ACN109" s="9"/>
      <c r="ACO109" s="9"/>
      <c r="ACP109" s="9"/>
      <c r="ACQ109" s="9"/>
      <c r="ACR109" s="9"/>
      <c r="ACS109" s="9"/>
      <c r="ACT109" s="9"/>
      <c r="ACU109" s="9"/>
      <c r="ACV109" s="9"/>
      <c r="ACW109" s="9"/>
      <c r="ACX109" s="9"/>
      <c r="ACY109" s="9"/>
      <c r="ACZ109" s="9"/>
      <c r="ADA109" s="9"/>
      <c r="ADB109" s="9"/>
      <c r="ADC109" s="9"/>
      <c r="ADD109" s="9"/>
      <c r="ADE109" s="9"/>
      <c r="ADF109" s="9"/>
      <c r="ADG109" s="9"/>
      <c r="ADH109" s="9"/>
      <c r="ADI109" s="9"/>
      <c r="ADJ109" s="9"/>
      <c r="ADK109" s="9"/>
      <c r="ADL109" s="9"/>
      <c r="ADM109" s="9"/>
      <c r="ADN109" s="9"/>
      <c r="ADO109" s="9"/>
      <c r="ADP109" s="9"/>
      <c r="ADQ109" s="9"/>
      <c r="ADR109" s="9"/>
      <c r="ADS109" s="9"/>
      <c r="ADT109" s="9"/>
      <c r="ADU109" s="9"/>
      <c r="ADV109" s="9"/>
      <c r="ADW109" s="9"/>
      <c r="ADX109" s="9"/>
      <c r="ADY109" s="9"/>
      <c r="ADZ109" s="9"/>
      <c r="AEA109" s="9"/>
      <c r="AEB109" s="9"/>
      <c r="AEC109" s="9"/>
      <c r="AED109" s="9"/>
      <c r="AEE109" s="9"/>
      <c r="AEF109" s="9"/>
      <c r="AEG109" s="9"/>
      <c r="AEH109" s="9"/>
      <c r="AEI109" s="9"/>
      <c r="AEJ109" s="9"/>
      <c r="AEK109" s="9"/>
      <c r="AEL109" s="9"/>
      <c r="AEM109" s="9"/>
      <c r="AEN109" s="9"/>
      <c r="AEO109" s="9"/>
      <c r="AEP109" s="9"/>
      <c r="AEQ109" s="9"/>
      <c r="AER109" s="9"/>
      <c r="AES109" s="9"/>
      <c r="AET109" s="9"/>
      <c r="AEU109" s="9"/>
      <c r="AEV109" s="9"/>
      <c r="AEW109" s="9"/>
      <c r="AEX109" s="9"/>
      <c r="AEY109" s="9"/>
      <c r="AEZ109" s="9"/>
      <c r="AFA109" s="9"/>
      <c r="AFB109" s="9"/>
      <c r="AFC109" s="9"/>
      <c r="AFD109" s="9"/>
      <c r="AFE109" s="9"/>
      <c r="AFF109" s="9"/>
      <c r="AFG109" s="9"/>
      <c r="AFH109" s="9"/>
      <c r="AFI109" s="9"/>
      <c r="AFJ109" s="9"/>
      <c r="AFK109" s="9"/>
      <c r="AFL109" s="9"/>
      <c r="AFM109" s="9"/>
      <c r="AFN109" s="9"/>
      <c r="AFO109" s="9"/>
      <c r="AFP109" s="9"/>
      <c r="AFQ109" s="9"/>
      <c r="AFR109" s="9"/>
      <c r="AFS109" s="9"/>
      <c r="AFT109" s="9"/>
      <c r="AFU109" s="9"/>
      <c r="AFV109" s="9"/>
      <c r="AFW109" s="9"/>
      <c r="AFX109" s="9"/>
      <c r="AFY109" s="9"/>
      <c r="AFZ109" s="9"/>
      <c r="AGA109" s="9"/>
      <c r="AGB109" s="9"/>
      <c r="AGC109" s="9"/>
      <c r="AGD109" s="9"/>
      <c r="AGE109" s="9"/>
      <c r="AGF109" s="9"/>
      <c r="AGG109" s="9"/>
      <c r="AGH109" s="9"/>
      <c r="AGI109" s="9"/>
      <c r="AGJ109" s="9"/>
      <c r="AGK109" s="9"/>
      <c r="AGL109" s="9"/>
      <c r="AGM109" s="9"/>
      <c r="AGN109" s="9"/>
      <c r="AGO109" s="9"/>
      <c r="AGP109" s="9"/>
      <c r="AGQ109" s="9"/>
      <c r="AGR109" s="9"/>
      <c r="AGS109" s="9"/>
      <c r="AGT109" s="9"/>
      <c r="AGU109" s="9"/>
      <c r="AGV109" s="9"/>
      <c r="AGW109" s="9"/>
      <c r="AGX109" s="9"/>
      <c r="AGY109" s="9"/>
      <c r="AGZ109" s="9"/>
      <c r="AHA109" s="9"/>
      <c r="AHB109" s="9"/>
      <c r="AHC109" s="9"/>
      <c r="AHD109" s="9"/>
      <c r="AHE109" s="9"/>
      <c r="AHF109" s="9"/>
      <c r="AHG109" s="9"/>
      <c r="AHH109" s="9"/>
      <c r="AHI109" s="9"/>
      <c r="AHJ109" s="9"/>
      <c r="AHK109" s="9"/>
      <c r="AHL109" s="9"/>
      <c r="AHM109" s="9"/>
      <c r="AHN109" s="9"/>
      <c r="AHO109" s="9"/>
      <c r="AHP109" s="9"/>
      <c r="AHQ109" s="9"/>
      <c r="AHR109" s="9"/>
      <c r="AHS109" s="9"/>
      <c r="AHT109" s="9"/>
      <c r="AHU109" s="9"/>
      <c r="AHV109" s="9"/>
      <c r="AHW109" s="9"/>
      <c r="AHX109" s="9"/>
      <c r="AHY109" s="9"/>
      <c r="AHZ109" s="9"/>
      <c r="AIA109" s="9"/>
      <c r="AIB109" s="9"/>
      <c r="AIC109" s="9"/>
      <c r="AID109" s="9"/>
      <c r="AIE109" s="9"/>
      <c r="AIF109" s="9"/>
      <c r="AIG109" s="9"/>
      <c r="AIH109" s="9"/>
      <c r="AII109" s="9"/>
      <c r="AIJ109" s="9"/>
      <c r="AIK109" s="9"/>
      <c r="AIL109" s="9"/>
      <c r="AIM109" s="9"/>
      <c r="AIN109" s="9"/>
      <c r="AIO109" s="9"/>
      <c r="AIP109" s="9"/>
      <c r="AIQ109" s="9"/>
      <c r="AIR109" s="9"/>
      <c r="AIS109" s="9"/>
      <c r="AIT109" s="9"/>
      <c r="AIU109" s="9"/>
      <c r="AIV109" s="9"/>
      <c r="AIW109" s="9"/>
      <c r="AIX109" s="9"/>
      <c r="AIY109" s="9"/>
      <c r="AIZ109" s="9"/>
      <c r="AJA109" s="9"/>
      <c r="AJB109" s="9"/>
      <c r="AJC109" s="9"/>
      <c r="AJD109" s="9"/>
      <c r="AJE109" s="9"/>
      <c r="AJF109" s="9"/>
      <c r="AJG109" s="9"/>
      <c r="AJH109" s="9"/>
      <c r="AJI109" s="9"/>
      <c r="AJJ109" s="9"/>
      <c r="AJK109" s="9"/>
      <c r="AJL109" s="9"/>
      <c r="AJM109" s="9"/>
      <c r="AJN109" s="9"/>
      <c r="AJO109" s="9"/>
      <c r="AJP109" s="9"/>
      <c r="AJQ109" s="9"/>
      <c r="AJR109" s="9"/>
      <c r="AJS109" s="9"/>
      <c r="AJT109" s="9"/>
      <c r="AJU109" s="9"/>
      <c r="AJV109" s="9"/>
      <c r="AJW109" s="9"/>
      <c r="AJX109" s="9"/>
      <c r="AJY109" s="9"/>
      <c r="AJZ109" s="9"/>
      <c r="AKA109" s="9"/>
      <c r="AKB109" s="9"/>
      <c r="AKC109" s="9"/>
      <c r="AKD109" s="9"/>
      <c r="AKE109" s="9"/>
      <c r="AKF109" s="9"/>
      <c r="AKG109" s="9"/>
      <c r="AKH109" s="9"/>
      <c r="AKI109" s="9"/>
      <c r="AKJ109" s="9"/>
      <c r="AKK109" s="9"/>
      <c r="AKL109" s="9"/>
      <c r="AKM109" s="9"/>
      <c r="AKN109" s="9"/>
      <c r="AKO109" s="9"/>
      <c r="AKP109" s="9"/>
      <c r="AKQ109" s="9"/>
      <c r="AKR109" s="9"/>
      <c r="AKS109" s="9"/>
      <c r="AKT109" s="9"/>
      <c r="AKU109" s="9"/>
      <c r="AKV109" s="9"/>
      <c r="AKW109" s="9"/>
      <c r="AKX109" s="9"/>
      <c r="AKY109" s="9"/>
      <c r="AKZ109" s="9"/>
      <c r="ALA109" s="9"/>
      <c r="ALB109" s="9"/>
      <c r="ALC109" s="9"/>
      <c r="ALD109" s="9"/>
      <c r="ALE109" s="9"/>
      <c r="ALF109" s="9"/>
      <c r="ALG109" s="9"/>
      <c r="ALH109" s="9"/>
      <c r="ALI109" s="9"/>
      <c r="ALJ109" s="9"/>
      <c r="ALK109" s="9"/>
      <c r="ALL109" s="9"/>
      <c r="ALM109" s="9"/>
      <c r="ALN109" s="9"/>
      <c r="ALO109" s="9"/>
      <c r="ALP109" s="9"/>
      <c r="ALQ109" s="9"/>
      <c r="ALR109" s="9"/>
      <c r="ALS109" s="9"/>
      <c r="ALT109" s="9"/>
      <c r="ALU109" s="9"/>
      <c r="ALV109" s="9"/>
      <c r="ALW109" s="9"/>
      <c r="ALX109" s="9"/>
      <c r="ALY109" s="9"/>
      <c r="AMN109" s="9"/>
      <c r="AMO109" s="9"/>
      <c r="AMP109" s="9"/>
      <c r="AMQ109" s="9"/>
      <c r="AMR109" s="9"/>
      <c r="AMS109" s="9"/>
      <c r="AMT109" s="9"/>
      <c r="AMU109" s="9"/>
      <c r="AMV109" s="9"/>
      <c r="AMW109" s="9"/>
      <c r="AMX109" s="9"/>
      <c r="AMY109" s="9"/>
      <c r="AMZ109" s="9"/>
      <c r="ANA109" s="9"/>
      <c r="ANB109" s="9"/>
      <c r="ANC109" s="9"/>
      <c r="AND109" s="9"/>
      <c r="ANE109" s="9"/>
      <c r="ANF109" s="9"/>
      <c r="ANG109" s="9"/>
      <c r="ANH109" s="9"/>
      <c r="ANI109" s="9"/>
      <c r="ANJ109" s="9"/>
      <c r="ANK109" s="9"/>
      <c r="ANL109" s="9"/>
      <c r="ANM109" s="9"/>
      <c r="ANN109" s="9"/>
      <c r="ANO109" s="9"/>
      <c r="ANP109" s="9"/>
      <c r="ANQ109" s="9"/>
      <c r="ANR109" s="9"/>
      <c r="ANS109" s="9"/>
      <c r="ANT109" s="9"/>
      <c r="ANU109" s="9"/>
      <c r="ANV109" s="9"/>
      <c r="ANW109" s="9"/>
      <c r="ANX109" s="9"/>
      <c r="ANY109" s="9"/>
      <c r="ANZ109" s="9"/>
      <c r="AOA109" s="9"/>
      <c r="AOB109" s="9"/>
      <c r="AOC109" s="9"/>
      <c r="AOD109" s="9"/>
      <c r="AOE109" s="9"/>
      <c r="AOF109" s="9"/>
      <c r="AOG109" s="9"/>
      <c r="AOH109" s="9"/>
      <c r="AOI109" s="9"/>
      <c r="AOJ109" s="9"/>
      <c r="AOK109" s="9"/>
      <c r="AOL109" s="9"/>
      <c r="AOM109" s="9"/>
      <c r="AON109" s="9"/>
      <c r="AOO109" s="9"/>
      <c r="AOP109" s="9"/>
      <c r="AOQ109" s="9"/>
      <c r="AOR109" s="9"/>
      <c r="AOS109" s="9"/>
      <c r="AOT109" s="9"/>
      <c r="AOU109" s="9"/>
      <c r="AOV109" s="9"/>
      <c r="AOW109" s="9"/>
      <c r="AOX109" s="9"/>
      <c r="AOY109" s="9"/>
      <c r="AOZ109" s="9"/>
      <c r="APA109" s="9"/>
      <c r="APB109" s="9"/>
      <c r="APC109" s="9"/>
      <c r="APD109" s="9"/>
      <c r="APE109" s="9"/>
      <c r="APF109" s="9"/>
      <c r="APG109" s="9"/>
      <c r="APH109" s="9"/>
      <c r="API109" s="9"/>
      <c r="APJ109" s="9"/>
      <c r="APK109" s="9"/>
      <c r="APL109" s="9"/>
      <c r="APM109" s="9"/>
      <c r="APN109" s="9"/>
      <c r="APO109" s="9"/>
      <c r="APP109" s="9"/>
      <c r="APQ109" s="9"/>
      <c r="APR109" s="9"/>
      <c r="APS109" s="9"/>
      <c r="APT109" s="9"/>
      <c r="APU109" s="9"/>
      <c r="APV109" s="9"/>
      <c r="APW109" s="9"/>
      <c r="APX109" s="9"/>
      <c r="APY109" s="9"/>
      <c r="APZ109" s="9"/>
      <c r="AQA109" s="9"/>
      <c r="AQB109" s="9"/>
      <c r="AQC109" s="9"/>
      <c r="AQD109" s="9"/>
      <c r="AQE109" s="9"/>
      <c r="AQF109" s="9"/>
      <c r="AQG109" s="9"/>
      <c r="AQH109" s="9"/>
      <c r="AQI109" s="9"/>
      <c r="AQJ109" s="9"/>
      <c r="AQK109" s="9"/>
      <c r="AQL109" s="9"/>
      <c r="AQM109" s="9"/>
      <c r="AQN109" s="9"/>
      <c r="AQO109" s="9"/>
      <c r="AQP109" s="9"/>
      <c r="AQQ109" s="9"/>
      <c r="AQR109" s="9"/>
      <c r="AQS109" s="9"/>
      <c r="AQT109" s="9"/>
      <c r="AQU109" s="9"/>
      <c r="AQV109" s="9"/>
      <c r="AQW109" s="9"/>
      <c r="AQX109" s="9"/>
      <c r="AQY109" s="9"/>
      <c r="AQZ109" s="9"/>
      <c r="ARA109" s="9"/>
      <c r="ARB109" s="9"/>
      <c r="ARC109" s="9"/>
      <c r="ARD109" s="9"/>
      <c r="ARE109" s="9"/>
      <c r="ARF109" s="9"/>
      <c r="ARG109" s="9"/>
      <c r="ARH109" s="9"/>
      <c r="ARI109" s="9"/>
      <c r="ARJ109" s="9"/>
      <c r="ARK109" s="9"/>
      <c r="ARL109" s="9"/>
      <c r="ARM109" s="9"/>
      <c r="ARN109" s="9"/>
      <c r="ARO109" s="9"/>
      <c r="ARP109" s="9"/>
      <c r="ARQ109" s="9"/>
      <c r="ARR109" s="9"/>
      <c r="ARS109" s="9"/>
      <c r="ART109" s="9"/>
      <c r="ARU109" s="9"/>
      <c r="ARV109" s="9"/>
      <c r="ARW109" s="9"/>
      <c r="ARX109" s="9"/>
      <c r="ARY109" s="9"/>
      <c r="ARZ109" s="9"/>
      <c r="ASA109" s="9"/>
      <c r="ASB109" s="9"/>
      <c r="ASC109" s="9"/>
      <c r="ASD109" s="9"/>
      <c r="ASE109" s="9"/>
      <c r="ASF109" s="9"/>
      <c r="ASG109" s="9"/>
      <c r="ASH109" s="9"/>
      <c r="ASI109" s="9"/>
      <c r="ASJ109" s="9"/>
      <c r="ASK109" s="9"/>
      <c r="ASL109" s="9"/>
      <c r="ASM109" s="9"/>
      <c r="ASN109" s="9"/>
      <c r="ASO109" s="9"/>
      <c r="ASP109" s="9"/>
      <c r="ASQ109" s="9"/>
      <c r="ASR109" s="9"/>
      <c r="ASS109" s="9"/>
      <c r="AST109" s="9"/>
      <c r="ASU109" s="9"/>
      <c r="ASV109" s="9"/>
      <c r="ASW109" s="9"/>
      <c r="ASX109" s="9"/>
      <c r="ASY109" s="9"/>
      <c r="ASZ109" s="9"/>
      <c r="ATA109" s="9"/>
      <c r="ATB109" s="9"/>
      <c r="ATC109" s="9"/>
      <c r="ATD109" s="9"/>
      <c r="ATE109" s="9"/>
      <c r="ATF109" s="9"/>
      <c r="ATG109" s="9"/>
      <c r="ATH109" s="9"/>
      <c r="ATI109" s="9"/>
      <c r="ATJ109" s="9"/>
      <c r="ATK109" s="9"/>
      <c r="ATL109" s="9"/>
      <c r="ATM109" s="9"/>
      <c r="ATN109" s="9"/>
      <c r="ATO109" s="9"/>
      <c r="ATP109" s="9"/>
      <c r="ATQ109" s="9"/>
      <c r="ATR109" s="9"/>
      <c r="ATS109" s="9"/>
      <c r="ATT109" s="9"/>
      <c r="ATU109" s="9"/>
      <c r="ATV109" s="9"/>
      <c r="ATW109" s="9"/>
      <c r="ATX109" s="9"/>
      <c r="ATY109" s="9"/>
      <c r="ATZ109" s="9"/>
      <c r="AUA109" s="9"/>
      <c r="AUB109" s="9"/>
      <c r="AUC109" s="9"/>
      <c r="AUD109" s="9"/>
      <c r="AUE109" s="9"/>
      <c r="AUF109" s="9"/>
      <c r="AUG109" s="9"/>
      <c r="AUH109" s="9"/>
      <c r="AUI109" s="9"/>
      <c r="AUJ109" s="9"/>
      <c r="AUK109" s="9"/>
      <c r="AUL109" s="9"/>
      <c r="AUM109" s="9"/>
      <c r="AUN109" s="9"/>
      <c r="AUO109" s="9"/>
      <c r="AUP109" s="9"/>
      <c r="AUQ109" s="9"/>
      <c r="AUR109" s="9"/>
      <c r="AUS109" s="9"/>
      <c r="AUT109" s="9"/>
      <c r="AUU109" s="9"/>
      <c r="AUV109" s="9"/>
      <c r="AUW109" s="9"/>
      <c r="AUX109" s="9"/>
      <c r="AUY109" s="9"/>
      <c r="AUZ109" s="9"/>
      <c r="AVA109" s="9"/>
      <c r="AVB109" s="9"/>
      <c r="AVC109" s="9"/>
      <c r="AVD109" s="9"/>
      <c r="AVE109" s="9"/>
      <c r="AVF109" s="9"/>
      <c r="AVG109" s="9"/>
      <c r="AVH109" s="9"/>
      <c r="AVI109" s="9"/>
      <c r="AVJ109" s="9"/>
      <c r="AVK109" s="9"/>
      <c r="AVL109" s="9"/>
      <c r="AVM109" s="9"/>
      <c r="AVN109" s="9"/>
      <c r="AVO109" s="9"/>
      <c r="AVP109" s="9"/>
      <c r="AVQ109" s="9"/>
      <c r="AVR109" s="9"/>
      <c r="AVS109" s="9"/>
      <c r="AVT109" s="9"/>
      <c r="AVU109" s="9"/>
      <c r="AVV109" s="9"/>
      <c r="AVW109" s="9"/>
      <c r="AVX109" s="9"/>
      <c r="AVY109" s="9"/>
      <c r="AVZ109" s="9"/>
      <c r="AWA109" s="9"/>
      <c r="AWB109" s="9"/>
      <c r="AWC109" s="9"/>
      <c r="AWD109" s="9"/>
      <c r="AWE109" s="9"/>
      <c r="AWF109" s="9"/>
      <c r="AWG109" s="9"/>
      <c r="AWH109" s="9"/>
      <c r="AWI109" s="9"/>
      <c r="AWJ109" s="9"/>
      <c r="AWK109" s="9"/>
      <c r="AWL109" s="9"/>
      <c r="AWM109" s="9"/>
      <c r="AWN109" s="9"/>
      <c r="AWO109" s="9"/>
      <c r="AWP109" s="9"/>
      <c r="AWQ109" s="9"/>
      <c r="AWR109" s="9"/>
      <c r="AWS109" s="9"/>
      <c r="AWT109" s="9"/>
      <c r="AWU109" s="9"/>
      <c r="AWV109" s="9"/>
      <c r="AWW109" s="9"/>
      <c r="AWX109" s="9"/>
      <c r="AWY109" s="9" t="s">
        <v>12842</v>
      </c>
      <c r="AWZ109" s="9"/>
      <c r="AXA109" s="9"/>
      <c r="AXB109" s="9"/>
      <c r="AXC109" s="9"/>
      <c r="AXD109" s="9"/>
      <c r="AXE109" s="9"/>
      <c r="AXF109" s="9"/>
      <c r="AXG109" s="9"/>
      <c r="AXH109" s="9"/>
      <c r="AXI109" s="9"/>
      <c r="AXJ109" s="9"/>
      <c r="AXK109" s="9"/>
      <c r="AXL109" s="9"/>
      <c r="AXM109" s="9"/>
      <c r="AXN109" s="9"/>
      <c r="AXO109" s="9"/>
      <c r="AXP109" s="9"/>
      <c r="AXQ109" s="9"/>
      <c r="AXR109" s="9"/>
      <c r="AXS109" s="9"/>
      <c r="AXT109" s="9"/>
      <c r="AXU109" s="9"/>
      <c r="AXV109" s="9"/>
      <c r="AXW109" s="9"/>
      <c r="AXX109" s="9"/>
      <c r="AXY109" s="9"/>
      <c r="AXZ109" s="9"/>
      <c r="AYA109" s="9"/>
      <c r="AYB109" s="9"/>
      <c r="AYC109" s="9"/>
      <c r="AYD109" s="9"/>
      <c r="AYE109" s="9"/>
      <c r="AYF109" s="9"/>
      <c r="AYG109" s="9"/>
      <c r="AYH109" s="9" t="s">
        <v>12843</v>
      </c>
      <c r="AYI109" s="9"/>
      <c r="AYJ109" s="9"/>
      <c r="AYK109" s="9"/>
      <c r="AYL109" s="9"/>
      <c r="AYM109" s="9"/>
      <c r="AYN109" s="9"/>
      <c r="AYO109" s="9"/>
      <c r="AYP109" s="9"/>
      <c r="AYQ109" s="9"/>
      <c r="AYR109" s="9"/>
      <c r="AYS109" s="9"/>
      <c r="AYT109" s="9"/>
      <c r="AYU109" s="9"/>
      <c r="AYV109" s="9"/>
      <c r="AYW109" s="9"/>
      <c r="AYX109" s="9"/>
      <c r="AYY109" s="9" t="s">
        <v>5691</v>
      </c>
      <c r="AYZ109" s="9" t="s">
        <v>5691</v>
      </c>
      <c r="AZA109" s="9"/>
      <c r="AZB109" s="9"/>
      <c r="AZC109" s="9"/>
      <c r="AZD109" s="9"/>
      <c r="AZE109" s="9"/>
      <c r="AZF109" s="9"/>
      <c r="AZG109" s="9"/>
      <c r="AZH109" s="9"/>
      <c r="AZI109" s="9"/>
      <c r="AZJ109" s="9"/>
      <c r="AZK109" s="9"/>
      <c r="AZL109" s="9"/>
      <c r="AZM109" s="9"/>
      <c r="AZN109" s="9"/>
      <c r="AZO109" s="9"/>
      <c r="AZP109" s="9"/>
      <c r="AZQ109" s="9"/>
      <c r="AZR109" s="9"/>
      <c r="AZS109" s="9"/>
      <c r="AZT109" s="9"/>
      <c r="AZU109" s="9"/>
      <c r="AZV109" s="9"/>
      <c r="AZW109" s="9"/>
      <c r="AZX109" s="9"/>
      <c r="AZY109" s="9"/>
      <c r="AZZ109" s="9"/>
      <c r="BAA109" s="9"/>
      <c r="BAB109" s="9"/>
      <c r="BAC109" s="9"/>
      <c r="BAD109" s="9"/>
      <c r="BAE109" s="9"/>
      <c r="BAF109" s="9"/>
      <c r="BAG109" s="9"/>
      <c r="BAH109" s="9"/>
      <c r="BAI109" s="9"/>
      <c r="BAJ109" s="9"/>
      <c r="BAK109" s="9" t="s">
        <v>12844</v>
      </c>
      <c r="BAL109" s="9"/>
      <c r="BAM109" s="9"/>
      <c r="BAN109" s="9"/>
      <c r="BAO109" s="9"/>
      <c r="BAP109" s="9"/>
      <c r="BAQ109" s="9"/>
      <c r="BAR109" s="9">
        <v>285.0</v>
      </c>
      <c r="BAS109" s="9" t="s">
        <v>12845</v>
      </c>
      <c r="BAT109" s="9">
        <v>380.0</v>
      </c>
      <c r="BAU109" s="9"/>
      <c r="BAV109" s="9"/>
      <c r="BAW109" s="9"/>
      <c r="BAX109" s="9"/>
      <c r="BAY109" s="9"/>
      <c r="BAZ109" s="9"/>
      <c r="BBA109" s="9"/>
      <c r="BBB109" s="9"/>
      <c r="BBC109" s="9"/>
      <c r="BBD109" s="9"/>
      <c r="BBE109" s="9"/>
      <c r="BBF109" s="9"/>
      <c r="BBG109" s="9"/>
      <c r="BBH109" s="9"/>
      <c r="BBI109" s="9" t="s">
        <v>5718</v>
      </c>
      <c r="BBJ109" s="9"/>
      <c r="BBK109" s="9"/>
      <c r="BBL109" s="9"/>
      <c r="BBM109" s="9"/>
      <c r="BBN109" s="9"/>
      <c r="BBO109" s="9"/>
      <c r="BBP109" s="9"/>
      <c r="BBQ109" s="9"/>
      <c r="BBR109" s="9"/>
      <c r="BBS109" s="9"/>
      <c r="BBT109" s="9"/>
      <c r="BBU109" s="9"/>
      <c r="BBV109" s="9"/>
      <c r="BBW109" s="9"/>
      <c r="BBX109" s="9"/>
      <c r="BBY109" s="9"/>
      <c r="BBZ109" s="9"/>
      <c r="BCA109" s="9"/>
      <c r="BCB109" s="9" t="s">
        <v>12022</v>
      </c>
      <c r="BCC109" s="9"/>
      <c r="BCD109" s="9"/>
      <c r="BCE109" s="9"/>
      <c r="BCF109" s="9" t="s">
        <v>5720</v>
      </c>
      <c r="BCG109" s="9" t="s">
        <v>11952</v>
      </c>
      <c r="BCH109" s="9"/>
      <c r="BCI109" s="9"/>
      <c r="BCJ109" s="9"/>
      <c r="BCK109" s="9"/>
      <c r="BCL109" s="9"/>
      <c r="BCM109" s="9"/>
      <c r="BCN109" s="9"/>
      <c r="BCO109" s="9"/>
      <c r="BCP109" s="9"/>
      <c r="BCQ109" s="9"/>
      <c r="BCR109" s="9"/>
      <c r="BCS109" s="9"/>
      <c r="BCT109" s="9"/>
      <c r="BCU109" s="9"/>
      <c r="BCV109" s="9"/>
      <c r="BCW109" s="9"/>
      <c r="BCX109" s="9"/>
      <c r="BCY109" s="9"/>
      <c r="BCZ109" s="9"/>
      <c r="BDA109" s="9"/>
      <c r="BDB109" s="9"/>
      <c r="BDC109" s="9"/>
      <c r="BDD109" s="9" t="s">
        <v>12845</v>
      </c>
      <c r="BDE109" s="9"/>
      <c r="BDF109" s="9"/>
      <c r="BDG109" s="9"/>
      <c r="BDH109" s="9"/>
      <c r="BDI109" s="9"/>
      <c r="BDJ109" s="9"/>
      <c r="BDK109" s="9"/>
      <c r="BDL109" s="9"/>
      <c r="BDM109" s="9"/>
      <c r="BDN109" s="9"/>
      <c r="BDO109" s="9"/>
      <c r="BDP109" s="9"/>
      <c r="BDQ109" s="9"/>
      <c r="BDR109" s="9"/>
      <c r="BDS109" s="9"/>
      <c r="BDT109" s="9"/>
      <c r="BDU109" s="9"/>
      <c r="BDV109" s="9"/>
      <c r="BDW109" s="9"/>
      <c r="BDX109" s="9"/>
      <c r="BDY109" s="9" t="s">
        <v>5691</v>
      </c>
      <c r="BDZ109" s="9" t="s">
        <v>5691</v>
      </c>
      <c r="BEA109" s="9"/>
      <c r="BEB109" s="9"/>
      <c r="BEC109" s="9"/>
      <c r="BED109" s="9"/>
      <c r="BEE109" s="9"/>
      <c r="BEF109" s="9"/>
      <c r="BEG109" s="9"/>
      <c r="BEH109" s="9"/>
      <c r="BEI109" s="9"/>
      <c r="BEJ109" s="9"/>
      <c r="BEK109" s="9"/>
      <c r="BEL109" s="9"/>
      <c r="BEM109" s="9"/>
      <c r="BEN109" s="9"/>
      <c r="BEO109" s="9"/>
      <c r="BEP109" s="9"/>
      <c r="BEQ109" s="9"/>
      <c r="BER109" s="9"/>
      <c r="BES109" s="9"/>
      <c r="BET109" s="9"/>
      <c r="BEU109" s="9"/>
      <c r="BEV109" s="9"/>
      <c r="BEW109" s="9"/>
      <c r="BEX109" s="9"/>
      <c r="BEY109" s="9"/>
      <c r="BEZ109" s="9"/>
      <c r="BFA109" s="9"/>
      <c r="BFB109" s="9"/>
      <c r="BFC109" s="9"/>
      <c r="BFD109" s="9"/>
      <c r="BFE109" s="9"/>
      <c r="BFF109" s="9"/>
      <c r="BFG109" s="9"/>
      <c r="BFH109" s="9"/>
      <c r="BFI109" s="9"/>
      <c r="BFJ109" s="9"/>
      <c r="BFK109" s="9" t="s">
        <v>12846</v>
      </c>
      <c r="BFL109" s="9"/>
      <c r="BFM109" s="9"/>
      <c r="BFN109" s="9"/>
      <c r="BFO109" s="9"/>
      <c r="BFP109" s="9"/>
      <c r="BFQ109" s="9"/>
      <c r="BFR109" s="9">
        <v>258.0</v>
      </c>
      <c r="BFS109" s="9" t="s">
        <v>12847</v>
      </c>
      <c r="BFT109" s="9">
        <v>380.0</v>
      </c>
      <c r="BFU109" s="9"/>
      <c r="BFV109" s="9"/>
      <c r="BFW109" s="9"/>
      <c r="BFX109" s="9"/>
      <c r="BFY109" s="9"/>
      <c r="BFZ109" s="9"/>
      <c r="BGA109" s="9"/>
      <c r="BGB109" s="9"/>
      <c r="BGC109" s="9"/>
      <c r="BGD109" s="9"/>
      <c r="BGE109" s="9"/>
      <c r="BGF109" s="9"/>
      <c r="BGG109" s="9"/>
      <c r="BGH109" s="9"/>
      <c r="BGI109" s="9" t="s">
        <v>5718</v>
      </c>
      <c r="BGJ109" s="9"/>
      <c r="BGK109" s="9"/>
      <c r="BGL109" s="9"/>
      <c r="BGM109" s="9"/>
      <c r="BGN109" s="9"/>
      <c r="BGO109" s="9"/>
      <c r="BGP109" s="9"/>
      <c r="BGQ109" s="9"/>
      <c r="BGR109" s="9"/>
      <c r="BGS109" s="9"/>
      <c r="BGT109" s="9"/>
      <c r="BGU109" s="9"/>
      <c r="BGV109" s="9"/>
      <c r="BGW109" s="9"/>
      <c r="BGX109" s="9"/>
      <c r="BGY109" s="9"/>
      <c r="BGZ109" s="9"/>
      <c r="BHA109" s="9"/>
      <c r="BHB109" s="9" t="s">
        <v>12848</v>
      </c>
      <c r="BHC109" s="9"/>
      <c r="BHD109" s="9"/>
      <c r="BHE109" s="9"/>
      <c r="BHF109" s="9" t="s">
        <v>5720</v>
      </c>
      <c r="BHG109" s="9" t="s">
        <v>11952</v>
      </c>
      <c r="BHH109" s="9"/>
      <c r="BHI109" s="9"/>
      <c r="BHJ109" s="9"/>
      <c r="BHK109" s="9"/>
      <c r="BHL109" s="9"/>
      <c r="BHM109" s="9"/>
      <c r="BHN109" s="9"/>
      <c r="BHO109" s="9"/>
      <c r="BHP109" s="9"/>
      <c r="BHQ109" s="9"/>
      <c r="BHR109" s="9"/>
      <c r="BHS109" s="9"/>
      <c r="BHT109" s="9"/>
      <c r="BHU109" s="9"/>
      <c r="BHV109" s="9"/>
      <c r="BHW109" s="9"/>
      <c r="BHX109" s="9"/>
      <c r="BHY109" s="9"/>
      <c r="BHZ109" s="9"/>
      <c r="BIA109" s="9"/>
      <c r="BIB109" s="9"/>
      <c r="BIC109" s="9"/>
      <c r="BID109" s="9" t="s">
        <v>12847</v>
      </c>
      <c r="BIE109" s="9"/>
      <c r="BIF109" s="9"/>
      <c r="BIG109" s="9"/>
      <c r="BIH109" s="9"/>
      <c r="BII109" s="9"/>
      <c r="BIJ109" s="9"/>
      <c r="BIK109" s="9"/>
      <c r="BIL109" s="9"/>
      <c r="BIM109" s="9"/>
      <c r="BIN109" s="9"/>
      <c r="BIO109" s="9"/>
      <c r="BIP109" s="9"/>
      <c r="BIQ109" s="9"/>
      <c r="BIR109" s="9"/>
      <c r="BIS109" s="9"/>
      <c r="BIT109" s="9"/>
      <c r="BIU109" s="9"/>
      <c r="BIV109" s="9"/>
      <c r="BIW109" s="9"/>
      <c r="BIX109" s="9"/>
      <c r="BIY109" s="9" t="s">
        <v>5691</v>
      </c>
      <c r="BIZ109" s="9" t="s">
        <v>5691</v>
      </c>
      <c r="BJA109" s="9"/>
      <c r="BJB109" s="9"/>
      <c r="BJC109" s="9"/>
      <c r="BJD109" s="9"/>
      <c r="BJE109" s="9"/>
      <c r="BJF109" s="9"/>
      <c r="BJG109" s="9"/>
      <c r="BJH109" s="9"/>
      <c r="BJI109" s="9"/>
      <c r="BJJ109" s="9"/>
      <c r="BJK109" s="9"/>
      <c r="BJL109" s="9"/>
      <c r="BJM109" s="9"/>
      <c r="BJN109" s="9"/>
      <c r="BJO109" s="9"/>
      <c r="BJP109" s="9"/>
      <c r="BJQ109" s="9"/>
      <c r="BJR109" s="9"/>
      <c r="BJS109" s="9"/>
      <c r="BJT109" s="9"/>
      <c r="BJU109" s="9"/>
      <c r="BJV109" s="9"/>
      <c r="BJW109" s="9"/>
      <c r="BJX109" s="9"/>
      <c r="BJY109" s="9"/>
      <c r="BJZ109" s="9"/>
      <c r="BKA109" s="9"/>
      <c r="BKB109" s="9"/>
      <c r="BKC109" s="9"/>
      <c r="BKD109" s="9"/>
      <c r="BKE109" s="9"/>
      <c r="BKF109" s="9"/>
      <c r="BKG109" s="9"/>
      <c r="BKH109" s="9"/>
      <c r="BKI109" s="9"/>
      <c r="BKJ109" s="9"/>
      <c r="BKK109" s="9" t="s">
        <v>12849</v>
      </c>
      <c r="BKL109" s="9"/>
      <c r="BKM109" s="9"/>
      <c r="BKN109" s="9"/>
      <c r="BKO109" s="9"/>
      <c r="BKP109" s="9"/>
      <c r="BKQ109" s="9"/>
      <c r="BKR109" s="9">
        <v>292.0</v>
      </c>
      <c r="BKS109" s="9" t="s">
        <v>12850</v>
      </c>
      <c r="BKT109" s="9">
        <v>380.0</v>
      </c>
      <c r="BKU109" s="9"/>
      <c r="BKV109" s="9"/>
      <c r="BKW109" s="9"/>
      <c r="BKX109" s="9"/>
      <c r="BKY109" s="9"/>
      <c r="BKZ109" s="9"/>
      <c r="BLA109" s="9"/>
      <c r="BLB109" s="9"/>
      <c r="BLC109" s="9"/>
      <c r="BLD109" s="9"/>
      <c r="BLE109" s="9"/>
      <c r="BLF109" s="9"/>
      <c r="BLG109" s="9"/>
      <c r="BLH109" s="9"/>
      <c r="BLI109" s="9" t="s">
        <v>5718</v>
      </c>
      <c r="BLJ109" s="9"/>
      <c r="BLK109" s="9"/>
      <c r="BLL109" s="9"/>
      <c r="BLM109" s="9"/>
      <c r="BLN109" s="9"/>
      <c r="BLO109" s="9"/>
      <c r="BLP109" s="9"/>
      <c r="BLQ109" s="9"/>
      <c r="BLR109" s="9"/>
      <c r="BLS109" s="9"/>
      <c r="BLT109" s="9"/>
      <c r="BLU109" s="9"/>
      <c r="BLV109" s="9"/>
      <c r="BLW109" s="9"/>
      <c r="BLX109" s="9"/>
      <c r="BLY109" s="9"/>
      <c r="BLZ109" s="9"/>
      <c r="BMA109" s="9"/>
      <c r="BMB109" s="9" t="s">
        <v>12851</v>
      </c>
      <c r="BMC109" s="9"/>
      <c r="BMD109" s="9"/>
      <c r="BME109" s="9"/>
      <c r="BMF109" s="9" t="s">
        <v>5720</v>
      </c>
      <c r="BMG109" s="9" t="s">
        <v>11952</v>
      </c>
      <c r="BMH109" s="9"/>
      <c r="BMI109" s="9"/>
      <c r="BMJ109" s="9"/>
      <c r="BMK109" s="9"/>
      <c r="BML109" s="9"/>
      <c r="BMM109" s="9"/>
      <c r="BMN109" s="9"/>
      <c r="BMO109" s="9"/>
      <c r="BMP109" s="9"/>
      <c r="BMQ109" s="9"/>
      <c r="BMR109" s="9"/>
      <c r="BMS109" s="9"/>
      <c r="BMT109" s="9"/>
      <c r="BMU109" s="9"/>
      <c r="BMV109" s="9"/>
      <c r="BMW109" s="9"/>
      <c r="BMX109" s="9"/>
      <c r="BMY109" s="9"/>
      <c r="BMZ109" s="9"/>
      <c r="BNA109" s="9"/>
      <c r="BNB109" s="9"/>
      <c r="BNC109" s="9"/>
      <c r="BND109" s="9" t="s">
        <v>12850</v>
      </c>
      <c r="BNE109" s="9"/>
      <c r="BNF109" s="9"/>
      <c r="BNG109" s="9"/>
      <c r="BNH109" s="9"/>
      <c r="BNI109" s="9"/>
      <c r="BNJ109" s="9"/>
      <c r="BNK109" s="9"/>
      <c r="BNL109" s="9"/>
      <c r="BNM109" s="9"/>
      <c r="BNN109" s="9"/>
      <c r="BNO109" s="9"/>
      <c r="BNP109" s="9"/>
      <c r="BNQ109" s="9"/>
      <c r="BNR109" s="9"/>
      <c r="BNS109" s="9"/>
      <c r="BNT109" s="9"/>
      <c r="BNU109" s="9"/>
      <c r="BNV109" s="9"/>
      <c r="BNW109" s="9"/>
      <c r="BNX109" s="9"/>
      <c r="BNY109" s="9" t="s">
        <v>5691</v>
      </c>
      <c r="BNZ109" s="9" t="s">
        <v>5691</v>
      </c>
      <c r="BOA109" s="9"/>
      <c r="BOB109" s="9"/>
      <c r="BOC109" s="9"/>
      <c r="BOD109" s="9"/>
      <c r="BOE109" s="9"/>
      <c r="BOF109" s="9"/>
      <c r="BOG109" s="9"/>
      <c r="BOH109" s="9"/>
      <c r="BOI109" s="9"/>
      <c r="BOJ109" s="9"/>
      <c r="BOK109" s="9"/>
      <c r="BOL109" s="9"/>
      <c r="BOM109" s="9"/>
      <c r="BON109" s="9"/>
      <c r="BOO109" s="9"/>
      <c r="BOP109" s="9"/>
      <c r="BOQ109" s="9"/>
      <c r="BOR109" s="9"/>
      <c r="BOS109" s="9"/>
      <c r="BOT109" s="9"/>
      <c r="BOU109" s="9"/>
      <c r="BOV109" s="9"/>
      <c r="BOW109" s="9"/>
      <c r="BOX109" s="9"/>
      <c r="BOY109" s="9"/>
      <c r="BOZ109" s="9"/>
      <c r="BPA109" s="9"/>
      <c r="BPB109" s="9"/>
      <c r="BPC109" s="9"/>
      <c r="BPD109" s="9"/>
      <c r="BPE109" s="9"/>
      <c r="BPF109" s="9"/>
      <c r="BPG109" s="9"/>
      <c r="BPH109" s="9"/>
      <c r="BPI109" s="9"/>
      <c r="BPJ109" s="9"/>
      <c r="BPK109" s="9" t="s">
        <v>12852</v>
      </c>
      <c r="BPL109" s="9"/>
      <c r="BPM109" s="9"/>
      <c r="BPN109" s="9"/>
      <c r="BPO109" s="9"/>
      <c r="BPP109" s="9"/>
      <c r="BPQ109" s="9"/>
      <c r="BPR109" s="9">
        <v>282.0</v>
      </c>
      <c r="BPS109" s="9" t="s">
        <v>12853</v>
      </c>
      <c r="BPT109" s="9">
        <v>380.0</v>
      </c>
      <c r="BPU109" s="9"/>
      <c r="BPV109" s="9"/>
      <c r="BPW109" s="9"/>
      <c r="BPX109" s="9"/>
      <c r="BPY109" s="9"/>
      <c r="BPZ109" s="9"/>
      <c r="BQA109" s="9"/>
      <c r="BQB109" s="9"/>
      <c r="BQC109" s="9"/>
      <c r="BQD109" s="9"/>
      <c r="BQE109" s="9"/>
      <c r="BQF109" s="9"/>
      <c r="BQG109" s="9"/>
      <c r="BQH109" s="9"/>
      <c r="BQI109" s="9" t="s">
        <v>5718</v>
      </c>
      <c r="BQJ109" s="9"/>
      <c r="BQK109" s="9"/>
      <c r="BQL109" s="9"/>
      <c r="BQM109" s="9"/>
      <c r="BQN109" s="9"/>
      <c r="BQO109" s="9"/>
      <c r="BQP109" s="9"/>
      <c r="BQQ109" s="9"/>
      <c r="BQR109" s="9"/>
      <c r="BQS109" s="9"/>
      <c r="BQT109" s="9"/>
      <c r="BQU109" s="9"/>
      <c r="BQV109" s="9"/>
      <c r="BQW109" s="9"/>
      <c r="BQX109" s="9"/>
      <c r="BQY109" s="9"/>
      <c r="BQZ109" s="9"/>
      <c r="BRA109" s="9"/>
      <c r="BRB109" s="9" t="s">
        <v>12022</v>
      </c>
      <c r="BRC109" s="9"/>
      <c r="BRD109" s="9"/>
      <c r="BRE109" s="9"/>
      <c r="BRF109" s="9" t="s">
        <v>5720</v>
      </c>
      <c r="BRG109" s="9" t="s">
        <v>11952</v>
      </c>
      <c r="BRH109" s="9"/>
      <c r="BRI109" s="9"/>
      <c r="BRJ109" s="9"/>
      <c r="BRK109" s="9"/>
      <c r="BRL109" s="9"/>
      <c r="BRM109" s="9"/>
      <c r="BRN109" s="9"/>
      <c r="BRO109" s="9"/>
      <c r="BRP109" s="9"/>
      <c r="BRQ109" s="9"/>
      <c r="BRR109" s="9"/>
      <c r="BRS109" s="9"/>
      <c r="BRT109" s="9"/>
      <c r="BRU109" s="9"/>
      <c r="BRV109" s="9"/>
      <c r="BRW109" s="9"/>
      <c r="BRX109" s="9"/>
      <c r="BRY109" s="9"/>
      <c r="BRZ109" s="9"/>
      <c r="BSA109" s="9"/>
      <c r="BSB109" s="9"/>
      <c r="BSC109" s="9"/>
      <c r="BSD109" s="9" t="s">
        <v>12853</v>
      </c>
    </row>
    <row r="110" ht="14.25" customHeight="1">
      <c r="A110" s="9">
        <v>0.0</v>
      </c>
      <c r="B110" s="9" t="s">
        <v>11947</v>
      </c>
      <c r="C110" s="9" t="s">
        <v>11948</v>
      </c>
      <c r="D110" s="9" t="s">
        <v>11948</v>
      </c>
      <c r="E110" s="9"/>
      <c r="F110" s="9">
        <v>13.0</v>
      </c>
      <c r="G110" s="9" t="s">
        <v>12854</v>
      </c>
      <c r="H110" s="9" t="s">
        <v>12855</v>
      </c>
      <c r="I110" s="9">
        <v>1.0</v>
      </c>
      <c r="J110" s="9"/>
      <c r="K110" s="9">
        <v>1.0</v>
      </c>
      <c r="L110" s="9">
        <v>9.0</v>
      </c>
      <c r="M110" s="9"/>
      <c r="N110" s="9"/>
      <c r="O110" s="9">
        <v>2.0</v>
      </c>
      <c r="P110" s="9">
        <v>0.0</v>
      </c>
      <c r="Q110" s="9" t="s">
        <v>12856</v>
      </c>
      <c r="R110" s="9"/>
      <c r="S110" s="9" t="s">
        <v>3076</v>
      </c>
      <c r="T110" s="9" t="s">
        <v>3075</v>
      </c>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9"/>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c r="JA110" s="9"/>
      <c r="JB110" s="9"/>
      <c r="JC110" s="9"/>
      <c r="JD110" s="9"/>
      <c r="JE110" s="9"/>
      <c r="JF110" s="9"/>
      <c r="JG110" s="9"/>
      <c r="JH110" s="9"/>
      <c r="JI110" s="9"/>
      <c r="JJ110" s="9"/>
      <c r="JK110" s="9"/>
      <c r="JL110" s="9"/>
      <c r="JM110" s="9"/>
      <c r="JN110" s="9"/>
      <c r="JO110" s="9"/>
      <c r="JP110" s="9"/>
      <c r="JQ110" s="9"/>
      <c r="JR110" s="9"/>
      <c r="JS110" s="9"/>
      <c r="JT110" s="9"/>
      <c r="JU110" s="9"/>
      <c r="JV110" s="9"/>
      <c r="JW110" s="9"/>
      <c r="JX110" s="9"/>
      <c r="JY110" s="9"/>
      <c r="JZ110" s="9"/>
      <c r="KA110" s="9"/>
      <c r="KB110" s="9"/>
      <c r="KC110" s="9"/>
      <c r="KD110" s="9"/>
      <c r="KE110" s="9"/>
      <c r="KF110" s="9"/>
      <c r="KG110" s="9"/>
      <c r="KH110" s="9"/>
      <c r="KI110" s="9"/>
      <c r="KJ110" s="9"/>
      <c r="KK110" s="9"/>
      <c r="KL110" s="9"/>
      <c r="KM110" s="9"/>
      <c r="KN110" s="9"/>
      <c r="KO110" s="9"/>
      <c r="KP110" s="9"/>
      <c r="KQ110" s="9"/>
      <c r="KR110" s="9"/>
      <c r="KS110" s="9"/>
      <c r="KT110" s="9"/>
      <c r="KU110" s="9"/>
      <c r="KV110" s="9"/>
      <c r="KW110" s="9"/>
      <c r="KX110" s="9"/>
      <c r="KY110" s="9"/>
      <c r="KZ110" s="9"/>
      <c r="LA110" s="9"/>
      <c r="LB110" s="9"/>
      <c r="LC110" s="9"/>
      <c r="LD110" s="9"/>
      <c r="LE110" s="9"/>
      <c r="LF110" s="9"/>
      <c r="LG110" s="9"/>
      <c r="LH110" s="9"/>
      <c r="LI110" s="9"/>
      <c r="LJ110" s="9"/>
      <c r="LK110" s="9"/>
      <c r="LL110" s="9"/>
      <c r="LM110" s="9"/>
      <c r="LN110" s="9"/>
      <c r="LO110" s="9"/>
      <c r="LP110" s="9"/>
      <c r="LQ110" s="9"/>
      <c r="LR110" s="9"/>
      <c r="LS110" s="9"/>
      <c r="LT110" s="9"/>
      <c r="LU110" s="9"/>
      <c r="LV110" s="9"/>
      <c r="LW110" s="9"/>
      <c r="LX110" s="9"/>
      <c r="LY110" s="9"/>
      <c r="LZ110" s="9"/>
      <c r="MA110" s="9"/>
      <c r="MB110" s="9"/>
      <c r="MC110" s="9"/>
      <c r="MD110" s="9"/>
      <c r="ME110" s="9"/>
      <c r="MF110" s="9"/>
      <c r="MG110" s="9"/>
      <c r="MH110" s="9"/>
      <c r="MI110" s="9"/>
      <c r="MJ110" s="9"/>
      <c r="MK110" s="9"/>
      <c r="ML110" s="9"/>
      <c r="MM110" s="9"/>
      <c r="MN110" s="9"/>
      <c r="MO110" s="9"/>
      <c r="MP110" s="9"/>
      <c r="MQ110" s="9"/>
      <c r="MR110" s="9"/>
      <c r="MS110" s="9"/>
      <c r="MT110" s="9"/>
      <c r="MU110" s="9"/>
      <c r="MV110" s="9"/>
      <c r="MW110" s="9"/>
      <c r="MX110" s="9"/>
      <c r="MY110" s="9"/>
      <c r="MZ110" s="9"/>
      <c r="NA110" s="9"/>
      <c r="NB110" s="9"/>
      <c r="NC110" s="9"/>
      <c r="ND110" s="9"/>
      <c r="NE110" s="9"/>
      <c r="NF110" s="9"/>
      <c r="NG110" s="9"/>
      <c r="NH110" s="9"/>
      <c r="NI110" s="9"/>
      <c r="NJ110" s="9"/>
      <c r="NK110" s="9"/>
      <c r="NL110" s="9"/>
      <c r="NM110" s="9"/>
      <c r="NN110" s="9"/>
      <c r="NO110" s="9"/>
      <c r="NP110" s="9"/>
      <c r="NQ110" s="9"/>
      <c r="NR110" s="9"/>
      <c r="NS110" s="9"/>
      <c r="NT110" s="9"/>
      <c r="NU110" s="9"/>
      <c r="NV110" s="9"/>
      <c r="NW110" s="9"/>
      <c r="NX110" s="9"/>
      <c r="NY110" s="9"/>
      <c r="NZ110" s="9"/>
      <c r="OA110" s="9"/>
      <c r="OB110" s="9"/>
      <c r="OC110" s="9"/>
      <c r="OD110" s="9"/>
      <c r="OE110" s="9"/>
      <c r="OF110" s="9"/>
      <c r="OG110" s="9"/>
      <c r="OH110" s="9"/>
      <c r="OI110" s="9"/>
      <c r="OJ110" s="9"/>
      <c r="OK110" s="9"/>
      <c r="OL110" s="9"/>
      <c r="OM110" s="9"/>
      <c r="ON110" s="9"/>
      <c r="OO110" s="9"/>
      <c r="OP110" s="9"/>
      <c r="OQ110" s="9"/>
      <c r="OR110" s="9"/>
      <c r="OS110" s="9"/>
      <c r="OT110" s="9"/>
      <c r="OU110" s="9"/>
      <c r="OV110" s="9"/>
      <c r="OW110" s="9"/>
      <c r="OX110" s="9"/>
      <c r="OY110" s="9"/>
      <c r="OZ110" s="9"/>
      <c r="PA110" s="9"/>
      <c r="PB110" s="9"/>
      <c r="PC110" s="9"/>
      <c r="PD110" s="9"/>
      <c r="PE110" s="9"/>
      <c r="PF110" s="9"/>
      <c r="PG110" s="9"/>
      <c r="PH110" s="9"/>
      <c r="PI110" s="9"/>
      <c r="PJ110" s="9"/>
      <c r="PK110" s="9"/>
      <c r="PL110" s="9"/>
      <c r="PM110" s="9"/>
      <c r="PN110" s="9"/>
      <c r="PO110" s="9"/>
      <c r="PP110" s="9"/>
      <c r="PQ110" s="9"/>
      <c r="PR110" s="9"/>
      <c r="PS110" s="9"/>
      <c r="PT110" s="9"/>
      <c r="PU110" s="9"/>
      <c r="PV110" s="9"/>
      <c r="PW110" s="9"/>
      <c r="PX110" s="9"/>
      <c r="PY110" s="9"/>
      <c r="PZ110" s="9"/>
      <c r="QA110" s="9"/>
      <c r="QB110" s="9"/>
      <c r="QC110" s="9"/>
      <c r="QD110" s="9"/>
      <c r="QE110" s="9" t="s">
        <v>12855</v>
      </c>
      <c r="QF110" s="9"/>
      <c r="QG110" s="9"/>
      <c r="QH110" s="9"/>
      <c r="QI110" s="9"/>
      <c r="QJ110" s="9"/>
      <c r="QK110" s="9"/>
      <c r="QL110" s="9"/>
      <c r="QM110" s="9"/>
      <c r="QN110" s="9"/>
      <c r="QO110" s="9"/>
      <c r="QP110" s="9"/>
      <c r="QQ110" s="9"/>
      <c r="QR110" s="9"/>
      <c r="QS110" s="9"/>
      <c r="QT110" s="9"/>
      <c r="QU110" s="9"/>
      <c r="QV110" s="9"/>
      <c r="QW110" s="9"/>
      <c r="QX110" s="9"/>
      <c r="QY110" s="9"/>
      <c r="QZ110" s="9"/>
      <c r="RA110" s="9"/>
      <c r="RB110" s="9"/>
      <c r="RC110" s="9"/>
      <c r="RD110" s="9"/>
      <c r="RE110" s="9"/>
      <c r="RF110" s="9"/>
      <c r="RG110" s="9"/>
      <c r="RH110" s="9"/>
      <c r="RI110" s="9"/>
      <c r="RJ110" s="9"/>
      <c r="RK110" s="9"/>
      <c r="RL110" s="9"/>
      <c r="RM110" s="9"/>
      <c r="RN110" s="9"/>
      <c r="RO110" s="9"/>
      <c r="RP110" s="9"/>
      <c r="RQ110" s="9"/>
      <c r="RR110" s="9"/>
      <c r="RS110" s="9"/>
      <c r="RT110" s="9"/>
      <c r="RU110" s="9"/>
      <c r="RV110" s="9"/>
      <c r="RW110" s="9"/>
      <c r="RX110" s="9"/>
      <c r="RY110" s="9"/>
      <c r="RZ110" s="9"/>
      <c r="SA110" s="9"/>
      <c r="SB110" s="9"/>
      <c r="SC110" s="9"/>
      <c r="SD110" s="9"/>
      <c r="SE110" s="9"/>
      <c r="SF110" s="9"/>
      <c r="SG110" s="9"/>
      <c r="SH110" s="9"/>
      <c r="SI110" s="9"/>
      <c r="SJ110" s="9"/>
      <c r="SK110" s="9"/>
      <c r="SL110" s="9"/>
      <c r="SM110" s="9"/>
      <c r="SN110" s="9"/>
      <c r="SO110" s="9"/>
      <c r="SP110" s="9"/>
      <c r="SQ110" s="9"/>
      <c r="SR110" s="9"/>
      <c r="SS110" s="9"/>
      <c r="ST110" s="9"/>
      <c r="SU110" s="9" t="s">
        <v>12857</v>
      </c>
      <c r="SV110" s="9"/>
      <c r="SW110" s="9"/>
      <c r="SX110" s="9"/>
      <c r="SY110" s="9"/>
      <c r="SZ110" s="9"/>
      <c r="TA110" s="9"/>
      <c r="TB110" s="9"/>
      <c r="TC110" s="9"/>
      <c r="TD110" s="9"/>
      <c r="TE110" s="9"/>
      <c r="TF110" s="9"/>
      <c r="TG110" s="9"/>
      <c r="TH110" s="9"/>
      <c r="TI110" s="9"/>
      <c r="TJ110" s="9"/>
      <c r="TK110" s="9"/>
      <c r="TL110" s="9"/>
      <c r="TM110" s="9"/>
      <c r="TN110" s="9"/>
      <c r="TO110" s="9" t="s">
        <v>12858</v>
      </c>
      <c r="TP110" s="9"/>
      <c r="TQ110" s="9"/>
      <c r="TR110" s="9"/>
      <c r="TS110" s="9"/>
      <c r="TT110" s="9"/>
      <c r="TU110" s="9"/>
      <c r="TV110" s="9"/>
      <c r="TW110" s="9"/>
      <c r="TX110" s="9"/>
      <c r="TY110" s="9"/>
      <c r="TZ110" s="9"/>
      <c r="UA110" s="9" t="s">
        <v>5691</v>
      </c>
      <c r="UB110" s="9" t="s">
        <v>5691</v>
      </c>
      <c r="UC110" s="9"/>
      <c r="UD110" s="9"/>
      <c r="UE110" s="9"/>
      <c r="UF110" s="9"/>
      <c r="UG110" s="9"/>
      <c r="UH110" s="9"/>
      <c r="UI110" s="9"/>
      <c r="UJ110" s="9"/>
      <c r="UK110" s="9"/>
      <c r="UL110" s="9"/>
      <c r="UM110" s="9"/>
      <c r="UN110" s="9"/>
      <c r="UO110" s="9"/>
      <c r="UP110" s="9"/>
      <c r="UQ110" s="9"/>
      <c r="UR110" s="9"/>
      <c r="US110" s="9"/>
      <c r="UT110" s="9"/>
      <c r="UU110" s="9"/>
      <c r="UV110" s="9"/>
      <c r="UW110" s="9"/>
      <c r="UX110" s="9"/>
      <c r="UY110" s="9"/>
      <c r="UZ110" s="9"/>
      <c r="VA110" s="9"/>
      <c r="VB110" s="9"/>
      <c r="VC110" s="9"/>
      <c r="VD110" s="9"/>
      <c r="VE110" s="9"/>
      <c r="VF110" s="9"/>
      <c r="VG110" s="9"/>
      <c r="VH110" s="9"/>
      <c r="VI110" s="9"/>
      <c r="VJ110" s="9" t="s">
        <v>12859</v>
      </c>
      <c r="VK110" s="9"/>
      <c r="VL110" s="9"/>
      <c r="VM110" s="9"/>
      <c r="VN110" s="9"/>
      <c r="VO110" s="9"/>
      <c r="VP110" s="9"/>
      <c r="VQ110" s="9"/>
      <c r="VR110" s="9"/>
      <c r="VS110" s="9"/>
      <c r="VT110" s="9"/>
      <c r="VU110" s="9"/>
      <c r="VV110" s="9"/>
      <c r="VW110" s="9"/>
      <c r="VX110" s="9"/>
      <c r="VY110" s="9"/>
      <c r="VZ110" s="9"/>
      <c r="WA110" s="9"/>
      <c r="WB110" s="9"/>
      <c r="WC110" s="9"/>
      <c r="WD110" s="9" t="s">
        <v>5718</v>
      </c>
      <c r="WE110" s="9"/>
      <c r="WF110" s="9"/>
      <c r="WG110" s="9"/>
      <c r="WH110" s="9"/>
      <c r="WI110" s="9"/>
      <c r="WJ110" s="9"/>
      <c r="WK110" s="9"/>
      <c r="WL110" s="9"/>
      <c r="WM110" s="9"/>
      <c r="WN110" s="9"/>
      <c r="WO110" s="9"/>
      <c r="WP110" s="9"/>
      <c r="WQ110" s="9"/>
      <c r="WR110" s="9"/>
      <c r="WS110" s="9" t="s">
        <v>12860</v>
      </c>
      <c r="WT110" s="9"/>
      <c r="WU110" s="9"/>
      <c r="WV110" s="9"/>
      <c r="WW110" s="9"/>
      <c r="WX110" s="9"/>
      <c r="WY110" s="9"/>
      <c r="WZ110" s="9"/>
      <c r="XA110" s="9"/>
      <c r="XB110" s="9"/>
      <c r="XC110" s="9"/>
      <c r="XD110" s="9"/>
      <c r="XE110" s="9"/>
      <c r="XF110" s="9"/>
      <c r="XG110" s="9"/>
      <c r="XH110" s="9" t="s">
        <v>12861</v>
      </c>
      <c r="XI110" s="9"/>
      <c r="XJ110" s="9"/>
      <c r="XK110" s="9"/>
      <c r="XL110" s="9"/>
      <c r="XM110" s="9"/>
      <c r="XN110" s="9"/>
      <c r="XO110" s="9"/>
      <c r="XP110" s="9"/>
      <c r="XQ110" s="9"/>
      <c r="XR110" s="9"/>
      <c r="XS110" s="9"/>
      <c r="XT110" s="9"/>
      <c r="XU110" s="9"/>
      <c r="XV110" s="9" t="s">
        <v>5691</v>
      </c>
      <c r="XW110" s="9" t="s">
        <v>5691</v>
      </c>
      <c r="XX110" s="9"/>
      <c r="XY110" s="9"/>
      <c r="XZ110" s="9"/>
      <c r="YA110" s="9"/>
      <c r="YB110" s="9"/>
      <c r="YC110" s="9"/>
      <c r="YD110" s="9"/>
      <c r="YE110" s="9"/>
      <c r="YF110" s="9"/>
      <c r="YG110" s="9"/>
      <c r="YH110" s="9"/>
      <c r="YI110" s="9"/>
      <c r="YJ110" s="9"/>
      <c r="YK110" s="9"/>
      <c r="YL110" s="9"/>
      <c r="YM110" s="9"/>
      <c r="YN110" s="9"/>
      <c r="YO110" s="9"/>
      <c r="YP110" s="9"/>
      <c r="YQ110" s="9"/>
      <c r="YR110" s="9"/>
      <c r="YS110" s="9"/>
      <c r="YT110" s="9"/>
      <c r="YU110" s="9"/>
      <c r="YV110" s="9"/>
      <c r="YW110" s="9"/>
      <c r="YX110" s="9"/>
      <c r="YY110" s="9"/>
      <c r="YZ110" s="9"/>
      <c r="ZA110" s="9"/>
      <c r="ZB110" s="9"/>
      <c r="ZC110" s="9"/>
      <c r="ZD110" s="9"/>
      <c r="ZE110" s="9" t="s">
        <v>12862</v>
      </c>
      <c r="ZF110" s="9"/>
      <c r="ZG110" s="9"/>
      <c r="ZH110" s="9"/>
      <c r="ZI110" s="9"/>
      <c r="ZJ110" s="9"/>
      <c r="ZK110" s="9"/>
      <c r="ZL110" s="9"/>
      <c r="ZM110" s="9"/>
      <c r="ZN110" s="9"/>
      <c r="ZO110" s="9"/>
      <c r="ZP110" s="9"/>
      <c r="ZQ110" s="9"/>
      <c r="ZR110" s="9"/>
      <c r="ZS110" s="9"/>
      <c r="ZT110" s="9"/>
      <c r="ZU110" s="9"/>
      <c r="ZV110" s="9"/>
      <c r="ZW110" s="9"/>
      <c r="ZX110" s="9"/>
      <c r="ZY110" s="9" t="s">
        <v>5718</v>
      </c>
      <c r="ZZ110" s="9"/>
      <c r="AAA110" s="9"/>
      <c r="AAB110" s="9"/>
      <c r="AAC110" s="9"/>
      <c r="AAD110" s="9"/>
      <c r="AAE110" s="9"/>
      <c r="AAF110" s="9"/>
      <c r="AAG110" s="9"/>
      <c r="AAH110" s="9"/>
      <c r="AAI110" s="9"/>
      <c r="AAJ110" s="9"/>
      <c r="AAK110" s="9"/>
      <c r="AAL110" s="9"/>
      <c r="AAM110" s="9"/>
      <c r="AAN110" s="9" t="s">
        <v>12863</v>
      </c>
      <c r="AAO110" s="9"/>
      <c r="AAP110" s="9"/>
      <c r="AAQ110" s="9"/>
      <c r="AAR110" s="9"/>
      <c r="AAS110" s="9"/>
      <c r="AAT110" s="9"/>
      <c r="AAU110" s="9"/>
      <c r="AAV110" s="9"/>
      <c r="AAW110" s="9"/>
      <c r="AAX110" s="9"/>
      <c r="AAY110" s="9"/>
      <c r="AAZ110" s="9"/>
      <c r="ABA110" s="9"/>
      <c r="ABB110" s="9"/>
      <c r="ABC110" s="9" t="s">
        <v>12864</v>
      </c>
      <c r="ABD110" s="9"/>
      <c r="ABE110" s="9"/>
      <c r="ABF110" s="9"/>
      <c r="ABG110" s="9"/>
      <c r="ABH110" s="9"/>
      <c r="ABI110" s="9"/>
      <c r="ABJ110" s="9"/>
      <c r="ABK110" s="9"/>
      <c r="ABL110" s="9"/>
      <c r="ABM110" s="9"/>
      <c r="ABN110" s="9"/>
      <c r="ABO110" s="9"/>
      <c r="ABP110" s="9"/>
      <c r="ABQ110" s="9" t="s">
        <v>5691</v>
      </c>
      <c r="ABR110" s="9" t="s">
        <v>5691</v>
      </c>
      <c r="ABS110" s="9"/>
      <c r="ABT110" s="9"/>
      <c r="ABU110" s="9"/>
      <c r="ABV110" s="9"/>
      <c r="ABW110" s="9"/>
      <c r="ABX110" s="9"/>
      <c r="ABY110" s="9"/>
      <c r="ABZ110" s="9"/>
      <c r="ACA110" s="9"/>
      <c r="ACB110" s="9"/>
      <c r="ACC110" s="9"/>
      <c r="ACD110" s="9"/>
      <c r="ACE110" s="9"/>
      <c r="ACF110" s="9"/>
      <c r="ACG110" s="9"/>
      <c r="ACH110" s="9"/>
      <c r="ACI110" s="9"/>
      <c r="ACJ110" s="9"/>
      <c r="ACK110" s="9"/>
      <c r="ACL110" s="9"/>
      <c r="ACM110" s="9"/>
      <c r="ACN110" s="9"/>
      <c r="ACO110" s="9"/>
      <c r="ACP110" s="9"/>
      <c r="ACQ110" s="9"/>
      <c r="ACR110" s="9"/>
      <c r="ACS110" s="9"/>
      <c r="ACT110" s="9"/>
      <c r="ACU110" s="9"/>
      <c r="ACV110" s="9"/>
      <c r="ACW110" s="9"/>
      <c r="ACX110" s="9"/>
      <c r="ACY110" s="9"/>
      <c r="ACZ110" s="9" t="s">
        <v>12865</v>
      </c>
      <c r="ADA110" s="9"/>
      <c r="ADB110" s="9"/>
      <c r="ADC110" s="9"/>
      <c r="ADD110" s="9"/>
      <c r="ADE110" s="9"/>
      <c r="ADF110" s="9"/>
      <c r="ADG110" s="9"/>
      <c r="ADH110" s="9"/>
      <c r="ADI110" s="9"/>
      <c r="ADJ110" s="9"/>
      <c r="ADK110" s="9"/>
      <c r="ADL110" s="9"/>
      <c r="ADM110" s="9"/>
      <c r="ADN110" s="9"/>
      <c r="ADO110" s="9"/>
      <c r="ADP110" s="9"/>
      <c r="ADQ110" s="9"/>
      <c r="ADR110" s="9"/>
      <c r="ADS110" s="9"/>
      <c r="ADT110" s="9" t="s">
        <v>5718</v>
      </c>
      <c r="ADU110" s="9"/>
      <c r="ADV110" s="9"/>
      <c r="ADW110" s="9"/>
      <c r="ADX110" s="9"/>
      <c r="ADY110" s="9"/>
      <c r="ADZ110" s="9"/>
      <c r="AEA110" s="9"/>
      <c r="AEB110" s="9"/>
      <c r="AEC110" s="9"/>
      <c r="AED110" s="9"/>
      <c r="AEE110" s="9"/>
      <c r="AEF110" s="9"/>
      <c r="AEG110" s="9"/>
      <c r="AEH110" s="9"/>
      <c r="AEI110" s="9" t="s">
        <v>12863</v>
      </c>
      <c r="AEJ110" s="9"/>
      <c r="AEK110" s="9"/>
      <c r="AEL110" s="9"/>
      <c r="AEM110" s="9"/>
      <c r="AEN110" s="9"/>
      <c r="AEO110" s="9"/>
      <c r="AEP110" s="9"/>
      <c r="AEQ110" s="9"/>
      <c r="AER110" s="9"/>
      <c r="AES110" s="9"/>
      <c r="AET110" s="9"/>
      <c r="AEU110" s="9"/>
      <c r="AEV110" s="9"/>
      <c r="AEW110" s="9"/>
      <c r="AEX110" s="9" t="s">
        <v>12866</v>
      </c>
      <c r="AEY110" s="9"/>
      <c r="AEZ110" s="9"/>
      <c r="AFA110" s="9"/>
      <c r="AFB110" s="9"/>
      <c r="AFC110" s="9"/>
      <c r="AFD110" s="9"/>
      <c r="AFE110" s="9"/>
      <c r="AFF110" s="9"/>
      <c r="AFG110" s="9"/>
      <c r="AFH110" s="9"/>
      <c r="AFI110" s="9"/>
      <c r="AFJ110" s="9"/>
      <c r="AFK110" s="9"/>
      <c r="AFL110" s="9" t="s">
        <v>5691</v>
      </c>
      <c r="AFM110" s="9" t="s">
        <v>5691</v>
      </c>
      <c r="AFN110" s="9"/>
      <c r="AFO110" s="9"/>
      <c r="AFP110" s="9"/>
      <c r="AFQ110" s="9"/>
      <c r="AFR110" s="9"/>
      <c r="AFS110" s="9"/>
      <c r="AFT110" s="9"/>
      <c r="AFU110" s="9"/>
      <c r="AFV110" s="9"/>
      <c r="AFW110" s="9"/>
      <c r="AFX110" s="9"/>
      <c r="AFY110" s="9"/>
      <c r="AFZ110" s="9"/>
      <c r="AGA110" s="9"/>
      <c r="AGB110" s="9"/>
      <c r="AGC110" s="9"/>
      <c r="AGD110" s="9"/>
      <c r="AGE110" s="9"/>
      <c r="AGF110" s="9"/>
      <c r="AGG110" s="9"/>
      <c r="AGH110" s="9"/>
      <c r="AGI110" s="9"/>
      <c r="AGJ110" s="9"/>
      <c r="AGK110" s="9"/>
      <c r="AGL110" s="9"/>
      <c r="AGM110" s="9"/>
      <c r="AGN110" s="9"/>
      <c r="AGO110" s="9"/>
      <c r="AGP110" s="9"/>
      <c r="AGQ110" s="9"/>
      <c r="AGR110" s="9"/>
      <c r="AGS110" s="9"/>
      <c r="AGT110" s="9"/>
      <c r="AGU110" s="9" t="s">
        <v>12867</v>
      </c>
      <c r="AGV110" s="9"/>
      <c r="AGW110" s="9"/>
      <c r="AGX110" s="9"/>
      <c r="AGY110" s="9"/>
      <c r="AGZ110" s="9"/>
      <c r="AHA110" s="9"/>
      <c r="AHB110" s="9"/>
      <c r="AHC110" s="9"/>
      <c r="AHD110" s="9"/>
      <c r="AHE110" s="9"/>
      <c r="AHF110" s="9"/>
      <c r="AHG110" s="9"/>
      <c r="AHH110" s="9"/>
      <c r="AHI110" s="9"/>
      <c r="AHJ110" s="9"/>
      <c r="AHK110" s="9"/>
      <c r="AHL110" s="9"/>
      <c r="AHM110" s="9"/>
      <c r="AHN110" s="9"/>
      <c r="AHO110" s="9" t="s">
        <v>5718</v>
      </c>
      <c r="AHP110" s="9"/>
      <c r="AHQ110" s="9"/>
      <c r="AHR110" s="9"/>
      <c r="AHS110" s="9"/>
      <c r="AHT110" s="9"/>
      <c r="AHU110" s="9"/>
      <c r="AHV110" s="9"/>
      <c r="AHW110" s="9"/>
      <c r="AHX110" s="9"/>
      <c r="AHY110" s="9"/>
      <c r="AHZ110" s="9"/>
      <c r="AIA110" s="9"/>
      <c r="AIB110" s="9"/>
      <c r="AIC110" s="9"/>
      <c r="AID110" s="9" t="s">
        <v>5707</v>
      </c>
      <c r="AIE110" s="9"/>
      <c r="AIF110" s="9"/>
      <c r="AIG110" s="9"/>
      <c r="AIH110" s="9"/>
      <c r="AII110" s="9"/>
      <c r="AIJ110" s="9"/>
      <c r="AIK110" s="9"/>
      <c r="AIL110" s="9"/>
      <c r="AIM110" s="9"/>
      <c r="AIN110" s="9"/>
      <c r="AIO110" s="9"/>
      <c r="AIP110" s="9"/>
      <c r="AIQ110" s="9"/>
      <c r="AIR110" s="9"/>
      <c r="AIS110" s="9" t="s">
        <v>12868</v>
      </c>
      <c r="AIT110" s="9"/>
      <c r="AIU110" s="9"/>
      <c r="AIV110" s="9"/>
      <c r="AIW110" s="9"/>
      <c r="AIX110" s="9"/>
      <c r="AIY110" s="9"/>
      <c r="AIZ110" s="9"/>
      <c r="AJA110" s="9"/>
      <c r="AJB110" s="9"/>
      <c r="AJC110" s="9"/>
      <c r="AJD110" s="9"/>
      <c r="AJE110" s="9"/>
      <c r="AJF110" s="9"/>
      <c r="AJG110" s="9" t="s">
        <v>5691</v>
      </c>
      <c r="AJH110" s="9" t="s">
        <v>5691</v>
      </c>
      <c r="AJI110" s="9"/>
      <c r="AJJ110" s="9"/>
      <c r="AJK110" s="9"/>
      <c r="AJL110" s="9"/>
      <c r="AJM110" s="9"/>
      <c r="AJN110" s="9"/>
      <c r="AJO110" s="9"/>
      <c r="AJP110" s="9"/>
      <c r="AJQ110" s="9"/>
      <c r="AJR110" s="9"/>
      <c r="AJS110" s="9"/>
      <c r="AJT110" s="9"/>
      <c r="AJU110" s="9"/>
      <c r="AJV110" s="9"/>
      <c r="AJW110" s="9"/>
      <c r="AJX110" s="9"/>
      <c r="AJY110" s="9"/>
      <c r="AJZ110" s="9"/>
      <c r="AKA110" s="9"/>
      <c r="AKB110" s="9"/>
      <c r="AKC110" s="9"/>
      <c r="AKD110" s="9"/>
      <c r="AKE110" s="9"/>
      <c r="AKF110" s="9"/>
      <c r="AKG110" s="9"/>
      <c r="AKH110" s="9"/>
      <c r="AKI110" s="9"/>
      <c r="AKJ110" s="9"/>
      <c r="AKK110" s="9"/>
      <c r="AKL110" s="9"/>
      <c r="AKM110" s="9"/>
      <c r="AKN110" s="9"/>
      <c r="AKO110" s="9"/>
      <c r="AKP110" s="9" t="s">
        <v>12869</v>
      </c>
      <c r="AKQ110" s="9"/>
      <c r="AKR110" s="9"/>
      <c r="AKS110" s="9"/>
      <c r="AKT110" s="9"/>
      <c r="AKU110" s="9"/>
      <c r="AKV110" s="9"/>
      <c r="AKW110" s="9"/>
      <c r="AKX110" s="9"/>
      <c r="AKY110" s="9"/>
      <c r="AKZ110" s="9"/>
      <c r="ALA110" s="9"/>
      <c r="ALB110" s="9"/>
      <c r="ALC110" s="9"/>
      <c r="ALD110" s="9"/>
      <c r="ALE110" s="9"/>
      <c r="ALF110" s="9"/>
      <c r="ALG110" s="9"/>
      <c r="ALH110" s="9"/>
      <c r="ALI110" s="9"/>
      <c r="ALJ110" s="9" t="s">
        <v>5718</v>
      </c>
      <c r="ALK110" s="9"/>
      <c r="ALL110" s="9"/>
      <c r="ALM110" s="9"/>
      <c r="ALN110" s="9"/>
      <c r="ALO110" s="9"/>
      <c r="ALP110" s="9"/>
      <c r="ALQ110" s="9"/>
      <c r="ALR110" s="9"/>
      <c r="ALS110" s="9"/>
      <c r="ALT110" s="9"/>
      <c r="ALU110" s="9"/>
      <c r="ALV110" s="9"/>
      <c r="ALW110" s="9"/>
      <c r="ALX110" s="9"/>
      <c r="ALY110" s="9" t="s">
        <v>5707</v>
      </c>
      <c r="AMN110" s="9" t="s">
        <v>12870</v>
      </c>
      <c r="AMO110" s="9"/>
      <c r="AMP110" s="9"/>
      <c r="AMQ110" s="9"/>
      <c r="AMR110" s="9"/>
      <c r="AMS110" s="9"/>
      <c r="AMT110" s="9"/>
      <c r="AMU110" s="9"/>
      <c r="AMV110" s="9"/>
      <c r="AMW110" s="9"/>
      <c r="AMX110" s="9"/>
      <c r="AMY110" s="9"/>
      <c r="AMZ110" s="9"/>
      <c r="ANA110" s="9"/>
      <c r="ANB110" s="9" t="s">
        <v>12871</v>
      </c>
      <c r="ANC110" s="9" t="s">
        <v>12872</v>
      </c>
      <c r="AND110" s="9" t="s">
        <v>12873</v>
      </c>
      <c r="ANE110" s="9" t="s">
        <v>12874</v>
      </c>
      <c r="ANF110" s="9"/>
      <c r="ANG110" s="9"/>
      <c r="ANH110" s="9"/>
      <c r="ANI110" s="9"/>
      <c r="ANJ110" s="9"/>
      <c r="ANK110" s="9"/>
      <c r="ANL110" s="9"/>
      <c r="ANM110" s="9" t="s">
        <v>12875</v>
      </c>
      <c r="ANN110" s="9"/>
      <c r="ANO110" s="9" t="s">
        <v>12855</v>
      </c>
      <c r="ANP110" s="9" t="s">
        <v>12876</v>
      </c>
      <c r="ANQ110" s="9"/>
      <c r="ANR110" s="9" t="s">
        <v>12877</v>
      </c>
      <c r="ANS110" s="9"/>
      <c r="ANT110" s="9"/>
      <c r="ANU110" s="9" t="s">
        <v>12878</v>
      </c>
      <c r="ANV110" s="9"/>
      <c r="ANW110" s="9"/>
      <c r="ANX110" s="9"/>
      <c r="ANY110" s="9" t="s">
        <v>12879</v>
      </c>
      <c r="ANZ110" s="9" t="s">
        <v>12880</v>
      </c>
      <c r="AOA110" s="9"/>
      <c r="AOB110" s="9" t="s">
        <v>12881</v>
      </c>
      <c r="AOC110" s="9"/>
      <c r="AOD110" s="9"/>
      <c r="AOE110" s="9" t="s">
        <v>12882</v>
      </c>
      <c r="AOF110" s="9"/>
      <c r="AOG110" s="9"/>
      <c r="AOH110" s="9"/>
      <c r="AOI110" s="9"/>
      <c r="AOJ110" s="9" t="s">
        <v>12883</v>
      </c>
      <c r="AOK110" s="9"/>
      <c r="AOL110" s="9" t="s">
        <v>12884</v>
      </c>
      <c r="AOM110" s="9"/>
      <c r="AON110" s="9"/>
      <c r="AOO110" s="9" t="s">
        <v>12885</v>
      </c>
      <c r="AOP110" s="9"/>
      <c r="AOQ110" s="9"/>
      <c r="AOR110" s="9"/>
      <c r="AOS110" s="9"/>
      <c r="AOT110" s="9" t="s">
        <v>11987</v>
      </c>
      <c r="AOU110" s="9"/>
      <c r="AOV110" s="9" t="s">
        <v>11988</v>
      </c>
      <c r="AOW110" s="9"/>
      <c r="AOX110" s="9"/>
      <c r="AOY110" s="9" t="s">
        <v>11989</v>
      </c>
      <c r="AOZ110" s="9"/>
      <c r="APA110" s="9"/>
      <c r="APB110" s="9"/>
      <c r="APC110" s="9"/>
      <c r="APD110" s="9" t="s">
        <v>12886</v>
      </c>
      <c r="APE110" s="9"/>
      <c r="APF110" s="9" t="s">
        <v>12887</v>
      </c>
      <c r="APG110" s="9"/>
      <c r="APH110" s="9"/>
      <c r="API110" s="9" t="s">
        <v>12888</v>
      </c>
      <c r="APJ110" s="9"/>
      <c r="APK110" s="9"/>
      <c r="APL110" s="9"/>
      <c r="APM110" s="9"/>
      <c r="APN110" s="9" t="s">
        <v>12889</v>
      </c>
      <c r="APO110" s="9"/>
      <c r="APP110" s="9" t="s">
        <v>12890</v>
      </c>
      <c r="APQ110" s="9"/>
      <c r="APR110" s="9"/>
      <c r="APS110" s="9" t="s">
        <v>12891</v>
      </c>
      <c r="APT110" s="9"/>
      <c r="APU110" s="9"/>
      <c r="APV110" s="9"/>
      <c r="APW110" s="9"/>
      <c r="APX110" s="9" t="s">
        <v>12892</v>
      </c>
      <c r="APY110" s="9"/>
      <c r="APZ110" s="9" t="s">
        <v>12893</v>
      </c>
      <c r="AQA110" s="9"/>
      <c r="AQB110" s="9"/>
      <c r="AQC110" s="9" t="s">
        <v>12894</v>
      </c>
      <c r="AQD110" s="9"/>
      <c r="AQE110" s="9"/>
      <c r="AQF110" s="9"/>
      <c r="AQG110" s="9"/>
      <c r="AQH110" s="9" t="s">
        <v>12895</v>
      </c>
      <c r="AQI110" s="9"/>
      <c r="AQJ110" s="9" t="s">
        <v>12896</v>
      </c>
      <c r="AQK110" s="9"/>
      <c r="AQL110" s="9"/>
      <c r="AQM110" s="9" t="s">
        <v>12897</v>
      </c>
      <c r="AQN110" s="9"/>
      <c r="AQO110" s="9"/>
      <c r="AQP110" s="9"/>
      <c r="AQQ110" s="9"/>
      <c r="AQR110" s="9" t="s">
        <v>12898</v>
      </c>
      <c r="AQS110" s="9"/>
      <c r="AQT110" s="9" t="s">
        <v>12899</v>
      </c>
      <c r="AQU110" s="9"/>
      <c r="AQV110" s="9"/>
      <c r="AQW110" s="9" t="s">
        <v>12900</v>
      </c>
      <c r="AQX110" s="9"/>
      <c r="AQY110" s="9"/>
      <c r="AQZ110" s="9"/>
      <c r="ARA110" s="9"/>
      <c r="ARB110" s="9" t="s">
        <v>12901</v>
      </c>
      <c r="ARC110" s="9"/>
      <c r="ARD110" s="9" t="s">
        <v>12902</v>
      </c>
      <c r="ARE110" s="9"/>
      <c r="ARF110" s="9"/>
      <c r="ARG110" s="9" t="s">
        <v>12903</v>
      </c>
      <c r="ARH110" s="9"/>
      <c r="ARI110" s="9"/>
      <c r="ARJ110" s="9"/>
      <c r="ARK110" s="9"/>
      <c r="ARL110" s="9" t="s">
        <v>12904</v>
      </c>
      <c r="ARM110" s="9"/>
      <c r="ARN110" s="9" t="s">
        <v>12905</v>
      </c>
      <c r="ARO110" s="9"/>
      <c r="ARP110" s="9"/>
      <c r="ARQ110" s="9" t="s">
        <v>12906</v>
      </c>
      <c r="ARR110" s="9"/>
      <c r="ARS110" s="9"/>
      <c r="ART110" s="9"/>
      <c r="ARU110" s="9"/>
      <c r="ARV110" s="9" t="s">
        <v>12907</v>
      </c>
      <c r="ARW110" s="9"/>
      <c r="ARX110" s="9" t="s">
        <v>12908</v>
      </c>
      <c r="ARY110" s="9"/>
      <c r="ARZ110" s="9"/>
      <c r="ASA110" s="9" t="s">
        <v>12909</v>
      </c>
      <c r="ASB110" s="9"/>
      <c r="ASC110" s="9"/>
      <c r="ASD110" s="9"/>
      <c r="ASE110" s="9"/>
      <c r="ASF110" s="9" t="s">
        <v>12910</v>
      </c>
      <c r="ASG110" s="9"/>
      <c r="ASH110" s="9" t="s">
        <v>12911</v>
      </c>
      <c r="ASI110" s="9"/>
      <c r="ASJ110" s="9"/>
      <c r="ASK110" s="9" t="s">
        <v>12912</v>
      </c>
      <c r="ASL110" s="9"/>
      <c r="ASM110" s="9"/>
      <c r="ASN110" s="9"/>
      <c r="ASO110" s="9"/>
      <c r="ASP110" s="9" t="s">
        <v>12913</v>
      </c>
      <c r="ASQ110" s="9"/>
      <c r="ASR110" s="9" t="s">
        <v>12914</v>
      </c>
      <c r="ASS110" s="9"/>
      <c r="AST110" s="9"/>
      <c r="ASU110" s="9" t="s">
        <v>12915</v>
      </c>
      <c r="ASV110" s="9"/>
      <c r="ASW110" s="9"/>
      <c r="ASX110" s="9"/>
      <c r="ASY110" s="9"/>
      <c r="ASZ110" s="9" t="s">
        <v>12916</v>
      </c>
      <c r="ATA110" s="9"/>
      <c r="ATB110" s="9" t="s">
        <v>12917</v>
      </c>
      <c r="ATC110" s="9"/>
      <c r="ATD110" s="9"/>
      <c r="ATE110" s="9" t="s">
        <v>12918</v>
      </c>
      <c r="ATF110" s="9"/>
      <c r="ATG110" s="9"/>
      <c r="ATH110" s="9"/>
      <c r="ATI110" s="9"/>
      <c r="ATJ110" s="9" t="s">
        <v>12919</v>
      </c>
      <c r="ATK110" s="9"/>
      <c r="ATL110" s="9" t="s">
        <v>12920</v>
      </c>
      <c r="ATM110" s="9"/>
      <c r="ATN110" s="9"/>
      <c r="ATO110" s="9" t="s">
        <v>12921</v>
      </c>
      <c r="ATP110" s="9"/>
      <c r="ATQ110" s="9"/>
      <c r="ATR110" s="9" t="s">
        <v>12922</v>
      </c>
      <c r="ATS110" s="9">
        <v>1.76170811E9</v>
      </c>
      <c r="ATT110" s="9" t="s">
        <v>12858</v>
      </c>
      <c r="ATU110" s="9" t="s">
        <v>12871</v>
      </c>
      <c r="ATV110" s="9" t="s">
        <v>12872</v>
      </c>
      <c r="ATW110" s="9" t="s">
        <v>12873</v>
      </c>
      <c r="ATX110" s="9" t="s">
        <v>12874</v>
      </c>
      <c r="ATY110" s="9"/>
      <c r="ATZ110" s="9"/>
      <c r="AUA110" s="9"/>
      <c r="AUB110" s="9"/>
      <c r="AUC110" s="9"/>
      <c r="AUD110" s="9"/>
      <c r="AUE110" s="9"/>
      <c r="AUF110" s="9"/>
      <c r="AUG110" s="9"/>
      <c r="AUH110" s="9"/>
      <c r="AUI110" s="9"/>
      <c r="AUJ110" s="9"/>
      <c r="AUK110" s="9"/>
      <c r="AUL110" s="9"/>
      <c r="AUM110" s="9"/>
      <c r="AUN110" s="9"/>
      <c r="AUO110" s="9"/>
      <c r="AUP110" s="9"/>
      <c r="AUQ110" s="9"/>
      <c r="AUR110" s="9"/>
      <c r="AUS110" s="9"/>
      <c r="AUT110" s="9"/>
      <c r="AUU110" s="9"/>
      <c r="AUV110" s="9"/>
      <c r="AUW110" s="9"/>
      <c r="AUX110" s="9"/>
      <c r="AUY110" s="9"/>
      <c r="AUZ110" s="9"/>
      <c r="AVA110" s="9"/>
      <c r="AVB110" s="9"/>
      <c r="AVC110" s="9"/>
      <c r="AVD110" s="9"/>
      <c r="AVE110" s="9"/>
      <c r="AVF110" s="9"/>
      <c r="AVG110" s="9"/>
      <c r="AVH110" s="9"/>
      <c r="AVI110" s="9"/>
      <c r="AVJ110" s="9"/>
      <c r="AVK110" s="9"/>
      <c r="AVL110" s="9"/>
      <c r="AVM110" s="9"/>
      <c r="AVN110" s="9"/>
      <c r="AVO110" s="9"/>
      <c r="AVP110" s="9"/>
      <c r="AVQ110" s="9"/>
      <c r="AVR110" s="9"/>
      <c r="AVS110" s="9"/>
      <c r="AVT110" s="9"/>
      <c r="AVU110" s="9"/>
      <c r="AVV110" s="9"/>
      <c r="AVW110" s="9"/>
      <c r="AVX110" s="9"/>
      <c r="AVY110" s="9"/>
      <c r="AVZ110" s="9"/>
      <c r="AWA110" s="9"/>
      <c r="AWB110" s="9"/>
      <c r="AWC110" s="9"/>
      <c r="AWD110" s="9"/>
      <c r="AWE110" s="9"/>
      <c r="AWF110" s="9"/>
      <c r="AWG110" s="9"/>
      <c r="AWH110" s="9"/>
      <c r="AWI110" s="9"/>
      <c r="AWJ110" s="9"/>
      <c r="AWK110" s="9"/>
      <c r="AWL110" s="9"/>
      <c r="AWM110" s="9"/>
      <c r="AWN110" s="9"/>
      <c r="AWO110" s="9"/>
      <c r="AWP110" s="9"/>
      <c r="AWQ110" s="9"/>
      <c r="AWR110" s="9"/>
      <c r="AWS110" s="9"/>
      <c r="AWT110" s="9"/>
      <c r="AWU110" s="9"/>
      <c r="AWV110" s="9"/>
      <c r="AWW110" s="9"/>
      <c r="AWX110" s="9"/>
      <c r="AWY110" s="9"/>
      <c r="AWZ110" s="9"/>
      <c r="AXA110" s="9"/>
      <c r="AXB110" s="9"/>
      <c r="AXC110" s="9"/>
      <c r="AXD110" s="9"/>
      <c r="AXE110" s="9"/>
      <c r="AXF110" s="9"/>
      <c r="AXG110" s="9"/>
      <c r="AXH110" s="9"/>
      <c r="AXI110" s="9"/>
      <c r="AXJ110" s="9"/>
      <c r="AXK110" s="9"/>
      <c r="AXL110" s="9"/>
      <c r="AXM110" s="9"/>
      <c r="AXN110" s="9"/>
      <c r="AXO110" s="9"/>
      <c r="AXP110" s="9"/>
      <c r="AXQ110" s="9"/>
      <c r="AXR110" s="9"/>
      <c r="AXS110" s="9"/>
      <c r="AXT110" s="9"/>
      <c r="AXU110" s="9"/>
      <c r="AXV110" s="9"/>
      <c r="AXW110" s="9"/>
      <c r="AXX110" s="9"/>
      <c r="AXY110" s="9"/>
      <c r="AXZ110" s="9"/>
      <c r="AYA110" s="9"/>
      <c r="AYB110" s="9"/>
      <c r="AYC110" s="9"/>
      <c r="AYD110" s="9"/>
      <c r="AYE110" s="9"/>
      <c r="AYF110" s="9"/>
      <c r="AYG110" s="9"/>
      <c r="AYH110" s="9"/>
      <c r="AYI110" s="9"/>
      <c r="AYJ110" s="9"/>
      <c r="AYK110" s="9"/>
      <c r="AYL110" s="9"/>
      <c r="AYM110" s="9"/>
      <c r="AYN110" s="9"/>
      <c r="AYO110" s="9"/>
      <c r="AYP110" s="9"/>
      <c r="AYQ110" s="9"/>
      <c r="AYR110" s="9"/>
      <c r="AYS110" s="9"/>
      <c r="AYT110" s="9"/>
      <c r="AYU110" s="9"/>
      <c r="AYV110" s="9"/>
      <c r="AYW110" s="9"/>
      <c r="AYX110" s="9"/>
      <c r="AYY110" s="9"/>
      <c r="AYZ110" s="9"/>
      <c r="AZA110" s="9"/>
      <c r="AZB110" s="9"/>
      <c r="AZC110" s="9"/>
      <c r="AZD110" s="9"/>
      <c r="AZE110" s="9"/>
      <c r="AZF110" s="9"/>
      <c r="AZG110" s="9"/>
      <c r="AZH110" s="9"/>
      <c r="AZI110" s="9"/>
      <c r="AZJ110" s="9"/>
      <c r="AZK110" s="9"/>
      <c r="AZL110" s="9"/>
      <c r="AZM110" s="9"/>
      <c r="AZN110" s="9"/>
      <c r="AZO110" s="9"/>
      <c r="AZP110" s="9"/>
      <c r="AZQ110" s="9"/>
      <c r="AZR110" s="9"/>
      <c r="AZS110" s="9"/>
      <c r="AZT110" s="9"/>
      <c r="AZU110" s="9"/>
      <c r="AZV110" s="9"/>
      <c r="AZW110" s="9"/>
      <c r="AZX110" s="9"/>
      <c r="AZY110" s="9"/>
      <c r="AZZ110" s="9"/>
      <c r="BAA110" s="9"/>
      <c r="BAB110" s="9"/>
      <c r="BAC110" s="9"/>
      <c r="BAD110" s="9"/>
      <c r="BAE110" s="9"/>
      <c r="BAF110" s="9"/>
      <c r="BAG110" s="9"/>
      <c r="BAH110" s="9"/>
      <c r="BAI110" s="9"/>
      <c r="BAJ110" s="9"/>
      <c r="BAK110" s="9"/>
      <c r="BAL110" s="9"/>
      <c r="BAM110" s="9"/>
      <c r="BAN110" s="9"/>
      <c r="BAO110" s="9"/>
      <c r="BAP110" s="9"/>
      <c r="BAQ110" s="9"/>
      <c r="BAR110" s="9"/>
      <c r="BAS110" s="9"/>
      <c r="BAT110" s="9"/>
      <c r="BAU110" s="9"/>
      <c r="BAV110" s="9"/>
      <c r="BAW110" s="9"/>
      <c r="BAX110" s="9"/>
      <c r="BAY110" s="9"/>
      <c r="BAZ110" s="9"/>
      <c r="BBA110" s="9"/>
      <c r="BBB110" s="9"/>
      <c r="BBC110" s="9"/>
      <c r="BBD110" s="9"/>
      <c r="BBE110" s="9"/>
      <c r="BBF110" s="9"/>
      <c r="BBG110" s="9"/>
      <c r="BBH110" s="9"/>
      <c r="BBI110" s="9"/>
      <c r="BBJ110" s="9"/>
      <c r="BBK110" s="9"/>
      <c r="BBL110" s="9"/>
      <c r="BBM110" s="9"/>
      <c r="BBN110" s="9"/>
      <c r="BBO110" s="9"/>
      <c r="BBP110" s="9"/>
      <c r="BBQ110" s="9"/>
      <c r="BBR110" s="9"/>
      <c r="BBS110" s="9"/>
      <c r="BBT110" s="9"/>
      <c r="BBU110" s="9"/>
      <c r="BBV110" s="9"/>
      <c r="BBW110" s="9"/>
      <c r="BBX110" s="9"/>
      <c r="BBY110" s="9"/>
      <c r="BBZ110" s="9"/>
      <c r="BCA110" s="9"/>
      <c r="BCB110" s="9"/>
      <c r="BCC110" s="9"/>
      <c r="BCD110" s="9"/>
      <c r="BCE110" s="9"/>
      <c r="BCF110" s="9"/>
      <c r="BCG110" s="9"/>
      <c r="BCH110" s="9"/>
      <c r="BCI110" s="9"/>
      <c r="BCJ110" s="9"/>
      <c r="BCK110" s="9"/>
      <c r="BCL110" s="9"/>
      <c r="BCM110" s="9"/>
      <c r="BCN110" s="9"/>
      <c r="BCO110" s="9"/>
      <c r="BCP110" s="9"/>
      <c r="BCQ110" s="9"/>
      <c r="BCR110" s="9"/>
      <c r="BCS110" s="9"/>
      <c r="BCT110" s="9"/>
      <c r="BCU110" s="9"/>
      <c r="BCV110" s="9"/>
      <c r="BCW110" s="9"/>
      <c r="BCX110" s="9"/>
      <c r="BCY110" s="9"/>
      <c r="BCZ110" s="9"/>
      <c r="BDA110" s="9"/>
      <c r="BDB110" s="9"/>
      <c r="BDC110" s="9"/>
      <c r="BDD110" s="9"/>
      <c r="BDE110" s="9"/>
      <c r="BDF110" s="9"/>
      <c r="BDG110" s="9"/>
      <c r="BDH110" s="9"/>
      <c r="BDI110" s="9"/>
      <c r="BDJ110" s="9"/>
      <c r="BDK110" s="9"/>
      <c r="BDL110" s="9"/>
      <c r="BDM110" s="9"/>
      <c r="BDN110" s="9"/>
      <c r="BDO110" s="9"/>
      <c r="BDP110" s="9"/>
      <c r="BDQ110" s="9"/>
      <c r="BDR110" s="9"/>
      <c r="BDS110" s="9"/>
      <c r="BDT110" s="9"/>
      <c r="BDU110" s="9"/>
      <c r="BDV110" s="9"/>
      <c r="BDW110" s="9"/>
      <c r="BDX110" s="9"/>
      <c r="BDY110" s="9"/>
      <c r="BDZ110" s="9"/>
      <c r="BEA110" s="9"/>
      <c r="BEB110" s="9"/>
      <c r="BEC110" s="9"/>
      <c r="BED110" s="9"/>
      <c r="BEE110" s="9"/>
      <c r="BEF110" s="9"/>
      <c r="BEG110" s="9"/>
      <c r="BEH110" s="9"/>
      <c r="BEI110" s="9"/>
      <c r="BEJ110" s="9"/>
      <c r="BEK110" s="9"/>
      <c r="BEL110" s="9"/>
      <c r="BEM110" s="9"/>
      <c r="BEN110" s="9"/>
      <c r="BEO110" s="9"/>
      <c r="BEP110" s="9"/>
      <c r="BEQ110" s="9"/>
      <c r="BER110" s="9"/>
      <c r="BES110" s="9"/>
      <c r="BET110" s="9"/>
      <c r="BEU110" s="9"/>
      <c r="BEV110" s="9"/>
      <c r="BEW110" s="9"/>
      <c r="BEX110" s="9"/>
      <c r="BEY110" s="9"/>
      <c r="BEZ110" s="9"/>
      <c r="BFA110" s="9"/>
      <c r="BFB110" s="9"/>
      <c r="BFC110" s="9"/>
      <c r="BFD110" s="9"/>
      <c r="BFE110" s="9"/>
      <c r="BFF110" s="9"/>
      <c r="BFG110" s="9"/>
      <c r="BFH110" s="9"/>
      <c r="BFI110" s="9"/>
      <c r="BFJ110" s="9"/>
      <c r="BFK110" s="9"/>
      <c r="BFL110" s="9"/>
      <c r="BFM110" s="9"/>
      <c r="BFN110" s="9"/>
      <c r="BFO110" s="9"/>
      <c r="BFP110" s="9"/>
      <c r="BFQ110" s="9"/>
      <c r="BFR110" s="9"/>
      <c r="BFS110" s="9"/>
      <c r="BFT110" s="9"/>
      <c r="BFU110" s="9"/>
      <c r="BFV110" s="9"/>
      <c r="BFW110" s="9"/>
      <c r="BFX110" s="9"/>
      <c r="BFY110" s="9"/>
      <c r="BFZ110" s="9"/>
      <c r="BGA110" s="9"/>
      <c r="BGB110" s="9"/>
      <c r="BGC110" s="9"/>
      <c r="BGD110" s="9"/>
      <c r="BGE110" s="9"/>
      <c r="BGF110" s="9"/>
      <c r="BGG110" s="9"/>
      <c r="BGH110" s="9"/>
      <c r="BGI110" s="9"/>
      <c r="BGJ110" s="9"/>
      <c r="BGK110" s="9"/>
      <c r="BGL110" s="9"/>
      <c r="BGM110" s="9"/>
      <c r="BGN110" s="9"/>
      <c r="BGO110" s="9"/>
      <c r="BGP110" s="9"/>
      <c r="BGQ110" s="9"/>
      <c r="BGR110" s="9"/>
      <c r="BGS110" s="9"/>
      <c r="BGT110" s="9"/>
      <c r="BGU110" s="9"/>
      <c r="BGV110" s="9"/>
      <c r="BGW110" s="9"/>
      <c r="BGX110" s="9"/>
      <c r="BGY110" s="9"/>
      <c r="BGZ110" s="9"/>
      <c r="BHA110" s="9"/>
      <c r="BHB110" s="9"/>
      <c r="BHC110" s="9"/>
      <c r="BHD110" s="9"/>
      <c r="BHE110" s="9"/>
      <c r="BHF110" s="9"/>
      <c r="BHG110" s="9"/>
      <c r="BHH110" s="9"/>
      <c r="BHI110" s="9"/>
      <c r="BHJ110" s="9"/>
      <c r="BHK110" s="9"/>
      <c r="BHL110" s="9"/>
      <c r="BHM110" s="9"/>
      <c r="BHN110" s="9"/>
      <c r="BHO110" s="9"/>
      <c r="BHP110" s="9"/>
      <c r="BHQ110" s="9"/>
      <c r="BHR110" s="9"/>
      <c r="BHS110" s="9"/>
      <c r="BHT110" s="9"/>
      <c r="BHU110" s="9"/>
      <c r="BHV110" s="9"/>
      <c r="BHW110" s="9"/>
      <c r="BHX110" s="9"/>
      <c r="BHY110" s="9"/>
      <c r="BHZ110" s="9"/>
      <c r="BIA110" s="9"/>
      <c r="BIB110" s="9"/>
      <c r="BIC110" s="9"/>
      <c r="BID110" s="9"/>
      <c r="BIE110" s="9"/>
      <c r="BIF110" s="9"/>
      <c r="BIG110" s="9"/>
      <c r="BIH110" s="9"/>
      <c r="BII110" s="9"/>
      <c r="BIJ110" s="9"/>
      <c r="BIK110" s="9"/>
      <c r="BIL110" s="9"/>
      <c r="BIM110" s="9"/>
      <c r="BIN110" s="9"/>
      <c r="BIO110" s="9"/>
      <c r="BIP110" s="9"/>
      <c r="BIQ110" s="9"/>
      <c r="BIR110" s="9"/>
      <c r="BIS110" s="9"/>
      <c r="BIT110" s="9"/>
      <c r="BIU110" s="9"/>
      <c r="BIV110" s="9"/>
      <c r="BIW110" s="9"/>
      <c r="BIX110" s="9"/>
      <c r="BIY110" s="9"/>
      <c r="BIZ110" s="9"/>
      <c r="BJA110" s="9"/>
      <c r="BJB110" s="9"/>
      <c r="BJC110" s="9"/>
      <c r="BJD110" s="9"/>
      <c r="BJE110" s="9"/>
      <c r="BJF110" s="9"/>
      <c r="BJG110" s="9"/>
      <c r="BJH110" s="9"/>
      <c r="BJI110" s="9"/>
      <c r="BJJ110" s="9"/>
      <c r="BJK110" s="9"/>
      <c r="BJL110" s="9"/>
      <c r="BJM110" s="9"/>
      <c r="BJN110" s="9"/>
      <c r="BJO110" s="9"/>
      <c r="BJP110" s="9"/>
      <c r="BJQ110" s="9"/>
      <c r="BJR110" s="9"/>
      <c r="BJS110" s="9"/>
      <c r="BJT110" s="9"/>
      <c r="BJU110" s="9"/>
      <c r="BJV110" s="9"/>
      <c r="BJW110" s="9"/>
      <c r="BJX110" s="9"/>
      <c r="BJY110" s="9"/>
      <c r="BJZ110" s="9"/>
      <c r="BKA110" s="9"/>
      <c r="BKB110" s="9"/>
      <c r="BKC110" s="9"/>
      <c r="BKD110" s="9"/>
      <c r="BKE110" s="9"/>
      <c r="BKF110" s="9"/>
      <c r="BKG110" s="9"/>
      <c r="BKH110" s="9"/>
      <c r="BKI110" s="9"/>
      <c r="BKJ110" s="9"/>
      <c r="BKK110" s="9"/>
      <c r="BKL110" s="9"/>
      <c r="BKM110" s="9"/>
      <c r="BKN110" s="9"/>
      <c r="BKO110" s="9"/>
      <c r="BKP110" s="9"/>
      <c r="BKQ110" s="9"/>
      <c r="BKR110" s="9"/>
      <c r="BKS110" s="9"/>
      <c r="BKT110" s="9"/>
      <c r="BKU110" s="9"/>
      <c r="BKV110" s="9"/>
      <c r="BKW110" s="9"/>
      <c r="BKX110" s="9"/>
      <c r="BKY110" s="9"/>
      <c r="BKZ110" s="9"/>
      <c r="BLA110" s="9"/>
      <c r="BLB110" s="9"/>
      <c r="BLC110" s="9"/>
      <c r="BLD110" s="9"/>
      <c r="BLE110" s="9"/>
      <c r="BLF110" s="9"/>
      <c r="BLG110" s="9"/>
      <c r="BLH110" s="9"/>
      <c r="BLI110" s="9"/>
      <c r="BLJ110" s="9"/>
      <c r="BLK110" s="9"/>
      <c r="BLL110" s="9"/>
      <c r="BLM110" s="9"/>
      <c r="BLN110" s="9"/>
      <c r="BLO110" s="9"/>
      <c r="BLP110" s="9"/>
      <c r="BLQ110" s="9"/>
      <c r="BLR110" s="9"/>
      <c r="BLS110" s="9"/>
      <c r="BLT110" s="9"/>
      <c r="BLU110" s="9"/>
      <c r="BLV110" s="9"/>
      <c r="BLW110" s="9"/>
      <c r="BLX110" s="9"/>
      <c r="BLY110" s="9"/>
      <c r="BLZ110" s="9"/>
      <c r="BMA110" s="9"/>
      <c r="BMB110" s="9"/>
      <c r="BMC110" s="9"/>
      <c r="BMD110" s="9"/>
      <c r="BME110" s="9"/>
      <c r="BMF110" s="9"/>
      <c r="BMG110" s="9"/>
      <c r="BMH110" s="9"/>
      <c r="BMI110" s="9"/>
      <c r="BMJ110" s="9"/>
      <c r="BMK110" s="9"/>
      <c r="BML110" s="9"/>
      <c r="BMM110" s="9"/>
      <c r="BMN110" s="9"/>
      <c r="BMO110" s="9"/>
      <c r="BMP110" s="9"/>
      <c r="BMQ110" s="9"/>
      <c r="BMR110" s="9"/>
      <c r="BMS110" s="9"/>
      <c r="BMT110" s="9"/>
      <c r="BMU110" s="9"/>
      <c r="BMV110" s="9"/>
      <c r="BMW110" s="9"/>
      <c r="BMX110" s="9"/>
      <c r="BMY110" s="9"/>
      <c r="BMZ110" s="9"/>
      <c r="BNA110" s="9"/>
      <c r="BNB110" s="9"/>
      <c r="BNC110" s="9"/>
      <c r="BND110" s="9"/>
      <c r="BNE110" s="9"/>
      <c r="BNF110" s="9"/>
      <c r="BNG110" s="9"/>
      <c r="BNH110" s="9"/>
      <c r="BNI110" s="9"/>
      <c r="BNJ110" s="9"/>
      <c r="BNK110" s="9"/>
      <c r="BNL110" s="9"/>
      <c r="BNM110" s="9"/>
      <c r="BNN110" s="9"/>
      <c r="BNO110" s="9"/>
      <c r="BNP110" s="9"/>
      <c r="BNQ110" s="9"/>
      <c r="BNR110" s="9"/>
      <c r="BNS110" s="9"/>
      <c r="BNT110" s="9"/>
      <c r="BNU110" s="9"/>
      <c r="BNV110" s="9"/>
      <c r="BNW110" s="9"/>
      <c r="BNX110" s="9"/>
      <c r="BNY110" s="9"/>
      <c r="BNZ110" s="9"/>
      <c r="BOA110" s="9"/>
      <c r="BOB110" s="9"/>
      <c r="BOC110" s="9"/>
      <c r="BOD110" s="9"/>
      <c r="BOE110" s="9"/>
      <c r="BOF110" s="9"/>
      <c r="BOG110" s="9"/>
      <c r="BOH110" s="9"/>
      <c r="BOI110" s="9"/>
      <c r="BOJ110" s="9"/>
      <c r="BOK110" s="9"/>
      <c r="BOL110" s="9"/>
      <c r="BOM110" s="9"/>
      <c r="BON110" s="9"/>
      <c r="BOO110" s="9"/>
      <c r="BOP110" s="9"/>
      <c r="BOQ110" s="9"/>
      <c r="BOR110" s="9"/>
      <c r="BOS110" s="9"/>
      <c r="BOT110" s="9"/>
      <c r="BOU110" s="9"/>
      <c r="BOV110" s="9"/>
      <c r="BOW110" s="9"/>
      <c r="BOX110" s="9"/>
      <c r="BOY110" s="9"/>
      <c r="BOZ110" s="9"/>
      <c r="BPA110" s="9"/>
      <c r="BPB110" s="9"/>
      <c r="BPC110" s="9"/>
      <c r="BPD110" s="9"/>
      <c r="BPE110" s="9"/>
      <c r="BPF110" s="9"/>
      <c r="BPG110" s="9"/>
      <c r="BPH110" s="9"/>
      <c r="BPI110" s="9"/>
      <c r="BPJ110" s="9"/>
      <c r="BPK110" s="9"/>
      <c r="BPL110" s="9"/>
      <c r="BPM110" s="9"/>
      <c r="BPN110" s="9"/>
      <c r="BPO110" s="9"/>
      <c r="BPP110" s="9"/>
      <c r="BPQ110" s="9"/>
      <c r="BPR110" s="9"/>
      <c r="BPS110" s="9"/>
      <c r="BPT110" s="9"/>
      <c r="BPU110" s="9"/>
      <c r="BPV110" s="9"/>
      <c r="BPW110" s="9"/>
      <c r="BPX110" s="9"/>
      <c r="BPY110" s="9"/>
      <c r="BPZ110" s="9"/>
      <c r="BQA110" s="9"/>
      <c r="BQB110" s="9"/>
      <c r="BQC110" s="9"/>
      <c r="BQD110" s="9"/>
      <c r="BQE110" s="9"/>
      <c r="BQF110" s="9"/>
      <c r="BQG110" s="9"/>
      <c r="BQH110" s="9"/>
      <c r="BQI110" s="9"/>
      <c r="BQJ110" s="9"/>
      <c r="BQK110" s="9"/>
      <c r="BQL110" s="9"/>
      <c r="BQM110" s="9"/>
      <c r="BQN110" s="9"/>
      <c r="BQO110" s="9"/>
      <c r="BQP110" s="9"/>
      <c r="BQQ110" s="9"/>
      <c r="BQR110" s="9"/>
      <c r="BQS110" s="9"/>
      <c r="BQT110" s="9"/>
      <c r="BQU110" s="9"/>
      <c r="BQV110" s="9"/>
      <c r="BQW110" s="9"/>
      <c r="BQX110" s="9"/>
      <c r="BQY110" s="9"/>
      <c r="BQZ110" s="9"/>
      <c r="BRA110" s="9"/>
      <c r="BRB110" s="9"/>
      <c r="BRC110" s="9"/>
      <c r="BRD110" s="9"/>
      <c r="BRE110" s="9"/>
      <c r="BRF110" s="9"/>
      <c r="BRG110" s="9"/>
      <c r="BRH110" s="9"/>
      <c r="BRI110" s="9"/>
      <c r="BRJ110" s="9"/>
      <c r="BRK110" s="9"/>
      <c r="BRL110" s="9"/>
      <c r="BRM110" s="9"/>
      <c r="BRN110" s="9"/>
      <c r="BRO110" s="9"/>
      <c r="BRP110" s="9"/>
      <c r="BRQ110" s="9"/>
      <c r="BRR110" s="9"/>
      <c r="BRS110" s="9"/>
      <c r="BRT110" s="9"/>
      <c r="BRU110" s="9"/>
      <c r="BRV110" s="9"/>
      <c r="BRW110" s="9"/>
      <c r="BRX110" s="9"/>
      <c r="BRY110" s="9"/>
      <c r="BRZ110" s="9"/>
      <c r="BSA110" s="9"/>
      <c r="BSB110" s="9"/>
      <c r="BSC110" s="9"/>
      <c r="BSD110" s="9"/>
    </row>
    <row r="111" ht="14.25" customHeight="1">
      <c r="A111" s="9">
        <v>8.0</v>
      </c>
      <c r="B111" s="9" t="s">
        <v>11947</v>
      </c>
      <c r="C111" s="9" t="s">
        <v>11948</v>
      </c>
      <c r="D111" s="9" t="s">
        <v>11948</v>
      </c>
      <c r="E111" s="9"/>
      <c r="F111" s="9">
        <v>11.0</v>
      </c>
      <c r="G111" s="9" t="s">
        <v>12923</v>
      </c>
      <c r="H111" s="9"/>
      <c r="I111" s="9"/>
      <c r="J111" s="9"/>
      <c r="K111" s="9">
        <v>6.0</v>
      </c>
      <c r="L111" s="9">
        <v>5.0</v>
      </c>
      <c r="M111" s="9"/>
      <c r="N111" s="9"/>
      <c r="O111" s="9"/>
      <c r="P111" s="9">
        <v>0.0</v>
      </c>
      <c r="Q111" s="9" t="s">
        <v>12924</v>
      </c>
      <c r="R111" s="9" t="s">
        <v>178</v>
      </c>
      <c r="S111" s="9" t="s">
        <v>708</v>
      </c>
      <c r="T111" s="9" t="s">
        <v>12925</v>
      </c>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9"/>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c r="HA111" s="9"/>
      <c r="HB111" s="9"/>
      <c r="HC111" s="9"/>
      <c r="HD111" s="9"/>
      <c r="HE111" s="9"/>
      <c r="HF111" s="9"/>
      <c r="HG111" s="9"/>
      <c r="HH111" s="9"/>
      <c r="HI111" s="9"/>
      <c r="HJ111" s="9"/>
      <c r="HK111" s="9"/>
      <c r="HL111" s="9"/>
      <c r="HM111" s="9"/>
      <c r="HN111" s="9"/>
      <c r="HO111" s="9"/>
      <c r="HP111" s="9"/>
      <c r="HQ111" s="9"/>
      <c r="HR111" s="9"/>
      <c r="HS111" s="9"/>
      <c r="HT111" s="9"/>
      <c r="HU111" s="9"/>
      <c r="HV111" s="9"/>
      <c r="HW111" s="9"/>
      <c r="HX111" s="9"/>
      <c r="HY111" s="9"/>
      <c r="HZ111" s="9"/>
      <c r="IA111" s="9"/>
      <c r="IB111" s="9"/>
      <c r="IC111" s="9"/>
      <c r="ID111" s="9"/>
      <c r="IE111" s="9"/>
      <c r="IF111" s="9"/>
      <c r="IG111" s="9"/>
      <c r="IH111" s="9"/>
      <c r="II111" s="9"/>
      <c r="IJ111" s="9"/>
      <c r="IK111" s="9"/>
      <c r="IL111" s="9"/>
      <c r="IM111" s="9"/>
      <c r="IN111" s="9"/>
      <c r="IO111" s="9"/>
      <c r="IP111" s="9"/>
      <c r="IQ111" s="9"/>
      <c r="IR111" s="9"/>
      <c r="IS111" s="9"/>
      <c r="IT111" s="9"/>
      <c r="IU111" s="9"/>
      <c r="IV111" s="9"/>
      <c r="IW111" s="9"/>
      <c r="IX111" s="9"/>
      <c r="IY111" s="9"/>
      <c r="IZ111" s="9"/>
      <c r="JA111" s="9"/>
      <c r="JB111" s="9"/>
      <c r="JC111" s="9"/>
      <c r="JD111" s="9"/>
      <c r="JE111" s="9"/>
      <c r="JF111" s="9"/>
      <c r="JG111" s="9"/>
      <c r="JH111" s="9"/>
      <c r="JI111" s="9"/>
      <c r="JJ111" s="9"/>
      <c r="JK111" s="9"/>
      <c r="JL111" s="9"/>
      <c r="JM111" s="9"/>
      <c r="JN111" s="9"/>
      <c r="JO111" s="9"/>
      <c r="JP111" s="9"/>
      <c r="JQ111" s="9"/>
      <c r="JR111" s="9"/>
      <c r="JS111" s="9"/>
      <c r="JT111" s="9"/>
      <c r="JU111" s="9"/>
      <c r="JV111" s="9"/>
      <c r="JW111" s="9"/>
      <c r="JX111" s="9"/>
      <c r="JY111" s="9"/>
      <c r="JZ111" s="9"/>
      <c r="KA111" s="9"/>
      <c r="KB111" s="9"/>
      <c r="KC111" s="9"/>
      <c r="KD111" s="9"/>
      <c r="KE111" s="9"/>
      <c r="KF111" s="9"/>
      <c r="KG111" s="9"/>
      <c r="KH111" s="9"/>
      <c r="KI111" s="9"/>
      <c r="KJ111" s="9"/>
      <c r="KK111" s="9"/>
      <c r="KL111" s="9"/>
      <c r="KM111" s="9"/>
      <c r="KN111" s="9"/>
      <c r="KO111" s="9"/>
      <c r="KP111" s="9"/>
      <c r="KQ111" s="9"/>
      <c r="KR111" s="9"/>
      <c r="KS111" s="9"/>
      <c r="KT111" s="9"/>
      <c r="KU111" s="9"/>
      <c r="KV111" s="9"/>
      <c r="KW111" s="9"/>
      <c r="KX111" s="9"/>
      <c r="KY111" s="9"/>
      <c r="KZ111" s="9"/>
      <c r="LA111" s="9"/>
      <c r="LB111" s="9"/>
      <c r="LC111" s="9"/>
      <c r="LD111" s="9"/>
      <c r="LE111" s="9"/>
      <c r="LF111" s="9"/>
      <c r="LG111" s="9"/>
      <c r="LH111" s="9"/>
      <c r="LI111" s="9"/>
      <c r="LJ111" s="9"/>
      <c r="LK111" s="9"/>
      <c r="LL111" s="9"/>
      <c r="LM111" s="9"/>
      <c r="LN111" s="9"/>
      <c r="LO111" s="9"/>
      <c r="LP111" s="9"/>
      <c r="LQ111" s="9"/>
      <c r="LR111" s="9"/>
      <c r="LS111" s="9"/>
      <c r="LT111" s="9"/>
      <c r="LU111" s="9"/>
      <c r="LV111" s="9"/>
      <c r="LW111" s="9"/>
      <c r="LX111" s="9"/>
      <c r="LY111" s="9"/>
      <c r="LZ111" s="9"/>
      <c r="MA111" s="9"/>
      <c r="MB111" s="9"/>
      <c r="MC111" s="9"/>
      <c r="MD111" s="9"/>
      <c r="ME111" s="9"/>
      <c r="MF111" s="9"/>
      <c r="MG111" s="9"/>
      <c r="MH111" s="9"/>
      <c r="MI111" s="9"/>
      <c r="MJ111" s="9"/>
      <c r="MK111" s="9"/>
      <c r="ML111" s="9"/>
      <c r="MM111" s="9"/>
      <c r="MN111" s="9"/>
      <c r="MO111" s="9"/>
      <c r="MP111" s="9"/>
      <c r="MQ111" s="9"/>
      <c r="MR111" s="9"/>
      <c r="MS111" s="9"/>
      <c r="MT111" s="9"/>
      <c r="MU111" s="9"/>
      <c r="MV111" s="9"/>
      <c r="MW111" s="9"/>
      <c r="MX111" s="9"/>
      <c r="MY111" s="9"/>
      <c r="MZ111" s="9"/>
      <c r="NA111" s="9"/>
      <c r="NB111" s="9"/>
      <c r="NC111" s="9"/>
      <c r="ND111" s="9"/>
      <c r="NE111" s="9"/>
      <c r="NF111" s="9"/>
      <c r="NG111" s="9"/>
      <c r="NH111" s="9"/>
      <c r="NI111" s="9"/>
      <c r="NJ111" s="9"/>
      <c r="NK111" s="9"/>
      <c r="NL111" s="9"/>
      <c r="NM111" s="9"/>
      <c r="NN111" s="9"/>
      <c r="NO111" s="9"/>
      <c r="NP111" s="9"/>
      <c r="NQ111" s="9"/>
      <c r="NR111" s="9"/>
      <c r="NS111" s="9"/>
      <c r="NT111" s="9"/>
      <c r="NU111" s="9"/>
      <c r="NV111" s="9"/>
      <c r="NW111" s="9"/>
      <c r="NX111" s="9"/>
      <c r="NY111" s="9"/>
      <c r="NZ111" s="9"/>
      <c r="OA111" s="9"/>
      <c r="OB111" s="9"/>
      <c r="OC111" s="9"/>
      <c r="OD111" s="9"/>
      <c r="OE111" s="9"/>
      <c r="OF111" s="9"/>
      <c r="OG111" s="9"/>
      <c r="OH111" s="9"/>
      <c r="OI111" s="9"/>
      <c r="OJ111" s="9"/>
      <c r="OK111" s="9"/>
      <c r="OL111" s="9"/>
      <c r="OM111" s="9"/>
      <c r="ON111" s="9"/>
      <c r="OO111" s="9"/>
      <c r="OP111" s="9"/>
      <c r="OQ111" s="9"/>
      <c r="OR111" s="9"/>
      <c r="OS111" s="9"/>
      <c r="OT111" s="9"/>
      <c r="OU111" s="9"/>
      <c r="OV111" s="9"/>
      <c r="OW111" s="9"/>
      <c r="OX111" s="9"/>
      <c r="OY111" s="9"/>
      <c r="OZ111" s="9"/>
      <c r="PA111" s="9"/>
      <c r="PB111" s="9"/>
      <c r="PC111" s="9"/>
      <c r="PD111" s="9"/>
      <c r="PE111" s="9"/>
      <c r="PF111" s="9"/>
      <c r="PG111" s="9"/>
      <c r="PH111" s="9"/>
      <c r="PI111" s="9"/>
      <c r="PJ111" s="9"/>
      <c r="PK111" s="9"/>
      <c r="PL111" s="9"/>
      <c r="PM111" s="9"/>
      <c r="PN111" s="9"/>
      <c r="PO111" s="9"/>
      <c r="PP111" s="9"/>
      <c r="PQ111" s="9"/>
      <c r="PR111" s="9"/>
      <c r="PS111" s="9"/>
      <c r="PT111" s="9"/>
      <c r="PU111" s="9"/>
      <c r="PV111" s="9"/>
      <c r="PW111" s="9"/>
      <c r="PX111" s="9"/>
      <c r="PY111" s="9"/>
      <c r="PZ111" s="9"/>
      <c r="QA111" s="9"/>
      <c r="QB111" s="9"/>
      <c r="QC111" s="9"/>
      <c r="QD111" s="9"/>
      <c r="QE111" s="9"/>
      <c r="QF111" s="9"/>
      <c r="QG111" s="9"/>
      <c r="QH111" s="9"/>
      <c r="QI111" s="9"/>
      <c r="QJ111" s="9"/>
      <c r="QK111" s="9"/>
      <c r="QL111" s="9"/>
      <c r="QM111" s="9"/>
      <c r="QN111" s="9"/>
      <c r="QO111" s="9"/>
      <c r="QP111" s="9"/>
      <c r="QQ111" s="9"/>
      <c r="QR111" s="9"/>
      <c r="QS111" s="9"/>
      <c r="QT111" s="9"/>
      <c r="QU111" s="9"/>
      <c r="QV111" s="9"/>
      <c r="QW111" s="9"/>
      <c r="QX111" s="9"/>
      <c r="QY111" s="9"/>
      <c r="QZ111" s="9"/>
      <c r="RA111" s="9"/>
      <c r="RB111" s="9"/>
      <c r="RC111" s="9"/>
      <c r="RD111" s="9"/>
      <c r="RE111" s="9"/>
      <c r="RF111" s="9"/>
      <c r="RG111" s="9"/>
      <c r="RH111" s="9"/>
      <c r="RI111" s="9"/>
      <c r="RJ111" s="9"/>
      <c r="RK111" s="9"/>
      <c r="RL111" s="9"/>
      <c r="RM111" s="9"/>
      <c r="RN111" s="9"/>
      <c r="RO111" s="9"/>
      <c r="RP111" s="9"/>
      <c r="RQ111" s="9"/>
      <c r="RR111" s="9"/>
      <c r="RS111" s="9"/>
      <c r="RT111" s="9"/>
      <c r="RU111" s="9"/>
      <c r="RV111" s="9"/>
      <c r="RW111" s="9"/>
      <c r="RX111" s="9"/>
      <c r="RY111" s="9"/>
      <c r="RZ111" s="9"/>
      <c r="SA111" s="9"/>
      <c r="SB111" s="9"/>
      <c r="SC111" s="9"/>
      <c r="SD111" s="9"/>
      <c r="SE111" s="9"/>
      <c r="SF111" s="9"/>
      <c r="SG111" s="9"/>
      <c r="SH111" s="9"/>
      <c r="SI111" s="9"/>
      <c r="SJ111" s="9"/>
      <c r="SK111" s="9"/>
      <c r="SL111" s="9"/>
      <c r="SM111" s="9"/>
      <c r="SN111" s="9"/>
      <c r="SO111" s="9"/>
      <c r="SP111" s="9"/>
      <c r="SQ111" s="9"/>
      <c r="SR111" s="9"/>
      <c r="SS111" s="9"/>
      <c r="ST111" s="9"/>
      <c r="SU111" s="9"/>
      <c r="SV111" s="9"/>
      <c r="SW111" s="9"/>
      <c r="SX111" s="9"/>
      <c r="SY111" s="9"/>
      <c r="SZ111" s="9"/>
      <c r="TA111" s="9"/>
      <c r="TB111" s="9"/>
      <c r="TC111" s="9"/>
      <c r="TD111" s="9"/>
      <c r="TE111" s="9"/>
      <c r="TF111" s="9"/>
      <c r="TG111" s="9"/>
      <c r="TH111" s="9"/>
      <c r="TI111" s="9"/>
      <c r="TJ111" s="9"/>
      <c r="TK111" s="9"/>
      <c r="TL111" s="9"/>
      <c r="TM111" s="9"/>
      <c r="TN111" s="9"/>
      <c r="TO111" s="9"/>
      <c r="TP111" s="9"/>
      <c r="TQ111" s="9"/>
      <c r="TR111" s="9"/>
      <c r="TS111" s="9"/>
      <c r="TT111" s="9"/>
      <c r="TU111" s="9"/>
      <c r="TV111" s="9"/>
      <c r="TW111" s="9"/>
      <c r="TX111" s="9"/>
      <c r="TY111" s="9"/>
      <c r="TZ111" s="9"/>
      <c r="UA111" s="9"/>
      <c r="UB111" s="9"/>
      <c r="UC111" s="9"/>
      <c r="UD111" s="9"/>
      <c r="UE111" s="9"/>
      <c r="UF111" s="9"/>
      <c r="UG111" s="9"/>
      <c r="UH111" s="9"/>
      <c r="UI111" s="9"/>
      <c r="UJ111" s="9"/>
      <c r="UK111" s="9"/>
      <c r="UL111" s="9"/>
      <c r="UM111" s="9"/>
      <c r="UN111" s="9"/>
      <c r="UO111" s="9"/>
      <c r="UP111" s="9"/>
      <c r="UQ111" s="9"/>
      <c r="UR111" s="9"/>
      <c r="US111" s="9"/>
      <c r="UT111" s="9"/>
      <c r="UU111" s="9"/>
      <c r="UV111" s="9"/>
      <c r="UW111" s="9"/>
      <c r="UX111" s="9"/>
      <c r="UY111" s="9"/>
      <c r="UZ111" s="9"/>
      <c r="VA111" s="9"/>
      <c r="VB111" s="9"/>
      <c r="VC111" s="9"/>
      <c r="VD111" s="9"/>
      <c r="VE111" s="9"/>
      <c r="VF111" s="9"/>
      <c r="VG111" s="9"/>
      <c r="VH111" s="9"/>
      <c r="VI111" s="9"/>
      <c r="VJ111" s="9"/>
      <c r="VK111" s="9"/>
      <c r="VL111" s="9"/>
      <c r="VM111" s="9"/>
      <c r="VN111" s="9"/>
      <c r="VO111" s="9"/>
      <c r="VP111" s="9"/>
      <c r="VQ111" s="9"/>
      <c r="VR111" s="9"/>
      <c r="VS111" s="9"/>
      <c r="VT111" s="9"/>
      <c r="VU111" s="9"/>
      <c r="VV111" s="9"/>
      <c r="VW111" s="9"/>
      <c r="VX111" s="9"/>
      <c r="VY111" s="9"/>
      <c r="VZ111" s="9"/>
      <c r="WA111" s="9"/>
      <c r="WB111" s="9"/>
      <c r="WC111" s="9"/>
      <c r="WD111" s="9"/>
      <c r="WE111" s="9"/>
      <c r="WF111" s="9"/>
      <c r="WG111" s="9"/>
      <c r="WH111" s="9"/>
      <c r="WI111" s="9"/>
      <c r="WJ111" s="9"/>
      <c r="WK111" s="9"/>
      <c r="WL111" s="9"/>
      <c r="WM111" s="9"/>
      <c r="WN111" s="9"/>
      <c r="WO111" s="9"/>
      <c r="WP111" s="9"/>
      <c r="WQ111" s="9"/>
      <c r="WR111" s="9"/>
      <c r="WS111" s="9"/>
      <c r="WT111" s="9"/>
      <c r="WU111" s="9"/>
      <c r="WV111" s="9"/>
      <c r="WW111" s="9"/>
      <c r="WX111" s="9"/>
      <c r="WY111" s="9"/>
      <c r="WZ111" s="9"/>
      <c r="XA111" s="9"/>
      <c r="XB111" s="9"/>
      <c r="XC111" s="9"/>
      <c r="XD111" s="9"/>
      <c r="XE111" s="9"/>
      <c r="XF111" s="9"/>
      <c r="XG111" s="9"/>
      <c r="XH111" s="9"/>
      <c r="XI111" s="9"/>
      <c r="XJ111" s="9"/>
      <c r="XK111" s="9"/>
      <c r="XL111" s="9"/>
      <c r="XM111" s="9"/>
      <c r="XN111" s="9"/>
      <c r="XO111" s="9"/>
      <c r="XP111" s="9"/>
      <c r="XQ111" s="9"/>
      <c r="XR111" s="9"/>
      <c r="XS111" s="9"/>
      <c r="XT111" s="9"/>
      <c r="XU111" s="9"/>
      <c r="XV111" s="9"/>
      <c r="XW111" s="9"/>
      <c r="XX111" s="9"/>
      <c r="XY111" s="9"/>
      <c r="XZ111" s="9"/>
      <c r="YA111" s="9"/>
      <c r="YB111" s="9"/>
      <c r="YC111" s="9"/>
      <c r="YD111" s="9"/>
      <c r="YE111" s="9"/>
      <c r="YF111" s="9"/>
      <c r="YG111" s="9"/>
      <c r="YH111" s="9"/>
      <c r="YI111" s="9"/>
      <c r="YJ111" s="9"/>
      <c r="YK111" s="9"/>
      <c r="YL111" s="9"/>
      <c r="YM111" s="9"/>
      <c r="YN111" s="9"/>
      <c r="YO111" s="9"/>
      <c r="YP111" s="9"/>
      <c r="YQ111" s="9"/>
      <c r="YR111" s="9"/>
      <c r="YS111" s="9"/>
      <c r="YT111" s="9"/>
      <c r="YU111" s="9"/>
      <c r="YV111" s="9"/>
      <c r="YW111" s="9"/>
      <c r="YX111" s="9"/>
      <c r="YY111" s="9"/>
      <c r="YZ111" s="9"/>
      <c r="ZA111" s="9"/>
      <c r="ZB111" s="9"/>
      <c r="ZC111" s="9"/>
      <c r="ZD111" s="9"/>
      <c r="ZE111" s="9"/>
      <c r="ZF111" s="9"/>
      <c r="ZG111" s="9"/>
      <c r="ZH111" s="9"/>
      <c r="ZI111" s="9"/>
      <c r="ZJ111" s="9"/>
      <c r="ZK111" s="9"/>
      <c r="ZL111" s="9"/>
      <c r="ZM111" s="9"/>
      <c r="ZN111" s="9"/>
      <c r="ZO111" s="9"/>
      <c r="ZP111" s="9"/>
      <c r="ZQ111" s="9"/>
      <c r="ZR111" s="9"/>
      <c r="ZS111" s="9"/>
      <c r="ZT111" s="9"/>
      <c r="ZU111" s="9"/>
      <c r="ZV111" s="9"/>
      <c r="ZW111" s="9"/>
      <c r="ZX111" s="9"/>
      <c r="ZY111" s="9"/>
      <c r="ZZ111" s="9"/>
      <c r="AAA111" s="9"/>
      <c r="AAB111" s="9"/>
      <c r="AAC111" s="9"/>
      <c r="AAD111" s="9"/>
      <c r="AAE111" s="9"/>
      <c r="AAF111" s="9"/>
      <c r="AAG111" s="9"/>
      <c r="AAH111" s="9"/>
      <c r="AAI111" s="9"/>
      <c r="AAJ111" s="9"/>
      <c r="AAK111" s="9"/>
      <c r="AAL111" s="9"/>
      <c r="AAM111" s="9"/>
      <c r="AAN111" s="9"/>
      <c r="AAO111" s="9"/>
      <c r="AAP111" s="9"/>
      <c r="AAQ111" s="9"/>
      <c r="AAR111" s="9"/>
      <c r="AAS111" s="9"/>
      <c r="AAT111" s="9"/>
      <c r="AAU111" s="9"/>
      <c r="AAV111" s="9"/>
      <c r="AAW111" s="9"/>
      <c r="AAX111" s="9"/>
      <c r="AAY111" s="9"/>
      <c r="AAZ111" s="9"/>
      <c r="ABA111" s="9"/>
      <c r="ABB111" s="9"/>
      <c r="ABC111" s="9"/>
      <c r="ABD111" s="9"/>
      <c r="ABE111" s="9"/>
      <c r="ABF111" s="9"/>
      <c r="ABG111" s="9"/>
      <c r="ABH111" s="9"/>
      <c r="ABI111" s="9"/>
      <c r="ABJ111" s="9"/>
      <c r="ABK111" s="9"/>
      <c r="ABL111" s="9"/>
      <c r="ABM111" s="9"/>
      <c r="ABN111" s="9"/>
      <c r="ABO111" s="9"/>
      <c r="ABP111" s="9"/>
      <c r="ABQ111" s="9"/>
      <c r="ABR111" s="9"/>
      <c r="ABS111" s="9"/>
      <c r="ABT111" s="9"/>
      <c r="ABU111" s="9"/>
      <c r="ABV111" s="9"/>
      <c r="ABW111" s="9"/>
      <c r="ABX111" s="9"/>
      <c r="ABY111" s="9"/>
      <c r="ABZ111" s="9"/>
      <c r="ACA111" s="9"/>
      <c r="ACB111" s="9"/>
      <c r="ACC111" s="9"/>
      <c r="ACD111" s="9"/>
      <c r="ACE111" s="9"/>
      <c r="ACF111" s="9"/>
      <c r="ACG111" s="9"/>
      <c r="ACH111" s="9"/>
      <c r="ACI111" s="9"/>
      <c r="ACJ111" s="9"/>
      <c r="ACK111" s="9"/>
      <c r="ACL111" s="9"/>
      <c r="ACM111" s="9"/>
      <c r="ACN111" s="9"/>
      <c r="ACO111" s="9"/>
      <c r="ACP111" s="9"/>
      <c r="ACQ111" s="9"/>
      <c r="ACR111" s="9"/>
      <c r="ACS111" s="9"/>
      <c r="ACT111" s="9"/>
      <c r="ACU111" s="9"/>
      <c r="ACV111" s="9"/>
      <c r="ACW111" s="9"/>
      <c r="ACX111" s="9"/>
      <c r="ACY111" s="9"/>
      <c r="ACZ111" s="9"/>
      <c r="ADA111" s="9"/>
      <c r="ADB111" s="9"/>
      <c r="ADC111" s="9"/>
      <c r="ADD111" s="9"/>
      <c r="ADE111" s="9"/>
      <c r="ADF111" s="9"/>
      <c r="ADG111" s="9"/>
      <c r="ADH111" s="9"/>
      <c r="ADI111" s="9"/>
      <c r="ADJ111" s="9"/>
      <c r="ADK111" s="9"/>
      <c r="ADL111" s="9"/>
      <c r="ADM111" s="9"/>
      <c r="ADN111" s="9"/>
      <c r="ADO111" s="9"/>
      <c r="ADP111" s="9"/>
      <c r="ADQ111" s="9"/>
      <c r="ADR111" s="9"/>
      <c r="ADS111" s="9"/>
      <c r="ADT111" s="9"/>
      <c r="ADU111" s="9"/>
      <c r="ADV111" s="9"/>
      <c r="ADW111" s="9"/>
      <c r="ADX111" s="9"/>
      <c r="ADY111" s="9"/>
      <c r="ADZ111" s="9"/>
      <c r="AEA111" s="9"/>
      <c r="AEB111" s="9"/>
      <c r="AEC111" s="9"/>
      <c r="AED111" s="9"/>
      <c r="AEE111" s="9"/>
      <c r="AEF111" s="9"/>
      <c r="AEG111" s="9"/>
      <c r="AEH111" s="9"/>
      <c r="AEI111" s="9"/>
      <c r="AEJ111" s="9"/>
      <c r="AEK111" s="9"/>
      <c r="AEL111" s="9"/>
      <c r="AEM111" s="9"/>
      <c r="AEN111" s="9"/>
      <c r="AEO111" s="9"/>
      <c r="AEP111" s="9"/>
      <c r="AEQ111" s="9"/>
      <c r="AER111" s="9"/>
      <c r="AES111" s="9"/>
      <c r="AET111" s="9"/>
      <c r="AEU111" s="9"/>
      <c r="AEV111" s="9"/>
      <c r="AEW111" s="9"/>
      <c r="AEX111" s="9"/>
      <c r="AEY111" s="9"/>
      <c r="AEZ111" s="9"/>
      <c r="AFA111" s="9"/>
      <c r="AFB111" s="9"/>
      <c r="AFC111" s="9"/>
      <c r="AFD111" s="9"/>
      <c r="AFE111" s="9"/>
      <c r="AFF111" s="9"/>
      <c r="AFG111" s="9"/>
      <c r="AFH111" s="9"/>
      <c r="AFI111" s="9"/>
      <c r="AFJ111" s="9"/>
      <c r="AFK111" s="9"/>
      <c r="AFL111" s="9"/>
      <c r="AFM111" s="9"/>
      <c r="AFN111" s="9"/>
      <c r="AFO111" s="9"/>
      <c r="AFP111" s="9"/>
      <c r="AFQ111" s="9"/>
      <c r="AFR111" s="9"/>
      <c r="AFS111" s="9"/>
      <c r="AFT111" s="9"/>
      <c r="AFU111" s="9"/>
      <c r="AFV111" s="9"/>
      <c r="AFW111" s="9"/>
      <c r="AFX111" s="9"/>
      <c r="AFY111" s="9"/>
      <c r="AFZ111" s="9"/>
      <c r="AGA111" s="9"/>
      <c r="AGB111" s="9"/>
      <c r="AGC111" s="9"/>
      <c r="AGD111" s="9"/>
      <c r="AGE111" s="9"/>
      <c r="AGF111" s="9"/>
      <c r="AGG111" s="9"/>
      <c r="AGH111" s="9"/>
      <c r="AGI111" s="9"/>
      <c r="AGJ111" s="9"/>
      <c r="AGK111" s="9"/>
      <c r="AGL111" s="9"/>
      <c r="AGM111" s="9"/>
      <c r="AGN111" s="9"/>
      <c r="AGO111" s="9"/>
      <c r="AGP111" s="9"/>
      <c r="AGQ111" s="9"/>
      <c r="AGR111" s="9"/>
      <c r="AGS111" s="9"/>
      <c r="AGT111" s="9"/>
      <c r="AGU111" s="9"/>
      <c r="AGV111" s="9"/>
      <c r="AGW111" s="9"/>
      <c r="AGX111" s="9"/>
      <c r="AGY111" s="9"/>
      <c r="AGZ111" s="9"/>
      <c r="AHA111" s="9"/>
      <c r="AHB111" s="9"/>
      <c r="AHC111" s="9"/>
      <c r="AHD111" s="9"/>
      <c r="AHE111" s="9"/>
      <c r="AHF111" s="9"/>
      <c r="AHG111" s="9"/>
      <c r="AHH111" s="9"/>
      <c r="AHI111" s="9"/>
      <c r="AHJ111" s="9"/>
      <c r="AHK111" s="9"/>
      <c r="AHL111" s="9"/>
      <c r="AHM111" s="9"/>
      <c r="AHN111" s="9"/>
      <c r="AHO111" s="9"/>
      <c r="AHP111" s="9"/>
      <c r="AHQ111" s="9"/>
      <c r="AHR111" s="9"/>
      <c r="AHS111" s="9"/>
      <c r="AHT111" s="9"/>
      <c r="AHU111" s="9"/>
      <c r="AHV111" s="9"/>
      <c r="AHW111" s="9"/>
      <c r="AHX111" s="9"/>
      <c r="AHY111" s="9"/>
      <c r="AHZ111" s="9"/>
      <c r="AIA111" s="9"/>
      <c r="AIB111" s="9"/>
      <c r="AIC111" s="9"/>
      <c r="AID111" s="9"/>
      <c r="AIE111" s="9"/>
      <c r="AIF111" s="9"/>
      <c r="AIG111" s="9"/>
      <c r="AIH111" s="9"/>
      <c r="AII111" s="9"/>
      <c r="AIJ111" s="9"/>
      <c r="AIK111" s="9"/>
      <c r="AIL111" s="9"/>
      <c r="AIM111" s="9"/>
      <c r="AIN111" s="9"/>
      <c r="AIO111" s="9"/>
      <c r="AIP111" s="9"/>
      <c r="AIQ111" s="9"/>
      <c r="AIR111" s="9"/>
      <c r="AIS111" s="9"/>
      <c r="AIT111" s="9"/>
      <c r="AIU111" s="9"/>
      <c r="AIV111" s="9"/>
      <c r="AIW111" s="9"/>
      <c r="AIX111" s="9"/>
      <c r="AIY111" s="9"/>
      <c r="AIZ111" s="9"/>
      <c r="AJA111" s="9"/>
      <c r="AJB111" s="9"/>
      <c r="AJC111" s="9"/>
      <c r="AJD111" s="9"/>
      <c r="AJE111" s="9"/>
      <c r="AJF111" s="9"/>
      <c r="AJG111" s="9"/>
      <c r="AJH111" s="9"/>
      <c r="AJI111" s="9"/>
      <c r="AJJ111" s="9"/>
      <c r="AJK111" s="9"/>
      <c r="AJL111" s="9"/>
      <c r="AJM111" s="9"/>
      <c r="AJN111" s="9"/>
      <c r="AJO111" s="9"/>
      <c r="AJP111" s="9"/>
      <c r="AJQ111" s="9"/>
      <c r="AJR111" s="9"/>
      <c r="AJS111" s="9"/>
      <c r="AJT111" s="9"/>
      <c r="AJU111" s="9"/>
      <c r="AJV111" s="9"/>
      <c r="AJW111" s="9"/>
      <c r="AJX111" s="9"/>
      <c r="AJY111" s="9"/>
      <c r="AJZ111" s="9"/>
      <c r="AKA111" s="9"/>
      <c r="AKB111" s="9"/>
      <c r="AKC111" s="9"/>
      <c r="AKD111" s="9"/>
      <c r="AKE111" s="9"/>
      <c r="AKF111" s="9"/>
      <c r="AKG111" s="9"/>
      <c r="AKH111" s="9"/>
      <c r="AKI111" s="9"/>
      <c r="AKJ111" s="9"/>
      <c r="AKK111" s="9"/>
      <c r="AKL111" s="9"/>
      <c r="AKM111" s="9"/>
      <c r="AKN111" s="9"/>
      <c r="AKO111" s="9"/>
      <c r="AKP111" s="9"/>
      <c r="AKQ111" s="9"/>
      <c r="AKR111" s="9"/>
      <c r="AKS111" s="9"/>
      <c r="AKT111" s="9"/>
      <c r="AKU111" s="9"/>
      <c r="AKV111" s="9"/>
      <c r="AKW111" s="9"/>
      <c r="AKX111" s="9"/>
      <c r="AKY111" s="9"/>
      <c r="AKZ111" s="9"/>
      <c r="ALA111" s="9"/>
      <c r="ALB111" s="9"/>
      <c r="ALC111" s="9"/>
      <c r="ALD111" s="9"/>
      <c r="ALE111" s="9"/>
      <c r="ALF111" s="9"/>
      <c r="ALG111" s="9"/>
      <c r="ALH111" s="9"/>
      <c r="ALI111" s="9"/>
      <c r="ALJ111" s="9"/>
      <c r="ALK111" s="9"/>
      <c r="ALL111" s="9"/>
      <c r="ALM111" s="9"/>
      <c r="ALN111" s="9"/>
      <c r="ALO111" s="9"/>
      <c r="ALP111" s="9"/>
      <c r="ALQ111" s="9"/>
      <c r="ALR111" s="9"/>
      <c r="ALS111" s="9"/>
      <c r="ALT111" s="9"/>
      <c r="ALU111" s="9"/>
      <c r="ALV111" s="9"/>
      <c r="ALW111" s="9"/>
      <c r="ALX111" s="9"/>
      <c r="ALY111" s="9"/>
      <c r="AMN111" s="9"/>
      <c r="AMO111" s="9"/>
      <c r="AMP111" s="9"/>
      <c r="AMQ111" s="9"/>
      <c r="AMR111" s="9"/>
      <c r="AMS111" s="9"/>
      <c r="AMT111" s="9"/>
      <c r="AMU111" s="9"/>
      <c r="AMV111" s="9"/>
      <c r="AMW111" s="9"/>
      <c r="AMX111" s="9"/>
      <c r="AMY111" s="9"/>
      <c r="AMZ111" s="9"/>
      <c r="ANA111" s="9"/>
      <c r="ANB111" s="9"/>
      <c r="ANC111" s="9"/>
      <c r="AND111" s="9"/>
      <c r="ANE111" s="9"/>
      <c r="ANF111" s="9"/>
      <c r="ANG111" s="9"/>
      <c r="ANH111" s="9"/>
      <c r="ANI111" s="9"/>
      <c r="ANJ111" s="9"/>
      <c r="ANK111" s="9"/>
      <c r="ANL111" s="9"/>
      <c r="ANM111" s="9"/>
      <c r="ANN111" s="9"/>
      <c r="ANO111" s="9"/>
      <c r="ANP111" s="9"/>
      <c r="ANQ111" s="9"/>
      <c r="ANR111" s="9"/>
      <c r="ANS111" s="9"/>
      <c r="ANT111" s="9"/>
      <c r="ANU111" s="9"/>
      <c r="ANV111" s="9"/>
      <c r="ANW111" s="9"/>
      <c r="ANX111" s="9"/>
      <c r="ANY111" s="9"/>
      <c r="ANZ111" s="9"/>
      <c r="AOA111" s="9"/>
      <c r="AOB111" s="9"/>
      <c r="AOC111" s="9"/>
      <c r="AOD111" s="9"/>
      <c r="AOE111" s="9"/>
      <c r="AOF111" s="9"/>
      <c r="AOG111" s="9"/>
      <c r="AOH111" s="9"/>
      <c r="AOI111" s="9"/>
      <c r="AOJ111" s="9"/>
      <c r="AOK111" s="9"/>
      <c r="AOL111" s="9"/>
      <c r="AOM111" s="9"/>
      <c r="AON111" s="9"/>
      <c r="AOO111" s="9"/>
      <c r="AOP111" s="9"/>
      <c r="AOQ111" s="9"/>
      <c r="AOR111" s="9"/>
      <c r="AOS111" s="9"/>
      <c r="AOT111" s="9"/>
      <c r="AOU111" s="9"/>
      <c r="AOV111" s="9"/>
      <c r="AOW111" s="9"/>
      <c r="AOX111" s="9"/>
      <c r="AOY111" s="9"/>
      <c r="AOZ111" s="9"/>
      <c r="APA111" s="9"/>
      <c r="APB111" s="9"/>
      <c r="APC111" s="9"/>
      <c r="APD111" s="9"/>
      <c r="APE111" s="9"/>
      <c r="APF111" s="9"/>
      <c r="APG111" s="9"/>
      <c r="APH111" s="9"/>
      <c r="API111" s="9"/>
      <c r="APJ111" s="9"/>
      <c r="APK111" s="9"/>
      <c r="APL111" s="9"/>
      <c r="APM111" s="9"/>
      <c r="APN111" s="9"/>
      <c r="APO111" s="9"/>
      <c r="APP111" s="9"/>
      <c r="APQ111" s="9"/>
      <c r="APR111" s="9"/>
      <c r="APS111" s="9"/>
      <c r="APT111" s="9"/>
      <c r="APU111" s="9"/>
      <c r="APV111" s="9"/>
      <c r="APW111" s="9"/>
      <c r="APX111" s="9"/>
      <c r="APY111" s="9"/>
      <c r="APZ111" s="9"/>
      <c r="AQA111" s="9"/>
      <c r="AQB111" s="9"/>
      <c r="AQC111" s="9"/>
      <c r="AQD111" s="9"/>
      <c r="AQE111" s="9"/>
      <c r="AQF111" s="9"/>
      <c r="AQG111" s="9"/>
      <c r="AQH111" s="9"/>
      <c r="AQI111" s="9"/>
      <c r="AQJ111" s="9"/>
      <c r="AQK111" s="9"/>
      <c r="AQL111" s="9"/>
      <c r="AQM111" s="9"/>
      <c r="AQN111" s="9"/>
      <c r="AQO111" s="9"/>
      <c r="AQP111" s="9"/>
      <c r="AQQ111" s="9"/>
      <c r="AQR111" s="9"/>
      <c r="AQS111" s="9"/>
      <c r="AQT111" s="9"/>
      <c r="AQU111" s="9"/>
      <c r="AQV111" s="9"/>
      <c r="AQW111" s="9"/>
      <c r="AQX111" s="9"/>
      <c r="AQY111" s="9"/>
      <c r="AQZ111" s="9"/>
      <c r="ARA111" s="9"/>
      <c r="ARB111" s="9"/>
      <c r="ARC111" s="9"/>
      <c r="ARD111" s="9"/>
      <c r="ARE111" s="9"/>
      <c r="ARF111" s="9"/>
      <c r="ARG111" s="9"/>
      <c r="ARH111" s="9"/>
      <c r="ARI111" s="9"/>
      <c r="ARJ111" s="9"/>
      <c r="ARK111" s="9"/>
      <c r="ARL111" s="9"/>
      <c r="ARM111" s="9"/>
      <c r="ARN111" s="9"/>
      <c r="ARO111" s="9"/>
      <c r="ARP111" s="9"/>
      <c r="ARQ111" s="9"/>
      <c r="ARR111" s="9"/>
      <c r="ARS111" s="9"/>
      <c r="ART111" s="9"/>
      <c r="ARU111" s="9"/>
      <c r="ARV111" s="9"/>
      <c r="ARW111" s="9"/>
      <c r="ARX111" s="9"/>
      <c r="ARY111" s="9"/>
      <c r="ARZ111" s="9"/>
      <c r="ASA111" s="9"/>
      <c r="ASB111" s="9"/>
      <c r="ASC111" s="9"/>
      <c r="ASD111" s="9"/>
      <c r="ASE111" s="9"/>
      <c r="ASF111" s="9"/>
      <c r="ASG111" s="9"/>
      <c r="ASH111" s="9"/>
      <c r="ASI111" s="9"/>
      <c r="ASJ111" s="9"/>
      <c r="ASK111" s="9"/>
      <c r="ASL111" s="9"/>
      <c r="ASM111" s="9"/>
      <c r="ASN111" s="9"/>
      <c r="ASO111" s="9"/>
      <c r="ASP111" s="9"/>
      <c r="ASQ111" s="9"/>
      <c r="ASR111" s="9"/>
      <c r="ASS111" s="9"/>
      <c r="AST111" s="9"/>
      <c r="ASU111" s="9"/>
      <c r="ASV111" s="9"/>
      <c r="ASW111" s="9"/>
      <c r="ASX111" s="9"/>
      <c r="ASY111" s="9"/>
      <c r="ASZ111" s="9"/>
      <c r="ATA111" s="9"/>
      <c r="ATB111" s="9"/>
      <c r="ATC111" s="9"/>
      <c r="ATD111" s="9"/>
      <c r="ATE111" s="9"/>
      <c r="ATF111" s="9"/>
      <c r="ATG111" s="9"/>
      <c r="ATH111" s="9"/>
      <c r="ATI111" s="9"/>
      <c r="ATJ111" s="9"/>
      <c r="ATK111" s="9"/>
      <c r="ATL111" s="9"/>
      <c r="ATM111" s="9"/>
      <c r="ATN111" s="9"/>
      <c r="ATO111" s="9"/>
      <c r="ATP111" s="9"/>
      <c r="ATQ111" s="9"/>
      <c r="ATR111" s="9"/>
      <c r="ATS111" s="9"/>
      <c r="ATT111" s="9"/>
      <c r="ATU111" s="9"/>
      <c r="ATV111" s="9"/>
      <c r="ATW111" s="9"/>
      <c r="ATX111" s="9"/>
      <c r="ATY111" s="9"/>
      <c r="ATZ111" s="9"/>
      <c r="AUA111" s="9"/>
      <c r="AUB111" s="9"/>
      <c r="AUC111" s="9"/>
      <c r="AUD111" s="9"/>
      <c r="AUE111" s="9"/>
      <c r="AUF111" s="9"/>
      <c r="AUG111" s="9"/>
      <c r="AUH111" s="9"/>
      <c r="AUI111" s="9"/>
      <c r="AUJ111" s="9"/>
      <c r="AUK111" s="9"/>
      <c r="AUL111" s="9"/>
      <c r="AUM111" s="9"/>
      <c r="AUN111" s="9"/>
      <c r="AUO111" s="9"/>
      <c r="AUP111" s="9"/>
      <c r="AUQ111" s="9"/>
      <c r="AUR111" s="9"/>
      <c r="AUS111" s="9"/>
      <c r="AUT111" s="9"/>
      <c r="AUU111" s="9"/>
      <c r="AUV111" s="9"/>
      <c r="AUW111" s="9"/>
      <c r="AUX111" s="9"/>
      <c r="AUY111" s="9"/>
      <c r="AUZ111" s="9"/>
      <c r="AVA111" s="9"/>
      <c r="AVB111" s="9"/>
      <c r="AVC111" s="9"/>
      <c r="AVD111" s="9"/>
      <c r="AVE111" s="9" t="s">
        <v>6052</v>
      </c>
      <c r="AVF111" s="9"/>
      <c r="AVG111" s="9"/>
      <c r="AVH111" s="9"/>
      <c r="AVI111" s="9"/>
      <c r="AVJ111" s="9"/>
      <c r="AVK111" s="9"/>
      <c r="AVL111" s="9"/>
      <c r="AVM111" s="9"/>
      <c r="AVN111" s="9"/>
      <c r="AVO111" s="9"/>
      <c r="AVP111" s="9"/>
      <c r="AVQ111" s="9"/>
      <c r="AVR111" s="9"/>
      <c r="AVS111" s="9"/>
      <c r="AVT111" s="9"/>
      <c r="AVU111" s="9"/>
      <c r="AVV111" s="9"/>
      <c r="AVW111" s="9"/>
      <c r="AVX111" s="9"/>
      <c r="AVY111" s="9"/>
      <c r="AVZ111" s="9"/>
      <c r="AWA111" s="9"/>
      <c r="AWB111" s="9"/>
      <c r="AWC111" s="9"/>
      <c r="AWD111" s="9"/>
      <c r="AWE111" s="9"/>
      <c r="AWF111" s="9"/>
      <c r="AWG111" s="9"/>
      <c r="AWH111" s="9"/>
      <c r="AWI111" s="9"/>
      <c r="AWJ111" s="9"/>
      <c r="AWK111" s="9"/>
      <c r="AWL111" s="9"/>
      <c r="AWM111" s="9"/>
      <c r="AWN111" s="9"/>
      <c r="AWO111" s="9"/>
      <c r="AWP111" s="9"/>
      <c r="AWQ111" s="9"/>
      <c r="AWR111" s="9"/>
      <c r="AWS111" s="9"/>
      <c r="AWT111" s="9"/>
      <c r="AWU111" s="9"/>
      <c r="AWV111" s="9"/>
      <c r="AWW111" s="9"/>
      <c r="AWX111" s="9"/>
      <c r="AWY111" s="9"/>
      <c r="AWZ111" s="9"/>
      <c r="AXA111" s="9"/>
      <c r="AXB111" s="9"/>
      <c r="AXC111" s="9"/>
      <c r="AXD111" s="9"/>
      <c r="AXE111" s="9"/>
      <c r="AXF111" s="9"/>
      <c r="AXG111" s="9"/>
      <c r="AXH111" s="9"/>
      <c r="AXI111" s="9"/>
      <c r="AXJ111" s="9"/>
      <c r="AXK111" s="9"/>
      <c r="AXL111" s="9"/>
      <c r="AXM111" s="9"/>
      <c r="AXN111" s="9"/>
      <c r="AXO111" s="9"/>
      <c r="AXP111" s="9"/>
      <c r="AXQ111" s="9"/>
      <c r="AXR111" s="9"/>
      <c r="AXS111" s="9"/>
      <c r="AXT111" s="9"/>
      <c r="AXU111" s="9"/>
      <c r="AXV111" s="9"/>
      <c r="AXW111" s="9"/>
      <c r="AXX111" s="9"/>
      <c r="AXY111" s="9"/>
      <c r="AXZ111" s="9"/>
      <c r="AYA111" s="9"/>
      <c r="AYB111" s="9"/>
      <c r="AYC111" s="9"/>
      <c r="AYD111" s="9"/>
      <c r="AYE111" s="9"/>
      <c r="AYF111" s="9" t="s">
        <v>178</v>
      </c>
      <c r="AYG111" s="9"/>
      <c r="AYH111" s="9"/>
      <c r="AYI111" s="9"/>
      <c r="AYJ111" s="9"/>
      <c r="AYK111" s="9"/>
      <c r="AYL111" s="9"/>
      <c r="AYM111" s="9"/>
      <c r="AYN111" s="9"/>
      <c r="AYO111" s="9"/>
      <c r="AYP111" s="9"/>
      <c r="AYQ111" s="9"/>
      <c r="AYR111" s="9"/>
      <c r="AYS111" s="9"/>
      <c r="AYT111" s="9"/>
      <c r="AYU111" s="9"/>
      <c r="AYV111" s="9"/>
      <c r="AYW111" s="9"/>
      <c r="AYX111" s="9"/>
      <c r="AYY111" s="9"/>
      <c r="AYZ111" s="9"/>
      <c r="AZA111" s="9"/>
      <c r="AZB111" s="9"/>
      <c r="AZC111" s="9"/>
      <c r="AZD111" s="9"/>
      <c r="AZE111" s="9"/>
      <c r="AZF111" s="9"/>
      <c r="AZG111" s="9"/>
      <c r="AZH111" s="9"/>
      <c r="AZI111" s="9"/>
      <c r="AZJ111" s="9"/>
      <c r="AZK111" s="9"/>
      <c r="AZL111" s="9"/>
      <c r="AZM111" s="9"/>
      <c r="AZN111" s="9"/>
      <c r="AZO111" s="9"/>
      <c r="AZP111" s="9"/>
      <c r="AZQ111" s="9"/>
      <c r="AZR111" s="9"/>
      <c r="AZS111" s="9"/>
      <c r="AZT111" s="9"/>
      <c r="AZU111" s="9"/>
      <c r="AZV111" s="9"/>
      <c r="AZW111" s="9"/>
      <c r="AZX111" s="9"/>
      <c r="AZY111" s="9"/>
      <c r="AZZ111" s="9"/>
      <c r="BAA111" s="9"/>
      <c r="BAB111" s="9"/>
      <c r="BAC111" s="9"/>
      <c r="BAD111" s="9"/>
      <c r="BAE111" s="9"/>
      <c r="BAF111" s="9"/>
      <c r="BAG111" s="9"/>
      <c r="BAH111" s="9"/>
      <c r="BAI111" s="9"/>
      <c r="BAJ111" s="9"/>
      <c r="BAK111" s="9"/>
      <c r="BAL111" s="9"/>
      <c r="BAM111" s="9"/>
      <c r="BAN111" s="9"/>
      <c r="BAO111" s="9"/>
      <c r="BAP111" s="9"/>
      <c r="BAQ111" s="9"/>
      <c r="BAR111" s="9"/>
      <c r="BAS111" s="9"/>
      <c r="BAT111" s="9"/>
      <c r="BAU111" s="9"/>
      <c r="BAV111" s="9"/>
      <c r="BAW111" s="9"/>
      <c r="BAX111" s="9"/>
      <c r="BAY111" s="9"/>
      <c r="BAZ111" s="9"/>
      <c r="BBA111" s="9"/>
      <c r="BBB111" s="9"/>
      <c r="BBC111" s="9"/>
      <c r="BBD111" s="9"/>
      <c r="BBE111" s="9"/>
      <c r="BBF111" s="9"/>
      <c r="BBG111" s="9"/>
      <c r="BBH111" s="9"/>
      <c r="BBI111" s="9"/>
      <c r="BBJ111" s="9"/>
      <c r="BBK111" s="9"/>
      <c r="BBL111" s="9"/>
      <c r="BBM111" s="9"/>
      <c r="BBN111" s="9"/>
      <c r="BBO111" s="9"/>
      <c r="BBP111" s="9"/>
      <c r="BBQ111" s="9"/>
      <c r="BBR111" s="9"/>
      <c r="BBS111" s="9"/>
      <c r="BBT111" s="9"/>
      <c r="BBU111" s="9"/>
      <c r="BBV111" s="9"/>
      <c r="BBW111" s="9"/>
      <c r="BBX111" s="9"/>
      <c r="BBY111" s="9"/>
      <c r="BBZ111" s="9"/>
      <c r="BCA111" s="9"/>
      <c r="BCB111" s="9"/>
      <c r="BCC111" s="9"/>
      <c r="BCD111" s="9"/>
      <c r="BCE111" s="9"/>
      <c r="BCF111" s="9"/>
      <c r="BCG111" s="9"/>
      <c r="BCH111" s="9"/>
      <c r="BCI111" s="9"/>
      <c r="BCJ111" s="9"/>
      <c r="BCK111" s="9"/>
      <c r="BCL111" s="9"/>
      <c r="BCM111" s="9"/>
      <c r="BCN111" s="9"/>
      <c r="BCO111" s="9"/>
      <c r="BCP111" s="9"/>
      <c r="BCQ111" s="9"/>
      <c r="BCR111" s="9"/>
      <c r="BCS111" s="9"/>
      <c r="BCT111" s="9"/>
      <c r="BCU111" s="9"/>
      <c r="BCV111" s="9"/>
      <c r="BCW111" s="9"/>
      <c r="BCX111" s="9"/>
      <c r="BCY111" s="9"/>
      <c r="BCZ111" s="9"/>
      <c r="BDA111" s="9"/>
      <c r="BDB111" s="9"/>
      <c r="BDC111" s="9"/>
      <c r="BDD111" s="9"/>
      <c r="BDE111" s="9"/>
      <c r="BDF111" s="9"/>
      <c r="BDG111" s="9"/>
      <c r="BDH111" s="9"/>
      <c r="BDI111" s="9"/>
      <c r="BDJ111" s="9"/>
      <c r="BDK111" s="9"/>
      <c r="BDL111" s="9"/>
      <c r="BDM111" s="9"/>
      <c r="BDN111" s="9"/>
      <c r="BDO111" s="9"/>
      <c r="BDP111" s="9"/>
      <c r="BDQ111" s="9"/>
      <c r="BDR111" s="9"/>
      <c r="BDS111" s="9"/>
      <c r="BDT111" s="9"/>
      <c r="BDU111" s="9"/>
      <c r="BDV111" s="9"/>
      <c r="BDW111" s="9"/>
      <c r="BDX111" s="9"/>
      <c r="BDY111" s="9"/>
      <c r="BDZ111" s="9"/>
      <c r="BEA111" s="9"/>
      <c r="BEB111" s="9"/>
      <c r="BEC111" s="9"/>
      <c r="BED111" s="9"/>
      <c r="BEE111" s="9"/>
      <c r="BEF111" s="9"/>
      <c r="BEG111" s="9"/>
      <c r="BEH111" s="9"/>
      <c r="BEI111" s="9"/>
      <c r="BEJ111" s="9"/>
      <c r="BEK111" s="9"/>
      <c r="BEL111" s="9"/>
      <c r="BEM111" s="9"/>
      <c r="BEN111" s="9"/>
      <c r="BEO111" s="9"/>
      <c r="BEP111" s="9"/>
      <c r="BEQ111" s="9"/>
      <c r="BER111" s="9"/>
      <c r="BES111" s="9"/>
      <c r="BET111" s="9"/>
      <c r="BEU111" s="9"/>
      <c r="BEV111" s="9"/>
      <c r="BEW111" s="9"/>
      <c r="BEX111" s="9"/>
      <c r="BEY111" s="9"/>
      <c r="BEZ111" s="9"/>
      <c r="BFA111" s="9"/>
      <c r="BFB111" s="9"/>
      <c r="BFC111" s="9"/>
      <c r="BFD111" s="9"/>
      <c r="BFE111" s="9"/>
      <c r="BFF111" s="9"/>
      <c r="BFG111" s="9"/>
      <c r="BFH111" s="9"/>
      <c r="BFI111" s="9"/>
      <c r="BFJ111" s="9"/>
      <c r="BFK111" s="9"/>
      <c r="BFL111" s="9"/>
      <c r="BFM111" s="9"/>
      <c r="BFN111" s="9"/>
      <c r="BFO111" s="9"/>
      <c r="BFP111" s="9"/>
      <c r="BFQ111" s="9"/>
      <c r="BFR111" s="9"/>
      <c r="BFS111" s="9"/>
      <c r="BFT111" s="9"/>
      <c r="BFU111" s="9"/>
      <c r="BFV111" s="9"/>
      <c r="BFW111" s="9"/>
      <c r="BFX111" s="9"/>
      <c r="BFY111" s="9"/>
      <c r="BFZ111" s="9"/>
      <c r="BGA111" s="9"/>
      <c r="BGB111" s="9"/>
      <c r="BGC111" s="9"/>
      <c r="BGD111" s="9"/>
      <c r="BGE111" s="9"/>
      <c r="BGF111" s="9"/>
      <c r="BGG111" s="9"/>
      <c r="BGH111" s="9"/>
      <c r="BGI111" s="9"/>
      <c r="BGJ111" s="9"/>
      <c r="BGK111" s="9"/>
      <c r="BGL111" s="9"/>
      <c r="BGM111" s="9"/>
      <c r="BGN111" s="9"/>
      <c r="BGO111" s="9"/>
      <c r="BGP111" s="9"/>
      <c r="BGQ111" s="9"/>
      <c r="BGR111" s="9"/>
      <c r="BGS111" s="9"/>
      <c r="BGT111" s="9"/>
      <c r="BGU111" s="9"/>
      <c r="BGV111" s="9"/>
      <c r="BGW111" s="9"/>
      <c r="BGX111" s="9"/>
      <c r="BGY111" s="9"/>
      <c r="BGZ111" s="9"/>
      <c r="BHA111" s="9"/>
      <c r="BHB111" s="9"/>
      <c r="BHC111" s="9"/>
      <c r="BHD111" s="9"/>
      <c r="BHE111" s="9"/>
      <c r="BHF111" s="9"/>
      <c r="BHG111" s="9"/>
      <c r="BHH111" s="9"/>
      <c r="BHI111" s="9"/>
      <c r="BHJ111" s="9"/>
      <c r="BHK111" s="9"/>
      <c r="BHL111" s="9"/>
      <c r="BHM111" s="9"/>
      <c r="BHN111" s="9"/>
      <c r="BHO111" s="9"/>
      <c r="BHP111" s="9"/>
      <c r="BHQ111" s="9"/>
      <c r="BHR111" s="9"/>
      <c r="BHS111" s="9"/>
      <c r="BHT111" s="9"/>
      <c r="BHU111" s="9"/>
      <c r="BHV111" s="9"/>
      <c r="BHW111" s="9"/>
      <c r="BHX111" s="9"/>
      <c r="BHY111" s="9"/>
      <c r="BHZ111" s="9"/>
      <c r="BIA111" s="9"/>
      <c r="BIB111" s="9"/>
      <c r="BIC111" s="9"/>
      <c r="BID111" s="9"/>
      <c r="BIE111" s="9"/>
      <c r="BIF111" s="9"/>
      <c r="BIG111" s="9"/>
      <c r="BIH111" s="9"/>
      <c r="BII111" s="9"/>
      <c r="BIJ111" s="9"/>
      <c r="BIK111" s="9"/>
      <c r="BIL111" s="9"/>
      <c r="BIM111" s="9"/>
      <c r="BIN111" s="9"/>
      <c r="BIO111" s="9"/>
      <c r="BIP111" s="9"/>
      <c r="BIQ111" s="9"/>
      <c r="BIR111" s="9"/>
      <c r="BIS111" s="9"/>
      <c r="BIT111" s="9"/>
      <c r="BIU111" s="9"/>
      <c r="BIV111" s="9"/>
      <c r="BIW111" s="9"/>
      <c r="BIX111" s="9"/>
      <c r="BIY111" s="9"/>
      <c r="BIZ111" s="9"/>
      <c r="BJA111" s="9"/>
      <c r="BJB111" s="9"/>
      <c r="BJC111" s="9"/>
      <c r="BJD111" s="9"/>
      <c r="BJE111" s="9"/>
      <c r="BJF111" s="9"/>
      <c r="BJG111" s="9"/>
      <c r="BJH111" s="9"/>
      <c r="BJI111" s="9"/>
      <c r="BJJ111" s="9"/>
      <c r="BJK111" s="9"/>
      <c r="BJL111" s="9"/>
      <c r="BJM111" s="9"/>
      <c r="BJN111" s="9"/>
      <c r="BJO111" s="9"/>
      <c r="BJP111" s="9"/>
      <c r="BJQ111" s="9"/>
      <c r="BJR111" s="9"/>
      <c r="BJS111" s="9"/>
      <c r="BJT111" s="9"/>
      <c r="BJU111" s="9"/>
      <c r="BJV111" s="9"/>
      <c r="BJW111" s="9"/>
      <c r="BJX111" s="9"/>
      <c r="BJY111" s="9"/>
      <c r="BJZ111" s="9"/>
      <c r="BKA111" s="9"/>
      <c r="BKB111" s="9"/>
      <c r="BKC111" s="9"/>
      <c r="BKD111" s="9"/>
      <c r="BKE111" s="9"/>
      <c r="BKF111" s="9"/>
      <c r="BKG111" s="9"/>
      <c r="BKH111" s="9"/>
      <c r="BKI111" s="9"/>
      <c r="BKJ111" s="9"/>
      <c r="BKK111" s="9"/>
      <c r="BKL111" s="9"/>
      <c r="BKM111" s="9"/>
      <c r="BKN111" s="9"/>
      <c r="BKO111" s="9"/>
      <c r="BKP111" s="9"/>
      <c r="BKQ111" s="9"/>
      <c r="BKR111" s="9"/>
      <c r="BKS111" s="9"/>
      <c r="BKT111" s="9"/>
      <c r="BKU111" s="9"/>
      <c r="BKV111" s="9"/>
      <c r="BKW111" s="9"/>
      <c r="BKX111" s="9"/>
      <c r="BKY111" s="9"/>
      <c r="BKZ111" s="9"/>
      <c r="BLA111" s="9"/>
      <c r="BLB111" s="9"/>
      <c r="BLC111" s="9"/>
      <c r="BLD111" s="9"/>
      <c r="BLE111" s="9"/>
      <c r="BLF111" s="9"/>
      <c r="BLG111" s="9"/>
      <c r="BLH111" s="9"/>
      <c r="BLI111" s="9"/>
      <c r="BLJ111" s="9"/>
      <c r="BLK111" s="9"/>
      <c r="BLL111" s="9"/>
      <c r="BLM111" s="9"/>
      <c r="BLN111" s="9"/>
      <c r="BLO111" s="9"/>
      <c r="BLP111" s="9"/>
      <c r="BLQ111" s="9"/>
      <c r="BLR111" s="9"/>
      <c r="BLS111" s="9"/>
      <c r="BLT111" s="9"/>
      <c r="BLU111" s="9"/>
      <c r="BLV111" s="9"/>
      <c r="BLW111" s="9"/>
      <c r="BLX111" s="9"/>
      <c r="BLY111" s="9"/>
      <c r="BLZ111" s="9"/>
      <c r="BMA111" s="9"/>
      <c r="BMB111" s="9"/>
      <c r="BMC111" s="9"/>
      <c r="BMD111" s="9"/>
      <c r="BME111" s="9"/>
      <c r="BMF111" s="9"/>
      <c r="BMG111" s="9"/>
      <c r="BMH111" s="9"/>
      <c r="BMI111" s="9"/>
      <c r="BMJ111" s="9"/>
      <c r="BMK111" s="9"/>
      <c r="BML111" s="9"/>
      <c r="BMM111" s="9"/>
      <c r="BMN111" s="9"/>
      <c r="BMO111" s="9"/>
      <c r="BMP111" s="9"/>
      <c r="BMQ111" s="9"/>
      <c r="BMR111" s="9"/>
      <c r="BMS111" s="9"/>
      <c r="BMT111" s="9"/>
      <c r="BMU111" s="9"/>
      <c r="BMV111" s="9"/>
      <c r="BMW111" s="9"/>
      <c r="BMX111" s="9"/>
      <c r="BMY111" s="9"/>
      <c r="BMZ111" s="9"/>
      <c r="BNA111" s="9"/>
      <c r="BNB111" s="9"/>
      <c r="BNC111" s="9"/>
      <c r="BND111" s="9"/>
      <c r="BNE111" s="9"/>
      <c r="BNF111" s="9"/>
      <c r="BNG111" s="9"/>
      <c r="BNH111" s="9"/>
      <c r="BNI111" s="9"/>
      <c r="BNJ111" s="9"/>
      <c r="BNK111" s="9"/>
      <c r="BNL111" s="9"/>
      <c r="BNM111" s="9"/>
      <c r="BNN111" s="9"/>
      <c r="BNO111" s="9"/>
      <c r="BNP111" s="9"/>
      <c r="BNQ111" s="9"/>
      <c r="BNR111" s="9"/>
      <c r="BNS111" s="9"/>
      <c r="BNT111" s="9"/>
      <c r="BNU111" s="9"/>
      <c r="BNV111" s="9"/>
      <c r="BNW111" s="9"/>
      <c r="BNX111" s="9"/>
      <c r="BNY111" s="9"/>
      <c r="BNZ111" s="9"/>
      <c r="BOA111" s="9"/>
      <c r="BOB111" s="9"/>
      <c r="BOC111" s="9"/>
      <c r="BOD111" s="9"/>
      <c r="BOE111" s="9"/>
      <c r="BOF111" s="9"/>
      <c r="BOG111" s="9"/>
      <c r="BOH111" s="9"/>
      <c r="BOI111" s="9"/>
      <c r="BOJ111" s="9"/>
      <c r="BOK111" s="9"/>
      <c r="BOL111" s="9"/>
      <c r="BOM111" s="9"/>
      <c r="BON111" s="9"/>
      <c r="BOO111" s="9"/>
      <c r="BOP111" s="9"/>
      <c r="BOQ111" s="9"/>
      <c r="BOR111" s="9"/>
      <c r="BOS111" s="9"/>
      <c r="BOT111" s="9"/>
      <c r="BOU111" s="9"/>
      <c r="BOV111" s="9"/>
      <c r="BOW111" s="9"/>
      <c r="BOX111" s="9"/>
      <c r="BOY111" s="9"/>
      <c r="BOZ111" s="9"/>
      <c r="BPA111" s="9"/>
      <c r="BPB111" s="9"/>
      <c r="BPC111" s="9"/>
      <c r="BPD111" s="9"/>
      <c r="BPE111" s="9"/>
      <c r="BPF111" s="9"/>
      <c r="BPG111" s="9"/>
      <c r="BPH111" s="9"/>
      <c r="BPI111" s="9"/>
      <c r="BPJ111" s="9"/>
      <c r="BPK111" s="9"/>
      <c r="BPL111" s="9"/>
      <c r="BPM111" s="9"/>
      <c r="BPN111" s="9"/>
      <c r="BPO111" s="9"/>
      <c r="BPP111" s="9"/>
      <c r="BPQ111" s="9"/>
      <c r="BPR111" s="9"/>
      <c r="BPS111" s="9"/>
      <c r="BPT111" s="9"/>
      <c r="BPU111" s="9"/>
      <c r="BPV111" s="9"/>
      <c r="BPW111" s="9"/>
      <c r="BPX111" s="9"/>
      <c r="BPY111" s="9"/>
      <c r="BPZ111" s="9"/>
      <c r="BQA111" s="9"/>
      <c r="BQB111" s="9"/>
      <c r="BQC111" s="9"/>
      <c r="BQD111" s="9"/>
      <c r="BQE111" s="9"/>
      <c r="BQF111" s="9"/>
      <c r="BQG111" s="9"/>
      <c r="BQH111" s="9"/>
      <c r="BQI111" s="9"/>
      <c r="BQJ111" s="9"/>
      <c r="BQK111" s="9"/>
      <c r="BQL111" s="9"/>
      <c r="BQM111" s="9"/>
      <c r="BQN111" s="9"/>
      <c r="BQO111" s="9"/>
      <c r="BQP111" s="9"/>
      <c r="BQQ111" s="9"/>
      <c r="BQR111" s="9"/>
      <c r="BQS111" s="9"/>
      <c r="BQT111" s="9"/>
      <c r="BQU111" s="9"/>
      <c r="BQV111" s="9"/>
      <c r="BQW111" s="9"/>
      <c r="BQX111" s="9"/>
      <c r="BQY111" s="9"/>
      <c r="BQZ111" s="9"/>
      <c r="BRA111" s="9"/>
      <c r="BRB111" s="9"/>
      <c r="BRC111" s="9"/>
      <c r="BRD111" s="9"/>
      <c r="BRE111" s="9"/>
      <c r="BRF111" s="9"/>
      <c r="BRG111" s="9"/>
      <c r="BRH111" s="9"/>
      <c r="BRI111" s="9"/>
      <c r="BRJ111" s="9"/>
      <c r="BRK111" s="9"/>
      <c r="BRL111" s="9"/>
      <c r="BRM111" s="9"/>
      <c r="BRN111" s="9"/>
      <c r="BRO111" s="9"/>
      <c r="BRP111" s="9"/>
      <c r="BRQ111" s="9"/>
      <c r="BRR111" s="9"/>
      <c r="BRS111" s="9"/>
      <c r="BRT111" s="9"/>
      <c r="BRU111" s="9"/>
      <c r="BRV111" s="9"/>
      <c r="BRW111" s="9"/>
      <c r="BRX111" s="9"/>
      <c r="BRY111" s="9"/>
      <c r="BRZ111" s="9"/>
      <c r="BSA111" s="9"/>
      <c r="BSB111" s="9"/>
      <c r="BSC111" s="9"/>
      <c r="BSD111" s="9"/>
    </row>
    <row r="112" ht="14.25" customHeight="1">
      <c r="A112" s="9">
        <v>4.0</v>
      </c>
      <c r="B112" s="9" t="s">
        <v>11947</v>
      </c>
      <c r="C112" s="9" t="s">
        <v>11948</v>
      </c>
      <c r="D112" s="9" t="s">
        <v>11948</v>
      </c>
      <c r="E112" s="9"/>
      <c r="F112" s="9">
        <v>1.0</v>
      </c>
      <c r="G112" s="9" t="s">
        <v>12926</v>
      </c>
      <c r="H112" s="9"/>
      <c r="I112" s="9"/>
      <c r="J112" s="9"/>
      <c r="K112" s="9"/>
      <c r="L112" s="9">
        <v>1.0</v>
      </c>
      <c r="M112" s="9"/>
      <c r="N112" s="9"/>
      <c r="O112" s="9"/>
      <c r="P112" s="9">
        <v>0.0</v>
      </c>
      <c r="Q112" s="9" t="s">
        <v>12927</v>
      </c>
      <c r="R112" s="9"/>
      <c r="S112" s="9" t="s">
        <v>3080</v>
      </c>
      <c r="T112" s="9" t="s">
        <v>3079</v>
      </c>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9"/>
      <c r="JF112" s="9"/>
      <c r="JG112" s="9"/>
      <c r="JH112" s="9"/>
      <c r="JI112" s="9"/>
      <c r="JJ112" s="9"/>
      <c r="JK112" s="9"/>
      <c r="JL112" s="9"/>
      <c r="JM112" s="9"/>
      <c r="JN112" s="9"/>
      <c r="JO112" s="9"/>
      <c r="JP112" s="9"/>
      <c r="JQ112" s="9"/>
      <c r="JR112" s="9"/>
      <c r="JS112" s="9"/>
      <c r="JT112" s="9"/>
      <c r="JU112" s="9"/>
      <c r="JV112" s="9"/>
      <c r="JW112" s="9"/>
      <c r="JX112" s="9"/>
      <c r="JY112" s="9"/>
      <c r="JZ112" s="9"/>
      <c r="KA112" s="9"/>
      <c r="KB112" s="9"/>
      <c r="KC112" s="9"/>
      <c r="KD112" s="9"/>
      <c r="KE112" s="9"/>
      <c r="KF112" s="9"/>
      <c r="KG112" s="9"/>
      <c r="KH112" s="9"/>
      <c r="KI112" s="9"/>
      <c r="KJ112" s="9"/>
      <c r="KK112" s="9"/>
      <c r="KL112" s="9"/>
      <c r="KM112" s="9"/>
      <c r="KN112" s="9"/>
      <c r="KO112" s="9"/>
      <c r="KP112" s="9"/>
      <c r="KQ112" s="9"/>
      <c r="KR112" s="9"/>
      <c r="KS112" s="9"/>
      <c r="KT112" s="9"/>
      <c r="KU112" s="9"/>
      <c r="KV112" s="9"/>
      <c r="KW112" s="9"/>
      <c r="KX112" s="9"/>
      <c r="KY112" s="9"/>
      <c r="KZ112" s="9"/>
      <c r="LA112" s="9"/>
      <c r="LB112" s="9"/>
      <c r="LC112" s="9"/>
      <c r="LD112" s="9"/>
      <c r="LE112" s="9"/>
      <c r="LF112" s="9"/>
      <c r="LG112" s="9"/>
      <c r="LH112" s="9"/>
      <c r="LI112" s="9"/>
      <c r="LJ112" s="9"/>
      <c r="LK112" s="9"/>
      <c r="LL112" s="9"/>
      <c r="LM112" s="9"/>
      <c r="LN112" s="9"/>
      <c r="LO112" s="9"/>
      <c r="LP112" s="9"/>
      <c r="LQ112" s="9"/>
      <c r="LR112" s="9"/>
      <c r="LS112" s="9"/>
      <c r="LT112" s="9"/>
      <c r="LU112" s="9"/>
      <c r="LV112" s="9"/>
      <c r="LW112" s="9"/>
      <c r="LX112" s="9"/>
      <c r="LY112" s="9"/>
      <c r="LZ112" s="9"/>
      <c r="MA112" s="9"/>
      <c r="MB112" s="9"/>
      <c r="MC112" s="9"/>
      <c r="MD112" s="9"/>
      <c r="ME112" s="9"/>
      <c r="MF112" s="9"/>
      <c r="MG112" s="9"/>
      <c r="MH112" s="9"/>
      <c r="MI112" s="9"/>
      <c r="MJ112" s="9"/>
      <c r="MK112" s="9"/>
      <c r="ML112" s="9"/>
      <c r="MM112" s="9"/>
      <c r="MN112" s="9"/>
      <c r="MO112" s="9"/>
      <c r="MP112" s="9"/>
      <c r="MQ112" s="9"/>
      <c r="MR112" s="9"/>
      <c r="MS112" s="9"/>
      <c r="MT112" s="9"/>
      <c r="MU112" s="9"/>
      <c r="MV112" s="9"/>
      <c r="MW112" s="9"/>
      <c r="MX112" s="9"/>
      <c r="MY112" s="9"/>
      <c r="MZ112" s="9"/>
      <c r="NA112" s="9"/>
      <c r="NB112" s="9"/>
      <c r="NC112" s="9"/>
      <c r="ND112" s="9"/>
      <c r="NE112" s="9"/>
      <c r="NF112" s="9"/>
      <c r="NG112" s="9"/>
      <c r="NH112" s="9"/>
      <c r="NI112" s="9"/>
      <c r="NJ112" s="9"/>
      <c r="NK112" s="9"/>
      <c r="NL112" s="9"/>
      <c r="NM112" s="9"/>
      <c r="NN112" s="9"/>
      <c r="NO112" s="9"/>
      <c r="NP112" s="9"/>
      <c r="NQ112" s="9"/>
      <c r="NR112" s="9"/>
      <c r="NS112" s="9"/>
      <c r="NT112" s="9"/>
      <c r="NU112" s="9"/>
      <c r="NV112" s="9"/>
      <c r="NW112" s="9"/>
      <c r="NX112" s="9"/>
      <c r="NY112" s="9"/>
      <c r="NZ112" s="9"/>
      <c r="OA112" s="9"/>
      <c r="OB112" s="9"/>
      <c r="OC112" s="9"/>
      <c r="OD112" s="9"/>
      <c r="OE112" s="9"/>
      <c r="OF112" s="9"/>
      <c r="OG112" s="9"/>
      <c r="OH112" s="9"/>
      <c r="OI112" s="9"/>
      <c r="OJ112" s="9"/>
      <c r="OK112" s="9"/>
      <c r="OL112" s="9"/>
      <c r="OM112" s="9"/>
      <c r="ON112" s="9"/>
      <c r="OO112" s="9"/>
      <c r="OP112" s="9"/>
      <c r="OQ112" s="9"/>
      <c r="OR112" s="9"/>
      <c r="OS112" s="9"/>
      <c r="OT112" s="9"/>
      <c r="OU112" s="9"/>
      <c r="OV112" s="9"/>
      <c r="OW112" s="9"/>
      <c r="OX112" s="9"/>
      <c r="OY112" s="9"/>
      <c r="OZ112" s="9"/>
      <c r="PA112" s="9"/>
      <c r="PB112" s="9"/>
      <c r="PC112" s="9"/>
      <c r="PD112" s="9"/>
      <c r="PE112" s="9"/>
      <c r="PF112" s="9"/>
      <c r="PG112" s="9"/>
      <c r="PH112" s="9"/>
      <c r="PI112" s="9"/>
      <c r="PJ112" s="9"/>
      <c r="PK112" s="9"/>
      <c r="PL112" s="9"/>
      <c r="PM112" s="9"/>
      <c r="PN112" s="9"/>
      <c r="PO112" s="9"/>
      <c r="PP112" s="9"/>
      <c r="PQ112" s="9"/>
      <c r="PR112" s="9"/>
      <c r="PS112" s="9"/>
      <c r="PT112" s="9"/>
      <c r="PU112" s="9"/>
      <c r="PV112" s="9"/>
      <c r="PW112" s="9"/>
      <c r="PX112" s="9"/>
      <c r="PY112" s="9"/>
      <c r="PZ112" s="9"/>
      <c r="QA112" s="9"/>
      <c r="QB112" s="9"/>
      <c r="QC112" s="9"/>
      <c r="QD112" s="9"/>
      <c r="QE112" s="9"/>
      <c r="QF112" s="9"/>
      <c r="QG112" s="9"/>
      <c r="QH112" s="9"/>
      <c r="QI112" s="9"/>
      <c r="QJ112" s="9"/>
      <c r="QK112" s="9"/>
      <c r="QL112" s="9"/>
      <c r="QM112" s="9"/>
      <c r="QN112" s="9"/>
      <c r="QO112" s="9"/>
      <c r="QP112" s="9"/>
      <c r="QQ112" s="9"/>
      <c r="QR112" s="9"/>
      <c r="QS112" s="9"/>
      <c r="QT112" s="9"/>
      <c r="QU112" s="9"/>
      <c r="QV112" s="9"/>
      <c r="QW112" s="9"/>
      <c r="QX112" s="9"/>
      <c r="QY112" s="9"/>
      <c r="QZ112" s="9"/>
      <c r="RA112" s="9"/>
      <c r="RB112" s="9"/>
      <c r="RC112" s="9"/>
      <c r="RD112" s="9"/>
      <c r="RE112" s="9"/>
      <c r="RF112" s="9"/>
      <c r="RG112" s="9"/>
      <c r="RH112" s="9"/>
      <c r="RI112" s="9"/>
      <c r="RJ112" s="9"/>
      <c r="RK112" s="9"/>
      <c r="RL112" s="9"/>
      <c r="RM112" s="9"/>
      <c r="RN112" s="9"/>
      <c r="RO112" s="9"/>
      <c r="RP112" s="9"/>
      <c r="RQ112" s="9"/>
      <c r="RR112" s="9"/>
      <c r="RS112" s="9"/>
      <c r="RT112" s="9"/>
      <c r="RU112" s="9"/>
      <c r="RV112" s="9"/>
      <c r="RW112" s="9"/>
      <c r="RX112" s="9"/>
      <c r="RY112" s="9"/>
      <c r="RZ112" s="9"/>
      <c r="SA112" s="9"/>
      <c r="SB112" s="9"/>
      <c r="SC112" s="9"/>
      <c r="SD112" s="9"/>
      <c r="SE112" s="9"/>
      <c r="SF112" s="9"/>
      <c r="SG112" s="9"/>
      <c r="SH112" s="9"/>
      <c r="SI112" s="9"/>
      <c r="SJ112" s="9"/>
      <c r="SK112" s="9"/>
      <c r="SL112" s="9"/>
      <c r="SM112" s="9"/>
      <c r="SN112" s="9"/>
      <c r="SO112" s="9"/>
      <c r="SP112" s="9"/>
      <c r="SQ112" s="9"/>
      <c r="SR112" s="9"/>
      <c r="SS112" s="9"/>
      <c r="ST112" s="9"/>
      <c r="SU112" s="9"/>
      <c r="SV112" s="9"/>
      <c r="SW112" s="9"/>
      <c r="SX112" s="9"/>
      <c r="SY112" s="9"/>
      <c r="SZ112" s="9"/>
      <c r="TA112" s="9"/>
      <c r="TB112" s="9"/>
      <c r="TC112" s="9"/>
      <c r="TD112" s="9"/>
      <c r="TE112" s="9"/>
      <c r="TF112" s="9"/>
      <c r="TG112" s="9"/>
      <c r="TH112" s="9"/>
      <c r="TI112" s="9"/>
      <c r="TJ112" s="9"/>
      <c r="TK112" s="9"/>
      <c r="TL112" s="9"/>
      <c r="TM112" s="9"/>
      <c r="TN112" s="9"/>
      <c r="TO112" s="9"/>
      <c r="TP112" s="9"/>
      <c r="TQ112" s="9"/>
      <c r="TR112" s="9"/>
      <c r="TS112" s="9"/>
      <c r="TT112" s="9"/>
      <c r="TU112" s="9"/>
      <c r="TV112" s="9"/>
      <c r="TW112" s="9"/>
      <c r="TX112" s="9"/>
      <c r="TY112" s="9"/>
      <c r="TZ112" s="9"/>
      <c r="UA112" s="9"/>
      <c r="UB112" s="9"/>
      <c r="UC112" s="9"/>
      <c r="UD112" s="9"/>
      <c r="UE112" s="9"/>
      <c r="UF112" s="9"/>
      <c r="UG112" s="9"/>
      <c r="UH112" s="9"/>
      <c r="UI112" s="9"/>
      <c r="UJ112" s="9"/>
      <c r="UK112" s="9"/>
      <c r="UL112" s="9"/>
      <c r="UM112" s="9"/>
      <c r="UN112" s="9"/>
      <c r="UO112" s="9"/>
      <c r="UP112" s="9"/>
      <c r="UQ112" s="9"/>
      <c r="UR112" s="9"/>
      <c r="US112" s="9"/>
      <c r="UT112" s="9"/>
      <c r="UU112" s="9"/>
      <c r="UV112" s="9"/>
      <c r="UW112" s="9"/>
      <c r="UX112" s="9"/>
      <c r="UY112" s="9"/>
      <c r="UZ112" s="9"/>
      <c r="VA112" s="9"/>
      <c r="VB112" s="9"/>
      <c r="VC112" s="9"/>
      <c r="VD112" s="9"/>
      <c r="VE112" s="9"/>
      <c r="VF112" s="9"/>
      <c r="VG112" s="9"/>
      <c r="VH112" s="9"/>
      <c r="VI112" s="9"/>
      <c r="VJ112" s="9"/>
      <c r="VK112" s="9"/>
      <c r="VL112" s="9"/>
      <c r="VM112" s="9"/>
      <c r="VN112" s="9"/>
      <c r="VO112" s="9"/>
      <c r="VP112" s="9"/>
      <c r="VQ112" s="9"/>
      <c r="VR112" s="9"/>
      <c r="VS112" s="9"/>
      <c r="VT112" s="9"/>
      <c r="VU112" s="9"/>
      <c r="VV112" s="9"/>
      <c r="VW112" s="9"/>
      <c r="VX112" s="9"/>
      <c r="VY112" s="9"/>
      <c r="VZ112" s="9"/>
      <c r="WA112" s="9"/>
      <c r="WB112" s="9"/>
      <c r="WC112" s="9"/>
      <c r="WD112" s="9"/>
      <c r="WE112" s="9"/>
      <c r="WF112" s="9"/>
      <c r="WG112" s="9"/>
      <c r="WH112" s="9"/>
      <c r="WI112" s="9"/>
      <c r="WJ112" s="9"/>
      <c r="WK112" s="9"/>
      <c r="WL112" s="9"/>
      <c r="WM112" s="9"/>
      <c r="WN112" s="9"/>
      <c r="WO112" s="9"/>
      <c r="WP112" s="9"/>
      <c r="WQ112" s="9"/>
      <c r="WR112" s="9"/>
      <c r="WS112" s="9"/>
      <c r="WT112" s="9"/>
      <c r="WU112" s="9"/>
      <c r="WV112" s="9"/>
      <c r="WW112" s="9"/>
      <c r="WX112" s="9"/>
      <c r="WY112" s="9"/>
      <c r="WZ112" s="9"/>
      <c r="XA112" s="9"/>
      <c r="XB112" s="9"/>
      <c r="XC112" s="9"/>
      <c r="XD112" s="9"/>
      <c r="XE112" s="9"/>
      <c r="XF112" s="9"/>
      <c r="XG112" s="9"/>
      <c r="XH112" s="9"/>
      <c r="XI112" s="9"/>
      <c r="XJ112" s="9"/>
      <c r="XK112" s="9"/>
      <c r="XL112" s="9"/>
      <c r="XM112" s="9"/>
      <c r="XN112" s="9"/>
      <c r="XO112" s="9"/>
      <c r="XP112" s="9"/>
      <c r="XQ112" s="9"/>
      <c r="XR112" s="9"/>
      <c r="XS112" s="9"/>
      <c r="XT112" s="9"/>
      <c r="XU112" s="9"/>
      <c r="XV112" s="9"/>
      <c r="XW112" s="9"/>
      <c r="XX112" s="9"/>
      <c r="XY112" s="9"/>
      <c r="XZ112" s="9"/>
      <c r="YA112" s="9"/>
      <c r="YB112" s="9"/>
      <c r="YC112" s="9"/>
      <c r="YD112" s="9"/>
      <c r="YE112" s="9"/>
      <c r="YF112" s="9"/>
      <c r="YG112" s="9"/>
      <c r="YH112" s="9"/>
      <c r="YI112" s="9"/>
      <c r="YJ112" s="9"/>
      <c r="YK112" s="9"/>
      <c r="YL112" s="9"/>
      <c r="YM112" s="9"/>
      <c r="YN112" s="9"/>
      <c r="YO112" s="9"/>
      <c r="YP112" s="9"/>
      <c r="YQ112" s="9"/>
      <c r="YR112" s="9"/>
      <c r="YS112" s="9"/>
      <c r="YT112" s="9"/>
      <c r="YU112" s="9"/>
      <c r="YV112" s="9"/>
      <c r="YW112" s="9"/>
      <c r="YX112" s="9"/>
      <c r="YY112" s="9"/>
      <c r="YZ112" s="9"/>
      <c r="ZA112" s="9"/>
      <c r="ZB112" s="9"/>
      <c r="ZC112" s="9"/>
      <c r="ZD112" s="9"/>
      <c r="ZE112" s="9"/>
      <c r="ZF112" s="9"/>
      <c r="ZG112" s="9"/>
      <c r="ZH112" s="9"/>
      <c r="ZI112" s="9"/>
      <c r="ZJ112" s="9"/>
      <c r="ZK112" s="9"/>
      <c r="ZL112" s="9"/>
      <c r="ZM112" s="9"/>
      <c r="ZN112" s="9"/>
      <c r="ZO112" s="9"/>
      <c r="ZP112" s="9"/>
      <c r="ZQ112" s="9"/>
      <c r="ZR112" s="9"/>
      <c r="ZS112" s="9"/>
      <c r="ZT112" s="9"/>
      <c r="ZU112" s="9"/>
      <c r="ZV112" s="9"/>
      <c r="ZW112" s="9"/>
      <c r="ZX112" s="9"/>
      <c r="ZY112" s="9"/>
      <c r="ZZ112" s="9"/>
      <c r="AAA112" s="9"/>
      <c r="AAB112" s="9"/>
      <c r="AAC112" s="9"/>
      <c r="AAD112" s="9"/>
      <c r="AAE112" s="9"/>
      <c r="AAF112" s="9"/>
      <c r="AAG112" s="9"/>
      <c r="AAH112" s="9"/>
      <c r="AAI112" s="9"/>
      <c r="AAJ112" s="9"/>
      <c r="AAK112" s="9"/>
      <c r="AAL112" s="9"/>
      <c r="AAM112" s="9"/>
      <c r="AAN112" s="9"/>
      <c r="AAO112" s="9"/>
      <c r="AAP112" s="9"/>
      <c r="AAQ112" s="9"/>
      <c r="AAR112" s="9"/>
      <c r="AAS112" s="9"/>
      <c r="AAT112" s="9"/>
      <c r="AAU112" s="9"/>
      <c r="AAV112" s="9"/>
      <c r="AAW112" s="9"/>
      <c r="AAX112" s="9"/>
      <c r="AAY112" s="9"/>
      <c r="AAZ112" s="9"/>
      <c r="ABA112" s="9"/>
      <c r="ABB112" s="9"/>
      <c r="ABC112" s="9"/>
      <c r="ABD112" s="9"/>
      <c r="ABE112" s="9"/>
      <c r="ABF112" s="9"/>
      <c r="ABG112" s="9"/>
      <c r="ABH112" s="9"/>
      <c r="ABI112" s="9"/>
      <c r="ABJ112" s="9"/>
      <c r="ABK112" s="9"/>
      <c r="ABL112" s="9"/>
      <c r="ABM112" s="9"/>
      <c r="ABN112" s="9"/>
      <c r="ABO112" s="9"/>
      <c r="ABP112" s="9"/>
      <c r="ABQ112" s="9"/>
      <c r="ABR112" s="9"/>
      <c r="ABS112" s="9"/>
      <c r="ABT112" s="9"/>
      <c r="ABU112" s="9"/>
      <c r="ABV112" s="9"/>
      <c r="ABW112" s="9"/>
      <c r="ABX112" s="9"/>
      <c r="ABY112" s="9"/>
      <c r="ABZ112" s="9"/>
      <c r="ACA112" s="9"/>
      <c r="ACB112" s="9"/>
      <c r="ACC112" s="9"/>
      <c r="ACD112" s="9"/>
      <c r="ACE112" s="9"/>
      <c r="ACF112" s="9"/>
      <c r="ACG112" s="9"/>
      <c r="ACH112" s="9"/>
      <c r="ACI112" s="9"/>
      <c r="ACJ112" s="9"/>
      <c r="ACK112" s="9"/>
      <c r="ACL112" s="9"/>
      <c r="ACM112" s="9"/>
      <c r="ACN112" s="9"/>
      <c r="ACO112" s="9"/>
      <c r="ACP112" s="9"/>
      <c r="ACQ112" s="9"/>
      <c r="ACR112" s="9"/>
      <c r="ACS112" s="9"/>
      <c r="ACT112" s="9"/>
      <c r="ACU112" s="9"/>
      <c r="ACV112" s="9"/>
      <c r="ACW112" s="9"/>
      <c r="ACX112" s="9"/>
      <c r="ACY112" s="9"/>
      <c r="ACZ112" s="9"/>
      <c r="ADA112" s="9"/>
      <c r="ADB112" s="9"/>
      <c r="ADC112" s="9"/>
      <c r="ADD112" s="9"/>
      <c r="ADE112" s="9"/>
      <c r="ADF112" s="9"/>
      <c r="ADG112" s="9"/>
      <c r="ADH112" s="9"/>
      <c r="ADI112" s="9"/>
      <c r="ADJ112" s="9"/>
      <c r="ADK112" s="9"/>
      <c r="ADL112" s="9"/>
      <c r="ADM112" s="9"/>
      <c r="ADN112" s="9"/>
      <c r="ADO112" s="9"/>
      <c r="ADP112" s="9"/>
      <c r="ADQ112" s="9"/>
      <c r="ADR112" s="9"/>
      <c r="ADS112" s="9"/>
      <c r="ADT112" s="9"/>
      <c r="ADU112" s="9"/>
      <c r="ADV112" s="9"/>
      <c r="ADW112" s="9"/>
      <c r="ADX112" s="9"/>
      <c r="ADY112" s="9"/>
      <c r="ADZ112" s="9"/>
      <c r="AEA112" s="9"/>
      <c r="AEB112" s="9"/>
      <c r="AEC112" s="9"/>
      <c r="AED112" s="9"/>
      <c r="AEE112" s="9"/>
      <c r="AEF112" s="9"/>
      <c r="AEG112" s="9"/>
      <c r="AEH112" s="9"/>
      <c r="AEI112" s="9"/>
      <c r="AEJ112" s="9"/>
      <c r="AEK112" s="9"/>
      <c r="AEL112" s="9"/>
      <c r="AEM112" s="9"/>
      <c r="AEN112" s="9"/>
      <c r="AEO112" s="9"/>
      <c r="AEP112" s="9"/>
      <c r="AEQ112" s="9"/>
      <c r="AER112" s="9"/>
      <c r="AES112" s="9"/>
      <c r="AET112" s="9"/>
      <c r="AEU112" s="9"/>
      <c r="AEV112" s="9"/>
      <c r="AEW112" s="9"/>
      <c r="AEX112" s="9"/>
      <c r="AEY112" s="9"/>
      <c r="AEZ112" s="9"/>
      <c r="AFA112" s="9"/>
      <c r="AFB112" s="9"/>
      <c r="AFC112" s="9"/>
      <c r="AFD112" s="9"/>
      <c r="AFE112" s="9"/>
      <c r="AFF112" s="9"/>
      <c r="AFG112" s="9"/>
      <c r="AFH112" s="9"/>
      <c r="AFI112" s="9"/>
      <c r="AFJ112" s="9"/>
      <c r="AFK112" s="9"/>
      <c r="AFL112" s="9"/>
      <c r="AFM112" s="9"/>
      <c r="AFN112" s="9"/>
      <c r="AFO112" s="9"/>
      <c r="AFP112" s="9"/>
      <c r="AFQ112" s="9"/>
      <c r="AFR112" s="9"/>
      <c r="AFS112" s="9"/>
      <c r="AFT112" s="9"/>
      <c r="AFU112" s="9"/>
      <c r="AFV112" s="9"/>
      <c r="AFW112" s="9"/>
      <c r="AFX112" s="9"/>
      <c r="AFY112" s="9"/>
      <c r="AFZ112" s="9"/>
      <c r="AGA112" s="9"/>
      <c r="AGB112" s="9"/>
      <c r="AGC112" s="9"/>
      <c r="AGD112" s="9"/>
      <c r="AGE112" s="9"/>
      <c r="AGF112" s="9"/>
      <c r="AGG112" s="9"/>
      <c r="AGH112" s="9"/>
      <c r="AGI112" s="9"/>
      <c r="AGJ112" s="9"/>
      <c r="AGK112" s="9"/>
      <c r="AGL112" s="9"/>
      <c r="AGM112" s="9"/>
      <c r="AGN112" s="9"/>
      <c r="AGO112" s="9"/>
      <c r="AGP112" s="9"/>
      <c r="AGQ112" s="9"/>
      <c r="AGR112" s="9"/>
      <c r="AGS112" s="9"/>
      <c r="AGT112" s="9"/>
      <c r="AGU112" s="9"/>
      <c r="AGV112" s="9"/>
      <c r="AGW112" s="9"/>
      <c r="AGX112" s="9"/>
      <c r="AGY112" s="9"/>
      <c r="AGZ112" s="9"/>
      <c r="AHA112" s="9"/>
      <c r="AHB112" s="9"/>
      <c r="AHC112" s="9"/>
      <c r="AHD112" s="9"/>
      <c r="AHE112" s="9"/>
      <c r="AHF112" s="9"/>
      <c r="AHG112" s="9"/>
      <c r="AHH112" s="9"/>
      <c r="AHI112" s="9"/>
      <c r="AHJ112" s="9"/>
      <c r="AHK112" s="9"/>
      <c r="AHL112" s="9"/>
      <c r="AHM112" s="9"/>
      <c r="AHN112" s="9"/>
      <c r="AHO112" s="9"/>
      <c r="AHP112" s="9"/>
      <c r="AHQ112" s="9"/>
      <c r="AHR112" s="9"/>
      <c r="AHS112" s="9"/>
      <c r="AHT112" s="9"/>
      <c r="AHU112" s="9"/>
      <c r="AHV112" s="9"/>
      <c r="AHW112" s="9"/>
      <c r="AHX112" s="9"/>
      <c r="AHY112" s="9"/>
      <c r="AHZ112" s="9"/>
      <c r="AIA112" s="9"/>
      <c r="AIB112" s="9"/>
      <c r="AIC112" s="9"/>
      <c r="AID112" s="9"/>
      <c r="AIE112" s="9"/>
      <c r="AIF112" s="9"/>
      <c r="AIG112" s="9"/>
      <c r="AIH112" s="9"/>
      <c r="AII112" s="9"/>
      <c r="AIJ112" s="9"/>
      <c r="AIK112" s="9"/>
      <c r="AIL112" s="9"/>
      <c r="AIM112" s="9"/>
      <c r="AIN112" s="9"/>
      <c r="AIO112" s="9"/>
      <c r="AIP112" s="9"/>
      <c r="AIQ112" s="9"/>
      <c r="AIR112" s="9"/>
      <c r="AIS112" s="9"/>
      <c r="AIT112" s="9"/>
      <c r="AIU112" s="9"/>
      <c r="AIV112" s="9"/>
      <c r="AIW112" s="9"/>
      <c r="AIX112" s="9"/>
      <c r="AIY112" s="9"/>
      <c r="AIZ112" s="9"/>
      <c r="AJA112" s="9"/>
      <c r="AJB112" s="9"/>
      <c r="AJC112" s="9"/>
      <c r="AJD112" s="9"/>
      <c r="AJE112" s="9"/>
      <c r="AJF112" s="9"/>
      <c r="AJG112" s="9"/>
      <c r="AJH112" s="9"/>
      <c r="AJI112" s="9"/>
      <c r="AJJ112" s="9"/>
      <c r="AJK112" s="9"/>
      <c r="AJL112" s="9"/>
      <c r="AJM112" s="9"/>
      <c r="AJN112" s="9"/>
      <c r="AJO112" s="9"/>
      <c r="AJP112" s="9"/>
      <c r="AJQ112" s="9"/>
      <c r="AJR112" s="9"/>
      <c r="AJS112" s="9"/>
      <c r="AJT112" s="9"/>
      <c r="AJU112" s="9"/>
      <c r="AJV112" s="9"/>
      <c r="AJW112" s="9"/>
      <c r="AJX112" s="9"/>
      <c r="AJY112" s="9"/>
      <c r="AJZ112" s="9"/>
      <c r="AKA112" s="9"/>
      <c r="AKB112" s="9"/>
      <c r="AKC112" s="9"/>
      <c r="AKD112" s="9"/>
      <c r="AKE112" s="9"/>
      <c r="AKF112" s="9"/>
      <c r="AKG112" s="9"/>
      <c r="AKH112" s="9"/>
      <c r="AKI112" s="9"/>
      <c r="AKJ112" s="9"/>
      <c r="AKK112" s="9"/>
      <c r="AKL112" s="9"/>
      <c r="AKM112" s="9"/>
      <c r="AKN112" s="9"/>
      <c r="AKO112" s="9"/>
      <c r="AKP112" s="9"/>
      <c r="AKQ112" s="9"/>
      <c r="AKR112" s="9"/>
      <c r="AKS112" s="9"/>
      <c r="AKT112" s="9"/>
      <c r="AKU112" s="9"/>
      <c r="AKV112" s="9"/>
      <c r="AKW112" s="9"/>
      <c r="AKX112" s="9"/>
      <c r="AKY112" s="9"/>
      <c r="AKZ112" s="9"/>
      <c r="ALA112" s="9"/>
      <c r="ALB112" s="9"/>
      <c r="ALC112" s="9"/>
      <c r="ALD112" s="9"/>
      <c r="ALE112" s="9"/>
      <c r="ALF112" s="9"/>
      <c r="ALG112" s="9"/>
      <c r="ALH112" s="9"/>
      <c r="ALI112" s="9"/>
      <c r="ALJ112" s="9"/>
      <c r="ALK112" s="9"/>
      <c r="ALL112" s="9"/>
      <c r="ALM112" s="9"/>
      <c r="ALN112" s="9"/>
      <c r="ALO112" s="9"/>
      <c r="ALP112" s="9"/>
      <c r="ALQ112" s="9"/>
      <c r="ALR112" s="9"/>
      <c r="ALS112" s="9"/>
      <c r="ALT112" s="9"/>
      <c r="ALU112" s="9"/>
      <c r="ALV112" s="9"/>
      <c r="ALW112" s="9"/>
      <c r="ALX112" s="9"/>
      <c r="ALY112" s="9"/>
      <c r="AMN112" s="9"/>
      <c r="AMO112" s="9"/>
      <c r="AMP112" s="9"/>
      <c r="AMQ112" s="9"/>
      <c r="AMR112" s="9"/>
      <c r="AMS112" s="9"/>
      <c r="AMT112" s="9"/>
      <c r="AMU112" s="9"/>
      <c r="AMV112" s="9"/>
      <c r="AMW112" s="9"/>
      <c r="AMX112" s="9"/>
      <c r="AMY112" s="9"/>
      <c r="AMZ112" s="9"/>
      <c r="ANA112" s="9"/>
      <c r="ANB112" s="9"/>
      <c r="ANC112" s="9"/>
      <c r="AND112" s="9"/>
      <c r="ANE112" s="9"/>
      <c r="ANF112" s="9"/>
      <c r="ANG112" s="9"/>
      <c r="ANH112" s="9"/>
      <c r="ANI112" s="9"/>
      <c r="ANJ112" s="9"/>
      <c r="ANK112" s="9"/>
      <c r="ANL112" s="9"/>
      <c r="ANM112" s="9"/>
      <c r="ANN112" s="9"/>
      <c r="ANO112" s="9"/>
      <c r="ANP112" s="9"/>
      <c r="ANQ112" s="9"/>
      <c r="ANR112" s="9"/>
      <c r="ANS112" s="9"/>
      <c r="ANT112" s="9"/>
      <c r="ANU112" s="9"/>
      <c r="ANV112" s="9"/>
      <c r="ANW112" s="9"/>
      <c r="ANX112" s="9"/>
      <c r="ANY112" s="9"/>
      <c r="ANZ112" s="9"/>
      <c r="AOA112" s="9"/>
      <c r="AOB112" s="9"/>
      <c r="AOC112" s="9"/>
      <c r="AOD112" s="9"/>
      <c r="AOE112" s="9"/>
      <c r="AOF112" s="9"/>
      <c r="AOG112" s="9"/>
      <c r="AOH112" s="9"/>
      <c r="AOI112" s="9"/>
      <c r="AOJ112" s="9"/>
      <c r="AOK112" s="9"/>
      <c r="AOL112" s="9"/>
      <c r="AOM112" s="9"/>
      <c r="AON112" s="9"/>
      <c r="AOO112" s="9"/>
      <c r="AOP112" s="9"/>
      <c r="AOQ112" s="9"/>
      <c r="AOR112" s="9"/>
      <c r="AOS112" s="9"/>
      <c r="AOT112" s="9"/>
      <c r="AOU112" s="9"/>
      <c r="AOV112" s="9"/>
      <c r="AOW112" s="9"/>
      <c r="AOX112" s="9"/>
      <c r="AOY112" s="9"/>
      <c r="AOZ112" s="9"/>
      <c r="APA112" s="9"/>
      <c r="APB112" s="9"/>
      <c r="APC112" s="9"/>
      <c r="APD112" s="9"/>
      <c r="APE112" s="9"/>
      <c r="APF112" s="9"/>
      <c r="APG112" s="9"/>
      <c r="APH112" s="9"/>
      <c r="API112" s="9"/>
      <c r="APJ112" s="9"/>
      <c r="APK112" s="9"/>
      <c r="APL112" s="9"/>
      <c r="APM112" s="9"/>
      <c r="APN112" s="9"/>
      <c r="APO112" s="9"/>
      <c r="APP112" s="9"/>
      <c r="APQ112" s="9"/>
      <c r="APR112" s="9"/>
      <c r="APS112" s="9"/>
      <c r="APT112" s="9"/>
      <c r="APU112" s="9"/>
      <c r="APV112" s="9"/>
      <c r="APW112" s="9"/>
      <c r="APX112" s="9"/>
      <c r="APY112" s="9"/>
      <c r="APZ112" s="9"/>
      <c r="AQA112" s="9"/>
      <c r="AQB112" s="9"/>
      <c r="AQC112" s="9"/>
      <c r="AQD112" s="9"/>
      <c r="AQE112" s="9"/>
      <c r="AQF112" s="9"/>
      <c r="AQG112" s="9"/>
      <c r="AQH112" s="9"/>
      <c r="AQI112" s="9"/>
      <c r="AQJ112" s="9"/>
      <c r="AQK112" s="9"/>
      <c r="AQL112" s="9"/>
      <c r="AQM112" s="9"/>
      <c r="AQN112" s="9"/>
      <c r="AQO112" s="9"/>
      <c r="AQP112" s="9"/>
      <c r="AQQ112" s="9"/>
      <c r="AQR112" s="9"/>
      <c r="AQS112" s="9"/>
      <c r="AQT112" s="9"/>
      <c r="AQU112" s="9"/>
      <c r="AQV112" s="9"/>
      <c r="AQW112" s="9"/>
      <c r="AQX112" s="9"/>
      <c r="AQY112" s="9"/>
      <c r="AQZ112" s="9"/>
      <c r="ARA112" s="9"/>
      <c r="ARB112" s="9"/>
      <c r="ARC112" s="9"/>
      <c r="ARD112" s="9"/>
      <c r="ARE112" s="9"/>
      <c r="ARF112" s="9"/>
      <c r="ARG112" s="9"/>
      <c r="ARH112" s="9"/>
      <c r="ARI112" s="9"/>
      <c r="ARJ112" s="9"/>
      <c r="ARK112" s="9"/>
      <c r="ARL112" s="9"/>
      <c r="ARM112" s="9"/>
      <c r="ARN112" s="9"/>
      <c r="ARO112" s="9"/>
      <c r="ARP112" s="9"/>
      <c r="ARQ112" s="9"/>
      <c r="ARR112" s="9"/>
      <c r="ARS112" s="9"/>
      <c r="ART112" s="9"/>
      <c r="ARU112" s="9"/>
      <c r="ARV112" s="9"/>
      <c r="ARW112" s="9"/>
      <c r="ARX112" s="9"/>
      <c r="ARY112" s="9"/>
      <c r="ARZ112" s="9"/>
      <c r="ASA112" s="9"/>
      <c r="ASB112" s="9"/>
      <c r="ASC112" s="9"/>
      <c r="ASD112" s="9"/>
      <c r="ASE112" s="9"/>
      <c r="ASF112" s="9"/>
      <c r="ASG112" s="9"/>
      <c r="ASH112" s="9"/>
      <c r="ASI112" s="9"/>
      <c r="ASJ112" s="9"/>
      <c r="ASK112" s="9"/>
      <c r="ASL112" s="9"/>
      <c r="ASM112" s="9"/>
      <c r="ASN112" s="9"/>
      <c r="ASO112" s="9"/>
      <c r="ASP112" s="9"/>
      <c r="ASQ112" s="9"/>
      <c r="ASR112" s="9"/>
      <c r="ASS112" s="9"/>
      <c r="AST112" s="9"/>
      <c r="ASU112" s="9"/>
      <c r="ASV112" s="9"/>
      <c r="ASW112" s="9"/>
      <c r="ASX112" s="9"/>
      <c r="ASY112" s="9"/>
      <c r="ASZ112" s="9"/>
      <c r="ATA112" s="9"/>
      <c r="ATB112" s="9"/>
      <c r="ATC112" s="9"/>
      <c r="ATD112" s="9"/>
      <c r="ATE112" s="9"/>
      <c r="ATF112" s="9"/>
      <c r="ATG112" s="9"/>
      <c r="ATH112" s="9"/>
      <c r="ATI112" s="9"/>
      <c r="ATJ112" s="9"/>
      <c r="ATK112" s="9"/>
      <c r="ATL112" s="9"/>
      <c r="ATM112" s="9"/>
      <c r="ATN112" s="9"/>
      <c r="ATO112" s="9"/>
      <c r="ATP112" s="9"/>
      <c r="ATQ112" s="9"/>
      <c r="ATR112" s="9"/>
      <c r="ATS112" s="9"/>
      <c r="ATT112" s="9"/>
      <c r="ATU112" s="9"/>
      <c r="ATV112" s="9"/>
      <c r="ATW112" s="9"/>
      <c r="ATX112" s="9"/>
      <c r="ATY112" s="9"/>
      <c r="ATZ112" s="9"/>
      <c r="AUA112" s="9"/>
      <c r="AUB112" s="9"/>
      <c r="AUC112" s="9"/>
      <c r="AUD112" s="9"/>
      <c r="AUE112" s="9"/>
      <c r="AUF112" s="9"/>
      <c r="AUG112" s="9"/>
      <c r="AUH112" s="9"/>
      <c r="AUI112" s="9"/>
      <c r="AUJ112" s="9"/>
      <c r="AUK112" s="9"/>
      <c r="AUL112" s="9"/>
      <c r="AUM112" s="9"/>
      <c r="AUN112" s="9"/>
      <c r="AUO112" s="9"/>
      <c r="AUP112" s="9"/>
      <c r="AUQ112" s="9"/>
      <c r="AUR112" s="9"/>
      <c r="AUS112" s="9"/>
      <c r="AUT112" s="9"/>
      <c r="AUU112" s="9"/>
      <c r="AUV112" s="9"/>
      <c r="AUW112" s="9"/>
      <c r="AUX112" s="9"/>
      <c r="AUY112" s="9"/>
      <c r="AUZ112" s="9"/>
      <c r="AVA112" s="9"/>
      <c r="AVB112" s="9"/>
      <c r="AVC112" s="9"/>
      <c r="AVD112" s="9"/>
      <c r="AVE112" s="9"/>
      <c r="AVF112" s="9"/>
      <c r="AVG112" s="9"/>
      <c r="AVH112" s="9"/>
      <c r="AVI112" s="9"/>
      <c r="AVJ112" s="9"/>
      <c r="AVK112" s="9"/>
      <c r="AVL112" s="9"/>
      <c r="AVM112" s="9"/>
      <c r="AVN112" s="9"/>
      <c r="AVO112" s="9"/>
      <c r="AVP112" s="9"/>
      <c r="AVQ112" s="9"/>
      <c r="AVR112" s="9"/>
      <c r="AVS112" s="9"/>
      <c r="AVT112" s="9"/>
      <c r="AVU112" s="9"/>
      <c r="AVV112" s="9"/>
      <c r="AVW112" s="9"/>
      <c r="AVX112" s="9"/>
      <c r="AVY112" s="9"/>
      <c r="AVZ112" s="9"/>
      <c r="AWA112" s="9"/>
      <c r="AWB112" s="9"/>
      <c r="AWC112" s="9"/>
      <c r="AWD112" s="9"/>
      <c r="AWE112" s="9"/>
      <c r="AWF112" s="9"/>
      <c r="AWG112" s="9"/>
      <c r="AWH112" s="9"/>
      <c r="AWI112" s="9"/>
      <c r="AWJ112" s="9"/>
      <c r="AWK112" s="9"/>
      <c r="AWL112" s="9"/>
      <c r="AWM112" s="9"/>
      <c r="AWN112" s="9"/>
      <c r="AWO112" s="9"/>
      <c r="AWP112" s="9"/>
      <c r="AWQ112" s="9"/>
      <c r="AWR112" s="9"/>
      <c r="AWS112" s="9"/>
      <c r="AWT112" s="9"/>
      <c r="AWU112" s="9"/>
      <c r="AWV112" s="9"/>
      <c r="AWW112" s="9"/>
      <c r="AWX112" s="9"/>
      <c r="AWY112" s="9"/>
      <c r="AWZ112" s="9"/>
      <c r="AXA112" s="9"/>
      <c r="AXB112" s="9"/>
      <c r="AXC112" s="9"/>
      <c r="AXD112" s="9"/>
      <c r="AXE112" s="9"/>
      <c r="AXF112" s="9"/>
      <c r="AXG112" s="9"/>
      <c r="AXH112" s="9"/>
      <c r="AXI112" s="9"/>
      <c r="AXJ112" s="9"/>
      <c r="AXK112" s="9"/>
      <c r="AXL112" s="9"/>
      <c r="AXM112" s="9"/>
      <c r="AXN112" s="9"/>
      <c r="AXO112" s="9"/>
      <c r="AXP112" s="9"/>
      <c r="AXQ112" s="9"/>
      <c r="AXR112" s="9"/>
      <c r="AXS112" s="9"/>
      <c r="AXT112" s="9"/>
      <c r="AXU112" s="9"/>
      <c r="AXV112" s="9"/>
      <c r="AXW112" s="9"/>
      <c r="AXX112" s="9"/>
      <c r="AXY112" s="9"/>
      <c r="AXZ112" s="9"/>
      <c r="AYA112" s="9"/>
      <c r="AYB112" s="9"/>
      <c r="AYC112" s="9"/>
      <c r="AYD112" s="9"/>
      <c r="AYE112" s="9"/>
      <c r="AYF112" s="9"/>
      <c r="AYG112" s="9"/>
      <c r="AYH112" s="9"/>
      <c r="AYI112" s="9"/>
      <c r="AYJ112" s="9"/>
      <c r="AYK112" s="9"/>
      <c r="AYL112" s="9"/>
      <c r="AYM112" s="9"/>
      <c r="AYN112" s="9"/>
      <c r="AYO112" s="9"/>
      <c r="AYP112" s="9"/>
      <c r="AYQ112" s="9"/>
      <c r="AYR112" s="9"/>
      <c r="AYS112" s="9"/>
      <c r="AYT112" s="9"/>
      <c r="AYU112" s="9"/>
      <c r="AYV112" s="9"/>
      <c r="AYW112" s="9"/>
      <c r="AYX112" s="9"/>
      <c r="AYY112" s="9"/>
      <c r="AYZ112" s="9"/>
      <c r="AZA112" s="9"/>
      <c r="AZB112" s="9"/>
      <c r="AZC112" s="9"/>
      <c r="AZD112" s="9"/>
      <c r="AZE112" s="9"/>
      <c r="AZF112" s="9"/>
      <c r="AZG112" s="9"/>
      <c r="AZH112" s="9"/>
      <c r="AZI112" s="9"/>
      <c r="AZJ112" s="9"/>
      <c r="AZK112" s="9"/>
      <c r="AZL112" s="9"/>
      <c r="AZM112" s="9"/>
      <c r="AZN112" s="9"/>
      <c r="AZO112" s="9"/>
      <c r="AZP112" s="9"/>
      <c r="AZQ112" s="9"/>
      <c r="AZR112" s="9"/>
      <c r="AZS112" s="9"/>
      <c r="AZT112" s="9"/>
      <c r="AZU112" s="9"/>
      <c r="AZV112" s="9"/>
      <c r="AZW112" s="9"/>
      <c r="AZX112" s="9"/>
      <c r="AZY112" s="9"/>
      <c r="AZZ112" s="9"/>
      <c r="BAA112" s="9"/>
      <c r="BAB112" s="9"/>
      <c r="BAC112" s="9"/>
      <c r="BAD112" s="9"/>
      <c r="BAE112" s="9"/>
      <c r="BAF112" s="9"/>
      <c r="BAG112" s="9"/>
      <c r="BAH112" s="9"/>
      <c r="BAI112" s="9"/>
      <c r="BAJ112" s="9"/>
      <c r="BAK112" s="9"/>
      <c r="BAL112" s="9"/>
      <c r="BAM112" s="9"/>
      <c r="BAN112" s="9"/>
      <c r="BAO112" s="9"/>
      <c r="BAP112" s="9"/>
      <c r="BAQ112" s="9"/>
      <c r="BAR112" s="9"/>
      <c r="BAS112" s="9"/>
      <c r="BAT112" s="9"/>
      <c r="BAU112" s="9"/>
      <c r="BAV112" s="9"/>
      <c r="BAW112" s="9"/>
      <c r="BAX112" s="9"/>
      <c r="BAY112" s="9"/>
      <c r="BAZ112" s="9"/>
      <c r="BBA112" s="9"/>
      <c r="BBB112" s="9"/>
      <c r="BBC112" s="9"/>
      <c r="BBD112" s="9"/>
      <c r="BBE112" s="9"/>
      <c r="BBF112" s="9"/>
      <c r="BBG112" s="9"/>
      <c r="BBH112" s="9"/>
      <c r="BBI112" s="9"/>
      <c r="BBJ112" s="9"/>
      <c r="BBK112" s="9"/>
      <c r="BBL112" s="9"/>
      <c r="BBM112" s="9"/>
      <c r="BBN112" s="9"/>
      <c r="BBO112" s="9"/>
      <c r="BBP112" s="9"/>
      <c r="BBQ112" s="9"/>
      <c r="BBR112" s="9"/>
      <c r="BBS112" s="9"/>
      <c r="BBT112" s="9"/>
      <c r="BBU112" s="9"/>
      <c r="BBV112" s="9"/>
      <c r="BBW112" s="9"/>
      <c r="BBX112" s="9"/>
      <c r="BBY112" s="9"/>
      <c r="BBZ112" s="9"/>
      <c r="BCA112" s="9"/>
      <c r="BCB112" s="9"/>
      <c r="BCC112" s="9"/>
      <c r="BCD112" s="9"/>
      <c r="BCE112" s="9"/>
      <c r="BCF112" s="9"/>
      <c r="BCG112" s="9"/>
      <c r="BCH112" s="9"/>
      <c r="BCI112" s="9"/>
      <c r="BCJ112" s="9"/>
      <c r="BCK112" s="9"/>
      <c r="BCL112" s="9"/>
      <c r="BCM112" s="9"/>
      <c r="BCN112" s="9"/>
      <c r="BCO112" s="9"/>
      <c r="BCP112" s="9"/>
      <c r="BCQ112" s="9"/>
      <c r="BCR112" s="9"/>
      <c r="BCS112" s="9"/>
      <c r="BCT112" s="9"/>
      <c r="BCU112" s="9"/>
      <c r="BCV112" s="9"/>
      <c r="BCW112" s="9"/>
      <c r="BCX112" s="9"/>
      <c r="BCY112" s="9"/>
      <c r="BCZ112" s="9"/>
      <c r="BDA112" s="9"/>
      <c r="BDB112" s="9"/>
      <c r="BDC112" s="9"/>
      <c r="BDD112" s="9"/>
      <c r="BDE112" s="9"/>
      <c r="BDF112" s="9"/>
      <c r="BDG112" s="9"/>
      <c r="BDH112" s="9"/>
      <c r="BDI112" s="9"/>
      <c r="BDJ112" s="9"/>
      <c r="BDK112" s="9"/>
      <c r="BDL112" s="9"/>
      <c r="BDM112" s="9"/>
      <c r="BDN112" s="9"/>
      <c r="BDO112" s="9"/>
      <c r="BDP112" s="9"/>
      <c r="BDQ112" s="9"/>
      <c r="BDR112" s="9"/>
      <c r="BDS112" s="9"/>
      <c r="BDT112" s="9"/>
      <c r="BDU112" s="9"/>
      <c r="BDV112" s="9"/>
      <c r="BDW112" s="9"/>
      <c r="BDX112" s="9"/>
      <c r="BDY112" s="9"/>
      <c r="BDZ112" s="9"/>
      <c r="BEA112" s="9"/>
      <c r="BEB112" s="9"/>
      <c r="BEC112" s="9"/>
      <c r="BED112" s="9"/>
      <c r="BEE112" s="9"/>
      <c r="BEF112" s="9"/>
      <c r="BEG112" s="9"/>
      <c r="BEH112" s="9"/>
      <c r="BEI112" s="9"/>
      <c r="BEJ112" s="9"/>
      <c r="BEK112" s="9"/>
      <c r="BEL112" s="9"/>
      <c r="BEM112" s="9"/>
      <c r="BEN112" s="9"/>
      <c r="BEO112" s="9"/>
      <c r="BEP112" s="9"/>
      <c r="BEQ112" s="9"/>
      <c r="BER112" s="9"/>
      <c r="BES112" s="9"/>
      <c r="BET112" s="9"/>
      <c r="BEU112" s="9"/>
      <c r="BEV112" s="9"/>
      <c r="BEW112" s="9"/>
      <c r="BEX112" s="9"/>
      <c r="BEY112" s="9"/>
      <c r="BEZ112" s="9"/>
      <c r="BFA112" s="9"/>
      <c r="BFB112" s="9"/>
      <c r="BFC112" s="9"/>
      <c r="BFD112" s="9"/>
      <c r="BFE112" s="9"/>
      <c r="BFF112" s="9"/>
      <c r="BFG112" s="9"/>
      <c r="BFH112" s="9"/>
      <c r="BFI112" s="9"/>
      <c r="BFJ112" s="9"/>
      <c r="BFK112" s="9"/>
      <c r="BFL112" s="9"/>
      <c r="BFM112" s="9"/>
      <c r="BFN112" s="9"/>
      <c r="BFO112" s="9"/>
      <c r="BFP112" s="9"/>
      <c r="BFQ112" s="9"/>
      <c r="BFR112" s="9"/>
      <c r="BFS112" s="9"/>
      <c r="BFT112" s="9"/>
      <c r="BFU112" s="9"/>
      <c r="BFV112" s="9"/>
      <c r="BFW112" s="9"/>
      <c r="BFX112" s="9"/>
      <c r="BFY112" s="9"/>
      <c r="BFZ112" s="9"/>
      <c r="BGA112" s="9"/>
      <c r="BGB112" s="9"/>
      <c r="BGC112" s="9"/>
      <c r="BGD112" s="9"/>
      <c r="BGE112" s="9"/>
      <c r="BGF112" s="9"/>
      <c r="BGG112" s="9"/>
      <c r="BGH112" s="9"/>
      <c r="BGI112" s="9"/>
      <c r="BGJ112" s="9"/>
      <c r="BGK112" s="9"/>
      <c r="BGL112" s="9"/>
      <c r="BGM112" s="9"/>
      <c r="BGN112" s="9"/>
      <c r="BGO112" s="9"/>
      <c r="BGP112" s="9"/>
      <c r="BGQ112" s="9"/>
      <c r="BGR112" s="9"/>
      <c r="BGS112" s="9"/>
      <c r="BGT112" s="9"/>
      <c r="BGU112" s="9"/>
      <c r="BGV112" s="9"/>
      <c r="BGW112" s="9"/>
      <c r="BGX112" s="9"/>
      <c r="BGY112" s="9"/>
      <c r="BGZ112" s="9"/>
      <c r="BHA112" s="9"/>
      <c r="BHB112" s="9"/>
      <c r="BHC112" s="9"/>
      <c r="BHD112" s="9"/>
      <c r="BHE112" s="9"/>
      <c r="BHF112" s="9"/>
      <c r="BHG112" s="9"/>
      <c r="BHH112" s="9"/>
      <c r="BHI112" s="9"/>
      <c r="BHJ112" s="9"/>
      <c r="BHK112" s="9"/>
      <c r="BHL112" s="9"/>
      <c r="BHM112" s="9"/>
      <c r="BHN112" s="9"/>
      <c r="BHO112" s="9"/>
      <c r="BHP112" s="9"/>
      <c r="BHQ112" s="9"/>
      <c r="BHR112" s="9"/>
      <c r="BHS112" s="9"/>
      <c r="BHT112" s="9"/>
      <c r="BHU112" s="9"/>
      <c r="BHV112" s="9"/>
      <c r="BHW112" s="9"/>
      <c r="BHX112" s="9"/>
      <c r="BHY112" s="9"/>
      <c r="BHZ112" s="9"/>
      <c r="BIA112" s="9"/>
      <c r="BIB112" s="9"/>
      <c r="BIC112" s="9"/>
      <c r="BID112" s="9"/>
      <c r="BIE112" s="9"/>
      <c r="BIF112" s="9"/>
      <c r="BIG112" s="9"/>
      <c r="BIH112" s="9"/>
      <c r="BII112" s="9"/>
      <c r="BIJ112" s="9"/>
      <c r="BIK112" s="9"/>
      <c r="BIL112" s="9"/>
      <c r="BIM112" s="9"/>
      <c r="BIN112" s="9"/>
      <c r="BIO112" s="9"/>
      <c r="BIP112" s="9"/>
      <c r="BIQ112" s="9"/>
      <c r="BIR112" s="9"/>
      <c r="BIS112" s="9"/>
      <c r="BIT112" s="9"/>
      <c r="BIU112" s="9"/>
      <c r="BIV112" s="9"/>
      <c r="BIW112" s="9"/>
      <c r="BIX112" s="9"/>
      <c r="BIY112" s="9"/>
      <c r="BIZ112" s="9"/>
      <c r="BJA112" s="9"/>
      <c r="BJB112" s="9"/>
      <c r="BJC112" s="9"/>
      <c r="BJD112" s="9"/>
      <c r="BJE112" s="9"/>
      <c r="BJF112" s="9"/>
      <c r="BJG112" s="9"/>
      <c r="BJH112" s="9"/>
      <c r="BJI112" s="9"/>
      <c r="BJJ112" s="9"/>
      <c r="BJK112" s="9"/>
      <c r="BJL112" s="9"/>
      <c r="BJM112" s="9"/>
      <c r="BJN112" s="9"/>
      <c r="BJO112" s="9"/>
      <c r="BJP112" s="9"/>
      <c r="BJQ112" s="9"/>
      <c r="BJR112" s="9"/>
      <c r="BJS112" s="9"/>
      <c r="BJT112" s="9"/>
      <c r="BJU112" s="9"/>
      <c r="BJV112" s="9"/>
      <c r="BJW112" s="9"/>
      <c r="BJX112" s="9"/>
      <c r="BJY112" s="9"/>
      <c r="BJZ112" s="9"/>
      <c r="BKA112" s="9"/>
      <c r="BKB112" s="9"/>
      <c r="BKC112" s="9"/>
      <c r="BKD112" s="9"/>
      <c r="BKE112" s="9"/>
      <c r="BKF112" s="9"/>
      <c r="BKG112" s="9"/>
      <c r="BKH112" s="9"/>
      <c r="BKI112" s="9"/>
      <c r="BKJ112" s="9"/>
      <c r="BKK112" s="9"/>
      <c r="BKL112" s="9"/>
      <c r="BKM112" s="9"/>
      <c r="BKN112" s="9"/>
      <c r="BKO112" s="9"/>
      <c r="BKP112" s="9"/>
      <c r="BKQ112" s="9"/>
      <c r="BKR112" s="9"/>
      <c r="BKS112" s="9"/>
      <c r="BKT112" s="9"/>
      <c r="BKU112" s="9"/>
      <c r="BKV112" s="9"/>
      <c r="BKW112" s="9"/>
      <c r="BKX112" s="9"/>
      <c r="BKY112" s="9"/>
      <c r="BKZ112" s="9"/>
      <c r="BLA112" s="9"/>
      <c r="BLB112" s="9"/>
      <c r="BLC112" s="9"/>
      <c r="BLD112" s="9"/>
      <c r="BLE112" s="9"/>
      <c r="BLF112" s="9"/>
      <c r="BLG112" s="9"/>
      <c r="BLH112" s="9"/>
      <c r="BLI112" s="9"/>
      <c r="BLJ112" s="9"/>
      <c r="BLK112" s="9"/>
      <c r="BLL112" s="9"/>
      <c r="BLM112" s="9"/>
      <c r="BLN112" s="9"/>
      <c r="BLO112" s="9"/>
      <c r="BLP112" s="9"/>
      <c r="BLQ112" s="9"/>
      <c r="BLR112" s="9"/>
      <c r="BLS112" s="9"/>
      <c r="BLT112" s="9"/>
      <c r="BLU112" s="9"/>
      <c r="BLV112" s="9"/>
      <c r="BLW112" s="9"/>
      <c r="BLX112" s="9"/>
      <c r="BLY112" s="9"/>
      <c r="BLZ112" s="9"/>
      <c r="BMA112" s="9"/>
      <c r="BMB112" s="9"/>
      <c r="BMC112" s="9"/>
      <c r="BMD112" s="9"/>
      <c r="BME112" s="9"/>
      <c r="BMF112" s="9"/>
      <c r="BMG112" s="9"/>
      <c r="BMH112" s="9"/>
      <c r="BMI112" s="9"/>
      <c r="BMJ112" s="9"/>
      <c r="BMK112" s="9"/>
      <c r="BML112" s="9"/>
      <c r="BMM112" s="9"/>
      <c r="BMN112" s="9"/>
      <c r="BMO112" s="9"/>
      <c r="BMP112" s="9"/>
      <c r="BMQ112" s="9"/>
      <c r="BMR112" s="9"/>
      <c r="BMS112" s="9"/>
      <c r="BMT112" s="9"/>
      <c r="BMU112" s="9"/>
      <c r="BMV112" s="9"/>
      <c r="BMW112" s="9"/>
      <c r="BMX112" s="9"/>
      <c r="BMY112" s="9"/>
      <c r="BMZ112" s="9"/>
      <c r="BNA112" s="9"/>
      <c r="BNB112" s="9"/>
      <c r="BNC112" s="9"/>
      <c r="BND112" s="9"/>
      <c r="BNE112" s="9"/>
      <c r="BNF112" s="9"/>
      <c r="BNG112" s="9"/>
      <c r="BNH112" s="9"/>
      <c r="BNI112" s="9"/>
      <c r="BNJ112" s="9"/>
      <c r="BNK112" s="9"/>
      <c r="BNL112" s="9"/>
      <c r="BNM112" s="9"/>
      <c r="BNN112" s="9"/>
      <c r="BNO112" s="9"/>
      <c r="BNP112" s="9"/>
      <c r="BNQ112" s="9"/>
      <c r="BNR112" s="9"/>
      <c r="BNS112" s="9"/>
      <c r="BNT112" s="9"/>
      <c r="BNU112" s="9"/>
      <c r="BNV112" s="9"/>
      <c r="BNW112" s="9"/>
      <c r="BNX112" s="9"/>
      <c r="BNY112" s="9"/>
      <c r="BNZ112" s="9"/>
      <c r="BOA112" s="9"/>
      <c r="BOB112" s="9"/>
      <c r="BOC112" s="9"/>
      <c r="BOD112" s="9"/>
      <c r="BOE112" s="9"/>
      <c r="BOF112" s="9"/>
      <c r="BOG112" s="9"/>
      <c r="BOH112" s="9"/>
      <c r="BOI112" s="9"/>
      <c r="BOJ112" s="9"/>
      <c r="BOK112" s="9"/>
      <c r="BOL112" s="9"/>
      <c r="BOM112" s="9"/>
      <c r="BON112" s="9"/>
      <c r="BOO112" s="9"/>
      <c r="BOP112" s="9"/>
      <c r="BOQ112" s="9"/>
      <c r="BOR112" s="9"/>
      <c r="BOS112" s="9"/>
      <c r="BOT112" s="9"/>
      <c r="BOU112" s="9"/>
      <c r="BOV112" s="9"/>
      <c r="BOW112" s="9"/>
      <c r="BOX112" s="9"/>
      <c r="BOY112" s="9"/>
      <c r="BOZ112" s="9"/>
      <c r="BPA112" s="9"/>
      <c r="BPB112" s="9"/>
      <c r="BPC112" s="9"/>
      <c r="BPD112" s="9"/>
      <c r="BPE112" s="9"/>
      <c r="BPF112" s="9"/>
      <c r="BPG112" s="9"/>
      <c r="BPH112" s="9"/>
      <c r="BPI112" s="9"/>
      <c r="BPJ112" s="9"/>
      <c r="BPK112" s="9"/>
      <c r="BPL112" s="9"/>
      <c r="BPM112" s="9"/>
      <c r="BPN112" s="9"/>
      <c r="BPO112" s="9"/>
      <c r="BPP112" s="9"/>
      <c r="BPQ112" s="9"/>
      <c r="BPR112" s="9"/>
      <c r="BPS112" s="9"/>
      <c r="BPT112" s="9"/>
      <c r="BPU112" s="9"/>
      <c r="BPV112" s="9"/>
      <c r="BPW112" s="9"/>
      <c r="BPX112" s="9"/>
      <c r="BPY112" s="9"/>
      <c r="BPZ112" s="9"/>
      <c r="BQA112" s="9"/>
      <c r="BQB112" s="9"/>
      <c r="BQC112" s="9"/>
      <c r="BQD112" s="9"/>
      <c r="BQE112" s="9"/>
      <c r="BQF112" s="9"/>
      <c r="BQG112" s="9"/>
      <c r="BQH112" s="9"/>
      <c r="BQI112" s="9"/>
      <c r="BQJ112" s="9"/>
      <c r="BQK112" s="9"/>
      <c r="BQL112" s="9"/>
      <c r="BQM112" s="9"/>
      <c r="BQN112" s="9"/>
      <c r="BQO112" s="9"/>
      <c r="BQP112" s="9"/>
      <c r="BQQ112" s="9"/>
      <c r="BQR112" s="9"/>
      <c r="BQS112" s="9"/>
      <c r="BQT112" s="9"/>
      <c r="BQU112" s="9"/>
      <c r="BQV112" s="9"/>
      <c r="BQW112" s="9"/>
      <c r="BQX112" s="9"/>
      <c r="BQY112" s="9"/>
      <c r="BQZ112" s="9"/>
      <c r="BRA112" s="9"/>
      <c r="BRB112" s="9"/>
      <c r="BRC112" s="9"/>
      <c r="BRD112" s="9"/>
      <c r="BRE112" s="9"/>
      <c r="BRF112" s="9"/>
      <c r="BRG112" s="9"/>
      <c r="BRH112" s="9"/>
      <c r="BRI112" s="9"/>
      <c r="BRJ112" s="9"/>
      <c r="BRK112" s="9"/>
      <c r="BRL112" s="9"/>
      <c r="BRM112" s="9"/>
      <c r="BRN112" s="9"/>
      <c r="BRO112" s="9"/>
      <c r="BRP112" s="9"/>
      <c r="BRQ112" s="9"/>
      <c r="BRR112" s="9"/>
      <c r="BRS112" s="9"/>
      <c r="BRT112" s="9"/>
      <c r="BRU112" s="9"/>
      <c r="BRV112" s="9"/>
      <c r="BRW112" s="9"/>
      <c r="BRX112" s="9"/>
      <c r="BRY112" s="9"/>
      <c r="BRZ112" s="9"/>
      <c r="BSA112" s="9"/>
      <c r="BSB112" s="9"/>
      <c r="BSC112" s="9"/>
      <c r="BSD112" s="9"/>
    </row>
    <row r="113" ht="14.25" customHeight="1">
      <c r="A113" s="9">
        <v>0.0</v>
      </c>
      <c r="B113" s="9" t="s">
        <v>11947</v>
      </c>
      <c r="C113" s="9" t="s">
        <v>11948</v>
      </c>
      <c r="D113" s="9" t="s">
        <v>11948</v>
      </c>
      <c r="E113" s="9"/>
      <c r="F113" s="9">
        <v>3.0</v>
      </c>
      <c r="G113" s="9" t="s">
        <v>12928</v>
      </c>
      <c r="H113" s="9" t="s">
        <v>12809</v>
      </c>
      <c r="I113" s="9"/>
      <c r="J113" s="9"/>
      <c r="K113" s="9"/>
      <c r="L113" s="9">
        <v>3.0</v>
      </c>
      <c r="M113" s="9"/>
      <c r="N113" s="9"/>
      <c r="O113" s="9"/>
      <c r="P113" s="9">
        <v>1.0</v>
      </c>
      <c r="Q113" s="9" t="s">
        <v>12929</v>
      </c>
      <c r="R113" s="9"/>
      <c r="S113" s="9" t="s">
        <v>3085</v>
      </c>
      <c r="T113" s="9" t="s">
        <v>3083</v>
      </c>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c r="JA113" s="9"/>
      <c r="JB113" s="9"/>
      <c r="JC113" s="9"/>
      <c r="JD113" s="9"/>
      <c r="JE113" s="9"/>
      <c r="JF113" s="9"/>
      <c r="JG113" s="9"/>
      <c r="JH113" s="9"/>
      <c r="JI113" s="9"/>
      <c r="JJ113" s="9"/>
      <c r="JK113" s="9"/>
      <c r="JL113" s="9"/>
      <c r="JM113" s="9"/>
      <c r="JN113" s="9"/>
      <c r="JO113" s="9"/>
      <c r="JP113" s="9"/>
      <c r="JQ113" s="9"/>
      <c r="JR113" s="9"/>
      <c r="JS113" s="9"/>
      <c r="JT113" s="9"/>
      <c r="JU113" s="9"/>
      <c r="JV113" s="9"/>
      <c r="JW113" s="9"/>
      <c r="JX113" s="9"/>
      <c r="JY113" s="9"/>
      <c r="JZ113" s="9"/>
      <c r="KA113" s="9"/>
      <c r="KB113" s="9"/>
      <c r="KC113" s="9"/>
      <c r="KD113" s="9"/>
      <c r="KE113" s="9"/>
      <c r="KF113" s="9"/>
      <c r="KG113" s="9"/>
      <c r="KH113" s="9"/>
      <c r="KI113" s="9"/>
      <c r="KJ113" s="9"/>
      <c r="KK113" s="9"/>
      <c r="KL113" s="9"/>
      <c r="KM113" s="9"/>
      <c r="KN113" s="9"/>
      <c r="KO113" s="9"/>
      <c r="KP113" s="9"/>
      <c r="KQ113" s="9"/>
      <c r="KR113" s="9"/>
      <c r="KS113" s="9"/>
      <c r="KT113" s="9"/>
      <c r="KU113" s="9"/>
      <c r="KV113" s="9"/>
      <c r="KW113" s="9"/>
      <c r="KX113" s="9"/>
      <c r="KY113" s="9"/>
      <c r="KZ113" s="9"/>
      <c r="LA113" s="9"/>
      <c r="LB113" s="9"/>
      <c r="LC113" s="9"/>
      <c r="LD113" s="9"/>
      <c r="LE113" s="9"/>
      <c r="LF113" s="9"/>
      <c r="LG113" s="9"/>
      <c r="LH113" s="9"/>
      <c r="LI113" s="9"/>
      <c r="LJ113" s="9"/>
      <c r="LK113" s="9"/>
      <c r="LL113" s="9"/>
      <c r="LM113" s="9"/>
      <c r="LN113" s="9"/>
      <c r="LO113" s="9"/>
      <c r="LP113" s="9"/>
      <c r="LQ113" s="9"/>
      <c r="LR113" s="9"/>
      <c r="LS113" s="9"/>
      <c r="LT113" s="9"/>
      <c r="LU113" s="9"/>
      <c r="LV113" s="9"/>
      <c r="LW113" s="9"/>
      <c r="LX113" s="9"/>
      <c r="LY113" s="9"/>
      <c r="LZ113" s="9"/>
      <c r="MA113" s="9"/>
      <c r="MB113" s="9"/>
      <c r="MC113" s="9"/>
      <c r="MD113" s="9"/>
      <c r="ME113" s="9"/>
      <c r="MF113" s="9"/>
      <c r="MG113" s="9"/>
      <c r="MH113" s="9"/>
      <c r="MI113" s="9"/>
      <c r="MJ113" s="9"/>
      <c r="MK113" s="9"/>
      <c r="ML113" s="9"/>
      <c r="MM113" s="9"/>
      <c r="MN113" s="9"/>
      <c r="MO113" s="9"/>
      <c r="MP113" s="9"/>
      <c r="MQ113" s="9"/>
      <c r="MR113" s="9"/>
      <c r="MS113" s="9"/>
      <c r="MT113" s="9"/>
      <c r="MU113" s="9"/>
      <c r="MV113" s="9"/>
      <c r="MW113" s="9"/>
      <c r="MX113" s="9"/>
      <c r="MY113" s="9"/>
      <c r="MZ113" s="9"/>
      <c r="NA113" s="9"/>
      <c r="NB113" s="9"/>
      <c r="NC113" s="9"/>
      <c r="ND113" s="9"/>
      <c r="NE113" s="9"/>
      <c r="NF113" s="9"/>
      <c r="NG113" s="9"/>
      <c r="NH113" s="9"/>
      <c r="NI113" s="9"/>
      <c r="NJ113" s="9"/>
      <c r="NK113" s="9"/>
      <c r="NL113" s="9"/>
      <c r="NM113" s="9"/>
      <c r="NN113" s="9"/>
      <c r="NO113" s="9"/>
      <c r="NP113" s="9"/>
      <c r="NQ113" s="9"/>
      <c r="NR113" s="9"/>
      <c r="NS113" s="9"/>
      <c r="NT113" s="9"/>
      <c r="NU113" s="9"/>
      <c r="NV113" s="9"/>
      <c r="NW113" s="9"/>
      <c r="NX113" s="9"/>
      <c r="NY113" s="9"/>
      <c r="NZ113" s="9"/>
      <c r="OA113" s="9"/>
      <c r="OB113" s="9"/>
      <c r="OC113" s="9"/>
      <c r="OD113" s="9"/>
      <c r="OE113" s="9"/>
      <c r="OF113" s="9"/>
      <c r="OG113" s="9"/>
      <c r="OH113" s="9"/>
      <c r="OI113" s="9"/>
      <c r="OJ113" s="9"/>
      <c r="OK113" s="9"/>
      <c r="OL113" s="9"/>
      <c r="OM113" s="9"/>
      <c r="ON113" s="9"/>
      <c r="OO113" s="9"/>
      <c r="OP113" s="9"/>
      <c r="OQ113" s="9"/>
      <c r="OR113" s="9"/>
      <c r="OS113" s="9"/>
      <c r="OT113" s="9"/>
      <c r="OU113" s="9"/>
      <c r="OV113" s="9"/>
      <c r="OW113" s="9"/>
      <c r="OX113" s="9"/>
      <c r="OY113" s="9"/>
      <c r="OZ113" s="9"/>
      <c r="PA113" s="9"/>
      <c r="PB113" s="9"/>
      <c r="PC113" s="9"/>
      <c r="PD113" s="9"/>
      <c r="PE113" s="9"/>
      <c r="PF113" s="9"/>
      <c r="PG113" s="9"/>
      <c r="PH113" s="9"/>
      <c r="PI113" s="9"/>
      <c r="PJ113" s="9"/>
      <c r="PK113" s="9"/>
      <c r="PL113" s="9"/>
      <c r="PM113" s="9"/>
      <c r="PN113" s="9"/>
      <c r="PO113" s="9"/>
      <c r="PP113" s="9"/>
      <c r="PQ113" s="9"/>
      <c r="PR113" s="9"/>
      <c r="PS113" s="9"/>
      <c r="PT113" s="9"/>
      <c r="PU113" s="9"/>
      <c r="PV113" s="9"/>
      <c r="PW113" s="9"/>
      <c r="PX113" s="9"/>
      <c r="PY113" s="9"/>
      <c r="PZ113" s="9"/>
      <c r="QA113" s="9"/>
      <c r="QB113" s="9"/>
      <c r="QC113" s="9"/>
      <c r="QD113" s="9"/>
      <c r="QE113" s="9" t="s">
        <v>12809</v>
      </c>
      <c r="QF113" s="9" t="s">
        <v>5691</v>
      </c>
      <c r="QG113" s="9" t="s">
        <v>5691</v>
      </c>
      <c r="QH113" s="9" t="s">
        <v>12811</v>
      </c>
      <c r="QI113" s="9"/>
      <c r="QJ113" s="9"/>
      <c r="QK113" s="9"/>
      <c r="QL113" s="9"/>
      <c r="QM113" s="9"/>
      <c r="QN113" s="9"/>
      <c r="QO113" s="9"/>
      <c r="QP113" s="9"/>
      <c r="QQ113" s="9"/>
      <c r="QR113" s="9"/>
      <c r="QS113" s="9"/>
      <c r="QT113" s="9"/>
      <c r="QU113" s="9"/>
      <c r="QV113" s="9"/>
      <c r="QW113" s="9"/>
      <c r="QX113" s="9"/>
      <c r="QY113" s="9"/>
      <c r="QZ113" s="9"/>
      <c r="RA113" s="9"/>
      <c r="RB113" s="9"/>
      <c r="RC113" s="9"/>
      <c r="RD113" s="9"/>
      <c r="RE113" s="9"/>
      <c r="RF113" s="9"/>
      <c r="RG113" s="9"/>
      <c r="RH113" s="9"/>
      <c r="RI113" s="9"/>
      <c r="RJ113" s="9"/>
      <c r="RK113" s="9"/>
      <c r="RL113" s="9"/>
      <c r="RM113" s="9"/>
      <c r="RN113" s="9"/>
      <c r="RO113" s="9" t="s">
        <v>12812</v>
      </c>
      <c r="RP113" s="9"/>
      <c r="RQ113" s="9"/>
      <c r="RR113" s="9"/>
      <c r="RS113" s="9"/>
      <c r="RT113" s="9"/>
      <c r="RU113" s="9"/>
      <c r="RV113" s="9"/>
      <c r="RW113" s="9"/>
      <c r="RX113" s="9"/>
      <c r="RY113" s="9"/>
      <c r="RZ113" s="9"/>
      <c r="SA113" s="9"/>
      <c r="SB113" s="9"/>
      <c r="SC113" s="9"/>
      <c r="SD113" s="9"/>
      <c r="SE113" s="9"/>
      <c r="SF113" s="9"/>
      <c r="SG113" s="9"/>
      <c r="SH113" s="9"/>
      <c r="SI113" s="9"/>
      <c r="SJ113" s="9"/>
      <c r="SK113" s="9"/>
      <c r="SL113" s="9"/>
      <c r="SM113" s="9"/>
      <c r="SN113" s="9"/>
      <c r="SO113" s="9"/>
      <c r="SP113" s="9"/>
      <c r="SQ113" s="9"/>
      <c r="SR113" s="9"/>
      <c r="SS113" s="9"/>
      <c r="ST113" s="9"/>
      <c r="SU113" s="9"/>
      <c r="SV113" s="9"/>
      <c r="SW113" s="9"/>
      <c r="SX113" s="9" t="s">
        <v>5707</v>
      </c>
      <c r="SY113" s="9"/>
      <c r="SZ113" s="9"/>
      <c r="TA113" s="9"/>
      <c r="TB113" s="9"/>
      <c r="TC113" s="9"/>
      <c r="TD113" s="9"/>
      <c r="TE113" s="9"/>
      <c r="TF113" s="9"/>
      <c r="TG113" s="9"/>
      <c r="TH113" s="9"/>
      <c r="TI113" s="9"/>
      <c r="TJ113" s="9"/>
      <c r="TK113" s="9"/>
      <c r="TL113" s="9"/>
      <c r="TM113" s="9" t="s">
        <v>12930</v>
      </c>
      <c r="TN113" s="9"/>
      <c r="TO113" s="9" t="s">
        <v>12814</v>
      </c>
      <c r="ANB113" s="9" t="s">
        <v>12528</v>
      </c>
      <c r="ANC113" s="9" t="s">
        <v>2905</v>
      </c>
      <c r="AND113" s="9" t="s">
        <v>12931</v>
      </c>
      <c r="ANE113" s="9" t="s">
        <v>12530</v>
      </c>
      <c r="ANF113" s="9"/>
      <c r="ANG113" s="9"/>
      <c r="ANH113" s="9"/>
      <c r="ANI113" s="9"/>
      <c r="ANJ113" s="9"/>
      <c r="ANK113" s="9"/>
      <c r="ANL113" s="9"/>
      <c r="ANM113" s="9" t="s">
        <v>12816</v>
      </c>
      <c r="ANN113" s="9"/>
      <c r="ANO113" s="9" t="s">
        <v>12809</v>
      </c>
      <c r="ANP113" s="9" t="s">
        <v>12817</v>
      </c>
      <c r="ANQ113" s="9"/>
      <c r="ANR113" s="9" t="s">
        <v>12932</v>
      </c>
      <c r="ANS113" s="9"/>
      <c r="ANT113" s="9"/>
      <c r="ANU113" s="9" t="s">
        <v>12933</v>
      </c>
      <c r="ANV113" s="9"/>
      <c r="ANW113" s="9"/>
      <c r="ANX113" s="9"/>
      <c r="ANY113" s="9" t="s">
        <v>12543</v>
      </c>
      <c r="ANZ113" s="9" t="s">
        <v>12820</v>
      </c>
      <c r="AOA113" s="9"/>
      <c r="AOB113" s="9" t="s">
        <v>12545</v>
      </c>
      <c r="AOC113" s="9"/>
      <c r="AOD113" s="9"/>
      <c r="AOE113" s="9" t="s">
        <v>12543</v>
      </c>
      <c r="AOF113" s="9"/>
      <c r="AOG113" s="9"/>
      <c r="AOH113" s="9"/>
      <c r="AOI113" s="9" t="s">
        <v>12535</v>
      </c>
      <c r="AOJ113" s="9" t="s">
        <v>12821</v>
      </c>
      <c r="AOK113" s="9"/>
      <c r="AOL113" s="9" t="s">
        <v>12934</v>
      </c>
      <c r="AOM113" s="9"/>
      <c r="AON113" s="9"/>
      <c r="AOO113" s="9" t="s">
        <v>12935</v>
      </c>
      <c r="AOP113" s="9"/>
      <c r="AOQ113" s="9"/>
      <c r="AOR113" s="9"/>
      <c r="AOS113" s="9" t="s">
        <v>12539</v>
      </c>
      <c r="AOT113" s="9" t="s">
        <v>12824</v>
      </c>
      <c r="AOU113" s="9"/>
      <c r="AOV113" s="9" t="s">
        <v>12936</v>
      </c>
      <c r="AOW113" s="9"/>
      <c r="AOX113" s="9"/>
      <c r="AOY113" s="9" t="s">
        <v>12937</v>
      </c>
      <c r="AOZ113" s="9"/>
      <c r="APA113" s="9"/>
      <c r="APB113" s="9"/>
      <c r="APC113" s="9"/>
      <c r="APD113" s="9"/>
      <c r="APE113" s="9"/>
      <c r="APF113" s="9"/>
      <c r="APG113" s="9"/>
      <c r="APH113" s="9"/>
      <c r="API113" s="9"/>
      <c r="APJ113" s="9"/>
      <c r="APK113" s="9"/>
      <c r="APL113" s="9"/>
      <c r="APM113" s="9"/>
      <c r="APN113" s="9"/>
      <c r="APO113" s="9"/>
      <c r="APP113" s="9"/>
      <c r="APQ113" s="9"/>
      <c r="APR113" s="9"/>
      <c r="APS113" s="9"/>
      <c r="APT113" s="9"/>
      <c r="APU113" s="9"/>
      <c r="APV113" s="9"/>
      <c r="APW113" s="9"/>
      <c r="APX113" s="9"/>
      <c r="APY113" s="9"/>
      <c r="APZ113" s="9"/>
      <c r="AQA113" s="9"/>
      <c r="AQB113" s="9"/>
      <c r="AQC113" s="9"/>
      <c r="AQD113" s="9"/>
      <c r="AQE113" s="9"/>
      <c r="AQF113" s="9"/>
      <c r="AQG113" s="9"/>
      <c r="AQH113" s="9"/>
      <c r="AQI113" s="9"/>
      <c r="AQJ113" s="9"/>
      <c r="AQK113" s="9"/>
      <c r="AQL113" s="9"/>
      <c r="AQM113" s="9"/>
      <c r="AQN113" s="9"/>
      <c r="AQO113" s="9"/>
      <c r="AQP113" s="9"/>
      <c r="AQQ113" s="9"/>
      <c r="AQR113" s="9"/>
      <c r="AQS113" s="9"/>
      <c r="AQT113" s="9"/>
      <c r="AQU113" s="9"/>
      <c r="AQV113" s="9"/>
      <c r="AQW113" s="9"/>
      <c r="AQX113" s="9"/>
      <c r="AQY113" s="9"/>
      <c r="AQZ113" s="9"/>
      <c r="ARA113" s="9"/>
      <c r="ARB113" s="9"/>
      <c r="ARC113" s="9"/>
      <c r="ARD113" s="9"/>
      <c r="ARE113" s="9"/>
      <c r="ARF113" s="9"/>
      <c r="ARG113" s="9"/>
      <c r="ARH113" s="9"/>
      <c r="ARI113" s="9"/>
      <c r="ARJ113" s="9"/>
      <c r="ARK113" s="9"/>
      <c r="ARL113" s="9"/>
      <c r="ARM113" s="9"/>
      <c r="ARN113" s="9"/>
      <c r="ARO113" s="9"/>
      <c r="ARP113" s="9"/>
      <c r="ARQ113" s="9"/>
      <c r="ARR113" s="9"/>
      <c r="ARS113" s="9"/>
      <c r="ART113" s="9"/>
      <c r="ARU113" s="9"/>
      <c r="ARV113" s="9"/>
      <c r="ARW113" s="9"/>
      <c r="ARX113" s="9"/>
      <c r="ARY113" s="9"/>
      <c r="ARZ113" s="9"/>
      <c r="ASA113" s="9"/>
      <c r="ASB113" s="9"/>
      <c r="ASC113" s="9"/>
      <c r="ASD113" s="9"/>
      <c r="ASE113" s="9"/>
      <c r="ASF113" s="9"/>
      <c r="ASG113" s="9"/>
      <c r="ASH113" s="9"/>
      <c r="ASI113" s="9"/>
      <c r="ASJ113" s="9"/>
      <c r="ASK113" s="9"/>
      <c r="ASL113" s="9"/>
      <c r="ASM113" s="9"/>
      <c r="ASN113" s="9"/>
      <c r="ASO113" s="9"/>
      <c r="ASP113" s="9"/>
      <c r="ASQ113" s="9"/>
      <c r="ASR113" s="9"/>
      <c r="ASS113" s="9"/>
      <c r="AST113" s="9"/>
      <c r="ASU113" s="9"/>
      <c r="ASV113" s="9"/>
      <c r="ASW113" s="9"/>
      <c r="ASX113" s="9"/>
      <c r="ASY113" s="9"/>
      <c r="ASZ113" s="9"/>
      <c r="ATA113" s="9"/>
      <c r="ATB113" s="9"/>
      <c r="ATC113" s="9"/>
      <c r="ATD113" s="9"/>
      <c r="ATE113" s="9"/>
      <c r="ATF113" s="9"/>
      <c r="ATG113" s="9"/>
      <c r="ATH113" s="9"/>
      <c r="ATI113" s="9"/>
      <c r="ATJ113" s="9"/>
      <c r="ATK113" s="9"/>
      <c r="ATL113" s="9"/>
      <c r="ATM113" s="9"/>
      <c r="ATN113" s="9"/>
      <c r="ATO113" s="9"/>
      <c r="ATP113" s="9"/>
      <c r="ATQ113" s="9"/>
      <c r="ATR113" s="9" t="s">
        <v>12827</v>
      </c>
      <c r="ATS113" s="9">
        <v>1.761293335E9</v>
      </c>
      <c r="ATT113" s="9" t="s">
        <v>12828</v>
      </c>
      <c r="ATU113" s="9" t="s">
        <v>12528</v>
      </c>
      <c r="ATV113" s="9" t="s">
        <v>2905</v>
      </c>
      <c r="ATW113" s="9" t="s">
        <v>12931</v>
      </c>
      <c r="ATX113" s="9" t="s">
        <v>12530</v>
      </c>
      <c r="ATY113" s="9"/>
      <c r="ATZ113" s="9"/>
      <c r="AUA113" s="9"/>
      <c r="AUB113" s="9"/>
      <c r="AUC113" s="9"/>
      <c r="AUD113" s="9"/>
      <c r="AUE113" s="9"/>
      <c r="AUF113" s="9"/>
      <c r="AUG113" s="9"/>
      <c r="AUH113" s="9"/>
      <c r="AUI113" s="9"/>
      <c r="AUJ113" s="9"/>
      <c r="AUK113" s="9"/>
      <c r="AUL113" s="9"/>
      <c r="AUM113" s="9"/>
      <c r="AUN113" s="9"/>
      <c r="AUO113" s="9"/>
      <c r="AUP113" s="9"/>
      <c r="AUQ113" s="9"/>
      <c r="AUR113" s="9"/>
      <c r="AUS113" s="9"/>
      <c r="AUT113" s="9"/>
      <c r="AUU113" s="9"/>
      <c r="AUV113" s="9"/>
      <c r="AUW113" s="9"/>
      <c r="AUX113" s="9"/>
      <c r="AUY113" s="9"/>
      <c r="AUZ113" s="9"/>
      <c r="AVA113" s="9"/>
      <c r="AVB113" s="9"/>
      <c r="AVC113" s="9"/>
      <c r="AVD113" s="9"/>
      <c r="AVE113" s="9"/>
      <c r="AVF113" s="9"/>
      <c r="AVG113" s="9"/>
      <c r="AVH113" s="9"/>
      <c r="AVI113" s="9"/>
      <c r="AVJ113" s="9"/>
      <c r="AVK113" s="9"/>
      <c r="AVL113" s="9"/>
      <c r="AVM113" s="9"/>
      <c r="AVN113" s="9"/>
      <c r="AVO113" s="9"/>
      <c r="AVP113" s="9"/>
      <c r="AVQ113" s="9"/>
      <c r="AVR113" s="9"/>
      <c r="AVS113" s="9"/>
      <c r="AVT113" s="9"/>
      <c r="AVU113" s="9"/>
      <c r="AVV113" s="9"/>
      <c r="AVW113" s="9"/>
      <c r="AVX113" s="9"/>
      <c r="AVY113" s="9"/>
      <c r="AVZ113" s="9"/>
      <c r="AWA113" s="9"/>
      <c r="AWB113" s="9"/>
      <c r="AWC113" s="9"/>
      <c r="AWD113" s="9"/>
      <c r="AWE113" s="9"/>
      <c r="AWF113" s="9"/>
      <c r="AWG113" s="9"/>
      <c r="AWH113" s="9"/>
      <c r="AWI113" s="9"/>
      <c r="AWJ113" s="9"/>
      <c r="AWK113" s="9"/>
      <c r="AWL113" s="9"/>
      <c r="AWM113" s="9"/>
      <c r="AWN113" s="9"/>
      <c r="AWO113" s="9"/>
      <c r="AWP113" s="9"/>
      <c r="AWQ113" s="9"/>
      <c r="AWR113" s="9"/>
      <c r="AWS113" s="9"/>
      <c r="AWT113" s="9"/>
      <c r="AWU113" s="9"/>
      <c r="AWV113" s="9"/>
      <c r="AWW113" s="9"/>
      <c r="AWX113" s="9"/>
      <c r="AWY113" s="9"/>
      <c r="AWZ113" s="9"/>
      <c r="AXA113" s="9"/>
      <c r="AXB113" s="9"/>
      <c r="AXC113" s="9"/>
      <c r="AXD113" s="9"/>
      <c r="AXE113" s="9"/>
      <c r="AXF113" s="9"/>
      <c r="AXG113" s="9"/>
      <c r="AXH113" s="9"/>
      <c r="AXI113" s="9"/>
      <c r="AXJ113" s="9"/>
      <c r="AXK113" s="9"/>
      <c r="AXL113" s="9"/>
      <c r="AXM113" s="9"/>
      <c r="AXN113" s="9"/>
      <c r="AXO113" s="9"/>
      <c r="AXP113" s="9"/>
      <c r="AXQ113" s="9"/>
      <c r="AXR113" s="9"/>
      <c r="AXS113" s="9"/>
      <c r="AXT113" s="9"/>
      <c r="AXU113" s="9"/>
      <c r="AXV113" s="9"/>
      <c r="AXW113" s="9"/>
      <c r="AXX113" s="9"/>
      <c r="AXY113" s="9"/>
      <c r="AXZ113" s="9"/>
      <c r="AYA113" s="9"/>
      <c r="AYB113" s="9"/>
      <c r="AYC113" s="9"/>
      <c r="AYD113" s="9"/>
      <c r="AYE113" s="9"/>
      <c r="AYF113" s="9"/>
      <c r="AYG113" s="9"/>
      <c r="AYH113" s="9"/>
      <c r="AYI113" s="9"/>
      <c r="AYJ113" s="9"/>
      <c r="AYK113" s="9"/>
      <c r="AYL113" s="9"/>
      <c r="AYM113" s="9"/>
      <c r="AYN113" s="9"/>
      <c r="AYO113" s="9"/>
      <c r="AYP113" s="9"/>
      <c r="AYQ113" s="9"/>
      <c r="AYR113" s="9"/>
      <c r="AYS113" s="9"/>
      <c r="AYT113" s="9"/>
      <c r="AYU113" s="9"/>
      <c r="AYV113" s="9"/>
      <c r="AYW113" s="9"/>
      <c r="AYX113" s="9"/>
      <c r="AYY113" s="9"/>
      <c r="AYZ113" s="9"/>
      <c r="AZA113" s="9"/>
      <c r="AZB113" s="9"/>
      <c r="AZC113" s="9"/>
      <c r="AZD113" s="9"/>
      <c r="AZE113" s="9"/>
      <c r="AZF113" s="9"/>
      <c r="AZG113" s="9"/>
      <c r="AZH113" s="9"/>
      <c r="AZI113" s="9"/>
      <c r="AZJ113" s="9"/>
      <c r="AZK113" s="9"/>
      <c r="AZL113" s="9"/>
      <c r="AZM113" s="9"/>
      <c r="AZN113" s="9"/>
      <c r="AZO113" s="9"/>
      <c r="AZP113" s="9"/>
      <c r="AZQ113" s="9"/>
      <c r="AZR113" s="9"/>
      <c r="AZS113" s="9"/>
      <c r="AZT113" s="9"/>
      <c r="AZU113" s="9"/>
      <c r="AZV113" s="9"/>
      <c r="AZW113" s="9"/>
      <c r="AZX113" s="9"/>
      <c r="AZY113" s="9"/>
      <c r="AZZ113" s="9"/>
      <c r="BAA113" s="9"/>
      <c r="BAB113" s="9"/>
      <c r="BAC113" s="9"/>
      <c r="BAD113" s="9"/>
      <c r="BAE113" s="9"/>
      <c r="BAF113" s="9"/>
      <c r="BAG113" s="9"/>
      <c r="BAH113" s="9"/>
      <c r="BAI113" s="9"/>
      <c r="BAJ113" s="9"/>
      <c r="BAK113" s="9"/>
      <c r="BAL113" s="9"/>
      <c r="BAM113" s="9"/>
      <c r="BAN113" s="9"/>
      <c r="BAO113" s="9"/>
      <c r="BAP113" s="9"/>
      <c r="BAQ113" s="9"/>
      <c r="BAR113" s="9"/>
      <c r="BAS113" s="9"/>
      <c r="BAT113" s="9"/>
      <c r="BAU113" s="9"/>
      <c r="BAV113" s="9"/>
      <c r="BAW113" s="9"/>
      <c r="BAX113" s="9"/>
      <c r="BAY113" s="9"/>
      <c r="BAZ113" s="9"/>
      <c r="BBA113" s="9"/>
      <c r="BBB113" s="9"/>
      <c r="BBC113" s="9"/>
      <c r="BBD113" s="9"/>
      <c r="BBE113" s="9"/>
      <c r="BBF113" s="9"/>
      <c r="BBG113" s="9"/>
      <c r="BBH113" s="9"/>
      <c r="BBI113" s="9"/>
      <c r="BBJ113" s="9"/>
      <c r="BBK113" s="9"/>
      <c r="BBL113" s="9"/>
      <c r="BBM113" s="9"/>
      <c r="BBN113" s="9"/>
      <c r="BBO113" s="9"/>
      <c r="BBP113" s="9"/>
      <c r="BBQ113" s="9"/>
      <c r="BBR113" s="9"/>
      <c r="BBS113" s="9"/>
      <c r="BBT113" s="9"/>
      <c r="BBU113" s="9"/>
      <c r="BBV113" s="9"/>
      <c r="BBW113" s="9"/>
      <c r="BBX113" s="9"/>
      <c r="BBY113" s="9"/>
      <c r="BBZ113" s="9"/>
      <c r="BCA113" s="9"/>
      <c r="BCB113" s="9"/>
      <c r="BCC113" s="9"/>
      <c r="BCD113" s="9"/>
      <c r="BCE113" s="9"/>
      <c r="BCF113" s="9"/>
      <c r="BCG113" s="9"/>
      <c r="BCH113" s="9"/>
      <c r="BCI113" s="9"/>
      <c r="BCJ113" s="9"/>
      <c r="BCK113" s="9"/>
      <c r="BCL113" s="9"/>
      <c r="BCM113" s="9"/>
      <c r="BCN113" s="9"/>
      <c r="BCO113" s="9"/>
      <c r="BCP113" s="9"/>
      <c r="BCQ113" s="9"/>
      <c r="BCR113" s="9"/>
      <c r="BCS113" s="9"/>
      <c r="BCT113" s="9"/>
      <c r="BCU113" s="9"/>
      <c r="BCV113" s="9"/>
      <c r="BCW113" s="9"/>
      <c r="BCX113" s="9"/>
      <c r="BCY113" s="9"/>
      <c r="BCZ113" s="9"/>
      <c r="BDA113" s="9"/>
      <c r="BDB113" s="9"/>
      <c r="BDC113" s="9"/>
      <c r="BDD113" s="9"/>
      <c r="BDE113" s="9"/>
      <c r="BDF113" s="9"/>
      <c r="BDG113" s="9"/>
      <c r="BDH113" s="9"/>
      <c r="BDI113" s="9"/>
      <c r="BDJ113" s="9"/>
      <c r="BDK113" s="9"/>
      <c r="BDL113" s="9"/>
      <c r="BDM113" s="9"/>
      <c r="BDN113" s="9"/>
      <c r="BDO113" s="9"/>
      <c r="BDP113" s="9"/>
      <c r="BDQ113" s="9"/>
      <c r="BDR113" s="9"/>
      <c r="BDS113" s="9"/>
      <c r="BDT113" s="9"/>
      <c r="BDU113" s="9"/>
      <c r="BDV113" s="9"/>
      <c r="BDW113" s="9"/>
      <c r="BDX113" s="9"/>
      <c r="BDY113" s="9"/>
      <c r="BDZ113" s="9"/>
      <c r="BEA113" s="9"/>
      <c r="BEB113" s="9"/>
      <c r="BEC113" s="9"/>
      <c r="BED113" s="9"/>
      <c r="BEE113" s="9"/>
      <c r="BEF113" s="9"/>
      <c r="BEG113" s="9"/>
      <c r="BEH113" s="9"/>
      <c r="BEI113" s="9"/>
      <c r="BEJ113" s="9"/>
      <c r="BEK113" s="9"/>
      <c r="BEL113" s="9"/>
      <c r="BEM113" s="9"/>
      <c r="BEN113" s="9"/>
      <c r="BEO113" s="9"/>
      <c r="BEP113" s="9"/>
      <c r="BEQ113" s="9"/>
      <c r="BER113" s="9"/>
      <c r="BES113" s="9"/>
      <c r="BET113" s="9"/>
      <c r="BEU113" s="9"/>
      <c r="BEV113" s="9"/>
      <c r="BEW113" s="9"/>
      <c r="BEX113" s="9"/>
      <c r="BEY113" s="9"/>
      <c r="BEZ113" s="9"/>
      <c r="BFA113" s="9"/>
      <c r="BFB113" s="9"/>
      <c r="BFC113" s="9"/>
      <c r="BFD113" s="9"/>
      <c r="BFE113" s="9"/>
      <c r="BFF113" s="9"/>
      <c r="BFG113" s="9"/>
      <c r="BFH113" s="9"/>
      <c r="BFI113" s="9"/>
      <c r="BFJ113" s="9"/>
      <c r="BFK113" s="9"/>
      <c r="BFL113" s="9"/>
      <c r="BFM113" s="9"/>
      <c r="BFN113" s="9"/>
      <c r="BFO113" s="9"/>
      <c r="BFP113" s="9"/>
      <c r="BFQ113" s="9"/>
      <c r="BFR113" s="9"/>
      <c r="BFS113" s="9"/>
      <c r="BFT113" s="9"/>
      <c r="BFU113" s="9"/>
      <c r="BFV113" s="9"/>
      <c r="BFW113" s="9"/>
      <c r="BFX113" s="9"/>
      <c r="BFY113" s="9"/>
      <c r="BFZ113" s="9"/>
      <c r="BGA113" s="9"/>
      <c r="BGB113" s="9"/>
      <c r="BGC113" s="9"/>
      <c r="BGD113" s="9"/>
      <c r="BGE113" s="9"/>
      <c r="BGF113" s="9"/>
      <c r="BGG113" s="9"/>
      <c r="BGH113" s="9"/>
      <c r="BGI113" s="9"/>
      <c r="BGJ113" s="9"/>
      <c r="BGK113" s="9"/>
      <c r="BGL113" s="9"/>
      <c r="BGM113" s="9"/>
      <c r="BGN113" s="9"/>
      <c r="BGO113" s="9"/>
      <c r="BGP113" s="9"/>
      <c r="BGQ113" s="9"/>
      <c r="BGR113" s="9"/>
      <c r="BGS113" s="9"/>
      <c r="BGT113" s="9"/>
      <c r="BGU113" s="9"/>
      <c r="BGV113" s="9"/>
      <c r="BGW113" s="9"/>
      <c r="BGX113" s="9"/>
      <c r="BGY113" s="9"/>
      <c r="BGZ113" s="9"/>
      <c r="BHA113" s="9"/>
      <c r="BHB113" s="9"/>
      <c r="BHC113" s="9"/>
      <c r="BHD113" s="9"/>
      <c r="BHE113" s="9"/>
      <c r="BHF113" s="9"/>
      <c r="BHG113" s="9"/>
      <c r="BHH113" s="9"/>
      <c r="BHI113" s="9"/>
      <c r="BHJ113" s="9"/>
      <c r="BHK113" s="9"/>
      <c r="BHL113" s="9"/>
      <c r="BHM113" s="9"/>
      <c r="BHN113" s="9"/>
      <c r="BHO113" s="9"/>
      <c r="BHP113" s="9"/>
      <c r="BHQ113" s="9"/>
      <c r="BHR113" s="9"/>
      <c r="BHS113" s="9"/>
      <c r="BHT113" s="9"/>
      <c r="BHU113" s="9"/>
      <c r="BHV113" s="9"/>
      <c r="BHW113" s="9"/>
      <c r="BHX113" s="9"/>
      <c r="BHY113" s="9"/>
      <c r="BHZ113" s="9"/>
      <c r="BIA113" s="9"/>
      <c r="BIB113" s="9"/>
      <c r="BIC113" s="9"/>
      <c r="BID113" s="9"/>
      <c r="BIE113" s="9"/>
      <c r="BIF113" s="9"/>
      <c r="BIG113" s="9"/>
      <c r="BIH113" s="9"/>
      <c r="BII113" s="9"/>
      <c r="BIJ113" s="9"/>
      <c r="BIK113" s="9"/>
      <c r="BIL113" s="9"/>
      <c r="BIM113" s="9"/>
      <c r="BIN113" s="9"/>
      <c r="BIO113" s="9"/>
      <c r="BIP113" s="9"/>
      <c r="BIQ113" s="9"/>
      <c r="BIR113" s="9"/>
      <c r="BIS113" s="9"/>
      <c r="BIT113" s="9"/>
      <c r="BIU113" s="9"/>
      <c r="BIV113" s="9"/>
      <c r="BIW113" s="9"/>
      <c r="BIX113" s="9"/>
      <c r="BIY113" s="9"/>
      <c r="BIZ113" s="9"/>
      <c r="BJA113" s="9"/>
      <c r="BJB113" s="9"/>
      <c r="BJC113" s="9"/>
      <c r="BJD113" s="9"/>
      <c r="BJE113" s="9"/>
      <c r="BJF113" s="9"/>
      <c r="BJG113" s="9"/>
      <c r="BJH113" s="9"/>
      <c r="BJI113" s="9"/>
      <c r="BJJ113" s="9"/>
      <c r="BJK113" s="9"/>
      <c r="BJL113" s="9"/>
      <c r="BJM113" s="9"/>
      <c r="BJN113" s="9"/>
      <c r="BJO113" s="9"/>
      <c r="BJP113" s="9"/>
      <c r="BJQ113" s="9"/>
      <c r="BJR113" s="9"/>
      <c r="BJS113" s="9"/>
      <c r="BJT113" s="9"/>
      <c r="BJU113" s="9"/>
      <c r="BJV113" s="9"/>
      <c r="BJW113" s="9"/>
      <c r="BJX113" s="9"/>
      <c r="BJY113" s="9"/>
      <c r="BJZ113" s="9"/>
      <c r="BKA113" s="9"/>
      <c r="BKB113" s="9"/>
      <c r="BKC113" s="9"/>
      <c r="BKD113" s="9"/>
      <c r="BKE113" s="9"/>
      <c r="BKF113" s="9"/>
      <c r="BKG113" s="9"/>
      <c r="BKH113" s="9"/>
      <c r="BKI113" s="9"/>
      <c r="BKJ113" s="9"/>
      <c r="BKK113" s="9"/>
      <c r="BKL113" s="9"/>
      <c r="BKM113" s="9"/>
      <c r="BKN113" s="9"/>
      <c r="BKO113" s="9"/>
      <c r="BKP113" s="9"/>
      <c r="BKQ113" s="9"/>
      <c r="BKR113" s="9"/>
      <c r="BKS113" s="9"/>
      <c r="BKT113" s="9"/>
      <c r="BKU113" s="9"/>
      <c r="BKV113" s="9"/>
      <c r="BKW113" s="9"/>
      <c r="BKX113" s="9"/>
      <c r="BKY113" s="9"/>
      <c r="BKZ113" s="9"/>
      <c r="BLA113" s="9"/>
      <c r="BLB113" s="9"/>
      <c r="BLC113" s="9"/>
      <c r="BLD113" s="9"/>
      <c r="BLE113" s="9"/>
      <c r="BLF113" s="9"/>
      <c r="BLG113" s="9"/>
      <c r="BLH113" s="9"/>
      <c r="BLI113" s="9"/>
      <c r="BLJ113" s="9"/>
      <c r="BLK113" s="9"/>
      <c r="BLL113" s="9"/>
      <c r="BLM113" s="9"/>
      <c r="BLN113" s="9"/>
      <c r="BLO113" s="9"/>
      <c r="BLP113" s="9"/>
      <c r="BLQ113" s="9"/>
      <c r="BLR113" s="9"/>
      <c r="BLS113" s="9"/>
      <c r="BLT113" s="9"/>
      <c r="BLU113" s="9"/>
      <c r="BLV113" s="9"/>
      <c r="BLW113" s="9"/>
      <c r="BLX113" s="9"/>
      <c r="BLY113" s="9"/>
      <c r="BLZ113" s="9"/>
      <c r="BMA113" s="9"/>
      <c r="BMB113" s="9"/>
      <c r="BMC113" s="9"/>
      <c r="BMD113" s="9"/>
      <c r="BME113" s="9"/>
      <c r="BMF113" s="9"/>
      <c r="BMG113" s="9"/>
      <c r="BMH113" s="9"/>
      <c r="BMI113" s="9"/>
      <c r="BMJ113" s="9"/>
      <c r="BMK113" s="9"/>
      <c r="BML113" s="9"/>
      <c r="BMM113" s="9"/>
      <c r="BMN113" s="9"/>
      <c r="BMO113" s="9"/>
      <c r="BMP113" s="9"/>
      <c r="BMQ113" s="9"/>
      <c r="BMR113" s="9"/>
      <c r="BMS113" s="9"/>
      <c r="BMT113" s="9"/>
      <c r="BMU113" s="9"/>
      <c r="BMV113" s="9"/>
      <c r="BMW113" s="9"/>
      <c r="BMX113" s="9"/>
      <c r="BMY113" s="9"/>
      <c r="BMZ113" s="9"/>
      <c r="BNA113" s="9"/>
      <c r="BNB113" s="9"/>
      <c r="BNC113" s="9"/>
      <c r="BND113" s="9"/>
      <c r="BNE113" s="9"/>
      <c r="BNF113" s="9"/>
      <c r="BNG113" s="9"/>
      <c r="BNH113" s="9"/>
      <c r="BNI113" s="9"/>
      <c r="BNJ113" s="9"/>
      <c r="BNK113" s="9"/>
      <c r="BNL113" s="9"/>
      <c r="BNM113" s="9"/>
      <c r="BNN113" s="9"/>
      <c r="BNO113" s="9"/>
      <c r="BNP113" s="9"/>
      <c r="BNQ113" s="9"/>
      <c r="BNR113" s="9"/>
      <c r="BNS113" s="9"/>
      <c r="BNT113" s="9"/>
      <c r="BNU113" s="9"/>
      <c r="BNV113" s="9"/>
      <c r="BNW113" s="9"/>
      <c r="BNX113" s="9"/>
      <c r="BNY113" s="9"/>
      <c r="BNZ113" s="9"/>
      <c r="BOA113" s="9"/>
      <c r="BOB113" s="9"/>
      <c r="BOC113" s="9"/>
      <c r="BOD113" s="9"/>
      <c r="BOE113" s="9"/>
      <c r="BOF113" s="9"/>
      <c r="BOG113" s="9"/>
      <c r="BOH113" s="9"/>
      <c r="BOI113" s="9"/>
      <c r="BOJ113" s="9"/>
      <c r="BOK113" s="9"/>
      <c r="BOL113" s="9"/>
      <c r="BOM113" s="9"/>
      <c r="BON113" s="9"/>
      <c r="BOO113" s="9"/>
      <c r="BOP113" s="9"/>
      <c r="BOQ113" s="9"/>
      <c r="BOR113" s="9"/>
      <c r="BOS113" s="9"/>
      <c r="BOT113" s="9"/>
      <c r="BOU113" s="9"/>
      <c r="BOV113" s="9"/>
      <c r="BOW113" s="9"/>
      <c r="BOX113" s="9"/>
      <c r="BOY113" s="9"/>
      <c r="BOZ113" s="9"/>
      <c r="BPA113" s="9"/>
      <c r="BPB113" s="9"/>
      <c r="BPC113" s="9"/>
      <c r="BPD113" s="9"/>
      <c r="BPE113" s="9"/>
      <c r="BPF113" s="9"/>
      <c r="BPG113" s="9"/>
      <c r="BPH113" s="9"/>
      <c r="BPI113" s="9"/>
      <c r="BPJ113" s="9"/>
      <c r="BPK113" s="9"/>
      <c r="BPL113" s="9"/>
      <c r="BPM113" s="9"/>
      <c r="BPN113" s="9"/>
      <c r="BPO113" s="9"/>
      <c r="BPP113" s="9"/>
      <c r="BPQ113" s="9"/>
      <c r="BPR113" s="9"/>
      <c r="BPS113" s="9"/>
      <c r="BPT113" s="9"/>
      <c r="BPU113" s="9"/>
      <c r="BPV113" s="9"/>
      <c r="BPW113" s="9"/>
      <c r="BPX113" s="9"/>
      <c r="BPY113" s="9"/>
      <c r="BPZ113" s="9"/>
      <c r="BQA113" s="9"/>
      <c r="BQB113" s="9"/>
      <c r="BQC113" s="9"/>
      <c r="BQD113" s="9"/>
      <c r="BQE113" s="9"/>
      <c r="BQF113" s="9"/>
      <c r="BQG113" s="9"/>
      <c r="BQH113" s="9"/>
      <c r="BQI113" s="9"/>
      <c r="BQJ113" s="9"/>
      <c r="BQK113" s="9"/>
      <c r="BQL113" s="9"/>
      <c r="BQM113" s="9"/>
      <c r="BQN113" s="9"/>
      <c r="BQO113" s="9"/>
      <c r="BQP113" s="9"/>
      <c r="BQQ113" s="9"/>
      <c r="BQR113" s="9"/>
      <c r="BQS113" s="9"/>
      <c r="BQT113" s="9"/>
      <c r="BQU113" s="9"/>
      <c r="BQV113" s="9"/>
      <c r="BQW113" s="9"/>
      <c r="BQX113" s="9"/>
      <c r="BQY113" s="9"/>
      <c r="BQZ113" s="9"/>
      <c r="BRA113" s="9"/>
      <c r="BRB113" s="9"/>
      <c r="BRC113" s="9"/>
      <c r="BRD113" s="9"/>
      <c r="BRE113" s="9"/>
      <c r="BRF113" s="9"/>
      <c r="BRG113" s="9"/>
      <c r="BRH113" s="9"/>
      <c r="BRI113" s="9"/>
      <c r="BRJ113" s="9"/>
      <c r="BRK113" s="9"/>
      <c r="BRL113" s="9"/>
      <c r="BRM113" s="9"/>
      <c r="BRN113" s="9"/>
      <c r="BRO113" s="9"/>
      <c r="BRP113" s="9"/>
      <c r="BRQ113" s="9"/>
      <c r="BRR113" s="9"/>
      <c r="BRS113" s="9"/>
      <c r="BRT113" s="9"/>
      <c r="BRU113" s="9"/>
      <c r="BRV113" s="9"/>
      <c r="BRW113" s="9"/>
      <c r="BRX113" s="9"/>
      <c r="BRY113" s="9"/>
      <c r="BRZ113" s="9"/>
      <c r="BSA113" s="9"/>
      <c r="BSB113" s="9"/>
      <c r="BSC113" s="9"/>
      <c r="BSD113" s="9"/>
      <c r="BSE113" s="9"/>
      <c r="BSF113" s="9"/>
      <c r="BSG113" s="9"/>
      <c r="BSH113" s="9"/>
      <c r="BSI113" s="9"/>
      <c r="BSJ113" s="9"/>
      <c r="BSK113" s="9"/>
      <c r="BSL113" s="9"/>
      <c r="BSM113" s="9"/>
      <c r="BSN113" s="9"/>
      <c r="BSO113" s="9"/>
      <c r="BSP113" s="9"/>
      <c r="BSQ113" s="9"/>
      <c r="BSR113" s="9"/>
      <c r="BSS113" s="9"/>
      <c r="BST113" s="9"/>
      <c r="BSU113" s="9"/>
      <c r="BSV113" s="9"/>
      <c r="BSW113" s="9"/>
      <c r="BSX113" s="9"/>
      <c r="BSY113" s="9"/>
      <c r="BSZ113" s="9"/>
      <c r="BTA113" s="9"/>
      <c r="BTB113" s="9"/>
      <c r="BTC113" s="9"/>
      <c r="BTD113" s="9"/>
      <c r="BTE113" s="9"/>
      <c r="BTF113" s="9"/>
      <c r="BTG113" s="9"/>
      <c r="BTH113" s="9"/>
      <c r="BTI113" s="9"/>
      <c r="BTJ113" s="9"/>
      <c r="BTK113" s="9"/>
      <c r="BTL113" s="9"/>
      <c r="BTM113" s="9"/>
      <c r="BTN113" s="9"/>
      <c r="BTO113" s="9"/>
      <c r="BTP113" s="9"/>
      <c r="BTQ113" s="9"/>
      <c r="BTR113" s="9"/>
      <c r="BTS113" s="9"/>
      <c r="BTT113" s="9"/>
      <c r="BTU113" s="9"/>
      <c r="BTV113" s="9"/>
      <c r="BTW113" s="9"/>
      <c r="BTX113" s="9"/>
      <c r="BTY113" s="9"/>
      <c r="BTZ113" s="9"/>
      <c r="BUA113" s="9"/>
      <c r="BUB113" s="9"/>
      <c r="BUC113" s="9"/>
      <c r="BUD113" s="9"/>
      <c r="BUE113" s="9"/>
      <c r="BUF113" s="9"/>
      <c r="BUG113" s="9"/>
      <c r="BUH113" s="9"/>
      <c r="BUI113" s="9"/>
      <c r="BUJ113" s="9"/>
      <c r="BUK113" s="9"/>
      <c r="BUL113" s="9"/>
      <c r="BUM113" s="9"/>
      <c r="BUN113" s="9"/>
      <c r="BUO113" s="9"/>
      <c r="BUP113" s="9"/>
      <c r="BUQ113" s="9"/>
      <c r="BUR113" s="9"/>
      <c r="BUS113" s="9"/>
      <c r="BUT113" s="9"/>
      <c r="BUU113" s="9"/>
      <c r="BUV113" s="9"/>
      <c r="BUW113" s="9"/>
      <c r="BUX113" s="9"/>
      <c r="BUY113" s="9"/>
      <c r="BUZ113" s="9"/>
      <c r="BVA113" s="9"/>
      <c r="BVB113" s="9"/>
      <c r="BVC113" s="9"/>
      <c r="BVD113" s="9"/>
      <c r="BVE113" s="9"/>
      <c r="BVF113" s="9"/>
      <c r="BVG113" s="9"/>
      <c r="BVH113" s="9"/>
      <c r="BVI113" s="9"/>
      <c r="BVJ113" s="9"/>
      <c r="BVK113" s="9"/>
      <c r="BVL113" s="9"/>
      <c r="BVM113" s="9"/>
      <c r="BVN113" s="9"/>
      <c r="BVO113" s="9"/>
      <c r="BVP113" s="9"/>
      <c r="BVQ113" s="9"/>
      <c r="BVR113" s="9"/>
      <c r="BVS113" s="9"/>
      <c r="BVT113" s="9"/>
      <c r="BVU113" s="9"/>
      <c r="BVV113" s="9"/>
      <c r="BVW113" s="9"/>
      <c r="BVX113" s="9"/>
      <c r="BVY113" s="9"/>
      <c r="BVZ113" s="9"/>
      <c r="BWA113" s="9"/>
      <c r="BWB113" s="9"/>
      <c r="BWC113" s="9"/>
      <c r="BWD113" s="9"/>
      <c r="BWE113" s="9"/>
      <c r="BWF113" s="9"/>
      <c r="BWG113" s="9"/>
      <c r="BWH113" s="9"/>
      <c r="BWI113" s="9"/>
      <c r="BWJ113" s="9"/>
      <c r="BWK113" s="9"/>
      <c r="BWL113" s="9"/>
      <c r="BWM113" s="9"/>
      <c r="BWN113" s="9"/>
      <c r="BWO113" s="9"/>
      <c r="BWP113" s="9"/>
      <c r="BWQ113" s="9"/>
      <c r="BWR113" s="9"/>
      <c r="BWS113" s="9"/>
      <c r="BWT113" s="9"/>
      <c r="BWU113" s="9"/>
      <c r="BWV113" s="9"/>
      <c r="BWW113" s="9"/>
      <c r="BWX113" s="9"/>
      <c r="BWY113" s="9"/>
      <c r="BWZ113" s="9"/>
      <c r="BXA113" s="9"/>
      <c r="BXB113" s="9"/>
      <c r="BXC113" s="9"/>
      <c r="BXD113" s="9"/>
    </row>
    <row r="114" ht="14.25" customHeight="1">
      <c r="A114" s="9">
        <v>43.0</v>
      </c>
      <c r="B114" s="9" t="s">
        <v>11947</v>
      </c>
      <c r="C114" s="9" t="s">
        <v>11948</v>
      </c>
      <c r="D114" s="9" t="s">
        <v>11948</v>
      </c>
      <c r="E114" s="9"/>
      <c r="F114" s="9">
        <v>102.0</v>
      </c>
      <c r="G114" s="9" t="s">
        <v>12938</v>
      </c>
      <c r="H114" s="9"/>
      <c r="I114" s="9"/>
      <c r="J114" s="9"/>
      <c r="K114" s="9"/>
      <c r="L114" s="9">
        <v>102.0</v>
      </c>
      <c r="M114" s="9"/>
      <c r="N114" s="9"/>
      <c r="O114" s="9"/>
      <c r="P114" s="9">
        <v>10.0</v>
      </c>
      <c r="Q114" s="9" t="s">
        <v>12939</v>
      </c>
      <c r="R114" s="9"/>
      <c r="S114" s="9" t="s">
        <v>3088</v>
      </c>
      <c r="T114" s="9" t="s">
        <v>3087</v>
      </c>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c r="LZ114" s="9"/>
      <c r="MA114" s="9"/>
      <c r="MB114" s="9"/>
      <c r="MC114" s="9"/>
      <c r="MD114" s="9"/>
      <c r="ME114" s="9"/>
      <c r="MF114" s="9"/>
      <c r="MG114" s="9"/>
      <c r="MH114" s="9"/>
      <c r="MI114" s="9"/>
      <c r="MJ114" s="9"/>
      <c r="MK114" s="9"/>
      <c r="ML114" s="9"/>
      <c r="MM114" s="9"/>
      <c r="MN114" s="9"/>
      <c r="MO114" s="9"/>
      <c r="MP114" s="9"/>
      <c r="MQ114" s="9"/>
      <c r="MR114" s="9"/>
      <c r="MS114" s="9"/>
      <c r="MT114" s="9"/>
      <c r="MU114" s="9"/>
      <c r="MV114" s="9"/>
      <c r="MW114" s="9"/>
      <c r="MX114" s="9"/>
      <c r="MY114" s="9"/>
      <c r="MZ114" s="9"/>
      <c r="NA114" s="9"/>
      <c r="NB114" s="9"/>
      <c r="NC114" s="9"/>
      <c r="ND114" s="9"/>
      <c r="NE114" s="9"/>
      <c r="NF114" s="9"/>
      <c r="NG114" s="9"/>
      <c r="NH114" s="9"/>
      <c r="NI114" s="9"/>
      <c r="NJ114" s="9"/>
      <c r="NK114" s="9"/>
      <c r="NL114" s="9"/>
      <c r="NM114" s="9"/>
      <c r="NN114" s="9"/>
      <c r="NO114" s="9"/>
      <c r="NP114" s="9"/>
      <c r="NQ114" s="9"/>
      <c r="NR114" s="9"/>
      <c r="NS114" s="9"/>
      <c r="NT114" s="9"/>
      <c r="NU114" s="9"/>
      <c r="NV114" s="9"/>
      <c r="NW114" s="9"/>
      <c r="NX114" s="9"/>
      <c r="NY114" s="9"/>
      <c r="NZ114" s="9"/>
      <c r="OA114" s="9"/>
      <c r="OB114" s="9"/>
      <c r="OC114" s="9"/>
      <c r="OD114" s="9"/>
      <c r="OE114" s="9"/>
      <c r="OF114" s="9"/>
      <c r="OG114" s="9"/>
      <c r="OH114" s="9"/>
      <c r="OI114" s="9"/>
      <c r="OJ114" s="9"/>
      <c r="OK114" s="9"/>
      <c r="OL114" s="9"/>
      <c r="OM114" s="9"/>
      <c r="ON114" s="9"/>
      <c r="OO114" s="9"/>
      <c r="OP114" s="9"/>
      <c r="OQ114" s="9"/>
      <c r="OR114" s="9"/>
      <c r="OS114" s="9"/>
      <c r="OT114" s="9"/>
      <c r="OU114" s="9"/>
      <c r="OV114" s="9"/>
      <c r="OW114" s="9"/>
      <c r="OX114" s="9"/>
      <c r="OY114" s="9"/>
      <c r="OZ114" s="9"/>
      <c r="PA114" s="9"/>
      <c r="PB114" s="9"/>
      <c r="PC114" s="9"/>
      <c r="PD114" s="9"/>
      <c r="PE114" s="9"/>
      <c r="PF114" s="9"/>
      <c r="PG114" s="9"/>
      <c r="PH114" s="9"/>
      <c r="PI114" s="9"/>
      <c r="PJ114" s="9"/>
      <c r="PK114" s="9"/>
      <c r="PL114" s="9"/>
      <c r="PM114" s="9"/>
      <c r="PN114" s="9"/>
      <c r="PO114" s="9"/>
      <c r="PP114" s="9"/>
      <c r="PQ114" s="9"/>
      <c r="PR114" s="9"/>
      <c r="PS114" s="9"/>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9"/>
      <c r="SJ114" s="9"/>
      <c r="SK114" s="9"/>
      <c r="SL114" s="9"/>
      <c r="SM114" s="9"/>
      <c r="SN114" s="9"/>
      <c r="SO114" s="9"/>
      <c r="SP114" s="9"/>
      <c r="SQ114" s="9"/>
      <c r="SR114" s="9"/>
      <c r="SS114" s="9"/>
      <c r="ST114" s="9"/>
      <c r="SU114" s="9"/>
      <c r="SV114" s="9"/>
      <c r="SW114" s="9"/>
      <c r="SX114" s="9"/>
      <c r="SY114" s="9"/>
      <c r="SZ114" s="9"/>
      <c r="TA114" s="9"/>
      <c r="TB114" s="9"/>
      <c r="TC114" s="9"/>
      <c r="TD114" s="9"/>
      <c r="TE114" s="9"/>
      <c r="TF114" s="9"/>
      <c r="TG114" s="9"/>
      <c r="TH114" s="9"/>
      <c r="TI114" s="9"/>
      <c r="TJ114" s="9"/>
      <c r="TK114" s="9"/>
      <c r="TL114" s="9"/>
      <c r="TM114" s="9"/>
      <c r="TN114" s="9"/>
      <c r="TO114" s="9"/>
      <c r="ANB114" s="9"/>
      <c r="ANC114" s="9"/>
      <c r="AND114" s="9"/>
      <c r="ANE114" s="9"/>
      <c r="ANF114" s="9"/>
      <c r="ANG114" s="9"/>
      <c r="ANH114" s="9"/>
      <c r="ANI114" s="9"/>
      <c r="ANJ114" s="9"/>
      <c r="ANK114" s="9"/>
      <c r="ANL114" s="9"/>
      <c r="ANM114" s="9"/>
      <c r="ANN114" s="9"/>
      <c r="ANO114" s="9"/>
      <c r="ANP114" s="9"/>
      <c r="ANQ114" s="9"/>
      <c r="ANR114" s="9"/>
      <c r="ANS114" s="9"/>
      <c r="ANT114" s="9"/>
      <c r="ANU114" s="9"/>
      <c r="ANV114" s="9"/>
      <c r="ANW114" s="9"/>
      <c r="ANX114" s="9"/>
      <c r="ANY114" s="9"/>
      <c r="ANZ114" s="9"/>
      <c r="AOA114" s="9"/>
      <c r="AOB114" s="9"/>
      <c r="AOC114" s="9"/>
      <c r="AOD114" s="9"/>
      <c r="AOE114" s="9"/>
      <c r="AOF114" s="9"/>
      <c r="AOG114" s="9"/>
      <c r="AOH114" s="9"/>
      <c r="AOI114" s="9"/>
      <c r="AOJ114" s="9"/>
      <c r="AOK114" s="9"/>
      <c r="AOL114" s="9"/>
      <c r="AOM114" s="9"/>
      <c r="AON114" s="9"/>
      <c r="AOO114" s="9"/>
      <c r="AOP114" s="9"/>
      <c r="AOQ114" s="9"/>
      <c r="AOR114" s="9"/>
      <c r="AOS114" s="9"/>
      <c r="AOT114" s="9"/>
      <c r="AOU114" s="9"/>
      <c r="AOV114" s="9"/>
      <c r="AOW114" s="9"/>
      <c r="AOX114" s="9"/>
      <c r="AOY114" s="9"/>
      <c r="AOZ114" s="9"/>
      <c r="APA114" s="9"/>
      <c r="APB114" s="9"/>
      <c r="APC114" s="9"/>
      <c r="APD114" s="9"/>
      <c r="APE114" s="9"/>
      <c r="APF114" s="9"/>
      <c r="APG114" s="9"/>
      <c r="APH114" s="9"/>
      <c r="API114" s="9"/>
      <c r="APJ114" s="9"/>
      <c r="APK114" s="9"/>
      <c r="APL114" s="9"/>
      <c r="APM114" s="9"/>
      <c r="APN114" s="9"/>
      <c r="APO114" s="9"/>
      <c r="APP114" s="9"/>
      <c r="APQ114" s="9"/>
      <c r="APR114" s="9"/>
      <c r="APS114" s="9"/>
      <c r="APT114" s="9"/>
      <c r="APU114" s="9"/>
      <c r="APV114" s="9"/>
      <c r="APW114" s="9"/>
      <c r="APX114" s="9"/>
      <c r="APY114" s="9"/>
      <c r="APZ114" s="9"/>
      <c r="AQA114" s="9"/>
      <c r="AQB114" s="9"/>
      <c r="AQC114" s="9"/>
      <c r="AQD114" s="9"/>
      <c r="AQE114" s="9"/>
      <c r="AQF114" s="9"/>
      <c r="AQG114" s="9"/>
      <c r="AQH114" s="9"/>
      <c r="AQI114" s="9"/>
      <c r="AQJ114" s="9"/>
      <c r="AQK114" s="9"/>
      <c r="AQL114" s="9"/>
      <c r="AQM114" s="9"/>
      <c r="AQN114" s="9"/>
      <c r="AQO114" s="9"/>
      <c r="AQP114" s="9"/>
      <c r="AQQ114" s="9"/>
      <c r="AQR114" s="9"/>
      <c r="AQS114" s="9"/>
      <c r="AQT114" s="9"/>
      <c r="AQU114" s="9"/>
      <c r="AQV114" s="9"/>
      <c r="AQW114" s="9"/>
      <c r="AQX114" s="9"/>
      <c r="AQY114" s="9"/>
      <c r="AQZ114" s="9"/>
      <c r="ARA114" s="9"/>
      <c r="ARB114" s="9"/>
      <c r="ARC114" s="9"/>
      <c r="ARD114" s="9"/>
      <c r="ARE114" s="9"/>
      <c r="ARF114" s="9"/>
      <c r="ARG114" s="9"/>
      <c r="ARH114" s="9"/>
      <c r="ARI114" s="9"/>
      <c r="ARJ114" s="9"/>
      <c r="ARK114" s="9"/>
      <c r="ARL114" s="9"/>
      <c r="ARM114" s="9"/>
      <c r="ARN114" s="9"/>
      <c r="ARO114" s="9"/>
      <c r="ARP114" s="9"/>
      <c r="ARQ114" s="9"/>
      <c r="ARR114" s="9"/>
      <c r="ARS114" s="9"/>
      <c r="ART114" s="9"/>
      <c r="ARU114" s="9"/>
      <c r="ARV114" s="9"/>
      <c r="ARW114" s="9"/>
      <c r="ARX114" s="9"/>
      <c r="ARY114" s="9"/>
      <c r="ARZ114" s="9"/>
      <c r="ASA114" s="9"/>
      <c r="ASB114" s="9"/>
      <c r="ASC114" s="9"/>
      <c r="ASD114" s="9"/>
      <c r="ASE114" s="9"/>
      <c r="ASF114" s="9"/>
      <c r="ASG114" s="9"/>
      <c r="ASH114" s="9"/>
      <c r="ASI114" s="9"/>
      <c r="ASJ114" s="9"/>
      <c r="ASK114" s="9"/>
      <c r="ASL114" s="9"/>
      <c r="ASM114" s="9"/>
      <c r="ASN114" s="9"/>
      <c r="ASO114" s="9"/>
      <c r="ASP114" s="9"/>
      <c r="ASQ114" s="9"/>
      <c r="ASR114" s="9"/>
      <c r="ASS114" s="9"/>
      <c r="AST114" s="9"/>
      <c r="ASU114" s="9"/>
      <c r="ASV114" s="9"/>
      <c r="ASW114" s="9"/>
      <c r="ASX114" s="9"/>
      <c r="ASY114" s="9"/>
      <c r="ASZ114" s="9"/>
      <c r="ATA114" s="9"/>
      <c r="ATB114" s="9"/>
      <c r="ATC114" s="9"/>
      <c r="ATD114" s="9"/>
      <c r="ATE114" s="9"/>
      <c r="ATF114" s="9"/>
      <c r="ATG114" s="9"/>
      <c r="ATH114" s="9"/>
      <c r="ATI114" s="9"/>
      <c r="ATJ114" s="9"/>
      <c r="ATK114" s="9"/>
      <c r="ATL114" s="9"/>
      <c r="ATM114" s="9"/>
      <c r="ATN114" s="9"/>
      <c r="ATO114" s="9"/>
      <c r="ATP114" s="9"/>
      <c r="ATQ114" s="9"/>
      <c r="ATR114" s="9"/>
      <c r="ATS114" s="9"/>
      <c r="ATT114" s="9"/>
      <c r="ATU114" s="9"/>
      <c r="ATV114" s="9"/>
      <c r="ATW114" s="9"/>
      <c r="ATX114" s="9"/>
      <c r="ATY114" s="9" t="s">
        <v>5691</v>
      </c>
      <c r="ATZ114" s="9" t="s">
        <v>5691</v>
      </c>
      <c r="AUA114" s="9" t="s">
        <v>12940</v>
      </c>
      <c r="AUB114" s="9"/>
      <c r="AUC114" s="9"/>
      <c r="AUD114" s="9"/>
      <c r="AUE114" s="9"/>
      <c r="AUF114" s="9"/>
      <c r="AUG114" s="9"/>
      <c r="AUH114" s="9"/>
      <c r="AUI114" s="9"/>
      <c r="AUJ114" s="9"/>
      <c r="AUK114" s="9"/>
      <c r="AUL114" s="9"/>
      <c r="AUM114" s="9"/>
      <c r="AUN114" s="9"/>
      <c r="AUO114" s="9"/>
      <c r="AUP114" s="9"/>
      <c r="AUQ114" s="9"/>
      <c r="AUR114" s="9"/>
      <c r="AUS114" s="9"/>
      <c r="AUT114" s="9"/>
      <c r="AUU114" s="9"/>
      <c r="AUV114" s="9"/>
      <c r="AUW114" s="9"/>
      <c r="AUX114" s="9"/>
      <c r="AUY114" s="9"/>
      <c r="AUZ114" s="9"/>
      <c r="AVA114" s="9"/>
      <c r="AVB114" s="9"/>
      <c r="AVC114" s="9"/>
      <c r="AVD114" s="9"/>
      <c r="AVE114" s="9"/>
      <c r="AVF114" s="9"/>
      <c r="AVG114" s="9"/>
      <c r="AVH114" s="9"/>
      <c r="AVI114" s="9"/>
      <c r="AVJ114" s="9"/>
      <c r="AVK114" s="9" t="s">
        <v>12941</v>
      </c>
      <c r="AVL114" s="9"/>
      <c r="AVM114" s="9"/>
      <c r="AVN114" s="9"/>
      <c r="AVO114" s="9"/>
      <c r="AVP114" s="9"/>
      <c r="AVQ114" s="9"/>
      <c r="AVR114" s="9"/>
      <c r="AVS114" s="9"/>
      <c r="AVT114" s="9"/>
      <c r="AVU114" s="9"/>
      <c r="AVV114" s="9"/>
      <c r="AVW114" s="9"/>
      <c r="AVX114" s="9"/>
      <c r="AVY114" s="9"/>
      <c r="AVZ114" s="9"/>
      <c r="AWA114" s="9"/>
      <c r="AWB114" s="9"/>
      <c r="AWC114" s="9"/>
      <c r="AWD114" s="9"/>
      <c r="AWE114" s="9"/>
      <c r="AWF114" s="9"/>
      <c r="AWG114" s="9"/>
      <c r="AWH114" s="9"/>
      <c r="AWI114" s="9"/>
      <c r="AWJ114" s="9"/>
      <c r="AWK114" s="9"/>
      <c r="AWL114" s="9"/>
      <c r="AWM114" s="9"/>
      <c r="AWN114" s="9"/>
      <c r="AWO114" s="9"/>
      <c r="AWP114" s="9"/>
      <c r="AWQ114" s="9"/>
      <c r="AWR114" s="9"/>
      <c r="AWS114" s="9"/>
      <c r="AWT114" s="9"/>
      <c r="AWU114" s="9"/>
      <c r="AWV114" s="9"/>
      <c r="AWW114" s="9"/>
      <c r="AWX114" s="9"/>
      <c r="AWY114" s="9"/>
      <c r="AWZ114" s="9"/>
      <c r="AXA114" s="9"/>
      <c r="AXB114" s="9" t="s">
        <v>9410</v>
      </c>
      <c r="AXC114" s="9"/>
      <c r="AXD114" s="9"/>
      <c r="AXE114" s="9"/>
      <c r="AXF114" s="9"/>
      <c r="AXG114" s="9"/>
      <c r="AXH114" s="9"/>
      <c r="AXI114" s="9"/>
      <c r="AXJ114" s="9"/>
      <c r="AXK114" s="9">
        <v>685.0</v>
      </c>
      <c r="AXL114" s="9" t="s">
        <v>3090</v>
      </c>
      <c r="AXM114" s="9">
        <v>526.0</v>
      </c>
      <c r="AXN114" s="9"/>
      <c r="AXO114" s="9"/>
      <c r="AXP114" s="9"/>
      <c r="AXQ114" s="9"/>
      <c r="AXR114" s="9"/>
      <c r="AXS114" s="9"/>
      <c r="AXT114" s="9"/>
      <c r="AXU114" s="9"/>
      <c r="AXV114" s="9"/>
      <c r="AXW114" s="9"/>
      <c r="AXX114" s="9"/>
      <c r="AXY114" s="9"/>
      <c r="AXZ114" s="9"/>
      <c r="AYA114" s="9"/>
      <c r="AYB114" s="9"/>
      <c r="AYC114" s="9"/>
      <c r="AYD114" s="9" t="s">
        <v>3090</v>
      </c>
      <c r="AYE114" s="9"/>
      <c r="AYF114" s="9"/>
      <c r="AYG114" s="9"/>
      <c r="AYH114" s="9" t="s">
        <v>12942</v>
      </c>
      <c r="AYI114" s="9"/>
      <c r="AYJ114" s="9"/>
      <c r="AYK114" s="9"/>
      <c r="AYL114" s="9"/>
      <c r="AYM114" s="9"/>
      <c r="AYN114" s="9"/>
      <c r="AYO114" s="9"/>
      <c r="AYP114" s="9"/>
      <c r="AYQ114" s="9"/>
      <c r="AYR114" s="9"/>
      <c r="AYS114" s="9"/>
      <c r="AYT114" s="9"/>
      <c r="AYU114" s="9"/>
      <c r="AYV114" s="9"/>
      <c r="AYW114" s="9"/>
      <c r="AYX114" s="9"/>
      <c r="AYY114" s="9"/>
      <c r="AYZ114" s="9"/>
      <c r="AZA114" s="9"/>
      <c r="AZB114" s="9"/>
      <c r="AZC114" s="9"/>
      <c r="AZD114" s="9"/>
      <c r="AZE114" s="9"/>
      <c r="AZF114" s="9"/>
      <c r="AZG114" s="9"/>
      <c r="AZH114" s="9"/>
      <c r="AZI114" s="9"/>
      <c r="AZJ114" s="9"/>
      <c r="AZK114" s="9"/>
      <c r="AZL114" s="9"/>
      <c r="AZM114" s="9"/>
      <c r="AZN114" s="9"/>
      <c r="AZO114" s="9"/>
      <c r="AZP114" s="9"/>
      <c r="AZQ114" s="9"/>
      <c r="AZR114" s="9"/>
      <c r="AZS114" s="9"/>
      <c r="AZT114" s="9"/>
      <c r="AZU114" s="9"/>
      <c r="AZV114" s="9"/>
      <c r="AZW114" s="9"/>
      <c r="AZX114" s="9"/>
      <c r="AZY114" s="9"/>
      <c r="AZZ114" s="9"/>
      <c r="BAA114" s="9"/>
      <c r="BAB114" s="9"/>
      <c r="BAC114" s="9"/>
      <c r="BAD114" s="9"/>
      <c r="BAE114" s="9"/>
      <c r="BAF114" s="9"/>
      <c r="BAG114" s="9"/>
      <c r="BAH114" s="9"/>
      <c r="BAI114" s="9"/>
      <c r="BAJ114" s="9"/>
      <c r="BAK114" s="9"/>
      <c r="BAL114" s="9"/>
      <c r="BAM114" s="9"/>
      <c r="BAN114" s="9"/>
      <c r="BAO114" s="9"/>
      <c r="BAP114" s="9"/>
      <c r="BAQ114" s="9"/>
      <c r="BAR114" s="9"/>
      <c r="BAS114" s="9"/>
      <c r="BAT114" s="9"/>
      <c r="BAU114" s="9"/>
      <c r="BAV114" s="9"/>
      <c r="BAW114" s="9"/>
      <c r="BAX114" s="9"/>
      <c r="BAY114" s="9"/>
      <c r="BAZ114" s="9"/>
      <c r="BBA114" s="9"/>
      <c r="BBB114" s="9"/>
      <c r="BBC114" s="9"/>
      <c r="BBD114" s="9"/>
      <c r="BBE114" s="9"/>
      <c r="BBF114" s="9"/>
      <c r="BBG114" s="9"/>
      <c r="BBH114" s="9"/>
      <c r="BBI114" s="9"/>
      <c r="BBJ114" s="9"/>
      <c r="BBK114" s="9"/>
      <c r="BBL114" s="9"/>
      <c r="BBM114" s="9"/>
      <c r="BBN114" s="9"/>
      <c r="BBO114" s="9"/>
      <c r="BBP114" s="9"/>
      <c r="BBQ114" s="9"/>
      <c r="BBR114" s="9"/>
      <c r="BBS114" s="9"/>
      <c r="BBT114" s="9"/>
      <c r="BBU114" s="9"/>
      <c r="BBV114" s="9"/>
      <c r="BBW114" s="9"/>
      <c r="BBX114" s="9"/>
      <c r="BBY114" s="9"/>
      <c r="BBZ114" s="9"/>
      <c r="BCA114" s="9"/>
      <c r="BCB114" s="9"/>
      <c r="BCC114" s="9"/>
      <c r="BCD114" s="9"/>
      <c r="BCE114" s="9"/>
      <c r="BCF114" s="9"/>
      <c r="BCG114" s="9"/>
      <c r="BCH114" s="9"/>
      <c r="BCI114" s="9"/>
      <c r="BCJ114" s="9"/>
      <c r="BCK114" s="9"/>
      <c r="BCL114" s="9"/>
      <c r="BCM114" s="9"/>
      <c r="BCN114" s="9"/>
      <c r="BCO114" s="9"/>
      <c r="BCP114" s="9"/>
      <c r="BCQ114" s="9"/>
      <c r="BCR114" s="9"/>
      <c r="BCS114" s="9"/>
      <c r="BCT114" s="9"/>
      <c r="BCU114" s="9"/>
      <c r="BCV114" s="9"/>
      <c r="BCW114" s="9"/>
      <c r="BCX114" s="9"/>
      <c r="BCY114" s="9"/>
      <c r="BCZ114" s="9"/>
      <c r="BDA114" s="9"/>
      <c r="BDB114" s="9"/>
      <c r="BDC114" s="9"/>
      <c r="BDD114" s="9"/>
      <c r="BDE114" s="9"/>
      <c r="BDF114" s="9"/>
      <c r="BDG114" s="9"/>
      <c r="BDH114" s="9"/>
      <c r="BDI114" s="9"/>
      <c r="BDJ114" s="9"/>
      <c r="BDK114" s="9"/>
      <c r="BDL114" s="9"/>
      <c r="BDM114" s="9"/>
      <c r="BDN114" s="9"/>
      <c r="BDO114" s="9"/>
      <c r="BDP114" s="9"/>
      <c r="BDQ114" s="9"/>
      <c r="BDR114" s="9"/>
      <c r="BDS114" s="9"/>
      <c r="BDT114" s="9"/>
      <c r="BDU114" s="9"/>
      <c r="BDV114" s="9"/>
      <c r="BDW114" s="9"/>
      <c r="BDX114" s="9"/>
      <c r="BDY114" s="9"/>
      <c r="BDZ114" s="9"/>
      <c r="BEA114" s="9"/>
      <c r="BEB114" s="9"/>
      <c r="BEC114" s="9"/>
      <c r="BED114" s="9"/>
      <c r="BEE114" s="9"/>
      <c r="BEF114" s="9"/>
      <c r="BEG114" s="9"/>
      <c r="BEH114" s="9"/>
      <c r="BEI114" s="9"/>
      <c r="BEJ114" s="9"/>
      <c r="BEK114" s="9"/>
      <c r="BEL114" s="9"/>
      <c r="BEM114" s="9"/>
      <c r="BEN114" s="9"/>
      <c r="BEO114" s="9"/>
      <c r="BEP114" s="9"/>
      <c r="BEQ114" s="9"/>
      <c r="BER114" s="9"/>
      <c r="BES114" s="9"/>
      <c r="BET114" s="9"/>
      <c r="BEU114" s="9"/>
      <c r="BEV114" s="9"/>
      <c r="BEW114" s="9"/>
      <c r="BEX114" s="9"/>
      <c r="BEY114" s="9"/>
      <c r="BEZ114" s="9"/>
      <c r="BFA114" s="9"/>
      <c r="BFB114" s="9"/>
      <c r="BFC114" s="9"/>
      <c r="BFD114" s="9"/>
      <c r="BFE114" s="9"/>
      <c r="BFF114" s="9"/>
      <c r="BFG114" s="9"/>
      <c r="BFH114" s="9"/>
      <c r="BFI114" s="9"/>
      <c r="BFJ114" s="9"/>
      <c r="BFK114" s="9"/>
      <c r="BFL114" s="9"/>
      <c r="BFM114" s="9"/>
      <c r="BFN114" s="9"/>
      <c r="BFO114" s="9"/>
      <c r="BFP114" s="9"/>
      <c r="BFQ114" s="9"/>
      <c r="BFR114" s="9"/>
      <c r="BFS114" s="9"/>
      <c r="BFT114" s="9"/>
      <c r="BFU114" s="9"/>
      <c r="BFV114" s="9"/>
      <c r="BFW114" s="9"/>
      <c r="BFX114" s="9"/>
      <c r="BFY114" s="9"/>
      <c r="BFZ114" s="9"/>
      <c r="BGA114" s="9"/>
      <c r="BGB114" s="9"/>
      <c r="BGC114" s="9"/>
      <c r="BGD114" s="9"/>
      <c r="BGE114" s="9"/>
      <c r="BGF114" s="9"/>
      <c r="BGG114" s="9"/>
      <c r="BGH114" s="9"/>
      <c r="BGI114" s="9"/>
      <c r="BGJ114" s="9"/>
      <c r="BGK114" s="9"/>
      <c r="BGL114" s="9"/>
      <c r="BGM114" s="9"/>
      <c r="BGN114" s="9"/>
      <c r="BGO114" s="9"/>
      <c r="BGP114" s="9"/>
      <c r="BGQ114" s="9"/>
      <c r="BGR114" s="9"/>
      <c r="BGS114" s="9"/>
      <c r="BGT114" s="9"/>
      <c r="BGU114" s="9"/>
      <c r="BGV114" s="9"/>
      <c r="BGW114" s="9"/>
      <c r="BGX114" s="9"/>
      <c r="BGY114" s="9"/>
      <c r="BGZ114" s="9"/>
      <c r="BHA114" s="9"/>
      <c r="BHB114" s="9"/>
      <c r="BHC114" s="9"/>
      <c r="BHD114" s="9"/>
      <c r="BHE114" s="9"/>
      <c r="BHF114" s="9"/>
      <c r="BHG114" s="9"/>
      <c r="BHH114" s="9"/>
      <c r="BHI114" s="9"/>
      <c r="BHJ114" s="9"/>
      <c r="BHK114" s="9"/>
      <c r="BHL114" s="9"/>
      <c r="BHM114" s="9"/>
      <c r="BHN114" s="9"/>
      <c r="BHO114" s="9"/>
      <c r="BHP114" s="9"/>
      <c r="BHQ114" s="9"/>
      <c r="BHR114" s="9"/>
      <c r="BHS114" s="9"/>
      <c r="BHT114" s="9"/>
      <c r="BHU114" s="9"/>
      <c r="BHV114" s="9"/>
      <c r="BHW114" s="9"/>
      <c r="BHX114" s="9"/>
      <c r="BHY114" s="9"/>
      <c r="BHZ114" s="9"/>
      <c r="BIA114" s="9"/>
      <c r="BIB114" s="9"/>
      <c r="BIC114" s="9"/>
      <c r="BID114" s="9"/>
      <c r="BIE114" s="9"/>
      <c r="BIF114" s="9"/>
      <c r="BIG114" s="9"/>
      <c r="BIH114" s="9"/>
      <c r="BII114" s="9"/>
      <c r="BIJ114" s="9"/>
      <c r="BIK114" s="9"/>
      <c r="BIL114" s="9"/>
      <c r="BIM114" s="9"/>
      <c r="BIN114" s="9"/>
      <c r="BIO114" s="9"/>
      <c r="BIP114" s="9"/>
      <c r="BIQ114" s="9"/>
      <c r="BIR114" s="9"/>
      <c r="BIS114" s="9"/>
      <c r="BIT114" s="9"/>
      <c r="BIU114" s="9"/>
      <c r="BIV114" s="9"/>
      <c r="BIW114" s="9"/>
      <c r="BIX114" s="9"/>
      <c r="BIY114" s="9"/>
      <c r="BIZ114" s="9"/>
      <c r="BJA114" s="9"/>
      <c r="BJB114" s="9"/>
      <c r="BJC114" s="9"/>
      <c r="BJD114" s="9"/>
      <c r="BJE114" s="9"/>
      <c r="BJF114" s="9"/>
      <c r="BJG114" s="9"/>
      <c r="BJH114" s="9"/>
      <c r="BJI114" s="9"/>
      <c r="BJJ114" s="9"/>
      <c r="BJK114" s="9"/>
      <c r="BJL114" s="9"/>
      <c r="BJM114" s="9"/>
      <c r="BJN114" s="9"/>
      <c r="BJO114" s="9"/>
      <c r="BJP114" s="9"/>
      <c r="BJQ114" s="9"/>
      <c r="BJR114" s="9"/>
      <c r="BJS114" s="9"/>
      <c r="BJT114" s="9"/>
      <c r="BJU114" s="9"/>
      <c r="BJV114" s="9"/>
      <c r="BJW114" s="9"/>
      <c r="BJX114" s="9"/>
      <c r="BJY114" s="9"/>
      <c r="BJZ114" s="9"/>
      <c r="BKA114" s="9"/>
      <c r="BKB114" s="9"/>
      <c r="BKC114" s="9"/>
      <c r="BKD114" s="9"/>
      <c r="BKE114" s="9"/>
      <c r="BKF114" s="9"/>
      <c r="BKG114" s="9"/>
      <c r="BKH114" s="9"/>
      <c r="BKI114" s="9"/>
      <c r="BKJ114" s="9"/>
      <c r="BKK114" s="9"/>
      <c r="BKL114" s="9"/>
      <c r="BKM114" s="9"/>
      <c r="BKN114" s="9"/>
      <c r="BKO114" s="9"/>
      <c r="BKP114" s="9"/>
      <c r="BKQ114" s="9"/>
      <c r="BKR114" s="9"/>
      <c r="BKS114" s="9"/>
      <c r="BKT114" s="9"/>
      <c r="BKU114" s="9"/>
      <c r="BKV114" s="9"/>
      <c r="BKW114" s="9"/>
      <c r="BKX114" s="9"/>
      <c r="BKY114" s="9"/>
      <c r="BKZ114" s="9"/>
      <c r="BLA114" s="9"/>
      <c r="BLB114" s="9"/>
      <c r="BLC114" s="9"/>
      <c r="BLD114" s="9"/>
      <c r="BLE114" s="9"/>
      <c r="BLF114" s="9"/>
      <c r="BLG114" s="9"/>
      <c r="BLH114" s="9"/>
      <c r="BLI114" s="9"/>
      <c r="BLJ114" s="9"/>
      <c r="BLK114" s="9"/>
      <c r="BLL114" s="9"/>
      <c r="BLM114" s="9"/>
      <c r="BLN114" s="9"/>
      <c r="BLO114" s="9"/>
      <c r="BLP114" s="9"/>
      <c r="BLQ114" s="9"/>
      <c r="BLR114" s="9"/>
      <c r="BLS114" s="9"/>
      <c r="BLT114" s="9"/>
      <c r="BLU114" s="9"/>
      <c r="BLV114" s="9"/>
      <c r="BLW114" s="9"/>
      <c r="BLX114" s="9"/>
      <c r="BLY114" s="9"/>
      <c r="BLZ114" s="9"/>
      <c r="BMA114" s="9"/>
      <c r="BMB114" s="9"/>
      <c r="BMC114" s="9"/>
      <c r="BMD114" s="9"/>
      <c r="BME114" s="9"/>
      <c r="BMF114" s="9"/>
      <c r="BMG114" s="9"/>
      <c r="BMH114" s="9"/>
      <c r="BMI114" s="9"/>
      <c r="BMJ114" s="9"/>
      <c r="BMK114" s="9"/>
      <c r="BML114" s="9"/>
      <c r="BMM114" s="9"/>
      <c r="BMN114" s="9"/>
      <c r="BMO114" s="9"/>
      <c r="BMP114" s="9"/>
      <c r="BMQ114" s="9"/>
      <c r="BMR114" s="9"/>
      <c r="BMS114" s="9"/>
      <c r="BMT114" s="9"/>
      <c r="BMU114" s="9"/>
      <c r="BMV114" s="9"/>
      <c r="BMW114" s="9"/>
      <c r="BMX114" s="9"/>
      <c r="BMY114" s="9"/>
      <c r="BMZ114" s="9"/>
      <c r="BNA114" s="9"/>
      <c r="BNB114" s="9"/>
      <c r="BNC114" s="9"/>
      <c r="BND114" s="9"/>
      <c r="BNE114" s="9"/>
      <c r="BNF114" s="9"/>
      <c r="BNG114" s="9"/>
      <c r="BNH114" s="9"/>
      <c r="BNI114" s="9"/>
      <c r="BNJ114" s="9"/>
      <c r="BNK114" s="9"/>
      <c r="BNL114" s="9"/>
      <c r="BNM114" s="9"/>
      <c r="BNN114" s="9"/>
      <c r="BNO114" s="9"/>
      <c r="BNP114" s="9"/>
      <c r="BNQ114" s="9"/>
      <c r="BNR114" s="9"/>
      <c r="BNS114" s="9"/>
      <c r="BNT114" s="9"/>
      <c r="BNU114" s="9"/>
      <c r="BNV114" s="9"/>
      <c r="BNW114" s="9"/>
      <c r="BNX114" s="9"/>
      <c r="BNY114" s="9"/>
      <c r="BNZ114" s="9"/>
      <c r="BOA114" s="9"/>
      <c r="BOB114" s="9"/>
      <c r="BOC114" s="9"/>
      <c r="BOD114" s="9"/>
      <c r="BOE114" s="9"/>
      <c r="BOF114" s="9"/>
      <c r="BOG114" s="9"/>
      <c r="BOH114" s="9"/>
      <c r="BOI114" s="9"/>
      <c r="BOJ114" s="9"/>
      <c r="BOK114" s="9"/>
      <c r="BOL114" s="9"/>
      <c r="BOM114" s="9"/>
      <c r="BON114" s="9"/>
      <c r="BOO114" s="9"/>
      <c r="BOP114" s="9"/>
      <c r="BOQ114" s="9"/>
      <c r="BOR114" s="9"/>
      <c r="BOS114" s="9"/>
      <c r="BOT114" s="9"/>
      <c r="BOU114" s="9"/>
      <c r="BOV114" s="9"/>
      <c r="BOW114" s="9"/>
      <c r="BOX114" s="9"/>
      <c r="BOY114" s="9"/>
      <c r="BOZ114" s="9"/>
      <c r="BPA114" s="9"/>
      <c r="BPB114" s="9"/>
      <c r="BPC114" s="9"/>
      <c r="BPD114" s="9"/>
      <c r="BPE114" s="9"/>
      <c r="BPF114" s="9"/>
      <c r="BPG114" s="9"/>
      <c r="BPH114" s="9"/>
      <c r="BPI114" s="9"/>
      <c r="BPJ114" s="9"/>
      <c r="BPK114" s="9"/>
      <c r="BPL114" s="9"/>
      <c r="BPM114" s="9"/>
      <c r="BPN114" s="9"/>
      <c r="BPO114" s="9"/>
      <c r="BPP114" s="9"/>
      <c r="BPQ114" s="9"/>
      <c r="BPR114" s="9"/>
      <c r="BPS114" s="9"/>
      <c r="BPT114" s="9"/>
      <c r="BPU114" s="9"/>
      <c r="BPV114" s="9"/>
      <c r="BPW114" s="9"/>
      <c r="BPX114" s="9"/>
      <c r="BPY114" s="9"/>
      <c r="BPZ114" s="9"/>
      <c r="BQA114" s="9"/>
      <c r="BQB114" s="9"/>
      <c r="BQC114" s="9"/>
      <c r="BQD114" s="9"/>
      <c r="BQE114" s="9"/>
      <c r="BQF114" s="9"/>
      <c r="BQG114" s="9"/>
      <c r="BQH114" s="9"/>
      <c r="BQI114" s="9"/>
      <c r="BQJ114" s="9"/>
      <c r="BQK114" s="9"/>
      <c r="BQL114" s="9"/>
      <c r="BQM114" s="9"/>
      <c r="BQN114" s="9"/>
      <c r="BQO114" s="9"/>
      <c r="BQP114" s="9"/>
      <c r="BQQ114" s="9"/>
      <c r="BQR114" s="9"/>
      <c r="BQS114" s="9"/>
      <c r="BQT114" s="9"/>
      <c r="BQU114" s="9"/>
      <c r="BQV114" s="9"/>
      <c r="BQW114" s="9"/>
      <c r="BQX114" s="9"/>
      <c r="BQY114" s="9"/>
      <c r="BQZ114" s="9"/>
      <c r="BRA114" s="9"/>
      <c r="BRB114" s="9"/>
      <c r="BRC114" s="9"/>
      <c r="BRD114" s="9"/>
      <c r="BRE114" s="9"/>
      <c r="BRF114" s="9"/>
      <c r="BRG114" s="9"/>
      <c r="BRH114" s="9"/>
      <c r="BRI114" s="9"/>
      <c r="BRJ114" s="9"/>
      <c r="BRK114" s="9"/>
      <c r="BRL114" s="9"/>
      <c r="BRM114" s="9"/>
      <c r="BRN114" s="9"/>
      <c r="BRO114" s="9"/>
      <c r="BRP114" s="9"/>
      <c r="BRQ114" s="9"/>
      <c r="BRR114" s="9"/>
      <c r="BRS114" s="9"/>
      <c r="BRT114" s="9"/>
      <c r="BRU114" s="9"/>
      <c r="BRV114" s="9"/>
      <c r="BRW114" s="9"/>
      <c r="BRX114" s="9"/>
      <c r="BRY114" s="9"/>
      <c r="BRZ114" s="9"/>
      <c r="BSA114" s="9"/>
      <c r="BSB114" s="9"/>
      <c r="BSC114" s="9"/>
      <c r="BSD114" s="9"/>
      <c r="BSE114" s="9"/>
      <c r="BSF114" s="9"/>
      <c r="BSG114" s="9"/>
      <c r="BSH114" s="9"/>
      <c r="BSI114" s="9"/>
      <c r="BSJ114" s="9"/>
      <c r="BSK114" s="9"/>
      <c r="BSL114" s="9"/>
      <c r="BSM114" s="9"/>
      <c r="BSN114" s="9"/>
      <c r="BSO114" s="9"/>
      <c r="BSP114" s="9"/>
      <c r="BSQ114" s="9"/>
      <c r="BSR114" s="9"/>
      <c r="BSS114" s="9"/>
      <c r="BST114" s="9"/>
      <c r="BSU114" s="9"/>
      <c r="BSV114" s="9"/>
      <c r="BSW114" s="9"/>
      <c r="BSX114" s="9"/>
      <c r="BSY114" s="9"/>
      <c r="BSZ114" s="9"/>
      <c r="BTA114" s="9"/>
      <c r="BTB114" s="9"/>
      <c r="BTC114" s="9"/>
      <c r="BTD114" s="9"/>
      <c r="BTE114" s="9"/>
      <c r="BTF114" s="9"/>
      <c r="BTG114" s="9"/>
      <c r="BTH114" s="9"/>
      <c r="BTI114" s="9"/>
      <c r="BTJ114" s="9"/>
      <c r="BTK114" s="9"/>
      <c r="BTL114" s="9"/>
      <c r="BTM114" s="9"/>
      <c r="BTN114" s="9"/>
      <c r="BTO114" s="9"/>
      <c r="BTP114" s="9"/>
      <c r="BTQ114" s="9"/>
      <c r="BTR114" s="9"/>
      <c r="BTS114" s="9"/>
      <c r="BTT114" s="9"/>
      <c r="BTU114" s="9"/>
      <c r="BTV114" s="9"/>
      <c r="BTW114" s="9"/>
      <c r="BTX114" s="9"/>
      <c r="BTY114" s="9"/>
      <c r="BTZ114" s="9"/>
      <c r="BUA114" s="9"/>
      <c r="BUB114" s="9"/>
      <c r="BUC114" s="9"/>
      <c r="BUD114" s="9"/>
      <c r="BUE114" s="9"/>
      <c r="BUF114" s="9"/>
      <c r="BUG114" s="9"/>
      <c r="BUH114" s="9"/>
      <c r="BUI114" s="9"/>
      <c r="BUJ114" s="9"/>
      <c r="BUK114" s="9"/>
      <c r="BUL114" s="9"/>
      <c r="BUM114" s="9"/>
      <c r="BUN114" s="9"/>
      <c r="BUO114" s="9"/>
      <c r="BUP114" s="9"/>
      <c r="BUQ114" s="9"/>
      <c r="BUR114" s="9"/>
      <c r="BUS114" s="9"/>
      <c r="BUT114" s="9"/>
      <c r="BUU114" s="9"/>
      <c r="BUV114" s="9"/>
      <c r="BUW114" s="9"/>
      <c r="BUX114" s="9"/>
      <c r="BUY114" s="9"/>
      <c r="BUZ114" s="9"/>
      <c r="BVA114" s="9"/>
      <c r="BVB114" s="9"/>
      <c r="BVC114" s="9"/>
      <c r="BVD114" s="9"/>
      <c r="BVE114" s="9"/>
      <c r="BVF114" s="9"/>
      <c r="BVG114" s="9"/>
      <c r="BVH114" s="9"/>
      <c r="BVI114" s="9"/>
      <c r="BVJ114" s="9"/>
      <c r="BVK114" s="9"/>
      <c r="BVL114" s="9"/>
      <c r="BVM114" s="9"/>
      <c r="BVN114" s="9"/>
      <c r="BVO114" s="9"/>
      <c r="BVP114" s="9"/>
      <c r="BVQ114" s="9"/>
      <c r="BVR114" s="9"/>
      <c r="BVS114" s="9"/>
      <c r="BVT114" s="9"/>
      <c r="BVU114" s="9"/>
      <c r="BVV114" s="9"/>
      <c r="BVW114" s="9"/>
      <c r="BVX114" s="9"/>
      <c r="BVY114" s="9"/>
      <c r="BVZ114" s="9"/>
      <c r="BWA114" s="9"/>
      <c r="BWB114" s="9"/>
      <c r="BWC114" s="9"/>
      <c r="BWD114" s="9"/>
      <c r="BWE114" s="9"/>
      <c r="BWF114" s="9"/>
      <c r="BWG114" s="9"/>
      <c r="BWH114" s="9"/>
      <c r="BWI114" s="9"/>
      <c r="BWJ114" s="9"/>
      <c r="BWK114" s="9"/>
      <c r="BWL114" s="9"/>
      <c r="BWM114" s="9"/>
      <c r="BWN114" s="9"/>
      <c r="BWO114" s="9"/>
      <c r="BWP114" s="9"/>
      <c r="BWQ114" s="9"/>
      <c r="BWR114" s="9"/>
      <c r="BWS114" s="9"/>
      <c r="BWT114" s="9"/>
      <c r="BWU114" s="9"/>
      <c r="BWV114" s="9"/>
      <c r="BWW114" s="9"/>
      <c r="BWX114" s="9"/>
      <c r="BWY114" s="9"/>
      <c r="BWZ114" s="9"/>
      <c r="BXA114" s="9"/>
      <c r="BXB114" s="9"/>
      <c r="BXC114" s="9"/>
      <c r="BXD114" s="9"/>
    </row>
    <row r="115" ht="14.25" customHeight="1">
      <c r="A115" s="9">
        <v>37.0</v>
      </c>
      <c r="B115" s="9" t="s">
        <v>11947</v>
      </c>
      <c r="C115" s="9" t="s">
        <v>11948</v>
      </c>
      <c r="D115" s="9" t="s">
        <v>11948</v>
      </c>
      <c r="E115" s="9"/>
      <c r="F115" s="9">
        <v>15.0</v>
      </c>
      <c r="G115" s="9" t="s">
        <v>12943</v>
      </c>
      <c r="H115" s="9"/>
      <c r="I115" s="9"/>
      <c r="J115" s="9"/>
      <c r="K115" s="9"/>
      <c r="L115" s="9">
        <v>15.0</v>
      </c>
      <c r="M115" s="9"/>
      <c r="N115" s="9"/>
      <c r="O115" s="9"/>
      <c r="P115" s="9">
        <v>2.0</v>
      </c>
      <c r="Q115" s="9" t="s">
        <v>12944</v>
      </c>
      <c r="R115" s="9"/>
      <c r="S115" s="9" t="s">
        <v>3092</v>
      </c>
      <c r="T115" s="9" t="s">
        <v>3091</v>
      </c>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9"/>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c r="HA115" s="9"/>
      <c r="HB115" s="9"/>
      <c r="HC115" s="9"/>
      <c r="HD115" s="9"/>
      <c r="HE115" s="9"/>
      <c r="HF115" s="9"/>
      <c r="HG115" s="9"/>
      <c r="HH115" s="9"/>
      <c r="HI115" s="9"/>
      <c r="HJ115" s="9"/>
      <c r="HK115" s="9"/>
      <c r="HL115" s="9"/>
      <c r="HM115" s="9"/>
      <c r="HN115" s="9"/>
      <c r="HO115" s="9"/>
      <c r="HP115" s="9"/>
      <c r="HQ115" s="9"/>
      <c r="HR115" s="9"/>
      <c r="HS115" s="9"/>
      <c r="HT115" s="9"/>
      <c r="HU115" s="9"/>
      <c r="HV115" s="9"/>
      <c r="HW115" s="9"/>
      <c r="HX115" s="9"/>
      <c r="HY115" s="9"/>
      <c r="HZ115" s="9"/>
      <c r="IA115" s="9"/>
      <c r="IB115" s="9"/>
      <c r="IC115" s="9"/>
      <c r="ID115" s="9"/>
      <c r="IE115" s="9"/>
      <c r="IF115" s="9"/>
      <c r="IG115" s="9"/>
      <c r="IH115" s="9"/>
      <c r="II115" s="9"/>
      <c r="IJ115" s="9"/>
      <c r="IK115" s="9"/>
      <c r="IL115" s="9"/>
      <c r="IM115" s="9"/>
      <c r="IN115" s="9"/>
      <c r="IO115" s="9"/>
      <c r="IP115" s="9"/>
      <c r="IQ115" s="9"/>
      <c r="IR115" s="9"/>
      <c r="IS115" s="9"/>
      <c r="IT115" s="9"/>
      <c r="IU115" s="9"/>
      <c r="IV115" s="9"/>
      <c r="IW115" s="9"/>
      <c r="IX115" s="9"/>
      <c r="IY115" s="9"/>
      <c r="IZ115" s="9"/>
      <c r="JA115" s="9"/>
      <c r="JB115" s="9"/>
      <c r="JC115" s="9"/>
      <c r="JD115" s="9"/>
      <c r="JE115" s="9"/>
      <c r="JF115" s="9"/>
      <c r="JG115" s="9"/>
      <c r="JH115" s="9"/>
      <c r="JI115" s="9"/>
      <c r="JJ115" s="9"/>
      <c r="JK115" s="9"/>
      <c r="JL115" s="9"/>
      <c r="JM115" s="9"/>
      <c r="JN115" s="9"/>
      <c r="JO115" s="9"/>
      <c r="JP115" s="9"/>
      <c r="JQ115" s="9"/>
      <c r="JR115" s="9"/>
      <c r="JS115" s="9"/>
      <c r="JT115" s="9"/>
      <c r="JU115" s="9"/>
      <c r="JV115" s="9"/>
      <c r="JW115" s="9"/>
      <c r="JX115" s="9"/>
      <c r="JY115" s="9"/>
      <c r="JZ115" s="9"/>
      <c r="KA115" s="9"/>
      <c r="KB115" s="9"/>
      <c r="KC115" s="9"/>
      <c r="KD115" s="9"/>
      <c r="KE115" s="9"/>
      <c r="KF115" s="9"/>
      <c r="KG115" s="9"/>
      <c r="KH115" s="9"/>
      <c r="KI115" s="9"/>
      <c r="KJ115" s="9"/>
      <c r="KK115" s="9"/>
      <c r="KL115" s="9"/>
      <c r="KM115" s="9"/>
      <c r="KN115" s="9"/>
      <c r="KO115" s="9"/>
      <c r="KP115" s="9"/>
      <c r="KQ115" s="9"/>
      <c r="KR115" s="9"/>
      <c r="KS115" s="9"/>
      <c r="KT115" s="9"/>
      <c r="KU115" s="9"/>
      <c r="KV115" s="9"/>
      <c r="KW115" s="9"/>
      <c r="KX115" s="9"/>
      <c r="KY115" s="9"/>
      <c r="KZ115" s="9"/>
      <c r="LA115" s="9"/>
      <c r="LB115" s="9"/>
      <c r="LC115" s="9"/>
      <c r="LD115" s="9"/>
      <c r="LE115" s="9"/>
      <c r="LF115" s="9"/>
      <c r="LG115" s="9"/>
      <c r="LH115" s="9"/>
      <c r="LI115" s="9"/>
      <c r="LJ115" s="9"/>
      <c r="LK115" s="9"/>
      <c r="LL115" s="9"/>
      <c r="LM115" s="9"/>
      <c r="LN115" s="9"/>
      <c r="LO115" s="9"/>
      <c r="LP115" s="9"/>
      <c r="LQ115" s="9"/>
      <c r="LR115" s="9"/>
      <c r="LS115" s="9"/>
      <c r="LT115" s="9"/>
      <c r="LU115" s="9"/>
      <c r="LV115" s="9"/>
      <c r="LW115" s="9"/>
      <c r="LX115" s="9"/>
      <c r="LY115" s="9"/>
      <c r="LZ115" s="9"/>
      <c r="MA115" s="9"/>
      <c r="MB115" s="9"/>
      <c r="MC115" s="9"/>
      <c r="MD115" s="9"/>
      <c r="ME115" s="9"/>
      <c r="MF115" s="9"/>
      <c r="MG115" s="9"/>
      <c r="MH115" s="9"/>
      <c r="MI115" s="9"/>
      <c r="MJ115" s="9"/>
      <c r="MK115" s="9"/>
      <c r="ML115" s="9"/>
      <c r="MM115" s="9"/>
      <c r="MN115" s="9"/>
      <c r="MO115" s="9"/>
      <c r="MP115" s="9"/>
      <c r="MQ115" s="9"/>
      <c r="MR115" s="9"/>
      <c r="MS115" s="9"/>
      <c r="MT115" s="9"/>
      <c r="MU115" s="9"/>
      <c r="MV115" s="9"/>
      <c r="MW115" s="9"/>
      <c r="MX115" s="9"/>
      <c r="MY115" s="9"/>
      <c r="MZ115" s="9"/>
      <c r="NA115" s="9"/>
      <c r="NB115" s="9"/>
      <c r="NC115" s="9"/>
      <c r="ND115" s="9"/>
      <c r="NE115" s="9"/>
      <c r="NF115" s="9"/>
      <c r="NG115" s="9"/>
      <c r="NH115" s="9"/>
      <c r="NI115" s="9"/>
      <c r="NJ115" s="9"/>
      <c r="NK115" s="9"/>
      <c r="NL115" s="9"/>
      <c r="NM115" s="9"/>
      <c r="NN115" s="9"/>
      <c r="NO115" s="9"/>
      <c r="NP115" s="9"/>
      <c r="NQ115" s="9"/>
      <c r="NR115" s="9"/>
      <c r="NS115" s="9"/>
      <c r="NT115" s="9"/>
      <c r="NU115" s="9"/>
      <c r="NV115" s="9"/>
      <c r="NW115" s="9"/>
      <c r="NX115" s="9"/>
      <c r="NY115" s="9"/>
      <c r="NZ115" s="9"/>
      <c r="OA115" s="9"/>
      <c r="OB115" s="9"/>
      <c r="OC115" s="9"/>
      <c r="OD115" s="9"/>
      <c r="OE115" s="9"/>
      <c r="OF115" s="9"/>
      <c r="OG115" s="9"/>
      <c r="OH115" s="9"/>
      <c r="OI115" s="9"/>
      <c r="OJ115" s="9"/>
      <c r="OK115" s="9"/>
      <c r="OL115" s="9"/>
      <c r="OM115" s="9"/>
      <c r="ON115" s="9"/>
      <c r="OO115" s="9"/>
      <c r="OP115" s="9"/>
      <c r="OQ115" s="9"/>
      <c r="OR115" s="9"/>
      <c r="OS115" s="9"/>
      <c r="OT115" s="9"/>
      <c r="OU115" s="9"/>
      <c r="OV115" s="9"/>
      <c r="OW115" s="9"/>
      <c r="OX115" s="9"/>
      <c r="OY115" s="9"/>
      <c r="OZ115" s="9"/>
      <c r="PA115" s="9"/>
      <c r="PB115" s="9"/>
      <c r="PC115" s="9"/>
      <c r="PD115" s="9"/>
      <c r="PE115" s="9"/>
      <c r="PF115" s="9"/>
      <c r="PG115" s="9"/>
      <c r="PH115" s="9"/>
      <c r="PI115" s="9"/>
      <c r="PJ115" s="9"/>
      <c r="PK115" s="9"/>
      <c r="PL115" s="9"/>
      <c r="PM115" s="9"/>
      <c r="PN115" s="9"/>
      <c r="PO115" s="9"/>
      <c r="PP115" s="9"/>
      <c r="PQ115" s="9"/>
      <c r="PR115" s="9"/>
      <c r="PS115" s="9"/>
      <c r="PT115" s="9"/>
      <c r="PU115" s="9"/>
      <c r="PV115" s="9"/>
      <c r="PW115" s="9"/>
      <c r="PX115" s="9"/>
      <c r="PY115" s="9"/>
      <c r="PZ115" s="9"/>
      <c r="QA115" s="9"/>
      <c r="QB115" s="9"/>
      <c r="QC115" s="9"/>
      <c r="QD115" s="9"/>
      <c r="QE115" s="9"/>
      <c r="QF115" s="9"/>
      <c r="QG115" s="9"/>
      <c r="QH115" s="9"/>
      <c r="QI115" s="9"/>
      <c r="QJ115" s="9"/>
      <c r="QK115" s="9"/>
      <c r="QL115" s="9"/>
      <c r="QM115" s="9"/>
      <c r="QN115" s="9"/>
      <c r="QO115" s="9"/>
      <c r="QP115" s="9"/>
      <c r="QQ115" s="9"/>
      <c r="QR115" s="9"/>
      <c r="QS115" s="9"/>
      <c r="QT115" s="9"/>
      <c r="QU115" s="9"/>
      <c r="QV115" s="9"/>
      <c r="QW115" s="9"/>
      <c r="QX115" s="9"/>
      <c r="QY115" s="9"/>
      <c r="QZ115" s="9"/>
      <c r="RA115" s="9"/>
      <c r="RB115" s="9"/>
      <c r="RC115" s="9"/>
      <c r="RD115" s="9"/>
      <c r="RE115" s="9"/>
      <c r="RF115" s="9"/>
      <c r="RG115" s="9"/>
      <c r="RH115" s="9"/>
      <c r="RI115" s="9"/>
      <c r="RJ115" s="9"/>
      <c r="RK115" s="9"/>
      <c r="RL115" s="9"/>
      <c r="RM115" s="9"/>
      <c r="RN115" s="9"/>
      <c r="RO115" s="9"/>
      <c r="RP115" s="9"/>
      <c r="RQ115" s="9"/>
      <c r="RR115" s="9"/>
      <c r="RS115" s="9"/>
      <c r="RT115" s="9"/>
      <c r="RU115" s="9"/>
      <c r="RV115" s="9"/>
      <c r="RW115" s="9"/>
      <c r="RX115" s="9"/>
      <c r="RY115" s="9"/>
      <c r="RZ115" s="9"/>
      <c r="SA115" s="9"/>
      <c r="SB115" s="9"/>
      <c r="SC115" s="9"/>
      <c r="SD115" s="9"/>
      <c r="SE115" s="9"/>
      <c r="SF115" s="9"/>
      <c r="SG115" s="9"/>
      <c r="SH115" s="9"/>
      <c r="SI115" s="9"/>
      <c r="SJ115" s="9"/>
      <c r="SK115" s="9"/>
      <c r="SL115" s="9"/>
      <c r="SM115" s="9"/>
      <c r="SN115" s="9"/>
      <c r="SO115" s="9"/>
      <c r="SP115" s="9"/>
      <c r="SQ115" s="9"/>
      <c r="SR115" s="9"/>
      <c r="SS115" s="9"/>
      <c r="ST115" s="9"/>
      <c r="SU115" s="9"/>
      <c r="SV115" s="9"/>
      <c r="SW115" s="9"/>
      <c r="SX115" s="9"/>
      <c r="SY115" s="9"/>
      <c r="SZ115" s="9"/>
      <c r="TA115" s="9"/>
      <c r="TB115" s="9"/>
      <c r="TC115" s="9"/>
      <c r="TD115" s="9"/>
      <c r="TE115" s="9"/>
      <c r="TF115" s="9"/>
      <c r="TG115" s="9"/>
      <c r="TH115" s="9"/>
      <c r="TI115" s="9"/>
      <c r="TJ115" s="9"/>
      <c r="TK115" s="9"/>
      <c r="TL115" s="9"/>
      <c r="TM115" s="9"/>
      <c r="TN115" s="9"/>
      <c r="TO115" s="9"/>
      <c r="ANB115" s="9"/>
      <c r="ANC115" s="9"/>
      <c r="AND115" s="9"/>
      <c r="ANE115" s="9"/>
      <c r="ANF115" s="9"/>
      <c r="ANG115" s="9"/>
      <c r="ANH115" s="9"/>
      <c r="ANI115" s="9"/>
      <c r="ANJ115" s="9"/>
      <c r="ANK115" s="9"/>
      <c r="ANL115" s="9"/>
      <c r="ANM115" s="9"/>
      <c r="ANN115" s="9"/>
      <c r="ANO115" s="9"/>
      <c r="ANP115" s="9"/>
      <c r="ANQ115" s="9"/>
      <c r="ANR115" s="9"/>
      <c r="ANS115" s="9"/>
      <c r="ANT115" s="9"/>
      <c r="ANU115" s="9"/>
      <c r="ANV115" s="9"/>
      <c r="ANW115" s="9"/>
      <c r="ANX115" s="9"/>
      <c r="ANY115" s="9"/>
      <c r="ANZ115" s="9"/>
      <c r="AOA115" s="9"/>
      <c r="AOB115" s="9"/>
      <c r="AOC115" s="9"/>
      <c r="AOD115" s="9"/>
      <c r="AOE115" s="9"/>
      <c r="AOF115" s="9"/>
      <c r="AOG115" s="9"/>
      <c r="AOH115" s="9"/>
      <c r="AOI115" s="9"/>
      <c r="AOJ115" s="9"/>
      <c r="AOK115" s="9"/>
      <c r="AOL115" s="9"/>
      <c r="AOM115" s="9"/>
      <c r="AON115" s="9"/>
      <c r="AOO115" s="9"/>
      <c r="AOP115" s="9"/>
      <c r="AOQ115" s="9"/>
      <c r="AOR115" s="9"/>
      <c r="AOS115" s="9"/>
      <c r="AOT115" s="9"/>
      <c r="AOU115" s="9"/>
      <c r="AOV115" s="9"/>
      <c r="AOW115" s="9"/>
      <c r="AOX115" s="9"/>
      <c r="AOY115" s="9"/>
      <c r="AOZ115" s="9"/>
      <c r="APA115" s="9"/>
      <c r="APB115" s="9"/>
      <c r="APC115" s="9"/>
      <c r="APD115" s="9"/>
      <c r="APE115" s="9"/>
      <c r="APF115" s="9"/>
      <c r="APG115" s="9"/>
      <c r="APH115" s="9"/>
      <c r="API115" s="9"/>
      <c r="APJ115" s="9"/>
      <c r="APK115" s="9"/>
      <c r="APL115" s="9"/>
      <c r="APM115" s="9"/>
      <c r="APN115" s="9"/>
      <c r="APO115" s="9"/>
      <c r="APP115" s="9"/>
      <c r="APQ115" s="9"/>
      <c r="APR115" s="9"/>
      <c r="APS115" s="9"/>
      <c r="APT115" s="9"/>
      <c r="APU115" s="9"/>
      <c r="APV115" s="9"/>
      <c r="APW115" s="9"/>
      <c r="APX115" s="9"/>
      <c r="APY115" s="9"/>
      <c r="APZ115" s="9"/>
      <c r="AQA115" s="9"/>
      <c r="AQB115" s="9"/>
      <c r="AQC115" s="9"/>
      <c r="AQD115" s="9"/>
      <c r="AQE115" s="9"/>
      <c r="AQF115" s="9"/>
      <c r="AQG115" s="9"/>
      <c r="AQH115" s="9"/>
      <c r="AQI115" s="9"/>
      <c r="AQJ115" s="9"/>
      <c r="AQK115" s="9"/>
      <c r="AQL115" s="9"/>
      <c r="AQM115" s="9"/>
      <c r="AQN115" s="9"/>
      <c r="AQO115" s="9"/>
      <c r="AQP115" s="9"/>
      <c r="AQQ115" s="9"/>
      <c r="AQR115" s="9"/>
      <c r="AQS115" s="9"/>
      <c r="AQT115" s="9"/>
      <c r="AQU115" s="9"/>
      <c r="AQV115" s="9"/>
      <c r="AQW115" s="9"/>
      <c r="AQX115" s="9"/>
      <c r="AQY115" s="9"/>
      <c r="AQZ115" s="9"/>
      <c r="ARA115" s="9"/>
      <c r="ARB115" s="9"/>
      <c r="ARC115" s="9"/>
      <c r="ARD115" s="9"/>
      <c r="ARE115" s="9"/>
      <c r="ARF115" s="9"/>
      <c r="ARG115" s="9"/>
      <c r="ARH115" s="9"/>
      <c r="ARI115" s="9"/>
      <c r="ARJ115" s="9"/>
      <c r="ARK115" s="9"/>
      <c r="ARL115" s="9"/>
      <c r="ARM115" s="9"/>
      <c r="ARN115" s="9"/>
      <c r="ARO115" s="9"/>
      <c r="ARP115" s="9"/>
      <c r="ARQ115" s="9"/>
      <c r="ARR115" s="9"/>
      <c r="ARS115" s="9"/>
      <c r="ART115" s="9"/>
      <c r="ARU115" s="9"/>
      <c r="ARV115" s="9"/>
      <c r="ARW115" s="9"/>
      <c r="ARX115" s="9"/>
      <c r="ARY115" s="9"/>
      <c r="ARZ115" s="9"/>
      <c r="ASA115" s="9"/>
      <c r="ASB115" s="9"/>
      <c r="ASC115" s="9"/>
      <c r="ASD115" s="9"/>
      <c r="ASE115" s="9"/>
      <c r="ASF115" s="9"/>
      <c r="ASG115" s="9"/>
      <c r="ASH115" s="9"/>
      <c r="ASI115" s="9"/>
      <c r="ASJ115" s="9"/>
      <c r="ASK115" s="9"/>
      <c r="ASL115" s="9"/>
      <c r="ASM115" s="9"/>
      <c r="ASN115" s="9"/>
      <c r="ASO115" s="9"/>
      <c r="ASP115" s="9"/>
      <c r="ASQ115" s="9"/>
      <c r="ASR115" s="9"/>
      <c r="ASS115" s="9"/>
      <c r="AST115" s="9"/>
      <c r="ASU115" s="9"/>
      <c r="ASV115" s="9"/>
      <c r="ASW115" s="9"/>
      <c r="ASX115" s="9"/>
      <c r="ASY115" s="9"/>
      <c r="ASZ115" s="9"/>
      <c r="ATA115" s="9"/>
      <c r="ATB115" s="9"/>
      <c r="ATC115" s="9"/>
      <c r="ATD115" s="9"/>
      <c r="ATE115" s="9"/>
      <c r="ATF115" s="9"/>
      <c r="ATG115" s="9"/>
      <c r="ATH115" s="9"/>
      <c r="ATI115" s="9"/>
      <c r="ATJ115" s="9"/>
      <c r="ATK115" s="9"/>
      <c r="ATL115" s="9"/>
      <c r="ATM115" s="9"/>
      <c r="ATN115" s="9"/>
      <c r="ATO115" s="9"/>
      <c r="ATP115" s="9"/>
      <c r="ATQ115" s="9"/>
      <c r="ATR115" s="9"/>
      <c r="ATS115" s="9"/>
      <c r="ATT115" s="9"/>
      <c r="ATU115" s="9"/>
      <c r="ATV115" s="9"/>
      <c r="ATW115" s="9"/>
      <c r="ATX115" s="9"/>
      <c r="ATY115" s="9"/>
      <c r="ATZ115" s="9"/>
      <c r="AUA115" s="9"/>
      <c r="AUB115" s="9"/>
      <c r="AUC115" s="9"/>
      <c r="AUD115" s="9"/>
      <c r="AUE115" s="9"/>
      <c r="AUF115" s="9"/>
      <c r="AUG115" s="9"/>
      <c r="AUH115" s="9"/>
      <c r="AUI115" s="9"/>
      <c r="AUJ115" s="9"/>
      <c r="AUK115" s="9"/>
      <c r="AUL115" s="9"/>
      <c r="AUM115" s="9"/>
      <c r="AUN115" s="9"/>
      <c r="AUO115" s="9"/>
      <c r="AUP115" s="9"/>
      <c r="AUQ115" s="9"/>
      <c r="AUR115" s="9"/>
      <c r="AUS115" s="9"/>
      <c r="AUT115" s="9"/>
      <c r="AUU115" s="9"/>
      <c r="AUV115" s="9"/>
      <c r="AUW115" s="9"/>
      <c r="AUX115" s="9"/>
      <c r="AUY115" s="9"/>
      <c r="AUZ115" s="9"/>
      <c r="AVA115" s="9"/>
      <c r="AVB115" s="9"/>
      <c r="AVC115" s="9"/>
      <c r="AVD115" s="9"/>
      <c r="AVE115" s="9"/>
      <c r="AVF115" s="9"/>
      <c r="AVG115" s="9"/>
      <c r="AVH115" s="9"/>
      <c r="AVI115" s="9"/>
      <c r="AVJ115" s="9"/>
      <c r="AVK115" s="9"/>
      <c r="AVL115" s="9"/>
      <c r="AVM115" s="9"/>
      <c r="AVN115" s="9"/>
      <c r="AVO115" s="9"/>
      <c r="AVP115" s="9"/>
      <c r="AVQ115" s="9"/>
      <c r="AVR115" s="9"/>
      <c r="AVS115" s="9"/>
      <c r="AVT115" s="9"/>
      <c r="AVU115" s="9"/>
      <c r="AVV115" s="9"/>
      <c r="AVW115" s="9"/>
      <c r="AVX115" s="9"/>
      <c r="AVY115" s="9"/>
      <c r="AVZ115" s="9"/>
      <c r="AWA115" s="9"/>
      <c r="AWB115" s="9"/>
      <c r="AWC115" s="9"/>
      <c r="AWD115" s="9"/>
      <c r="AWE115" s="9"/>
      <c r="AWF115" s="9"/>
      <c r="AWG115" s="9"/>
      <c r="AWH115" s="9"/>
      <c r="AWI115" s="9"/>
      <c r="AWJ115" s="9"/>
      <c r="AWK115" s="9"/>
      <c r="AWL115" s="9"/>
      <c r="AWM115" s="9"/>
      <c r="AWN115" s="9"/>
      <c r="AWO115" s="9"/>
      <c r="AWP115" s="9"/>
      <c r="AWQ115" s="9"/>
      <c r="AWR115" s="9"/>
      <c r="AWS115" s="9"/>
      <c r="AWT115" s="9"/>
      <c r="AWU115" s="9"/>
      <c r="AWV115" s="9"/>
      <c r="AWW115" s="9"/>
      <c r="AWX115" s="9"/>
      <c r="AWY115" s="9"/>
      <c r="AWZ115" s="9"/>
      <c r="AXA115" s="9"/>
      <c r="AXB115" s="9"/>
      <c r="AXC115" s="9"/>
      <c r="AXD115" s="9"/>
      <c r="AXE115" s="9"/>
      <c r="AXF115" s="9"/>
      <c r="AXG115" s="9"/>
      <c r="AXH115" s="9"/>
      <c r="AXI115" s="9"/>
      <c r="AXJ115" s="9"/>
      <c r="AXK115" s="9"/>
      <c r="AXL115" s="9"/>
      <c r="AXM115" s="9"/>
      <c r="AXN115" s="9"/>
      <c r="AXO115" s="9"/>
      <c r="AXP115" s="9"/>
      <c r="AXQ115" s="9"/>
      <c r="AXR115" s="9"/>
      <c r="AXS115" s="9"/>
      <c r="AXT115" s="9"/>
      <c r="AXU115" s="9"/>
      <c r="AXV115" s="9"/>
      <c r="AXW115" s="9"/>
      <c r="AXX115" s="9"/>
      <c r="AXY115" s="9"/>
      <c r="AXZ115" s="9"/>
      <c r="AYA115" s="9"/>
      <c r="AYB115" s="9"/>
      <c r="AYC115" s="9"/>
      <c r="AYD115" s="9"/>
      <c r="AYE115" s="9"/>
      <c r="AYF115" s="9"/>
      <c r="AYG115" s="9"/>
      <c r="AYH115" s="9"/>
      <c r="AYI115" s="9"/>
      <c r="AYJ115" s="9"/>
      <c r="AYK115" s="9"/>
      <c r="AYL115" s="9"/>
      <c r="AYM115" s="9"/>
      <c r="AYN115" s="9"/>
      <c r="AYO115" s="9"/>
      <c r="AYP115" s="9"/>
      <c r="AYQ115" s="9"/>
      <c r="AYR115" s="9"/>
      <c r="AYS115" s="9"/>
      <c r="AYT115" s="9"/>
      <c r="AYU115" s="9"/>
      <c r="AYV115" s="9"/>
      <c r="AYW115" s="9"/>
      <c r="AYX115" s="9"/>
      <c r="AYY115" s="9"/>
      <c r="AYZ115" s="9"/>
      <c r="AZA115" s="9"/>
      <c r="AZB115" s="9"/>
      <c r="AZC115" s="9"/>
      <c r="AZD115" s="9"/>
      <c r="AZE115" s="9"/>
      <c r="AZF115" s="9"/>
      <c r="AZG115" s="9"/>
      <c r="AZH115" s="9"/>
      <c r="AZI115" s="9"/>
      <c r="AZJ115" s="9"/>
      <c r="AZK115" s="9"/>
      <c r="AZL115" s="9"/>
      <c r="AZM115" s="9"/>
      <c r="AZN115" s="9"/>
      <c r="AZO115" s="9"/>
      <c r="AZP115" s="9"/>
      <c r="AZQ115" s="9"/>
      <c r="AZR115" s="9"/>
      <c r="AZS115" s="9"/>
      <c r="AZT115" s="9"/>
      <c r="AZU115" s="9"/>
      <c r="AZV115" s="9"/>
      <c r="AZW115" s="9"/>
      <c r="AZX115" s="9"/>
      <c r="AZY115" s="9"/>
      <c r="AZZ115" s="9"/>
      <c r="BAA115" s="9"/>
      <c r="BAB115" s="9"/>
      <c r="BAC115" s="9"/>
      <c r="BAD115" s="9"/>
      <c r="BAE115" s="9"/>
      <c r="BAF115" s="9"/>
      <c r="BAG115" s="9"/>
      <c r="BAH115" s="9"/>
      <c r="BAI115" s="9"/>
      <c r="BAJ115" s="9"/>
      <c r="BAK115" s="9"/>
      <c r="BAL115" s="9"/>
      <c r="BAM115" s="9"/>
      <c r="BAN115" s="9"/>
      <c r="BAO115" s="9"/>
      <c r="BAP115" s="9"/>
      <c r="BAQ115" s="9"/>
      <c r="BAR115" s="9"/>
      <c r="BAS115" s="9"/>
      <c r="BAT115" s="9"/>
      <c r="BAU115" s="9"/>
      <c r="BAV115" s="9"/>
      <c r="BAW115" s="9"/>
      <c r="BAX115" s="9"/>
      <c r="BAY115" s="9"/>
      <c r="BAZ115" s="9"/>
      <c r="BBA115" s="9"/>
      <c r="BBB115" s="9"/>
      <c r="BBC115" s="9"/>
      <c r="BBD115" s="9"/>
      <c r="BBE115" s="9"/>
      <c r="BBF115" s="9"/>
      <c r="BBG115" s="9"/>
      <c r="BBH115" s="9"/>
      <c r="BBI115" s="9"/>
      <c r="BBJ115" s="9"/>
      <c r="BBK115" s="9"/>
      <c r="BBL115" s="9"/>
      <c r="BBM115" s="9"/>
      <c r="BBN115" s="9"/>
      <c r="BBO115" s="9"/>
      <c r="BBP115" s="9"/>
      <c r="BBQ115" s="9"/>
      <c r="BBR115" s="9"/>
      <c r="BBS115" s="9"/>
      <c r="BBT115" s="9"/>
      <c r="BBU115" s="9"/>
      <c r="BBV115" s="9"/>
      <c r="BBW115" s="9"/>
      <c r="BBX115" s="9"/>
      <c r="BBY115" s="9"/>
      <c r="BBZ115" s="9"/>
      <c r="BCA115" s="9"/>
      <c r="BCB115" s="9"/>
      <c r="BCC115" s="9"/>
      <c r="BCD115" s="9"/>
      <c r="BCE115" s="9"/>
      <c r="BCF115" s="9"/>
      <c r="BCG115" s="9"/>
      <c r="BCH115" s="9"/>
      <c r="BCI115" s="9"/>
      <c r="BCJ115" s="9"/>
      <c r="BCK115" s="9"/>
      <c r="BCL115" s="9"/>
      <c r="BCM115" s="9"/>
      <c r="BCN115" s="9"/>
      <c r="BCO115" s="9"/>
      <c r="BCP115" s="9"/>
      <c r="BCQ115" s="9"/>
      <c r="BCR115" s="9"/>
      <c r="BCS115" s="9"/>
      <c r="BCT115" s="9"/>
      <c r="BCU115" s="9"/>
      <c r="BCV115" s="9"/>
      <c r="BCW115" s="9"/>
      <c r="BCX115" s="9"/>
      <c r="BCY115" s="9"/>
      <c r="BCZ115" s="9"/>
      <c r="BDA115" s="9"/>
      <c r="BDB115" s="9"/>
      <c r="BDC115" s="9"/>
      <c r="BDD115" s="9"/>
      <c r="BDE115" s="9"/>
      <c r="BDF115" s="9"/>
      <c r="BDG115" s="9"/>
      <c r="BDH115" s="9"/>
      <c r="BDI115" s="9"/>
      <c r="BDJ115" s="9"/>
      <c r="BDK115" s="9"/>
      <c r="BDL115" s="9"/>
      <c r="BDM115" s="9"/>
      <c r="BDN115" s="9"/>
      <c r="BDO115" s="9"/>
      <c r="BDP115" s="9"/>
      <c r="BDQ115" s="9"/>
      <c r="BDR115" s="9"/>
      <c r="BDS115" s="9"/>
      <c r="BDT115" s="9"/>
      <c r="BDU115" s="9"/>
      <c r="BDV115" s="9"/>
      <c r="BDW115" s="9"/>
      <c r="BDX115" s="9"/>
      <c r="BDY115" s="9"/>
      <c r="BDZ115" s="9"/>
      <c r="BEA115" s="9"/>
      <c r="BEB115" s="9"/>
      <c r="BEC115" s="9"/>
      <c r="BED115" s="9"/>
      <c r="BEE115" s="9"/>
      <c r="BEF115" s="9"/>
      <c r="BEG115" s="9"/>
      <c r="BEH115" s="9"/>
      <c r="BEI115" s="9"/>
      <c r="BEJ115" s="9"/>
      <c r="BEK115" s="9"/>
      <c r="BEL115" s="9"/>
      <c r="BEM115" s="9"/>
      <c r="BEN115" s="9"/>
      <c r="BEO115" s="9"/>
      <c r="BEP115" s="9"/>
      <c r="BEQ115" s="9"/>
      <c r="BER115" s="9"/>
      <c r="BES115" s="9"/>
      <c r="BET115" s="9"/>
      <c r="BEU115" s="9"/>
      <c r="BEV115" s="9"/>
      <c r="BEW115" s="9"/>
      <c r="BEX115" s="9"/>
      <c r="BEY115" s="9"/>
      <c r="BEZ115" s="9"/>
      <c r="BFA115" s="9"/>
      <c r="BFB115" s="9"/>
      <c r="BFC115" s="9"/>
      <c r="BFD115" s="9"/>
      <c r="BFE115" s="9"/>
      <c r="BFF115" s="9"/>
      <c r="BFG115" s="9"/>
      <c r="BFH115" s="9"/>
      <c r="BFI115" s="9"/>
      <c r="BFJ115" s="9"/>
      <c r="BFK115" s="9"/>
      <c r="BFL115" s="9"/>
      <c r="BFM115" s="9"/>
      <c r="BFN115" s="9"/>
      <c r="BFO115" s="9"/>
      <c r="BFP115" s="9"/>
      <c r="BFQ115" s="9"/>
      <c r="BFR115" s="9"/>
      <c r="BFS115" s="9"/>
      <c r="BFT115" s="9"/>
      <c r="BFU115" s="9"/>
      <c r="BFV115" s="9"/>
      <c r="BFW115" s="9"/>
      <c r="BFX115" s="9"/>
      <c r="BFY115" s="9"/>
      <c r="BFZ115" s="9"/>
      <c r="BGA115" s="9"/>
      <c r="BGB115" s="9"/>
      <c r="BGC115" s="9"/>
      <c r="BGD115" s="9"/>
      <c r="BGE115" s="9"/>
      <c r="BGF115" s="9"/>
      <c r="BGG115" s="9"/>
      <c r="BGH115" s="9"/>
      <c r="BGI115" s="9"/>
      <c r="BGJ115" s="9"/>
      <c r="BGK115" s="9"/>
      <c r="BGL115" s="9"/>
      <c r="BGM115" s="9"/>
      <c r="BGN115" s="9"/>
      <c r="BGO115" s="9"/>
      <c r="BGP115" s="9"/>
      <c r="BGQ115" s="9"/>
      <c r="BGR115" s="9"/>
      <c r="BGS115" s="9"/>
      <c r="BGT115" s="9"/>
      <c r="BGU115" s="9"/>
      <c r="BGV115" s="9"/>
      <c r="BGW115" s="9"/>
      <c r="BGX115" s="9"/>
      <c r="BGY115" s="9"/>
      <c r="BGZ115" s="9"/>
      <c r="BHA115" s="9"/>
      <c r="BHB115" s="9"/>
      <c r="BHC115" s="9"/>
      <c r="BHD115" s="9"/>
      <c r="BHE115" s="9"/>
      <c r="BHF115" s="9"/>
      <c r="BHG115" s="9"/>
      <c r="BHH115" s="9"/>
      <c r="BHI115" s="9"/>
      <c r="BHJ115" s="9"/>
      <c r="BHK115" s="9"/>
      <c r="BHL115" s="9"/>
      <c r="BHM115" s="9"/>
      <c r="BHN115" s="9"/>
      <c r="BHO115" s="9"/>
      <c r="BHP115" s="9"/>
      <c r="BHQ115" s="9"/>
      <c r="BHR115" s="9"/>
      <c r="BHS115" s="9"/>
      <c r="BHT115" s="9"/>
      <c r="BHU115" s="9"/>
      <c r="BHV115" s="9"/>
      <c r="BHW115" s="9"/>
      <c r="BHX115" s="9"/>
      <c r="BHY115" s="9"/>
      <c r="BHZ115" s="9"/>
      <c r="BIA115" s="9"/>
      <c r="BIB115" s="9"/>
      <c r="BIC115" s="9"/>
      <c r="BID115" s="9"/>
      <c r="BIE115" s="9"/>
      <c r="BIF115" s="9"/>
      <c r="BIG115" s="9"/>
      <c r="BIH115" s="9"/>
      <c r="BII115" s="9"/>
      <c r="BIJ115" s="9"/>
      <c r="BIK115" s="9"/>
      <c r="BIL115" s="9"/>
      <c r="BIM115" s="9"/>
      <c r="BIN115" s="9"/>
      <c r="BIO115" s="9"/>
      <c r="BIP115" s="9"/>
      <c r="BIQ115" s="9"/>
      <c r="BIR115" s="9"/>
      <c r="BIS115" s="9"/>
      <c r="BIT115" s="9"/>
      <c r="BIU115" s="9"/>
      <c r="BIV115" s="9"/>
      <c r="BIW115" s="9"/>
      <c r="BIX115" s="9"/>
      <c r="BIY115" s="9"/>
      <c r="BIZ115" s="9"/>
      <c r="BJA115" s="9"/>
      <c r="BJB115" s="9"/>
      <c r="BJC115" s="9"/>
      <c r="BJD115" s="9"/>
      <c r="BJE115" s="9"/>
      <c r="BJF115" s="9"/>
      <c r="BJG115" s="9"/>
      <c r="BJH115" s="9"/>
      <c r="BJI115" s="9"/>
      <c r="BJJ115" s="9"/>
      <c r="BJK115" s="9"/>
      <c r="BJL115" s="9"/>
      <c r="BJM115" s="9"/>
      <c r="BJN115" s="9"/>
      <c r="BJO115" s="9"/>
      <c r="BJP115" s="9"/>
      <c r="BJQ115" s="9"/>
      <c r="BJR115" s="9"/>
      <c r="BJS115" s="9"/>
      <c r="BJT115" s="9"/>
      <c r="BJU115" s="9"/>
      <c r="BJV115" s="9"/>
      <c r="BJW115" s="9"/>
      <c r="BJX115" s="9"/>
      <c r="BJY115" s="9"/>
      <c r="BJZ115" s="9"/>
      <c r="BKA115" s="9"/>
      <c r="BKB115" s="9"/>
      <c r="BKC115" s="9"/>
      <c r="BKD115" s="9"/>
      <c r="BKE115" s="9"/>
      <c r="BKF115" s="9"/>
      <c r="BKG115" s="9"/>
      <c r="BKH115" s="9"/>
      <c r="BKI115" s="9"/>
      <c r="BKJ115" s="9"/>
      <c r="BKK115" s="9"/>
      <c r="BKL115" s="9"/>
      <c r="BKM115" s="9"/>
      <c r="BKN115" s="9"/>
      <c r="BKO115" s="9"/>
      <c r="BKP115" s="9"/>
      <c r="BKQ115" s="9"/>
      <c r="BKR115" s="9"/>
      <c r="BKS115" s="9"/>
      <c r="BKT115" s="9"/>
      <c r="BKU115" s="9"/>
      <c r="BKV115" s="9"/>
      <c r="BKW115" s="9"/>
      <c r="BKX115" s="9"/>
      <c r="BKY115" s="9"/>
      <c r="BKZ115" s="9"/>
      <c r="BLA115" s="9"/>
      <c r="BLB115" s="9"/>
      <c r="BLC115" s="9"/>
      <c r="BLD115" s="9"/>
      <c r="BLE115" s="9"/>
      <c r="BLF115" s="9"/>
      <c r="BLG115" s="9"/>
      <c r="BLH115" s="9"/>
      <c r="BLI115" s="9"/>
      <c r="BLJ115" s="9"/>
      <c r="BLK115" s="9"/>
      <c r="BLL115" s="9"/>
      <c r="BLM115" s="9"/>
      <c r="BLN115" s="9"/>
      <c r="BLO115" s="9"/>
      <c r="BLP115" s="9"/>
      <c r="BLQ115" s="9"/>
      <c r="BLR115" s="9"/>
      <c r="BLS115" s="9"/>
      <c r="BLT115" s="9"/>
      <c r="BLU115" s="9"/>
      <c r="BLV115" s="9"/>
      <c r="BLW115" s="9"/>
      <c r="BLX115" s="9"/>
      <c r="BLY115" s="9"/>
      <c r="BLZ115" s="9"/>
      <c r="BMA115" s="9"/>
      <c r="BMB115" s="9"/>
      <c r="BMC115" s="9"/>
      <c r="BMD115" s="9"/>
      <c r="BME115" s="9"/>
      <c r="BMF115" s="9"/>
      <c r="BMG115" s="9"/>
      <c r="BMH115" s="9"/>
      <c r="BMI115" s="9"/>
      <c r="BMJ115" s="9"/>
      <c r="BMK115" s="9"/>
      <c r="BML115" s="9"/>
      <c r="BMM115" s="9"/>
      <c r="BMN115" s="9"/>
      <c r="BMO115" s="9"/>
      <c r="BMP115" s="9"/>
      <c r="BMQ115" s="9"/>
      <c r="BMR115" s="9"/>
      <c r="BMS115" s="9"/>
      <c r="BMT115" s="9"/>
      <c r="BMU115" s="9"/>
      <c r="BMV115" s="9"/>
      <c r="BMW115" s="9"/>
      <c r="BMX115" s="9"/>
      <c r="BMY115" s="9"/>
      <c r="BMZ115" s="9"/>
      <c r="BNA115" s="9"/>
      <c r="BNB115" s="9"/>
      <c r="BNC115" s="9"/>
      <c r="BND115" s="9"/>
      <c r="BNE115" s="9"/>
      <c r="BNF115" s="9"/>
      <c r="BNG115" s="9"/>
      <c r="BNH115" s="9"/>
      <c r="BNI115" s="9"/>
      <c r="BNJ115" s="9"/>
      <c r="BNK115" s="9"/>
      <c r="BNL115" s="9"/>
      <c r="BNM115" s="9"/>
      <c r="BNN115" s="9"/>
      <c r="BNO115" s="9"/>
      <c r="BNP115" s="9"/>
      <c r="BNQ115" s="9"/>
      <c r="BNR115" s="9"/>
      <c r="BNS115" s="9"/>
      <c r="BNT115" s="9"/>
      <c r="BNU115" s="9"/>
      <c r="BNV115" s="9"/>
      <c r="BNW115" s="9"/>
      <c r="BNX115" s="9"/>
      <c r="BNY115" s="9"/>
      <c r="BNZ115" s="9"/>
      <c r="BOA115" s="9"/>
      <c r="BOB115" s="9"/>
      <c r="BOC115" s="9"/>
      <c r="BOD115" s="9"/>
      <c r="BOE115" s="9"/>
      <c r="BOF115" s="9"/>
      <c r="BOG115" s="9"/>
      <c r="BOH115" s="9"/>
      <c r="BOI115" s="9"/>
      <c r="BOJ115" s="9"/>
      <c r="BOK115" s="9"/>
      <c r="BOL115" s="9"/>
      <c r="BOM115" s="9"/>
      <c r="BON115" s="9"/>
      <c r="BOO115" s="9"/>
      <c r="BOP115" s="9"/>
      <c r="BOQ115" s="9"/>
      <c r="BOR115" s="9"/>
      <c r="BOS115" s="9"/>
      <c r="BOT115" s="9"/>
      <c r="BOU115" s="9"/>
      <c r="BOV115" s="9"/>
      <c r="BOW115" s="9"/>
      <c r="BOX115" s="9"/>
      <c r="BOY115" s="9"/>
      <c r="BOZ115" s="9"/>
      <c r="BPA115" s="9"/>
      <c r="BPB115" s="9"/>
      <c r="BPC115" s="9"/>
      <c r="BPD115" s="9"/>
      <c r="BPE115" s="9"/>
      <c r="BPF115" s="9"/>
      <c r="BPG115" s="9"/>
      <c r="BPH115" s="9"/>
      <c r="BPI115" s="9"/>
      <c r="BPJ115" s="9"/>
      <c r="BPK115" s="9"/>
      <c r="BPL115" s="9"/>
      <c r="BPM115" s="9"/>
      <c r="BPN115" s="9"/>
      <c r="BPO115" s="9"/>
      <c r="BPP115" s="9"/>
      <c r="BPQ115" s="9"/>
      <c r="BPR115" s="9"/>
      <c r="BPS115" s="9"/>
      <c r="BPT115" s="9"/>
      <c r="BPU115" s="9"/>
      <c r="BPV115" s="9"/>
      <c r="BPW115" s="9"/>
      <c r="BPX115" s="9"/>
      <c r="BPY115" s="9"/>
      <c r="BPZ115" s="9"/>
      <c r="BQA115" s="9"/>
      <c r="BQB115" s="9"/>
      <c r="BQC115" s="9"/>
      <c r="BQD115" s="9"/>
      <c r="BQE115" s="9"/>
      <c r="BQF115" s="9"/>
      <c r="BQG115" s="9"/>
      <c r="BQH115" s="9"/>
      <c r="BQI115" s="9"/>
      <c r="BQJ115" s="9"/>
      <c r="BQK115" s="9"/>
      <c r="BQL115" s="9"/>
      <c r="BQM115" s="9"/>
      <c r="BQN115" s="9"/>
      <c r="BQO115" s="9"/>
      <c r="BQP115" s="9"/>
      <c r="BQQ115" s="9"/>
      <c r="BQR115" s="9"/>
      <c r="BQS115" s="9"/>
      <c r="BQT115" s="9"/>
      <c r="BQU115" s="9"/>
      <c r="BQV115" s="9"/>
      <c r="BQW115" s="9"/>
      <c r="BQX115" s="9"/>
      <c r="BQY115" s="9"/>
      <c r="BQZ115" s="9"/>
      <c r="BRA115" s="9"/>
      <c r="BRB115" s="9"/>
      <c r="BRC115" s="9"/>
      <c r="BRD115" s="9"/>
      <c r="BRE115" s="9"/>
      <c r="BRF115" s="9"/>
      <c r="BRG115" s="9"/>
      <c r="BRH115" s="9"/>
      <c r="BRI115" s="9"/>
      <c r="BRJ115" s="9"/>
      <c r="BRK115" s="9"/>
      <c r="BRL115" s="9"/>
      <c r="BRM115" s="9"/>
      <c r="BRN115" s="9"/>
      <c r="BRO115" s="9"/>
      <c r="BRP115" s="9"/>
      <c r="BRQ115" s="9"/>
      <c r="BRR115" s="9"/>
      <c r="BRS115" s="9"/>
      <c r="BRT115" s="9"/>
      <c r="BRU115" s="9"/>
      <c r="BRV115" s="9"/>
      <c r="BRW115" s="9"/>
      <c r="BRX115" s="9"/>
      <c r="BRY115" s="9"/>
      <c r="BRZ115" s="9"/>
      <c r="BSA115" s="9"/>
      <c r="BSB115" s="9"/>
      <c r="BSC115" s="9"/>
      <c r="BSD115" s="9"/>
      <c r="BSE115" s="9"/>
      <c r="BSF115" s="9"/>
      <c r="BSG115" s="9"/>
      <c r="BSH115" s="9"/>
      <c r="BSI115" s="9"/>
      <c r="BSJ115" s="9"/>
      <c r="BSK115" s="9"/>
      <c r="BSL115" s="9"/>
      <c r="BSM115" s="9"/>
      <c r="BSN115" s="9"/>
      <c r="BSO115" s="9"/>
      <c r="BSP115" s="9"/>
      <c r="BSQ115" s="9"/>
      <c r="BSR115" s="9"/>
      <c r="BSS115" s="9"/>
      <c r="BST115" s="9"/>
      <c r="BSU115" s="9"/>
      <c r="BSV115" s="9"/>
      <c r="BSW115" s="9"/>
      <c r="BSX115" s="9"/>
      <c r="BSY115" s="9"/>
      <c r="BSZ115" s="9"/>
      <c r="BTA115" s="9"/>
      <c r="BTB115" s="9"/>
      <c r="BTC115" s="9"/>
      <c r="BTD115" s="9"/>
      <c r="BTE115" s="9"/>
      <c r="BTF115" s="9"/>
      <c r="BTG115" s="9"/>
      <c r="BTH115" s="9"/>
      <c r="BTI115" s="9"/>
      <c r="BTJ115" s="9"/>
      <c r="BTK115" s="9"/>
      <c r="BTL115" s="9"/>
      <c r="BTM115" s="9"/>
      <c r="BTN115" s="9"/>
      <c r="BTO115" s="9"/>
      <c r="BTP115" s="9"/>
      <c r="BTQ115" s="9"/>
      <c r="BTR115" s="9"/>
      <c r="BTS115" s="9"/>
      <c r="BTT115" s="9"/>
      <c r="BTU115" s="9"/>
      <c r="BTV115" s="9"/>
      <c r="BTW115" s="9"/>
      <c r="BTX115" s="9"/>
      <c r="BTY115" s="9"/>
      <c r="BTZ115" s="9"/>
      <c r="BUA115" s="9"/>
      <c r="BUB115" s="9"/>
      <c r="BUC115" s="9"/>
      <c r="BUD115" s="9"/>
      <c r="BUE115" s="9"/>
      <c r="BUF115" s="9"/>
      <c r="BUG115" s="9"/>
      <c r="BUH115" s="9"/>
      <c r="BUI115" s="9"/>
      <c r="BUJ115" s="9"/>
      <c r="BUK115" s="9"/>
      <c r="BUL115" s="9"/>
      <c r="BUM115" s="9"/>
      <c r="BUN115" s="9"/>
      <c r="BUO115" s="9"/>
      <c r="BUP115" s="9"/>
      <c r="BUQ115" s="9"/>
      <c r="BUR115" s="9"/>
      <c r="BUS115" s="9"/>
      <c r="BUT115" s="9"/>
      <c r="BUU115" s="9"/>
      <c r="BUV115" s="9"/>
      <c r="BUW115" s="9"/>
      <c r="BUX115" s="9"/>
      <c r="BUY115" s="9"/>
      <c r="BUZ115" s="9"/>
      <c r="BVA115" s="9"/>
      <c r="BVB115" s="9"/>
      <c r="BVC115" s="9"/>
      <c r="BVD115" s="9"/>
      <c r="BVE115" s="9"/>
      <c r="BVF115" s="9"/>
      <c r="BVG115" s="9"/>
      <c r="BVH115" s="9"/>
      <c r="BVI115" s="9"/>
      <c r="BVJ115" s="9"/>
      <c r="BVK115" s="9"/>
      <c r="BVL115" s="9"/>
      <c r="BVM115" s="9"/>
      <c r="BVN115" s="9"/>
      <c r="BVO115" s="9"/>
      <c r="BVP115" s="9"/>
      <c r="BVQ115" s="9"/>
      <c r="BVR115" s="9"/>
      <c r="BVS115" s="9"/>
      <c r="BVT115" s="9"/>
      <c r="BVU115" s="9"/>
      <c r="BVV115" s="9"/>
      <c r="BVW115" s="9"/>
      <c r="BVX115" s="9"/>
      <c r="BVY115" s="9"/>
      <c r="BVZ115" s="9"/>
      <c r="BWA115" s="9"/>
      <c r="BWB115" s="9"/>
      <c r="BWC115" s="9"/>
      <c r="BWD115" s="9"/>
      <c r="BWE115" s="9"/>
      <c r="BWF115" s="9"/>
      <c r="BWG115" s="9"/>
      <c r="BWH115" s="9"/>
      <c r="BWI115" s="9"/>
      <c r="BWJ115" s="9"/>
      <c r="BWK115" s="9"/>
      <c r="BWL115" s="9"/>
      <c r="BWM115" s="9"/>
      <c r="BWN115" s="9"/>
      <c r="BWO115" s="9"/>
      <c r="BWP115" s="9"/>
      <c r="BWQ115" s="9"/>
      <c r="BWR115" s="9"/>
      <c r="BWS115" s="9"/>
      <c r="BWT115" s="9"/>
      <c r="BWU115" s="9"/>
      <c r="BWV115" s="9"/>
      <c r="BWW115" s="9"/>
      <c r="BWX115" s="9"/>
      <c r="BWY115" s="9"/>
      <c r="BWZ115" s="9"/>
      <c r="BXA115" s="9"/>
      <c r="BXB115" s="9"/>
      <c r="BXC115" s="9"/>
      <c r="BXD115" s="9"/>
    </row>
    <row r="116" ht="14.25" customHeight="1">
      <c r="A116" s="9">
        <v>53.0</v>
      </c>
      <c r="B116" s="9" t="s">
        <v>11947</v>
      </c>
      <c r="C116" s="9" t="s">
        <v>11948</v>
      </c>
      <c r="D116" s="9" t="s">
        <v>11948</v>
      </c>
      <c r="E116" s="9"/>
      <c r="F116" s="9">
        <v>64.0</v>
      </c>
      <c r="G116" s="9" t="s">
        <v>12945</v>
      </c>
      <c r="H116" s="9"/>
      <c r="I116" s="9"/>
      <c r="J116" s="9"/>
      <c r="K116" s="9">
        <v>2.0</v>
      </c>
      <c r="L116" s="9">
        <v>61.0</v>
      </c>
      <c r="M116" s="9"/>
      <c r="N116" s="9"/>
      <c r="O116" s="9">
        <v>1.0</v>
      </c>
      <c r="P116" s="9">
        <v>1.0</v>
      </c>
      <c r="Q116" s="9" t="s">
        <v>12946</v>
      </c>
      <c r="R116" s="9"/>
      <c r="S116" s="9" t="s">
        <v>3095</v>
      </c>
      <c r="T116" s="9" t="s">
        <v>3094</v>
      </c>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9"/>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c r="HA116" s="9"/>
      <c r="HB116" s="9"/>
      <c r="HC116" s="9"/>
      <c r="HD116" s="9"/>
      <c r="HE116" s="9"/>
      <c r="HF116" s="9"/>
      <c r="HG116" s="9"/>
      <c r="HH116" s="9"/>
      <c r="HI116" s="9"/>
      <c r="HJ116" s="9"/>
      <c r="HK116" s="9"/>
      <c r="HL116" s="9"/>
      <c r="HM116" s="9"/>
      <c r="HN116" s="9"/>
      <c r="HO116" s="9"/>
      <c r="HP116" s="9"/>
      <c r="HQ116" s="9"/>
      <c r="HR116" s="9"/>
      <c r="HS116" s="9"/>
      <c r="HT116" s="9"/>
      <c r="HU116" s="9"/>
      <c r="HV116" s="9"/>
      <c r="HW116" s="9"/>
      <c r="HX116" s="9"/>
      <c r="HY116" s="9"/>
      <c r="HZ116" s="9"/>
      <c r="IA116" s="9"/>
      <c r="IB116" s="9"/>
      <c r="IC116" s="9"/>
      <c r="ID116" s="9"/>
      <c r="IE116" s="9"/>
      <c r="IF116" s="9"/>
      <c r="IG116" s="9"/>
      <c r="IH116" s="9"/>
      <c r="II116" s="9"/>
      <c r="IJ116" s="9"/>
      <c r="IK116" s="9"/>
      <c r="IL116" s="9"/>
      <c r="IM116" s="9"/>
      <c r="IN116" s="9"/>
      <c r="IO116" s="9"/>
      <c r="IP116" s="9"/>
      <c r="IQ116" s="9"/>
      <c r="IR116" s="9"/>
      <c r="IS116" s="9"/>
      <c r="IT116" s="9"/>
      <c r="IU116" s="9"/>
      <c r="IV116" s="9"/>
      <c r="IW116" s="9"/>
      <c r="IX116" s="9"/>
      <c r="IY116" s="9"/>
      <c r="IZ116" s="9"/>
      <c r="JA116" s="9"/>
      <c r="JB116" s="9"/>
      <c r="JC116" s="9"/>
      <c r="JD116" s="9"/>
      <c r="JE116" s="9"/>
      <c r="JF116" s="9"/>
      <c r="JG116" s="9"/>
      <c r="JH116" s="9"/>
      <c r="JI116" s="9"/>
      <c r="JJ116" s="9"/>
      <c r="JK116" s="9"/>
      <c r="JL116" s="9"/>
      <c r="JM116" s="9"/>
      <c r="JN116" s="9"/>
      <c r="JO116" s="9"/>
      <c r="JP116" s="9"/>
      <c r="JQ116" s="9"/>
      <c r="JR116" s="9"/>
      <c r="JS116" s="9"/>
      <c r="JT116" s="9"/>
      <c r="JU116" s="9"/>
      <c r="JV116" s="9"/>
      <c r="JW116" s="9"/>
      <c r="JX116" s="9"/>
      <c r="JY116" s="9"/>
      <c r="JZ116" s="9"/>
      <c r="KA116" s="9"/>
      <c r="KB116" s="9"/>
      <c r="KC116" s="9"/>
      <c r="KD116" s="9"/>
      <c r="KE116" s="9"/>
      <c r="KF116" s="9"/>
      <c r="KG116" s="9"/>
      <c r="KH116" s="9"/>
      <c r="KI116" s="9"/>
      <c r="KJ116" s="9"/>
      <c r="KK116" s="9"/>
      <c r="KL116" s="9"/>
      <c r="KM116" s="9"/>
      <c r="KN116" s="9"/>
      <c r="KO116" s="9"/>
      <c r="KP116" s="9"/>
      <c r="KQ116" s="9"/>
      <c r="KR116" s="9"/>
      <c r="KS116" s="9"/>
      <c r="KT116" s="9"/>
      <c r="KU116" s="9"/>
      <c r="KV116" s="9"/>
      <c r="KW116" s="9"/>
      <c r="KX116" s="9"/>
      <c r="KY116" s="9"/>
      <c r="KZ116" s="9"/>
      <c r="LA116" s="9"/>
      <c r="LB116" s="9"/>
      <c r="LC116" s="9"/>
      <c r="LD116" s="9"/>
      <c r="LE116" s="9"/>
      <c r="LF116" s="9"/>
      <c r="LG116" s="9"/>
      <c r="LH116" s="9"/>
      <c r="LI116" s="9"/>
      <c r="LJ116" s="9"/>
      <c r="LK116" s="9"/>
      <c r="LL116" s="9"/>
      <c r="LM116" s="9"/>
      <c r="LN116" s="9"/>
      <c r="LO116" s="9"/>
      <c r="LP116" s="9"/>
      <c r="LQ116" s="9"/>
      <c r="LR116" s="9"/>
      <c r="LS116" s="9"/>
      <c r="LT116" s="9"/>
      <c r="LU116" s="9"/>
      <c r="LV116" s="9"/>
      <c r="LW116" s="9"/>
      <c r="LX116" s="9"/>
      <c r="LY116" s="9"/>
      <c r="LZ116" s="9"/>
      <c r="MA116" s="9"/>
      <c r="MB116" s="9"/>
      <c r="MC116" s="9"/>
      <c r="MD116" s="9"/>
      <c r="ME116" s="9"/>
      <c r="MF116" s="9"/>
      <c r="MG116" s="9"/>
      <c r="MH116" s="9"/>
      <c r="MI116" s="9"/>
      <c r="MJ116" s="9"/>
      <c r="MK116" s="9"/>
      <c r="ML116" s="9"/>
      <c r="MM116" s="9"/>
      <c r="MN116" s="9"/>
      <c r="MO116" s="9"/>
      <c r="MP116" s="9"/>
      <c r="MQ116" s="9"/>
      <c r="MR116" s="9"/>
      <c r="MS116" s="9"/>
      <c r="MT116" s="9"/>
      <c r="MU116" s="9"/>
      <c r="MV116" s="9"/>
      <c r="MW116" s="9"/>
      <c r="MX116" s="9"/>
      <c r="MY116" s="9"/>
      <c r="MZ116" s="9"/>
      <c r="NA116" s="9"/>
      <c r="NB116" s="9"/>
      <c r="NC116" s="9"/>
      <c r="ND116" s="9"/>
      <c r="NE116" s="9"/>
      <c r="NF116" s="9"/>
      <c r="NG116" s="9"/>
      <c r="NH116" s="9"/>
      <c r="NI116" s="9"/>
      <c r="NJ116" s="9"/>
      <c r="NK116" s="9"/>
      <c r="NL116" s="9"/>
      <c r="NM116" s="9"/>
      <c r="NN116" s="9"/>
      <c r="NO116" s="9"/>
      <c r="NP116" s="9"/>
      <c r="NQ116" s="9"/>
      <c r="NR116" s="9"/>
      <c r="NS116" s="9"/>
      <c r="NT116" s="9"/>
      <c r="NU116" s="9"/>
      <c r="NV116" s="9"/>
      <c r="NW116" s="9"/>
      <c r="NX116" s="9"/>
      <c r="NY116" s="9"/>
      <c r="NZ116" s="9"/>
      <c r="OA116" s="9"/>
      <c r="OB116" s="9"/>
      <c r="OC116" s="9"/>
      <c r="OD116" s="9"/>
      <c r="OE116" s="9"/>
      <c r="OF116" s="9"/>
      <c r="OG116" s="9"/>
      <c r="OH116" s="9"/>
      <c r="OI116" s="9"/>
      <c r="OJ116" s="9"/>
      <c r="OK116" s="9"/>
      <c r="OL116" s="9"/>
      <c r="OM116" s="9"/>
      <c r="ON116" s="9"/>
      <c r="OO116" s="9"/>
      <c r="OP116" s="9"/>
      <c r="OQ116" s="9"/>
      <c r="OR116" s="9"/>
      <c r="OS116" s="9"/>
      <c r="OT116" s="9"/>
      <c r="OU116" s="9"/>
      <c r="OV116" s="9"/>
      <c r="OW116" s="9"/>
      <c r="OX116" s="9"/>
      <c r="OY116" s="9"/>
      <c r="OZ116" s="9"/>
      <c r="PA116" s="9"/>
      <c r="PB116" s="9"/>
      <c r="PC116" s="9"/>
      <c r="PD116" s="9"/>
      <c r="PE116" s="9"/>
      <c r="PF116" s="9"/>
      <c r="PG116" s="9"/>
      <c r="PH116" s="9"/>
      <c r="PI116" s="9"/>
      <c r="PJ116" s="9"/>
      <c r="PK116" s="9"/>
      <c r="PL116" s="9"/>
      <c r="PM116" s="9"/>
      <c r="PN116" s="9"/>
      <c r="PO116" s="9"/>
      <c r="PP116" s="9"/>
      <c r="PQ116" s="9"/>
      <c r="PR116" s="9"/>
      <c r="PS116" s="9"/>
      <c r="PT116" s="9"/>
      <c r="PU116" s="9"/>
      <c r="PV116" s="9"/>
      <c r="PW116" s="9"/>
      <c r="PX116" s="9"/>
      <c r="PY116" s="9"/>
      <c r="PZ116" s="9"/>
      <c r="QA116" s="9"/>
      <c r="QB116" s="9"/>
      <c r="QC116" s="9"/>
      <c r="QD116" s="9"/>
      <c r="QE116" s="9"/>
      <c r="QF116" s="9"/>
      <c r="QG116" s="9"/>
      <c r="QH116" s="9"/>
      <c r="QI116" s="9"/>
      <c r="QJ116" s="9"/>
      <c r="QK116" s="9"/>
      <c r="QL116" s="9"/>
      <c r="QM116" s="9"/>
      <c r="QN116" s="9"/>
      <c r="QO116" s="9"/>
      <c r="QP116" s="9"/>
      <c r="QQ116" s="9"/>
      <c r="QR116" s="9"/>
      <c r="QS116" s="9"/>
      <c r="QT116" s="9"/>
      <c r="QU116" s="9"/>
      <c r="QV116" s="9"/>
      <c r="QW116" s="9"/>
      <c r="QX116" s="9"/>
      <c r="QY116" s="9"/>
      <c r="QZ116" s="9"/>
      <c r="RA116" s="9"/>
      <c r="RB116" s="9"/>
      <c r="RC116" s="9"/>
      <c r="RD116" s="9"/>
      <c r="RE116" s="9"/>
      <c r="RF116" s="9"/>
      <c r="RG116" s="9"/>
      <c r="RH116" s="9"/>
      <c r="RI116" s="9"/>
      <c r="RJ116" s="9"/>
      <c r="RK116" s="9"/>
      <c r="RL116" s="9"/>
      <c r="RM116" s="9"/>
      <c r="RN116" s="9"/>
      <c r="RO116" s="9"/>
      <c r="RP116" s="9"/>
      <c r="RQ116" s="9"/>
      <c r="RR116" s="9"/>
      <c r="RS116" s="9"/>
      <c r="RT116" s="9"/>
      <c r="RU116" s="9"/>
      <c r="RV116" s="9"/>
      <c r="RW116" s="9"/>
      <c r="RX116" s="9"/>
      <c r="RY116" s="9"/>
      <c r="RZ116" s="9"/>
      <c r="SA116" s="9"/>
      <c r="SB116" s="9"/>
      <c r="SC116" s="9"/>
      <c r="SD116" s="9"/>
      <c r="SE116" s="9"/>
      <c r="SF116" s="9"/>
      <c r="SG116" s="9"/>
      <c r="SH116" s="9"/>
      <c r="SI116" s="9"/>
      <c r="SJ116" s="9"/>
      <c r="SK116" s="9"/>
      <c r="SL116" s="9"/>
      <c r="SM116" s="9"/>
      <c r="SN116" s="9"/>
      <c r="SO116" s="9"/>
      <c r="SP116" s="9"/>
      <c r="SQ116" s="9"/>
      <c r="SR116" s="9"/>
      <c r="SS116" s="9"/>
      <c r="ST116" s="9"/>
      <c r="SU116" s="9"/>
      <c r="SV116" s="9"/>
      <c r="SW116" s="9"/>
      <c r="SX116" s="9"/>
      <c r="SY116" s="9"/>
      <c r="SZ116" s="9"/>
      <c r="TA116" s="9"/>
      <c r="TB116" s="9"/>
      <c r="TC116" s="9"/>
      <c r="TD116" s="9"/>
      <c r="TE116" s="9"/>
      <c r="TF116" s="9"/>
      <c r="TG116" s="9"/>
      <c r="TH116" s="9"/>
      <c r="TI116" s="9"/>
      <c r="TJ116" s="9"/>
      <c r="TK116" s="9"/>
      <c r="TL116" s="9"/>
      <c r="TM116" s="9"/>
      <c r="TN116" s="9"/>
      <c r="TO116" s="9"/>
      <c r="ANB116" s="9"/>
      <c r="ANC116" s="9"/>
      <c r="AND116" s="9"/>
      <c r="ANE116" s="9"/>
      <c r="ANF116" s="9"/>
      <c r="ANG116" s="9"/>
      <c r="ANH116" s="9"/>
      <c r="ANI116" s="9"/>
      <c r="ANJ116" s="9"/>
      <c r="ANK116" s="9"/>
      <c r="ANL116" s="9"/>
      <c r="ANM116" s="9"/>
      <c r="ANN116" s="9"/>
      <c r="ANO116" s="9"/>
      <c r="ANP116" s="9"/>
      <c r="ANQ116" s="9"/>
      <c r="ANR116" s="9"/>
      <c r="ANS116" s="9"/>
      <c r="ANT116" s="9"/>
      <c r="ANU116" s="9"/>
      <c r="ANV116" s="9"/>
      <c r="ANW116" s="9"/>
      <c r="ANX116" s="9"/>
      <c r="ANY116" s="9"/>
      <c r="ANZ116" s="9"/>
      <c r="AOA116" s="9"/>
      <c r="AOB116" s="9"/>
      <c r="AOC116" s="9"/>
      <c r="AOD116" s="9"/>
      <c r="AOE116" s="9"/>
      <c r="AOF116" s="9"/>
      <c r="AOG116" s="9"/>
      <c r="AOH116" s="9"/>
      <c r="AOI116" s="9"/>
      <c r="AOJ116" s="9"/>
      <c r="AOK116" s="9"/>
      <c r="AOL116" s="9"/>
      <c r="AOM116" s="9"/>
      <c r="AON116" s="9"/>
      <c r="AOO116" s="9"/>
      <c r="AOP116" s="9"/>
      <c r="AOQ116" s="9"/>
      <c r="AOR116" s="9"/>
      <c r="AOS116" s="9"/>
      <c r="AOT116" s="9"/>
      <c r="AOU116" s="9"/>
      <c r="AOV116" s="9"/>
      <c r="AOW116" s="9"/>
      <c r="AOX116" s="9"/>
      <c r="AOY116" s="9"/>
      <c r="AOZ116" s="9"/>
      <c r="APA116" s="9"/>
      <c r="APB116" s="9"/>
      <c r="APC116" s="9"/>
      <c r="APD116" s="9"/>
      <c r="APE116" s="9"/>
      <c r="APF116" s="9"/>
      <c r="APG116" s="9"/>
      <c r="APH116" s="9"/>
      <c r="API116" s="9"/>
      <c r="APJ116" s="9"/>
      <c r="APK116" s="9"/>
      <c r="APL116" s="9"/>
      <c r="APM116" s="9"/>
      <c r="APN116" s="9"/>
      <c r="APO116" s="9"/>
      <c r="APP116" s="9"/>
      <c r="APQ116" s="9"/>
      <c r="APR116" s="9"/>
      <c r="APS116" s="9"/>
      <c r="APT116" s="9"/>
      <c r="APU116" s="9"/>
      <c r="APV116" s="9"/>
      <c r="APW116" s="9"/>
      <c r="APX116" s="9"/>
      <c r="APY116" s="9"/>
      <c r="APZ116" s="9"/>
      <c r="AQA116" s="9"/>
      <c r="AQB116" s="9"/>
      <c r="AQC116" s="9"/>
      <c r="AQD116" s="9"/>
      <c r="AQE116" s="9"/>
      <c r="AQF116" s="9"/>
      <c r="AQG116" s="9"/>
      <c r="AQH116" s="9"/>
      <c r="AQI116" s="9"/>
      <c r="AQJ116" s="9"/>
      <c r="AQK116" s="9"/>
      <c r="AQL116" s="9"/>
      <c r="AQM116" s="9"/>
      <c r="AQN116" s="9"/>
      <c r="AQO116" s="9"/>
      <c r="AQP116" s="9"/>
      <c r="AQQ116" s="9"/>
      <c r="AQR116" s="9"/>
      <c r="AQS116" s="9"/>
      <c r="AQT116" s="9"/>
      <c r="AQU116" s="9"/>
      <c r="AQV116" s="9"/>
      <c r="AQW116" s="9"/>
      <c r="AQX116" s="9"/>
      <c r="AQY116" s="9"/>
      <c r="AQZ116" s="9"/>
      <c r="ARA116" s="9"/>
      <c r="ARB116" s="9"/>
      <c r="ARC116" s="9"/>
      <c r="ARD116" s="9"/>
      <c r="ARE116" s="9"/>
      <c r="ARF116" s="9"/>
      <c r="ARG116" s="9"/>
      <c r="ARH116" s="9"/>
      <c r="ARI116" s="9"/>
      <c r="ARJ116" s="9"/>
      <c r="ARK116" s="9"/>
      <c r="ARL116" s="9"/>
      <c r="ARM116" s="9"/>
      <c r="ARN116" s="9"/>
      <c r="ARO116" s="9"/>
      <c r="ARP116" s="9"/>
      <c r="ARQ116" s="9"/>
      <c r="ARR116" s="9"/>
      <c r="ARS116" s="9"/>
      <c r="ART116" s="9"/>
      <c r="ARU116" s="9"/>
      <c r="ARV116" s="9"/>
      <c r="ARW116" s="9"/>
      <c r="ARX116" s="9"/>
      <c r="ARY116" s="9"/>
      <c r="ARZ116" s="9"/>
      <c r="ASA116" s="9"/>
      <c r="ASB116" s="9"/>
      <c r="ASC116" s="9"/>
      <c r="ASD116" s="9"/>
      <c r="ASE116" s="9"/>
      <c r="ASF116" s="9"/>
      <c r="ASG116" s="9"/>
      <c r="ASH116" s="9"/>
      <c r="ASI116" s="9"/>
      <c r="ASJ116" s="9"/>
      <c r="ASK116" s="9"/>
      <c r="ASL116" s="9"/>
      <c r="ASM116" s="9"/>
      <c r="ASN116" s="9"/>
      <c r="ASO116" s="9"/>
      <c r="ASP116" s="9"/>
      <c r="ASQ116" s="9"/>
      <c r="ASR116" s="9"/>
      <c r="ASS116" s="9"/>
      <c r="AST116" s="9"/>
      <c r="ASU116" s="9"/>
      <c r="ASV116" s="9"/>
      <c r="ASW116" s="9"/>
      <c r="ASX116" s="9"/>
      <c r="ASY116" s="9"/>
      <c r="ASZ116" s="9"/>
      <c r="ATA116" s="9"/>
      <c r="ATB116" s="9"/>
      <c r="ATC116" s="9"/>
      <c r="ATD116" s="9"/>
      <c r="ATE116" s="9"/>
      <c r="ATF116" s="9"/>
      <c r="ATG116" s="9"/>
      <c r="ATH116" s="9"/>
      <c r="ATI116" s="9"/>
      <c r="ATJ116" s="9"/>
      <c r="ATK116" s="9"/>
      <c r="ATL116" s="9"/>
      <c r="ATM116" s="9"/>
      <c r="ATN116" s="9"/>
      <c r="ATO116" s="9"/>
      <c r="ATP116" s="9"/>
      <c r="ATQ116" s="9"/>
      <c r="ATR116" s="9"/>
      <c r="ATS116" s="9"/>
      <c r="ATT116" s="9"/>
      <c r="ATU116" s="9"/>
      <c r="ATV116" s="9"/>
      <c r="ATW116" s="9"/>
      <c r="ATX116" s="9"/>
      <c r="ATY116" s="9" t="s">
        <v>5691</v>
      </c>
      <c r="ATZ116" s="9" t="s">
        <v>5691</v>
      </c>
      <c r="AUA116" s="9" t="s">
        <v>6047</v>
      </c>
      <c r="AUB116" s="9"/>
      <c r="AUC116" s="9"/>
      <c r="AUD116" s="9"/>
      <c r="AUE116" s="9"/>
      <c r="AUF116" s="9"/>
      <c r="AUG116" s="9"/>
      <c r="AUH116" s="9"/>
      <c r="AUI116" s="9"/>
      <c r="AUJ116" s="9"/>
      <c r="AUK116" s="9"/>
      <c r="AUL116" s="9"/>
      <c r="AUM116" s="9"/>
      <c r="AUN116" s="9"/>
      <c r="AUO116" s="9"/>
      <c r="AUP116" s="9"/>
      <c r="AUQ116" s="9"/>
      <c r="AUR116" s="9"/>
      <c r="AUS116" s="9"/>
      <c r="AUT116" s="9"/>
      <c r="AUU116" s="9"/>
      <c r="AUV116" s="9"/>
      <c r="AUW116" s="9"/>
      <c r="AUX116" s="9"/>
      <c r="AUY116" s="9"/>
      <c r="AUZ116" s="9"/>
      <c r="AVA116" s="9"/>
      <c r="AVB116" s="9"/>
      <c r="AVC116" s="9"/>
      <c r="AVD116" s="9"/>
      <c r="AVE116" s="9"/>
      <c r="AVF116" s="9"/>
      <c r="AVG116" s="9"/>
      <c r="AVH116" s="9"/>
      <c r="AVI116" s="9"/>
      <c r="AVJ116" s="9"/>
      <c r="AVK116" s="9" t="s">
        <v>12947</v>
      </c>
      <c r="AVL116" s="9"/>
      <c r="AVM116" s="9"/>
      <c r="AVN116" s="9"/>
      <c r="AVO116" s="9"/>
      <c r="AVP116" s="9"/>
      <c r="AVQ116" s="9"/>
      <c r="AVR116" s="9"/>
      <c r="AVS116" s="9"/>
      <c r="AVT116" s="9"/>
      <c r="AVU116" s="9"/>
      <c r="AVV116" s="9"/>
      <c r="AVW116" s="9"/>
      <c r="AVX116" s="9"/>
      <c r="AVY116" s="9"/>
      <c r="AVZ116" s="9"/>
      <c r="AWA116" s="9"/>
      <c r="AWB116" s="9"/>
      <c r="AWC116" s="9"/>
      <c r="AWD116" s="9"/>
      <c r="AWE116" s="9"/>
      <c r="AWF116" s="9"/>
      <c r="AWG116" s="9"/>
      <c r="AWH116" s="9"/>
      <c r="AWI116" s="9"/>
      <c r="AWJ116" s="9"/>
      <c r="AWK116" s="9"/>
      <c r="AWL116" s="9"/>
      <c r="AWM116" s="9"/>
      <c r="AWN116" s="9"/>
      <c r="AWO116" s="9"/>
      <c r="AWP116" s="9"/>
      <c r="AWQ116" s="9"/>
      <c r="AWR116" s="9"/>
      <c r="AWS116" s="9"/>
      <c r="AWT116" s="9"/>
      <c r="AWU116" s="9"/>
      <c r="AWV116" s="9"/>
      <c r="AWW116" s="9"/>
      <c r="AWX116" s="9"/>
      <c r="AWY116" s="9"/>
      <c r="AWZ116" s="9"/>
      <c r="AXA116" s="9"/>
      <c r="AXB116" s="9" t="s">
        <v>5707</v>
      </c>
      <c r="AXC116" s="9"/>
      <c r="AXD116" s="9"/>
      <c r="AXE116" s="9"/>
      <c r="AXF116" s="9"/>
      <c r="AXG116" s="9"/>
      <c r="AXH116" s="9"/>
      <c r="AXI116" s="9"/>
      <c r="AXJ116" s="9"/>
      <c r="AXK116" s="9">
        <v>1192.0</v>
      </c>
      <c r="AXL116" s="9" t="s">
        <v>3097</v>
      </c>
      <c r="AXM116" s="9">
        <v>526.0</v>
      </c>
      <c r="AXN116" s="9"/>
      <c r="AXO116" s="9"/>
      <c r="AXP116" s="9"/>
      <c r="AXQ116" s="9"/>
      <c r="AXR116" s="9"/>
      <c r="AXS116" s="9"/>
      <c r="AXT116" s="9"/>
      <c r="AXU116" s="9"/>
      <c r="AXV116" s="9"/>
      <c r="AXW116" s="9"/>
      <c r="AXX116" s="9"/>
      <c r="AXY116" s="9"/>
      <c r="AXZ116" s="9"/>
      <c r="AYA116" s="9"/>
      <c r="AYB116" s="9"/>
      <c r="AYC116" s="9"/>
      <c r="AYD116" s="9" t="s">
        <v>3097</v>
      </c>
      <c r="AYE116" s="9"/>
      <c r="AYF116" s="9"/>
      <c r="AYG116" s="9"/>
      <c r="AYH116" s="9" t="s">
        <v>12948</v>
      </c>
      <c r="AYI116" s="9"/>
      <c r="AYJ116" s="9"/>
      <c r="AYK116" s="9"/>
      <c r="AYL116" s="9"/>
      <c r="AYM116" s="9"/>
      <c r="AYN116" s="9"/>
      <c r="AYO116" s="9"/>
      <c r="AYP116" s="9"/>
      <c r="AYQ116" s="9"/>
      <c r="AYR116" s="9"/>
      <c r="AYS116" s="9"/>
      <c r="AYT116" s="9"/>
      <c r="AYU116" s="9"/>
      <c r="AYV116" s="9"/>
      <c r="AYW116" s="9"/>
      <c r="AYX116" s="9"/>
      <c r="AYY116" s="9"/>
      <c r="AYZ116" s="9"/>
      <c r="AZA116" s="9"/>
      <c r="AZB116" s="9"/>
      <c r="AZC116" s="9"/>
      <c r="AZD116" s="9"/>
      <c r="AZE116" s="9"/>
      <c r="AZF116" s="9"/>
      <c r="AZG116" s="9"/>
      <c r="AZH116" s="9"/>
      <c r="AZI116" s="9"/>
      <c r="AZJ116" s="9"/>
      <c r="AZK116" s="9"/>
      <c r="AZL116" s="9"/>
      <c r="AZM116" s="9"/>
      <c r="AZN116" s="9"/>
      <c r="AZO116" s="9"/>
      <c r="AZP116" s="9"/>
      <c r="AZQ116" s="9"/>
      <c r="AZR116" s="9"/>
      <c r="AZS116" s="9"/>
      <c r="AZT116" s="9"/>
      <c r="AZU116" s="9"/>
      <c r="AZV116" s="9"/>
      <c r="AZW116" s="9"/>
      <c r="AZX116" s="9"/>
      <c r="AZY116" s="9"/>
      <c r="AZZ116" s="9"/>
      <c r="BAA116" s="9"/>
      <c r="BAB116" s="9"/>
      <c r="BAC116" s="9"/>
      <c r="BAD116" s="9"/>
      <c r="BAE116" s="9"/>
      <c r="BAF116" s="9"/>
      <c r="BAG116" s="9"/>
      <c r="BAH116" s="9"/>
      <c r="BAI116" s="9"/>
      <c r="BAJ116" s="9"/>
      <c r="BAK116" s="9"/>
      <c r="BAL116" s="9"/>
      <c r="BAM116" s="9"/>
      <c r="BAN116" s="9"/>
      <c r="BAO116" s="9"/>
      <c r="BAP116" s="9"/>
      <c r="BAQ116" s="9"/>
      <c r="BAR116" s="9"/>
      <c r="BAS116" s="9"/>
      <c r="BAT116" s="9"/>
      <c r="BAU116" s="9"/>
      <c r="BAV116" s="9"/>
      <c r="BAW116" s="9"/>
      <c r="BAX116" s="9"/>
      <c r="BAY116" s="9"/>
      <c r="BAZ116" s="9"/>
      <c r="BBA116" s="9"/>
      <c r="BBB116" s="9"/>
      <c r="BBC116" s="9"/>
      <c r="BBD116" s="9"/>
      <c r="BBE116" s="9"/>
      <c r="BBF116" s="9"/>
      <c r="BBG116" s="9"/>
      <c r="BBH116" s="9"/>
      <c r="BBI116" s="9"/>
      <c r="BBJ116" s="9"/>
      <c r="BBK116" s="9"/>
      <c r="BBL116" s="9"/>
      <c r="BBM116" s="9"/>
      <c r="BBN116" s="9"/>
      <c r="BBO116" s="9"/>
      <c r="BBP116" s="9"/>
      <c r="BBQ116" s="9"/>
      <c r="BBR116" s="9"/>
      <c r="BBS116" s="9"/>
      <c r="BBT116" s="9"/>
      <c r="BBU116" s="9"/>
      <c r="BBV116" s="9"/>
      <c r="BBW116" s="9"/>
      <c r="BBX116" s="9"/>
      <c r="BBY116" s="9"/>
      <c r="BBZ116" s="9"/>
      <c r="BCA116" s="9"/>
      <c r="BCB116" s="9"/>
      <c r="BCC116" s="9"/>
      <c r="BCD116" s="9"/>
      <c r="BCE116" s="9"/>
      <c r="BCF116" s="9"/>
      <c r="BCG116" s="9"/>
      <c r="BCH116" s="9"/>
      <c r="BCI116" s="9"/>
      <c r="BCJ116" s="9"/>
      <c r="BCK116" s="9"/>
      <c r="BCL116" s="9"/>
      <c r="BCM116" s="9"/>
      <c r="BCN116" s="9"/>
      <c r="BCO116" s="9"/>
      <c r="BCP116" s="9"/>
      <c r="BCQ116" s="9"/>
      <c r="BCR116" s="9"/>
      <c r="BCS116" s="9"/>
      <c r="BCT116" s="9"/>
      <c r="BCU116" s="9"/>
      <c r="BCV116" s="9"/>
      <c r="BCW116" s="9"/>
      <c r="BCX116" s="9"/>
      <c r="BCY116" s="9"/>
      <c r="BCZ116" s="9"/>
      <c r="BDA116" s="9"/>
      <c r="BDB116" s="9"/>
      <c r="BDC116" s="9"/>
      <c r="BDD116" s="9"/>
      <c r="BDE116" s="9"/>
      <c r="BDF116" s="9"/>
      <c r="BDG116" s="9"/>
      <c r="BDH116" s="9"/>
      <c r="BDI116" s="9"/>
      <c r="BDJ116" s="9"/>
      <c r="BDK116" s="9"/>
      <c r="BDL116" s="9"/>
      <c r="BDM116" s="9"/>
      <c r="BDN116" s="9"/>
      <c r="BDO116" s="9"/>
      <c r="BDP116" s="9"/>
      <c r="BDQ116" s="9"/>
      <c r="BDR116" s="9"/>
      <c r="BDS116" s="9"/>
      <c r="BDT116" s="9"/>
      <c r="BDU116" s="9"/>
      <c r="BDV116" s="9"/>
      <c r="BDW116" s="9"/>
      <c r="BDX116" s="9"/>
      <c r="BDY116" s="9"/>
      <c r="BDZ116" s="9"/>
      <c r="BEA116" s="9"/>
      <c r="BEB116" s="9"/>
      <c r="BEC116" s="9"/>
      <c r="BED116" s="9"/>
      <c r="BEE116" s="9"/>
      <c r="BEF116" s="9"/>
      <c r="BEG116" s="9"/>
      <c r="BEH116" s="9"/>
      <c r="BEI116" s="9"/>
      <c r="BEJ116" s="9"/>
      <c r="BEK116" s="9"/>
      <c r="BEL116" s="9"/>
      <c r="BEM116" s="9"/>
      <c r="BEN116" s="9"/>
      <c r="BEO116" s="9"/>
      <c r="BEP116" s="9"/>
      <c r="BEQ116" s="9"/>
      <c r="BER116" s="9"/>
      <c r="BES116" s="9"/>
      <c r="BET116" s="9"/>
      <c r="BEU116" s="9"/>
      <c r="BEV116" s="9"/>
      <c r="BEW116" s="9"/>
      <c r="BEX116" s="9"/>
      <c r="BEY116" s="9"/>
      <c r="BEZ116" s="9"/>
      <c r="BFA116" s="9"/>
      <c r="BFB116" s="9"/>
      <c r="BFC116" s="9"/>
      <c r="BFD116" s="9"/>
      <c r="BFE116" s="9"/>
      <c r="BFF116" s="9"/>
      <c r="BFG116" s="9"/>
      <c r="BFH116" s="9"/>
      <c r="BFI116" s="9"/>
      <c r="BFJ116" s="9"/>
      <c r="BFK116" s="9"/>
      <c r="BFL116" s="9"/>
      <c r="BFM116" s="9"/>
      <c r="BFN116" s="9"/>
      <c r="BFO116" s="9"/>
      <c r="BFP116" s="9"/>
      <c r="BFQ116" s="9"/>
      <c r="BFR116" s="9"/>
      <c r="BFS116" s="9"/>
      <c r="BFT116" s="9"/>
      <c r="BFU116" s="9"/>
      <c r="BFV116" s="9"/>
      <c r="BFW116" s="9"/>
      <c r="BFX116" s="9"/>
      <c r="BFY116" s="9"/>
      <c r="BFZ116" s="9"/>
      <c r="BGA116" s="9"/>
      <c r="BGB116" s="9"/>
      <c r="BGC116" s="9"/>
      <c r="BGD116" s="9"/>
      <c r="BGE116" s="9"/>
      <c r="BGF116" s="9"/>
      <c r="BGG116" s="9"/>
      <c r="BGH116" s="9"/>
      <c r="BGI116" s="9"/>
      <c r="BGJ116" s="9"/>
      <c r="BGK116" s="9"/>
      <c r="BGL116" s="9"/>
      <c r="BGM116" s="9"/>
      <c r="BGN116" s="9"/>
      <c r="BGO116" s="9"/>
      <c r="BGP116" s="9"/>
      <c r="BGQ116" s="9"/>
      <c r="BGR116" s="9"/>
      <c r="BGS116" s="9"/>
      <c r="BGT116" s="9"/>
      <c r="BGU116" s="9"/>
      <c r="BGV116" s="9"/>
      <c r="BGW116" s="9"/>
      <c r="BGX116" s="9"/>
      <c r="BGY116" s="9"/>
      <c r="BGZ116" s="9"/>
      <c r="BHA116" s="9"/>
      <c r="BHB116" s="9"/>
      <c r="BHC116" s="9"/>
      <c r="BHD116" s="9"/>
      <c r="BHE116" s="9"/>
      <c r="BHF116" s="9"/>
      <c r="BHG116" s="9"/>
      <c r="BHH116" s="9"/>
      <c r="BHI116" s="9"/>
      <c r="BHJ116" s="9"/>
      <c r="BHK116" s="9"/>
      <c r="BHL116" s="9"/>
      <c r="BHM116" s="9"/>
      <c r="BHN116" s="9"/>
      <c r="BHO116" s="9"/>
      <c r="BHP116" s="9"/>
      <c r="BHQ116" s="9"/>
      <c r="BHR116" s="9"/>
      <c r="BHS116" s="9"/>
      <c r="BHT116" s="9"/>
      <c r="BHU116" s="9"/>
      <c r="BHV116" s="9"/>
      <c r="BHW116" s="9"/>
      <c r="BHX116" s="9"/>
      <c r="BHY116" s="9"/>
      <c r="BHZ116" s="9"/>
      <c r="BIA116" s="9"/>
      <c r="BIB116" s="9"/>
      <c r="BIC116" s="9"/>
      <c r="BID116" s="9"/>
      <c r="BIE116" s="9"/>
      <c r="BIF116" s="9"/>
      <c r="BIG116" s="9"/>
      <c r="BIH116" s="9"/>
      <c r="BII116" s="9"/>
      <c r="BIJ116" s="9"/>
      <c r="BIK116" s="9"/>
      <c r="BIL116" s="9"/>
      <c r="BIM116" s="9"/>
      <c r="BIN116" s="9"/>
      <c r="BIO116" s="9"/>
      <c r="BIP116" s="9"/>
      <c r="BIQ116" s="9"/>
      <c r="BIR116" s="9"/>
      <c r="BIS116" s="9"/>
      <c r="BIT116" s="9"/>
      <c r="BIU116" s="9"/>
      <c r="BIV116" s="9"/>
      <c r="BIW116" s="9"/>
      <c r="BIX116" s="9"/>
      <c r="BIY116" s="9"/>
      <c r="BIZ116" s="9"/>
      <c r="BJA116" s="9"/>
      <c r="BJB116" s="9"/>
      <c r="BJC116" s="9"/>
      <c r="BJD116" s="9"/>
      <c r="BJE116" s="9"/>
      <c r="BJF116" s="9"/>
      <c r="BJG116" s="9"/>
      <c r="BJH116" s="9"/>
      <c r="BJI116" s="9"/>
      <c r="BJJ116" s="9"/>
      <c r="BJK116" s="9"/>
      <c r="BJL116" s="9"/>
      <c r="BJM116" s="9"/>
      <c r="BJN116" s="9"/>
      <c r="BJO116" s="9"/>
      <c r="BJP116" s="9"/>
      <c r="BJQ116" s="9"/>
      <c r="BJR116" s="9"/>
      <c r="BJS116" s="9"/>
      <c r="BJT116" s="9"/>
      <c r="BJU116" s="9"/>
      <c r="BJV116" s="9"/>
      <c r="BJW116" s="9"/>
      <c r="BJX116" s="9"/>
      <c r="BJY116" s="9"/>
      <c r="BJZ116" s="9"/>
      <c r="BKA116" s="9"/>
      <c r="BKB116" s="9"/>
      <c r="BKC116" s="9"/>
      <c r="BKD116" s="9"/>
      <c r="BKE116" s="9"/>
      <c r="BKF116" s="9"/>
      <c r="BKG116" s="9"/>
      <c r="BKH116" s="9"/>
      <c r="BKI116" s="9"/>
      <c r="BKJ116" s="9"/>
      <c r="BKK116" s="9"/>
      <c r="BKL116" s="9"/>
      <c r="BKM116" s="9"/>
      <c r="BKN116" s="9"/>
      <c r="BKO116" s="9"/>
      <c r="BKP116" s="9"/>
      <c r="BKQ116" s="9"/>
      <c r="BKR116" s="9"/>
      <c r="BKS116" s="9"/>
      <c r="BKT116" s="9"/>
      <c r="BKU116" s="9"/>
      <c r="BKV116" s="9"/>
      <c r="BKW116" s="9"/>
      <c r="BKX116" s="9"/>
      <c r="BKY116" s="9"/>
      <c r="BKZ116" s="9"/>
      <c r="BLA116" s="9"/>
      <c r="BLB116" s="9"/>
      <c r="BLC116" s="9"/>
      <c r="BLD116" s="9"/>
      <c r="BLE116" s="9"/>
      <c r="BLF116" s="9"/>
      <c r="BLG116" s="9"/>
      <c r="BLH116" s="9"/>
      <c r="BLI116" s="9"/>
      <c r="BLJ116" s="9"/>
      <c r="BLK116" s="9"/>
      <c r="BLL116" s="9"/>
      <c r="BLM116" s="9"/>
      <c r="BLN116" s="9"/>
      <c r="BLO116" s="9"/>
      <c r="BLP116" s="9"/>
      <c r="BLQ116" s="9"/>
      <c r="BLR116" s="9"/>
      <c r="BLS116" s="9"/>
      <c r="BLT116" s="9"/>
      <c r="BLU116" s="9"/>
      <c r="BLV116" s="9"/>
      <c r="BLW116" s="9"/>
      <c r="BLX116" s="9"/>
      <c r="BLY116" s="9"/>
      <c r="BLZ116" s="9"/>
      <c r="BMA116" s="9"/>
      <c r="BMB116" s="9"/>
      <c r="BMC116" s="9"/>
      <c r="BMD116" s="9"/>
      <c r="BME116" s="9"/>
      <c r="BMF116" s="9"/>
      <c r="BMG116" s="9"/>
      <c r="BMH116" s="9"/>
      <c r="BMI116" s="9"/>
      <c r="BMJ116" s="9"/>
      <c r="BMK116" s="9"/>
      <c r="BML116" s="9"/>
      <c r="BMM116" s="9"/>
      <c r="BMN116" s="9"/>
      <c r="BMO116" s="9"/>
      <c r="BMP116" s="9"/>
      <c r="BMQ116" s="9"/>
      <c r="BMR116" s="9"/>
      <c r="BMS116" s="9"/>
      <c r="BMT116" s="9"/>
      <c r="BMU116" s="9"/>
      <c r="BMV116" s="9"/>
      <c r="BMW116" s="9"/>
      <c r="BMX116" s="9"/>
      <c r="BMY116" s="9"/>
      <c r="BMZ116" s="9"/>
      <c r="BNA116" s="9"/>
      <c r="BNB116" s="9"/>
      <c r="BNC116" s="9"/>
      <c r="BND116" s="9"/>
      <c r="BNE116" s="9"/>
      <c r="BNF116" s="9"/>
      <c r="BNG116" s="9"/>
      <c r="BNH116" s="9"/>
      <c r="BNI116" s="9"/>
      <c r="BNJ116" s="9"/>
      <c r="BNK116" s="9"/>
      <c r="BNL116" s="9"/>
      <c r="BNM116" s="9"/>
      <c r="BNN116" s="9"/>
      <c r="BNO116" s="9"/>
      <c r="BNP116" s="9"/>
      <c r="BNQ116" s="9"/>
      <c r="BNR116" s="9"/>
      <c r="BNS116" s="9"/>
      <c r="BNT116" s="9"/>
      <c r="BNU116" s="9"/>
      <c r="BNV116" s="9"/>
      <c r="BNW116" s="9"/>
      <c r="BNX116" s="9"/>
      <c r="BNY116" s="9"/>
      <c r="BNZ116" s="9"/>
      <c r="BOA116" s="9"/>
      <c r="BOB116" s="9"/>
      <c r="BOC116" s="9"/>
      <c r="BOD116" s="9"/>
      <c r="BOE116" s="9"/>
      <c r="BOF116" s="9"/>
      <c r="BOG116" s="9"/>
      <c r="BOH116" s="9"/>
      <c r="BOI116" s="9"/>
      <c r="BOJ116" s="9"/>
      <c r="BOK116" s="9"/>
      <c r="BOL116" s="9"/>
      <c r="BOM116" s="9"/>
      <c r="BON116" s="9"/>
      <c r="BOO116" s="9"/>
      <c r="BOP116" s="9"/>
      <c r="BOQ116" s="9"/>
      <c r="BOR116" s="9"/>
      <c r="BOS116" s="9"/>
      <c r="BOT116" s="9"/>
      <c r="BOU116" s="9"/>
      <c r="BOV116" s="9"/>
      <c r="BOW116" s="9"/>
      <c r="BOX116" s="9"/>
      <c r="BOY116" s="9"/>
      <c r="BOZ116" s="9"/>
      <c r="BPA116" s="9"/>
      <c r="BPB116" s="9"/>
      <c r="BPC116" s="9"/>
      <c r="BPD116" s="9"/>
      <c r="BPE116" s="9"/>
      <c r="BPF116" s="9"/>
      <c r="BPG116" s="9"/>
      <c r="BPH116" s="9"/>
      <c r="BPI116" s="9"/>
      <c r="BPJ116" s="9"/>
      <c r="BPK116" s="9"/>
      <c r="BPL116" s="9"/>
      <c r="BPM116" s="9"/>
      <c r="BPN116" s="9"/>
      <c r="BPO116" s="9"/>
      <c r="BPP116" s="9"/>
      <c r="BPQ116" s="9"/>
      <c r="BPR116" s="9"/>
      <c r="BPS116" s="9"/>
      <c r="BPT116" s="9"/>
      <c r="BPU116" s="9"/>
      <c r="BPV116" s="9"/>
      <c r="BPW116" s="9"/>
      <c r="BPX116" s="9"/>
      <c r="BPY116" s="9"/>
      <c r="BPZ116" s="9"/>
      <c r="BQA116" s="9"/>
      <c r="BQB116" s="9"/>
      <c r="BQC116" s="9"/>
      <c r="BQD116" s="9"/>
      <c r="BQE116" s="9"/>
      <c r="BQF116" s="9"/>
      <c r="BQG116" s="9"/>
      <c r="BQH116" s="9"/>
      <c r="BQI116" s="9"/>
      <c r="BQJ116" s="9"/>
      <c r="BQK116" s="9"/>
      <c r="BQL116" s="9"/>
      <c r="BQM116" s="9"/>
      <c r="BQN116" s="9"/>
      <c r="BQO116" s="9"/>
      <c r="BQP116" s="9"/>
      <c r="BQQ116" s="9"/>
      <c r="BQR116" s="9"/>
      <c r="BQS116" s="9"/>
      <c r="BQT116" s="9"/>
      <c r="BQU116" s="9"/>
      <c r="BQV116" s="9"/>
      <c r="BQW116" s="9"/>
      <c r="BQX116" s="9"/>
      <c r="BQY116" s="9"/>
      <c r="BQZ116" s="9"/>
      <c r="BRA116" s="9"/>
      <c r="BRB116" s="9"/>
      <c r="BRC116" s="9"/>
      <c r="BRD116" s="9"/>
      <c r="BRE116" s="9"/>
      <c r="BRF116" s="9"/>
      <c r="BRG116" s="9"/>
      <c r="BRH116" s="9"/>
      <c r="BRI116" s="9"/>
      <c r="BRJ116" s="9"/>
      <c r="BRK116" s="9"/>
      <c r="BRL116" s="9"/>
      <c r="BRM116" s="9"/>
      <c r="BRN116" s="9"/>
      <c r="BRO116" s="9"/>
      <c r="BRP116" s="9"/>
      <c r="BRQ116" s="9"/>
      <c r="BRR116" s="9"/>
      <c r="BRS116" s="9"/>
      <c r="BRT116" s="9"/>
      <c r="BRU116" s="9"/>
      <c r="BRV116" s="9"/>
      <c r="BRW116" s="9"/>
      <c r="BRX116" s="9"/>
      <c r="BRY116" s="9"/>
      <c r="BRZ116" s="9"/>
      <c r="BSA116" s="9"/>
      <c r="BSB116" s="9"/>
      <c r="BSC116" s="9"/>
      <c r="BSD116" s="9"/>
      <c r="BSE116" s="9"/>
      <c r="BSF116" s="9"/>
      <c r="BSG116" s="9"/>
      <c r="BSH116" s="9"/>
      <c r="BSI116" s="9"/>
      <c r="BSJ116" s="9"/>
      <c r="BSK116" s="9"/>
      <c r="BSL116" s="9"/>
      <c r="BSM116" s="9"/>
      <c r="BSN116" s="9"/>
      <c r="BSO116" s="9"/>
      <c r="BSP116" s="9"/>
      <c r="BSQ116" s="9"/>
      <c r="BSR116" s="9"/>
      <c r="BSS116" s="9"/>
      <c r="BST116" s="9"/>
      <c r="BSU116" s="9"/>
      <c r="BSV116" s="9"/>
      <c r="BSW116" s="9"/>
      <c r="BSX116" s="9"/>
      <c r="BSY116" s="9"/>
      <c r="BSZ116" s="9"/>
      <c r="BTA116" s="9"/>
      <c r="BTB116" s="9"/>
      <c r="BTC116" s="9"/>
      <c r="BTD116" s="9"/>
      <c r="BTE116" s="9"/>
      <c r="BTF116" s="9"/>
      <c r="BTG116" s="9"/>
      <c r="BTH116" s="9"/>
      <c r="BTI116" s="9"/>
      <c r="BTJ116" s="9"/>
      <c r="BTK116" s="9"/>
      <c r="BTL116" s="9"/>
      <c r="BTM116" s="9"/>
      <c r="BTN116" s="9"/>
      <c r="BTO116" s="9"/>
      <c r="BTP116" s="9"/>
      <c r="BTQ116" s="9"/>
      <c r="BTR116" s="9"/>
      <c r="BTS116" s="9"/>
      <c r="BTT116" s="9"/>
      <c r="BTU116" s="9"/>
      <c r="BTV116" s="9"/>
      <c r="BTW116" s="9"/>
      <c r="BTX116" s="9"/>
      <c r="BTY116" s="9"/>
      <c r="BTZ116" s="9"/>
      <c r="BUA116" s="9"/>
      <c r="BUB116" s="9"/>
      <c r="BUC116" s="9"/>
      <c r="BUD116" s="9"/>
      <c r="BUE116" s="9"/>
      <c r="BUF116" s="9"/>
      <c r="BUG116" s="9"/>
      <c r="BUH116" s="9"/>
      <c r="BUI116" s="9"/>
      <c r="BUJ116" s="9"/>
      <c r="BUK116" s="9"/>
      <c r="BUL116" s="9"/>
      <c r="BUM116" s="9"/>
      <c r="BUN116" s="9"/>
      <c r="BUO116" s="9"/>
      <c r="BUP116" s="9"/>
      <c r="BUQ116" s="9"/>
      <c r="BUR116" s="9"/>
      <c r="BUS116" s="9"/>
      <c r="BUT116" s="9"/>
      <c r="BUU116" s="9"/>
      <c r="BUV116" s="9"/>
      <c r="BUW116" s="9"/>
      <c r="BUX116" s="9"/>
      <c r="BUY116" s="9"/>
      <c r="BUZ116" s="9"/>
      <c r="BVA116" s="9"/>
      <c r="BVB116" s="9"/>
      <c r="BVC116" s="9"/>
      <c r="BVD116" s="9"/>
      <c r="BVE116" s="9"/>
      <c r="BVF116" s="9"/>
      <c r="BVG116" s="9"/>
      <c r="BVH116" s="9"/>
      <c r="BVI116" s="9"/>
      <c r="BVJ116" s="9"/>
      <c r="BVK116" s="9"/>
      <c r="BVL116" s="9"/>
      <c r="BVM116" s="9"/>
      <c r="BVN116" s="9"/>
      <c r="BVO116" s="9"/>
      <c r="BVP116" s="9"/>
      <c r="BVQ116" s="9"/>
      <c r="BVR116" s="9"/>
      <c r="BVS116" s="9"/>
      <c r="BVT116" s="9"/>
      <c r="BVU116" s="9"/>
      <c r="BVV116" s="9"/>
      <c r="BVW116" s="9"/>
      <c r="BVX116" s="9"/>
      <c r="BVY116" s="9"/>
      <c r="BVZ116" s="9"/>
      <c r="BWA116" s="9"/>
      <c r="BWB116" s="9"/>
      <c r="BWC116" s="9"/>
      <c r="BWD116" s="9"/>
      <c r="BWE116" s="9"/>
      <c r="BWF116" s="9"/>
      <c r="BWG116" s="9"/>
      <c r="BWH116" s="9"/>
      <c r="BWI116" s="9"/>
      <c r="BWJ116" s="9"/>
      <c r="BWK116" s="9"/>
      <c r="BWL116" s="9"/>
      <c r="BWM116" s="9"/>
      <c r="BWN116" s="9"/>
      <c r="BWO116" s="9"/>
      <c r="BWP116" s="9"/>
      <c r="BWQ116" s="9"/>
      <c r="BWR116" s="9"/>
      <c r="BWS116" s="9"/>
      <c r="BWT116" s="9"/>
      <c r="BWU116" s="9"/>
      <c r="BWV116" s="9"/>
      <c r="BWW116" s="9"/>
      <c r="BWX116" s="9"/>
      <c r="BWY116" s="9"/>
      <c r="BWZ116" s="9"/>
      <c r="BXA116" s="9"/>
      <c r="BXB116" s="9"/>
      <c r="BXC116" s="9"/>
      <c r="BXD116" s="9"/>
    </row>
    <row r="117" ht="14.25" customHeight="1">
      <c r="A117" s="9">
        <v>6.0</v>
      </c>
      <c r="B117" s="9" t="s">
        <v>11947</v>
      </c>
      <c r="C117" s="9" t="s">
        <v>11948</v>
      </c>
      <c r="D117" s="9" t="s">
        <v>11948</v>
      </c>
      <c r="E117" s="9"/>
      <c r="F117" s="9">
        <v>13.0</v>
      </c>
      <c r="G117" s="9" t="s">
        <v>12949</v>
      </c>
      <c r="H117" s="9"/>
      <c r="I117" s="9"/>
      <c r="J117" s="9"/>
      <c r="K117" s="9"/>
      <c r="L117" s="9">
        <v>13.0</v>
      </c>
      <c r="M117" s="9"/>
      <c r="N117" s="9"/>
      <c r="O117" s="9"/>
      <c r="P117" s="9">
        <v>0.0</v>
      </c>
      <c r="Q117" s="9" t="s">
        <v>12950</v>
      </c>
      <c r="R117" s="9"/>
      <c r="S117" s="9" t="s">
        <v>3100</v>
      </c>
      <c r="T117" s="9" t="s">
        <v>3099</v>
      </c>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9"/>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c r="HA117" s="9"/>
      <c r="HB117" s="9"/>
      <c r="HC117" s="9"/>
      <c r="HD117" s="9"/>
      <c r="HE117" s="9"/>
      <c r="HF117" s="9"/>
      <c r="HG117" s="9"/>
      <c r="HH117" s="9"/>
      <c r="HI117" s="9"/>
      <c r="HJ117" s="9"/>
      <c r="HK117" s="9"/>
      <c r="HL117" s="9"/>
      <c r="HM117" s="9"/>
      <c r="HN117" s="9"/>
      <c r="HO117" s="9"/>
      <c r="HP117" s="9"/>
      <c r="HQ117" s="9"/>
      <c r="HR117" s="9"/>
      <c r="HS117" s="9"/>
      <c r="HT117" s="9"/>
      <c r="HU117" s="9"/>
      <c r="HV117" s="9"/>
      <c r="HW117" s="9"/>
      <c r="HX117" s="9"/>
      <c r="HY117" s="9"/>
      <c r="HZ117" s="9"/>
      <c r="IA117" s="9"/>
      <c r="IB117" s="9"/>
      <c r="IC117" s="9"/>
      <c r="ID117" s="9"/>
      <c r="IE117" s="9"/>
      <c r="IF117" s="9"/>
      <c r="IG117" s="9"/>
      <c r="IH117" s="9"/>
      <c r="II117" s="9"/>
      <c r="IJ117" s="9"/>
      <c r="IK117" s="9"/>
      <c r="IL117" s="9"/>
      <c r="IM117" s="9"/>
      <c r="IN117" s="9"/>
      <c r="IO117" s="9"/>
      <c r="IP117" s="9"/>
      <c r="IQ117" s="9"/>
      <c r="IR117" s="9"/>
      <c r="IS117" s="9"/>
      <c r="IT117" s="9"/>
      <c r="IU117" s="9"/>
      <c r="IV117" s="9"/>
      <c r="IW117" s="9"/>
      <c r="IX117" s="9"/>
      <c r="IY117" s="9"/>
      <c r="IZ117" s="9"/>
      <c r="JA117" s="9"/>
      <c r="JB117" s="9"/>
      <c r="JC117" s="9"/>
      <c r="JD117" s="9"/>
      <c r="JE117" s="9"/>
      <c r="JF117" s="9"/>
      <c r="JG117" s="9"/>
      <c r="JH117" s="9"/>
      <c r="JI117" s="9"/>
      <c r="JJ117" s="9"/>
      <c r="JK117" s="9"/>
      <c r="JL117" s="9"/>
      <c r="JM117" s="9"/>
      <c r="JN117" s="9"/>
      <c r="JO117" s="9"/>
      <c r="JP117" s="9"/>
      <c r="JQ117" s="9"/>
      <c r="JR117" s="9"/>
      <c r="JS117" s="9"/>
      <c r="JT117" s="9"/>
      <c r="JU117" s="9"/>
      <c r="JV117" s="9"/>
      <c r="JW117" s="9"/>
      <c r="JX117" s="9"/>
      <c r="JY117" s="9"/>
      <c r="JZ117" s="9"/>
      <c r="KA117" s="9"/>
      <c r="KB117" s="9"/>
      <c r="KC117" s="9"/>
      <c r="KD117" s="9"/>
      <c r="KE117" s="9"/>
      <c r="KF117" s="9"/>
      <c r="KG117" s="9"/>
      <c r="KH117" s="9"/>
      <c r="KI117" s="9"/>
      <c r="KJ117" s="9"/>
      <c r="KK117" s="9"/>
      <c r="KL117" s="9"/>
      <c r="KM117" s="9"/>
      <c r="KN117" s="9"/>
      <c r="KO117" s="9"/>
      <c r="KP117" s="9"/>
      <c r="KQ117" s="9"/>
      <c r="KR117" s="9"/>
      <c r="KS117" s="9"/>
      <c r="KT117" s="9"/>
      <c r="KU117" s="9"/>
      <c r="KV117" s="9"/>
      <c r="KW117" s="9"/>
      <c r="KX117" s="9"/>
      <c r="KY117" s="9"/>
      <c r="KZ117" s="9"/>
      <c r="LA117" s="9"/>
      <c r="LB117" s="9"/>
      <c r="LC117" s="9"/>
      <c r="LD117" s="9"/>
      <c r="LE117" s="9"/>
      <c r="LF117" s="9"/>
      <c r="LG117" s="9"/>
      <c r="LH117" s="9"/>
      <c r="LI117" s="9"/>
      <c r="LJ117" s="9"/>
      <c r="LK117" s="9"/>
      <c r="LL117" s="9"/>
      <c r="LM117" s="9"/>
      <c r="LN117" s="9"/>
      <c r="LO117" s="9"/>
      <c r="LP117" s="9"/>
      <c r="LQ117" s="9"/>
      <c r="LR117" s="9"/>
      <c r="LS117" s="9"/>
      <c r="LT117" s="9"/>
      <c r="LU117" s="9"/>
      <c r="LV117" s="9"/>
      <c r="LW117" s="9"/>
      <c r="LX117" s="9"/>
      <c r="LY117" s="9"/>
      <c r="LZ117" s="9"/>
      <c r="MA117" s="9"/>
      <c r="MB117" s="9"/>
      <c r="MC117" s="9"/>
      <c r="MD117" s="9"/>
      <c r="ME117" s="9"/>
      <c r="MF117" s="9"/>
      <c r="MG117" s="9"/>
      <c r="MH117" s="9"/>
      <c r="MI117" s="9"/>
      <c r="MJ117" s="9"/>
      <c r="MK117" s="9"/>
      <c r="ML117" s="9"/>
      <c r="MM117" s="9"/>
      <c r="MN117" s="9"/>
      <c r="MO117" s="9"/>
      <c r="MP117" s="9"/>
      <c r="MQ117" s="9"/>
      <c r="MR117" s="9"/>
      <c r="MS117" s="9"/>
      <c r="MT117" s="9"/>
      <c r="MU117" s="9"/>
      <c r="MV117" s="9"/>
      <c r="MW117" s="9"/>
      <c r="MX117" s="9"/>
      <c r="MY117" s="9"/>
      <c r="MZ117" s="9"/>
      <c r="NA117" s="9"/>
      <c r="NB117" s="9"/>
      <c r="NC117" s="9"/>
      <c r="ND117" s="9"/>
      <c r="NE117" s="9"/>
      <c r="NF117" s="9"/>
      <c r="NG117" s="9"/>
      <c r="NH117" s="9"/>
      <c r="NI117" s="9"/>
      <c r="NJ117" s="9"/>
      <c r="NK117" s="9"/>
      <c r="NL117" s="9"/>
      <c r="NM117" s="9"/>
      <c r="NN117" s="9"/>
      <c r="NO117" s="9"/>
      <c r="NP117" s="9"/>
      <c r="NQ117" s="9"/>
      <c r="NR117" s="9"/>
      <c r="NS117" s="9"/>
      <c r="NT117" s="9"/>
      <c r="NU117" s="9"/>
      <c r="NV117" s="9"/>
      <c r="NW117" s="9"/>
      <c r="NX117" s="9"/>
      <c r="NY117" s="9"/>
      <c r="NZ117" s="9"/>
      <c r="OA117" s="9"/>
      <c r="OB117" s="9"/>
      <c r="OC117" s="9"/>
      <c r="OD117" s="9"/>
      <c r="OE117" s="9"/>
      <c r="OF117" s="9"/>
      <c r="OG117" s="9"/>
      <c r="OH117" s="9"/>
      <c r="OI117" s="9"/>
      <c r="OJ117" s="9"/>
      <c r="OK117" s="9"/>
      <c r="OL117" s="9"/>
      <c r="OM117" s="9"/>
      <c r="ON117" s="9"/>
      <c r="OO117" s="9"/>
      <c r="OP117" s="9"/>
      <c r="OQ117" s="9"/>
      <c r="OR117" s="9"/>
      <c r="OS117" s="9"/>
      <c r="OT117" s="9"/>
      <c r="OU117" s="9"/>
      <c r="OV117" s="9"/>
      <c r="OW117" s="9"/>
      <c r="OX117" s="9"/>
      <c r="OY117" s="9"/>
      <c r="OZ117" s="9"/>
      <c r="PA117" s="9"/>
      <c r="PB117" s="9"/>
      <c r="PC117" s="9"/>
      <c r="PD117" s="9"/>
      <c r="PE117" s="9"/>
      <c r="PF117" s="9"/>
      <c r="PG117" s="9"/>
      <c r="PH117" s="9"/>
      <c r="PI117" s="9"/>
      <c r="PJ117" s="9"/>
      <c r="PK117" s="9"/>
      <c r="PL117" s="9"/>
      <c r="PM117" s="9"/>
      <c r="PN117" s="9"/>
      <c r="PO117" s="9"/>
      <c r="PP117" s="9"/>
      <c r="PQ117" s="9"/>
      <c r="PR117" s="9"/>
      <c r="PS117" s="9"/>
      <c r="PT117" s="9"/>
      <c r="PU117" s="9"/>
      <c r="PV117" s="9"/>
      <c r="PW117" s="9"/>
      <c r="PX117" s="9"/>
      <c r="PY117" s="9"/>
      <c r="PZ117" s="9"/>
      <c r="QA117" s="9"/>
      <c r="QB117" s="9"/>
      <c r="QC117" s="9"/>
      <c r="QD117" s="9"/>
      <c r="QE117" s="9"/>
      <c r="QF117" s="9"/>
      <c r="QG117" s="9"/>
      <c r="QH117" s="9"/>
      <c r="QI117" s="9"/>
      <c r="QJ117" s="9"/>
      <c r="QK117" s="9"/>
      <c r="QL117" s="9"/>
      <c r="QM117" s="9"/>
      <c r="QN117" s="9"/>
      <c r="QO117" s="9"/>
      <c r="QP117" s="9"/>
      <c r="QQ117" s="9"/>
      <c r="QR117" s="9"/>
      <c r="QS117" s="9"/>
      <c r="QT117" s="9"/>
      <c r="QU117" s="9"/>
      <c r="QV117" s="9"/>
      <c r="QW117" s="9"/>
      <c r="QX117" s="9"/>
      <c r="QY117" s="9"/>
      <c r="QZ117" s="9"/>
      <c r="RA117" s="9"/>
      <c r="RB117" s="9"/>
      <c r="RC117" s="9"/>
      <c r="RD117" s="9"/>
      <c r="RE117" s="9"/>
      <c r="RF117" s="9"/>
      <c r="RG117" s="9"/>
      <c r="RH117" s="9"/>
      <c r="RI117" s="9"/>
      <c r="RJ117" s="9"/>
      <c r="RK117" s="9"/>
      <c r="RL117" s="9"/>
      <c r="RM117" s="9"/>
      <c r="RN117" s="9"/>
      <c r="RO117" s="9"/>
      <c r="RP117" s="9"/>
      <c r="RQ117" s="9"/>
      <c r="RR117" s="9"/>
      <c r="RS117" s="9"/>
      <c r="RT117" s="9"/>
      <c r="RU117" s="9"/>
      <c r="RV117" s="9"/>
      <c r="RW117" s="9"/>
      <c r="RX117" s="9"/>
      <c r="RY117" s="9"/>
      <c r="RZ117" s="9"/>
      <c r="SA117" s="9"/>
      <c r="SB117" s="9"/>
      <c r="SC117" s="9"/>
      <c r="SD117" s="9"/>
      <c r="SE117" s="9"/>
      <c r="SF117" s="9"/>
      <c r="SG117" s="9"/>
      <c r="SH117" s="9"/>
      <c r="SI117" s="9"/>
      <c r="SJ117" s="9"/>
      <c r="SK117" s="9"/>
      <c r="SL117" s="9"/>
      <c r="SM117" s="9"/>
      <c r="SN117" s="9"/>
      <c r="SO117" s="9"/>
      <c r="SP117" s="9"/>
      <c r="SQ117" s="9"/>
      <c r="SR117" s="9"/>
      <c r="SS117" s="9"/>
      <c r="ST117" s="9"/>
      <c r="SU117" s="9"/>
      <c r="SV117" s="9"/>
      <c r="SW117" s="9"/>
      <c r="SX117" s="9"/>
      <c r="SY117" s="9"/>
      <c r="SZ117" s="9"/>
      <c r="TA117" s="9"/>
      <c r="TB117" s="9"/>
      <c r="TC117" s="9"/>
      <c r="TD117" s="9"/>
      <c r="TE117" s="9"/>
      <c r="TF117" s="9"/>
      <c r="TG117" s="9"/>
      <c r="TH117" s="9"/>
      <c r="TI117" s="9"/>
      <c r="TJ117" s="9"/>
      <c r="TK117" s="9"/>
      <c r="TL117" s="9"/>
      <c r="TM117" s="9"/>
      <c r="TN117" s="9"/>
      <c r="TO117" s="9"/>
      <c r="ANB117" s="9"/>
      <c r="ANC117" s="9"/>
      <c r="AND117" s="9"/>
      <c r="ANE117" s="9"/>
      <c r="ANF117" s="9"/>
      <c r="ANG117" s="9"/>
      <c r="ANH117" s="9"/>
      <c r="ANI117" s="9"/>
      <c r="ANJ117" s="9"/>
      <c r="ANK117" s="9"/>
      <c r="ANL117" s="9"/>
      <c r="ANM117" s="9"/>
      <c r="ANN117" s="9"/>
      <c r="ANO117" s="9"/>
      <c r="ANP117" s="9"/>
      <c r="ANQ117" s="9"/>
      <c r="ANR117" s="9"/>
      <c r="ANS117" s="9"/>
      <c r="ANT117" s="9"/>
      <c r="ANU117" s="9"/>
      <c r="ANV117" s="9"/>
      <c r="ANW117" s="9"/>
      <c r="ANX117" s="9"/>
      <c r="ANY117" s="9"/>
      <c r="ANZ117" s="9"/>
      <c r="AOA117" s="9"/>
      <c r="AOB117" s="9"/>
      <c r="AOC117" s="9"/>
      <c r="AOD117" s="9"/>
      <c r="AOE117" s="9"/>
      <c r="AOF117" s="9"/>
      <c r="AOG117" s="9"/>
      <c r="AOH117" s="9"/>
      <c r="AOI117" s="9"/>
      <c r="AOJ117" s="9"/>
      <c r="AOK117" s="9"/>
      <c r="AOL117" s="9"/>
      <c r="AOM117" s="9"/>
      <c r="AON117" s="9"/>
      <c r="AOO117" s="9"/>
      <c r="AOP117" s="9"/>
      <c r="AOQ117" s="9"/>
      <c r="AOR117" s="9"/>
      <c r="AOS117" s="9"/>
      <c r="AOT117" s="9"/>
      <c r="AOU117" s="9"/>
      <c r="AOV117" s="9"/>
      <c r="AOW117" s="9"/>
      <c r="AOX117" s="9"/>
      <c r="AOY117" s="9"/>
      <c r="AOZ117" s="9"/>
      <c r="APA117" s="9"/>
      <c r="APB117" s="9"/>
      <c r="APC117" s="9"/>
      <c r="APD117" s="9"/>
      <c r="APE117" s="9"/>
      <c r="APF117" s="9"/>
      <c r="APG117" s="9"/>
      <c r="APH117" s="9"/>
      <c r="API117" s="9"/>
      <c r="APJ117" s="9"/>
      <c r="APK117" s="9"/>
      <c r="APL117" s="9"/>
      <c r="APM117" s="9"/>
      <c r="APN117" s="9"/>
      <c r="APO117" s="9"/>
      <c r="APP117" s="9"/>
      <c r="APQ117" s="9"/>
      <c r="APR117" s="9"/>
      <c r="APS117" s="9"/>
      <c r="APT117" s="9"/>
      <c r="APU117" s="9"/>
      <c r="APV117" s="9"/>
      <c r="APW117" s="9"/>
      <c r="APX117" s="9"/>
      <c r="APY117" s="9"/>
      <c r="APZ117" s="9"/>
      <c r="AQA117" s="9"/>
      <c r="AQB117" s="9"/>
      <c r="AQC117" s="9"/>
      <c r="AQD117" s="9"/>
      <c r="AQE117" s="9"/>
      <c r="AQF117" s="9"/>
      <c r="AQG117" s="9"/>
      <c r="AQH117" s="9"/>
      <c r="AQI117" s="9"/>
      <c r="AQJ117" s="9"/>
      <c r="AQK117" s="9"/>
      <c r="AQL117" s="9"/>
      <c r="AQM117" s="9"/>
      <c r="AQN117" s="9"/>
      <c r="AQO117" s="9"/>
      <c r="AQP117" s="9"/>
      <c r="AQQ117" s="9"/>
      <c r="AQR117" s="9"/>
      <c r="AQS117" s="9"/>
      <c r="AQT117" s="9"/>
      <c r="AQU117" s="9"/>
      <c r="AQV117" s="9"/>
      <c r="AQW117" s="9"/>
      <c r="AQX117" s="9"/>
      <c r="AQY117" s="9"/>
      <c r="AQZ117" s="9"/>
      <c r="ARA117" s="9"/>
      <c r="ARB117" s="9"/>
      <c r="ARC117" s="9"/>
      <c r="ARD117" s="9"/>
      <c r="ARE117" s="9"/>
      <c r="ARF117" s="9"/>
      <c r="ARG117" s="9"/>
      <c r="ARH117" s="9"/>
      <c r="ARI117" s="9"/>
      <c r="ARJ117" s="9"/>
      <c r="ARK117" s="9"/>
      <c r="ARL117" s="9"/>
      <c r="ARM117" s="9"/>
      <c r="ARN117" s="9"/>
      <c r="ARO117" s="9"/>
      <c r="ARP117" s="9"/>
      <c r="ARQ117" s="9"/>
      <c r="ARR117" s="9"/>
      <c r="ARS117" s="9"/>
      <c r="ART117" s="9"/>
      <c r="ARU117" s="9"/>
      <c r="ARV117" s="9"/>
      <c r="ARW117" s="9"/>
      <c r="ARX117" s="9"/>
      <c r="ARY117" s="9"/>
      <c r="ARZ117" s="9"/>
      <c r="ASA117" s="9"/>
      <c r="ASB117" s="9"/>
      <c r="ASC117" s="9"/>
      <c r="ASD117" s="9"/>
      <c r="ASE117" s="9"/>
      <c r="ASF117" s="9"/>
      <c r="ASG117" s="9"/>
      <c r="ASH117" s="9"/>
      <c r="ASI117" s="9"/>
      <c r="ASJ117" s="9"/>
      <c r="ASK117" s="9"/>
      <c r="ASL117" s="9"/>
      <c r="ASM117" s="9"/>
      <c r="ASN117" s="9"/>
      <c r="ASO117" s="9"/>
      <c r="ASP117" s="9"/>
      <c r="ASQ117" s="9"/>
      <c r="ASR117" s="9"/>
      <c r="ASS117" s="9"/>
      <c r="AST117" s="9"/>
      <c r="ASU117" s="9"/>
      <c r="ASV117" s="9"/>
      <c r="ASW117" s="9"/>
      <c r="ASX117" s="9"/>
      <c r="ASY117" s="9"/>
      <c r="ASZ117" s="9"/>
      <c r="ATA117" s="9"/>
      <c r="ATB117" s="9"/>
      <c r="ATC117" s="9"/>
      <c r="ATD117" s="9"/>
      <c r="ATE117" s="9"/>
      <c r="ATF117" s="9"/>
      <c r="ATG117" s="9"/>
      <c r="ATH117" s="9"/>
      <c r="ATI117" s="9"/>
      <c r="ATJ117" s="9"/>
      <c r="ATK117" s="9"/>
      <c r="ATL117" s="9"/>
      <c r="ATM117" s="9"/>
      <c r="ATN117" s="9"/>
      <c r="ATO117" s="9"/>
      <c r="ATP117" s="9"/>
      <c r="ATQ117" s="9"/>
      <c r="ATR117" s="9"/>
      <c r="ATS117" s="9"/>
      <c r="ATT117" s="9"/>
      <c r="ATU117" s="9"/>
      <c r="ATV117" s="9"/>
      <c r="ATW117" s="9"/>
      <c r="ATX117" s="9"/>
      <c r="ATY117" s="9" t="s">
        <v>5691</v>
      </c>
      <c r="ATZ117" s="9" t="s">
        <v>5691</v>
      </c>
      <c r="AUA117" s="9" t="s">
        <v>6047</v>
      </c>
      <c r="AUB117" s="9"/>
      <c r="AUC117" s="9"/>
      <c r="AUD117" s="9"/>
      <c r="AUE117" s="9"/>
      <c r="AUF117" s="9"/>
      <c r="AUG117" s="9"/>
      <c r="AUH117" s="9"/>
      <c r="AUI117" s="9"/>
      <c r="AUJ117" s="9"/>
      <c r="AUK117" s="9"/>
      <c r="AUL117" s="9"/>
      <c r="AUM117" s="9"/>
      <c r="AUN117" s="9"/>
      <c r="AUO117" s="9"/>
      <c r="AUP117" s="9"/>
      <c r="AUQ117" s="9"/>
      <c r="AUR117" s="9"/>
      <c r="AUS117" s="9"/>
      <c r="AUT117" s="9"/>
      <c r="AUU117" s="9"/>
      <c r="AUV117" s="9"/>
      <c r="AUW117" s="9"/>
      <c r="AUX117" s="9"/>
      <c r="AUY117" s="9"/>
      <c r="AUZ117" s="9"/>
      <c r="AVA117" s="9"/>
      <c r="AVB117" s="9"/>
      <c r="AVC117" s="9"/>
      <c r="AVD117" s="9"/>
      <c r="AVE117" s="9"/>
      <c r="AVF117" s="9"/>
      <c r="AVG117" s="9"/>
      <c r="AVH117" s="9"/>
      <c r="AVI117" s="9"/>
      <c r="AVJ117" s="9"/>
      <c r="AVK117" s="9" t="s">
        <v>12951</v>
      </c>
      <c r="AVL117" s="9"/>
      <c r="AVM117" s="9"/>
      <c r="AVN117" s="9"/>
      <c r="AVO117" s="9"/>
      <c r="AVP117" s="9"/>
      <c r="AVQ117" s="9"/>
      <c r="AVR117" s="9"/>
      <c r="AVS117" s="9"/>
      <c r="AVT117" s="9"/>
      <c r="AVU117" s="9"/>
      <c r="AVV117" s="9"/>
      <c r="AVW117" s="9"/>
      <c r="AVX117" s="9"/>
      <c r="AVY117" s="9"/>
      <c r="AVZ117" s="9"/>
      <c r="AWA117" s="9"/>
      <c r="AWB117" s="9"/>
      <c r="AWC117" s="9"/>
      <c r="AWD117" s="9"/>
      <c r="AWE117" s="9"/>
      <c r="AWF117" s="9"/>
      <c r="AWG117" s="9"/>
      <c r="AWH117" s="9"/>
      <c r="AWI117" s="9"/>
      <c r="AWJ117" s="9"/>
      <c r="AWK117" s="9"/>
      <c r="AWL117" s="9"/>
      <c r="AWM117" s="9"/>
      <c r="AWN117" s="9"/>
      <c r="AWO117" s="9"/>
      <c r="AWP117" s="9"/>
      <c r="AWQ117" s="9"/>
      <c r="AWR117" s="9"/>
      <c r="AWS117" s="9"/>
      <c r="AWT117" s="9"/>
      <c r="AWU117" s="9"/>
      <c r="AWV117" s="9"/>
      <c r="AWW117" s="9"/>
      <c r="AWX117" s="9"/>
      <c r="AWY117" s="9"/>
      <c r="AWZ117" s="9"/>
      <c r="AXA117" s="9"/>
      <c r="AXB117" s="9" t="s">
        <v>5707</v>
      </c>
      <c r="AXC117" s="9"/>
      <c r="AXD117" s="9"/>
      <c r="AXE117" s="9"/>
      <c r="AXF117" s="9"/>
      <c r="AXG117" s="9"/>
      <c r="AXH117" s="9"/>
      <c r="AXI117" s="9"/>
      <c r="AXJ117" s="9"/>
      <c r="AXK117" s="9">
        <v>513.0</v>
      </c>
      <c r="AXL117" s="9" t="s">
        <v>3101</v>
      </c>
      <c r="AXM117" s="9">
        <v>552.0</v>
      </c>
      <c r="AXN117" s="9"/>
      <c r="AXO117" s="9"/>
      <c r="AXP117" s="9"/>
      <c r="AXQ117" s="9"/>
      <c r="AXR117" s="9"/>
      <c r="AXS117" s="9"/>
      <c r="AXT117" s="9"/>
      <c r="AXU117" s="9"/>
      <c r="AXV117" s="9"/>
      <c r="AXW117" s="9"/>
      <c r="AXX117" s="9"/>
      <c r="AXY117" s="9"/>
      <c r="AXZ117" s="9"/>
      <c r="AYA117" s="9"/>
      <c r="AYB117" s="9"/>
      <c r="AYC117" s="9"/>
      <c r="AYD117" s="9" t="s">
        <v>3101</v>
      </c>
      <c r="AYE117" s="9"/>
      <c r="AYF117" s="9"/>
      <c r="AYG117" s="9"/>
      <c r="AYH117" s="9" t="s">
        <v>12952</v>
      </c>
      <c r="AYI117" s="9"/>
      <c r="AYJ117" s="9"/>
      <c r="AYK117" s="9"/>
      <c r="AYL117" s="9"/>
      <c r="AYM117" s="9"/>
      <c r="AYN117" s="9"/>
      <c r="AYO117" s="9"/>
      <c r="AYP117" s="9"/>
      <c r="AYQ117" s="9"/>
      <c r="AYR117" s="9"/>
      <c r="AYS117" s="9"/>
      <c r="AYT117" s="9"/>
      <c r="AYU117" s="9"/>
      <c r="AYV117" s="9"/>
      <c r="AYW117" s="9"/>
      <c r="AYX117" s="9"/>
      <c r="AYY117" s="9"/>
      <c r="AYZ117" s="9"/>
      <c r="AZA117" s="9"/>
      <c r="AZB117" s="9"/>
      <c r="AZC117" s="9"/>
      <c r="AZD117" s="9"/>
      <c r="AZE117" s="9"/>
      <c r="AZF117" s="9"/>
      <c r="AZG117" s="9"/>
      <c r="AZH117" s="9"/>
      <c r="AZI117" s="9"/>
      <c r="AZJ117" s="9"/>
      <c r="AZK117" s="9"/>
      <c r="AZL117" s="9"/>
      <c r="AZM117" s="9"/>
      <c r="AZN117" s="9"/>
      <c r="AZO117" s="9"/>
      <c r="AZP117" s="9"/>
      <c r="AZQ117" s="9"/>
      <c r="AZR117" s="9"/>
      <c r="AZS117" s="9"/>
      <c r="AZT117" s="9"/>
      <c r="AZU117" s="9"/>
      <c r="AZV117" s="9"/>
      <c r="AZW117" s="9"/>
      <c r="AZX117" s="9"/>
      <c r="AZY117" s="9"/>
      <c r="AZZ117" s="9"/>
      <c r="BAA117" s="9"/>
      <c r="BAB117" s="9"/>
      <c r="BAC117" s="9"/>
      <c r="BAD117" s="9"/>
      <c r="BAE117" s="9"/>
      <c r="BAF117" s="9"/>
      <c r="BAG117" s="9"/>
      <c r="BAH117" s="9"/>
      <c r="BAI117" s="9"/>
      <c r="BAJ117" s="9"/>
      <c r="BAK117" s="9"/>
      <c r="BAL117" s="9"/>
      <c r="BAM117" s="9"/>
      <c r="BAN117" s="9"/>
      <c r="BAO117" s="9"/>
      <c r="BAP117" s="9"/>
      <c r="BAQ117" s="9"/>
      <c r="BAR117" s="9"/>
      <c r="BAS117" s="9"/>
      <c r="BAT117" s="9"/>
      <c r="BAU117" s="9"/>
      <c r="BAV117" s="9"/>
      <c r="BAW117" s="9"/>
      <c r="BAX117" s="9"/>
      <c r="BAY117" s="9"/>
      <c r="BAZ117" s="9"/>
      <c r="BBA117" s="9"/>
      <c r="BBB117" s="9"/>
      <c r="BBC117" s="9"/>
      <c r="BBD117" s="9"/>
      <c r="BBE117" s="9"/>
      <c r="BBF117" s="9"/>
      <c r="BBG117" s="9"/>
      <c r="BBH117" s="9"/>
      <c r="BBI117" s="9"/>
      <c r="BBJ117" s="9"/>
      <c r="BBK117" s="9"/>
      <c r="BBL117" s="9"/>
      <c r="BBM117" s="9"/>
      <c r="BBN117" s="9"/>
      <c r="BBO117" s="9"/>
      <c r="BBP117" s="9"/>
      <c r="BBQ117" s="9"/>
      <c r="BBR117" s="9"/>
      <c r="BBS117" s="9"/>
      <c r="BBT117" s="9"/>
      <c r="BBU117" s="9"/>
      <c r="BBV117" s="9"/>
      <c r="BBW117" s="9"/>
      <c r="BBX117" s="9"/>
      <c r="BBY117" s="9"/>
      <c r="BBZ117" s="9"/>
      <c r="BCA117" s="9"/>
      <c r="BCB117" s="9"/>
      <c r="BCC117" s="9"/>
      <c r="BCD117" s="9"/>
      <c r="BCE117" s="9"/>
      <c r="BCF117" s="9"/>
      <c r="BCG117" s="9"/>
      <c r="BCH117" s="9"/>
      <c r="BCI117" s="9"/>
      <c r="BCJ117" s="9"/>
      <c r="BCK117" s="9"/>
      <c r="BCL117" s="9"/>
      <c r="BCM117" s="9"/>
      <c r="BCN117" s="9"/>
      <c r="BCO117" s="9"/>
      <c r="BCP117" s="9"/>
      <c r="BCQ117" s="9"/>
      <c r="BCR117" s="9"/>
      <c r="BCS117" s="9"/>
      <c r="BCT117" s="9"/>
      <c r="BCU117" s="9"/>
      <c r="BCV117" s="9"/>
      <c r="BCW117" s="9"/>
      <c r="BCX117" s="9"/>
      <c r="BCY117" s="9"/>
      <c r="BCZ117" s="9"/>
      <c r="BDA117" s="9"/>
      <c r="BDB117" s="9"/>
      <c r="BDC117" s="9"/>
      <c r="BDD117" s="9"/>
      <c r="BDE117" s="9"/>
      <c r="BDF117" s="9"/>
      <c r="BDG117" s="9"/>
      <c r="BDH117" s="9"/>
      <c r="BDI117" s="9"/>
      <c r="BDJ117" s="9"/>
      <c r="BDK117" s="9"/>
      <c r="BDL117" s="9"/>
      <c r="BDM117" s="9"/>
      <c r="BDN117" s="9"/>
      <c r="BDO117" s="9"/>
      <c r="BDP117" s="9"/>
      <c r="BDQ117" s="9"/>
      <c r="BDR117" s="9"/>
      <c r="BDS117" s="9"/>
      <c r="BDT117" s="9"/>
      <c r="BDU117" s="9"/>
      <c r="BDV117" s="9"/>
      <c r="BDW117" s="9"/>
      <c r="BDX117" s="9"/>
      <c r="BDY117" s="9"/>
      <c r="BDZ117" s="9"/>
      <c r="BEA117" s="9"/>
      <c r="BEB117" s="9"/>
      <c r="BEC117" s="9"/>
      <c r="BED117" s="9"/>
      <c r="BEE117" s="9"/>
      <c r="BEF117" s="9"/>
      <c r="BEG117" s="9"/>
      <c r="BEH117" s="9"/>
      <c r="BEI117" s="9"/>
      <c r="BEJ117" s="9"/>
      <c r="BEK117" s="9"/>
      <c r="BEL117" s="9"/>
      <c r="BEM117" s="9"/>
      <c r="BEN117" s="9"/>
      <c r="BEO117" s="9"/>
      <c r="BEP117" s="9"/>
      <c r="BEQ117" s="9"/>
      <c r="BER117" s="9"/>
      <c r="BES117" s="9"/>
      <c r="BET117" s="9"/>
      <c r="BEU117" s="9"/>
      <c r="BEV117" s="9"/>
      <c r="BEW117" s="9"/>
      <c r="BEX117" s="9"/>
      <c r="BEY117" s="9"/>
      <c r="BEZ117" s="9"/>
      <c r="BFA117" s="9"/>
      <c r="BFB117" s="9"/>
      <c r="BFC117" s="9"/>
      <c r="BFD117" s="9"/>
      <c r="BFE117" s="9"/>
      <c r="BFF117" s="9"/>
      <c r="BFG117" s="9"/>
      <c r="BFH117" s="9"/>
      <c r="BFI117" s="9"/>
      <c r="BFJ117" s="9"/>
      <c r="BFK117" s="9"/>
      <c r="BFL117" s="9"/>
      <c r="BFM117" s="9"/>
      <c r="BFN117" s="9"/>
      <c r="BFO117" s="9"/>
      <c r="BFP117" s="9"/>
      <c r="BFQ117" s="9"/>
      <c r="BFR117" s="9"/>
      <c r="BFS117" s="9"/>
      <c r="BFT117" s="9"/>
      <c r="BFU117" s="9"/>
      <c r="BFV117" s="9"/>
      <c r="BFW117" s="9"/>
      <c r="BFX117" s="9"/>
      <c r="BFY117" s="9"/>
      <c r="BFZ117" s="9"/>
      <c r="BGA117" s="9"/>
      <c r="BGB117" s="9"/>
      <c r="BGC117" s="9"/>
      <c r="BGD117" s="9"/>
      <c r="BGE117" s="9"/>
      <c r="BGF117" s="9"/>
      <c r="BGG117" s="9"/>
      <c r="BGH117" s="9"/>
      <c r="BGI117" s="9"/>
      <c r="BGJ117" s="9"/>
      <c r="BGK117" s="9"/>
      <c r="BGL117" s="9"/>
      <c r="BGM117" s="9"/>
      <c r="BGN117" s="9"/>
      <c r="BGO117" s="9"/>
      <c r="BGP117" s="9"/>
      <c r="BGQ117" s="9"/>
      <c r="BGR117" s="9"/>
      <c r="BGS117" s="9"/>
      <c r="BGT117" s="9"/>
      <c r="BGU117" s="9"/>
      <c r="BGV117" s="9"/>
      <c r="BGW117" s="9"/>
      <c r="BGX117" s="9"/>
      <c r="BGY117" s="9"/>
      <c r="BGZ117" s="9"/>
      <c r="BHA117" s="9"/>
      <c r="BHB117" s="9"/>
      <c r="BHC117" s="9"/>
      <c r="BHD117" s="9"/>
      <c r="BHE117" s="9"/>
      <c r="BHF117" s="9"/>
      <c r="BHG117" s="9"/>
      <c r="BHH117" s="9"/>
      <c r="BHI117" s="9"/>
      <c r="BHJ117" s="9"/>
      <c r="BHK117" s="9"/>
      <c r="BHL117" s="9"/>
      <c r="BHM117" s="9"/>
      <c r="BHN117" s="9"/>
      <c r="BHO117" s="9"/>
      <c r="BHP117" s="9"/>
      <c r="BHQ117" s="9"/>
      <c r="BHR117" s="9"/>
      <c r="BHS117" s="9"/>
      <c r="BHT117" s="9"/>
      <c r="BHU117" s="9"/>
      <c r="BHV117" s="9"/>
      <c r="BHW117" s="9"/>
      <c r="BHX117" s="9"/>
      <c r="BHY117" s="9"/>
      <c r="BHZ117" s="9"/>
      <c r="BIA117" s="9"/>
      <c r="BIB117" s="9"/>
      <c r="BIC117" s="9"/>
      <c r="BID117" s="9"/>
      <c r="BIE117" s="9"/>
      <c r="BIF117" s="9"/>
      <c r="BIG117" s="9"/>
      <c r="BIH117" s="9"/>
      <c r="BII117" s="9"/>
      <c r="BIJ117" s="9"/>
      <c r="BIK117" s="9"/>
      <c r="BIL117" s="9"/>
      <c r="BIM117" s="9"/>
      <c r="BIN117" s="9"/>
      <c r="BIO117" s="9"/>
      <c r="BIP117" s="9"/>
      <c r="BIQ117" s="9"/>
      <c r="BIR117" s="9"/>
      <c r="BIS117" s="9"/>
      <c r="BIT117" s="9"/>
      <c r="BIU117" s="9"/>
      <c r="BIV117" s="9"/>
      <c r="BIW117" s="9"/>
      <c r="BIX117" s="9"/>
      <c r="BIY117" s="9"/>
      <c r="BIZ117" s="9"/>
      <c r="BJA117" s="9"/>
      <c r="BJB117" s="9"/>
      <c r="BJC117" s="9"/>
      <c r="BJD117" s="9"/>
      <c r="BJE117" s="9"/>
      <c r="BJF117" s="9"/>
      <c r="BJG117" s="9"/>
      <c r="BJH117" s="9"/>
      <c r="BJI117" s="9"/>
      <c r="BJJ117" s="9"/>
      <c r="BJK117" s="9"/>
      <c r="BJL117" s="9"/>
      <c r="BJM117" s="9"/>
      <c r="BJN117" s="9"/>
      <c r="BJO117" s="9"/>
      <c r="BJP117" s="9"/>
      <c r="BJQ117" s="9"/>
      <c r="BJR117" s="9"/>
      <c r="BJS117" s="9"/>
      <c r="BJT117" s="9"/>
      <c r="BJU117" s="9"/>
      <c r="BJV117" s="9"/>
      <c r="BJW117" s="9"/>
      <c r="BJX117" s="9"/>
      <c r="BJY117" s="9"/>
      <c r="BJZ117" s="9"/>
      <c r="BKA117" s="9"/>
      <c r="BKB117" s="9"/>
      <c r="BKC117" s="9"/>
      <c r="BKD117" s="9"/>
      <c r="BKE117" s="9"/>
      <c r="BKF117" s="9"/>
      <c r="BKG117" s="9"/>
      <c r="BKH117" s="9"/>
      <c r="BKI117" s="9"/>
      <c r="BKJ117" s="9"/>
      <c r="BKK117" s="9"/>
      <c r="BKL117" s="9"/>
      <c r="BKM117" s="9"/>
      <c r="BKN117" s="9"/>
      <c r="BKO117" s="9"/>
      <c r="BKP117" s="9"/>
      <c r="BKQ117" s="9"/>
      <c r="BKR117" s="9"/>
      <c r="BKS117" s="9"/>
      <c r="BKT117" s="9"/>
      <c r="BKU117" s="9"/>
      <c r="BKV117" s="9"/>
      <c r="BKW117" s="9"/>
      <c r="BKX117" s="9"/>
      <c r="BKY117" s="9"/>
      <c r="BKZ117" s="9"/>
      <c r="BLA117" s="9"/>
      <c r="BLB117" s="9"/>
      <c r="BLC117" s="9"/>
      <c r="BLD117" s="9"/>
      <c r="BLE117" s="9"/>
      <c r="BLF117" s="9"/>
      <c r="BLG117" s="9"/>
      <c r="BLH117" s="9"/>
      <c r="BLI117" s="9"/>
      <c r="BLJ117" s="9"/>
      <c r="BLK117" s="9"/>
      <c r="BLL117" s="9"/>
      <c r="BLM117" s="9"/>
      <c r="BLN117" s="9"/>
      <c r="BLO117" s="9"/>
      <c r="BLP117" s="9"/>
      <c r="BLQ117" s="9"/>
      <c r="BLR117" s="9"/>
      <c r="BLS117" s="9"/>
      <c r="BLT117" s="9"/>
      <c r="BLU117" s="9"/>
      <c r="BLV117" s="9"/>
      <c r="BLW117" s="9"/>
      <c r="BLX117" s="9"/>
      <c r="BLY117" s="9"/>
      <c r="BLZ117" s="9"/>
      <c r="BMA117" s="9"/>
      <c r="BMB117" s="9"/>
      <c r="BMC117" s="9"/>
      <c r="BMD117" s="9"/>
      <c r="BME117" s="9"/>
      <c r="BMF117" s="9"/>
      <c r="BMG117" s="9"/>
      <c r="BMH117" s="9"/>
      <c r="BMI117" s="9"/>
      <c r="BMJ117" s="9"/>
      <c r="BMK117" s="9"/>
      <c r="BML117" s="9"/>
      <c r="BMM117" s="9"/>
      <c r="BMN117" s="9"/>
      <c r="BMO117" s="9"/>
      <c r="BMP117" s="9"/>
      <c r="BMQ117" s="9"/>
      <c r="BMR117" s="9"/>
      <c r="BMS117" s="9"/>
      <c r="BMT117" s="9"/>
      <c r="BMU117" s="9"/>
      <c r="BMV117" s="9"/>
      <c r="BMW117" s="9"/>
      <c r="BMX117" s="9"/>
      <c r="BMY117" s="9"/>
      <c r="BMZ117" s="9"/>
      <c r="BNA117" s="9"/>
      <c r="BNB117" s="9"/>
      <c r="BNC117" s="9"/>
      <c r="BND117" s="9"/>
      <c r="BNE117" s="9"/>
      <c r="BNF117" s="9"/>
      <c r="BNG117" s="9"/>
      <c r="BNH117" s="9"/>
      <c r="BNI117" s="9"/>
      <c r="BNJ117" s="9"/>
      <c r="BNK117" s="9"/>
      <c r="BNL117" s="9"/>
      <c r="BNM117" s="9"/>
      <c r="BNN117" s="9"/>
      <c r="BNO117" s="9"/>
      <c r="BNP117" s="9"/>
      <c r="BNQ117" s="9"/>
      <c r="BNR117" s="9"/>
      <c r="BNS117" s="9"/>
      <c r="BNT117" s="9"/>
      <c r="BNU117" s="9"/>
      <c r="BNV117" s="9"/>
      <c r="BNW117" s="9"/>
      <c r="BNX117" s="9"/>
      <c r="BNY117" s="9"/>
      <c r="BNZ117" s="9"/>
      <c r="BOA117" s="9"/>
      <c r="BOB117" s="9"/>
      <c r="BOC117" s="9"/>
      <c r="BOD117" s="9"/>
      <c r="BOE117" s="9"/>
      <c r="BOF117" s="9"/>
      <c r="BOG117" s="9"/>
      <c r="BOH117" s="9"/>
      <c r="BOI117" s="9"/>
      <c r="BOJ117" s="9"/>
      <c r="BOK117" s="9"/>
      <c r="BOL117" s="9"/>
      <c r="BOM117" s="9"/>
      <c r="BON117" s="9"/>
      <c r="BOO117" s="9"/>
      <c r="BOP117" s="9"/>
      <c r="BOQ117" s="9"/>
      <c r="BOR117" s="9"/>
      <c r="BOS117" s="9"/>
      <c r="BOT117" s="9"/>
      <c r="BOU117" s="9"/>
      <c r="BOV117" s="9"/>
      <c r="BOW117" s="9"/>
      <c r="BOX117" s="9"/>
      <c r="BOY117" s="9"/>
      <c r="BOZ117" s="9"/>
      <c r="BPA117" s="9"/>
      <c r="BPB117" s="9"/>
      <c r="BPC117" s="9"/>
      <c r="BPD117" s="9"/>
      <c r="BPE117" s="9"/>
      <c r="BPF117" s="9"/>
      <c r="BPG117" s="9"/>
      <c r="BPH117" s="9"/>
      <c r="BPI117" s="9"/>
      <c r="BPJ117" s="9"/>
      <c r="BPK117" s="9"/>
      <c r="BPL117" s="9"/>
      <c r="BPM117" s="9"/>
      <c r="BPN117" s="9"/>
      <c r="BPO117" s="9"/>
      <c r="BPP117" s="9"/>
      <c r="BPQ117" s="9"/>
      <c r="BPR117" s="9"/>
      <c r="BPS117" s="9"/>
      <c r="BPT117" s="9"/>
      <c r="BPU117" s="9"/>
      <c r="BPV117" s="9"/>
      <c r="BPW117" s="9"/>
      <c r="BPX117" s="9"/>
      <c r="BPY117" s="9"/>
      <c r="BPZ117" s="9"/>
      <c r="BQA117" s="9"/>
      <c r="BQB117" s="9"/>
      <c r="BQC117" s="9"/>
      <c r="BQD117" s="9"/>
      <c r="BQE117" s="9"/>
      <c r="BQF117" s="9"/>
      <c r="BQG117" s="9"/>
      <c r="BQH117" s="9"/>
      <c r="BQI117" s="9"/>
      <c r="BQJ117" s="9"/>
      <c r="BQK117" s="9"/>
      <c r="BQL117" s="9"/>
      <c r="BQM117" s="9"/>
      <c r="BQN117" s="9"/>
      <c r="BQO117" s="9"/>
      <c r="BQP117" s="9"/>
      <c r="BQQ117" s="9"/>
      <c r="BQR117" s="9"/>
      <c r="BQS117" s="9"/>
      <c r="BQT117" s="9"/>
      <c r="BQU117" s="9"/>
      <c r="BQV117" s="9"/>
      <c r="BQW117" s="9"/>
      <c r="BQX117" s="9"/>
      <c r="BQY117" s="9"/>
      <c r="BQZ117" s="9"/>
      <c r="BRA117" s="9"/>
      <c r="BRB117" s="9"/>
      <c r="BRC117" s="9"/>
      <c r="BRD117" s="9"/>
      <c r="BRE117" s="9"/>
      <c r="BRF117" s="9"/>
      <c r="BRG117" s="9"/>
      <c r="BRH117" s="9"/>
      <c r="BRI117" s="9"/>
      <c r="BRJ117" s="9"/>
      <c r="BRK117" s="9"/>
      <c r="BRL117" s="9"/>
      <c r="BRM117" s="9"/>
      <c r="BRN117" s="9"/>
      <c r="BRO117" s="9"/>
      <c r="BRP117" s="9"/>
      <c r="BRQ117" s="9"/>
      <c r="BRR117" s="9"/>
      <c r="BRS117" s="9"/>
      <c r="BRT117" s="9"/>
      <c r="BRU117" s="9"/>
      <c r="BRV117" s="9"/>
      <c r="BRW117" s="9"/>
      <c r="BRX117" s="9"/>
      <c r="BRY117" s="9"/>
      <c r="BRZ117" s="9"/>
      <c r="BSA117" s="9"/>
      <c r="BSB117" s="9"/>
      <c r="BSC117" s="9"/>
      <c r="BSD117" s="9"/>
      <c r="BSE117" s="9"/>
      <c r="BSF117" s="9"/>
      <c r="BSG117" s="9"/>
      <c r="BSH117" s="9"/>
      <c r="BSI117" s="9"/>
      <c r="BSJ117" s="9"/>
      <c r="BSK117" s="9"/>
      <c r="BSL117" s="9"/>
      <c r="BSM117" s="9"/>
      <c r="BSN117" s="9"/>
      <c r="BSO117" s="9"/>
      <c r="BSP117" s="9"/>
      <c r="BSQ117" s="9"/>
      <c r="BSR117" s="9"/>
      <c r="BSS117" s="9"/>
      <c r="BST117" s="9"/>
      <c r="BSU117" s="9"/>
      <c r="BSV117" s="9"/>
      <c r="BSW117" s="9"/>
      <c r="BSX117" s="9"/>
      <c r="BSY117" s="9"/>
      <c r="BSZ117" s="9"/>
      <c r="BTA117" s="9"/>
      <c r="BTB117" s="9"/>
      <c r="BTC117" s="9"/>
      <c r="BTD117" s="9"/>
      <c r="BTE117" s="9"/>
      <c r="BTF117" s="9"/>
      <c r="BTG117" s="9"/>
      <c r="BTH117" s="9"/>
      <c r="BTI117" s="9"/>
      <c r="BTJ117" s="9"/>
      <c r="BTK117" s="9"/>
      <c r="BTL117" s="9"/>
      <c r="BTM117" s="9"/>
      <c r="BTN117" s="9"/>
      <c r="BTO117" s="9"/>
      <c r="BTP117" s="9"/>
      <c r="BTQ117" s="9"/>
      <c r="BTR117" s="9"/>
      <c r="BTS117" s="9"/>
      <c r="BTT117" s="9"/>
      <c r="BTU117" s="9"/>
      <c r="BTV117" s="9"/>
      <c r="BTW117" s="9"/>
      <c r="BTX117" s="9"/>
      <c r="BTY117" s="9"/>
      <c r="BTZ117" s="9"/>
      <c r="BUA117" s="9"/>
      <c r="BUB117" s="9"/>
      <c r="BUC117" s="9"/>
      <c r="BUD117" s="9"/>
      <c r="BUE117" s="9"/>
      <c r="BUF117" s="9"/>
      <c r="BUG117" s="9"/>
      <c r="BUH117" s="9"/>
      <c r="BUI117" s="9"/>
      <c r="BUJ117" s="9"/>
      <c r="BUK117" s="9"/>
      <c r="BUL117" s="9"/>
      <c r="BUM117" s="9"/>
      <c r="BUN117" s="9"/>
      <c r="BUO117" s="9"/>
      <c r="BUP117" s="9"/>
      <c r="BUQ117" s="9"/>
      <c r="BUR117" s="9"/>
      <c r="BUS117" s="9"/>
      <c r="BUT117" s="9"/>
      <c r="BUU117" s="9"/>
      <c r="BUV117" s="9"/>
      <c r="BUW117" s="9"/>
      <c r="BUX117" s="9"/>
      <c r="BUY117" s="9"/>
      <c r="BUZ117" s="9"/>
      <c r="BVA117" s="9"/>
      <c r="BVB117" s="9"/>
      <c r="BVC117" s="9"/>
      <c r="BVD117" s="9"/>
      <c r="BVE117" s="9"/>
      <c r="BVF117" s="9"/>
      <c r="BVG117" s="9"/>
      <c r="BVH117" s="9"/>
      <c r="BVI117" s="9"/>
      <c r="BVJ117" s="9"/>
      <c r="BVK117" s="9"/>
      <c r="BVL117" s="9"/>
      <c r="BVM117" s="9"/>
      <c r="BVN117" s="9"/>
      <c r="BVO117" s="9"/>
      <c r="BVP117" s="9"/>
      <c r="BVQ117" s="9"/>
      <c r="BVR117" s="9"/>
      <c r="BVS117" s="9"/>
      <c r="BVT117" s="9"/>
      <c r="BVU117" s="9"/>
      <c r="BVV117" s="9"/>
      <c r="BVW117" s="9"/>
      <c r="BVX117" s="9"/>
      <c r="BVY117" s="9"/>
      <c r="BVZ117" s="9"/>
      <c r="BWA117" s="9"/>
      <c r="BWB117" s="9"/>
      <c r="BWC117" s="9"/>
      <c r="BWD117" s="9"/>
      <c r="BWE117" s="9"/>
      <c r="BWF117" s="9"/>
      <c r="BWG117" s="9"/>
      <c r="BWH117" s="9"/>
      <c r="BWI117" s="9"/>
      <c r="BWJ117" s="9"/>
      <c r="BWK117" s="9"/>
      <c r="BWL117" s="9"/>
      <c r="BWM117" s="9"/>
      <c r="BWN117" s="9"/>
      <c r="BWO117" s="9"/>
      <c r="BWP117" s="9"/>
      <c r="BWQ117" s="9"/>
      <c r="BWR117" s="9"/>
      <c r="BWS117" s="9"/>
      <c r="BWT117" s="9"/>
      <c r="BWU117" s="9"/>
      <c r="BWV117" s="9"/>
      <c r="BWW117" s="9"/>
      <c r="BWX117" s="9"/>
      <c r="BWY117" s="9"/>
      <c r="BWZ117" s="9"/>
      <c r="BXA117" s="9"/>
      <c r="BXB117" s="9"/>
      <c r="BXC117" s="9"/>
      <c r="BXD117" s="9"/>
    </row>
    <row r="118" ht="14.25" customHeight="1">
      <c r="A118" s="9">
        <v>35.0</v>
      </c>
      <c r="B118" s="9" t="s">
        <v>11947</v>
      </c>
      <c r="C118" s="9" t="s">
        <v>11948</v>
      </c>
      <c r="D118" s="9" t="s">
        <v>11948</v>
      </c>
      <c r="E118" s="9"/>
      <c r="F118" s="9">
        <v>56.0</v>
      </c>
      <c r="G118" s="9" t="s">
        <v>12953</v>
      </c>
      <c r="H118" s="9"/>
      <c r="I118" s="9"/>
      <c r="J118" s="9"/>
      <c r="K118" s="9"/>
      <c r="L118" s="9">
        <v>53.0</v>
      </c>
      <c r="M118" s="9">
        <v>1.0</v>
      </c>
      <c r="N118" s="9"/>
      <c r="O118" s="9">
        <v>2.0</v>
      </c>
      <c r="P118" s="9">
        <v>1.0</v>
      </c>
      <c r="Q118" s="9" t="s">
        <v>12954</v>
      </c>
      <c r="R118" s="9"/>
      <c r="S118" s="9" t="s">
        <v>3104</v>
      </c>
      <c r="T118" s="9" t="s">
        <v>3103</v>
      </c>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c r="JE118" s="9"/>
      <c r="JF118" s="9"/>
      <c r="JG118" s="9"/>
      <c r="JH118" s="9"/>
      <c r="JI118" s="9"/>
      <c r="JJ118" s="9"/>
      <c r="JK118" s="9"/>
      <c r="JL118" s="9"/>
      <c r="JM118" s="9"/>
      <c r="JN118" s="9"/>
      <c r="JO118" s="9"/>
      <c r="JP118" s="9"/>
      <c r="JQ118" s="9"/>
      <c r="JR118" s="9"/>
      <c r="JS118" s="9"/>
      <c r="JT118" s="9"/>
      <c r="JU118" s="9"/>
      <c r="JV118" s="9"/>
      <c r="JW118" s="9"/>
      <c r="JX118" s="9"/>
      <c r="JY118" s="9"/>
      <c r="JZ118" s="9"/>
      <c r="KA118" s="9"/>
      <c r="KB118" s="9"/>
      <c r="KC118" s="9"/>
      <c r="KD118" s="9"/>
      <c r="KE118" s="9"/>
      <c r="KF118" s="9"/>
      <c r="KG118" s="9"/>
      <c r="KH118" s="9"/>
      <c r="KI118" s="9"/>
      <c r="KJ118" s="9"/>
      <c r="KK118" s="9"/>
      <c r="KL118" s="9"/>
      <c r="KM118" s="9"/>
      <c r="KN118" s="9"/>
      <c r="KO118" s="9"/>
      <c r="KP118" s="9"/>
      <c r="KQ118" s="9"/>
      <c r="KR118" s="9"/>
      <c r="KS118" s="9"/>
      <c r="KT118" s="9"/>
      <c r="KU118" s="9"/>
      <c r="KV118" s="9"/>
      <c r="KW118" s="9"/>
      <c r="KX118" s="9"/>
      <c r="KY118" s="9"/>
      <c r="KZ118" s="9"/>
      <c r="LA118" s="9"/>
      <c r="LB118" s="9"/>
      <c r="LC118" s="9"/>
      <c r="LD118" s="9"/>
      <c r="LE118" s="9"/>
      <c r="LF118" s="9"/>
      <c r="LG118" s="9"/>
      <c r="LH118" s="9"/>
      <c r="LI118" s="9"/>
      <c r="LJ118" s="9"/>
      <c r="LK118" s="9"/>
      <c r="LL118" s="9"/>
      <c r="LM118" s="9"/>
      <c r="LN118" s="9"/>
      <c r="LO118" s="9"/>
      <c r="LP118" s="9"/>
      <c r="LQ118" s="9"/>
      <c r="LR118" s="9"/>
      <c r="LS118" s="9"/>
      <c r="LT118" s="9"/>
      <c r="LU118" s="9"/>
      <c r="LV118" s="9"/>
      <c r="LW118" s="9"/>
      <c r="LX118" s="9"/>
      <c r="LY118" s="9"/>
      <c r="LZ118" s="9"/>
      <c r="MA118" s="9"/>
      <c r="MB118" s="9"/>
      <c r="MC118" s="9"/>
      <c r="MD118" s="9"/>
      <c r="ME118" s="9"/>
      <c r="MF118" s="9"/>
      <c r="MG118" s="9"/>
      <c r="MH118" s="9"/>
      <c r="MI118" s="9"/>
      <c r="MJ118" s="9"/>
      <c r="MK118" s="9"/>
      <c r="ML118" s="9"/>
      <c r="MM118" s="9"/>
      <c r="MN118" s="9"/>
      <c r="MO118" s="9"/>
      <c r="MP118" s="9"/>
      <c r="MQ118" s="9"/>
      <c r="MR118" s="9"/>
      <c r="MS118" s="9"/>
      <c r="MT118" s="9"/>
      <c r="MU118" s="9"/>
      <c r="MV118" s="9"/>
      <c r="MW118" s="9"/>
      <c r="MX118" s="9"/>
      <c r="MY118" s="9"/>
      <c r="MZ118" s="9"/>
      <c r="NA118" s="9"/>
      <c r="NB118" s="9"/>
      <c r="NC118" s="9"/>
      <c r="ND118" s="9"/>
      <c r="NE118" s="9"/>
      <c r="NF118" s="9"/>
      <c r="NG118" s="9"/>
      <c r="NH118" s="9"/>
      <c r="NI118" s="9"/>
      <c r="NJ118" s="9"/>
      <c r="NK118" s="9"/>
      <c r="NL118" s="9"/>
      <c r="NM118" s="9"/>
      <c r="NN118" s="9"/>
      <c r="NO118" s="9"/>
      <c r="NP118" s="9"/>
      <c r="NQ118" s="9"/>
      <c r="NR118" s="9"/>
      <c r="NS118" s="9"/>
      <c r="NT118" s="9"/>
      <c r="NU118" s="9"/>
      <c r="NV118" s="9"/>
      <c r="NW118" s="9"/>
      <c r="NX118" s="9"/>
      <c r="NY118" s="9"/>
      <c r="NZ118" s="9"/>
      <c r="OA118" s="9"/>
      <c r="OB118" s="9"/>
      <c r="OC118" s="9"/>
      <c r="OD118" s="9"/>
      <c r="OE118" s="9"/>
      <c r="OF118" s="9"/>
      <c r="OG118" s="9"/>
      <c r="OH118" s="9"/>
      <c r="OI118" s="9"/>
      <c r="OJ118" s="9"/>
      <c r="OK118" s="9"/>
      <c r="OL118" s="9"/>
      <c r="OM118" s="9"/>
      <c r="ON118" s="9"/>
      <c r="OO118" s="9"/>
      <c r="OP118" s="9"/>
      <c r="OQ118" s="9"/>
      <c r="OR118" s="9"/>
      <c r="OS118" s="9"/>
      <c r="OT118" s="9"/>
      <c r="OU118" s="9"/>
      <c r="OV118" s="9"/>
      <c r="OW118" s="9"/>
      <c r="OX118" s="9"/>
      <c r="OY118" s="9"/>
      <c r="OZ118" s="9"/>
      <c r="PA118" s="9"/>
      <c r="PB118" s="9"/>
      <c r="PC118" s="9"/>
      <c r="PD118" s="9"/>
      <c r="PE118" s="9"/>
      <c r="PF118" s="9"/>
      <c r="PG118" s="9"/>
      <c r="PH118" s="9"/>
      <c r="PI118" s="9"/>
      <c r="PJ118" s="9"/>
      <c r="PK118" s="9"/>
      <c r="PL118" s="9"/>
      <c r="PM118" s="9"/>
      <c r="PN118" s="9"/>
      <c r="PO118" s="9"/>
      <c r="PP118" s="9"/>
      <c r="PQ118" s="9"/>
      <c r="PR118" s="9"/>
      <c r="PS118" s="9"/>
      <c r="PT118" s="9"/>
      <c r="PU118" s="9"/>
      <c r="PV118" s="9"/>
      <c r="PW118" s="9"/>
      <c r="PX118" s="9"/>
      <c r="PY118" s="9"/>
      <c r="PZ118" s="9"/>
      <c r="QA118" s="9"/>
      <c r="QB118" s="9"/>
      <c r="QC118" s="9"/>
      <c r="QD118" s="9"/>
      <c r="QE118" s="9"/>
      <c r="QF118" s="9"/>
      <c r="QG118" s="9"/>
      <c r="QH118" s="9"/>
      <c r="QI118" s="9"/>
      <c r="QJ118" s="9"/>
      <c r="QK118" s="9"/>
      <c r="QL118" s="9"/>
      <c r="QM118" s="9"/>
      <c r="QN118" s="9"/>
      <c r="QO118" s="9"/>
      <c r="QP118" s="9"/>
      <c r="QQ118" s="9"/>
      <c r="QR118" s="9"/>
      <c r="QS118" s="9"/>
      <c r="QT118" s="9"/>
      <c r="QU118" s="9"/>
      <c r="QV118" s="9"/>
      <c r="QW118" s="9"/>
      <c r="QX118" s="9"/>
      <c r="QY118" s="9"/>
      <c r="QZ118" s="9"/>
      <c r="RA118" s="9"/>
      <c r="RB118" s="9"/>
      <c r="RC118" s="9"/>
      <c r="RD118" s="9"/>
      <c r="RE118" s="9"/>
      <c r="RF118" s="9"/>
      <c r="RG118" s="9"/>
      <c r="RH118" s="9"/>
      <c r="RI118" s="9"/>
      <c r="RJ118" s="9"/>
      <c r="RK118" s="9"/>
      <c r="RL118" s="9"/>
      <c r="RM118" s="9"/>
      <c r="RN118" s="9"/>
      <c r="RO118" s="9"/>
      <c r="RP118" s="9"/>
      <c r="RQ118" s="9"/>
      <c r="RR118" s="9"/>
      <c r="RS118" s="9"/>
      <c r="RT118" s="9"/>
      <c r="RU118" s="9"/>
      <c r="RV118" s="9"/>
      <c r="RW118" s="9"/>
      <c r="RX118" s="9"/>
      <c r="RY118" s="9"/>
      <c r="RZ118" s="9"/>
      <c r="SA118" s="9"/>
      <c r="SB118" s="9"/>
      <c r="SC118" s="9"/>
      <c r="SD118" s="9"/>
      <c r="SE118" s="9"/>
      <c r="SF118" s="9"/>
      <c r="SG118" s="9"/>
      <c r="SH118" s="9"/>
      <c r="SI118" s="9"/>
      <c r="SJ118" s="9"/>
      <c r="SK118" s="9"/>
      <c r="SL118" s="9"/>
      <c r="SM118" s="9"/>
      <c r="SN118" s="9"/>
      <c r="SO118" s="9"/>
      <c r="SP118" s="9"/>
      <c r="SQ118" s="9"/>
      <c r="SR118" s="9"/>
      <c r="SS118" s="9"/>
      <c r="ST118" s="9"/>
      <c r="SU118" s="9"/>
      <c r="SV118" s="9"/>
      <c r="SW118" s="9"/>
      <c r="SX118" s="9"/>
      <c r="SY118" s="9"/>
      <c r="SZ118" s="9"/>
      <c r="TA118" s="9"/>
      <c r="TB118" s="9"/>
      <c r="TC118" s="9"/>
      <c r="TD118" s="9"/>
      <c r="TE118" s="9"/>
      <c r="TF118" s="9"/>
      <c r="TG118" s="9"/>
      <c r="TH118" s="9"/>
      <c r="TI118" s="9"/>
      <c r="TJ118" s="9"/>
      <c r="TK118" s="9"/>
      <c r="TL118" s="9"/>
      <c r="TM118" s="9"/>
      <c r="TN118" s="9"/>
      <c r="TO118" s="9"/>
      <c r="ANB118" s="9"/>
      <c r="ANC118" s="9"/>
      <c r="AND118" s="9"/>
      <c r="ANE118" s="9"/>
      <c r="ANF118" s="9"/>
      <c r="ANG118" s="9"/>
      <c r="ANH118" s="9"/>
      <c r="ANI118" s="9"/>
      <c r="ANJ118" s="9"/>
      <c r="ANK118" s="9"/>
      <c r="ANL118" s="9"/>
      <c r="ANM118" s="9"/>
      <c r="ANN118" s="9"/>
      <c r="ANO118" s="9"/>
      <c r="ANP118" s="9"/>
      <c r="ANQ118" s="9"/>
      <c r="ANR118" s="9"/>
      <c r="ANS118" s="9"/>
      <c r="ANT118" s="9"/>
      <c r="ANU118" s="9"/>
      <c r="ANV118" s="9"/>
      <c r="ANW118" s="9"/>
      <c r="ANX118" s="9"/>
      <c r="ANY118" s="9"/>
      <c r="ANZ118" s="9"/>
      <c r="AOA118" s="9"/>
      <c r="AOB118" s="9"/>
      <c r="AOC118" s="9"/>
      <c r="AOD118" s="9"/>
      <c r="AOE118" s="9"/>
      <c r="AOF118" s="9"/>
      <c r="AOG118" s="9"/>
      <c r="AOH118" s="9"/>
      <c r="AOI118" s="9"/>
      <c r="AOJ118" s="9"/>
      <c r="AOK118" s="9"/>
      <c r="AOL118" s="9"/>
      <c r="AOM118" s="9"/>
      <c r="AON118" s="9"/>
      <c r="AOO118" s="9"/>
      <c r="AOP118" s="9"/>
      <c r="AOQ118" s="9"/>
      <c r="AOR118" s="9"/>
      <c r="AOS118" s="9"/>
      <c r="AOT118" s="9"/>
      <c r="AOU118" s="9"/>
      <c r="AOV118" s="9"/>
      <c r="AOW118" s="9"/>
      <c r="AOX118" s="9"/>
      <c r="AOY118" s="9"/>
      <c r="AOZ118" s="9"/>
      <c r="APA118" s="9"/>
      <c r="APB118" s="9"/>
      <c r="APC118" s="9"/>
      <c r="APD118" s="9"/>
      <c r="APE118" s="9"/>
      <c r="APF118" s="9"/>
      <c r="APG118" s="9"/>
      <c r="APH118" s="9"/>
      <c r="API118" s="9"/>
      <c r="APJ118" s="9"/>
      <c r="APK118" s="9"/>
      <c r="APL118" s="9"/>
      <c r="APM118" s="9"/>
      <c r="APN118" s="9"/>
      <c r="APO118" s="9"/>
      <c r="APP118" s="9"/>
      <c r="APQ118" s="9"/>
      <c r="APR118" s="9"/>
      <c r="APS118" s="9"/>
      <c r="APT118" s="9"/>
      <c r="APU118" s="9"/>
      <c r="APV118" s="9"/>
      <c r="APW118" s="9"/>
      <c r="APX118" s="9"/>
      <c r="APY118" s="9"/>
      <c r="APZ118" s="9"/>
      <c r="AQA118" s="9"/>
      <c r="AQB118" s="9"/>
      <c r="AQC118" s="9"/>
      <c r="AQD118" s="9"/>
      <c r="AQE118" s="9"/>
      <c r="AQF118" s="9"/>
      <c r="AQG118" s="9"/>
      <c r="AQH118" s="9"/>
      <c r="AQI118" s="9"/>
      <c r="AQJ118" s="9"/>
      <c r="AQK118" s="9"/>
      <c r="AQL118" s="9"/>
      <c r="AQM118" s="9"/>
      <c r="AQN118" s="9"/>
      <c r="AQO118" s="9"/>
      <c r="AQP118" s="9"/>
      <c r="AQQ118" s="9"/>
      <c r="AQR118" s="9"/>
      <c r="AQS118" s="9"/>
      <c r="AQT118" s="9"/>
      <c r="AQU118" s="9"/>
      <c r="AQV118" s="9"/>
      <c r="AQW118" s="9"/>
      <c r="AQX118" s="9"/>
      <c r="AQY118" s="9"/>
      <c r="AQZ118" s="9"/>
      <c r="ARA118" s="9"/>
      <c r="ARB118" s="9"/>
      <c r="ARC118" s="9"/>
      <c r="ARD118" s="9"/>
      <c r="ARE118" s="9"/>
      <c r="ARF118" s="9"/>
      <c r="ARG118" s="9"/>
      <c r="ARH118" s="9"/>
      <c r="ARI118" s="9"/>
      <c r="ARJ118" s="9"/>
      <c r="ARK118" s="9"/>
      <c r="ARL118" s="9"/>
      <c r="ARM118" s="9"/>
      <c r="ARN118" s="9"/>
      <c r="ARO118" s="9"/>
      <c r="ARP118" s="9"/>
      <c r="ARQ118" s="9"/>
      <c r="ARR118" s="9"/>
      <c r="ARS118" s="9"/>
      <c r="ART118" s="9"/>
      <c r="ARU118" s="9"/>
      <c r="ARV118" s="9"/>
      <c r="ARW118" s="9"/>
      <c r="ARX118" s="9"/>
      <c r="ARY118" s="9"/>
      <c r="ARZ118" s="9"/>
      <c r="ASA118" s="9"/>
      <c r="ASB118" s="9"/>
      <c r="ASC118" s="9"/>
      <c r="ASD118" s="9"/>
      <c r="ASE118" s="9"/>
      <c r="ASF118" s="9"/>
      <c r="ASG118" s="9"/>
      <c r="ASH118" s="9"/>
      <c r="ASI118" s="9"/>
      <c r="ASJ118" s="9"/>
      <c r="ASK118" s="9"/>
      <c r="ASL118" s="9"/>
      <c r="ASM118" s="9"/>
      <c r="ASN118" s="9"/>
      <c r="ASO118" s="9"/>
      <c r="ASP118" s="9"/>
      <c r="ASQ118" s="9"/>
      <c r="ASR118" s="9"/>
      <c r="ASS118" s="9"/>
      <c r="AST118" s="9"/>
      <c r="ASU118" s="9"/>
      <c r="ASV118" s="9"/>
      <c r="ASW118" s="9"/>
      <c r="ASX118" s="9"/>
      <c r="ASY118" s="9"/>
      <c r="ASZ118" s="9"/>
      <c r="ATA118" s="9"/>
      <c r="ATB118" s="9"/>
      <c r="ATC118" s="9"/>
      <c r="ATD118" s="9"/>
      <c r="ATE118" s="9"/>
      <c r="ATF118" s="9"/>
      <c r="ATG118" s="9"/>
      <c r="ATH118" s="9"/>
      <c r="ATI118" s="9"/>
      <c r="ATJ118" s="9"/>
      <c r="ATK118" s="9"/>
      <c r="ATL118" s="9"/>
      <c r="ATM118" s="9"/>
      <c r="ATN118" s="9"/>
      <c r="ATO118" s="9"/>
      <c r="ATP118" s="9"/>
      <c r="ATQ118" s="9"/>
      <c r="ATR118" s="9"/>
      <c r="ATS118" s="9"/>
      <c r="ATT118" s="9"/>
      <c r="ATU118" s="9"/>
      <c r="ATV118" s="9"/>
      <c r="ATW118" s="9"/>
      <c r="ATX118" s="9"/>
      <c r="ATY118" s="9" t="s">
        <v>5691</v>
      </c>
      <c r="ATZ118" s="9" t="s">
        <v>5691</v>
      </c>
      <c r="AUA118" s="9" t="s">
        <v>12955</v>
      </c>
      <c r="AUB118" s="9"/>
      <c r="AUC118" s="9"/>
      <c r="AUD118" s="9"/>
      <c r="AUE118" s="9"/>
      <c r="AUF118" s="9"/>
      <c r="AUG118" s="9"/>
      <c r="AUH118" s="9"/>
      <c r="AUI118" s="9"/>
      <c r="AUJ118" s="9"/>
      <c r="AUK118" s="9"/>
      <c r="AUL118" s="9"/>
      <c r="AUM118" s="9"/>
      <c r="AUN118" s="9"/>
      <c r="AUO118" s="9"/>
      <c r="AUP118" s="9"/>
      <c r="AUQ118" s="9"/>
      <c r="AUR118" s="9"/>
      <c r="AUS118" s="9"/>
      <c r="AUT118" s="9"/>
      <c r="AUU118" s="9"/>
      <c r="AUV118" s="9"/>
      <c r="AUW118" s="9"/>
      <c r="AUX118" s="9"/>
      <c r="AUY118" s="9"/>
      <c r="AUZ118" s="9"/>
      <c r="AVA118" s="9"/>
      <c r="AVB118" s="9"/>
      <c r="AVC118" s="9"/>
      <c r="AVD118" s="9"/>
      <c r="AVE118" s="9"/>
      <c r="AVF118" s="9"/>
      <c r="AVG118" s="9"/>
      <c r="AVH118" s="9"/>
      <c r="AVI118" s="9"/>
      <c r="AVJ118" s="9"/>
      <c r="AVK118" s="9" t="s">
        <v>12956</v>
      </c>
      <c r="AVL118" s="9"/>
      <c r="AVM118" s="9"/>
      <c r="AVN118" s="9"/>
      <c r="AVO118" s="9"/>
      <c r="AVP118" s="9"/>
      <c r="AVQ118" s="9"/>
      <c r="AVR118" s="9"/>
      <c r="AVS118" s="9"/>
      <c r="AVT118" s="9"/>
      <c r="AVU118" s="9"/>
      <c r="AVV118" s="9"/>
      <c r="AVW118" s="9"/>
      <c r="AVX118" s="9"/>
      <c r="AVY118" s="9"/>
      <c r="AVZ118" s="9"/>
      <c r="AWA118" s="9"/>
      <c r="AWB118" s="9"/>
      <c r="AWC118" s="9"/>
      <c r="AWD118" s="9"/>
      <c r="AWE118" s="9"/>
      <c r="AWF118" s="9"/>
      <c r="AWG118" s="9"/>
      <c r="AWH118" s="9"/>
      <c r="AWI118" s="9"/>
      <c r="AWJ118" s="9"/>
      <c r="AWK118" s="9"/>
      <c r="AWL118" s="9"/>
      <c r="AWM118" s="9"/>
      <c r="AWN118" s="9"/>
      <c r="AWO118" s="9"/>
      <c r="AWP118" s="9"/>
      <c r="AWQ118" s="9"/>
      <c r="AWR118" s="9"/>
      <c r="AWS118" s="9"/>
      <c r="AWT118" s="9"/>
      <c r="AWU118" s="9"/>
      <c r="AWV118" s="9"/>
      <c r="AWW118" s="9"/>
      <c r="AWX118" s="9"/>
      <c r="AWY118" s="9"/>
      <c r="AWZ118" s="9"/>
      <c r="AXA118" s="9"/>
      <c r="AXB118" s="9" t="s">
        <v>12957</v>
      </c>
      <c r="AXC118" s="9"/>
      <c r="AXD118" s="9"/>
      <c r="AXE118" s="9"/>
      <c r="AXF118" s="9"/>
      <c r="AXG118" s="9"/>
      <c r="AXH118" s="9"/>
      <c r="AXI118" s="9"/>
      <c r="AXJ118" s="9"/>
      <c r="AXK118" s="9">
        <v>526.0</v>
      </c>
      <c r="AXL118" s="9" t="s">
        <v>3106</v>
      </c>
      <c r="AXM118" s="9">
        <v>526.0</v>
      </c>
      <c r="AXN118" s="9"/>
      <c r="AXO118" s="9"/>
      <c r="AXP118" s="9"/>
      <c r="AXQ118" s="9"/>
      <c r="AXR118" s="9"/>
      <c r="AXS118" s="9"/>
      <c r="AXT118" s="9"/>
      <c r="AXU118" s="9"/>
      <c r="AXV118" s="9"/>
      <c r="AXW118" s="9"/>
      <c r="AXX118" s="9"/>
      <c r="AXY118" s="9"/>
      <c r="AXZ118" s="9"/>
      <c r="AYA118" s="9"/>
      <c r="AYB118" s="9"/>
      <c r="AYC118" s="9"/>
      <c r="AYD118" s="9" t="s">
        <v>3106</v>
      </c>
      <c r="AYE118" s="9"/>
      <c r="AYF118" s="9"/>
      <c r="AYG118" s="9"/>
      <c r="AYH118" s="9" t="s">
        <v>12958</v>
      </c>
      <c r="AYI118" s="9"/>
      <c r="AYJ118" s="9"/>
      <c r="AYK118" s="9"/>
      <c r="AYL118" s="9"/>
      <c r="AYM118" s="9"/>
      <c r="AYN118" s="9"/>
      <c r="AYO118" s="9"/>
      <c r="AYP118" s="9"/>
      <c r="AYQ118" s="9"/>
      <c r="AYR118" s="9"/>
      <c r="AYS118" s="9"/>
      <c r="AYT118" s="9"/>
      <c r="AYU118" s="9"/>
      <c r="AYV118" s="9"/>
      <c r="AYW118" s="9"/>
      <c r="AYX118" s="9"/>
      <c r="AYY118" s="9"/>
      <c r="AYZ118" s="9"/>
      <c r="AZA118" s="9"/>
      <c r="AZB118" s="9"/>
      <c r="AZC118" s="9"/>
      <c r="AZD118" s="9"/>
      <c r="AZE118" s="9"/>
      <c r="AZF118" s="9"/>
      <c r="AZG118" s="9"/>
      <c r="AZH118" s="9"/>
      <c r="AZI118" s="9"/>
      <c r="AZJ118" s="9"/>
      <c r="AZK118" s="9"/>
      <c r="AZL118" s="9"/>
      <c r="AZM118" s="9"/>
      <c r="AZN118" s="9"/>
      <c r="AZO118" s="9"/>
      <c r="AZP118" s="9"/>
      <c r="AZQ118" s="9"/>
      <c r="AZR118" s="9"/>
      <c r="AZS118" s="9"/>
      <c r="AZT118" s="9"/>
      <c r="AZU118" s="9"/>
      <c r="AZV118" s="9"/>
      <c r="AZW118" s="9"/>
      <c r="AZX118" s="9"/>
      <c r="AZY118" s="9"/>
      <c r="AZZ118" s="9"/>
      <c r="BAA118" s="9"/>
      <c r="BAB118" s="9"/>
      <c r="BAC118" s="9"/>
      <c r="BAD118" s="9"/>
      <c r="BAE118" s="9"/>
      <c r="BAF118" s="9"/>
      <c r="BAG118" s="9"/>
      <c r="BAH118" s="9"/>
      <c r="BAI118" s="9"/>
      <c r="BAJ118" s="9"/>
      <c r="BAK118" s="9"/>
      <c r="BAL118" s="9"/>
      <c r="BAM118" s="9"/>
      <c r="BAN118" s="9"/>
      <c r="BAO118" s="9"/>
      <c r="BAP118" s="9"/>
      <c r="BAQ118" s="9"/>
      <c r="BAR118" s="9"/>
      <c r="BAS118" s="9"/>
      <c r="BAT118" s="9"/>
      <c r="BAU118" s="9"/>
      <c r="BAV118" s="9"/>
      <c r="BAW118" s="9"/>
      <c r="BAX118" s="9"/>
      <c r="BAY118" s="9"/>
      <c r="BAZ118" s="9"/>
      <c r="BBA118" s="9"/>
      <c r="BBB118" s="9"/>
      <c r="BBC118" s="9"/>
      <c r="BBD118" s="9"/>
      <c r="BBE118" s="9"/>
      <c r="BBF118" s="9"/>
      <c r="BBG118" s="9"/>
      <c r="BBH118" s="9"/>
      <c r="BBI118" s="9"/>
      <c r="BBJ118" s="9"/>
      <c r="BBK118" s="9"/>
      <c r="BBL118" s="9"/>
      <c r="BBM118" s="9"/>
      <c r="BBN118" s="9"/>
      <c r="BBO118" s="9"/>
      <c r="BBP118" s="9"/>
      <c r="BBQ118" s="9"/>
      <c r="BBR118" s="9"/>
      <c r="BBS118" s="9"/>
      <c r="BBT118" s="9"/>
      <c r="BBU118" s="9"/>
      <c r="BBV118" s="9"/>
      <c r="BBW118" s="9"/>
      <c r="BBX118" s="9"/>
      <c r="BBY118" s="9"/>
      <c r="BBZ118" s="9"/>
      <c r="BCA118" s="9"/>
      <c r="BCB118" s="9"/>
      <c r="BCC118" s="9"/>
      <c r="BCD118" s="9"/>
      <c r="BCE118" s="9"/>
      <c r="BCF118" s="9"/>
      <c r="BCG118" s="9"/>
      <c r="BCH118" s="9"/>
      <c r="BCI118" s="9"/>
      <c r="BCJ118" s="9"/>
      <c r="BCK118" s="9"/>
      <c r="BCL118" s="9"/>
      <c r="BCM118" s="9"/>
      <c r="BCN118" s="9"/>
      <c r="BCO118" s="9"/>
      <c r="BCP118" s="9"/>
      <c r="BCQ118" s="9"/>
      <c r="BCR118" s="9"/>
      <c r="BCS118" s="9"/>
      <c r="BCT118" s="9"/>
      <c r="BCU118" s="9"/>
      <c r="BCV118" s="9"/>
      <c r="BCW118" s="9"/>
      <c r="BCX118" s="9"/>
      <c r="BCY118" s="9"/>
      <c r="BCZ118" s="9"/>
      <c r="BDA118" s="9"/>
      <c r="BDB118" s="9"/>
      <c r="BDC118" s="9"/>
      <c r="BDD118" s="9"/>
      <c r="BDE118" s="9"/>
      <c r="BDF118" s="9"/>
      <c r="BDG118" s="9"/>
      <c r="BDH118" s="9"/>
      <c r="BDI118" s="9"/>
      <c r="BDJ118" s="9"/>
      <c r="BDK118" s="9"/>
      <c r="BDL118" s="9"/>
      <c r="BDM118" s="9"/>
      <c r="BDN118" s="9"/>
      <c r="BDO118" s="9"/>
      <c r="BDP118" s="9"/>
      <c r="BDQ118" s="9"/>
      <c r="BDR118" s="9"/>
      <c r="BDS118" s="9"/>
      <c r="BDT118" s="9"/>
      <c r="BDU118" s="9"/>
      <c r="BDV118" s="9"/>
      <c r="BDW118" s="9"/>
      <c r="BDX118" s="9"/>
      <c r="BDY118" s="9"/>
      <c r="BDZ118" s="9"/>
      <c r="BEA118" s="9"/>
      <c r="BEB118" s="9"/>
      <c r="BEC118" s="9"/>
      <c r="BED118" s="9"/>
      <c r="BEE118" s="9"/>
      <c r="BEF118" s="9"/>
      <c r="BEG118" s="9"/>
      <c r="BEH118" s="9"/>
      <c r="BEI118" s="9"/>
      <c r="BEJ118" s="9"/>
      <c r="BEK118" s="9"/>
      <c r="BEL118" s="9"/>
      <c r="BEM118" s="9"/>
      <c r="BEN118" s="9"/>
      <c r="BEO118" s="9"/>
      <c r="BEP118" s="9"/>
      <c r="BEQ118" s="9"/>
      <c r="BER118" s="9"/>
      <c r="BES118" s="9"/>
      <c r="BET118" s="9"/>
      <c r="BEU118" s="9"/>
      <c r="BEV118" s="9"/>
      <c r="BEW118" s="9"/>
      <c r="BEX118" s="9"/>
      <c r="BEY118" s="9"/>
      <c r="BEZ118" s="9"/>
      <c r="BFA118" s="9"/>
      <c r="BFB118" s="9"/>
      <c r="BFC118" s="9"/>
      <c r="BFD118" s="9"/>
      <c r="BFE118" s="9"/>
      <c r="BFF118" s="9"/>
      <c r="BFG118" s="9"/>
      <c r="BFH118" s="9"/>
      <c r="BFI118" s="9"/>
      <c r="BFJ118" s="9"/>
      <c r="BFK118" s="9"/>
      <c r="BFL118" s="9"/>
      <c r="BFM118" s="9"/>
      <c r="BFN118" s="9"/>
      <c r="BFO118" s="9"/>
      <c r="BFP118" s="9"/>
      <c r="BFQ118" s="9"/>
      <c r="BFR118" s="9"/>
      <c r="BFS118" s="9"/>
      <c r="BFT118" s="9"/>
      <c r="BFU118" s="9"/>
      <c r="BFV118" s="9"/>
      <c r="BFW118" s="9"/>
      <c r="BFX118" s="9"/>
      <c r="BFY118" s="9"/>
      <c r="BFZ118" s="9"/>
      <c r="BGA118" s="9"/>
      <c r="BGB118" s="9"/>
      <c r="BGC118" s="9"/>
      <c r="BGD118" s="9"/>
      <c r="BGE118" s="9"/>
      <c r="BGF118" s="9"/>
      <c r="BGG118" s="9"/>
      <c r="BGH118" s="9"/>
      <c r="BGI118" s="9"/>
      <c r="BGJ118" s="9"/>
      <c r="BGK118" s="9"/>
      <c r="BGL118" s="9"/>
      <c r="BGM118" s="9"/>
      <c r="BGN118" s="9"/>
      <c r="BGO118" s="9"/>
      <c r="BGP118" s="9"/>
      <c r="BGQ118" s="9"/>
      <c r="BGR118" s="9"/>
      <c r="BGS118" s="9"/>
      <c r="BGT118" s="9"/>
      <c r="BGU118" s="9"/>
      <c r="BGV118" s="9"/>
      <c r="BGW118" s="9"/>
      <c r="BGX118" s="9"/>
      <c r="BGY118" s="9"/>
      <c r="BGZ118" s="9"/>
      <c r="BHA118" s="9"/>
      <c r="BHB118" s="9"/>
      <c r="BHC118" s="9"/>
      <c r="BHD118" s="9"/>
      <c r="BHE118" s="9"/>
      <c r="BHF118" s="9"/>
      <c r="BHG118" s="9"/>
      <c r="BHH118" s="9"/>
      <c r="BHI118" s="9"/>
      <c r="BHJ118" s="9"/>
      <c r="BHK118" s="9"/>
      <c r="BHL118" s="9"/>
      <c r="BHM118" s="9"/>
      <c r="BHN118" s="9"/>
      <c r="BHO118" s="9"/>
      <c r="BHP118" s="9"/>
      <c r="BHQ118" s="9"/>
      <c r="BHR118" s="9"/>
      <c r="BHS118" s="9"/>
      <c r="BHT118" s="9"/>
      <c r="BHU118" s="9"/>
      <c r="BHV118" s="9"/>
      <c r="BHW118" s="9"/>
      <c r="BHX118" s="9"/>
      <c r="BHY118" s="9"/>
      <c r="BHZ118" s="9"/>
      <c r="BIA118" s="9"/>
      <c r="BIB118" s="9"/>
      <c r="BIC118" s="9"/>
      <c r="BID118" s="9"/>
      <c r="BIE118" s="9"/>
      <c r="BIF118" s="9"/>
      <c r="BIG118" s="9"/>
      <c r="BIH118" s="9"/>
      <c r="BII118" s="9"/>
      <c r="BIJ118" s="9"/>
      <c r="BIK118" s="9"/>
      <c r="BIL118" s="9"/>
      <c r="BIM118" s="9"/>
      <c r="BIN118" s="9"/>
      <c r="BIO118" s="9"/>
      <c r="BIP118" s="9"/>
      <c r="BIQ118" s="9"/>
      <c r="BIR118" s="9"/>
      <c r="BIS118" s="9"/>
      <c r="BIT118" s="9"/>
      <c r="BIU118" s="9"/>
      <c r="BIV118" s="9"/>
      <c r="BIW118" s="9"/>
      <c r="BIX118" s="9"/>
      <c r="BIY118" s="9"/>
      <c r="BIZ118" s="9"/>
      <c r="BJA118" s="9"/>
      <c r="BJB118" s="9"/>
      <c r="BJC118" s="9"/>
      <c r="BJD118" s="9"/>
      <c r="BJE118" s="9"/>
      <c r="BJF118" s="9"/>
      <c r="BJG118" s="9"/>
      <c r="BJH118" s="9"/>
      <c r="BJI118" s="9"/>
      <c r="BJJ118" s="9"/>
      <c r="BJK118" s="9"/>
      <c r="BJL118" s="9"/>
      <c r="BJM118" s="9"/>
      <c r="BJN118" s="9"/>
      <c r="BJO118" s="9"/>
      <c r="BJP118" s="9"/>
      <c r="BJQ118" s="9"/>
      <c r="BJR118" s="9"/>
      <c r="BJS118" s="9"/>
      <c r="BJT118" s="9"/>
      <c r="BJU118" s="9"/>
      <c r="BJV118" s="9"/>
      <c r="BJW118" s="9"/>
      <c r="BJX118" s="9"/>
      <c r="BJY118" s="9"/>
      <c r="BJZ118" s="9"/>
      <c r="BKA118" s="9"/>
      <c r="BKB118" s="9"/>
      <c r="BKC118" s="9"/>
      <c r="BKD118" s="9"/>
      <c r="BKE118" s="9"/>
      <c r="BKF118" s="9"/>
      <c r="BKG118" s="9"/>
      <c r="BKH118" s="9"/>
      <c r="BKI118" s="9"/>
      <c r="BKJ118" s="9"/>
      <c r="BKK118" s="9"/>
      <c r="BKL118" s="9"/>
      <c r="BKM118" s="9"/>
      <c r="BKN118" s="9"/>
      <c r="BKO118" s="9"/>
      <c r="BKP118" s="9"/>
      <c r="BKQ118" s="9"/>
      <c r="BKR118" s="9"/>
      <c r="BKS118" s="9"/>
      <c r="BKT118" s="9"/>
      <c r="BKU118" s="9"/>
      <c r="BKV118" s="9"/>
      <c r="BKW118" s="9"/>
      <c r="BKX118" s="9"/>
      <c r="BKY118" s="9"/>
      <c r="BKZ118" s="9"/>
      <c r="BLA118" s="9"/>
      <c r="BLB118" s="9"/>
      <c r="BLC118" s="9"/>
      <c r="BLD118" s="9"/>
      <c r="BLE118" s="9"/>
      <c r="BLF118" s="9"/>
      <c r="BLG118" s="9"/>
      <c r="BLH118" s="9"/>
      <c r="BLI118" s="9"/>
      <c r="BLJ118" s="9"/>
      <c r="BLK118" s="9"/>
      <c r="BLL118" s="9"/>
      <c r="BLM118" s="9"/>
      <c r="BLN118" s="9"/>
      <c r="BLO118" s="9"/>
      <c r="BLP118" s="9"/>
      <c r="BLQ118" s="9"/>
      <c r="BLR118" s="9"/>
      <c r="BLS118" s="9"/>
      <c r="BLT118" s="9"/>
      <c r="BLU118" s="9"/>
      <c r="BLV118" s="9"/>
      <c r="BLW118" s="9"/>
      <c r="BLX118" s="9"/>
      <c r="BLY118" s="9"/>
      <c r="BLZ118" s="9"/>
      <c r="BMA118" s="9"/>
      <c r="BMB118" s="9"/>
      <c r="BMC118" s="9"/>
      <c r="BMD118" s="9"/>
      <c r="BME118" s="9"/>
      <c r="BMF118" s="9"/>
      <c r="BMG118" s="9"/>
      <c r="BMH118" s="9"/>
      <c r="BMI118" s="9"/>
      <c r="BMJ118" s="9"/>
      <c r="BMK118" s="9"/>
      <c r="BML118" s="9"/>
      <c r="BMM118" s="9"/>
      <c r="BMN118" s="9"/>
      <c r="BMO118" s="9"/>
      <c r="BMP118" s="9"/>
      <c r="BMQ118" s="9"/>
      <c r="BMR118" s="9"/>
      <c r="BMS118" s="9"/>
      <c r="BMT118" s="9"/>
      <c r="BMU118" s="9"/>
      <c r="BMV118" s="9"/>
      <c r="BMW118" s="9"/>
      <c r="BMX118" s="9"/>
      <c r="BMY118" s="9"/>
      <c r="BMZ118" s="9"/>
      <c r="BNA118" s="9"/>
      <c r="BNB118" s="9"/>
      <c r="BNC118" s="9"/>
      <c r="BND118" s="9"/>
      <c r="BNE118" s="9"/>
      <c r="BNF118" s="9"/>
      <c r="BNG118" s="9"/>
      <c r="BNH118" s="9"/>
      <c r="BNI118" s="9"/>
      <c r="BNJ118" s="9"/>
      <c r="BNK118" s="9"/>
      <c r="BNL118" s="9"/>
      <c r="BNM118" s="9"/>
      <c r="BNN118" s="9"/>
      <c r="BNO118" s="9"/>
      <c r="BNP118" s="9"/>
      <c r="BNQ118" s="9"/>
      <c r="BNR118" s="9"/>
      <c r="BNS118" s="9"/>
      <c r="BNT118" s="9"/>
      <c r="BNU118" s="9"/>
      <c r="BNV118" s="9"/>
      <c r="BNW118" s="9"/>
      <c r="BNX118" s="9"/>
      <c r="BNY118" s="9"/>
      <c r="BNZ118" s="9"/>
      <c r="BOA118" s="9"/>
      <c r="BOB118" s="9"/>
      <c r="BOC118" s="9"/>
      <c r="BOD118" s="9"/>
      <c r="BOE118" s="9"/>
      <c r="BOF118" s="9"/>
      <c r="BOG118" s="9"/>
      <c r="BOH118" s="9"/>
      <c r="BOI118" s="9"/>
      <c r="BOJ118" s="9"/>
      <c r="BOK118" s="9"/>
      <c r="BOL118" s="9"/>
      <c r="BOM118" s="9"/>
      <c r="BON118" s="9"/>
      <c r="BOO118" s="9"/>
      <c r="BOP118" s="9"/>
      <c r="BOQ118" s="9"/>
      <c r="BOR118" s="9"/>
      <c r="BOS118" s="9"/>
      <c r="BOT118" s="9"/>
      <c r="BOU118" s="9"/>
      <c r="BOV118" s="9"/>
      <c r="BOW118" s="9"/>
      <c r="BOX118" s="9"/>
      <c r="BOY118" s="9"/>
      <c r="BOZ118" s="9"/>
      <c r="BPA118" s="9"/>
      <c r="BPB118" s="9"/>
      <c r="BPC118" s="9"/>
      <c r="BPD118" s="9"/>
      <c r="BPE118" s="9"/>
      <c r="BPF118" s="9"/>
      <c r="BPG118" s="9"/>
      <c r="BPH118" s="9"/>
      <c r="BPI118" s="9"/>
      <c r="BPJ118" s="9"/>
      <c r="BPK118" s="9"/>
      <c r="BPL118" s="9"/>
      <c r="BPM118" s="9"/>
      <c r="BPN118" s="9"/>
      <c r="BPO118" s="9"/>
      <c r="BPP118" s="9"/>
      <c r="BPQ118" s="9"/>
      <c r="BPR118" s="9"/>
      <c r="BPS118" s="9"/>
      <c r="BPT118" s="9"/>
      <c r="BPU118" s="9"/>
      <c r="BPV118" s="9"/>
      <c r="BPW118" s="9"/>
      <c r="BPX118" s="9"/>
      <c r="BPY118" s="9"/>
      <c r="BPZ118" s="9"/>
      <c r="BQA118" s="9"/>
      <c r="BQB118" s="9"/>
      <c r="BQC118" s="9"/>
      <c r="BQD118" s="9"/>
      <c r="BQE118" s="9"/>
      <c r="BQF118" s="9"/>
      <c r="BQG118" s="9"/>
      <c r="BQH118" s="9"/>
      <c r="BQI118" s="9"/>
      <c r="BQJ118" s="9"/>
      <c r="BQK118" s="9"/>
      <c r="BQL118" s="9"/>
      <c r="BQM118" s="9"/>
      <c r="BQN118" s="9"/>
      <c r="BQO118" s="9"/>
      <c r="BQP118" s="9"/>
      <c r="BQQ118" s="9"/>
      <c r="BQR118" s="9"/>
      <c r="BQS118" s="9"/>
      <c r="BQT118" s="9"/>
      <c r="BQU118" s="9"/>
      <c r="BQV118" s="9"/>
      <c r="BQW118" s="9"/>
      <c r="BQX118" s="9"/>
      <c r="BQY118" s="9"/>
      <c r="BQZ118" s="9"/>
      <c r="BRA118" s="9"/>
      <c r="BRB118" s="9"/>
      <c r="BRC118" s="9"/>
      <c r="BRD118" s="9"/>
      <c r="BRE118" s="9"/>
      <c r="BRF118" s="9"/>
      <c r="BRG118" s="9"/>
      <c r="BRH118" s="9"/>
      <c r="BRI118" s="9"/>
      <c r="BRJ118" s="9"/>
      <c r="BRK118" s="9"/>
      <c r="BRL118" s="9"/>
      <c r="BRM118" s="9"/>
      <c r="BRN118" s="9"/>
      <c r="BRO118" s="9"/>
      <c r="BRP118" s="9"/>
      <c r="BRQ118" s="9"/>
      <c r="BRR118" s="9"/>
      <c r="BRS118" s="9"/>
      <c r="BRT118" s="9"/>
      <c r="BRU118" s="9"/>
      <c r="BRV118" s="9"/>
      <c r="BRW118" s="9"/>
      <c r="BRX118" s="9"/>
      <c r="BRY118" s="9"/>
      <c r="BRZ118" s="9"/>
      <c r="BSA118" s="9"/>
      <c r="BSB118" s="9"/>
      <c r="BSC118" s="9"/>
      <c r="BSD118" s="9"/>
      <c r="BSE118" s="9"/>
      <c r="BSF118" s="9"/>
      <c r="BSG118" s="9"/>
      <c r="BSH118" s="9"/>
      <c r="BSI118" s="9"/>
      <c r="BSJ118" s="9"/>
      <c r="BSK118" s="9"/>
      <c r="BSL118" s="9"/>
      <c r="BSM118" s="9"/>
      <c r="BSN118" s="9"/>
      <c r="BSO118" s="9"/>
      <c r="BSP118" s="9"/>
      <c r="BSQ118" s="9"/>
      <c r="BSR118" s="9"/>
      <c r="BSS118" s="9"/>
      <c r="BST118" s="9"/>
      <c r="BSU118" s="9"/>
      <c r="BSV118" s="9"/>
      <c r="BSW118" s="9"/>
      <c r="BSX118" s="9"/>
      <c r="BSY118" s="9"/>
      <c r="BSZ118" s="9"/>
      <c r="BTA118" s="9"/>
      <c r="BTB118" s="9"/>
      <c r="BTC118" s="9"/>
      <c r="BTD118" s="9"/>
      <c r="BTE118" s="9"/>
      <c r="BTF118" s="9"/>
      <c r="BTG118" s="9"/>
      <c r="BTH118" s="9"/>
      <c r="BTI118" s="9"/>
      <c r="BTJ118" s="9"/>
      <c r="BTK118" s="9"/>
      <c r="BTL118" s="9"/>
      <c r="BTM118" s="9"/>
      <c r="BTN118" s="9"/>
      <c r="BTO118" s="9"/>
      <c r="BTP118" s="9"/>
      <c r="BTQ118" s="9"/>
      <c r="BTR118" s="9"/>
      <c r="BTS118" s="9"/>
      <c r="BTT118" s="9"/>
      <c r="BTU118" s="9"/>
      <c r="BTV118" s="9"/>
      <c r="BTW118" s="9"/>
      <c r="BTX118" s="9"/>
      <c r="BTY118" s="9"/>
      <c r="BTZ118" s="9"/>
      <c r="BUA118" s="9"/>
      <c r="BUB118" s="9"/>
      <c r="BUC118" s="9"/>
      <c r="BUD118" s="9"/>
      <c r="BUE118" s="9"/>
      <c r="BUF118" s="9"/>
      <c r="BUG118" s="9"/>
      <c r="BUH118" s="9"/>
      <c r="BUI118" s="9"/>
      <c r="BUJ118" s="9"/>
      <c r="BUK118" s="9"/>
      <c r="BUL118" s="9"/>
      <c r="BUM118" s="9"/>
      <c r="BUN118" s="9"/>
      <c r="BUO118" s="9"/>
      <c r="BUP118" s="9"/>
      <c r="BUQ118" s="9"/>
      <c r="BUR118" s="9"/>
      <c r="BUS118" s="9"/>
      <c r="BUT118" s="9"/>
      <c r="BUU118" s="9"/>
      <c r="BUV118" s="9"/>
      <c r="BUW118" s="9"/>
      <c r="BUX118" s="9"/>
      <c r="BUY118" s="9"/>
      <c r="BUZ118" s="9"/>
      <c r="BVA118" s="9"/>
      <c r="BVB118" s="9"/>
      <c r="BVC118" s="9"/>
      <c r="BVD118" s="9"/>
      <c r="BVE118" s="9"/>
      <c r="BVF118" s="9"/>
      <c r="BVG118" s="9"/>
      <c r="BVH118" s="9"/>
      <c r="BVI118" s="9"/>
      <c r="BVJ118" s="9"/>
      <c r="BVK118" s="9"/>
      <c r="BVL118" s="9"/>
      <c r="BVM118" s="9"/>
      <c r="BVN118" s="9"/>
      <c r="BVO118" s="9"/>
      <c r="BVP118" s="9"/>
      <c r="BVQ118" s="9"/>
      <c r="BVR118" s="9"/>
      <c r="BVS118" s="9"/>
      <c r="BVT118" s="9"/>
      <c r="BVU118" s="9"/>
      <c r="BVV118" s="9"/>
      <c r="BVW118" s="9"/>
      <c r="BVX118" s="9"/>
      <c r="BVY118" s="9"/>
      <c r="BVZ118" s="9"/>
      <c r="BWA118" s="9"/>
      <c r="BWB118" s="9"/>
      <c r="BWC118" s="9"/>
      <c r="BWD118" s="9"/>
      <c r="BWE118" s="9"/>
      <c r="BWF118" s="9"/>
      <c r="BWG118" s="9"/>
      <c r="BWH118" s="9"/>
      <c r="BWI118" s="9"/>
      <c r="BWJ118" s="9"/>
      <c r="BWK118" s="9"/>
      <c r="BWL118" s="9"/>
      <c r="BWM118" s="9"/>
      <c r="BWN118" s="9"/>
      <c r="BWO118" s="9"/>
      <c r="BWP118" s="9"/>
      <c r="BWQ118" s="9"/>
      <c r="BWR118" s="9"/>
      <c r="BWS118" s="9"/>
      <c r="BWT118" s="9"/>
      <c r="BWU118" s="9"/>
      <c r="BWV118" s="9"/>
      <c r="BWW118" s="9"/>
      <c r="BWX118" s="9"/>
      <c r="BWY118" s="9"/>
      <c r="BWZ118" s="9"/>
      <c r="BXA118" s="9"/>
      <c r="BXB118" s="9"/>
      <c r="BXC118" s="9"/>
      <c r="BXD118" s="9"/>
    </row>
    <row r="119" ht="14.25" customHeight="1">
      <c r="A119" s="9">
        <v>1.0</v>
      </c>
      <c r="B119" s="9" t="s">
        <v>11947</v>
      </c>
      <c r="C119" s="9" t="s">
        <v>11948</v>
      </c>
      <c r="D119" s="9" t="s">
        <v>11948</v>
      </c>
      <c r="E119" s="9"/>
      <c r="F119" s="9">
        <v>5.0</v>
      </c>
      <c r="G119" s="9" t="s">
        <v>12959</v>
      </c>
      <c r="H119" s="9"/>
      <c r="I119" s="9"/>
      <c r="J119" s="9"/>
      <c r="K119" s="9"/>
      <c r="L119" s="9">
        <v>5.0</v>
      </c>
      <c r="M119" s="9"/>
      <c r="N119" s="9"/>
      <c r="O119" s="9"/>
      <c r="P119" s="9">
        <v>0.0</v>
      </c>
      <c r="Q119" s="9" t="s">
        <v>12960</v>
      </c>
      <c r="R119" s="9"/>
      <c r="S119" s="9" t="s">
        <v>12961</v>
      </c>
      <c r="T119" s="9" t="s">
        <v>3108</v>
      </c>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c r="JA119" s="9"/>
      <c r="JB119" s="9"/>
      <c r="JC119" s="9"/>
      <c r="JD119" s="9"/>
      <c r="JE119" s="9"/>
      <c r="JF119" s="9"/>
      <c r="JG119" s="9"/>
      <c r="JH119" s="9"/>
      <c r="JI119" s="9"/>
      <c r="JJ119" s="9"/>
      <c r="JK119" s="9"/>
      <c r="JL119" s="9"/>
      <c r="JM119" s="9"/>
      <c r="JN119" s="9"/>
      <c r="JO119" s="9"/>
      <c r="JP119" s="9"/>
      <c r="JQ119" s="9"/>
      <c r="JR119" s="9"/>
      <c r="JS119" s="9"/>
      <c r="JT119" s="9"/>
      <c r="JU119" s="9"/>
      <c r="JV119" s="9"/>
      <c r="JW119" s="9"/>
      <c r="JX119" s="9"/>
      <c r="JY119" s="9"/>
      <c r="JZ119" s="9"/>
      <c r="KA119" s="9"/>
      <c r="KB119" s="9"/>
      <c r="KC119" s="9"/>
      <c r="KD119" s="9"/>
      <c r="KE119" s="9"/>
      <c r="KF119" s="9"/>
      <c r="KG119" s="9"/>
      <c r="KH119" s="9"/>
      <c r="KI119" s="9"/>
      <c r="KJ119" s="9"/>
      <c r="KK119" s="9"/>
      <c r="KL119" s="9"/>
      <c r="KM119" s="9"/>
      <c r="KN119" s="9"/>
      <c r="KO119" s="9"/>
      <c r="KP119" s="9"/>
      <c r="KQ119" s="9"/>
      <c r="KR119" s="9"/>
      <c r="KS119" s="9"/>
      <c r="KT119" s="9"/>
      <c r="KU119" s="9"/>
      <c r="KV119" s="9"/>
      <c r="KW119" s="9"/>
      <c r="KX119" s="9"/>
      <c r="KY119" s="9"/>
      <c r="KZ119" s="9"/>
      <c r="LA119" s="9"/>
      <c r="LB119" s="9"/>
      <c r="LC119" s="9"/>
      <c r="LD119" s="9"/>
      <c r="LE119" s="9"/>
      <c r="LF119" s="9"/>
      <c r="LG119" s="9"/>
      <c r="LH119" s="9"/>
      <c r="LI119" s="9"/>
      <c r="LJ119" s="9"/>
      <c r="LK119" s="9"/>
      <c r="LL119" s="9"/>
      <c r="LM119" s="9"/>
      <c r="LN119" s="9"/>
      <c r="LO119" s="9"/>
      <c r="LP119" s="9"/>
      <c r="LQ119" s="9"/>
      <c r="LR119" s="9"/>
      <c r="LS119" s="9"/>
      <c r="LT119" s="9"/>
      <c r="LU119" s="9"/>
      <c r="LV119" s="9"/>
      <c r="LW119" s="9"/>
      <c r="LX119" s="9"/>
      <c r="LY119" s="9"/>
      <c r="LZ119" s="9"/>
      <c r="MA119" s="9"/>
      <c r="MB119" s="9"/>
      <c r="MC119" s="9"/>
      <c r="MD119" s="9"/>
      <c r="ME119" s="9"/>
      <c r="MF119" s="9"/>
      <c r="MG119" s="9"/>
      <c r="MH119" s="9"/>
      <c r="MI119" s="9"/>
      <c r="MJ119" s="9"/>
      <c r="MK119" s="9"/>
      <c r="ML119" s="9"/>
      <c r="MM119" s="9"/>
      <c r="MN119" s="9"/>
      <c r="MO119" s="9"/>
      <c r="MP119" s="9"/>
      <c r="MQ119" s="9"/>
      <c r="MR119" s="9"/>
      <c r="MS119" s="9"/>
      <c r="MT119" s="9"/>
      <c r="MU119" s="9"/>
      <c r="MV119" s="9"/>
      <c r="MW119" s="9"/>
      <c r="MX119" s="9"/>
      <c r="MY119" s="9"/>
      <c r="MZ119" s="9"/>
      <c r="NA119" s="9"/>
      <c r="NB119" s="9"/>
      <c r="NC119" s="9"/>
      <c r="ND119" s="9"/>
      <c r="NE119" s="9"/>
      <c r="NF119" s="9"/>
      <c r="NG119" s="9"/>
      <c r="NH119" s="9"/>
      <c r="NI119" s="9"/>
      <c r="NJ119" s="9"/>
      <c r="NK119" s="9"/>
      <c r="NL119" s="9"/>
      <c r="NM119" s="9"/>
      <c r="NN119" s="9"/>
      <c r="NO119" s="9"/>
      <c r="NP119" s="9"/>
      <c r="NQ119" s="9"/>
      <c r="NR119" s="9"/>
      <c r="NS119" s="9"/>
      <c r="NT119" s="9"/>
      <c r="NU119" s="9"/>
      <c r="NV119" s="9"/>
      <c r="NW119" s="9"/>
      <c r="NX119" s="9"/>
      <c r="NY119" s="9"/>
      <c r="NZ119" s="9"/>
      <c r="OA119" s="9"/>
      <c r="OB119" s="9"/>
      <c r="OC119" s="9"/>
      <c r="OD119" s="9"/>
      <c r="OE119" s="9"/>
      <c r="OF119" s="9"/>
      <c r="OG119" s="9"/>
      <c r="OH119" s="9"/>
      <c r="OI119" s="9"/>
      <c r="OJ119" s="9"/>
      <c r="OK119" s="9"/>
      <c r="OL119" s="9"/>
      <c r="OM119" s="9"/>
      <c r="ON119" s="9"/>
      <c r="OO119" s="9"/>
      <c r="OP119" s="9"/>
      <c r="OQ119" s="9"/>
      <c r="OR119" s="9"/>
      <c r="OS119" s="9"/>
      <c r="OT119" s="9"/>
      <c r="OU119" s="9"/>
      <c r="OV119" s="9"/>
      <c r="OW119" s="9"/>
      <c r="OX119" s="9"/>
      <c r="OY119" s="9"/>
      <c r="OZ119" s="9"/>
      <c r="PA119" s="9"/>
      <c r="PB119" s="9"/>
      <c r="PC119" s="9"/>
      <c r="PD119" s="9"/>
      <c r="PE119" s="9"/>
      <c r="PF119" s="9"/>
      <c r="PG119" s="9"/>
      <c r="PH119" s="9"/>
      <c r="PI119" s="9"/>
      <c r="PJ119" s="9"/>
      <c r="PK119" s="9"/>
      <c r="PL119" s="9"/>
      <c r="PM119" s="9"/>
      <c r="PN119" s="9"/>
      <c r="PO119" s="9"/>
      <c r="PP119" s="9"/>
      <c r="PQ119" s="9"/>
      <c r="PR119" s="9"/>
      <c r="PS119" s="9"/>
      <c r="PT119" s="9"/>
      <c r="PU119" s="9"/>
      <c r="PV119" s="9"/>
      <c r="PW119" s="9"/>
      <c r="PX119" s="9"/>
      <c r="PY119" s="9"/>
      <c r="PZ119" s="9"/>
      <c r="QA119" s="9"/>
      <c r="QB119" s="9"/>
      <c r="QC119" s="9"/>
      <c r="QD119" s="9"/>
      <c r="QE119" s="9"/>
      <c r="QF119" s="9"/>
      <c r="QG119" s="9"/>
      <c r="QH119" s="9"/>
      <c r="QI119" s="9"/>
      <c r="QJ119" s="9"/>
      <c r="QK119" s="9"/>
      <c r="QL119" s="9"/>
      <c r="QM119" s="9"/>
      <c r="QN119" s="9"/>
      <c r="QO119" s="9"/>
      <c r="QP119" s="9"/>
      <c r="QQ119" s="9"/>
      <c r="QR119" s="9"/>
      <c r="QS119" s="9"/>
      <c r="QT119" s="9"/>
      <c r="QU119" s="9"/>
      <c r="QV119" s="9"/>
      <c r="QW119" s="9"/>
      <c r="QX119" s="9"/>
      <c r="QY119" s="9"/>
      <c r="QZ119" s="9"/>
      <c r="RA119" s="9"/>
      <c r="RB119" s="9"/>
      <c r="RC119" s="9"/>
      <c r="RD119" s="9"/>
      <c r="RE119" s="9"/>
      <c r="RF119" s="9"/>
      <c r="RG119" s="9"/>
      <c r="RH119" s="9"/>
      <c r="RI119" s="9"/>
      <c r="RJ119" s="9"/>
      <c r="RK119" s="9"/>
      <c r="RL119" s="9"/>
      <c r="RM119" s="9"/>
      <c r="RN119" s="9"/>
      <c r="RO119" s="9"/>
      <c r="RP119" s="9"/>
      <c r="RQ119" s="9"/>
      <c r="RR119" s="9"/>
      <c r="RS119" s="9"/>
      <c r="RT119" s="9"/>
      <c r="RU119" s="9"/>
      <c r="RV119" s="9"/>
      <c r="RW119" s="9"/>
      <c r="RX119" s="9"/>
      <c r="RY119" s="9"/>
      <c r="RZ119" s="9"/>
      <c r="SA119" s="9"/>
      <c r="SB119" s="9"/>
      <c r="SC119" s="9"/>
      <c r="SD119" s="9"/>
      <c r="SE119" s="9"/>
      <c r="SF119" s="9"/>
      <c r="SG119" s="9"/>
      <c r="SH119" s="9"/>
      <c r="SI119" s="9"/>
      <c r="SJ119" s="9"/>
      <c r="SK119" s="9"/>
      <c r="SL119" s="9"/>
      <c r="SM119" s="9"/>
      <c r="SN119" s="9"/>
      <c r="SO119" s="9"/>
      <c r="SP119" s="9"/>
      <c r="SQ119" s="9"/>
      <c r="SR119" s="9"/>
      <c r="SS119" s="9"/>
      <c r="ST119" s="9"/>
      <c r="SU119" s="9"/>
      <c r="SV119" s="9"/>
      <c r="SW119" s="9"/>
      <c r="SX119" s="9"/>
      <c r="SY119" s="9"/>
      <c r="SZ119" s="9"/>
      <c r="TA119" s="9"/>
      <c r="TB119" s="9"/>
      <c r="TC119" s="9"/>
      <c r="TD119" s="9"/>
      <c r="TE119" s="9"/>
      <c r="TF119" s="9"/>
      <c r="TG119" s="9"/>
      <c r="TH119" s="9"/>
      <c r="TI119" s="9"/>
      <c r="TJ119" s="9"/>
      <c r="TK119" s="9"/>
      <c r="TL119" s="9"/>
      <c r="TM119" s="9"/>
      <c r="TN119" s="9"/>
      <c r="TO119" s="9"/>
      <c r="ANB119" s="9" t="s">
        <v>12032</v>
      </c>
      <c r="ANC119" s="9" t="s">
        <v>2820</v>
      </c>
      <c r="AND119" s="9" t="s">
        <v>12962</v>
      </c>
      <c r="ANE119" s="9" t="s">
        <v>12034</v>
      </c>
      <c r="ANF119" s="9"/>
      <c r="ANG119" s="9"/>
      <c r="ANH119" s="9"/>
      <c r="ANI119" s="9"/>
      <c r="ANJ119" s="9"/>
      <c r="ANK119" s="9"/>
      <c r="ANL119" s="9"/>
      <c r="ANM119" s="9" t="s">
        <v>12963</v>
      </c>
      <c r="ANN119" s="9"/>
      <c r="ANO119" s="9"/>
      <c r="ANP119" s="9"/>
      <c r="ANQ119" s="9"/>
      <c r="ANR119" s="9"/>
      <c r="ANS119" s="9"/>
      <c r="ANT119" s="9"/>
      <c r="ANU119" s="9"/>
      <c r="ANV119" s="9"/>
      <c r="ANW119" s="9"/>
      <c r="ANX119" s="9"/>
      <c r="ANY119" s="9"/>
      <c r="ANZ119" s="9"/>
      <c r="AOA119" s="9"/>
      <c r="AOB119" s="9"/>
      <c r="AOC119" s="9"/>
      <c r="AOD119" s="9"/>
      <c r="AOE119" s="9"/>
      <c r="AOF119" s="9"/>
      <c r="AOG119" s="9"/>
      <c r="AOH119" s="9"/>
      <c r="AOI119" s="9"/>
      <c r="AOJ119" s="9"/>
      <c r="AOK119" s="9"/>
      <c r="AOL119" s="9"/>
      <c r="AOM119" s="9"/>
      <c r="AON119" s="9"/>
      <c r="AOO119" s="9"/>
      <c r="AOP119" s="9"/>
      <c r="AOQ119" s="9"/>
      <c r="AOR119" s="9"/>
      <c r="AOS119" s="9"/>
      <c r="AOT119" s="9"/>
      <c r="AOU119" s="9"/>
      <c r="AOV119" s="9"/>
      <c r="AOW119" s="9"/>
      <c r="AOX119" s="9"/>
      <c r="AOY119" s="9"/>
      <c r="AOZ119" s="9"/>
      <c r="APA119" s="9"/>
      <c r="APB119" s="9"/>
      <c r="APC119" s="9"/>
      <c r="APD119" s="9"/>
      <c r="APE119" s="9"/>
      <c r="APF119" s="9"/>
      <c r="APG119" s="9"/>
      <c r="APH119" s="9"/>
      <c r="API119" s="9"/>
      <c r="APJ119" s="9"/>
      <c r="APK119" s="9"/>
      <c r="APL119" s="9"/>
      <c r="APM119" s="9"/>
      <c r="APN119" s="9"/>
      <c r="APO119" s="9"/>
      <c r="APP119" s="9"/>
      <c r="APQ119" s="9"/>
      <c r="APR119" s="9"/>
      <c r="APS119" s="9"/>
      <c r="APT119" s="9"/>
      <c r="APU119" s="9"/>
      <c r="APV119" s="9"/>
      <c r="APW119" s="9"/>
      <c r="APX119" s="9"/>
      <c r="APY119" s="9"/>
      <c r="APZ119" s="9"/>
      <c r="AQA119" s="9"/>
      <c r="AQB119" s="9"/>
      <c r="AQC119" s="9"/>
      <c r="AQD119" s="9"/>
      <c r="AQE119" s="9"/>
      <c r="AQF119" s="9"/>
      <c r="AQG119" s="9"/>
      <c r="AQH119" s="9"/>
      <c r="AQI119" s="9"/>
      <c r="AQJ119" s="9"/>
      <c r="AQK119" s="9"/>
      <c r="AQL119" s="9"/>
      <c r="AQM119" s="9"/>
      <c r="AQN119" s="9"/>
      <c r="AQO119" s="9"/>
      <c r="AQP119" s="9"/>
      <c r="AQQ119" s="9"/>
      <c r="AQR119" s="9"/>
      <c r="AQS119" s="9"/>
      <c r="AQT119" s="9"/>
      <c r="AQU119" s="9"/>
      <c r="AQV119" s="9"/>
      <c r="AQW119" s="9"/>
      <c r="AQX119" s="9"/>
      <c r="AQY119" s="9"/>
      <c r="AQZ119" s="9"/>
      <c r="ARA119" s="9"/>
      <c r="ARB119" s="9"/>
      <c r="ARC119" s="9"/>
      <c r="ARD119" s="9"/>
      <c r="ARE119" s="9"/>
      <c r="ARF119" s="9"/>
      <c r="ARG119" s="9"/>
      <c r="ARH119" s="9"/>
      <c r="ARI119" s="9"/>
      <c r="ARJ119" s="9"/>
      <c r="ARK119" s="9"/>
      <c r="ARL119" s="9"/>
      <c r="ARM119" s="9"/>
      <c r="ARN119" s="9"/>
      <c r="ARO119" s="9"/>
      <c r="ARP119" s="9"/>
      <c r="ARQ119" s="9"/>
      <c r="ARR119" s="9"/>
      <c r="ARS119" s="9"/>
      <c r="ART119" s="9"/>
      <c r="ARU119" s="9"/>
      <c r="ARV119" s="9"/>
      <c r="ARW119" s="9"/>
      <c r="ARX119" s="9"/>
      <c r="ARY119" s="9"/>
      <c r="ARZ119" s="9"/>
      <c r="ASA119" s="9"/>
      <c r="ASB119" s="9"/>
      <c r="ASC119" s="9"/>
      <c r="ASD119" s="9"/>
      <c r="ASE119" s="9"/>
      <c r="ASF119" s="9"/>
      <c r="ASG119" s="9"/>
      <c r="ASH119" s="9"/>
      <c r="ASI119" s="9"/>
      <c r="ASJ119" s="9"/>
      <c r="ASK119" s="9"/>
      <c r="ASL119" s="9"/>
      <c r="ASM119" s="9"/>
      <c r="ASN119" s="9"/>
      <c r="ASO119" s="9"/>
      <c r="ASP119" s="9"/>
      <c r="ASQ119" s="9"/>
      <c r="ASR119" s="9"/>
      <c r="ASS119" s="9"/>
      <c r="AST119" s="9"/>
      <c r="ASU119" s="9"/>
      <c r="ASV119" s="9"/>
      <c r="ASW119" s="9"/>
      <c r="ASX119" s="9"/>
      <c r="ASY119" s="9"/>
      <c r="ASZ119" s="9"/>
      <c r="ATA119" s="9"/>
      <c r="ATB119" s="9"/>
      <c r="ATC119" s="9"/>
      <c r="ATD119" s="9"/>
      <c r="ATE119" s="9"/>
      <c r="ATF119" s="9"/>
      <c r="ATG119" s="9"/>
      <c r="ATH119" s="9"/>
      <c r="ATI119" s="9"/>
      <c r="ATJ119" s="9"/>
      <c r="ATK119" s="9"/>
      <c r="ATL119" s="9"/>
      <c r="ATM119" s="9"/>
      <c r="ATN119" s="9"/>
      <c r="ATO119" s="9"/>
      <c r="ATP119" s="9"/>
      <c r="ATQ119" s="9"/>
      <c r="ATR119" s="9" t="s">
        <v>12964</v>
      </c>
      <c r="ATS119" s="9">
        <v>1.760541112E9</v>
      </c>
      <c r="ATT119" s="9" t="s">
        <v>12965</v>
      </c>
      <c r="ATU119" s="9" t="s">
        <v>12032</v>
      </c>
      <c r="ATV119" s="9" t="s">
        <v>2820</v>
      </c>
      <c r="ATW119" s="9" t="s">
        <v>12962</v>
      </c>
      <c r="ATX119" s="9" t="s">
        <v>12034</v>
      </c>
      <c r="ATY119" s="9"/>
      <c r="ATZ119" s="9"/>
      <c r="AUA119" s="9"/>
      <c r="AUB119" s="9"/>
      <c r="AUC119" s="9"/>
      <c r="AUD119" s="9"/>
      <c r="AUE119" s="9"/>
      <c r="AUF119" s="9"/>
      <c r="AUG119" s="9"/>
      <c r="AUH119" s="9"/>
      <c r="AUI119" s="9"/>
      <c r="AUJ119" s="9"/>
      <c r="AUK119" s="9"/>
      <c r="AUL119" s="9"/>
      <c r="AUM119" s="9"/>
      <c r="AUN119" s="9"/>
      <c r="AUO119" s="9"/>
      <c r="AUP119" s="9"/>
      <c r="AUQ119" s="9"/>
      <c r="AUR119" s="9"/>
      <c r="AUS119" s="9"/>
      <c r="AUT119" s="9"/>
      <c r="AUU119" s="9"/>
      <c r="AUV119" s="9"/>
      <c r="AUW119" s="9"/>
      <c r="AUX119" s="9"/>
      <c r="AUY119" s="9"/>
      <c r="AUZ119" s="9"/>
      <c r="AVA119" s="9"/>
      <c r="AVB119" s="9"/>
      <c r="AVC119" s="9"/>
      <c r="AVD119" s="9"/>
      <c r="AVE119" s="9"/>
      <c r="AVF119" s="9"/>
      <c r="AVG119" s="9"/>
      <c r="AVH119" s="9"/>
      <c r="AVI119" s="9"/>
      <c r="AVJ119" s="9"/>
      <c r="AVK119" s="9"/>
      <c r="AVL119" s="9"/>
      <c r="AVM119" s="9"/>
      <c r="AVN119" s="9"/>
      <c r="AVO119" s="9"/>
      <c r="AVP119" s="9"/>
      <c r="AVQ119" s="9"/>
      <c r="AVR119" s="9"/>
      <c r="AVS119" s="9"/>
      <c r="AVT119" s="9"/>
      <c r="AVU119" s="9"/>
      <c r="AVV119" s="9"/>
      <c r="AVW119" s="9"/>
      <c r="AVX119" s="9"/>
      <c r="AVY119" s="9"/>
      <c r="AVZ119" s="9"/>
      <c r="AWA119" s="9"/>
      <c r="AWB119" s="9"/>
      <c r="AWC119" s="9"/>
      <c r="AWD119" s="9"/>
      <c r="AWE119" s="9"/>
      <c r="AWF119" s="9"/>
      <c r="AWG119" s="9"/>
      <c r="AWH119" s="9"/>
      <c r="AWI119" s="9"/>
      <c r="AWJ119" s="9"/>
      <c r="AWK119" s="9"/>
      <c r="AWL119" s="9"/>
      <c r="AWM119" s="9"/>
      <c r="AWN119" s="9"/>
      <c r="AWO119" s="9"/>
      <c r="AWP119" s="9"/>
      <c r="AWQ119" s="9"/>
      <c r="AWR119" s="9"/>
      <c r="AWS119" s="9"/>
      <c r="AWT119" s="9"/>
      <c r="AWU119" s="9"/>
      <c r="AWV119" s="9"/>
      <c r="AWW119" s="9"/>
      <c r="AWX119" s="9"/>
      <c r="AWY119" s="9"/>
      <c r="AWZ119" s="9"/>
      <c r="AXA119" s="9"/>
      <c r="AXB119" s="9"/>
      <c r="AXC119" s="9"/>
      <c r="AXD119" s="9"/>
      <c r="AXE119" s="9"/>
      <c r="AXF119" s="9"/>
      <c r="AXG119" s="9"/>
      <c r="AXH119" s="9"/>
      <c r="AXI119" s="9"/>
      <c r="AXJ119" s="9"/>
      <c r="AXK119" s="9"/>
      <c r="AXL119" s="9"/>
      <c r="AXM119" s="9"/>
      <c r="AXN119" s="9"/>
      <c r="AXO119" s="9"/>
      <c r="AXP119" s="9"/>
      <c r="AXQ119" s="9"/>
      <c r="AXR119" s="9"/>
      <c r="AXS119" s="9"/>
      <c r="AXT119" s="9"/>
      <c r="AXU119" s="9"/>
      <c r="AXV119" s="9"/>
      <c r="AXW119" s="9"/>
      <c r="AXX119" s="9"/>
      <c r="AXY119" s="9"/>
      <c r="AXZ119" s="9"/>
      <c r="AYA119" s="9"/>
      <c r="AYB119" s="9"/>
      <c r="AYC119" s="9"/>
      <c r="AYD119" s="9"/>
      <c r="AYE119" s="9"/>
      <c r="AYF119" s="9"/>
      <c r="AYG119" s="9"/>
      <c r="AYH119" s="9"/>
      <c r="AYI119" s="9"/>
      <c r="AYJ119" s="9"/>
      <c r="AYK119" s="9"/>
      <c r="AYL119" s="9"/>
      <c r="AYM119" s="9"/>
      <c r="AYN119" s="9"/>
      <c r="AYO119" s="9"/>
      <c r="AYP119" s="9"/>
      <c r="AYQ119" s="9"/>
      <c r="AYR119" s="9"/>
      <c r="AYS119" s="9"/>
      <c r="AYT119" s="9"/>
      <c r="AYU119" s="9"/>
      <c r="AYV119" s="9"/>
      <c r="AYW119" s="9"/>
      <c r="AYX119" s="9"/>
      <c r="AYY119" s="9"/>
      <c r="AYZ119" s="9"/>
      <c r="AZA119" s="9"/>
      <c r="AZB119" s="9"/>
      <c r="AZC119" s="9"/>
      <c r="AZD119" s="9"/>
      <c r="AZE119" s="9"/>
      <c r="AZF119" s="9"/>
      <c r="AZG119" s="9"/>
      <c r="AZH119" s="9"/>
      <c r="AZI119" s="9"/>
      <c r="AZJ119" s="9"/>
      <c r="AZK119" s="9"/>
      <c r="AZL119" s="9"/>
      <c r="AZM119" s="9"/>
      <c r="AZN119" s="9"/>
      <c r="AZO119" s="9"/>
      <c r="AZP119" s="9"/>
      <c r="AZQ119" s="9"/>
      <c r="AZR119" s="9"/>
      <c r="AZS119" s="9"/>
      <c r="AZT119" s="9"/>
      <c r="AZU119" s="9"/>
      <c r="AZV119" s="9"/>
      <c r="AZW119" s="9"/>
      <c r="AZX119" s="9"/>
      <c r="AZY119" s="9"/>
      <c r="AZZ119" s="9"/>
      <c r="BAA119" s="9"/>
      <c r="BAB119" s="9"/>
      <c r="BAC119" s="9"/>
      <c r="BAD119" s="9"/>
      <c r="BAE119" s="9"/>
      <c r="BAF119" s="9"/>
      <c r="BAG119" s="9"/>
      <c r="BAH119" s="9"/>
      <c r="BAI119" s="9"/>
      <c r="BAJ119" s="9"/>
      <c r="BAK119" s="9"/>
      <c r="BAL119" s="9"/>
      <c r="BAM119" s="9"/>
      <c r="BAN119" s="9"/>
      <c r="BAO119" s="9"/>
      <c r="BAP119" s="9"/>
      <c r="BAQ119" s="9"/>
      <c r="BAR119" s="9"/>
      <c r="BAS119" s="9"/>
      <c r="BAT119" s="9"/>
      <c r="BAU119" s="9"/>
      <c r="BAV119" s="9"/>
      <c r="BAW119" s="9"/>
      <c r="BAX119" s="9"/>
      <c r="BAY119" s="9"/>
      <c r="BAZ119" s="9"/>
      <c r="BBA119" s="9"/>
      <c r="BBB119" s="9"/>
      <c r="BBC119" s="9"/>
      <c r="BBD119" s="9"/>
      <c r="BBE119" s="9"/>
      <c r="BBF119" s="9"/>
      <c r="BBG119" s="9"/>
      <c r="BBH119" s="9"/>
      <c r="BBI119" s="9"/>
      <c r="BBJ119" s="9"/>
      <c r="BBK119" s="9"/>
      <c r="BBL119" s="9"/>
      <c r="BBM119" s="9"/>
      <c r="BBN119" s="9"/>
      <c r="BBO119" s="9"/>
      <c r="BBP119" s="9"/>
      <c r="BBQ119" s="9"/>
      <c r="BBR119" s="9"/>
      <c r="BBS119" s="9"/>
      <c r="BBT119" s="9"/>
      <c r="BBU119" s="9"/>
      <c r="BBV119" s="9"/>
      <c r="BBW119" s="9"/>
      <c r="BBX119" s="9"/>
      <c r="BBY119" s="9"/>
      <c r="BBZ119" s="9"/>
      <c r="BCA119" s="9"/>
      <c r="BCB119" s="9"/>
      <c r="BCC119" s="9"/>
      <c r="BCD119" s="9"/>
      <c r="BCE119" s="9"/>
      <c r="BCF119" s="9"/>
      <c r="BCG119" s="9"/>
      <c r="BCH119" s="9"/>
      <c r="BCI119" s="9"/>
      <c r="BCJ119" s="9"/>
      <c r="BCK119" s="9"/>
      <c r="BCL119" s="9"/>
      <c r="BCM119" s="9"/>
      <c r="BCN119" s="9"/>
      <c r="BCO119" s="9"/>
      <c r="BCP119" s="9"/>
      <c r="BCQ119" s="9"/>
      <c r="BCR119" s="9"/>
      <c r="BCS119" s="9"/>
      <c r="BCT119" s="9"/>
      <c r="BCU119" s="9"/>
      <c r="BCV119" s="9"/>
      <c r="BCW119" s="9"/>
      <c r="BCX119" s="9"/>
      <c r="BCY119" s="9"/>
      <c r="BCZ119" s="9"/>
      <c r="BDA119" s="9"/>
      <c r="BDB119" s="9"/>
      <c r="BDC119" s="9"/>
      <c r="BDD119" s="9"/>
      <c r="BDE119" s="9"/>
      <c r="BDF119" s="9"/>
      <c r="BDG119" s="9"/>
      <c r="BDH119" s="9"/>
      <c r="BDI119" s="9"/>
      <c r="BDJ119" s="9"/>
      <c r="BDK119" s="9"/>
      <c r="BDL119" s="9"/>
      <c r="BDM119" s="9"/>
      <c r="BDN119" s="9"/>
      <c r="BDO119" s="9"/>
      <c r="BDP119" s="9"/>
      <c r="BDQ119" s="9"/>
      <c r="BDR119" s="9"/>
      <c r="BDS119" s="9"/>
      <c r="BDT119" s="9"/>
      <c r="BDU119" s="9"/>
      <c r="BDV119" s="9"/>
      <c r="BDW119" s="9"/>
      <c r="BDX119" s="9"/>
      <c r="BDY119" s="9"/>
      <c r="BDZ119" s="9"/>
      <c r="BEA119" s="9"/>
      <c r="BEB119" s="9"/>
      <c r="BEC119" s="9"/>
      <c r="BED119" s="9"/>
      <c r="BEE119" s="9"/>
      <c r="BEF119" s="9"/>
      <c r="BEG119" s="9"/>
      <c r="BEH119" s="9"/>
      <c r="BEI119" s="9"/>
      <c r="BEJ119" s="9"/>
      <c r="BEK119" s="9"/>
      <c r="BEL119" s="9"/>
      <c r="BEM119" s="9"/>
      <c r="BEN119" s="9"/>
      <c r="BEO119" s="9"/>
      <c r="BEP119" s="9"/>
      <c r="BEQ119" s="9"/>
      <c r="BER119" s="9"/>
      <c r="BES119" s="9"/>
      <c r="BET119" s="9"/>
      <c r="BEU119" s="9"/>
      <c r="BEV119" s="9"/>
      <c r="BEW119" s="9"/>
      <c r="BEX119" s="9"/>
      <c r="BEY119" s="9"/>
      <c r="BEZ119" s="9"/>
      <c r="BFA119" s="9"/>
      <c r="BFB119" s="9"/>
      <c r="BFC119" s="9"/>
      <c r="BFD119" s="9"/>
      <c r="BFE119" s="9"/>
      <c r="BFF119" s="9"/>
      <c r="BFG119" s="9"/>
      <c r="BFH119" s="9"/>
      <c r="BFI119" s="9"/>
      <c r="BFJ119" s="9"/>
      <c r="BFK119" s="9"/>
      <c r="BFL119" s="9"/>
      <c r="BFM119" s="9"/>
      <c r="BFN119" s="9"/>
      <c r="BFO119" s="9"/>
      <c r="BFP119" s="9"/>
      <c r="BFQ119" s="9"/>
      <c r="BFR119" s="9"/>
      <c r="BFS119" s="9"/>
      <c r="BFT119" s="9"/>
      <c r="BFU119" s="9"/>
      <c r="BFV119" s="9"/>
      <c r="BFW119" s="9"/>
      <c r="BFX119" s="9"/>
      <c r="BFY119" s="9"/>
      <c r="BFZ119" s="9"/>
      <c r="BGA119" s="9"/>
      <c r="BGB119" s="9"/>
      <c r="BGC119" s="9"/>
      <c r="BGD119" s="9"/>
      <c r="BGE119" s="9"/>
      <c r="BGF119" s="9"/>
      <c r="BGG119" s="9"/>
      <c r="BGH119" s="9"/>
      <c r="BGI119" s="9"/>
      <c r="BGJ119" s="9"/>
      <c r="BGK119" s="9"/>
      <c r="BGL119" s="9"/>
      <c r="BGM119" s="9"/>
      <c r="BGN119" s="9"/>
      <c r="BGO119" s="9"/>
      <c r="BGP119" s="9"/>
      <c r="BGQ119" s="9"/>
      <c r="BGR119" s="9"/>
      <c r="BGS119" s="9"/>
      <c r="BGT119" s="9"/>
      <c r="BGU119" s="9"/>
      <c r="BGV119" s="9"/>
      <c r="BGW119" s="9"/>
      <c r="BGX119" s="9"/>
      <c r="BGY119" s="9"/>
      <c r="BGZ119" s="9"/>
      <c r="BHA119" s="9"/>
      <c r="BHB119" s="9"/>
      <c r="BHC119" s="9"/>
      <c r="BHD119" s="9"/>
      <c r="BHE119" s="9"/>
      <c r="BHF119" s="9"/>
      <c r="BHG119" s="9"/>
      <c r="BHH119" s="9"/>
      <c r="BHI119" s="9"/>
      <c r="BHJ119" s="9"/>
      <c r="BHK119" s="9"/>
      <c r="BHL119" s="9"/>
      <c r="BHM119" s="9"/>
      <c r="BHN119" s="9"/>
      <c r="BHO119" s="9"/>
      <c r="BHP119" s="9"/>
      <c r="BHQ119" s="9"/>
      <c r="BHR119" s="9"/>
      <c r="BHS119" s="9"/>
      <c r="BHT119" s="9"/>
      <c r="BHU119" s="9"/>
      <c r="BHV119" s="9"/>
      <c r="BHW119" s="9"/>
      <c r="BHX119" s="9"/>
      <c r="BHY119" s="9"/>
      <c r="BHZ119" s="9"/>
      <c r="BIA119" s="9"/>
      <c r="BIB119" s="9"/>
      <c r="BIC119" s="9"/>
      <c r="BID119" s="9"/>
      <c r="BIE119" s="9"/>
      <c r="BIF119" s="9"/>
      <c r="BIG119" s="9"/>
      <c r="BIH119" s="9"/>
      <c r="BII119" s="9"/>
      <c r="BIJ119" s="9"/>
      <c r="BIK119" s="9"/>
      <c r="BIL119" s="9"/>
      <c r="BIM119" s="9"/>
      <c r="BIN119" s="9"/>
      <c r="BIO119" s="9"/>
      <c r="BIP119" s="9"/>
      <c r="BIQ119" s="9"/>
      <c r="BIR119" s="9"/>
      <c r="BIS119" s="9"/>
      <c r="BIT119" s="9"/>
      <c r="BIU119" s="9"/>
      <c r="BIV119" s="9"/>
      <c r="BIW119" s="9"/>
      <c r="BIX119" s="9"/>
      <c r="BIY119" s="9"/>
      <c r="BIZ119" s="9"/>
      <c r="BJA119" s="9"/>
      <c r="BJB119" s="9"/>
      <c r="BJC119" s="9"/>
      <c r="BJD119" s="9"/>
      <c r="BJE119" s="9"/>
      <c r="BJF119" s="9"/>
      <c r="BJG119" s="9"/>
      <c r="BJH119" s="9"/>
      <c r="BJI119" s="9"/>
      <c r="BJJ119" s="9"/>
      <c r="BJK119" s="9"/>
      <c r="BJL119" s="9"/>
      <c r="BJM119" s="9"/>
      <c r="BJN119" s="9"/>
      <c r="BJO119" s="9"/>
      <c r="BJP119" s="9"/>
      <c r="BJQ119" s="9"/>
      <c r="BJR119" s="9"/>
      <c r="BJS119" s="9"/>
      <c r="BJT119" s="9"/>
      <c r="BJU119" s="9"/>
      <c r="BJV119" s="9"/>
      <c r="BJW119" s="9"/>
      <c r="BJX119" s="9"/>
      <c r="BJY119" s="9"/>
      <c r="BJZ119" s="9"/>
      <c r="BKA119" s="9"/>
      <c r="BKB119" s="9"/>
      <c r="BKC119" s="9"/>
      <c r="BKD119" s="9"/>
      <c r="BKE119" s="9"/>
      <c r="BKF119" s="9"/>
      <c r="BKG119" s="9"/>
      <c r="BKH119" s="9"/>
      <c r="BKI119" s="9"/>
      <c r="BKJ119" s="9"/>
      <c r="BKK119" s="9"/>
      <c r="BKL119" s="9"/>
      <c r="BKM119" s="9"/>
      <c r="BKN119" s="9"/>
      <c r="BKO119" s="9"/>
      <c r="BKP119" s="9"/>
      <c r="BKQ119" s="9"/>
      <c r="BKR119" s="9"/>
      <c r="BKS119" s="9"/>
      <c r="BKT119" s="9"/>
      <c r="BKU119" s="9"/>
      <c r="BKV119" s="9"/>
      <c r="BKW119" s="9"/>
      <c r="BKX119" s="9"/>
      <c r="BKY119" s="9"/>
      <c r="BKZ119" s="9"/>
      <c r="BLA119" s="9"/>
      <c r="BLB119" s="9"/>
      <c r="BLC119" s="9"/>
      <c r="BLD119" s="9"/>
      <c r="BLE119" s="9"/>
      <c r="BLF119" s="9"/>
      <c r="BLG119" s="9"/>
      <c r="BLH119" s="9"/>
      <c r="BLI119" s="9"/>
      <c r="BLJ119" s="9"/>
      <c r="BLK119" s="9"/>
      <c r="BLL119" s="9"/>
      <c r="BLM119" s="9"/>
      <c r="BLN119" s="9"/>
      <c r="BLO119" s="9"/>
      <c r="BLP119" s="9"/>
      <c r="BLQ119" s="9"/>
      <c r="BLR119" s="9"/>
      <c r="BLS119" s="9"/>
      <c r="BLT119" s="9"/>
      <c r="BLU119" s="9"/>
      <c r="BLV119" s="9"/>
      <c r="BLW119" s="9"/>
      <c r="BLX119" s="9"/>
      <c r="BLY119" s="9"/>
      <c r="BLZ119" s="9"/>
      <c r="BMA119" s="9"/>
      <c r="BMB119" s="9"/>
      <c r="BMC119" s="9"/>
      <c r="BMD119" s="9"/>
      <c r="BME119" s="9"/>
      <c r="BMF119" s="9"/>
      <c r="BMG119" s="9"/>
      <c r="BMH119" s="9"/>
      <c r="BMI119" s="9"/>
      <c r="BMJ119" s="9"/>
      <c r="BMK119" s="9"/>
      <c r="BML119" s="9"/>
      <c r="BMM119" s="9"/>
      <c r="BMN119" s="9"/>
      <c r="BMO119" s="9"/>
      <c r="BMP119" s="9"/>
      <c r="BMQ119" s="9"/>
      <c r="BMR119" s="9"/>
      <c r="BMS119" s="9"/>
      <c r="BMT119" s="9"/>
      <c r="BMU119" s="9"/>
      <c r="BMV119" s="9"/>
      <c r="BMW119" s="9"/>
      <c r="BMX119" s="9"/>
      <c r="BMY119" s="9"/>
      <c r="BMZ119" s="9"/>
      <c r="BNA119" s="9"/>
      <c r="BNB119" s="9"/>
      <c r="BNC119" s="9"/>
      <c r="BND119" s="9"/>
      <c r="BNE119" s="9"/>
      <c r="BNF119" s="9"/>
      <c r="BNG119" s="9"/>
      <c r="BNH119" s="9"/>
      <c r="BNI119" s="9"/>
      <c r="BNJ119" s="9"/>
      <c r="BNK119" s="9"/>
      <c r="BNL119" s="9"/>
      <c r="BNM119" s="9"/>
      <c r="BNN119" s="9"/>
      <c r="BNO119" s="9"/>
      <c r="BNP119" s="9"/>
      <c r="BNQ119" s="9"/>
      <c r="BNR119" s="9"/>
      <c r="BNS119" s="9"/>
      <c r="BNT119" s="9"/>
      <c r="BNU119" s="9"/>
      <c r="BNV119" s="9"/>
      <c r="BNW119" s="9"/>
      <c r="BNX119" s="9"/>
      <c r="BNY119" s="9"/>
      <c r="BNZ119" s="9"/>
      <c r="BOA119" s="9"/>
      <c r="BOB119" s="9"/>
      <c r="BOC119" s="9"/>
      <c r="BOD119" s="9"/>
      <c r="BOE119" s="9"/>
      <c r="BOF119" s="9"/>
      <c r="BOG119" s="9"/>
      <c r="BOH119" s="9"/>
      <c r="BOI119" s="9"/>
      <c r="BOJ119" s="9"/>
      <c r="BOK119" s="9"/>
      <c r="BOL119" s="9"/>
      <c r="BOM119" s="9"/>
      <c r="BON119" s="9"/>
      <c r="BOO119" s="9"/>
      <c r="BOP119" s="9"/>
      <c r="BOQ119" s="9"/>
      <c r="BOR119" s="9"/>
      <c r="BOS119" s="9"/>
      <c r="BOT119" s="9"/>
      <c r="BOU119" s="9"/>
      <c r="BOV119" s="9"/>
      <c r="BOW119" s="9"/>
      <c r="BOX119" s="9"/>
      <c r="BOY119" s="9"/>
      <c r="BOZ119" s="9"/>
      <c r="BPA119" s="9"/>
      <c r="BPB119" s="9"/>
      <c r="BPC119" s="9"/>
      <c r="BPD119" s="9"/>
      <c r="BPE119" s="9"/>
      <c r="BPF119" s="9"/>
      <c r="BPG119" s="9"/>
      <c r="BPH119" s="9"/>
      <c r="BPI119" s="9"/>
      <c r="BPJ119" s="9"/>
      <c r="BPK119" s="9"/>
      <c r="BPL119" s="9"/>
      <c r="BPM119" s="9"/>
      <c r="BPN119" s="9"/>
      <c r="BPO119" s="9"/>
      <c r="BPP119" s="9"/>
      <c r="BPQ119" s="9"/>
      <c r="BPR119" s="9"/>
      <c r="BPS119" s="9"/>
      <c r="BPT119" s="9"/>
      <c r="BPU119" s="9"/>
      <c r="BPV119" s="9"/>
      <c r="BPW119" s="9"/>
      <c r="BPX119" s="9"/>
      <c r="BPY119" s="9"/>
      <c r="BPZ119" s="9"/>
      <c r="BQA119" s="9"/>
      <c r="BQB119" s="9"/>
      <c r="BQC119" s="9"/>
      <c r="BQD119" s="9"/>
      <c r="BQE119" s="9"/>
      <c r="BQF119" s="9"/>
      <c r="BQG119" s="9"/>
      <c r="BQH119" s="9"/>
      <c r="BQI119" s="9"/>
      <c r="BQJ119" s="9"/>
      <c r="BQK119" s="9"/>
      <c r="BQL119" s="9"/>
      <c r="BQM119" s="9"/>
      <c r="BQN119" s="9"/>
      <c r="BQO119" s="9"/>
      <c r="BQP119" s="9"/>
      <c r="BQQ119" s="9"/>
      <c r="BQR119" s="9"/>
      <c r="BQS119" s="9"/>
      <c r="BQT119" s="9"/>
      <c r="BQU119" s="9"/>
      <c r="BQV119" s="9"/>
      <c r="BQW119" s="9"/>
      <c r="BQX119" s="9"/>
      <c r="BQY119" s="9"/>
      <c r="BQZ119" s="9"/>
      <c r="BRA119" s="9"/>
      <c r="BRB119" s="9"/>
      <c r="BRC119" s="9"/>
      <c r="BRD119" s="9"/>
      <c r="BRE119" s="9"/>
      <c r="BRF119" s="9"/>
      <c r="BRG119" s="9"/>
      <c r="BRH119" s="9"/>
      <c r="BRI119" s="9"/>
      <c r="BRJ119" s="9"/>
      <c r="BRK119" s="9"/>
      <c r="BRL119" s="9"/>
      <c r="BRM119" s="9"/>
      <c r="BRN119" s="9"/>
      <c r="BRO119" s="9"/>
      <c r="BRP119" s="9"/>
      <c r="BRQ119" s="9"/>
      <c r="BRR119" s="9"/>
      <c r="BRS119" s="9"/>
      <c r="BRT119" s="9"/>
      <c r="BRU119" s="9"/>
      <c r="BRV119" s="9"/>
      <c r="BRW119" s="9"/>
      <c r="BRX119" s="9"/>
      <c r="BRY119" s="9"/>
      <c r="BRZ119" s="9"/>
      <c r="BSA119" s="9"/>
      <c r="BSB119" s="9"/>
      <c r="BSC119" s="9"/>
      <c r="BSD119" s="9"/>
      <c r="BSE119" s="9"/>
      <c r="BSF119" s="9"/>
      <c r="BSG119" s="9"/>
      <c r="BSH119" s="9"/>
      <c r="BSI119" s="9"/>
      <c r="BSJ119" s="9"/>
      <c r="BSK119" s="9"/>
      <c r="BSL119" s="9"/>
      <c r="BSM119" s="9"/>
      <c r="BSN119" s="9"/>
      <c r="BSO119" s="9"/>
      <c r="BSP119" s="9"/>
      <c r="BSQ119" s="9"/>
      <c r="BSR119" s="9"/>
      <c r="BSS119" s="9"/>
      <c r="BST119" s="9"/>
      <c r="BSU119" s="9"/>
      <c r="BSV119" s="9"/>
      <c r="BSW119" s="9"/>
      <c r="BSX119" s="9"/>
      <c r="BSY119" s="9"/>
      <c r="BSZ119" s="9"/>
      <c r="BTA119" s="9"/>
      <c r="BTB119" s="9"/>
      <c r="BTC119" s="9"/>
      <c r="BTD119" s="9"/>
      <c r="BTE119" s="9"/>
      <c r="BTF119" s="9"/>
      <c r="BTG119" s="9"/>
      <c r="BTH119" s="9"/>
      <c r="BTI119" s="9"/>
      <c r="BTJ119" s="9"/>
      <c r="BTK119" s="9"/>
      <c r="BTL119" s="9"/>
      <c r="BTM119" s="9"/>
      <c r="BTN119" s="9"/>
      <c r="BTO119" s="9"/>
      <c r="BTP119" s="9"/>
      <c r="BTQ119" s="9"/>
      <c r="BTR119" s="9"/>
      <c r="BTS119" s="9"/>
      <c r="BTT119" s="9"/>
      <c r="BTU119" s="9"/>
      <c r="BTV119" s="9"/>
      <c r="BTW119" s="9"/>
      <c r="BTX119" s="9"/>
      <c r="BTY119" s="9"/>
      <c r="BTZ119" s="9"/>
      <c r="BUA119" s="9"/>
      <c r="BUB119" s="9"/>
      <c r="BUC119" s="9"/>
      <c r="BUD119" s="9"/>
      <c r="BUE119" s="9"/>
      <c r="BUF119" s="9"/>
      <c r="BUG119" s="9"/>
      <c r="BUH119" s="9"/>
      <c r="BUI119" s="9"/>
      <c r="BUJ119" s="9"/>
      <c r="BUK119" s="9"/>
      <c r="BUL119" s="9"/>
      <c r="BUM119" s="9"/>
      <c r="BUN119" s="9"/>
      <c r="BUO119" s="9"/>
      <c r="BUP119" s="9"/>
      <c r="BUQ119" s="9"/>
      <c r="BUR119" s="9"/>
      <c r="BUS119" s="9"/>
      <c r="BUT119" s="9"/>
      <c r="BUU119" s="9"/>
      <c r="BUV119" s="9"/>
      <c r="BUW119" s="9"/>
      <c r="BUX119" s="9"/>
      <c r="BUY119" s="9"/>
      <c r="BUZ119" s="9"/>
      <c r="BVA119" s="9"/>
      <c r="BVB119" s="9"/>
      <c r="BVC119" s="9"/>
      <c r="BVD119" s="9"/>
      <c r="BVE119" s="9"/>
      <c r="BVF119" s="9"/>
      <c r="BVG119" s="9"/>
      <c r="BVH119" s="9"/>
      <c r="BVI119" s="9"/>
      <c r="BVJ119" s="9"/>
      <c r="BVK119" s="9"/>
      <c r="BVL119" s="9"/>
      <c r="BVM119" s="9"/>
      <c r="BVN119" s="9"/>
      <c r="BVO119" s="9"/>
      <c r="BVP119" s="9"/>
      <c r="BVQ119" s="9"/>
      <c r="BVR119" s="9"/>
      <c r="BVS119" s="9"/>
      <c r="BVT119" s="9"/>
      <c r="BVU119" s="9"/>
      <c r="BVV119" s="9"/>
      <c r="BVW119" s="9"/>
      <c r="BVX119" s="9"/>
      <c r="BVY119" s="9"/>
      <c r="BVZ119" s="9"/>
      <c r="BWA119" s="9"/>
      <c r="BWB119" s="9"/>
      <c r="BWC119" s="9"/>
      <c r="BWD119" s="9"/>
      <c r="BWE119" s="9"/>
      <c r="BWF119" s="9"/>
      <c r="BWG119" s="9"/>
      <c r="BWH119" s="9"/>
      <c r="BWI119" s="9"/>
      <c r="BWJ119" s="9"/>
      <c r="BWK119" s="9"/>
      <c r="BWL119" s="9"/>
      <c r="BWM119" s="9"/>
      <c r="BWN119" s="9"/>
      <c r="BWO119" s="9"/>
      <c r="BWP119" s="9"/>
      <c r="BWQ119" s="9"/>
      <c r="BWR119" s="9"/>
      <c r="BWS119" s="9"/>
      <c r="BWT119" s="9"/>
      <c r="BWU119" s="9"/>
      <c r="BWV119" s="9"/>
      <c r="BWW119" s="9"/>
      <c r="BWX119" s="9"/>
      <c r="BWY119" s="9"/>
      <c r="BWZ119" s="9"/>
      <c r="BXA119" s="9"/>
      <c r="BXB119" s="9"/>
      <c r="BXC119" s="9"/>
      <c r="BXD119" s="9"/>
    </row>
    <row r="120" ht="14.25" customHeight="1">
      <c r="A120" s="9">
        <v>0.0</v>
      </c>
      <c r="B120" s="9" t="s">
        <v>11947</v>
      </c>
      <c r="C120" s="9" t="s">
        <v>11948</v>
      </c>
      <c r="D120" s="9" t="s">
        <v>11948</v>
      </c>
      <c r="E120" s="9"/>
      <c r="F120" s="9">
        <v>5.0</v>
      </c>
      <c r="G120" s="9" t="s">
        <v>12966</v>
      </c>
      <c r="H120" s="9" t="s">
        <v>12967</v>
      </c>
      <c r="I120" s="9"/>
      <c r="J120" s="9"/>
      <c r="K120" s="9"/>
      <c r="L120" s="9">
        <v>5.0</v>
      </c>
      <c r="M120" s="9"/>
      <c r="N120" s="9"/>
      <c r="O120" s="9"/>
      <c r="P120" s="9">
        <v>0.0</v>
      </c>
      <c r="Q120" s="9" t="s">
        <v>12968</v>
      </c>
      <c r="R120" s="9"/>
      <c r="S120" s="9" t="s">
        <v>3112</v>
      </c>
      <c r="T120" s="9" t="s">
        <v>3111</v>
      </c>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c r="JE120" s="9"/>
      <c r="JF120" s="9"/>
      <c r="JG120" s="9"/>
      <c r="JH120" s="9"/>
      <c r="JI120" s="9"/>
      <c r="JJ120" s="9"/>
      <c r="JK120" s="9"/>
      <c r="JL120" s="9"/>
      <c r="JM120" s="9"/>
      <c r="JN120" s="9"/>
      <c r="JO120" s="9"/>
      <c r="JP120" s="9"/>
      <c r="JQ120" s="9"/>
      <c r="JR120" s="9"/>
      <c r="JS120" s="9"/>
      <c r="JT120" s="9"/>
      <c r="JU120" s="9"/>
      <c r="JV120" s="9"/>
      <c r="JW120" s="9"/>
      <c r="JX120" s="9"/>
      <c r="JY120" s="9"/>
      <c r="JZ120" s="9"/>
      <c r="KA120" s="9"/>
      <c r="KB120" s="9"/>
      <c r="KC120" s="9"/>
      <c r="KD120" s="9"/>
      <c r="KE120" s="9"/>
      <c r="KF120" s="9"/>
      <c r="KG120" s="9"/>
      <c r="KH120" s="9"/>
      <c r="KI120" s="9"/>
      <c r="KJ120" s="9"/>
      <c r="KK120" s="9"/>
      <c r="KL120" s="9"/>
      <c r="KM120" s="9"/>
      <c r="KN120" s="9"/>
      <c r="KO120" s="9"/>
      <c r="KP120" s="9"/>
      <c r="KQ120" s="9"/>
      <c r="KR120" s="9"/>
      <c r="KS120" s="9"/>
      <c r="KT120" s="9"/>
      <c r="KU120" s="9"/>
      <c r="KV120" s="9"/>
      <c r="KW120" s="9"/>
      <c r="KX120" s="9"/>
      <c r="KY120" s="9"/>
      <c r="KZ120" s="9"/>
      <c r="LA120" s="9"/>
      <c r="LB120" s="9"/>
      <c r="LC120" s="9"/>
      <c r="LD120" s="9"/>
      <c r="LE120" s="9"/>
      <c r="LF120" s="9"/>
      <c r="LG120" s="9"/>
      <c r="LH120" s="9"/>
      <c r="LI120" s="9"/>
      <c r="LJ120" s="9"/>
      <c r="LK120" s="9"/>
      <c r="LL120" s="9"/>
      <c r="LM120" s="9"/>
      <c r="LN120" s="9"/>
      <c r="LO120" s="9"/>
      <c r="LP120" s="9"/>
      <c r="LQ120" s="9"/>
      <c r="LR120" s="9"/>
      <c r="LS120" s="9"/>
      <c r="LT120" s="9"/>
      <c r="LU120" s="9"/>
      <c r="LV120" s="9"/>
      <c r="LW120" s="9"/>
      <c r="LX120" s="9"/>
      <c r="LY120" s="9"/>
      <c r="LZ120" s="9"/>
      <c r="MA120" s="9"/>
      <c r="MB120" s="9"/>
      <c r="MC120" s="9"/>
      <c r="MD120" s="9"/>
      <c r="ME120" s="9"/>
      <c r="MF120" s="9"/>
      <c r="MG120" s="9"/>
      <c r="MH120" s="9"/>
      <c r="MI120" s="9"/>
      <c r="MJ120" s="9"/>
      <c r="MK120" s="9"/>
      <c r="ML120" s="9"/>
      <c r="MM120" s="9"/>
      <c r="MN120" s="9"/>
      <c r="MO120" s="9"/>
      <c r="MP120" s="9"/>
      <c r="MQ120" s="9"/>
      <c r="MR120" s="9"/>
      <c r="MS120" s="9"/>
      <c r="MT120" s="9"/>
      <c r="MU120" s="9"/>
      <c r="MV120" s="9"/>
      <c r="MW120" s="9"/>
      <c r="MX120" s="9"/>
      <c r="MY120" s="9"/>
      <c r="MZ120" s="9"/>
      <c r="NA120" s="9"/>
      <c r="NB120" s="9"/>
      <c r="NC120" s="9"/>
      <c r="ND120" s="9"/>
      <c r="NE120" s="9"/>
      <c r="NF120" s="9"/>
      <c r="NG120" s="9"/>
      <c r="NH120" s="9"/>
      <c r="NI120" s="9"/>
      <c r="NJ120" s="9"/>
      <c r="NK120" s="9"/>
      <c r="NL120" s="9"/>
      <c r="NM120" s="9"/>
      <c r="NN120" s="9"/>
      <c r="NO120" s="9"/>
      <c r="NP120" s="9"/>
      <c r="NQ120" s="9"/>
      <c r="NR120" s="9"/>
      <c r="NS120" s="9"/>
      <c r="NT120" s="9"/>
      <c r="NU120" s="9"/>
      <c r="NV120" s="9"/>
      <c r="NW120" s="9"/>
      <c r="NX120" s="9"/>
      <c r="NY120" s="9"/>
      <c r="NZ120" s="9"/>
      <c r="OA120" s="9"/>
      <c r="OB120" s="9"/>
      <c r="OC120" s="9"/>
      <c r="OD120" s="9"/>
      <c r="OE120" s="9"/>
      <c r="OF120" s="9"/>
      <c r="OG120" s="9"/>
      <c r="OH120" s="9"/>
      <c r="OI120" s="9"/>
      <c r="OJ120" s="9"/>
      <c r="OK120" s="9"/>
      <c r="OL120" s="9"/>
      <c r="OM120" s="9"/>
      <c r="ON120" s="9"/>
      <c r="OO120" s="9"/>
      <c r="OP120" s="9"/>
      <c r="OQ120" s="9"/>
      <c r="OR120" s="9"/>
      <c r="OS120" s="9"/>
      <c r="OT120" s="9"/>
      <c r="OU120" s="9"/>
      <c r="OV120" s="9"/>
      <c r="OW120" s="9"/>
      <c r="OX120" s="9"/>
      <c r="OY120" s="9"/>
      <c r="OZ120" s="9"/>
      <c r="PA120" s="9"/>
      <c r="PB120" s="9"/>
      <c r="PC120" s="9"/>
      <c r="PD120" s="9"/>
      <c r="PE120" s="9"/>
      <c r="PF120" s="9"/>
      <c r="PG120" s="9"/>
      <c r="PH120" s="9"/>
      <c r="PI120" s="9"/>
      <c r="PJ120" s="9"/>
      <c r="PK120" s="9"/>
      <c r="PL120" s="9"/>
      <c r="PM120" s="9"/>
      <c r="PN120" s="9"/>
      <c r="PO120" s="9"/>
      <c r="PP120" s="9"/>
      <c r="PQ120" s="9"/>
      <c r="PR120" s="9"/>
      <c r="PS120" s="9"/>
      <c r="PT120" s="9"/>
      <c r="PU120" s="9"/>
      <c r="PV120" s="9"/>
      <c r="PW120" s="9"/>
      <c r="PX120" s="9"/>
      <c r="PY120" s="9"/>
      <c r="PZ120" s="9"/>
      <c r="QA120" s="9"/>
      <c r="QB120" s="9"/>
      <c r="QC120" s="9"/>
      <c r="QD120" s="9"/>
      <c r="QE120" s="9" t="s">
        <v>12967</v>
      </c>
      <c r="QF120" s="9" t="s">
        <v>5691</v>
      </c>
      <c r="QG120" s="9" t="s">
        <v>5691</v>
      </c>
      <c r="QH120" s="9" t="s">
        <v>12969</v>
      </c>
      <c r="QI120" s="9"/>
      <c r="QJ120" s="9"/>
      <c r="QK120" s="9"/>
      <c r="QL120" s="9"/>
      <c r="QM120" s="9"/>
      <c r="QN120" s="9"/>
      <c r="QO120" s="9"/>
      <c r="QP120" s="9"/>
      <c r="QQ120" s="9"/>
      <c r="QR120" s="9"/>
      <c r="QS120" s="9"/>
      <c r="QT120" s="9"/>
      <c r="QU120" s="9"/>
      <c r="QV120" s="9"/>
      <c r="QW120" s="9"/>
      <c r="QX120" s="9"/>
      <c r="QY120" s="9"/>
      <c r="QZ120" s="9"/>
      <c r="RA120" s="9"/>
      <c r="RB120" s="9"/>
      <c r="RC120" s="9"/>
      <c r="RD120" s="9"/>
      <c r="RE120" s="9"/>
      <c r="RF120" s="9"/>
      <c r="RG120" s="9"/>
      <c r="RH120" s="9"/>
      <c r="RI120" s="9"/>
      <c r="RJ120" s="9"/>
      <c r="RK120" s="9"/>
      <c r="RL120" s="9"/>
      <c r="RM120" s="9"/>
      <c r="RN120" s="9"/>
      <c r="RO120" s="9" t="s">
        <v>12970</v>
      </c>
      <c r="RP120" s="9"/>
      <c r="RQ120" s="9"/>
      <c r="RR120" s="9"/>
      <c r="RS120" s="9"/>
      <c r="RT120" s="9"/>
      <c r="RU120" s="9"/>
      <c r="RV120" s="9"/>
      <c r="RW120" s="9"/>
      <c r="RX120" s="9"/>
      <c r="RY120" s="9"/>
      <c r="RZ120" s="9"/>
      <c r="SA120" s="9"/>
      <c r="SB120" s="9"/>
      <c r="SC120" s="9"/>
      <c r="SD120" s="9"/>
      <c r="SE120" s="9"/>
      <c r="SF120" s="9"/>
      <c r="SG120" s="9"/>
      <c r="SH120" s="9"/>
      <c r="SI120" s="9"/>
      <c r="SJ120" s="9"/>
      <c r="SK120" s="9"/>
      <c r="SL120" s="9"/>
      <c r="SM120" s="9"/>
      <c r="SN120" s="9"/>
      <c r="SO120" s="9"/>
      <c r="SP120" s="9"/>
      <c r="SQ120" s="9"/>
      <c r="SR120" s="9"/>
      <c r="SS120" s="9"/>
      <c r="ST120" s="9"/>
      <c r="SU120" s="9"/>
      <c r="SV120" s="9"/>
      <c r="SW120" s="9"/>
      <c r="SX120" s="9" t="s">
        <v>12971</v>
      </c>
      <c r="SY120" s="9"/>
      <c r="SZ120" s="9"/>
      <c r="TA120" s="9"/>
      <c r="TB120" s="9"/>
      <c r="TC120" s="9"/>
      <c r="TD120" s="9"/>
      <c r="TE120" s="9"/>
      <c r="TF120" s="9"/>
      <c r="TG120" s="9"/>
      <c r="TH120" s="9"/>
      <c r="TI120" s="9"/>
      <c r="TJ120" s="9"/>
      <c r="TK120" s="9"/>
      <c r="TL120" s="9"/>
      <c r="TM120" s="9" t="s">
        <v>12972</v>
      </c>
      <c r="TN120" s="9"/>
      <c r="TO120" s="9" t="s">
        <v>12973</v>
      </c>
      <c r="ANB120" s="9" t="s">
        <v>12032</v>
      </c>
      <c r="ANC120" s="9" t="s">
        <v>2820</v>
      </c>
      <c r="AND120" s="9" t="s">
        <v>12962</v>
      </c>
      <c r="ANE120" s="9" t="s">
        <v>12034</v>
      </c>
      <c r="ANF120" s="9"/>
      <c r="ANG120" s="9"/>
      <c r="ANH120" s="9"/>
      <c r="ANI120" s="9"/>
      <c r="ANJ120" s="9"/>
      <c r="ANK120" s="9"/>
      <c r="ANL120" s="9"/>
      <c r="ANM120" s="9" t="s">
        <v>12974</v>
      </c>
      <c r="ANN120" s="9"/>
      <c r="ANO120" s="9" t="s">
        <v>12967</v>
      </c>
      <c r="ANP120" s="9" t="s">
        <v>12975</v>
      </c>
      <c r="ANQ120" s="9"/>
      <c r="ANR120" s="9" t="s">
        <v>12976</v>
      </c>
      <c r="ANS120" s="9"/>
      <c r="ANT120" s="9"/>
      <c r="ANU120" s="9" t="s">
        <v>12977</v>
      </c>
      <c r="ANV120" s="9"/>
      <c r="ANW120" s="9"/>
      <c r="ANX120" s="9"/>
      <c r="ANY120" s="9"/>
      <c r="ANZ120" s="9"/>
      <c r="AOA120" s="9"/>
      <c r="AOB120" s="9"/>
      <c r="AOC120" s="9"/>
      <c r="AOD120" s="9"/>
      <c r="AOE120" s="9"/>
      <c r="AOF120" s="9"/>
      <c r="AOG120" s="9"/>
      <c r="AOH120" s="9"/>
      <c r="AOI120" s="9"/>
      <c r="AOJ120" s="9"/>
      <c r="AOK120" s="9"/>
      <c r="AOL120" s="9"/>
      <c r="AOM120" s="9"/>
      <c r="AON120" s="9"/>
      <c r="AOO120" s="9"/>
      <c r="AOP120" s="9"/>
      <c r="AOQ120" s="9"/>
      <c r="AOR120" s="9"/>
      <c r="AOS120" s="9"/>
      <c r="AOT120" s="9"/>
      <c r="AOU120" s="9"/>
      <c r="AOV120" s="9"/>
      <c r="AOW120" s="9"/>
      <c r="AOX120" s="9"/>
      <c r="AOY120" s="9"/>
      <c r="AOZ120" s="9"/>
      <c r="APA120" s="9"/>
      <c r="APB120" s="9"/>
      <c r="APC120" s="9"/>
      <c r="APD120" s="9"/>
      <c r="APE120" s="9"/>
      <c r="APF120" s="9"/>
      <c r="APG120" s="9"/>
      <c r="APH120" s="9"/>
      <c r="API120" s="9"/>
      <c r="APJ120" s="9"/>
      <c r="APK120" s="9"/>
      <c r="APL120" s="9"/>
      <c r="APM120" s="9"/>
      <c r="APN120" s="9"/>
      <c r="APO120" s="9"/>
      <c r="APP120" s="9"/>
      <c r="APQ120" s="9"/>
      <c r="APR120" s="9"/>
      <c r="APS120" s="9"/>
      <c r="APT120" s="9"/>
      <c r="APU120" s="9"/>
      <c r="APV120" s="9"/>
      <c r="APW120" s="9"/>
      <c r="APX120" s="9"/>
      <c r="APY120" s="9"/>
      <c r="APZ120" s="9"/>
      <c r="AQA120" s="9"/>
      <c r="AQB120" s="9"/>
      <c r="AQC120" s="9"/>
      <c r="AQD120" s="9"/>
      <c r="AQE120" s="9"/>
      <c r="AQF120" s="9"/>
      <c r="AQG120" s="9"/>
      <c r="AQH120" s="9"/>
      <c r="AQI120" s="9"/>
      <c r="AQJ120" s="9"/>
      <c r="AQK120" s="9"/>
      <c r="AQL120" s="9"/>
      <c r="AQM120" s="9"/>
      <c r="AQN120" s="9"/>
      <c r="AQO120" s="9"/>
      <c r="AQP120" s="9"/>
      <c r="AQQ120" s="9"/>
      <c r="AQR120" s="9"/>
      <c r="AQS120" s="9"/>
      <c r="AQT120" s="9"/>
      <c r="AQU120" s="9"/>
      <c r="AQV120" s="9"/>
      <c r="AQW120" s="9"/>
      <c r="AQX120" s="9"/>
      <c r="AQY120" s="9"/>
      <c r="AQZ120" s="9"/>
      <c r="ARA120" s="9"/>
      <c r="ARB120" s="9"/>
      <c r="ARC120" s="9"/>
      <c r="ARD120" s="9"/>
      <c r="ARE120" s="9"/>
      <c r="ARF120" s="9"/>
      <c r="ARG120" s="9"/>
      <c r="ARH120" s="9"/>
      <c r="ARI120" s="9"/>
      <c r="ARJ120" s="9"/>
      <c r="ARK120" s="9"/>
      <c r="ARL120" s="9"/>
      <c r="ARM120" s="9"/>
      <c r="ARN120" s="9"/>
      <c r="ARO120" s="9"/>
      <c r="ARP120" s="9"/>
      <c r="ARQ120" s="9"/>
      <c r="ARR120" s="9"/>
      <c r="ARS120" s="9"/>
      <c r="ART120" s="9"/>
      <c r="ARU120" s="9"/>
      <c r="ARV120" s="9"/>
      <c r="ARW120" s="9"/>
      <c r="ARX120" s="9"/>
      <c r="ARY120" s="9"/>
      <c r="ARZ120" s="9"/>
      <c r="ASA120" s="9"/>
      <c r="ASB120" s="9"/>
      <c r="ASC120" s="9"/>
      <c r="ASD120" s="9"/>
      <c r="ASE120" s="9"/>
      <c r="ASF120" s="9"/>
      <c r="ASG120" s="9"/>
      <c r="ASH120" s="9"/>
      <c r="ASI120" s="9"/>
      <c r="ASJ120" s="9"/>
      <c r="ASK120" s="9"/>
      <c r="ASL120" s="9"/>
      <c r="ASM120" s="9"/>
      <c r="ASN120" s="9"/>
      <c r="ASO120" s="9"/>
      <c r="ASP120" s="9"/>
      <c r="ASQ120" s="9"/>
      <c r="ASR120" s="9"/>
      <c r="ASS120" s="9"/>
      <c r="AST120" s="9"/>
      <c r="ASU120" s="9"/>
      <c r="ASV120" s="9"/>
      <c r="ASW120" s="9"/>
      <c r="ASX120" s="9"/>
      <c r="ASY120" s="9"/>
      <c r="ASZ120" s="9"/>
      <c r="ATA120" s="9"/>
      <c r="ATB120" s="9"/>
      <c r="ATC120" s="9"/>
      <c r="ATD120" s="9"/>
      <c r="ATE120" s="9"/>
      <c r="ATF120" s="9"/>
      <c r="ATG120" s="9"/>
      <c r="ATH120" s="9"/>
      <c r="ATI120" s="9"/>
      <c r="ATJ120" s="9"/>
      <c r="ATK120" s="9"/>
      <c r="ATL120" s="9"/>
      <c r="ATM120" s="9"/>
      <c r="ATN120" s="9"/>
      <c r="ATO120" s="9"/>
      <c r="ATP120" s="9"/>
      <c r="ATQ120" s="9"/>
      <c r="ATR120" s="9" t="s">
        <v>12978</v>
      </c>
      <c r="ATS120" s="9">
        <v>1.752057507E9</v>
      </c>
      <c r="ATT120" s="9" t="s">
        <v>12979</v>
      </c>
      <c r="ATU120" s="9" t="s">
        <v>12032</v>
      </c>
      <c r="ATV120" s="9" t="s">
        <v>2820</v>
      </c>
      <c r="ATW120" s="9" t="s">
        <v>12962</v>
      </c>
      <c r="ATX120" s="9" t="s">
        <v>12034</v>
      </c>
      <c r="ATY120" s="9"/>
      <c r="ATZ120" s="9"/>
      <c r="AUA120" s="9"/>
      <c r="AUB120" s="9"/>
      <c r="AUC120" s="9"/>
      <c r="AUD120" s="9"/>
      <c r="AUE120" s="9"/>
      <c r="AUF120" s="9"/>
      <c r="AUG120" s="9"/>
      <c r="AUH120" s="9"/>
      <c r="AUI120" s="9"/>
      <c r="AUJ120" s="9"/>
      <c r="AUK120" s="9"/>
      <c r="AUL120" s="9"/>
      <c r="AUM120" s="9"/>
      <c r="AUN120" s="9"/>
      <c r="AUO120" s="9"/>
      <c r="AUP120" s="9"/>
      <c r="AUQ120" s="9"/>
      <c r="AUR120" s="9"/>
      <c r="AUS120" s="9"/>
      <c r="AUT120" s="9"/>
      <c r="AUU120" s="9"/>
      <c r="AUV120" s="9"/>
      <c r="AUW120" s="9"/>
      <c r="AUX120" s="9"/>
      <c r="AUY120" s="9"/>
      <c r="AUZ120" s="9"/>
      <c r="AVA120" s="9"/>
      <c r="AVB120" s="9"/>
      <c r="AVC120" s="9"/>
      <c r="AVD120" s="9"/>
      <c r="AVE120" s="9"/>
      <c r="AVF120" s="9"/>
      <c r="AVG120" s="9"/>
      <c r="AVH120" s="9"/>
      <c r="AVI120" s="9"/>
      <c r="AVJ120" s="9"/>
      <c r="AVK120" s="9"/>
      <c r="AVL120" s="9"/>
      <c r="AVM120" s="9"/>
      <c r="AVN120" s="9"/>
      <c r="AVO120" s="9"/>
      <c r="AVP120" s="9"/>
      <c r="AVQ120" s="9"/>
      <c r="AVR120" s="9"/>
      <c r="AVS120" s="9"/>
      <c r="AVT120" s="9"/>
      <c r="AVU120" s="9"/>
      <c r="AVV120" s="9"/>
      <c r="AVW120" s="9"/>
      <c r="AVX120" s="9"/>
      <c r="AVY120" s="9"/>
      <c r="AVZ120" s="9"/>
      <c r="AWA120" s="9"/>
      <c r="AWB120" s="9"/>
      <c r="AWC120" s="9"/>
      <c r="AWD120" s="9"/>
      <c r="AWE120" s="9"/>
      <c r="AWF120" s="9"/>
      <c r="AWG120" s="9"/>
      <c r="AWH120" s="9"/>
      <c r="AWI120" s="9"/>
      <c r="AWJ120" s="9"/>
      <c r="AWK120" s="9"/>
      <c r="AWL120" s="9"/>
      <c r="AWM120" s="9"/>
      <c r="AWN120" s="9"/>
      <c r="AWO120" s="9"/>
      <c r="AWP120" s="9"/>
      <c r="AWQ120" s="9"/>
      <c r="AWR120" s="9"/>
      <c r="AWS120" s="9"/>
      <c r="AWT120" s="9"/>
      <c r="AWU120" s="9"/>
      <c r="AWV120" s="9"/>
      <c r="AWW120" s="9"/>
      <c r="AWX120" s="9"/>
      <c r="AWY120" s="9"/>
      <c r="AWZ120" s="9"/>
      <c r="AXA120" s="9"/>
      <c r="AXB120" s="9"/>
      <c r="AXC120" s="9"/>
      <c r="AXD120" s="9"/>
      <c r="AXE120" s="9"/>
      <c r="AXF120" s="9"/>
      <c r="AXG120" s="9"/>
      <c r="AXH120" s="9"/>
      <c r="AXI120" s="9"/>
      <c r="AXJ120" s="9"/>
      <c r="AXK120" s="9"/>
      <c r="AXL120" s="9"/>
      <c r="AXM120" s="9"/>
      <c r="AXN120" s="9"/>
      <c r="AXO120" s="9"/>
      <c r="AXP120" s="9"/>
      <c r="AXQ120" s="9"/>
      <c r="AXR120" s="9"/>
      <c r="AXS120" s="9"/>
      <c r="AXT120" s="9"/>
      <c r="AXU120" s="9"/>
      <c r="AXV120" s="9"/>
      <c r="AXW120" s="9"/>
      <c r="AXX120" s="9"/>
      <c r="AXY120" s="9"/>
      <c r="AXZ120" s="9"/>
      <c r="AYA120" s="9"/>
      <c r="AYB120" s="9"/>
      <c r="AYC120" s="9"/>
      <c r="AYD120" s="9"/>
      <c r="AYE120" s="9"/>
      <c r="AYF120" s="9"/>
      <c r="AYG120" s="9"/>
      <c r="AYH120" s="9"/>
      <c r="AYI120" s="9"/>
      <c r="AYJ120" s="9"/>
      <c r="AYK120" s="9"/>
      <c r="AYL120" s="9"/>
      <c r="AYM120" s="9"/>
      <c r="AYN120" s="9"/>
      <c r="AYO120" s="9"/>
      <c r="AYP120" s="9"/>
      <c r="AYQ120" s="9"/>
      <c r="AYR120" s="9"/>
      <c r="AYS120" s="9"/>
      <c r="AYT120" s="9"/>
      <c r="AYU120" s="9"/>
      <c r="AYV120" s="9"/>
      <c r="AYW120" s="9"/>
      <c r="AYX120" s="9"/>
      <c r="AYY120" s="9"/>
      <c r="AYZ120" s="9"/>
      <c r="AZA120" s="9"/>
      <c r="AZB120" s="9"/>
      <c r="AZC120" s="9"/>
      <c r="AZD120" s="9"/>
      <c r="AZE120" s="9"/>
      <c r="AZF120" s="9"/>
      <c r="AZG120" s="9"/>
      <c r="AZH120" s="9"/>
      <c r="AZI120" s="9"/>
      <c r="AZJ120" s="9"/>
      <c r="AZK120" s="9"/>
      <c r="AZL120" s="9"/>
      <c r="AZM120" s="9"/>
      <c r="AZN120" s="9"/>
      <c r="AZO120" s="9"/>
      <c r="AZP120" s="9"/>
      <c r="AZQ120" s="9"/>
      <c r="AZR120" s="9"/>
      <c r="AZS120" s="9"/>
      <c r="AZT120" s="9"/>
      <c r="AZU120" s="9"/>
      <c r="AZV120" s="9"/>
      <c r="AZW120" s="9"/>
      <c r="AZX120" s="9"/>
      <c r="AZY120" s="9"/>
      <c r="AZZ120" s="9"/>
      <c r="BAA120" s="9"/>
      <c r="BAB120" s="9"/>
      <c r="BAC120" s="9"/>
      <c r="BAD120" s="9"/>
      <c r="BAE120" s="9"/>
      <c r="BAF120" s="9"/>
      <c r="BAG120" s="9"/>
      <c r="BAH120" s="9"/>
      <c r="BAI120" s="9"/>
      <c r="BAJ120" s="9"/>
      <c r="BAK120" s="9"/>
      <c r="BAL120" s="9"/>
      <c r="BAM120" s="9"/>
      <c r="BAN120" s="9"/>
      <c r="BAO120" s="9"/>
      <c r="BAP120" s="9"/>
      <c r="BAQ120" s="9"/>
      <c r="BAR120" s="9"/>
      <c r="BAS120" s="9"/>
      <c r="BAT120" s="9"/>
      <c r="BAU120" s="9"/>
      <c r="BAV120" s="9"/>
      <c r="BAW120" s="9"/>
      <c r="BAX120" s="9"/>
      <c r="BAY120" s="9"/>
      <c r="BAZ120" s="9"/>
      <c r="BBA120" s="9"/>
      <c r="BBB120" s="9"/>
      <c r="BBC120" s="9"/>
      <c r="BBD120" s="9"/>
      <c r="BBE120" s="9"/>
      <c r="BBF120" s="9"/>
      <c r="BBG120" s="9"/>
      <c r="BBH120" s="9"/>
      <c r="BBI120" s="9"/>
      <c r="BBJ120" s="9"/>
      <c r="BBK120" s="9"/>
      <c r="BBL120" s="9"/>
      <c r="BBM120" s="9"/>
      <c r="BBN120" s="9"/>
      <c r="BBO120" s="9"/>
      <c r="BBP120" s="9"/>
      <c r="BBQ120" s="9"/>
      <c r="BBR120" s="9"/>
      <c r="BBS120" s="9"/>
      <c r="BBT120" s="9"/>
      <c r="BBU120" s="9"/>
      <c r="BBV120" s="9"/>
      <c r="BBW120" s="9"/>
      <c r="BBX120" s="9"/>
      <c r="BBY120" s="9"/>
      <c r="BBZ120" s="9"/>
      <c r="BCA120" s="9"/>
      <c r="BCB120" s="9"/>
      <c r="BCC120" s="9"/>
      <c r="BCD120" s="9"/>
      <c r="BCE120" s="9"/>
      <c r="BCF120" s="9"/>
      <c r="BCG120" s="9"/>
      <c r="BCH120" s="9"/>
      <c r="BCI120" s="9"/>
      <c r="BCJ120" s="9"/>
      <c r="BCK120" s="9"/>
      <c r="BCL120" s="9"/>
      <c r="BCM120" s="9"/>
      <c r="BCN120" s="9"/>
      <c r="BCO120" s="9"/>
      <c r="BCP120" s="9"/>
      <c r="BCQ120" s="9"/>
      <c r="BCR120" s="9"/>
      <c r="BCS120" s="9"/>
      <c r="BCT120" s="9"/>
      <c r="BCU120" s="9"/>
      <c r="BCV120" s="9"/>
      <c r="BCW120" s="9"/>
      <c r="BCX120" s="9"/>
      <c r="BCY120" s="9"/>
      <c r="BCZ120" s="9"/>
      <c r="BDA120" s="9"/>
      <c r="BDB120" s="9"/>
      <c r="BDC120" s="9"/>
      <c r="BDD120" s="9"/>
      <c r="BDE120" s="9"/>
      <c r="BDF120" s="9"/>
      <c r="BDG120" s="9"/>
      <c r="BDH120" s="9"/>
      <c r="BDI120" s="9"/>
      <c r="BDJ120" s="9"/>
      <c r="BDK120" s="9"/>
      <c r="BDL120" s="9"/>
      <c r="BDM120" s="9"/>
      <c r="BDN120" s="9"/>
      <c r="BDO120" s="9"/>
      <c r="BDP120" s="9"/>
      <c r="BDQ120" s="9"/>
      <c r="BDR120" s="9"/>
      <c r="BDS120" s="9"/>
      <c r="BDT120" s="9"/>
      <c r="BDU120" s="9"/>
      <c r="BDV120" s="9"/>
      <c r="BDW120" s="9"/>
      <c r="BDX120" s="9"/>
      <c r="BDY120" s="9"/>
      <c r="BDZ120" s="9"/>
      <c r="BEA120" s="9"/>
      <c r="BEB120" s="9"/>
      <c r="BEC120" s="9"/>
      <c r="BED120" s="9"/>
      <c r="BEE120" s="9"/>
      <c r="BEF120" s="9"/>
      <c r="BEG120" s="9"/>
      <c r="BEH120" s="9"/>
      <c r="BEI120" s="9"/>
      <c r="BEJ120" s="9"/>
      <c r="BEK120" s="9"/>
      <c r="BEL120" s="9"/>
      <c r="BEM120" s="9"/>
      <c r="BEN120" s="9"/>
      <c r="BEO120" s="9"/>
      <c r="BEP120" s="9"/>
      <c r="BEQ120" s="9"/>
      <c r="BER120" s="9"/>
      <c r="BES120" s="9"/>
      <c r="BET120" s="9"/>
      <c r="BEU120" s="9"/>
      <c r="BEV120" s="9"/>
      <c r="BEW120" s="9"/>
      <c r="BEX120" s="9"/>
      <c r="BEY120" s="9"/>
      <c r="BEZ120" s="9"/>
      <c r="BFA120" s="9"/>
      <c r="BFB120" s="9"/>
      <c r="BFC120" s="9"/>
      <c r="BFD120" s="9"/>
      <c r="BFE120" s="9"/>
      <c r="BFF120" s="9"/>
      <c r="BFG120" s="9"/>
      <c r="BFH120" s="9"/>
      <c r="BFI120" s="9"/>
      <c r="BFJ120" s="9"/>
      <c r="BFK120" s="9"/>
      <c r="BFL120" s="9"/>
      <c r="BFM120" s="9"/>
      <c r="BFN120" s="9"/>
      <c r="BFO120" s="9"/>
      <c r="BFP120" s="9"/>
      <c r="BFQ120" s="9"/>
      <c r="BFR120" s="9"/>
      <c r="BFS120" s="9"/>
      <c r="BFT120" s="9"/>
      <c r="BFU120" s="9"/>
      <c r="BFV120" s="9"/>
      <c r="BFW120" s="9"/>
      <c r="BFX120" s="9"/>
      <c r="BFY120" s="9"/>
      <c r="BFZ120" s="9"/>
      <c r="BGA120" s="9"/>
      <c r="BGB120" s="9"/>
      <c r="BGC120" s="9"/>
      <c r="BGD120" s="9"/>
      <c r="BGE120" s="9"/>
      <c r="BGF120" s="9"/>
      <c r="BGG120" s="9"/>
      <c r="BGH120" s="9"/>
      <c r="BGI120" s="9"/>
      <c r="BGJ120" s="9"/>
      <c r="BGK120" s="9"/>
      <c r="BGL120" s="9"/>
      <c r="BGM120" s="9"/>
      <c r="BGN120" s="9"/>
      <c r="BGO120" s="9"/>
      <c r="BGP120" s="9"/>
      <c r="BGQ120" s="9"/>
      <c r="BGR120" s="9"/>
      <c r="BGS120" s="9"/>
      <c r="BGT120" s="9"/>
      <c r="BGU120" s="9"/>
      <c r="BGV120" s="9"/>
      <c r="BGW120" s="9"/>
      <c r="BGX120" s="9"/>
      <c r="BGY120" s="9"/>
      <c r="BGZ120" s="9"/>
      <c r="BHA120" s="9"/>
      <c r="BHB120" s="9"/>
      <c r="BHC120" s="9"/>
      <c r="BHD120" s="9"/>
      <c r="BHE120" s="9"/>
      <c r="BHF120" s="9"/>
      <c r="BHG120" s="9"/>
      <c r="BHH120" s="9"/>
      <c r="BHI120" s="9"/>
      <c r="BHJ120" s="9"/>
      <c r="BHK120" s="9"/>
      <c r="BHL120" s="9"/>
      <c r="BHM120" s="9"/>
      <c r="BHN120" s="9"/>
      <c r="BHO120" s="9"/>
      <c r="BHP120" s="9"/>
      <c r="BHQ120" s="9"/>
      <c r="BHR120" s="9"/>
      <c r="BHS120" s="9"/>
      <c r="BHT120" s="9"/>
      <c r="BHU120" s="9"/>
      <c r="BHV120" s="9"/>
      <c r="BHW120" s="9"/>
      <c r="BHX120" s="9"/>
      <c r="BHY120" s="9"/>
      <c r="BHZ120" s="9"/>
      <c r="BIA120" s="9"/>
      <c r="BIB120" s="9"/>
      <c r="BIC120" s="9"/>
      <c r="BID120" s="9"/>
      <c r="BIE120" s="9"/>
      <c r="BIF120" s="9"/>
      <c r="BIG120" s="9"/>
      <c r="BIH120" s="9"/>
      <c r="BII120" s="9"/>
      <c r="BIJ120" s="9"/>
      <c r="BIK120" s="9"/>
      <c r="BIL120" s="9"/>
      <c r="BIM120" s="9"/>
      <c r="BIN120" s="9"/>
      <c r="BIO120" s="9"/>
      <c r="BIP120" s="9"/>
      <c r="BIQ120" s="9"/>
      <c r="BIR120" s="9"/>
      <c r="BIS120" s="9"/>
      <c r="BIT120" s="9"/>
      <c r="BIU120" s="9"/>
      <c r="BIV120" s="9"/>
      <c r="BIW120" s="9"/>
      <c r="BIX120" s="9"/>
      <c r="BIY120" s="9"/>
      <c r="BIZ120" s="9"/>
      <c r="BJA120" s="9"/>
      <c r="BJB120" s="9"/>
      <c r="BJC120" s="9"/>
      <c r="BJD120" s="9"/>
      <c r="BJE120" s="9"/>
      <c r="BJF120" s="9"/>
      <c r="BJG120" s="9"/>
      <c r="BJH120" s="9"/>
      <c r="BJI120" s="9"/>
      <c r="BJJ120" s="9"/>
      <c r="BJK120" s="9"/>
      <c r="BJL120" s="9"/>
      <c r="BJM120" s="9"/>
      <c r="BJN120" s="9"/>
      <c r="BJO120" s="9"/>
      <c r="BJP120" s="9"/>
      <c r="BJQ120" s="9"/>
      <c r="BJR120" s="9"/>
      <c r="BJS120" s="9"/>
      <c r="BJT120" s="9"/>
      <c r="BJU120" s="9"/>
      <c r="BJV120" s="9"/>
      <c r="BJW120" s="9"/>
      <c r="BJX120" s="9"/>
      <c r="BJY120" s="9"/>
      <c r="BJZ120" s="9"/>
      <c r="BKA120" s="9"/>
      <c r="BKB120" s="9"/>
      <c r="BKC120" s="9"/>
      <c r="BKD120" s="9"/>
      <c r="BKE120" s="9"/>
      <c r="BKF120" s="9"/>
      <c r="BKG120" s="9"/>
      <c r="BKH120" s="9"/>
      <c r="BKI120" s="9"/>
      <c r="BKJ120" s="9"/>
      <c r="BKK120" s="9"/>
      <c r="BKL120" s="9"/>
      <c r="BKM120" s="9"/>
      <c r="BKN120" s="9"/>
      <c r="BKO120" s="9"/>
      <c r="BKP120" s="9"/>
      <c r="BKQ120" s="9"/>
      <c r="BKR120" s="9"/>
      <c r="BKS120" s="9"/>
      <c r="BKT120" s="9"/>
      <c r="BKU120" s="9"/>
      <c r="BKV120" s="9"/>
      <c r="BKW120" s="9"/>
      <c r="BKX120" s="9"/>
      <c r="BKY120" s="9"/>
      <c r="BKZ120" s="9"/>
      <c r="BLA120" s="9"/>
      <c r="BLB120" s="9"/>
      <c r="BLC120" s="9"/>
      <c r="BLD120" s="9"/>
      <c r="BLE120" s="9"/>
      <c r="BLF120" s="9"/>
      <c r="BLG120" s="9"/>
      <c r="BLH120" s="9"/>
      <c r="BLI120" s="9"/>
      <c r="BLJ120" s="9"/>
      <c r="BLK120" s="9"/>
      <c r="BLL120" s="9"/>
      <c r="BLM120" s="9"/>
      <c r="BLN120" s="9"/>
      <c r="BLO120" s="9"/>
      <c r="BLP120" s="9"/>
      <c r="BLQ120" s="9"/>
      <c r="BLR120" s="9"/>
      <c r="BLS120" s="9"/>
      <c r="BLT120" s="9"/>
      <c r="BLU120" s="9"/>
      <c r="BLV120" s="9"/>
      <c r="BLW120" s="9"/>
      <c r="BLX120" s="9"/>
      <c r="BLY120" s="9"/>
      <c r="BLZ120" s="9"/>
      <c r="BMA120" s="9"/>
      <c r="BMB120" s="9"/>
      <c r="BMC120" s="9"/>
      <c r="BMD120" s="9"/>
      <c r="BME120" s="9"/>
      <c r="BMF120" s="9"/>
      <c r="BMG120" s="9"/>
      <c r="BMH120" s="9"/>
      <c r="BMI120" s="9"/>
      <c r="BMJ120" s="9"/>
      <c r="BMK120" s="9"/>
      <c r="BML120" s="9"/>
      <c r="BMM120" s="9"/>
      <c r="BMN120" s="9"/>
      <c r="BMO120" s="9"/>
      <c r="BMP120" s="9"/>
      <c r="BMQ120" s="9"/>
      <c r="BMR120" s="9"/>
      <c r="BMS120" s="9"/>
      <c r="BMT120" s="9"/>
      <c r="BMU120" s="9"/>
      <c r="BMV120" s="9"/>
      <c r="BMW120" s="9"/>
      <c r="BMX120" s="9"/>
      <c r="BMY120" s="9"/>
      <c r="BMZ120" s="9"/>
      <c r="BNA120" s="9"/>
      <c r="BNB120" s="9"/>
      <c r="BNC120" s="9"/>
      <c r="BND120" s="9"/>
      <c r="BNE120" s="9"/>
      <c r="BNF120" s="9"/>
      <c r="BNG120" s="9"/>
      <c r="BNH120" s="9"/>
      <c r="BNI120" s="9"/>
      <c r="BNJ120" s="9"/>
      <c r="BNK120" s="9"/>
      <c r="BNL120" s="9"/>
      <c r="BNM120" s="9"/>
      <c r="BNN120" s="9"/>
      <c r="BNO120" s="9"/>
      <c r="BNP120" s="9"/>
      <c r="BNQ120" s="9"/>
      <c r="BNR120" s="9"/>
      <c r="BNS120" s="9"/>
      <c r="BNT120" s="9"/>
      <c r="BNU120" s="9"/>
      <c r="BNV120" s="9"/>
      <c r="BNW120" s="9"/>
      <c r="BNX120" s="9"/>
      <c r="BNY120" s="9"/>
      <c r="BNZ120" s="9"/>
      <c r="BOA120" s="9"/>
      <c r="BOB120" s="9"/>
      <c r="BOC120" s="9"/>
      <c r="BOD120" s="9"/>
      <c r="BOE120" s="9"/>
      <c r="BOF120" s="9"/>
      <c r="BOG120" s="9"/>
      <c r="BOH120" s="9"/>
      <c r="BOI120" s="9"/>
      <c r="BOJ120" s="9"/>
      <c r="BOK120" s="9"/>
      <c r="BOL120" s="9"/>
      <c r="BOM120" s="9"/>
      <c r="BON120" s="9"/>
      <c r="BOO120" s="9"/>
      <c r="BOP120" s="9"/>
      <c r="BOQ120" s="9"/>
      <c r="BOR120" s="9"/>
      <c r="BOS120" s="9"/>
      <c r="BOT120" s="9"/>
      <c r="BOU120" s="9"/>
      <c r="BOV120" s="9"/>
      <c r="BOW120" s="9"/>
      <c r="BOX120" s="9"/>
      <c r="BOY120" s="9"/>
      <c r="BOZ120" s="9"/>
      <c r="BPA120" s="9"/>
      <c r="BPB120" s="9"/>
      <c r="BPC120" s="9"/>
      <c r="BPD120" s="9"/>
      <c r="BPE120" s="9"/>
      <c r="BPF120" s="9"/>
      <c r="BPG120" s="9"/>
      <c r="BPH120" s="9"/>
      <c r="BPI120" s="9"/>
      <c r="BPJ120" s="9"/>
      <c r="BPK120" s="9"/>
      <c r="BPL120" s="9"/>
      <c r="BPM120" s="9"/>
      <c r="BPN120" s="9"/>
      <c r="BPO120" s="9"/>
      <c r="BPP120" s="9"/>
      <c r="BPQ120" s="9"/>
      <c r="BPR120" s="9"/>
      <c r="BPS120" s="9"/>
      <c r="BPT120" s="9"/>
      <c r="BPU120" s="9"/>
      <c r="BPV120" s="9"/>
      <c r="BPW120" s="9"/>
      <c r="BPX120" s="9"/>
      <c r="BPY120" s="9"/>
      <c r="BPZ120" s="9"/>
      <c r="BQA120" s="9"/>
      <c r="BQB120" s="9"/>
      <c r="BQC120" s="9"/>
      <c r="BQD120" s="9"/>
      <c r="BQE120" s="9"/>
      <c r="BQF120" s="9"/>
      <c r="BQG120" s="9"/>
      <c r="BQH120" s="9"/>
      <c r="BQI120" s="9"/>
      <c r="BQJ120" s="9"/>
      <c r="BQK120" s="9"/>
      <c r="BQL120" s="9"/>
      <c r="BQM120" s="9"/>
      <c r="BQN120" s="9"/>
      <c r="BQO120" s="9"/>
      <c r="BQP120" s="9"/>
      <c r="BQQ120" s="9"/>
      <c r="BQR120" s="9"/>
      <c r="BQS120" s="9"/>
      <c r="BQT120" s="9"/>
      <c r="BQU120" s="9"/>
      <c r="BQV120" s="9"/>
      <c r="BQW120" s="9"/>
      <c r="BQX120" s="9"/>
      <c r="BQY120" s="9"/>
      <c r="BQZ120" s="9"/>
      <c r="BRA120" s="9"/>
      <c r="BRB120" s="9"/>
      <c r="BRC120" s="9"/>
      <c r="BRD120" s="9"/>
      <c r="BRE120" s="9"/>
      <c r="BRF120" s="9"/>
      <c r="BRG120" s="9"/>
      <c r="BRH120" s="9"/>
      <c r="BRI120" s="9"/>
      <c r="BRJ120" s="9"/>
      <c r="BRK120" s="9"/>
      <c r="BRL120" s="9"/>
      <c r="BRM120" s="9"/>
      <c r="BRN120" s="9"/>
      <c r="BRO120" s="9"/>
      <c r="BRP120" s="9"/>
      <c r="BRQ120" s="9"/>
      <c r="BRR120" s="9"/>
      <c r="BRS120" s="9"/>
      <c r="BRT120" s="9"/>
      <c r="BRU120" s="9"/>
      <c r="BRV120" s="9"/>
      <c r="BRW120" s="9"/>
      <c r="BRX120" s="9"/>
      <c r="BRY120" s="9"/>
      <c r="BRZ120" s="9"/>
      <c r="BSA120" s="9"/>
      <c r="BSB120" s="9"/>
      <c r="BSC120" s="9"/>
      <c r="BSD120" s="9"/>
      <c r="BSE120" s="9"/>
      <c r="BSF120" s="9"/>
      <c r="BSG120" s="9"/>
      <c r="BSH120" s="9"/>
      <c r="BSI120" s="9"/>
      <c r="BSJ120" s="9"/>
      <c r="BSK120" s="9"/>
      <c r="BSL120" s="9"/>
      <c r="BSM120" s="9"/>
      <c r="BSN120" s="9"/>
      <c r="BSO120" s="9"/>
      <c r="BSP120" s="9"/>
      <c r="BSQ120" s="9"/>
      <c r="BSR120" s="9"/>
      <c r="BSS120" s="9"/>
      <c r="BST120" s="9"/>
      <c r="BSU120" s="9"/>
      <c r="BSV120" s="9"/>
      <c r="BSW120" s="9"/>
      <c r="BSX120" s="9"/>
      <c r="BSY120" s="9"/>
      <c r="BSZ120" s="9"/>
      <c r="BTA120" s="9"/>
      <c r="BTB120" s="9"/>
      <c r="BTC120" s="9"/>
      <c r="BTD120" s="9"/>
      <c r="BTE120" s="9"/>
      <c r="BTF120" s="9"/>
      <c r="BTG120" s="9"/>
      <c r="BTH120" s="9"/>
      <c r="BTI120" s="9"/>
      <c r="BTJ120" s="9"/>
      <c r="BTK120" s="9"/>
      <c r="BTL120" s="9"/>
      <c r="BTM120" s="9"/>
      <c r="BTN120" s="9"/>
      <c r="BTO120" s="9"/>
      <c r="BTP120" s="9"/>
      <c r="BTQ120" s="9"/>
      <c r="BTR120" s="9"/>
      <c r="BTS120" s="9"/>
      <c r="BTT120" s="9"/>
      <c r="BTU120" s="9"/>
      <c r="BTV120" s="9"/>
      <c r="BTW120" s="9"/>
      <c r="BTX120" s="9"/>
      <c r="BTY120" s="9"/>
      <c r="BTZ120" s="9"/>
      <c r="BUA120" s="9"/>
      <c r="BUB120" s="9"/>
      <c r="BUC120" s="9"/>
      <c r="BUD120" s="9"/>
      <c r="BUE120" s="9"/>
      <c r="BUF120" s="9"/>
      <c r="BUG120" s="9"/>
      <c r="BUH120" s="9"/>
      <c r="BUI120" s="9"/>
      <c r="BUJ120" s="9"/>
      <c r="BUK120" s="9"/>
      <c r="BUL120" s="9"/>
      <c r="BUM120" s="9"/>
      <c r="BUN120" s="9"/>
      <c r="BUO120" s="9"/>
      <c r="BUP120" s="9"/>
      <c r="BUQ120" s="9"/>
      <c r="BUR120" s="9"/>
      <c r="BUS120" s="9"/>
      <c r="BUT120" s="9"/>
      <c r="BUU120" s="9"/>
      <c r="BUV120" s="9"/>
      <c r="BUW120" s="9"/>
      <c r="BUX120" s="9"/>
      <c r="BUY120" s="9"/>
      <c r="BUZ120" s="9"/>
      <c r="BVA120" s="9"/>
      <c r="BVB120" s="9"/>
      <c r="BVC120" s="9"/>
      <c r="BVD120" s="9"/>
      <c r="BVE120" s="9"/>
      <c r="BVF120" s="9"/>
      <c r="BVG120" s="9"/>
      <c r="BVH120" s="9"/>
      <c r="BVI120" s="9"/>
      <c r="BVJ120" s="9"/>
      <c r="BVK120" s="9"/>
      <c r="BVL120" s="9"/>
      <c r="BVM120" s="9"/>
      <c r="BVN120" s="9"/>
      <c r="BVO120" s="9"/>
      <c r="BVP120" s="9"/>
      <c r="BVQ120" s="9"/>
      <c r="BVR120" s="9"/>
      <c r="BVS120" s="9"/>
      <c r="BVT120" s="9"/>
      <c r="BVU120" s="9"/>
      <c r="BVV120" s="9"/>
      <c r="BVW120" s="9"/>
      <c r="BVX120" s="9"/>
      <c r="BVY120" s="9"/>
      <c r="BVZ120" s="9"/>
      <c r="BWA120" s="9"/>
      <c r="BWB120" s="9"/>
      <c r="BWC120" s="9"/>
      <c r="BWD120" s="9"/>
      <c r="BWE120" s="9"/>
      <c r="BWF120" s="9"/>
      <c r="BWG120" s="9"/>
      <c r="BWH120" s="9"/>
      <c r="BWI120" s="9"/>
      <c r="BWJ120" s="9"/>
      <c r="BWK120" s="9"/>
      <c r="BWL120" s="9"/>
      <c r="BWM120" s="9"/>
      <c r="BWN120" s="9"/>
      <c r="BWO120" s="9"/>
      <c r="BWP120" s="9"/>
      <c r="BWQ120" s="9"/>
      <c r="BWR120" s="9"/>
      <c r="BWS120" s="9"/>
      <c r="BWT120" s="9"/>
      <c r="BWU120" s="9"/>
      <c r="BWV120" s="9"/>
      <c r="BWW120" s="9"/>
      <c r="BWX120" s="9"/>
      <c r="BWY120" s="9"/>
      <c r="BWZ120" s="9"/>
      <c r="BXA120" s="9"/>
      <c r="BXB120" s="9"/>
      <c r="BXC120" s="9"/>
      <c r="BXD120" s="9"/>
    </row>
    <row r="121" ht="14.25" customHeight="1">
      <c r="A121" s="9">
        <v>0.0</v>
      </c>
      <c r="B121" s="9" t="s">
        <v>11947</v>
      </c>
      <c r="C121" s="9" t="s">
        <v>11948</v>
      </c>
      <c r="D121" s="9" t="s">
        <v>11948</v>
      </c>
      <c r="E121" s="9"/>
      <c r="F121" s="9">
        <v>1.0</v>
      </c>
      <c r="G121" s="9" t="s">
        <v>12980</v>
      </c>
      <c r="H121" s="9"/>
      <c r="I121" s="9"/>
      <c r="J121" s="9"/>
      <c r="K121" s="9"/>
      <c r="L121" s="9">
        <v>1.0</v>
      </c>
      <c r="M121" s="9"/>
      <c r="N121" s="9"/>
      <c r="O121" s="9"/>
      <c r="P121" s="9">
        <v>0.0</v>
      </c>
      <c r="Q121" s="9" t="s">
        <v>12981</v>
      </c>
      <c r="R121" s="9"/>
      <c r="S121" s="9" t="s">
        <v>1434</v>
      </c>
      <c r="T121" s="9" t="s">
        <v>3115</v>
      </c>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9"/>
      <c r="KI121" s="9"/>
      <c r="KJ121" s="9"/>
      <c r="KK121" s="9"/>
      <c r="KL121" s="9"/>
      <c r="KM121" s="9"/>
      <c r="KN121" s="9"/>
      <c r="KO121" s="9"/>
      <c r="KP121" s="9"/>
      <c r="KQ121" s="9"/>
      <c r="KR121" s="9"/>
      <c r="KS121" s="9"/>
      <c r="KT121" s="9"/>
      <c r="KU121" s="9"/>
      <c r="KV121" s="9"/>
      <c r="KW121" s="9"/>
      <c r="KX121" s="9"/>
      <c r="KY121" s="9"/>
      <c r="KZ121" s="9"/>
      <c r="LA121" s="9"/>
      <c r="LB121" s="9"/>
      <c r="LC121" s="9"/>
      <c r="LD121" s="9"/>
      <c r="LE121" s="9"/>
      <c r="LF121" s="9"/>
      <c r="LG121" s="9"/>
      <c r="LH121" s="9"/>
      <c r="LI121" s="9"/>
      <c r="LJ121" s="9"/>
      <c r="LK121" s="9"/>
      <c r="LL121" s="9"/>
      <c r="LM121" s="9"/>
      <c r="LN121" s="9"/>
      <c r="LO121" s="9"/>
      <c r="LP121" s="9"/>
      <c r="LQ121" s="9"/>
      <c r="LR121" s="9"/>
      <c r="LS121" s="9"/>
      <c r="LT121" s="9"/>
      <c r="LU121" s="9"/>
      <c r="LV121" s="9"/>
      <c r="LW121" s="9"/>
      <c r="LX121" s="9"/>
      <c r="LY121" s="9"/>
      <c r="LZ121" s="9"/>
      <c r="MA121" s="9"/>
      <c r="MB121" s="9"/>
      <c r="MC121" s="9"/>
      <c r="MD121" s="9"/>
      <c r="ME121" s="9"/>
      <c r="MF121" s="9"/>
      <c r="MG121" s="9"/>
      <c r="MH121" s="9"/>
      <c r="MI121" s="9"/>
      <c r="MJ121" s="9"/>
      <c r="MK121" s="9"/>
      <c r="ML121" s="9"/>
      <c r="MM121" s="9"/>
      <c r="MN121" s="9"/>
      <c r="MO121" s="9"/>
      <c r="MP121" s="9"/>
      <c r="MQ121" s="9"/>
      <c r="MR121" s="9"/>
      <c r="MS121" s="9"/>
      <c r="MT121" s="9"/>
      <c r="MU121" s="9"/>
      <c r="MV121" s="9"/>
      <c r="MW121" s="9"/>
      <c r="MX121" s="9"/>
      <c r="MY121" s="9"/>
      <c r="MZ121" s="9"/>
      <c r="NA121" s="9"/>
      <c r="NB121" s="9"/>
      <c r="NC121" s="9"/>
      <c r="ND121" s="9"/>
      <c r="NE121" s="9"/>
      <c r="NF121" s="9"/>
      <c r="NG121" s="9"/>
      <c r="NH121" s="9"/>
      <c r="NI121" s="9"/>
      <c r="NJ121" s="9"/>
      <c r="NK121" s="9"/>
      <c r="NL121" s="9"/>
      <c r="NM121" s="9"/>
      <c r="NN121" s="9"/>
      <c r="NO121" s="9"/>
      <c r="NP121" s="9"/>
      <c r="NQ121" s="9"/>
      <c r="NR121" s="9"/>
      <c r="NS121" s="9"/>
      <c r="NT121" s="9"/>
      <c r="NU121" s="9"/>
      <c r="NV121" s="9"/>
      <c r="NW121" s="9"/>
      <c r="NX121" s="9"/>
      <c r="NY121" s="9"/>
      <c r="NZ121" s="9"/>
      <c r="OA121" s="9"/>
      <c r="OB121" s="9"/>
      <c r="OC121" s="9"/>
      <c r="OD121" s="9"/>
      <c r="OE121" s="9"/>
      <c r="OF121" s="9"/>
      <c r="OG121" s="9"/>
      <c r="OH121" s="9"/>
      <c r="OI121" s="9"/>
      <c r="OJ121" s="9"/>
      <c r="OK121" s="9"/>
      <c r="OL121" s="9"/>
      <c r="OM121" s="9"/>
      <c r="ON121" s="9"/>
      <c r="OO121" s="9"/>
      <c r="OP121" s="9"/>
      <c r="OQ121" s="9"/>
      <c r="OR121" s="9"/>
      <c r="OS121" s="9"/>
      <c r="OT121" s="9"/>
      <c r="OU121" s="9"/>
      <c r="OV121" s="9"/>
      <c r="OW121" s="9"/>
      <c r="OX121" s="9"/>
      <c r="OY121" s="9"/>
      <c r="OZ121" s="9"/>
      <c r="PA121" s="9"/>
      <c r="PB121" s="9"/>
      <c r="PC121" s="9"/>
      <c r="PD121" s="9"/>
      <c r="PE121" s="9"/>
      <c r="PF121" s="9"/>
      <c r="PG121" s="9"/>
      <c r="PH121" s="9"/>
      <c r="PI121" s="9"/>
      <c r="PJ121" s="9"/>
      <c r="PK121" s="9"/>
      <c r="PL121" s="9"/>
      <c r="PM121" s="9"/>
      <c r="PN121" s="9"/>
      <c r="PO121" s="9"/>
      <c r="PP121" s="9"/>
      <c r="PQ121" s="9"/>
      <c r="PR121" s="9"/>
      <c r="PS121" s="9"/>
      <c r="PT121" s="9"/>
      <c r="PU121" s="9"/>
      <c r="PV121" s="9"/>
      <c r="PW121" s="9"/>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9"/>
      <c r="RV121" s="9"/>
      <c r="RW121" s="9"/>
      <c r="RX121" s="9"/>
      <c r="RY121" s="9"/>
      <c r="RZ121" s="9"/>
      <c r="SA121" s="9"/>
      <c r="SB121" s="9"/>
      <c r="SC121" s="9"/>
      <c r="SD121" s="9"/>
      <c r="SE121" s="9"/>
      <c r="SF121" s="9"/>
      <c r="SG121" s="9"/>
      <c r="SH121" s="9"/>
      <c r="SI121" s="9"/>
      <c r="SJ121" s="9"/>
      <c r="SK121" s="9"/>
      <c r="SL121" s="9"/>
      <c r="SM121" s="9"/>
      <c r="SN121" s="9"/>
      <c r="SO121" s="9"/>
      <c r="SP121" s="9"/>
      <c r="SQ121" s="9"/>
      <c r="SR121" s="9"/>
      <c r="SS121" s="9"/>
      <c r="ST121" s="9"/>
      <c r="SU121" s="9"/>
      <c r="SV121" s="9"/>
      <c r="SW121" s="9"/>
      <c r="SX121" s="9"/>
      <c r="SY121" s="9"/>
      <c r="SZ121" s="9"/>
      <c r="TA121" s="9"/>
      <c r="TB121" s="9"/>
      <c r="TC121" s="9"/>
      <c r="TD121" s="9"/>
      <c r="TE121" s="9"/>
      <c r="TF121" s="9"/>
      <c r="TG121" s="9"/>
      <c r="TH121" s="9"/>
      <c r="TI121" s="9"/>
      <c r="TJ121" s="9"/>
      <c r="TK121" s="9"/>
      <c r="TL121" s="9"/>
      <c r="TM121" s="9"/>
      <c r="TN121" s="9"/>
      <c r="TO121" s="9"/>
      <c r="ANB121" s="9"/>
      <c r="ANC121" s="9"/>
      <c r="AND121" s="9"/>
      <c r="ANE121" s="9"/>
      <c r="ANF121" s="9"/>
      <c r="ANG121" s="9"/>
      <c r="ANH121" s="9"/>
      <c r="ANI121" s="9"/>
      <c r="ANJ121" s="9"/>
      <c r="ANK121" s="9"/>
      <c r="ANL121" s="9"/>
      <c r="ANM121" s="9"/>
      <c r="ANN121" s="9"/>
      <c r="ANO121" s="9"/>
      <c r="ANP121" s="9"/>
      <c r="ANQ121" s="9"/>
      <c r="ANR121" s="9"/>
      <c r="ANS121" s="9"/>
      <c r="ANT121" s="9"/>
      <c r="ANU121" s="9"/>
      <c r="ANV121" s="9"/>
      <c r="ANW121" s="9"/>
      <c r="ANX121" s="9"/>
      <c r="ANY121" s="9"/>
      <c r="ANZ121" s="9"/>
      <c r="AOA121" s="9"/>
      <c r="AOB121" s="9"/>
      <c r="AOC121" s="9"/>
      <c r="AOD121" s="9"/>
      <c r="AOE121" s="9"/>
      <c r="AOF121" s="9"/>
      <c r="AOG121" s="9"/>
      <c r="AOH121" s="9"/>
      <c r="AOI121" s="9"/>
      <c r="AOJ121" s="9"/>
      <c r="AOK121" s="9"/>
      <c r="AOL121" s="9"/>
      <c r="AOM121" s="9"/>
      <c r="AON121" s="9"/>
      <c r="AOO121" s="9"/>
      <c r="AOP121" s="9"/>
      <c r="AOQ121" s="9"/>
      <c r="AOR121" s="9"/>
      <c r="AOS121" s="9"/>
      <c r="AOT121" s="9"/>
      <c r="AOU121" s="9"/>
      <c r="AOV121" s="9"/>
      <c r="AOW121" s="9"/>
      <c r="AOX121" s="9"/>
      <c r="AOY121" s="9"/>
      <c r="AOZ121" s="9"/>
      <c r="APA121" s="9"/>
      <c r="APB121" s="9"/>
      <c r="APC121" s="9"/>
      <c r="APD121" s="9"/>
      <c r="APE121" s="9"/>
      <c r="APF121" s="9"/>
      <c r="APG121" s="9"/>
      <c r="APH121" s="9"/>
      <c r="API121" s="9"/>
      <c r="APJ121" s="9"/>
      <c r="APK121" s="9"/>
      <c r="APL121" s="9"/>
      <c r="APM121" s="9"/>
      <c r="APN121" s="9"/>
      <c r="APO121" s="9"/>
      <c r="APP121" s="9"/>
      <c r="APQ121" s="9"/>
      <c r="APR121" s="9"/>
      <c r="APS121" s="9"/>
      <c r="APT121" s="9"/>
      <c r="APU121" s="9"/>
      <c r="APV121" s="9"/>
      <c r="APW121" s="9"/>
      <c r="APX121" s="9"/>
      <c r="APY121" s="9"/>
      <c r="APZ121" s="9"/>
      <c r="AQA121" s="9"/>
      <c r="AQB121" s="9"/>
      <c r="AQC121" s="9"/>
      <c r="AQD121" s="9"/>
      <c r="AQE121" s="9"/>
      <c r="AQF121" s="9"/>
      <c r="AQG121" s="9"/>
      <c r="AQH121" s="9"/>
      <c r="AQI121" s="9"/>
      <c r="AQJ121" s="9"/>
      <c r="AQK121" s="9"/>
      <c r="AQL121" s="9"/>
      <c r="AQM121" s="9"/>
      <c r="AQN121" s="9"/>
      <c r="AQO121" s="9"/>
      <c r="AQP121" s="9"/>
      <c r="AQQ121" s="9"/>
      <c r="AQR121" s="9"/>
      <c r="AQS121" s="9"/>
      <c r="AQT121" s="9"/>
      <c r="AQU121" s="9"/>
      <c r="AQV121" s="9"/>
      <c r="AQW121" s="9"/>
      <c r="AQX121" s="9"/>
      <c r="AQY121" s="9"/>
      <c r="AQZ121" s="9"/>
      <c r="ARA121" s="9"/>
      <c r="ARB121" s="9"/>
      <c r="ARC121" s="9"/>
      <c r="ARD121" s="9"/>
      <c r="ARE121" s="9"/>
      <c r="ARF121" s="9"/>
      <c r="ARG121" s="9"/>
      <c r="ARH121" s="9"/>
      <c r="ARI121" s="9"/>
      <c r="ARJ121" s="9"/>
      <c r="ARK121" s="9"/>
      <c r="ARL121" s="9"/>
      <c r="ARM121" s="9"/>
      <c r="ARN121" s="9"/>
      <c r="ARO121" s="9"/>
      <c r="ARP121" s="9"/>
      <c r="ARQ121" s="9"/>
      <c r="ARR121" s="9"/>
      <c r="ARS121" s="9"/>
      <c r="ART121" s="9"/>
      <c r="ARU121" s="9"/>
      <c r="ARV121" s="9"/>
      <c r="ARW121" s="9"/>
      <c r="ARX121" s="9"/>
      <c r="ARY121" s="9"/>
      <c r="ARZ121" s="9"/>
      <c r="ASA121" s="9"/>
      <c r="ASB121" s="9"/>
      <c r="ASC121" s="9"/>
      <c r="ASD121" s="9"/>
      <c r="ASE121" s="9"/>
      <c r="ASF121" s="9"/>
      <c r="ASG121" s="9"/>
      <c r="ASH121" s="9"/>
      <c r="ASI121" s="9"/>
      <c r="ASJ121" s="9"/>
      <c r="ASK121" s="9"/>
      <c r="ASL121" s="9"/>
      <c r="ASM121" s="9"/>
      <c r="ASN121" s="9"/>
      <c r="ASO121" s="9"/>
      <c r="ASP121" s="9"/>
      <c r="ASQ121" s="9"/>
      <c r="ASR121" s="9"/>
      <c r="ASS121" s="9"/>
      <c r="AST121" s="9"/>
      <c r="ASU121" s="9"/>
      <c r="ASV121" s="9"/>
      <c r="ASW121" s="9"/>
      <c r="ASX121" s="9"/>
      <c r="ASY121" s="9"/>
      <c r="ASZ121" s="9"/>
      <c r="ATA121" s="9"/>
      <c r="ATB121" s="9"/>
      <c r="ATC121" s="9"/>
      <c r="ATD121" s="9"/>
      <c r="ATE121" s="9"/>
      <c r="ATF121" s="9"/>
      <c r="ATG121" s="9"/>
      <c r="ATH121" s="9"/>
      <c r="ATI121" s="9"/>
      <c r="ATJ121" s="9"/>
      <c r="ATK121" s="9"/>
      <c r="ATL121" s="9"/>
      <c r="ATM121" s="9"/>
      <c r="ATN121" s="9"/>
      <c r="ATO121" s="9"/>
      <c r="ATP121" s="9"/>
      <c r="ATQ121" s="9"/>
      <c r="ATR121" s="9"/>
      <c r="ATS121" s="9"/>
      <c r="ATT121" s="9"/>
      <c r="ATU121" s="9"/>
      <c r="ATV121" s="9"/>
      <c r="ATW121" s="9"/>
      <c r="ATX121" s="9"/>
      <c r="ATY121" s="9"/>
      <c r="ATZ121" s="9"/>
      <c r="AUA121" s="9"/>
      <c r="AUB121" s="9"/>
      <c r="AUC121" s="9"/>
      <c r="AUD121" s="9"/>
      <c r="AUE121" s="9"/>
      <c r="AUF121" s="9"/>
      <c r="AUG121" s="9"/>
      <c r="AUH121" s="9"/>
      <c r="AUI121" s="9"/>
      <c r="AUJ121" s="9"/>
      <c r="AUK121" s="9"/>
      <c r="AUL121" s="9"/>
      <c r="AUM121" s="9"/>
      <c r="AUN121" s="9"/>
      <c r="AUO121" s="9"/>
      <c r="AUP121" s="9"/>
      <c r="AUQ121" s="9"/>
      <c r="AUR121" s="9"/>
      <c r="AUS121" s="9"/>
      <c r="AUT121" s="9"/>
      <c r="AUU121" s="9"/>
      <c r="AUV121" s="9"/>
      <c r="AUW121" s="9"/>
      <c r="AUX121" s="9"/>
      <c r="AUY121" s="9"/>
      <c r="AUZ121" s="9"/>
      <c r="AVA121" s="9"/>
      <c r="AVB121" s="9"/>
      <c r="AVC121" s="9"/>
      <c r="AVD121" s="9"/>
      <c r="AVE121" s="9"/>
      <c r="AVF121" s="9"/>
      <c r="AVG121" s="9"/>
      <c r="AVH121" s="9"/>
      <c r="AVI121" s="9"/>
      <c r="AVJ121" s="9"/>
      <c r="AVK121" s="9"/>
      <c r="AVL121" s="9"/>
      <c r="AVM121" s="9"/>
      <c r="AVN121" s="9"/>
      <c r="AVO121" s="9"/>
      <c r="AVP121" s="9"/>
      <c r="AVQ121" s="9"/>
      <c r="AVR121" s="9"/>
      <c r="AVS121" s="9"/>
      <c r="AVT121" s="9"/>
      <c r="AVU121" s="9"/>
      <c r="AVV121" s="9"/>
      <c r="AVW121" s="9"/>
      <c r="AVX121" s="9"/>
      <c r="AVY121" s="9"/>
      <c r="AVZ121" s="9"/>
      <c r="AWA121" s="9"/>
      <c r="AWB121" s="9"/>
      <c r="AWC121" s="9"/>
      <c r="AWD121" s="9"/>
      <c r="AWE121" s="9"/>
      <c r="AWF121" s="9"/>
      <c r="AWG121" s="9"/>
      <c r="AWH121" s="9"/>
      <c r="AWI121" s="9"/>
      <c r="AWJ121" s="9"/>
      <c r="AWK121" s="9"/>
      <c r="AWL121" s="9"/>
      <c r="AWM121" s="9"/>
      <c r="AWN121" s="9"/>
      <c r="AWO121" s="9"/>
      <c r="AWP121" s="9"/>
      <c r="AWQ121" s="9"/>
      <c r="AWR121" s="9"/>
      <c r="AWS121" s="9"/>
      <c r="AWT121" s="9"/>
      <c r="AWU121" s="9"/>
      <c r="AWV121" s="9"/>
      <c r="AWW121" s="9"/>
      <c r="AWX121" s="9"/>
      <c r="AWY121" s="9"/>
      <c r="AWZ121" s="9"/>
      <c r="AXA121" s="9"/>
      <c r="AXB121" s="9"/>
      <c r="AXC121" s="9"/>
      <c r="AXD121" s="9"/>
      <c r="AXE121" s="9"/>
      <c r="AXF121" s="9"/>
      <c r="AXG121" s="9"/>
      <c r="AXH121" s="9"/>
      <c r="AXI121" s="9"/>
      <c r="AXJ121" s="9"/>
      <c r="AXK121" s="9"/>
      <c r="AXL121" s="9"/>
      <c r="AXM121" s="9"/>
      <c r="AXN121" s="9"/>
      <c r="AXO121" s="9"/>
      <c r="AXP121" s="9"/>
      <c r="AXQ121" s="9"/>
      <c r="AXR121" s="9"/>
      <c r="AXS121" s="9"/>
      <c r="AXT121" s="9"/>
      <c r="AXU121" s="9"/>
      <c r="AXV121" s="9"/>
      <c r="AXW121" s="9"/>
      <c r="AXX121" s="9"/>
      <c r="AXY121" s="9"/>
      <c r="AXZ121" s="9"/>
      <c r="AYA121" s="9"/>
      <c r="AYB121" s="9"/>
      <c r="AYC121" s="9"/>
      <c r="AYD121" s="9"/>
      <c r="AYE121" s="9"/>
      <c r="AYF121" s="9"/>
      <c r="AYG121" s="9"/>
      <c r="AYH121" s="9"/>
      <c r="AYI121" s="9"/>
      <c r="AYJ121" s="9"/>
      <c r="AYK121" s="9"/>
      <c r="AYL121" s="9"/>
      <c r="AYM121" s="9"/>
      <c r="AYN121" s="9"/>
      <c r="AYO121" s="9"/>
      <c r="AYP121" s="9"/>
      <c r="AYQ121" s="9"/>
      <c r="AYR121" s="9"/>
      <c r="AYS121" s="9"/>
      <c r="AYT121" s="9"/>
      <c r="AYU121" s="9"/>
      <c r="AYV121" s="9"/>
      <c r="AYW121" s="9"/>
      <c r="AYX121" s="9"/>
      <c r="AYY121" s="9"/>
      <c r="AYZ121" s="9"/>
      <c r="AZA121" s="9"/>
      <c r="AZB121" s="9"/>
      <c r="AZC121" s="9"/>
      <c r="AZD121" s="9"/>
      <c r="AZE121" s="9"/>
      <c r="AZF121" s="9"/>
      <c r="AZG121" s="9"/>
      <c r="AZH121" s="9"/>
      <c r="AZI121" s="9"/>
      <c r="AZJ121" s="9"/>
      <c r="AZK121" s="9"/>
      <c r="AZL121" s="9"/>
      <c r="AZM121" s="9"/>
      <c r="AZN121" s="9"/>
      <c r="AZO121" s="9"/>
      <c r="AZP121" s="9"/>
      <c r="AZQ121" s="9"/>
      <c r="AZR121" s="9"/>
      <c r="AZS121" s="9"/>
      <c r="AZT121" s="9"/>
      <c r="AZU121" s="9"/>
      <c r="AZV121" s="9"/>
      <c r="AZW121" s="9"/>
      <c r="AZX121" s="9"/>
      <c r="AZY121" s="9"/>
      <c r="AZZ121" s="9"/>
      <c r="BAA121" s="9"/>
      <c r="BAB121" s="9"/>
      <c r="BAC121" s="9"/>
      <c r="BAD121" s="9"/>
      <c r="BAE121" s="9"/>
      <c r="BAF121" s="9"/>
      <c r="BAG121" s="9"/>
      <c r="BAH121" s="9"/>
      <c r="BAI121" s="9"/>
      <c r="BAJ121" s="9"/>
      <c r="BAK121" s="9"/>
      <c r="BAL121" s="9"/>
      <c r="BAM121" s="9"/>
      <c r="BAN121" s="9"/>
      <c r="BAO121" s="9"/>
      <c r="BAP121" s="9"/>
      <c r="BAQ121" s="9"/>
      <c r="BAR121" s="9"/>
      <c r="BAS121" s="9"/>
      <c r="BAT121" s="9"/>
      <c r="BAU121" s="9"/>
      <c r="BAV121" s="9"/>
      <c r="BAW121" s="9"/>
      <c r="BAX121" s="9"/>
      <c r="BAY121" s="9"/>
      <c r="BAZ121" s="9"/>
      <c r="BBA121" s="9"/>
      <c r="BBB121" s="9"/>
      <c r="BBC121" s="9"/>
      <c r="BBD121" s="9"/>
      <c r="BBE121" s="9"/>
      <c r="BBF121" s="9"/>
      <c r="BBG121" s="9"/>
      <c r="BBH121" s="9"/>
      <c r="BBI121" s="9"/>
      <c r="BBJ121" s="9"/>
      <c r="BBK121" s="9"/>
      <c r="BBL121" s="9"/>
      <c r="BBM121" s="9"/>
      <c r="BBN121" s="9"/>
      <c r="BBO121" s="9"/>
      <c r="BBP121" s="9"/>
      <c r="BBQ121" s="9"/>
      <c r="BBR121" s="9"/>
      <c r="BBS121" s="9"/>
      <c r="BBT121" s="9"/>
      <c r="BBU121" s="9"/>
      <c r="BBV121" s="9"/>
      <c r="BBW121" s="9"/>
      <c r="BBX121" s="9"/>
      <c r="BBY121" s="9"/>
      <c r="BBZ121" s="9"/>
      <c r="BCA121" s="9"/>
      <c r="BCB121" s="9"/>
      <c r="BCC121" s="9"/>
      <c r="BCD121" s="9"/>
      <c r="BCE121" s="9"/>
      <c r="BCF121" s="9"/>
      <c r="BCG121" s="9"/>
      <c r="BCH121" s="9"/>
      <c r="BCI121" s="9"/>
      <c r="BCJ121" s="9"/>
      <c r="BCK121" s="9"/>
      <c r="BCL121" s="9"/>
      <c r="BCM121" s="9"/>
      <c r="BCN121" s="9"/>
      <c r="BCO121" s="9"/>
      <c r="BCP121" s="9"/>
      <c r="BCQ121" s="9"/>
      <c r="BCR121" s="9"/>
      <c r="BCS121" s="9"/>
      <c r="BCT121" s="9"/>
      <c r="BCU121" s="9"/>
      <c r="BCV121" s="9"/>
      <c r="BCW121" s="9"/>
      <c r="BCX121" s="9"/>
      <c r="BCY121" s="9"/>
      <c r="BCZ121" s="9"/>
      <c r="BDA121" s="9"/>
      <c r="BDB121" s="9"/>
      <c r="BDC121" s="9"/>
      <c r="BDD121" s="9"/>
      <c r="BDE121" s="9"/>
      <c r="BDF121" s="9"/>
      <c r="BDG121" s="9"/>
      <c r="BDH121" s="9"/>
      <c r="BDI121" s="9"/>
      <c r="BDJ121" s="9"/>
      <c r="BDK121" s="9"/>
      <c r="BDL121" s="9"/>
      <c r="BDM121" s="9"/>
      <c r="BDN121" s="9"/>
      <c r="BDO121" s="9"/>
      <c r="BDP121" s="9"/>
      <c r="BDQ121" s="9"/>
      <c r="BDR121" s="9"/>
      <c r="BDS121" s="9"/>
      <c r="BDT121" s="9"/>
      <c r="BDU121" s="9"/>
      <c r="BDV121" s="9"/>
      <c r="BDW121" s="9"/>
      <c r="BDX121" s="9"/>
      <c r="BDY121" s="9"/>
      <c r="BDZ121" s="9"/>
      <c r="BEA121" s="9"/>
      <c r="BEB121" s="9"/>
      <c r="BEC121" s="9"/>
      <c r="BED121" s="9"/>
      <c r="BEE121" s="9"/>
      <c r="BEF121" s="9"/>
      <c r="BEG121" s="9"/>
      <c r="BEH121" s="9"/>
      <c r="BEI121" s="9"/>
      <c r="BEJ121" s="9"/>
      <c r="BEK121" s="9"/>
      <c r="BEL121" s="9"/>
      <c r="BEM121" s="9"/>
      <c r="BEN121" s="9"/>
      <c r="BEO121" s="9"/>
      <c r="BEP121" s="9"/>
      <c r="BEQ121" s="9"/>
      <c r="BER121" s="9"/>
      <c r="BES121" s="9"/>
      <c r="BET121" s="9"/>
      <c r="BEU121" s="9"/>
      <c r="BEV121" s="9"/>
      <c r="BEW121" s="9"/>
      <c r="BEX121" s="9"/>
      <c r="BEY121" s="9"/>
      <c r="BEZ121" s="9"/>
      <c r="BFA121" s="9"/>
      <c r="BFB121" s="9"/>
      <c r="BFC121" s="9"/>
      <c r="BFD121" s="9"/>
      <c r="BFE121" s="9"/>
      <c r="BFF121" s="9"/>
      <c r="BFG121" s="9"/>
      <c r="BFH121" s="9"/>
      <c r="BFI121" s="9"/>
      <c r="BFJ121" s="9"/>
      <c r="BFK121" s="9"/>
      <c r="BFL121" s="9"/>
      <c r="BFM121" s="9"/>
      <c r="BFN121" s="9"/>
      <c r="BFO121" s="9"/>
      <c r="BFP121" s="9"/>
      <c r="BFQ121" s="9"/>
      <c r="BFR121" s="9"/>
      <c r="BFS121" s="9"/>
      <c r="BFT121" s="9"/>
      <c r="BFU121" s="9"/>
      <c r="BFV121" s="9"/>
      <c r="BFW121" s="9"/>
      <c r="BFX121" s="9"/>
      <c r="BFY121" s="9"/>
      <c r="BFZ121" s="9"/>
      <c r="BGA121" s="9"/>
      <c r="BGB121" s="9"/>
      <c r="BGC121" s="9"/>
      <c r="BGD121" s="9"/>
      <c r="BGE121" s="9"/>
      <c r="BGF121" s="9"/>
      <c r="BGG121" s="9"/>
      <c r="BGH121" s="9"/>
      <c r="BGI121" s="9"/>
      <c r="BGJ121" s="9"/>
      <c r="BGK121" s="9"/>
      <c r="BGL121" s="9"/>
      <c r="BGM121" s="9"/>
      <c r="BGN121" s="9"/>
      <c r="BGO121" s="9"/>
      <c r="BGP121" s="9"/>
      <c r="BGQ121" s="9"/>
      <c r="BGR121" s="9"/>
      <c r="BGS121" s="9"/>
      <c r="BGT121" s="9"/>
      <c r="BGU121" s="9"/>
      <c r="BGV121" s="9"/>
      <c r="BGW121" s="9"/>
      <c r="BGX121" s="9"/>
      <c r="BGY121" s="9"/>
      <c r="BGZ121" s="9"/>
      <c r="BHA121" s="9"/>
      <c r="BHB121" s="9"/>
      <c r="BHC121" s="9"/>
      <c r="BHD121" s="9"/>
      <c r="BHE121" s="9"/>
      <c r="BHF121" s="9"/>
      <c r="BHG121" s="9"/>
      <c r="BHH121" s="9"/>
      <c r="BHI121" s="9"/>
      <c r="BHJ121" s="9"/>
      <c r="BHK121" s="9"/>
      <c r="BHL121" s="9"/>
      <c r="BHM121" s="9"/>
      <c r="BHN121" s="9"/>
      <c r="BHO121" s="9"/>
      <c r="BHP121" s="9"/>
      <c r="BHQ121" s="9"/>
      <c r="BHR121" s="9"/>
      <c r="BHS121" s="9"/>
      <c r="BHT121" s="9"/>
      <c r="BHU121" s="9"/>
      <c r="BHV121" s="9"/>
      <c r="BHW121" s="9"/>
      <c r="BHX121" s="9"/>
      <c r="BHY121" s="9"/>
      <c r="BHZ121" s="9"/>
      <c r="BIA121" s="9"/>
      <c r="BIB121" s="9"/>
      <c r="BIC121" s="9"/>
      <c r="BID121" s="9"/>
      <c r="BIE121" s="9"/>
      <c r="BIF121" s="9"/>
      <c r="BIG121" s="9"/>
      <c r="BIH121" s="9"/>
      <c r="BII121" s="9"/>
      <c r="BIJ121" s="9"/>
      <c r="BIK121" s="9"/>
      <c r="BIL121" s="9"/>
      <c r="BIM121" s="9"/>
      <c r="BIN121" s="9"/>
      <c r="BIO121" s="9"/>
      <c r="BIP121" s="9"/>
      <c r="BIQ121" s="9"/>
      <c r="BIR121" s="9"/>
      <c r="BIS121" s="9"/>
      <c r="BIT121" s="9"/>
      <c r="BIU121" s="9"/>
      <c r="BIV121" s="9"/>
      <c r="BIW121" s="9"/>
      <c r="BIX121" s="9"/>
      <c r="BIY121" s="9"/>
      <c r="BIZ121" s="9"/>
      <c r="BJA121" s="9"/>
      <c r="BJB121" s="9"/>
      <c r="BJC121" s="9"/>
      <c r="BJD121" s="9"/>
      <c r="BJE121" s="9"/>
      <c r="BJF121" s="9"/>
      <c r="BJG121" s="9"/>
      <c r="BJH121" s="9"/>
      <c r="BJI121" s="9"/>
      <c r="BJJ121" s="9"/>
      <c r="BJK121" s="9"/>
      <c r="BJL121" s="9"/>
      <c r="BJM121" s="9"/>
      <c r="BJN121" s="9"/>
      <c r="BJO121" s="9"/>
      <c r="BJP121" s="9"/>
      <c r="BJQ121" s="9"/>
      <c r="BJR121" s="9"/>
      <c r="BJS121" s="9"/>
      <c r="BJT121" s="9"/>
      <c r="BJU121" s="9"/>
      <c r="BJV121" s="9"/>
      <c r="BJW121" s="9"/>
      <c r="BJX121" s="9"/>
      <c r="BJY121" s="9"/>
      <c r="BJZ121" s="9"/>
      <c r="BKA121" s="9"/>
      <c r="BKB121" s="9"/>
      <c r="BKC121" s="9"/>
      <c r="BKD121" s="9"/>
      <c r="BKE121" s="9"/>
      <c r="BKF121" s="9"/>
      <c r="BKG121" s="9"/>
      <c r="BKH121" s="9"/>
      <c r="BKI121" s="9"/>
      <c r="BKJ121" s="9"/>
      <c r="BKK121" s="9"/>
      <c r="BKL121" s="9"/>
      <c r="BKM121" s="9"/>
      <c r="BKN121" s="9"/>
      <c r="BKO121" s="9"/>
      <c r="BKP121" s="9"/>
      <c r="BKQ121" s="9"/>
      <c r="BKR121" s="9"/>
      <c r="BKS121" s="9"/>
      <c r="BKT121" s="9"/>
      <c r="BKU121" s="9"/>
      <c r="BKV121" s="9"/>
      <c r="BKW121" s="9"/>
      <c r="BKX121" s="9"/>
      <c r="BKY121" s="9"/>
      <c r="BKZ121" s="9"/>
      <c r="BLA121" s="9"/>
      <c r="BLB121" s="9"/>
      <c r="BLC121" s="9"/>
      <c r="BLD121" s="9"/>
      <c r="BLE121" s="9"/>
      <c r="BLF121" s="9"/>
      <c r="BLG121" s="9"/>
      <c r="BLH121" s="9"/>
      <c r="BLI121" s="9"/>
      <c r="BLJ121" s="9"/>
      <c r="BLK121" s="9"/>
      <c r="BLL121" s="9"/>
      <c r="BLM121" s="9"/>
      <c r="BLN121" s="9"/>
      <c r="BLO121" s="9"/>
      <c r="BLP121" s="9"/>
      <c r="BLQ121" s="9"/>
      <c r="BLR121" s="9"/>
      <c r="BLS121" s="9"/>
      <c r="BLT121" s="9"/>
      <c r="BLU121" s="9"/>
      <c r="BLV121" s="9"/>
      <c r="BLW121" s="9"/>
      <c r="BLX121" s="9"/>
      <c r="BLY121" s="9"/>
      <c r="BLZ121" s="9"/>
      <c r="BMA121" s="9"/>
      <c r="BMB121" s="9"/>
      <c r="BMC121" s="9"/>
      <c r="BMD121" s="9"/>
      <c r="BME121" s="9"/>
      <c r="BMF121" s="9"/>
      <c r="BMG121" s="9"/>
      <c r="BMH121" s="9"/>
      <c r="BMI121" s="9"/>
      <c r="BMJ121" s="9"/>
      <c r="BMK121" s="9"/>
      <c r="BML121" s="9"/>
      <c r="BMM121" s="9"/>
      <c r="BMN121" s="9"/>
      <c r="BMO121" s="9"/>
      <c r="BMP121" s="9"/>
      <c r="BMQ121" s="9"/>
      <c r="BMR121" s="9"/>
      <c r="BMS121" s="9"/>
      <c r="BMT121" s="9"/>
      <c r="BMU121" s="9"/>
      <c r="BMV121" s="9"/>
      <c r="BMW121" s="9"/>
      <c r="BMX121" s="9"/>
      <c r="BMY121" s="9"/>
      <c r="BMZ121" s="9"/>
      <c r="BNA121" s="9"/>
      <c r="BNB121" s="9"/>
      <c r="BNC121" s="9"/>
      <c r="BND121" s="9"/>
      <c r="BNE121" s="9"/>
      <c r="BNF121" s="9"/>
      <c r="BNG121" s="9"/>
      <c r="BNH121" s="9"/>
      <c r="BNI121" s="9"/>
      <c r="BNJ121" s="9"/>
      <c r="BNK121" s="9"/>
      <c r="BNL121" s="9"/>
      <c r="BNM121" s="9"/>
      <c r="BNN121" s="9"/>
      <c r="BNO121" s="9"/>
      <c r="BNP121" s="9"/>
      <c r="BNQ121" s="9"/>
      <c r="BNR121" s="9"/>
      <c r="BNS121" s="9"/>
      <c r="BNT121" s="9"/>
      <c r="BNU121" s="9"/>
      <c r="BNV121" s="9"/>
      <c r="BNW121" s="9"/>
      <c r="BNX121" s="9"/>
      <c r="BNY121" s="9"/>
      <c r="BNZ121" s="9"/>
      <c r="BOA121" s="9"/>
      <c r="BOB121" s="9"/>
      <c r="BOC121" s="9"/>
      <c r="BOD121" s="9"/>
      <c r="BOE121" s="9"/>
      <c r="BOF121" s="9"/>
      <c r="BOG121" s="9"/>
      <c r="BOH121" s="9"/>
      <c r="BOI121" s="9"/>
      <c r="BOJ121" s="9"/>
      <c r="BOK121" s="9"/>
      <c r="BOL121" s="9"/>
      <c r="BOM121" s="9"/>
      <c r="BON121" s="9"/>
      <c r="BOO121" s="9"/>
      <c r="BOP121" s="9"/>
      <c r="BOQ121" s="9"/>
      <c r="BOR121" s="9"/>
      <c r="BOS121" s="9"/>
      <c r="BOT121" s="9"/>
      <c r="BOU121" s="9"/>
      <c r="BOV121" s="9"/>
      <c r="BOW121" s="9"/>
      <c r="BOX121" s="9"/>
      <c r="BOY121" s="9"/>
      <c r="BOZ121" s="9"/>
      <c r="BPA121" s="9"/>
      <c r="BPB121" s="9"/>
      <c r="BPC121" s="9"/>
      <c r="BPD121" s="9"/>
      <c r="BPE121" s="9"/>
      <c r="BPF121" s="9"/>
      <c r="BPG121" s="9"/>
      <c r="BPH121" s="9"/>
      <c r="BPI121" s="9"/>
      <c r="BPJ121" s="9"/>
      <c r="BPK121" s="9"/>
      <c r="BPL121" s="9"/>
      <c r="BPM121" s="9"/>
      <c r="BPN121" s="9"/>
      <c r="BPO121" s="9"/>
      <c r="BPP121" s="9"/>
      <c r="BPQ121" s="9"/>
      <c r="BPR121" s="9"/>
      <c r="BPS121" s="9"/>
      <c r="BPT121" s="9"/>
      <c r="BPU121" s="9"/>
      <c r="BPV121" s="9"/>
      <c r="BPW121" s="9"/>
      <c r="BPX121" s="9"/>
      <c r="BPY121" s="9"/>
      <c r="BPZ121" s="9"/>
      <c r="BQA121" s="9"/>
      <c r="BQB121" s="9"/>
      <c r="BQC121" s="9"/>
      <c r="BQD121" s="9"/>
      <c r="BQE121" s="9"/>
      <c r="BQF121" s="9"/>
      <c r="BQG121" s="9"/>
      <c r="BQH121" s="9"/>
      <c r="BQI121" s="9"/>
      <c r="BQJ121" s="9"/>
      <c r="BQK121" s="9"/>
      <c r="BQL121" s="9"/>
      <c r="BQM121" s="9"/>
      <c r="BQN121" s="9"/>
      <c r="BQO121" s="9"/>
      <c r="BQP121" s="9"/>
      <c r="BQQ121" s="9"/>
      <c r="BQR121" s="9"/>
      <c r="BQS121" s="9"/>
      <c r="BQT121" s="9"/>
      <c r="BQU121" s="9"/>
      <c r="BQV121" s="9"/>
      <c r="BQW121" s="9"/>
      <c r="BQX121" s="9"/>
      <c r="BQY121" s="9"/>
      <c r="BQZ121" s="9"/>
      <c r="BRA121" s="9"/>
      <c r="BRB121" s="9"/>
      <c r="BRC121" s="9"/>
      <c r="BRD121" s="9"/>
      <c r="BRE121" s="9"/>
      <c r="BRF121" s="9"/>
      <c r="BRG121" s="9"/>
      <c r="BRH121" s="9"/>
      <c r="BRI121" s="9"/>
      <c r="BRJ121" s="9"/>
      <c r="BRK121" s="9"/>
      <c r="BRL121" s="9"/>
      <c r="BRM121" s="9"/>
      <c r="BRN121" s="9"/>
      <c r="BRO121" s="9"/>
      <c r="BRP121" s="9"/>
      <c r="BRQ121" s="9"/>
      <c r="BRR121" s="9"/>
      <c r="BRS121" s="9"/>
      <c r="BRT121" s="9"/>
      <c r="BRU121" s="9"/>
      <c r="BRV121" s="9"/>
      <c r="BRW121" s="9"/>
      <c r="BRX121" s="9"/>
      <c r="BRY121" s="9"/>
      <c r="BRZ121" s="9"/>
      <c r="BSA121" s="9"/>
      <c r="BSB121" s="9"/>
      <c r="BSC121" s="9"/>
      <c r="BSD121" s="9"/>
      <c r="BSE121" s="9"/>
      <c r="BSF121" s="9"/>
      <c r="BSG121" s="9"/>
      <c r="BSH121" s="9"/>
      <c r="BSI121" s="9"/>
      <c r="BSJ121" s="9"/>
      <c r="BSK121" s="9"/>
      <c r="BSL121" s="9"/>
      <c r="BSM121" s="9"/>
      <c r="BSN121" s="9"/>
      <c r="BSO121" s="9"/>
      <c r="BSP121" s="9"/>
      <c r="BSQ121" s="9"/>
      <c r="BSR121" s="9"/>
      <c r="BSS121" s="9"/>
      <c r="BST121" s="9"/>
      <c r="BSU121" s="9"/>
      <c r="BSV121" s="9"/>
      <c r="BSW121" s="9"/>
      <c r="BSX121" s="9"/>
      <c r="BSY121" s="9"/>
      <c r="BSZ121" s="9"/>
      <c r="BTA121" s="9"/>
      <c r="BTB121" s="9"/>
      <c r="BTC121" s="9"/>
      <c r="BTD121" s="9"/>
      <c r="BTE121" s="9"/>
      <c r="BTF121" s="9"/>
      <c r="BTG121" s="9"/>
      <c r="BTH121" s="9"/>
      <c r="BTI121" s="9"/>
      <c r="BTJ121" s="9"/>
      <c r="BTK121" s="9"/>
      <c r="BTL121" s="9"/>
      <c r="BTM121" s="9"/>
      <c r="BTN121" s="9"/>
      <c r="BTO121" s="9"/>
      <c r="BTP121" s="9"/>
      <c r="BTQ121" s="9"/>
      <c r="BTR121" s="9"/>
      <c r="BTS121" s="9"/>
      <c r="BTT121" s="9"/>
      <c r="BTU121" s="9"/>
      <c r="BTV121" s="9"/>
      <c r="BTW121" s="9"/>
      <c r="BTX121" s="9"/>
      <c r="BTY121" s="9"/>
      <c r="BTZ121" s="9"/>
      <c r="BUA121" s="9"/>
      <c r="BUB121" s="9"/>
      <c r="BUC121" s="9"/>
      <c r="BUD121" s="9"/>
      <c r="BUE121" s="9"/>
      <c r="BUF121" s="9"/>
      <c r="BUG121" s="9"/>
      <c r="BUH121" s="9"/>
      <c r="BUI121" s="9"/>
      <c r="BUJ121" s="9"/>
      <c r="BUK121" s="9"/>
      <c r="BUL121" s="9"/>
      <c r="BUM121" s="9"/>
      <c r="BUN121" s="9"/>
      <c r="BUO121" s="9"/>
      <c r="BUP121" s="9"/>
      <c r="BUQ121" s="9"/>
      <c r="BUR121" s="9"/>
      <c r="BUS121" s="9"/>
      <c r="BUT121" s="9"/>
      <c r="BUU121" s="9"/>
      <c r="BUV121" s="9"/>
      <c r="BUW121" s="9"/>
      <c r="BUX121" s="9"/>
      <c r="BUY121" s="9"/>
      <c r="BUZ121" s="9"/>
      <c r="BVA121" s="9"/>
      <c r="BVB121" s="9"/>
      <c r="BVC121" s="9"/>
      <c r="BVD121" s="9"/>
      <c r="BVE121" s="9"/>
      <c r="BVF121" s="9"/>
      <c r="BVG121" s="9"/>
      <c r="BVH121" s="9"/>
      <c r="BVI121" s="9"/>
      <c r="BVJ121" s="9"/>
      <c r="BVK121" s="9"/>
      <c r="BVL121" s="9"/>
      <c r="BVM121" s="9"/>
      <c r="BVN121" s="9"/>
      <c r="BVO121" s="9"/>
      <c r="BVP121" s="9"/>
      <c r="BVQ121" s="9"/>
      <c r="BVR121" s="9"/>
      <c r="BVS121" s="9"/>
      <c r="BVT121" s="9"/>
      <c r="BVU121" s="9"/>
      <c r="BVV121" s="9"/>
      <c r="BVW121" s="9"/>
      <c r="BVX121" s="9"/>
      <c r="BVY121" s="9"/>
      <c r="BVZ121" s="9"/>
      <c r="BWA121" s="9"/>
      <c r="BWB121" s="9"/>
      <c r="BWC121" s="9"/>
      <c r="BWD121" s="9"/>
      <c r="BWE121" s="9"/>
      <c r="BWF121" s="9"/>
      <c r="BWG121" s="9"/>
      <c r="BWH121" s="9"/>
      <c r="BWI121" s="9"/>
      <c r="BWJ121" s="9"/>
      <c r="BWK121" s="9"/>
      <c r="BWL121" s="9"/>
      <c r="BWM121" s="9"/>
      <c r="BWN121" s="9"/>
      <c r="BWO121" s="9"/>
      <c r="BWP121" s="9"/>
      <c r="BWQ121" s="9"/>
      <c r="BWR121" s="9"/>
      <c r="BWS121" s="9"/>
      <c r="BWT121" s="9"/>
      <c r="BWU121" s="9"/>
      <c r="BWV121" s="9"/>
      <c r="BWW121" s="9"/>
      <c r="BWX121" s="9"/>
      <c r="BWY121" s="9"/>
      <c r="BWZ121" s="9"/>
      <c r="BXA121" s="9"/>
      <c r="BXB121" s="9"/>
      <c r="BXC121" s="9"/>
      <c r="BXD121" s="9"/>
    </row>
    <row r="122" ht="14.25" customHeight="1">
      <c r="A122" s="9">
        <v>3.0</v>
      </c>
      <c r="B122" s="9" t="s">
        <v>11947</v>
      </c>
      <c r="C122" s="9" t="s">
        <v>11948</v>
      </c>
      <c r="D122" s="9" t="s">
        <v>11948</v>
      </c>
      <c r="E122" s="9"/>
      <c r="F122" s="9">
        <v>26.0</v>
      </c>
      <c r="G122" s="9" t="s">
        <v>12982</v>
      </c>
      <c r="H122" s="9" t="s">
        <v>12983</v>
      </c>
      <c r="I122" s="9"/>
      <c r="J122" s="9"/>
      <c r="K122" s="9"/>
      <c r="L122" s="9">
        <v>25.0</v>
      </c>
      <c r="M122" s="9">
        <v>1.0</v>
      </c>
      <c r="N122" s="9"/>
      <c r="O122" s="9"/>
      <c r="P122" s="9">
        <v>0.0</v>
      </c>
      <c r="Q122" s="9" t="s">
        <v>12984</v>
      </c>
      <c r="R122" s="9" t="s">
        <v>12985</v>
      </c>
      <c r="S122" s="9" t="s">
        <v>3118</v>
      </c>
      <c r="T122" s="9" t="s">
        <v>3117</v>
      </c>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9"/>
      <c r="KI122" s="9"/>
      <c r="KJ122" s="9"/>
      <c r="KK122" s="9"/>
      <c r="KL122" s="9"/>
      <c r="KM122" s="9"/>
      <c r="KN122" s="9"/>
      <c r="KO122" s="9"/>
      <c r="KP122" s="9"/>
      <c r="KQ122" s="9"/>
      <c r="KR122" s="9"/>
      <c r="KS122" s="9"/>
      <c r="KT122" s="9"/>
      <c r="KU122" s="9"/>
      <c r="KV122" s="9"/>
      <c r="KW122" s="9"/>
      <c r="KX122" s="9"/>
      <c r="KY122" s="9"/>
      <c r="KZ122" s="9"/>
      <c r="LA122" s="9"/>
      <c r="LB122" s="9"/>
      <c r="LC122" s="9"/>
      <c r="LD122" s="9"/>
      <c r="LE122" s="9"/>
      <c r="LF122" s="9"/>
      <c r="LG122" s="9"/>
      <c r="LH122" s="9"/>
      <c r="LI122" s="9"/>
      <c r="LJ122" s="9"/>
      <c r="LK122" s="9"/>
      <c r="LL122" s="9"/>
      <c r="LM122" s="9"/>
      <c r="LN122" s="9"/>
      <c r="LO122" s="9"/>
      <c r="LP122" s="9"/>
      <c r="LQ122" s="9"/>
      <c r="LR122" s="9"/>
      <c r="LS122" s="9"/>
      <c r="LT122" s="9"/>
      <c r="LU122" s="9"/>
      <c r="LV122" s="9"/>
      <c r="LW122" s="9"/>
      <c r="LX122" s="9"/>
      <c r="LY122" s="9"/>
      <c r="LZ122" s="9"/>
      <c r="MA122" s="9"/>
      <c r="MB122" s="9"/>
      <c r="MC122" s="9"/>
      <c r="MD122" s="9"/>
      <c r="ME122" s="9"/>
      <c r="MF122" s="9"/>
      <c r="MG122" s="9"/>
      <c r="MH122" s="9"/>
      <c r="MI122" s="9"/>
      <c r="MJ122" s="9"/>
      <c r="MK122" s="9"/>
      <c r="ML122" s="9"/>
      <c r="MM122" s="9"/>
      <c r="MN122" s="9"/>
      <c r="MO122" s="9"/>
      <c r="MP122" s="9"/>
      <c r="MQ122" s="9"/>
      <c r="MR122" s="9"/>
      <c r="MS122" s="9"/>
      <c r="MT122" s="9"/>
      <c r="MU122" s="9"/>
      <c r="MV122" s="9"/>
      <c r="MW122" s="9"/>
      <c r="MX122" s="9"/>
      <c r="MY122" s="9"/>
      <c r="MZ122" s="9"/>
      <c r="NA122" s="9"/>
      <c r="NB122" s="9"/>
      <c r="NC122" s="9"/>
      <c r="ND122" s="9"/>
      <c r="NE122" s="9"/>
      <c r="NF122" s="9"/>
      <c r="NG122" s="9"/>
      <c r="NH122" s="9"/>
      <c r="NI122" s="9"/>
      <c r="NJ122" s="9"/>
      <c r="NK122" s="9"/>
      <c r="NL122" s="9"/>
      <c r="NM122" s="9"/>
      <c r="NN122" s="9"/>
      <c r="NO122" s="9"/>
      <c r="NP122" s="9"/>
      <c r="NQ122" s="9"/>
      <c r="NR122" s="9"/>
      <c r="NS122" s="9"/>
      <c r="NT122" s="9"/>
      <c r="NU122" s="9"/>
      <c r="NV122" s="9"/>
      <c r="NW122" s="9"/>
      <c r="NX122" s="9"/>
      <c r="NY122" s="9"/>
      <c r="NZ122" s="9"/>
      <c r="OA122" s="9"/>
      <c r="OB122" s="9"/>
      <c r="OC122" s="9"/>
      <c r="OD122" s="9"/>
      <c r="OE122" s="9"/>
      <c r="OF122" s="9"/>
      <c r="OG122" s="9"/>
      <c r="OH122" s="9"/>
      <c r="OI122" s="9"/>
      <c r="OJ122" s="9"/>
      <c r="OK122" s="9"/>
      <c r="OL122" s="9"/>
      <c r="OM122" s="9"/>
      <c r="ON122" s="9"/>
      <c r="OO122" s="9"/>
      <c r="OP122" s="9"/>
      <c r="OQ122" s="9"/>
      <c r="OR122" s="9"/>
      <c r="OS122" s="9"/>
      <c r="OT122" s="9"/>
      <c r="OU122" s="9"/>
      <c r="OV122" s="9"/>
      <c r="OW122" s="9"/>
      <c r="OX122" s="9"/>
      <c r="OY122" s="9"/>
      <c r="OZ122" s="9"/>
      <c r="PA122" s="9"/>
      <c r="PB122" s="9"/>
      <c r="PC122" s="9"/>
      <c r="PD122" s="9"/>
      <c r="PE122" s="9"/>
      <c r="PF122" s="9"/>
      <c r="PG122" s="9"/>
      <c r="PH122" s="9"/>
      <c r="PI122" s="9"/>
      <c r="PJ122" s="9"/>
      <c r="PK122" s="9"/>
      <c r="PL122" s="9"/>
      <c r="PM122" s="9"/>
      <c r="PN122" s="9"/>
      <c r="PO122" s="9"/>
      <c r="PP122" s="9"/>
      <c r="PQ122" s="9"/>
      <c r="PR122" s="9"/>
      <c r="PS122" s="9"/>
      <c r="PT122" s="9"/>
      <c r="PU122" s="9"/>
      <c r="PV122" s="9"/>
      <c r="PW122" s="9"/>
      <c r="PX122" s="9"/>
      <c r="PY122" s="9"/>
      <c r="PZ122" s="9"/>
      <c r="QA122" s="9"/>
      <c r="QB122" s="9"/>
      <c r="QC122" s="9"/>
      <c r="QD122" s="9"/>
      <c r="QE122" s="9"/>
      <c r="QF122" s="9"/>
      <c r="QG122" s="9"/>
      <c r="QH122" s="9"/>
      <c r="QI122" s="9"/>
      <c r="QJ122" s="9"/>
      <c r="QK122" s="9"/>
      <c r="QL122" s="9"/>
      <c r="QM122" s="9"/>
      <c r="QN122" s="9"/>
      <c r="QO122" s="9"/>
      <c r="QP122" s="9"/>
      <c r="QQ122" s="9"/>
      <c r="QR122" s="9"/>
      <c r="QS122" s="9"/>
      <c r="QT122" s="9"/>
      <c r="QU122" s="9"/>
      <c r="QV122" s="9"/>
      <c r="QW122" s="9"/>
      <c r="QX122" s="9"/>
      <c r="QY122" s="9"/>
      <c r="QZ122" s="9"/>
      <c r="RA122" s="9"/>
      <c r="RB122" s="9"/>
      <c r="RC122" s="9"/>
      <c r="RD122" s="9"/>
      <c r="RE122" s="9"/>
      <c r="RF122" s="9"/>
      <c r="RG122" s="9"/>
      <c r="RH122" s="9"/>
      <c r="RI122" s="9"/>
      <c r="RJ122" s="9"/>
      <c r="RK122" s="9"/>
      <c r="RL122" s="9"/>
      <c r="RM122" s="9"/>
      <c r="RN122" s="9"/>
      <c r="RO122" s="9"/>
      <c r="RP122" s="9"/>
      <c r="RQ122" s="9"/>
      <c r="RR122" s="9"/>
      <c r="RS122" s="9"/>
      <c r="RT122" s="9"/>
      <c r="RU122" s="9"/>
      <c r="RV122" s="9"/>
      <c r="RW122" s="9"/>
      <c r="RX122" s="9"/>
      <c r="RY122" s="9"/>
      <c r="RZ122" s="9"/>
      <c r="SA122" s="9"/>
      <c r="SB122" s="9"/>
      <c r="SC122" s="9"/>
      <c r="SD122" s="9"/>
      <c r="SE122" s="9"/>
      <c r="SF122" s="9"/>
      <c r="SG122" s="9"/>
      <c r="SH122" s="9"/>
      <c r="SI122" s="9"/>
      <c r="SJ122" s="9"/>
      <c r="SK122" s="9"/>
      <c r="SL122" s="9"/>
      <c r="SM122" s="9"/>
      <c r="SN122" s="9"/>
      <c r="SO122" s="9"/>
      <c r="SP122" s="9"/>
      <c r="SQ122" s="9"/>
      <c r="SR122" s="9"/>
      <c r="SS122" s="9"/>
      <c r="ST122" s="9"/>
      <c r="SU122" s="9"/>
      <c r="SV122" s="9"/>
      <c r="SW122" s="9"/>
      <c r="SX122" s="9"/>
      <c r="SY122" s="9"/>
      <c r="SZ122" s="9"/>
      <c r="TA122" s="9"/>
      <c r="TB122" s="9"/>
      <c r="TC122" s="9"/>
      <c r="TD122" s="9"/>
      <c r="TE122" s="9"/>
      <c r="TF122" s="9"/>
      <c r="TG122" s="9"/>
      <c r="TH122" s="9"/>
      <c r="TI122" s="9"/>
      <c r="TJ122" s="9"/>
      <c r="TK122" s="9"/>
      <c r="TL122" s="9"/>
      <c r="TM122" s="9"/>
      <c r="TN122" s="9"/>
      <c r="TO122" s="9"/>
      <c r="ANB122" s="9"/>
      <c r="ANC122" s="9"/>
      <c r="AND122" s="9"/>
      <c r="ANE122" s="9"/>
      <c r="ANF122" s="9"/>
      <c r="ANG122" s="9"/>
      <c r="ANH122" s="9"/>
      <c r="ANI122" s="9"/>
      <c r="ANJ122" s="9"/>
      <c r="ANK122" s="9"/>
      <c r="ANL122" s="9"/>
      <c r="ANM122" s="9"/>
      <c r="ANN122" s="9"/>
      <c r="ANO122" s="9"/>
      <c r="ANP122" s="9"/>
      <c r="ANQ122" s="9"/>
      <c r="ANR122" s="9"/>
      <c r="ANS122" s="9"/>
      <c r="ANT122" s="9"/>
      <c r="ANU122" s="9"/>
      <c r="ANV122" s="9"/>
      <c r="ANW122" s="9"/>
      <c r="ANX122" s="9"/>
      <c r="ANY122" s="9"/>
      <c r="ANZ122" s="9"/>
      <c r="AOA122" s="9"/>
      <c r="AOB122" s="9"/>
      <c r="AOC122" s="9"/>
      <c r="AOD122" s="9"/>
      <c r="AOE122" s="9"/>
      <c r="AOF122" s="9"/>
      <c r="AOG122" s="9"/>
      <c r="AOH122" s="9"/>
      <c r="AOI122" s="9"/>
      <c r="AOJ122" s="9"/>
      <c r="AOK122" s="9"/>
      <c r="AOL122" s="9"/>
      <c r="AOM122" s="9"/>
      <c r="AON122" s="9"/>
      <c r="AOO122" s="9"/>
      <c r="AOP122" s="9"/>
      <c r="AOQ122" s="9"/>
      <c r="AOR122" s="9"/>
      <c r="AOS122" s="9"/>
      <c r="AOT122" s="9"/>
      <c r="AOU122" s="9"/>
      <c r="AOV122" s="9"/>
      <c r="AOW122" s="9"/>
      <c r="AOX122" s="9"/>
      <c r="AOY122" s="9"/>
      <c r="AOZ122" s="9"/>
      <c r="APA122" s="9"/>
      <c r="APB122" s="9"/>
      <c r="APC122" s="9"/>
      <c r="APD122" s="9"/>
      <c r="APE122" s="9"/>
      <c r="APF122" s="9"/>
      <c r="APG122" s="9"/>
      <c r="APH122" s="9"/>
      <c r="API122" s="9"/>
      <c r="APJ122" s="9"/>
      <c r="APK122" s="9"/>
      <c r="APL122" s="9"/>
      <c r="APM122" s="9"/>
      <c r="APN122" s="9"/>
      <c r="APO122" s="9"/>
      <c r="APP122" s="9"/>
      <c r="APQ122" s="9"/>
      <c r="APR122" s="9"/>
      <c r="APS122" s="9"/>
      <c r="APT122" s="9"/>
      <c r="APU122" s="9"/>
      <c r="APV122" s="9"/>
      <c r="APW122" s="9"/>
      <c r="APX122" s="9"/>
      <c r="APY122" s="9"/>
      <c r="APZ122" s="9"/>
      <c r="AQA122" s="9"/>
      <c r="AQB122" s="9"/>
      <c r="AQC122" s="9"/>
      <c r="AQD122" s="9"/>
      <c r="AQE122" s="9"/>
      <c r="AQF122" s="9"/>
      <c r="AQG122" s="9"/>
      <c r="AQH122" s="9"/>
      <c r="AQI122" s="9"/>
      <c r="AQJ122" s="9"/>
      <c r="AQK122" s="9"/>
      <c r="AQL122" s="9"/>
      <c r="AQM122" s="9"/>
      <c r="AQN122" s="9"/>
      <c r="AQO122" s="9"/>
      <c r="AQP122" s="9"/>
      <c r="AQQ122" s="9"/>
      <c r="AQR122" s="9"/>
      <c r="AQS122" s="9"/>
      <c r="AQT122" s="9"/>
      <c r="AQU122" s="9"/>
      <c r="AQV122" s="9"/>
      <c r="AQW122" s="9"/>
      <c r="AQX122" s="9"/>
      <c r="AQY122" s="9"/>
      <c r="AQZ122" s="9"/>
      <c r="ARA122" s="9"/>
      <c r="ARB122" s="9"/>
      <c r="ARC122" s="9"/>
      <c r="ARD122" s="9"/>
      <c r="ARE122" s="9"/>
      <c r="ARF122" s="9"/>
      <c r="ARG122" s="9"/>
      <c r="ARH122" s="9"/>
      <c r="ARI122" s="9"/>
      <c r="ARJ122" s="9"/>
      <c r="ARK122" s="9"/>
      <c r="ARL122" s="9"/>
      <c r="ARM122" s="9"/>
      <c r="ARN122" s="9"/>
      <c r="ARO122" s="9"/>
      <c r="ARP122" s="9"/>
      <c r="ARQ122" s="9"/>
      <c r="ARR122" s="9"/>
      <c r="ARS122" s="9"/>
      <c r="ART122" s="9"/>
      <c r="ARU122" s="9"/>
      <c r="ARV122" s="9"/>
      <c r="ARW122" s="9"/>
      <c r="ARX122" s="9"/>
      <c r="ARY122" s="9"/>
      <c r="ARZ122" s="9"/>
      <c r="ASA122" s="9"/>
      <c r="ASB122" s="9"/>
      <c r="ASC122" s="9"/>
      <c r="ASD122" s="9"/>
      <c r="ASE122" s="9"/>
      <c r="ASF122" s="9"/>
      <c r="ASG122" s="9"/>
      <c r="ASH122" s="9"/>
      <c r="ASI122" s="9"/>
      <c r="ASJ122" s="9"/>
      <c r="ASK122" s="9"/>
      <c r="ASL122" s="9"/>
      <c r="ASM122" s="9"/>
      <c r="ASN122" s="9"/>
      <c r="ASO122" s="9"/>
      <c r="ASP122" s="9"/>
      <c r="ASQ122" s="9"/>
      <c r="ASR122" s="9"/>
      <c r="ASS122" s="9"/>
      <c r="AST122" s="9"/>
      <c r="ASU122" s="9"/>
      <c r="ASV122" s="9"/>
      <c r="ASW122" s="9"/>
      <c r="ASX122" s="9"/>
      <c r="ASY122" s="9"/>
      <c r="ASZ122" s="9"/>
      <c r="ATA122" s="9"/>
      <c r="ATB122" s="9"/>
      <c r="ATC122" s="9"/>
      <c r="ATD122" s="9"/>
      <c r="ATE122" s="9"/>
      <c r="ATF122" s="9"/>
      <c r="ATG122" s="9"/>
      <c r="ATH122" s="9"/>
      <c r="ATI122" s="9"/>
      <c r="ATJ122" s="9"/>
      <c r="ATK122" s="9"/>
      <c r="ATL122" s="9"/>
      <c r="ATM122" s="9"/>
      <c r="ATN122" s="9"/>
      <c r="ATO122" s="9"/>
      <c r="ATP122" s="9"/>
      <c r="ATQ122" s="9"/>
      <c r="ATR122" s="9"/>
      <c r="ATS122" s="9"/>
      <c r="ATT122" s="9"/>
      <c r="ATU122" s="9"/>
      <c r="ATV122" s="9"/>
      <c r="ATW122" s="9"/>
      <c r="ATX122" s="9"/>
      <c r="ATY122" s="9" t="s">
        <v>6180</v>
      </c>
      <c r="ATZ122" s="9" t="s">
        <v>6180</v>
      </c>
      <c r="AUA122" s="9"/>
      <c r="AUB122" s="9"/>
      <c r="AUC122" s="9"/>
      <c r="AUD122" s="9"/>
      <c r="AUE122" s="9"/>
      <c r="AUF122" s="9"/>
      <c r="AUG122" s="9"/>
      <c r="AUH122" s="9"/>
      <c r="AUI122" s="9"/>
      <c r="AUJ122" s="9"/>
      <c r="AUK122" s="9"/>
      <c r="AUL122" s="9"/>
      <c r="AUM122" s="9"/>
      <c r="AUN122" s="9"/>
      <c r="AUO122" s="9"/>
      <c r="AUP122" s="9"/>
      <c r="AUQ122" s="9"/>
      <c r="AUR122" s="9"/>
      <c r="AUS122" s="9"/>
      <c r="AUT122" s="9"/>
      <c r="AUU122" s="9"/>
      <c r="AUV122" s="9"/>
      <c r="AUW122" s="9"/>
      <c r="AUX122" s="9"/>
      <c r="AUY122" s="9"/>
      <c r="AUZ122" s="9"/>
      <c r="AVA122" s="9"/>
      <c r="AVB122" s="9"/>
      <c r="AVC122" s="9"/>
      <c r="AVD122" s="9"/>
      <c r="AVE122" s="9"/>
      <c r="AVF122" s="9"/>
      <c r="AVG122" s="9"/>
      <c r="AVH122" s="9"/>
      <c r="AVI122" s="9"/>
      <c r="AVJ122" s="9"/>
      <c r="AVK122" s="9" t="s">
        <v>12986</v>
      </c>
      <c r="AVL122" s="9"/>
      <c r="AVM122" s="9"/>
      <c r="AVN122" s="9"/>
      <c r="AVO122" s="9"/>
      <c r="AVP122" s="9"/>
      <c r="AVQ122" s="9"/>
      <c r="AVR122" s="9"/>
      <c r="AVS122" s="9"/>
      <c r="AVT122" s="9"/>
      <c r="AVU122" s="9"/>
      <c r="AVV122" s="9"/>
      <c r="AVW122" s="9"/>
      <c r="AVX122" s="9"/>
      <c r="AVY122" s="9"/>
      <c r="AVZ122" s="9"/>
      <c r="AWA122" s="9"/>
      <c r="AWB122" s="9"/>
      <c r="AWC122" s="9"/>
      <c r="AWD122" s="9"/>
      <c r="AWE122" s="9"/>
      <c r="AWF122" s="9"/>
      <c r="AWG122" s="9"/>
      <c r="AWH122" s="9"/>
      <c r="AWI122" s="9"/>
      <c r="AWJ122" s="9"/>
      <c r="AWK122" s="9"/>
      <c r="AWL122" s="9"/>
      <c r="AWM122" s="9"/>
      <c r="AWN122" s="9"/>
      <c r="AWO122" s="9">
        <v>261.0</v>
      </c>
      <c r="AWP122" s="9" t="s">
        <v>12987</v>
      </c>
      <c r="AWQ122" s="9">
        <v>500.0</v>
      </c>
      <c r="AWR122" s="9"/>
      <c r="AWS122" s="9"/>
      <c r="AWT122" s="9"/>
      <c r="AWU122" s="9"/>
      <c r="AWV122" s="9"/>
      <c r="AWW122" s="9"/>
      <c r="AWX122" s="9"/>
      <c r="AWY122" s="9"/>
      <c r="AWZ122" s="9"/>
      <c r="AXA122" s="9"/>
      <c r="AXB122" s="9"/>
      <c r="AXC122" s="9"/>
      <c r="AXD122" s="9"/>
      <c r="AXE122" s="9"/>
      <c r="AXF122" s="9"/>
      <c r="AXG122" s="9"/>
      <c r="AXH122" s="9"/>
      <c r="AXI122" s="9"/>
      <c r="AXJ122" s="9"/>
      <c r="AXK122" s="9"/>
      <c r="AXL122" s="9"/>
      <c r="AXM122" s="9"/>
      <c r="AXN122" s="9"/>
      <c r="AXO122" s="9"/>
      <c r="AXP122" s="9"/>
      <c r="AXQ122" s="9"/>
      <c r="AXR122" s="9"/>
      <c r="AXS122" s="9"/>
      <c r="AXT122" s="9"/>
      <c r="AXU122" s="9"/>
      <c r="AXV122" s="9"/>
      <c r="AXW122" s="9"/>
      <c r="AXX122" s="9"/>
      <c r="AXY122" s="9"/>
      <c r="AXZ122" s="9"/>
      <c r="AYA122" s="9"/>
      <c r="AYB122" s="9"/>
      <c r="AYC122" s="9"/>
      <c r="AYD122" s="9" t="s">
        <v>12987</v>
      </c>
      <c r="AYE122" s="9"/>
      <c r="AYF122" s="9"/>
      <c r="AYG122" s="9"/>
      <c r="AYH122" s="9"/>
      <c r="AYI122" s="9"/>
      <c r="AYJ122" s="9"/>
      <c r="AYK122" s="9"/>
      <c r="AYL122" s="9"/>
      <c r="AYM122" s="9"/>
      <c r="AYN122" s="9"/>
      <c r="AYO122" s="9"/>
      <c r="AYP122" s="9"/>
      <c r="AYQ122" s="9"/>
      <c r="AYR122" s="9"/>
      <c r="AYS122" s="9"/>
      <c r="AYT122" s="9"/>
      <c r="AYU122" s="9"/>
      <c r="AYV122" s="9"/>
      <c r="AYW122" s="9"/>
      <c r="AYX122" s="9"/>
      <c r="AYY122" s="9"/>
      <c r="AYZ122" s="9"/>
      <c r="AZA122" s="9"/>
      <c r="AZB122" s="9"/>
      <c r="AZC122" s="9"/>
      <c r="AZD122" s="9"/>
      <c r="AZE122" s="9"/>
      <c r="AZF122" s="9"/>
      <c r="AZG122" s="9"/>
      <c r="AZH122" s="9"/>
      <c r="AZI122" s="9"/>
      <c r="AZJ122" s="9"/>
      <c r="AZK122" s="9"/>
      <c r="AZL122" s="9"/>
      <c r="AZM122" s="9"/>
      <c r="AZN122" s="9"/>
      <c r="AZO122" s="9"/>
      <c r="AZP122" s="9"/>
      <c r="AZQ122" s="9"/>
      <c r="AZR122" s="9"/>
      <c r="AZS122" s="9"/>
      <c r="AZT122" s="9"/>
      <c r="AZU122" s="9"/>
      <c r="AZV122" s="9"/>
      <c r="AZW122" s="9"/>
      <c r="AZX122" s="9"/>
      <c r="AZY122" s="9"/>
      <c r="AZZ122" s="9"/>
      <c r="BAA122" s="9"/>
      <c r="BAB122" s="9"/>
      <c r="BAC122" s="9"/>
      <c r="BAD122" s="9"/>
      <c r="BAE122" s="9"/>
      <c r="BAF122" s="9"/>
      <c r="BAG122" s="9"/>
      <c r="BAH122" s="9"/>
      <c r="BAI122" s="9"/>
      <c r="BAJ122" s="9"/>
      <c r="BAK122" s="9"/>
      <c r="BAL122" s="9"/>
      <c r="BAM122" s="9"/>
      <c r="BAN122" s="9"/>
      <c r="BAO122" s="9"/>
      <c r="BAP122" s="9"/>
      <c r="BAQ122" s="9"/>
      <c r="BAR122" s="9"/>
      <c r="BAS122" s="9"/>
      <c r="BAT122" s="9"/>
      <c r="BAU122" s="9"/>
      <c r="BAV122" s="9"/>
      <c r="BAW122" s="9"/>
      <c r="BAX122" s="9"/>
      <c r="BAY122" s="9"/>
      <c r="BAZ122" s="9"/>
      <c r="BBA122" s="9"/>
      <c r="BBB122" s="9"/>
      <c r="BBC122" s="9"/>
      <c r="BBD122" s="9"/>
      <c r="BBE122" s="9"/>
      <c r="BBF122" s="9"/>
      <c r="BBG122" s="9"/>
      <c r="BBH122" s="9"/>
      <c r="BBI122" s="9"/>
      <c r="BBJ122" s="9"/>
      <c r="BBK122" s="9"/>
      <c r="BBL122" s="9"/>
      <c r="BBM122" s="9"/>
      <c r="BBN122" s="9"/>
      <c r="BBO122" s="9"/>
      <c r="BBP122" s="9"/>
      <c r="BBQ122" s="9"/>
      <c r="BBR122" s="9"/>
      <c r="BBS122" s="9"/>
      <c r="BBT122" s="9"/>
      <c r="BBU122" s="9"/>
      <c r="BBV122" s="9"/>
      <c r="BBW122" s="9"/>
      <c r="BBX122" s="9"/>
      <c r="BBY122" s="9"/>
      <c r="BBZ122" s="9"/>
      <c r="BCA122" s="9"/>
      <c r="BCB122" s="9"/>
      <c r="BCC122" s="9"/>
      <c r="BCD122" s="9"/>
      <c r="BCE122" s="9"/>
      <c r="BCF122" s="9"/>
      <c r="BCG122" s="9"/>
      <c r="BCH122" s="9"/>
      <c r="BCI122" s="9"/>
      <c r="BCJ122" s="9"/>
      <c r="BCK122" s="9"/>
      <c r="BCL122" s="9"/>
      <c r="BCM122" s="9"/>
      <c r="BCN122" s="9"/>
      <c r="BCO122" s="9"/>
      <c r="BCP122" s="9"/>
      <c r="BCQ122" s="9"/>
      <c r="BCR122" s="9"/>
      <c r="BCS122" s="9"/>
      <c r="BCT122" s="9"/>
      <c r="BCU122" s="9"/>
      <c r="BCV122" s="9"/>
      <c r="BCW122" s="9"/>
      <c r="BCX122" s="9"/>
      <c r="BCY122" s="9"/>
      <c r="BCZ122" s="9"/>
      <c r="BDA122" s="9"/>
      <c r="BDB122" s="9"/>
      <c r="BDC122" s="9"/>
      <c r="BDD122" s="9"/>
      <c r="BDE122" s="9"/>
      <c r="BDF122" s="9"/>
      <c r="BDG122" s="9"/>
      <c r="BDH122" s="9"/>
      <c r="BDI122" s="9"/>
      <c r="BDJ122" s="9"/>
      <c r="BDK122" s="9"/>
      <c r="BDL122" s="9"/>
      <c r="BDM122" s="9"/>
      <c r="BDN122" s="9"/>
      <c r="BDO122" s="9"/>
      <c r="BDP122" s="9"/>
      <c r="BDQ122" s="9"/>
      <c r="BDR122" s="9"/>
      <c r="BDS122" s="9"/>
      <c r="BDT122" s="9"/>
      <c r="BDU122" s="9"/>
      <c r="BDV122" s="9"/>
      <c r="BDW122" s="9"/>
      <c r="BDX122" s="9"/>
      <c r="BDY122" s="9"/>
      <c r="BDZ122" s="9"/>
      <c r="BEA122" s="9"/>
      <c r="BEB122" s="9"/>
      <c r="BEC122" s="9"/>
      <c r="BED122" s="9"/>
      <c r="BEE122" s="9"/>
      <c r="BEF122" s="9"/>
      <c r="BEG122" s="9"/>
      <c r="BEH122" s="9"/>
      <c r="BEI122" s="9"/>
      <c r="BEJ122" s="9"/>
      <c r="BEK122" s="9"/>
      <c r="BEL122" s="9"/>
      <c r="BEM122" s="9"/>
      <c r="BEN122" s="9"/>
      <c r="BEO122" s="9"/>
      <c r="BEP122" s="9"/>
      <c r="BEQ122" s="9"/>
      <c r="BER122" s="9"/>
      <c r="BES122" s="9"/>
      <c r="BET122" s="9"/>
      <c r="BEU122" s="9"/>
      <c r="BEV122" s="9"/>
      <c r="BEW122" s="9"/>
      <c r="BEX122" s="9"/>
      <c r="BEY122" s="9"/>
      <c r="BEZ122" s="9"/>
      <c r="BFA122" s="9"/>
      <c r="BFB122" s="9"/>
      <c r="BFC122" s="9"/>
      <c r="BFD122" s="9"/>
      <c r="BFE122" s="9"/>
      <c r="BFF122" s="9"/>
      <c r="BFG122" s="9"/>
      <c r="BFH122" s="9"/>
      <c r="BFI122" s="9"/>
      <c r="BFJ122" s="9"/>
      <c r="BFK122" s="9"/>
      <c r="BFL122" s="9"/>
      <c r="BFM122" s="9"/>
      <c r="BFN122" s="9"/>
      <c r="BFO122" s="9"/>
      <c r="BFP122" s="9"/>
      <c r="BFQ122" s="9"/>
      <c r="BFR122" s="9"/>
      <c r="BFS122" s="9"/>
      <c r="BFT122" s="9"/>
      <c r="BFU122" s="9"/>
      <c r="BFV122" s="9"/>
      <c r="BFW122" s="9"/>
      <c r="BFX122" s="9"/>
      <c r="BFY122" s="9"/>
      <c r="BFZ122" s="9"/>
      <c r="BGA122" s="9"/>
      <c r="BGB122" s="9"/>
      <c r="BGC122" s="9"/>
      <c r="BGD122" s="9"/>
      <c r="BGE122" s="9"/>
      <c r="BGF122" s="9"/>
      <c r="BGG122" s="9"/>
      <c r="BGH122" s="9"/>
      <c r="BGI122" s="9"/>
      <c r="BGJ122" s="9"/>
      <c r="BGK122" s="9"/>
      <c r="BGL122" s="9"/>
      <c r="BGM122" s="9"/>
      <c r="BGN122" s="9"/>
      <c r="BGO122" s="9"/>
      <c r="BGP122" s="9"/>
      <c r="BGQ122" s="9"/>
      <c r="BGR122" s="9"/>
      <c r="BGS122" s="9"/>
      <c r="BGT122" s="9"/>
      <c r="BGU122" s="9"/>
      <c r="BGV122" s="9"/>
      <c r="BGW122" s="9"/>
      <c r="BGX122" s="9"/>
      <c r="BGY122" s="9"/>
      <c r="BGZ122" s="9"/>
      <c r="BHA122" s="9"/>
      <c r="BHB122" s="9"/>
      <c r="BHC122" s="9"/>
      <c r="BHD122" s="9"/>
      <c r="BHE122" s="9"/>
      <c r="BHF122" s="9"/>
      <c r="BHG122" s="9"/>
      <c r="BHH122" s="9"/>
      <c r="BHI122" s="9"/>
      <c r="BHJ122" s="9"/>
      <c r="BHK122" s="9"/>
      <c r="BHL122" s="9"/>
      <c r="BHM122" s="9"/>
      <c r="BHN122" s="9"/>
      <c r="BHO122" s="9"/>
      <c r="BHP122" s="9"/>
      <c r="BHQ122" s="9"/>
      <c r="BHR122" s="9"/>
      <c r="BHS122" s="9"/>
      <c r="BHT122" s="9"/>
      <c r="BHU122" s="9"/>
      <c r="BHV122" s="9"/>
      <c r="BHW122" s="9"/>
      <c r="BHX122" s="9"/>
      <c r="BHY122" s="9"/>
      <c r="BHZ122" s="9"/>
      <c r="BIA122" s="9"/>
      <c r="BIB122" s="9"/>
      <c r="BIC122" s="9"/>
      <c r="BID122" s="9"/>
      <c r="BIE122" s="9"/>
      <c r="BIF122" s="9"/>
      <c r="BIG122" s="9"/>
      <c r="BIH122" s="9"/>
      <c r="BII122" s="9"/>
      <c r="BIJ122" s="9"/>
      <c r="BIK122" s="9"/>
      <c r="BIL122" s="9"/>
      <c r="BIM122" s="9"/>
      <c r="BIN122" s="9"/>
      <c r="BIO122" s="9"/>
      <c r="BIP122" s="9"/>
      <c r="BIQ122" s="9"/>
      <c r="BIR122" s="9"/>
      <c r="BIS122" s="9"/>
      <c r="BIT122" s="9"/>
      <c r="BIU122" s="9"/>
      <c r="BIV122" s="9"/>
      <c r="BIW122" s="9"/>
      <c r="BIX122" s="9"/>
      <c r="BIY122" s="9"/>
      <c r="BIZ122" s="9"/>
      <c r="BJA122" s="9"/>
      <c r="BJB122" s="9"/>
      <c r="BJC122" s="9"/>
      <c r="BJD122" s="9"/>
      <c r="BJE122" s="9"/>
      <c r="BJF122" s="9"/>
      <c r="BJG122" s="9"/>
      <c r="BJH122" s="9"/>
      <c r="BJI122" s="9"/>
      <c r="BJJ122" s="9"/>
      <c r="BJK122" s="9"/>
      <c r="BJL122" s="9"/>
      <c r="BJM122" s="9"/>
      <c r="BJN122" s="9"/>
      <c r="BJO122" s="9"/>
      <c r="BJP122" s="9"/>
      <c r="BJQ122" s="9"/>
      <c r="BJR122" s="9"/>
      <c r="BJS122" s="9"/>
      <c r="BJT122" s="9"/>
      <c r="BJU122" s="9"/>
      <c r="BJV122" s="9"/>
      <c r="BJW122" s="9"/>
      <c r="BJX122" s="9"/>
      <c r="BJY122" s="9"/>
      <c r="BJZ122" s="9"/>
      <c r="BKA122" s="9"/>
      <c r="BKB122" s="9"/>
      <c r="BKC122" s="9"/>
      <c r="BKD122" s="9"/>
      <c r="BKE122" s="9"/>
      <c r="BKF122" s="9"/>
      <c r="BKG122" s="9"/>
      <c r="BKH122" s="9"/>
      <c r="BKI122" s="9"/>
      <c r="BKJ122" s="9"/>
      <c r="BKK122" s="9"/>
      <c r="BKL122" s="9"/>
      <c r="BKM122" s="9"/>
      <c r="BKN122" s="9"/>
      <c r="BKO122" s="9"/>
      <c r="BKP122" s="9"/>
      <c r="BKQ122" s="9"/>
      <c r="BKR122" s="9"/>
      <c r="BKS122" s="9"/>
      <c r="BKT122" s="9"/>
      <c r="BKU122" s="9"/>
      <c r="BKV122" s="9"/>
      <c r="BKW122" s="9"/>
      <c r="BKX122" s="9"/>
      <c r="BKY122" s="9"/>
      <c r="BKZ122" s="9"/>
      <c r="BLA122" s="9"/>
      <c r="BLB122" s="9"/>
      <c r="BLC122" s="9"/>
      <c r="BLD122" s="9"/>
      <c r="BLE122" s="9"/>
      <c r="BLF122" s="9"/>
      <c r="BLG122" s="9"/>
      <c r="BLH122" s="9"/>
      <c r="BLI122" s="9"/>
      <c r="BLJ122" s="9"/>
      <c r="BLK122" s="9"/>
      <c r="BLL122" s="9"/>
      <c r="BLM122" s="9"/>
      <c r="BLN122" s="9"/>
      <c r="BLO122" s="9"/>
      <c r="BLP122" s="9"/>
      <c r="BLQ122" s="9"/>
      <c r="BLR122" s="9"/>
      <c r="BLS122" s="9"/>
      <c r="BLT122" s="9"/>
      <c r="BLU122" s="9"/>
      <c r="BLV122" s="9"/>
      <c r="BLW122" s="9"/>
      <c r="BLX122" s="9"/>
      <c r="BLY122" s="9"/>
      <c r="BLZ122" s="9"/>
      <c r="BMA122" s="9"/>
      <c r="BMB122" s="9"/>
      <c r="BMC122" s="9"/>
      <c r="BMD122" s="9"/>
      <c r="BME122" s="9"/>
      <c r="BMF122" s="9"/>
      <c r="BMG122" s="9"/>
      <c r="BMH122" s="9"/>
      <c r="BMI122" s="9"/>
      <c r="BMJ122" s="9"/>
      <c r="BMK122" s="9"/>
      <c r="BML122" s="9"/>
      <c r="BMM122" s="9"/>
      <c r="BMN122" s="9"/>
      <c r="BMO122" s="9"/>
      <c r="BMP122" s="9"/>
      <c r="BMQ122" s="9"/>
      <c r="BMR122" s="9"/>
      <c r="BMS122" s="9"/>
      <c r="BMT122" s="9"/>
      <c r="BMU122" s="9"/>
      <c r="BMV122" s="9"/>
      <c r="BMW122" s="9"/>
      <c r="BMX122" s="9"/>
      <c r="BMY122" s="9"/>
      <c r="BMZ122" s="9"/>
      <c r="BNA122" s="9"/>
      <c r="BNB122" s="9"/>
      <c r="BNC122" s="9"/>
      <c r="BND122" s="9"/>
      <c r="BNE122" s="9"/>
      <c r="BNF122" s="9"/>
      <c r="BNG122" s="9"/>
      <c r="BNH122" s="9"/>
      <c r="BNI122" s="9"/>
      <c r="BNJ122" s="9"/>
      <c r="BNK122" s="9"/>
      <c r="BNL122" s="9"/>
      <c r="BNM122" s="9"/>
      <c r="BNN122" s="9"/>
      <c r="BNO122" s="9"/>
      <c r="BNP122" s="9"/>
      <c r="BNQ122" s="9"/>
      <c r="BNR122" s="9"/>
      <c r="BNS122" s="9"/>
      <c r="BNT122" s="9"/>
      <c r="BNU122" s="9"/>
      <c r="BNV122" s="9"/>
      <c r="BNW122" s="9"/>
      <c r="BNX122" s="9"/>
      <c r="BNY122" s="9"/>
      <c r="BNZ122" s="9"/>
      <c r="BOA122" s="9"/>
      <c r="BOB122" s="9"/>
      <c r="BOC122" s="9"/>
      <c r="BOD122" s="9"/>
      <c r="BOE122" s="9"/>
      <c r="BOF122" s="9"/>
      <c r="BOG122" s="9"/>
      <c r="BOH122" s="9"/>
      <c r="BOI122" s="9"/>
      <c r="BOJ122" s="9"/>
      <c r="BOK122" s="9"/>
      <c r="BOL122" s="9"/>
      <c r="BOM122" s="9"/>
      <c r="BON122" s="9"/>
      <c r="BOO122" s="9"/>
      <c r="BOP122" s="9"/>
      <c r="BOQ122" s="9"/>
      <c r="BOR122" s="9"/>
      <c r="BOS122" s="9"/>
      <c r="BOT122" s="9"/>
      <c r="BOU122" s="9"/>
      <c r="BOV122" s="9"/>
      <c r="BOW122" s="9"/>
      <c r="BOX122" s="9"/>
      <c r="BOY122" s="9"/>
      <c r="BOZ122" s="9"/>
      <c r="BPA122" s="9"/>
      <c r="BPB122" s="9"/>
      <c r="BPC122" s="9"/>
      <c r="BPD122" s="9"/>
      <c r="BPE122" s="9"/>
      <c r="BPF122" s="9"/>
      <c r="BPG122" s="9"/>
      <c r="BPH122" s="9"/>
      <c r="BPI122" s="9"/>
      <c r="BPJ122" s="9"/>
      <c r="BPK122" s="9"/>
      <c r="BPL122" s="9"/>
      <c r="BPM122" s="9"/>
      <c r="BPN122" s="9"/>
      <c r="BPO122" s="9"/>
      <c r="BPP122" s="9"/>
      <c r="BPQ122" s="9"/>
      <c r="BPR122" s="9"/>
      <c r="BPS122" s="9"/>
      <c r="BPT122" s="9"/>
      <c r="BPU122" s="9"/>
      <c r="BPV122" s="9"/>
      <c r="BPW122" s="9"/>
      <c r="BPX122" s="9"/>
      <c r="BPY122" s="9"/>
      <c r="BPZ122" s="9"/>
      <c r="BQA122" s="9"/>
      <c r="BQB122" s="9"/>
      <c r="BQC122" s="9"/>
      <c r="BQD122" s="9"/>
      <c r="BQE122" s="9"/>
      <c r="BQF122" s="9"/>
      <c r="BQG122" s="9"/>
      <c r="BQH122" s="9"/>
      <c r="BQI122" s="9"/>
      <c r="BQJ122" s="9"/>
      <c r="BQK122" s="9"/>
      <c r="BQL122" s="9"/>
      <c r="BQM122" s="9"/>
      <c r="BQN122" s="9"/>
      <c r="BQO122" s="9"/>
      <c r="BQP122" s="9"/>
      <c r="BQQ122" s="9"/>
      <c r="BQR122" s="9"/>
      <c r="BQS122" s="9"/>
      <c r="BQT122" s="9"/>
      <c r="BQU122" s="9"/>
      <c r="BQV122" s="9"/>
      <c r="BQW122" s="9"/>
      <c r="BQX122" s="9"/>
      <c r="BQY122" s="9"/>
      <c r="BQZ122" s="9"/>
      <c r="BRA122" s="9"/>
      <c r="BRB122" s="9"/>
      <c r="BRC122" s="9"/>
      <c r="BRD122" s="9"/>
      <c r="BRE122" s="9"/>
      <c r="BRF122" s="9"/>
      <c r="BRG122" s="9"/>
      <c r="BRH122" s="9"/>
      <c r="BRI122" s="9"/>
      <c r="BRJ122" s="9"/>
      <c r="BRK122" s="9"/>
      <c r="BRL122" s="9"/>
      <c r="BRM122" s="9"/>
      <c r="BRN122" s="9"/>
      <c r="BRO122" s="9"/>
      <c r="BRP122" s="9"/>
      <c r="BRQ122" s="9"/>
      <c r="BRR122" s="9"/>
      <c r="BRS122" s="9"/>
      <c r="BRT122" s="9"/>
      <c r="BRU122" s="9"/>
      <c r="BRV122" s="9"/>
      <c r="BRW122" s="9"/>
      <c r="BRX122" s="9"/>
      <c r="BRY122" s="9"/>
      <c r="BRZ122" s="9"/>
      <c r="BSA122" s="9"/>
      <c r="BSB122" s="9"/>
      <c r="BSC122" s="9"/>
      <c r="BSD122" s="9"/>
      <c r="BSE122" s="9"/>
      <c r="BSF122" s="9"/>
      <c r="BSG122" s="9"/>
      <c r="BSH122" s="9"/>
      <c r="BSI122" s="9"/>
      <c r="BSJ122" s="9"/>
      <c r="BSK122" s="9"/>
      <c r="BSL122" s="9"/>
      <c r="BSM122" s="9"/>
      <c r="BSN122" s="9"/>
      <c r="BSO122" s="9"/>
      <c r="BSP122" s="9"/>
      <c r="BSQ122" s="9"/>
      <c r="BSR122" s="9"/>
      <c r="BSS122" s="9"/>
      <c r="BST122" s="9"/>
      <c r="BSU122" s="9"/>
      <c r="BSV122" s="9"/>
      <c r="BSW122" s="9"/>
      <c r="BSX122" s="9"/>
      <c r="BSY122" s="9"/>
      <c r="BSZ122" s="9"/>
      <c r="BTA122" s="9"/>
      <c r="BTB122" s="9"/>
      <c r="BTC122" s="9"/>
      <c r="BTD122" s="9"/>
      <c r="BTE122" s="9"/>
      <c r="BTF122" s="9"/>
      <c r="BTG122" s="9"/>
      <c r="BTH122" s="9"/>
      <c r="BTI122" s="9"/>
      <c r="BTJ122" s="9"/>
      <c r="BTK122" s="9"/>
      <c r="BTL122" s="9"/>
      <c r="BTM122" s="9"/>
      <c r="BTN122" s="9"/>
      <c r="BTO122" s="9"/>
      <c r="BTP122" s="9"/>
      <c r="BTQ122" s="9"/>
      <c r="BTR122" s="9"/>
      <c r="BTS122" s="9"/>
      <c r="BTT122" s="9"/>
      <c r="BTU122" s="9"/>
      <c r="BTV122" s="9"/>
      <c r="BTW122" s="9"/>
      <c r="BTX122" s="9"/>
      <c r="BTY122" s="9"/>
      <c r="BTZ122" s="9"/>
      <c r="BUA122" s="9"/>
      <c r="BUB122" s="9"/>
      <c r="BUC122" s="9"/>
      <c r="BUD122" s="9"/>
      <c r="BUE122" s="9"/>
      <c r="BUF122" s="9"/>
      <c r="BUG122" s="9"/>
      <c r="BUH122" s="9"/>
      <c r="BUI122" s="9"/>
      <c r="BUJ122" s="9"/>
      <c r="BUK122" s="9"/>
      <c r="BUL122" s="9"/>
      <c r="BUM122" s="9"/>
      <c r="BUN122" s="9"/>
      <c r="BUO122" s="9"/>
      <c r="BUP122" s="9"/>
      <c r="BUQ122" s="9"/>
      <c r="BUR122" s="9"/>
      <c r="BUS122" s="9"/>
      <c r="BUT122" s="9"/>
      <c r="BUU122" s="9"/>
      <c r="BUV122" s="9"/>
      <c r="BUW122" s="9"/>
      <c r="BUX122" s="9"/>
      <c r="BUY122" s="9"/>
      <c r="BUZ122" s="9"/>
      <c r="BVA122" s="9"/>
      <c r="BVB122" s="9"/>
      <c r="BVC122" s="9"/>
      <c r="BVD122" s="9"/>
      <c r="BVE122" s="9"/>
      <c r="BVF122" s="9"/>
      <c r="BVG122" s="9"/>
      <c r="BVH122" s="9"/>
      <c r="BVI122" s="9"/>
      <c r="BVJ122" s="9"/>
      <c r="BVK122" s="9"/>
      <c r="BVL122" s="9"/>
      <c r="BVM122" s="9"/>
      <c r="BVN122" s="9"/>
      <c r="BVO122" s="9"/>
      <c r="BVP122" s="9"/>
      <c r="BVQ122" s="9"/>
      <c r="BVR122" s="9"/>
      <c r="BVS122" s="9"/>
      <c r="BVT122" s="9"/>
      <c r="BVU122" s="9"/>
      <c r="BVV122" s="9"/>
      <c r="BVW122" s="9"/>
      <c r="BVX122" s="9"/>
      <c r="BVY122" s="9"/>
      <c r="BVZ122" s="9"/>
      <c r="BWA122" s="9"/>
      <c r="BWB122" s="9"/>
      <c r="BWC122" s="9"/>
      <c r="BWD122" s="9"/>
      <c r="BWE122" s="9"/>
      <c r="BWF122" s="9"/>
      <c r="BWG122" s="9"/>
      <c r="BWH122" s="9"/>
      <c r="BWI122" s="9"/>
      <c r="BWJ122" s="9"/>
      <c r="BWK122" s="9"/>
      <c r="BWL122" s="9"/>
      <c r="BWM122" s="9"/>
      <c r="BWN122" s="9"/>
      <c r="BWO122" s="9"/>
      <c r="BWP122" s="9"/>
      <c r="BWQ122" s="9"/>
      <c r="BWR122" s="9"/>
      <c r="BWS122" s="9"/>
      <c r="BWT122" s="9"/>
      <c r="BWU122" s="9"/>
      <c r="BWV122" s="9"/>
      <c r="BWW122" s="9"/>
      <c r="BWX122" s="9"/>
      <c r="BWY122" s="9"/>
      <c r="BWZ122" s="9"/>
      <c r="BXA122" s="9"/>
      <c r="BXB122" s="9"/>
      <c r="BXC122" s="9"/>
      <c r="BXD122" s="9"/>
    </row>
    <row r="123" ht="14.25" customHeight="1">
      <c r="A123" s="9">
        <v>12.0</v>
      </c>
      <c r="B123" s="9" t="s">
        <v>11947</v>
      </c>
      <c r="C123" s="9" t="s">
        <v>11948</v>
      </c>
      <c r="D123" s="9" t="s">
        <v>11948</v>
      </c>
      <c r="E123" s="9"/>
      <c r="F123" s="9">
        <v>58.0</v>
      </c>
      <c r="G123" s="9" t="s">
        <v>12988</v>
      </c>
      <c r="H123" s="9"/>
      <c r="I123" s="9"/>
      <c r="J123" s="9">
        <v>1.0</v>
      </c>
      <c r="K123" s="9">
        <v>1.0</v>
      </c>
      <c r="L123" s="9">
        <v>56.0</v>
      </c>
      <c r="M123" s="9"/>
      <c r="N123" s="9"/>
      <c r="O123" s="9"/>
      <c r="P123" s="9">
        <v>0.0</v>
      </c>
      <c r="Q123" s="9" t="s">
        <v>12989</v>
      </c>
      <c r="R123" s="9"/>
      <c r="S123" s="9" t="s">
        <v>3122</v>
      </c>
      <c r="T123" s="9" t="s">
        <v>3121</v>
      </c>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9"/>
      <c r="KI123" s="9"/>
      <c r="KJ123" s="9"/>
      <c r="KK123" s="9"/>
      <c r="KL123" s="9"/>
      <c r="KM123" s="9"/>
      <c r="KN123" s="9"/>
      <c r="KO123" s="9"/>
      <c r="KP123" s="9"/>
      <c r="KQ123" s="9"/>
      <c r="KR123" s="9"/>
      <c r="KS123" s="9"/>
      <c r="KT123" s="9"/>
      <c r="KU123" s="9"/>
      <c r="KV123" s="9"/>
      <c r="KW123" s="9"/>
      <c r="KX123" s="9"/>
      <c r="KY123" s="9"/>
      <c r="KZ123" s="9"/>
      <c r="LA123" s="9"/>
      <c r="LB123" s="9"/>
      <c r="LC123" s="9"/>
      <c r="LD123" s="9"/>
      <c r="LE123" s="9"/>
      <c r="LF123" s="9"/>
      <c r="LG123" s="9"/>
      <c r="LH123" s="9"/>
      <c r="LI123" s="9"/>
      <c r="LJ123" s="9"/>
      <c r="LK123" s="9"/>
      <c r="LL123" s="9"/>
      <c r="LM123" s="9"/>
      <c r="LN123" s="9"/>
      <c r="LO123" s="9"/>
      <c r="LP123" s="9"/>
      <c r="LQ123" s="9"/>
      <c r="LR123" s="9"/>
      <c r="LS123" s="9"/>
      <c r="LT123" s="9"/>
      <c r="LU123" s="9"/>
      <c r="LV123" s="9"/>
      <c r="LW123" s="9"/>
      <c r="LX123" s="9"/>
      <c r="LY123" s="9"/>
      <c r="LZ123" s="9"/>
      <c r="MA123" s="9"/>
      <c r="MB123" s="9"/>
      <c r="MC123" s="9"/>
      <c r="MD123" s="9"/>
      <c r="ME123" s="9"/>
      <c r="MF123" s="9"/>
      <c r="MG123" s="9"/>
      <c r="MH123" s="9"/>
      <c r="MI123" s="9"/>
      <c r="MJ123" s="9"/>
      <c r="MK123" s="9"/>
      <c r="ML123" s="9"/>
      <c r="MM123" s="9"/>
      <c r="MN123" s="9"/>
      <c r="MO123" s="9"/>
      <c r="MP123" s="9"/>
      <c r="MQ123" s="9"/>
      <c r="MR123" s="9"/>
      <c r="MS123" s="9"/>
      <c r="MT123" s="9"/>
      <c r="MU123" s="9"/>
      <c r="MV123" s="9"/>
      <c r="MW123" s="9"/>
      <c r="MX123" s="9"/>
      <c r="MY123" s="9"/>
      <c r="MZ123" s="9"/>
      <c r="NA123" s="9"/>
      <c r="NB123" s="9"/>
      <c r="NC123" s="9"/>
      <c r="ND123" s="9"/>
      <c r="NE123" s="9"/>
      <c r="NF123" s="9"/>
      <c r="NG123" s="9"/>
      <c r="NH123" s="9"/>
      <c r="NI123" s="9"/>
      <c r="NJ123" s="9"/>
      <c r="NK123" s="9"/>
      <c r="NL123" s="9"/>
      <c r="NM123" s="9"/>
      <c r="NN123" s="9"/>
      <c r="NO123" s="9"/>
      <c r="NP123" s="9"/>
      <c r="NQ123" s="9"/>
      <c r="NR123" s="9"/>
      <c r="NS123" s="9"/>
      <c r="NT123" s="9"/>
      <c r="NU123" s="9"/>
      <c r="NV123" s="9"/>
      <c r="NW123" s="9"/>
      <c r="NX123" s="9"/>
      <c r="NY123" s="9"/>
      <c r="NZ123" s="9"/>
      <c r="OA123" s="9"/>
      <c r="OB123" s="9"/>
      <c r="OC123" s="9"/>
      <c r="OD123" s="9"/>
      <c r="OE123" s="9"/>
      <c r="OF123" s="9"/>
      <c r="OG123" s="9"/>
      <c r="OH123" s="9"/>
      <c r="OI123" s="9"/>
      <c r="OJ123" s="9"/>
      <c r="OK123" s="9"/>
      <c r="OL123" s="9"/>
      <c r="OM123" s="9"/>
      <c r="ON123" s="9"/>
      <c r="OO123" s="9"/>
      <c r="OP123" s="9"/>
      <c r="OQ123" s="9"/>
      <c r="OR123" s="9"/>
      <c r="OS123" s="9"/>
      <c r="OT123" s="9"/>
      <c r="OU123" s="9"/>
      <c r="OV123" s="9"/>
      <c r="OW123" s="9"/>
      <c r="OX123" s="9"/>
      <c r="OY123" s="9"/>
      <c r="OZ123" s="9"/>
      <c r="PA123" s="9"/>
      <c r="PB123" s="9"/>
      <c r="PC123" s="9"/>
      <c r="PD123" s="9"/>
      <c r="PE123" s="9"/>
      <c r="PF123" s="9"/>
      <c r="PG123" s="9"/>
      <c r="PH123" s="9"/>
      <c r="PI123" s="9"/>
      <c r="PJ123" s="9"/>
      <c r="PK123" s="9"/>
      <c r="PL123" s="9"/>
      <c r="PM123" s="9"/>
      <c r="PN123" s="9"/>
      <c r="PO123" s="9"/>
      <c r="PP123" s="9"/>
      <c r="PQ123" s="9"/>
      <c r="PR123" s="9"/>
      <c r="PS123" s="9"/>
      <c r="PT123" s="9"/>
      <c r="PU123" s="9"/>
      <c r="PV123" s="9"/>
      <c r="PW123" s="9"/>
      <c r="PX123" s="9"/>
      <c r="PY123" s="9"/>
      <c r="PZ123" s="9"/>
      <c r="QA123" s="9"/>
      <c r="QB123" s="9"/>
      <c r="QC123" s="9"/>
      <c r="QD123" s="9"/>
      <c r="QE123" s="9"/>
      <c r="QF123" s="9"/>
      <c r="QG123" s="9"/>
      <c r="QH123" s="9"/>
      <c r="QI123" s="9"/>
      <c r="QJ123" s="9"/>
      <c r="QK123" s="9"/>
      <c r="QL123" s="9"/>
      <c r="QM123" s="9"/>
      <c r="QN123" s="9"/>
      <c r="QO123" s="9"/>
      <c r="QP123" s="9"/>
      <c r="QQ123" s="9"/>
      <c r="QR123" s="9"/>
      <c r="QS123" s="9"/>
      <c r="QT123" s="9"/>
      <c r="QU123" s="9"/>
      <c r="QV123" s="9"/>
      <c r="QW123" s="9"/>
      <c r="QX123" s="9"/>
      <c r="QY123" s="9"/>
      <c r="QZ123" s="9"/>
      <c r="RA123" s="9"/>
      <c r="RB123" s="9"/>
      <c r="RC123" s="9"/>
      <c r="RD123" s="9"/>
      <c r="RE123" s="9"/>
      <c r="RF123" s="9"/>
      <c r="RG123" s="9"/>
      <c r="RH123" s="9"/>
      <c r="RI123" s="9"/>
      <c r="RJ123" s="9"/>
      <c r="RK123" s="9"/>
      <c r="RL123" s="9"/>
      <c r="RM123" s="9"/>
      <c r="RN123" s="9"/>
      <c r="RO123" s="9"/>
      <c r="RP123" s="9"/>
      <c r="RQ123" s="9"/>
      <c r="RR123" s="9"/>
      <c r="RS123" s="9"/>
      <c r="RT123" s="9"/>
      <c r="RU123" s="9"/>
      <c r="RV123" s="9"/>
      <c r="RW123" s="9"/>
      <c r="RX123" s="9"/>
      <c r="RY123" s="9"/>
      <c r="RZ123" s="9"/>
      <c r="SA123" s="9"/>
      <c r="SB123" s="9"/>
      <c r="SC123" s="9"/>
      <c r="SD123" s="9"/>
      <c r="SE123" s="9"/>
      <c r="SF123" s="9"/>
      <c r="SG123" s="9"/>
      <c r="SH123" s="9"/>
      <c r="SI123" s="9"/>
      <c r="SJ123" s="9"/>
      <c r="SK123" s="9"/>
      <c r="SL123" s="9"/>
      <c r="SM123" s="9"/>
      <c r="SN123" s="9"/>
      <c r="SO123" s="9"/>
      <c r="SP123" s="9"/>
      <c r="SQ123" s="9"/>
      <c r="SR123" s="9"/>
      <c r="SS123" s="9"/>
      <c r="ST123" s="9"/>
      <c r="SU123" s="9"/>
      <c r="SV123" s="9"/>
      <c r="SW123" s="9"/>
      <c r="SX123" s="9"/>
      <c r="SY123" s="9"/>
      <c r="SZ123" s="9"/>
      <c r="TA123" s="9"/>
      <c r="TB123" s="9"/>
      <c r="TC123" s="9"/>
      <c r="TD123" s="9"/>
      <c r="TE123" s="9"/>
      <c r="TF123" s="9"/>
      <c r="TG123" s="9"/>
      <c r="TH123" s="9"/>
      <c r="TI123" s="9"/>
      <c r="TJ123" s="9"/>
      <c r="TK123" s="9"/>
      <c r="TL123" s="9"/>
      <c r="TM123" s="9"/>
      <c r="TN123" s="9"/>
      <c r="TO123" s="9"/>
      <c r="ANB123" s="9"/>
      <c r="ANC123" s="9"/>
      <c r="AND123" s="9"/>
      <c r="ANE123" s="9"/>
      <c r="ANF123" s="9"/>
      <c r="ANG123" s="9"/>
      <c r="ANH123" s="9"/>
      <c r="ANI123" s="9"/>
      <c r="ANJ123" s="9"/>
      <c r="ANK123" s="9"/>
      <c r="ANL123" s="9"/>
      <c r="ANM123" s="9"/>
      <c r="ANN123" s="9"/>
      <c r="ANO123" s="9"/>
      <c r="ANP123" s="9"/>
      <c r="ANQ123" s="9"/>
      <c r="ANR123" s="9"/>
      <c r="ANS123" s="9"/>
      <c r="ANT123" s="9"/>
      <c r="ANU123" s="9"/>
      <c r="ANV123" s="9"/>
      <c r="ANW123" s="9"/>
      <c r="ANX123" s="9"/>
      <c r="ANY123" s="9"/>
      <c r="ANZ123" s="9"/>
      <c r="AOA123" s="9"/>
      <c r="AOB123" s="9"/>
      <c r="AOC123" s="9"/>
      <c r="AOD123" s="9"/>
      <c r="AOE123" s="9"/>
      <c r="AOF123" s="9"/>
      <c r="AOG123" s="9"/>
      <c r="AOH123" s="9"/>
      <c r="AOI123" s="9"/>
      <c r="AOJ123" s="9"/>
      <c r="AOK123" s="9"/>
      <c r="AOL123" s="9"/>
      <c r="AOM123" s="9"/>
      <c r="AON123" s="9"/>
      <c r="AOO123" s="9"/>
      <c r="AOP123" s="9"/>
      <c r="AOQ123" s="9"/>
      <c r="AOR123" s="9"/>
      <c r="AOS123" s="9"/>
      <c r="AOT123" s="9"/>
      <c r="AOU123" s="9"/>
      <c r="AOV123" s="9"/>
      <c r="AOW123" s="9"/>
      <c r="AOX123" s="9"/>
      <c r="AOY123" s="9"/>
      <c r="AOZ123" s="9"/>
      <c r="APA123" s="9"/>
      <c r="APB123" s="9"/>
      <c r="APC123" s="9"/>
      <c r="APD123" s="9"/>
      <c r="APE123" s="9"/>
      <c r="APF123" s="9"/>
      <c r="APG123" s="9"/>
      <c r="APH123" s="9"/>
      <c r="API123" s="9"/>
      <c r="APJ123" s="9"/>
      <c r="APK123" s="9"/>
      <c r="APL123" s="9"/>
      <c r="APM123" s="9"/>
      <c r="APN123" s="9"/>
      <c r="APO123" s="9"/>
      <c r="APP123" s="9"/>
      <c r="APQ123" s="9"/>
      <c r="APR123" s="9"/>
      <c r="APS123" s="9"/>
      <c r="APT123" s="9"/>
      <c r="APU123" s="9"/>
      <c r="APV123" s="9"/>
      <c r="APW123" s="9"/>
      <c r="APX123" s="9"/>
      <c r="APY123" s="9"/>
      <c r="APZ123" s="9"/>
      <c r="AQA123" s="9"/>
      <c r="AQB123" s="9"/>
      <c r="AQC123" s="9"/>
      <c r="AQD123" s="9"/>
      <c r="AQE123" s="9"/>
      <c r="AQF123" s="9"/>
      <c r="AQG123" s="9"/>
      <c r="AQH123" s="9"/>
      <c r="AQI123" s="9"/>
      <c r="AQJ123" s="9"/>
      <c r="AQK123" s="9"/>
      <c r="AQL123" s="9"/>
      <c r="AQM123" s="9"/>
      <c r="AQN123" s="9"/>
      <c r="AQO123" s="9"/>
      <c r="AQP123" s="9"/>
      <c r="AQQ123" s="9"/>
      <c r="AQR123" s="9"/>
      <c r="AQS123" s="9"/>
      <c r="AQT123" s="9"/>
      <c r="AQU123" s="9"/>
      <c r="AQV123" s="9"/>
      <c r="AQW123" s="9"/>
      <c r="AQX123" s="9"/>
      <c r="AQY123" s="9"/>
      <c r="AQZ123" s="9"/>
      <c r="ARA123" s="9"/>
      <c r="ARB123" s="9"/>
      <c r="ARC123" s="9"/>
      <c r="ARD123" s="9"/>
      <c r="ARE123" s="9"/>
      <c r="ARF123" s="9"/>
      <c r="ARG123" s="9"/>
      <c r="ARH123" s="9"/>
      <c r="ARI123" s="9"/>
      <c r="ARJ123" s="9"/>
      <c r="ARK123" s="9"/>
      <c r="ARL123" s="9"/>
      <c r="ARM123" s="9"/>
      <c r="ARN123" s="9"/>
      <c r="ARO123" s="9"/>
      <c r="ARP123" s="9"/>
      <c r="ARQ123" s="9"/>
      <c r="ARR123" s="9"/>
      <c r="ARS123" s="9"/>
      <c r="ART123" s="9"/>
      <c r="ARU123" s="9"/>
      <c r="ARV123" s="9"/>
      <c r="ARW123" s="9"/>
      <c r="ARX123" s="9"/>
      <c r="ARY123" s="9"/>
      <c r="ARZ123" s="9"/>
      <c r="ASA123" s="9"/>
      <c r="ASB123" s="9"/>
      <c r="ASC123" s="9"/>
      <c r="ASD123" s="9"/>
      <c r="ASE123" s="9"/>
      <c r="ASF123" s="9"/>
      <c r="ASG123" s="9"/>
      <c r="ASH123" s="9"/>
      <c r="ASI123" s="9"/>
      <c r="ASJ123" s="9"/>
      <c r="ASK123" s="9"/>
      <c r="ASL123" s="9"/>
      <c r="ASM123" s="9"/>
      <c r="ASN123" s="9"/>
      <c r="ASO123" s="9"/>
      <c r="ASP123" s="9"/>
      <c r="ASQ123" s="9"/>
      <c r="ASR123" s="9"/>
      <c r="ASS123" s="9"/>
      <c r="AST123" s="9"/>
      <c r="ASU123" s="9"/>
      <c r="ASV123" s="9"/>
      <c r="ASW123" s="9"/>
      <c r="ASX123" s="9"/>
      <c r="ASY123" s="9"/>
      <c r="ASZ123" s="9"/>
      <c r="ATA123" s="9"/>
      <c r="ATB123" s="9"/>
      <c r="ATC123" s="9"/>
      <c r="ATD123" s="9"/>
      <c r="ATE123" s="9"/>
      <c r="ATF123" s="9"/>
      <c r="ATG123" s="9"/>
      <c r="ATH123" s="9"/>
      <c r="ATI123" s="9"/>
      <c r="ATJ123" s="9"/>
      <c r="ATK123" s="9"/>
      <c r="ATL123" s="9"/>
      <c r="ATM123" s="9"/>
      <c r="ATN123" s="9"/>
      <c r="ATO123" s="9"/>
      <c r="ATP123" s="9"/>
      <c r="ATQ123" s="9"/>
      <c r="ATR123" s="9"/>
      <c r="ATS123" s="9"/>
      <c r="ATT123" s="9"/>
      <c r="ATU123" s="9"/>
      <c r="ATV123" s="9"/>
      <c r="ATW123" s="9"/>
      <c r="ATX123" s="9"/>
      <c r="ATY123" s="9"/>
      <c r="ATZ123" s="9"/>
      <c r="AUA123" s="9"/>
      <c r="AUB123" s="9"/>
      <c r="AUC123" s="9"/>
      <c r="AUD123" s="9"/>
      <c r="AUE123" s="9"/>
      <c r="AUF123" s="9"/>
      <c r="AUG123" s="9"/>
      <c r="AUH123" s="9"/>
      <c r="AUI123" s="9"/>
      <c r="AUJ123" s="9"/>
      <c r="AUK123" s="9"/>
      <c r="AUL123" s="9"/>
      <c r="AUM123" s="9"/>
      <c r="AUN123" s="9"/>
      <c r="AUO123" s="9"/>
      <c r="AUP123" s="9"/>
      <c r="AUQ123" s="9"/>
      <c r="AUR123" s="9"/>
      <c r="AUS123" s="9"/>
      <c r="AUT123" s="9"/>
      <c r="AUU123" s="9"/>
      <c r="AUV123" s="9"/>
      <c r="AUW123" s="9"/>
      <c r="AUX123" s="9"/>
      <c r="AUY123" s="9"/>
      <c r="AUZ123" s="9"/>
      <c r="AVA123" s="9"/>
      <c r="AVB123" s="9"/>
      <c r="AVC123" s="9"/>
      <c r="AVD123" s="9"/>
      <c r="AVE123" s="9"/>
      <c r="AVF123" s="9"/>
      <c r="AVG123" s="9"/>
      <c r="AVH123" s="9"/>
      <c r="AVI123" s="9"/>
      <c r="AVJ123" s="9"/>
      <c r="AVK123" s="9"/>
      <c r="AVL123" s="9"/>
      <c r="AVM123" s="9"/>
      <c r="AVN123" s="9"/>
      <c r="AVO123" s="9"/>
      <c r="AVP123" s="9"/>
      <c r="AVQ123" s="9"/>
      <c r="AVR123" s="9"/>
      <c r="AVS123" s="9"/>
      <c r="AVT123" s="9"/>
      <c r="AVU123" s="9"/>
      <c r="AVV123" s="9"/>
      <c r="AVW123" s="9"/>
      <c r="AVX123" s="9"/>
      <c r="AVY123" s="9"/>
      <c r="AVZ123" s="9"/>
      <c r="AWA123" s="9"/>
      <c r="AWB123" s="9"/>
      <c r="AWC123" s="9"/>
      <c r="AWD123" s="9"/>
      <c r="AWE123" s="9"/>
      <c r="AWF123" s="9"/>
      <c r="AWG123" s="9"/>
      <c r="AWH123" s="9"/>
      <c r="AWI123" s="9"/>
      <c r="AWJ123" s="9"/>
      <c r="AWK123" s="9"/>
      <c r="AWL123" s="9"/>
      <c r="AWM123" s="9"/>
      <c r="AWN123" s="9"/>
      <c r="AWO123" s="9"/>
      <c r="AWP123" s="9"/>
      <c r="AWQ123" s="9"/>
      <c r="AWR123" s="9"/>
      <c r="AWS123" s="9"/>
      <c r="AWT123" s="9"/>
      <c r="AWU123" s="9"/>
      <c r="AWV123" s="9"/>
      <c r="AWW123" s="9"/>
      <c r="AWX123" s="9"/>
      <c r="AWY123" s="9" t="s">
        <v>12990</v>
      </c>
      <c r="AWZ123" s="9"/>
      <c r="AXA123" s="9"/>
      <c r="AXB123" s="9"/>
      <c r="AXC123" s="9"/>
      <c r="AXD123" s="9"/>
      <c r="AXE123" s="9"/>
      <c r="AXF123" s="9"/>
      <c r="AXG123" s="9"/>
      <c r="AXH123" s="9"/>
      <c r="AXI123" s="9"/>
      <c r="AXJ123" s="9"/>
      <c r="AXK123" s="9"/>
      <c r="AXL123" s="9"/>
      <c r="AXM123" s="9"/>
      <c r="AXN123" s="9"/>
      <c r="AXO123" s="9"/>
      <c r="AXP123" s="9"/>
      <c r="AXQ123" s="9"/>
      <c r="AXR123" s="9"/>
      <c r="AXS123" s="9"/>
      <c r="AXT123" s="9"/>
      <c r="AXU123" s="9"/>
      <c r="AXV123" s="9"/>
      <c r="AXW123" s="9"/>
      <c r="AXX123" s="9"/>
      <c r="AXY123" s="9"/>
      <c r="AXZ123" s="9"/>
      <c r="AYA123" s="9"/>
      <c r="AYB123" s="9"/>
      <c r="AYC123" s="9"/>
      <c r="AYD123" s="9"/>
      <c r="AYE123" s="9"/>
      <c r="AYF123" s="9"/>
      <c r="AYG123" s="9"/>
      <c r="AYH123" s="9" t="s">
        <v>12991</v>
      </c>
      <c r="AYI123" s="9"/>
      <c r="AYJ123" s="9"/>
      <c r="AYK123" s="9"/>
      <c r="AYL123" s="9"/>
      <c r="AYM123" s="9"/>
      <c r="AYN123" s="9"/>
      <c r="AYO123" s="9"/>
      <c r="AYP123" s="9"/>
      <c r="AYQ123" s="9"/>
      <c r="AYR123" s="9"/>
      <c r="AYS123" s="9"/>
      <c r="AYT123" s="9"/>
      <c r="AYU123" s="9"/>
      <c r="AYV123" s="9"/>
      <c r="AYW123" s="9"/>
      <c r="AYX123" s="9"/>
      <c r="AYY123" s="9" t="s">
        <v>5691</v>
      </c>
      <c r="AYZ123" s="9" t="s">
        <v>5691</v>
      </c>
      <c r="AZA123" s="9"/>
      <c r="AZB123" s="9"/>
      <c r="AZC123" s="9"/>
      <c r="AZD123" s="9"/>
      <c r="AZE123" s="9"/>
      <c r="AZF123" s="9"/>
      <c r="AZG123" s="9"/>
      <c r="AZH123" s="9"/>
      <c r="AZI123" s="9"/>
      <c r="AZJ123" s="9"/>
      <c r="AZK123" s="9"/>
      <c r="AZL123" s="9"/>
      <c r="AZM123" s="9"/>
      <c r="AZN123" s="9"/>
      <c r="AZO123" s="9"/>
      <c r="AZP123" s="9"/>
      <c r="AZQ123" s="9"/>
      <c r="AZR123" s="9"/>
      <c r="AZS123" s="9"/>
      <c r="AZT123" s="9"/>
      <c r="AZU123" s="9"/>
      <c r="AZV123" s="9"/>
      <c r="AZW123" s="9"/>
      <c r="AZX123" s="9"/>
      <c r="AZY123" s="9"/>
      <c r="AZZ123" s="9"/>
      <c r="BAA123" s="9"/>
      <c r="BAB123" s="9"/>
      <c r="BAC123" s="9"/>
      <c r="BAD123" s="9"/>
      <c r="BAE123" s="9"/>
      <c r="BAF123" s="9"/>
      <c r="BAG123" s="9"/>
      <c r="BAH123" s="9"/>
      <c r="BAI123" s="9"/>
      <c r="BAJ123" s="9"/>
      <c r="BAK123" s="9" t="s">
        <v>12992</v>
      </c>
      <c r="BAL123" s="9"/>
      <c r="BAM123" s="9"/>
      <c r="BAN123" s="9"/>
      <c r="BAO123" s="9"/>
      <c r="BAP123" s="9"/>
      <c r="BAQ123" s="9"/>
      <c r="BAR123" s="9">
        <v>332.0</v>
      </c>
      <c r="BAS123" s="9" t="s">
        <v>12993</v>
      </c>
      <c r="BAT123" s="9">
        <v>590.0</v>
      </c>
      <c r="BAU123" s="9"/>
      <c r="BAV123" s="9"/>
      <c r="BAW123" s="9"/>
      <c r="BAX123" s="9"/>
      <c r="BAY123" s="9"/>
      <c r="BAZ123" s="9"/>
      <c r="BBA123" s="9"/>
      <c r="BBB123" s="9"/>
      <c r="BBC123" s="9"/>
      <c r="BBD123" s="9"/>
      <c r="BBE123" s="9"/>
      <c r="BBF123" s="9"/>
      <c r="BBG123" s="9"/>
      <c r="BBH123" s="9"/>
      <c r="BBI123" s="9" t="s">
        <v>5718</v>
      </c>
      <c r="BBJ123" s="9"/>
      <c r="BBK123" s="9"/>
      <c r="BBL123" s="9"/>
      <c r="BBM123" s="9"/>
      <c r="BBN123" s="9"/>
      <c r="BBO123" s="9"/>
      <c r="BBP123" s="9"/>
      <c r="BBQ123" s="9"/>
      <c r="BBR123" s="9"/>
      <c r="BBS123" s="9"/>
      <c r="BBT123" s="9"/>
      <c r="BBU123" s="9"/>
      <c r="BBV123" s="9"/>
      <c r="BBW123" s="9"/>
      <c r="BBX123" s="9"/>
      <c r="BBY123" s="9"/>
      <c r="BBZ123" s="9"/>
      <c r="BCA123" s="9"/>
      <c r="BCB123" s="9" t="s">
        <v>5707</v>
      </c>
      <c r="BCC123" s="9"/>
      <c r="BCD123" s="9"/>
      <c r="BCE123" s="9"/>
      <c r="BCF123" s="9" t="s">
        <v>5720</v>
      </c>
      <c r="BCG123" s="9" t="s">
        <v>11952</v>
      </c>
      <c r="BCH123" s="9"/>
      <c r="BCI123" s="9"/>
      <c r="BCJ123" s="9"/>
      <c r="BCK123" s="9"/>
      <c r="BCL123" s="9"/>
      <c r="BCM123" s="9"/>
      <c r="BCN123" s="9"/>
      <c r="BCO123" s="9"/>
      <c r="BCP123" s="9"/>
      <c r="BCQ123" s="9"/>
      <c r="BCR123" s="9"/>
      <c r="BCS123" s="9"/>
      <c r="BCT123" s="9"/>
      <c r="BCU123" s="9"/>
      <c r="BCV123" s="9"/>
      <c r="BCW123" s="9"/>
      <c r="BCX123" s="9"/>
      <c r="BCY123" s="9"/>
      <c r="BCZ123" s="9"/>
      <c r="BDA123" s="9"/>
      <c r="BDB123" s="9"/>
      <c r="BDC123" s="9"/>
      <c r="BDD123" s="9" t="s">
        <v>12993</v>
      </c>
      <c r="BDE123" s="9"/>
      <c r="BDF123" s="9"/>
      <c r="BDG123" s="9"/>
      <c r="BDH123" s="9"/>
      <c r="BDI123" s="9"/>
      <c r="BDJ123" s="9"/>
      <c r="BDK123" s="9"/>
      <c r="BDL123" s="9"/>
      <c r="BDM123" s="9"/>
      <c r="BDN123" s="9"/>
      <c r="BDO123" s="9"/>
      <c r="BDP123" s="9"/>
      <c r="BDQ123" s="9"/>
      <c r="BDR123" s="9"/>
      <c r="BDS123" s="9"/>
      <c r="BDT123" s="9"/>
      <c r="BDU123" s="9"/>
      <c r="BDV123" s="9"/>
      <c r="BDW123" s="9"/>
      <c r="BDX123" s="9"/>
      <c r="BDY123" s="9" t="s">
        <v>5691</v>
      </c>
      <c r="BDZ123" s="9" t="s">
        <v>5691</v>
      </c>
      <c r="BEA123" s="9"/>
      <c r="BEB123" s="9"/>
      <c r="BEC123" s="9"/>
      <c r="BED123" s="9"/>
      <c r="BEE123" s="9"/>
      <c r="BEF123" s="9"/>
      <c r="BEG123" s="9"/>
      <c r="BEH123" s="9"/>
      <c r="BEI123" s="9"/>
      <c r="BEJ123" s="9"/>
      <c r="BEK123" s="9"/>
      <c r="BEL123" s="9"/>
      <c r="BEM123" s="9"/>
      <c r="BEN123" s="9"/>
      <c r="BEO123" s="9"/>
      <c r="BEP123" s="9"/>
      <c r="BEQ123" s="9"/>
      <c r="BER123" s="9"/>
      <c r="BES123" s="9"/>
      <c r="BET123" s="9"/>
      <c r="BEU123" s="9"/>
      <c r="BEV123" s="9"/>
      <c r="BEW123" s="9"/>
      <c r="BEX123" s="9"/>
      <c r="BEY123" s="9"/>
      <c r="BEZ123" s="9"/>
      <c r="BFA123" s="9"/>
      <c r="BFB123" s="9"/>
      <c r="BFC123" s="9"/>
      <c r="BFD123" s="9"/>
      <c r="BFE123" s="9"/>
      <c r="BFF123" s="9"/>
      <c r="BFG123" s="9"/>
      <c r="BFH123" s="9"/>
      <c r="BFI123" s="9"/>
      <c r="BFJ123" s="9"/>
      <c r="BFK123" s="9" t="s">
        <v>12994</v>
      </c>
      <c r="BFL123" s="9"/>
      <c r="BFM123" s="9"/>
      <c r="BFN123" s="9"/>
      <c r="BFO123" s="9"/>
      <c r="BFP123" s="9"/>
      <c r="BFQ123" s="9"/>
      <c r="BFR123" s="9">
        <v>373.0</v>
      </c>
      <c r="BFS123" s="9" t="s">
        <v>12995</v>
      </c>
      <c r="BFT123" s="9">
        <v>590.0</v>
      </c>
      <c r="BFU123" s="9"/>
      <c r="BFV123" s="9"/>
      <c r="BFW123" s="9"/>
      <c r="BFX123" s="9"/>
      <c r="BFY123" s="9"/>
      <c r="BFZ123" s="9"/>
      <c r="BGA123" s="9"/>
      <c r="BGB123" s="9"/>
      <c r="BGC123" s="9"/>
      <c r="BGD123" s="9"/>
      <c r="BGE123" s="9"/>
      <c r="BGF123" s="9"/>
      <c r="BGG123" s="9"/>
      <c r="BGH123" s="9"/>
      <c r="BGI123" s="9" t="s">
        <v>5718</v>
      </c>
      <c r="BGJ123" s="9"/>
      <c r="BGK123" s="9"/>
      <c r="BGL123" s="9"/>
      <c r="BGM123" s="9"/>
      <c r="BGN123" s="9"/>
      <c r="BGO123" s="9"/>
      <c r="BGP123" s="9"/>
      <c r="BGQ123" s="9"/>
      <c r="BGR123" s="9"/>
      <c r="BGS123" s="9"/>
      <c r="BGT123" s="9"/>
      <c r="BGU123" s="9"/>
      <c r="BGV123" s="9"/>
      <c r="BGW123" s="9"/>
      <c r="BGX123" s="9"/>
      <c r="BGY123" s="9"/>
      <c r="BGZ123" s="9"/>
      <c r="BHA123" s="9"/>
      <c r="BHB123" s="9" t="s">
        <v>5707</v>
      </c>
      <c r="BHC123" s="9"/>
      <c r="BHD123" s="9"/>
      <c r="BHE123" s="9"/>
      <c r="BHF123" s="9" t="s">
        <v>5720</v>
      </c>
      <c r="BHG123" s="9" t="s">
        <v>11952</v>
      </c>
      <c r="BHH123" s="9"/>
      <c r="BHI123" s="9"/>
      <c r="BHJ123" s="9"/>
      <c r="BHK123" s="9"/>
      <c r="BHL123" s="9"/>
      <c r="BHM123" s="9"/>
      <c r="BHN123" s="9"/>
      <c r="BHO123" s="9"/>
      <c r="BHP123" s="9"/>
      <c r="BHQ123" s="9"/>
      <c r="BHR123" s="9"/>
      <c r="BHS123" s="9"/>
      <c r="BHT123" s="9"/>
      <c r="BHU123" s="9"/>
      <c r="BHV123" s="9"/>
      <c r="BHW123" s="9"/>
      <c r="BHX123" s="9"/>
      <c r="BHY123" s="9"/>
      <c r="BHZ123" s="9"/>
      <c r="BIA123" s="9"/>
      <c r="BIB123" s="9"/>
      <c r="BIC123" s="9"/>
      <c r="BID123" s="9" t="s">
        <v>12995</v>
      </c>
      <c r="BIE123" s="9"/>
      <c r="BIF123" s="9"/>
      <c r="BIG123" s="9"/>
      <c r="BIH123" s="9"/>
      <c r="BII123" s="9"/>
      <c r="BIJ123" s="9"/>
      <c r="BIK123" s="9"/>
      <c r="BIL123" s="9"/>
      <c r="BIM123" s="9"/>
      <c r="BIN123" s="9"/>
      <c r="BIO123" s="9"/>
      <c r="BIP123" s="9"/>
      <c r="BIQ123" s="9"/>
      <c r="BIR123" s="9"/>
      <c r="BIS123" s="9"/>
      <c r="BIT123" s="9"/>
      <c r="BIU123" s="9"/>
      <c r="BIV123" s="9"/>
      <c r="BIW123" s="9"/>
      <c r="BIX123" s="9"/>
      <c r="BIY123" s="9" t="s">
        <v>5691</v>
      </c>
      <c r="BIZ123" s="9" t="s">
        <v>5691</v>
      </c>
      <c r="BJA123" s="9"/>
      <c r="BJB123" s="9"/>
      <c r="BJC123" s="9"/>
      <c r="BJD123" s="9"/>
      <c r="BJE123" s="9"/>
      <c r="BJF123" s="9"/>
      <c r="BJG123" s="9"/>
      <c r="BJH123" s="9"/>
      <c r="BJI123" s="9"/>
      <c r="BJJ123" s="9"/>
      <c r="BJK123" s="9"/>
      <c r="BJL123" s="9"/>
      <c r="BJM123" s="9"/>
      <c r="BJN123" s="9"/>
      <c r="BJO123" s="9"/>
      <c r="BJP123" s="9"/>
      <c r="BJQ123" s="9"/>
      <c r="BJR123" s="9"/>
      <c r="BJS123" s="9"/>
      <c r="BJT123" s="9"/>
      <c r="BJU123" s="9"/>
      <c r="BJV123" s="9"/>
      <c r="BJW123" s="9"/>
      <c r="BJX123" s="9"/>
      <c r="BJY123" s="9"/>
      <c r="BJZ123" s="9"/>
      <c r="BKA123" s="9"/>
      <c r="BKB123" s="9"/>
      <c r="BKC123" s="9"/>
      <c r="BKD123" s="9"/>
      <c r="BKE123" s="9"/>
      <c r="BKF123" s="9"/>
      <c r="BKG123" s="9"/>
      <c r="BKH123" s="9"/>
      <c r="BKI123" s="9"/>
      <c r="BKJ123" s="9"/>
      <c r="BKK123" s="9" t="s">
        <v>12996</v>
      </c>
      <c r="BKL123" s="9"/>
      <c r="BKM123" s="9"/>
      <c r="BKN123" s="9"/>
      <c r="BKO123" s="9"/>
      <c r="BKP123" s="9"/>
      <c r="BKQ123" s="9"/>
      <c r="BKR123" s="9">
        <v>350.0</v>
      </c>
      <c r="BKS123" s="9" t="s">
        <v>12997</v>
      </c>
      <c r="BKT123" s="9">
        <v>585.0</v>
      </c>
      <c r="BKU123" s="9"/>
      <c r="BKV123" s="9"/>
      <c r="BKW123" s="9"/>
      <c r="BKX123" s="9"/>
      <c r="BKY123" s="9"/>
      <c r="BKZ123" s="9"/>
      <c r="BLA123" s="9"/>
      <c r="BLB123" s="9"/>
      <c r="BLC123" s="9"/>
      <c r="BLD123" s="9"/>
      <c r="BLE123" s="9"/>
      <c r="BLF123" s="9"/>
      <c r="BLG123" s="9"/>
      <c r="BLH123" s="9"/>
      <c r="BLI123" s="9" t="s">
        <v>5718</v>
      </c>
      <c r="BLJ123" s="9"/>
      <c r="BLK123" s="9"/>
      <c r="BLL123" s="9"/>
      <c r="BLM123" s="9"/>
      <c r="BLN123" s="9"/>
      <c r="BLO123" s="9"/>
      <c r="BLP123" s="9"/>
      <c r="BLQ123" s="9"/>
      <c r="BLR123" s="9"/>
      <c r="BLS123" s="9"/>
      <c r="BLT123" s="9"/>
      <c r="BLU123" s="9"/>
      <c r="BLV123" s="9"/>
      <c r="BLW123" s="9"/>
      <c r="BLX123" s="9"/>
      <c r="BLY123" s="9"/>
      <c r="BLZ123" s="9"/>
      <c r="BMA123" s="9"/>
      <c r="BMB123" s="9" t="s">
        <v>5707</v>
      </c>
      <c r="BMC123" s="9"/>
      <c r="BMD123" s="9"/>
      <c r="BME123" s="9"/>
      <c r="BMF123" s="9" t="s">
        <v>5720</v>
      </c>
      <c r="BMG123" s="9" t="s">
        <v>11952</v>
      </c>
      <c r="BMH123" s="9"/>
      <c r="BMI123" s="9"/>
      <c r="BMJ123" s="9"/>
      <c r="BMK123" s="9"/>
      <c r="BML123" s="9"/>
      <c r="BMM123" s="9"/>
      <c r="BMN123" s="9"/>
      <c r="BMO123" s="9"/>
      <c r="BMP123" s="9"/>
      <c r="BMQ123" s="9"/>
      <c r="BMR123" s="9"/>
      <c r="BMS123" s="9"/>
      <c r="BMT123" s="9"/>
      <c r="BMU123" s="9"/>
      <c r="BMV123" s="9"/>
      <c r="BMW123" s="9"/>
      <c r="BMX123" s="9"/>
      <c r="BMY123" s="9"/>
      <c r="BMZ123" s="9"/>
      <c r="BNA123" s="9"/>
      <c r="BNB123" s="9"/>
      <c r="BNC123" s="9"/>
      <c r="BND123" s="9" t="s">
        <v>12997</v>
      </c>
      <c r="BNE123" s="9"/>
      <c r="BNF123" s="9"/>
      <c r="BNG123" s="9"/>
      <c r="BNH123" s="9"/>
      <c r="BNI123" s="9"/>
      <c r="BNJ123" s="9"/>
      <c r="BNK123" s="9"/>
      <c r="BNL123" s="9"/>
      <c r="BNM123" s="9"/>
      <c r="BNN123" s="9"/>
      <c r="BNO123" s="9"/>
      <c r="BNP123" s="9"/>
      <c r="BNQ123" s="9"/>
      <c r="BNR123" s="9"/>
      <c r="BNS123" s="9"/>
      <c r="BNT123" s="9"/>
      <c r="BNU123" s="9"/>
      <c r="BNV123" s="9"/>
      <c r="BNW123" s="9"/>
      <c r="BNX123" s="9"/>
      <c r="BNY123" s="9" t="s">
        <v>5691</v>
      </c>
      <c r="BNZ123" s="9" t="s">
        <v>5691</v>
      </c>
      <c r="BOA123" s="9"/>
      <c r="BOB123" s="9"/>
      <c r="BOC123" s="9"/>
      <c r="BOD123" s="9"/>
      <c r="BOE123" s="9"/>
      <c r="BOF123" s="9"/>
      <c r="BOG123" s="9"/>
      <c r="BOH123" s="9"/>
      <c r="BOI123" s="9"/>
      <c r="BOJ123" s="9"/>
      <c r="BOK123" s="9"/>
      <c r="BOL123" s="9"/>
      <c r="BOM123" s="9"/>
      <c r="BON123" s="9"/>
      <c r="BOO123" s="9"/>
      <c r="BOP123" s="9"/>
      <c r="BOQ123" s="9"/>
      <c r="BOR123" s="9"/>
      <c r="BOS123" s="9"/>
      <c r="BOT123" s="9"/>
      <c r="BOU123" s="9"/>
      <c r="BOV123" s="9"/>
      <c r="BOW123" s="9"/>
      <c r="BOX123" s="9"/>
      <c r="BOY123" s="9"/>
      <c r="BOZ123" s="9"/>
      <c r="BPA123" s="9"/>
      <c r="BPB123" s="9"/>
      <c r="BPC123" s="9"/>
      <c r="BPD123" s="9"/>
      <c r="BPE123" s="9"/>
      <c r="BPF123" s="9"/>
      <c r="BPG123" s="9"/>
      <c r="BPH123" s="9"/>
      <c r="BPI123" s="9"/>
      <c r="BPJ123" s="9"/>
      <c r="BPK123" s="9" t="s">
        <v>12998</v>
      </c>
      <c r="BPL123" s="9"/>
      <c r="BPM123" s="9"/>
      <c r="BPN123" s="9"/>
      <c r="BPO123" s="9"/>
      <c r="BPP123" s="9"/>
      <c r="BPQ123" s="9"/>
      <c r="BPR123" s="9">
        <v>590.0</v>
      </c>
      <c r="BPS123" s="9" t="s">
        <v>12999</v>
      </c>
      <c r="BPT123" s="9">
        <v>332.0</v>
      </c>
      <c r="BPU123" s="9"/>
      <c r="BPV123" s="9"/>
      <c r="BPW123" s="9"/>
      <c r="BPX123" s="9"/>
      <c r="BPY123" s="9"/>
      <c r="BPZ123" s="9"/>
      <c r="BQA123" s="9"/>
      <c r="BQB123" s="9"/>
      <c r="BQC123" s="9"/>
      <c r="BQD123" s="9"/>
      <c r="BQE123" s="9"/>
      <c r="BQF123" s="9"/>
      <c r="BQG123" s="9"/>
      <c r="BQH123" s="9"/>
      <c r="BQI123" s="9" t="s">
        <v>5718</v>
      </c>
      <c r="BQJ123" s="9"/>
      <c r="BQK123" s="9"/>
      <c r="BQL123" s="9"/>
      <c r="BQM123" s="9"/>
      <c r="BQN123" s="9"/>
      <c r="BQO123" s="9"/>
      <c r="BQP123" s="9"/>
      <c r="BQQ123" s="9"/>
      <c r="BQR123" s="9"/>
      <c r="BQS123" s="9"/>
      <c r="BQT123" s="9"/>
      <c r="BQU123" s="9"/>
      <c r="BQV123" s="9"/>
      <c r="BQW123" s="9"/>
      <c r="BQX123" s="9"/>
      <c r="BQY123" s="9"/>
      <c r="BQZ123" s="9"/>
      <c r="BRA123" s="9"/>
      <c r="BRB123" s="9" t="s">
        <v>5707</v>
      </c>
      <c r="BRC123" s="9"/>
      <c r="BRD123" s="9"/>
      <c r="BRE123" s="9"/>
      <c r="BRF123" s="9" t="s">
        <v>5720</v>
      </c>
      <c r="BRG123" s="9" t="s">
        <v>11952</v>
      </c>
      <c r="BRH123" s="9"/>
      <c r="BRI123" s="9"/>
      <c r="BRJ123" s="9"/>
      <c r="BRK123" s="9"/>
      <c r="BRL123" s="9"/>
      <c r="BRM123" s="9"/>
      <c r="BRN123" s="9"/>
      <c r="BRO123" s="9"/>
      <c r="BRP123" s="9"/>
      <c r="BRQ123" s="9"/>
      <c r="BRR123" s="9"/>
      <c r="BRS123" s="9"/>
      <c r="BRT123" s="9"/>
      <c r="BRU123" s="9"/>
      <c r="BRV123" s="9"/>
      <c r="BRW123" s="9"/>
      <c r="BRX123" s="9"/>
      <c r="BRY123" s="9"/>
      <c r="BRZ123" s="9"/>
      <c r="BSA123" s="9"/>
      <c r="BSB123" s="9"/>
      <c r="BSC123" s="9"/>
      <c r="BSD123" s="9" t="s">
        <v>12999</v>
      </c>
      <c r="BSE123" s="9"/>
      <c r="BSF123" s="9"/>
      <c r="BSG123" s="9"/>
      <c r="BSH123" s="9"/>
      <c r="BSI123" s="9"/>
      <c r="BSJ123" s="9"/>
      <c r="BSK123" s="9"/>
      <c r="BSL123" s="9"/>
      <c r="BSM123" s="9"/>
      <c r="BSN123" s="9"/>
      <c r="BSO123" s="9"/>
      <c r="BSP123" s="9"/>
      <c r="BSQ123" s="9"/>
      <c r="BSR123" s="9"/>
      <c r="BSS123" s="9"/>
      <c r="BST123" s="9"/>
      <c r="BSU123" s="9"/>
      <c r="BSV123" s="9"/>
      <c r="BSW123" s="9"/>
      <c r="BSX123" s="9"/>
      <c r="BSY123" s="9" t="s">
        <v>5691</v>
      </c>
      <c r="BSZ123" s="9" t="s">
        <v>5691</v>
      </c>
      <c r="BTA123" s="9"/>
      <c r="BTB123" s="9"/>
      <c r="BTC123" s="9"/>
      <c r="BTD123" s="9"/>
      <c r="BTE123" s="9"/>
      <c r="BTF123" s="9"/>
      <c r="BTG123" s="9"/>
      <c r="BTH123" s="9"/>
      <c r="BTI123" s="9"/>
      <c r="BTJ123" s="9"/>
      <c r="BTK123" s="9"/>
      <c r="BTL123" s="9"/>
      <c r="BTM123" s="9"/>
      <c r="BTN123" s="9"/>
      <c r="BTO123" s="9"/>
      <c r="BTP123" s="9"/>
      <c r="BTQ123" s="9"/>
      <c r="BTR123" s="9"/>
      <c r="BTS123" s="9"/>
      <c r="BTT123" s="9"/>
      <c r="BTU123" s="9"/>
      <c r="BTV123" s="9"/>
      <c r="BTW123" s="9"/>
      <c r="BTX123" s="9"/>
      <c r="BTY123" s="9"/>
      <c r="BTZ123" s="9"/>
      <c r="BUA123" s="9"/>
      <c r="BUB123" s="9"/>
      <c r="BUC123" s="9"/>
      <c r="BUD123" s="9"/>
      <c r="BUE123" s="9"/>
      <c r="BUF123" s="9"/>
      <c r="BUG123" s="9"/>
      <c r="BUH123" s="9"/>
      <c r="BUI123" s="9"/>
      <c r="BUJ123" s="9"/>
      <c r="BUK123" s="9" t="s">
        <v>13000</v>
      </c>
      <c r="BUL123" s="9"/>
      <c r="BUM123" s="9"/>
      <c r="BUN123" s="9"/>
      <c r="BUO123" s="9"/>
      <c r="BUP123" s="9"/>
      <c r="BUQ123" s="9"/>
      <c r="BUR123" s="9">
        <v>443.0</v>
      </c>
      <c r="BUS123" s="9" t="s">
        <v>13001</v>
      </c>
      <c r="BUT123" s="9">
        <v>590.0</v>
      </c>
      <c r="BUU123" s="9"/>
      <c r="BUV123" s="9"/>
      <c r="BUW123" s="9"/>
      <c r="BUX123" s="9"/>
      <c r="BUY123" s="9"/>
      <c r="BUZ123" s="9"/>
      <c r="BVA123" s="9"/>
      <c r="BVB123" s="9"/>
      <c r="BVC123" s="9"/>
      <c r="BVD123" s="9"/>
      <c r="BVE123" s="9"/>
      <c r="BVF123" s="9"/>
      <c r="BVG123" s="9"/>
      <c r="BVH123" s="9"/>
      <c r="BVI123" s="9" t="s">
        <v>5718</v>
      </c>
      <c r="BVJ123" s="9"/>
      <c r="BVK123" s="9"/>
      <c r="BVL123" s="9"/>
      <c r="BVM123" s="9"/>
      <c r="BVN123" s="9"/>
      <c r="BVO123" s="9"/>
      <c r="BVP123" s="9"/>
      <c r="BVQ123" s="9"/>
      <c r="BVR123" s="9"/>
      <c r="BVS123" s="9"/>
      <c r="BVT123" s="9"/>
      <c r="BVU123" s="9"/>
      <c r="BVV123" s="9"/>
      <c r="BVW123" s="9"/>
      <c r="BVX123" s="9"/>
      <c r="BVY123" s="9"/>
      <c r="BVZ123" s="9"/>
      <c r="BWA123" s="9"/>
      <c r="BWB123" s="9" t="s">
        <v>5707</v>
      </c>
      <c r="BWC123" s="9"/>
      <c r="BWD123" s="9"/>
      <c r="BWE123" s="9"/>
      <c r="BWF123" s="9" t="s">
        <v>5720</v>
      </c>
      <c r="BWG123" s="9" t="s">
        <v>11952</v>
      </c>
      <c r="BWH123" s="9"/>
      <c r="BWI123" s="9"/>
      <c r="BWJ123" s="9"/>
      <c r="BWK123" s="9"/>
      <c r="BWL123" s="9"/>
      <c r="BWM123" s="9"/>
      <c r="BWN123" s="9"/>
      <c r="BWO123" s="9"/>
      <c r="BWP123" s="9"/>
      <c r="BWQ123" s="9"/>
      <c r="BWR123" s="9"/>
      <c r="BWS123" s="9"/>
      <c r="BWT123" s="9"/>
      <c r="BWU123" s="9"/>
      <c r="BWV123" s="9"/>
      <c r="BWW123" s="9"/>
      <c r="BWX123" s="9"/>
      <c r="BWY123" s="9"/>
      <c r="BWZ123" s="9"/>
      <c r="BXA123" s="9"/>
      <c r="BXB123" s="9"/>
      <c r="BXC123" s="9"/>
      <c r="BXD123" s="9" t="s">
        <v>13001</v>
      </c>
    </row>
    <row r="124" ht="14.25" customHeight="1">
      <c r="A124" s="9">
        <v>0.0</v>
      </c>
      <c r="B124" s="9" t="s">
        <v>11947</v>
      </c>
      <c r="C124" s="9" t="s">
        <v>11948</v>
      </c>
      <c r="D124" s="9" t="s">
        <v>11948</v>
      </c>
      <c r="E124" s="9"/>
      <c r="F124" s="9">
        <v>12.0</v>
      </c>
      <c r="G124" s="9" t="s">
        <v>13002</v>
      </c>
      <c r="H124" s="9" t="s">
        <v>11967</v>
      </c>
      <c r="I124" s="9"/>
      <c r="J124" s="9"/>
      <c r="K124" s="9"/>
      <c r="L124" s="9">
        <v>11.0</v>
      </c>
      <c r="M124" s="9">
        <v>1.0</v>
      </c>
      <c r="N124" s="9"/>
      <c r="O124" s="9"/>
      <c r="P124" s="9">
        <v>0.0</v>
      </c>
      <c r="Q124" s="9" t="s">
        <v>13003</v>
      </c>
      <c r="R124" s="9"/>
      <c r="S124" s="9" t="s">
        <v>708</v>
      </c>
      <c r="T124" s="9" t="s">
        <v>3124</v>
      </c>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c r="JW124" s="9"/>
      <c r="JX124" s="9"/>
      <c r="JY124" s="9"/>
      <c r="JZ124" s="9"/>
      <c r="KA124" s="9"/>
      <c r="KB124" s="9"/>
      <c r="KC124" s="9"/>
      <c r="KD124" s="9"/>
      <c r="KE124" s="9"/>
      <c r="KF124" s="9"/>
      <c r="KG124" s="9"/>
      <c r="KH124" s="9"/>
      <c r="KI124" s="9"/>
      <c r="KJ124" s="9"/>
      <c r="KK124" s="9"/>
      <c r="KL124" s="9"/>
      <c r="KM124" s="9"/>
      <c r="KN124" s="9"/>
      <c r="KO124" s="9"/>
      <c r="KP124" s="9"/>
      <c r="KQ124" s="9"/>
      <c r="KR124" s="9"/>
      <c r="KS124" s="9"/>
      <c r="KT124" s="9"/>
      <c r="KU124" s="9"/>
      <c r="KV124" s="9"/>
      <c r="KW124" s="9"/>
      <c r="KX124" s="9"/>
      <c r="KY124" s="9"/>
      <c r="KZ124" s="9"/>
      <c r="LA124" s="9"/>
      <c r="LB124" s="9"/>
      <c r="LC124" s="9"/>
      <c r="LD124" s="9"/>
      <c r="LE124" s="9"/>
      <c r="LF124" s="9"/>
      <c r="LG124" s="9"/>
      <c r="LH124" s="9"/>
      <c r="LI124" s="9"/>
      <c r="LJ124" s="9"/>
      <c r="LK124" s="9"/>
      <c r="LL124" s="9"/>
      <c r="LM124" s="9"/>
      <c r="LN124" s="9"/>
      <c r="LO124" s="9"/>
      <c r="LP124" s="9"/>
      <c r="LQ124" s="9"/>
      <c r="LR124" s="9"/>
      <c r="LS124" s="9"/>
      <c r="LT124" s="9"/>
      <c r="LU124" s="9"/>
      <c r="LV124" s="9"/>
      <c r="LW124" s="9"/>
      <c r="LX124" s="9"/>
      <c r="LY124" s="9"/>
      <c r="LZ124" s="9"/>
      <c r="MA124" s="9"/>
      <c r="MB124" s="9"/>
      <c r="MC124" s="9"/>
      <c r="MD124" s="9"/>
      <c r="ME124" s="9"/>
      <c r="MF124" s="9"/>
      <c r="MG124" s="9"/>
      <c r="MH124" s="9"/>
      <c r="MI124" s="9"/>
      <c r="MJ124" s="9"/>
      <c r="MK124" s="9"/>
      <c r="ML124" s="9"/>
      <c r="MM124" s="9"/>
      <c r="MN124" s="9"/>
      <c r="MO124" s="9"/>
      <c r="MP124" s="9"/>
      <c r="MQ124" s="9"/>
      <c r="MR124" s="9"/>
      <c r="MS124" s="9"/>
      <c r="MT124" s="9"/>
      <c r="MU124" s="9"/>
      <c r="MV124" s="9"/>
      <c r="MW124" s="9"/>
      <c r="MX124" s="9"/>
      <c r="MY124" s="9"/>
      <c r="MZ124" s="9"/>
      <c r="NA124" s="9"/>
      <c r="NB124" s="9"/>
      <c r="NC124" s="9"/>
      <c r="ND124" s="9"/>
      <c r="NE124" s="9"/>
      <c r="NF124" s="9"/>
      <c r="NG124" s="9"/>
      <c r="NH124" s="9"/>
      <c r="NI124" s="9"/>
      <c r="NJ124" s="9"/>
      <c r="NK124" s="9"/>
      <c r="NL124" s="9"/>
      <c r="NM124" s="9"/>
      <c r="NN124" s="9"/>
      <c r="NO124" s="9"/>
      <c r="NP124" s="9"/>
      <c r="NQ124" s="9"/>
      <c r="NR124" s="9"/>
      <c r="NS124" s="9"/>
      <c r="NT124" s="9"/>
      <c r="NU124" s="9"/>
      <c r="NV124" s="9"/>
      <c r="NW124" s="9"/>
      <c r="NX124" s="9"/>
      <c r="NY124" s="9"/>
      <c r="NZ124" s="9"/>
      <c r="OA124" s="9"/>
      <c r="OB124" s="9"/>
      <c r="OC124" s="9"/>
      <c r="OD124" s="9"/>
      <c r="OE124" s="9"/>
      <c r="OF124" s="9"/>
      <c r="OG124" s="9"/>
      <c r="OH124" s="9"/>
      <c r="OI124" s="9"/>
      <c r="OJ124" s="9"/>
      <c r="OK124" s="9"/>
      <c r="OL124" s="9"/>
      <c r="OM124" s="9"/>
      <c r="ON124" s="9"/>
      <c r="OO124" s="9"/>
      <c r="OP124" s="9"/>
      <c r="OQ124" s="9"/>
      <c r="OR124" s="9"/>
      <c r="OS124" s="9"/>
      <c r="OT124" s="9"/>
      <c r="OU124" s="9"/>
      <c r="OV124" s="9"/>
      <c r="OW124" s="9"/>
      <c r="OX124" s="9"/>
      <c r="OY124" s="9"/>
      <c r="OZ124" s="9"/>
      <c r="PA124" s="9"/>
      <c r="PB124" s="9"/>
      <c r="PC124" s="9"/>
      <c r="PD124" s="9"/>
      <c r="PE124" s="9"/>
      <c r="PF124" s="9"/>
      <c r="PG124" s="9"/>
      <c r="PH124" s="9"/>
      <c r="PI124" s="9"/>
      <c r="PJ124" s="9"/>
      <c r="PK124" s="9"/>
      <c r="PL124" s="9"/>
      <c r="PM124" s="9"/>
      <c r="PN124" s="9"/>
      <c r="PO124" s="9"/>
      <c r="PP124" s="9"/>
      <c r="PQ124" s="9"/>
      <c r="PR124" s="9"/>
      <c r="PS124" s="9"/>
      <c r="PT124" s="9"/>
      <c r="PU124" s="9"/>
      <c r="PV124" s="9"/>
      <c r="PW124" s="9"/>
      <c r="PX124" s="9"/>
      <c r="PY124" s="9"/>
      <c r="PZ124" s="9"/>
      <c r="QA124" s="9"/>
      <c r="QB124" s="9"/>
      <c r="QC124" s="9"/>
      <c r="QD124" s="9"/>
      <c r="QE124" s="9" t="s">
        <v>11967</v>
      </c>
      <c r="QF124" s="9" t="s">
        <v>5691</v>
      </c>
      <c r="QG124" s="9" t="s">
        <v>5691</v>
      </c>
      <c r="QH124" s="9" t="s">
        <v>6047</v>
      </c>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t="s">
        <v>13004</v>
      </c>
      <c r="RP124" s="9"/>
      <c r="RQ124" s="9"/>
      <c r="RR124" s="9"/>
      <c r="RS124" s="9"/>
      <c r="RT124" s="9"/>
      <c r="RU124" s="9"/>
      <c r="RV124" s="9"/>
      <c r="RW124" s="9"/>
      <c r="RX124" s="9"/>
      <c r="RY124" s="9"/>
      <c r="RZ124" s="9"/>
      <c r="SA124" s="9"/>
      <c r="SB124" s="9"/>
      <c r="SC124" s="9"/>
      <c r="SD124" s="9"/>
      <c r="SE124" s="9"/>
      <c r="SF124" s="9"/>
      <c r="SG124" s="9"/>
      <c r="SH124" s="9"/>
      <c r="SI124" s="9"/>
      <c r="SJ124" s="9"/>
      <c r="SK124" s="9"/>
      <c r="SL124" s="9"/>
      <c r="SM124" s="9"/>
      <c r="SN124" s="9"/>
      <c r="SO124" s="9"/>
      <c r="SP124" s="9"/>
      <c r="SQ124" s="9"/>
      <c r="SR124" s="9"/>
      <c r="SS124" s="9"/>
      <c r="ST124" s="9"/>
      <c r="SU124" s="9"/>
      <c r="SV124" s="9"/>
      <c r="SW124" s="9"/>
      <c r="SX124" s="9" t="s">
        <v>5707</v>
      </c>
      <c r="SY124" s="9"/>
      <c r="SZ124" s="9"/>
      <c r="TA124" s="9"/>
      <c r="TB124" s="9"/>
      <c r="TC124" s="9"/>
      <c r="TD124" s="9"/>
      <c r="TE124" s="9"/>
      <c r="TF124" s="9"/>
      <c r="TG124" s="9"/>
      <c r="TH124" s="9"/>
      <c r="TI124" s="9"/>
      <c r="TJ124" s="9"/>
      <c r="TK124" s="9"/>
      <c r="TL124" s="9"/>
      <c r="TM124" s="9" t="s">
        <v>13005</v>
      </c>
      <c r="TN124" s="9"/>
      <c r="TO124" s="9" t="s">
        <v>13006</v>
      </c>
      <c r="ANB124" s="9" t="s">
        <v>11973</v>
      </c>
      <c r="ANC124" s="9" t="s">
        <v>11974</v>
      </c>
      <c r="AND124" s="9" t="s">
        <v>13007</v>
      </c>
      <c r="ANE124" s="9" t="s">
        <v>11976</v>
      </c>
      <c r="ANF124" s="9"/>
      <c r="ANG124" s="9"/>
      <c r="ANH124" s="9"/>
      <c r="ANI124" s="9"/>
      <c r="ANJ124" s="9"/>
      <c r="ANK124" s="9"/>
      <c r="ANL124" s="9"/>
      <c r="ANM124" s="9" t="s">
        <v>13008</v>
      </c>
      <c r="ANN124" s="9"/>
      <c r="ANO124" s="9"/>
      <c r="ANP124" s="9" t="s">
        <v>12067</v>
      </c>
      <c r="ANQ124" s="9" t="s">
        <v>5730</v>
      </c>
      <c r="ANR124" s="9" t="s">
        <v>12068</v>
      </c>
      <c r="ANS124" s="9" t="s">
        <v>12069</v>
      </c>
      <c r="ANT124" s="9" t="s">
        <v>12070</v>
      </c>
      <c r="ANU124" s="9" t="s">
        <v>12069</v>
      </c>
      <c r="ANV124" s="9"/>
      <c r="ANW124" s="9"/>
      <c r="ANX124" s="9"/>
      <c r="ANY124" s="9"/>
      <c r="ANZ124" s="9" t="s">
        <v>12460</v>
      </c>
      <c r="AOA124" s="9" t="s">
        <v>5718</v>
      </c>
      <c r="AOB124" s="9" t="s">
        <v>12461</v>
      </c>
      <c r="AOC124" s="9" t="s">
        <v>12462</v>
      </c>
      <c r="AOD124" s="9" t="s">
        <v>12463</v>
      </c>
      <c r="AOE124" s="9" t="s">
        <v>12462</v>
      </c>
      <c r="AOF124" s="9"/>
      <c r="AOG124" s="9"/>
      <c r="AOH124" s="9"/>
      <c r="AOI124" s="9" t="s">
        <v>11967</v>
      </c>
      <c r="AOJ124" s="9" t="s">
        <v>13009</v>
      </c>
      <c r="AOK124" s="9"/>
      <c r="AOL124" s="9" t="s">
        <v>13010</v>
      </c>
      <c r="AOM124" s="9"/>
      <c r="AON124" s="9"/>
      <c r="AOO124" s="9" t="s">
        <v>13011</v>
      </c>
      <c r="AOP124" s="9"/>
      <c r="AOQ124" s="9"/>
      <c r="AOR124" s="9"/>
      <c r="AOS124" s="9"/>
      <c r="AOT124" s="9" t="s">
        <v>11987</v>
      </c>
      <c r="AOU124" s="9"/>
      <c r="AOV124" s="9" t="s">
        <v>11988</v>
      </c>
      <c r="AOW124" s="9"/>
      <c r="AOX124" s="9"/>
      <c r="AOY124" s="9" t="s">
        <v>11989</v>
      </c>
      <c r="AOZ124" s="9"/>
      <c r="APA124" s="9"/>
      <c r="APB124" s="9"/>
      <c r="APC124" s="9"/>
      <c r="APD124" s="9" t="s">
        <v>11984</v>
      </c>
      <c r="APE124" s="9"/>
      <c r="APF124" s="9" t="s">
        <v>11985</v>
      </c>
      <c r="APG124" s="9"/>
      <c r="APH124" s="9"/>
      <c r="API124" s="9" t="s">
        <v>11986</v>
      </c>
      <c r="APJ124" s="9"/>
      <c r="APK124" s="9"/>
      <c r="APL124" s="9"/>
      <c r="APM124" s="9"/>
      <c r="APN124" s="9" t="s">
        <v>11990</v>
      </c>
      <c r="APO124" s="9"/>
      <c r="APP124" s="9" t="s">
        <v>11991</v>
      </c>
      <c r="APQ124" s="9"/>
      <c r="APR124" s="9"/>
      <c r="APS124" s="9" t="s">
        <v>11992</v>
      </c>
      <c r="APT124" s="9"/>
      <c r="APU124" s="9"/>
      <c r="APV124" s="9"/>
      <c r="APW124" s="9"/>
      <c r="APX124" s="9" t="s">
        <v>11981</v>
      </c>
      <c r="APY124" s="9"/>
      <c r="APZ124" s="9" t="s">
        <v>11982</v>
      </c>
      <c r="AQA124" s="9"/>
      <c r="AQB124" s="9"/>
      <c r="AQC124" s="9" t="s">
        <v>11983</v>
      </c>
      <c r="AQD124" s="9"/>
      <c r="AQE124" s="9"/>
      <c r="AQF124" s="9"/>
      <c r="AQG124" s="9"/>
      <c r="AQH124" s="9" t="s">
        <v>12223</v>
      </c>
      <c r="AQI124" s="9"/>
      <c r="AQJ124" s="9" t="s">
        <v>12224</v>
      </c>
      <c r="AQK124" s="9"/>
      <c r="AQL124" s="9"/>
      <c r="AQM124" s="9" t="s">
        <v>12225</v>
      </c>
      <c r="AQN124" s="9"/>
      <c r="AQO124" s="9"/>
      <c r="AQP124" s="9"/>
      <c r="AQQ124" s="9"/>
      <c r="AQR124" s="9"/>
      <c r="AQS124" s="9"/>
      <c r="AQT124" s="9"/>
      <c r="AQU124" s="9"/>
      <c r="AQV124" s="9"/>
      <c r="AQW124" s="9"/>
      <c r="AQX124" s="9"/>
      <c r="AQY124" s="9"/>
      <c r="AQZ124" s="9"/>
      <c r="ARA124" s="9"/>
      <c r="ARB124" s="9"/>
      <c r="ARC124" s="9"/>
      <c r="ARD124" s="9"/>
      <c r="ARE124" s="9"/>
      <c r="ARF124" s="9"/>
      <c r="ARG124" s="9"/>
      <c r="ARH124" s="9"/>
      <c r="ARI124" s="9"/>
      <c r="ARJ124" s="9"/>
      <c r="ARK124" s="9"/>
      <c r="ARL124" s="9"/>
      <c r="ARM124" s="9"/>
      <c r="ARN124" s="9"/>
      <c r="ARO124" s="9"/>
      <c r="ARP124" s="9"/>
      <c r="ARQ124" s="9"/>
      <c r="ARR124" s="9"/>
      <c r="ARS124" s="9"/>
      <c r="ART124" s="9"/>
      <c r="ARU124" s="9"/>
      <c r="ARV124" s="9"/>
      <c r="ARW124" s="9"/>
      <c r="ARX124" s="9"/>
      <c r="ARY124" s="9"/>
      <c r="ARZ124" s="9"/>
      <c r="ASA124" s="9"/>
      <c r="ASB124" s="9"/>
      <c r="ASC124" s="9"/>
      <c r="ASD124" s="9"/>
      <c r="ASE124" s="9"/>
      <c r="ASF124" s="9"/>
      <c r="ASG124" s="9"/>
      <c r="ASH124" s="9"/>
      <c r="ASI124" s="9"/>
      <c r="ASJ124" s="9"/>
      <c r="ASK124" s="9"/>
      <c r="ASL124" s="9"/>
      <c r="ASM124" s="9"/>
      <c r="ASN124" s="9"/>
      <c r="ASO124" s="9"/>
      <c r="ASP124" s="9"/>
      <c r="ASQ124" s="9"/>
      <c r="ASR124" s="9"/>
      <c r="ASS124" s="9"/>
      <c r="AST124" s="9"/>
      <c r="ASU124" s="9"/>
      <c r="ASV124" s="9"/>
      <c r="ASW124" s="9"/>
      <c r="ASX124" s="9"/>
      <c r="ASY124" s="9"/>
      <c r="ASZ124" s="9"/>
      <c r="ATA124" s="9"/>
      <c r="ATB124" s="9"/>
      <c r="ATC124" s="9"/>
      <c r="ATD124" s="9"/>
      <c r="ATE124" s="9"/>
      <c r="ATF124" s="9"/>
      <c r="ATG124" s="9"/>
      <c r="ATH124" s="9"/>
      <c r="ATI124" s="9"/>
      <c r="ATJ124" s="9"/>
      <c r="ATK124" s="9"/>
      <c r="ATL124" s="9"/>
      <c r="ATM124" s="9"/>
      <c r="ATN124" s="9"/>
      <c r="ATO124" s="9"/>
      <c r="ATP124" s="9"/>
      <c r="ATQ124" s="9"/>
      <c r="ATR124" s="9" t="s">
        <v>13012</v>
      </c>
      <c r="ATS124" s="9">
        <v>1.759845992E9</v>
      </c>
      <c r="ATT124" s="9" t="s">
        <v>13013</v>
      </c>
      <c r="ATU124" s="9" t="s">
        <v>11973</v>
      </c>
      <c r="ATV124" s="9" t="s">
        <v>11974</v>
      </c>
      <c r="ATW124" s="9" t="s">
        <v>13007</v>
      </c>
      <c r="ATX124" s="9" t="s">
        <v>11976</v>
      </c>
      <c r="ATY124" s="9"/>
      <c r="ATZ124" s="9"/>
      <c r="AUA124" s="9"/>
      <c r="AUB124" s="9"/>
      <c r="AUC124" s="9"/>
      <c r="AUD124" s="9"/>
      <c r="AUE124" s="9"/>
      <c r="AUF124" s="9"/>
      <c r="AUG124" s="9"/>
      <c r="AUH124" s="9"/>
      <c r="AUI124" s="9"/>
      <c r="AUJ124" s="9"/>
      <c r="AUK124" s="9"/>
      <c r="AUL124" s="9"/>
      <c r="AUM124" s="9"/>
      <c r="AUN124" s="9"/>
      <c r="AUO124" s="9"/>
      <c r="AUP124" s="9"/>
      <c r="AUQ124" s="9"/>
      <c r="AUR124" s="9"/>
      <c r="AUS124" s="9"/>
      <c r="AUT124" s="9"/>
      <c r="AUU124" s="9"/>
      <c r="AUV124" s="9"/>
      <c r="AUW124" s="9"/>
      <c r="AUX124" s="9"/>
      <c r="AUY124" s="9"/>
      <c r="AUZ124" s="9"/>
      <c r="AVA124" s="9"/>
      <c r="AVB124" s="9"/>
      <c r="AVC124" s="9"/>
      <c r="AVD124" s="9"/>
      <c r="AVE124" s="9"/>
      <c r="AVF124" s="9"/>
      <c r="AVG124" s="9"/>
      <c r="AVH124" s="9"/>
      <c r="AVI124" s="9"/>
      <c r="AVJ124" s="9"/>
      <c r="AVK124" s="9"/>
      <c r="AVL124" s="9"/>
      <c r="AVM124" s="9"/>
      <c r="AVN124" s="9"/>
      <c r="AVO124" s="9"/>
      <c r="AVP124" s="9"/>
      <c r="AVQ124" s="9"/>
      <c r="AVR124" s="9"/>
      <c r="AVS124" s="9"/>
      <c r="AVT124" s="9"/>
      <c r="AVU124" s="9"/>
      <c r="AVV124" s="9"/>
      <c r="AVW124" s="9"/>
      <c r="AVX124" s="9"/>
      <c r="AVY124" s="9"/>
      <c r="AVZ124" s="9"/>
      <c r="AWA124" s="9"/>
      <c r="AWB124" s="9"/>
      <c r="AWC124" s="9"/>
      <c r="AWD124" s="9"/>
      <c r="AWE124" s="9"/>
      <c r="AWF124" s="9"/>
      <c r="AWG124" s="9"/>
      <c r="AWH124" s="9"/>
      <c r="AWI124" s="9"/>
      <c r="AWJ124" s="9"/>
      <c r="AWK124" s="9"/>
      <c r="AWL124" s="9"/>
      <c r="AWM124" s="9"/>
      <c r="AWN124" s="9"/>
      <c r="AWO124" s="9"/>
      <c r="AWP124" s="9"/>
      <c r="AWQ124" s="9"/>
      <c r="AWR124" s="9"/>
      <c r="AWS124" s="9"/>
      <c r="AWT124" s="9"/>
      <c r="AWU124" s="9"/>
      <c r="AWV124" s="9"/>
      <c r="AWW124" s="9"/>
      <c r="AWX124" s="9"/>
      <c r="AWY124" s="9"/>
      <c r="AWZ124" s="9"/>
      <c r="AXA124" s="9"/>
      <c r="AXB124" s="9"/>
      <c r="AXC124" s="9"/>
      <c r="AXD124" s="9"/>
      <c r="AXE124" s="9"/>
      <c r="AXF124" s="9"/>
      <c r="AXG124" s="9"/>
      <c r="AXH124" s="9"/>
      <c r="AXI124" s="9"/>
      <c r="AXJ124" s="9"/>
      <c r="AXK124" s="9"/>
      <c r="AXL124" s="9"/>
      <c r="AXM124" s="9"/>
      <c r="AXN124" s="9"/>
      <c r="AXO124" s="9"/>
      <c r="AXP124" s="9"/>
      <c r="AXQ124" s="9"/>
      <c r="AXR124" s="9"/>
      <c r="AXS124" s="9"/>
      <c r="AXT124" s="9"/>
      <c r="AXU124" s="9"/>
      <c r="AXV124" s="9"/>
      <c r="AXW124" s="9"/>
      <c r="AXX124" s="9"/>
      <c r="AXY124" s="9"/>
      <c r="AXZ124" s="9"/>
      <c r="AYA124" s="9"/>
      <c r="AYB124" s="9"/>
      <c r="AYC124" s="9"/>
      <c r="AYD124" s="9"/>
      <c r="AYE124" s="9"/>
      <c r="AYF124" s="9"/>
      <c r="AYG124" s="9"/>
      <c r="AYH124" s="9"/>
      <c r="AYI124" s="9"/>
      <c r="AYJ124" s="9"/>
      <c r="AYK124" s="9"/>
      <c r="AYL124" s="9"/>
      <c r="AYM124" s="9"/>
      <c r="AYN124" s="9"/>
      <c r="AYO124" s="9"/>
      <c r="AYP124" s="9"/>
      <c r="AYQ124" s="9"/>
      <c r="AYR124" s="9"/>
      <c r="AYS124" s="9"/>
      <c r="AYT124" s="9"/>
      <c r="AYU124" s="9"/>
      <c r="AYV124" s="9"/>
      <c r="AYW124" s="9"/>
      <c r="AYX124" s="9"/>
      <c r="AYY124" s="9"/>
      <c r="AYZ124" s="9"/>
      <c r="AZA124" s="9"/>
      <c r="AZB124" s="9"/>
      <c r="AZC124" s="9"/>
      <c r="AZD124" s="9"/>
      <c r="AZE124" s="9"/>
      <c r="AZF124" s="9"/>
      <c r="AZG124" s="9"/>
      <c r="AZH124" s="9"/>
      <c r="AZI124" s="9"/>
      <c r="AZJ124" s="9"/>
      <c r="AZK124" s="9"/>
      <c r="AZL124" s="9"/>
      <c r="AZM124" s="9"/>
      <c r="AZN124" s="9"/>
      <c r="AZO124" s="9"/>
      <c r="AZP124" s="9"/>
      <c r="AZQ124" s="9"/>
      <c r="AZR124" s="9"/>
      <c r="AZS124" s="9"/>
      <c r="AZT124" s="9"/>
      <c r="AZU124" s="9"/>
      <c r="AZV124" s="9"/>
      <c r="AZW124" s="9"/>
      <c r="AZX124" s="9"/>
      <c r="AZY124" s="9"/>
      <c r="AZZ124" s="9"/>
      <c r="BAA124" s="9"/>
      <c r="BAB124" s="9"/>
      <c r="BAC124" s="9"/>
      <c r="BAD124" s="9"/>
      <c r="BAE124" s="9"/>
      <c r="BAF124" s="9"/>
      <c r="BAG124" s="9"/>
      <c r="BAH124" s="9"/>
      <c r="BAI124" s="9"/>
      <c r="BAJ124" s="9"/>
      <c r="BAK124" s="9"/>
      <c r="BAL124" s="9"/>
      <c r="BAM124" s="9"/>
      <c r="BAN124" s="9"/>
      <c r="BAO124" s="9"/>
      <c r="BAP124" s="9"/>
      <c r="BAQ124" s="9"/>
      <c r="BAR124" s="9"/>
      <c r="BAS124" s="9"/>
      <c r="BAT124" s="9"/>
      <c r="BAU124" s="9"/>
      <c r="BAV124" s="9"/>
      <c r="BAW124" s="9"/>
      <c r="BAX124" s="9"/>
      <c r="BAY124" s="9"/>
      <c r="BAZ124" s="9"/>
      <c r="BBA124" s="9"/>
      <c r="BBB124" s="9"/>
      <c r="BBC124" s="9"/>
      <c r="BBD124" s="9"/>
      <c r="BBE124" s="9"/>
      <c r="BBF124" s="9"/>
      <c r="BBG124" s="9"/>
      <c r="BBH124" s="9"/>
      <c r="BBI124" s="9"/>
      <c r="BBJ124" s="9"/>
      <c r="BBK124" s="9"/>
      <c r="BBL124" s="9"/>
      <c r="BBM124" s="9"/>
      <c r="BBN124" s="9"/>
      <c r="BBO124" s="9"/>
      <c r="BBP124" s="9"/>
      <c r="BBQ124" s="9"/>
      <c r="BBR124" s="9"/>
      <c r="BBS124" s="9"/>
      <c r="BBT124" s="9"/>
      <c r="BBU124" s="9"/>
      <c r="BBV124" s="9"/>
      <c r="BBW124" s="9"/>
      <c r="BBX124" s="9"/>
      <c r="BBY124" s="9"/>
      <c r="BBZ124" s="9"/>
      <c r="BCA124" s="9"/>
      <c r="BCB124" s="9"/>
      <c r="BCC124" s="9"/>
      <c r="BCD124" s="9"/>
      <c r="BCE124" s="9"/>
      <c r="BCF124" s="9"/>
      <c r="BCG124" s="9"/>
      <c r="BCH124" s="9"/>
      <c r="BCI124" s="9"/>
      <c r="BCJ124" s="9"/>
      <c r="BCK124" s="9"/>
      <c r="BCL124" s="9"/>
      <c r="BCM124" s="9"/>
      <c r="BCN124" s="9"/>
      <c r="BCO124" s="9"/>
      <c r="BCP124" s="9"/>
      <c r="BCQ124" s="9"/>
      <c r="BCR124" s="9"/>
      <c r="BCS124" s="9"/>
      <c r="BCT124" s="9"/>
      <c r="BCU124" s="9"/>
      <c r="BCV124" s="9"/>
      <c r="BCW124" s="9"/>
      <c r="BCX124" s="9"/>
      <c r="BCY124" s="9"/>
      <c r="BCZ124" s="9"/>
      <c r="BDA124" s="9"/>
      <c r="BDB124" s="9"/>
      <c r="BDC124" s="9"/>
      <c r="BDD124" s="9"/>
      <c r="BDE124" s="9"/>
      <c r="BDF124" s="9"/>
      <c r="BDG124" s="9"/>
      <c r="BDH124" s="9"/>
      <c r="BDI124" s="9"/>
      <c r="BDJ124" s="9"/>
      <c r="BDK124" s="9"/>
      <c r="BDL124" s="9"/>
      <c r="BDM124" s="9"/>
      <c r="BDN124" s="9"/>
      <c r="BDO124" s="9"/>
      <c r="BDP124" s="9"/>
      <c r="BDQ124" s="9"/>
      <c r="BDR124" s="9"/>
      <c r="BDS124" s="9"/>
      <c r="BDT124" s="9"/>
      <c r="BDU124" s="9"/>
      <c r="BDV124" s="9"/>
      <c r="BDW124" s="9"/>
      <c r="BDX124" s="9"/>
      <c r="BDY124" s="9"/>
      <c r="BDZ124" s="9"/>
      <c r="BEA124" s="9"/>
      <c r="BEB124" s="9"/>
      <c r="BEC124" s="9"/>
      <c r="BED124" s="9"/>
      <c r="BEE124" s="9"/>
      <c r="BEF124" s="9"/>
      <c r="BEG124" s="9"/>
      <c r="BEH124" s="9"/>
      <c r="BEI124" s="9"/>
      <c r="BEJ124" s="9"/>
      <c r="BEK124" s="9"/>
      <c r="BEL124" s="9"/>
      <c r="BEM124" s="9"/>
      <c r="BEN124" s="9"/>
      <c r="BEO124" s="9"/>
      <c r="BEP124" s="9"/>
      <c r="BEQ124" s="9"/>
      <c r="BER124" s="9"/>
      <c r="BES124" s="9"/>
      <c r="BET124" s="9"/>
      <c r="BEU124" s="9"/>
      <c r="BEV124" s="9"/>
      <c r="BEW124" s="9"/>
      <c r="BEX124" s="9"/>
      <c r="BEY124" s="9"/>
      <c r="BEZ124" s="9"/>
      <c r="BFA124" s="9"/>
      <c r="BFB124" s="9"/>
      <c r="BFC124" s="9"/>
      <c r="BFD124" s="9"/>
      <c r="BFE124" s="9"/>
      <c r="BFF124" s="9"/>
      <c r="BFG124" s="9"/>
      <c r="BFH124" s="9"/>
      <c r="BFI124" s="9"/>
      <c r="BFJ124" s="9"/>
      <c r="BFK124" s="9"/>
      <c r="BFL124" s="9"/>
      <c r="BFM124" s="9"/>
      <c r="BFN124" s="9"/>
      <c r="BFO124" s="9"/>
      <c r="BFP124" s="9"/>
      <c r="BFQ124" s="9"/>
      <c r="BFR124" s="9"/>
      <c r="BFS124" s="9"/>
      <c r="BFT124" s="9"/>
      <c r="BFU124" s="9"/>
      <c r="BFV124" s="9"/>
      <c r="BFW124" s="9"/>
      <c r="BFX124" s="9"/>
      <c r="BFY124" s="9"/>
      <c r="BFZ124" s="9"/>
      <c r="BGA124" s="9"/>
      <c r="BGB124" s="9"/>
      <c r="BGC124" s="9"/>
      <c r="BGD124" s="9"/>
      <c r="BGE124" s="9"/>
      <c r="BGF124" s="9"/>
      <c r="BGG124" s="9"/>
      <c r="BGH124" s="9"/>
      <c r="BGI124" s="9"/>
      <c r="BGJ124" s="9"/>
      <c r="BGK124" s="9"/>
      <c r="BGL124" s="9"/>
      <c r="BGM124" s="9"/>
      <c r="BGN124" s="9"/>
      <c r="BGO124" s="9"/>
      <c r="BGP124" s="9"/>
      <c r="BGQ124" s="9"/>
      <c r="BGR124" s="9"/>
      <c r="BGS124" s="9"/>
      <c r="BGT124" s="9"/>
      <c r="BGU124" s="9"/>
      <c r="BGV124" s="9"/>
      <c r="BGW124" s="9"/>
      <c r="BGX124" s="9"/>
      <c r="BGY124" s="9"/>
      <c r="BGZ124" s="9"/>
      <c r="BHA124" s="9"/>
      <c r="BHB124" s="9"/>
      <c r="BHC124" s="9"/>
      <c r="BHD124" s="9"/>
      <c r="BHE124" s="9"/>
      <c r="BHF124" s="9"/>
      <c r="BHG124" s="9"/>
      <c r="BHH124" s="9"/>
      <c r="BHI124" s="9"/>
      <c r="BHJ124" s="9"/>
      <c r="BHK124" s="9"/>
      <c r="BHL124" s="9"/>
      <c r="BHM124" s="9"/>
      <c r="BHN124" s="9"/>
      <c r="BHO124" s="9"/>
      <c r="BHP124" s="9"/>
      <c r="BHQ124" s="9"/>
      <c r="BHR124" s="9"/>
      <c r="BHS124" s="9"/>
      <c r="BHT124" s="9"/>
      <c r="BHU124" s="9"/>
      <c r="BHV124" s="9"/>
      <c r="BHW124" s="9"/>
      <c r="BHX124" s="9"/>
      <c r="BHY124" s="9"/>
      <c r="BHZ124" s="9"/>
      <c r="BIA124" s="9"/>
      <c r="BIB124" s="9"/>
      <c r="BIC124" s="9"/>
      <c r="BID124" s="9"/>
      <c r="BIE124" s="9"/>
      <c r="BIF124" s="9"/>
      <c r="BIG124" s="9"/>
      <c r="BIH124" s="9"/>
      <c r="BII124" s="9"/>
      <c r="BIJ124" s="9"/>
      <c r="BIK124" s="9"/>
      <c r="BIL124" s="9"/>
      <c r="BIM124" s="9"/>
      <c r="BIN124" s="9"/>
      <c r="BIO124" s="9"/>
      <c r="BIP124" s="9"/>
      <c r="BIQ124" s="9"/>
      <c r="BIR124" s="9"/>
      <c r="BIS124" s="9"/>
      <c r="BIT124" s="9"/>
      <c r="BIU124" s="9"/>
      <c r="BIV124" s="9"/>
      <c r="BIW124" s="9"/>
      <c r="BIX124" s="9"/>
      <c r="BIY124" s="9"/>
      <c r="BIZ124" s="9"/>
      <c r="BJA124" s="9"/>
      <c r="BJB124" s="9"/>
      <c r="BJC124" s="9"/>
      <c r="BJD124" s="9"/>
      <c r="BJE124" s="9"/>
      <c r="BJF124" s="9"/>
      <c r="BJG124" s="9"/>
      <c r="BJH124" s="9"/>
      <c r="BJI124" s="9"/>
      <c r="BJJ124" s="9"/>
      <c r="BJK124" s="9"/>
      <c r="BJL124" s="9"/>
      <c r="BJM124" s="9"/>
      <c r="BJN124" s="9"/>
      <c r="BJO124" s="9"/>
      <c r="BJP124" s="9"/>
      <c r="BJQ124" s="9"/>
      <c r="BJR124" s="9"/>
      <c r="BJS124" s="9"/>
      <c r="BJT124" s="9"/>
      <c r="BJU124" s="9"/>
      <c r="BJV124" s="9"/>
      <c r="BJW124" s="9"/>
      <c r="BJX124" s="9"/>
      <c r="BJY124" s="9"/>
      <c r="BJZ124" s="9"/>
      <c r="BKA124" s="9"/>
      <c r="BKB124" s="9"/>
      <c r="BKC124" s="9"/>
      <c r="BKD124" s="9"/>
      <c r="BKE124" s="9"/>
      <c r="BKF124" s="9"/>
      <c r="BKG124" s="9"/>
      <c r="BKH124" s="9"/>
      <c r="BKI124" s="9"/>
      <c r="BKJ124" s="9"/>
      <c r="BKK124" s="9"/>
      <c r="BKL124" s="9"/>
      <c r="BKM124" s="9"/>
      <c r="BKN124" s="9"/>
      <c r="BKO124" s="9"/>
      <c r="BKP124" s="9"/>
      <c r="BKQ124" s="9"/>
      <c r="BKR124" s="9"/>
      <c r="BKS124" s="9"/>
      <c r="BKT124" s="9"/>
      <c r="BKU124" s="9"/>
      <c r="BKV124" s="9"/>
      <c r="BKW124" s="9"/>
      <c r="BKX124" s="9"/>
      <c r="BKY124" s="9"/>
      <c r="BKZ124" s="9"/>
      <c r="BLA124" s="9"/>
      <c r="BLB124" s="9"/>
      <c r="BLC124" s="9"/>
      <c r="BLD124" s="9"/>
      <c r="BLE124" s="9"/>
      <c r="BLF124" s="9"/>
      <c r="BLG124" s="9"/>
      <c r="BLH124" s="9"/>
      <c r="BLI124" s="9"/>
      <c r="BLJ124" s="9"/>
      <c r="BLK124" s="9"/>
      <c r="BLL124" s="9"/>
      <c r="BLM124" s="9"/>
      <c r="BLN124" s="9"/>
      <c r="BLO124" s="9"/>
      <c r="BLP124" s="9"/>
      <c r="BLQ124" s="9"/>
      <c r="BLR124" s="9"/>
      <c r="BLS124" s="9"/>
      <c r="BLT124" s="9"/>
      <c r="BLU124" s="9"/>
      <c r="BLV124" s="9"/>
      <c r="BLW124" s="9"/>
      <c r="BLX124" s="9"/>
      <c r="BLY124" s="9"/>
      <c r="BLZ124" s="9"/>
      <c r="BMA124" s="9"/>
      <c r="BMB124" s="9"/>
      <c r="BMC124" s="9"/>
      <c r="BMD124" s="9"/>
      <c r="BME124" s="9"/>
      <c r="BMF124" s="9"/>
      <c r="BMG124" s="9"/>
      <c r="BMH124" s="9"/>
      <c r="BMI124" s="9"/>
      <c r="BMJ124" s="9"/>
      <c r="BMK124" s="9"/>
      <c r="BML124" s="9"/>
      <c r="BMM124" s="9"/>
      <c r="BMN124" s="9"/>
      <c r="BMO124" s="9"/>
      <c r="BMP124" s="9"/>
      <c r="BMQ124" s="9"/>
      <c r="BMR124" s="9"/>
      <c r="BMS124" s="9"/>
      <c r="BMT124" s="9"/>
      <c r="BMU124" s="9"/>
      <c r="BMV124" s="9"/>
      <c r="BMW124" s="9"/>
      <c r="BMX124" s="9"/>
      <c r="BMY124" s="9"/>
      <c r="BMZ124" s="9"/>
      <c r="BNA124" s="9"/>
      <c r="BNB124" s="9"/>
      <c r="BNC124" s="9"/>
      <c r="BND124" s="9"/>
      <c r="BNE124" s="9"/>
      <c r="BNF124" s="9"/>
      <c r="BNG124" s="9"/>
      <c r="BNH124" s="9"/>
      <c r="BNI124" s="9"/>
      <c r="BNJ124" s="9"/>
      <c r="BNK124" s="9"/>
      <c r="BNL124" s="9"/>
      <c r="BNM124" s="9"/>
      <c r="BNN124" s="9"/>
      <c r="BNO124" s="9"/>
      <c r="BNP124" s="9"/>
      <c r="BNQ124" s="9"/>
      <c r="BNR124" s="9"/>
      <c r="BNS124" s="9"/>
      <c r="BNT124" s="9"/>
      <c r="BNU124" s="9"/>
      <c r="BNV124" s="9"/>
      <c r="BNW124" s="9"/>
      <c r="BNX124" s="9"/>
      <c r="BNY124" s="9"/>
      <c r="BNZ124" s="9"/>
      <c r="BOA124" s="9"/>
      <c r="BOB124" s="9"/>
      <c r="BOC124" s="9"/>
      <c r="BOD124" s="9"/>
      <c r="BOE124" s="9"/>
      <c r="BOF124" s="9"/>
      <c r="BOG124" s="9"/>
      <c r="BOH124" s="9"/>
      <c r="BOI124" s="9"/>
      <c r="BOJ124" s="9"/>
      <c r="BOK124" s="9"/>
      <c r="BOL124" s="9"/>
      <c r="BOM124" s="9"/>
      <c r="BON124" s="9"/>
      <c r="BOO124" s="9"/>
      <c r="BOP124" s="9"/>
      <c r="BOQ124" s="9"/>
      <c r="BOR124" s="9"/>
      <c r="BOS124" s="9"/>
      <c r="BOT124" s="9"/>
      <c r="BOU124" s="9"/>
      <c r="BOV124" s="9"/>
      <c r="BOW124" s="9"/>
      <c r="BOX124" s="9"/>
      <c r="BOY124" s="9"/>
      <c r="BOZ124" s="9"/>
      <c r="BPA124" s="9"/>
      <c r="BPB124" s="9"/>
      <c r="BPC124" s="9"/>
      <c r="BPD124" s="9"/>
      <c r="BPE124" s="9"/>
      <c r="BPF124" s="9"/>
      <c r="BPG124" s="9"/>
      <c r="BPH124" s="9"/>
      <c r="BPI124" s="9"/>
      <c r="BPJ124" s="9"/>
      <c r="BPK124" s="9"/>
      <c r="BPL124" s="9"/>
      <c r="BPM124" s="9"/>
      <c r="BPN124" s="9"/>
      <c r="BPO124" s="9"/>
      <c r="BPP124" s="9"/>
      <c r="BPQ124" s="9"/>
      <c r="BPR124" s="9"/>
      <c r="BPS124" s="9"/>
      <c r="BPT124" s="9"/>
      <c r="BPU124" s="9"/>
      <c r="BPV124" s="9"/>
      <c r="BPW124" s="9"/>
      <c r="BPX124" s="9"/>
      <c r="BPY124" s="9"/>
      <c r="BPZ124" s="9"/>
      <c r="BQA124" s="9"/>
      <c r="BQB124" s="9"/>
      <c r="BQC124" s="9"/>
      <c r="BQD124" s="9"/>
      <c r="BQE124" s="9"/>
      <c r="BQF124" s="9"/>
      <c r="BQG124" s="9"/>
      <c r="BQH124" s="9"/>
      <c r="BQI124" s="9"/>
      <c r="BQJ124" s="9"/>
      <c r="BQK124" s="9"/>
      <c r="BQL124" s="9"/>
      <c r="BQM124" s="9"/>
      <c r="BQN124" s="9"/>
      <c r="BQO124" s="9"/>
      <c r="BQP124" s="9"/>
      <c r="BQQ124" s="9"/>
      <c r="BQR124" s="9"/>
      <c r="BQS124" s="9"/>
      <c r="BQT124" s="9"/>
      <c r="BQU124" s="9"/>
      <c r="BQV124" s="9"/>
      <c r="BQW124" s="9"/>
      <c r="BQX124" s="9"/>
      <c r="BQY124" s="9"/>
      <c r="BQZ124" s="9"/>
      <c r="BRA124" s="9"/>
      <c r="BRB124" s="9"/>
      <c r="BRC124" s="9"/>
      <c r="BRD124" s="9"/>
      <c r="BRE124" s="9"/>
      <c r="BRF124" s="9"/>
      <c r="BRG124" s="9"/>
      <c r="BRH124" s="9"/>
      <c r="BRI124" s="9"/>
      <c r="BRJ124" s="9"/>
      <c r="BRK124" s="9"/>
      <c r="BRL124" s="9"/>
      <c r="BRM124" s="9"/>
      <c r="BRN124" s="9"/>
      <c r="BRO124" s="9"/>
      <c r="BRP124" s="9"/>
      <c r="BRQ124" s="9"/>
      <c r="BRR124" s="9"/>
      <c r="BRS124" s="9"/>
      <c r="BRT124" s="9"/>
      <c r="BRU124" s="9"/>
      <c r="BRV124" s="9"/>
      <c r="BRW124" s="9"/>
      <c r="BRX124" s="9"/>
      <c r="BRY124" s="9"/>
      <c r="BRZ124" s="9"/>
      <c r="BSA124" s="9"/>
      <c r="BSB124" s="9"/>
      <c r="BSC124" s="9"/>
      <c r="BSD124" s="9"/>
      <c r="BSE124" s="9"/>
      <c r="BSF124" s="9"/>
      <c r="BSG124" s="9"/>
      <c r="BSH124" s="9"/>
      <c r="BSI124" s="9"/>
      <c r="BSJ124" s="9"/>
      <c r="BSK124" s="9"/>
      <c r="BSL124" s="9"/>
      <c r="BSM124" s="9"/>
      <c r="BSN124" s="9"/>
      <c r="BSO124" s="9"/>
      <c r="BSP124" s="9"/>
      <c r="BSQ124" s="9"/>
      <c r="BSR124" s="9"/>
      <c r="BSS124" s="9"/>
      <c r="BST124" s="9"/>
      <c r="BSU124" s="9"/>
      <c r="BSV124" s="9"/>
      <c r="BSW124" s="9"/>
      <c r="BSX124" s="9"/>
      <c r="BSY124" s="9"/>
      <c r="BSZ124" s="9"/>
      <c r="BTA124" s="9"/>
      <c r="BTB124" s="9"/>
      <c r="BTC124" s="9"/>
      <c r="BTD124" s="9"/>
      <c r="BTE124" s="9"/>
      <c r="BTF124" s="9"/>
      <c r="BTG124" s="9"/>
      <c r="BTH124" s="9"/>
      <c r="BTI124" s="9"/>
      <c r="BTJ124" s="9"/>
      <c r="BTK124" s="9"/>
      <c r="BTL124" s="9"/>
      <c r="BTM124" s="9"/>
      <c r="BTN124" s="9"/>
      <c r="BTO124" s="9"/>
      <c r="BTP124" s="9"/>
      <c r="BTQ124" s="9"/>
      <c r="BTR124" s="9"/>
      <c r="BTS124" s="9"/>
      <c r="BTT124" s="9"/>
      <c r="BTU124" s="9"/>
      <c r="BTV124" s="9"/>
      <c r="BTW124" s="9"/>
      <c r="BTX124" s="9"/>
      <c r="BTY124" s="9"/>
      <c r="BTZ124" s="9"/>
      <c r="BUA124" s="9"/>
      <c r="BUB124" s="9"/>
      <c r="BUC124" s="9"/>
      <c r="BUD124" s="9"/>
      <c r="BUE124" s="9"/>
      <c r="BUF124" s="9"/>
      <c r="BUG124" s="9"/>
      <c r="BUH124" s="9"/>
      <c r="BUI124" s="9"/>
      <c r="BUJ124" s="9"/>
      <c r="BUK124" s="9"/>
      <c r="BUL124" s="9"/>
      <c r="BUM124" s="9"/>
      <c r="BUN124" s="9"/>
      <c r="BUO124" s="9"/>
      <c r="BUP124" s="9"/>
      <c r="BUQ124" s="9"/>
      <c r="BUR124" s="9"/>
      <c r="BUS124" s="9"/>
      <c r="BUT124" s="9"/>
      <c r="BUU124" s="9"/>
      <c r="BUV124" s="9"/>
      <c r="BUW124" s="9"/>
      <c r="BUX124" s="9"/>
      <c r="BUY124" s="9"/>
      <c r="BUZ124" s="9"/>
      <c r="BVA124" s="9"/>
      <c r="BVB124" s="9"/>
      <c r="BVC124" s="9"/>
      <c r="BVD124" s="9"/>
      <c r="BVE124" s="9"/>
      <c r="BVF124" s="9"/>
      <c r="BVG124" s="9"/>
      <c r="BVH124" s="9"/>
      <c r="BVI124" s="9"/>
      <c r="BVJ124" s="9"/>
      <c r="BVK124" s="9"/>
      <c r="BVL124" s="9"/>
      <c r="BVM124" s="9"/>
      <c r="BVN124" s="9"/>
      <c r="BVO124" s="9"/>
      <c r="BVP124" s="9"/>
      <c r="BVQ124" s="9"/>
      <c r="BVR124" s="9"/>
      <c r="BVS124" s="9"/>
      <c r="BVT124" s="9"/>
      <c r="BVU124" s="9"/>
      <c r="BVV124" s="9"/>
      <c r="BVW124" s="9"/>
      <c r="BVX124" s="9"/>
      <c r="BVY124" s="9"/>
      <c r="BVZ124" s="9"/>
      <c r="BWA124" s="9"/>
      <c r="BWB124" s="9"/>
      <c r="BWC124" s="9"/>
      <c r="BWD124" s="9"/>
      <c r="BWE124" s="9"/>
      <c r="BWF124" s="9"/>
      <c r="BWG124" s="9"/>
      <c r="BWH124" s="9"/>
      <c r="BWI124" s="9"/>
      <c r="BWJ124" s="9"/>
      <c r="BWK124" s="9"/>
      <c r="BWL124" s="9"/>
      <c r="BWM124" s="9"/>
      <c r="BWN124" s="9"/>
      <c r="BWO124" s="9"/>
      <c r="BWP124" s="9"/>
      <c r="BWQ124" s="9"/>
      <c r="BWR124" s="9"/>
      <c r="BWS124" s="9"/>
      <c r="BWT124" s="9"/>
      <c r="BWU124" s="9"/>
      <c r="BWV124" s="9"/>
      <c r="BWW124" s="9"/>
      <c r="BWX124" s="9"/>
      <c r="BWY124" s="9"/>
      <c r="BWZ124" s="9"/>
      <c r="BXA124" s="9"/>
      <c r="BXB124" s="9"/>
      <c r="BXC124" s="9"/>
      <c r="BXD124" s="9"/>
    </row>
    <row r="125" ht="14.25" customHeight="1">
      <c r="A125" s="9">
        <v>9.0</v>
      </c>
      <c r="B125" s="9" t="s">
        <v>11947</v>
      </c>
      <c r="C125" s="9" t="s">
        <v>11948</v>
      </c>
      <c r="D125" s="9" t="s">
        <v>11948</v>
      </c>
      <c r="E125" s="9"/>
      <c r="F125" s="9">
        <v>7.0</v>
      </c>
      <c r="G125" s="9" t="s">
        <v>13014</v>
      </c>
      <c r="H125" s="9"/>
      <c r="I125" s="9"/>
      <c r="J125" s="9"/>
      <c r="K125" s="9">
        <v>1.0</v>
      </c>
      <c r="L125" s="9">
        <v>6.0</v>
      </c>
      <c r="M125" s="9"/>
      <c r="N125" s="9"/>
      <c r="O125" s="9"/>
      <c r="P125" s="9">
        <v>0.0</v>
      </c>
      <c r="Q125" s="9" t="s">
        <v>13015</v>
      </c>
      <c r="R125" s="9"/>
      <c r="S125" s="9" t="s">
        <v>708</v>
      </c>
      <c r="T125" s="9" t="s">
        <v>3126</v>
      </c>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9"/>
      <c r="KI125" s="9"/>
      <c r="KJ125" s="9"/>
      <c r="KK125" s="9"/>
      <c r="KL125" s="9"/>
      <c r="KM125" s="9"/>
      <c r="KN125" s="9"/>
      <c r="KO125" s="9"/>
      <c r="KP125" s="9"/>
      <c r="KQ125" s="9"/>
      <c r="KR125" s="9"/>
      <c r="KS125" s="9"/>
      <c r="KT125" s="9"/>
      <c r="KU125" s="9"/>
      <c r="KV125" s="9"/>
      <c r="KW125" s="9"/>
      <c r="KX125" s="9"/>
      <c r="KY125" s="9"/>
      <c r="KZ125" s="9"/>
      <c r="LA125" s="9"/>
      <c r="LB125" s="9"/>
      <c r="LC125" s="9"/>
      <c r="LD125" s="9"/>
      <c r="LE125" s="9"/>
      <c r="LF125" s="9"/>
      <c r="LG125" s="9"/>
      <c r="LH125" s="9"/>
      <c r="LI125" s="9"/>
      <c r="LJ125" s="9"/>
      <c r="LK125" s="9"/>
      <c r="LL125" s="9"/>
      <c r="LM125" s="9"/>
      <c r="LN125" s="9"/>
      <c r="LO125" s="9"/>
      <c r="LP125" s="9"/>
      <c r="LQ125" s="9"/>
      <c r="LR125" s="9"/>
      <c r="LS125" s="9"/>
      <c r="LT125" s="9"/>
      <c r="LU125" s="9"/>
      <c r="LV125" s="9"/>
      <c r="LW125" s="9"/>
      <c r="LX125" s="9"/>
      <c r="LY125" s="9"/>
      <c r="LZ125" s="9"/>
      <c r="MA125" s="9"/>
      <c r="MB125" s="9"/>
      <c r="MC125" s="9"/>
      <c r="MD125" s="9"/>
      <c r="ME125" s="9"/>
      <c r="MF125" s="9"/>
      <c r="MG125" s="9"/>
      <c r="MH125" s="9"/>
      <c r="MI125" s="9"/>
      <c r="MJ125" s="9"/>
      <c r="MK125" s="9"/>
      <c r="ML125" s="9"/>
      <c r="MM125" s="9"/>
      <c r="MN125" s="9"/>
      <c r="MO125" s="9"/>
      <c r="MP125" s="9"/>
      <c r="MQ125" s="9"/>
      <c r="MR125" s="9"/>
      <c r="MS125" s="9"/>
      <c r="MT125" s="9"/>
      <c r="MU125" s="9"/>
      <c r="MV125" s="9"/>
      <c r="MW125" s="9"/>
      <c r="MX125" s="9"/>
      <c r="MY125" s="9"/>
      <c r="MZ125" s="9"/>
      <c r="NA125" s="9"/>
      <c r="NB125" s="9"/>
      <c r="NC125" s="9"/>
      <c r="ND125" s="9"/>
      <c r="NE125" s="9"/>
      <c r="NF125" s="9"/>
      <c r="NG125" s="9"/>
      <c r="NH125" s="9"/>
      <c r="NI125" s="9"/>
      <c r="NJ125" s="9"/>
      <c r="NK125" s="9"/>
      <c r="NL125" s="9"/>
      <c r="NM125" s="9"/>
      <c r="NN125" s="9"/>
      <c r="NO125" s="9"/>
      <c r="NP125" s="9"/>
      <c r="NQ125" s="9"/>
      <c r="NR125" s="9"/>
      <c r="NS125" s="9"/>
      <c r="NT125" s="9"/>
      <c r="NU125" s="9"/>
      <c r="NV125" s="9"/>
      <c r="NW125" s="9"/>
      <c r="NX125" s="9"/>
      <c r="NY125" s="9"/>
      <c r="NZ125" s="9"/>
      <c r="OA125" s="9"/>
      <c r="OB125" s="9"/>
      <c r="OC125" s="9"/>
      <c r="OD125" s="9"/>
      <c r="OE125" s="9"/>
      <c r="OF125" s="9"/>
      <c r="OG125" s="9"/>
      <c r="OH125" s="9"/>
      <c r="OI125" s="9"/>
      <c r="OJ125" s="9"/>
      <c r="OK125" s="9"/>
      <c r="OL125" s="9"/>
      <c r="OM125" s="9"/>
      <c r="ON125" s="9"/>
      <c r="OO125" s="9"/>
      <c r="OP125" s="9"/>
      <c r="OQ125" s="9"/>
      <c r="OR125" s="9"/>
      <c r="OS125" s="9"/>
      <c r="OT125" s="9"/>
      <c r="OU125" s="9"/>
      <c r="OV125" s="9"/>
      <c r="OW125" s="9"/>
      <c r="OX125" s="9"/>
      <c r="OY125" s="9"/>
      <c r="OZ125" s="9"/>
      <c r="PA125" s="9"/>
      <c r="PB125" s="9"/>
      <c r="PC125" s="9"/>
      <c r="PD125" s="9"/>
      <c r="PE125" s="9"/>
      <c r="PF125" s="9"/>
      <c r="PG125" s="9"/>
      <c r="PH125" s="9"/>
      <c r="PI125" s="9"/>
      <c r="PJ125" s="9"/>
      <c r="PK125" s="9"/>
      <c r="PL125" s="9"/>
      <c r="PM125" s="9"/>
      <c r="PN125" s="9"/>
      <c r="PO125" s="9"/>
      <c r="PP125" s="9"/>
      <c r="PQ125" s="9"/>
      <c r="PR125" s="9"/>
      <c r="PS125" s="9"/>
      <c r="PT125" s="9"/>
      <c r="PU125" s="9"/>
      <c r="PV125" s="9"/>
      <c r="PW125" s="9"/>
      <c r="PX125" s="9"/>
      <c r="PY125" s="9"/>
      <c r="PZ125" s="9"/>
      <c r="QA125" s="9"/>
      <c r="QB125" s="9"/>
      <c r="QC125" s="9"/>
      <c r="QD125" s="9"/>
      <c r="QE125" s="9"/>
      <c r="QF125" s="9"/>
      <c r="QG125" s="9"/>
      <c r="QH125" s="9"/>
      <c r="QI125" s="9"/>
      <c r="QJ125" s="9"/>
      <c r="QK125" s="9"/>
      <c r="QL125" s="9"/>
      <c r="QM125" s="9"/>
      <c r="QN125" s="9"/>
      <c r="QO125" s="9"/>
      <c r="QP125" s="9"/>
      <c r="QQ125" s="9"/>
      <c r="QR125" s="9"/>
      <c r="QS125" s="9"/>
      <c r="QT125" s="9"/>
      <c r="QU125" s="9"/>
      <c r="QV125" s="9"/>
      <c r="QW125" s="9"/>
      <c r="QX125" s="9"/>
      <c r="QY125" s="9"/>
      <c r="QZ125" s="9"/>
      <c r="RA125" s="9"/>
      <c r="RB125" s="9"/>
      <c r="RC125" s="9"/>
      <c r="RD125" s="9"/>
      <c r="RE125" s="9"/>
      <c r="RF125" s="9"/>
      <c r="RG125" s="9"/>
      <c r="RH125" s="9"/>
      <c r="RI125" s="9"/>
      <c r="RJ125" s="9"/>
      <c r="RK125" s="9"/>
      <c r="RL125" s="9"/>
      <c r="RM125" s="9"/>
      <c r="RN125" s="9"/>
      <c r="RO125" s="9"/>
      <c r="RP125" s="9"/>
      <c r="RQ125" s="9"/>
      <c r="RR125" s="9"/>
      <c r="RS125" s="9"/>
      <c r="RT125" s="9"/>
      <c r="RU125" s="9"/>
      <c r="RV125" s="9"/>
      <c r="RW125" s="9"/>
      <c r="RX125" s="9"/>
      <c r="RY125" s="9"/>
      <c r="RZ125" s="9"/>
      <c r="SA125" s="9"/>
      <c r="SB125" s="9"/>
      <c r="SC125" s="9"/>
      <c r="SD125" s="9"/>
      <c r="SE125" s="9"/>
      <c r="SF125" s="9"/>
      <c r="SG125" s="9"/>
      <c r="SH125" s="9"/>
      <c r="SI125" s="9"/>
      <c r="SJ125" s="9"/>
      <c r="SK125" s="9"/>
      <c r="SL125" s="9"/>
      <c r="SM125" s="9"/>
      <c r="SN125" s="9"/>
      <c r="SO125" s="9"/>
      <c r="SP125" s="9"/>
      <c r="SQ125" s="9"/>
      <c r="SR125" s="9"/>
      <c r="SS125" s="9"/>
      <c r="ST125" s="9"/>
      <c r="SU125" s="9"/>
      <c r="SV125" s="9"/>
      <c r="SW125" s="9"/>
      <c r="SX125" s="9"/>
      <c r="SY125" s="9"/>
      <c r="SZ125" s="9"/>
      <c r="TA125" s="9"/>
      <c r="TB125" s="9"/>
      <c r="TC125" s="9"/>
      <c r="TD125" s="9"/>
      <c r="TE125" s="9"/>
      <c r="TF125" s="9"/>
      <c r="TG125" s="9"/>
      <c r="TH125" s="9"/>
      <c r="TI125" s="9"/>
      <c r="TJ125" s="9"/>
      <c r="TK125" s="9"/>
      <c r="TL125" s="9"/>
      <c r="TM125" s="9"/>
      <c r="TN125" s="9"/>
      <c r="TO125" s="9"/>
      <c r="ANB125" s="9" t="s">
        <v>12032</v>
      </c>
      <c r="ANC125" s="9" t="s">
        <v>2820</v>
      </c>
      <c r="AND125" s="9" t="s">
        <v>13016</v>
      </c>
      <c r="ANE125" s="9" t="s">
        <v>12034</v>
      </c>
      <c r="ANF125" s="9"/>
      <c r="ANG125" s="9"/>
      <c r="ANH125" s="9"/>
      <c r="ANI125" s="9"/>
      <c r="ANJ125" s="9"/>
      <c r="ANK125" s="9"/>
      <c r="ANL125" s="9"/>
      <c r="ANM125" s="9" t="s">
        <v>3127</v>
      </c>
      <c r="ANN125" s="9"/>
      <c r="ANO125" s="9"/>
      <c r="ANP125" s="9"/>
      <c r="ANQ125" s="9"/>
      <c r="ANR125" s="9"/>
      <c r="ANS125" s="9"/>
      <c r="ANT125" s="9"/>
      <c r="ANU125" s="9"/>
      <c r="ANV125" s="9"/>
      <c r="ANW125" s="9"/>
      <c r="ANX125" s="9"/>
      <c r="ANY125" s="9"/>
      <c r="ANZ125" s="9"/>
      <c r="AOA125" s="9"/>
      <c r="AOB125" s="9"/>
      <c r="AOC125" s="9"/>
      <c r="AOD125" s="9"/>
      <c r="AOE125" s="9"/>
      <c r="AOF125" s="9"/>
      <c r="AOG125" s="9"/>
      <c r="AOH125" s="9"/>
      <c r="AOI125" s="9"/>
      <c r="AOJ125" s="9"/>
      <c r="AOK125" s="9"/>
      <c r="AOL125" s="9"/>
      <c r="AOM125" s="9"/>
      <c r="AON125" s="9"/>
      <c r="AOO125" s="9"/>
      <c r="AOP125" s="9"/>
      <c r="AOQ125" s="9"/>
      <c r="AOR125" s="9"/>
      <c r="AOS125" s="9"/>
      <c r="AOT125" s="9"/>
      <c r="AOU125" s="9"/>
      <c r="AOV125" s="9"/>
      <c r="AOW125" s="9"/>
      <c r="AOX125" s="9"/>
      <c r="AOY125" s="9"/>
      <c r="AOZ125" s="9"/>
      <c r="APA125" s="9"/>
      <c r="APB125" s="9"/>
      <c r="APC125" s="9"/>
      <c r="APD125" s="9"/>
      <c r="APE125" s="9"/>
      <c r="APF125" s="9"/>
      <c r="APG125" s="9"/>
      <c r="APH125" s="9"/>
      <c r="API125" s="9"/>
      <c r="APJ125" s="9"/>
      <c r="APK125" s="9"/>
      <c r="APL125" s="9"/>
      <c r="APM125" s="9"/>
      <c r="APN125" s="9"/>
      <c r="APO125" s="9"/>
      <c r="APP125" s="9"/>
      <c r="APQ125" s="9"/>
      <c r="APR125" s="9"/>
      <c r="APS125" s="9"/>
      <c r="APT125" s="9"/>
      <c r="APU125" s="9"/>
      <c r="APV125" s="9"/>
      <c r="APW125" s="9"/>
      <c r="APX125" s="9"/>
      <c r="APY125" s="9"/>
      <c r="APZ125" s="9"/>
      <c r="AQA125" s="9"/>
      <c r="AQB125" s="9"/>
      <c r="AQC125" s="9"/>
      <c r="AQD125" s="9"/>
      <c r="AQE125" s="9"/>
      <c r="AQF125" s="9"/>
      <c r="AQG125" s="9"/>
      <c r="AQH125" s="9"/>
      <c r="AQI125" s="9"/>
      <c r="AQJ125" s="9"/>
      <c r="AQK125" s="9"/>
      <c r="AQL125" s="9"/>
      <c r="AQM125" s="9"/>
      <c r="AQN125" s="9"/>
      <c r="AQO125" s="9"/>
      <c r="AQP125" s="9"/>
      <c r="AQQ125" s="9"/>
      <c r="AQR125" s="9"/>
      <c r="AQS125" s="9"/>
      <c r="AQT125" s="9"/>
      <c r="AQU125" s="9"/>
      <c r="AQV125" s="9"/>
      <c r="AQW125" s="9"/>
      <c r="AQX125" s="9"/>
      <c r="AQY125" s="9"/>
      <c r="AQZ125" s="9"/>
      <c r="ARA125" s="9"/>
      <c r="ARB125" s="9"/>
      <c r="ARC125" s="9"/>
      <c r="ARD125" s="9"/>
      <c r="ARE125" s="9"/>
      <c r="ARF125" s="9"/>
      <c r="ARG125" s="9"/>
      <c r="ARH125" s="9"/>
      <c r="ARI125" s="9"/>
      <c r="ARJ125" s="9"/>
      <c r="ARK125" s="9"/>
      <c r="ARL125" s="9"/>
      <c r="ARM125" s="9"/>
      <c r="ARN125" s="9"/>
      <c r="ARO125" s="9"/>
      <c r="ARP125" s="9"/>
      <c r="ARQ125" s="9"/>
      <c r="ARR125" s="9"/>
      <c r="ARS125" s="9"/>
      <c r="ART125" s="9"/>
      <c r="ARU125" s="9"/>
      <c r="ARV125" s="9"/>
      <c r="ARW125" s="9"/>
      <c r="ARX125" s="9"/>
      <c r="ARY125" s="9"/>
      <c r="ARZ125" s="9"/>
      <c r="ASA125" s="9"/>
      <c r="ASB125" s="9"/>
      <c r="ASC125" s="9"/>
      <c r="ASD125" s="9"/>
      <c r="ASE125" s="9"/>
      <c r="ASF125" s="9"/>
      <c r="ASG125" s="9"/>
      <c r="ASH125" s="9"/>
      <c r="ASI125" s="9"/>
      <c r="ASJ125" s="9"/>
      <c r="ASK125" s="9"/>
      <c r="ASL125" s="9"/>
      <c r="ASM125" s="9"/>
      <c r="ASN125" s="9"/>
      <c r="ASO125" s="9"/>
      <c r="ASP125" s="9"/>
      <c r="ASQ125" s="9"/>
      <c r="ASR125" s="9"/>
      <c r="ASS125" s="9"/>
      <c r="AST125" s="9"/>
      <c r="ASU125" s="9"/>
      <c r="ASV125" s="9"/>
      <c r="ASW125" s="9"/>
      <c r="ASX125" s="9"/>
      <c r="ASY125" s="9"/>
      <c r="ASZ125" s="9"/>
      <c r="ATA125" s="9"/>
      <c r="ATB125" s="9"/>
      <c r="ATC125" s="9"/>
      <c r="ATD125" s="9"/>
      <c r="ATE125" s="9"/>
      <c r="ATF125" s="9"/>
      <c r="ATG125" s="9"/>
      <c r="ATH125" s="9"/>
      <c r="ATI125" s="9"/>
      <c r="ATJ125" s="9"/>
      <c r="ATK125" s="9"/>
      <c r="ATL125" s="9"/>
      <c r="ATM125" s="9"/>
      <c r="ATN125" s="9"/>
      <c r="ATO125" s="9"/>
      <c r="ATP125" s="9"/>
      <c r="ATQ125" s="9"/>
      <c r="ATR125" s="9" t="s">
        <v>13017</v>
      </c>
      <c r="ATS125" s="9">
        <v>1.759538857E9</v>
      </c>
      <c r="ATT125" s="9" t="s">
        <v>13018</v>
      </c>
      <c r="ATU125" s="9" t="s">
        <v>12032</v>
      </c>
      <c r="ATV125" s="9" t="s">
        <v>2820</v>
      </c>
      <c r="ATW125" s="9" t="s">
        <v>13016</v>
      </c>
      <c r="ATX125" s="9" t="s">
        <v>12034</v>
      </c>
      <c r="ATY125" s="9"/>
      <c r="ATZ125" s="9"/>
      <c r="AUA125" s="9"/>
      <c r="AUB125" s="9"/>
      <c r="AUC125" s="9"/>
      <c r="AUD125" s="9"/>
      <c r="AUE125" s="9"/>
      <c r="AUF125" s="9"/>
      <c r="AUG125" s="9"/>
      <c r="AUH125" s="9"/>
      <c r="AUI125" s="9"/>
      <c r="AUJ125" s="9"/>
      <c r="AUK125" s="9"/>
      <c r="AUL125" s="9"/>
      <c r="AUM125" s="9"/>
      <c r="AUN125" s="9"/>
      <c r="AUO125" s="9"/>
      <c r="AUP125" s="9"/>
      <c r="AUQ125" s="9"/>
      <c r="AUR125" s="9"/>
      <c r="AUS125" s="9"/>
      <c r="AUT125" s="9"/>
      <c r="AUU125" s="9"/>
      <c r="AUV125" s="9"/>
      <c r="AUW125" s="9"/>
      <c r="AUX125" s="9"/>
      <c r="AUY125" s="9"/>
      <c r="AUZ125" s="9"/>
      <c r="AVA125" s="9"/>
      <c r="AVB125" s="9"/>
      <c r="AVC125" s="9"/>
      <c r="AVD125" s="9"/>
      <c r="AVE125" s="9"/>
      <c r="AVF125" s="9"/>
      <c r="AVG125" s="9"/>
      <c r="AVH125" s="9"/>
      <c r="AVI125" s="9"/>
      <c r="AVJ125" s="9"/>
      <c r="AVK125" s="9"/>
      <c r="AVL125" s="9"/>
      <c r="AVM125" s="9"/>
      <c r="AVN125" s="9"/>
      <c r="AVO125" s="9"/>
      <c r="AVP125" s="9"/>
      <c r="AVQ125" s="9"/>
      <c r="AVR125" s="9"/>
      <c r="AVS125" s="9"/>
      <c r="AVT125" s="9"/>
      <c r="AVU125" s="9"/>
      <c r="AVV125" s="9"/>
      <c r="AVW125" s="9"/>
      <c r="AVX125" s="9"/>
      <c r="AVY125" s="9"/>
      <c r="AVZ125" s="9"/>
      <c r="AWA125" s="9"/>
      <c r="AWB125" s="9"/>
      <c r="AWC125" s="9"/>
      <c r="AWD125" s="9"/>
      <c r="AWE125" s="9"/>
      <c r="AWF125" s="9"/>
      <c r="AWG125" s="9"/>
      <c r="AWH125" s="9"/>
      <c r="AWI125" s="9"/>
      <c r="AWJ125" s="9"/>
      <c r="AWK125" s="9"/>
      <c r="AWL125" s="9"/>
      <c r="AWM125" s="9"/>
      <c r="AWN125" s="9"/>
      <c r="AWO125" s="9"/>
      <c r="AWP125" s="9"/>
      <c r="AWQ125" s="9"/>
      <c r="AWR125" s="9"/>
      <c r="AWS125" s="9"/>
      <c r="AWT125" s="9"/>
      <c r="AWU125" s="9"/>
      <c r="AWV125" s="9"/>
      <c r="AWW125" s="9"/>
      <c r="AWX125" s="9"/>
      <c r="AWY125" s="9"/>
      <c r="AWZ125" s="9"/>
      <c r="AXA125" s="9"/>
      <c r="AXB125" s="9"/>
      <c r="AXC125" s="9"/>
      <c r="AXD125" s="9"/>
      <c r="AXE125" s="9"/>
      <c r="AXF125" s="9"/>
      <c r="AXG125" s="9"/>
      <c r="AXH125" s="9"/>
      <c r="AXI125" s="9"/>
      <c r="AXJ125" s="9"/>
      <c r="AXK125" s="9"/>
      <c r="AXL125" s="9"/>
      <c r="AXM125" s="9"/>
      <c r="AXN125" s="9"/>
      <c r="AXO125" s="9"/>
      <c r="AXP125" s="9"/>
      <c r="AXQ125" s="9"/>
      <c r="AXR125" s="9"/>
      <c r="AXS125" s="9"/>
      <c r="AXT125" s="9"/>
      <c r="AXU125" s="9"/>
      <c r="AXV125" s="9"/>
      <c r="AXW125" s="9"/>
      <c r="AXX125" s="9"/>
      <c r="AXY125" s="9"/>
      <c r="AXZ125" s="9"/>
      <c r="AYA125" s="9"/>
      <c r="AYB125" s="9"/>
      <c r="AYC125" s="9"/>
      <c r="AYD125" s="9"/>
      <c r="AYE125" s="9"/>
      <c r="AYF125" s="9"/>
      <c r="AYG125" s="9"/>
      <c r="AYH125" s="9"/>
      <c r="AYI125" s="9"/>
      <c r="AYJ125" s="9"/>
      <c r="AYK125" s="9"/>
      <c r="AYL125" s="9"/>
      <c r="AYM125" s="9"/>
      <c r="AYN125" s="9"/>
      <c r="AYO125" s="9"/>
      <c r="AYP125" s="9"/>
      <c r="AYQ125" s="9"/>
      <c r="AYR125" s="9"/>
      <c r="AYS125" s="9"/>
      <c r="AYT125" s="9"/>
      <c r="AYU125" s="9"/>
      <c r="AYV125" s="9"/>
      <c r="AYW125" s="9"/>
      <c r="AYX125" s="9"/>
      <c r="AYY125" s="9"/>
      <c r="AYZ125" s="9"/>
      <c r="AZA125" s="9"/>
      <c r="AZB125" s="9"/>
      <c r="AZC125" s="9"/>
      <c r="AZD125" s="9"/>
      <c r="AZE125" s="9"/>
      <c r="AZF125" s="9"/>
      <c r="AZG125" s="9"/>
      <c r="AZH125" s="9"/>
      <c r="AZI125" s="9"/>
      <c r="AZJ125" s="9"/>
      <c r="AZK125" s="9"/>
      <c r="AZL125" s="9"/>
      <c r="AZM125" s="9"/>
      <c r="AZN125" s="9"/>
      <c r="AZO125" s="9"/>
      <c r="AZP125" s="9"/>
      <c r="AZQ125" s="9"/>
      <c r="AZR125" s="9"/>
      <c r="AZS125" s="9"/>
      <c r="AZT125" s="9"/>
      <c r="AZU125" s="9"/>
      <c r="AZV125" s="9"/>
      <c r="AZW125" s="9"/>
      <c r="AZX125" s="9"/>
      <c r="AZY125" s="9"/>
      <c r="AZZ125" s="9"/>
      <c r="BAA125" s="9"/>
      <c r="BAB125" s="9"/>
      <c r="BAC125" s="9"/>
      <c r="BAD125" s="9"/>
      <c r="BAE125" s="9"/>
      <c r="BAF125" s="9"/>
      <c r="BAG125" s="9"/>
      <c r="BAH125" s="9"/>
      <c r="BAI125" s="9"/>
      <c r="BAJ125" s="9"/>
      <c r="BAK125" s="9"/>
      <c r="BAL125" s="9"/>
      <c r="BAM125" s="9"/>
      <c r="BAN125" s="9"/>
      <c r="BAO125" s="9"/>
      <c r="BAP125" s="9"/>
      <c r="BAQ125" s="9"/>
      <c r="BAR125" s="9"/>
      <c r="BAS125" s="9"/>
      <c r="BAT125" s="9"/>
      <c r="BAU125" s="9"/>
      <c r="BAV125" s="9"/>
      <c r="BAW125" s="9"/>
      <c r="BAX125" s="9"/>
      <c r="BAY125" s="9"/>
      <c r="BAZ125" s="9"/>
      <c r="BBA125" s="9"/>
      <c r="BBB125" s="9"/>
      <c r="BBC125" s="9"/>
      <c r="BBD125" s="9"/>
      <c r="BBE125" s="9"/>
      <c r="BBF125" s="9"/>
      <c r="BBG125" s="9"/>
      <c r="BBH125" s="9"/>
      <c r="BBI125" s="9"/>
      <c r="BBJ125" s="9"/>
      <c r="BBK125" s="9"/>
      <c r="BBL125" s="9"/>
      <c r="BBM125" s="9"/>
      <c r="BBN125" s="9"/>
      <c r="BBO125" s="9"/>
      <c r="BBP125" s="9"/>
      <c r="BBQ125" s="9"/>
      <c r="BBR125" s="9"/>
      <c r="BBS125" s="9"/>
      <c r="BBT125" s="9"/>
      <c r="BBU125" s="9"/>
      <c r="BBV125" s="9"/>
      <c r="BBW125" s="9"/>
      <c r="BBX125" s="9"/>
      <c r="BBY125" s="9"/>
      <c r="BBZ125" s="9"/>
      <c r="BCA125" s="9"/>
      <c r="BCB125" s="9"/>
      <c r="BCC125" s="9"/>
      <c r="BCD125" s="9"/>
      <c r="BCE125" s="9"/>
      <c r="BCF125" s="9"/>
      <c r="BCG125" s="9"/>
      <c r="BCH125" s="9"/>
      <c r="BCI125" s="9"/>
      <c r="BCJ125" s="9"/>
      <c r="BCK125" s="9"/>
      <c r="BCL125" s="9"/>
      <c r="BCM125" s="9"/>
      <c r="BCN125" s="9"/>
      <c r="BCO125" s="9"/>
      <c r="BCP125" s="9"/>
      <c r="BCQ125" s="9"/>
      <c r="BCR125" s="9"/>
      <c r="BCS125" s="9"/>
      <c r="BCT125" s="9"/>
      <c r="BCU125" s="9"/>
      <c r="BCV125" s="9"/>
      <c r="BCW125" s="9"/>
      <c r="BCX125" s="9"/>
      <c r="BCY125" s="9"/>
      <c r="BCZ125" s="9"/>
      <c r="BDA125" s="9"/>
      <c r="BDB125" s="9"/>
      <c r="BDC125" s="9"/>
      <c r="BDD125" s="9"/>
      <c r="BDE125" s="9"/>
      <c r="BDF125" s="9"/>
      <c r="BDG125" s="9"/>
      <c r="BDH125" s="9"/>
      <c r="BDI125" s="9"/>
      <c r="BDJ125" s="9"/>
      <c r="BDK125" s="9"/>
      <c r="BDL125" s="9"/>
      <c r="BDM125" s="9"/>
      <c r="BDN125" s="9"/>
      <c r="BDO125" s="9"/>
      <c r="BDP125" s="9"/>
      <c r="BDQ125" s="9"/>
      <c r="BDR125" s="9"/>
      <c r="BDS125" s="9"/>
      <c r="BDT125" s="9"/>
      <c r="BDU125" s="9"/>
      <c r="BDV125" s="9"/>
      <c r="BDW125" s="9"/>
      <c r="BDX125" s="9"/>
      <c r="BDY125" s="9"/>
      <c r="BDZ125" s="9"/>
      <c r="BEA125" s="9"/>
      <c r="BEB125" s="9"/>
      <c r="BEC125" s="9"/>
      <c r="BED125" s="9"/>
      <c r="BEE125" s="9"/>
      <c r="BEF125" s="9"/>
      <c r="BEG125" s="9"/>
      <c r="BEH125" s="9"/>
      <c r="BEI125" s="9"/>
      <c r="BEJ125" s="9"/>
      <c r="BEK125" s="9"/>
      <c r="BEL125" s="9"/>
      <c r="BEM125" s="9"/>
      <c r="BEN125" s="9"/>
      <c r="BEO125" s="9"/>
      <c r="BEP125" s="9"/>
      <c r="BEQ125" s="9"/>
      <c r="BER125" s="9"/>
      <c r="BES125" s="9"/>
      <c r="BET125" s="9"/>
      <c r="BEU125" s="9"/>
      <c r="BEV125" s="9"/>
      <c r="BEW125" s="9"/>
      <c r="BEX125" s="9"/>
      <c r="BEY125" s="9"/>
      <c r="BEZ125" s="9"/>
      <c r="BFA125" s="9"/>
      <c r="BFB125" s="9"/>
      <c r="BFC125" s="9"/>
      <c r="BFD125" s="9"/>
      <c r="BFE125" s="9"/>
      <c r="BFF125" s="9"/>
      <c r="BFG125" s="9"/>
      <c r="BFH125" s="9"/>
      <c r="BFI125" s="9"/>
      <c r="BFJ125" s="9"/>
      <c r="BFK125" s="9"/>
      <c r="BFL125" s="9"/>
      <c r="BFM125" s="9"/>
      <c r="BFN125" s="9"/>
      <c r="BFO125" s="9"/>
      <c r="BFP125" s="9"/>
      <c r="BFQ125" s="9"/>
      <c r="BFR125" s="9"/>
      <c r="BFS125" s="9"/>
      <c r="BFT125" s="9"/>
      <c r="BFU125" s="9"/>
      <c r="BFV125" s="9"/>
      <c r="BFW125" s="9"/>
      <c r="BFX125" s="9"/>
      <c r="BFY125" s="9"/>
      <c r="BFZ125" s="9"/>
      <c r="BGA125" s="9"/>
      <c r="BGB125" s="9"/>
      <c r="BGC125" s="9"/>
      <c r="BGD125" s="9"/>
      <c r="BGE125" s="9"/>
      <c r="BGF125" s="9"/>
      <c r="BGG125" s="9"/>
      <c r="BGH125" s="9"/>
      <c r="BGI125" s="9"/>
      <c r="BGJ125" s="9"/>
      <c r="BGK125" s="9"/>
      <c r="BGL125" s="9"/>
      <c r="BGM125" s="9"/>
      <c r="BGN125" s="9"/>
      <c r="BGO125" s="9"/>
      <c r="BGP125" s="9"/>
      <c r="BGQ125" s="9"/>
      <c r="BGR125" s="9"/>
      <c r="BGS125" s="9"/>
      <c r="BGT125" s="9"/>
      <c r="BGU125" s="9"/>
      <c r="BGV125" s="9"/>
      <c r="BGW125" s="9"/>
      <c r="BGX125" s="9"/>
      <c r="BGY125" s="9"/>
      <c r="BGZ125" s="9"/>
      <c r="BHA125" s="9"/>
      <c r="BHB125" s="9"/>
      <c r="BHC125" s="9"/>
      <c r="BHD125" s="9"/>
      <c r="BHE125" s="9"/>
      <c r="BHF125" s="9"/>
      <c r="BHG125" s="9"/>
      <c r="BHH125" s="9"/>
      <c r="BHI125" s="9"/>
      <c r="BHJ125" s="9"/>
      <c r="BHK125" s="9"/>
      <c r="BHL125" s="9"/>
      <c r="BHM125" s="9"/>
      <c r="BHN125" s="9"/>
      <c r="BHO125" s="9"/>
      <c r="BHP125" s="9"/>
      <c r="BHQ125" s="9"/>
      <c r="BHR125" s="9"/>
      <c r="BHS125" s="9"/>
      <c r="BHT125" s="9"/>
      <c r="BHU125" s="9"/>
      <c r="BHV125" s="9"/>
      <c r="BHW125" s="9"/>
      <c r="BHX125" s="9"/>
      <c r="BHY125" s="9"/>
      <c r="BHZ125" s="9"/>
      <c r="BIA125" s="9"/>
      <c r="BIB125" s="9"/>
      <c r="BIC125" s="9"/>
      <c r="BID125" s="9"/>
      <c r="BIE125" s="9"/>
      <c r="BIF125" s="9"/>
      <c r="BIG125" s="9"/>
      <c r="BIH125" s="9"/>
      <c r="BII125" s="9"/>
      <c r="BIJ125" s="9"/>
      <c r="BIK125" s="9"/>
      <c r="BIL125" s="9"/>
      <c r="BIM125" s="9"/>
      <c r="BIN125" s="9"/>
      <c r="BIO125" s="9"/>
      <c r="BIP125" s="9"/>
      <c r="BIQ125" s="9"/>
      <c r="BIR125" s="9"/>
      <c r="BIS125" s="9"/>
      <c r="BIT125" s="9"/>
      <c r="BIU125" s="9"/>
      <c r="BIV125" s="9"/>
      <c r="BIW125" s="9"/>
      <c r="BIX125" s="9"/>
      <c r="BIY125" s="9"/>
      <c r="BIZ125" s="9"/>
      <c r="BJA125" s="9"/>
      <c r="BJB125" s="9"/>
      <c r="BJC125" s="9"/>
      <c r="BJD125" s="9"/>
      <c r="BJE125" s="9"/>
      <c r="BJF125" s="9"/>
      <c r="BJG125" s="9"/>
      <c r="BJH125" s="9"/>
      <c r="BJI125" s="9"/>
      <c r="BJJ125" s="9"/>
      <c r="BJK125" s="9"/>
      <c r="BJL125" s="9"/>
      <c r="BJM125" s="9"/>
      <c r="BJN125" s="9"/>
      <c r="BJO125" s="9"/>
      <c r="BJP125" s="9"/>
      <c r="BJQ125" s="9"/>
      <c r="BJR125" s="9"/>
      <c r="BJS125" s="9"/>
      <c r="BJT125" s="9"/>
      <c r="BJU125" s="9"/>
      <c r="BJV125" s="9"/>
      <c r="BJW125" s="9"/>
      <c r="BJX125" s="9"/>
      <c r="BJY125" s="9"/>
      <c r="BJZ125" s="9"/>
      <c r="BKA125" s="9"/>
      <c r="BKB125" s="9"/>
      <c r="BKC125" s="9"/>
      <c r="BKD125" s="9"/>
      <c r="BKE125" s="9"/>
      <c r="BKF125" s="9"/>
      <c r="BKG125" s="9"/>
      <c r="BKH125" s="9"/>
      <c r="BKI125" s="9"/>
      <c r="BKJ125" s="9"/>
      <c r="BKK125" s="9"/>
      <c r="BKL125" s="9"/>
      <c r="BKM125" s="9"/>
      <c r="BKN125" s="9"/>
      <c r="BKO125" s="9"/>
      <c r="BKP125" s="9"/>
      <c r="BKQ125" s="9"/>
      <c r="BKR125" s="9"/>
      <c r="BKS125" s="9"/>
      <c r="BKT125" s="9"/>
      <c r="BKU125" s="9"/>
      <c r="BKV125" s="9"/>
      <c r="BKW125" s="9"/>
      <c r="BKX125" s="9"/>
      <c r="BKY125" s="9"/>
      <c r="BKZ125" s="9"/>
      <c r="BLA125" s="9"/>
      <c r="BLB125" s="9"/>
      <c r="BLC125" s="9"/>
      <c r="BLD125" s="9"/>
      <c r="BLE125" s="9"/>
      <c r="BLF125" s="9"/>
      <c r="BLG125" s="9"/>
      <c r="BLH125" s="9"/>
      <c r="BLI125" s="9"/>
      <c r="BLJ125" s="9"/>
      <c r="BLK125" s="9"/>
      <c r="BLL125" s="9"/>
      <c r="BLM125" s="9"/>
      <c r="BLN125" s="9"/>
      <c r="BLO125" s="9"/>
      <c r="BLP125" s="9"/>
      <c r="BLQ125" s="9"/>
      <c r="BLR125" s="9"/>
      <c r="BLS125" s="9"/>
      <c r="BLT125" s="9"/>
      <c r="BLU125" s="9"/>
      <c r="BLV125" s="9"/>
      <c r="BLW125" s="9"/>
      <c r="BLX125" s="9"/>
      <c r="BLY125" s="9"/>
      <c r="BLZ125" s="9"/>
      <c r="BMA125" s="9"/>
      <c r="BMB125" s="9"/>
      <c r="BMC125" s="9"/>
      <c r="BMD125" s="9"/>
      <c r="BME125" s="9"/>
      <c r="BMF125" s="9"/>
      <c r="BMG125" s="9"/>
      <c r="BMH125" s="9"/>
      <c r="BMI125" s="9"/>
      <c r="BMJ125" s="9"/>
      <c r="BMK125" s="9"/>
      <c r="BML125" s="9"/>
      <c r="BMM125" s="9"/>
      <c r="BMN125" s="9"/>
      <c r="BMO125" s="9"/>
      <c r="BMP125" s="9"/>
      <c r="BMQ125" s="9"/>
      <c r="BMR125" s="9"/>
      <c r="BMS125" s="9"/>
      <c r="BMT125" s="9"/>
      <c r="BMU125" s="9"/>
      <c r="BMV125" s="9"/>
      <c r="BMW125" s="9"/>
      <c r="BMX125" s="9"/>
      <c r="BMY125" s="9"/>
      <c r="BMZ125" s="9"/>
      <c r="BNA125" s="9"/>
      <c r="BNB125" s="9"/>
      <c r="BNC125" s="9"/>
      <c r="BND125" s="9"/>
      <c r="BNE125" s="9"/>
      <c r="BNF125" s="9"/>
      <c r="BNG125" s="9"/>
      <c r="BNH125" s="9"/>
      <c r="BNI125" s="9"/>
      <c r="BNJ125" s="9"/>
      <c r="BNK125" s="9"/>
      <c r="BNL125" s="9"/>
      <c r="BNM125" s="9"/>
      <c r="BNN125" s="9"/>
      <c r="BNO125" s="9"/>
      <c r="BNP125" s="9"/>
      <c r="BNQ125" s="9"/>
      <c r="BNR125" s="9"/>
      <c r="BNS125" s="9"/>
      <c r="BNT125" s="9"/>
      <c r="BNU125" s="9"/>
      <c r="BNV125" s="9"/>
      <c r="BNW125" s="9"/>
      <c r="BNX125" s="9"/>
      <c r="BNY125" s="9"/>
      <c r="BNZ125" s="9"/>
      <c r="BOA125" s="9"/>
      <c r="BOB125" s="9"/>
      <c r="BOC125" s="9"/>
      <c r="BOD125" s="9"/>
      <c r="BOE125" s="9"/>
      <c r="BOF125" s="9"/>
      <c r="BOG125" s="9"/>
      <c r="BOH125" s="9"/>
      <c r="BOI125" s="9"/>
      <c r="BOJ125" s="9"/>
      <c r="BOK125" s="9"/>
      <c r="BOL125" s="9"/>
      <c r="BOM125" s="9"/>
      <c r="BON125" s="9"/>
      <c r="BOO125" s="9"/>
      <c r="BOP125" s="9"/>
      <c r="BOQ125" s="9"/>
      <c r="BOR125" s="9"/>
      <c r="BOS125" s="9"/>
      <c r="BOT125" s="9"/>
      <c r="BOU125" s="9"/>
      <c r="BOV125" s="9"/>
      <c r="BOW125" s="9"/>
      <c r="BOX125" s="9"/>
      <c r="BOY125" s="9"/>
      <c r="BOZ125" s="9"/>
      <c r="BPA125" s="9"/>
      <c r="BPB125" s="9"/>
      <c r="BPC125" s="9"/>
      <c r="BPD125" s="9"/>
      <c r="BPE125" s="9"/>
      <c r="BPF125" s="9"/>
      <c r="BPG125" s="9"/>
      <c r="BPH125" s="9"/>
      <c r="BPI125" s="9"/>
      <c r="BPJ125" s="9"/>
      <c r="BPK125" s="9"/>
      <c r="BPL125" s="9"/>
      <c r="BPM125" s="9"/>
      <c r="BPN125" s="9"/>
      <c r="BPO125" s="9"/>
      <c r="BPP125" s="9"/>
      <c r="BPQ125" s="9"/>
      <c r="BPR125" s="9"/>
      <c r="BPS125" s="9"/>
      <c r="BPT125" s="9"/>
      <c r="BPU125" s="9"/>
      <c r="BPV125" s="9"/>
      <c r="BPW125" s="9"/>
      <c r="BPX125" s="9"/>
      <c r="BPY125" s="9"/>
      <c r="BPZ125" s="9"/>
      <c r="BQA125" s="9"/>
      <c r="BQB125" s="9"/>
      <c r="BQC125" s="9"/>
      <c r="BQD125" s="9"/>
      <c r="BQE125" s="9"/>
      <c r="BQF125" s="9"/>
      <c r="BQG125" s="9"/>
      <c r="BQH125" s="9"/>
      <c r="BQI125" s="9"/>
      <c r="BQJ125" s="9"/>
      <c r="BQK125" s="9"/>
      <c r="BQL125" s="9"/>
      <c r="BQM125" s="9"/>
      <c r="BQN125" s="9"/>
      <c r="BQO125" s="9"/>
      <c r="BQP125" s="9"/>
      <c r="BQQ125" s="9"/>
      <c r="BQR125" s="9"/>
      <c r="BQS125" s="9"/>
      <c r="BQT125" s="9"/>
      <c r="BQU125" s="9"/>
      <c r="BQV125" s="9"/>
      <c r="BQW125" s="9"/>
      <c r="BQX125" s="9"/>
      <c r="BQY125" s="9"/>
      <c r="BQZ125" s="9"/>
      <c r="BRA125" s="9"/>
      <c r="BRB125" s="9"/>
      <c r="BRC125" s="9"/>
      <c r="BRD125" s="9"/>
      <c r="BRE125" s="9"/>
      <c r="BRF125" s="9"/>
      <c r="BRG125" s="9"/>
      <c r="BRH125" s="9"/>
      <c r="BRI125" s="9"/>
      <c r="BRJ125" s="9"/>
      <c r="BRK125" s="9"/>
      <c r="BRL125" s="9"/>
      <c r="BRM125" s="9"/>
      <c r="BRN125" s="9"/>
      <c r="BRO125" s="9"/>
      <c r="BRP125" s="9"/>
      <c r="BRQ125" s="9"/>
      <c r="BRR125" s="9"/>
      <c r="BRS125" s="9"/>
      <c r="BRT125" s="9"/>
      <c r="BRU125" s="9"/>
      <c r="BRV125" s="9"/>
      <c r="BRW125" s="9"/>
      <c r="BRX125" s="9"/>
      <c r="BRY125" s="9"/>
      <c r="BRZ125" s="9"/>
      <c r="BSA125" s="9"/>
      <c r="BSB125" s="9"/>
      <c r="BSC125" s="9"/>
      <c r="BSD125" s="9"/>
      <c r="BSE125" s="9"/>
      <c r="BSF125" s="9"/>
      <c r="BSG125" s="9"/>
      <c r="BSH125" s="9"/>
      <c r="BSI125" s="9"/>
      <c r="BSJ125" s="9"/>
      <c r="BSK125" s="9"/>
      <c r="BSL125" s="9"/>
      <c r="BSM125" s="9"/>
      <c r="BSN125" s="9"/>
      <c r="BSO125" s="9"/>
      <c r="BSP125" s="9"/>
      <c r="BSQ125" s="9"/>
      <c r="BSR125" s="9"/>
      <c r="BSS125" s="9"/>
      <c r="BST125" s="9"/>
      <c r="BSU125" s="9"/>
      <c r="BSV125" s="9"/>
      <c r="BSW125" s="9"/>
      <c r="BSX125" s="9"/>
      <c r="BSY125" s="9"/>
      <c r="BSZ125" s="9"/>
      <c r="BTA125" s="9"/>
      <c r="BTB125" s="9"/>
      <c r="BTC125" s="9"/>
      <c r="BTD125" s="9"/>
      <c r="BTE125" s="9"/>
      <c r="BTF125" s="9"/>
      <c r="BTG125" s="9"/>
      <c r="BTH125" s="9"/>
      <c r="BTI125" s="9"/>
      <c r="BTJ125" s="9"/>
      <c r="BTK125" s="9"/>
      <c r="BTL125" s="9"/>
      <c r="BTM125" s="9"/>
      <c r="BTN125" s="9"/>
      <c r="BTO125" s="9"/>
      <c r="BTP125" s="9"/>
      <c r="BTQ125" s="9"/>
      <c r="BTR125" s="9"/>
      <c r="BTS125" s="9"/>
      <c r="BTT125" s="9"/>
      <c r="BTU125" s="9"/>
      <c r="BTV125" s="9"/>
      <c r="BTW125" s="9"/>
      <c r="BTX125" s="9"/>
      <c r="BTY125" s="9"/>
      <c r="BTZ125" s="9"/>
      <c r="BUA125" s="9"/>
      <c r="BUB125" s="9"/>
      <c r="BUC125" s="9"/>
      <c r="BUD125" s="9"/>
      <c r="BUE125" s="9"/>
      <c r="BUF125" s="9"/>
      <c r="BUG125" s="9"/>
      <c r="BUH125" s="9"/>
      <c r="BUI125" s="9"/>
      <c r="BUJ125" s="9"/>
      <c r="BUK125" s="9"/>
      <c r="BUL125" s="9"/>
      <c r="BUM125" s="9"/>
      <c r="BUN125" s="9"/>
      <c r="BUO125" s="9"/>
      <c r="BUP125" s="9"/>
      <c r="BUQ125" s="9"/>
      <c r="BUR125" s="9"/>
      <c r="BUS125" s="9"/>
      <c r="BUT125" s="9"/>
      <c r="BUU125" s="9"/>
      <c r="BUV125" s="9"/>
      <c r="BUW125" s="9"/>
      <c r="BUX125" s="9"/>
      <c r="BUY125" s="9"/>
      <c r="BUZ125" s="9"/>
      <c r="BVA125" s="9"/>
      <c r="BVB125" s="9"/>
      <c r="BVC125" s="9"/>
      <c r="BVD125" s="9"/>
      <c r="BVE125" s="9"/>
      <c r="BVF125" s="9"/>
      <c r="BVG125" s="9"/>
      <c r="BVH125" s="9"/>
      <c r="BVI125" s="9"/>
      <c r="BVJ125" s="9"/>
      <c r="BVK125" s="9"/>
      <c r="BVL125" s="9"/>
      <c r="BVM125" s="9"/>
      <c r="BVN125" s="9"/>
      <c r="BVO125" s="9"/>
      <c r="BVP125" s="9"/>
      <c r="BVQ125" s="9"/>
      <c r="BVR125" s="9"/>
      <c r="BVS125" s="9"/>
      <c r="BVT125" s="9"/>
      <c r="BVU125" s="9"/>
      <c r="BVV125" s="9"/>
      <c r="BVW125" s="9"/>
      <c r="BVX125" s="9"/>
      <c r="BVY125" s="9"/>
      <c r="BVZ125" s="9"/>
      <c r="BWA125" s="9"/>
      <c r="BWB125" s="9"/>
      <c r="BWC125" s="9"/>
      <c r="BWD125" s="9"/>
      <c r="BWE125" s="9"/>
      <c r="BWF125" s="9"/>
      <c r="BWG125" s="9"/>
      <c r="BWH125" s="9"/>
      <c r="BWI125" s="9"/>
      <c r="BWJ125" s="9"/>
      <c r="BWK125" s="9"/>
      <c r="BWL125" s="9"/>
      <c r="BWM125" s="9"/>
      <c r="BWN125" s="9"/>
      <c r="BWO125" s="9"/>
      <c r="BWP125" s="9"/>
      <c r="BWQ125" s="9"/>
      <c r="BWR125" s="9"/>
      <c r="BWS125" s="9"/>
      <c r="BWT125" s="9"/>
      <c r="BWU125" s="9"/>
      <c r="BWV125" s="9"/>
      <c r="BWW125" s="9"/>
      <c r="BWX125" s="9"/>
      <c r="BWY125" s="9"/>
      <c r="BWZ125" s="9"/>
      <c r="BXA125" s="9"/>
      <c r="BXB125" s="9"/>
      <c r="BXC125" s="9"/>
      <c r="BXD125" s="9"/>
    </row>
    <row r="126" ht="14.25" customHeight="1">
      <c r="A126" s="9">
        <v>8.0</v>
      </c>
      <c r="B126" s="9" t="s">
        <v>11947</v>
      </c>
      <c r="C126" s="9" t="s">
        <v>11948</v>
      </c>
      <c r="D126" s="9" t="s">
        <v>11948</v>
      </c>
      <c r="E126" s="9"/>
      <c r="F126" s="9">
        <v>31.0</v>
      </c>
      <c r="G126" s="9" t="s">
        <v>13019</v>
      </c>
      <c r="H126" s="9" t="s">
        <v>13020</v>
      </c>
      <c r="I126" s="9"/>
      <c r="J126" s="9"/>
      <c r="K126" s="9">
        <v>1.0</v>
      </c>
      <c r="L126" s="9">
        <v>30.0</v>
      </c>
      <c r="M126" s="9"/>
      <c r="N126" s="9"/>
      <c r="O126" s="9"/>
      <c r="P126" s="9">
        <v>2.0</v>
      </c>
      <c r="Q126" s="9" t="s">
        <v>13021</v>
      </c>
      <c r="R126" s="9"/>
      <c r="S126" s="9" t="s">
        <v>3130</v>
      </c>
      <c r="T126" s="9" t="s">
        <v>3129</v>
      </c>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9"/>
      <c r="KX126" s="9"/>
      <c r="KY126" s="9"/>
      <c r="KZ126" s="9"/>
      <c r="LA126" s="9"/>
      <c r="LB126" s="9"/>
      <c r="LC126" s="9"/>
      <c r="LD126" s="9"/>
      <c r="LE126" s="9"/>
      <c r="LF126" s="9"/>
      <c r="LG126" s="9"/>
      <c r="LH126" s="9"/>
      <c r="LI126" s="9"/>
      <c r="LJ126" s="9"/>
      <c r="LK126" s="9"/>
      <c r="LL126" s="9"/>
      <c r="LM126" s="9"/>
      <c r="LN126" s="9"/>
      <c r="LO126" s="9"/>
      <c r="LP126" s="9"/>
      <c r="LQ126" s="9"/>
      <c r="LR126" s="9"/>
      <c r="LS126" s="9"/>
      <c r="LT126" s="9"/>
      <c r="LU126" s="9"/>
      <c r="LV126" s="9"/>
      <c r="LW126" s="9"/>
      <c r="LX126" s="9"/>
      <c r="LY126" s="9"/>
      <c r="LZ126" s="9"/>
      <c r="MA126" s="9"/>
      <c r="MB126" s="9"/>
      <c r="MC126" s="9"/>
      <c r="MD126" s="9"/>
      <c r="ME126" s="9"/>
      <c r="MF126" s="9"/>
      <c r="MG126" s="9"/>
      <c r="MH126" s="9"/>
      <c r="MI126" s="9"/>
      <c r="MJ126" s="9"/>
      <c r="MK126" s="9"/>
      <c r="ML126" s="9"/>
      <c r="MM126" s="9"/>
      <c r="MN126" s="9"/>
      <c r="MO126" s="9"/>
      <c r="MP126" s="9"/>
      <c r="MQ126" s="9"/>
      <c r="MR126" s="9"/>
      <c r="MS126" s="9"/>
      <c r="MT126" s="9"/>
      <c r="MU126" s="9"/>
      <c r="MV126" s="9"/>
      <c r="MW126" s="9"/>
      <c r="MX126" s="9"/>
      <c r="MY126" s="9"/>
      <c r="MZ126" s="9"/>
      <c r="NA126" s="9"/>
      <c r="NB126" s="9"/>
      <c r="NC126" s="9"/>
      <c r="ND126" s="9"/>
      <c r="NE126" s="9"/>
      <c r="NF126" s="9"/>
      <c r="NG126" s="9"/>
      <c r="NH126" s="9"/>
      <c r="NI126" s="9"/>
      <c r="NJ126" s="9"/>
      <c r="NK126" s="9"/>
      <c r="NL126" s="9"/>
      <c r="NM126" s="9"/>
      <c r="NN126" s="9"/>
      <c r="NO126" s="9"/>
      <c r="NP126" s="9"/>
      <c r="NQ126" s="9"/>
      <c r="NR126" s="9"/>
      <c r="NS126" s="9"/>
      <c r="NT126" s="9"/>
      <c r="NU126" s="9"/>
      <c r="NV126" s="9"/>
      <c r="NW126" s="9"/>
      <c r="NX126" s="9"/>
      <c r="NY126" s="9"/>
      <c r="NZ126" s="9"/>
      <c r="OA126" s="9"/>
      <c r="OB126" s="9"/>
      <c r="OC126" s="9"/>
      <c r="OD126" s="9"/>
      <c r="OE126" s="9"/>
      <c r="OF126" s="9"/>
      <c r="OG126" s="9"/>
      <c r="OH126" s="9"/>
      <c r="OI126" s="9"/>
      <c r="OJ126" s="9"/>
      <c r="OK126" s="9"/>
      <c r="OL126" s="9"/>
      <c r="OM126" s="9"/>
      <c r="ON126" s="9"/>
      <c r="OO126" s="9"/>
      <c r="OP126" s="9"/>
      <c r="OQ126" s="9"/>
      <c r="OR126" s="9"/>
      <c r="OS126" s="9"/>
      <c r="OT126" s="9"/>
      <c r="OU126" s="9"/>
      <c r="OV126" s="9"/>
      <c r="OW126" s="9"/>
      <c r="OX126" s="9"/>
      <c r="OY126" s="9"/>
      <c r="OZ126" s="9"/>
      <c r="PA126" s="9"/>
      <c r="PB126" s="9"/>
      <c r="PC126" s="9"/>
      <c r="PD126" s="9"/>
      <c r="PE126" s="9"/>
      <c r="PF126" s="9"/>
      <c r="PG126" s="9"/>
      <c r="PH126" s="9"/>
      <c r="PI126" s="9"/>
      <c r="PJ126" s="9"/>
      <c r="PK126" s="9"/>
      <c r="PL126" s="9"/>
      <c r="PM126" s="9"/>
      <c r="PN126" s="9"/>
      <c r="PO126" s="9"/>
      <c r="PP126" s="9"/>
      <c r="PQ126" s="9"/>
      <c r="PR126" s="9"/>
      <c r="PS126" s="9"/>
      <c r="PT126" s="9"/>
      <c r="PU126" s="9"/>
      <c r="PV126" s="9"/>
      <c r="PW126" s="9"/>
      <c r="PX126" s="9"/>
      <c r="PY126" s="9"/>
      <c r="PZ126" s="9"/>
      <c r="QA126" s="9"/>
      <c r="QB126" s="9"/>
      <c r="QC126" s="9"/>
      <c r="QD126" s="9"/>
      <c r="QE126" s="9"/>
      <c r="QF126" s="9"/>
      <c r="QG126" s="9"/>
      <c r="QH126" s="9"/>
      <c r="QI126" s="9"/>
      <c r="QJ126" s="9"/>
      <c r="QK126" s="9"/>
      <c r="QL126" s="9"/>
      <c r="QM126" s="9"/>
      <c r="QN126" s="9"/>
      <c r="QO126" s="9"/>
      <c r="QP126" s="9"/>
      <c r="QQ126" s="9"/>
      <c r="QR126" s="9"/>
      <c r="QS126" s="9"/>
      <c r="QT126" s="9"/>
      <c r="QU126" s="9"/>
      <c r="QV126" s="9"/>
      <c r="QW126" s="9"/>
      <c r="QX126" s="9"/>
      <c r="QY126" s="9"/>
      <c r="QZ126" s="9"/>
      <c r="RA126" s="9"/>
      <c r="RB126" s="9"/>
      <c r="RC126" s="9"/>
      <c r="RD126" s="9"/>
      <c r="RE126" s="9"/>
      <c r="RF126" s="9"/>
      <c r="RG126" s="9"/>
      <c r="RH126" s="9"/>
      <c r="RI126" s="9"/>
      <c r="RJ126" s="9"/>
      <c r="RK126" s="9"/>
      <c r="RL126" s="9"/>
      <c r="RM126" s="9"/>
      <c r="RN126" s="9"/>
      <c r="RO126" s="9"/>
      <c r="RP126" s="9"/>
      <c r="RQ126" s="9"/>
      <c r="RR126" s="9"/>
      <c r="RS126" s="9"/>
      <c r="RT126" s="9"/>
      <c r="RU126" s="9"/>
      <c r="RV126" s="9"/>
      <c r="RW126" s="9"/>
      <c r="RX126" s="9"/>
      <c r="RY126" s="9"/>
      <c r="RZ126" s="9"/>
      <c r="SA126" s="9"/>
      <c r="SB126" s="9"/>
      <c r="SC126" s="9"/>
      <c r="SD126" s="9"/>
      <c r="SE126" s="9"/>
      <c r="SF126" s="9"/>
      <c r="SG126" s="9"/>
      <c r="SH126" s="9"/>
      <c r="SI126" s="9"/>
      <c r="SJ126" s="9"/>
      <c r="SK126" s="9"/>
      <c r="SL126" s="9"/>
      <c r="SM126" s="9"/>
      <c r="SN126" s="9"/>
      <c r="SO126" s="9"/>
      <c r="SP126" s="9"/>
      <c r="SQ126" s="9"/>
      <c r="SR126" s="9"/>
      <c r="SS126" s="9"/>
      <c r="ST126" s="9"/>
      <c r="SU126" s="9"/>
      <c r="SV126" s="9"/>
      <c r="SW126" s="9"/>
      <c r="SX126" s="9"/>
      <c r="SY126" s="9"/>
      <c r="SZ126" s="9"/>
      <c r="TA126" s="9"/>
      <c r="TB126" s="9"/>
      <c r="TC126" s="9"/>
      <c r="TD126" s="9"/>
      <c r="TE126" s="9"/>
      <c r="TF126" s="9"/>
      <c r="TG126" s="9"/>
      <c r="TH126" s="9"/>
      <c r="TI126" s="9"/>
      <c r="TJ126" s="9"/>
      <c r="TK126" s="9"/>
      <c r="TL126" s="9"/>
      <c r="TM126" s="9"/>
      <c r="TN126" s="9"/>
      <c r="TO126" s="9"/>
      <c r="ANB126" s="9"/>
      <c r="ANC126" s="9"/>
      <c r="AND126" s="9"/>
      <c r="ANE126" s="9"/>
      <c r="ANF126" s="9"/>
      <c r="ANG126" s="9"/>
      <c r="ANH126" s="9"/>
      <c r="ANI126" s="9"/>
      <c r="ANJ126" s="9"/>
      <c r="ANK126" s="9"/>
      <c r="ANL126" s="9"/>
      <c r="ANM126" s="9"/>
      <c r="ANN126" s="9"/>
      <c r="ANO126" s="9"/>
      <c r="ANP126" s="9"/>
      <c r="ANQ126" s="9"/>
      <c r="ANR126" s="9"/>
      <c r="ANS126" s="9"/>
      <c r="ANT126" s="9"/>
      <c r="ANU126" s="9"/>
      <c r="ANV126" s="9"/>
      <c r="ANW126" s="9"/>
      <c r="ANX126" s="9"/>
      <c r="ANY126" s="9"/>
      <c r="ANZ126" s="9"/>
      <c r="AOA126" s="9"/>
      <c r="AOB126" s="9"/>
      <c r="AOC126" s="9"/>
      <c r="AOD126" s="9"/>
      <c r="AOE126" s="9"/>
      <c r="AOF126" s="9"/>
      <c r="AOG126" s="9"/>
      <c r="AOH126" s="9"/>
      <c r="AOI126" s="9"/>
      <c r="AOJ126" s="9"/>
      <c r="AOK126" s="9"/>
      <c r="AOL126" s="9"/>
      <c r="AOM126" s="9"/>
      <c r="AON126" s="9"/>
      <c r="AOO126" s="9"/>
      <c r="AOP126" s="9"/>
      <c r="AOQ126" s="9"/>
      <c r="AOR126" s="9"/>
      <c r="AOS126" s="9"/>
      <c r="AOT126" s="9"/>
      <c r="AOU126" s="9"/>
      <c r="AOV126" s="9"/>
      <c r="AOW126" s="9"/>
      <c r="AOX126" s="9"/>
      <c r="AOY126" s="9"/>
      <c r="AOZ126" s="9"/>
      <c r="APA126" s="9"/>
      <c r="APB126" s="9"/>
      <c r="APC126" s="9"/>
      <c r="APD126" s="9"/>
      <c r="APE126" s="9"/>
      <c r="APF126" s="9"/>
      <c r="APG126" s="9"/>
      <c r="APH126" s="9"/>
      <c r="API126" s="9"/>
      <c r="APJ126" s="9"/>
      <c r="APK126" s="9"/>
      <c r="APL126" s="9"/>
      <c r="APM126" s="9"/>
      <c r="APN126" s="9"/>
      <c r="APO126" s="9"/>
      <c r="APP126" s="9"/>
      <c r="APQ126" s="9"/>
      <c r="APR126" s="9"/>
      <c r="APS126" s="9"/>
      <c r="APT126" s="9"/>
      <c r="APU126" s="9"/>
      <c r="APV126" s="9"/>
      <c r="APW126" s="9"/>
      <c r="APX126" s="9"/>
      <c r="APY126" s="9"/>
      <c r="APZ126" s="9"/>
      <c r="AQA126" s="9"/>
      <c r="AQB126" s="9"/>
      <c r="AQC126" s="9"/>
      <c r="AQD126" s="9"/>
      <c r="AQE126" s="9"/>
      <c r="AQF126" s="9"/>
      <c r="AQG126" s="9"/>
      <c r="AQH126" s="9"/>
      <c r="AQI126" s="9"/>
      <c r="AQJ126" s="9"/>
      <c r="AQK126" s="9"/>
      <c r="AQL126" s="9"/>
      <c r="AQM126" s="9"/>
      <c r="AQN126" s="9"/>
      <c r="AQO126" s="9"/>
      <c r="AQP126" s="9"/>
      <c r="AQQ126" s="9"/>
      <c r="AQR126" s="9"/>
      <c r="AQS126" s="9"/>
      <c r="AQT126" s="9"/>
      <c r="AQU126" s="9"/>
      <c r="AQV126" s="9"/>
      <c r="AQW126" s="9"/>
      <c r="AQX126" s="9"/>
      <c r="AQY126" s="9"/>
      <c r="AQZ126" s="9"/>
      <c r="ARA126" s="9"/>
      <c r="ARB126" s="9"/>
      <c r="ARC126" s="9"/>
      <c r="ARD126" s="9"/>
      <c r="ARE126" s="9"/>
      <c r="ARF126" s="9"/>
      <c r="ARG126" s="9"/>
      <c r="ARH126" s="9"/>
      <c r="ARI126" s="9"/>
      <c r="ARJ126" s="9"/>
      <c r="ARK126" s="9"/>
      <c r="ARL126" s="9"/>
      <c r="ARM126" s="9"/>
      <c r="ARN126" s="9"/>
      <c r="ARO126" s="9"/>
      <c r="ARP126" s="9"/>
      <c r="ARQ126" s="9"/>
      <c r="ARR126" s="9"/>
      <c r="ARS126" s="9"/>
      <c r="ART126" s="9"/>
      <c r="ARU126" s="9"/>
      <c r="ARV126" s="9"/>
      <c r="ARW126" s="9"/>
      <c r="ARX126" s="9"/>
      <c r="ARY126" s="9"/>
      <c r="ARZ126" s="9"/>
      <c r="ASA126" s="9"/>
      <c r="ASB126" s="9"/>
      <c r="ASC126" s="9"/>
      <c r="ASD126" s="9"/>
      <c r="ASE126" s="9"/>
      <c r="ASF126" s="9"/>
      <c r="ASG126" s="9"/>
      <c r="ASH126" s="9"/>
      <c r="ASI126" s="9"/>
      <c r="ASJ126" s="9"/>
      <c r="ASK126" s="9"/>
      <c r="ASL126" s="9"/>
      <c r="ASM126" s="9"/>
      <c r="ASN126" s="9"/>
      <c r="ASO126" s="9"/>
      <c r="ASP126" s="9"/>
      <c r="ASQ126" s="9"/>
      <c r="ASR126" s="9"/>
      <c r="ASS126" s="9"/>
      <c r="AST126" s="9"/>
      <c r="ASU126" s="9"/>
      <c r="ASV126" s="9"/>
      <c r="ASW126" s="9"/>
      <c r="ASX126" s="9"/>
      <c r="ASY126" s="9"/>
      <c r="ASZ126" s="9"/>
      <c r="ATA126" s="9"/>
      <c r="ATB126" s="9"/>
      <c r="ATC126" s="9"/>
      <c r="ATD126" s="9"/>
      <c r="ATE126" s="9"/>
      <c r="ATF126" s="9"/>
      <c r="ATG126" s="9"/>
      <c r="ATH126" s="9"/>
      <c r="ATI126" s="9"/>
      <c r="ATJ126" s="9"/>
      <c r="ATK126" s="9"/>
      <c r="ATL126" s="9"/>
      <c r="ATM126" s="9"/>
      <c r="ATN126" s="9"/>
      <c r="ATO126" s="9"/>
      <c r="ATP126" s="9"/>
      <c r="ATQ126" s="9"/>
      <c r="ATR126" s="9"/>
      <c r="ATS126" s="9"/>
      <c r="ATT126" s="9"/>
      <c r="ATU126" s="9"/>
      <c r="ATV126" s="9"/>
      <c r="ATW126" s="9"/>
      <c r="ATX126" s="9"/>
      <c r="ATY126" s="9"/>
      <c r="ATZ126" s="9"/>
      <c r="AUA126" s="9"/>
      <c r="AUB126" s="9"/>
      <c r="AUC126" s="9"/>
      <c r="AUD126" s="9"/>
      <c r="AUE126" s="9"/>
      <c r="AUF126" s="9"/>
      <c r="AUG126" s="9"/>
      <c r="AUH126" s="9"/>
      <c r="AUI126" s="9"/>
      <c r="AUJ126" s="9"/>
      <c r="AUK126" s="9"/>
      <c r="AUL126" s="9"/>
      <c r="AUM126" s="9"/>
      <c r="AUN126" s="9"/>
      <c r="AUO126" s="9"/>
      <c r="AUP126" s="9"/>
      <c r="AUQ126" s="9"/>
      <c r="AUR126" s="9"/>
      <c r="AUS126" s="9"/>
      <c r="AUT126" s="9"/>
      <c r="AUU126" s="9"/>
      <c r="AUV126" s="9"/>
      <c r="AUW126" s="9"/>
      <c r="AUX126" s="9"/>
      <c r="AUY126" s="9"/>
      <c r="AUZ126" s="9"/>
      <c r="AVA126" s="9"/>
      <c r="AVB126" s="9"/>
      <c r="AVC126" s="9"/>
      <c r="AVD126" s="9"/>
      <c r="AVE126" s="9"/>
      <c r="AVF126" s="9"/>
      <c r="AVG126" s="9"/>
      <c r="AVH126" s="9"/>
      <c r="AVI126" s="9"/>
      <c r="AVJ126" s="9"/>
      <c r="AVK126" s="9"/>
      <c r="AVL126" s="9"/>
      <c r="AVM126" s="9"/>
      <c r="AVN126" s="9"/>
      <c r="AVO126" s="9"/>
      <c r="AVP126" s="9"/>
      <c r="AVQ126" s="9"/>
      <c r="AVR126" s="9"/>
      <c r="AVS126" s="9"/>
      <c r="AVT126" s="9"/>
      <c r="AVU126" s="9"/>
      <c r="AVV126" s="9"/>
      <c r="AVW126" s="9"/>
      <c r="AVX126" s="9"/>
      <c r="AVY126" s="9"/>
      <c r="AVZ126" s="9"/>
      <c r="AWA126" s="9"/>
      <c r="AWB126" s="9"/>
      <c r="AWC126" s="9"/>
      <c r="AWD126" s="9"/>
      <c r="AWE126" s="9"/>
      <c r="AWF126" s="9"/>
      <c r="AWG126" s="9"/>
      <c r="AWH126" s="9"/>
      <c r="AWI126" s="9"/>
      <c r="AWJ126" s="9"/>
      <c r="AWK126" s="9"/>
      <c r="AWL126" s="9"/>
      <c r="AWM126" s="9"/>
      <c r="AWN126" s="9"/>
      <c r="AWO126" s="9"/>
      <c r="AWP126" s="9"/>
      <c r="AWQ126" s="9"/>
      <c r="AWR126" s="9"/>
      <c r="AWS126" s="9"/>
      <c r="AWT126" s="9"/>
      <c r="AWU126" s="9"/>
      <c r="AWV126" s="9"/>
      <c r="AWW126" s="9"/>
      <c r="AWX126" s="9"/>
      <c r="AWY126" s="9" t="s">
        <v>13022</v>
      </c>
      <c r="AWZ126" s="9"/>
      <c r="AXA126" s="9"/>
      <c r="AXB126" s="9"/>
      <c r="AXC126" s="9"/>
      <c r="AXD126" s="9"/>
      <c r="AXE126" s="9"/>
      <c r="AXF126" s="9"/>
      <c r="AXG126" s="9"/>
      <c r="AXH126" s="9"/>
      <c r="AXI126" s="9"/>
      <c r="AXJ126" s="9"/>
      <c r="AXK126" s="9"/>
      <c r="AXL126" s="9"/>
      <c r="AXM126" s="9"/>
      <c r="AXN126" s="9"/>
      <c r="AXO126" s="9"/>
      <c r="AXP126" s="9"/>
      <c r="AXQ126" s="9"/>
      <c r="AXR126" s="9"/>
      <c r="AXS126" s="9"/>
      <c r="AXT126" s="9"/>
      <c r="AXU126" s="9"/>
      <c r="AXV126" s="9"/>
      <c r="AXW126" s="9"/>
      <c r="AXX126" s="9"/>
      <c r="AXY126" s="9"/>
      <c r="AXZ126" s="9"/>
      <c r="AYA126" s="9"/>
      <c r="AYB126" s="9"/>
      <c r="AYC126" s="9"/>
      <c r="AYD126" s="9"/>
      <c r="AYE126" s="9"/>
      <c r="AYF126" s="9"/>
      <c r="AYG126" s="9"/>
      <c r="AYH126" s="9" t="s">
        <v>13023</v>
      </c>
      <c r="AYI126" s="9"/>
      <c r="AYJ126" s="9"/>
      <c r="AYK126" s="9"/>
      <c r="AYL126" s="9"/>
      <c r="AYM126" s="9"/>
      <c r="AYN126" s="9"/>
      <c r="AYO126" s="9"/>
      <c r="AYP126" s="9"/>
      <c r="AYQ126" s="9"/>
      <c r="AYR126" s="9"/>
      <c r="AYS126" s="9"/>
      <c r="AYT126" s="9"/>
      <c r="AYU126" s="9"/>
      <c r="AYV126" s="9"/>
      <c r="AYW126" s="9"/>
      <c r="AYX126" s="9"/>
      <c r="AYY126" s="9" t="s">
        <v>5691</v>
      </c>
      <c r="AYZ126" s="9" t="s">
        <v>5691</v>
      </c>
      <c r="AZA126" s="9"/>
      <c r="AZB126" s="9"/>
      <c r="AZC126" s="9"/>
      <c r="AZD126" s="9"/>
      <c r="AZE126" s="9"/>
      <c r="AZF126" s="9"/>
      <c r="AZG126" s="9"/>
      <c r="AZH126" s="9"/>
      <c r="AZI126" s="9"/>
      <c r="AZJ126" s="9"/>
      <c r="AZK126" s="9"/>
      <c r="AZL126" s="9"/>
      <c r="AZM126" s="9"/>
      <c r="AZN126" s="9"/>
      <c r="AZO126" s="9"/>
      <c r="AZP126" s="9"/>
      <c r="AZQ126" s="9"/>
      <c r="AZR126" s="9"/>
      <c r="AZS126" s="9"/>
      <c r="AZT126" s="9"/>
      <c r="AZU126" s="9"/>
      <c r="AZV126" s="9"/>
      <c r="AZW126" s="9"/>
      <c r="AZX126" s="9"/>
      <c r="AZY126" s="9"/>
      <c r="AZZ126" s="9"/>
      <c r="BAA126" s="9"/>
      <c r="BAB126" s="9"/>
      <c r="BAC126" s="9"/>
      <c r="BAD126" s="9"/>
      <c r="BAE126" s="9"/>
      <c r="BAF126" s="9"/>
      <c r="BAG126" s="9"/>
      <c r="BAH126" s="9"/>
      <c r="BAI126" s="9"/>
      <c r="BAJ126" s="9"/>
      <c r="BAK126" s="9" t="s">
        <v>13024</v>
      </c>
      <c r="BAL126" s="9"/>
      <c r="BAM126" s="9"/>
      <c r="BAN126" s="9"/>
      <c r="BAO126" s="9"/>
      <c r="BAP126" s="9"/>
      <c r="BAQ126" s="9"/>
      <c r="BAR126" s="9">
        <v>443.0</v>
      </c>
      <c r="BAS126" s="9" t="s">
        <v>13025</v>
      </c>
      <c r="BAT126" s="9">
        <v>590.0</v>
      </c>
      <c r="BAU126" s="9"/>
      <c r="BAV126" s="9"/>
      <c r="BAW126" s="9"/>
      <c r="BAX126" s="9"/>
      <c r="BAY126" s="9"/>
      <c r="BAZ126" s="9"/>
      <c r="BBA126" s="9"/>
      <c r="BBB126" s="9"/>
      <c r="BBC126" s="9"/>
      <c r="BBD126" s="9"/>
      <c r="BBE126" s="9"/>
      <c r="BBF126" s="9"/>
      <c r="BBG126" s="9"/>
      <c r="BBH126" s="9"/>
      <c r="BBI126" s="9" t="s">
        <v>5718</v>
      </c>
      <c r="BBJ126" s="9"/>
      <c r="BBK126" s="9"/>
      <c r="BBL126" s="9"/>
      <c r="BBM126" s="9"/>
      <c r="BBN126" s="9"/>
      <c r="BBO126" s="9"/>
      <c r="BBP126" s="9"/>
      <c r="BBQ126" s="9"/>
      <c r="BBR126" s="9"/>
      <c r="BBS126" s="9"/>
      <c r="BBT126" s="9"/>
      <c r="BBU126" s="9"/>
      <c r="BBV126" s="9"/>
      <c r="BBW126" s="9"/>
      <c r="BBX126" s="9"/>
      <c r="BBY126" s="9"/>
      <c r="BBZ126" s="9"/>
      <c r="BCA126" s="9"/>
      <c r="BCB126" s="9" t="s">
        <v>5707</v>
      </c>
      <c r="BCC126" s="9"/>
      <c r="BCD126" s="9"/>
      <c r="BCE126" s="9"/>
      <c r="BCF126" s="9" t="s">
        <v>5720</v>
      </c>
      <c r="BCG126" s="9" t="s">
        <v>11952</v>
      </c>
      <c r="BCH126" s="9"/>
      <c r="BCI126" s="9"/>
      <c r="BCJ126" s="9"/>
      <c r="BCK126" s="9"/>
      <c r="BCL126" s="9"/>
      <c r="BCM126" s="9"/>
      <c r="BCN126" s="9"/>
      <c r="BCO126" s="9"/>
      <c r="BCP126" s="9"/>
      <c r="BCQ126" s="9"/>
      <c r="BCR126" s="9"/>
      <c r="BCS126" s="9"/>
      <c r="BCT126" s="9"/>
      <c r="BCU126" s="9"/>
      <c r="BCV126" s="9"/>
      <c r="BCW126" s="9"/>
      <c r="BCX126" s="9"/>
      <c r="BCY126" s="9"/>
      <c r="BCZ126" s="9"/>
      <c r="BDA126" s="9"/>
      <c r="BDB126" s="9"/>
      <c r="BDC126" s="9"/>
      <c r="BDD126" s="9" t="s">
        <v>13025</v>
      </c>
      <c r="BDE126" s="9"/>
      <c r="BDF126" s="9"/>
      <c r="BDG126" s="9"/>
      <c r="BDH126" s="9"/>
      <c r="BDI126" s="9"/>
      <c r="BDJ126" s="9"/>
      <c r="BDK126" s="9"/>
      <c r="BDL126" s="9"/>
      <c r="BDM126" s="9"/>
      <c r="BDN126" s="9"/>
      <c r="BDO126" s="9"/>
      <c r="BDP126" s="9"/>
      <c r="BDQ126" s="9"/>
      <c r="BDR126" s="9"/>
      <c r="BDS126" s="9"/>
      <c r="BDT126" s="9"/>
      <c r="BDU126" s="9"/>
      <c r="BDV126" s="9"/>
      <c r="BDW126" s="9"/>
      <c r="BDX126" s="9"/>
      <c r="BDY126" s="9" t="s">
        <v>5691</v>
      </c>
      <c r="BDZ126" s="9" t="s">
        <v>5691</v>
      </c>
      <c r="BEA126" s="9"/>
      <c r="BEB126" s="9"/>
      <c r="BEC126" s="9"/>
      <c r="BED126" s="9"/>
      <c r="BEE126" s="9"/>
      <c r="BEF126" s="9"/>
      <c r="BEG126" s="9"/>
      <c r="BEH126" s="9"/>
      <c r="BEI126" s="9"/>
      <c r="BEJ126" s="9"/>
      <c r="BEK126" s="9"/>
      <c r="BEL126" s="9"/>
      <c r="BEM126" s="9"/>
      <c r="BEN126" s="9"/>
      <c r="BEO126" s="9"/>
      <c r="BEP126" s="9"/>
      <c r="BEQ126" s="9"/>
      <c r="BER126" s="9"/>
      <c r="BES126" s="9"/>
      <c r="BET126" s="9"/>
      <c r="BEU126" s="9"/>
      <c r="BEV126" s="9"/>
      <c r="BEW126" s="9"/>
      <c r="BEX126" s="9"/>
      <c r="BEY126" s="9"/>
      <c r="BEZ126" s="9"/>
      <c r="BFA126" s="9"/>
      <c r="BFB126" s="9"/>
      <c r="BFC126" s="9"/>
      <c r="BFD126" s="9"/>
      <c r="BFE126" s="9"/>
      <c r="BFF126" s="9"/>
      <c r="BFG126" s="9"/>
      <c r="BFH126" s="9"/>
      <c r="BFI126" s="9"/>
      <c r="BFJ126" s="9"/>
      <c r="BFK126" s="9" t="s">
        <v>13026</v>
      </c>
      <c r="BFL126" s="9"/>
      <c r="BFM126" s="9"/>
      <c r="BFN126" s="9"/>
      <c r="BFO126" s="9"/>
      <c r="BFP126" s="9"/>
      <c r="BFQ126" s="9"/>
      <c r="BFR126" s="9">
        <v>590.0</v>
      </c>
      <c r="BFS126" s="9" t="s">
        <v>13027</v>
      </c>
      <c r="BFT126" s="9">
        <v>443.0</v>
      </c>
      <c r="BFU126" s="9"/>
      <c r="BFV126" s="9"/>
      <c r="BFW126" s="9"/>
      <c r="BFX126" s="9"/>
      <c r="BFY126" s="9"/>
      <c r="BFZ126" s="9"/>
      <c r="BGA126" s="9"/>
      <c r="BGB126" s="9"/>
      <c r="BGC126" s="9"/>
      <c r="BGD126" s="9"/>
      <c r="BGE126" s="9"/>
      <c r="BGF126" s="9"/>
      <c r="BGG126" s="9"/>
      <c r="BGH126" s="9"/>
      <c r="BGI126" s="9" t="s">
        <v>5718</v>
      </c>
      <c r="BGJ126" s="9"/>
      <c r="BGK126" s="9"/>
      <c r="BGL126" s="9"/>
      <c r="BGM126" s="9"/>
      <c r="BGN126" s="9"/>
      <c r="BGO126" s="9"/>
      <c r="BGP126" s="9"/>
      <c r="BGQ126" s="9"/>
      <c r="BGR126" s="9"/>
      <c r="BGS126" s="9"/>
      <c r="BGT126" s="9"/>
      <c r="BGU126" s="9"/>
      <c r="BGV126" s="9"/>
      <c r="BGW126" s="9"/>
      <c r="BGX126" s="9"/>
      <c r="BGY126" s="9"/>
      <c r="BGZ126" s="9"/>
      <c r="BHA126" s="9"/>
      <c r="BHB126" s="9" t="s">
        <v>5707</v>
      </c>
      <c r="BHC126" s="9"/>
      <c r="BHD126" s="9"/>
      <c r="BHE126" s="9"/>
      <c r="BHF126" s="9" t="s">
        <v>5720</v>
      </c>
      <c r="BHG126" s="9" t="s">
        <v>11952</v>
      </c>
      <c r="BHH126" s="9"/>
      <c r="BHI126" s="9"/>
      <c r="BHJ126" s="9"/>
      <c r="BHK126" s="9"/>
      <c r="BHL126" s="9"/>
      <c r="BHM126" s="9"/>
      <c r="BHN126" s="9"/>
      <c r="BHO126" s="9"/>
      <c r="BHP126" s="9"/>
      <c r="BHQ126" s="9"/>
      <c r="BHR126" s="9"/>
      <c r="BHS126" s="9"/>
      <c r="BHT126" s="9"/>
      <c r="BHU126" s="9"/>
      <c r="BHV126" s="9"/>
      <c r="BHW126" s="9"/>
      <c r="BHX126" s="9"/>
      <c r="BHY126" s="9"/>
      <c r="BHZ126" s="9"/>
      <c r="BIA126" s="9"/>
      <c r="BIB126" s="9"/>
      <c r="BIC126" s="9"/>
      <c r="BID126" s="9" t="s">
        <v>13027</v>
      </c>
      <c r="BIE126" s="9"/>
      <c r="BIF126" s="9"/>
      <c r="BIG126" s="9"/>
      <c r="BIH126" s="9"/>
      <c r="BII126" s="9"/>
      <c r="BIJ126" s="9"/>
      <c r="BIK126" s="9"/>
      <c r="BIL126" s="9"/>
      <c r="BIM126" s="9"/>
      <c r="BIN126" s="9"/>
      <c r="BIO126" s="9"/>
      <c r="BIP126" s="9"/>
      <c r="BIQ126" s="9"/>
      <c r="BIR126" s="9"/>
      <c r="BIS126" s="9"/>
      <c r="BIT126" s="9"/>
      <c r="BIU126" s="9"/>
      <c r="BIV126" s="9"/>
      <c r="BIW126" s="9"/>
      <c r="BIX126" s="9"/>
      <c r="BIY126" s="9" t="s">
        <v>5691</v>
      </c>
      <c r="BIZ126" s="9" t="s">
        <v>5691</v>
      </c>
      <c r="BJA126" s="9"/>
      <c r="BJB126" s="9"/>
      <c r="BJC126" s="9"/>
      <c r="BJD126" s="9"/>
      <c r="BJE126" s="9"/>
      <c r="BJF126" s="9"/>
      <c r="BJG126" s="9"/>
      <c r="BJH126" s="9"/>
      <c r="BJI126" s="9"/>
      <c r="BJJ126" s="9"/>
      <c r="BJK126" s="9"/>
      <c r="BJL126" s="9"/>
      <c r="BJM126" s="9"/>
      <c r="BJN126" s="9"/>
      <c r="BJO126" s="9"/>
      <c r="BJP126" s="9"/>
      <c r="BJQ126" s="9"/>
      <c r="BJR126" s="9"/>
      <c r="BJS126" s="9"/>
      <c r="BJT126" s="9"/>
      <c r="BJU126" s="9"/>
      <c r="BJV126" s="9"/>
      <c r="BJW126" s="9"/>
      <c r="BJX126" s="9"/>
      <c r="BJY126" s="9"/>
      <c r="BJZ126" s="9"/>
      <c r="BKA126" s="9"/>
      <c r="BKB126" s="9"/>
      <c r="BKC126" s="9"/>
      <c r="BKD126" s="9"/>
      <c r="BKE126" s="9"/>
      <c r="BKF126" s="9"/>
      <c r="BKG126" s="9"/>
      <c r="BKH126" s="9"/>
      <c r="BKI126" s="9"/>
      <c r="BKJ126" s="9"/>
      <c r="BKK126" s="9" t="s">
        <v>13028</v>
      </c>
      <c r="BKL126" s="9"/>
      <c r="BKM126" s="9"/>
      <c r="BKN126" s="9"/>
      <c r="BKO126" s="9"/>
      <c r="BKP126" s="9"/>
      <c r="BKQ126" s="9"/>
      <c r="BKR126" s="9">
        <v>590.0</v>
      </c>
      <c r="BKS126" s="9" t="s">
        <v>13029</v>
      </c>
      <c r="BKT126" s="9">
        <v>443.0</v>
      </c>
      <c r="BKU126" s="9"/>
      <c r="BKV126" s="9"/>
      <c r="BKW126" s="9"/>
      <c r="BKX126" s="9"/>
      <c r="BKY126" s="9"/>
      <c r="BKZ126" s="9"/>
      <c r="BLA126" s="9"/>
      <c r="BLB126" s="9"/>
      <c r="BLC126" s="9"/>
      <c r="BLD126" s="9"/>
      <c r="BLE126" s="9"/>
      <c r="BLF126" s="9"/>
      <c r="BLG126" s="9"/>
      <c r="BLH126" s="9"/>
      <c r="BLI126" s="9" t="s">
        <v>5718</v>
      </c>
      <c r="BLJ126" s="9"/>
      <c r="BLK126" s="9"/>
      <c r="BLL126" s="9"/>
      <c r="BLM126" s="9"/>
      <c r="BLN126" s="9"/>
      <c r="BLO126" s="9"/>
      <c r="BLP126" s="9"/>
      <c r="BLQ126" s="9"/>
      <c r="BLR126" s="9"/>
      <c r="BLS126" s="9"/>
      <c r="BLT126" s="9"/>
      <c r="BLU126" s="9"/>
      <c r="BLV126" s="9"/>
      <c r="BLW126" s="9"/>
      <c r="BLX126" s="9"/>
      <c r="BLY126" s="9"/>
      <c r="BLZ126" s="9"/>
      <c r="BMA126" s="9"/>
      <c r="BMB126" s="9" t="s">
        <v>5707</v>
      </c>
      <c r="BMC126" s="9"/>
      <c r="BMD126" s="9"/>
      <c r="BME126" s="9"/>
      <c r="BMF126" s="9" t="s">
        <v>5720</v>
      </c>
      <c r="BMG126" s="9" t="s">
        <v>11952</v>
      </c>
      <c r="BMH126" s="9"/>
      <c r="BMI126" s="9"/>
      <c r="BMJ126" s="9"/>
      <c r="BMK126" s="9"/>
      <c r="BML126" s="9"/>
      <c r="BMM126" s="9"/>
      <c r="BMN126" s="9"/>
      <c r="BMO126" s="9"/>
      <c r="BMP126" s="9"/>
      <c r="BMQ126" s="9"/>
      <c r="BMR126" s="9"/>
      <c r="BMS126" s="9"/>
      <c r="BMT126" s="9"/>
      <c r="BMU126" s="9"/>
      <c r="BMV126" s="9"/>
      <c r="BMW126" s="9"/>
      <c r="BMX126" s="9"/>
      <c r="BMY126" s="9"/>
      <c r="BMZ126" s="9"/>
      <c r="BNA126" s="9"/>
      <c r="BNB126" s="9"/>
      <c r="BNC126" s="9"/>
      <c r="BND126" s="9" t="s">
        <v>13029</v>
      </c>
      <c r="BNE126" s="9"/>
      <c r="BNF126" s="9"/>
      <c r="BNG126" s="9"/>
      <c r="BNH126" s="9"/>
      <c r="BNI126" s="9"/>
      <c r="BNJ126" s="9"/>
      <c r="BNK126" s="9"/>
      <c r="BNL126" s="9"/>
      <c r="BNM126" s="9"/>
      <c r="BNN126" s="9"/>
      <c r="BNO126" s="9"/>
      <c r="BNP126" s="9"/>
      <c r="BNQ126" s="9"/>
      <c r="BNR126" s="9"/>
      <c r="BNS126" s="9"/>
      <c r="BNT126" s="9"/>
      <c r="BNU126" s="9"/>
      <c r="BNV126" s="9"/>
      <c r="BNW126" s="9"/>
      <c r="BNX126" s="9"/>
      <c r="BNY126" s="9"/>
      <c r="BNZ126" s="9"/>
      <c r="BOA126" s="9"/>
      <c r="BOB126" s="9"/>
      <c r="BOC126" s="9"/>
      <c r="BOD126" s="9"/>
      <c r="BOE126" s="9"/>
      <c r="BOF126" s="9"/>
      <c r="BOG126" s="9"/>
      <c r="BOH126" s="9"/>
      <c r="BOI126" s="9"/>
      <c r="BOJ126" s="9"/>
      <c r="BOK126" s="9"/>
      <c r="BOL126" s="9"/>
      <c r="BOM126" s="9"/>
      <c r="BON126" s="9"/>
      <c r="BOO126" s="9"/>
      <c r="BOP126" s="9"/>
      <c r="BOQ126" s="9"/>
      <c r="BOR126" s="9"/>
      <c r="BOS126" s="9"/>
      <c r="BOT126" s="9"/>
      <c r="BOU126" s="9"/>
      <c r="BOV126" s="9"/>
      <c r="BOW126" s="9"/>
      <c r="BOX126" s="9"/>
      <c r="BOY126" s="9"/>
      <c r="BOZ126" s="9"/>
      <c r="BPA126" s="9"/>
      <c r="BPB126" s="9"/>
      <c r="BPC126" s="9"/>
      <c r="BPD126" s="9"/>
      <c r="BPE126" s="9"/>
      <c r="BPF126" s="9"/>
      <c r="BPG126" s="9"/>
      <c r="BPH126" s="9"/>
      <c r="BPI126" s="9"/>
      <c r="BPJ126" s="9"/>
      <c r="BPK126" s="9"/>
      <c r="BPL126" s="9"/>
      <c r="BPM126" s="9"/>
      <c r="BPN126" s="9"/>
      <c r="BPO126" s="9"/>
      <c r="BPP126" s="9"/>
      <c r="BPQ126" s="9"/>
      <c r="BPR126" s="9"/>
      <c r="BPS126" s="9"/>
      <c r="BPT126" s="9"/>
      <c r="BPU126" s="9"/>
      <c r="BPV126" s="9"/>
      <c r="BPW126" s="9"/>
      <c r="BPX126" s="9"/>
      <c r="BPY126" s="9"/>
      <c r="BPZ126" s="9"/>
      <c r="BQA126" s="9"/>
      <c r="BQB126" s="9"/>
      <c r="BQC126" s="9"/>
      <c r="BQD126" s="9"/>
      <c r="BQE126" s="9"/>
      <c r="BQF126" s="9"/>
      <c r="BQG126" s="9"/>
      <c r="BQH126" s="9"/>
      <c r="BQI126" s="9"/>
      <c r="BQJ126" s="9"/>
      <c r="BQK126" s="9"/>
      <c r="BQL126" s="9"/>
      <c r="BQM126" s="9"/>
      <c r="BQN126" s="9"/>
      <c r="BQO126" s="9"/>
      <c r="BQP126" s="9"/>
      <c r="BQQ126" s="9"/>
      <c r="BQR126" s="9"/>
      <c r="BQS126" s="9"/>
      <c r="BQT126" s="9"/>
      <c r="BQU126" s="9"/>
      <c r="BQV126" s="9"/>
      <c r="BQW126" s="9"/>
      <c r="BQX126" s="9"/>
      <c r="BQY126" s="9"/>
      <c r="BQZ126" s="9"/>
      <c r="BRA126" s="9"/>
      <c r="BRB126" s="9"/>
      <c r="BRC126" s="9"/>
      <c r="BRD126" s="9"/>
      <c r="BRE126" s="9"/>
      <c r="BRF126" s="9"/>
      <c r="BRG126" s="9"/>
      <c r="BRH126" s="9"/>
      <c r="BRI126" s="9"/>
      <c r="BRJ126" s="9"/>
      <c r="BRK126" s="9"/>
      <c r="BRL126" s="9"/>
      <c r="BRM126" s="9"/>
      <c r="BRN126" s="9"/>
      <c r="BRO126" s="9"/>
      <c r="BRP126" s="9"/>
      <c r="BRQ126" s="9"/>
      <c r="BRR126" s="9"/>
      <c r="BRS126" s="9"/>
      <c r="BRT126" s="9"/>
      <c r="BRU126" s="9"/>
      <c r="BRV126" s="9"/>
      <c r="BRW126" s="9"/>
      <c r="BRX126" s="9"/>
      <c r="BRY126" s="9"/>
      <c r="BRZ126" s="9"/>
      <c r="BSA126" s="9"/>
      <c r="BSB126" s="9"/>
      <c r="BSC126" s="9"/>
      <c r="BSD126" s="9"/>
      <c r="BSE126" s="9"/>
      <c r="BSF126" s="9"/>
      <c r="BSG126" s="9"/>
      <c r="BSH126" s="9"/>
      <c r="BSI126" s="9"/>
      <c r="BSJ126" s="9"/>
      <c r="BSK126" s="9"/>
      <c r="BSL126" s="9"/>
      <c r="BSM126" s="9"/>
      <c r="BSN126" s="9"/>
      <c r="BSO126" s="9"/>
      <c r="BSP126" s="9"/>
      <c r="BSQ126" s="9"/>
      <c r="BSR126" s="9"/>
      <c r="BSS126" s="9"/>
      <c r="BST126" s="9"/>
      <c r="BSU126" s="9"/>
      <c r="BSV126" s="9"/>
      <c r="BSW126" s="9"/>
      <c r="BSX126" s="9"/>
      <c r="BSY126" s="9"/>
      <c r="BSZ126" s="9"/>
      <c r="BTA126" s="9"/>
      <c r="BTB126" s="9"/>
      <c r="BTC126" s="9"/>
      <c r="BTD126" s="9"/>
      <c r="BTE126" s="9"/>
      <c r="BTF126" s="9"/>
      <c r="BTG126" s="9"/>
      <c r="BTH126" s="9"/>
      <c r="BTI126" s="9"/>
      <c r="BTJ126" s="9"/>
      <c r="BTK126" s="9"/>
      <c r="BTL126" s="9"/>
      <c r="BTM126" s="9"/>
      <c r="BTN126" s="9"/>
      <c r="BTO126" s="9"/>
      <c r="BTP126" s="9"/>
      <c r="BTQ126" s="9"/>
      <c r="BTR126" s="9"/>
      <c r="BTS126" s="9"/>
      <c r="BTT126" s="9"/>
      <c r="BTU126" s="9"/>
      <c r="BTV126" s="9"/>
      <c r="BTW126" s="9"/>
      <c r="BTX126" s="9"/>
      <c r="BTY126" s="9"/>
      <c r="BTZ126" s="9"/>
      <c r="BUA126" s="9"/>
      <c r="BUB126" s="9"/>
      <c r="BUC126" s="9"/>
      <c r="BUD126" s="9"/>
      <c r="BUE126" s="9"/>
      <c r="BUF126" s="9"/>
      <c r="BUG126" s="9"/>
      <c r="BUH126" s="9"/>
      <c r="BUI126" s="9"/>
      <c r="BUJ126" s="9"/>
      <c r="BUK126" s="9"/>
      <c r="BUL126" s="9"/>
      <c r="BUM126" s="9"/>
      <c r="BUN126" s="9"/>
      <c r="BUO126" s="9"/>
      <c r="BUP126" s="9"/>
      <c r="BUQ126" s="9"/>
      <c r="BUR126" s="9"/>
      <c r="BUS126" s="9"/>
      <c r="BUT126" s="9"/>
      <c r="BUU126" s="9"/>
      <c r="BUV126" s="9"/>
      <c r="BUW126" s="9"/>
      <c r="BUX126" s="9"/>
      <c r="BUY126" s="9"/>
      <c r="BUZ126" s="9"/>
      <c r="BVA126" s="9"/>
      <c r="BVB126" s="9"/>
      <c r="BVC126" s="9"/>
      <c r="BVD126" s="9"/>
      <c r="BVE126" s="9"/>
      <c r="BVF126" s="9"/>
      <c r="BVG126" s="9"/>
      <c r="BVH126" s="9"/>
      <c r="BVI126" s="9"/>
      <c r="BVJ126" s="9"/>
      <c r="BVK126" s="9"/>
      <c r="BVL126" s="9"/>
      <c r="BVM126" s="9"/>
      <c r="BVN126" s="9"/>
      <c r="BVO126" s="9"/>
      <c r="BVP126" s="9"/>
      <c r="BVQ126" s="9"/>
      <c r="BVR126" s="9"/>
      <c r="BVS126" s="9"/>
      <c r="BVT126" s="9"/>
      <c r="BVU126" s="9"/>
      <c r="BVV126" s="9"/>
      <c r="BVW126" s="9"/>
      <c r="BVX126" s="9"/>
      <c r="BVY126" s="9"/>
      <c r="BVZ126" s="9"/>
      <c r="BWA126" s="9"/>
      <c r="BWB126" s="9"/>
      <c r="BWC126" s="9"/>
      <c r="BWD126" s="9"/>
      <c r="BWE126" s="9"/>
      <c r="BWF126" s="9"/>
      <c r="BWG126" s="9"/>
      <c r="BWH126" s="9"/>
      <c r="BWI126" s="9"/>
      <c r="BWJ126" s="9"/>
      <c r="BWK126" s="9"/>
      <c r="BWL126" s="9"/>
      <c r="BWM126" s="9"/>
      <c r="BWN126" s="9"/>
      <c r="BWO126" s="9"/>
      <c r="BWP126" s="9"/>
      <c r="BWQ126" s="9"/>
      <c r="BWR126" s="9"/>
      <c r="BWS126" s="9"/>
      <c r="BWT126" s="9"/>
      <c r="BWU126" s="9"/>
      <c r="BWV126" s="9"/>
      <c r="BWW126" s="9"/>
      <c r="BWX126" s="9"/>
      <c r="BWY126" s="9"/>
      <c r="BWZ126" s="9"/>
      <c r="BXA126" s="9"/>
      <c r="BXB126" s="9"/>
      <c r="BXC126" s="9"/>
      <c r="BXD126" s="9"/>
    </row>
    <row r="127" ht="14.25" customHeight="1">
      <c r="A127" s="9">
        <v>7.0</v>
      </c>
      <c r="B127" s="9" t="s">
        <v>11947</v>
      </c>
      <c r="C127" s="9" t="s">
        <v>11948</v>
      </c>
      <c r="D127" s="9" t="s">
        <v>11948</v>
      </c>
      <c r="E127" s="9"/>
      <c r="F127" s="9">
        <v>39.0</v>
      </c>
      <c r="G127" s="9" t="s">
        <v>13030</v>
      </c>
      <c r="H127" s="9"/>
      <c r="I127" s="9"/>
      <c r="J127" s="9"/>
      <c r="K127" s="9">
        <v>2.0</v>
      </c>
      <c r="L127" s="9">
        <v>31.0</v>
      </c>
      <c r="M127" s="9">
        <v>2.0</v>
      </c>
      <c r="N127" s="9"/>
      <c r="O127" s="9">
        <v>4.0</v>
      </c>
      <c r="P127" s="9">
        <v>1.0</v>
      </c>
      <c r="Q127" s="9" t="s">
        <v>13031</v>
      </c>
      <c r="R127" s="9"/>
      <c r="S127" s="9" t="s">
        <v>3133</v>
      </c>
      <c r="T127" s="9" t="s">
        <v>3132</v>
      </c>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c r="KY127" s="9"/>
      <c r="KZ127" s="9"/>
      <c r="LA127" s="9"/>
      <c r="LB127" s="9"/>
      <c r="LC127" s="9"/>
      <c r="LD127" s="9"/>
      <c r="LE127" s="9"/>
      <c r="LF127" s="9"/>
      <c r="LG127" s="9"/>
      <c r="LH127" s="9"/>
      <c r="LI127" s="9"/>
      <c r="LJ127" s="9"/>
      <c r="LK127" s="9"/>
      <c r="LL127" s="9"/>
      <c r="LM127" s="9"/>
      <c r="LN127" s="9"/>
      <c r="LO127" s="9"/>
      <c r="LP127" s="9"/>
      <c r="LQ127" s="9"/>
      <c r="LR127" s="9"/>
      <c r="LS127" s="9"/>
      <c r="LT127" s="9"/>
      <c r="LU127" s="9"/>
      <c r="LV127" s="9"/>
      <c r="LW127" s="9"/>
      <c r="LX127" s="9"/>
      <c r="LY127" s="9"/>
      <c r="LZ127" s="9"/>
      <c r="MA127" s="9"/>
      <c r="MB127" s="9"/>
      <c r="MC127" s="9"/>
      <c r="MD127" s="9"/>
      <c r="ME127" s="9"/>
      <c r="MF127" s="9"/>
      <c r="MG127" s="9"/>
      <c r="MH127" s="9"/>
      <c r="MI127" s="9"/>
      <c r="MJ127" s="9"/>
      <c r="MK127" s="9"/>
      <c r="ML127" s="9"/>
      <c r="MM127" s="9"/>
      <c r="MN127" s="9"/>
      <c r="MO127" s="9"/>
      <c r="MP127" s="9"/>
      <c r="MQ127" s="9"/>
      <c r="MR127" s="9"/>
      <c r="MS127" s="9"/>
      <c r="MT127" s="9"/>
      <c r="MU127" s="9"/>
      <c r="MV127" s="9"/>
      <c r="MW127" s="9"/>
      <c r="MX127" s="9"/>
      <c r="MY127" s="9"/>
      <c r="MZ127" s="9"/>
      <c r="NA127" s="9"/>
      <c r="NB127" s="9"/>
      <c r="NC127" s="9"/>
      <c r="ND127" s="9"/>
      <c r="NE127" s="9"/>
      <c r="NF127" s="9"/>
      <c r="NG127" s="9"/>
      <c r="NH127" s="9"/>
      <c r="NI127" s="9"/>
      <c r="NJ127" s="9"/>
      <c r="NK127" s="9"/>
      <c r="NL127" s="9"/>
      <c r="NM127" s="9"/>
      <c r="NN127" s="9"/>
      <c r="NO127" s="9"/>
      <c r="NP127" s="9"/>
      <c r="NQ127" s="9"/>
      <c r="NR127" s="9"/>
      <c r="NS127" s="9"/>
      <c r="NT127" s="9"/>
      <c r="NU127" s="9"/>
      <c r="NV127" s="9"/>
      <c r="NW127" s="9"/>
      <c r="NX127" s="9"/>
      <c r="NY127" s="9"/>
      <c r="NZ127" s="9"/>
      <c r="OA127" s="9"/>
      <c r="OB127" s="9"/>
      <c r="OC127" s="9"/>
      <c r="OD127" s="9"/>
      <c r="OE127" s="9"/>
      <c r="OF127" s="9"/>
      <c r="OG127" s="9"/>
      <c r="OH127" s="9"/>
      <c r="OI127" s="9"/>
      <c r="OJ127" s="9"/>
      <c r="OK127" s="9"/>
      <c r="OL127" s="9"/>
      <c r="OM127" s="9"/>
      <c r="ON127" s="9"/>
      <c r="OO127" s="9"/>
      <c r="OP127" s="9"/>
      <c r="OQ127" s="9"/>
      <c r="OR127" s="9"/>
      <c r="OS127" s="9"/>
      <c r="OT127" s="9"/>
      <c r="OU127" s="9"/>
      <c r="OV127" s="9"/>
      <c r="OW127" s="9"/>
      <c r="OX127" s="9"/>
      <c r="OY127" s="9"/>
      <c r="OZ127" s="9"/>
      <c r="PA127" s="9"/>
      <c r="PB127" s="9"/>
      <c r="PC127" s="9"/>
      <c r="PD127" s="9"/>
      <c r="PE127" s="9"/>
      <c r="PF127" s="9"/>
      <c r="PG127" s="9"/>
      <c r="PH127" s="9"/>
      <c r="PI127" s="9"/>
      <c r="PJ127" s="9"/>
      <c r="PK127" s="9"/>
      <c r="PL127" s="9"/>
      <c r="PM127" s="9"/>
      <c r="PN127" s="9"/>
      <c r="PO127" s="9"/>
      <c r="PP127" s="9"/>
      <c r="PQ127" s="9"/>
      <c r="PR127" s="9"/>
      <c r="PS127" s="9"/>
      <c r="PT127" s="9"/>
      <c r="PU127" s="9"/>
      <c r="PV127" s="9"/>
      <c r="PW127" s="9"/>
      <c r="PX127" s="9"/>
      <c r="PY127" s="9"/>
      <c r="PZ127" s="9"/>
      <c r="QA127" s="9"/>
      <c r="QB127" s="9"/>
      <c r="QC127" s="9"/>
      <c r="QD127" s="9"/>
      <c r="QE127" s="9"/>
      <c r="QF127" s="9" t="s">
        <v>5691</v>
      </c>
      <c r="QG127" s="9" t="s">
        <v>5691</v>
      </c>
      <c r="QH127" s="9" t="s">
        <v>6047</v>
      </c>
      <c r="QI127" s="9"/>
      <c r="QJ127" s="9"/>
      <c r="QK127" s="9"/>
      <c r="QL127" s="9"/>
      <c r="QM127" s="9"/>
      <c r="QN127" s="9"/>
      <c r="QO127" s="9"/>
      <c r="QP127" s="9"/>
      <c r="QQ127" s="9"/>
      <c r="QR127" s="9"/>
      <c r="QS127" s="9"/>
      <c r="QT127" s="9"/>
      <c r="QU127" s="9"/>
      <c r="QV127" s="9"/>
      <c r="QW127" s="9"/>
      <c r="QX127" s="9"/>
      <c r="QY127" s="9"/>
      <c r="QZ127" s="9"/>
      <c r="RA127" s="9"/>
      <c r="RB127" s="9"/>
      <c r="RC127" s="9"/>
      <c r="RD127" s="9"/>
      <c r="RE127" s="9"/>
      <c r="RF127" s="9"/>
      <c r="RG127" s="9"/>
      <c r="RH127" s="9"/>
      <c r="RI127" s="9"/>
      <c r="RJ127" s="9"/>
      <c r="RK127" s="9"/>
      <c r="RL127" s="9"/>
      <c r="RM127" s="9"/>
      <c r="RN127" s="9"/>
      <c r="RO127" s="9" t="s">
        <v>13032</v>
      </c>
      <c r="RP127" s="9"/>
      <c r="RQ127" s="9"/>
      <c r="RR127" s="9"/>
      <c r="RS127" s="9"/>
      <c r="RT127" s="9"/>
      <c r="RU127" s="9"/>
      <c r="RV127" s="9"/>
      <c r="RW127" s="9"/>
      <c r="RX127" s="9"/>
      <c r="RY127" s="9"/>
      <c r="RZ127" s="9"/>
      <c r="SA127" s="9"/>
      <c r="SB127" s="9"/>
      <c r="SC127" s="9"/>
      <c r="SD127" s="9"/>
      <c r="SE127" s="9"/>
      <c r="SF127" s="9"/>
      <c r="SG127" s="9"/>
      <c r="SH127" s="9"/>
      <c r="SI127" s="9"/>
      <c r="SJ127" s="9"/>
      <c r="SK127" s="9"/>
      <c r="SL127" s="9"/>
      <c r="SM127" s="9"/>
      <c r="SN127" s="9"/>
      <c r="SO127" s="9"/>
      <c r="SP127" s="9"/>
      <c r="SQ127" s="9"/>
      <c r="SR127" s="9"/>
      <c r="SS127" s="9"/>
      <c r="ST127" s="9"/>
      <c r="SU127" s="9"/>
      <c r="SV127" s="9"/>
      <c r="SW127" s="9"/>
      <c r="SX127" s="9" t="s">
        <v>5707</v>
      </c>
      <c r="SY127" s="9"/>
      <c r="SZ127" s="9"/>
      <c r="TA127" s="9"/>
      <c r="TB127" s="9"/>
      <c r="TC127" s="9"/>
      <c r="TD127" s="9"/>
      <c r="TE127" s="9"/>
      <c r="TF127" s="9"/>
      <c r="TG127" s="9"/>
      <c r="TH127" s="9"/>
      <c r="TI127" s="9"/>
      <c r="TJ127" s="9"/>
      <c r="TK127" s="9"/>
      <c r="TL127" s="9"/>
      <c r="TM127" s="9" t="s">
        <v>13033</v>
      </c>
      <c r="TN127" s="9"/>
      <c r="TO127" s="9" t="s">
        <v>13034</v>
      </c>
      <c r="ANB127" s="9" t="s">
        <v>11952</v>
      </c>
      <c r="ANC127" s="9" t="s">
        <v>2696</v>
      </c>
      <c r="AND127" s="9" t="s">
        <v>13035</v>
      </c>
      <c r="ANE127" s="9" t="s">
        <v>11954</v>
      </c>
      <c r="ANF127" s="9"/>
      <c r="ANG127" s="9"/>
      <c r="ANH127" s="9"/>
      <c r="ANI127" s="9"/>
      <c r="ANJ127" s="9"/>
      <c r="ANK127" s="9"/>
      <c r="ANL127" s="9"/>
      <c r="ANM127" s="9" t="s">
        <v>13036</v>
      </c>
      <c r="ANN127" s="9"/>
      <c r="ANO127" s="9"/>
      <c r="ANP127" s="9"/>
      <c r="ANQ127" s="9"/>
      <c r="ANR127" s="9"/>
      <c r="ANS127" s="9"/>
      <c r="ANT127" s="9"/>
      <c r="ANU127" s="9"/>
      <c r="ANV127" s="9"/>
      <c r="ANW127" s="9"/>
      <c r="ANX127" s="9"/>
      <c r="ANY127" s="9"/>
      <c r="ANZ127" s="9"/>
      <c r="AOA127" s="9"/>
      <c r="AOB127" s="9"/>
      <c r="AOC127" s="9"/>
      <c r="AOD127" s="9"/>
      <c r="AOE127" s="9"/>
      <c r="AOF127" s="9"/>
      <c r="AOG127" s="9"/>
      <c r="AOH127" s="9"/>
      <c r="AOI127" s="9"/>
      <c r="AOJ127" s="9"/>
      <c r="AOK127" s="9"/>
      <c r="AOL127" s="9"/>
      <c r="AOM127" s="9"/>
      <c r="AON127" s="9"/>
      <c r="AOO127" s="9"/>
      <c r="AOP127" s="9"/>
      <c r="AOQ127" s="9"/>
      <c r="AOR127" s="9"/>
      <c r="AOS127" s="9"/>
      <c r="AOT127" s="9"/>
      <c r="AOU127" s="9"/>
      <c r="AOV127" s="9"/>
      <c r="AOW127" s="9"/>
      <c r="AOX127" s="9"/>
      <c r="AOY127" s="9"/>
      <c r="AOZ127" s="9"/>
      <c r="APA127" s="9"/>
      <c r="APB127" s="9"/>
      <c r="APC127" s="9"/>
      <c r="APD127" s="9"/>
      <c r="APE127" s="9"/>
      <c r="APF127" s="9"/>
      <c r="APG127" s="9"/>
      <c r="APH127" s="9"/>
      <c r="API127" s="9"/>
      <c r="APJ127" s="9"/>
      <c r="APK127" s="9"/>
      <c r="APL127" s="9"/>
      <c r="APM127" s="9"/>
      <c r="APN127" s="9"/>
      <c r="APO127" s="9"/>
      <c r="APP127" s="9"/>
      <c r="APQ127" s="9"/>
      <c r="APR127" s="9"/>
      <c r="APS127" s="9"/>
      <c r="APT127" s="9"/>
      <c r="APU127" s="9"/>
      <c r="APV127" s="9"/>
      <c r="APW127" s="9"/>
      <c r="APX127" s="9"/>
      <c r="APY127" s="9"/>
      <c r="APZ127" s="9"/>
      <c r="AQA127" s="9"/>
      <c r="AQB127" s="9"/>
      <c r="AQC127" s="9"/>
      <c r="AQD127" s="9"/>
      <c r="AQE127" s="9"/>
      <c r="AQF127" s="9"/>
      <c r="AQG127" s="9"/>
      <c r="AQH127" s="9"/>
      <c r="AQI127" s="9"/>
      <c r="AQJ127" s="9"/>
      <c r="AQK127" s="9"/>
      <c r="AQL127" s="9"/>
      <c r="AQM127" s="9"/>
      <c r="AQN127" s="9"/>
      <c r="AQO127" s="9"/>
      <c r="AQP127" s="9"/>
      <c r="AQQ127" s="9"/>
      <c r="AQR127" s="9"/>
      <c r="AQS127" s="9"/>
      <c r="AQT127" s="9"/>
      <c r="AQU127" s="9"/>
      <c r="AQV127" s="9"/>
      <c r="AQW127" s="9"/>
      <c r="AQX127" s="9"/>
      <c r="AQY127" s="9"/>
      <c r="AQZ127" s="9"/>
      <c r="ARA127" s="9"/>
      <c r="ARB127" s="9"/>
      <c r="ARC127" s="9"/>
      <c r="ARD127" s="9"/>
      <c r="ARE127" s="9"/>
      <c r="ARF127" s="9"/>
      <c r="ARG127" s="9"/>
      <c r="ARH127" s="9"/>
      <c r="ARI127" s="9"/>
      <c r="ARJ127" s="9"/>
      <c r="ARK127" s="9"/>
      <c r="ARL127" s="9"/>
      <c r="ARM127" s="9"/>
      <c r="ARN127" s="9"/>
      <c r="ARO127" s="9"/>
      <c r="ARP127" s="9"/>
      <c r="ARQ127" s="9"/>
      <c r="ARR127" s="9"/>
      <c r="ARS127" s="9"/>
      <c r="ART127" s="9"/>
      <c r="ARU127" s="9"/>
      <c r="ARV127" s="9"/>
      <c r="ARW127" s="9"/>
      <c r="ARX127" s="9"/>
      <c r="ARY127" s="9"/>
      <c r="ARZ127" s="9"/>
      <c r="ASA127" s="9"/>
      <c r="ASB127" s="9"/>
      <c r="ASC127" s="9"/>
      <c r="ASD127" s="9"/>
      <c r="ASE127" s="9"/>
      <c r="ASF127" s="9"/>
      <c r="ASG127" s="9"/>
      <c r="ASH127" s="9"/>
      <c r="ASI127" s="9"/>
      <c r="ASJ127" s="9"/>
      <c r="ASK127" s="9"/>
      <c r="ASL127" s="9"/>
      <c r="ASM127" s="9"/>
      <c r="ASN127" s="9"/>
      <c r="ASO127" s="9"/>
      <c r="ASP127" s="9"/>
      <c r="ASQ127" s="9"/>
      <c r="ASR127" s="9"/>
      <c r="ASS127" s="9"/>
      <c r="AST127" s="9"/>
      <c r="ASU127" s="9"/>
      <c r="ASV127" s="9"/>
      <c r="ASW127" s="9"/>
      <c r="ASX127" s="9"/>
      <c r="ASY127" s="9"/>
      <c r="ASZ127" s="9"/>
      <c r="ATA127" s="9"/>
      <c r="ATB127" s="9"/>
      <c r="ATC127" s="9"/>
      <c r="ATD127" s="9"/>
      <c r="ATE127" s="9"/>
      <c r="ATF127" s="9"/>
      <c r="ATG127" s="9"/>
      <c r="ATH127" s="9"/>
      <c r="ATI127" s="9"/>
      <c r="ATJ127" s="9"/>
      <c r="ATK127" s="9"/>
      <c r="ATL127" s="9"/>
      <c r="ATM127" s="9"/>
      <c r="ATN127" s="9"/>
      <c r="ATO127" s="9"/>
      <c r="ATP127" s="9"/>
      <c r="ATQ127" s="9"/>
      <c r="ATR127" s="9" t="s">
        <v>13037</v>
      </c>
      <c r="ATS127" s="9">
        <v>1.759452505E9</v>
      </c>
      <c r="ATT127" s="9" t="s">
        <v>13038</v>
      </c>
      <c r="ATU127" s="9" t="s">
        <v>11952</v>
      </c>
      <c r="ATV127" s="9" t="s">
        <v>2696</v>
      </c>
      <c r="ATW127" s="9" t="s">
        <v>13035</v>
      </c>
      <c r="ATX127" s="9" t="s">
        <v>11954</v>
      </c>
      <c r="ATY127" s="9"/>
      <c r="ATZ127" s="9"/>
      <c r="AUA127" s="9"/>
      <c r="AUB127" s="9"/>
      <c r="AUC127" s="9"/>
      <c r="AUD127" s="9"/>
      <c r="AUE127" s="9"/>
      <c r="AUF127" s="9"/>
      <c r="AUG127" s="9"/>
      <c r="AUH127" s="9"/>
      <c r="AUI127" s="9"/>
      <c r="AUJ127" s="9"/>
      <c r="AUK127" s="9"/>
      <c r="AUL127" s="9"/>
      <c r="AUM127" s="9"/>
      <c r="AUN127" s="9"/>
      <c r="AUO127" s="9"/>
      <c r="AUP127" s="9"/>
      <c r="AUQ127" s="9"/>
      <c r="AUR127" s="9"/>
      <c r="AUS127" s="9"/>
      <c r="AUT127" s="9"/>
      <c r="AUU127" s="9"/>
      <c r="AUV127" s="9"/>
      <c r="AUW127" s="9"/>
      <c r="AUX127" s="9"/>
      <c r="AUY127" s="9"/>
      <c r="AUZ127" s="9"/>
      <c r="AVA127" s="9"/>
      <c r="AVB127" s="9"/>
      <c r="AVC127" s="9"/>
      <c r="AVD127" s="9"/>
      <c r="AVE127" s="9"/>
      <c r="AVF127" s="9"/>
      <c r="AVG127" s="9"/>
      <c r="AVH127" s="9"/>
      <c r="AVI127" s="9"/>
      <c r="AVJ127" s="9"/>
      <c r="AVK127" s="9"/>
      <c r="AVL127" s="9"/>
      <c r="AVM127" s="9"/>
      <c r="AVN127" s="9"/>
      <c r="AVO127" s="9"/>
      <c r="AVP127" s="9"/>
      <c r="AVQ127" s="9"/>
      <c r="AVR127" s="9"/>
      <c r="AVS127" s="9"/>
      <c r="AVT127" s="9"/>
      <c r="AVU127" s="9"/>
      <c r="AVV127" s="9"/>
      <c r="AVW127" s="9"/>
      <c r="AVX127" s="9"/>
      <c r="AVY127" s="9"/>
      <c r="AVZ127" s="9"/>
      <c r="AWA127" s="9"/>
      <c r="AWB127" s="9"/>
      <c r="AWC127" s="9"/>
      <c r="AWD127" s="9"/>
      <c r="AWE127" s="9"/>
      <c r="AWF127" s="9"/>
      <c r="AWG127" s="9"/>
      <c r="AWH127" s="9"/>
      <c r="AWI127" s="9"/>
      <c r="AWJ127" s="9"/>
      <c r="AWK127" s="9"/>
      <c r="AWL127" s="9"/>
      <c r="AWM127" s="9"/>
      <c r="AWN127" s="9"/>
      <c r="AWO127" s="9"/>
      <c r="AWP127" s="9"/>
      <c r="AWQ127" s="9"/>
      <c r="AWR127" s="9"/>
      <c r="AWS127" s="9"/>
      <c r="AWT127" s="9"/>
      <c r="AWU127" s="9"/>
      <c r="AWV127" s="9"/>
      <c r="AWW127" s="9"/>
      <c r="AWX127" s="9"/>
      <c r="AWY127" s="9"/>
      <c r="AWZ127" s="9"/>
      <c r="AXA127" s="9"/>
      <c r="AXB127" s="9"/>
      <c r="AXC127" s="9"/>
      <c r="AXD127" s="9"/>
      <c r="AXE127" s="9"/>
      <c r="AXF127" s="9"/>
      <c r="AXG127" s="9"/>
      <c r="AXH127" s="9"/>
      <c r="AXI127" s="9"/>
      <c r="AXJ127" s="9"/>
      <c r="AXK127" s="9"/>
      <c r="AXL127" s="9"/>
      <c r="AXM127" s="9"/>
      <c r="AXN127" s="9"/>
      <c r="AXO127" s="9"/>
      <c r="AXP127" s="9"/>
      <c r="AXQ127" s="9"/>
      <c r="AXR127" s="9"/>
      <c r="AXS127" s="9"/>
      <c r="AXT127" s="9"/>
      <c r="AXU127" s="9"/>
      <c r="AXV127" s="9"/>
      <c r="AXW127" s="9"/>
      <c r="AXX127" s="9"/>
      <c r="AXY127" s="9"/>
      <c r="AXZ127" s="9"/>
      <c r="AYA127" s="9"/>
      <c r="AYB127" s="9"/>
      <c r="AYC127" s="9"/>
      <c r="AYD127" s="9"/>
      <c r="AYE127" s="9"/>
      <c r="AYF127" s="9"/>
      <c r="AYG127" s="9"/>
      <c r="AYH127" s="9"/>
      <c r="AYI127" s="9"/>
      <c r="AYJ127" s="9"/>
      <c r="AYK127" s="9"/>
      <c r="AYL127" s="9"/>
      <c r="AYM127" s="9"/>
      <c r="AYN127" s="9"/>
      <c r="AYO127" s="9"/>
      <c r="AYP127" s="9"/>
      <c r="AYQ127" s="9"/>
      <c r="AYR127" s="9"/>
      <c r="AYS127" s="9"/>
      <c r="AYT127" s="9"/>
      <c r="AYU127" s="9"/>
      <c r="AYV127" s="9"/>
      <c r="AYW127" s="9"/>
      <c r="AYX127" s="9"/>
      <c r="AYY127" s="9"/>
      <c r="AYZ127" s="9"/>
      <c r="AZA127" s="9"/>
      <c r="AZB127" s="9"/>
      <c r="AZC127" s="9"/>
      <c r="AZD127" s="9"/>
      <c r="AZE127" s="9"/>
      <c r="AZF127" s="9"/>
      <c r="AZG127" s="9"/>
      <c r="AZH127" s="9"/>
      <c r="AZI127" s="9"/>
      <c r="AZJ127" s="9"/>
      <c r="AZK127" s="9"/>
      <c r="AZL127" s="9"/>
      <c r="AZM127" s="9"/>
      <c r="AZN127" s="9"/>
      <c r="AZO127" s="9"/>
      <c r="AZP127" s="9"/>
      <c r="AZQ127" s="9"/>
      <c r="AZR127" s="9"/>
      <c r="AZS127" s="9"/>
      <c r="AZT127" s="9"/>
      <c r="AZU127" s="9"/>
      <c r="AZV127" s="9"/>
      <c r="AZW127" s="9"/>
      <c r="AZX127" s="9"/>
      <c r="AZY127" s="9"/>
      <c r="AZZ127" s="9"/>
      <c r="BAA127" s="9"/>
      <c r="BAB127" s="9"/>
      <c r="BAC127" s="9"/>
      <c r="BAD127" s="9"/>
      <c r="BAE127" s="9"/>
      <c r="BAF127" s="9"/>
      <c r="BAG127" s="9"/>
      <c r="BAH127" s="9"/>
      <c r="BAI127" s="9"/>
      <c r="BAJ127" s="9"/>
      <c r="BAK127" s="9"/>
      <c r="BAL127" s="9"/>
      <c r="BAM127" s="9"/>
      <c r="BAN127" s="9"/>
      <c r="BAO127" s="9"/>
      <c r="BAP127" s="9"/>
      <c r="BAQ127" s="9"/>
      <c r="BAR127" s="9"/>
      <c r="BAS127" s="9"/>
      <c r="BAT127" s="9"/>
      <c r="BAU127" s="9"/>
      <c r="BAV127" s="9"/>
      <c r="BAW127" s="9"/>
      <c r="BAX127" s="9"/>
      <c r="BAY127" s="9"/>
      <c r="BAZ127" s="9"/>
      <c r="BBA127" s="9"/>
      <c r="BBB127" s="9"/>
      <c r="BBC127" s="9"/>
      <c r="BBD127" s="9"/>
      <c r="BBE127" s="9"/>
      <c r="BBF127" s="9"/>
      <c r="BBG127" s="9"/>
      <c r="BBH127" s="9"/>
      <c r="BBI127" s="9"/>
      <c r="BBJ127" s="9"/>
      <c r="BBK127" s="9"/>
      <c r="BBL127" s="9"/>
      <c r="BBM127" s="9"/>
      <c r="BBN127" s="9"/>
      <c r="BBO127" s="9"/>
      <c r="BBP127" s="9"/>
      <c r="BBQ127" s="9"/>
      <c r="BBR127" s="9"/>
      <c r="BBS127" s="9"/>
      <c r="BBT127" s="9"/>
      <c r="BBU127" s="9"/>
      <c r="BBV127" s="9"/>
      <c r="BBW127" s="9"/>
      <c r="BBX127" s="9"/>
      <c r="BBY127" s="9"/>
      <c r="BBZ127" s="9"/>
      <c r="BCA127" s="9"/>
      <c r="BCB127" s="9"/>
      <c r="BCC127" s="9"/>
      <c r="BCD127" s="9"/>
      <c r="BCE127" s="9"/>
      <c r="BCF127" s="9"/>
      <c r="BCG127" s="9"/>
      <c r="BCH127" s="9"/>
      <c r="BCI127" s="9"/>
      <c r="BCJ127" s="9"/>
      <c r="BCK127" s="9"/>
      <c r="BCL127" s="9"/>
      <c r="BCM127" s="9"/>
      <c r="BCN127" s="9"/>
      <c r="BCO127" s="9"/>
      <c r="BCP127" s="9"/>
      <c r="BCQ127" s="9"/>
      <c r="BCR127" s="9"/>
      <c r="BCS127" s="9"/>
      <c r="BCT127" s="9"/>
      <c r="BCU127" s="9"/>
      <c r="BCV127" s="9"/>
      <c r="BCW127" s="9"/>
      <c r="BCX127" s="9"/>
      <c r="BCY127" s="9"/>
      <c r="BCZ127" s="9"/>
      <c r="BDA127" s="9"/>
      <c r="BDB127" s="9"/>
      <c r="BDC127" s="9"/>
      <c r="BDD127" s="9"/>
      <c r="BDE127" s="9"/>
      <c r="BDF127" s="9"/>
      <c r="BDG127" s="9"/>
      <c r="BDH127" s="9"/>
      <c r="BDI127" s="9"/>
      <c r="BDJ127" s="9"/>
      <c r="BDK127" s="9"/>
      <c r="BDL127" s="9"/>
      <c r="BDM127" s="9"/>
      <c r="BDN127" s="9"/>
      <c r="BDO127" s="9"/>
      <c r="BDP127" s="9"/>
      <c r="BDQ127" s="9"/>
      <c r="BDR127" s="9"/>
      <c r="BDS127" s="9"/>
      <c r="BDT127" s="9"/>
      <c r="BDU127" s="9"/>
      <c r="BDV127" s="9"/>
      <c r="BDW127" s="9"/>
      <c r="BDX127" s="9"/>
      <c r="BDY127" s="9"/>
      <c r="BDZ127" s="9"/>
      <c r="BEA127" s="9"/>
      <c r="BEB127" s="9"/>
      <c r="BEC127" s="9"/>
      <c r="BED127" s="9"/>
      <c r="BEE127" s="9"/>
      <c r="BEF127" s="9"/>
      <c r="BEG127" s="9"/>
      <c r="BEH127" s="9"/>
      <c r="BEI127" s="9"/>
      <c r="BEJ127" s="9"/>
      <c r="BEK127" s="9"/>
      <c r="BEL127" s="9"/>
      <c r="BEM127" s="9"/>
      <c r="BEN127" s="9"/>
      <c r="BEO127" s="9"/>
      <c r="BEP127" s="9"/>
      <c r="BEQ127" s="9"/>
      <c r="BER127" s="9"/>
      <c r="BES127" s="9"/>
      <c r="BET127" s="9"/>
      <c r="BEU127" s="9"/>
      <c r="BEV127" s="9"/>
      <c r="BEW127" s="9"/>
      <c r="BEX127" s="9"/>
      <c r="BEY127" s="9"/>
      <c r="BEZ127" s="9"/>
      <c r="BFA127" s="9"/>
      <c r="BFB127" s="9"/>
      <c r="BFC127" s="9"/>
      <c r="BFD127" s="9"/>
      <c r="BFE127" s="9"/>
      <c r="BFF127" s="9"/>
      <c r="BFG127" s="9"/>
      <c r="BFH127" s="9"/>
      <c r="BFI127" s="9"/>
      <c r="BFJ127" s="9"/>
      <c r="BFK127" s="9"/>
      <c r="BFL127" s="9"/>
      <c r="BFM127" s="9"/>
      <c r="BFN127" s="9"/>
      <c r="BFO127" s="9"/>
      <c r="BFP127" s="9"/>
      <c r="BFQ127" s="9"/>
      <c r="BFR127" s="9"/>
      <c r="BFS127" s="9"/>
      <c r="BFT127" s="9"/>
      <c r="BFU127" s="9"/>
      <c r="BFV127" s="9"/>
      <c r="BFW127" s="9"/>
      <c r="BFX127" s="9"/>
      <c r="BFY127" s="9"/>
      <c r="BFZ127" s="9"/>
      <c r="BGA127" s="9"/>
      <c r="BGB127" s="9"/>
      <c r="BGC127" s="9"/>
      <c r="BGD127" s="9"/>
      <c r="BGE127" s="9"/>
      <c r="BGF127" s="9"/>
      <c r="BGG127" s="9"/>
      <c r="BGH127" s="9"/>
      <c r="BGI127" s="9"/>
      <c r="BGJ127" s="9"/>
      <c r="BGK127" s="9"/>
      <c r="BGL127" s="9"/>
      <c r="BGM127" s="9"/>
      <c r="BGN127" s="9"/>
      <c r="BGO127" s="9"/>
      <c r="BGP127" s="9"/>
      <c r="BGQ127" s="9"/>
      <c r="BGR127" s="9"/>
      <c r="BGS127" s="9"/>
      <c r="BGT127" s="9"/>
      <c r="BGU127" s="9"/>
      <c r="BGV127" s="9"/>
      <c r="BGW127" s="9"/>
      <c r="BGX127" s="9"/>
      <c r="BGY127" s="9"/>
      <c r="BGZ127" s="9"/>
      <c r="BHA127" s="9"/>
      <c r="BHB127" s="9"/>
      <c r="BHC127" s="9"/>
      <c r="BHD127" s="9"/>
      <c r="BHE127" s="9"/>
      <c r="BHF127" s="9"/>
      <c r="BHG127" s="9"/>
      <c r="BHH127" s="9"/>
      <c r="BHI127" s="9"/>
      <c r="BHJ127" s="9"/>
      <c r="BHK127" s="9"/>
      <c r="BHL127" s="9"/>
      <c r="BHM127" s="9"/>
      <c r="BHN127" s="9"/>
      <c r="BHO127" s="9"/>
      <c r="BHP127" s="9"/>
      <c r="BHQ127" s="9"/>
      <c r="BHR127" s="9"/>
      <c r="BHS127" s="9"/>
      <c r="BHT127" s="9"/>
      <c r="BHU127" s="9"/>
      <c r="BHV127" s="9"/>
      <c r="BHW127" s="9"/>
      <c r="BHX127" s="9"/>
      <c r="BHY127" s="9"/>
      <c r="BHZ127" s="9"/>
      <c r="BIA127" s="9"/>
      <c r="BIB127" s="9"/>
      <c r="BIC127" s="9"/>
      <c r="BID127" s="9"/>
      <c r="BIE127" s="9"/>
      <c r="BIF127" s="9"/>
      <c r="BIG127" s="9"/>
      <c r="BIH127" s="9"/>
      <c r="BII127" s="9"/>
      <c r="BIJ127" s="9"/>
      <c r="BIK127" s="9"/>
      <c r="BIL127" s="9"/>
      <c r="BIM127" s="9"/>
      <c r="BIN127" s="9"/>
      <c r="BIO127" s="9"/>
      <c r="BIP127" s="9"/>
      <c r="BIQ127" s="9"/>
      <c r="BIR127" s="9"/>
      <c r="BIS127" s="9"/>
      <c r="BIT127" s="9"/>
      <c r="BIU127" s="9"/>
      <c r="BIV127" s="9"/>
      <c r="BIW127" s="9"/>
      <c r="BIX127" s="9"/>
      <c r="BIY127" s="9"/>
      <c r="BIZ127" s="9"/>
      <c r="BJA127" s="9"/>
      <c r="BJB127" s="9"/>
      <c r="BJC127" s="9"/>
      <c r="BJD127" s="9"/>
      <c r="BJE127" s="9"/>
      <c r="BJF127" s="9"/>
      <c r="BJG127" s="9"/>
      <c r="BJH127" s="9"/>
      <c r="BJI127" s="9"/>
      <c r="BJJ127" s="9"/>
      <c r="BJK127" s="9"/>
      <c r="BJL127" s="9"/>
      <c r="BJM127" s="9"/>
      <c r="BJN127" s="9"/>
      <c r="BJO127" s="9"/>
      <c r="BJP127" s="9"/>
      <c r="BJQ127" s="9"/>
      <c r="BJR127" s="9"/>
      <c r="BJS127" s="9"/>
      <c r="BJT127" s="9"/>
      <c r="BJU127" s="9"/>
      <c r="BJV127" s="9"/>
      <c r="BJW127" s="9"/>
      <c r="BJX127" s="9"/>
      <c r="BJY127" s="9"/>
      <c r="BJZ127" s="9"/>
      <c r="BKA127" s="9"/>
      <c r="BKB127" s="9"/>
      <c r="BKC127" s="9"/>
      <c r="BKD127" s="9"/>
      <c r="BKE127" s="9"/>
      <c r="BKF127" s="9"/>
      <c r="BKG127" s="9"/>
      <c r="BKH127" s="9"/>
      <c r="BKI127" s="9"/>
      <c r="BKJ127" s="9"/>
      <c r="BKK127" s="9"/>
      <c r="BKL127" s="9"/>
      <c r="BKM127" s="9"/>
      <c r="BKN127" s="9"/>
      <c r="BKO127" s="9"/>
      <c r="BKP127" s="9"/>
      <c r="BKQ127" s="9"/>
      <c r="BKR127" s="9"/>
      <c r="BKS127" s="9"/>
      <c r="BKT127" s="9"/>
      <c r="BKU127" s="9"/>
      <c r="BKV127" s="9"/>
      <c r="BKW127" s="9"/>
      <c r="BKX127" s="9"/>
      <c r="BKY127" s="9"/>
      <c r="BKZ127" s="9"/>
      <c r="BLA127" s="9"/>
      <c r="BLB127" s="9"/>
      <c r="BLC127" s="9"/>
      <c r="BLD127" s="9"/>
      <c r="BLE127" s="9"/>
      <c r="BLF127" s="9"/>
      <c r="BLG127" s="9"/>
      <c r="BLH127" s="9"/>
      <c r="BLI127" s="9"/>
      <c r="BLJ127" s="9"/>
      <c r="BLK127" s="9"/>
      <c r="BLL127" s="9"/>
      <c r="BLM127" s="9"/>
      <c r="BLN127" s="9"/>
      <c r="BLO127" s="9"/>
      <c r="BLP127" s="9"/>
      <c r="BLQ127" s="9"/>
      <c r="BLR127" s="9"/>
      <c r="BLS127" s="9"/>
      <c r="BLT127" s="9"/>
      <c r="BLU127" s="9"/>
      <c r="BLV127" s="9"/>
      <c r="BLW127" s="9"/>
      <c r="BLX127" s="9"/>
      <c r="BLY127" s="9"/>
      <c r="BLZ127" s="9"/>
      <c r="BMA127" s="9"/>
      <c r="BMB127" s="9"/>
      <c r="BMC127" s="9"/>
      <c r="BMD127" s="9"/>
      <c r="BME127" s="9"/>
      <c r="BMF127" s="9"/>
      <c r="BMG127" s="9"/>
      <c r="BMH127" s="9"/>
      <c r="BMI127" s="9"/>
      <c r="BMJ127" s="9"/>
      <c r="BMK127" s="9"/>
      <c r="BML127" s="9"/>
      <c r="BMM127" s="9"/>
      <c r="BMN127" s="9"/>
      <c r="BMO127" s="9"/>
      <c r="BMP127" s="9"/>
      <c r="BMQ127" s="9"/>
      <c r="BMR127" s="9"/>
      <c r="BMS127" s="9"/>
      <c r="BMT127" s="9"/>
      <c r="BMU127" s="9"/>
      <c r="BMV127" s="9"/>
      <c r="BMW127" s="9"/>
      <c r="BMX127" s="9"/>
      <c r="BMY127" s="9"/>
      <c r="BMZ127" s="9"/>
      <c r="BNA127" s="9"/>
      <c r="BNB127" s="9"/>
      <c r="BNC127" s="9"/>
      <c r="BND127" s="9"/>
      <c r="BNE127" s="9"/>
      <c r="BNF127" s="9"/>
      <c r="BNG127" s="9"/>
      <c r="BNH127" s="9"/>
      <c r="BNI127" s="9"/>
      <c r="BNJ127" s="9"/>
      <c r="BNK127" s="9"/>
      <c r="BNL127" s="9"/>
      <c r="BNM127" s="9"/>
      <c r="BNN127" s="9"/>
      <c r="BNO127" s="9"/>
      <c r="BNP127" s="9"/>
      <c r="BNQ127" s="9"/>
      <c r="BNR127" s="9"/>
      <c r="BNS127" s="9"/>
      <c r="BNT127" s="9"/>
      <c r="BNU127" s="9"/>
      <c r="BNV127" s="9"/>
      <c r="BNW127" s="9"/>
      <c r="BNX127" s="9"/>
      <c r="BNY127" s="9"/>
      <c r="BNZ127" s="9"/>
      <c r="BOA127" s="9"/>
      <c r="BOB127" s="9"/>
      <c r="BOC127" s="9"/>
      <c r="BOD127" s="9"/>
      <c r="BOE127" s="9"/>
      <c r="BOF127" s="9"/>
      <c r="BOG127" s="9"/>
      <c r="BOH127" s="9"/>
      <c r="BOI127" s="9"/>
      <c r="BOJ127" s="9"/>
      <c r="BOK127" s="9"/>
      <c r="BOL127" s="9"/>
      <c r="BOM127" s="9"/>
      <c r="BON127" s="9"/>
      <c r="BOO127" s="9"/>
      <c r="BOP127" s="9"/>
      <c r="BOQ127" s="9"/>
      <c r="BOR127" s="9"/>
      <c r="BOS127" s="9"/>
      <c r="BOT127" s="9"/>
      <c r="BOU127" s="9"/>
      <c r="BOV127" s="9"/>
      <c r="BOW127" s="9"/>
      <c r="BOX127" s="9"/>
      <c r="BOY127" s="9"/>
      <c r="BOZ127" s="9"/>
      <c r="BPA127" s="9"/>
      <c r="BPB127" s="9"/>
      <c r="BPC127" s="9"/>
      <c r="BPD127" s="9"/>
      <c r="BPE127" s="9"/>
      <c r="BPF127" s="9"/>
      <c r="BPG127" s="9"/>
      <c r="BPH127" s="9"/>
      <c r="BPI127" s="9"/>
      <c r="BPJ127" s="9"/>
      <c r="BPK127" s="9"/>
      <c r="BPL127" s="9"/>
      <c r="BPM127" s="9"/>
      <c r="BPN127" s="9"/>
      <c r="BPO127" s="9"/>
      <c r="BPP127" s="9"/>
      <c r="BPQ127" s="9"/>
      <c r="BPR127" s="9"/>
      <c r="BPS127" s="9"/>
      <c r="BPT127" s="9"/>
      <c r="BPU127" s="9"/>
      <c r="BPV127" s="9"/>
      <c r="BPW127" s="9"/>
      <c r="BPX127" s="9"/>
      <c r="BPY127" s="9"/>
      <c r="BPZ127" s="9"/>
      <c r="BQA127" s="9"/>
      <c r="BQB127" s="9"/>
      <c r="BQC127" s="9"/>
      <c r="BQD127" s="9"/>
      <c r="BQE127" s="9"/>
      <c r="BQF127" s="9"/>
      <c r="BQG127" s="9"/>
      <c r="BQH127" s="9"/>
      <c r="BQI127" s="9"/>
      <c r="BQJ127" s="9"/>
      <c r="BQK127" s="9"/>
      <c r="BQL127" s="9"/>
      <c r="BQM127" s="9"/>
      <c r="BQN127" s="9"/>
      <c r="BQO127" s="9"/>
      <c r="BQP127" s="9"/>
      <c r="BQQ127" s="9"/>
      <c r="BQR127" s="9"/>
      <c r="BQS127" s="9"/>
      <c r="BQT127" s="9"/>
      <c r="BQU127" s="9"/>
      <c r="BQV127" s="9"/>
      <c r="BQW127" s="9"/>
      <c r="BQX127" s="9"/>
      <c r="BQY127" s="9"/>
      <c r="BQZ127" s="9"/>
      <c r="BRA127" s="9"/>
      <c r="BRB127" s="9"/>
      <c r="BRC127" s="9"/>
      <c r="BRD127" s="9"/>
      <c r="BRE127" s="9"/>
      <c r="BRF127" s="9"/>
      <c r="BRG127" s="9"/>
      <c r="BRH127" s="9"/>
      <c r="BRI127" s="9"/>
      <c r="BRJ127" s="9"/>
      <c r="BRK127" s="9"/>
      <c r="BRL127" s="9"/>
      <c r="BRM127" s="9"/>
      <c r="BRN127" s="9"/>
      <c r="BRO127" s="9"/>
      <c r="BRP127" s="9"/>
      <c r="BRQ127" s="9"/>
      <c r="BRR127" s="9"/>
      <c r="BRS127" s="9"/>
      <c r="BRT127" s="9"/>
      <c r="BRU127" s="9"/>
      <c r="BRV127" s="9"/>
      <c r="BRW127" s="9"/>
      <c r="BRX127" s="9"/>
      <c r="BRY127" s="9"/>
      <c r="BRZ127" s="9"/>
      <c r="BSA127" s="9"/>
      <c r="BSB127" s="9"/>
      <c r="BSC127" s="9"/>
      <c r="BSD127" s="9"/>
      <c r="BSE127" s="9"/>
      <c r="BSF127" s="9"/>
      <c r="BSG127" s="9"/>
      <c r="BSH127" s="9"/>
      <c r="BSI127" s="9"/>
      <c r="BSJ127" s="9"/>
      <c r="BSK127" s="9"/>
      <c r="BSL127" s="9"/>
      <c r="BSM127" s="9"/>
      <c r="BSN127" s="9"/>
      <c r="BSO127" s="9"/>
      <c r="BSP127" s="9"/>
      <c r="BSQ127" s="9"/>
      <c r="BSR127" s="9"/>
      <c r="BSS127" s="9"/>
      <c r="BST127" s="9"/>
      <c r="BSU127" s="9"/>
      <c r="BSV127" s="9"/>
      <c r="BSW127" s="9"/>
      <c r="BSX127" s="9"/>
      <c r="BSY127" s="9"/>
      <c r="BSZ127" s="9"/>
      <c r="BTA127" s="9"/>
      <c r="BTB127" s="9"/>
      <c r="BTC127" s="9"/>
      <c r="BTD127" s="9"/>
      <c r="BTE127" s="9"/>
      <c r="BTF127" s="9"/>
      <c r="BTG127" s="9"/>
      <c r="BTH127" s="9"/>
      <c r="BTI127" s="9"/>
      <c r="BTJ127" s="9"/>
      <c r="BTK127" s="9"/>
      <c r="BTL127" s="9"/>
      <c r="BTM127" s="9"/>
      <c r="BTN127" s="9"/>
      <c r="BTO127" s="9"/>
      <c r="BTP127" s="9"/>
      <c r="BTQ127" s="9"/>
      <c r="BTR127" s="9"/>
      <c r="BTS127" s="9"/>
      <c r="BTT127" s="9"/>
      <c r="BTU127" s="9"/>
      <c r="BTV127" s="9"/>
      <c r="BTW127" s="9"/>
      <c r="BTX127" s="9"/>
      <c r="BTY127" s="9"/>
      <c r="BTZ127" s="9"/>
      <c r="BUA127" s="9"/>
      <c r="BUB127" s="9"/>
      <c r="BUC127" s="9"/>
      <c r="BUD127" s="9"/>
      <c r="BUE127" s="9"/>
      <c r="BUF127" s="9"/>
      <c r="BUG127" s="9"/>
      <c r="BUH127" s="9"/>
      <c r="BUI127" s="9"/>
      <c r="BUJ127" s="9"/>
      <c r="BUK127" s="9"/>
      <c r="BUL127" s="9"/>
      <c r="BUM127" s="9"/>
      <c r="BUN127" s="9"/>
      <c r="BUO127" s="9"/>
      <c r="BUP127" s="9"/>
      <c r="BUQ127" s="9"/>
      <c r="BUR127" s="9"/>
      <c r="BUS127" s="9"/>
      <c r="BUT127" s="9"/>
      <c r="BUU127" s="9"/>
      <c r="BUV127" s="9"/>
      <c r="BUW127" s="9"/>
      <c r="BUX127" s="9"/>
      <c r="BUY127" s="9"/>
      <c r="BUZ127" s="9"/>
      <c r="BVA127" s="9"/>
      <c r="BVB127" s="9"/>
      <c r="BVC127" s="9"/>
      <c r="BVD127" s="9"/>
      <c r="BVE127" s="9"/>
      <c r="BVF127" s="9"/>
      <c r="BVG127" s="9"/>
      <c r="BVH127" s="9"/>
      <c r="BVI127" s="9"/>
      <c r="BVJ127" s="9"/>
      <c r="BVK127" s="9"/>
      <c r="BVL127" s="9"/>
      <c r="BVM127" s="9"/>
      <c r="BVN127" s="9"/>
      <c r="BVO127" s="9"/>
      <c r="BVP127" s="9"/>
      <c r="BVQ127" s="9"/>
      <c r="BVR127" s="9"/>
      <c r="BVS127" s="9"/>
      <c r="BVT127" s="9"/>
      <c r="BVU127" s="9"/>
      <c r="BVV127" s="9"/>
      <c r="BVW127" s="9"/>
      <c r="BVX127" s="9"/>
      <c r="BVY127" s="9"/>
      <c r="BVZ127" s="9"/>
      <c r="BWA127" s="9"/>
      <c r="BWB127" s="9"/>
      <c r="BWC127" s="9"/>
      <c r="BWD127" s="9"/>
      <c r="BWE127" s="9"/>
      <c r="BWF127" s="9"/>
      <c r="BWG127" s="9"/>
      <c r="BWH127" s="9"/>
      <c r="BWI127" s="9"/>
      <c r="BWJ127" s="9"/>
      <c r="BWK127" s="9"/>
      <c r="BWL127" s="9"/>
      <c r="BWM127" s="9"/>
      <c r="BWN127" s="9"/>
      <c r="BWO127" s="9"/>
      <c r="BWP127" s="9"/>
      <c r="BWQ127" s="9"/>
      <c r="BWR127" s="9"/>
      <c r="BWS127" s="9"/>
      <c r="BWT127" s="9"/>
      <c r="BWU127" s="9"/>
      <c r="BWV127" s="9"/>
      <c r="BWW127" s="9"/>
      <c r="BWX127" s="9"/>
      <c r="BWY127" s="9"/>
      <c r="BWZ127" s="9"/>
      <c r="BXA127" s="9"/>
      <c r="BXB127" s="9"/>
      <c r="BXC127" s="9"/>
      <c r="BXD127" s="9"/>
    </row>
    <row r="128" ht="14.25" customHeight="1">
      <c r="A128" s="9">
        <v>8.0</v>
      </c>
      <c r="B128" s="9" t="s">
        <v>11947</v>
      </c>
      <c r="C128" s="9" t="s">
        <v>11948</v>
      </c>
      <c r="D128" s="9" t="s">
        <v>11948</v>
      </c>
      <c r="E128" s="9"/>
      <c r="F128" s="9">
        <v>2.0</v>
      </c>
      <c r="G128" s="9" t="s">
        <v>13039</v>
      </c>
      <c r="H128" s="9"/>
      <c r="I128" s="9"/>
      <c r="J128" s="9"/>
      <c r="K128" s="9"/>
      <c r="L128" s="9">
        <v>2.0</v>
      </c>
      <c r="M128" s="9"/>
      <c r="N128" s="9"/>
      <c r="O128" s="9"/>
      <c r="P128" s="9">
        <v>0.0</v>
      </c>
      <c r="Q128" s="9" t="s">
        <v>13040</v>
      </c>
      <c r="R128" s="9"/>
      <c r="S128" s="9" t="s">
        <v>3136</v>
      </c>
      <c r="T128" s="9" t="s">
        <v>3135</v>
      </c>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9"/>
      <c r="JF128" s="9"/>
      <c r="JG128" s="9"/>
      <c r="JH128" s="9"/>
      <c r="JI128" s="9"/>
      <c r="JJ128" s="9"/>
      <c r="JK128" s="9"/>
      <c r="JL128" s="9"/>
      <c r="JM128" s="9"/>
      <c r="JN128" s="9"/>
      <c r="JO128" s="9"/>
      <c r="JP128" s="9"/>
      <c r="JQ128" s="9"/>
      <c r="JR128" s="9"/>
      <c r="JS128" s="9"/>
      <c r="JT128" s="9"/>
      <c r="JU128" s="9"/>
      <c r="JV128" s="9"/>
      <c r="JW128" s="9"/>
      <c r="JX128" s="9"/>
      <c r="JY128" s="9"/>
      <c r="JZ128" s="9"/>
      <c r="KA128" s="9"/>
      <c r="KB128" s="9"/>
      <c r="KC128" s="9"/>
      <c r="KD128" s="9"/>
      <c r="KE128" s="9"/>
      <c r="KF128" s="9"/>
      <c r="KG128" s="9"/>
      <c r="KH128" s="9"/>
      <c r="KI128" s="9"/>
      <c r="KJ128" s="9"/>
      <c r="KK128" s="9"/>
      <c r="KL128" s="9"/>
      <c r="KM128" s="9"/>
      <c r="KN128" s="9"/>
      <c r="KO128" s="9"/>
      <c r="KP128" s="9"/>
      <c r="KQ128" s="9"/>
      <c r="KR128" s="9"/>
      <c r="KS128" s="9"/>
      <c r="KT128" s="9"/>
      <c r="KU128" s="9"/>
      <c r="KV128" s="9"/>
      <c r="KW128" s="9"/>
      <c r="KX128" s="9"/>
      <c r="KY128" s="9"/>
      <c r="KZ128" s="9"/>
      <c r="LA128" s="9"/>
      <c r="LB128" s="9"/>
      <c r="LC128" s="9"/>
      <c r="LD128" s="9"/>
      <c r="LE128" s="9"/>
      <c r="LF128" s="9"/>
      <c r="LG128" s="9"/>
      <c r="LH128" s="9"/>
      <c r="LI128" s="9"/>
      <c r="LJ128" s="9"/>
      <c r="LK128" s="9"/>
      <c r="LL128" s="9"/>
      <c r="LM128" s="9"/>
      <c r="LN128" s="9"/>
      <c r="LO128" s="9"/>
      <c r="LP128" s="9"/>
      <c r="LQ128" s="9"/>
      <c r="LR128" s="9"/>
      <c r="LS128" s="9"/>
      <c r="LT128" s="9"/>
      <c r="LU128" s="9"/>
      <c r="LV128" s="9"/>
      <c r="LW128" s="9"/>
      <c r="LX128" s="9"/>
      <c r="LY128" s="9"/>
      <c r="LZ128" s="9"/>
      <c r="MA128" s="9"/>
      <c r="MB128" s="9"/>
      <c r="MC128" s="9"/>
      <c r="MD128" s="9"/>
      <c r="ME128" s="9"/>
      <c r="MF128" s="9"/>
      <c r="MG128" s="9"/>
      <c r="MH128" s="9"/>
      <c r="MI128" s="9"/>
      <c r="MJ128" s="9"/>
      <c r="MK128" s="9"/>
      <c r="ML128" s="9"/>
      <c r="MM128" s="9"/>
      <c r="MN128" s="9"/>
      <c r="MO128" s="9"/>
      <c r="MP128" s="9"/>
      <c r="MQ128" s="9"/>
      <c r="MR128" s="9"/>
      <c r="MS128" s="9"/>
      <c r="MT128" s="9"/>
      <c r="MU128" s="9"/>
      <c r="MV128" s="9"/>
      <c r="MW128" s="9"/>
      <c r="MX128" s="9"/>
      <c r="MY128" s="9"/>
      <c r="MZ128" s="9"/>
      <c r="NA128" s="9"/>
      <c r="NB128" s="9"/>
      <c r="NC128" s="9"/>
      <c r="ND128" s="9"/>
      <c r="NE128" s="9"/>
      <c r="NF128" s="9"/>
      <c r="NG128" s="9"/>
      <c r="NH128" s="9"/>
      <c r="NI128" s="9"/>
      <c r="NJ128" s="9"/>
      <c r="NK128" s="9"/>
      <c r="NL128" s="9"/>
      <c r="NM128" s="9"/>
      <c r="NN128" s="9"/>
      <c r="NO128" s="9"/>
      <c r="NP128" s="9"/>
      <c r="NQ128" s="9"/>
      <c r="NR128" s="9"/>
      <c r="NS128" s="9"/>
      <c r="NT128" s="9"/>
      <c r="NU128" s="9"/>
      <c r="NV128" s="9"/>
      <c r="NW128" s="9"/>
      <c r="NX128" s="9"/>
      <c r="NY128" s="9"/>
      <c r="NZ128" s="9"/>
      <c r="OA128" s="9"/>
      <c r="OB128" s="9"/>
      <c r="OC128" s="9"/>
      <c r="OD128" s="9"/>
      <c r="OE128" s="9"/>
      <c r="OF128" s="9"/>
      <c r="OG128" s="9"/>
      <c r="OH128" s="9"/>
      <c r="OI128" s="9"/>
      <c r="OJ128" s="9"/>
      <c r="OK128" s="9"/>
      <c r="OL128" s="9"/>
      <c r="OM128" s="9"/>
      <c r="ON128" s="9"/>
      <c r="OO128" s="9"/>
      <c r="OP128" s="9"/>
      <c r="OQ128" s="9"/>
      <c r="OR128" s="9"/>
      <c r="OS128" s="9"/>
      <c r="OT128" s="9"/>
      <c r="OU128" s="9"/>
      <c r="OV128" s="9"/>
      <c r="OW128" s="9"/>
      <c r="OX128" s="9"/>
      <c r="OY128" s="9"/>
      <c r="OZ128" s="9"/>
      <c r="PA128" s="9"/>
      <c r="PB128" s="9"/>
      <c r="PC128" s="9"/>
      <c r="PD128" s="9"/>
      <c r="PE128" s="9"/>
      <c r="PF128" s="9"/>
      <c r="PG128" s="9"/>
      <c r="PH128" s="9"/>
      <c r="PI128" s="9"/>
      <c r="PJ128" s="9"/>
      <c r="PK128" s="9"/>
      <c r="PL128" s="9"/>
      <c r="PM128" s="9"/>
      <c r="PN128" s="9"/>
      <c r="PO128" s="9"/>
      <c r="PP128" s="9"/>
      <c r="PQ128" s="9"/>
      <c r="PR128" s="9"/>
      <c r="PS128" s="9"/>
      <c r="PT128" s="9"/>
      <c r="PU128" s="9"/>
      <c r="PV128" s="9"/>
      <c r="PW128" s="9"/>
      <c r="PX128" s="9"/>
      <c r="PY128" s="9"/>
      <c r="PZ128" s="9"/>
      <c r="QA128" s="9"/>
      <c r="QB128" s="9"/>
      <c r="QC128" s="9"/>
      <c r="QD128" s="9"/>
      <c r="QE128" s="9"/>
      <c r="QF128" s="9"/>
      <c r="QG128" s="9"/>
      <c r="QH128" s="9"/>
      <c r="QI128" s="9"/>
      <c r="QJ128" s="9"/>
      <c r="QK128" s="9"/>
      <c r="QL128" s="9"/>
      <c r="QM128" s="9"/>
      <c r="QN128" s="9"/>
      <c r="QO128" s="9"/>
      <c r="QP128" s="9"/>
      <c r="QQ128" s="9"/>
      <c r="QR128" s="9"/>
      <c r="QS128" s="9"/>
      <c r="QT128" s="9"/>
      <c r="QU128" s="9"/>
      <c r="QV128" s="9"/>
      <c r="QW128" s="9"/>
      <c r="QX128" s="9"/>
      <c r="QY128" s="9"/>
      <c r="QZ128" s="9"/>
      <c r="RA128" s="9"/>
      <c r="RB128" s="9"/>
      <c r="RC128" s="9"/>
      <c r="RD128" s="9"/>
      <c r="RE128" s="9"/>
      <c r="RF128" s="9"/>
      <c r="RG128" s="9"/>
      <c r="RH128" s="9"/>
      <c r="RI128" s="9"/>
      <c r="RJ128" s="9"/>
      <c r="RK128" s="9"/>
      <c r="RL128" s="9"/>
      <c r="RM128" s="9"/>
      <c r="RN128" s="9"/>
      <c r="RO128" s="9"/>
      <c r="RP128" s="9"/>
      <c r="RQ128" s="9"/>
      <c r="RR128" s="9"/>
      <c r="RS128" s="9"/>
      <c r="RT128" s="9"/>
      <c r="RU128" s="9"/>
      <c r="RV128" s="9"/>
      <c r="RW128" s="9"/>
      <c r="RX128" s="9"/>
      <c r="RY128" s="9"/>
      <c r="RZ128" s="9"/>
      <c r="SA128" s="9"/>
      <c r="SB128" s="9"/>
      <c r="SC128" s="9"/>
      <c r="SD128" s="9"/>
      <c r="SE128" s="9"/>
      <c r="SF128" s="9"/>
      <c r="SG128" s="9"/>
      <c r="SH128" s="9"/>
      <c r="SI128" s="9"/>
      <c r="SJ128" s="9"/>
      <c r="SK128" s="9"/>
      <c r="SL128" s="9"/>
      <c r="SM128" s="9"/>
      <c r="SN128" s="9"/>
      <c r="SO128" s="9"/>
      <c r="SP128" s="9"/>
      <c r="SQ128" s="9"/>
      <c r="SR128" s="9"/>
      <c r="SS128" s="9"/>
      <c r="ST128" s="9"/>
      <c r="SU128" s="9"/>
      <c r="SV128" s="9"/>
      <c r="SW128" s="9"/>
      <c r="SX128" s="9"/>
      <c r="SY128" s="9"/>
      <c r="SZ128" s="9"/>
      <c r="TA128" s="9"/>
      <c r="TB128" s="9"/>
      <c r="TC128" s="9"/>
      <c r="TD128" s="9"/>
      <c r="TE128" s="9"/>
      <c r="TF128" s="9"/>
      <c r="TG128" s="9"/>
      <c r="TH128" s="9"/>
      <c r="TI128" s="9"/>
      <c r="TJ128" s="9"/>
      <c r="TK128" s="9"/>
      <c r="TL128" s="9"/>
      <c r="TM128" s="9"/>
      <c r="TN128" s="9"/>
      <c r="TO128" s="9"/>
      <c r="ANB128" s="9"/>
      <c r="ANC128" s="9"/>
      <c r="AND128" s="9"/>
      <c r="ANE128" s="9"/>
      <c r="ANF128" s="9"/>
      <c r="ANG128" s="9"/>
      <c r="ANH128" s="9"/>
      <c r="ANI128" s="9"/>
      <c r="ANJ128" s="9"/>
      <c r="ANK128" s="9"/>
      <c r="ANL128" s="9"/>
      <c r="ANM128" s="9"/>
      <c r="ANN128" s="9"/>
      <c r="ANO128" s="9"/>
      <c r="ANP128" s="9"/>
      <c r="ANQ128" s="9"/>
      <c r="ANR128" s="9"/>
      <c r="ANS128" s="9"/>
      <c r="ANT128" s="9"/>
      <c r="ANU128" s="9"/>
      <c r="ANV128" s="9"/>
      <c r="ANW128" s="9"/>
      <c r="ANX128" s="9"/>
      <c r="ANY128" s="9"/>
      <c r="ANZ128" s="9"/>
      <c r="AOA128" s="9"/>
      <c r="AOB128" s="9"/>
      <c r="AOC128" s="9"/>
      <c r="AOD128" s="9"/>
      <c r="AOE128" s="9"/>
      <c r="AOF128" s="9"/>
      <c r="AOG128" s="9"/>
      <c r="AOH128" s="9"/>
      <c r="AOI128" s="9"/>
      <c r="AOJ128" s="9"/>
      <c r="AOK128" s="9"/>
      <c r="AOL128" s="9"/>
      <c r="AOM128" s="9"/>
      <c r="AON128" s="9"/>
      <c r="AOO128" s="9"/>
      <c r="AOP128" s="9"/>
      <c r="AOQ128" s="9"/>
      <c r="AOR128" s="9"/>
      <c r="AOS128" s="9"/>
      <c r="AOT128" s="9"/>
      <c r="AOU128" s="9"/>
      <c r="AOV128" s="9"/>
      <c r="AOW128" s="9"/>
      <c r="AOX128" s="9"/>
      <c r="AOY128" s="9"/>
      <c r="AOZ128" s="9"/>
      <c r="APA128" s="9"/>
      <c r="APB128" s="9"/>
      <c r="APC128" s="9"/>
      <c r="APD128" s="9"/>
      <c r="APE128" s="9"/>
      <c r="APF128" s="9"/>
      <c r="APG128" s="9"/>
      <c r="APH128" s="9"/>
      <c r="API128" s="9"/>
      <c r="APJ128" s="9"/>
      <c r="APK128" s="9"/>
      <c r="APL128" s="9"/>
      <c r="APM128" s="9"/>
      <c r="APN128" s="9"/>
      <c r="APO128" s="9"/>
      <c r="APP128" s="9"/>
      <c r="APQ128" s="9"/>
      <c r="APR128" s="9"/>
      <c r="APS128" s="9"/>
      <c r="APT128" s="9"/>
      <c r="APU128" s="9"/>
      <c r="APV128" s="9"/>
      <c r="APW128" s="9"/>
      <c r="APX128" s="9"/>
      <c r="APY128" s="9"/>
      <c r="APZ128" s="9"/>
      <c r="AQA128" s="9"/>
      <c r="AQB128" s="9"/>
      <c r="AQC128" s="9"/>
      <c r="AQD128" s="9"/>
      <c r="AQE128" s="9"/>
      <c r="AQF128" s="9"/>
      <c r="AQG128" s="9"/>
      <c r="AQH128" s="9"/>
      <c r="AQI128" s="9"/>
      <c r="AQJ128" s="9"/>
      <c r="AQK128" s="9"/>
      <c r="AQL128" s="9"/>
      <c r="AQM128" s="9"/>
      <c r="AQN128" s="9"/>
      <c r="AQO128" s="9"/>
      <c r="AQP128" s="9"/>
      <c r="AQQ128" s="9"/>
      <c r="AQR128" s="9"/>
      <c r="AQS128" s="9"/>
      <c r="AQT128" s="9"/>
      <c r="AQU128" s="9"/>
      <c r="AQV128" s="9"/>
      <c r="AQW128" s="9"/>
      <c r="AQX128" s="9"/>
      <c r="AQY128" s="9"/>
      <c r="AQZ128" s="9"/>
      <c r="ARA128" s="9"/>
      <c r="ARB128" s="9"/>
      <c r="ARC128" s="9"/>
      <c r="ARD128" s="9"/>
      <c r="ARE128" s="9"/>
      <c r="ARF128" s="9"/>
      <c r="ARG128" s="9"/>
      <c r="ARH128" s="9"/>
      <c r="ARI128" s="9"/>
      <c r="ARJ128" s="9"/>
      <c r="ARK128" s="9"/>
      <c r="ARL128" s="9"/>
      <c r="ARM128" s="9"/>
      <c r="ARN128" s="9"/>
      <c r="ARO128" s="9"/>
      <c r="ARP128" s="9"/>
      <c r="ARQ128" s="9"/>
      <c r="ARR128" s="9"/>
      <c r="ARS128" s="9"/>
      <c r="ART128" s="9"/>
      <c r="ARU128" s="9"/>
      <c r="ARV128" s="9"/>
      <c r="ARW128" s="9"/>
      <c r="ARX128" s="9"/>
      <c r="ARY128" s="9"/>
      <c r="ARZ128" s="9"/>
      <c r="ASA128" s="9"/>
      <c r="ASB128" s="9"/>
      <c r="ASC128" s="9"/>
      <c r="ASD128" s="9"/>
      <c r="ASE128" s="9"/>
      <c r="ASF128" s="9"/>
      <c r="ASG128" s="9"/>
      <c r="ASH128" s="9"/>
      <c r="ASI128" s="9"/>
      <c r="ASJ128" s="9"/>
      <c r="ASK128" s="9"/>
      <c r="ASL128" s="9"/>
      <c r="ASM128" s="9"/>
      <c r="ASN128" s="9"/>
      <c r="ASO128" s="9"/>
      <c r="ASP128" s="9"/>
      <c r="ASQ128" s="9"/>
      <c r="ASR128" s="9"/>
      <c r="ASS128" s="9"/>
      <c r="AST128" s="9"/>
      <c r="ASU128" s="9"/>
      <c r="ASV128" s="9"/>
      <c r="ASW128" s="9"/>
      <c r="ASX128" s="9"/>
      <c r="ASY128" s="9"/>
      <c r="ASZ128" s="9"/>
      <c r="ATA128" s="9"/>
      <c r="ATB128" s="9"/>
      <c r="ATC128" s="9"/>
      <c r="ATD128" s="9"/>
      <c r="ATE128" s="9"/>
      <c r="ATF128" s="9"/>
      <c r="ATG128" s="9"/>
      <c r="ATH128" s="9"/>
      <c r="ATI128" s="9"/>
      <c r="ATJ128" s="9"/>
      <c r="ATK128" s="9"/>
      <c r="ATL128" s="9"/>
      <c r="ATM128" s="9"/>
      <c r="ATN128" s="9"/>
      <c r="ATO128" s="9"/>
      <c r="ATP128" s="9"/>
      <c r="ATQ128" s="9"/>
      <c r="ATR128" s="9"/>
      <c r="ATS128" s="9"/>
      <c r="ATT128" s="9"/>
      <c r="ATU128" s="9"/>
      <c r="ATV128" s="9"/>
      <c r="ATW128" s="9"/>
      <c r="ATX128" s="9"/>
      <c r="ATY128" s="9"/>
      <c r="ATZ128" s="9"/>
      <c r="AUA128" s="9"/>
      <c r="AUB128" s="9"/>
      <c r="AUC128" s="9"/>
      <c r="AUD128" s="9"/>
      <c r="AUE128" s="9"/>
      <c r="AUF128" s="9"/>
      <c r="AUG128" s="9"/>
      <c r="AUH128" s="9"/>
      <c r="AUI128" s="9"/>
      <c r="AUJ128" s="9"/>
      <c r="AUK128" s="9"/>
      <c r="AUL128" s="9"/>
      <c r="AUM128" s="9"/>
      <c r="AUN128" s="9"/>
      <c r="AUO128" s="9"/>
      <c r="AUP128" s="9"/>
      <c r="AUQ128" s="9"/>
      <c r="AUR128" s="9"/>
      <c r="AUS128" s="9"/>
      <c r="AUT128" s="9"/>
      <c r="AUU128" s="9"/>
      <c r="AUV128" s="9"/>
      <c r="AUW128" s="9"/>
      <c r="AUX128" s="9"/>
      <c r="AUY128" s="9"/>
      <c r="AUZ128" s="9"/>
      <c r="AVA128" s="9"/>
      <c r="AVB128" s="9"/>
      <c r="AVC128" s="9"/>
      <c r="AVD128" s="9"/>
      <c r="AVE128" s="9"/>
      <c r="AVF128" s="9"/>
      <c r="AVG128" s="9"/>
      <c r="AVH128" s="9"/>
      <c r="AVI128" s="9"/>
      <c r="AVJ128" s="9"/>
      <c r="AVK128" s="9"/>
      <c r="AVL128" s="9"/>
      <c r="AVM128" s="9"/>
      <c r="AVN128" s="9"/>
      <c r="AVO128" s="9"/>
      <c r="AVP128" s="9"/>
      <c r="AVQ128" s="9"/>
      <c r="AVR128" s="9"/>
      <c r="AVS128" s="9"/>
      <c r="AVT128" s="9"/>
      <c r="AVU128" s="9"/>
      <c r="AVV128" s="9"/>
      <c r="AVW128" s="9"/>
      <c r="AVX128" s="9"/>
      <c r="AVY128" s="9"/>
      <c r="AVZ128" s="9"/>
      <c r="AWA128" s="9"/>
      <c r="AWB128" s="9"/>
      <c r="AWC128" s="9"/>
      <c r="AWD128" s="9"/>
      <c r="AWE128" s="9"/>
      <c r="AWF128" s="9"/>
      <c r="AWG128" s="9"/>
      <c r="AWH128" s="9"/>
      <c r="AWI128" s="9"/>
      <c r="AWJ128" s="9"/>
      <c r="AWK128" s="9"/>
      <c r="AWL128" s="9"/>
      <c r="AWM128" s="9"/>
      <c r="AWN128" s="9"/>
      <c r="AWO128" s="9"/>
      <c r="AWP128" s="9"/>
      <c r="AWQ128" s="9"/>
      <c r="AWR128" s="9"/>
      <c r="AWS128" s="9"/>
      <c r="AWT128" s="9"/>
      <c r="AWU128" s="9"/>
      <c r="AWV128" s="9"/>
      <c r="AWW128" s="9"/>
      <c r="AWX128" s="9"/>
      <c r="AWY128" s="9"/>
      <c r="AWZ128" s="9"/>
      <c r="AXA128" s="9"/>
      <c r="AXB128" s="9"/>
      <c r="AXC128" s="9"/>
      <c r="AXD128" s="9"/>
      <c r="AXE128" s="9"/>
      <c r="AXF128" s="9"/>
      <c r="AXG128" s="9"/>
      <c r="AXH128" s="9"/>
      <c r="AXI128" s="9"/>
      <c r="AXJ128" s="9"/>
      <c r="AXK128" s="9"/>
      <c r="AXL128" s="9"/>
      <c r="AXM128" s="9"/>
      <c r="AXN128" s="9"/>
      <c r="AXO128" s="9"/>
      <c r="AXP128" s="9"/>
      <c r="AXQ128" s="9"/>
      <c r="AXR128" s="9"/>
      <c r="AXS128" s="9"/>
      <c r="AXT128" s="9"/>
      <c r="AXU128" s="9"/>
      <c r="AXV128" s="9"/>
      <c r="AXW128" s="9"/>
      <c r="AXX128" s="9"/>
      <c r="AXY128" s="9"/>
      <c r="AXZ128" s="9"/>
      <c r="AYA128" s="9"/>
      <c r="AYB128" s="9"/>
      <c r="AYC128" s="9"/>
      <c r="AYD128" s="9"/>
      <c r="AYE128" s="9"/>
      <c r="AYF128" s="9"/>
      <c r="AYG128" s="9"/>
      <c r="AYH128" s="9"/>
      <c r="AYI128" s="9"/>
      <c r="AYJ128" s="9"/>
      <c r="AYK128" s="9"/>
      <c r="AYL128" s="9"/>
      <c r="AYM128" s="9"/>
      <c r="AYN128" s="9"/>
      <c r="AYO128" s="9"/>
      <c r="AYP128" s="9"/>
      <c r="AYQ128" s="9"/>
      <c r="AYR128" s="9"/>
      <c r="AYS128" s="9"/>
      <c r="AYT128" s="9"/>
      <c r="AYU128" s="9"/>
      <c r="AYV128" s="9"/>
      <c r="AYW128" s="9"/>
      <c r="AYX128" s="9"/>
      <c r="AYY128" s="9"/>
      <c r="AYZ128" s="9"/>
      <c r="AZA128" s="9"/>
      <c r="AZB128" s="9"/>
      <c r="AZC128" s="9"/>
      <c r="AZD128" s="9"/>
      <c r="AZE128" s="9"/>
      <c r="AZF128" s="9"/>
      <c r="AZG128" s="9"/>
      <c r="AZH128" s="9"/>
      <c r="AZI128" s="9"/>
      <c r="AZJ128" s="9"/>
      <c r="AZK128" s="9"/>
      <c r="AZL128" s="9"/>
      <c r="AZM128" s="9"/>
      <c r="AZN128" s="9"/>
      <c r="AZO128" s="9"/>
      <c r="AZP128" s="9"/>
      <c r="AZQ128" s="9"/>
      <c r="AZR128" s="9"/>
      <c r="AZS128" s="9"/>
      <c r="AZT128" s="9"/>
      <c r="AZU128" s="9"/>
      <c r="AZV128" s="9"/>
      <c r="AZW128" s="9"/>
      <c r="AZX128" s="9"/>
      <c r="AZY128" s="9"/>
      <c r="AZZ128" s="9"/>
      <c r="BAA128" s="9"/>
      <c r="BAB128" s="9"/>
      <c r="BAC128" s="9"/>
      <c r="BAD128" s="9"/>
      <c r="BAE128" s="9"/>
      <c r="BAF128" s="9"/>
      <c r="BAG128" s="9"/>
      <c r="BAH128" s="9"/>
      <c r="BAI128" s="9"/>
      <c r="BAJ128" s="9"/>
      <c r="BAK128" s="9"/>
      <c r="BAL128" s="9"/>
      <c r="BAM128" s="9"/>
      <c r="BAN128" s="9"/>
      <c r="BAO128" s="9"/>
      <c r="BAP128" s="9"/>
      <c r="BAQ128" s="9"/>
      <c r="BAR128" s="9"/>
      <c r="BAS128" s="9"/>
      <c r="BAT128" s="9"/>
      <c r="BAU128" s="9"/>
      <c r="BAV128" s="9"/>
      <c r="BAW128" s="9"/>
      <c r="BAX128" s="9"/>
      <c r="BAY128" s="9"/>
      <c r="BAZ128" s="9"/>
      <c r="BBA128" s="9"/>
      <c r="BBB128" s="9"/>
      <c r="BBC128" s="9"/>
      <c r="BBD128" s="9"/>
      <c r="BBE128" s="9"/>
      <c r="BBF128" s="9"/>
      <c r="BBG128" s="9"/>
      <c r="BBH128" s="9"/>
      <c r="BBI128" s="9"/>
      <c r="BBJ128" s="9"/>
      <c r="BBK128" s="9"/>
      <c r="BBL128" s="9"/>
      <c r="BBM128" s="9"/>
      <c r="BBN128" s="9"/>
      <c r="BBO128" s="9"/>
      <c r="BBP128" s="9"/>
      <c r="BBQ128" s="9"/>
      <c r="BBR128" s="9"/>
      <c r="BBS128" s="9"/>
      <c r="BBT128" s="9"/>
      <c r="BBU128" s="9"/>
      <c r="BBV128" s="9"/>
      <c r="BBW128" s="9"/>
      <c r="BBX128" s="9"/>
      <c r="BBY128" s="9"/>
      <c r="BBZ128" s="9"/>
      <c r="BCA128" s="9"/>
      <c r="BCB128" s="9"/>
      <c r="BCC128" s="9"/>
      <c r="BCD128" s="9"/>
      <c r="BCE128" s="9"/>
      <c r="BCF128" s="9"/>
      <c r="BCG128" s="9"/>
      <c r="BCH128" s="9"/>
      <c r="BCI128" s="9"/>
      <c r="BCJ128" s="9"/>
      <c r="BCK128" s="9"/>
      <c r="BCL128" s="9"/>
      <c r="BCM128" s="9"/>
      <c r="BCN128" s="9"/>
      <c r="BCO128" s="9"/>
      <c r="BCP128" s="9"/>
      <c r="BCQ128" s="9"/>
      <c r="BCR128" s="9"/>
      <c r="BCS128" s="9"/>
      <c r="BCT128" s="9"/>
      <c r="BCU128" s="9"/>
      <c r="BCV128" s="9"/>
      <c r="BCW128" s="9"/>
      <c r="BCX128" s="9"/>
      <c r="BCY128" s="9"/>
      <c r="BCZ128" s="9"/>
      <c r="BDA128" s="9"/>
      <c r="BDB128" s="9"/>
      <c r="BDC128" s="9"/>
      <c r="BDD128" s="9"/>
      <c r="BDE128" s="9"/>
      <c r="BDF128" s="9"/>
      <c r="BDG128" s="9"/>
      <c r="BDH128" s="9"/>
      <c r="BDI128" s="9"/>
      <c r="BDJ128" s="9"/>
      <c r="BDK128" s="9"/>
      <c r="BDL128" s="9"/>
      <c r="BDM128" s="9"/>
      <c r="BDN128" s="9"/>
      <c r="BDO128" s="9"/>
      <c r="BDP128" s="9"/>
      <c r="BDQ128" s="9"/>
      <c r="BDR128" s="9"/>
      <c r="BDS128" s="9"/>
      <c r="BDT128" s="9"/>
      <c r="BDU128" s="9"/>
      <c r="BDV128" s="9"/>
      <c r="BDW128" s="9"/>
      <c r="BDX128" s="9"/>
      <c r="BDY128" s="9"/>
      <c r="BDZ128" s="9"/>
      <c r="BEA128" s="9"/>
      <c r="BEB128" s="9"/>
      <c r="BEC128" s="9"/>
      <c r="BED128" s="9"/>
      <c r="BEE128" s="9"/>
      <c r="BEF128" s="9"/>
      <c r="BEG128" s="9"/>
      <c r="BEH128" s="9"/>
      <c r="BEI128" s="9"/>
      <c r="BEJ128" s="9"/>
      <c r="BEK128" s="9"/>
      <c r="BEL128" s="9"/>
      <c r="BEM128" s="9"/>
      <c r="BEN128" s="9"/>
      <c r="BEO128" s="9"/>
      <c r="BEP128" s="9"/>
      <c r="BEQ128" s="9"/>
      <c r="BER128" s="9"/>
      <c r="BES128" s="9"/>
      <c r="BET128" s="9"/>
      <c r="BEU128" s="9"/>
      <c r="BEV128" s="9"/>
      <c r="BEW128" s="9"/>
      <c r="BEX128" s="9"/>
      <c r="BEY128" s="9"/>
      <c r="BEZ128" s="9"/>
      <c r="BFA128" s="9"/>
      <c r="BFB128" s="9"/>
      <c r="BFC128" s="9"/>
      <c r="BFD128" s="9"/>
      <c r="BFE128" s="9"/>
      <c r="BFF128" s="9"/>
      <c r="BFG128" s="9"/>
      <c r="BFH128" s="9"/>
      <c r="BFI128" s="9"/>
      <c r="BFJ128" s="9"/>
      <c r="BFK128" s="9"/>
      <c r="BFL128" s="9"/>
      <c r="BFM128" s="9"/>
      <c r="BFN128" s="9"/>
      <c r="BFO128" s="9"/>
      <c r="BFP128" s="9"/>
      <c r="BFQ128" s="9"/>
      <c r="BFR128" s="9"/>
      <c r="BFS128" s="9"/>
      <c r="BFT128" s="9"/>
      <c r="BFU128" s="9"/>
      <c r="BFV128" s="9"/>
      <c r="BFW128" s="9"/>
      <c r="BFX128" s="9"/>
      <c r="BFY128" s="9"/>
      <c r="BFZ128" s="9"/>
      <c r="BGA128" s="9"/>
      <c r="BGB128" s="9"/>
      <c r="BGC128" s="9"/>
      <c r="BGD128" s="9"/>
      <c r="BGE128" s="9"/>
      <c r="BGF128" s="9"/>
      <c r="BGG128" s="9"/>
      <c r="BGH128" s="9"/>
      <c r="BGI128" s="9"/>
      <c r="BGJ128" s="9"/>
      <c r="BGK128" s="9"/>
      <c r="BGL128" s="9"/>
      <c r="BGM128" s="9"/>
      <c r="BGN128" s="9"/>
      <c r="BGO128" s="9"/>
      <c r="BGP128" s="9"/>
      <c r="BGQ128" s="9"/>
      <c r="BGR128" s="9"/>
      <c r="BGS128" s="9"/>
      <c r="BGT128" s="9"/>
      <c r="BGU128" s="9"/>
      <c r="BGV128" s="9"/>
      <c r="BGW128" s="9"/>
      <c r="BGX128" s="9"/>
      <c r="BGY128" s="9"/>
      <c r="BGZ128" s="9"/>
      <c r="BHA128" s="9"/>
      <c r="BHB128" s="9"/>
      <c r="BHC128" s="9"/>
      <c r="BHD128" s="9"/>
      <c r="BHE128" s="9"/>
      <c r="BHF128" s="9"/>
      <c r="BHG128" s="9"/>
      <c r="BHH128" s="9"/>
      <c r="BHI128" s="9"/>
      <c r="BHJ128" s="9"/>
      <c r="BHK128" s="9"/>
      <c r="BHL128" s="9"/>
      <c r="BHM128" s="9"/>
      <c r="BHN128" s="9"/>
      <c r="BHO128" s="9"/>
      <c r="BHP128" s="9"/>
      <c r="BHQ128" s="9"/>
      <c r="BHR128" s="9"/>
      <c r="BHS128" s="9"/>
      <c r="BHT128" s="9"/>
      <c r="BHU128" s="9"/>
      <c r="BHV128" s="9"/>
      <c r="BHW128" s="9"/>
      <c r="BHX128" s="9"/>
      <c r="BHY128" s="9"/>
      <c r="BHZ128" s="9"/>
      <c r="BIA128" s="9"/>
      <c r="BIB128" s="9"/>
      <c r="BIC128" s="9"/>
      <c r="BID128" s="9"/>
      <c r="BIE128" s="9"/>
      <c r="BIF128" s="9"/>
      <c r="BIG128" s="9"/>
      <c r="BIH128" s="9"/>
      <c r="BII128" s="9"/>
      <c r="BIJ128" s="9"/>
      <c r="BIK128" s="9"/>
      <c r="BIL128" s="9"/>
      <c r="BIM128" s="9"/>
      <c r="BIN128" s="9"/>
      <c r="BIO128" s="9"/>
      <c r="BIP128" s="9"/>
      <c r="BIQ128" s="9"/>
      <c r="BIR128" s="9"/>
      <c r="BIS128" s="9"/>
      <c r="BIT128" s="9"/>
      <c r="BIU128" s="9"/>
      <c r="BIV128" s="9"/>
      <c r="BIW128" s="9"/>
      <c r="BIX128" s="9"/>
      <c r="BIY128" s="9"/>
      <c r="BIZ128" s="9"/>
      <c r="BJA128" s="9"/>
      <c r="BJB128" s="9"/>
      <c r="BJC128" s="9"/>
      <c r="BJD128" s="9"/>
      <c r="BJE128" s="9"/>
      <c r="BJF128" s="9"/>
      <c r="BJG128" s="9"/>
      <c r="BJH128" s="9"/>
      <c r="BJI128" s="9"/>
      <c r="BJJ128" s="9"/>
      <c r="BJK128" s="9"/>
      <c r="BJL128" s="9"/>
      <c r="BJM128" s="9"/>
      <c r="BJN128" s="9"/>
      <c r="BJO128" s="9"/>
      <c r="BJP128" s="9"/>
      <c r="BJQ128" s="9"/>
      <c r="BJR128" s="9"/>
      <c r="BJS128" s="9"/>
      <c r="BJT128" s="9"/>
      <c r="BJU128" s="9"/>
      <c r="BJV128" s="9"/>
      <c r="BJW128" s="9"/>
      <c r="BJX128" s="9"/>
      <c r="BJY128" s="9"/>
      <c r="BJZ128" s="9"/>
      <c r="BKA128" s="9"/>
      <c r="BKB128" s="9"/>
      <c r="BKC128" s="9"/>
      <c r="BKD128" s="9"/>
      <c r="BKE128" s="9"/>
      <c r="BKF128" s="9"/>
      <c r="BKG128" s="9"/>
      <c r="BKH128" s="9"/>
      <c r="BKI128" s="9"/>
      <c r="BKJ128" s="9"/>
      <c r="BKK128" s="9"/>
      <c r="BKL128" s="9"/>
      <c r="BKM128" s="9"/>
      <c r="BKN128" s="9"/>
      <c r="BKO128" s="9"/>
      <c r="BKP128" s="9"/>
      <c r="BKQ128" s="9"/>
      <c r="BKR128" s="9"/>
      <c r="BKS128" s="9"/>
      <c r="BKT128" s="9"/>
      <c r="BKU128" s="9"/>
      <c r="BKV128" s="9"/>
      <c r="BKW128" s="9"/>
      <c r="BKX128" s="9"/>
      <c r="BKY128" s="9"/>
      <c r="BKZ128" s="9"/>
      <c r="BLA128" s="9"/>
      <c r="BLB128" s="9"/>
      <c r="BLC128" s="9"/>
      <c r="BLD128" s="9"/>
      <c r="BLE128" s="9"/>
      <c r="BLF128" s="9"/>
      <c r="BLG128" s="9"/>
      <c r="BLH128" s="9"/>
      <c r="BLI128" s="9"/>
      <c r="BLJ128" s="9"/>
      <c r="BLK128" s="9"/>
      <c r="BLL128" s="9"/>
      <c r="BLM128" s="9"/>
      <c r="BLN128" s="9"/>
      <c r="BLO128" s="9"/>
      <c r="BLP128" s="9"/>
      <c r="BLQ128" s="9"/>
      <c r="BLR128" s="9"/>
      <c r="BLS128" s="9"/>
      <c r="BLT128" s="9"/>
      <c r="BLU128" s="9"/>
      <c r="BLV128" s="9"/>
      <c r="BLW128" s="9"/>
      <c r="BLX128" s="9"/>
      <c r="BLY128" s="9"/>
      <c r="BLZ128" s="9"/>
      <c r="BMA128" s="9"/>
      <c r="BMB128" s="9"/>
      <c r="BMC128" s="9"/>
      <c r="BMD128" s="9"/>
      <c r="BME128" s="9"/>
      <c r="BMF128" s="9"/>
      <c r="BMG128" s="9"/>
      <c r="BMH128" s="9"/>
      <c r="BMI128" s="9"/>
      <c r="BMJ128" s="9"/>
      <c r="BMK128" s="9"/>
      <c r="BML128" s="9"/>
      <c r="BMM128" s="9"/>
      <c r="BMN128" s="9"/>
      <c r="BMO128" s="9"/>
      <c r="BMP128" s="9"/>
      <c r="BMQ128" s="9"/>
      <c r="BMR128" s="9"/>
      <c r="BMS128" s="9"/>
      <c r="BMT128" s="9"/>
      <c r="BMU128" s="9"/>
      <c r="BMV128" s="9"/>
      <c r="BMW128" s="9"/>
      <c r="BMX128" s="9"/>
      <c r="BMY128" s="9"/>
      <c r="BMZ128" s="9"/>
      <c r="BNA128" s="9"/>
      <c r="BNB128" s="9"/>
      <c r="BNC128" s="9"/>
      <c r="BND128" s="9"/>
      <c r="BNE128" s="9"/>
      <c r="BNF128" s="9"/>
      <c r="BNG128" s="9"/>
      <c r="BNH128" s="9"/>
      <c r="BNI128" s="9"/>
      <c r="BNJ128" s="9"/>
      <c r="BNK128" s="9"/>
      <c r="BNL128" s="9"/>
      <c r="BNM128" s="9"/>
      <c r="BNN128" s="9"/>
      <c r="BNO128" s="9"/>
      <c r="BNP128" s="9"/>
      <c r="BNQ128" s="9"/>
      <c r="BNR128" s="9"/>
      <c r="BNS128" s="9"/>
      <c r="BNT128" s="9"/>
      <c r="BNU128" s="9"/>
      <c r="BNV128" s="9"/>
      <c r="BNW128" s="9"/>
      <c r="BNX128" s="9"/>
      <c r="BNY128" s="9"/>
      <c r="BNZ128" s="9"/>
      <c r="BOA128" s="9"/>
      <c r="BOB128" s="9"/>
      <c r="BOC128" s="9"/>
      <c r="BOD128" s="9"/>
      <c r="BOE128" s="9"/>
      <c r="BOF128" s="9"/>
      <c r="BOG128" s="9"/>
      <c r="BOH128" s="9"/>
      <c r="BOI128" s="9"/>
      <c r="BOJ128" s="9"/>
      <c r="BOK128" s="9"/>
      <c r="BOL128" s="9"/>
      <c r="BOM128" s="9"/>
      <c r="BON128" s="9"/>
      <c r="BOO128" s="9"/>
      <c r="BOP128" s="9"/>
      <c r="BOQ128" s="9"/>
      <c r="BOR128" s="9"/>
      <c r="BOS128" s="9"/>
      <c r="BOT128" s="9"/>
      <c r="BOU128" s="9"/>
      <c r="BOV128" s="9"/>
      <c r="BOW128" s="9"/>
      <c r="BOX128" s="9"/>
      <c r="BOY128" s="9"/>
      <c r="BOZ128" s="9"/>
      <c r="BPA128" s="9"/>
      <c r="BPB128" s="9"/>
      <c r="BPC128" s="9"/>
      <c r="BPD128" s="9"/>
      <c r="BPE128" s="9"/>
      <c r="BPF128" s="9"/>
      <c r="BPG128" s="9"/>
      <c r="BPH128" s="9"/>
      <c r="BPI128" s="9"/>
      <c r="BPJ128" s="9"/>
      <c r="BPK128" s="9"/>
      <c r="BPL128" s="9"/>
      <c r="BPM128" s="9"/>
      <c r="BPN128" s="9"/>
      <c r="BPO128" s="9"/>
      <c r="BPP128" s="9"/>
      <c r="BPQ128" s="9"/>
      <c r="BPR128" s="9"/>
      <c r="BPS128" s="9"/>
      <c r="BPT128" s="9"/>
      <c r="BPU128" s="9"/>
      <c r="BPV128" s="9"/>
      <c r="BPW128" s="9"/>
      <c r="BPX128" s="9"/>
      <c r="BPY128" s="9"/>
      <c r="BPZ128" s="9"/>
      <c r="BQA128" s="9"/>
      <c r="BQB128" s="9"/>
      <c r="BQC128" s="9"/>
      <c r="BQD128" s="9"/>
      <c r="BQE128" s="9"/>
      <c r="BQF128" s="9"/>
      <c r="BQG128" s="9"/>
      <c r="BQH128" s="9"/>
      <c r="BQI128" s="9"/>
      <c r="BQJ128" s="9"/>
      <c r="BQK128" s="9"/>
      <c r="BQL128" s="9"/>
      <c r="BQM128" s="9"/>
      <c r="BQN128" s="9"/>
      <c r="BQO128" s="9"/>
      <c r="BQP128" s="9"/>
      <c r="BQQ128" s="9"/>
      <c r="BQR128" s="9"/>
      <c r="BQS128" s="9"/>
      <c r="BQT128" s="9"/>
      <c r="BQU128" s="9"/>
      <c r="BQV128" s="9"/>
      <c r="BQW128" s="9"/>
      <c r="BQX128" s="9"/>
      <c r="BQY128" s="9"/>
      <c r="BQZ128" s="9"/>
      <c r="BRA128" s="9"/>
      <c r="BRB128" s="9"/>
      <c r="BRC128" s="9"/>
      <c r="BRD128" s="9"/>
      <c r="BRE128" s="9"/>
      <c r="BRF128" s="9"/>
      <c r="BRG128" s="9"/>
      <c r="BRH128" s="9"/>
      <c r="BRI128" s="9"/>
      <c r="BRJ128" s="9"/>
      <c r="BRK128" s="9"/>
      <c r="BRL128" s="9"/>
      <c r="BRM128" s="9"/>
      <c r="BRN128" s="9"/>
      <c r="BRO128" s="9"/>
      <c r="BRP128" s="9"/>
      <c r="BRQ128" s="9"/>
      <c r="BRR128" s="9"/>
      <c r="BRS128" s="9"/>
      <c r="BRT128" s="9"/>
      <c r="BRU128" s="9"/>
      <c r="BRV128" s="9"/>
      <c r="BRW128" s="9"/>
      <c r="BRX128" s="9"/>
      <c r="BRY128" s="9"/>
      <c r="BRZ128" s="9"/>
      <c r="BSA128" s="9"/>
      <c r="BSB128" s="9"/>
      <c r="BSC128" s="9"/>
      <c r="BSD128" s="9"/>
      <c r="BSE128" s="9"/>
      <c r="BSF128" s="9"/>
      <c r="BSG128" s="9"/>
      <c r="BSH128" s="9"/>
      <c r="BSI128" s="9"/>
      <c r="BSJ128" s="9"/>
      <c r="BSK128" s="9"/>
      <c r="BSL128" s="9"/>
      <c r="BSM128" s="9"/>
      <c r="BSN128" s="9"/>
      <c r="BSO128" s="9"/>
      <c r="BSP128" s="9"/>
      <c r="BSQ128" s="9"/>
      <c r="BSR128" s="9"/>
      <c r="BSS128" s="9"/>
      <c r="BST128" s="9"/>
      <c r="BSU128" s="9"/>
      <c r="BSV128" s="9"/>
      <c r="BSW128" s="9"/>
      <c r="BSX128" s="9"/>
      <c r="BSY128" s="9"/>
      <c r="BSZ128" s="9"/>
      <c r="BTA128" s="9"/>
      <c r="BTB128" s="9"/>
      <c r="BTC128" s="9"/>
      <c r="BTD128" s="9"/>
      <c r="BTE128" s="9"/>
      <c r="BTF128" s="9"/>
      <c r="BTG128" s="9"/>
      <c r="BTH128" s="9"/>
      <c r="BTI128" s="9"/>
      <c r="BTJ128" s="9"/>
      <c r="BTK128" s="9"/>
      <c r="BTL128" s="9"/>
      <c r="BTM128" s="9"/>
      <c r="BTN128" s="9"/>
      <c r="BTO128" s="9"/>
      <c r="BTP128" s="9"/>
      <c r="BTQ128" s="9"/>
      <c r="BTR128" s="9"/>
      <c r="BTS128" s="9"/>
      <c r="BTT128" s="9"/>
      <c r="BTU128" s="9"/>
      <c r="BTV128" s="9"/>
      <c r="BTW128" s="9"/>
      <c r="BTX128" s="9"/>
      <c r="BTY128" s="9"/>
      <c r="BTZ128" s="9"/>
      <c r="BUA128" s="9"/>
      <c r="BUB128" s="9"/>
      <c r="BUC128" s="9"/>
      <c r="BUD128" s="9"/>
      <c r="BUE128" s="9"/>
      <c r="BUF128" s="9"/>
      <c r="BUG128" s="9"/>
      <c r="BUH128" s="9"/>
      <c r="BUI128" s="9"/>
      <c r="BUJ128" s="9"/>
      <c r="BUK128" s="9"/>
      <c r="BUL128" s="9"/>
      <c r="BUM128" s="9"/>
      <c r="BUN128" s="9"/>
      <c r="BUO128" s="9"/>
      <c r="BUP128" s="9"/>
      <c r="BUQ128" s="9"/>
      <c r="BUR128" s="9"/>
      <c r="BUS128" s="9"/>
      <c r="BUT128" s="9"/>
      <c r="BUU128" s="9"/>
      <c r="BUV128" s="9"/>
      <c r="BUW128" s="9"/>
      <c r="BUX128" s="9"/>
      <c r="BUY128" s="9"/>
      <c r="BUZ128" s="9"/>
      <c r="BVA128" s="9"/>
      <c r="BVB128" s="9"/>
      <c r="BVC128" s="9"/>
      <c r="BVD128" s="9"/>
      <c r="BVE128" s="9"/>
      <c r="BVF128" s="9"/>
      <c r="BVG128" s="9"/>
      <c r="BVH128" s="9"/>
      <c r="BVI128" s="9"/>
      <c r="BVJ128" s="9"/>
      <c r="BVK128" s="9"/>
      <c r="BVL128" s="9"/>
      <c r="BVM128" s="9"/>
      <c r="BVN128" s="9"/>
      <c r="BVO128" s="9"/>
      <c r="BVP128" s="9"/>
      <c r="BVQ128" s="9"/>
      <c r="BVR128" s="9"/>
      <c r="BVS128" s="9"/>
      <c r="BVT128" s="9"/>
      <c r="BVU128" s="9"/>
      <c r="BVV128" s="9"/>
      <c r="BVW128" s="9"/>
      <c r="BVX128" s="9"/>
      <c r="BVY128" s="9"/>
      <c r="BVZ128" s="9"/>
      <c r="BWA128" s="9"/>
      <c r="BWB128" s="9"/>
      <c r="BWC128" s="9"/>
      <c r="BWD128" s="9"/>
      <c r="BWE128" s="9"/>
      <c r="BWF128" s="9"/>
      <c r="BWG128" s="9"/>
      <c r="BWH128" s="9"/>
      <c r="BWI128" s="9"/>
      <c r="BWJ128" s="9"/>
      <c r="BWK128" s="9"/>
      <c r="BWL128" s="9"/>
      <c r="BWM128" s="9"/>
      <c r="BWN128" s="9"/>
      <c r="BWO128" s="9"/>
      <c r="BWP128" s="9"/>
      <c r="BWQ128" s="9"/>
      <c r="BWR128" s="9"/>
      <c r="BWS128" s="9"/>
      <c r="BWT128" s="9"/>
      <c r="BWU128" s="9"/>
      <c r="BWV128" s="9"/>
      <c r="BWW128" s="9"/>
      <c r="BWX128" s="9"/>
      <c r="BWY128" s="9"/>
      <c r="BWZ128" s="9"/>
      <c r="BXA128" s="9"/>
      <c r="BXB128" s="9"/>
      <c r="BXC128" s="9"/>
      <c r="BXD128" s="9"/>
    </row>
    <row r="129" ht="14.25" customHeight="1">
      <c r="A129" s="9">
        <v>8.0</v>
      </c>
      <c r="B129" s="9" t="s">
        <v>11947</v>
      </c>
      <c r="C129" s="9" t="s">
        <v>11948</v>
      </c>
      <c r="D129" s="9" t="s">
        <v>11948</v>
      </c>
      <c r="E129" s="9"/>
      <c r="F129" s="9">
        <v>60.0</v>
      </c>
      <c r="G129" s="9" t="s">
        <v>13041</v>
      </c>
      <c r="H129" s="9"/>
      <c r="I129" s="9"/>
      <c r="J129" s="9"/>
      <c r="K129" s="9"/>
      <c r="L129" s="9">
        <v>57.0</v>
      </c>
      <c r="M129" s="9"/>
      <c r="N129" s="9">
        <v>1.0</v>
      </c>
      <c r="O129" s="9">
        <v>2.0</v>
      </c>
      <c r="P129" s="9">
        <v>1.0</v>
      </c>
      <c r="Q129" s="9" t="s">
        <v>13042</v>
      </c>
      <c r="R129" s="9"/>
      <c r="S129" s="9" t="s">
        <v>3141</v>
      </c>
      <c r="T129" s="9" t="s">
        <v>3140</v>
      </c>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c r="KY129" s="9"/>
      <c r="KZ129" s="9"/>
      <c r="LA129" s="9"/>
      <c r="LB129" s="9"/>
      <c r="LC129" s="9"/>
      <c r="LD129" s="9"/>
      <c r="LE129" s="9"/>
      <c r="LF129" s="9"/>
      <c r="LG129" s="9"/>
      <c r="LH129" s="9"/>
      <c r="LI129" s="9"/>
      <c r="LJ129" s="9"/>
      <c r="LK129" s="9"/>
      <c r="LL129" s="9"/>
      <c r="LM129" s="9"/>
      <c r="LN129" s="9"/>
      <c r="LO129" s="9"/>
      <c r="LP129" s="9"/>
      <c r="LQ129" s="9"/>
      <c r="LR129" s="9"/>
      <c r="LS129" s="9"/>
      <c r="LT129" s="9"/>
      <c r="LU129" s="9"/>
      <c r="LV129" s="9"/>
      <c r="LW129" s="9"/>
      <c r="LX129" s="9"/>
      <c r="LY129" s="9"/>
      <c r="LZ129" s="9"/>
      <c r="MA129" s="9"/>
      <c r="MB129" s="9"/>
      <c r="MC129" s="9"/>
      <c r="MD129" s="9"/>
      <c r="ME129" s="9"/>
      <c r="MF129" s="9"/>
      <c r="MG129" s="9"/>
      <c r="MH129" s="9"/>
      <c r="MI129" s="9"/>
      <c r="MJ129" s="9"/>
      <c r="MK129" s="9"/>
      <c r="ML129" s="9"/>
      <c r="MM129" s="9"/>
      <c r="MN129" s="9"/>
      <c r="MO129" s="9"/>
      <c r="MP129" s="9"/>
      <c r="MQ129" s="9"/>
      <c r="MR129" s="9"/>
      <c r="MS129" s="9"/>
      <c r="MT129" s="9"/>
      <c r="MU129" s="9"/>
      <c r="MV129" s="9"/>
      <c r="MW129" s="9"/>
      <c r="MX129" s="9"/>
      <c r="MY129" s="9"/>
      <c r="MZ129" s="9"/>
      <c r="NA129" s="9"/>
      <c r="NB129" s="9"/>
      <c r="NC129" s="9"/>
      <c r="ND129" s="9"/>
      <c r="NE129" s="9"/>
      <c r="NF129" s="9"/>
      <c r="NG129" s="9"/>
      <c r="NH129" s="9"/>
      <c r="NI129" s="9"/>
      <c r="NJ129" s="9"/>
      <c r="NK129" s="9"/>
      <c r="NL129" s="9"/>
      <c r="NM129" s="9"/>
      <c r="NN129" s="9"/>
      <c r="NO129" s="9"/>
      <c r="NP129" s="9"/>
      <c r="NQ129" s="9"/>
      <c r="NR129" s="9"/>
      <c r="NS129" s="9"/>
      <c r="NT129" s="9"/>
      <c r="NU129" s="9"/>
      <c r="NV129" s="9"/>
      <c r="NW129" s="9"/>
      <c r="NX129" s="9"/>
      <c r="NY129" s="9"/>
      <c r="NZ129" s="9"/>
      <c r="OA129" s="9"/>
      <c r="OB129" s="9"/>
      <c r="OC129" s="9"/>
      <c r="OD129" s="9"/>
      <c r="OE129" s="9"/>
      <c r="OF129" s="9"/>
      <c r="OG129" s="9"/>
      <c r="OH129" s="9"/>
      <c r="OI129" s="9"/>
      <c r="OJ129" s="9"/>
      <c r="OK129" s="9"/>
      <c r="OL129" s="9"/>
      <c r="OM129" s="9"/>
      <c r="ON129" s="9"/>
      <c r="OO129" s="9"/>
      <c r="OP129" s="9"/>
      <c r="OQ129" s="9"/>
      <c r="OR129" s="9"/>
      <c r="OS129" s="9"/>
      <c r="OT129" s="9"/>
      <c r="OU129" s="9"/>
      <c r="OV129" s="9"/>
      <c r="OW129" s="9"/>
      <c r="OX129" s="9"/>
      <c r="OY129" s="9"/>
      <c r="OZ129" s="9"/>
      <c r="PA129" s="9"/>
      <c r="PB129" s="9"/>
      <c r="PC129" s="9"/>
      <c r="PD129" s="9"/>
      <c r="PE129" s="9"/>
      <c r="PF129" s="9"/>
      <c r="PG129" s="9"/>
      <c r="PH129" s="9"/>
      <c r="PI129" s="9"/>
      <c r="PJ129" s="9"/>
      <c r="PK129" s="9"/>
      <c r="PL129" s="9"/>
      <c r="PM129" s="9"/>
      <c r="PN129" s="9"/>
      <c r="PO129" s="9"/>
      <c r="PP129" s="9"/>
      <c r="PQ129" s="9"/>
      <c r="PR129" s="9"/>
      <c r="PS129" s="9"/>
      <c r="PT129" s="9"/>
      <c r="PU129" s="9"/>
      <c r="PV129" s="9"/>
      <c r="PW129" s="9"/>
      <c r="PX129" s="9"/>
      <c r="PY129" s="9"/>
      <c r="PZ129" s="9"/>
      <c r="QA129" s="9"/>
      <c r="QB129" s="9"/>
      <c r="QC129" s="9"/>
      <c r="QD129" s="9"/>
      <c r="QE129" s="9"/>
      <c r="QF129" s="9"/>
      <c r="QG129" s="9"/>
      <c r="QH129" s="9"/>
      <c r="QI129" s="9"/>
      <c r="QJ129" s="9"/>
      <c r="QK129" s="9"/>
      <c r="QL129" s="9"/>
      <c r="QM129" s="9"/>
      <c r="QN129" s="9"/>
      <c r="QO129" s="9"/>
      <c r="QP129" s="9"/>
      <c r="QQ129" s="9"/>
      <c r="QR129" s="9"/>
      <c r="QS129" s="9"/>
      <c r="QT129" s="9"/>
      <c r="QU129" s="9"/>
      <c r="QV129" s="9"/>
      <c r="QW129" s="9"/>
      <c r="QX129" s="9"/>
      <c r="QY129" s="9"/>
      <c r="QZ129" s="9"/>
      <c r="RA129" s="9"/>
      <c r="RB129" s="9"/>
      <c r="RC129" s="9"/>
      <c r="RD129" s="9"/>
      <c r="RE129" s="9"/>
      <c r="RF129" s="9"/>
      <c r="RG129" s="9"/>
      <c r="RH129" s="9"/>
      <c r="RI129" s="9"/>
      <c r="RJ129" s="9"/>
      <c r="RK129" s="9"/>
      <c r="RL129" s="9"/>
      <c r="RM129" s="9"/>
      <c r="RN129" s="9"/>
      <c r="RO129" s="9"/>
      <c r="RP129" s="9"/>
      <c r="RQ129" s="9"/>
      <c r="RR129" s="9"/>
      <c r="RS129" s="9"/>
      <c r="RT129" s="9"/>
      <c r="RU129" s="9"/>
      <c r="RV129" s="9"/>
      <c r="RW129" s="9"/>
      <c r="RX129" s="9"/>
      <c r="RY129" s="9"/>
      <c r="RZ129" s="9"/>
      <c r="SA129" s="9"/>
      <c r="SB129" s="9"/>
      <c r="SC129" s="9"/>
      <c r="SD129" s="9"/>
      <c r="SE129" s="9"/>
      <c r="SF129" s="9"/>
      <c r="SG129" s="9"/>
      <c r="SH129" s="9"/>
      <c r="SI129" s="9"/>
      <c r="SJ129" s="9"/>
      <c r="SK129" s="9"/>
      <c r="SL129" s="9"/>
      <c r="SM129" s="9"/>
      <c r="SN129" s="9"/>
      <c r="SO129" s="9"/>
      <c r="SP129" s="9"/>
      <c r="SQ129" s="9"/>
      <c r="SR129" s="9"/>
      <c r="SS129" s="9"/>
      <c r="ST129" s="9"/>
      <c r="SU129" s="9"/>
      <c r="SV129" s="9"/>
      <c r="SW129" s="9"/>
      <c r="SX129" s="9"/>
      <c r="SY129" s="9"/>
      <c r="SZ129" s="9"/>
      <c r="TA129" s="9"/>
      <c r="TB129" s="9"/>
      <c r="TC129" s="9"/>
      <c r="TD129" s="9"/>
      <c r="TE129" s="9"/>
      <c r="TF129" s="9"/>
      <c r="TG129" s="9"/>
      <c r="TH129" s="9"/>
      <c r="TI129" s="9"/>
      <c r="TJ129" s="9"/>
      <c r="TK129" s="9"/>
      <c r="TL129" s="9"/>
      <c r="TM129" s="9"/>
      <c r="TN129" s="9"/>
      <c r="TO129" s="9"/>
      <c r="ANB129" s="9" t="s">
        <v>11952</v>
      </c>
      <c r="ANC129" s="9" t="s">
        <v>2696</v>
      </c>
      <c r="AND129" s="9" t="s">
        <v>13043</v>
      </c>
      <c r="ANE129" s="9" t="s">
        <v>11954</v>
      </c>
      <c r="ANF129" s="9"/>
      <c r="ANG129" s="9"/>
      <c r="ANH129" s="9"/>
      <c r="ANI129" s="9"/>
      <c r="ANJ129" s="9"/>
      <c r="ANK129" s="9"/>
      <c r="ANL129" s="9"/>
      <c r="ANM129" s="9" t="s">
        <v>13044</v>
      </c>
      <c r="ANN129" s="9"/>
      <c r="ANO129" s="9"/>
      <c r="ANP129" s="9"/>
      <c r="ANQ129" s="9"/>
      <c r="ANR129" s="9"/>
      <c r="ANS129" s="9"/>
      <c r="ANT129" s="9"/>
      <c r="ANU129" s="9"/>
      <c r="ANV129" s="9"/>
      <c r="ANW129" s="9"/>
      <c r="ANX129" s="9"/>
      <c r="ANY129" s="9"/>
      <c r="ANZ129" s="9"/>
      <c r="AOA129" s="9"/>
      <c r="AOB129" s="9"/>
      <c r="AOC129" s="9"/>
      <c r="AOD129" s="9"/>
      <c r="AOE129" s="9"/>
      <c r="AOF129" s="9"/>
      <c r="AOG129" s="9"/>
      <c r="AOH129" s="9"/>
      <c r="AOI129" s="9"/>
      <c r="AOJ129" s="9"/>
      <c r="AOK129" s="9"/>
      <c r="AOL129" s="9"/>
      <c r="AOM129" s="9"/>
      <c r="AON129" s="9"/>
      <c r="AOO129" s="9"/>
      <c r="AOP129" s="9"/>
      <c r="AOQ129" s="9"/>
      <c r="AOR129" s="9"/>
      <c r="AOS129" s="9"/>
      <c r="AOT129" s="9"/>
      <c r="AOU129" s="9"/>
      <c r="AOV129" s="9"/>
      <c r="AOW129" s="9"/>
      <c r="AOX129" s="9"/>
      <c r="AOY129" s="9"/>
      <c r="AOZ129" s="9"/>
      <c r="APA129" s="9"/>
      <c r="APB129" s="9"/>
      <c r="APC129" s="9"/>
      <c r="APD129" s="9"/>
      <c r="APE129" s="9"/>
      <c r="APF129" s="9"/>
      <c r="APG129" s="9"/>
      <c r="APH129" s="9"/>
      <c r="API129" s="9"/>
      <c r="APJ129" s="9"/>
      <c r="APK129" s="9"/>
      <c r="APL129" s="9"/>
      <c r="APM129" s="9"/>
      <c r="APN129" s="9"/>
      <c r="APO129" s="9"/>
      <c r="APP129" s="9"/>
      <c r="APQ129" s="9"/>
      <c r="APR129" s="9"/>
      <c r="APS129" s="9"/>
      <c r="APT129" s="9"/>
      <c r="APU129" s="9"/>
      <c r="APV129" s="9"/>
      <c r="APW129" s="9"/>
      <c r="APX129" s="9"/>
      <c r="APY129" s="9"/>
      <c r="APZ129" s="9"/>
      <c r="AQA129" s="9"/>
      <c r="AQB129" s="9"/>
      <c r="AQC129" s="9"/>
      <c r="AQD129" s="9"/>
      <c r="AQE129" s="9"/>
      <c r="AQF129" s="9"/>
      <c r="AQG129" s="9"/>
      <c r="AQH129" s="9"/>
      <c r="AQI129" s="9"/>
      <c r="AQJ129" s="9"/>
      <c r="AQK129" s="9"/>
      <c r="AQL129" s="9"/>
      <c r="AQM129" s="9"/>
      <c r="AQN129" s="9"/>
      <c r="AQO129" s="9"/>
      <c r="AQP129" s="9"/>
      <c r="AQQ129" s="9"/>
      <c r="AQR129" s="9"/>
      <c r="AQS129" s="9"/>
      <c r="AQT129" s="9"/>
      <c r="AQU129" s="9"/>
      <c r="AQV129" s="9"/>
      <c r="AQW129" s="9"/>
      <c r="AQX129" s="9"/>
      <c r="AQY129" s="9"/>
      <c r="AQZ129" s="9"/>
      <c r="ARA129" s="9"/>
      <c r="ARB129" s="9"/>
      <c r="ARC129" s="9"/>
      <c r="ARD129" s="9"/>
      <c r="ARE129" s="9"/>
      <c r="ARF129" s="9"/>
      <c r="ARG129" s="9"/>
      <c r="ARH129" s="9"/>
      <c r="ARI129" s="9"/>
      <c r="ARJ129" s="9"/>
      <c r="ARK129" s="9"/>
      <c r="ARL129" s="9"/>
      <c r="ARM129" s="9"/>
      <c r="ARN129" s="9"/>
      <c r="ARO129" s="9"/>
      <c r="ARP129" s="9"/>
      <c r="ARQ129" s="9"/>
      <c r="ARR129" s="9"/>
      <c r="ARS129" s="9"/>
      <c r="ART129" s="9"/>
      <c r="ARU129" s="9"/>
      <c r="ARV129" s="9"/>
      <c r="ARW129" s="9"/>
      <c r="ARX129" s="9"/>
      <c r="ARY129" s="9"/>
      <c r="ARZ129" s="9"/>
      <c r="ASA129" s="9"/>
      <c r="ASB129" s="9"/>
      <c r="ASC129" s="9"/>
      <c r="ASD129" s="9"/>
      <c r="ASE129" s="9"/>
      <c r="ASF129" s="9"/>
      <c r="ASG129" s="9"/>
      <c r="ASH129" s="9"/>
      <c r="ASI129" s="9"/>
      <c r="ASJ129" s="9"/>
      <c r="ASK129" s="9"/>
      <c r="ASL129" s="9"/>
      <c r="ASM129" s="9"/>
      <c r="ASN129" s="9"/>
      <c r="ASO129" s="9"/>
      <c r="ASP129" s="9"/>
      <c r="ASQ129" s="9"/>
      <c r="ASR129" s="9"/>
      <c r="ASS129" s="9"/>
      <c r="AST129" s="9"/>
      <c r="ASU129" s="9"/>
      <c r="ASV129" s="9"/>
      <c r="ASW129" s="9"/>
      <c r="ASX129" s="9"/>
      <c r="ASY129" s="9"/>
      <c r="ASZ129" s="9"/>
      <c r="ATA129" s="9"/>
      <c r="ATB129" s="9"/>
      <c r="ATC129" s="9"/>
      <c r="ATD129" s="9"/>
      <c r="ATE129" s="9"/>
      <c r="ATF129" s="9"/>
      <c r="ATG129" s="9"/>
      <c r="ATH129" s="9"/>
      <c r="ATI129" s="9"/>
      <c r="ATJ129" s="9"/>
      <c r="ATK129" s="9"/>
      <c r="ATL129" s="9"/>
      <c r="ATM129" s="9"/>
      <c r="ATN129" s="9"/>
      <c r="ATO129" s="9"/>
      <c r="ATP129" s="9"/>
      <c r="ATQ129" s="9"/>
      <c r="ATR129" s="9" t="s">
        <v>13045</v>
      </c>
      <c r="ATS129" s="9">
        <v>1.759232329E9</v>
      </c>
      <c r="ATT129" s="9" t="s">
        <v>13046</v>
      </c>
      <c r="ATU129" s="9" t="s">
        <v>11952</v>
      </c>
      <c r="ATV129" s="9" t="s">
        <v>2696</v>
      </c>
      <c r="ATW129" s="9" t="s">
        <v>13043</v>
      </c>
      <c r="ATX129" s="9" t="s">
        <v>11954</v>
      </c>
      <c r="ATY129" s="9"/>
      <c r="ATZ129" s="9"/>
      <c r="AUA129" s="9"/>
      <c r="AUB129" s="9"/>
      <c r="AUC129" s="9"/>
      <c r="AUD129" s="9"/>
      <c r="AUE129" s="9"/>
      <c r="AUF129" s="9"/>
      <c r="AUG129" s="9"/>
      <c r="AUH129" s="9"/>
      <c r="AUI129" s="9"/>
      <c r="AUJ129" s="9"/>
      <c r="AUK129" s="9"/>
      <c r="AUL129" s="9"/>
      <c r="AUM129" s="9"/>
      <c r="AUN129" s="9"/>
      <c r="AUO129" s="9"/>
      <c r="AUP129" s="9"/>
      <c r="AUQ129" s="9"/>
      <c r="AUR129" s="9"/>
      <c r="AUS129" s="9"/>
      <c r="AUT129" s="9"/>
      <c r="AUU129" s="9"/>
      <c r="AUV129" s="9"/>
      <c r="AUW129" s="9"/>
      <c r="AUX129" s="9"/>
      <c r="AUY129" s="9"/>
      <c r="AUZ129" s="9"/>
      <c r="AVA129" s="9"/>
      <c r="AVB129" s="9"/>
      <c r="AVC129" s="9"/>
      <c r="AVD129" s="9"/>
      <c r="AVE129" s="9"/>
      <c r="AVF129" s="9"/>
      <c r="AVG129" s="9"/>
      <c r="AVH129" s="9"/>
      <c r="AVI129" s="9"/>
      <c r="AVJ129" s="9"/>
      <c r="AVK129" s="9"/>
      <c r="AVL129" s="9"/>
      <c r="AVM129" s="9"/>
      <c r="AVN129" s="9"/>
      <c r="AVO129" s="9"/>
      <c r="AVP129" s="9"/>
      <c r="AVQ129" s="9"/>
      <c r="AVR129" s="9"/>
      <c r="AVS129" s="9"/>
      <c r="AVT129" s="9"/>
      <c r="AVU129" s="9"/>
      <c r="AVV129" s="9"/>
      <c r="AVW129" s="9"/>
      <c r="AVX129" s="9"/>
      <c r="AVY129" s="9"/>
      <c r="AVZ129" s="9"/>
      <c r="AWA129" s="9"/>
      <c r="AWB129" s="9"/>
      <c r="AWC129" s="9"/>
      <c r="AWD129" s="9"/>
      <c r="AWE129" s="9"/>
      <c r="AWF129" s="9"/>
      <c r="AWG129" s="9"/>
      <c r="AWH129" s="9"/>
      <c r="AWI129" s="9"/>
      <c r="AWJ129" s="9"/>
      <c r="AWK129" s="9"/>
      <c r="AWL129" s="9"/>
      <c r="AWM129" s="9"/>
      <c r="AWN129" s="9"/>
      <c r="AWO129" s="9"/>
      <c r="AWP129" s="9"/>
      <c r="AWQ129" s="9"/>
      <c r="AWR129" s="9"/>
      <c r="AWS129" s="9"/>
      <c r="AWT129" s="9"/>
      <c r="AWU129" s="9"/>
      <c r="AWV129" s="9"/>
      <c r="AWW129" s="9"/>
      <c r="AWX129" s="9"/>
      <c r="AWY129" s="9"/>
      <c r="AWZ129" s="9"/>
      <c r="AXA129" s="9"/>
      <c r="AXB129" s="9"/>
      <c r="AXC129" s="9"/>
      <c r="AXD129" s="9"/>
      <c r="AXE129" s="9"/>
      <c r="AXF129" s="9"/>
      <c r="AXG129" s="9"/>
      <c r="AXH129" s="9"/>
      <c r="AXI129" s="9"/>
      <c r="AXJ129" s="9"/>
      <c r="AXK129" s="9"/>
      <c r="AXL129" s="9"/>
      <c r="AXM129" s="9"/>
      <c r="AXN129" s="9"/>
      <c r="AXO129" s="9"/>
      <c r="AXP129" s="9"/>
      <c r="AXQ129" s="9"/>
      <c r="AXR129" s="9"/>
      <c r="AXS129" s="9"/>
      <c r="AXT129" s="9"/>
      <c r="AXU129" s="9"/>
      <c r="AXV129" s="9"/>
      <c r="AXW129" s="9"/>
      <c r="AXX129" s="9"/>
      <c r="AXY129" s="9"/>
      <c r="AXZ129" s="9"/>
      <c r="AYA129" s="9"/>
      <c r="AYB129" s="9"/>
      <c r="AYC129" s="9"/>
      <c r="AYD129" s="9"/>
      <c r="AYE129" s="9"/>
      <c r="AYF129" s="9"/>
      <c r="AYG129" s="9"/>
      <c r="AYH129" s="9"/>
      <c r="AYI129" s="9"/>
      <c r="AYJ129" s="9"/>
      <c r="AYK129" s="9"/>
      <c r="AYL129" s="9"/>
      <c r="AYM129" s="9"/>
      <c r="AYN129" s="9"/>
      <c r="AYO129" s="9"/>
      <c r="AYP129" s="9"/>
      <c r="AYQ129" s="9"/>
      <c r="AYR129" s="9"/>
      <c r="AYS129" s="9"/>
      <c r="AYT129" s="9"/>
      <c r="AYU129" s="9"/>
      <c r="AYV129" s="9"/>
      <c r="AYW129" s="9"/>
      <c r="AYX129" s="9"/>
      <c r="AYY129" s="9"/>
      <c r="AYZ129" s="9"/>
      <c r="AZA129" s="9"/>
      <c r="AZB129" s="9"/>
      <c r="AZC129" s="9"/>
      <c r="AZD129" s="9"/>
      <c r="AZE129" s="9"/>
      <c r="AZF129" s="9"/>
      <c r="AZG129" s="9"/>
      <c r="AZH129" s="9"/>
      <c r="AZI129" s="9"/>
      <c r="AZJ129" s="9"/>
      <c r="AZK129" s="9"/>
      <c r="AZL129" s="9"/>
      <c r="AZM129" s="9"/>
      <c r="AZN129" s="9"/>
      <c r="AZO129" s="9"/>
      <c r="AZP129" s="9"/>
      <c r="AZQ129" s="9"/>
      <c r="AZR129" s="9"/>
      <c r="AZS129" s="9"/>
      <c r="AZT129" s="9"/>
      <c r="AZU129" s="9"/>
      <c r="AZV129" s="9"/>
      <c r="AZW129" s="9"/>
      <c r="AZX129" s="9"/>
      <c r="AZY129" s="9"/>
      <c r="AZZ129" s="9"/>
      <c r="BAA129" s="9"/>
      <c r="BAB129" s="9"/>
      <c r="BAC129" s="9"/>
      <c r="BAD129" s="9"/>
      <c r="BAE129" s="9"/>
      <c r="BAF129" s="9"/>
      <c r="BAG129" s="9"/>
      <c r="BAH129" s="9"/>
      <c r="BAI129" s="9"/>
      <c r="BAJ129" s="9"/>
      <c r="BAK129" s="9"/>
      <c r="BAL129" s="9"/>
      <c r="BAM129" s="9"/>
      <c r="BAN129" s="9"/>
      <c r="BAO129" s="9"/>
      <c r="BAP129" s="9"/>
      <c r="BAQ129" s="9"/>
      <c r="BAR129" s="9"/>
      <c r="BAS129" s="9"/>
      <c r="BAT129" s="9"/>
      <c r="BAU129" s="9"/>
      <c r="BAV129" s="9"/>
      <c r="BAW129" s="9"/>
      <c r="BAX129" s="9"/>
      <c r="BAY129" s="9"/>
      <c r="BAZ129" s="9"/>
      <c r="BBA129" s="9"/>
      <c r="BBB129" s="9"/>
      <c r="BBC129" s="9"/>
      <c r="BBD129" s="9"/>
      <c r="BBE129" s="9"/>
      <c r="BBF129" s="9"/>
      <c r="BBG129" s="9"/>
      <c r="BBH129" s="9"/>
      <c r="BBI129" s="9"/>
      <c r="BBJ129" s="9"/>
      <c r="BBK129" s="9"/>
      <c r="BBL129" s="9"/>
      <c r="BBM129" s="9"/>
      <c r="BBN129" s="9"/>
      <c r="BBO129" s="9"/>
      <c r="BBP129" s="9"/>
      <c r="BBQ129" s="9"/>
      <c r="BBR129" s="9"/>
      <c r="BBS129" s="9"/>
      <c r="BBT129" s="9"/>
      <c r="BBU129" s="9"/>
      <c r="BBV129" s="9"/>
      <c r="BBW129" s="9"/>
      <c r="BBX129" s="9"/>
      <c r="BBY129" s="9"/>
      <c r="BBZ129" s="9"/>
      <c r="BCA129" s="9"/>
      <c r="BCB129" s="9"/>
      <c r="BCC129" s="9"/>
      <c r="BCD129" s="9"/>
      <c r="BCE129" s="9"/>
      <c r="BCF129" s="9"/>
      <c r="BCG129" s="9"/>
      <c r="BCH129" s="9"/>
      <c r="BCI129" s="9"/>
      <c r="BCJ129" s="9"/>
      <c r="BCK129" s="9"/>
      <c r="BCL129" s="9"/>
      <c r="BCM129" s="9"/>
      <c r="BCN129" s="9"/>
      <c r="BCO129" s="9"/>
      <c r="BCP129" s="9"/>
      <c r="BCQ129" s="9"/>
      <c r="BCR129" s="9"/>
      <c r="BCS129" s="9"/>
      <c r="BCT129" s="9"/>
      <c r="BCU129" s="9"/>
      <c r="BCV129" s="9"/>
      <c r="BCW129" s="9"/>
      <c r="BCX129" s="9"/>
      <c r="BCY129" s="9"/>
      <c r="BCZ129" s="9"/>
      <c r="BDA129" s="9"/>
      <c r="BDB129" s="9"/>
      <c r="BDC129" s="9"/>
      <c r="BDD129" s="9"/>
      <c r="BDE129" s="9"/>
      <c r="BDF129" s="9"/>
      <c r="BDG129" s="9"/>
      <c r="BDH129" s="9"/>
      <c r="BDI129" s="9"/>
      <c r="BDJ129" s="9"/>
      <c r="BDK129" s="9"/>
      <c r="BDL129" s="9"/>
      <c r="BDM129" s="9"/>
      <c r="BDN129" s="9"/>
      <c r="BDO129" s="9"/>
      <c r="BDP129" s="9"/>
      <c r="BDQ129" s="9"/>
      <c r="BDR129" s="9"/>
      <c r="BDS129" s="9"/>
      <c r="BDT129" s="9"/>
      <c r="BDU129" s="9"/>
      <c r="BDV129" s="9"/>
      <c r="BDW129" s="9"/>
      <c r="BDX129" s="9"/>
      <c r="BDY129" s="9"/>
      <c r="BDZ129" s="9"/>
      <c r="BEA129" s="9"/>
      <c r="BEB129" s="9"/>
      <c r="BEC129" s="9"/>
      <c r="BED129" s="9"/>
      <c r="BEE129" s="9"/>
      <c r="BEF129" s="9"/>
      <c r="BEG129" s="9"/>
      <c r="BEH129" s="9"/>
      <c r="BEI129" s="9"/>
      <c r="BEJ129" s="9"/>
      <c r="BEK129" s="9"/>
      <c r="BEL129" s="9"/>
      <c r="BEM129" s="9"/>
      <c r="BEN129" s="9"/>
      <c r="BEO129" s="9"/>
      <c r="BEP129" s="9"/>
      <c r="BEQ129" s="9"/>
      <c r="BER129" s="9"/>
      <c r="BES129" s="9"/>
      <c r="BET129" s="9"/>
      <c r="BEU129" s="9"/>
      <c r="BEV129" s="9"/>
      <c r="BEW129" s="9"/>
      <c r="BEX129" s="9"/>
      <c r="BEY129" s="9"/>
      <c r="BEZ129" s="9"/>
      <c r="BFA129" s="9"/>
      <c r="BFB129" s="9"/>
      <c r="BFC129" s="9"/>
      <c r="BFD129" s="9"/>
      <c r="BFE129" s="9"/>
      <c r="BFF129" s="9"/>
      <c r="BFG129" s="9"/>
      <c r="BFH129" s="9"/>
      <c r="BFI129" s="9"/>
      <c r="BFJ129" s="9"/>
      <c r="BFK129" s="9"/>
      <c r="BFL129" s="9"/>
      <c r="BFM129" s="9"/>
      <c r="BFN129" s="9"/>
      <c r="BFO129" s="9"/>
      <c r="BFP129" s="9"/>
      <c r="BFQ129" s="9"/>
      <c r="BFR129" s="9"/>
      <c r="BFS129" s="9"/>
      <c r="BFT129" s="9"/>
      <c r="BFU129" s="9"/>
      <c r="BFV129" s="9"/>
      <c r="BFW129" s="9"/>
      <c r="BFX129" s="9"/>
      <c r="BFY129" s="9"/>
      <c r="BFZ129" s="9"/>
      <c r="BGA129" s="9"/>
      <c r="BGB129" s="9"/>
      <c r="BGC129" s="9"/>
      <c r="BGD129" s="9"/>
      <c r="BGE129" s="9"/>
      <c r="BGF129" s="9"/>
      <c r="BGG129" s="9"/>
      <c r="BGH129" s="9"/>
      <c r="BGI129" s="9"/>
      <c r="BGJ129" s="9"/>
      <c r="BGK129" s="9"/>
      <c r="BGL129" s="9"/>
      <c r="BGM129" s="9"/>
      <c r="BGN129" s="9"/>
      <c r="BGO129" s="9"/>
      <c r="BGP129" s="9"/>
      <c r="BGQ129" s="9"/>
      <c r="BGR129" s="9"/>
      <c r="BGS129" s="9"/>
      <c r="BGT129" s="9"/>
      <c r="BGU129" s="9"/>
      <c r="BGV129" s="9"/>
      <c r="BGW129" s="9"/>
      <c r="BGX129" s="9"/>
      <c r="BGY129" s="9"/>
      <c r="BGZ129" s="9"/>
      <c r="BHA129" s="9"/>
      <c r="BHB129" s="9"/>
      <c r="BHC129" s="9"/>
      <c r="BHD129" s="9"/>
      <c r="BHE129" s="9"/>
      <c r="BHF129" s="9"/>
      <c r="BHG129" s="9"/>
      <c r="BHH129" s="9"/>
      <c r="BHI129" s="9"/>
      <c r="BHJ129" s="9"/>
      <c r="BHK129" s="9"/>
      <c r="BHL129" s="9"/>
      <c r="BHM129" s="9"/>
      <c r="BHN129" s="9"/>
      <c r="BHO129" s="9"/>
      <c r="BHP129" s="9"/>
      <c r="BHQ129" s="9"/>
      <c r="BHR129" s="9"/>
      <c r="BHS129" s="9"/>
      <c r="BHT129" s="9"/>
      <c r="BHU129" s="9"/>
      <c r="BHV129" s="9"/>
      <c r="BHW129" s="9"/>
      <c r="BHX129" s="9"/>
      <c r="BHY129" s="9"/>
      <c r="BHZ129" s="9"/>
      <c r="BIA129" s="9"/>
      <c r="BIB129" s="9"/>
      <c r="BIC129" s="9"/>
      <c r="BID129" s="9"/>
      <c r="BIE129" s="9"/>
      <c r="BIF129" s="9"/>
      <c r="BIG129" s="9"/>
      <c r="BIH129" s="9"/>
      <c r="BII129" s="9"/>
      <c r="BIJ129" s="9"/>
      <c r="BIK129" s="9"/>
      <c r="BIL129" s="9"/>
      <c r="BIM129" s="9"/>
      <c r="BIN129" s="9"/>
      <c r="BIO129" s="9"/>
      <c r="BIP129" s="9"/>
      <c r="BIQ129" s="9"/>
      <c r="BIR129" s="9"/>
      <c r="BIS129" s="9"/>
      <c r="BIT129" s="9"/>
      <c r="BIU129" s="9"/>
      <c r="BIV129" s="9"/>
      <c r="BIW129" s="9"/>
      <c r="BIX129" s="9"/>
      <c r="BIY129" s="9"/>
      <c r="BIZ129" s="9"/>
      <c r="BJA129" s="9"/>
      <c r="BJB129" s="9"/>
      <c r="BJC129" s="9"/>
      <c r="BJD129" s="9"/>
      <c r="BJE129" s="9"/>
      <c r="BJF129" s="9"/>
      <c r="BJG129" s="9"/>
      <c r="BJH129" s="9"/>
      <c r="BJI129" s="9"/>
      <c r="BJJ129" s="9"/>
      <c r="BJK129" s="9"/>
      <c r="BJL129" s="9"/>
      <c r="BJM129" s="9"/>
      <c r="BJN129" s="9"/>
      <c r="BJO129" s="9"/>
      <c r="BJP129" s="9"/>
      <c r="BJQ129" s="9"/>
      <c r="BJR129" s="9"/>
      <c r="BJS129" s="9"/>
      <c r="BJT129" s="9"/>
      <c r="BJU129" s="9"/>
      <c r="BJV129" s="9"/>
      <c r="BJW129" s="9"/>
      <c r="BJX129" s="9"/>
      <c r="BJY129" s="9"/>
      <c r="BJZ129" s="9"/>
      <c r="BKA129" s="9"/>
      <c r="BKB129" s="9"/>
      <c r="BKC129" s="9"/>
      <c r="BKD129" s="9"/>
      <c r="BKE129" s="9"/>
      <c r="BKF129" s="9"/>
      <c r="BKG129" s="9"/>
      <c r="BKH129" s="9"/>
      <c r="BKI129" s="9"/>
      <c r="BKJ129" s="9"/>
      <c r="BKK129" s="9"/>
      <c r="BKL129" s="9"/>
      <c r="BKM129" s="9"/>
      <c r="BKN129" s="9"/>
      <c r="BKO129" s="9"/>
      <c r="BKP129" s="9"/>
      <c r="BKQ129" s="9"/>
      <c r="BKR129" s="9"/>
      <c r="BKS129" s="9"/>
      <c r="BKT129" s="9"/>
      <c r="BKU129" s="9"/>
      <c r="BKV129" s="9"/>
      <c r="BKW129" s="9"/>
      <c r="BKX129" s="9"/>
      <c r="BKY129" s="9"/>
      <c r="BKZ129" s="9"/>
      <c r="BLA129" s="9"/>
      <c r="BLB129" s="9"/>
      <c r="BLC129" s="9"/>
      <c r="BLD129" s="9"/>
      <c r="BLE129" s="9"/>
      <c r="BLF129" s="9"/>
      <c r="BLG129" s="9"/>
      <c r="BLH129" s="9"/>
      <c r="BLI129" s="9"/>
      <c r="BLJ129" s="9"/>
      <c r="BLK129" s="9"/>
      <c r="BLL129" s="9"/>
      <c r="BLM129" s="9"/>
      <c r="BLN129" s="9"/>
      <c r="BLO129" s="9"/>
      <c r="BLP129" s="9"/>
      <c r="BLQ129" s="9"/>
      <c r="BLR129" s="9"/>
      <c r="BLS129" s="9"/>
      <c r="BLT129" s="9"/>
      <c r="BLU129" s="9"/>
      <c r="BLV129" s="9"/>
      <c r="BLW129" s="9"/>
      <c r="BLX129" s="9"/>
      <c r="BLY129" s="9"/>
      <c r="BLZ129" s="9"/>
      <c r="BMA129" s="9"/>
      <c r="BMB129" s="9"/>
      <c r="BMC129" s="9"/>
      <c r="BMD129" s="9"/>
      <c r="BME129" s="9"/>
      <c r="BMF129" s="9"/>
      <c r="BMG129" s="9"/>
      <c r="BMH129" s="9"/>
      <c r="BMI129" s="9"/>
      <c r="BMJ129" s="9"/>
      <c r="BMK129" s="9"/>
      <c r="BML129" s="9"/>
      <c r="BMM129" s="9"/>
      <c r="BMN129" s="9"/>
      <c r="BMO129" s="9"/>
      <c r="BMP129" s="9"/>
      <c r="BMQ129" s="9"/>
      <c r="BMR129" s="9"/>
      <c r="BMS129" s="9"/>
      <c r="BMT129" s="9"/>
      <c r="BMU129" s="9"/>
      <c r="BMV129" s="9"/>
      <c r="BMW129" s="9"/>
      <c r="BMX129" s="9"/>
      <c r="BMY129" s="9"/>
      <c r="BMZ129" s="9"/>
      <c r="BNA129" s="9"/>
      <c r="BNB129" s="9"/>
      <c r="BNC129" s="9"/>
      <c r="BND129" s="9"/>
      <c r="BNE129" s="9"/>
      <c r="BNF129" s="9"/>
      <c r="BNG129" s="9"/>
      <c r="BNH129" s="9"/>
      <c r="BNI129" s="9"/>
      <c r="BNJ129" s="9"/>
      <c r="BNK129" s="9"/>
      <c r="BNL129" s="9"/>
      <c r="BNM129" s="9"/>
      <c r="BNN129" s="9"/>
      <c r="BNO129" s="9"/>
      <c r="BNP129" s="9"/>
      <c r="BNQ129" s="9"/>
      <c r="BNR129" s="9"/>
      <c r="BNS129" s="9"/>
      <c r="BNT129" s="9"/>
      <c r="BNU129" s="9"/>
      <c r="BNV129" s="9"/>
      <c r="BNW129" s="9"/>
      <c r="BNX129" s="9"/>
      <c r="BNY129" s="9"/>
      <c r="BNZ129" s="9"/>
      <c r="BOA129" s="9"/>
      <c r="BOB129" s="9"/>
      <c r="BOC129" s="9"/>
      <c r="BOD129" s="9"/>
      <c r="BOE129" s="9"/>
      <c r="BOF129" s="9"/>
      <c r="BOG129" s="9"/>
      <c r="BOH129" s="9"/>
      <c r="BOI129" s="9"/>
      <c r="BOJ129" s="9"/>
      <c r="BOK129" s="9"/>
      <c r="BOL129" s="9"/>
      <c r="BOM129" s="9"/>
      <c r="BON129" s="9"/>
      <c r="BOO129" s="9"/>
      <c r="BOP129" s="9"/>
      <c r="BOQ129" s="9"/>
      <c r="BOR129" s="9"/>
      <c r="BOS129" s="9"/>
      <c r="BOT129" s="9"/>
      <c r="BOU129" s="9"/>
      <c r="BOV129" s="9"/>
      <c r="BOW129" s="9"/>
      <c r="BOX129" s="9"/>
      <c r="BOY129" s="9"/>
      <c r="BOZ129" s="9"/>
      <c r="BPA129" s="9"/>
      <c r="BPB129" s="9"/>
      <c r="BPC129" s="9"/>
      <c r="BPD129" s="9"/>
      <c r="BPE129" s="9"/>
      <c r="BPF129" s="9"/>
      <c r="BPG129" s="9"/>
      <c r="BPH129" s="9"/>
      <c r="BPI129" s="9"/>
      <c r="BPJ129" s="9"/>
      <c r="BPK129" s="9"/>
      <c r="BPL129" s="9"/>
      <c r="BPM129" s="9"/>
      <c r="BPN129" s="9"/>
      <c r="BPO129" s="9"/>
      <c r="BPP129" s="9"/>
      <c r="BPQ129" s="9"/>
      <c r="BPR129" s="9"/>
      <c r="BPS129" s="9"/>
      <c r="BPT129" s="9"/>
      <c r="BPU129" s="9"/>
      <c r="BPV129" s="9"/>
      <c r="BPW129" s="9"/>
      <c r="BPX129" s="9"/>
      <c r="BPY129" s="9"/>
      <c r="BPZ129" s="9"/>
      <c r="BQA129" s="9"/>
      <c r="BQB129" s="9"/>
      <c r="BQC129" s="9"/>
      <c r="BQD129" s="9"/>
      <c r="BQE129" s="9"/>
      <c r="BQF129" s="9"/>
      <c r="BQG129" s="9"/>
      <c r="BQH129" s="9"/>
      <c r="BQI129" s="9"/>
      <c r="BQJ129" s="9"/>
      <c r="BQK129" s="9"/>
      <c r="BQL129" s="9"/>
      <c r="BQM129" s="9"/>
      <c r="BQN129" s="9"/>
      <c r="BQO129" s="9"/>
      <c r="BQP129" s="9"/>
      <c r="BQQ129" s="9"/>
      <c r="BQR129" s="9"/>
      <c r="BQS129" s="9"/>
      <c r="BQT129" s="9"/>
      <c r="BQU129" s="9"/>
      <c r="BQV129" s="9"/>
      <c r="BQW129" s="9"/>
      <c r="BQX129" s="9"/>
      <c r="BQY129" s="9"/>
      <c r="BQZ129" s="9"/>
      <c r="BRA129" s="9"/>
      <c r="BRB129" s="9"/>
      <c r="BRC129" s="9"/>
      <c r="BRD129" s="9"/>
      <c r="BRE129" s="9"/>
      <c r="BRF129" s="9"/>
      <c r="BRG129" s="9"/>
      <c r="BRH129" s="9"/>
      <c r="BRI129" s="9"/>
      <c r="BRJ129" s="9"/>
      <c r="BRK129" s="9"/>
      <c r="BRL129" s="9"/>
      <c r="BRM129" s="9"/>
      <c r="BRN129" s="9"/>
      <c r="BRO129" s="9"/>
      <c r="BRP129" s="9"/>
      <c r="BRQ129" s="9"/>
      <c r="BRR129" s="9"/>
      <c r="BRS129" s="9"/>
      <c r="BRT129" s="9"/>
      <c r="BRU129" s="9"/>
      <c r="BRV129" s="9"/>
      <c r="BRW129" s="9"/>
      <c r="BRX129" s="9"/>
      <c r="BRY129" s="9"/>
      <c r="BRZ129" s="9"/>
      <c r="BSA129" s="9"/>
      <c r="BSB129" s="9"/>
      <c r="BSC129" s="9"/>
      <c r="BSD129" s="9"/>
      <c r="BSE129" s="9"/>
      <c r="BSF129" s="9"/>
      <c r="BSG129" s="9"/>
      <c r="BSH129" s="9"/>
      <c r="BSI129" s="9"/>
      <c r="BSJ129" s="9"/>
      <c r="BSK129" s="9"/>
      <c r="BSL129" s="9"/>
      <c r="BSM129" s="9"/>
      <c r="BSN129" s="9"/>
      <c r="BSO129" s="9"/>
      <c r="BSP129" s="9"/>
      <c r="BSQ129" s="9"/>
      <c r="BSR129" s="9"/>
      <c r="BSS129" s="9"/>
      <c r="BST129" s="9"/>
      <c r="BSU129" s="9"/>
      <c r="BSV129" s="9"/>
      <c r="BSW129" s="9"/>
      <c r="BSX129" s="9"/>
      <c r="BSY129" s="9"/>
      <c r="BSZ129" s="9"/>
      <c r="BTA129" s="9"/>
      <c r="BTB129" s="9"/>
      <c r="BTC129" s="9"/>
      <c r="BTD129" s="9"/>
      <c r="BTE129" s="9"/>
      <c r="BTF129" s="9"/>
      <c r="BTG129" s="9"/>
      <c r="BTH129" s="9"/>
      <c r="BTI129" s="9"/>
      <c r="BTJ129" s="9"/>
      <c r="BTK129" s="9"/>
      <c r="BTL129" s="9"/>
      <c r="BTM129" s="9"/>
      <c r="BTN129" s="9"/>
      <c r="BTO129" s="9"/>
      <c r="BTP129" s="9"/>
      <c r="BTQ129" s="9"/>
      <c r="BTR129" s="9"/>
      <c r="BTS129" s="9"/>
      <c r="BTT129" s="9"/>
      <c r="BTU129" s="9"/>
      <c r="BTV129" s="9"/>
      <c r="BTW129" s="9"/>
      <c r="BTX129" s="9"/>
      <c r="BTY129" s="9"/>
      <c r="BTZ129" s="9"/>
      <c r="BUA129" s="9"/>
      <c r="BUB129" s="9"/>
      <c r="BUC129" s="9"/>
      <c r="BUD129" s="9"/>
      <c r="BUE129" s="9"/>
      <c r="BUF129" s="9"/>
      <c r="BUG129" s="9"/>
      <c r="BUH129" s="9"/>
      <c r="BUI129" s="9"/>
      <c r="BUJ129" s="9"/>
      <c r="BUK129" s="9"/>
      <c r="BUL129" s="9"/>
      <c r="BUM129" s="9"/>
      <c r="BUN129" s="9"/>
      <c r="BUO129" s="9"/>
      <c r="BUP129" s="9"/>
      <c r="BUQ129" s="9"/>
      <c r="BUR129" s="9"/>
      <c r="BUS129" s="9"/>
      <c r="BUT129" s="9"/>
      <c r="BUU129" s="9"/>
      <c r="BUV129" s="9"/>
      <c r="BUW129" s="9"/>
      <c r="BUX129" s="9"/>
      <c r="BUY129" s="9"/>
      <c r="BUZ129" s="9"/>
      <c r="BVA129" s="9"/>
      <c r="BVB129" s="9"/>
      <c r="BVC129" s="9"/>
      <c r="BVD129" s="9"/>
      <c r="BVE129" s="9"/>
      <c r="BVF129" s="9"/>
      <c r="BVG129" s="9"/>
      <c r="BVH129" s="9"/>
      <c r="BVI129" s="9"/>
      <c r="BVJ129" s="9"/>
      <c r="BVK129" s="9"/>
      <c r="BVL129" s="9"/>
      <c r="BVM129" s="9"/>
      <c r="BVN129" s="9"/>
      <c r="BVO129" s="9"/>
      <c r="BVP129" s="9"/>
      <c r="BVQ129" s="9"/>
      <c r="BVR129" s="9"/>
      <c r="BVS129" s="9"/>
      <c r="BVT129" s="9"/>
      <c r="BVU129" s="9"/>
      <c r="BVV129" s="9"/>
      <c r="BVW129" s="9"/>
      <c r="BVX129" s="9"/>
      <c r="BVY129" s="9"/>
      <c r="BVZ129" s="9"/>
      <c r="BWA129" s="9"/>
      <c r="BWB129" s="9"/>
      <c r="BWC129" s="9"/>
      <c r="BWD129" s="9"/>
      <c r="BWE129" s="9"/>
      <c r="BWF129" s="9"/>
      <c r="BWG129" s="9"/>
      <c r="BWH129" s="9"/>
      <c r="BWI129" s="9"/>
      <c r="BWJ129" s="9"/>
      <c r="BWK129" s="9"/>
      <c r="BWL129" s="9"/>
      <c r="BWM129" s="9"/>
      <c r="BWN129" s="9"/>
      <c r="BWO129" s="9"/>
      <c r="BWP129" s="9"/>
      <c r="BWQ129" s="9"/>
      <c r="BWR129" s="9"/>
      <c r="BWS129" s="9"/>
      <c r="BWT129" s="9"/>
      <c r="BWU129" s="9"/>
      <c r="BWV129" s="9"/>
      <c r="BWW129" s="9"/>
      <c r="BWX129" s="9"/>
      <c r="BWY129" s="9"/>
      <c r="BWZ129" s="9"/>
      <c r="BXA129" s="9"/>
      <c r="BXB129" s="9"/>
      <c r="BXC129" s="9"/>
      <c r="BXD129" s="9"/>
    </row>
    <row r="130" ht="14.25" customHeight="1">
      <c r="A130" s="9">
        <v>1.0</v>
      </c>
      <c r="B130" s="9" t="s">
        <v>11947</v>
      </c>
      <c r="C130" s="9" t="s">
        <v>11948</v>
      </c>
      <c r="D130" s="9" t="s">
        <v>11948</v>
      </c>
      <c r="E130" s="9"/>
      <c r="F130" s="9">
        <v>1.0</v>
      </c>
      <c r="G130" s="9" t="s">
        <v>13047</v>
      </c>
      <c r="H130" s="9" t="s">
        <v>13048</v>
      </c>
      <c r="I130" s="9"/>
      <c r="J130" s="9"/>
      <c r="K130" s="9"/>
      <c r="L130" s="9">
        <v>1.0</v>
      </c>
      <c r="M130" s="9"/>
      <c r="N130" s="9"/>
      <c r="O130" s="9"/>
      <c r="P130" s="9">
        <v>0.0</v>
      </c>
      <c r="Q130" s="9" t="s">
        <v>13049</v>
      </c>
      <c r="R130" s="9" t="s">
        <v>13050</v>
      </c>
      <c r="S130" s="9" t="s">
        <v>3144</v>
      </c>
      <c r="T130" s="9" t="s">
        <v>3143</v>
      </c>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c r="JE130" s="9"/>
      <c r="JF130" s="9"/>
      <c r="JG130" s="9"/>
      <c r="JH130" s="9"/>
      <c r="JI130" s="9"/>
      <c r="JJ130" s="9"/>
      <c r="JK130" s="9"/>
      <c r="JL130" s="9"/>
      <c r="JM130" s="9"/>
      <c r="JN130" s="9"/>
      <c r="JO130" s="9"/>
      <c r="JP130" s="9"/>
      <c r="JQ130" s="9"/>
      <c r="JR130" s="9"/>
      <c r="JS130" s="9"/>
      <c r="JT130" s="9"/>
      <c r="JU130" s="9"/>
      <c r="JV130" s="9"/>
      <c r="JW130" s="9"/>
      <c r="JX130" s="9"/>
      <c r="JY130" s="9"/>
      <c r="JZ130" s="9"/>
      <c r="KA130" s="9"/>
      <c r="KB130" s="9"/>
      <c r="KC130" s="9"/>
      <c r="KD130" s="9"/>
      <c r="KE130" s="9"/>
      <c r="KF130" s="9"/>
      <c r="KG130" s="9"/>
      <c r="KH130" s="9"/>
      <c r="KI130" s="9"/>
      <c r="KJ130" s="9"/>
      <c r="KK130" s="9"/>
      <c r="KL130" s="9"/>
      <c r="KM130" s="9"/>
      <c r="KN130" s="9"/>
      <c r="KO130" s="9"/>
      <c r="KP130" s="9"/>
      <c r="KQ130" s="9"/>
      <c r="KR130" s="9"/>
      <c r="KS130" s="9"/>
      <c r="KT130" s="9"/>
      <c r="KU130" s="9"/>
      <c r="KV130" s="9"/>
      <c r="KW130" s="9"/>
      <c r="KX130" s="9"/>
      <c r="KY130" s="9"/>
      <c r="KZ130" s="9"/>
      <c r="LA130" s="9"/>
      <c r="LB130" s="9"/>
      <c r="LC130" s="9"/>
      <c r="LD130" s="9"/>
      <c r="LE130" s="9"/>
      <c r="LF130" s="9"/>
      <c r="LG130" s="9"/>
      <c r="LH130" s="9"/>
      <c r="LI130" s="9"/>
      <c r="LJ130" s="9"/>
      <c r="LK130" s="9"/>
      <c r="LL130" s="9"/>
      <c r="LM130" s="9"/>
      <c r="LN130" s="9"/>
      <c r="LO130" s="9"/>
      <c r="LP130" s="9"/>
      <c r="LQ130" s="9"/>
      <c r="LR130" s="9"/>
      <c r="LS130" s="9"/>
      <c r="LT130" s="9"/>
      <c r="LU130" s="9"/>
      <c r="LV130" s="9"/>
      <c r="LW130" s="9"/>
      <c r="LX130" s="9"/>
      <c r="LY130" s="9"/>
      <c r="LZ130" s="9"/>
      <c r="MA130" s="9"/>
      <c r="MB130" s="9"/>
      <c r="MC130" s="9"/>
      <c r="MD130" s="9"/>
      <c r="ME130" s="9"/>
      <c r="MF130" s="9"/>
      <c r="MG130" s="9"/>
      <c r="MH130" s="9"/>
      <c r="MI130" s="9"/>
      <c r="MJ130" s="9"/>
      <c r="MK130" s="9"/>
      <c r="ML130" s="9"/>
      <c r="MM130" s="9"/>
      <c r="MN130" s="9"/>
      <c r="MO130" s="9"/>
      <c r="MP130" s="9"/>
      <c r="MQ130" s="9"/>
      <c r="MR130" s="9"/>
      <c r="MS130" s="9"/>
      <c r="MT130" s="9"/>
      <c r="MU130" s="9"/>
      <c r="MV130" s="9"/>
      <c r="MW130" s="9"/>
      <c r="MX130" s="9"/>
      <c r="MY130" s="9"/>
      <c r="MZ130" s="9"/>
      <c r="NA130" s="9"/>
      <c r="NB130" s="9"/>
      <c r="NC130" s="9"/>
      <c r="ND130" s="9"/>
      <c r="NE130" s="9"/>
      <c r="NF130" s="9"/>
      <c r="NG130" s="9"/>
      <c r="NH130" s="9"/>
      <c r="NI130" s="9"/>
      <c r="NJ130" s="9"/>
      <c r="NK130" s="9"/>
      <c r="NL130" s="9"/>
      <c r="NM130" s="9"/>
      <c r="NN130" s="9"/>
      <c r="NO130" s="9"/>
      <c r="NP130" s="9"/>
      <c r="NQ130" s="9"/>
      <c r="NR130" s="9"/>
      <c r="NS130" s="9"/>
      <c r="NT130" s="9"/>
      <c r="NU130" s="9"/>
      <c r="NV130" s="9"/>
      <c r="NW130" s="9"/>
      <c r="NX130" s="9"/>
      <c r="NY130" s="9"/>
      <c r="NZ130" s="9"/>
      <c r="OA130" s="9"/>
      <c r="OB130" s="9"/>
      <c r="OC130" s="9"/>
      <c r="OD130" s="9"/>
      <c r="OE130" s="9"/>
      <c r="OF130" s="9"/>
      <c r="OG130" s="9"/>
      <c r="OH130" s="9"/>
      <c r="OI130" s="9"/>
      <c r="OJ130" s="9"/>
      <c r="OK130" s="9"/>
      <c r="OL130" s="9"/>
      <c r="OM130" s="9"/>
      <c r="ON130" s="9"/>
      <c r="OO130" s="9"/>
      <c r="OP130" s="9"/>
      <c r="OQ130" s="9"/>
      <c r="OR130" s="9"/>
      <c r="OS130" s="9"/>
      <c r="OT130" s="9"/>
      <c r="OU130" s="9"/>
      <c r="OV130" s="9"/>
      <c r="OW130" s="9"/>
      <c r="OX130" s="9"/>
      <c r="OY130" s="9"/>
      <c r="OZ130" s="9"/>
      <c r="PA130" s="9"/>
      <c r="PB130" s="9"/>
      <c r="PC130" s="9"/>
      <c r="PD130" s="9"/>
      <c r="PE130" s="9"/>
      <c r="PF130" s="9"/>
      <c r="PG130" s="9"/>
      <c r="PH130" s="9"/>
      <c r="PI130" s="9"/>
      <c r="PJ130" s="9"/>
      <c r="PK130" s="9"/>
      <c r="PL130" s="9"/>
      <c r="PM130" s="9"/>
      <c r="PN130" s="9"/>
      <c r="PO130" s="9"/>
      <c r="PP130" s="9"/>
      <c r="PQ130" s="9"/>
      <c r="PR130" s="9"/>
      <c r="PS130" s="9"/>
      <c r="PT130" s="9"/>
      <c r="PU130" s="9"/>
      <c r="PV130" s="9"/>
      <c r="PW130" s="9"/>
      <c r="PX130" s="9"/>
      <c r="PY130" s="9"/>
      <c r="PZ130" s="9"/>
      <c r="QA130" s="9"/>
      <c r="QB130" s="9"/>
      <c r="QC130" s="9"/>
      <c r="QD130" s="9"/>
      <c r="QE130" s="9"/>
      <c r="QF130" s="9"/>
      <c r="QG130" s="9"/>
      <c r="QH130" s="9"/>
      <c r="QI130" s="9"/>
      <c r="QJ130" s="9"/>
      <c r="QK130" s="9"/>
      <c r="QL130" s="9"/>
      <c r="QM130" s="9"/>
      <c r="QN130" s="9"/>
      <c r="QO130" s="9"/>
      <c r="QP130" s="9"/>
      <c r="QQ130" s="9"/>
      <c r="QR130" s="9"/>
      <c r="QS130" s="9"/>
      <c r="QT130" s="9"/>
      <c r="QU130" s="9"/>
      <c r="QV130" s="9"/>
      <c r="QW130" s="9"/>
      <c r="QX130" s="9"/>
      <c r="QY130" s="9"/>
      <c r="QZ130" s="9"/>
      <c r="RA130" s="9"/>
      <c r="RB130" s="9"/>
      <c r="RC130" s="9"/>
      <c r="RD130" s="9"/>
      <c r="RE130" s="9"/>
      <c r="RF130" s="9"/>
      <c r="RG130" s="9"/>
      <c r="RH130" s="9"/>
      <c r="RI130" s="9"/>
      <c r="RJ130" s="9"/>
      <c r="RK130" s="9"/>
      <c r="RL130" s="9"/>
      <c r="RM130" s="9"/>
      <c r="RN130" s="9"/>
      <c r="RO130" s="9"/>
      <c r="RP130" s="9"/>
      <c r="RQ130" s="9"/>
      <c r="RR130" s="9"/>
      <c r="RS130" s="9"/>
      <c r="RT130" s="9"/>
      <c r="RU130" s="9"/>
      <c r="RV130" s="9"/>
      <c r="RW130" s="9"/>
      <c r="RX130" s="9"/>
      <c r="RY130" s="9"/>
      <c r="RZ130" s="9"/>
      <c r="SA130" s="9"/>
      <c r="SB130" s="9"/>
      <c r="SC130" s="9"/>
      <c r="SD130" s="9"/>
      <c r="SE130" s="9"/>
      <c r="SF130" s="9"/>
      <c r="SG130" s="9"/>
      <c r="SH130" s="9"/>
      <c r="SI130" s="9"/>
      <c r="SJ130" s="9"/>
      <c r="SK130" s="9"/>
      <c r="SL130" s="9"/>
      <c r="SM130" s="9"/>
      <c r="SN130" s="9"/>
      <c r="SO130" s="9"/>
      <c r="SP130" s="9"/>
      <c r="SQ130" s="9"/>
      <c r="SR130" s="9"/>
      <c r="SS130" s="9"/>
      <c r="ST130" s="9"/>
      <c r="SU130" s="9"/>
      <c r="SV130" s="9"/>
      <c r="SW130" s="9"/>
      <c r="SX130" s="9"/>
      <c r="SY130" s="9"/>
      <c r="SZ130" s="9"/>
      <c r="TA130" s="9"/>
      <c r="TB130" s="9"/>
      <c r="TC130" s="9"/>
      <c r="TD130" s="9"/>
      <c r="TE130" s="9"/>
      <c r="TF130" s="9"/>
      <c r="TG130" s="9"/>
      <c r="TH130" s="9"/>
      <c r="TI130" s="9"/>
      <c r="TJ130" s="9"/>
      <c r="TK130" s="9"/>
      <c r="TL130" s="9"/>
      <c r="TM130" s="9"/>
      <c r="TN130" s="9"/>
      <c r="TO130" s="9"/>
      <c r="ANB130" s="9"/>
      <c r="ANC130" s="9"/>
      <c r="AND130" s="9"/>
      <c r="ANE130" s="9"/>
      <c r="ANF130" s="9"/>
      <c r="ANG130" s="9"/>
      <c r="ANH130" s="9"/>
      <c r="ANI130" s="9"/>
      <c r="ANJ130" s="9"/>
      <c r="ANK130" s="9"/>
      <c r="ANL130" s="9"/>
      <c r="ANM130" s="9"/>
      <c r="ANN130" s="9"/>
      <c r="ANO130" s="9"/>
      <c r="ANP130" s="9"/>
      <c r="ANQ130" s="9"/>
      <c r="ANR130" s="9"/>
      <c r="ANS130" s="9"/>
      <c r="ANT130" s="9"/>
      <c r="ANU130" s="9"/>
      <c r="ANV130" s="9"/>
      <c r="ANW130" s="9"/>
      <c r="ANX130" s="9"/>
      <c r="ANY130" s="9"/>
      <c r="ANZ130" s="9"/>
      <c r="AOA130" s="9"/>
      <c r="AOB130" s="9"/>
      <c r="AOC130" s="9"/>
      <c r="AOD130" s="9"/>
      <c r="AOE130" s="9"/>
      <c r="AOF130" s="9"/>
      <c r="AOG130" s="9"/>
      <c r="AOH130" s="9"/>
      <c r="AOI130" s="9"/>
      <c r="AOJ130" s="9"/>
      <c r="AOK130" s="9"/>
      <c r="AOL130" s="9"/>
      <c r="AOM130" s="9"/>
      <c r="AON130" s="9"/>
      <c r="AOO130" s="9"/>
      <c r="AOP130" s="9"/>
      <c r="AOQ130" s="9"/>
      <c r="AOR130" s="9"/>
      <c r="AOS130" s="9"/>
      <c r="AOT130" s="9"/>
      <c r="AOU130" s="9"/>
      <c r="AOV130" s="9"/>
      <c r="AOW130" s="9"/>
      <c r="AOX130" s="9"/>
      <c r="AOY130" s="9"/>
      <c r="AOZ130" s="9"/>
      <c r="APA130" s="9"/>
      <c r="APB130" s="9"/>
      <c r="APC130" s="9"/>
      <c r="APD130" s="9"/>
      <c r="APE130" s="9"/>
      <c r="APF130" s="9"/>
      <c r="APG130" s="9"/>
      <c r="APH130" s="9"/>
      <c r="API130" s="9"/>
      <c r="APJ130" s="9"/>
      <c r="APK130" s="9"/>
      <c r="APL130" s="9"/>
      <c r="APM130" s="9"/>
      <c r="APN130" s="9"/>
      <c r="APO130" s="9"/>
      <c r="APP130" s="9"/>
      <c r="APQ130" s="9"/>
      <c r="APR130" s="9"/>
      <c r="APS130" s="9"/>
      <c r="APT130" s="9"/>
      <c r="APU130" s="9"/>
      <c r="APV130" s="9"/>
      <c r="APW130" s="9"/>
      <c r="APX130" s="9"/>
      <c r="APY130" s="9"/>
      <c r="APZ130" s="9"/>
      <c r="AQA130" s="9"/>
      <c r="AQB130" s="9"/>
      <c r="AQC130" s="9"/>
      <c r="AQD130" s="9"/>
      <c r="AQE130" s="9"/>
      <c r="AQF130" s="9"/>
      <c r="AQG130" s="9"/>
      <c r="AQH130" s="9"/>
      <c r="AQI130" s="9"/>
      <c r="AQJ130" s="9"/>
      <c r="AQK130" s="9"/>
      <c r="AQL130" s="9"/>
      <c r="AQM130" s="9"/>
      <c r="AQN130" s="9"/>
      <c r="AQO130" s="9"/>
      <c r="AQP130" s="9"/>
      <c r="AQQ130" s="9"/>
      <c r="AQR130" s="9"/>
      <c r="AQS130" s="9"/>
      <c r="AQT130" s="9"/>
      <c r="AQU130" s="9"/>
      <c r="AQV130" s="9"/>
      <c r="AQW130" s="9"/>
      <c r="AQX130" s="9"/>
      <c r="AQY130" s="9"/>
      <c r="AQZ130" s="9"/>
      <c r="ARA130" s="9"/>
      <c r="ARB130" s="9"/>
      <c r="ARC130" s="9"/>
      <c r="ARD130" s="9"/>
      <c r="ARE130" s="9"/>
      <c r="ARF130" s="9"/>
      <c r="ARG130" s="9"/>
      <c r="ARH130" s="9"/>
      <c r="ARI130" s="9"/>
      <c r="ARJ130" s="9"/>
      <c r="ARK130" s="9"/>
      <c r="ARL130" s="9"/>
      <c r="ARM130" s="9"/>
      <c r="ARN130" s="9"/>
      <c r="ARO130" s="9"/>
      <c r="ARP130" s="9"/>
      <c r="ARQ130" s="9"/>
      <c r="ARR130" s="9"/>
      <c r="ARS130" s="9"/>
      <c r="ART130" s="9"/>
      <c r="ARU130" s="9"/>
      <c r="ARV130" s="9"/>
      <c r="ARW130" s="9"/>
      <c r="ARX130" s="9"/>
      <c r="ARY130" s="9"/>
      <c r="ARZ130" s="9"/>
      <c r="ASA130" s="9"/>
      <c r="ASB130" s="9"/>
      <c r="ASC130" s="9"/>
      <c r="ASD130" s="9"/>
      <c r="ASE130" s="9"/>
      <c r="ASF130" s="9"/>
      <c r="ASG130" s="9"/>
      <c r="ASH130" s="9"/>
      <c r="ASI130" s="9"/>
      <c r="ASJ130" s="9"/>
      <c r="ASK130" s="9"/>
      <c r="ASL130" s="9"/>
      <c r="ASM130" s="9"/>
      <c r="ASN130" s="9"/>
      <c r="ASO130" s="9"/>
      <c r="ASP130" s="9"/>
      <c r="ASQ130" s="9"/>
      <c r="ASR130" s="9"/>
      <c r="ASS130" s="9"/>
      <c r="AST130" s="9"/>
      <c r="ASU130" s="9"/>
      <c r="ASV130" s="9"/>
      <c r="ASW130" s="9"/>
      <c r="ASX130" s="9"/>
      <c r="ASY130" s="9"/>
      <c r="ASZ130" s="9"/>
      <c r="ATA130" s="9"/>
      <c r="ATB130" s="9"/>
      <c r="ATC130" s="9"/>
      <c r="ATD130" s="9"/>
      <c r="ATE130" s="9"/>
      <c r="ATF130" s="9"/>
      <c r="ATG130" s="9"/>
      <c r="ATH130" s="9"/>
      <c r="ATI130" s="9"/>
      <c r="ATJ130" s="9"/>
      <c r="ATK130" s="9"/>
      <c r="ATL130" s="9"/>
      <c r="ATM130" s="9"/>
      <c r="ATN130" s="9"/>
      <c r="ATO130" s="9"/>
      <c r="ATP130" s="9"/>
      <c r="ATQ130" s="9"/>
      <c r="ATR130" s="9"/>
      <c r="ATS130" s="9"/>
      <c r="ATT130" s="9"/>
      <c r="ATU130" s="9"/>
      <c r="ATV130" s="9"/>
      <c r="ATW130" s="9"/>
      <c r="ATX130" s="9"/>
      <c r="ATY130" s="9"/>
      <c r="ATZ130" s="9"/>
      <c r="AUA130" s="9"/>
      <c r="AUB130" s="9"/>
      <c r="AUC130" s="9"/>
      <c r="AUD130" s="9"/>
      <c r="AUE130" s="9"/>
      <c r="AUF130" s="9"/>
      <c r="AUG130" s="9"/>
      <c r="AUH130" s="9"/>
      <c r="AUI130" s="9"/>
      <c r="AUJ130" s="9"/>
      <c r="AUK130" s="9"/>
      <c r="AUL130" s="9"/>
      <c r="AUM130" s="9"/>
      <c r="AUN130" s="9"/>
      <c r="AUO130" s="9"/>
      <c r="AUP130" s="9"/>
      <c r="AUQ130" s="9"/>
      <c r="AUR130" s="9"/>
      <c r="AUS130" s="9"/>
      <c r="AUT130" s="9"/>
      <c r="AUU130" s="9"/>
      <c r="AUV130" s="9"/>
      <c r="AUW130" s="9"/>
      <c r="AUX130" s="9"/>
      <c r="AUY130" s="9"/>
      <c r="AUZ130" s="9"/>
      <c r="AVA130" s="9"/>
      <c r="AVB130" s="9"/>
      <c r="AVC130" s="9"/>
      <c r="AVD130" s="9"/>
      <c r="AVE130" s="9"/>
      <c r="AVF130" s="9"/>
      <c r="AVG130" s="9"/>
      <c r="AVH130" s="9"/>
      <c r="AVI130" s="9"/>
      <c r="AVJ130" s="9"/>
      <c r="AVK130" s="9"/>
      <c r="AVL130" s="9"/>
      <c r="AVM130" s="9"/>
      <c r="AVN130" s="9"/>
      <c r="AVO130" s="9"/>
      <c r="AVP130" s="9"/>
      <c r="AVQ130" s="9"/>
      <c r="AVR130" s="9"/>
      <c r="AVS130" s="9"/>
      <c r="AVT130" s="9"/>
      <c r="AVU130" s="9"/>
      <c r="AVV130" s="9"/>
      <c r="AVW130" s="9"/>
      <c r="AVX130" s="9"/>
      <c r="AVY130" s="9"/>
      <c r="AVZ130" s="9"/>
      <c r="AWA130" s="9"/>
      <c r="AWB130" s="9"/>
      <c r="AWC130" s="9"/>
      <c r="AWD130" s="9"/>
      <c r="AWE130" s="9"/>
      <c r="AWF130" s="9"/>
      <c r="AWG130" s="9"/>
      <c r="AWH130" s="9"/>
      <c r="AWI130" s="9"/>
      <c r="AWJ130" s="9"/>
      <c r="AWK130" s="9"/>
      <c r="AWL130" s="9"/>
      <c r="AWM130" s="9"/>
      <c r="AWN130" s="9"/>
      <c r="AWO130" s="9"/>
      <c r="AWP130" s="9"/>
      <c r="AWQ130" s="9"/>
      <c r="AWR130" s="9"/>
      <c r="AWS130" s="9"/>
      <c r="AWT130" s="9"/>
      <c r="AWU130" s="9"/>
      <c r="AWV130" s="9"/>
      <c r="AWW130" s="9"/>
      <c r="AWX130" s="9"/>
      <c r="AWY130" s="9"/>
      <c r="AWZ130" s="9"/>
      <c r="AXA130" s="9"/>
      <c r="AXB130" s="9"/>
      <c r="AXC130" s="9"/>
      <c r="AXD130" s="9"/>
      <c r="AXE130" s="9"/>
      <c r="AXF130" s="9"/>
      <c r="AXG130" s="9"/>
      <c r="AXH130" s="9"/>
      <c r="AXI130" s="9"/>
      <c r="AXJ130" s="9"/>
      <c r="AXK130" s="9"/>
      <c r="AXL130" s="9"/>
      <c r="AXM130" s="9"/>
      <c r="AXN130" s="9"/>
      <c r="AXO130" s="9"/>
      <c r="AXP130" s="9"/>
      <c r="AXQ130" s="9"/>
      <c r="AXR130" s="9"/>
      <c r="AXS130" s="9"/>
      <c r="AXT130" s="9"/>
      <c r="AXU130" s="9"/>
      <c r="AXV130" s="9"/>
      <c r="AXW130" s="9"/>
      <c r="AXX130" s="9"/>
      <c r="AXY130" s="9"/>
      <c r="AXZ130" s="9"/>
      <c r="AYA130" s="9"/>
      <c r="AYB130" s="9"/>
      <c r="AYC130" s="9"/>
      <c r="AYD130" s="9"/>
      <c r="AYE130" s="9"/>
      <c r="AYF130" s="9"/>
      <c r="AYG130" s="9"/>
      <c r="AYH130" s="9"/>
      <c r="AYI130" s="9"/>
      <c r="AYJ130" s="9"/>
      <c r="AYK130" s="9"/>
      <c r="AYL130" s="9"/>
      <c r="AYM130" s="9"/>
      <c r="AYN130" s="9"/>
      <c r="AYO130" s="9"/>
      <c r="AYP130" s="9"/>
      <c r="AYQ130" s="9"/>
      <c r="AYR130" s="9"/>
      <c r="AYS130" s="9"/>
      <c r="AYT130" s="9"/>
      <c r="AYU130" s="9"/>
      <c r="AYV130" s="9"/>
      <c r="AYW130" s="9"/>
      <c r="AYX130" s="9"/>
      <c r="AYY130" s="9"/>
      <c r="AYZ130" s="9"/>
      <c r="AZA130" s="9"/>
      <c r="AZB130" s="9"/>
      <c r="AZC130" s="9"/>
      <c r="AZD130" s="9"/>
      <c r="AZE130" s="9"/>
      <c r="AZF130" s="9"/>
      <c r="AZG130" s="9"/>
      <c r="AZH130" s="9"/>
      <c r="AZI130" s="9"/>
      <c r="AZJ130" s="9"/>
      <c r="AZK130" s="9"/>
      <c r="AZL130" s="9"/>
      <c r="AZM130" s="9"/>
      <c r="AZN130" s="9"/>
      <c r="AZO130" s="9"/>
      <c r="AZP130" s="9"/>
      <c r="AZQ130" s="9"/>
      <c r="AZR130" s="9"/>
      <c r="AZS130" s="9"/>
      <c r="AZT130" s="9"/>
      <c r="AZU130" s="9"/>
      <c r="AZV130" s="9"/>
      <c r="AZW130" s="9"/>
      <c r="AZX130" s="9"/>
      <c r="AZY130" s="9"/>
      <c r="AZZ130" s="9"/>
      <c r="BAA130" s="9"/>
      <c r="BAB130" s="9"/>
      <c r="BAC130" s="9"/>
      <c r="BAD130" s="9"/>
      <c r="BAE130" s="9"/>
      <c r="BAF130" s="9"/>
      <c r="BAG130" s="9"/>
      <c r="BAH130" s="9"/>
      <c r="BAI130" s="9"/>
      <c r="BAJ130" s="9"/>
      <c r="BAK130" s="9"/>
      <c r="BAL130" s="9"/>
      <c r="BAM130" s="9"/>
      <c r="BAN130" s="9"/>
      <c r="BAO130" s="9"/>
      <c r="BAP130" s="9"/>
      <c r="BAQ130" s="9"/>
      <c r="BAR130" s="9"/>
      <c r="BAS130" s="9"/>
      <c r="BAT130" s="9"/>
      <c r="BAU130" s="9"/>
      <c r="BAV130" s="9"/>
      <c r="BAW130" s="9"/>
      <c r="BAX130" s="9"/>
      <c r="BAY130" s="9"/>
      <c r="BAZ130" s="9"/>
      <c r="BBA130" s="9"/>
      <c r="BBB130" s="9"/>
      <c r="BBC130" s="9"/>
      <c r="BBD130" s="9"/>
      <c r="BBE130" s="9"/>
      <c r="BBF130" s="9"/>
      <c r="BBG130" s="9"/>
      <c r="BBH130" s="9"/>
      <c r="BBI130" s="9"/>
      <c r="BBJ130" s="9"/>
      <c r="BBK130" s="9"/>
      <c r="BBL130" s="9"/>
      <c r="BBM130" s="9"/>
      <c r="BBN130" s="9"/>
      <c r="BBO130" s="9"/>
      <c r="BBP130" s="9"/>
      <c r="BBQ130" s="9"/>
      <c r="BBR130" s="9"/>
      <c r="BBS130" s="9"/>
      <c r="BBT130" s="9"/>
      <c r="BBU130" s="9"/>
      <c r="BBV130" s="9"/>
      <c r="BBW130" s="9"/>
      <c r="BBX130" s="9"/>
      <c r="BBY130" s="9"/>
      <c r="BBZ130" s="9"/>
      <c r="BCA130" s="9"/>
      <c r="BCB130" s="9"/>
      <c r="BCC130" s="9"/>
      <c r="BCD130" s="9"/>
      <c r="BCE130" s="9"/>
      <c r="BCF130" s="9"/>
      <c r="BCG130" s="9"/>
      <c r="BCH130" s="9"/>
      <c r="BCI130" s="9"/>
      <c r="BCJ130" s="9"/>
      <c r="BCK130" s="9"/>
      <c r="BCL130" s="9"/>
      <c r="BCM130" s="9"/>
      <c r="BCN130" s="9"/>
      <c r="BCO130" s="9"/>
      <c r="BCP130" s="9"/>
      <c r="BCQ130" s="9"/>
      <c r="BCR130" s="9"/>
      <c r="BCS130" s="9"/>
      <c r="BCT130" s="9"/>
      <c r="BCU130" s="9"/>
      <c r="BCV130" s="9"/>
      <c r="BCW130" s="9"/>
      <c r="BCX130" s="9"/>
      <c r="BCY130" s="9"/>
      <c r="BCZ130" s="9"/>
      <c r="BDA130" s="9"/>
      <c r="BDB130" s="9"/>
      <c r="BDC130" s="9"/>
      <c r="BDD130" s="9"/>
      <c r="BDE130" s="9"/>
      <c r="BDF130" s="9"/>
      <c r="BDG130" s="9"/>
      <c r="BDH130" s="9"/>
      <c r="BDI130" s="9"/>
      <c r="BDJ130" s="9"/>
      <c r="BDK130" s="9"/>
      <c r="BDL130" s="9"/>
      <c r="BDM130" s="9"/>
      <c r="BDN130" s="9"/>
      <c r="BDO130" s="9"/>
      <c r="BDP130" s="9"/>
      <c r="BDQ130" s="9"/>
      <c r="BDR130" s="9"/>
      <c r="BDS130" s="9"/>
      <c r="BDT130" s="9"/>
      <c r="BDU130" s="9"/>
      <c r="BDV130" s="9"/>
      <c r="BDW130" s="9"/>
      <c r="BDX130" s="9"/>
      <c r="BDY130" s="9"/>
      <c r="BDZ130" s="9"/>
      <c r="BEA130" s="9"/>
      <c r="BEB130" s="9"/>
      <c r="BEC130" s="9"/>
      <c r="BED130" s="9"/>
      <c r="BEE130" s="9"/>
      <c r="BEF130" s="9"/>
      <c r="BEG130" s="9"/>
      <c r="BEH130" s="9"/>
      <c r="BEI130" s="9"/>
      <c r="BEJ130" s="9"/>
      <c r="BEK130" s="9"/>
      <c r="BEL130" s="9"/>
      <c r="BEM130" s="9"/>
      <c r="BEN130" s="9"/>
      <c r="BEO130" s="9"/>
      <c r="BEP130" s="9"/>
      <c r="BEQ130" s="9"/>
      <c r="BER130" s="9"/>
      <c r="BES130" s="9"/>
      <c r="BET130" s="9"/>
      <c r="BEU130" s="9"/>
      <c r="BEV130" s="9"/>
      <c r="BEW130" s="9"/>
      <c r="BEX130" s="9"/>
      <c r="BEY130" s="9"/>
      <c r="BEZ130" s="9"/>
      <c r="BFA130" s="9"/>
      <c r="BFB130" s="9"/>
      <c r="BFC130" s="9"/>
      <c r="BFD130" s="9"/>
      <c r="BFE130" s="9"/>
      <c r="BFF130" s="9"/>
      <c r="BFG130" s="9"/>
      <c r="BFH130" s="9"/>
      <c r="BFI130" s="9"/>
      <c r="BFJ130" s="9"/>
      <c r="BFK130" s="9"/>
      <c r="BFL130" s="9"/>
      <c r="BFM130" s="9"/>
      <c r="BFN130" s="9"/>
      <c r="BFO130" s="9"/>
      <c r="BFP130" s="9"/>
      <c r="BFQ130" s="9"/>
      <c r="BFR130" s="9"/>
      <c r="BFS130" s="9"/>
      <c r="BFT130" s="9"/>
      <c r="BFU130" s="9"/>
      <c r="BFV130" s="9"/>
      <c r="BFW130" s="9"/>
      <c r="BFX130" s="9"/>
      <c r="BFY130" s="9"/>
      <c r="BFZ130" s="9"/>
      <c r="BGA130" s="9"/>
      <c r="BGB130" s="9"/>
      <c r="BGC130" s="9"/>
      <c r="BGD130" s="9"/>
      <c r="BGE130" s="9"/>
      <c r="BGF130" s="9"/>
      <c r="BGG130" s="9"/>
      <c r="BGH130" s="9"/>
      <c r="BGI130" s="9"/>
      <c r="BGJ130" s="9"/>
      <c r="BGK130" s="9"/>
      <c r="BGL130" s="9"/>
      <c r="BGM130" s="9"/>
      <c r="BGN130" s="9"/>
      <c r="BGO130" s="9"/>
      <c r="BGP130" s="9"/>
      <c r="BGQ130" s="9"/>
      <c r="BGR130" s="9"/>
      <c r="BGS130" s="9"/>
      <c r="BGT130" s="9"/>
      <c r="BGU130" s="9"/>
      <c r="BGV130" s="9"/>
      <c r="BGW130" s="9"/>
      <c r="BGX130" s="9"/>
      <c r="BGY130" s="9"/>
      <c r="BGZ130" s="9"/>
      <c r="BHA130" s="9"/>
      <c r="BHB130" s="9"/>
      <c r="BHC130" s="9"/>
      <c r="BHD130" s="9"/>
      <c r="BHE130" s="9"/>
      <c r="BHF130" s="9"/>
      <c r="BHG130" s="9"/>
      <c r="BHH130" s="9"/>
      <c r="BHI130" s="9"/>
      <c r="BHJ130" s="9"/>
      <c r="BHK130" s="9"/>
      <c r="BHL130" s="9"/>
      <c r="BHM130" s="9"/>
      <c r="BHN130" s="9"/>
      <c r="BHO130" s="9"/>
      <c r="BHP130" s="9"/>
      <c r="BHQ130" s="9"/>
      <c r="BHR130" s="9"/>
      <c r="BHS130" s="9"/>
      <c r="BHT130" s="9"/>
      <c r="BHU130" s="9"/>
      <c r="BHV130" s="9"/>
      <c r="BHW130" s="9"/>
      <c r="BHX130" s="9"/>
      <c r="BHY130" s="9"/>
      <c r="BHZ130" s="9"/>
      <c r="BIA130" s="9"/>
      <c r="BIB130" s="9"/>
      <c r="BIC130" s="9"/>
      <c r="BID130" s="9"/>
      <c r="BIE130" s="9"/>
      <c r="BIF130" s="9"/>
      <c r="BIG130" s="9"/>
      <c r="BIH130" s="9"/>
      <c r="BII130" s="9"/>
      <c r="BIJ130" s="9"/>
      <c r="BIK130" s="9"/>
      <c r="BIL130" s="9"/>
      <c r="BIM130" s="9"/>
      <c r="BIN130" s="9"/>
      <c r="BIO130" s="9"/>
      <c r="BIP130" s="9"/>
      <c r="BIQ130" s="9"/>
      <c r="BIR130" s="9"/>
      <c r="BIS130" s="9"/>
      <c r="BIT130" s="9"/>
      <c r="BIU130" s="9"/>
      <c r="BIV130" s="9"/>
      <c r="BIW130" s="9"/>
      <c r="BIX130" s="9"/>
      <c r="BIY130" s="9"/>
      <c r="BIZ130" s="9"/>
      <c r="BJA130" s="9"/>
      <c r="BJB130" s="9"/>
      <c r="BJC130" s="9"/>
      <c r="BJD130" s="9"/>
      <c r="BJE130" s="9"/>
      <c r="BJF130" s="9"/>
      <c r="BJG130" s="9"/>
      <c r="BJH130" s="9"/>
      <c r="BJI130" s="9"/>
      <c r="BJJ130" s="9"/>
      <c r="BJK130" s="9"/>
      <c r="BJL130" s="9"/>
      <c r="BJM130" s="9"/>
      <c r="BJN130" s="9"/>
      <c r="BJO130" s="9"/>
      <c r="BJP130" s="9"/>
      <c r="BJQ130" s="9"/>
      <c r="BJR130" s="9"/>
      <c r="BJS130" s="9"/>
      <c r="BJT130" s="9"/>
      <c r="BJU130" s="9"/>
      <c r="BJV130" s="9"/>
      <c r="BJW130" s="9"/>
      <c r="BJX130" s="9"/>
      <c r="BJY130" s="9"/>
      <c r="BJZ130" s="9"/>
      <c r="BKA130" s="9"/>
      <c r="BKB130" s="9"/>
      <c r="BKC130" s="9"/>
      <c r="BKD130" s="9"/>
      <c r="BKE130" s="9"/>
      <c r="BKF130" s="9"/>
      <c r="BKG130" s="9"/>
      <c r="BKH130" s="9"/>
      <c r="BKI130" s="9"/>
      <c r="BKJ130" s="9"/>
      <c r="BKK130" s="9"/>
      <c r="BKL130" s="9"/>
      <c r="BKM130" s="9"/>
      <c r="BKN130" s="9"/>
      <c r="BKO130" s="9"/>
      <c r="BKP130" s="9"/>
      <c r="BKQ130" s="9"/>
      <c r="BKR130" s="9"/>
      <c r="BKS130" s="9"/>
      <c r="BKT130" s="9"/>
      <c r="BKU130" s="9"/>
      <c r="BKV130" s="9"/>
      <c r="BKW130" s="9"/>
      <c r="BKX130" s="9"/>
      <c r="BKY130" s="9"/>
      <c r="BKZ130" s="9"/>
      <c r="BLA130" s="9"/>
      <c r="BLB130" s="9"/>
      <c r="BLC130" s="9"/>
      <c r="BLD130" s="9"/>
      <c r="BLE130" s="9"/>
      <c r="BLF130" s="9"/>
      <c r="BLG130" s="9"/>
      <c r="BLH130" s="9"/>
      <c r="BLI130" s="9"/>
      <c r="BLJ130" s="9"/>
      <c r="BLK130" s="9"/>
      <c r="BLL130" s="9"/>
      <c r="BLM130" s="9"/>
      <c r="BLN130" s="9"/>
      <c r="BLO130" s="9"/>
      <c r="BLP130" s="9"/>
      <c r="BLQ130" s="9"/>
      <c r="BLR130" s="9"/>
      <c r="BLS130" s="9"/>
      <c r="BLT130" s="9"/>
      <c r="BLU130" s="9"/>
      <c r="BLV130" s="9"/>
      <c r="BLW130" s="9"/>
      <c r="BLX130" s="9"/>
      <c r="BLY130" s="9"/>
      <c r="BLZ130" s="9"/>
      <c r="BMA130" s="9"/>
      <c r="BMB130" s="9"/>
      <c r="BMC130" s="9"/>
      <c r="BMD130" s="9"/>
      <c r="BME130" s="9"/>
      <c r="BMF130" s="9"/>
      <c r="BMG130" s="9"/>
      <c r="BMH130" s="9"/>
      <c r="BMI130" s="9"/>
      <c r="BMJ130" s="9"/>
      <c r="BMK130" s="9"/>
      <c r="BML130" s="9"/>
      <c r="BMM130" s="9"/>
      <c r="BMN130" s="9"/>
      <c r="BMO130" s="9"/>
      <c r="BMP130" s="9"/>
      <c r="BMQ130" s="9"/>
      <c r="BMR130" s="9"/>
      <c r="BMS130" s="9"/>
      <c r="BMT130" s="9"/>
      <c r="BMU130" s="9"/>
      <c r="BMV130" s="9"/>
      <c r="BMW130" s="9"/>
      <c r="BMX130" s="9"/>
      <c r="BMY130" s="9"/>
      <c r="BMZ130" s="9"/>
      <c r="BNA130" s="9"/>
      <c r="BNB130" s="9"/>
      <c r="BNC130" s="9"/>
      <c r="BND130" s="9"/>
      <c r="BNE130" s="9"/>
      <c r="BNF130" s="9"/>
      <c r="BNG130" s="9"/>
      <c r="BNH130" s="9"/>
      <c r="BNI130" s="9"/>
      <c r="BNJ130" s="9"/>
      <c r="BNK130" s="9"/>
      <c r="BNL130" s="9"/>
      <c r="BNM130" s="9"/>
      <c r="BNN130" s="9"/>
      <c r="BNO130" s="9"/>
      <c r="BNP130" s="9"/>
      <c r="BNQ130" s="9"/>
      <c r="BNR130" s="9"/>
      <c r="BNS130" s="9"/>
      <c r="BNT130" s="9"/>
      <c r="BNU130" s="9"/>
      <c r="BNV130" s="9"/>
      <c r="BNW130" s="9"/>
      <c r="BNX130" s="9"/>
      <c r="BNY130" s="9"/>
      <c r="BNZ130" s="9"/>
      <c r="BOA130" s="9"/>
      <c r="BOB130" s="9"/>
      <c r="BOC130" s="9"/>
      <c r="BOD130" s="9"/>
      <c r="BOE130" s="9"/>
      <c r="BOF130" s="9"/>
      <c r="BOG130" s="9"/>
      <c r="BOH130" s="9"/>
      <c r="BOI130" s="9"/>
      <c r="BOJ130" s="9"/>
      <c r="BOK130" s="9"/>
      <c r="BOL130" s="9"/>
      <c r="BOM130" s="9"/>
      <c r="BON130" s="9"/>
      <c r="BOO130" s="9"/>
      <c r="BOP130" s="9"/>
      <c r="BOQ130" s="9"/>
      <c r="BOR130" s="9"/>
      <c r="BOS130" s="9"/>
      <c r="BOT130" s="9"/>
      <c r="BOU130" s="9"/>
      <c r="BOV130" s="9"/>
      <c r="BOW130" s="9"/>
      <c r="BOX130" s="9"/>
      <c r="BOY130" s="9"/>
      <c r="BOZ130" s="9"/>
      <c r="BPA130" s="9"/>
      <c r="BPB130" s="9"/>
      <c r="BPC130" s="9"/>
      <c r="BPD130" s="9"/>
      <c r="BPE130" s="9"/>
      <c r="BPF130" s="9"/>
      <c r="BPG130" s="9"/>
      <c r="BPH130" s="9"/>
      <c r="BPI130" s="9"/>
      <c r="BPJ130" s="9"/>
      <c r="BPK130" s="9"/>
      <c r="BPL130" s="9"/>
      <c r="BPM130" s="9"/>
      <c r="BPN130" s="9"/>
      <c r="BPO130" s="9"/>
      <c r="BPP130" s="9"/>
      <c r="BPQ130" s="9"/>
      <c r="BPR130" s="9"/>
      <c r="BPS130" s="9"/>
      <c r="BPT130" s="9"/>
      <c r="BPU130" s="9"/>
      <c r="BPV130" s="9"/>
      <c r="BPW130" s="9"/>
      <c r="BPX130" s="9"/>
      <c r="BPY130" s="9"/>
      <c r="BPZ130" s="9"/>
      <c r="BQA130" s="9"/>
      <c r="BQB130" s="9"/>
      <c r="BQC130" s="9"/>
      <c r="BQD130" s="9"/>
      <c r="BQE130" s="9"/>
      <c r="BQF130" s="9"/>
      <c r="BQG130" s="9"/>
      <c r="BQH130" s="9"/>
      <c r="BQI130" s="9"/>
      <c r="BQJ130" s="9"/>
      <c r="BQK130" s="9"/>
      <c r="BQL130" s="9"/>
      <c r="BQM130" s="9"/>
      <c r="BQN130" s="9"/>
      <c r="BQO130" s="9"/>
      <c r="BQP130" s="9"/>
      <c r="BQQ130" s="9"/>
      <c r="BQR130" s="9"/>
      <c r="BQS130" s="9"/>
      <c r="BQT130" s="9"/>
      <c r="BQU130" s="9"/>
      <c r="BQV130" s="9"/>
      <c r="BQW130" s="9"/>
      <c r="BQX130" s="9"/>
      <c r="BQY130" s="9"/>
      <c r="BQZ130" s="9"/>
      <c r="BRA130" s="9"/>
      <c r="BRB130" s="9"/>
      <c r="BRC130" s="9"/>
      <c r="BRD130" s="9"/>
      <c r="BRE130" s="9"/>
      <c r="BRF130" s="9"/>
      <c r="BRG130" s="9"/>
      <c r="BRH130" s="9"/>
      <c r="BRI130" s="9"/>
      <c r="BRJ130" s="9"/>
      <c r="BRK130" s="9"/>
      <c r="BRL130" s="9"/>
      <c r="BRM130" s="9"/>
      <c r="BRN130" s="9"/>
      <c r="BRO130" s="9"/>
      <c r="BRP130" s="9"/>
      <c r="BRQ130" s="9"/>
      <c r="BRR130" s="9"/>
      <c r="BRS130" s="9"/>
      <c r="BRT130" s="9"/>
      <c r="BRU130" s="9"/>
      <c r="BRV130" s="9"/>
      <c r="BRW130" s="9"/>
      <c r="BRX130" s="9"/>
      <c r="BRY130" s="9"/>
      <c r="BRZ130" s="9"/>
      <c r="BSA130" s="9"/>
      <c r="BSB130" s="9"/>
      <c r="BSC130" s="9"/>
      <c r="BSD130" s="9"/>
      <c r="BSE130" s="9"/>
      <c r="BSF130" s="9"/>
      <c r="BSG130" s="9"/>
      <c r="BSH130" s="9"/>
      <c r="BSI130" s="9"/>
      <c r="BSJ130" s="9"/>
      <c r="BSK130" s="9"/>
      <c r="BSL130" s="9"/>
      <c r="BSM130" s="9"/>
      <c r="BSN130" s="9"/>
      <c r="BSO130" s="9"/>
      <c r="BSP130" s="9"/>
      <c r="BSQ130" s="9"/>
      <c r="BSR130" s="9"/>
      <c r="BSS130" s="9"/>
      <c r="BST130" s="9"/>
      <c r="BSU130" s="9"/>
      <c r="BSV130" s="9"/>
      <c r="BSW130" s="9"/>
      <c r="BSX130" s="9"/>
      <c r="BSY130" s="9"/>
      <c r="BSZ130" s="9"/>
      <c r="BTA130" s="9"/>
      <c r="BTB130" s="9"/>
      <c r="BTC130" s="9"/>
      <c r="BTD130" s="9"/>
      <c r="BTE130" s="9"/>
      <c r="BTF130" s="9"/>
      <c r="BTG130" s="9"/>
      <c r="BTH130" s="9"/>
      <c r="BTI130" s="9"/>
      <c r="BTJ130" s="9"/>
      <c r="BTK130" s="9"/>
      <c r="BTL130" s="9"/>
      <c r="BTM130" s="9"/>
      <c r="BTN130" s="9"/>
      <c r="BTO130" s="9"/>
      <c r="BTP130" s="9"/>
      <c r="BTQ130" s="9"/>
      <c r="BTR130" s="9"/>
      <c r="BTS130" s="9"/>
      <c r="BTT130" s="9"/>
      <c r="BTU130" s="9"/>
      <c r="BTV130" s="9"/>
      <c r="BTW130" s="9"/>
      <c r="BTX130" s="9"/>
      <c r="BTY130" s="9"/>
      <c r="BTZ130" s="9"/>
      <c r="BUA130" s="9"/>
      <c r="BUB130" s="9"/>
      <c r="BUC130" s="9"/>
      <c r="BUD130" s="9"/>
      <c r="BUE130" s="9"/>
      <c r="BUF130" s="9"/>
      <c r="BUG130" s="9"/>
      <c r="BUH130" s="9"/>
      <c r="BUI130" s="9"/>
      <c r="BUJ130" s="9"/>
      <c r="BUK130" s="9"/>
      <c r="BUL130" s="9"/>
      <c r="BUM130" s="9"/>
      <c r="BUN130" s="9"/>
      <c r="BUO130" s="9"/>
      <c r="BUP130" s="9"/>
      <c r="BUQ130" s="9"/>
      <c r="BUR130" s="9"/>
      <c r="BUS130" s="9"/>
      <c r="BUT130" s="9"/>
      <c r="BUU130" s="9"/>
      <c r="BUV130" s="9"/>
      <c r="BUW130" s="9"/>
      <c r="BUX130" s="9"/>
      <c r="BUY130" s="9"/>
      <c r="BUZ130" s="9"/>
      <c r="BVA130" s="9"/>
      <c r="BVB130" s="9"/>
      <c r="BVC130" s="9"/>
      <c r="BVD130" s="9"/>
      <c r="BVE130" s="9"/>
      <c r="BVF130" s="9"/>
      <c r="BVG130" s="9"/>
      <c r="BVH130" s="9"/>
      <c r="BVI130" s="9"/>
      <c r="BVJ130" s="9"/>
      <c r="BVK130" s="9"/>
      <c r="BVL130" s="9"/>
      <c r="BVM130" s="9"/>
      <c r="BVN130" s="9"/>
      <c r="BVO130" s="9"/>
      <c r="BVP130" s="9"/>
      <c r="BVQ130" s="9"/>
      <c r="BVR130" s="9"/>
      <c r="BVS130" s="9"/>
      <c r="BVT130" s="9"/>
      <c r="BVU130" s="9"/>
      <c r="BVV130" s="9"/>
      <c r="BVW130" s="9"/>
      <c r="BVX130" s="9"/>
      <c r="BVY130" s="9"/>
      <c r="BVZ130" s="9"/>
      <c r="BWA130" s="9"/>
      <c r="BWB130" s="9"/>
      <c r="BWC130" s="9"/>
      <c r="BWD130" s="9"/>
      <c r="BWE130" s="9"/>
      <c r="BWF130" s="9"/>
      <c r="BWG130" s="9"/>
      <c r="BWH130" s="9"/>
      <c r="BWI130" s="9"/>
      <c r="BWJ130" s="9"/>
      <c r="BWK130" s="9"/>
      <c r="BWL130" s="9"/>
      <c r="BWM130" s="9"/>
      <c r="BWN130" s="9"/>
      <c r="BWO130" s="9"/>
      <c r="BWP130" s="9"/>
      <c r="BWQ130" s="9"/>
      <c r="BWR130" s="9"/>
      <c r="BWS130" s="9"/>
      <c r="BWT130" s="9"/>
      <c r="BWU130" s="9"/>
      <c r="BWV130" s="9"/>
      <c r="BWW130" s="9"/>
      <c r="BWX130" s="9"/>
      <c r="BWY130" s="9"/>
      <c r="BWZ130" s="9"/>
      <c r="BXA130" s="9"/>
      <c r="BXB130" s="9"/>
      <c r="BXC130" s="9"/>
      <c r="BXD130" s="9"/>
    </row>
    <row r="131" ht="14.25" customHeight="1">
      <c r="A131" s="9">
        <v>26.0</v>
      </c>
      <c r="B131" s="9" t="s">
        <v>11947</v>
      </c>
      <c r="C131" s="9" t="s">
        <v>11948</v>
      </c>
      <c r="D131" s="9" t="s">
        <v>11948</v>
      </c>
      <c r="E131" s="9"/>
      <c r="F131" s="9">
        <v>1.0</v>
      </c>
      <c r="G131" s="9" t="s">
        <v>13051</v>
      </c>
      <c r="H131" s="9"/>
      <c r="I131" s="9"/>
      <c r="J131" s="9"/>
      <c r="K131" s="9"/>
      <c r="L131" s="9">
        <v>1.0</v>
      </c>
      <c r="M131" s="9"/>
      <c r="N131" s="9"/>
      <c r="O131" s="9"/>
      <c r="P131" s="9">
        <v>0.0</v>
      </c>
      <c r="Q131" s="9" t="s">
        <v>13052</v>
      </c>
      <c r="R131" s="9"/>
      <c r="S131" s="9" t="s">
        <v>3148</v>
      </c>
      <c r="T131" s="9" t="s">
        <v>3146</v>
      </c>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9"/>
      <c r="JC131" s="9"/>
      <c r="JD131" s="9"/>
      <c r="JE131" s="9"/>
      <c r="JF131" s="9"/>
      <c r="JG131" s="9"/>
      <c r="JH131" s="9"/>
      <c r="JI131" s="9"/>
      <c r="JJ131" s="9"/>
      <c r="JK131" s="9"/>
      <c r="JL131" s="9"/>
      <c r="JM131" s="9"/>
      <c r="JN131" s="9"/>
      <c r="JO131" s="9"/>
      <c r="JP131" s="9"/>
      <c r="JQ131" s="9"/>
      <c r="JR131" s="9"/>
      <c r="JS131" s="9"/>
      <c r="JT131" s="9"/>
      <c r="JU131" s="9"/>
      <c r="JV131" s="9"/>
      <c r="JW131" s="9"/>
      <c r="JX131" s="9"/>
      <c r="JY131" s="9"/>
      <c r="JZ131" s="9"/>
      <c r="KA131" s="9"/>
      <c r="KB131" s="9"/>
      <c r="KC131" s="9"/>
      <c r="KD131" s="9"/>
      <c r="KE131" s="9"/>
      <c r="KF131" s="9"/>
      <c r="KG131" s="9"/>
      <c r="KH131" s="9"/>
      <c r="KI131" s="9"/>
      <c r="KJ131" s="9"/>
      <c r="KK131" s="9"/>
      <c r="KL131" s="9"/>
      <c r="KM131" s="9"/>
      <c r="KN131" s="9"/>
      <c r="KO131" s="9"/>
      <c r="KP131" s="9"/>
      <c r="KQ131" s="9"/>
      <c r="KR131" s="9"/>
      <c r="KS131" s="9"/>
      <c r="KT131" s="9"/>
      <c r="KU131" s="9"/>
      <c r="KV131" s="9"/>
      <c r="KW131" s="9"/>
      <c r="KX131" s="9"/>
      <c r="KY131" s="9"/>
      <c r="KZ131" s="9"/>
      <c r="LA131" s="9"/>
      <c r="LB131" s="9"/>
      <c r="LC131" s="9"/>
      <c r="LD131" s="9"/>
      <c r="LE131" s="9"/>
      <c r="LF131" s="9"/>
      <c r="LG131" s="9"/>
      <c r="LH131" s="9"/>
      <c r="LI131" s="9"/>
      <c r="LJ131" s="9"/>
      <c r="LK131" s="9"/>
      <c r="LL131" s="9"/>
      <c r="LM131" s="9"/>
      <c r="LN131" s="9"/>
      <c r="LO131" s="9"/>
      <c r="LP131" s="9"/>
      <c r="LQ131" s="9"/>
      <c r="LR131" s="9"/>
      <c r="LS131" s="9"/>
      <c r="LT131" s="9"/>
      <c r="LU131" s="9"/>
      <c r="LV131" s="9"/>
      <c r="LW131" s="9"/>
      <c r="LX131" s="9"/>
      <c r="LY131" s="9"/>
      <c r="LZ131" s="9"/>
      <c r="MA131" s="9"/>
      <c r="MB131" s="9"/>
      <c r="MC131" s="9"/>
      <c r="MD131" s="9"/>
      <c r="ME131" s="9"/>
      <c r="MF131" s="9"/>
      <c r="MG131" s="9"/>
      <c r="MH131" s="9"/>
      <c r="MI131" s="9"/>
      <c r="MJ131" s="9"/>
      <c r="MK131" s="9"/>
      <c r="ML131" s="9"/>
      <c r="MM131" s="9"/>
      <c r="MN131" s="9"/>
      <c r="MO131" s="9"/>
      <c r="MP131" s="9"/>
      <c r="MQ131" s="9"/>
      <c r="MR131" s="9"/>
      <c r="MS131" s="9"/>
      <c r="MT131" s="9"/>
      <c r="MU131" s="9"/>
      <c r="MV131" s="9"/>
      <c r="MW131" s="9"/>
      <c r="MX131" s="9"/>
      <c r="MY131" s="9"/>
      <c r="MZ131" s="9"/>
      <c r="NA131" s="9"/>
      <c r="NB131" s="9"/>
      <c r="NC131" s="9"/>
      <c r="ND131" s="9"/>
      <c r="NE131" s="9"/>
      <c r="NF131" s="9"/>
      <c r="NG131" s="9"/>
      <c r="NH131" s="9"/>
      <c r="NI131" s="9"/>
      <c r="NJ131" s="9"/>
      <c r="NK131" s="9"/>
      <c r="NL131" s="9"/>
      <c r="NM131" s="9"/>
      <c r="NN131" s="9"/>
      <c r="NO131" s="9"/>
      <c r="NP131" s="9"/>
      <c r="NQ131" s="9"/>
      <c r="NR131" s="9"/>
      <c r="NS131" s="9"/>
      <c r="NT131" s="9"/>
      <c r="NU131" s="9"/>
      <c r="NV131" s="9"/>
      <c r="NW131" s="9"/>
      <c r="NX131" s="9"/>
      <c r="NY131" s="9"/>
      <c r="NZ131" s="9"/>
      <c r="OA131" s="9"/>
      <c r="OB131" s="9"/>
      <c r="OC131" s="9"/>
      <c r="OD131" s="9"/>
      <c r="OE131" s="9"/>
      <c r="OF131" s="9"/>
      <c r="OG131" s="9"/>
      <c r="OH131" s="9"/>
      <c r="OI131" s="9"/>
      <c r="OJ131" s="9"/>
      <c r="OK131" s="9"/>
      <c r="OL131" s="9"/>
      <c r="OM131" s="9"/>
      <c r="ON131" s="9"/>
      <c r="OO131" s="9"/>
      <c r="OP131" s="9"/>
      <c r="OQ131" s="9"/>
      <c r="OR131" s="9"/>
      <c r="OS131" s="9"/>
      <c r="OT131" s="9"/>
      <c r="OU131" s="9"/>
      <c r="OV131" s="9"/>
      <c r="OW131" s="9"/>
      <c r="OX131" s="9"/>
      <c r="OY131" s="9"/>
      <c r="OZ131" s="9"/>
      <c r="PA131" s="9"/>
      <c r="PB131" s="9"/>
      <c r="PC131" s="9"/>
      <c r="PD131" s="9"/>
      <c r="PE131" s="9"/>
      <c r="PF131" s="9"/>
      <c r="PG131" s="9"/>
      <c r="PH131" s="9"/>
      <c r="PI131" s="9"/>
      <c r="PJ131" s="9"/>
      <c r="PK131" s="9"/>
      <c r="PL131" s="9"/>
      <c r="PM131" s="9"/>
      <c r="PN131" s="9"/>
      <c r="PO131" s="9"/>
      <c r="PP131" s="9"/>
      <c r="PQ131" s="9"/>
      <c r="PR131" s="9"/>
      <c r="PS131" s="9"/>
      <c r="PT131" s="9"/>
      <c r="PU131" s="9"/>
      <c r="PV131" s="9"/>
      <c r="PW131" s="9"/>
      <c r="PX131" s="9"/>
      <c r="PY131" s="9"/>
      <c r="PZ131" s="9"/>
      <c r="QA131" s="9"/>
      <c r="QB131" s="9"/>
      <c r="QC131" s="9"/>
      <c r="QD131" s="9"/>
      <c r="QE131" s="9"/>
      <c r="QF131" s="9"/>
      <c r="QG131" s="9"/>
      <c r="QH131" s="9"/>
      <c r="QI131" s="9"/>
      <c r="QJ131" s="9"/>
      <c r="QK131" s="9"/>
      <c r="QL131" s="9"/>
      <c r="QM131" s="9"/>
      <c r="QN131" s="9"/>
      <c r="QO131" s="9"/>
      <c r="QP131" s="9"/>
      <c r="QQ131" s="9"/>
      <c r="QR131" s="9"/>
      <c r="QS131" s="9"/>
      <c r="QT131" s="9"/>
      <c r="QU131" s="9"/>
      <c r="QV131" s="9"/>
      <c r="QW131" s="9"/>
      <c r="QX131" s="9"/>
      <c r="QY131" s="9"/>
      <c r="QZ131" s="9"/>
      <c r="RA131" s="9"/>
      <c r="RB131" s="9"/>
      <c r="RC131" s="9"/>
      <c r="RD131" s="9"/>
      <c r="RE131" s="9"/>
      <c r="RF131" s="9"/>
      <c r="RG131" s="9"/>
      <c r="RH131" s="9"/>
      <c r="RI131" s="9"/>
      <c r="RJ131" s="9"/>
      <c r="RK131" s="9"/>
      <c r="RL131" s="9"/>
      <c r="RM131" s="9"/>
      <c r="RN131" s="9"/>
      <c r="RO131" s="9"/>
      <c r="RP131" s="9"/>
      <c r="RQ131" s="9"/>
      <c r="RR131" s="9"/>
      <c r="RS131" s="9"/>
      <c r="RT131" s="9"/>
      <c r="RU131" s="9"/>
      <c r="RV131" s="9"/>
      <c r="RW131" s="9"/>
      <c r="RX131" s="9"/>
      <c r="RY131" s="9"/>
      <c r="RZ131" s="9"/>
      <c r="SA131" s="9"/>
      <c r="SB131" s="9"/>
      <c r="SC131" s="9"/>
      <c r="SD131" s="9"/>
      <c r="SE131" s="9"/>
      <c r="SF131" s="9"/>
      <c r="SG131" s="9"/>
      <c r="SH131" s="9"/>
      <c r="SI131" s="9"/>
      <c r="SJ131" s="9"/>
      <c r="SK131" s="9"/>
      <c r="SL131" s="9"/>
      <c r="SM131" s="9"/>
      <c r="SN131" s="9"/>
      <c r="SO131" s="9"/>
      <c r="SP131" s="9"/>
      <c r="SQ131" s="9"/>
      <c r="SR131" s="9"/>
      <c r="SS131" s="9"/>
      <c r="ST131" s="9"/>
      <c r="SU131" s="9"/>
      <c r="SV131" s="9"/>
      <c r="SW131" s="9"/>
      <c r="SX131" s="9"/>
      <c r="SY131" s="9"/>
      <c r="SZ131" s="9"/>
      <c r="TA131" s="9"/>
      <c r="TB131" s="9"/>
      <c r="TC131" s="9"/>
      <c r="TD131" s="9"/>
      <c r="TE131" s="9"/>
      <c r="TF131" s="9"/>
      <c r="TG131" s="9"/>
      <c r="TH131" s="9"/>
      <c r="TI131" s="9"/>
      <c r="TJ131" s="9"/>
      <c r="TK131" s="9"/>
      <c r="TL131" s="9"/>
      <c r="TM131" s="9"/>
      <c r="TN131" s="9"/>
      <c r="TO131" s="9"/>
      <c r="ANB131" s="9"/>
      <c r="ANC131" s="9"/>
      <c r="AND131" s="9"/>
      <c r="ANE131" s="9"/>
      <c r="ANF131" s="9"/>
      <c r="ANG131" s="9"/>
      <c r="ANH131" s="9"/>
      <c r="ANI131" s="9"/>
      <c r="ANJ131" s="9"/>
      <c r="ANK131" s="9"/>
      <c r="ANL131" s="9"/>
      <c r="ANM131" s="9"/>
      <c r="ANN131" s="9"/>
      <c r="ANO131" s="9"/>
      <c r="ANP131" s="9"/>
      <c r="ANQ131" s="9"/>
      <c r="ANR131" s="9"/>
      <c r="ANS131" s="9"/>
      <c r="ANT131" s="9"/>
      <c r="ANU131" s="9"/>
      <c r="ANV131" s="9"/>
      <c r="ANW131" s="9"/>
      <c r="ANX131" s="9"/>
      <c r="ANY131" s="9"/>
      <c r="ANZ131" s="9"/>
      <c r="AOA131" s="9"/>
      <c r="AOB131" s="9"/>
      <c r="AOC131" s="9"/>
      <c r="AOD131" s="9"/>
      <c r="AOE131" s="9"/>
      <c r="AOF131" s="9"/>
      <c r="AOG131" s="9"/>
      <c r="AOH131" s="9"/>
      <c r="AOI131" s="9"/>
      <c r="AOJ131" s="9"/>
      <c r="AOK131" s="9"/>
      <c r="AOL131" s="9"/>
      <c r="AOM131" s="9"/>
      <c r="AON131" s="9"/>
      <c r="AOO131" s="9"/>
      <c r="AOP131" s="9"/>
      <c r="AOQ131" s="9"/>
      <c r="AOR131" s="9"/>
      <c r="AOS131" s="9"/>
      <c r="AOT131" s="9"/>
      <c r="AOU131" s="9"/>
      <c r="AOV131" s="9"/>
      <c r="AOW131" s="9"/>
      <c r="AOX131" s="9"/>
      <c r="AOY131" s="9"/>
      <c r="AOZ131" s="9"/>
      <c r="APA131" s="9"/>
      <c r="APB131" s="9"/>
      <c r="APC131" s="9"/>
      <c r="APD131" s="9"/>
      <c r="APE131" s="9"/>
      <c r="APF131" s="9"/>
      <c r="APG131" s="9"/>
      <c r="APH131" s="9"/>
      <c r="API131" s="9"/>
      <c r="APJ131" s="9"/>
      <c r="APK131" s="9"/>
      <c r="APL131" s="9"/>
      <c r="APM131" s="9"/>
      <c r="APN131" s="9"/>
      <c r="APO131" s="9"/>
      <c r="APP131" s="9"/>
      <c r="APQ131" s="9"/>
      <c r="APR131" s="9"/>
      <c r="APS131" s="9"/>
      <c r="APT131" s="9"/>
      <c r="APU131" s="9"/>
      <c r="APV131" s="9"/>
      <c r="APW131" s="9"/>
      <c r="APX131" s="9"/>
      <c r="APY131" s="9"/>
      <c r="APZ131" s="9"/>
      <c r="AQA131" s="9"/>
      <c r="AQB131" s="9"/>
      <c r="AQC131" s="9"/>
      <c r="AQD131" s="9"/>
      <c r="AQE131" s="9"/>
      <c r="AQF131" s="9"/>
      <c r="AQG131" s="9"/>
      <c r="AQH131" s="9"/>
      <c r="AQI131" s="9"/>
      <c r="AQJ131" s="9"/>
      <c r="AQK131" s="9"/>
      <c r="AQL131" s="9"/>
      <c r="AQM131" s="9"/>
      <c r="AQN131" s="9"/>
      <c r="AQO131" s="9"/>
      <c r="AQP131" s="9"/>
      <c r="AQQ131" s="9"/>
      <c r="AQR131" s="9"/>
      <c r="AQS131" s="9"/>
      <c r="AQT131" s="9"/>
      <c r="AQU131" s="9"/>
      <c r="AQV131" s="9"/>
      <c r="AQW131" s="9"/>
      <c r="AQX131" s="9"/>
      <c r="AQY131" s="9"/>
      <c r="AQZ131" s="9"/>
      <c r="ARA131" s="9"/>
      <c r="ARB131" s="9"/>
      <c r="ARC131" s="9"/>
      <c r="ARD131" s="9"/>
      <c r="ARE131" s="9"/>
      <c r="ARF131" s="9"/>
      <c r="ARG131" s="9"/>
      <c r="ARH131" s="9"/>
      <c r="ARI131" s="9"/>
      <c r="ARJ131" s="9"/>
      <c r="ARK131" s="9"/>
      <c r="ARL131" s="9"/>
      <c r="ARM131" s="9"/>
      <c r="ARN131" s="9"/>
      <c r="ARO131" s="9"/>
      <c r="ARP131" s="9"/>
      <c r="ARQ131" s="9"/>
      <c r="ARR131" s="9"/>
      <c r="ARS131" s="9"/>
      <c r="ART131" s="9"/>
      <c r="ARU131" s="9"/>
      <c r="ARV131" s="9"/>
      <c r="ARW131" s="9"/>
      <c r="ARX131" s="9"/>
      <c r="ARY131" s="9"/>
      <c r="ARZ131" s="9"/>
      <c r="ASA131" s="9"/>
      <c r="ASB131" s="9"/>
      <c r="ASC131" s="9"/>
      <c r="ASD131" s="9"/>
      <c r="ASE131" s="9"/>
      <c r="ASF131" s="9"/>
      <c r="ASG131" s="9"/>
      <c r="ASH131" s="9"/>
      <c r="ASI131" s="9"/>
      <c r="ASJ131" s="9"/>
      <c r="ASK131" s="9"/>
      <c r="ASL131" s="9"/>
      <c r="ASM131" s="9"/>
      <c r="ASN131" s="9"/>
      <c r="ASO131" s="9"/>
      <c r="ASP131" s="9"/>
      <c r="ASQ131" s="9"/>
      <c r="ASR131" s="9"/>
      <c r="ASS131" s="9"/>
      <c r="AST131" s="9"/>
      <c r="ASU131" s="9"/>
      <c r="ASV131" s="9"/>
      <c r="ASW131" s="9"/>
      <c r="ASX131" s="9"/>
      <c r="ASY131" s="9"/>
      <c r="ASZ131" s="9"/>
      <c r="ATA131" s="9"/>
      <c r="ATB131" s="9"/>
      <c r="ATC131" s="9"/>
      <c r="ATD131" s="9"/>
      <c r="ATE131" s="9"/>
      <c r="ATF131" s="9"/>
      <c r="ATG131" s="9"/>
      <c r="ATH131" s="9"/>
      <c r="ATI131" s="9"/>
      <c r="ATJ131" s="9"/>
      <c r="ATK131" s="9"/>
      <c r="ATL131" s="9"/>
      <c r="ATM131" s="9"/>
      <c r="ATN131" s="9"/>
      <c r="ATO131" s="9"/>
      <c r="ATP131" s="9"/>
      <c r="ATQ131" s="9"/>
      <c r="ATR131" s="9"/>
      <c r="ATS131" s="9"/>
      <c r="ATT131" s="9"/>
      <c r="ATU131" s="9"/>
      <c r="ATV131" s="9"/>
      <c r="ATW131" s="9"/>
      <c r="ATX131" s="9"/>
      <c r="ATY131" s="9"/>
      <c r="ATZ131" s="9"/>
      <c r="AUA131" s="9"/>
      <c r="AUB131" s="9"/>
      <c r="AUC131" s="9"/>
      <c r="AUD131" s="9"/>
      <c r="AUE131" s="9"/>
      <c r="AUF131" s="9"/>
      <c r="AUG131" s="9"/>
      <c r="AUH131" s="9"/>
      <c r="AUI131" s="9"/>
      <c r="AUJ131" s="9"/>
      <c r="AUK131" s="9"/>
      <c r="AUL131" s="9"/>
      <c r="AUM131" s="9"/>
      <c r="AUN131" s="9"/>
      <c r="AUO131" s="9"/>
      <c r="AUP131" s="9"/>
      <c r="AUQ131" s="9"/>
      <c r="AUR131" s="9"/>
      <c r="AUS131" s="9"/>
      <c r="AUT131" s="9"/>
      <c r="AUU131" s="9"/>
      <c r="AUV131" s="9"/>
      <c r="AUW131" s="9"/>
      <c r="AUX131" s="9"/>
      <c r="AUY131" s="9"/>
      <c r="AUZ131" s="9"/>
      <c r="AVA131" s="9"/>
      <c r="AVB131" s="9"/>
      <c r="AVC131" s="9"/>
      <c r="AVD131" s="9"/>
      <c r="AVE131" s="9"/>
      <c r="AVF131" s="9"/>
      <c r="AVG131" s="9"/>
      <c r="AVH131" s="9"/>
      <c r="AVI131" s="9"/>
      <c r="AVJ131" s="9"/>
      <c r="AVK131" s="9"/>
      <c r="AVL131" s="9"/>
      <c r="AVM131" s="9"/>
      <c r="AVN131" s="9"/>
      <c r="AVO131" s="9"/>
      <c r="AVP131" s="9"/>
      <c r="AVQ131" s="9"/>
      <c r="AVR131" s="9"/>
      <c r="AVS131" s="9"/>
      <c r="AVT131" s="9"/>
      <c r="AVU131" s="9"/>
      <c r="AVV131" s="9"/>
      <c r="AVW131" s="9"/>
      <c r="AVX131" s="9"/>
      <c r="AVY131" s="9"/>
      <c r="AVZ131" s="9"/>
      <c r="AWA131" s="9"/>
      <c r="AWB131" s="9"/>
      <c r="AWC131" s="9"/>
      <c r="AWD131" s="9"/>
      <c r="AWE131" s="9"/>
      <c r="AWF131" s="9"/>
      <c r="AWG131" s="9"/>
      <c r="AWH131" s="9"/>
      <c r="AWI131" s="9"/>
      <c r="AWJ131" s="9"/>
      <c r="AWK131" s="9"/>
      <c r="AWL131" s="9"/>
      <c r="AWM131" s="9"/>
      <c r="AWN131" s="9"/>
      <c r="AWO131" s="9"/>
      <c r="AWP131" s="9"/>
      <c r="AWQ131" s="9"/>
      <c r="AWR131" s="9"/>
      <c r="AWS131" s="9"/>
      <c r="AWT131" s="9"/>
      <c r="AWU131" s="9"/>
      <c r="AWV131" s="9"/>
      <c r="AWW131" s="9"/>
      <c r="AWX131" s="9"/>
      <c r="AWY131" s="9"/>
      <c r="AWZ131" s="9"/>
      <c r="AXA131" s="9"/>
      <c r="AXB131" s="9"/>
      <c r="AXC131" s="9"/>
      <c r="AXD131" s="9"/>
      <c r="AXE131" s="9"/>
      <c r="AXF131" s="9"/>
      <c r="AXG131" s="9"/>
      <c r="AXH131" s="9"/>
      <c r="AXI131" s="9"/>
      <c r="AXJ131" s="9"/>
      <c r="AXK131" s="9"/>
      <c r="AXL131" s="9"/>
      <c r="AXM131" s="9"/>
      <c r="AXN131" s="9"/>
      <c r="AXO131" s="9"/>
      <c r="AXP131" s="9"/>
      <c r="AXQ131" s="9"/>
      <c r="AXR131" s="9"/>
      <c r="AXS131" s="9"/>
      <c r="AXT131" s="9"/>
      <c r="AXU131" s="9"/>
      <c r="AXV131" s="9"/>
      <c r="AXW131" s="9"/>
      <c r="AXX131" s="9"/>
      <c r="AXY131" s="9"/>
      <c r="AXZ131" s="9"/>
      <c r="AYA131" s="9"/>
      <c r="AYB131" s="9"/>
      <c r="AYC131" s="9"/>
      <c r="AYD131" s="9"/>
      <c r="AYE131" s="9"/>
      <c r="AYF131" s="9"/>
      <c r="AYG131" s="9"/>
      <c r="AYH131" s="9"/>
      <c r="AYI131" s="9"/>
      <c r="AYJ131" s="9"/>
      <c r="AYK131" s="9"/>
      <c r="AYL131" s="9"/>
      <c r="AYM131" s="9"/>
      <c r="AYN131" s="9"/>
      <c r="AYO131" s="9"/>
      <c r="AYP131" s="9"/>
      <c r="AYQ131" s="9"/>
      <c r="AYR131" s="9"/>
      <c r="AYS131" s="9"/>
      <c r="AYT131" s="9"/>
      <c r="AYU131" s="9"/>
      <c r="AYV131" s="9"/>
      <c r="AYW131" s="9"/>
      <c r="AYX131" s="9"/>
      <c r="AYY131" s="9"/>
      <c r="AYZ131" s="9"/>
      <c r="AZA131" s="9"/>
      <c r="AZB131" s="9"/>
      <c r="AZC131" s="9"/>
      <c r="AZD131" s="9"/>
      <c r="AZE131" s="9"/>
      <c r="AZF131" s="9"/>
      <c r="AZG131" s="9"/>
      <c r="AZH131" s="9"/>
      <c r="AZI131" s="9"/>
      <c r="AZJ131" s="9"/>
      <c r="AZK131" s="9"/>
      <c r="AZL131" s="9"/>
      <c r="AZM131" s="9"/>
      <c r="AZN131" s="9"/>
      <c r="AZO131" s="9"/>
      <c r="AZP131" s="9"/>
      <c r="AZQ131" s="9"/>
      <c r="AZR131" s="9"/>
      <c r="AZS131" s="9"/>
      <c r="AZT131" s="9"/>
      <c r="AZU131" s="9"/>
      <c r="AZV131" s="9"/>
      <c r="AZW131" s="9"/>
      <c r="AZX131" s="9"/>
      <c r="AZY131" s="9"/>
      <c r="AZZ131" s="9"/>
      <c r="BAA131" s="9"/>
      <c r="BAB131" s="9"/>
      <c r="BAC131" s="9"/>
      <c r="BAD131" s="9"/>
      <c r="BAE131" s="9"/>
      <c r="BAF131" s="9"/>
      <c r="BAG131" s="9"/>
      <c r="BAH131" s="9"/>
      <c r="BAI131" s="9"/>
      <c r="BAJ131" s="9"/>
      <c r="BAK131" s="9"/>
      <c r="BAL131" s="9"/>
      <c r="BAM131" s="9"/>
      <c r="BAN131" s="9"/>
      <c r="BAO131" s="9"/>
      <c r="BAP131" s="9"/>
      <c r="BAQ131" s="9"/>
      <c r="BAR131" s="9"/>
      <c r="BAS131" s="9"/>
      <c r="BAT131" s="9"/>
      <c r="BAU131" s="9"/>
      <c r="BAV131" s="9"/>
      <c r="BAW131" s="9"/>
      <c r="BAX131" s="9"/>
      <c r="BAY131" s="9"/>
      <c r="BAZ131" s="9"/>
      <c r="BBA131" s="9"/>
      <c r="BBB131" s="9"/>
      <c r="BBC131" s="9"/>
      <c r="BBD131" s="9"/>
      <c r="BBE131" s="9"/>
      <c r="BBF131" s="9"/>
      <c r="BBG131" s="9"/>
      <c r="BBH131" s="9"/>
      <c r="BBI131" s="9"/>
      <c r="BBJ131" s="9"/>
      <c r="BBK131" s="9"/>
      <c r="BBL131" s="9"/>
      <c r="BBM131" s="9"/>
      <c r="BBN131" s="9"/>
      <c r="BBO131" s="9"/>
      <c r="BBP131" s="9"/>
      <c r="BBQ131" s="9"/>
      <c r="BBR131" s="9"/>
      <c r="BBS131" s="9"/>
      <c r="BBT131" s="9"/>
      <c r="BBU131" s="9"/>
      <c r="BBV131" s="9"/>
      <c r="BBW131" s="9"/>
      <c r="BBX131" s="9"/>
      <c r="BBY131" s="9"/>
      <c r="BBZ131" s="9"/>
      <c r="BCA131" s="9"/>
      <c r="BCB131" s="9"/>
      <c r="BCC131" s="9"/>
      <c r="BCD131" s="9"/>
      <c r="BCE131" s="9"/>
      <c r="BCF131" s="9"/>
      <c r="BCG131" s="9"/>
      <c r="BCH131" s="9"/>
      <c r="BCI131" s="9"/>
      <c r="BCJ131" s="9"/>
      <c r="BCK131" s="9"/>
      <c r="BCL131" s="9"/>
      <c r="BCM131" s="9"/>
      <c r="BCN131" s="9"/>
      <c r="BCO131" s="9"/>
      <c r="BCP131" s="9"/>
      <c r="BCQ131" s="9"/>
      <c r="BCR131" s="9"/>
      <c r="BCS131" s="9"/>
      <c r="BCT131" s="9"/>
      <c r="BCU131" s="9"/>
      <c r="BCV131" s="9"/>
      <c r="BCW131" s="9"/>
      <c r="BCX131" s="9"/>
      <c r="BCY131" s="9"/>
      <c r="BCZ131" s="9"/>
      <c r="BDA131" s="9"/>
      <c r="BDB131" s="9"/>
      <c r="BDC131" s="9"/>
      <c r="BDD131" s="9"/>
      <c r="BDE131" s="9"/>
      <c r="BDF131" s="9"/>
      <c r="BDG131" s="9"/>
      <c r="BDH131" s="9"/>
      <c r="BDI131" s="9"/>
      <c r="BDJ131" s="9"/>
      <c r="BDK131" s="9"/>
      <c r="BDL131" s="9"/>
      <c r="BDM131" s="9"/>
      <c r="BDN131" s="9"/>
      <c r="BDO131" s="9"/>
      <c r="BDP131" s="9"/>
      <c r="BDQ131" s="9"/>
      <c r="BDR131" s="9"/>
      <c r="BDS131" s="9"/>
      <c r="BDT131" s="9"/>
      <c r="BDU131" s="9"/>
      <c r="BDV131" s="9"/>
      <c r="BDW131" s="9"/>
      <c r="BDX131" s="9"/>
      <c r="BDY131" s="9"/>
      <c r="BDZ131" s="9"/>
      <c r="BEA131" s="9"/>
      <c r="BEB131" s="9"/>
      <c r="BEC131" s="9"/>
      <c r="BED131" s="9"/>
      <c r="BEE131" s="9"/>
      <c r="BEF131" s="9"/>
      <c r="BEG131" s="9"/>
      <c r="BEH131" s="9"/>
      <c r="BEI131" s="9"/>
      <c r="BEJ131" s="9"/>
      <c r="BEK131" s="9"/>
      <c r="BEL131" s="9"/>
      <c r="BEM131" s="9"/>
      <c r="BEN131" s="9"/>
      <c r="BEO131" s="9"/>
      <c r="BEP131" s="9"/>
      <c r="BEQ131" s="9"/>
      <c r="BER131" s="9"/>
      <c r="BES131" s="9"/>
      <c r="BET131" s="9"/>
      <c r="BEU131" s="9"/>
      <c r="BEV131" s="9"/>
      <c r="BEW131" s="9"/>
      <c r="BEX131" s="9"/>
      <c r="BEY131" s="9"/>
      <c r="BEZ131" s="9"/>
      <c r="BFA131" s="9"/>
      <c r="BFB131" s="9"/>
      <c r="BFC131" s="9"/>
      <c r="BFD131" s="9"/>
      <c r="BFE131" s="9"/>
      <c r="BFF131" s="9"/>
      <c r="BFG131" s="9"/>
      <c r="BFH131" s="9"/>
      <c r="BFI131" s="9"/>
      <c r="BFJ131" s="9"/>
      <c r="BFK131" s="9"/>
      <c r="BFL131" s="9"/>
      <c r="BFM131" s="9"/>
      <c r="BFN131" s="9"/>
      <c r="BFO131" s="9"/>
      <c r="BFP131" s="9"/>
      <c r="BFQ131" s="9"/>
      <c r="BFR131" s="9"/>
      <c r="BFS131" s="9"/>
      <c r="BFT131" s="9"/>
      <c r="BFU131" s="9"/>
      <c r="BFV131" s="9"/>
      <c r="BFW131" s="9"/>
      <c r="BFX131" s="9"/>
      <c r="BFY131" s="9"/>
      <c r="BFZ131" s="9"/>
      <c r="BGA131" s="9"/>
      <c r="BGB131" s="9"/>
      <c r="BGC131" s="9"/>
      <c r="BGD131" s="9"/>
      <c r="BGE131" s="9"/>
      <c r="BGF131" s="9"/>
      <c r="BGG131" s="9"/>
      <c r="BGH131" s="9"/>
      <c r="BGI131" s="9"/>
      <c r="BGJ131" s="9"/>
      <c r="BGK131" s="9"/>
      <c r="BGL131" s="9"/>
      <c r="BGM131" s="9"/>
      <c r="BGN131" s="9"/>
      <c r="BGO131" s="9"/>
      <c r="BGP131" s="9"/>
      <c r="BGQ131" s="9"/>
      <c r="BGR131" s="9"/>
      <c r="BGS131" s="9"/>
      <c r="BGT131" s="9"/>
      <c r="BGU131" s="9"/>
      <c r="BGV131" s="9"/>
      <c r="BGW131" s="9"/>
      <c r="BGX131" s="9"/>
      <c r="BGY131" s="9"/>
      <c r="BGZ131" s="9"/>
      <c r="BHA131" s="9"/>
      <c r="BHB131" s="9"/>
      <c r="BHC131" s="9"/>
      <c r="BHD131" s="9"/>
      <c r="BHE131" s="9"/>
      <c r="BHF131" s="9"/>
      <c r="BHG131" s="9"/>
      <c r="BHH131" s="9"/>
      <c r="BHI131" s="9"/>
      <c r="BHJ131" s="9"/>
      <c r="BHK131" s="9"/>
      <c r="BHL131" s="9"/>
      <c r="BHM131" s="9"/>
      <c r="BHN131" s="9"/>
      <c r="BHO131" s="9"/>
      <c r="BHP131" s="9"/>
      <c r="BHQ131" s="9"/>
      <c r="BHR131" s="9"/>
      <c r="BHS131" s="9"/>
      <c r="BHT131" s="9"/>
      <c r="BHU131" s="9"/>
      <c r="BHV131" s="9"/>
      <c r="BHW131" s="9"/>
      <c r="BHX131" s="9"/>
      <c r="BHY131" s="9"/>
      <c r="BHZ131" s="9"/>
      <c r="BIA131" s="9"/>
      <c r="BIB131" s="9"/>
      <c r="BIC131" s="9"/>
      <c r="BID131" s="9"/>
      <c r="BIE131" s="9"/>
      <c r="BIF131" s="9"/>
      <c r="BIG131" s="9"/>
      <c r="BIH131" s="9"/>
      <c r="BII131" s="9"/>
      <c r="BIJ131" s="9"/>
      <c r="BIK131" s="9"/>
      <c r="BIL131" s="9"/>
      <c r="BIM131" s="9"/>
      <c r="BIN131" s="9"/>
      <c r="BIO131" s="9"/>
      <c r="BIP131" s="9"/>
      <c r="BIQ131" s="9"/>
      <c r="BIR131" s="9"/>
      <c r="BIS131" s="9"/>
      <c r="BIT131" s="9"/>
      <c r="BIU131" s="9"/>
      <c r="BIV131" s="9"/>
      <c r="BIW131" s="9"/>
      <c r="BIX131" s="9"/>
      <c r="BIY131" s="9"/>
      <c r="BIZ131" s="9"/>
      <c r="BJA131" s="9"/>
      <c r="BJB131" s="9"/>
      <c r="BJC131" s="9"/>
      <c r="BJD131" s="9"/>
      <c r="BJE131" s="9"/>
      <c r="BJF131" s="9"/>
      <c r="BJG131" s="9"/>
      <c r="BJH131" s="9"/>
      <c r="BJI131" s="9"/>
      <c r="BJJ131" s="9"/>
      <c r="BJK131" s="9"/>
      <c r="BJL131" s="9"/>
      <c r="BJM131" s="9"/>
      <c r="BJN131" s="9"/>
      <c r="BJO131" s="9"/>
      <c r="BJP131" s="9"/>
      <c r="BJQ131" s="9"/>
      <c r="BJR131" s="9"/>
      <c r="BJS131" s="9"/>
      <c r="BJT131" s="9"/>
      <c r="BJU131" s="9"/>
      <c r="BJV131" s="9"/>
      <c r="BJW131" s="9"/>
      <c r="BJX131" s="9"/>
      <c r="BJY131" s="9"/>
      <c r="BJZ131" s="9"/>
      <c r="BKA131" s="9"/>
      <c r="BKB131" s="9"/>
      <c r="BKC131" s="9"/>
      <c r="BKD131" s="9"/>
      <c r="BKE131" s="9"/>
      <c r="BKF131" s="9"/>
      <c r="BKG131" s="9"/>
      <c r="BKH131" s="9"/>
      <c r="BKI131" s="9"/>
      <c r="BKJ131" s="9"/>
      <c r="BKK131" s="9"/>
      <c r="BKL131" s="9"/>
      <c r="BKM131" s="9"/>
      <c r="BKN131" s="9"/>
      <c r="BKO131" s="9"/>
      <c r="BKP131" s="9"/>
      <c r="BKQ131" s="9"/>
      <c r="BKR131" s="9"/>
      <c r="BKS131" s="9"/>
      <c r="BKT131" s="9"/>
      <c r="BKU131" s="9"/>
      <c r="BKV131" s="9"/>
      <c r="BKW131" s="9"/>
      <c r="BKX131" s="9"/>
      <c r="BKY131" s="9"/>
      <c r="BKZ131" s="9"/>
      <c r="BLA131" s="9"/>
      <c r="BLB131" s="9"/>
      <c r="BLC131" s="9"/>
      <c r="BLD131" s="9"/>
      <c r="BLE131" s="9"/>
      <c r="BLF131" s="9"/>
      <c r="BLG131" s="9"/>
      <c r="BLH131" s="9"/>
      <c r="BLI131" s="9"/>
      <c r="BLJ131" s="9"/>
      <c r="BLK131" s="9"/>
      <c r="BLL131" s="9"/>
      <c r="BLM131" s="9"/>
      <c r="BLN131" s="9"/>
      <c r="BLO131" s="9"/>
      <c r="BLP131" s="9"/>
      <c r="BLQ131" s="9"/>
      <c r="BLR131" s="9"/>
      <c r="BLS131" s="9"/>
      <c r="BLT131" s="9"/>
      <c r="BLU131" s="9"/>
      <c r="BLV131" s="9"/>
      <c r="BLW131" s="9"/>
      <c r="BLX131" s="9"/>
      <c r="BLY131" s="9"/>
      <c r="BLZ131" s="9"/>
      <c r="BMA131" s="9"/>
      <c r="BMB131" s="9"/>
      <c r="BMC131" s="9"/>
      <c r="BMD131" s="9"/>
      <c r="BME131" s="9"/>
      <c r="BMF131" s="9"/>
      <c r="BMG131" s="9"/>
      <c r="BMH131" s="9"/>
      <c r="BMI131" s="9"/>
      <c r="BMJ131" s="9"/>
      <c r="BMK131" s="9"/>
      <c r="BML131" s="9"/>
      <c r="BMM131" s="9"/>
      <c r="BMN131" s="9"/>
      <c r="BMO131" s="9"/>
      <c r="BMP131" s="9"/>
      <c r="BMQ131" s="9"/>
      <c r="BMR131" s="9"/>
      <c r="BMS131" s="9"/>
      <c r="BMT131" s="9"/>
      <c r="BMU131" s="9"/>
      <c r="BMV131" s="9"/>
      <c r="BMW131" s="9"/>
      <c r="BMX131" s="9"/>
      <c r="BMY131" s="9"/>
      <c r="BMZ131" s="9"/>
      <c r="BNA131" s="9"/>
      <c r="BNB131" s="9"/>
      <c r="BNC131" s="9"/>
      <c r="BND131" s="9"/>
      <c r="BNE131" s="9"/>
      <c r="BNF131" s="9"/>
      <c r="BNG131" s="9"/>
      <c r="BNH131" s="9"/>
      <c r="BNI131" s="9"/>
      <c r="BNJ131" s="9"/>
      <c r="BNK131" s="9"/>
      <c r="BNL131" s="9"/>
      <c r="BNM131" s="9"/>
      <c r="BNN131" s="9"/>
      <c r="BNO131" s="9"/>
      <c r="BNP131" s="9"/>
      <c r="BNQ131" s="9"/>
      <c r="BNR131" s="9"/>
      <c r="BNS131" s="9"/>
      <c r="BNT131" s="9"/>
      <c r="BNU131" s="9"/>
      <c r="BNV131" s="9"/>
      <c r="BNW131" s="9"/>
      <c r="BNX131" s="9"/>
      <c r="BNY131" s="9"/>
      <c r="BNZ131" s="9"/>
      <c r="BOA131" s="9"/>
      <c r="BOB131" s="9"/>
      <c r="BOC131" s="9"/>
      <c r="BOD131" s="9"/>
      <c r="BOE131" s="9"/>
      <c r="BOF131" s="9"/>
      <c r="BOG131" s="9"/>
      <c r="BOH131" s="9"/>
      <c r="BOI131" s="9"/>
      <c r="BOJ131" s="9"/>
      <c r="BOK131" s="9"/>
      <c r="BOL131" s="9"/>
      <c r="BOM131" s="9"/>
      <c r="BON131" s="9"/>
      <c r="BOO131" s="9"/>
      <c r="BOP131" s="9"/>
      <c r="BOQ131" s="9"/>
      <c r="BOR131" s="9"/>
      <c r="BOS131" s="9"/>
      <c r="BOT131" s="9"/>
      <c r="BOU131" s="9"/>
      <c r="BOV131" s="9"/>
      <c r="BOW131" s="9"/>
      <c r="BOX131" s="9"/>
      <c r="BOY131" s="9"/>
      <c r="BOZ131" s="9"/>
      <c r="BPA131" s="9"/>
      <c r="BPB131" s="9"/>
      <c r="BPC131" s="9"/>
      <c r="BPD131" s="9"/>
      <c r="BPE131" s="9"/>
      <c r="BPF131" s="9"/>
      <c r="BPG131" s="9"/>
      <c r="BPH131" s="9"/>
      <c r="BPI131" s="9"/>
      <c r="BPJ131" s="9"/>
      <c r="BPK131" s="9"/>
      <c r="BPL131" s="9"/>
      <c r="BPM131" s="9"/>
      <c r="BPN131" s="9"/>
      <c r="BPO131" s="9"/>
      <c r="BPP131" s="9"/>
      <c r="BPQ131" s="9"/>
      <c r="BPR131" s="9"/>
      <c r="BPS131" s="9"/>
      <c r="BPT131" s="9"/>
      <c r="BPU131" s="9"/>
      <c r="BPV131" s="9"/>
      <c r="BPW131" s="9"/>
      <c r="BPX131" s="9"/>
      <c r="BPY131" s="9"/>
      <c r="BPZ131" s="9"/>
      <c r="BQA131" s="9"/>
      <c r="BQB131" s="9"/>
      <c r="BQC131" s="9"/>
      <c r="BQD131" s="9"/>
      <c r="BQE131" s="9"/>
      <c r="BQF131" s="9"/>
      <c r="BQG131" s="9"/>
      <c r="BQH131" s="9"/>
      <c r="BQI131" s="9"/>
      <c r="BQJ131" s="9"/>
      <c r="BQK131" s="9"/>
      <c r="BQL131" s="9"/>
      <c r="BQM131" s="9"/>
      <c r="BQN131" s="9"/>
      <c r="BQO131" s="9"/>
      <c r="BQP131" s="9"/>
      <c r="BQQ131" s="9"/>
      <c r="BQR131" s="9"/>
      <c r="BQS131" s="9"/>
      <c r="BQT131" s="9"/>
      <c r="BQU131" s="9"/>
      <c r="BQV131" s="9"/>
      <c r="BQW131" s="9"/>
      <c r="BQX131" s="9"/>
      <c r="BQY131" s="9"/>
      <c r="BQZ131" s="9"/>
      <c r="BRA131" s="9"/>
      <c r="BRB131" s="9"/>
      <c r="BRC131" s="9"/>
      <c r="BRD131" s="9"/>
      <c r="BRE131" s="9"/>
      <c r="BRF131" s="9"/>
      <c r="BRG131" s="9"/>
      <c r="BRH131" s="9"/>
      <c r="BRI131" s="9"/>
      <c r="BRJ131" s="9"/>
      <c r="BRK131" s="9"/>
      <c r="BRL131" s="9"/>
      <c r="BRM131" s="9"/>
      <c r="BRN131" s="9"/>
      <c r="BRO131" s="9"/>
      <c r="BRP131" s="9"/>
      <c r="BRQ131" s="9"/>
      <c r="BRR131" s="9"/>
      <c r="BRS131" s="9"/>
      <c r="BRT131" s="9"/>
      <c r="BRU131" s="9"/>
      <c r="BRV131" s="9"/>
      <c r="BRW131" s="9"/>
      <c r="BRX131" s="9"/>
      <c r="BRY131" s="9"/>
      <c r="BRZ131" s="9"/>
      <c r="BSA131" s="9"/>
      <c r="BSB131" s="9"/>
      <c r="BSC131" s="9"/>
      <c r="BSD131" s="9"/>
      <c r="BSE131" s="9"/>
      <c r="BSF131" s="9"/>
      <c r="BSG131" s="9"/>
      <c r="BSH131" s="9"/>
      <c r="BSI131" s="9"/>
      <c r="BSJ131" s="9"/>
      <c r="BSK131" s="9"/>
      <c r="BSL131" s="9"/>
      <c r="BSM131" s="9"/>
      <c r="BSN131" s="9"/>
      <c r="BSO131" s="9"/>
      <c r="BSP131" s="9"/>
      <c r="BSQ131" s="9"/>
      <c r="BSR131" s="9"/>
      <c r="BSS131" s="9"/>
      <c r="BST131" s="9"/>
      <c r="BSU131" s="9"/>
      <c r="BSV131" s="9"/>
      <c r="BSW131" s="9"/>
      <c r="BSX131" s="9"/>
      <c r="BSY131" s="9"/>
      <c r="BSZ131" s="9"/>
      <c r="BTA131" s="9"/>
      <c r="BTB131" s="9"/>
      <c r="BTC131" s="9"/>
      <c r="BTD131" s="9"/>
      <c r="BTE131" s="9"/>
      <c r="BTF131" s="9"/>
      <c r="BTG131" s="9"/>
      <c r="BTH131" s="9"/>
      <c r="BTI131" s="9"/>
      <c r="BTJ131" s="9"/>
      <c r="BTK131" s="9"/>
      <c r="BTL131" s="9"/>
      <c r="BTM131" s="9"/>
      <c r="BTN131" s="9"/>
      <c r="BTO131" s="9"/>
      <c r="BTP131" s="9"/>
      <c r="BTQ131" s="9"/>
      <c r="BTR131" s="9"/>
      <c r="BTS131" s="9"/>
      <c r="BTT131" s="9"/>
      <c r="BTU131" s="9"/>
      <c r="BTV131" s="9"/>
      <c r="BTW131" s="9"/>
      <c r="BTX131" s="9"/>
      <c r="BTY131" s="9"/>
      <c r="BTZ131" s="9"/>
      <c r="BUA131" s="9"/>
      <c r="BUB131" s="9"/>
      <c r="BUC131" s="9"/>
      <c r="BUD131" s="9"/>
      <c r="BUE131" s="9"/>
      <c r="BUF131" s="9"/>
      <c r="BUG131" s="9"/>
      <c r="BUH131" s="9"/>
      <c r="BUI131" s="9"/>
      <c r="BUJ131" s="9"/>
      <c r="BUK131" s="9"/>
      <c r="BUL131" s="9"/>
      <c r="BUM131" s="9"/>
      <c r="BUN131" s="9"/>
      <c r="BUO131" s="9"/>
      <c r="BUP131" s="9"/>
      <c r="BUQ131" s="9"/>
      <c r="BUR131" s="9"/>
      <c r="BUS131" s="9"/>
      <c r="BUT131" s="9"/>
      <c r="BUU131" s="9"/>
      <c r="BUV131" s="9"/>
      <c r="BUW131" s="9"/>
      <c r="BUX131" s="9"/>
      <c r="BUY131" s="9"/>
      <c r="BUZ131" s="9"/>
      <c r="BVA131" s="9"/>
      <c r="BVB131" s="9"/>
      <c r="BVC131" s="9"/>
      <c r="BVD131" s="9"/>
      <c r="BVE131" s="9"/>
      <c r="BVF131" s="9"/>
      <c r="BVG131" s="9"/>
      <c r="BVH131" s="9"/>
      <c r="BVI131" s="9"/>
      <c r="BVJ131" s="9"/>
      <c r="BVK131" s="9"/>
      <c r="BVL131" s="9"/>
      <c r="BVM131" s="9"/>
      <c r="BVN131" s="9"/>
      <c r="BVO131" s="9"/>
      <c r="BVP131" s="9"/>
      <c r="BVQ131" s="9"/>
      <c r="BVR131" s="9"/>
      <c r="BVS131" s="9"/>
      <c r="BVT131" s="9"/>
      <c r="BVU131" s="9"/>
      <c r="BVV131" s="9"/>
      <c r="BVW131" s="9"/>
      <c r="BVX131" s="9"/>
      <c r="BVY131" s="9"/>
      <c r="BVZ131" s="9"/>
      <c r="BWA131" s="9"/>
      <c r="BWB131" s="9"/>
      <c r="BWC131" s="9"/>
      <c r="BWD131" s="9"/>
      <c r="BWE131" s="9"/>
      <c r="BWF131" s="9"/>
      <c r="BWG131" s="9"/>
      <c r="BWH131" s="9"/>
      <c r="BWI131" s="9"/>
      <c r="BWJ131" s="9"/>
      <c r="BWK131" s="9"/>
      <c r="BWL131" s="9"/>
      <c r="BWM131" s="9"/>
      <c r="BWN131" s="9"/>
      <c r="BWO131" s="9"/>
      <c r="BWP131" s="9"/>
      <c r="BWQ131" s="9"/>
      <c r="BWR131" s="9"/>
      <c r="BWS131" s="9"/>
      <c r="BWT131" s="9"/>
      <c r="BWU131" s="9"/>
      <c r="BWV131" s="9"/>
      <c r="BWW131" s="9"/>
      <c r="BWX131" s="9"/>
      <c r="BWY131" s="9"/>
      <c r="BWZ131" s="9"/>
      <c r="BXA131" s="9"/>
      <c r="BXB131" s="9"/>
      <c r="BXC131" s="9"/>
      <c r="BXD131" s="9"/>
    </row>
    <row r="132" ht="14.25" customHeight="1">
      <c r="A132" s="9">
        <v>28.0</v>
      </c>
      <c r="B132" s="9" t="s">
        <v>11947</v>
      </c>
      <c r="C132" s="9" t="s">
        <v>11948</v>
      </c>
      <c r="D132" s="9" t="s">
        <v>11948</v>
      </c>
      <c r="E132" s="9"/>
      <c r="F132" s="9">
        <v>5.0</v>
      </c>
      <c r="G132" s="9" t="s">
        <v>13053</v>
      </c>
      <c r="H132" s="9"/>
      <c r="I132" s="9"/>
      <c r="J132" s="9"/>
      <c r="K132" s="9"/>
      <c r="L132" s="9">
        <v>5.0</v>
      </c>
      <c r="M132" s="9"/>
      <c r="N132" s="9"/>
      <c r="O132" s="9"/>
      <c r="P132" s="9">
        <v>0.0</v>
      </c>
      <c r="Q132" s="9" t="s">
        <v>13054</v>
      </c>
      <c r="R132" s="9"/>
      <c r="S132" s="9" t="s">
        <v>3152</v>
      </c>
      <c r="T132" s="9" t="s">
        <v>3150</v>
      </c>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c r="JE132" s="9"/>
      <c r="JF132" s="9"/>
      <c r="JG132" s="9"/>
      <c r="JH132" s="9"/>
      <c r="JI132" s="9"/>
      <c r="JJ132" s="9"/>
      <c r="JK132" s="9"/>
      <c r="JL132" s="9"/>
      <c r="JM132" s="9"/>
      <c r="JN132" s="9"/>
      <c r="JO132" s="9"/>
      <c r="JP132" s="9"/>
      <c r="JQ132" s="9"/>
      <c r="JR132" s="9"/>
      <c r="JS132" s="9"/>
      <c r="JT132" s="9"/>
      <c r="JU132" s="9"/>
      <c r="JV132" s="9"/>
      <c r="JW132" s="9"/>
      <c r="JX132" s="9"/>
      <c r="JY132" s="9"/>
      <c r="JZ132" s="9"/>
      <c r="KA132" s="9"/>
      <c r="KB132" s="9"/>
      <c r="KC132" s="9"/>
      <c r="KD132" s="9"/>
      <c r="KE132" s="9"/>
      <c r="KF132" s="9"/>
      <c r="KG132" s="9"/>
      <c r="KH132" s="9"/>
      <c r="KI132" s="9"/>
      <c r="KJ132" s="9"/>
      <c r="KK132" s="9"/>
      <c r="KL132" s="9"/>
      <c r="KM132" s="9"/>
      <c r="KN132" s="9"/>
      <c r="KO132" s="9"/>
      <c r="KP132" s="9"/>
      <c r="KQ132" s="9"/>
      <c r="KR132" s="9"/>
      <c r="KS132" s="9"/>
      <c r="KT132" s="9"/>
      <c r="KU132" s="9"/>
      <c r="KV132" s="9"/>
      <c r="KW132" s="9"/>
      <c r="KX132" s="9"/>
      <c r="KY132" s="9"/>
      <c r="KZ132" s="9"/>
      <c r="LA132" s="9"/>
      <c r="LB132" s="9"/>
      <c r="LC132" s="9"/>
      <c r="LD132" s="9"/>
      <c r="LE132" s="9"/>
      <c r="LF132" s="9"/>
      <c r="LG132" s="9"/>
      <c r="LH132" s="9"/>
      <c r="LI132" s="9"/>
      <c r="LJ132" s="9"/>
      <c r="LK132" s="9"/>
      <c r="LL132" s="9"/>
      <c r="LM132" s="9"/>
      <c r="LN132" s="9"/>
      <c r="LO132" s="9"/>
      <c r="LP132" s="9"/>
      <c r="LQ132" s="9"/>
      <c r="LR132" s="9"/>
      <c r="LS132" s="9"/>
      <c r="LT132" s="9"/>
      <c r="LU132" s="9"/>
      <c r="LV132" s="9"/>
      <c r="LW132" s="9"/>
      <c r="LX132" s="9"/>
      <c r="LY132" s="9"/>
      <c r="LZ132" s="9"/>
      <c r="MA132" s="9"/>
      <c r="MB132" s="9"/>
      <c r="MC132" s="9"/>
      <c r="MD132" s="9"/>
      <c r="ME132" s="9"/>
      <c r="MF132" s="9"/>
      <c r="MG132" s="9"/>
      <c r="MH132" s="9"/>
      <c r="MI132" s="9"/>
      <c r="MJ132" s="9"/>
      <c r="MK132" s="9"/>
      <c r="ML132" s="9"/>
      <c r="MM132" s="9"/>
      <c r="MN132" s="9"/>
      <c r="MO132" s="9"/>
      <c r="MP132" s="9"/>
      <c r="MQ132" s="9"/>
      <c r="MR132" s="9"/>
      <c r="MS132" s="9"/>
      <c r="MT132" s="9"/>
      <c r="MU132" s="9"/>
      <c r="MV132" s="9"/>
      <c r="MW132" s="9"/>
      <c r="MX132" s="9"/>
      <c r="MY132" s="9"/>
      <c r="MZ132" s="9"/>
      <c r="NA132" s="9"/>
      <c r="NB132" s="9"/>
      <c r="NC132" s="9"/>
      <c r="ND132" s="9"/>
      <c r="NE132" s="9"/>
      <c r="NF132" s="9"/>
      <c r="NG132" s="9"/>
      <c r="NH132" s="9"/>
      <c r="NI132" s="9"/>
      <c r="NJ132" s="9"/>
      <c r="NK132" s="9"/>
      <c r="NL132" s="9"/>
      <c r="NM132" s="9"/>
      <c r="NN132" s="9"/>
      <c r="NO132" s="9"/>
      <c r="NP132" s="9"/>
      <c r="NQ132" s="9"/>
      <c r="NR132" s="9"/>
      <c r="NS132" s="9"/>
      <c r="NT132" s="9"/>
      <c r="NU132" s="9"/>
      <c r="NV132" s="9"/>
      <c r="NW132" s="9"/>
      <c r="NX132" s="9"/>
      <c r="NY132" s="9"/>
      <c r="NZ132" s="9"/>
      <c r="OA132" s="9"/>
      <c r="OB132" s="9"/>
      <c r="OC132" s="9"/>
      <c r="OD132" s="9"/>
      <c r="OE132" s="9"/>
      <c r="OF132" s="9"/>
      <c r="OG132" s="9"/>
      <c r="OH132" s="9"/>
      <c r="OI132" s="9"/>
      <c r="OJ132" s="9"/>
      <c r="OK132" s="9"/>
      <c r="OL132" s="9"/>
      <c r="OM132" s="9"/>
      <c r="ON132" s="9"/>
      <c r="OO132" s="9"/>
      <c r="OP132" s="9"/>
      <c r="OQ132" s="9"/>
      <c r="OR132" s="9"/>
      <c r="OS132" s="9"/>
      <c r="OT132" s="9"/>
      <c r="OU132" s="9"/>
      <c r="OV132" s="9"/>
      <c r="OW132" s="9"/>
      <c r="OX132" s="9"/>
      <c r="OY132" s="9"/>
      <c r="OZ132" s="9"/>
      <c r="PA132" s="9"/>
      <c r="PB132" s="9"/>
      <c r="PC132" s="9"/>
      <c r="PD132" s="9"/>
      <c r="PE132" s="9"/>
      <c r="PF132" s="9"/>
      <c r="PG132" s="9"/>
      <c r="PH132" s="9"/>
      <c r="PI132" s="9"/>
      <c r="PJ132" s="9"/>
      <c r="PK132" s="9"/>
      <c r="PL132" s="9"/>
      <c r="PM132" s="9"/>
      <c r="PN132" s="9"/>
      <c r="PO132" s="9"/>
      <c r="PP132" s="9"/>
      <c r="PQ132" s="9"/>
      <c r="PR132" s="9"/>
      <c r="PS132" s="9"/>
      <c r="PT132" s="9"/>
      <c r="PU132" s="9"/>
      <c r="PV132" s="9"/>
      <c r="PW132" s="9"/>
      <c r="PX132" s="9"/>
      <c r="PY132" s="9"/>
      <c r="PZ132" s="9"/>
      <c r="QA132" s="9"/>
      <c r="QB132" s="9"/>
      <c r="QC132" s="9"/>
      <c r="QD132" s="9"/>
      <c r="QE132" s="9"/>
      <c r="QF132" s="9"/>
      <c r="QG132" s="9"/>
      <c r="QH132" s="9"/>
      <c r="QI132" s="9"/>
      <c r="QJ132" s="9"/>
      <c r="QK132" s="9"/>
      <c r="QL132" s="9"/>
      <c r="QM132" s="9"/>
      <c r="QN132" s="9"/>
      <c r="QO132" s="9"/>
      <c r="QP132" s="9"/>
      <c r="QQ132" s="9"/>
      <c r="QR132" s="9"/>
      <c r="QS132" s="9"/>
      <c r="QT132" s="9"/>
      <c r="QU132" s="9"/>
      <c r="QV132" s="9"/>
      <c r="QW132" s="9"/>
      <c r="QX132" s="9"/>
      <c r="QY132" s="9"/>
      <c r="QZ132" s="9"/>
      <c r="RA132" s="9"/>
      <c r="RB132" s="9"/>
      <c r="RC132" s="9"/>
      <c r="RD132" s="9"/>
      <c r="RE132" s="9"/>
      <c r="RF132" s="9"/>
      <c r="RG132" s="9"/>
      <c r="RH132" s="9"/>
      <c r="RI132" s="9"/>
      <c r="RJ132" s="9"/>
      <c r="RK132" s="9"/>
      <c r="RL132" s="9"/>
      <c r="RM132" s="9"/>
      <c r="RN132" s="9"/>
      <c r="RO132" s="9"/>
      <c r="RP132" s="9"/>
      <c r="RQ132" s="9"/>
      <c r="RR132" s="9"/>
      <c r="RS132" s="9"/>
      <c r="RT132" s="9"/>
      <c r="RU132" s="9"/>
      <c r="RV132" s="9"/>
      <c r="RW132" s="9"/>
      <c r="RX132" s="9"/>
      <c r="RY132" s="9"/>
      <c r="RZ132" s="9"/>
      <c r="SA132" s="9"/>
      <c r="SB132" s="9"/>
      <c r="SC132" s="9"/>
      <c r="SD132" s="9"/>
      <c r="SE132" s="9"/>
      <c r="SF132" s="9"/>
      <c r="SG132" s="9"/>
      <c r="SH132" s="9"/>
      <c r="SI132" s="9"/>
      <c r="SJ132" s="9"/>
      <c r="SK132" s="9"/>
      <c r="SL132" s="9"/>
      <c r="SM132" s="9"/>
      <c r="SN132" s="9"/>
      <c r="SO132" s="9"/>
      <c r="SP132" s="9"/>
      <c r="SQ132" s="9"/>
      <c r="SR132" s="9"/>
      <c r="SS132" s="9"/>
      <c r="ST132" s="9"/>
      <c r="SU132" s="9"/>
      <c r="SV132" s="9"/>
      <c r="SW132" s="9"/>
      <c r="SX132" s="9"/>
      <c r="SY132" s="9"/>
      <c r="SZ132" s="9"/>
      <c r="TA132" s="9"/>
      <c r="TB132" s="9"/>
      <c r="TC132" s="9"/>
      <c r="TD132" s="9"/>
      <c r="TE132" s="9"/>
      <c r="TF132" s="9"/>
      <c r="TG132" s="9"/>
      <c r="TH132" s="9"/>
      <c r="TI132" s="9"/>
      <c r="TJ132" s="9"/>
      <c r="TK132" s="9"/>
      <c r="TL132" s="9"/>
      <c r="TM132" s="9"/>
      <c r="TN132" s="9"/>
      <c r="TO132" s="9"/>
      <c r="ANB132" s="9"/>
      <c r="ANC132" s="9"/>
      <c r="AND132" s="9"/>
      <c r="ANE132" s="9"/>
      <c r="ANF132" s="9"/>
      <c r="ANG132" s="9"/>
      <c r="ANH132" s="9"/>
      <c r="ANI132" s="9"/>
      <c r="ANJ132" s="9"/>
      <c r="ANK132" s="9"/>
      <c r="ANL132" s="9"/>
      <c r="ANM132" s="9"/>
      <c r="ANN132" s="9"/>
      <c r="ANO132" s="9"/>
      <c r="ANP132" s="9"/>
      <c r="ANQ132" s="9"/>
      <c r="ANR132" s="9"/>
      <c r="ANS132" s="9"/>
      <c r="ANT132" s="9"/>
      <c r="ANU132" s="9"/>
      <c r="ANV132" s="9"/>
      <c r="ANW132" s="9"/>
      <c r="ANX132" s="9"/>
      <c r="ANY132" s="9"/>
      <c r="ANZ132" s="9"/>
      <c r="AOA132" s="9"/>
      <c r="AOB132" s="9"/>
      <c r="AOC132" s="9"/>
      <c r="AOD132" s="9"/>
      <c r="AOE132" s="9"/>
      <c r="AOF132" s="9"/>
      <c r="AOG132" s="9"/>
      <c r="AOH132" s="9"/>
      <c r="AOI132" s="9"/>
      <c r="AOJ132" s="9"/>
      <c r="AOK132" s="9"/>
      <c r="AOL132" s="9"/>
      <c r="AOM132" s="9"/>
      <c r="AON132" s="9"/>
      <c r="AOO132" s="9"/>
      <c r="AOP132" s="9"/>
      <c r="AOQ132" s="9"/>
      <c r="AOR132" s="9"/>
      <c r="AOS132" s="9"/>
      <c r="AOT132" s="9"/>
      <c r="AOU132" s="9"/>
      <c r="AOV132" s="9"/>
      <c r="AOW132" s="9"/>
      <c r="AOX132" s="9"/>
      <c r="AOY132" s="9"/>
      <c r="AOZ132" s="9"/>
      <c r="APA132" s="9"/>
      <c r="APB132" s="9"/>
      <c r="APC132" s="9"/>
      <c r="APD132" s="9"/>
      <c r="APE132" s="9"/>
      <c r="APF132" s="9"/>
      <c r="APG132" s="9"/>
      <c r="APH132" s="9"/>
      <c r="API132" s="9"/>
      <c r="APJ132" s="9"/>
      <c r="APK132" s="9"/>
      <c r="APL132" s="9"/>
      <c r="APM132" s="9"/>
      <c r="APN132" s="9"/>
      <c r="APO132" s="9"/>
      <c r="APP132" s="9"/>
      <c r="APQ132" s="9"/>
      <c r="APR132" s="9"/>
      <c r="APS132" s="9"/>
      <c r="APT132" s="9"/>
      <c r="APU132" s="9"/>
      <c r="APV132" s="9"/>
      <c r="APW132" s="9"/>
      <c r="APX132" s="9"/>
      <c r="APY132" s="9"/>
      <c r="APZ132" s="9"/>
      <c r="AQA132" s="9"/>
      <c r="AQB132" s="9"/>
      <c r="AQC132" s="9"/>
      <c r="AQD132" s="9"/>
      <c r="AQE132" s="9"/>
      <c r="AQF132" s="9"/>
      <c r="AQG132" s="9"/>
      <c r="AQH132" s="9"/>
      <c r="AQI132" s="9"/>
      <c r="AQJ132" s="9"/>
      <c r="AQK132" s="9"/>
      <c r="AQL132" s="9"/>
      <c r="AQM132" s="9"/>
      <c r="AQN132" s="9"/>
      <c r="AQO132" s="9"/>
      <c r="AQP132" s="9"/>
      <c r="AQQ132" s="9"/>
      <c r="AQR132" s="9"/>
      <c r="AQS132" s="9"/>
      <c r="AQT132" s="9"/>
      <c r="AQU132" s="9"/>
      <c r="AQV132" s="9"/>
      <c r="AQW132" s="9"/>
      <c r="AQX132" s="9"/>
      <c r="AQY132" s="9"/>
      <c r="AQZ132" s="9"/>
      <c r="ARA132" s="9"/>
      <c r="ARB132" s="9"/>
      <c r="ARC132" s="9"/>
      <c r="ARD132" s="9"/>
      <c r="ARE132" s="9"/>
      <c r="ARF132" s="9"/>
      <c r="ARG132" s="9"/>
      <c r="ARH132" s="9"/>
      <c r="ARI132" s="9"/>
      <c r="ARJ132" s="9"/>
      <c r="ARK132" s="9"/>
      <c r="ARL132" s="9"/>
      <c r="ARM132" s="9"/>
      <c r="ARN132" s="9"/>
      <c r="ARO132" s="9"/>
      <c r="ARP132" s="9"/>
      <c r="ARQ132" s="9"/>
      <c r="ARR132" s="9"/>
      <c r="ARS132" s="9"/>
      <c r="ART132" s="9"/>
      <c r="ARU132" s="9"/>
      <c r="ARV132" s="9"/>
      <c r="ARW132" s="9"/>
      <c r="ARX132" s="9"/>
      <c r="ARY132" s="9"/>
      <c r="ARZ132" s="9"/>
      <c r="ASA132" s="9"/>
      <c r="ASB132" s="9"/>
      <c r="ASC132" s="9"/>
      <c r="ASD132" s="9"/>
      <c r="ASE132" s="9"/>
      <c r="ASF132" s="9"/>
      <c r="ASG132" s="9"/>
      <c r="ASH132" s="9"/>
      <c r="ASI132" s="9"/>
      <c r="ASJ132" s="9"/>
      <c r="ASK132" s="9"/>
      <c r="ASL132" s="9"/>
      <c r="ASM132" s="9"/>
      <c r="ASN132" s="9"/>
      <c r="ASO132" s="9"/>
      <c r="ASP132" s="9"/>
      <c r="ASQ132" s="9"/>
      <c r="ASR132" s="9"/>
      <c r="ASS132" s="9"/>
      <c r="AST132" s="9"/>
      <c r="ASU132" s="9"/>
      <c r="ASV132" s="9"/>
      <c r="ASW132" s="9"/>
      <c r="ASX132" s="9"/>
      <c r="ASY132" s="9"/>
      <c r="ASZ132" s="9"/>
      <c r="ATA132" s="9"/>
      <c r="ATB132" s="9"/>
      <c r="ATC132" s="9"/>
      <c r="ATD132" s="9"/>
      <c r="ATE132" s="9"/>
      <c r="ATF132" s="9"/>
      <c r="ATG132" s="9"/>
      <c r="ATH132" s="9"/>
      <c r="ATI132" s="9"/>
      <c r="ATJ132" s="9"/>
      <c r="ATK132" s="9"/>
      <c r="ATL132" s="9"/>
      <c r="ATM132" s="9"/>
      <c r="ATN132" s="9"/>
      <c r="ATO132" s="9"/>
      <c r="ATP132" s="9"/>
      <c r="ATQ132" s="9"/>
      <c r="ATR132" s="9"/>
      <c r="ATS132" s="9"/>
      <c r="ATT132" s="9"/>
      <c r="ATU132" s="9"/>
      <c r="ATV132" s="9"/>
      <c r="ATW132" s="9"/>
      <c r="ATX132" s="9"/>
      <c r="ATY132" s="9"/>
      <c r="ATZ132" s="9"/>
      <c r="AUA132" s="9"/>
      <c r="AUB132" s="9"/>
      <c r="AUC132" s="9"/>
      <c r="AUD132" s="9"/>
      <c r="AUE132" s="9"/>
      <c r="AUF132" s="9"/>
      <c r="AUG132" s="9"/>
      <c r="AUH132" s="9"/>
      <c r="AUI132" s="9"/>
      <c r="AUJ132" s="9"/>
      <c r="AUK132" s="9"/>
      <c r="AUL132" s="9"/>
      <c r="AUM132" s="9"/>
      <c r="AUN132" s="9"/>
      <c r="AUO132" s="9"/>
      <c r="AUP132" s="9"/>
      <c r="AUQ132" s="9"/>
      <c r="AUR132" s="9"/>
      <c r="AUS132" s="9"/>
      <c r="AUT132" s="9"/>
      <c r="AUU132" s="9"/>
      <c r="AUV132" s="9"/>
      <c r="AUW132" s="9"/>
      <c r="AUX132" s="9"/>
      <c r="AUY132" s="9"/>
      <c r="AUZ132" s="9"/>
      <c r="AVA132" s="9"/>
      <c r="AVB132" s="9"/>
      <c r="AVC132" s="9"/>
      <c r="AVD132" s="9"/>
      <c r="AVE132" s="9"/>
      <c r="AVF132" s="9"/>
      <c r="AVG132" s="9"/>
      <c r="AVH132" s="9"/>
      <c r="AVI132" s="9"/>
      <c r="AVJ132" s="9"/>
      <c r="AVK132" s="9"/>
      <c r="AVL132" s="9"/>
      <c r="AVM132" s="9"/>
      <c r="AVN132" s="9"/>
      <c r="AVO132" s="9"/>
      <c r="AVP132" s="9"/>
      <c r="AVQ132" s="9"/>
      <c r="AVR132" s="9"/>
      <c r="AVS132" s="9"/>
      <c r="AVT132" s="9"/>
      <c r="AVU132" s="9"/>
      <c r="AVV132" s="9"/>
      <c r="AVW132" s="9"/>
      <c r="AVX132" s="9"/>
      <c r="AVY132" s="9"/>
      <c r="AVZ132" s="9"/>
      <c r="AWA132" s="9"/>
      <c r="AWB132" s="9"/>
      <c r="AWC132" s="9"/>
      <c r="AWD132" s="9"/>
      <c r="AWE132" s="9"/>
      <c r="AWF132" s="9"/>
      <c r="AWG132" s="9"/>
      <c r="AWH132" s="9"/>
      <c r="AWI132" s="9"/>
      <c r="AWJ132" s="9"/>
      <c r="AWK132" s="9"/>
      <c r="AWL132" s="9"/>
      <c r="AWM132" s="9"/>
      <c r="AWN132" s="9"/>
      <c r="AWO132" s="9"/>
      <c r="AWP132" s="9"/>
      <c r="AWQ132" s="9"/>
      <c r="AWR132" s="9"/>
      <c r="AWS132" s="9"/>
      <c r="AWT132" s="9"/>
      <c r="AWU132" s="9"/>
      <c r="AWV132" s="9"/>
      <c r="AWW132" s="9"/>
      <c r="AWX132" s="9"/>
      <c r="AWY132" s="9"/>
      <c r="AWZ132" s="9"/>
      <c r="AXA132" s="9"/>
      <c r="AXB132" s="9"/>
      <c r="AXC132" s="9"/>
      <c r="AXD132" s="9"/>
      <c r="AXE132" s="9"/>
      <c r="AXF132" s="9"/>
      <c r="AXG132" s="9"/>
      <c r="AXH132" s="9"/>
      <c r="AXI132" s="9"/>
      <c r="AXJ132" s="9"/>
      <c r="AXK132" s="9"/>
      <c r="AXL132" s="9"/>
      <c r="AXM132" s="9"/>
      <c r="AXN132" s="9"/>
      <c r="AXO132" s="9"/>
      <c r="AXP132" s="9"/>
      <c r="AXQ132" s="9"/>
      <c r="AXR132" s="9"/>
      <c r="AXS132" s="9"/>
      <c r="AXT132" s="9"/>
      <c r="AXU132" s="9"/>
      <c r="AXV132" s="9"/>
      <c r="AXW132" s="9"/>
      <c r="AXX132" s="9"/>
      <c r="AXY132" s="9"/>
      <c r="AXZ132" s="9"/>
      <c r="AYA132" s="9"/>
      <c r="AYB132" s="9"/>
      <c r="AYC132" s="9"/>
      <c r="AYD132" s="9"/>
      <c r="AYE132" s="9"/>
      <c r="AYF132" s="9"/>
      <c r="AYG132" s="9"/>
      <c r="AYH132" s="9"/>
      <c r="AYI132" s="9"/>
      <c r="AYJ132" s="9"/>
      <c r="AYK132" s="9"/>
      <c r="AYL132" s="9"/>
      <c r="AYM132" s="9"/>
      <c r="AYN132" s="9"/>
      <c r="AYO132" s="9"/>
      <c r="AYP132" s="9"/>
      <c r="AYQ132" s="9"/>
      <c r="AYR132" s="9"/>
      <c r="AYS132" s="9"/>
      <c r="AYT132" s="9"/>
      <c r="AYU132" s="9"/>
      <c r="AYV132" s="9"/>
      <c r="AYW132" s="9"/>
      <c r="AYX132" s="9"/>
      <c r="AYY132" s="9"/>
      <c r="AYZ132" s="9"/>
      <c r="AZA132" s="9"/>
      <c r="AZB132" s="9"/>
      <c r="AZC132" s="9"/>
      <c r="AZD132" s="9"/>
      <c r="AZE132" s="9"/>
      <c r="AZF132" s="9"/>
      <c r="AZG132" s="9"/>
      <c r="AZH132" s="9"/>
      <c r="AZI132" s="9"/>
      <c r="AZJ132" s="9"/>
      <c r="AZK132" s="9"/>
      <c r="AZL132" s="9"/>
      <c r="AZM132" s="9"/>
      <c r="AZN132" s="9"/>
      <c r="AZO132" s="9"/>
      <c r="AZP132" s="9"/>
      <c r="AZQ132" s="9"/>
      <c r="AZR132" s="9"/>
      <c r="AZS132" s="9"/>
      <c r="AZT132" s="9"/>
      <c r="AZU132" s="9"/>
      <c r="AZV132" s="9"/>
      <c r="AZW132" s="9"/>
      <c r="AZX132" s="9"/>
      <c r="AZY132" s="9"/>
      <c r="AZZ132" s="9"/>
      <c r="BAA132" s="9"/>
      <c r="BAB132" s="9"/>
      <c r="BAC132" s="9"/>
      <c r="BAD132" s="9"/>
      <c r="BAE132" s="9"/>
      <c r="BAF132" s="9"/>
      <c r="BAG132" s="9"/>
      <c r="BAH132" s="9"/>
      <c r="BAI132" s="9"/>
      <c r="BAJ132" s="9"/>
      <c r="BAK132" s="9"/>
      <c r="BAL132" s="9"/>
      <c r="BAM132" s="9"/>
      <c r="BAN132" s="9"/>
      <c r="BAO132" s="9"/>
      <c r="BAP132" s="9"/>
      <c r="BAQ132" s="9"/>
      <c r="BAR132" s="9"/>
      <c r="BAS132" s="9"/>
      <c r="BAT132" s="9"/>
      <c r="BAU132" s="9"/>
      <c r="BAV132" s="9"/>
      <c r="BAW132" s="9"/>
      <c r="BAX132" s="9"/>
      <c r="BAY132" s="9"/>
      <c r="BAZ132" s="9"/>
      <c r="BBA132" s="9"/>
      <c r="BBB132" s="9"/>
      <c r="BBC132" s="9"/>
      <c r="BBD132" s="9"/>
      <c r="BBE132" s="9"/>
      <c r="BBF132" s="9"/>
      <c r="BBG132" s="9"/>
      <c r="BBH132" s="9"/>
      <c r="BBI132" s="9"/>
      <c r="BBJ132" s="9"/>
      <c r="BBK132" s="9"/>
      <c r="BBL132" s="9"/>
      <c r="BBM132" s="9"/>
      <c r="BBN132" s="9"/>
      <c r="BBO132" s="9"/>
      <c r="BBP132" s="9"/>
      <c r="BBQ132" s="9"/>
      <c r="BBR132" s="9"/>
      <c r="BBS132" s="9"/>
      <c r="BBT132" s="9"/>
      <c r="BBU132" s="9"/>
      <c r="BBV132" s="9"/>
      <c r="BBW132" s="9"/>
      <c r="BBX132" s="9"/>
      <c r="BBY132" s="9"/>
      <c r="BBZ132" s="9"/>
      <c r="BCA132" s="9"/>
      <c r="BCB132" s="9"/>
      <c r="BCC132" s="9"/>
      <c r="BCD132" s="9"/>
      <c r="BCE132" s="9"/>
      <c r="BCF132" s="9"/>
      <c r="BCG132" s="9"/>
      <c r="BCH132" s="9"/>
      <c r="BCI132" s="9"/>
      <c r="BCJ132" s="9"/>
      <c r="BCK132" s="9"/>
      <c r="BCL132" s="9"/>
      <c r="BCM132" s="9"/>
      <c r="BCN132" s="9"/>
      <c r="BCO132" s="9"/>
      <c r="BCP132" s="9"/>
      <c r="BCQ132" s="9"/>
      <c r="BCR132" s="9"/>
      <c r="BCS132" s="9"/>
      <c r="BCT132" s="9"/>
      <c r="BCU132" s="9"/>
      <c r="BCV132" s="9"/>
      <c r="BCW132" s="9"/>
      <c r="BCX132" s="9"/>
      <c r="BCY132" s="9"/>
      <c r="BCZ132" s="9"/>
      <c r="BDA132" s="9"/>
      <c r="BDB132" s="9"/>
      <c r="BDC132" s="9"/>
      <c r="BDD132" s="9"/>
      <c r="BDE132" s="9"/>
      <c r="BDF132" s="9"/>
      <c r="BDG132" s="9"/>
      <c r="BDH132" s="9"/>
      <c r="BDI132" s="9"/>
      <c r="BDJ132" s="9"/>
      <c r="BDK132" s="9"/>
      <c r="BDL132" s="9"/>
      <c r="BDM132" s="9"/>
      <c r="BDN132" s="9"/>
      <c r="BDO132" s="9"/>
      <c r="BDP132" s="9"/>
      <c r="BDQ132" s="9"/>
      <c r="BDR132" s="9"/>
      <c r="BDS132" s="9"/>
      <c r="BDT132" s="9"/>
      <c r="BDU132" s="9"/>
      <c r="BDV132" s="9"/>
      <c r="BDW132" s="9"/>
      <c r="BDX132" s="9"/>
      <c r="BDY132" s="9"/>
      <c r="BDZ132" s="9"/>
      <c r="BEA132" s="9"/>
      <c r="BEB132" s="9"/>
      <c r="BEC132" s="9"/>
      <c r="BED132" s="9"/>
      <c r="BEE132" s="9"/>
      <c r="BEF132" s="9"/>
      <c r="BEG132" s="9"/>
      <c r="BEH132" s="9"/>
      <c r="BEI132" s="9"/>
      <c r="BEJ132" s="9"/>
      <c r="BEK132" s="9"/>
      <c r="BEL132" s="9"/>
      <c r="BEM132" s="9"/>
      <c r="BEN132" s="9"/>
      <c r="BEO132" s="9"/>
      <c r="BEP132" s="9"/>
      <c r="BEQ132" s="9"/>
      <c r="BER132" s="9"/>
      <c r="BES132" s="9"/>
      <c r="BET132" s="9"/>
      <c r="BEU132" s="9"/>
      <c r="BEV132" s="9"/>
      <c r="BEW132" s="9"/>
      <c r="BEX132" s="9"/>
      <c r="BEY132" s="9"/>
      <c r="BEZ132" s="9"/>
      <c r="BFA132" s="9"/>
      <c r="BFB132" s="9"/>
      <c r="BFC132" s="9"/>
      <c r="BFD132" s="9"/>
      <c r="BFE132" s="9"/>
      <c r="BFF132" s="9"/>
      <c r="BFG132" s="9"/>
      <c r="BFH132" s="9"/>
      <c r="BFI132" s="9"/>
      <c r="BFJ132" s="9"/>
      <c r="BFK132" s="9"/>
      <c r="BFL132" s="9"/>
      <c r="BFM132" s="9"/>
      <c r="BFN132" s="9"/>
      <c r="BFO132" s="9"/>
      <c r="BFP132" s="9"/>
      <c r="BFQ132" s="9"/>
      <c r="BFR132" s="9"/>
      <c r="BFS132" s="9"/>
      <c r="BFT132" s="9"/>
      <c r="BFU132" s="9"/>
      <c r="BFV132" s="9"/>
      <c r="BFW132" s="9"/>
      <c r="BFX132" s="9"/>
      <c r="BFY132" s="9"/>
      <c r="BFZ132" s="9"/>
      <c r="BGA132" s="9"/>
      <c r="BGB132" s="9"/>
      <c r="BGC132" s="9"/>
      <c r="BGD132" s="9"/>
      <c r="BGE132" s="9"/>
      <c r="BGF132" s="9"/>
      <c r="BGG132" s="9"/>
      <c r="BGH132" s="9"/>
      <c r="BGI132" s="9"/>
      <c r="BGJ132" s="9"/>
      <c r="BGK132" s="9"/>
      <c r="BGL132" s="9"/>
      <c r="BGM132" s="9"/>
      <c r="BGN132" s="9"/>
      <c r="BGO132" s="9"/>
      <c r="BGP132" s="9"/>
      <c r="BGQ132" s="9"/>
      <c r="BGR132" s="9"/>
      <c r="BGS132" s="9"/>
      <c r="BGT132" s="9"/>
      <c r="BGU132" s="9"/>
      <c r="BGV132" s="9"/>
      <c r="BGW132" s="9"/>
      <c r="BGX132" s="9"/>
      <c r="BGY132" s="9"/>
      <c r="BGZ132" s="9"/>
      <c r="BHA132" s="9"/>
      <c r="BHB132" s="9"/>
      <c r="BHC132" s="9"/>
      <c r="BHD132" s="9"/>
      <c r="BHE132" s="9"/>
      <c r="BHF132" s="9"/>
      <c r="BHG132" s="9"/>
      <c r="BHH132" s="9"/>
      <c r="BHI132" s="9"/>
      <c r="BHJ132" s="9"/>
      <c r="BHK132" s="9"/>
      <c r="BHL132" s="9"/>
      <c r="BHM132" s="9"/>
      <c r="BHN132" s="9"/>
      <c r="BHO132" s="9"/>
      <c r="BHP132" s="9"/>
      <c r="BHQ132" s="9"/>
      <c r="BHR132" s="9"/>
      <c r="BHS132" s="9"/>
      <c r="BHT132" s="9"/>
      <c r="BHU132" s="9"/>
      <c r="BHV132" s="9"/>
      <c r="BHW132" s="9"/>
      <c r="BHX132" s="9"/>
      <c r="BHY132" s="9"/>
      <c r="BHZ132" s="9"/>
      <c r="BIA132" s="9"/>
      <c r="BIB132" s="9"/>
      <c r="BIC132" s="9"/>
      <c r="BID132" s="9"/>
      <c r="BIE132" s="9"/>
      <c r="BIF132" s="9"/>
      <c r="BIG132" s="9"/>
      <c r="BIH132" s="9"/>
      <c r="BII132" s="9"/>
      <c r="BIJ132" s="9"/>
      <c r="BIK132" s="9"/>
      <c r="BIL132" s="9"/>
      <c r="BIM132" s="9"/>
      <c r="BIN132" s="9"/>
      <c r="BIO132" s="9"/>
      <c r="BIP132" s="9"/>
      <c r="BIQ132" s="9"/>
      <c r="BIR132" s="9"/>
      <c r="BIS132" s="9"/>
      <c r="BIT132" s="9"/>
      <c r="BIU132" s="9"/>
      <c r="BIV132" s="9"/>
      <c r="BIW132" s="9"/>
      <c r="BIX132" s="9"/>
      <c r="BIY132" s="9"/>
      <c r="BIZ132" s="9"/>
      <c r="BJA132" s="9"/>
      <c r="BJB132" s="9"/>
      <c r="BJC132" s="9"/>
      <c r="BJD132" s="9"/>
      <c r="BJE132" s="9"/>
      <c r="BJF132" s="9"/>
      <c r="BJG132" s="9"/>
      <c r="BJH132" s="9"/>
      <c r="BJI132" s="9"/>
      <c r="BJJ132" s="9"/>
      <c r="BJK132" s="9"/>
      <c r="BJL132" s="9"/>
      <c r="BJM132" s="9"/>
      <c r="BJN132" s="9"/>
      <c r="BJO132" s="9"/>
      <c r="BJP132" s="9"/>
      <c r="BJQ132" s="9"/>
      <c r="BJR132" s="9"/>
      <c r="BJS132" s="9"/>
      <c r="BJT132" s="9"/>
      <c r="BJU132" s="9"/>
      <c r="BJV132" s="9"/>
      <c r="BJW132" s="9"/>
      <c r="BJX132" s="9"/>
      <c r="BJY132" s="9"/>
      <c r="BJZ132" s="9"/>
      <c r="BKA132" s="9"/>
      <c r="BKB132" s="9"/>
      <c r="BKC132" s="9"/>
      <c r="BKD132" s="9"/>
      <c r="BKE132" s="9"/>
      <c r="BKF132" s="9"/>
      <c r="BKG132" s="9"/>
      <c r="BKH132" s="9"/>
      <c r="BKI132" s="9"/>
      <c r="BKJ132" s="9"/>
      <c r="BKK132" s="9"/>
      <c r="BKL132" s="9"/>
      <c r="BKM132" s="9"/>
      <c r="BKN132" s="9"/>
      <c r="BKO132" s="9"/>
      <c r="BKP132" s="9"/>
      <c r="BKQ132" s="9"/>
      <c r="BKR132" s="9"/>
      <c r="BKS132" s="9"/>
      <c r="BKT132" s="9"/>
      <c r="BKU132" s="9"/>
      <c r="BKV132" s="9"/>
      <c r="BKW132" s="9"/>
      <c r="BKX132" s="9"/>
      <c r="BKY132" s="9"/>
      <c r="BKZ132" s="9"/>
      <c r="BLA132" s="9"/>
      <c r="BLB132" s="9"/>
      <c r="BLC132" s="9"/>
      <c r="BLD132" s="9"/>
      <c r="BLE132" s="9"/>
      <c r="BLF132" s="9"/>
      <c r="BLG132" s="9"/>
      <c r="BLH132" s="9"/>
      <c r="BLI132" s="9"/>
      <c r="BLJ132" s="9"/>
      <c r="BLK132" s="9"/>
      <c r="BLL132" s="9"/>
      <c r="BLM132" s="9"/>
      <c r="BLN132" s="9"/>
      <c r="BLO132" s="9"/>
      <c r="BLP132" s="9"/>
      <c r="BLQ132" s="9"/>
      <c r="BLR132" s="9"/>
      <c r="BLS132" s="9"/>
      <c r="BLT132" s="9"/>
      <c r="BLU132" s="9"/>
      <c r="BLV132" s="9"/>
      <c r="BLW132" s="9"/>
      <c r="BLX132" s="9"/>
      <c r="BLY132" s="9"/>
      <c r="BLZ132" s="9"/>
      <c r="BMA132" s="9"/>
      <c r="BMB132" s="9"/>
      <c r="BMC132" s="9"/>
      <c r="BMD132" s="9"/>
      <c r="BME132" s="9"/>
      <c r="BMF132" s="9"/>
      <c r="BMG132" s="9"/>
      <c r="BMH132" s="9"/>
      <c r="BMI132" s="9"/>
      <c r="BMJ132" s="9"/>
      <c r="BMK132" s="9"/>
      <c r="BML132" s="9"/>
      <c r="BMM132" s="9"/>
      <c r="BMN132" s="9"/>
      <c r="BMO132" s="9"/>
      <c r="BMP132" s="9"/>
      <c r="BMQ132" s="9"/>
      <c r="BMR132" s="9"/>
      <c r="BMS132" s="9"/>
      <c r="BMT132" s="9"/>
      <c r="BMU132" s="9"/>
      <c r="BMV132" s="9"/>
      <c r="BMW132" s="9"/>
      <c r="BMX132" s="9"/>
      <c r="BMY132" s="9"/>
      <c r="BMZ132" s="9"/>
      <c r="BNA132" s="9"/>
      <c r="BNB132" s="9"/>
      <c r="BNC132" s="9"/>
      <c r="BND132" s="9"/>
      <c r="BNE132" s="9"/>
      <c r="BNF132" s="9"/>
      <c r="BNG132" s="9"/>
      <c r="BNH132" s="9"/>
      <c r="BNI132" s="9"/>
      <c r="BNJ132" s="9"/>
      <c r="BNK132" s="9"/>
      <c r="BNL132" s="9"/>
      <c r="BNM132" s="9"/>
      <c r="BNN132" s="9"/>
      <c r="BNO132" s="9"/>
      <c r="BNP132" s="9"/>
      <c r="BNQ132" s="9"/>
      <c r="BNR132" s="9"/>
      <c r="BNS132" s="9"/>
      <c r="BNT132" s="9"/>
      <c r="BNU132" s="9"/>
      <c r="BNV132" s="9"/>
      <c r="BNW132" s="9"/>
      <c r="BNX132" s="9"/>
      <c r="BNY132" s="9"/>
      <c r="BNZ132" s="9"/>
      <c r="BOA132" s="9"/>
      <c r="BOB132" s="9"/>
      <c r="BOC132" s="9"/>
      <c r="BOD132" s="9"/>
      <c r="BOE132" s="9"/>
      <c r="BOF132" s="9"/>
      <c r="BOG132" s="9"/>
      <c r="BOH132" s="9"/>
      <c r="BOI132" s="9"/>
      <c r="BOJ132" s="9"/>
      <c r="BOK132" s="9"/>
      <c r="BOL132" s="9"/>
      <c r="BOM132" s="9"/>
      <c r="BON132" s="9"/>
      <c r="BOO132" s="9"/>
      <c r="BOP132" s="9"/>
      <c r="BOQ132" s="9"/>
      <c r="BOR132" s="9"/>
      <c r="BOS132" s="9"/>
      <c r="BOT132" s="9"/>
      <c r="BOU132" s="9"/>
      <c r="BOV132" s="9"/>
      <c r="BOW132" s="9"/>
      <c r="BOX132" s="9"/>
      <c r="BOY132" s="9"/>
      <c r="BOZ132" s="9"/>
      <c r="BPA132" s="9"/>
      <c r="BPB132" s="9"/>
      <c r="BPC132" s="9"/>
      <c r="BPD132" s="9"/>
      <c r="BPE132" s="9"/>
      <c r="BPF132" s="9"/>
      <c r="BPG132" s="9"/>
      <c r="BPH132" s="9"/>
      <c r="BPI132" s="9"/>
      <c r="BPJ132" s="9"/>
      <c r="BPK132" s="9"/>
      <c r="BPL132" s="9"/>
      <c r="BPM132" s="9"/>
      <c r="BPN132" s="9"/>
      <c r="BPO132" s="9"/>
      <c r="BPP132" s="9"/>
      <c r="BPQ132" s="9"/>
      <c r="BPR132" s="9"/>
      <c r="BPS132" s="9"/>
      <c r="BPT132" s="9"/>
      <c r="BPU132" s="9"/>
      <c r="BPV132" s="9"/>
      <c r="BPW132" s="9"/>
      <c r="BPX132" s="9"/>
      <c r="BPY132" s="9"/>
      <c r="BPZ132" s="9"/>
      <c r="BQA132" s="9"/>
      <c r="BQB132" s="9"/>
      <c r="BQC132" s="9"/>
      <c r="BQD132" s="9"/>
      <c r="BQE132" s="9"/>
      <c r="BQF132" s="9"/>
      <c r="BQG132" s="9"/>
      <c r="BQH132" s="9"/>
      <c r="BQI132" s="9"/>
      <c r="BQJ132" s="9"/>
      <c r="BQK132" s="9"/>
      <c r="BQL132" s="9"/>
      <c r="BQM132" s="9"/>
      <c r="BQN132" s="9"/>
      <c r="BQO132" s="9"/>
      <c r="BQP132" s="9"/>
      <c r="BQQ132" s="9"/>
      <c r="BQR132" s="9"/>
      <c r="BQS132" s="9"/>
      <c r="BQT132" s="9"/>
      <c r="BQU132" s="9"/>
      <c r="BQV132" s="9"/>
      <c r="BQW132" s="9"/>
      <c r="BQX132" s="9"/>
      <c r="BQY132" s="9"/>
      <c r="BQZ132" s="9"/>
      <c r="BRA132" s="9"/>
      <c r="BRB132" s="9"/>
      <c r="BRC132" s="9"/>
      <c r="BRD132" s="9"/>
      <c r="BRE132" s="9"/>
      <c r="BRF132" s="9"/>
      <c r="BRG132" s="9"/>
      <c r="BRH132" s="9"/>
      <c r="BRI132" s="9"/>
      <c r="BRJ132" s="9"/>
      <c r="BRK132" s="9"/>
      <c r="BRL132" s="9"/>
      <c r="BRM132" s="9"/>
      <c r="BRN132" s="9"/>
      <c r="BRO132" s="9"/>
      <c r="BRP132" s="9"/>
      <c r="BRQ132" s="9"/>
      <c r="BRR132" s="9"/>
      <c r="BRS132" s="9"/>
      <c r="BRT132" s="9"/>
      <c r="BRU132" s="9"/>
      <c r="BRV132" s="9"/>
      <c r="BRW132" s="9"/>
      <c r="BRX132" s="9"/>
      <c r="BRY132" s="9"/>
      <c r="BRZ132" s="9"/>
      <c r="BSA132" s="9"/>
      <c r="BSB132" s="9"/>
      <c r="BSC132" s="9"/>
      <c r="BSD132" s="9"/>
      <c r="BSE132" s="9"/>
      <c r="BSF132" s="9"/>
      <c r="BSG132" s="9"/>
      <c r="BSH132" s="9"/>
      <c r="BSI132" s="9"/>
      <c r="BSJ132" s="9"/>
      <c r="BSK132" s="9"/>
      <c r="BSL132" s="9"/>
      <c r="BSM132" s="9"/>
      <c r="BSN132" s="9"/>
      <c r="BSO132" s="9"/>
      <c r="BSP132" s="9"/>
      <c r="BSQ132" s="9"/>
      <c r="BSR132" s="9"/>
      <c r="BSS132" s="9"/>
      <c r="BST132" s="9"/>
      <c r="BSU132" s="9"/>
      <c r="BSV132" s="9"/>
      <c r="BSW132" s="9"/>
      <c r="BSX132" s="9"/>
      <c r="BSY132" s="9"/>
      <c r="BSZ132" s="9"/>
      <c r="BTA132" s="9"/>
      <c r="BTB132" s="9"/>
      <c r="BTC132" s="9"/>
      <c r="BTD132" s="9"/>
      <c r="BTE132" s="9"/>
      <c r="BTF132" s="9"/>
      <c r="BTG132" s="9"/>
      <c r="BTH132" s="9"/>
      <c r="BTI132" s="9"/>
      <c r="BTJ132" s="9"/>
      <c r="BTK132" s="9"/>
      <c r="BTL132" s="9"/>
      <c r="BTM132" s="9"/>
      <c r="BTN132" s="9"/>
      <c r="BTO132" s="9"/>
      <c r="BTP132" s="9"/>
      <c r="BTQ132" s="9"/>
      <c r="BTR132" s="9"/>
      <c r="BTS132" s="9"/>
      <c r="BTT132" s="9"/>
      <c r="BTU132" s="9"/>
      <c r="BTV132" s="9"/>
      <c r="BTW132" s="9"/>
      <c r="BTX132" s="9"/>
      <c r="BTY132" s="9"/>
      <c r="BTZ132" s="9"/>
      <c r="BUA132" s="9"/>
      <c r="BUB132" s="9"/>
      <c r="BUC132" s="9"/>
      <c r="BUD132" s="9"/>
      <c r="BUE132" s="9"/>
      <c r="BUF132" s="9"/>
      <c r="BUG132" s="9"/>
      <c r="BUH132" s="9"/>
      <c r="BUI132" s="9"/>
      <c r="BUJ132" s="9"/>
      <c r="BUK132" s="9"/>
      <c r="BUL132" s="9"/>
      <c r="BUM132" s="9"/>
      <c r="BUN132" s="9"/>
      <c r="BUO132" s="9"/>
      <c r="BUP132" s="9"/>
      <c r="BUQ132" s="9"/>
      <c r="BUR132" s="9"/>
      <c r="BUS132" s="9"/>
      <c r="BUT132" s="9"/>
      <c r="BUU132" s="9"/>
      <c r="BUV132" s="9"/>
      <c r="BUW132" s="9"/>
      <c r="BUX132" s="9"/>
      <c r="BUY132" s="9"/>
      <c r="BUZ132" s="9"/>
      <c r="BVA132" s="9"/>
      <c r="BVB132" s="9"/>
      <c r="BVC132" s="9"/>
      <c r="BVD132" s="9"/>
      <c r="BVE132" s="9"/>
      <c r="BVF132" s="9"/>
      <c r="BVG132" s="9"/>
      <c r="BVH132" s="9"/>
      <c r="BVI132" s="9"/>
      <c r="BVJ132" s="9"/>
      <c r="BVK132" s="9"/>
      <c r="BVL132" s="9"/>
      <c r="BVM132" s="9"/>
      <c r="BVN132" s="9"/>
      <c r="BVO132" s="9"/>
      <c r="BVP132" s="9"/>
      <c r="BVQ132" s="9"/>
      <c r="BVR132" s="9"/>
      <c r="BVS132" s="9"/>
      <c r="BVT132" s="9"/>
      <c r="BVU132" s="9"/>
      <c r="BVV132" s="9"/>
      <c r="BVW132" s="9"/>
      <c r="BVX132" s="9"/>
      <c r="BVY132" s="9"/>
      <c r="BVZ132" s="9"/>
      <c r="BWA132" s="9"/>
      <c r="BWB132" s="9"/>
      <c r="BWC132" s="9"/>
      <c r="BWD132" s="9"/>
      <c r="BWE132" s="9"/>
      <c r="BWF132" s="9"/>
      <c r="BWG132" s="9"/>
      <c r="BWH132" s="9"/>
      <c r="BWI132" s="9"/>
      <c r="BWJ132" s="9"/>
      <c r="BWK132" s="9"/>
      <c r="BWL132" s="9"/>
      <c r="BWM132" s="9"/>
      <c r="BWN132" s="9"/>
      <c r="BWO132" s="9"/>
      <c r="BWP132" s="9"/>
      <c r="BWQ132" s="9"/>
      <c r="BWR132" s="9"/>
      <c r="BWS132" s="9"/>
      <c r="BWT132" s="9"/>
      <c r="BWU132" s="9"/>
      <c r="BWV132" s="9"/>
      <c r="BWW132" s="9"/>
      <c r="BWX132" s="9"/>
      <c r="BWY132" s="9"/>
      <c r="BWZ132" s="9"/>
      <c r="BXA132" s="9"/>
      <c r="BXB132" s="9"/>
      <c r="BXC132" s="9"/>
      <c r="BXD132" s="9"/>
    </row>
    <row r="133" ht="14.25" customHeight="1">
      <c r="A133" s="9">
        <v>0.0</v>
      </c>
      <c r="B133" s="9" t="s">
        <v>11947</v>
      </c>
      <c r="C133" s="9" t="s">
        <v>11948</v>
      </c>
      <c r="D133" s="9" t="s">
        <v>11948</v>
      </c>
      <c r="E133" s="9"/>
      <c r="F133" s="9">
        <v>1.0</v>
      </c>
      <c r="G133" s="9" t="s">
        <v>13055</v>
      </c>
      <c r="H133" s="9"/>
      <c r="I133" s="9"/>
      <c r="J133" s="9"/>
      <c r="K133" s="9"/>
      <c r="L133" s="9">
        <v>1.0</v>
      </c>
      <c r="M133" s="9"/>
      <c r="N133" s="9"/>
      <c r="O133" s="9"/>
      <c r="P133" s="9">
        <v>0.0</v>
      </c>
      <c r="Q133" s="9" t="s">
        <v>13056</v>
      </c>
      <c r="R133" s="9"/>
      <c r="S133" s="9" t="s">
        <v>3157</v>
      </c>
      <c r="T133" s="9" t="s">
        <v>3155</v>
      </c>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9"/>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c r="JA133" s="9"/>
      <c r="JB133" s="9"/>
      <c r="JC133" s="9"/>
      <c r="JD133" s="9"/>
      <c r="JE133" s="9"/>
      <c r="JF133" s="9"/>
      <c r="JG133" s="9"/>
      <c r="JH133" s="9"/>
      <c r="JI133" s="9"/>
      <c r="JJ133" s="9"/>
      <c r="JK133" s="9"/>
      <c r="JL133" s="9"/>
      <c r="JM133" s="9"/>
      <c r="JN133" s="9"/>
      <c r="JO133" s="9"/>
      <c r="JP133" s="9"/>
      <c r="JQ133" s="9"/>
      <c r="JR133" s="9"/>
      <c r="JS133" s="9"/>
      <c r="JT133" s="9"/>
      <c r="JU133" s="9"/>
      <c r="JV133" s="9"/>
      <c r="JW133" s="9"/>
      <c r="JX133" s="9"/>
      <c r="JY133" s="9"/>
      <c r="JZ133" s="9"/>
      <c r="KA133" s="9"/>
      <c r="KB133" s="9"/>
      <c r="KC133" s="9"/>
      <c r="KD133" s="9"/>
      <c r="KE133" s="9"/>
      <c r="KF133" s="9"/>
      <c r="KG133" s="9"/>
      <c r="KH133" s="9"/>
      <c r="KI133" s="9"/>
      <c r="KJ133" s="9"/>
      <c r="KK133" s="9"/>
      <c r="KL133" s="9"/>
      <c r="KM133" s="9"/>
      <c r="KN133" s="9"/>
      <c r="KO133" s="9"/>
      <c r="KP133" s="9"/>
      <c r="KQ133" s="9"/>
      <c r="KR133" s="9"/>
      <c r="KS133" s="9"/>
      <c r="KT133" s="9"/>
      <c r="KU133" s="9"/>
      <c r="KV133" s="9"/>
      <c r="KW133" s="9"/>
      <c r="KX133" s="9"/>
      <c r="KY133" s="9"/>
      <c r="KZ133" s="9"/>
      <c r="LA133" s="9"/>
      <c r="LB133" s="9"/>
      <c r="LC133" s="9"/>
      <c r="LD133" s="9"/>
      <c r="LE133" s="9"/>
      <c r="LF133" s="9"/>
      <c r="LG133" s="9"/>
      <c r="LH133" s="9"/>
      <c r="LI133" s="9"/>
      <c r="LJ133" s="9"/>
      <c r="LK133" s="9"/>
      <c r="LL133" s="9"/>
      <c r="LM133" s="9"/>
      <c r="LN133" s="9"/>
      <c r="LO133" s="9"/>
      <c r="LP133" s="9"/>
      <c r="LQ133" s="9"/>
      <c r="LR133" s="9"/>
      <c r="LS133" s="9"/>
      <c r="LT133" s="9"/>
      <c r="LU133" s="9"/>
      <c r="LV133" s="9"/>
      <c r="LW133" s="9"/>
      <c r="LX133" s="9"/>
      <c r="LY133" s="9"/>
      <c r="LZ133" s="9"/>
      <c r="MA133" s="9"/>
      <c r="MB133" s="9"/>
      <c r="MC133" s="9"/>
      <c r="MD133" s="9"/>
      <c r="ME133" s="9"/>
      <c r="MF133" s="9"/>
      <c r="MG133" s="9"/>
      <c r="MH133" s="9"/>
      <c r="MI133" s="9"/>
      <c r="MJ133" s="9"/>
      <c r="MK133" s="9"/>
      <c r="ML133" s="9"/>
      <c r="MM133" s="9"/>
      <c r="MN133" s="9"/>
      <c r="MO133" s="9"/>
      <c r="MP133" s="9"/>
      <c r="MQ133" s="9"/>
      <c r="MR133" s="9"/>
      <c r="MS133" s="9"/>
      <c r="MT133" s="9"/>
      <c r="MU133" s="9"/>
      <c r="MV133" s="9"/>
      <c r="MW133" s="9"/>
      <c r="MX133" s="9"/>
      <c r="MY133" s="9"/>
      <c r="MZ133" s="9"/>
      <c r="NA133" s="9"/>
      <c r="NB133" s="9"/>
      <c r="NC133" s="9"/>
      <c r="ND133" s="9"/>
      <c r="NE133" s="9"/>
      <c r="NF133" s="9"/>
      <c r="NG133" s="9"/>
      <c r="NH133" s="9"/>
      <c r="NI133" s="9"/>
      <c r="NJ133" s="9"/>
      <c r="NK133" s="9"/>
      <c r="NL133" s="9"/>
      <c r="NM133" s="9"/>
      <c r="NN133" s="9"/>
      <c r="NO133" s="9"/>
      <c r="NP133" s="9"/>
      <c r="NQ133" s="9"/>
      <c r="NR133" s="9"/>
      <c r="NS133" s="9"/>
      <c r="NT133" s="9"/>
      <c r="NU133" s="9"/>
      <c r="NV133" s="9"/>
      <c r="NW133" s="9"/>
      <c r="NX133" s="9"/>
      <c r="NY133" s="9"/>
      <c r="NZ133" s="9"/>
      <c r="OA133" s="9"/>
      <c r="OB133" s="9"/>
      <c r="OC133" s="9"/>
      <c r="OD133" s="9"/>
      <c r="OE133" s="9"/>
      <c r="OF133" s="9"/>
      <c r="OG133" s="9"/>
      <c r="OH133" s="9"/>
      <c r="OI133" s="9"/>
      <c r="OJ133" s="9"/>
      <c r="OK133" s="9"/>
      <c r="OL133" s="9"/>
      <c r="OM133" s="9"/>
      <c r="ON133" s="9"/>
      <c r="OO133" s="9"/>
      <c r="OP133" s="9"/>
      <c r="OQ133" s="9"/>
      <c r="OR133" s="9"/>
      <c r="OS133" s="9"/>
      <c r="OT133" s="9"/>
      <c r="OU133" s="9"/>
      <c r="OV133" s="9"/>
      <c r="OW133" s="9"/>
      <c r="OX133" s="9"/>
      <c r="OY133" s="9"/>
      <c r="OZ133" s="9"/>
      <c r="PA133" s="9"/>
      <c r="PB133" s="9"/>
      <c r="PC133" s="9"/>
      <c r="PD133" s="9"/>
      <c r="PE133" s="9"/>
      <c r="PF133" s="9"/>
      <c r="PG133" s="9"/>
      <c r="PH133" s="9"/>
      <c r="PI133" s="9"/>
      <c r="PJ133" s="9"/>
      <c r="PK133" s="9"/>
      <c r="PL133" s="9"/>
      <c r="PM133" s="9"/>
      <c r="PN133" s="9"/>
      <c r="PO133" s="9"/>
      <c r="PP133" s="9"/>
      <c r="PQ133" s="9"/>
      <c r="PR133" s="9"/>
      <c r="PS133" s="9"/>
      <c r="PT133" s="9"/>
      <c r="PU133" s="9"/>
      <c r="PV133" s="9"/>
      <c r="PW133" s="9"/>
      <c r="PX133" s="9"/>
      <c r="PY133" s="9"/>
      <c r="PZ133" s="9"/>
      <c r="QA133" s="9"/>
      <c r="QB133" s="9"/>
      <c r="QC133" s="9"/>
      <c r="QD133" s="9"/>
      <c r="QE133" s="9"/>
      <c r="QF133" s="9"/>
      <c r="QG133" s="9"/>
      <c r="QH133" s="9"/>
      <c r="QI133" s="9"/>
      <c r="QJ133" s="9"/>
      <c r="QK133" s="9"/>
      <c r="QL133" s="9"/>
      <c r="QM133" s="9"/>
      <c r="QN133" s="9"/>
      <c r="QO133" s="9"/>
      <c r="QP133" s="9"/>
      <c r="QQ133" s="9"/>
      <c r="QR133" s="9"/>
      <c r="QS133" s="9"/>
      <c r="QT133" s="9"/>
      <c r="QU133" s="9"/>
      <c r="QV133" s="9"/>
      <c r="QW133" s="9"/>
      <c r="QX133" s="9"/>
      <c r="QY133" s="9"/>
      <c r="QZ133" s="9"/>
      <c r="RA133" s="9"/>
      <c r="RB133" s="9"/>
      <c r="RC133" s="9"/>
      <c r="RD133" s="9"/>
      <c r="RE133" s="9"/>
      <c r="RF133" s="9"/>
      <c r="RG133" s="9"/>
      <c r="RH133" s="9"/>
      <c r="RI133" s="9"/>
      <c r="RJ133" s="9"/>
      <c r="RK133" s="9"/>
      <c r="RL133" s="9"/>
      <c r="RM133" s="9"/>
      <c r="RN133" s="9"/>
      <c r="RO133" s="9"/>
      <c r="RP133" s="9"/>
      <c r="RQ133" s="9"/>
      <c r="RR133" s="9"/>
      <c r="RS133" s="9"/>
      <c r="RT133" s="9"/>
      <c r="RU133" s="9"/>
      <c r="RV133" s="9"/>
      <c r="RW133" s="9"/>
      <c r="RX133" s="9"/>
      <c r="RY133" s="9"/>
      <c r="RZ133" s="9"/>
      <c r="SA133" s="9"/>
      <c r="SB133" s="9"/>
      <c r="SC133" s="9"/>
      <c r="SD133" s="9"/>
      <c r="SE133" s="9"/>
      <c r="SF133" s="9"/>
      <c r="SG133" s="9"/>
      <c r="SH133" s="9"/>
      <c r="SI133" s="9"/>
      <c r="SJ133" s="9"/>
      <c r="SK133" s="9"/>
      <c r="SL133" s="9"/>
      <c r="SM133" s="9"/>
      <c r="SN133" s="9"/>
      <c r="SO133" s="9"/>
      <c r="SP133" s="9"/>
      <c r="SQ133" s="9"/>
      <c r="SR133" s="9"/>
      <c r="SS133" s="9"/>
      <c r="ST133" s="9"/>
      <c r="SU133" s="9"/>
      <c r="SV133" s="9"/>
      <c r="SW133" s="9"/>
      <c r="SX133" s="9"/>
      <c r="SY133" s="9"/>
      <c r="SZ133" s="9"/>
      <c r="TA133" s="9"/>
      <c r="TB133" s="9"/>
      <c r="TC133" s="9"/>
      <c r="TD133" s="9"/>
      <c r="TE133" s="9"/>
      <c r="TF133" s="9"/>
      <c r="TG133" s="9"/>
      <c r="TH133" s="9"/>
      <c r="TI133" s="9"/>
      <c r="TJ133" s="9"/>
      <c r="TK133" s="9"/>
      <c r="TL133" s="9"/>
      <c r="TM133" s="9"/>
      <c r="TN133" s="9"/>
      <c r="TO133" s="9"/>
      <c r="ANB133" s="9"/>
      <c r="ANC133" s="9"/>
      <c r="AND133" s="9"/>
      <c r="ANE133" s="9"/>
      <c r="ANF133" s="9"/>
      <c r="ANG133" s="9"/>
      <c r="ANH133" s="9"/>
      <c r="ANI133" s="9"/>
      <c r="ANJ133" s="9"/>
      <c r="ANK133" s="9"/>
      <c r="ANL133" s="9"/>
      <c r="ANM133" s="9"/>
      <c r="ANN133" s="9"/>
      <c r="ANO133" s="9"/>
      <c r="ANP133" s="9"/>
      <c r="ANQ133" s="9"/>
      <c r="ANR133" s="9"/>
      <c r="ANS133" s="9"/>
      <c r="ANT133" s="9"/>
      <c r="ANU133" s="9"/>
      <c r="ANV133" s="9"/>
      <c r="ANW133" s="9"/>
      <c r="ANX133" s="9"/>
      <c r="ANY133" s="9"/>
      <c r="ANZ133" s="9"/>
      <c r="AOA133" s="9"/>
      <c r="AOB133" s="9"/>
      <c r="AOC133" s="9"/>
      <c r="AOD133" s="9"/>
      <c r="AOE133" s="9"/>
      <c r="AOF133" s="9"/>
      <c r="AOG133" s="9"/>
      <c r="AOH133" s="9"/>
      <c r="AOI133" s="9"/>
      <c r="AOJ133" s="9"/>
      <c r="AOK133" s="9"/>
      <c r="AOL133" s="9"/>
      <c r="AOM133" s="9"/>
      <c r="AON133" s="9"/>
      <c r="AOO133" s="9"/>
      <c r="AOP133" s="9"/>
      <c r="AOQ133" s="9"/>
      <c r="AOR133" s="9"/>
      <c r="AOS133" s="9"/>
      <c r="AOT133" s="9"/>
      <c r="AOU133" s="9"/>
      <c r="AOV133" s="9"/>
      <c r="AOW133" s="9"/>
      <c r="AOX133" s="9"/>
      <c r="AOY133" s="9"/>
      <c r="AOZ133" s="9"/>
      <c r="APA133" s="9"/>
      <c r="APB133" s="9"/>
      <c r="APC133" s="9"/>
      <c r="APD133" s="9"/>
      <c r="APE133" s="9"/>
      <c r="APF133" s="9"/>
      <c r="APG133" s="9"/>
      <c r="APH133" s="9"/>
      <c r="API133" s="9"/>
      <c r="APJ133" s="9"/>
      <c r="APK133" s="9"/>
      <c r="APL133" s="9"/>
      <c r="APM133" s="9"/>
      <c r="APN133" s="9"/>
      <c r="APO133" s="9"/>
      <c r="APP133" s="9"/>
      <c r="APQ133" s="9"/>
      <c r="APR133" s="9"/>
      <c r="APS133" s="9"/>
      <c r="APT133" s="9"/>
      <c r="APU133" s="9"/>
      <c r="APV133" s="9"/>
      <c r="APW133" s="9"/>
      <c r="APX133" s="9"/>
      <c r="APY133" s="9"/>
      <c r="APZ133" s="9"/>
      <c r="AQA133" s="9"/>
      <c r="AQB133" s="9"/>
      <c r="AQC133" s="9"/>
      <c r="AQD133" s="9"/>
      <c r="AQE133" s="9"/>
      <c r="AQF133" s="9"/>
      <c r="AQG133" s="9"/>
      <c r="AQH133" s="9"/>
      <c r="AQI133" s="9"/>
      <c r="AQJ133" s="9"/>
      <c r="AQK133" s="9"/>
      <c r="AQL133" s="9"/>
      <c r="AQM133" s="9"/>
      <c r="AQN133" s="9"/>
      <c r="AQO133" s="9"/>
      <c r="AQP133" s="9"/>
      <c r="AQQ133" s="9"/>
      <c r="AQR133" s="9"/>
      <c r="AQS133" s="9"/>
      <c r="AQT133" s="9"/>
      <c r="AQU133" s="9"/>
      <c r="AQV133" s="9"/>
      <c r="AQW133" s="9"/>
      <c r="AQX133" s="9"/>
      <c r="AQY133" s="9"/>
      <c r="AQZ133" s="9"/>
      <c r="ARA133" s="9"/>
      <c r="ARB133" s="9"/>
      <c r="ARC133" s="9"/>
      <c r="ARD133" s="9"/>
      <c r="ARE133" s="9"/>
      <c r="ARF133" s="9"/>
      <c r="ARG133" s="9"/>
      <c r="ARH133" s="9"/>
      <c r="ARI133" s="9"/>
      <c r="ARJ133" s="9"/>
      <c r="ARK133" s="9"/>
      <c r="ARL133" s="9"/>
      <c r="ARM133" s="9"/>
      <c r="ARN133" s="9"/>
      <c r="ARO133" s="9"/>
      <c r="ARP133" s="9"/>
      <c r="ARQ133" s="9"/>
      <c r="ARR133" s="9"/>
      <c r="ARS133" s="9"/>
      <c r="ART133" s="9"/>
      <c r="ARU133" s="9"/>
      <c r="ARV133" s="9"/>
      <c r="ARW133" s="9"/>
      <c r="ARX133" s="9"/>
      <c r="ARY133" s="9"/>
      <c r="ARZ133" s="9"/>
      <c r="ASA133" s="9"/>
      <c r="ASB133" s="9"/>
      <c r="ASC133" s="9"/>
      <c r="ASD133" s="9"/>
      <c r="ASE133" s="9"/>
      <c r="ASF133" s="9"/>
      <c r="ASG133" s="9"/>
      <c r="ASH133" s="9"/>
      <c r="ASI133" s="9"/>
      <c r="ASJ133" s="9"/>
      <c r="ASK133" s="9"/>
      <c r="ASL133" s="9"/>
      <c r="ASM133" s="9"/>
      <c r="ASN133" s="9"/>
      <c r="ASO133" s="9"/>
      <c r="ASP133" s="9"/>
      <c r="ASQ133" s="9"/>
      <c r="ASR133" s="9"/>
      <c r="ASS133" s="9"/>
      <c r="AST133" s="9"/>
      <c r="ASU133" s="9"/>
      <c r="ASV133" s="9"/>
      <c r="ASW133" s="9"/>
      <c r="ASX133" s="9"/>
      <c r="ASY133" s="9"/>
      <c r="ASZ133" s="9"/>
      <c r="ATA133" s="9"/>
      <c r="ATB133" s="9"/>
      <c r="ATC133" s="9"/>
      <c r="ATD133" s="9"/>
      <c r="ATE133" s="9"/>
      <c r="ATF133" s="9"/>
      <c r="ATG133" s="9"/>
      <c r="ATH133" s="9"/>
      <c r="ATI133" s="9"/>
      <c r="ATJ133" s="9"/>
      <c r="ATK133" s="9"/>
      <c r="ATL133" s="9"/>
      <c r="ATM133" s="9"/>
      <c r="ATN133" s="9"/>
      <c r="ATO133" s="9"/>
      <c r="ATP133" s="9"/>
      <c r="ATQ133" s="9"/>
      <c r="ATR133" s="9"/>
      <c r="ATS133" s="9"/>
      <c r="ATT133" s="9"/>
      <c r="ATU133" s="9"/>
      <c r="ATV133" s="9"/>
      <c r="ATW133" s="9"/>
      <c r="ATX133" s="9"/>
      <c r="ATY133" s="9"/>
      <c r="ATZ133" s="9"/>
      <c r="AUA133" s="9"/>
      <c r="AUB133" s="9"/>
      <c r="AUC133" s="9"/>
      <c r="AUD133" s="9"/>
      <c r="AUE133" s="9"/>
      <c r="AUF133" s="9"/>
      <c r="AUG133" s="9"/>
      <c r="AUH133" s="9"/>
      <c r="AUI133" s="9"/>
      <c r="AUJ133" s="9"/>
      <c r="AUK133" s="9"/>
      <c r="AUL133" s="9"/>
      <c r="AUM133" s="9"/>
      <c r="AUN133" s="9"/>
      <c r="AUO133" s="9"/>
      <c r="AUP133" s="9"/>
      <c r="AUQ133" s="9"/>
      <c r="AUR133" s="9"/>
      <c r="AUS133" s="9"/>
      <c r="AUT133" s="9"/>
      <c r="AUU133" s="9"/>
      <c r="AUV133" s="9"/>
      <c r="AUW133" s="9"/>
      <c r="AUX133" s="9"/>
      <c r="AUY133" s="9"/>
      <c r="AUZ133" s="9"/>
      <c r="AVA133" s="9"/>
      <c r="AVB133" s="9"/>
      <c r="AVC133" s="9"/>
      <c r="AVD133" s="9"/>
      <c r="AVE133" s="9"/>
      <c r="AVF133" s="9"/>
      <c r="AVG133" s="9"/>
      <c r="AVH133" s="9"/>
      <c r="AVI133" s="9"/>
      <c r="AVJ133" s="9"/>
      <c r="AVK133" s="9"/>
      <c r="AVL133" s="9"/>
      <c r="AVM133" s="9"/>
      <c r="AVN133" s="9"/>
      <c r="AVO133" s="9"/>
      <c r="AVP133" s="9"/>
      <c r="AVQ133" s="9"/>
      <c r="AVR133" s="9"/>
      <c r="AVS133" s="9"/>
      <c r="AVT133" s="9"/>
      <c r="AVU133" s="9"/>
      <c r="AVV133" s="9"/>
      <c r="AVW133" s="9"/>
      <c r="AVX133" s="9"/>
      <c r="AVY133" s="9"/>
      <c r="AVZ133" s="9"/>
      <c r="AWA133" s="9"/>
      <c r="AWB133" s="9"/>
      <c r="AWC133" s="9"/>
      <c r="AWD133" s="9"/>
      <c r="AWE133" s="9"/>
      <c r="AWF133" s="9"/>
      <c r="AWG133" s="9"/>
      <c r="AWH133" s="9"/>
      <c r="AWI133" s="9"/>
      <c r="AWJ133" s="9"/>
      <c r="AWK133" s="9"/>
      <c r="AWL133" s="9"/>
      <c r="AWM133" s="9"/>
      <c r="AWN133" s="9"/>
      <c r="AWO133" s="9"/>
      <c r="AWP133" s="9"/>
      <c r="AWQ133" s="9"/>
      <c r="AWR133" s="9"/>
      <c r="AWS133" s="9"/>
      <c r="AWT133" s="9"/>
      <c r="AWU133" s="9"/>
      <c r="AWV133" s="9"/>
      <c r="AWW133" s="9"/>
      <c r="AWX133" s="9"/>
      <c r="AWY133" s="9"/>
      <c r="AWZ133" s="9"/>
      <c r="AXA133" s="9"/>
      <c r="AXB133" s="9"/>
      <c r="AXC133" s="9"/>
      <c r="AXD133" s="9"/>
      <c r="AXE133" s="9"/>
      <c r="AXF133" s="9"/>
      <c r="AXG133" s="9"/>
      <c r="AXH133" s="9"/>
      <c r="AXI133" s="9"/>
      <c r="AXJ133" s="9"/>
      <c r="AXK133" s="9"/>
      <c r="AXL133" s="9"/>
      <c r="AXM133" s="9"/>
      <c r="AXN133" s="9"/>
      <c r="AXO133" s="9"/>
      <c r="AXP133" s="9"/>
      <c r="AXQ133" s="9"/>
      <c r="AXR133" s="9"/>
      <c r="AXS133" s="9"/>
      <c r="AXT133" s="9"/>
      <c r="AXU133" s="9"/>
      <c r="AXV133" s="9"/>
      <c r="AXW133" s="9"/>
      <c r="AXX133" s="9"/>
      <c r="AXY133" s="9"/>
      <c r="AXZ133" s="9"/>
      <c r="AYA133" s="9"/>
      <c r="AYB133" s="9"/>
      <c r="AYC133" s="9"/>
      <c r="AYD133" s="9"/>
      <c r="AYE133" s="9"/>
      <c r="AYF133" s="9"/>
      <c r="AYG133" s="9"/>
      <c r="AYH133" s="9"/>
      <c r="AYI133" s="9"/>
      <c r="AYJ133" s="9"/>
      <c r="AYK133" s="9"/>
      <c r="AYL133" s="9"/>
      <c r="AYM133" s="9"/>
      <c r="AYN133" s="9"/>
      <c r="AYO133" s="9"/>
      <c r="AYP133" s="9"/>
      <c r="AYQ133" s="9"/>
      <c r="AYR133" s="9"/>
      <c r="AYS133" s="9"/>
      <c r="AYT133" s="9"/>
      <c r="AYU133" s="9"/>
      <c r="AYV133" s="9"/>
      <c r="AYW133" s="9"/>
      <c r="AYX133" s="9"/>
      <c r="AYY133" s="9"/>
      <c r="AYZ133" s="9"/>
      <c r="AZA133" s="9"/>
      <c r="AZB133" s="9"/>
      <c r="AZC133" s="9"/>
      <c r="AZD133" s="9"/>
      <c r="AZE133" s="9"/>
      <c r="AZF133" s="9"/>
      <c r="AZG133" s="9"/>
      <c r="AZH133" s="9"/>
      <c r="AZI133" s="9"/>
      <c r="AZJ133" s="9"/>
      <c r="AZK133" s="9"/>
      <c r="AZL133" s="9"/>
      <c r="AZM133" s="9"/>
      <c r="AZN133" s="9"/>
      <c r="AZO133" s="9"/>
      <c r="AZP133" s="9"/>
      <c r="AZQ133" s="9"/>
      <c r="AZR133" s="9"/>
      <c r="AZS133" s="9"/>
      <c r="AZT133" s="9"/>
      <c r="AZU133" s="9"/>
      <c r="AZV133" s="9"/>
      <c r="AZW133" s="9"/>
      <c r="AZX133" s="9"/>
      <c r="AZY133" s="9"/>
      <c r="AZZ133" s="9"/>
      <c r="BAA133" s="9"/>
      <c r="BAB133" s="9"/>
      <c r="BAC133" s="9"/>
      <c r="BAD133" s="9"/>
      <c r="BAE133" s="9"/>
      <c r="BAF133" s="9"/>
      <c r="BAG133" s="9"/>
      <c r="BAH133" s="9"/>
      <c r="BAI133" s="9"/>
      <c r="BAJ133" s="9"/>
      <c r="BAK133" s="9"/>
      <c r="BAL133" s="9"/>
      <c r="BAM133" s="9"/>
      <c r="BAN133" s="9"/>
      <c r="BAO133" s="9"/>
      <c r="BAP133" s="9"/>
      <c r="BAQ133" s="9"/>
      <c r="BAR133" s="9"/>
      <c r="BAS133" s="9"/>
      <c r="BAT133" s="9"/>
      <c r="BAU133" s="9"/>
      <c r="BAV133" s="9"/>
      <c r="BAW133" s="9"/>
      <c r="BAX133" s="9"/>
      <c r="BAY133" s="9"/>
      <c r="BAZ133" s="9"/>
      <c r="BBA133" s="9"/>
      <c r="BBB133" s="9"/>
      <c r="BBC133" s="9"/>
      <c r="BBD133" s="9"/>
      <c r="BBE133" s="9"/>
      <c r="BBF133" s="9"/>
      <c r="BBG133" s="9"/>
      <c r="BBH133" s="9"/>
      <c r="BBI133" s="9"/>
      <c r="BBJ133" s="9"/>
      <c r="BBK133" s="9"/>
      <c r="BBL133" s="9"/>
      <c r="BBM133" s="9"/>
      <c r="BBN133" s="9"/>
      <c r="BBO133" s="9"/>
      <c r="BBP133" s="9"/>
      <c r="BBQ133" s="9"/>
      <c r="BBR133" s="9"/>
      <c r="BBS133" s="9"/>
      <c r="BBT133" s="9"/>
      <c r="BBU133" s="9"/>
      <c r="BBV133" s="9"/>
      <c r="BBW133" s="9"/>
      <c r="BBX133" s="9"/>
      <c r="BBY133" s="9"/>
      <c r="BBZ133" s="9"/>
      <c r="BCA133" s="9"/>
      <c r="BCB133" s="9"/>
      <c r="BCC133" s="9"/>
      <c r="BCD133" s="9"/>
      <c r="BCE133" s="9"/>
      <c r="BCF133" s="9"/>
      <c r="BCG133" s="9"/>
      <c r="BCH133" s="9"/>
      <c r="BCI133" s="9"/>
      <c r="BCJ133" s="9"/>
      <c r="BCK133" s="9"/>
      <c r="BCL133" s="9"/>
      <c r="BCM133" s="9"/>
      <c r="BCN133" s="9"/>
      <c r="BCO133" s="9"/>
      <c r="BCP133" s="9"/>
      <c r="BCQ133" s="9"/>
      <c r="BCR133" s="9"/>
      <c r="BCS133" s="9"/>
      <c r="BCT133" s="9"/>
      <c r="BCU133" s="9"/>
      <c r="BCV133" s="9"/>
      <c r="BCW133" s="9"/>
      <c r="BCX133" s="9"/>
      <c r="BCY133" s="9"/>
      <c r="BCZ133" s="9"/>
      <c r="BDA133" s="9"/>
      <c r="BDB133" s="9"/>
      <c r="BDC133" s="9"/>
      <c r="BDD133" s="9"/>
      <c r="BDE133" s="9"/>
      <c r="BDF133" s="9"/>
      <c r="BDG133" s="9"/>
      <c r="BDH133" s="9"/>
      <c r="BDI133" s="9"/>
      <c r="BDJ133" s="9"/>
      <c r="BDK133" s="9"/>
      <c r="BDL133" s="9"/>
      <c r="BDM133" s="9"/>
      <c r="BDN133" s="9"/>
      <c r="BDO133" s="9"/>
      <c r="BDP133" s="9"/>
      <c r="BDQ133" s="9"/>
      <c r="BDR133" s="9"/>
      <c r="BDS133" s="9"/>
      <c r="BDT133" s="9"/>
      <c r="BDU133" s="9"/>
      <c r="BDV133" s="9"/>
      <c r="BDW133" s="9"/>
      <c r="BDX133" s="9"/>
      <c r="BDY133" s="9"/>
      <c r="BDZ133" s="9"/>
      <c r="BEA133" s="9"/>
      <c r="BEB133" s="9"/>
      <c r="BEC133" s="9"/>
      <c r="BED133" s="9"/>
      <c r="BEE133" s="9"/>
      <c r="BEF133" s="9"/>
      <c r="BEG133" s="9"/>
      <c r="BEH133" s="9"/>
      <c r="BEI133" s="9"/>
      <c r="BEJ133" s="9"/>
      <c r="BEK133" s="9"/>
      <c r="BEL133" s="9"/>
      <c r="BEM133" s="9"/>
      <c r="BEN133" s="9"/>
      <c r="BEO133" s="9"/>
      <c r="BEP133" s="9"/>
      <c r="BEQ133" s="9"/>
      <c r="BER133" s="9"/>
      <c r="BES133" s="9"/>
      <c r="BET133" s="9"/>
      <c r="BEU133" s="9"/>
      <c r="BEV133" s="9"/>
      <c r="BEW133" s="9"/>
      <c r="BEX133" s="9"/>
      <c r="BEY133" s="9"/>
      <c r="BEZ133" s="9"/>
      <c r="BFA133" s="9"/>
      <c r="BFB133" s="9"/>
      <c r="BFC133" s="9"/>
      <c r="BFD133" s="9"/>
      <c r="BFE133" s="9"/>
      <c r="BFF133" s="9"/>
      <c r="BFG133" s="9"/>
      <c r="BFH133" s="9"/>
      <c r="BFI133" s="9"/>
      <c r="BFJ133" s="9"/>
      <c r="BFK133" s="9"/>
      <c r="BFL133" s="9"/>
      <c r="BFM133" s="9"/>
      <c r="BFN133" s="9"/>
      <c r="BFO133" s="9"/>
      <c r="BFP133" s="9"/>
      <c r="BFQ133" s="9"/>
      <c r="BFR133" s="9"/>
      <c r="BFS133" s="9"/>
      <c r="BFT133" s="9"/>
      <c r="BFU133" s="9"/>
      <c r="BFV133" s="9"/>
      <c r="BFW133" s="9"/>
      <c r="BFX133" s="9"/>
      <c r="BFY133" s="9"/>
      <c r="BFZ133" s="9"/>
      <c r="BGA133" s="9"/>
      <c r="BGB133" s="9"/>
      <c r="BGC133" s="9"/>
      <c r="BGD133" s="9"/>
      <c r="BGE133" s="9"/>
      <c r="BGF133" s="9"/>
      <c r="BGG133" s="9"/>
      <c r="BGH133" s="9"/>
      <c r="BGI133" s="9"/>
      <c r="BGJ133" s="9"/>
      <c r="BGK133" s="9"/>
      <c r="BGL133" s="9"/>
      <c r="BGM133" s="9"/>
      <c r="BGN133" s="9"/>
      <c r="BGO133" s="9"/>
      <c r="BGP133" s="9"/>
      <c r="BGQ133" s="9"/>
      <c r="BGR133" s="9"/>
      <c r="BGS133" s="9"/>
      <c r="BGT133" s="9"/>
      <c r="BGU133" s="9"/>
      <c r="BGV133" s="9"/>
      <c r="BGW133" s="9"/>
      <c r="BGX133" s="9"/>
      <c r="BGY133" s="9"/>
      <c r="BGZ133" s="9"/>
      <c r="BHA133" s="9"/>
      <c r="BHB133" s="9"/>
      <c r="BHC133" s="9"/>
      <c r="BHD133" s="9"/>
      <c r="BHE133" s="9"/>
      <c r="BHF133" s="9"/>
      <c r="BHG133" s="9"/>
      <c r="BHH133" s="9"/>
      <c r="BHI133" s="9"/>
      <c r="BHJ133" s="9"/>
      <c r="BHK133" s="9"/>
      <c r="BHL133" s="9"/>
      <c r="BHM133" s="9"/>
      <c r="BHN133" s="9"/>
      <c r="BHO133" s="9"/>
      <c r="BHP133" s="9"/>
      <c r="BHQ133" s="9"/>
      <c r="BHR133" s="9"/>
      <c r="BHS133" s="9"/>
      <c r="BHT133" s="9"/>
      <c r="BHU133" s="9"/>
      <c r="BHV133" s="9"/>
      <c r="BHW133" s="9"/>
      <c r="BHX133" s="9"/>
      <c r="BHY133" s="9"/>
      <c r="BHZ133" s="9"/>
      <c r="BIA133" s="9"/>
      <c r="BIB133" s="9"/>
      <c r="BIC133" s="9"/>
      <c r="BID133" s="9"/>
      <c r="BIE133" s="9"/>
      <c r="BIF133" s="9"/>
      <c r="BIG133" s="9"/>
      <c r="BIH133" s="9"/>
      <c r="BII133" s="9"/>
      <c r="BIJ133" s="9"/>
      <c r="BIK133" s="9"/>
      <c r="BIL133" s="9"/>
      <c r="BIM133" s="9"/>
      <c r="BIN133" s="9"/>
      <c r="BIO133" s="9"/>
      <c r="BIP133" s="9"/>
      <c r="BIQ133" s="9"/>
      <c r="BIR133" s="9"/>
      <c r="BIS133" s="9"/>
      <c r="BIT133" s="9"/>
      <c r="BIU133" s="9"/>
      <c r="BIV133" s="9"/>
      <c r="BIW133" s="9"/>
      <c r="BIX133" s="9"/>
      <c r="BIY133" s="9"/>
      <c r="BIZ133" s="9"/>
      <c r="BJA133" s="9"/>
      <c r="BJB133" s="9"/>
      <c r="BJC133" s="9"/>
      <c r="BJD133" s="9"/>
      <c r="BJE133" s="9"/>
      <c r="BJF133" s="9"/>
      <c r="BJG133" s="9"/>
      <c r="BJH133" s="9"/>
      <c r="BJI133" s="9"/>
      <c r="BJJ133" s="9"/>
      <c r="BJK133" s="9"/>
      <c r="BJL133" s="9"/>
      <c r="BJM133" s="9"/>
      <c r="BJN133" s="9"/>
      <c r="BJO133" s="9"/>
      <c r="BJP133" s="9"/>
      <c r="BJQ133" s="9"/>
      <c r="BJR133" s="9"/>
      <c r="BJS133" s="9"/>
      <c r="BJT133" s="9"/>
      <c r="BJU133" s="9"/>
      <c r="BJV133" s="9"/>
      <c r="BJW133" s="9"/>
      <c r="BJX133" s="9"/>
      <c r="BJY133" s="9"/>
      <c r="BJZ133" s="9"/>
      <c r="BKA133" s="9"/>
      <c r="BKB133" s="9"/>
      <c r="BKC133" s="9"/>
      <c r="BKD133" s="9"/>
      <c r="BKE133" s="9"/>
      <c r="BKF133" s="9"/>
      <c r="BKG133" s="9"/>
      <c r="BKH133" s="9"/>
      <c r="BKI133" s="9"/>
      <c r="BKJ133" s="9"/>
      <c r="BKK133" s="9"/>
      <c r="BKL133" s="9"/>
      <c r="BKM133" s="9"/>
      <c r="BKN133" s="9"/>
      <c r="BKO133" s="9"/>
      <c r="BKP133" s="9"/>
      <c r="BKQ133" s="9"/>
      <c r="BKR133" s="9"/>
      <c r="BKS133" s="9"/>
      <c r="BKT133" s="9"/>
      <c r="BKU133" s="9"/>
      <c r="BKV133" s="9"/>
      <c r="BKW133" s="9"/>
      <c r="BKX133" s="9"/>
      <c r="BKY133" s="9"/>
      <c r="BKZ133" s="9"/>
      <c r="BLA133" s="9"/>
      <c r="BLB133" s="9"/>
      <c r="BLC133" s="9"/>
      <c r="BLD133" s="9"/>
      <c r="BLE133" s="9"/>
      <c r="BLF133" s="9"/>
      <c r="BLG133" s="9"/>
      <c r="BLH133" s="9"/>
      <c r="BLI133" s="9"/>
      <c r="BLJ133" s="9"/>
      <c r="BLK133" s="9"/>
      <c r="BLL133" s="9"/>
      <c r="BLM133" s="9"/>
      <c r="BLN133" s="9"/>
      <c r="BLO133" s="9"/>
      <c r="BLP133" s="9"/>
      <c r="BLQ133" s="9"/>
      <c r="BLR133" s="9"/>
      <c r="BLS133" s="9"/>
      <c r="BLT133" s="9"/>
      <c r="BLU133" s="9"/>
      <c r="BLV133" s="9"/>
      <c r="BLW133" s="9"/>
      <c r="BLX133" s="9"/>
      <c r="BLY133" s="9"/>
      <c r="BLZ133" s="9"/>
      <c r="BMA133" s="9"/>
      <c r="BMB133" s="9"/>
      <c r="BMC133" s="9"/>
      <c r="BMD133" s="9"/>
      <c r="BME133" s="9"/>
      <c r="BMF133" s="9"/>
      <c r="BMG133" s="9"/>
      <c r="BMH133" s="9"/>
      <c r="BMI133" s="9"/>
      <c r="BMJ133" s="9"/>
      <c r="BMK133" s="9"/>
      <c r="BML133" s="9"/>
      <c r="BMM133" s="9"/>
      <c r="BMN133" s="9"/>
      <c r="BMO133" s="9"/>
      <c r="BMP133" s="9"/>
      <c r="BMQ133" s="9"/>
      <c r="BMR133" s="9"/>
      <c r="BMS133" s="9"/>
      <c r="BMT133" s="9"/>
      <c r="BMU133" s="9"/>
      <c r="BMV133" s="9"/>
      <c r="BMW133" s="9"/>
      <c r="BMX133" s="9"/>
      <c r="BMY133" s="9"/>
      <c r="BMZ133" s="9"/>
      <c r="BNA133" s="9"/>
      <c r="BNB133" s="9"/>
      <c r="BNC133" s="9"/>
      <c r="BND133" s="9"/>
      <c r="BNE133" s="9"/>
      <c r="BNF133" s="9"/>
      <c r="BNG133" s="9"/>
      <c r="BNH133" s="9"/>
      <c r="BNI133" s="9"/>
      <c r="BNJ133" s="9"/>
      <c r="BNK133" s="9"/>
      <c r="BNL133" s="9"/>
      <c r="BNM133" s="9"/>
      <c r="BNN133" s="9"/>
      <c r="BNO133" s="9"/>
      <c r="BNP133" s="9"/>
      <c r="BNQ133" s="9"/>
      <c r="BNR133" s="9"/>
      <c r="BNS133" s="9"/>
      <c r="BNT133" s="9"/>
      <c r="BNU133" s="9"/>
      <c r="BNV133" s="9"/>
      <c r="BNW133" s="9"/>
      <c r="BNX133" s="9"/>
      <c r="BNY133" s="9"/>
      <c r="BNZ133" s="9"/>
      <c r="BOA133" s="9"/>
      <c r="BOB133" s="9"/>
      <c r="BOC133" s="9"/>
      <c r="BOD133" s="9"/>
      <c r="BOE133" s="9"/>
      <c r="BOF133" s="9"/>
      <c r="BOG133" s="9"/>
      <c r="BOH133" s="9"/>
      <c r="BOI133" s="9"/>
      <c r="BOJ133" s="9"/>
      <c r="BOK133" s="9"/>
      <c r="BOL133" s="9"/>
      <c r="BOM133" s="9"/>
      <c r="BON133" s="9"/>
      <c r="BOO133" s="9"/>
      <c r="BOP133" s="9"/>
      <c r="BOQ133" s="9"/>
      <c r="BOR133" s="9"/>
      <c r="BOS133" s="9"/>
      <c r="BOT133" s="9"/>
      <c r="BOU133" s="9"/>
      <c r="BOV133" s="9"/>
      <c r="BOW133" s="9"/>
      <c r="BOX133" s="9"/>
      <c r="BOY133" s="9"/>
      <c r="BOZ133" s="9"/>
      <c r="BPA133" s="9"/>
      <c r="BPB133" s="9"/>
      <c r="BPC133" s="9"/>
      <c r="BPD133" s="9"/>
      <c r="BPE133" s="9"/>
      <c r="BPF133" s="9"/>
      <c r="BPG133" s="9"/>
      <c r="BPH133" s="9"/>
      <c r="BPI133" s="9"/>
      <c r="BPJ133" s="9"/>
      <c r="BPK133" s="9"/>
      <c r="BPL133" s="9"/>
      <c r="BPM133" s="9"/>
      <c r="BPN133" s="9"/>
      <c r="BPO133" s="9"/>
      <c r="BPP133" s="9"/>
      <c r="BPQ133" s="9"/>
      <c r="BPR133" s="9"/>
      <c r="BPS133" s="9"/>
      <c r="BPT133" s="9"/>
      <c r="BPU133" s="9"/>
      <c r="BPV133" s="9"/>
      <c r="BPW133" s="9"/>
      <c r="BPX133" s="9"/>
      <c r="BPY133" s="9"/>
      <c r="BPZ133" s="9"/>
      <c r="BQA133" s="9"/>
      <c r="BQB133" s="9"/>
      <c r="BQC133" s="9"/>
      <c r="BQD133" s="9"/>
      <c r="BQE133" s="9"/>
      <c r="BQF133" s="9"/>
      <c r="BQG133" s="9"/>
      <c r="BQH133" s="9"/>
      <c r="BQI133" s="9"/>
      <c r="BQJ133" s="9"/>
      <c r="BQK133" s="9"/>
      <c r="BQL133" s="9"/>
      <c r="BQM133" s="9"/>
      <c r="BQN133" s="9"/>
      <c r="BQO133" s="9"/>
      <c r="BQP133" s="9"/>
      <c r="BQQ133" s="9"/>
      <c r="BQR133" s="9"/>
      <c r="BQS133" s="9"/>
      <c r="BQT133" s="9"/>
      <c r="BQU133" s="9"/>
      <c r="BQV133" s="9"/>
      <c r="BQW133" s="9"/>
      <c r="BQX133" s="9"/>
      <c r="BQY133" s="9"/>
      <c r="BQZ133" s="9"/>
      <c r="BRA133" s="9"/>
      <c r="BRB133" s="9"/>
      <c r="BRC133" s="9"/>
      <c r="BRD133" s="9"/>
      <c r="BRE133" s="9"/>
      <c r="BRF133" s="9"/>
      <c r="BRG133" s="9"/>
      <c r="BRH133" s="9"/>
      <c r="BRI133" s="9"/>
      <c r="BRJ133" s="9"/>
      <c r="BRK133" s="9"/>
      <c r="BRL133" s="9"/>
      <c r="BRM133" s="9"/>
      <c r="BRN133" s="9"/>
      <c r="BRO133" s="9"/>
      <c r="BRP133" s="9"/>
      <c r="BRQ133" s="9"/>
      <c r="BRR133" s="9"/>
      <c r="BRS133" s="9"/>
      <c r="BRT133" s="9"/>
      <c r="BRU133" s="9"/>
      <c r="BRV133" s="9"/>
      <c r="BRW133" s="9"/>
      <c r="BRX133" s="9"/>
      <c r="BRY133" s="9"/>
      <c r="BRZ133" s="9"/>
      <c r="BSA133" s="9"/>
      <c r="BSB133" s="9"/>
      <c r="BSC133" s="9"/>
      <c r="BSD133" s="9"/>
      <c r="BSE133" s="9"/>
      <c r="BSF133" s="9"/>
      <c r="BSG133" s="9"/>
      <c r="BSH133" s="9"/>
      <c r="BSI133" s="9"/>
      <c r="BSJ133" s="9"/>
      <c r="BSK133" s="9"/>
      <c r="BSL133" s="9"/>
      <c r="BSM133" s="9"/>
      <c r="BSN133" s="9"/>
      <c r="BSO133" s="9"/>
      <c r="BSP133" s="9"/>
      <c r="BSQ133" s="9"/>
      <c r="BSR133" s="9"/>
      <c r="BSS133" s="9"/>
      <c r="BST133" s="9"/>
      <c r="BSU133" s="9"/>
      <c r="BSV133" s="9"/>
      <c r="BSW133" s="9"/>
      <c r="BSX133" s="9"/>
      <c r="BSY133" s="9"/>
      <c r="BSZ133" s="9"/>
      <c r="BTA133" s="9"/>
      <c r="BTB133" s="9"/>
      <c r="BTC133" s="9"/>
      <c r="BTD133" s="9"/>
      <c r="BTE133" s="9"/>
      <c r="BTF133" s="9"/>
      <c r="BTG133" s="9"/>
      <c r="BTH133" s="9"/>
      <c r="BTI133" s="9"/>
      <c r="BTJ133" s="9"/>
      <c r="BTK133" s="9"/>
      <c r="BTL133" s="9"/>
      <c r="BTM133" s="9"/>
      <c r="BTN133" s="9"/>
      <c r="BTO133" s="9"/>
      <c r="BTP133" s="9"/>
      <c r="BTQ133" s="9"/>
      <c r="BTR133" s="9"/>
      <c r="BTS133" s="9"/>
      <c r="BTT133" s="9"/>
      <c r="BTU133" s="9"/>
      <c r="BTV133" s="9"/>
      <c r="BTW133" s="9"/>
      <c r="BTX133" s="9"/>
      <c r="BTY133" s="9"/>
      <c r="BTZ133" s="9"/>
      <c r="BUA133" s="9"/>
      <c r="BUB133" s="9"/>
      <c r="BUC133" s="9"/>
      <c r="BUD133" s="9"/>
      <c r="BUE133" s="9"/>
      <c r="BUF133" s="9"/>
      <c r="BUG133" s="9"/>
      <c r="BUH133" s="9"/>
      <c r="BUI133" s="9"/>
      <c r="BUJ133" s="9"/>
      <c r="BUK133" s="9"/>
      <c r="BUL133" s="9"/>
      <c r="BUM133" s="9"/>
      <c r="BUN133" s="9"/>
      <c r="BUO133" s="9"/>
      <c r="BUP133" s="9"/>
      <c r="BUQ133" s="9"/>
      <c r="BUR133" s="9"/>
      <c r="BUS133" s="9"/>
      <c r="BUT133" s="9"/>
      <c r="BUU133" s="9"/>
      <c r="BUV133" s="9"/>
      <c r="BUW133" s="9"/>
      <c r="BUX133" s="9"/>
      <c r="BUY133" s="9"/>
      <c r="BUZ133" s="9"/>
      <c r="BVA133" s="9"/>
      <c r="BVB133" s="9"/>
      <c r="BVC133" s="9"/>
      <c r="BVD133" s="9"/>
      <c r="BVE133" s="9"/>
      <c r="BVF133" s="9"/>
      <c r="BVG133" s="9"/>
      <c r="BVH133" s="9"/>
      <c r="BVI133" s="9"/>
      <c r="BVJ133" s="9"/>
      <c r="BVK133" s="9"/>
      <c r="BVL133" s="9"/>
      <c r="BVM133" s="9"/>
      <c r="BVN133" s="9"/>
      <c r="BVO133" s="9"/>
      <c r="BVP133" s="9"/>
      <c r="BVQ133" s="9"/>
      <c r="BVR133" s="9"/>
      <c r="BVS133" s="9"/>
      <c r="BVT133" s="9"/>
      <c r="BVU133" s="9"/>
      <c r="BVV133" s="9"/>
      <c r="BVW133" s="9"/>
      <c r="BVX133" s="9"/>
      <c r="BVY133" s="9"/>
      <c r="BVZ133" s="9"/>
      <c r="BWA133" s="9"/>
      <c r="BWB133" s="9"/>
      <c r="BWC133" s="9"/>
      <c r="BWD133" s="9"/>
      <c r="BWE133" s="9"/>
      <c r="BWF133" s="9"/>
      <c r="BWG133" s="9"/>
      <c r="BWH133" s="9"/>
      <c r="BWI133" s="9"/>
      <c r="BWJ133" s="9"/>
      <c r="BWK133" s="9"/>
      <c r="BWL133" s="9"/>
      <c r="BWM133" s="9"/>
      <c r="BWN133" s="9"/>
      <c r="BWO133" s="9"/>
      <c r="BWP133" s="9"/>
      <c r="BWQ133" s="9"/>
      <c r="BWR133" s="9"/>
      <c r="BWS133" s="9"/>
      <c r="BWT133" s="9"/>
      <c r="BWU133" s="9"/>
      <c r="BWV133" s="9"/>
      <c r="BWW133" s="9"/>
      <c r="BWX133" s="9"/>
      <c r="BWY133" s="9"/>
      <c r="BWZ133" s="9"/>
      <c r="BXA133" s="9"/>
      <c r="BXB133" s="9"/>
      <c r="BXC133" s="9"/>
      <c r="BXD133" s="9"/>
    </row>
    <row r="134" ht="14.25" customHeight="1">
      <c r="A134" s="9">
        <v>9.0</v>
      </c>
      <c r="B134" s="9" t="s">
        <v>11947</v>
      </c>
      <c r="C134" s="9" t="s">
        <v>11948</v>
      </c>
      <c r="D134" s="9" t="s">
        <v>11948</v>
      </c>
      <c r="E134" s="9"/>
      <c r="F134" s="9">
        <v>37.0</v>
      </c>
      <c r="G134" s="9" t="s">
        <v>13057</v>
      </c>
      <c r="H134" s="9"/>
      <c r="I134" s="9"/>
      <c r="J134" s="9"/>
      <c r="K134" s="9">
        <v>1.0</v>
      </c>
      <c r="L134" s="9">
        <v>34.0</v>
      </c>
      <c r="M134" s="9"/>
      <c r="N134" s="9"/>
      <c r="O134" s="9">
        <v>2.0</v>
      </c>
      <c r="P134" s="9">
        <v>0.0</v>
      </c>
      <c r="Q134" s="9" t="s">
        <v>13058</v>
      </c>
      <c r="R134" s="9"/>
      <c r="S134" s="9" t="s">
        <v>3159</v>
      </c>
      <c r="T134" s="9" t="s">
        <v>3158</v>
      </c>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9"/>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c r="JE134" s="9"/>
      <c r="JF134" s="9"/>
      <c r="JG134" s="9"/>
      <c r="JH134" s="9"/>
      <c r="JI134" s="9"/>
      <c r="JJ134" s="9"/>
      <c r="JK134" s="9"/>
      <c r="JL134" s="9"/>
      <c r="JM134" s="9"/>
      <c r="JN134" s="9"/>
      <c r="JO134" s="9"/>
      <c r="JP134" s="9"/>
      <c r="JQ134" s="9"/>
      <c r="JR134" s="9"/>
      <c r="JS134" s="9"/>
      <c r="JT134" s="9"/>
      <c r="JU134" s="9"/>
      <c r="JV134" s="9"/>
      <c r="JW134" s="9"/>
      <c r="JX134" s="9"/>
      <c r="JY134" s="9"/>
      <c r="JZ134" s="9"/>
      <c r="KA134" s="9"/>
      <c r="KB134" s="9"/>
      <c r="KC134" s="9"/>
      <c r="KD134" s="9"/>
      <c r="KE134" s="9"/>
      <c r="KF134" s="9"/>
      <c r="KG134" s="9"/>
      <c r="KH134" s="9"/>
      <c r="KI134" s="9"/>
      <c r="KJ134" s="9"/>
      <c r="KK134" s="9"/>
      <c r="KL134" s="9"/>
      <c r="KM134" s="9"/>
      <c r="KN134" s="9"/>
      <c r="KO134" s="9"/>
      <c r="KP134" s="9"/>
      <c r="KQ134" s="9"/>
      <c r="KR134" s="9"/>
      <c r="KS134" s="9"/>
      <c r="KT134" s="9"/>
      <c r="KU134" s="9"/>
      <c r="KV134" s="9"/>
      <c r="KW134" s="9"/>
      <c r="KX134" s="9"/>
      <c r="KY134" s="9"/>
      <c r="KZ134" s="9"/>
      <c r="LA134" s="9"/>
      <c r="LB134" s="9"/>
      <c r="LC134" s="9"/>
      <c r="LD134" s="9"/>
      <c r="LE134" s="9"/>
      <c r="LF134" s="9"/>
      <c r="LG134" s="9"/>
      <c r="LH134" s="9"/>
      <c r="LI134" s="9"/>
      <c r="LJ134" s="9"/>
      <c r="LK134" s="9"/>
      <c r="LL134" s="9"/>
      <c r="LM134" s="9"/>
      <c r="LN134" s="9"/>
      <c r="LO134" s="9"/>
      <c r="LP134" s="9"/>
      <c r="LQ134" s="9"/>
      <c r="LR134" s="9"/>
      <c r="LS134" s="9"/>
      <c r="LT134" s="9"/>
      <c r="LU134" s="9"/>
      <c r="LV134" s="9"/>
      <c r="LW134" s="9"/>
      <c r="LX134" s="9"/>
      <c r="LY134" s="9"/>
      <c r="LZ134" s="9"/>
      <c r="MA134" s="9"/>
      <c r="MB134" s="9"/>
      <c r="MC134" s="9"/>
      <c r="MD134" s="9"/>
      <c r="ME134" s="9"/>
      <c r="MF134" s="9"/>
      <c r="MG134" s="9"/>
      <c r="MH134" s="9"/>
      <c r="MI134" s="9"/>
      <c r="MJ134" s="9"/>
      <c r="MK134" s="9"/>
      <c r="ML134" s="9"/>
      <c r="MM134" s="9"/>
      <c r="MN134" s="9"/>
      <c r="MO134" s="9"/>
      <c r="MP134" s="9"/>
      <c r="MQ134" s="9"/>
      <c r="MR134" s="9"/>
      <c r="MS134" s="9"/>
      <c r="MT134" s="9"/>
      <c r="MU134" s="9"/>
      <c r="MV134" s="9"/>
      <c r="MW134" s="9"/>
      <c r="MX134" s="9"/>
      <c r="MY134" s="9"/>
      <c r="MZ134" s="9"/>
      <c r="NA134" s="9"/>
      <c r="NB134" s="9"/>
      <c r="NC134" s="9"/>
      <c r="ND134" s="9"/>
      <c r="NE134" s="9"/>
      <c r="NF134" s="9"/>
      <c r="NG134" s="9"/>
      <c r="NH134" s="9"/>
      <c r="NI134" s="9"/>
      <c r="NJ134" s="9"/>
      <c r="NK134" s="9"/>
      <c r="NL134" s="9"/>
      <c r="NM134" s="9"/>
      <c r="NN134" s="9"/>
      <c r="NO134" s="9"/>
      <c r="NP134" s="9"/>
      <c r="NQ134" s="9"/>
      <c r="NR134" s="9"/>
      <c r="NS134" s="9"/>
      <c r="NT134" s="9"/>
      <c r="NU134" s="9"/>
      <c r="NV134" s="9"/>
      <c r="NW134" s="9"/>
      <c r="NX134" s="9"/>
      <c r="NY134" s="9"/>
      <c r="NZ134" s="9"/>
      <c r="OA134" s="9"/>
      <c r="OB134" s="9"/>
      <c r="OC134" s="9"/>
      <c r="OD134" s="9"/>
      <c r="OE134" s="9"/>
      <c r="OF134" s="9"/>
      <c r="OG134" s="9"/>
      <c r="OH134" s="9"/>
      <c r="OI134" s="9"/>
      <c r="OJ134" s="9"/>
      <c r="OK134" s="9"/>
      <c r="OL134" s="9"/>
      <c r="OM134" s="9"/>
      <c r="ON134" s="9"/>
      <c r="OO134" s="9"/>
      <c r="OP134" s="9"/>
      <c r="OQ134" s="9"/>
      <c r="OR134" s="9"/>
      <c r="OS134" s="9"/>
      <c r="OT134" s="9"/>
      <c r="OU134" s="9"/>
      <c r="OV134" s="9"/>
      <c r="OW134" s="9"/>
      <c r="OX134" s="9"/>
      <c r="OY134" s="9"/>
      <c r="OZ134" s="9"/>
      <c r="PA134" s="9"/>
      <c r="PB134" s="9"/>
      <c r="PC134" s="9"/>
      <c r="PD134" s="9"/>
      <c r="PE134" s="9"/>
      <c r="PF134" s="9"/>
      <c r="PG134" s="9"/>
      <c r="PH134" s="9"/>
      <c r="PI134" s="9"/>
      <c r="PJ134" s="9"/>
      <c r="PK134" s="9"/>
      <c r="PL134" s="9"/>
      <c r="PM134" s="9"/>
      <c r="PN134" s="9"/>
      <c r="PO134" s="9"/>
      <c r="PP134" s="9"/>
      <c r="PQ134" s="9"/>
      <c r="PR134" s="9"/>
      <c r="PS134" s="9"/>
      <c r="PT134" s="9"/>
      <c r="PU134" s="9"/>
      <c r="PV134" s="9"/>
      <c r="PW134" s="9"/>
      <c r="PX134" s="9"/>
      <c r="PY134" s="9"/>
      <c r="PZ134" s="9"/>
      <c r="QA134" s="9"/>
      <c r="QB134" s="9"/>
      <c r="QC134" s="9"/>
      <c r="QD134" s="9"/>
      <c r="QE134" s="9"/>
      <c r="QF134" s="9"/>
      <c r="QG134" s="9"/>
      <c r="QH134" s="9"/>
      <c r="QI134" s="9"/>
      <c r="QJ134" s="9"/>
      <c r="QK134" s="9"/>
      <c r="QL134" s="9"/>
      <c r="QM134" s="9"/>
      <c r="QN134" s="9"/>
      <c r="QO134" s="9"/>
      <c r="QP134" s="9"/>
      <c r="QQ134" s="9"/>
      <c r="QR134" s="9"/>
      <c r="QS134" s="9"/>
      <c r="QT134" s="9"/>
      <c r="QU134" s="9"/>
      <c r="QV134" s="9"/>
      <c r="QW134" s="9"/>
      <c r="QX134" s="9"/>
      <c r="QY134" s="9"/>
      <c r="QZ134" s="9"/>
      <c r="RA134" s="9"/>
      <c r="RB134" s="9"/>
      <c r="RC134" s="9"/>
      <c r="RD134" s="9"/>
      <c r="RE134" s="9"/>
      <c r="RF134" s="9"/>
      <c r="RG134" s="9"/>
      <c r="RH134" s="9"/>
      <c r="RI134" s="9"/>
      <c r="RJ134" s="9"/>
      <c r="RK134" s="9"/>
      <c r="RL134" s="9"/>
      <c r="RM134" s="9"/>
      <c r="RN134" s="9"/>
      <c r="RO134" s="9"/>
      <c r="RP134" s="9"/>
      <c r="RQ134" s="9"/>
      <c r="RR134" s="9"/>
      <c r="RS134" s="9"/>
      <c r="RT134" s="9"/>
      <c r="RU134" s="9"/>
      <c r="RV134" s="9"/>
      <c r="RW134" s="9"/>
      <c r="RX134" s="9"/>
      <c r="RY134" s="9"/>
      <c r="RZ134" s="9"/>
      <c r="SA134" s="9"/>
      <c r="SB134" s="9"/>
      <c r="SC134" s="9"/>
      <c r="SD134" s="9"/>
      <c r="SE134" s="9"/>
      <c r="SF134" s="9"/>
      <c r="SG134" s="9"/>
      <c r="SH134" s="9"/>
      <c r="SI134" s="9"/>
      <c r="SJ134" s="9"/>
      <c r="SK134" s="9"/>
      <c r="SL134" s="9"/>
      <c r="SM134" s="9"/>
      <c r="SN134" s="9"/>
      <c r="SO134" s="9"/>
      <c r="SP134" s="9"/>
      <c r="SQ134" s="9"/>
      <c r="SR134" s="9"/>
      <c r="SS134" s="9"/>
      <c r="ST134" s="9"/>
      <c r="SU134" s="9"/>
      <c r="SV134" s="9"/>
      <c r="SW134" s="9"/>
      <c r="SX134" s="9"/>
      <c r="SY134" s="9"/>
      <c r="SZ134" s="9"/>
      <c r="TA134" s="9"/>
      <c r="TB134" s="9"/>
      <c r="TC134" s="9"/>
      <c r="TD134" s="9"/>
      <c r="TE134" s="9"/>
      <c r="TF134" s="9"/>
      <c r="TG134" s="9"/>
      <c r="TH134" s="9"/>
      <c r="TI134" s="9"/>
      <c r="TJ134" s="9"/>
      <c r="TK134" s="9"/>
      <c r="TL134" s="9"/>
      <c r="TM134" s="9"/>
      <c r="TN134" s="9"/>
      <c r="TO134" s="9"/>
      <c r="ANB134" s="9"/>
      <c r="ANC134" s="9"/>
      <c r="AND134" s="9"/>
      <c r="ANE134" s="9"/>
      <c r="ANF134" s="9"/>
      <c r="ANG134" s="9"/>
      <c r="ANH134" s="9"/>
      <c r="ANI134" s="9"/>
      <c r="ANJ134" s="9"/>
      <c r="ANK134" s="9"/>
      <c r="ANL134" s="9"/>
      <c r="ANM134" s="9"/>
      <c r="ANN134" s="9"/>
      <c r="ANO134" s="9"/>
      <c r="ANP134" s="9"/>
      <c r="ANQ134" s="9"/>
      <c r="ANR134" s="9"/>
      <c r="ANS134" s="9"/>
      <c r="ANT134" s="9"/>
      <c r="ANU134" s="9"/>
      <c r="ANV134" s="9"/>
      <c r="ANW134" s="9"/>
      <c r="ANX134" s="9"/>
      <c r="ANY134" s="9"/>
      <c r="ANZ134" s="9"/>
      <c r="AOA134" s="9"/>
      <c r="AOB134" s="9"/>
      <c r="AOC134" s="9"/>
      <c r="AOD134" s="9"/>
      <c r="AOE134" s="9"/>
      <c r="AOF134" s="9"/>
      <c r="AOG134" s="9"/>
      <c r="AOH134" s="9"/>
      <c r="AOI134" s="9"/>
      <c r="AOJ134" s="9"/>
      <c r="AOK134" s="9"/>
      <c r="AOL134" s="9"/>
      <c r="AOM134" s="9"/>
      <c r="AON134" s="9"/>
      <c r="AOO134" s="9"/>
      <c r="AOP134" s="9"/>
      <c r="AOQ134" s="9"/>
      <c r="AOR134" s="9"/>
      <c r="AOS134" s="9"/>
      <c r="AOT134" s="9"/>
      <c r="AOU134" s="9"/>
      <c r="AOV134" s="9"/>
      <c r="AOW134" s="9"/>
      <c r="AOX134" s="9"/>
      <c r="AOY134" s="9"/>
      <c r="AOZ134" s="9"/>
      <c r="APA134" s="9"/>
      <c r="APB134" s="9"/>
      <c r="APC134" s="9"/>
      <c r="APD134" s="9"/>
      <c r="APE134" s="9"/>
      <c r="APF134" s="9"/>
      <c r="APG134" s="9"/>
      <c r="APH134" s="9"/>
      <c r="API134" s="9"/>
      <c r="APJ134" s="9"/>
      <c r="APK134" s="9"/>
      <c r="APL134" s="9"/>
      <c r="APM134" s="9"/>
      <c r="APN134" s="9"/>
      <c r="APO134" s="9"/>
      <c r="APP134" s="9"/>
      <c r="APQ134" s="9"/>
      <c r="APR134" s="9"/>
      <c r="APS134" s="9"/>
      <c r="APT134" s="9"/>
      <c r="APU134" s="9"/>
      <c r="APV134" s="9"/>
      <c r="APW134" s="9"/>
      <c r="APX134" s="9"/>
      <c r="APY134" s="9"/>
      <c r="APZ134" s="9"/>
      <c r="AQA134" s="9"/>
      <c r="AQB134" s="9"/>
      <c r="AQC134" s="9"/>
      <c r="AQD134" s="9"/>
      <c r="AQE134" s="9"/>
      <c r="AQF134" s="9"/>
      <c r="AQG134" s="9"/>
      <c r="AQH134" s="9"/>
      <c r="AQI134" s="9"/>
      <c r="AQJ134" s="9"/>
      <c r="AQK134" s="9"/>
      <c r="AQL134" s="9"/>
      <c r="AQM134" s="9"/>
      <c r="AQN134" s="9"/>
      <c r="AQO134" s="9"/>
      <c r="AQP134" s="9"/>
      <c r="AQQ134" s="9"/>
      <c r="AQR134" s="9"/>
      <c r="AQS134" s="9"/>
      <c r="AQT134" s="9"/>
      <c r="AQU134" s="9"/>
      <c r="AQV134" s="9"/>
      <c r="AQW134" s="9"/>
      <c r="AQX134" s="9"/>
      <c r="AQY134" s="9"/>
      <c r="AQZ134" s="9"/>
      <c r="ARA134" s="9"/>
      <c r="ARB134" s="9"/>
      <c r="ARC134" s="9"/>
      <c r="ARD134" s="9"/>
      <c r="ARE134" s="9"/>
      <c r="ARF134" s="9"/>
      <c r="ARG134" s="9"/>
      <c r="ARH134" s="9"/>
      <c r="ARI134" s="9"/>
      <c r="ARJ134" s="9"/>
      <c r="ARK134" s="9"/>
      <c r="ARL134" s="9"/>
      <c r="ARM134" s="9"/>
      <c r="ARN134" s="9"/>
      <c r="ARO134" s="9"/>
      <c r="ARP134" s="9"/>
      <c r="ARQ134" s="9"/>
      <c r="ARR134" s="9"/>
      <c r="ARS134" s="9"/>
      <c r="ART134" s="9"/>
      <c r="ARU134" s="9"/>
      <c r="ARV134" s="9"/>
      <c r="ARW134" s="9"/>
      <c r="ARX134" s="9"/>
      <c r="ARY134" s="9"/>
      <c r="ARZ134" s="9"/>
      <c r="ASA134" s="9"/>
      <c r="ASB134" s="9"/>
      <c r="ASC134" s="9"/>
      <c r="ASD134" s="9"/>
      <c r="ASE134" s="9"/>
      <c r="ASF134" s="9"/>
      <c r="ASG134" s="9"/>
      <c r="ASH134" s="9"/>
      <c r="ASI134" s="9"/>
      <c r="ASJ134" s="9"/>
      <c r="ASK134" s="9"/>
      <c r="ASL134" s="9"/>
      <c r="ASM134" s="9"/>
      <c r="ASN134" s="9"/>
      <c r="ASO134" s="9"/>
      <c r="ASP134" s="9"/>
      <c r="ASQ134" s="9"/>
      <c r="ASR134" s="9"/>
      <c r="ASS134" s="9"/>
      <c r="AST134" s="9"/>
      <c r="ASU134" s="9"/>
      <c r="ASV134" s="9"/>
      <c r="ASW134" s="9"/>
      <c r="ASX134" s="9"/>
      <c r="ASY134" s="9"/>
      <c r="ASZ134" s="9"/>
      <c r="ATA134" s="9"/>
      <c r="ATB134" s="9"/>
      <c r="ATC134" s="9"/>
      <c r="ATD134" s="9"/>
      <c r="ATE134" s="9"/>
      <c r="ATF134" s="9"/>
      <c r="ATG134" s="9"/>
      <c r="ATH134" s="9"/>
      <c r="ATI134" s="9"/>
      <c r="ATJ134" s="9"/>
      <c r="ATK134" s="9"/>
      <c r="ATL134" s="9"/>
      <c r="ATM134" s="9"/>
      <c r="ATN134" s="9"/>
      <c r="ATO134" s="9"/>
      <c r="ATP134" s="9"/>
      <c r="ATQ134" s="9"/>
      <c r="ATR134" s="9"/>
      <c r="ATS134" s="9"/>
      <c r="ATT134" s="9"/>
      <c r="ATU134" s="9"/>
      <c r="ATV134" s="9"/>
      <c r="ATW134" s="9"/>
      <c r="ATX134" s="9"/>
      <c r="ATY134" s="9" t="s">
        <v>5691</v>
      </c>
      <c r="ATZ134" s="9" t="s">
        <v>5691</v>
      </c>
      <c r="AUA134" s="9" t="s">
        <v>13059</v>
      </c>
      <c r="AUB134" s="9"/>
      <c r="AUC134" s="9"/>
      <c r="AUD134" s="9"/>
      <c r="AUE134" s="9"/>
      <c r="AUF134" s="9"/>
      <c r="AUG134" s="9"/>
      <c r="AUH134" s="9"/>
      <c r="AUI134" s="9"/>
      <c r="AUJ134" s="9"/>
      <c r="AUK134" s="9"/>
      <c r="AUL134" s="9"/>
      <c r="AUM134" s="9"/>
      <c r="AUN134" s="9"/>
      <c r="AUO134" s="9"/>
      <c r="AUP134" s="9"/>
      <c r="AUQ134" s="9"/>
      <c r="AUR134" s="9"/>
      <c r="AUS134" s="9"/>
      <c r="AUT134" s="9"/>
      <c r="AUU134" s="9"/>
      <c r="AUV134" s="9"/>
      <c r="AUW134" s="9"/>
      <c r="AUX134" s="9"/>
      <c r="AUY134" s="9"/>
      <c r="AUZ134" s="9"/>
      <c r="AVA134" s="9"/>
      <c r="AVB134" s="9"/>
      <c r="AVC134" s="9"/>
      <c r="AVD134" s="9"/>
      <c r="AVE134" s="9"/>
      <c r="AVF134" s="9"/>
      <c r="AVG134" s="9"/>
      <c r="AVH134" s="9"/>
      <c r="AVI134" s="9"/>
      <c r="AVJ134" s="9"/>
      <c r="AVK134" s="9" t="s">
        <v>13060</v>
      </c>
      <c r="AVL134" s="9"/>
      <c r="AVM134" s="9"/>
      <c r="AVN134" s="9"/>
      <c r="AVO134" s="9"/>
      <c r="AVP134" s="9"/>
      <c r="AVQ134" s="9"/>
      <c r="AVR134" s="9"/>
      <c r="AVS134" s="9"/>
      <c r="AVT134" s="9"/>
      <c r="AVU134" s="9"/>
      <c r="AVV134" s="9"/>
      <c r="AVW134" s="9"/>
      <c r="AVX134" s="9"/>
      <c r="AVY134" s="9"/>
      <c r="AVZ134" s="9"/>
      <c r="AWA134" s="9"/>
      <c r="AWB134" s="9"/>
      <c r="AWC134" s="9"/>
      <c r="AWD134" s="9"/>
      <c r="AWE134" s="9"/>
      <c r="AWF134" s="9"/>
      <c r="AWG134" s="9"/>
      <c r="AWH134" s="9"/>
      <c r="AWI134" s="9"/>
      <c r="AWJ134" s="9"/>
      <c r="AWK134" s="9"/>
      <c r="AWL134" s="9"/>
      <c r="AWM134" s="9"/>
      <c r="AWN134" s="9"/>
      <c r="AWO134" s="9"/>
      <c r="AWP134" s="9"/>
      <c r="AWQ134" s="9"/>
      <c r="AWR134" s="9"/>
      <c r="AWS134" s="9"/>
      <c r="AWT134" s="9"/>
      <c r="AWU134" s="9"/>
      <c r="AWV134" s="9"/>
      <c r="AWW134" s="9"/>
      <c r="AWX134" s="9"/>
      <c r="AWY134" s="9"/>
      <c r="AWZ134" s="9"/>
      <c r="AXA134" s="9"/>
      <c r="AXB134" s="9" t="s">
        <v>5707</v>
      </c>
      <c r="AXC134" s="9"/>
      <c r="AXD134" s="9"/>
      <c r="AXE134" s="9"/>
      <c r="AXF134" s="9"/>
      <c r="AXG134" s="9"/>
      <c r="AXH134" s="9"/>
      <c r="AXI134" s="9"/>
      <c r="AXJ134" s="9"/>
      <c r="AXK134" s="9">
        <v>540.0</v>
      </c>
      <c r="AXL134" s="9" t="s">
        <v>3161</v>
      </c>
      <c r="AXM134" s="9">
        <v>960.0</v>
      </c>
      <c r="AXN134" s="9"/>
      <c r="AXO134" s="9"/>
      <c r="AXP134" s="9"/>
      <c r="AXQ134" s="9"/>
      <c r="AXR134" s="9"/>
      <c r="AXS134" s="9"/>
      <c r="AXT134" s="9"/>
      <c r="AXU134" s="9"/>
      <c r="AXV134" s="9"/>
      <c r="AXW134" s="9"/>
      <c r="AXX134" s="9"/>
      <c r="AXY134" s="9"/>
      <c r="AXZ134" s="9"/>
      <c r="AYA134" s="9"/>
      <c r="AYB134" s="9"/>
      <c r="AYC134" s="9"/>
      <c r="AYD134" s="9" t="s">
        <v>3161</v>
      </c>
      <c r="AYE134" s="9"/>
      <c r="AYF134" s="9"/>
      <c r="AYG134" s="9"/>
      <c r="AYH134" s="9" t="s">
        <v>13061</v>
      </c>
      <c r="AYI134" s="9"/>
      <c r="AYJ134" s="9"/>
      <c r="AYK134" s="9"/>
      <c r="AYL134" s="9"/>
      <c r="AYM134" s="9"/>
      <c r="AYN134" s="9"/>
      <c r="AYO134" s="9"/>
      <c r="AYP134" s="9"/>
      <c r="AYQ134" s="9"/>
      <c r="AYR134" s="9"/>
      <c r="AYS134" s="9"/>
      <c r="AYT134" s="9"/>
      <c r="AYU134" s="9"/>
      <c r="AYV134" s="9"/>
      <c r="AYW134" s="9"/>
      <c r="AYX134" s="9"/>
      <c r="AYY134" s="9"/>
      <c r="AYZ134" s="9"/>
      <c r="AZA134" s="9"/>
      <c r="AZB134" s="9"/>
      <c r="AZC134" s="9"/>
      <c r="AZD134" s="9"/>
      <c r="AZE134" s="9"/>
      <c r="AZF134" s="9"/>
      <c r="AZG134" s="9"/>
      <c r="AZH134" s="9"/>
      <c r="AZI134" s="9"/>
      <c r="AZJ134" s="9"/>
      <c r="AZK134" s="9"/>
      <c r="AZL134" s="9"/>
      <c r="AZM134" s="9"/>
      <c r="AZN134" s="9"/>
      <c r="AZO134" s="9"/>
      <c r="AZP134" s="9"/>
      <c r="AZQ134" s="9"/>
      <c r="AZR134" s="9"/>
      <c r="AZS134" s="9"/>
      <c r="AZT134" s="9"/>
      <c r="AZU134" s="9"/>
      <c r="AZV134" s="9"/>
      <c r="AZW134" s="9"/>
      <c r="AZX134" s="9"/>
      <c r="AZY134" s="9"/>
      <c r="AZZ134" s="9"/>
      <c r="BAA134" s="9"/>
      <c r="BAB134" s="9"/>
      <c r="BAC134" s="9"/>
      <c r="BAD134" s="9"/>
      <c r="BAE134" s="9"/>
      <c r="BAF134" s="9"/>
      <c r="BAG134" s="9"/>
      <c r="BAH134" s="9"/>
      <c r="BAI134" s="9"/>
      <c r="BAJ134" s="9"/>
      <c r="BAK134" s="9"/>
      <c r="BAL134" s="9"/>
      <c r="BAM134" s="9"/>
      <c r="BAN134" s="9"/>
      <c r="BAO134" s="9"/>
      <c r="BAP134" s="9"/>
      <c r="BAQ134" s="9"/>
      <c r="BAR134" s="9"/>
      <c r="BAS134" s="9"/>
      <c r="BAT134" s="9"/>
      <c r="BAU134" s="9"/>
      <c r="BAV134" s="9"/>
      <c r="BAW134" s="9"/>
      <c r="BAX134" s="9"/>
      <c r="BAY134" s="9"/>
      <c r="BAZ134" s="9"/>
      <c r="BBA134" s="9"/>
      <c r="BBB134" s="9"/>
      <c r="BBC134" s="9"/>
      <c r="BBD134" s="9"/>
      <c r="BBE134" s="9"/>
      <c r="BBF134" s="9"/>
      <c r="BBG134" s="9"/>
      <c r="BBH134" s="9"/>
      <c r="BBI134" s="9"/>
      <c r="BBJ134" s="9"/>
      <c r="BBK134" s="9"/>
      <c r="BBL134" s="9"/>
      <c r="BBM134" s="9"/>
      <c r="BBN134" s="9"/>
      <c r="BBO134" s="9"/>
      <c r="BBP134" s="9"/>
      <c r="BBQ134" s="9"/>
      <c r="BBR134" s="9"/>
      <c r="BBS134" s="9"/>
      <c r="BBT134" s="9"/>
      <c r="BBU134" s="9"/>
      <c r="BBV134" s="9"/>
      <c r="BBW134" s="9"/>
      <c r="BBX134" s="9"/>
      <c r="BBY134" s="9"/>
      <c r="BBZ134" s="9"/>
      <c r="BCA134" s="9"/>
      <c r="BCB134" s="9"/>
      <c r="BCC134" s="9"/>
      <c r="BCD134" s="9"/>
      <c r="BCE134" s="9"/>
      <c r="BCF134" s="9"/>
      <c r="BCG134" s="9"/>
      <c r="BCH134" s="9"/>
      <c r="BCI134" s="9"/>
      <c r="BCJ134" s="9"/>
      <c r="BCK134" s="9"/>
      <c r="BCL134" s="9"/>
      <c r="BCM134" s="9"/>
      <c r="BCN134" s="9"/>
      <c r="BCO134" s="9"/>
      <c r="BCP134" s="9"/>
      <c r="BCQ134" s="9"/>
      <c r="BCR134" s="9"/>
      <c r="BCS134" s="9"/>
      <c r="BCT134" s="9"/>
      <c r="BCU134" s="9"/>
      <c r="BCV134" s="9"/>
      <c r="BCW134" s="9"/>
      <c r="BCX134" s="9"/>
      <c r="BCY134" s="9"/>
      <c r="BCZ134" s="9"/>
      <c r="BDA134" s="9"/>
      <c r="BDB134" s="9"/>
      <c r="BDC134" s="9"/>
      <c r="BDD134" s="9"/>
      <c r="BDE134" s="9"/>
      <c r="BDF134" s="9"/>
      <c r="BDG134" s="9"/>
      <c r="BDH134" s="9"/>
      <c r="BDI134" s="9"/>
      <c r="BDJ134" s="9"/>
      <c r="BDK134" s="9"/>
      <c r="BDL134" s="9"/>
      <c r="BDM134" s="9"/>
      <c r="BDN134" s="9"/>
      <c r="BDO134" s="9"/>
      <c r="BDP134" s="9"/>
      <c r="BDQ134" s="9"/>
      <c r="BDR134" s="9"/>
      <c r="BDS134" s="9"/>
      <c r="BDT134" s="9"/>
      <c r="BDU134" s="9"/>
      <c r="BDV134" s="9"/>
      <c r="BDW134" s="9"/>
      <c r="BDX134" s="9"/>
      <c r="BDY134" s="9"/>
      <c r="BDZ134" s="9"/>
      <c r="BEA134" s="9"/>
      <c r="BEB134" s="9"/>
      <c r="BEC134" s="9"/>
      <c r="BED134" s="9"/>
      <c r="BEE134" s="9"/>
      <c r="BEF134" s="9"/>
      <c r="BEG134" s="9"/>
      <c r="BEH134" s="9"/>
      <c r="BEI134" s="9"/>
      <c r="BEJ134" s="9"/>
      <c r="BEK134" s="9"/>
      <c r="BEL134" s="9"/>
      <c r="BEM134" s="9"/>
      <c r="BEN134" s="9"/>
      <c r="BEO134" s="9"/>
      <c r="BEP134" s="9"/>
      <c r="BEQ134" s="9"/>
      <c r="BER134" s="9"/>
      <c r="BES134" s="9"/>
      <c r="BET134" s="9"/>
      <c r="BEU134" s="9"/>
      <c r="BEV134" s="9"/>
      <c r="BEW134" s="9"/>
      <c r="BEX134" s="9"/>
      <c r="BEY134" s="9"/>
      <c r="BEZ134" s="9"/>
      <c r="BFA134" s="9"/>
      <c r="BFB134" s="9"/>
      <c r="BFC134" s="9"/>
      <c r="BFD134" s="9"/>
      <c r="BFE134" s="9"/>
      <c r="BFF134" s="9"/>
      <c r="BFG134" s="9"/>
      <c r="BFH134" s="9"/>
      <c r="BFI134" s="9"/>
      <c r="BFJ134" s="9"/>
      <c r="BFK134" s="9"/>
      <c r="BFL134" s="9"/>
      <c r="BFM134" s="9"/>
      <c r="BFN134" s="9"/>
      <c r="BFO134" s="9"/>
      <c r="BFP134" s="9"/>
      <c r="BFQ134" s="9"/>
      <c r="BFR134" s="9"/>
      <c r="BFS134" s="9"/>
      <c r="BFT134" s="9"/>
      <c r="BFU134" s="9"/>
      <c r="BFV134" s="9"/>
      <c r="BFW134" s="9"/>
      <c r="BFX134" s="9"/>
      <c r="BFY134" s="9"/>
      <c r="BFZ134" s="9"/>
      <c r="BGA134" s="9"/>
      <c r="BGB134" s="9"/>
      <c r="BGC134" s="9"/>
      <c r="BGD134" s="9"/>
      <c r="BGE134" s="9"/>
      <c r="BGF134" s="9"/>
      <c r="BGG134" s="9"/>
      <c r="BGH134" s="9"/>
      <c r="BGI134" s="9"/>
      <c r="BGJ134" s="9"/>
      <c r="BGK134" s="9"/>
      <c r="BGL134" s="9"/>
      <c r="BGM134" s="9"/>
      <c r="BGN134" s="9"/>
      <c r="BGO134" s="9"/>
      <c r="BGP134" s="9"/>
      <c r="BGQ134" s="9"/>
      <c r="BGR134" s="9"/>
      <c r="BGS134" s="9"/>
      <c r="BGT134" s="9"/>
      <c r="BGU134" s="9"/>
      <c r="BGV134" s="9"/>
      <c r="BGW134" s="9"/>
      <c r="BGX134" s="9"/>
      <c r="BGY134" s="9"/>
      <c r="BGZ134" s="9"/>
      <c r="BHA134" s="9"/>
      <c r="BHB134" s="9"/>
      <c r="BHC134" s="9"/>
      <c r="BHD134" s="9"/>
      <c r="BHE134" s="9"/>
      <c r="BHF134" s="9"/>
      <c r="BHG134" s="9"/>
      <c r="BHH134" s="9"/>
      <c r="BHI134" s="9"/>
      <c r="BHJ134" s="9"/>
      <c r="BHK134" s="9"/>
      <c r="BHL134" s="9"/>
      <c r="BHM134" s="9"/>
      <c r="BHN134" s="9"/>
      <c r="BHO134" s="9"/>
      <c r="BHP134" s="9"/>
      <c r="BHQ134" s="9"/>
      <c r="BHR134" s="9"/>
      <c r="BHS134" s="9"/>
      <c r="BHT134" s="9"/>
      <c r="BHU134" s="9"/>
      <c r="BHV134" s="9"/>
      <c r="BHW134" s="9"/>
      <c r="BHX134" s="9"/>
      <c r="BHY134" s="9"/>
      <c r="BHZ134" s="9"/>
      <c r="BIA134" s="9"/>
      <c r="BIB134" s="9"/>
      <c r="BIC134" s="9"/>
      <c r="BID134" s="9"/>
      <c r="BIE134" s="9"/>
      <c r="BIF134" s="9"/>
      <c r="BIG134" s="9"/>
      <c r="BIH134" s="9"/>
      <c r="BII134" s="9"/>
      <c r="BIJ134" s="9"/>
      <c r="BIK134" s="9"/>
      <c r="BIL134" s="9"/>
      <c r="BIM134" s="9"/>
      <c r="BIN134" s="9"/>
      <c r="BIO134" s="9"/>
      <c r="BIP134" s="9"/>
      <c r="BIQ134" s="9"/>
      <c r="BIR134" s="9"/>
      <c r="BIS134" s="9"/>
      <c r="BIT134" s="9"/>
      <c r="BIU134" s="9"/>
      <c r="BIV134" s="9"/>
      <c r="BIW134" s="9"/>
      <c r="BIX134" s="9"/>
      <c r="BIY134" s="9"/>
      <c r="BIZ134" s="9"/>
      <c r="BJA134" s="9"/>
      <c r="BJB134" s="9"/>
      <c r="BJC134" s="9"/>
      <c r="BJD134" s="9"/>
      <c r="BJE134" s="9"/>
      <c r="BJF134" s="9"/>
      <c r="BJG134" s="9"/>
      <c r="BJH134" s="9"/>
      <c r="BJI134" s="9"/>
      <c r="BJJ134" s="9"/>
      <c r="BJK134" s="9"/>
      <c r="BJL134" s="9"/>
      <c r="BJM134" s="9"/>
      <c r="BJN134" s="9"/>
      <c r="BJO134" s="9"/>
      <c r="BJP134" s="9"/>
      <c r="BJQ134" s="9"/>
      <c r="BJR134" s="9"/>
      <c r="BJS134" s="9"/>
      <c r="BJT134" s="9"/>
      <c r="BJU134" s="9"/>
      <c r="BJV134" s="9"/>
      <c r="BJW134" s="9"/>
      <c r="BJX134" s="9"/>
      <c r="BJY134" s="9"/>
      <c r="BJZ134" s="9"/>
      <c r="BKA134" s="9"/>
      <c r="BKB134" s="9"/>
      <c r="BKC134" s="9"/>
      <c r="BKD134" s="9"/>
      <c r="BKE134" s="9"/>
      <c r="BKF134" s="9"/>
      <c r="BKG134" s="9"/>
      <c r="BKH134" s="9"/>
      <c r="BKI134" s="9"/>
      <c r="BKJ134" s="9"/>
      <c r="BKK134" s="9"/>
      <c r="BKL134" s="9"/>
      <c r="BKM134" s="9"/>
      <c r="BKN134" s="9"/>
      <c r="BKO134" s="9"/>
      <c r="BKP134" s="9"/>
      <c r="BKQ134" s="9"/>
      <c r="BKR134" s="9"/>
      <c r="BKS134" s="9"/>
      <c r="BKT134" s="9"/>
      <c r="BKU134" s="9"/>
      <c r="BKV134" s="9"/>
      <c r="BKW134" s="9"/>
      <c r="BKX134" s="9"/>
      <c r="BKY134" s="9"/>
      <c r="BKZ134" s="9"/>
      <c r="BLA134" s="9"/>
      <c r="BLB134" s="9"/>
      <c r="BLC134" s="9"/>
      <c r="BLD134" s="9"/>
      <c r="BLE134" s="9"/>
      <c r="BLF134" s="9"/>
      <c r="BLG134" s="9"/>
      <c r="BLH134" s="9"/>
      <c r="BLI134" s="9"/>
      <c r="BLJ134" s="9"/>
      <c r="BLK134" s="9"/>
      <c r="BLL134" s="9"/>
      <c r="BLM134" s="9"/>
      <c r="BLN134" s="9"/>
      <c r="BLO134" s="9"/>
      <c r="BLP134" s="9"/>
      <c r="BLQ134" s="9"/>
      <c r="BLR134" s="9"/>
      <c r="BLS134" s="9"/>
      <c r="BLT134" s="9"/>
      <c r="BLU134" s="9"/>
      <c r="BLV134" s="9"/>
      <c r="BLW134" s="9"/>
      <c r="BLX134" s="9"/>
      <c r="BLY134" s="9"/>
      <c r="BLZ134" s="9"/>
      <c r="BMA134" s="9"/>
      <c r="BMB134" s="9"/>
      <c r="BMC134" s="9"/>
      <c r="BMD134" s="9"/>
      <c r="BME134" s="9"/>
      <c r="BMF134" s="9"/>
      <c r="BMG134" s="9"/>
      <c r="BMH134" s="9"/>
      <c r="BMI134" s="9"/>
      <c r="BMJ134" s="9"/>
      <c r="BMK134" s="9"/>
      <c r="BML134" s="9"/>
      <c r="BMM134" s="9"/>
      <c r="BMN134" s="9"/>
      <c r="BMO134" s="9"/>
      <c r="BMP134" s="9"/>
      <c r="BMQ134" s="9"/>
      <c r="BMR134" s="9"/>
      <c r="BMS134" s="9"/>
      <c r="BMT134" s="9"/>
      <c r="BMU134" s="9"/>
      <c r="BMV134" s="9"/>
      <c r="BMW134" s="9"/>
      <c r="BMX134" s="9"/>
      <c r="BMY134" s="9"/>
      <c r="BMZ134" s="9"/>
      <c r="BNA134" s="9"/>
      <c r="BNB134" s="9"/>
      <c r="BNC134" s="9"/>
      <c r="BND134" s="9"/>
      <c r="BNE134" s="9"/>
      <c r="BNF134" s="9"/>
      <c r="BNG134" s="9"/>
      <c r="BNH134" s="9"/>
      <c r="BNI134" s="9"/>
      <c r="BNJ134" s="9"/>
      <c r="BNK134" s="9"/>
      <c r="BNL134" s="9"/>
      <c r="BNM134" s="9"/>
      <c r="BNN134" s="9"/>
      <c r="BNO134" s="9"/>
      <c r="BNP134" s="9"/>
      <c r="BNQ134" s="9"/>
      <c r="BNR134" s="9"/>
      <c r="BNS134" s="9"/>
      <c r="BNT134" s="9"/>
      <c r="BNU134" s="9"/>
      <c r="BNV134" s="9"/>
      <c r="BNW134" s="9"/>
      <c r="BNX134" s="9"/>
      <c r="BNY134" s="9"/>
      <c r="BNZ134" s="9"/>
      <c r="BOA134" s="9"/>
      <c r="BOB134" s="9"/>
      <c r="BOC134" s="9"/>
      <c r="BOD134" s="9"/>
      <c r="BOE134" s="9"/>
      <c r="BOF134" s="9"/>
      <c r="BOG134" s="9"/>
      <c r="BOH134" s="9"/>
      <c r="BOI134" s="9"/>
      <c r="BOJ134" s="9"/>
      <c r="BOK134" s="9"/>
      <c r="BOL134" s="9"/>
      <c r="BOM134" s="9"/>
      <c r="BON134" s="9"/>
      <c r="BOO134" s="9"/>
      <c r="BOP134" s="9"/>
      <c r="BOQ134" s="9"/>
      <c r="BOR134" s="9"/>
      <c r="BOS134" s="9"/>
      <c r="BOT134" s="9"/>
      <c r="BOU134" s="9"/>
      <c r="BOV134" s="9"/>
      <c r="BOW134" s="9"/>
      <c r="BOX134" s="9"/>
      <c r="BOY134" s="9"/>
      <c r="BOZ134" s="9"/>
      <c r="BPA134" s="9"/>
      <c r="BPB134" s="9"/>
      <c r="BPC134" s="9"/>
      <c r="BPD134" s="9"/>
      <c r="BPE134" s="9"/>
      <c r="BPF134" s="9"/>
      <c r="BPG134" s="9"/>
      <c r="BPH134" s="9"/>
      <c r="BPI134" s="9"/>
      <c r="BPJ134" s="9"/>
      <c r="BPK134" s="9"/>
      <c r="BPL134" s="9"/>
      <c r="BPM134" s="9"/>
      <c r="BPN134" s="9"/>
      <c r="BPO134" s="9"/>
      <c r="BPP134" s="9"/>
      <c r="BPQ134" s="9"/>
      <c r="BPR134" s="9"/>
      <c r="BPS134" s="9"/>
      <c r="BPT134" s="9"/>
      <c r="BPU134" s="9"/>
      <c r="BPV134" s="9"/>
      <c r="BPW134" s="9"/>
      <c r="BPX134" s="9"/>
      <c r="BPY134" s="9"/>
      <c r="BPZ134" s="9"/>
      <c r="BQA134" s="9"/>
      <c r="BQB134" s="9"/>
      <c r="BQC134" s="9"/>
      <c r="BQD134" s="9"/>
      <c r="BQE134" s="9"/>
      <c r="BQF134" s="9"/>
      <c r="BQG134" s="9"/>
      <c r="BQH134" s="9"/>
      <c r="BQI134" s="9"/>
      <c r="BQJ134" s="9"/>
      <c r="BQK134" s="9"/>
      <c r="BQL134" s="9"/>
      <c r="BQM134" s="9"/>
      <c r="BQN134" s="9"/>
      <c r="BQO134" s="9"/>
      <c r="BQP134" s="9"/>
      <c r="BQQ134" s="9"/>
      <c r="BQR134" s="9"/>
      <c r="BQS134" s="9"/>
      <c r="BQT134" s="9"/>
      <c r="BQU134" s="9"/>
      <c r="BQV134" s="9"/>
      <c r="BQW134" s="9"/>
      <c r="BQX134" s="9"/>
      <c r="BQY134" s="9"/>
      <c r="BQZ134" s="9"/>
      <c r="BRA134" s="9"/>
      <c r="BRB134" s="9"/>
      <c r="BRC134" s="9"/>
      <c r="BRD134" s="9"/>
      <c r="BRE134" s="9"/>
      <c r="BRF134" s="9"/>
      <c r="BRG134" s="9"/>
      <c r="BRH134" s="9"/>
      <c r="BRI134" s="9"/>
      <c r="BRJ134" s="9"/>
      <c r="BRK134" s="9"/>
      <c r="BRL134" s="9"/>
      <c r="BRM134" s="9"/>
      <c r="BRN134" s="9"/>
      <c r="BRO134" s="9"/>
      <c r="BRP134" s="9"/>
      <c r="BRQ134" s="9"/>
      <c r="BRR134" s="9"/>
      <c r="BRS134" s="9"/>
      <c r="BRT134" s="9"/>
      <c r="BRU134" s="9"/>
      <c r="BRV134" s="9"/>
      <c r="BRW134" s="9"/>
      <c r="BRX134" s="9"/>
      <c r="BRY134" s="9"/>
      <c r="BRZ134" s="9"/>
      <c r="BSA134" s="9"/>
      <c r="BSB134" s="9"/>
      <c r="BSC134" s="9"/>
      <c r="BSD134" s="9"/>
      <c r="BSE134" s="9"/>
      <c r="BSF134" s="9"/>
      <c r="BSG134" s="9"/>
      <c r="BSH134" s="9"/>
      <c r="BSI134" s="9"/>
      <c r="BSJ134" s="9"/>
      <c r="BSK134" s="9"/>
      <c r="BSL134" s="9"/>
      <c r="BSM134" s="9"/>
      <c r="BSN134" s="9"/>
      <c r="BSO134" s="9"/>
      <c r="BSP134" s="9"/>
      <c r="BSQ134" s="9"/>
      <c r="BSR134" s="9"/>
      <c r="BSS134" s="9"/>
      <c r="BST134" s="9"/>
      <c r="BSU134" s="9"/>
      <c r="BSV134" s="9"/>
      <c r="BSW134" s="9"/>
      <c r="BSX134" s="9"/>
      <c r="BSY134" s="9"/>
      <c r="BSZ134" s="9"/>
      <c r="BTA134" s="9"/>
      <c r="BTB134" s="9"/>
      <c r="BTC134" s="9"/>
      <c r="BTD134" s="9"/>
      <c r="BTE134" s="9"/>
      <c r="BTF134" s="9"/>
      <c r="BTG134" s="9"/>
      <c r="BTH134" s="9"/>
      <c r="BTI134" s="9"/>
      <c r="BTJ134" s="9"/>
      <c r="BTK134" s="9"/>
      <c r="BTL134" s="9"/>
      <c r="BTM134" s="9"/>
      <c r="BTN134" s="9"/>
      <c r="BTO134" s="9"/>
      <c r="BTP134" s="9"/>
      <c r="BTQ134" s="9"/>
      <c r="BTR134" s="9"/>
      <c r="BTS134" s="9"/>
      <c r="BTT134" s="9"/>
      <c r="BTU134" s="9"/>
      <c r="BTV134" s="9"/>
      <c r="BTW134" s="9"/>
      <c r="BTX134" s="9"/>
      <c r="BTY134" s="9"/>
      <c r="BTZ134" s="9"/>
      <c r="BUA134" s="9"/>
      <c r="BUB134" s="9"/>
      <c r="BUC134" s="9"/>
      <c r="BUD134" s="9"/>
      <c r="BUE134" s="9"/>
      <c r="BUF134" s="9"/>
      <c r="BUG134" s="9"/>
      <c r="BUH134" s="9"/>
      <c r="BUI134" s="9"/>
      <c r="BUJ134" s="9"/>
      <c r="BUK134" s="9"/>
      <c r="BUL134" s="9"/>
      <c r="BUM134" s="9"/>
      <c r="BUN134" s="9"/>
      <c r="BUO134" s="9"/>
      <c r="BUP134" s="9"/>
      <c r="BUQ134" s="9"/>
      <c r="BUR134" s="9"/>
      <c r="BUS134" s="9"/>
      <c r="BUT134" s="9"/>
      <c r="BUU134" s="9"/>
      <c r="BUV134" s="9"/>
      <c r="BUW134" s="9"/>
      <c r="BUX134" s="9"/>
      <c r="BUY134" s="9"/>
      <c r="BUZ134" s="9"/>
      <c r="BVA134" s="9"/>
      <c r="BVB134" s="9"/>
      <c r="BVC134" s="9"/>
      <c r="BVD134" s="9"/>
      <c r="BVE134" s="9"/>
      <c r="BVF134" s="9"/>
      <c r="BVG134" s="9"/>
      <c r="BVH134" s="9"/>
      <c r="BVI134" s="9"/>
      <c r="BVJ134" s="9"/>
      <c r="BVK134" s="9"/>
      <c r="BVL134" s="9"/>
      <c r="BVM134" s="9"/>
      <c r="BVN134" s="9"/>
      <c r="BVO134" s="9"/>
      <c r="BVP134" s="9"/>
      <c r="BVQ134" s="9"/>
      <c r="BVR134" s="9"/>
      <c r="BVS134" s="9"/>
      <c r="BVT134" s="9"/>
      <c r="BVU134" s="9"/>
      <c r="BVV134" s="9"/>
      <c r="BVW134" s="9"/>
      <c r="BVX134" s="9"/>
      <c r="BVY134" s="9"/>
      <c r="BVZ134" s="9"/>
      <c r="BWA134" s="9"/>
      <c r="BWB134" s="9"/>
      <c r="BWC134" s="9"/>
      <c r="BWD134" s="9"/>
      <c r="BWE134" s="9"/>
      <c r="BWF134" s="9"/>
      <c r="BWG134" s="9"/>
      <c r="BWH134" s="9"/>
      <c r="BWI134" s="9"/>
      <c r="BWJ134" s="9"/>
      <c r="BWK134" s="9"/>
      <c r="BWL134" s="9"/>
      <c r="BWM134" s="9"/>
      <c r="BWN134" s="9"/>
      <c r="BWO134" s="9"/>
      <c r="BWP134" s="9"/>
      <c r="BWQ134" s="9"/>
      <c r="BWR134" s="9"/>
      <c r="BWS134" s="9"/>
      <c r="BWT134" s="9"/>
      <c r="BWU134" s="9"/>
      <c r="BWV134" s="9"/>
      <c r="BWW134" s="9"/>
      <c r="BWX134" s="9"/>
      <c r="BWY134" s="9"/>
      <c r="BWZ134" s="9"/>
      <c r="BXA134" s="9"/>
      <c r="BXB134" s="9"/>
      <c r="BXC134" s="9"/>
      <c r="BXD134" s="9"/>
    </row>
    <row r="135" ht="14.25" customHeight="1">
      <c r="A135" s="9">
        <v>13.0</v>
      </c>
      <c r="B135" s="9" t="s">
        <v>11947</v>
      </c>
      <c r="C135" s="9" t="s">
        <v>11948</v>
      </c>
      <c r="D135" s="9" t="s">
        <v>11948</v>
      </c>
      <c r="E135" s="9"/>
      <c r="F135" s="9">
        <v>5.0</v>
      </c>
      <c r="G135" s="9" t="s">
        <v>13062</v>
      </c>
      <c r="H135" s="9"/>
      <c r="I135" s="9"/>
      <c r="J135" s="9"/>
      <c r="K135" s="9">
        <v>1.0</v>
      </c>
      <c r="L135" s="9">
        <v>3.0</v>
      </c>
      <c r="M135" s="9"/>
      <c r="N135" s="9"/>
      <c r="O135" s="9">
        <v>1.0</v>
      </c>
      <c r="P135" s="9">
        <v>0.0</v>
      </c>
      <c r="Q135" s="9" t="s">
        <v>13063</v>
      </c>
      <c r="R135" s="9"/>
      <c r="S135" s="9" t="s">
        <v>3164</v>
      </c>
      <c r="T135" s="9" t="s">
        <v>3162</v>
      </c>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c r="KA135" s="9"/>
      <c r="KB135" s="9"/>
      <c r="KC135" s="9"/>
      <c r="KD135" s="9"/>
      <c r="KE135" s="9"/>
      <c r="KF135" s="9"/>
      <c r="KG135" s="9"/>
      <c r="KH135" s="9"/>
      <c r="KI135" s="9"/>
      <c r="KJ135" s="9"/>
      <c r="KK135" s="9"/>
      <c r="KL135" s="9"/>
      <c r="KM135" s="9"/>
      <c r="KN135" s="9"/>
      <c r="KO135" s="9"/>
      <c r="KP135" s="9"/>
      <c r="KQ135" s="9"/>
      <c r="KR135" s="9"/>
      <c r="KS135" s="9"/>
      <c r="KT135" s="9"/>
      <c r="KU135" s="9"/>
      <c r="KV135" s="9"/>
      <c r="KW135" s="9"/>
      <c r="KX135" s="9"/>
      <c r="KY135" s="9"/>
      <c r="KZ135" s="9"/>
      <c r="LA135" s="9"/>
      <c r="LB135" s="9"/>
      <c r="LC135" s="9"/>
      <c r="LD135" s="9"/>
      <c r="LE135" s="9"/>
      <c r="LF135" s="9"/>
      <c r="LG135" s="9"/>
      <c r="LH135" s="9"/>
      <c r="LI135" s="9"/>
      <c r="LJ135" s="9"/>
      <c r="LK135" s="9"/>
      <c r="LL135" s="9"/>
      <c r="LM135" s="9"/>
      <c r="LN135" s="9"/>
      <c r="LO135" s="9"/>
      <c r="LP135" s="9"/>
      <c r="LQ135" s="9"/>
      <c r="LR135" s="9"/>
      <c r="LS135" s="9"/>
      <c r="LT135" s="9"/>
      <c r="LU135" s="9"/>
      <c r="LV135" s="9"/>
      <c r="LW135" s="9"/>
      <c r="LX135" s="9"/>
      <c r="LY135" s="9"/>
      <c r="LZ135" s="9"/>
      <c r="MA135" s="9"/>
      <c r="MB135" s="9"/>
      <c r="MC135" s="9"/>
      <c r="MD135" s="9"/>
      <c r="ME135" s="9"/>
      <c r="MF135" s="9"/>
      <c r="MG135" s="9"/>
      <c r="MH135" s="9"/>
      <c r="MI135" s="9"/>
      <c r="MJ135" s="9"/>
      <c r="MK135" s="9"/>
      <c r="ML135" s="9"/>
      <c r="MM135" s="9"/>
      <c r="MN135" s="9"/>
      <c r="MO135" s="9"/>
      <c r="MP135" s="9"/>
      <c r="MQ135" s="9"/>
      <c r="MR135" s="9"/>
      <c r="MS135" s="9"/>
      <c r="MT135" s="9"/>
      <c r="MU135" s="9"/>
      <c r="MV135" s="9"/>
      <c r="MW135" s="9"/>
      <c r="MX135" s="9"/>
      <c r="MY135" s="9"/>
      <c r="MZ135" s="9"/>
      <c r="NA135" s="9"/>
      <c r="NB135" s="9"/>
      <c r="NC135" s="9"/>
      <c r="ND135" s="9"/>
      <c r="NE135" s="9"/>
      <c r="NF135" s="9"/>
      <c r="NG135" s="9"/>
      <c r="NH135" s="9"/>
      <c r="NI135" s="9"/>
      <c r="NJ135" s="9"/>
      <c r="NK135" s="9"/>
      <c r="NL135" s="9"/>
      <c r="NM135" s="9"/>
      <c r="NN135" s="9"/>
      <c r="NO135" s="9"/>
      <c r="NP135" s="9"/>
      <c r="NQ135" s="9"/>
      <c r="NR135" s="9"/>
      <c r="NS135" s="9"/>
      <c r="NT135" s="9"/>
      <c r="NU135" s="9"/>
      <c r="NV135" s="9"/>
      <c r="NW135" s="9"/>
      <c r="NX135" s="9"/>
      <c r="NY135" s="9"/>
      <c r="NZ135" s="9"/>
      <c r="OA135" s="9"/>
      <c r="OB135" s="9"/>
      <c r="OC135" s="9"/>
      <c r="OD135" s="9"/>
      <c r="OE135" s="9"/>
      <c r="OF135" s="9"/>
      <c r="OG135" s="9"/>
      <c r="OH135" s="9"/>
      <c r="OI135" s="9"/>
      <c r="OJ135" s="9"/>
      <c r="OK135" s="9"/>
      <c r="OL135" s="9"/>
      <c r="OM135" s="9"/>
      <c r="ON135" s="9"/>
      <c r="OO135" s="9"/>
      <c r="OP135" s="9"/>
      <c r="OQ135" s="9"/>
      <c r="OR135" s="9"/>
      <c r="OS135" s="9"/>
      <c r="OT135" s="9"/>
      <c r="OU135" s="9"/>
      <c r="OV135" s="9"/>
      <c r="OW135" s="9"/>
      <c r="OX135" s="9"/>
      <c r="OY135" s="9"/>
      <c r="OZ135" s="9"/>
      <c r="PA135" s="9"/>
      <c r="PB135" s="9"/>
      <c r="PC135" s="9"/>
      <c r="PD135" s="9"/>
      <c r="PE135" s="9"/>
      <c r="PF135" s="9"/>
      <c r="PG135" s="9"/>
      <c r="PH135" s="9"/>
      <c r="PI135" s="9"/>
      <c r="PJ135" s="9"/>
      <c r="PK135" s="9"/>
      <c r="PL135" s="9"/>
      <c r="PM135" s="9"/>
      <c r="PN135" s="9"/>
      <c r="PO135" s="9"/>
      <c r="PP135" s="9"/>
      <c r="PQ135" s="9"/>
      <c r="PR135" s="9"/>
      <c r="PS135" s="9"/>
      <c r="PT135" s="9"/>
      <c r="PU135" s="9"/>
      <c r="PV135" s="9"/>
      <c r="PW135" s="9"/>
      <c r="PX135" s="9"/>
      <c r="PY135" s="9"/>
      <c r="PZ135" s="9"/>
      <c r="QA135" s="9"/>
      <c r="QB135" s="9"/>
      <c r="QC135" s="9"/>
      <c r="QD135" s="9"/>
      <c r="QE135" s="9"/>
      <c r="QF135" s="9"/>
      <c r="QG135" s="9"/>
      <c r="QH135" s="9"/>
      <c r="QI135" s="9"/>
      <c r="QJ135" s="9"/>
      <c r="QK135" s="9"/>
      <c r="QL135" s="9"/>
      <c r="QM135" s="9"/>
      <c r="QN135" s="9"/>
      <c r="QO135" s="9"/>
      <c r="QP135" s="9"/>
      <c r="QQ135" s="9"/>
      <c r="QR135" s="9"/>
      <c r="QS135" s="9"/>
      <c r="QT135" s="9"/>
      <c r="QU135" s="9"/>
      <c r="QV135" s="9"/>
      <c r="QW135" s="9"/>
      <c r="QX135" s="9"/>
      <c r="QY135" s="9"/>
      <c r="QZ135" s="9"/>
      <c r="RA135" s="9"/>
      <c r="RB135" s="9"/>
      <c r="RC135" s="9"/>
      <c r="RD135" s="9"/>
      <c r="RE135" s="9"/>
      <c r="RF135" s="9"/>
      <c r="RG135" s="9"/>
      <c r="RH135" s="9"/>
      <c r="RI135" s="9"/>
      <c r="RJ135" s="9"/>
      <c r="RK135" s="9"/>
      <c r="RL135" s="9"/>
      <c r="RM135" s="9"/>
      <c r="RN135" s="9"/>
      <c r="RO135" s="9"/>
      <c r="RP135" s="9"/>
      <c r="RQ135" s="9"/>
      <c r="RR135" s="9"/>
      <c r="RS135" s="9"/>
      <c r="RT135" s="9"/>
      <c r="RU135" s="9"/>
      <c r="RV135" s="9"/>
      <c r="RW135" s="9"/>
      <c r="RX135" s="9"/>
      <c r="RY135" s="9"/>
      <c r="RZ135" s="9"/>
      <c r="SA135" s="9"/>
      <c r="SB135" s="9"/>
      <c r="SC135" s="9"/>
      <c r="SD135" s="9"/>
      <c r="SE135" s="9"/>
      <c r="SF135" s="9"/>
      <c r="SG135" s="9"/>
      <c r="SH135" s="9"/>
      <c r="SI135" s="9"/>
      <c r="SJ135" s="9"/>
      <c r="SK135" s="9"/>
      <c r="SL135" s="9"/>
      <c r="SM135" s="9"/>
      <c r="SN135" s="9"/>
      <c r="SO135" s="9"/>
      <c r="SP135" s="9"/>
      <c r="SQ135" s="9"/>
      <c r="SR135" s="9"/>
      <c r="SS135" s="9"/>
      <c r="ST135" s="9"/>
      <c r="SU135" s="9"/>
      <c r="SV135" s="9"/>
      <c r="SW135" s="9"/>
      <c r="SX135" s="9"/>
      <c r="SY135" s="9"/>
      <c r="SZ135" s="9"/>
      <c r="TA135" s="9"/>
      <c r="TB135" s="9"/>
      <c r="TC135" s="9"/>
      <c r="TD135" s="9"/>
      <c r="TE135" s="9"/>
      <c r="TF135" s="9"/>
      <c r="TG135" s="9"/>
      <c r="TH135" s="9"/>
      <c r="TI135" s="9"/>
      <c r="TJ135" s="9"/>
      <c r="TK135" s="9"/>
      <c r="TL135" s="9"/>
      <c r="TM135" s="9"/>
      <c r="TN135" s="9"/>
      <c r="TO135" s="9"/>
      <c r="ANB135" s="9"/>
      <c r="ANC135" s="9"/>
      <c r="AND135" s="9"/>
      <c r="ANE135" s="9"/>
      <c r="ANF135" s="9"/>
      <c r="ANG135" s="9"/>
      <c r="ANH135" s="9"/>
      <c r="ANI135" s="9"/>
      <c r="ANJ135" s="9"/>
      <c r="ANK135" s="9"/>
      <c r="ANL135" s="9"/>
      <c r="ANM135" s="9"/>
      <c r="ANN135" s="9"/>
      <c r="ANO135" s="9"/>
      <c r="ANP135" s="9"/>
      <c r="ANQ135" s="9"/>
      <c r="ANR135" s="9"/>
      <c r="ANS135" s="9"/>
      <c r="ANT135" s="9"/>
      <c r="ANU135" s="9"/>
      <c r="ANV135" s="9"/>
      <c r="ANW135" s="9"/>
      <c r="ANX135" s="9"/>
      <c r="ANY135" s="9"/>
      <c r="ANZ135" s="9"/>
      <c r="AOA135" s="9"/>
      <c r="AOB135" s="9"/>
      <c r="AOC135" s="9"/>
      <c r="AOD135" s="9"/>
      <c r="AOE135" s="9"/>
      <c r="AOF135" s="9"/>
      <c r="AOG135" s="9"/>
      <c r="AOH135" s="9"/>
      <c r="AOI135" s="9"/>
      <c r="AOJ135" s="9"/>
      <c r="AOK135" s="9"/>
      <c r="AOL135" s="9"/>
      <c r="AOM135" s="9"/>
      <c r="AON135" s="9"/>
      <c r="AOO135" s="9"/>
      <c r="AOP135" s="9"/>
      <c r="AOQ135" s="9"/>
      <c r="AOR135" s="9"/>
      <c r="AOS135" s="9"/>
      <c r="AOT135" s="9"/>
      <c r="AOU135" s="9"/>
      <c r="AOV135" s="9"/>
      <c r="AOW135" s="9"/>
      <c r="AOX135" s="9"/>
      <c r="AOY135" s="9"/>
      <c r="AOZ135" s="9"/>
      <c r="APA135" s="9"/>
      <c r="APB135" s="9"/>
      <c r="APC135" s="9"/>
      <c r="APD135" s="9"/>
      <c r="APE135" s="9"/>
      <c r="APF135" s="9"/>
      <c r="APG135" s="9"/>
      <c r="APH135" s="9"/>
      <c r="API135" s="9"/>
      <c r="APJ135" s="9"/>
      <c r="APK135" s="9"/>
      <c r="APL135" s="9"/>
      <c r="APM135" s="9"/>
      <c r="APN135" s="9"/>
      <c r="APO135" s="9"/>
      <c r="APP135" s="9"/>
      <c r="APQ135" s="9"/>
      <c r="APR135" s="9"/>
      <c r="APS135" s="9"/>
      <c r="APT135" s="9"/>
      <c r="APU135" s="9"/>
      <c r="APV135" s="9"/>
      <c r="APW135" s="9"/>
      <c r="APX135" s="9"/>
      <c r="APY135" s="9"/>
      <c r="APZ135" s="9"/>
      <c r="AQA135" s="9"/>
      <c r="AQB135" s="9"/>
      <c r="AQC135" s="9"/>
      <c r="AQD135" s="9"/>
      <c r="AQE135" s="9"/>
      <c r="AQF135" s="9"/>
      <c r="AQG135" s="9"/>
      <c r="AQH135" s="9"/>
      <c r="AQI135" s="9"/>
      <c r="AQJ135" s="9"/>
      <c r="AQK135" s="9"/>
      <c r="AQL135" s="9"/>
      <c r="AQM135" s="9"/>
      <c r="AQN135" s="9"/>
      <c r="AQO135" s="9"/>
      <c r="AQP135" s="9"/>
      <c r="AQQ135" s="9"/>
      <c r="AQR135" s="9"/>
      <c r="AQS135" s="9"/>
      <c r="AQT135" s="9"/>
      <c r="AQU135" s="9"/>
      <c r="AQV135" s="9"/>
      <c r="AQW135" s="9"/>
      <c r="AQX135" s="9"/>
      <c r="AQY135" s="9"/>
      <c r="AQZ135" s="9"/>
      <c r="ARA135" s="9"/>
      <c r="ARB135" s="9"/>
      <c r="ARC135" s="9"/>
      <c r="ARD135" s="9"/>
      <c r="ARE135" s="9"/>
      <c r="ARF135" s="9"/>
      <c r="ARG135" s="9"/>
      <c r="ARH135" s="9"/>
      <c r="ARI135" s="9"/>
      <c r="ARJ135" s="9"/>
      <c r="ARK135" s="9"/>
      <c r="ARL135" s="9"/>
      <c r="ARM135" s="9"/>
      <c r="ARN135" s="9"/>
      <c r="ARO135" s="9"/>
      <c r="ARP135" s="9"/>
      <c r="ARQ135" s="9"/>
      <c r="ARR135" s="9"/>
      <c r="ARS135" s="9"/>
      <c r="ART135" s="9"/>
      <c r="ARU135" s="9"/>
      <c r="ARV135" s="9"/>
      <c r="ARW135" s="9"/>
      <c r="ARX135" s="9"/>
      <c r="ARY135" s="9"/>
      <c r="ARZ135" s="9"/>
      <c r="ASA135" s="9"/>
      <c r="ASB135" s="9"/>
      <c r="ASC135" s="9"/>
      <c r="ASD135" s="9"/>
      <c r="ASE135" s="9"/>
      <c r="ASF135" s="9"/>
      <c r="ASG135" s="9"/>
      <c r="ASH135" s="9"/>
      <c r="ASI135" s="9"/>
      <c r="ASJ135" s="9"/>
      <c r="ASK135" s="9"/>
      <c r="ASL135" s="9"/>
      <c r="ASM135" s="9"/>
      <c r="ASN135" s="9"/>
      <c r="ASO135" s="9"/>
      <c r="ASP135" s="9"/>
      <c r="ASQ135" s="9"/>
      <c r="ASR135" s="9"/>
      <c r="ASS135" s="9"/>
      <c r="AST135" s="9"/>
      <c r="ASU135" s="9"/>
      <c r="ASV135" s="9"/>
      <c r="ASW135" s="9"/>
      <c r="ASX135" s="9"/>
      <c r="ASY135" s="9"/>
      <c r="ASZ135" s="9"/>
      <c r="ATA135" s="9"/>
      <c r="ATB135" s="9"/>
      <c r="ATC135" s="9"/>
      <c r="ATD135" s="9"/>
      <c r="ATE135" s="9"/>
      <c r="ATF135" s="9"/>
      <c r="ATG135" s="9"/>
      <c r="ATH135" s="9"/>
      <c r="ATI135" s="9"/>
      <c r="ATJ135" s="9"/>
      <c r="ATK135" s="9"/>
      <c r="ATL135" s="9"/>
      <c r="ATM135" s="9"/>
      <c r="ATN135" s="9"/>
      <c r="ATO135" s="9"/>
      <c r="ATP135" s="9"/>
      <c r="ATQ135" s="9"/>
      <c r="ATR135" s="9"/>
      <c r="ATS135" s="9"/>
      <c r="ATT135" s="9"/>
      <c r="ATU135" s="9"/>
      <c r="ATV135" s="9"/>
      <c r="ATW135" s="9"/>
      <c r="ATX135" s="9"/>
      <c r="ATY135" s="9"/>
      <c r="ATZ135" s="9"/>
      <c r="AUA135" s="9"/>
      <c r="AUB135" s="9"/>
      <c r="AUC135" s="9"/>
      <c r="AUD135" s="9"/>
      <c r="AUE135" s="9"/>
      <c r="AUF135" s="9"/>
      <c r="AUG135" s="9"/>
      <c r="AUH135" s="9"/>
      <c r="AUI135" s="9"/>
      <c r="AUJ135" s="9"/>
      <c r="AUK135" s="9"/>
      <c r="AUL135" s="9"/>
      <c r="AUM135" s="9"/>
      <c r="AUN135" s="9"/>
      <c r="AUO135" s="9"/>
      <c r="AUP135" s="9"/>
      <c r="AUQ135" s="9"/>
      <c r="AUR135" s="9"/>
      <c r="AUS135" s="9"/>
      <c r="AUT135" s="9"/>
      <c r="AUU135" s="9"/>
      <c r="AUV135" s="9"/>
      <c r="AUW135" s="9"/>
      <c r="AUX135" s="9"/>
      <c r="AUY135" s="9"/>
      <c r="AUZ135" s="9"/>
      <c r="AVA135" s="9"/>
      <c r="AVB135" s="9"/>
      <c r="AVC135" s="9"/>
      <c r="AVD135" s="9"/>
      <c r="AVE135" s="9"/>
      <c r="AVF135" s="9"/>
      <c r="AVG135" s="9"/>
      <c r="AVH135" s="9"/>
      <c r="AVI135" s="9"/>
      <c r="AVJ135" s="9"/>
      <c r="AVK135" s="9"/>
      <c r="AVL135" s="9"/>
      <c r="AVM135" s="9"/>
      <c r="AVN135" s="9"/>
      <c r="AVO135" s="9"/>
      <c r="AVP135" s="9"/>
      <c r="AVQ135" s="9"/>
      <c r="AVR135" s="9"/>
      <c r="AVS135" s="9"/>
      <c r="AVT135" s="9"/>
      <c r="AVU135" s="9"/>
      <c r="AVV135" s="9"/>
      <c r="AVW135" s="9"/>
      <c r="AVX135" s="9"/>
      <c r="AVY135" s="9"/>
      <c r="AVZ135" s="9"/>
      <c r="AWA135" s="9"/>
      <c r="AWB135" s="9"/>
      <c r="AWC135" s="9"/>
      <c r="AWD135" s="9"/>
      <c r="AWE135" s="9"/>
      <c r="AWF135" s="9"/>
      <c r="AWG135" s="9"/>
      <c r="AWH135" s="9"/>
      <c r="AWI135" s="9"/>
      <c r="AWJ135" s="9"/>
      <c r="AWK135" s="9"/>
      <c r="AWL135" s="9"/>
      <c r="AWM135" s="9"/>
      <c r="AWN135" s="9"/>
      <c r="AWO135" s="9"/>
      <c r="AWP135" s="9"/>
      <c r="AWQ135" s="9"/>
      <c r="AWR135" s="9"/>
      <c r="AWS135" s="9"/>
      <c r="AWT135" s="9"/>
      <c r="AWU135" s="9"/>
      <c r="AWV135" s="9"/>
      <c r="AWW135" s="9"/>
      <c r="AWX135" s="9"/>
      <c r="AWY135" s="9"/>
      <c r="AWZ135" s="9"/>
      <c r="AXA135" s="9"/>
      <c r="AXB135" s="9"/>
      <c r="AXC135" s="9"/>
      <c r="AXD135" s="9"/>
      <c r="AXE135" s="9"/>
      <c r="AXF135" s="9"/>
      <c r="AXG135" s="9"/>
      <c r="AXH135" s="9"/>
      <c r="AXI135" s="9"/>
      <c r="AXJ135" s="9"/>
      <c r="AXK135" s="9"/>
      <c r="AXL135" s="9"/>
      <c r="AXM135" s="9"/>
      <c r="AXN135" s="9"/>
      <c r="AXO135" s="9"/>
      <c r="AXP135" s="9"/>
      <c r="AXQ135" s="9"/>
      <c r="AXR135" s="9"/>
      <c r="AXS135" s="9"/>
      <c r="AXT135" s="9"/>
      <c r="AXU135" s="9"/>
      <c r="AXV135" s="9"/>
      <c r="AXW135" s="9"/>
      <c r="AXX135" s="9"/>
      <c r="AXY135" s="9"/>
      <c r="AXZ135" s="9"/>
      <c r="AYA135" s="9"/>
      <c r="AYB135" s="9"/>
      <c r="AYC135" s="9"/>
      <c r="AYD135" s="9"/>
      <c r="AYE135" s="9"/>
      <c r="AYF135" s="9"/>
      <c r="AYG135" s="9"/>
      <c r="AYH135" s="9"/>
      <c r="AYI135" s="9"/>
      <c r="AYJ135" s="9"/>
      <c r="AYK135" s="9"/>
      <c r="AYL135" s="9"/>
      <c r="AYM135" s="9"/>
      <c r="AYN135" s="9"/>
      <c r="AYO135" s="9"/>
      <c r="AYP135" s="9"/>
      <c r="AYQ135" s="9"/>
      <c r="AYR135" s="9"/>
      <c r="AYS135" s="9"/>
      <c r="AYT135" s="9"/>
      <c r="AYU135" s="9"/>
      <c r="AYV135" s="9"/>
      <c r="AYW135" s="9"/>
      <c r="AYX135" s="9"/>
      <c r="AYY135" s="9"/>
      <c r="AYZ135" s="9"/>
      <c r="AZA135" s="9"/>
      <c r="AZB135" s="9"/>
      <c r="AZC135" s="9"/>
      <c r="AZD135" s="9"/>
      <c r="AZE135" s="9"/>
      <c r="AZF135" s="9"/>
      <c r="AZG135" s="9"/>
      <c r="AZH135" s="9"/>
      <c r="AZI135" s="9"/>
      <c r="AZJ135" s="9"/>
      <c r="AZK135" s="9"/>
      <c r="AZL135" s="9"/>
      <c r="AZM135" s="9"/>
      <c r="AZN135" s="9"/>
      <c r="AZO135" s="9"/>
      <c r="AZP135" s="9"/>
      <c r="AZQ135" s="9"/>
      <c r="AZR135" s="9"/>
      <c r="AZS135" s="9"/>
      <c r="AZT135" s="9"/>
      <c r="AZU135" s="9"/>
      <c r="AZV135" s="9"/>
      <c r="AZW135" s="9"/>
      <c r="AZX135" s="9"/>
      <c r="AZY135" s="9"/>
      <c r="AZZ135" s="9"/>
      <c r="BAA135" s="9"/>
      <c r="BAB135" s="9"/>
      <c r="BAC135" s="9"/>
      <c r="BAD135" s="9"/>
      <c r="BAE135" s="9"/>
      <c r="BAF135" s="9"/>
      <c r="BAG135" s="9"/>
      <c r="BAH135" s="9"/>
      <c r="BAI135" s="9"/>
      <c r="BAJ135" s="9"/>
      <c r="BAK135" s="9"/>
      <c r="BAL135" s="9"/>
      <c r="BAM135" s="9"/>
      <c r="BAN135" s="9"/>
      <c r="BAO135" s="9"/>
      <c r="BAP135" s="9"/>
      <c r="BAQ135" s="9"/>
      <c r="BAR135" s="9"/>
      <c r="BAS135" s="9"/>
      <c r="BAT135" s="9"/>
      <c r="BAU135" s="9"/>
      <c r="BAV135" s="9"/>
      <c r="BAW135" s="9"/>
      <c r="BAX135" s="9"/>
      <c r="BAY135" s="9"/>
      <c r="BAZ135" s="9"/>
      <c r="BBA135" s="9"/>
      <c r="BBB135" s="9"/>
      <c r="BBC135" s="9"/>
      <c r="BBD135" s="9"/>
      <c r="BBE135" s="9"/>
      <c r="BBF135" s="9"/>
      <c r="BBG135" s="9"/>
      <c r="BBH135" s="9"/>
      <c r="BBI135" s="9"/>
      <c r="BBJ135" s="9"/>
      <c r="BBK135" s="9"/>
      <c r="BBL135" s="9"/>
      <c r="BBM135" s="9"/>
      <c r="BBN135" s="9"/>
      <c r="BBO135" s="9"/>
      <c r="BBP135" s="9"/>
      <c r="BBQ135" s="9"/>
      <c r="BBR135" s="9"/>
      <c r="BBS135" s="9"/>
      <c r="BBT135" s="9"/>
      <c r="BBU135" s="9"/>
      <c r="BBV135" s="9"/>
      <c r="BBW135" s="9"/>
      <c r="BBX135" s="9"/>
      <c r="BBY135" s="9"/>
      <c r="BBZ135" s="9"/>
      <c r="BCA135" s="9"/>
      <c r="BCB135" s="9"/>
      <c r="BCC135" s="9"/>
      <c r="BCD135" s="9"/>
      <c r="BCE135" s="9"/>
      <c r="BCF135" s="9"/>
      <c r="BCG135" s="9"/>
      <c r="BCH135" s="9"/>
      <c r="BCI135" s="9"/>
      <c r="BCJ135" s="9"/>
      <c r="BCK135" s="9"/>
      <c r="BCL135" s="9"/>
      <c r="BCM135" s="9"/>
      <c r="BCN135" s="9"/>
      <c r="BCO135" s="9"/>
      <c r="BCP135" s="9"/>
      <c r="BCQ135" s="9"/>
      <c r="BCR135" s="9"/>
      <c r="BCS135" s="9"/>
      <c r="BCT135" s="9"/>
      <c r="BCU135" s="9"/>
      <c r="BCV135" s="9"/>
      <c r="BCW135" s="9"/>
      <c r="BCX135" s="9"/>
      <c r="BCY135" s="9"/>
      <c r="BCZ135" s="9"/>
      <c r="BDA135" s="9"/>
      <c r="BDB135" s="9"/>
      <c r="BDC135" s="9"/>
      <c r="BDD135" s="9"/>
      <c r="BDE135" s="9"/>
      <c r="BDF135" s="9"/>
      <c r="BDG135" s="9"/>
      <c r="BDH135" s="9"/>
      <c r="BDI135" s="9"/>
      <c r="BDJ135" s="9"/>
      <c r="BDK135" s="9"/>
      <c r="BDL135" s="9"/>
      <c r="BDM135" s="9"/>
      <c r="BDN135" s="9"/>
      <c r="BDO135" s="9"/>
      <c r="BDP135" s="9"/>
      <c r="BDQ135" s="9"/>
      <c r="BDR135" s="9"/>
      <c r="BDS135" s="9"/>
      <c r="BDT135" s="9"/>
      <c r="BDU135" s="9"/>
      <c r="BDV135" s="9"/>
      <c r="BDW135" s="9"/>
      <c r="BDX135" s="9"/>
      <c r="BDY135" s="9"/>
      <c r="BDZ135" s="9"/>
      <c r="BEA135" s="9"/>
      <c r="BEB135" s="9"/>
      <c r="BEC135" s="9"/>
      <c r="BED135" s="9"/>
      <c r="BEE135" s="9"/>
      <c r="BEF135" s="9"/>
      <c r="BEG135" s="9"/>
      <c r="BEH135" s="9"/>
      <c r="BEI135" s="9"/>
      <c r="BEJ135" s="9"/>
      <c r="BEK135" s="9"/>
      <c r="BEL135" s="9"/>
      <c r="BEM135" s="9"/>
      <c r="BEN135" s="9"/>
      <c r="BEO135" s="9"/>
      <c r="BEP135" s="9"/>
      <c r="BEQ135" s="9"/>
      <c r="BER135" s="9"/>
      <c r="BES135" s="9"/>
      <c r="BET135" s="9"/>
      <c r="BEU135" s="9"/>
      <c r="BEV135" s="9"/>
      <c r="BEW135" s="9"/>
      <c r="BEX135" s="9"/>
      <c r="BEY135" s="9"/>
      <c r="BEZ135" s="9"/>
      <c r="BFA135" s="9"/>
      <c r="BFB135" s="9"/>
      <c r="BFC135" s="9"/>
      <c r="BFD135" s="9"/>
      <c r="BFE135" s="9"/>
      <c r="BFF135" s="9"/>
      <c r="BFG135" s="9"/>
      <c r="BFH135" s="9"/>
      <c r="BFI135" s="9"/>
      <c r="BFJ135" s="9"/>
      <c r="BFK135" s="9"/>
      <c r="BFL135" s="9"/>
      <c r="BFM135" s="9"/>
      <c r="BFN135" s="9"/>
      <c r="BFO135" s="9"/>
      <c r="BFP135" s="9"/>
      <c r="BFQ135" s="9"/>
      <c r="BFR135" s="9"/>
      <c r="BFS135" s="9"/>
      <c r="BFT135" s="9"/>
      <c r="BFU135" s="9"/>
      <c r="BFV135" s="9"/>
      <c r="BFW135" s="9"/>
      <c r="BFX135" s="9"/>
      <c r="BFY135" s="9"/>
      <c r="BFZ135" s="9"/>
      <c r="BGA135" s="9"/>
      <c r="BGB135" s="9"/>
      <c r="BGC135" s="9"/>
      <c r="BGD135" s="9"/>
      <c r="BGE135" s="9"/>
      <c r="BGF135" s="9"/>
      <c r="BGG135" s="9"/>
      <c r="BGH135" s="9"/>
      <c r="BGI135" s="9"/>
      <c r="BGJ135" s="9"/>
      <c r="BGK135" s="9"/>
      <c r="BGL135" s="9"/>
      <c r="BGM135" s="9"/>
      <c r="BGN135" s="9"/>
      <c r="BGO135" s="9"/>
      <c r="BGP135" s="9"/>
      <c r="BGQ135" s="9"/>
      <c r="BGR135" s="9"/>
      <c r="BGS135" s="9"/>
      <c r="BGT135" s="9"/>
      <c r="BGU135" s="9"/>
      <c r="BGV135" s="9"/>
      <c r="BGW135" s="9"/>
      <c r="BGX135" s="9"/>
      <c r="BGY135" s="9"/>
      <c r="BGZ135" s="9"/>
      <c r="BHA135" s="9"/>
      <c r="BHB135" s="9"/>
      <c r="BHC135" s="9"/>
      <c r="BHD135" s="9"/>
      <c r="BHE135" s="9"/>
      <c r="BHF135" s="9"/>
      <c r="BHG135" s="9"/>
      <c r="BHH135" s="9"/>
      <c r="BHI135" s="9"/>
      <c r="BHJ135" s="9"/>
      <c r="BHK135" s="9"/>
      <c r="BHL135" s="9"/>
      <c r="BHM135" s="9"/>
      <c r="BHN135" s="9"/>
      <c r="BHO135" s="9"/>
      <c r="BHP135" s="9"/>
      <c r="BHQ135" s="9"/>
      <c r="BHR135" s="9"/>
      <c r="BHS135" s="9"/>
      <c r="BHT135" s="9"/>
      <c r="BHU135" s="9"/>
      <c r="BHV135" s="9"/>
      <c r="BHW135" s="9"/>
      <c r="BHX135" s="9"/>
      <c r="BHY135" s="9"/>
      <c r="BHZ135" s="9"/>
      <c r="BIA135" s="9"/>
      <c r="BIB135" s="9"/>
      <c r="BIC135" s="9"/>
      <c r="BID135" s="9"/>
      <c r="BIE135" s="9"/>
      <c r="BIF135" s="9"/>
      <c r="BIG135" s="9"/>
      <c r="BIH135" s="9"/>
      <c r="BII135" s="9"/>
      <c r="BIJ135" s="9"/>
      <c r="BIK135" s="9"/>
      <c r="BIL135" s="9"/>
      <c r="BIM135" s="9"/>
      <c r="BIN135" s="9"/>
      <c r="BIO135" s="9"/>
      <c r="BIP135" s="9"/>
      <c r="BIQ135" s="9"/>
      <c r="BIR135" s="9"/>
      <c r="BIS135" s="9"/>
      <c r="BIT135" s="9"/>
      <c r="BIU135" s="9"/>
      <c r="BIV135" s="9"/>
      <c r="BIW135" s="9"/>
      <c r="BIX135" s="9"/>
      <c r="BIY135" s="9"/>
      <c r="BIZ135" s="9"/>
      <c r="BJA135" s="9"/>
      <c r="BJB135" s="9"/>
      <c r="BJC135" s="9"/>
      <c r="BJD135" s="9"/>
      <c r="BJE135" s="9"/>
      <c r="BJF135" s="9"/>
      <c r="BJG135" s="9"/>
      <c r="BJH135" s="9"/>
      <c r="BJI135" s="9"/>
      <c r="BJJ135" s="9"/>
      <c r="BJK135" s="9"/>
      <c r="BJL135" s="9"/>
      <c r="BJM135" s="9"/>
      <c r="BJN135" s="9"/>
      <c r="BJO135" s="9"/>
      <c r="BJP135" s="9"/>
      <c r="BJQ135" s="9"/>
      <c r="BJR135" s="9"/>
      <c r="BJS135" s="9"/>
      <c r="BJT135" s="9"/>
      <c r="BJU135" s="9"/>
      <c r="BJV135" s="9"/>
      <c r="BJW135" s="9"/>
      <c r="BJX135" s="9"/>
      <c r="BJY135" s="9"/>
      <c r="BJZ135" s="9"/>
      <c r="BKA135" s="9"/>
      <c r="BKB135" s="9"/>
      <c r="BKC135" s="9"/>
      <c r="BKD135" s="9"/>
      <c r="BKE135" s="9"/>
      <c r="BKF135" s="9"/>
      <c r="BKG135" s="9"/>
      <c r="BKH135" s="9"/>
      <c r="BKI135" s="9"/>
      <c r="BKJ135" s="9"/>
      <c r="BKK135" s="9"/>
      <c r="BKL135" s="9"/>
      <c r="BKM135" s="9"/>
      <c r="BKN135" s="9"/>
      <c r="BKO135" s="9"/>
      <c r="BKP135" s="9"/>
      <c r="BKQ135" s="9"/>
      <c r="BKR135" s="9"/>
      <c r="BKS135" s="9"/>
      <c r="BKT135" s="9"/>
      <c r="BKU135" s="9"/>
      <c r="BKV135" s="9"/>
      <c r="BKW135" s="9"/>
      <c r="BKX135" s="9"/>
      <c r="BKY135" s="9"/>
      <c r="BKZ135" s="9"/>
      <c r="BLA135" s="9"/>
      <c r="BLB135" s="9"/>
      <c r="BLC135" s="9"/>
      <c r="BLD135" s="9"/>
      <c r="BLE135" s="9"/>
      <c r="BLF135" s="9"/>
      <c r="BLG135" s="9"/>
      <c r="BLH135" s="9"/>
      <c r="BLI135" s="9"/>
      <c r="BLJ135" s="9"/>
      <c r="BLK135" s="9"/>
      <c r="BLL135" s="9"/>
      <c r="BLM135" s="9"/>
      <c r="BLN135" s="9"/>
      <c r="BLO135" s="9"/>
      <c r="BLP135" s="9"/>
      <c r="BLQ135" s="9"/>
      <c r="BLR135" s="9"/>
      <c r="BLS135" s="9"/>
      <c r="BLT135" s="9"/>
      <c r="BLU135" s="9"/>
      <c r="BLV135" s="9"/>
      <c r="BLW135" s="9"/>
      <c r="BLX135" s="9"/>
      <c r="BLY135" s="9"/>
      <c r="BLZ135" s="9"/>
      <c r="BMA135" s="9"/>
      <c r="BMB135" s="9"/>
      <c r="BMC135" s="9"/>
      <c r="BMD135" s="9"/>
      <c r="BME135" s="9"/>
      <c r="BMF135" s="9"/>
      <c r="BMG135" s="9"/>
      <c r="BMH135" s="9"/>
      <c r="BMI135" s="9"/>
      <c r="BMJ135" s="9"/>
      <c r="BMK135" s="9"/>
      <c r="BML135" s="9"/>
      <c r="BMM135" s="9"/>
      <c r="BMN135" s="9"/>
      <c r="BMO135" s="9"/>
      <c r="BMP135" s="9"/>
      <c r="BMQ135" s="9"/>
      <c r="BMR135" s="9"/>
      <c r="BMS135" s="9"/>
      <c r="BMT135" s="9"/>
      <c r="BMU135" s="9"/>
      <c r="BMV135" s="9"/>
      <c r="BMW135" s="9"/>
      <c r="BMX135" s="9"/>
      <c r="BMY135" s="9"/>
      <c r="BMZ135" s="9"/>
      <c r="BNA135" s="9"/>
      <c r="BNB135" s="9"/>
      <c r="BNC135" s="9"/>
      <c r="BND135" s="9"/>
      <c r="BNE135" s="9"/>
      <c r="BNF135" s="9"/>
      <c r="BNG135" s="9"/>
      <c r="BNH135" s="9"/>
      <c r="BNI135" s="9"/>
      <c r="BNJ135" s="9"/>
      <c r="BNK135" s="9"/>
      <c r="BNL135" s="9"/>
      <c r="BNM135" s="9"/>
      <c r="BNN135" s="9"/>
      <c r="BNO135" s="9"/>
      <c r="BNP135" s="9"/>
      <c r="BNQ135" s="9"/>
      <c r="BNR135" s="9"/>
      <c r="BNS135" s="9"/>
      <c r="BNT135" s="9"/>
      <c r="BNU135" s="9"/>
      <c r="BNV135" s="9"/>
      <c r="BNW135" s="9"/>
      <c r="BNX135" s="9"/>
      <c r="BNY135" s="9"/>
      <c r="BNZ135" s="9"/>
      <c r="BOA135" s="9"/>
      <c r="BOB135" s="9"/>
      <c r="BOC135" s="9"/>
      <c r="BOD135" s="9"/>
      <c r="BOE135" s="9"/>
      <c r="BOF135" s="9"/>
      <c r="BOG135" s="9"/>
      <c r="BOH135" s="9"/>
      <c r="BOI135" s="9"/>
      <c r="BOJ135" s="9"/>
      <c r="BOK135" s="9"/>
      <c r="BOL135" s="9"/>
      <c r="BOM135" s="9"/>
      <c r="BON135" s="9"/>
      <c r="BOO135" s="9"/>
      <c r="BOP135" s="9"/>
      <c r="BOQ135" s="9"/>
      <c r="BOR135" s="9"/>
      <c r="BOS135" s="9"/>
      <c r="BOT135" s="9"/>
      <c r="BOU135" s="9"/>
      <c r="BOV135" s="9"/>
      <c r="BOW135" s="9"/>
      <c r="BOX135" s="9"/>
      <c r="BOY135" s="9"/>
      <c r="BOZ135" s="9"/>
      <c r="BPA135" s="9"/>
      <c r="BPB135" s="9"/>
      <c r="BPC135" s="9"/>
      <c r="BPD135" s="9"/>
      <c r="BPE135" s="9"/>
      <c r="BPF135" s="9"/>
      <c r="BPG135" s="9"/>
      <c r="BPH135" s="9"/>
      <c r="BPI135" s="9"/>
      <c r="BPJ135" s="9"/>
      <c r="BPK135" s="9"/>
      <c r="BPL135" s="9"/>
      <c r="BPM135" s="9"/>
      <c r="BPN135" s="9"/>
      <c r="BPO135" s="9"/>
      <c r="BPP135" s="9"/>
      <c r="BPQ135" s="9"/>
      <c r="BPR135" s="9"/>
      <c r="BPS135" s="9"/>
      <c r="BPT135" s="9"/>
      <c r="BPU135" s="9"/>
      <c r="BPV135" s="9"/>
      <c r="BPW135" s="9"/>
      <c r="BPX135" s="9"/>
      <c r="BPY135" s="9"/>
      <c r="BPZ135" s="9"/>
      <c r="BQA135" s="9"/>
      <c r="BQB135" s="9"/>
      <c r="BQC135" s="9"/>
      <c r="BQD135" s="9"/>
      <c r="BQE135" s="9"/>
      <c r="BQF135" s="9"/>
      <c r="BQG135" s="9"/>
      <c r="BQH135" s="9"/>
      <c r="BQI135" s="9"/>
      <c r="BQJ135" s="9"/>
      <c r="BQK135" s="9"/>
      <c r="BQL135" s="9"/>
      <c r="BQM135" s="9"/>
      <c r="BQN135" s="9"/>
      <c r="BQO135" s="9"/>
      <c r="BQP135" s="9"/>
      <c r="BQQ135" s="9"/>
      <c r="BQR135" s="9"/>
      <c r="BQS135" s="9"/>
      <c r="BQT135" s="9"/>
      <c r="BQU135" s="9"/>
      <c r="BQV135" s="9"/>
      <c r="BQW135" s="9"/>
      <c r="BQX135" s="9"/>
      <c r="BQY135" s="9"/>
      <c r="BQZ135" s="9"/>
      <c r="BRA135" s="9"/>
      <c r="BRB135" s="9"/>
      <c r="BRC135" s="9"/>
      <c r="BRD135" s="9"/>
      <c r="BRE135" s="9"/>
      <c r="BRF135" s="9"/>
      <c r="BRG135" s="9"/>
      <c r="BRH135" s="9"/>
      <c r="BRI135" s="9"/>
      <c r="BRJ135" s="9"/>
      <c r="BRK135" s="9"/>
      <c r="BRL135" s="9"/>
      <c r="BRM135" s="9"/>
      <c r="BRN135" s="9"/>
      <c r="BRO135" s="9"/>
      <c r="BRP135" s="9"/>
      <c r="BRQ135" s="9"/>
      <c r="BRR135" s="9"/>
      <c r="BRS135" s="9"/>
      <c r="BRT135" s="9"/>
      <c r="BRU135" s="9"/>
      <c r="BRV135" s="9"/>
      <c r="BRW135" s="9"/>
      <c r="BRX135" s="9"/>
      <c r="BRY135" s="9"/>
      <c r="BRZ135" s="9"/>
      <c r="BSA135" s="9"/>
      <c r="BSB135" s="9"/>
      <c r="BSC135" s="9"/>
      <c r="BSD135" s="9"/>
      <c r="BSE135" s="9"/>
      <c r="BSF135" s="9"/>
      <c r="BSG135" s="9"/>
      <c r="BSH135" s="9"/>
      <c r="BSI135" s="9"/>
      <c r="BSJ135" s="9"/>
      <c r="BSK135" s="9"/>
      <c r="BSL135" s="9"/>
      <c r="BSM135" s="9"/>
      <c r="BSN135" s="9"/>
      <c r="BSO135" s="9"/>
      <c r="BSP135" s="9"/>
      <c r="BSQ135" s="9"/>
      <c r="BSR135" s="9"/>
      <c r="BSS135" s="9"/>
      <c r="BST135" s="9"/>
      <c r="BSU135" s="9"/>
      <c r="BSV135" s="9"/>
      <c r="BSW135" s="9"/>
      <c r="BSX135" s="9"/>
      <c r="BSY135" s="9"/>
      <c r="BSZ135" s="9"/>
      <c r="BTA135" s="9"/>
      <c r="BTB135" s="9"/>
      <c r="BTC135" s="9"/>
      <c r="BTD135" s="9"/>
      <c r="BTE135" s="9"/>
      <c r="BTF135" s="9"/>
      <c r="BTG135" s="9"/>
      <c r="BTH135" s="9"/>
      <c r="BTI135" s="9"/>
      <c r="BTJ135" s="9"/>
      <c r="BTK135" s="9"/>
      <c r="BTL135" s="9"/>
      <c r="BTM135" s="9"/>
      <c r="BTN135" s="9"/>
      <c r="BTO135" s="9"/>
      <c r="BTP135" s="9"/>
      <c r="BTQ135" s="9"/>
      <c r="BTR135" s="9"/>
      <c r="BTS135" s="9"/>
      <c r="BTT135" s="9"/>
      <c r="BTU135" s="9"/>
      <c r="BTV135" s="9"/>
      <c r="BTW135" s="9"/>
      <c r="BTX135" s="9"/>
      <c r="BTY135" s="9"/>
      <c r="BTZ135" s="9"/>
      <c r="BUA135" s="9"/>
      <c r="BUB135" s="9"/>
      <c r="BUC135" s="9"/>
      <c r="BUD135" s="9"/>
      <c r="BUE135" s="9"/>
      <c r="BUF135" s="9"/>
      <c r="BUG135" s="9"/>
      <c r="BUH135" s="9"/>
      <c r="BUI135" s="9"/>
      <c r="BUJ135" s="9"/>
      <c r="BUK135" s="9"/>
      <c r="BUL135" s="9"/>
      <c r="BUM135" s="9"/>
      <c r="BUN135" s="9"/>
      <c r="BUO135" s="9"/>
      <c r="BUP135" s="9"/>
      <c r="BUQ135" s="9"/>
      <c r="BUR135" s="9"/>
      <c r="BUS135" s="9"/>
      <c r="BUT135" s="9"/>
      <c r="BUU135" s="9"/>
      <c r="BUV135" s="9"/>
      <c r="BUW135" s="9"/>
      <c r="BUX135" s="9"/>
      <c r="BUY135" s="9"/>
      <c r="BUZ135" s="9"/>
      <c r="BVA135" s="9"/>
      <c r="BVB135" s="9"/>
      <c r="BVC135" s="9"/>
      <c r="BVD135" s="9"/>
      <c r="BVE135" s="9"/>
      <c r="BVF135" s="9"/>
      <c r="BVG135" s="9"/>
      <c r="BVH135" s="9"/>
      <c r="BVI135" s="9"/>
      <c r="BVJ135" s="9"/>
      <c r="BVK135" s="9"/>
      <c r="BVL135" s="9"/>
      <c r="BVM135" s="9"/>
      <c r="BVN135" s="9"/>
      <c r="BVO135" s="9"/>
      <c r="BVP135" s="9"/>
      <c r="BVQ135" s="9"/>
      <c r="BVR135" s="9"/>
      <c r="BVS135" s="9"/>
      <c r="BVT135" s="9"/>
      <c r="BVU135" s="9"/>
      <c r="BVV135" s="9"/>
      <c r="BVW135" s="9"/>
      <c r="BVX135" s="9"/>
      <c r="BVY135" s="9"/>
      <c r="BVZ135" s="9"/>
      <c r="BWA135" s="9"/>
      <c r="BWB135" s="9"/>
      <c r="BWC135" s="9"/>
      <c r="BWD135" s="9"/>
      <c r="BWE135" s="9"/>
      <c r="BWF135" s="9"/>
      <c r="BWG135" s="9"/>
      <c r="BWH135" s="9"/>
      <c r="BWI135" s="9"/>
      <c r="BWJ135" s="9"/>
      <c r="BWK135" s="9"/>
      <c r="BWL135" s="9"/>
      <c r="BWM135" s="9"/>
      <c r="BWN135" s="9"/>
      <c r="BWO135" s="9"/>
      <c r="BWP135" s="9"/>
      <c r="BWQ135" s="9"/>
      <c r="BWR135" s="9"/>
      <c r="BWS135" s="9"/>
      <c r="BWT135" s="9"/>
      <c r="BWU135" s="9"/>
      <c r="BWV135" s="9"/>
      <c r="BWW135" s="9"/>
      <c r="BWX135" s="9"/>
      <c r="BWY135" s="9"/>
      <c r="BWZ135" s="9"/>
      <c r="BXA135" s="9"/>
      <c r="BXB135" s="9"/>
      <c r="BXC135" s="9"/>
      <c r="BXD135" s="9"/>
    </row>
    <row r="136" ht="14.25" customHeight="1">
      <c r="A136" s="9">
        <v>1.0</v>
      </c>
      <c r="B136" s="9" t="s">
        <v>11947</v>
      </c>
      <c r="C136" s="9" t="s">
        <v>11948</v>
      </c>
      <c r="D136" s="9" t="s">
        <v>11948</v>
      </c>
      <c r="E136" s="9"/>
      <c r="F136" s="9">
        <v>6.0</v>
      </c>
      <c r="G136" s="9" t="s">
        <v>13064</v>
      </c>
      <c r="H136" s="9" t="s">
        <v>13065</v>
      </c>
      <c r="I136" s="9"/>
      <c r="J136" s="9"/>
      <c r="K136" s="9"/>
      <c r="L136" s="9">
        <v>6.0</v>
      </c>
      <c r="M136" s="9"/>
      <c r="N136" s="9"/>
      <c r="O136" s="9"/>
      <c r="P136" s="9">
        <v>0.0</v>
      </c>
      <c r="Q136" s="9" t="s">
        <v>13066</v>
      </c>
      <c r="R136" s="9"/>
      <c r="S136" s="9" t="s">
        <v>13067</v>
      </c>
      <c r="T136" s="9" t="s">
        <v>3167</v>
      </c>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c r="JA136" s="9"/>
      <c r="JB136" s="9"/>
      <c r="JC136" s="9"/>
      <c r="JD136" s="9"/>
      <c r="JE136" s="9"/>
      <c r="JF136" s="9"/>
      <c r="JG136" s="9"/>
      <c r="JH136" s="9"/>
      <c r="JI136" s="9"/>
      <c r="JJ136" s="9"/>
      <c r="JK136" s="9"/>
      <c r="JL136" s="9"/>
      <c r="JM136" s="9"/>
      <c r="JN136" s="9"/>
      <c r="JO136" s="9"/>
      <c r="JP136" s="9"/>
      <c r="JQ136" s="9"/>
      <c r="JR136" s="9"/>
      <c r="JS136" s="9"/>
      <c r="JT136" s="9"/>
      <c r="JU136" s="9"/>
      <c r="JV136" s="9"/>
      <c r="JW136" s="9"/>
      <c r="JX136" s="9"/>
      <c r="JY136" s="9"/>
      <c r="JZ136" s="9"/>
      <c r="KA136" s="9"/>
      <c r="KB136" s="9"/>
      <c r="KC136" s="9"/>
      <c r="KD136" s="9"/>
      <c r="KE136" s="9"/>
      <c r="KF136" s="9"/>
      <c r="KG136" s="9"/>
      <c r="KH136" s="9"/>
      <c r="KI136" s="9"/>
      <c r="KJ136" s="9"/>
      <c r="KK136" s="9"/>
      <c r="KL136" s="9"/>
      <c r="KM136" s="9"/>
      <c r="KN136" s="9"/>
      <c r="KO136" s="9"/>
      <c r="KP136" s="9"/>
      <c r="KQ136" s="9"/>
      <c r="KR136" s="9"/>
      <c r="KS136" s="9"/>
      <c r="KT136" s="9"/>
      <c r="KU136" s="9"/>
      <c r="KV136" s="9"/>
      <c r="KW136" s="9"/>
      <c r="KX136" s="9"/>
      <c r="KY136" s="9"/>
      <c r="KZ136" s="9"/>
      <c r="LA136" s="9"/>
      <c r="LB136" s="9"/>
      <c r="LC136" s="9"/>
      <c r="LD136" s="9"/>
      <c r="LE136" s="9"/>
      <c r="LF136" s="9"/>
      <c r="LG136" s="9"/>
      <c r="LH136" s="9"/>
      <c r="LI136" s="9"/>
      <c r="LJ136" s="9"/>
      <c r="LK136" s="9"/>
      <c r="LL136" s="9"/>
      <c r="LM136" s="9"/>
      <c r="LN136" s="9"/>
      <c r="LO136" s="9"/>
      <c r="LP136" s="9"/>
      <c r="LQ136" s="9"/>
      <c r="LR136" s="9"/>
      <c r="LS136" s="9"/>
      <c r="LT136" s="9"/>
      <c r="LU136" s="9"/>
      <c r="LV136" s="9"/>
      <c r="LW136" s="9"/>
      <c r="LX136" s="9"/>
      <c r="LY136" s="9"/>
      <c r="LZ136" s="9"/>
      <c r="MA136" s="9"/>
      <c r="MB136" s="9"/>
      <c r="MC136" s="9"/>
      <c r="MD136" s="9"/>
      <c r="ME136" s="9"/>
      <c r="MF136" s="9"/>
      <c r="MG136" s="9"/>
      <c r="MH136" s="9"/>
      <c r="MI136" s="9"/>
      <c r="MJ136" s="9"/>
      <c r="MK136" s="9"/>
      <c r="ML136" s="9"/>
      <c r="MM136" s="9"/>
      <c r="MN136" s="9"/>
      <c r="MO136" s="9"/>
      <c r="MP136" s="9"/>
      <c r="MQ136" s="9"/>
      <c r="MR136" s="9"/>
      <c r="MS136" s="9"/>
      <c r="MT136" s="9"/>
      <c r="MU136" s="9"/>
      <c r="MV136" s="9"/>
      <c r="MW136" s="9"/>
      <c r="MX136" s="9"/>
      <c r="MY136" s="9"/>
      <c r="MZ136" s="9"/>
      <c r="NA136" s="9"/>
      <c r="NB136" s="9"/>
      <c r="NC136" s="9"/>
      <c r="ND136" s="9"/>
      <c r="NE136" s="9"/>
      <c r="NF136" s="9"/>
      <c r="NG136" s="9"/>
      <c r="NH136" s="9"/>
      <c r="NI136" s="9"/>
      <c r="NJ136" s="9"/>
      <c r="NK136" s="9"/>
      <c r="NL136" s="9"/>
      <c r="NM136" s="9"/>
      <c r="NN136" s="9"/>
      <c r="NO136" s="9"/>
      <c r="NP136" s="9"/>
      <c r="NQ136" s="9"/>
      <c r="NR136" s="9"/>
      <c r="NS136" s="9"/>
      <c r="NT136" s="9"/>
      <c r="NU136" s="9"/>
      <c r="NV136" s="9"/>
      <c r="NW136" s="9"/>
      <c r="NX136" s="9"/>
      <c r="NY136" s="9"/>
      <c r="NZ136" s="9"/>
      <c r="OA136" s="9"/>
      <c r="OB136" s="9"/>
      <c r="OC136" s="9"/>
      <c r="OD136" s="9"/>
      <c r="OE136" s="9"/>
      <c r="OF136" s="9"/>
      <c r="OG136" s="9"/>
      <c r="OH136" s="9"/>
      <c r="OI136" s="9"/>
      <c r="OJ136" s="9"/>
      <c r="OK136" s="9"/>
      <c r="OL136" s="9"/>
      <c r="OM136" s="9"/>
      <c r="ON136" s="9"/>
      <c r="OO136" s="9"/>
      <c r="OP136" s="9"/>
      <c r="OQ136" s="9"/>
      <c r="OR136" s="9"/>
      <c r="OS136" s="9"/>
      <c r="OT136" s="9"/>
      <c r="OU136" s="9"/>
      <c r="OV136" s="9"/>
      <c r="OW136" s="9"/>
      <c r="OX136" s="9"/>
      <c r="OY136" s="9"/>
      <c r="OZ136" s="9"/>
      <c r="PA136" s="9"/>
      <c r="PB136" s="9"/>
      <c r="PC136" s="9"/>
      <c r="PD136" s="9"/>
      <c r="PE136" s="9"/>
      <c r="PF136" s="9"/>
      <c r="PG136" s="9"/>
      <c r="PH136" s="9"/>
      <c r="PI136" s="9"/>
      <c r="PJ136" s="9"/>
      <c r="PK136" s="9"/>
      <c r="PL136" s="9"/>
      <c r="PM136" s="9"/>
      <c r="PN136" s="9"/>
      <c r="PO136" s="9"/>
      <c r="PP136" s="9"/>
      <c r="PQ136" s="9"/>
      <c r="PR136" s="9"/>
      <c r="PS136" s="9"/>
      <c r="PT136" s="9"/>
      <c r="PU136" s="9"/>
      <c r="PV136" s="9"/>
      <c r="PW136" s="9"/>
      <c r="PX136" s="9"/>
      <c r="PY136" s="9"/>
      <c r="PZ136" s="9"/>
      <c r="QA136" s="9"/>
      <c r="QB136" s="9"/>
      <c r="QC136" s="9"/>
      <c r="QD136" s="9"/>
      <c r="QE136" s="9" t="s">
        <v>13065</v>
      </c>
      <c r="QF136" s="9" t="s">
        <v>5691</v>
      </c>
      <c r="QG136" s="9" t="s">
        <v>5691</v>
      </c>
      <c r="QH136" s="9" t="s">
        <v>13068</v>
      </c>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t="s">
        <v>13069</v>
      </c>
      <c r="RP136" s="9"/>
      <c r="RQ136" s="9"/>
      <c r="RR136" s="9"/>
      <c r="RS136" s="9"/>
      <c r="RT136" s="9"/>
      <c r="RU136" s="9"/>
      <c r="RV136" s="9"/>
      <c r="RW136" s="9"/>
      <c r="RX136" s="9"/>
      <c r="RY136" s="9"/>
      <c r="RZ136" s="9"/>
      <c r="SA136" s="9"/>
      <c r="SB136" s="9"/>
      <c r="SC136" s="9"/>
      <c r="SD136" s="9"/>
      <c r="SE136" s="9"/>
      <c r="SF136" s="9"/>
      <c r="SG136" s="9"/>
      <c r="SH136" s="9"/>
      <c r="SI136" s="9"/>
      <c r="SJ136" s="9"/>
      <c r="SK136" s="9"/>
      <c r="SL136" s="9"/>
      <c r="SM136" s="9"/>
      <c r="SN136" s="9"/>
      <c r="SO136" s="9"/>
      <c r="SP136" s="9"/>
      <c r="SQ136" s="9"/>
      <c r="SR136" s="9"/>
      <c r="SS136" s="9"/>
      <c r="ST136" s="9"/>
      <c r="SU136" s="9"/>
      <c r="SV136" s="9"/>
      <c r="SW136" s="9"/>
      <c r="SX136" s="9" t="s">
        <v>5707</v>
      </c>
      <c r="SY136" s="9"/>
      <c r="SZ136" s="9"/>
      <c r="TA136" s="9"/>
      <c r="TB136" s="9"/>
      <c r="TC136" s="9"/>
      <c r="TD136" s="9"/>
      <c r="TE136" s="9"/>
      <c r="TF136" s="9"/>
      <c r="TG136" s="9"/>
      <c r="TH136" s="9"/>
      <c r="TI136" s="9"/>
      <c r="TJ136" s="9"/>
      <c r="TK136" s="9"/>
      <c r="TL136" s="9"/>
      <c r="TM136" s="9" t="s">
        <v>13070</v>
      </c>
      <c r="TN136" s="9"/>
      <c r="TO136" s="9" t="s">
        <v>13071</v>
      </c>
      <c r="ANB136" s="9" t="s">
        <v>12032</v>
      </c>
      <c r="ANC136" s="9" t="s">
        <v>2820</v>
      </c>
      <c r="AND136" s="9" t="s">
        <v>13072</v>
      </c>
      <c r="ANE136" s="9" t="s">
        <v>12034</v>
      </c>
      <c r="ANF136" s="9"/>
      <c r="ANG136" s="9"/>
      <c r="ANH136" s="9"/>
      <c r="ANI136" s="9"/>
      <c r="ANJ136" s="9"/>
      <c r="ANK136" s="9"/>
      <c r="ANL136" s="9"/>
      <c r="ANM136" s="9" t="s">
        <v>13073</v>
      </c>
      <c r="ANN136" s="9"/>
      <c r="ANO136" s="9" t="s">
        <v>13065</v>
      </c>
      <c r="ANP136" s="9" t="s">
        <v>13074</v>
      </c>
      <c r="ANQ136" s="9"/>
      <c r="ANR136" s="9" t="s">
        <v>13075</v>
      </c>
      <c r="ANS136" s="9"/>
      <c r="ANT136" s="9"/>
      <c r="ANU136" s="9" t="s">
        <v>13076</v>
      </c>
      <c r="ANV136" s="9"/>
      <c r="ANW136" s="9"/>
      <c r="ANX136" s="9"/>
      <c r="ANY136" s="9" t="s">
        <v>13077</v>
      </c>
      <c r="ANZ136" s="9" t="s">
        <v>13078</v>
      </c>
      <c r="AOA136" s="9"/>
      <c r="AOB136" s="9" t="s">
        <v>13079</v>
      </c>
      <c r="AOC136" s="9"/>
      <c r="AOD136" s="9"/>
      <c r="AOE136" s="9" t="s">
        <v>13080</v>
      </c>
      <c r="AOF136" s="9"/>
      <c r="AOG136" s="9"/>
      <c r="AOH136" s="9"/>
      <c r="AOI136" s="9"/>
      <c r="AOJ136" s="9"/>
      <c r="AOK136" s="9"/>
      <c r="AOL136" s="9"/>
      <c r="AOM136" s="9"/>
      <c r="AON136" s="9"/>
      <c r="AOO136" s="9"/>
      <c r="AOP136" s="9"/>
      <c r="AOQ136" s="9"/>
      <c r="AOR136" s="9"/>
      <c r="AOS136" s="9"/>
      <c r="AOT136" s="9"/>
      <c r="AOU136" s="9"/>
      <c r="AOV136" s="9"/>
      <c r="AOW136" s="9"/>
      <c r="AOX136" s="9"/>
      <c r="AOY136" s="9"/>
      <c r="AOZ136" s="9"/>
      <c r="APA136" s="9"/>
      <c r="APB136" s="9"/>
      <c r="APC136" s="9"/>
      <c r="APD136" s="9"/>
      <c r="APE136" s="9"/>
      <c r="APF136" s="9"/>
      <c r="APG136" s="9"/>
      <c r="APH136" s="9"/>
      <c r="API136" s="9"/>
      <c r="APJ136" s="9"/>
      <c r="APK136" s="9"/>
      <c r="APL136" s="9"/>
      <c r="APM136" s="9"/>
      <c r="APN136" s="9"/>
      <c r="APO136" s="9"/>
      <c r="APP136" s="9"/>
      <c r="APQ136" s="9"/>
      <c r="APR136" s="9"/>
      <c r="APS136" s="9"/>
      <c r="APT136" s="9"/>
      <c r="APU136" s="9"/>
      <c r="APV136" s="9"/>
      <c r="APW136" s="9"/>
      <c r="APX136" s="9"/>
      <c r="APY136" s="9"/>
      <c r="APZ136" s="9"/>
      <c r="AQA136" s="9"/>
      <c r="AQB136" s="9"/>
      <c r="AQC136" s="9"/>
      <c r="AQD136" s="9"/>
      <c r="AQE136" s="9"/>
      <c r="AQF136" s="9"/>
      <c r="AQG136" s="9"/>
      <c r="AQH136" s="9"/>
      <c r="AQI136" s="9"/>
      <c r="AQJ136" s="9"/>
      <c r="AQK136" s="9"/>
      <c r="AQL136" s="9"/>
      <c r="AQM136" s="9"/>
      <c r="AQN136" s="9"/>
      <c r="AQO136" s="9"/>
      <c r="AQP136" s="9"/>
      <c r="AQQ136" s="9"/>
      <c r="AQR136" s="9"/>
      <c r="AQS136" s="9"/>
      <c r="AQT136" s="9"/>
      <c r="AQU136" s="9"/>
      <c r="AQV136" s="9"/>
      <c r="AQW136" s="9"/>
      <c r="AQX136" s="9"/>
      <c r="AQY136" s="9"/>
      <c r="AQZ136" s="9"/>
      <c r="ARA136" s="9"/>
      <c r="ARB136" s="9"/>
      <c r="ARC136" s="9"/>
      <c r="ARD136" s="9"/>
      <c r="ARE136" s="9"/>
      <c r="ARF136" s="9"/>
      <c r="ARG136" s="9"/>
      <c r="ARH136" s="9"/>
      <c r="ARI136" s="9"/>
      <c r="ARJ136" s="9"/>
      <c r="ARK136" s="9"/>
      <c r="ARL136" s="9"/>
      <c r="ARM136" s="9"/>
      <c r="ARN136" s="9"/>
      <c r="ARO136" s="9"/>
      <c r="ARP136" s="9"/>
      <c r="ARQ136" s="9"/>
      <c r="ARR136" s="9"/>
      <c r="ARS136" s="9"/>
      <c r="ART136" s="9"/>
      <c r="ARU136" s="9"/>
      <c r="ARV136" s="9"/>
      <c r="ARW136" s="9"/>
      <c r="ARX136" s="9"/>
      <c r="ARY136" s="9"/>
      <c r="ARZ136" s="9"/>
      <c r="ASA136" s="9"/>
      <c r="ASB136" s="9"/>
      <c r="ASC136" s="9"/>
      <c r="ASD136" s="9"/>
      <c r="ASE136" s="9"/>
      <c r="ASF136" s="9"/>
      <c r="ASG136" s="9"/>
      <c r="ASH136" s="9"/>
      <c r="ASI136" s="9"/>
      <c r="ASJ136" s="9"/>
      <c r="ASK136" s="9"/>
      <c r="ASL136" s="9"/>
      <c r="ASM136" s="9"/>
      <c r="ASN136" s="9"/>
      <c r="ASO136" s="9"/>
      <c r="ASP136" s="9"/>
      <c r="ASQ136" s="9"/>
      <c r="ASR136" s="9"/>
      <c r="ASS136" s="9"/>
      <c r="AST136" s="9"/>
      <c r="ASU136" s="9"/>
      <c r="ASV136" s="9"/>
      <c r="ASW136" s="9"/>
      <c r="ASX136" s="9"/>
      <c r="ASY136" s="9"/>
      <c r="ASZ136" s="9"/>
      <c r="ATA136" s="9"/>
      <c r="ATB136" s="9"/>
      <c r="ATC136" s="9"/>
      <c r="ATD136" s="9"/>
      <c r="ATE136" s="9"/>
      <c r="ATF136" s="9"/>
      <c r="ATG136" s="9"/>
      <c r="ATH136" s="9"/>
      <c r="ATI136" s="9"/>
      <c r="ATJ136" s="9"/>
      <c r="ATK136" s="9"/>
      <c r="ATL136" s="9"/>
      <c r="ATM136" s="9"/>
      <c r="ATN136" s="9"/>
      <c r="ATO136" s="9"/>
      <c r="ATP136" s="9"/>
      <c r="ATQ136" s="9"/>
      <c r="ATR136" s="9" t="s">
        <v>13081</v>
      </c>
      <c r="ATS136" s="9">
        <v>1.758187954E9</v>
      </c>
      <c r="ATT136" s="9" t="s">
        <v>13082</v>
      </c>
      <c r="ATU136" s="9" t="s">
        <v>12032</v>
      </c>
      <c r="ATV136" s="9" t="s">
        <v>2820</v>
      </c>
      <c r="ATW136" s="9" t="s">
        <v>13072</v>
      </c>
      <c r="ATX136" s="9" t="s">
        <v>12034</v>
      </c>
      <c r="ATY136" s="9"/>
      <c r="ATZ136" s="9"/>
      <c r="AUA136" s="9"/>
      <c r="AUB136" s="9"/>
      <c r="AUC136" s="9"/>
      <c r="AUD136" s="9"/>
      <c r="AUE136" s="9"/>
      <c r="AUF136" s="9"/>
      <c r="AUG136" s="9"/>
      <c r="AUH136" s="9"/>
      <c r="AUI136" s="9"/>
      <c r="AUJ136" s="9"/>
      <c r="AUK136" s="9"/>
      <c r="AUL136" s="9"/>
      <c r="AUM136" s="9"/>
      <c r="AUN136" s="9"/>
      <c r="AUO136" s="9"/>
      <c r="AUP136" s="9"/>
      <c r="AUQ136" s="9"/>
      <c r="AUR136" s="9"/>
      <c r="AUS136" s="9"/>
      <c r="AUT136" s="9"/>
      <c r="AUU136" s="9"/>
      <c r="AUV136" s="9"/>
      <c r="AUW136" s="9"/>
      <c r="AUX136" s="9"/>
      <c r="AUY136" s="9"/>
      <c r="AUZ136" s="9"/>
      <c r="AVA136" s="9"/>
      <c r="AVB136" s="9"/>
      <c r="AVC136" s="9"/>
      <c r="AVD136" s="9"/>
      <c r="AVE136" s="9"/>
      <c r="AVF136" s="9"/>
      <c r="AVG136" s="9"/>
      <c r="AVH136" s="9"/>
      <c r="AVI136" s="9"/>
      <c r="AVJ136" s="9"/>
      <c r="AVK136" s="9"/>
      <c r="AVL136" s="9"/>
      <c r="AVM136" s="9"/>
      <c r="AVN136" s="9"/>
      <c r="AVO136" s="9"/>
      <c r="AVP136" s="9"/>
      <c r="AVQ136" s="9"/>
      <c r="AVR136" s="9"/>
      <c r="AVS136" s="9"/>
      <c r="AVT136" s="9"/>
      <c r="AVU136" s="9"/>
      <c r="AVV136" s="9"/>
      <c r="AVW136" s="9"/>
      <c r="AVX136" s="9"/>
      <c r="AVY136" s="9"/>
      <c r="AVZ136" s="9"/>
      <c r="AWA136" s="9"/>
      <c r="AWB136" s="9"/>
      <c r="AWC136" s="9"/>
      <c r="AWD136" s="9"/>
      <c r="AWE136" s="9"/>
      <c r="AWF136" s="9"/>
      <c r="AWG136" s="9"/>
      <c r="AWH136" s="9"/>
      <c r="AWI136" s="9"/>
      <c r="AWJ136" s="9"/>
      <c r="AWK136" s="9"/>
      <c r="AWL136" s="9"/>
      <c r="AWM136" s="9"/>
      <c r="AWN136" s="9"/>
      <c r="AWO136" s="9"/>
      <c r="AWP136" s="9"/>
      <c r="AWQ136" s="9"/>
      <c r="AWR136" s="9"/>
      <c r="AWS136" s="9"/>
      <c r="AWT136" s="9"/>
      <c r="AWU136" s="9"/>
      <c r="AWV136" s="9"/>
      <c r="AWW136" s="9"/>
      <c r="AWX136" s="9"/>
      <c r="AWY136" s="9"/>
      <c r="AWZ136" s="9"/>
      <c r="AXA136" s="9"/>
      <c r="AXB136" s="9"/>
      <c r="AXC136" s="9"/>
      <c r="AXD136" s="9"/>
      <c r="AXE136" s="9"/>
      <c r="AXF136" s="9"/>
      <c r="AXG136" s="9"/>
      <c r="AXH136" s="9"/>
      <c r="AXI136" s="9"/>
      <c r="AXJ136" s="9"/>
      <c r="AXK136" s="9"/>
      <c r="AXL136" s="9"/>
      <c r="AXM136" s="9"/>
      <c r="AXN136" s="9"/>
      <c r="AXO136" s="9"/>
      <c r="AXP136" s="9"/>
      <c r="AXQ136" s="9"/>
      <c r="AXR136" s="9"/>
      <c r="AXS136" s="9"/>
      <c r="AXT136" s="9"/>
      <c r="AXU136" s="9"/>
      <c r="AXV136" s="9"/>
      <c r="AXW136" s="9"/>
      <c r="AXX136" s="9"/>
      <c r="AXY136" s="9"/>
      <c r="AXZ136" s="9"/>
      <c r="AYA136" s="9"/>
      <c r="AYB136" s="9"/>
      <c r="AYC136" s="9"/>
      <c r="AYD136" s="9"/>
      <c r="AYE136" s="9"/>
      <c r="AYF136" s="9"/>
      <c r="AYG136" s="9"/>
      <c r="AYH136" s="9"/>
      <c r="AYI136" s="9"/>
      <c r="AYJ136" s="9"/>
      <c r="AYK136" s="9"/>
      <c r="AYL136" s="9"/>
      <c r="AYM136" s="9"/>
      <c r="AYN136" s="9"/>
      <c r="AYO136" s="9"/>
      <c r="AYP136" s="9"/>
      <c r="AYQ136" s="9"/>
      <c r="AYR136" s="9"/>
      <c r="AYS136" s="9"/>
      <c r="AYT136" s="9"/>
      <c r="AYU136" s="9"/>
      <c r="AYV136" s="9"/>
      <c r="AYW136" s="9"/>
      <c r="AYX136" s="9"/>
      <c r="AYY136" s="9"/>
      <c r="AYZ136" s="9"/>
      <c r="AZA136" s="9"/>
      <c r="AZB136" s="9"/>
      <c r="AZC136" s="9"/>
      <c r="AZD136" s="9"/>
      <c r="AZE136" s="9"/>
      <c r="AZF136" s="9"/>
      <c r="AZG136" s="9"/>
      <c r="AZH136" s="9"/>
      <c r="AZI136" s="9"/>
      <c r="AZJ136" s="9"/>
      <c r="AZK136" s="9"/>
      <c r="AZL136" s="9"/>
      <c r="AZM136" s="9"/>
      <c r="AZN136" s="9"/>
      <c r="AZO136" s="9"/>
      <c r="AZP136" s="9"/>
      <c r="AZQ136" s="9"/>
      <c r="AZR136" s="9"/>
      <c r="AZS136" s="9"/>
      <c r="AZT136" s="9"/>
      <c r="AZU136" s="9"/>
      <c r="AZV136" s="9"/>
      <c r="AZW136" s="9"/>
      <c r="AZX136" s="9"/>
      <c r="AZY136" s="9"/>
      <c r="AZZ136" s="9"/>
      <c r="BAA136" s="9"/>
      <c r="BAB136" s="9"/>
      <c r="BAC136" s="9"/>
      <c r="BAD136" s="9"/>
      <c r="BAE136" s="9"/>
      <c r="BAF136" s="9"/>
      <c r="BAG136" s="9"/>
      <c r="BAH136" s="9"/>
      <c r="BAI136" s="9"/>
      <c r="BAJ136" s="9"/>
      <c r="BAK136" s="9"/>
      <c r="BAL136" s="9"/>
      <c r="BAM136" s="9"/>
      <c r="BAN136" s="9"/>
      <c r="BAO136" s="9"/>
      <c r="BAP136" s="9"/>
      <c r="BAQ136" s="9"/>
      <c r="BAR136" s="9"/>
      <c r="BAS136" s="9"/>
      <c r="BAT136" s="9"/>
      <c r="BAU136" s="9"/>
      <c r="BAV136" s="9"/>
      <c r="BAW136" s="9"/>
      <c r="BAX136" s="9"/>
      <c r="BAY136" s="9"/>
      <c r="BAZ136" s="9"/>
      <c r="BBA136" s="9"/>
      <c r="BBB136" s="9"/>
      <c r="BBC136" s="9"/>
      <c r="BBD136" s="9"/>
      <c r="BBE136" s="9"/>
      <c r="BBF136" s="9"/>
      <c r="BBG136" s="9"/>
      <c r="BBH136" s="9"/>
      <c r="BBI136" s="9"/>
      <c r="BBJ136" s="9"/>
      <c r="BBK136" s="9"/>
      <c r="BBL136" s="9"/>
      <c r="BBM136" s="9"/>
      <c r="BBN136" s="9"/>
      <c r="BBO136" s="9"/>
      <c r="BBP136" s="9"/>
      <c r="BBQ136" s="9"/>
      <c r="BBR136" s="9"/>
      <c r="BBS136" s="9"/>
      <c r="BBT136" s="9"/>
      <c r="BBU136" s="9"/>
      <c r="BBV136" s="9"/>
      <c r="BBW136" s="9"/>
      <c r="BBX136" s="9"/>
      <c r="BBY136" s="9"/>
      <c r="BBZ136" s="9"/>
      <c r="BCA136" s="9"/>
      <c r="BCB136" s="9"/>
      <c r="BCC136" s="9"/>
      <c r="BCD136" s="9"/>
      <c r="BCE136" s="9"/>
      <c r="BCF136" s="9"/>
      <c r="BCG136" s="9"/>
      <c r="BCH136" s="9"/>
      <c r="BCI136" s="9"/>
      <c r="BCJ136" s="9"/>
      <c r="BCK136" s="9"/>
      <c r="BCL136" s="9"/>
      <c r="BCM136" s="9"/>
      <c r="BCN136" s="9"/>
      <c r="BCO136" s="9"/>
      <c r="BCP136" s="9"/>
      <c r="BCQ136" s="9"/>
      <c r="BCR136" s="9"/>
      <c r="BCS136" s="9"/>
      <c r="BCT136" s="9"/>
      <c r="BCU136" s="9"/>
      <c r="BCV136" s="9"/>
      <c r="BCW136" s="9"/>
      <c r="BCX136" s="9"/>
      <c r="BCY136" s="9"/>
      <c r="BCZ136" s="9"/>
      <c r="BDA136" s="9"/>
      <c r="BDB136" s="9"/>
      <c r="BDC136" s="9"/>
      <c r="BDD136" s="9"/>
      <c r="BDE136" s="9"/>
      <c r="BDF136" s="9"/>
      <c r="BDG136" s="9"/>
      <c r="BDH136" s="9"/>
      <c r="BDI136" s="9"/>
      <c r="BDJ136" s="9"/>
      <c r="BDK136" s="9"/>
      <c r="BDL136" s="9"/>
      <c r="BDM136" s="9"/>
      <c r="BDN136" s="9"/>
      <c r="BDO136" s="9"/>
      <c r="BDP136" s="9"/>
      <c r="BDQ136" s="9"/>
      <c r="BDR136" s="9"/>
      <c r="BDS136" s="9"/>
      <c r="BDT136" s="9"/>
      <c r="BDU136" s="9"/>
      <c r="BDV136" s="9"/>
      <c r="BDW136" s="9"/>
      <c r="BDX136" s="9"/>
      <c r="BDY136" s="9"/>
      <c r="BDZ136" s="9"/>
      <c r="BEA136" s="9"/>
      <c r="BEB136" s="9"/>
      <c r="BEC136" s="9"/>
      <c r="BED136" s="9"/>
      <c r="BEE136" s="9"/>
      <c r="BEF136" s="9"/>
      <c r="BEG136" s="9"/>
      <c r="BEH136" s="9"/>
      <c r="BEI136" s="9"/>
      <c r="BEJ136" s="9"/>
      <c r="BEK136" s="9"/>
      <c r="BEL136" s="9"/>
      <c r="BEM136" s="9"/>
      <c r="BEN136" s="9"/>
      <c r="BEO136" s="9"/>
      <c r="BEP136" s="9"/>
      <c r="BEQ136" s="9"/>
      <c r="BER136" s="9"/>
      <c r="BES136" s="9"/>
      <c r="BET136" s="9"/>
      <c r="BEU136" s="9"/>
      <c r="BEV136" s="9"/>
      <c r="BEW136" s="9"/>
      <c r="BEX136" s="9"/>
      <c r="BEY136" s="9"/>
      <c r="BEZ136" s="9"/>
      <c r="BFA136" s="9"/>
      <c r="BFB136" s="9"/>
      <c r="BFC136" s="9"/>
      <c r="BFD136" s="9"/>
      <c r="BFE136" s="9"/>
      <c r="BFF136" s="9"/>
      <c r="BFG136" s="9"/>
      <c r="BFH136" s="9"/>
      <c r="BFI136" s="9"/>
      <c r="BFJ136" s="9"/>
      <c r="BFK136" s="9"/>
      <c r="BFL136" s="9"/>
      <c r="BFM136" s="9"/>
      <c r="BFN136" s="9"/>
      <c r="BFO136" s="9"/>
      <c r="BFP136" s="9"/>
      <c r="BFQ136" s="9"/>
      <c r="BFR136" s="9"/>
      <c r="BFS136" s="9"/>
      <c r="BFT136" s="9"/>
      <c r="BFU136" s="9"/>
      <c r="BFV136" s="9"/>
      <c r="BFW136" s="9"/>
      <c r="BFX136" s="9"/>
      <c r="BFY136" s="9"/>
      <c r="BFZ136" s="9"/>
      <c r="BGA136" s="9"/>
      <c r="BGB136" s="9"/>
      <c r="BGC136" s="9"/>
      <c r="BGD136" s="9"/>
      <c r="BGE136" s="9"/>
      <c r="BGF136" s="9"/>
      <c r="BGG136" s="9"/>
      <c r="BGH136" s="9"/>
      <c r="BGI136" s="9"/>
      <c r="BGJ136" s="9"/>
      <c r="BGK136" s="9"/>
      <c r="BGL136" s="9"/>
      <c r="BGM136" s="9"/>
      <c r="BGN136" s="9"/>
      <c r="BGO136" s="9"/>
      <c r="BGP136" s="9"/>
      <c r="BGQ136" s="9"/>
      <c r="BGR136" s="9"/>
      <c r="BGS136" s="9"/>
      <c r="BGT136" s="9"/>
      <c r="BGU136" s="9"/>
      <c r="BGV136" s="9"/>
      <c r="BGW136" s="9"/>
      <c r="BGX136" s="9"/>
      <c r="BGY136" s="9"/>
      <c r="BGZ136" s="9"/>
      <c r="BHA136" s="9"/>
      <c r="BHB136" s="9"/>
      <c r="BHC136" s="9"/>
      <c r="BHD136" s="9"/>
      <c r="BHE136" s="9"/>
      <c r="BHF136" s="9"/>
      <c r="BHG136" s="9"/>
      <c r="BHH136" s="9"/>
      <c r="BHI136" s="9"/>
      <c r="BHJ136" s="9"/>
      <c r="BHK136" s="9"/>
      <c r="BHL136" s="9"/>
      <c r="BHM136" s="9"/>
      <c r="BHN136" s="9"/>
      <c r="BHO136" s="9"/>
      <c r="BHP136" s="9"/>
      <c r="BHQ136" s="9"/>
      <c r="BHR136" s="9"/>
      <c r="BHS136" s="9"/>
      <c r="BHT136" s="9"/>
      <c r="BHU136" s="9"/>
      <c r="BHV136" s="9"/>
      <c r="BHW136" s="9"/>
      <c r="BHX136" s="9"/>
      <c r="BHY136" s="9"/>
      <c r="BHZ136" s="9"/>
      <c r="BIA136" s="9"/>
      <c r="BIB136" s="9"/>
      <c r="BIC136" s="9"/>
      <c r="BID136" s="9"/>
      <c r="BIE136" s="9"/>
      <c r="BIF136" s="9"/>
      <c r="BIG136" s="9"/>
      <c r="BIH136" s="9"/>
      <c r="BII136" s="9"/>
      <c r="BIJ136" s="9"/>
      <c r="BIK136" s="9"/>
      <c r="BIL136" s="9"/>
      <c r="BIM136" s="9"/>
      <c r="BIN136" s="9"/>
      <c r="BIO136" s="9"/>
      <c r="BIP136" s="9"/>
      <c r="BIQ136" s="9"/>
      <c r="BIR136" s="9"/>
      <c r="BIS136" s="9"/>
      <c r="BIT136" s="9"/>
      <c r="BIU136" s="9"/>
      <c r="BIV136" s="9"/>
      <c r="BIW136" s="9"/>
      <c r="BIX136" s="9"/>
      <c r="BIY136" s="9"/>
      <c r="BIZ136" s="9"/>
      <c r="BJA136" s="9"/>
      <c r="BJB136" s="9"/>
      <c r="BJC136" s="9"/>
      <c r="BJD136" s="9"/>
      <c r="BJE136" s="9"/>
      <c r="BJF136" s="9"/>
      <c r="BJG136" s="9"/>
      <c r="BJH136" s="9"/>
      <c r="BJI136" s="9"/>
      <c r="BJJ136" s="9"/>
      <c r="BJK136" s="9"/>
      <c r="BJL136" s="9"/>
      <c r="BJM136" s="9"/>
      <c r="BJN136" s="9"/>
      <c r="BJO136" s="9"/>
      <c r="BJP136" s="9"/>
      <c r="BJQ136" s="9"/>
      <c r="BJR136" s="9"/>
      <c r="BJS136" s="9"/>
      <c r="BJT136" s="9"/>
      <c r="BJU136" s="9"/>
      <c r="BJV136" s="9"/>
      <c r="BJW136" s="9"/>
      <c r="BJX136" s="9"/>
      <c r="BJY136" s="9"/>
      <c r="BJZ136" s="9"/>
      <c r="BKA136" s="9"/>
      <c r="BKB136" s="9"/>
      <c r="BKC136" s="9"/>
      <c r="BKD136" s="9"/>
      <c r="BKE136" s="9"/>
      <c r="BKF136" s="9"/>
      <c r="BKG136" s="9"/>
      <c r="BKH136" s="9"/>
      <c r="BKI136" s="9"/>
      <c r="BKJ136" s="9"/>
      <c r="BKK136" s="9"/>
      <c r="BKL136" s="9"/>
      <c r="BKM136" s="9"/>
      <c r="BKN136" s="9"/>
      <c r="BKO136" s="9"/>
      <c r="BKP136" s="9"/>
      <c r="BKQ136" s="9"/>
      <c r="BKR136" s="9"/>
      <c r="BKS136" s="9"/>
      <c r="BKT136" s="9"/>
      <c r="BKU136" s="9"/>
      <c r="BKV136" s="9"/>
      <c r="BKW136" s="9"/>
      <c r="BKX136" s="9"/>
      <c r="BKY136" s="9"/>
      <c r="BKZ136" s="9"/>
      <c r="BLA136" s="9"/>
      <c r="BLB136" s="9"/>
      <c r="BLC136" s="9"/>
      <c r="BLD136" s="9"/>
      <c r="BLE136" s="9"/>
      <c r="BLF136" s="9"/>
      <c r="BLG136" s="9"/>
      <c r="BLH136" s="9"/>
      <c r="BLI136" s="9"/>
      <c r="BLJ136" s="9"/>
      <c r="BLK136" s="9"/>
      <c r="BLL136" s="9"/>
      <c r="BLM136" s="9"/>
      <c r="BLN136" s="9"/>
      <c r="BLO136" s="9"/>
      <c r="BLP136" s="9"/>
      <c r="BLQ136" s="9"/>
      <c r="BLR136" s="9"/>
      <c r="BLS136" s="9"/>
      <c r="BLT136" s="9"/>
      <c r="BLU136" s="9"/>
      <c r="BLV136" s="9"/>
      <c r="BLW136" s="9"/>
      <c r="BLX136" s="9"/>
      <c r="BLY136" s="9"/>
      <c r="BLZ136" s="9"/>
      <c r="BMA136" s="9"/>
      <c r="BMB136" s="9"/>
      <c r="BMC136" s="9"/>
      <c r="BMD136" s="9"/>
      <c r="BME136" s="9"/>
      <c r="BMF136" s="9"/>
      <c r="BMG136" s="9"/>
      <c r="BMH136" s="9"/>
      <c r="BMI136" s="9"/>
      <c r="BMJ136" s="9"/>
      <c r="BMK136" s="9"/>
      <c r="BML136" s="9"/>
      <c r="BMM136" s="9"/>
      <c r="BMN136" s="9"/>
      <c r="BMO136" s="9"/>
      <c r="BMP136" s="9"/>
      <c r="BMQ136" s="9"/>
      <c r="BMR136" s="9"/>
      <c r="BMS136" s="9"/>
      <c r="BMT136" s="9"/>
      <c r="BMU136" s="9"/>
      <c r="BMV136" s="9"/>
      <c r="BMW136" s="9"/>
      <c r="BMX136" s="9"/>
      <c r="BMY136" s="9"/>
      <c r="BMZ136" s="9"/>
      <c r="BNA136" s="9"/>
      <c r="BNB136" s="9"/>
      <c r="BNC136" s="9"/>
      <c r="BND136" s="9"/>
      <c r="BNE136" s="9"/>
      <c r="BNF136" s="9"/>
      <c r="BNG136" s="9"/>
      <c r="BNH136" s="9"/>
      <c r="BNI136" s="9"/>
      <c r="BNJ136" s="9"/>
      <c r="BNK136" s="9"/>
      <c r="BNL136" s="9"/>
      <c r="BNM136" s="9"/>
      <c r="BNN136" s="9"/>
      <c r="BNO136" s="9"/>
      <c r="BNP136" s="9"/>
      <c r="BNQ136" s="9"/>
      <c r="BNR136" s="9"/>
      <c r="BNS136" s="9"/>
      <c r="BNT136" s="9"/>
      <c r="BNU136" s="9"/>
      <c r="BNV136" s="9"/>
      <c r="BNW136" s="9"/>
      <c r="BNX136" s="9"/>
      <c r="BNY136" s="9"/>
      <c r="BNZ136" s="9"/>
      <c r="BOA136" s="9"/>
      <c r="BOB136" s="9"/>
      <c r="BOC136" s="9"/>
      <c r="BOD136" s="9"/>
      <c r="BOE136" s="9"/>
      <c r="BOF136" s="9"/>
      <c r="BOG136" s="9"/>
      <c r="BOH136" s="9"/>
      <c r="BOI136" s="9"/>
      <c r="BOJ136" s="9"/>
      <c r="BOK136" s="9"/>
      <c r="BOL136" s="9"/>
      <c r="BOM136" s="9"/>
      <c r="BON136" s="9"/>
      <c r="BOO136" s="9"/>
      <c r="BOP136" s="9"/>
      <c r="BOQ136" s="9"/>
      <c r="BOR136" s="9"/>
      <c r="BOS136" s="9"/>
      <c r="BOT136" s="9"/>
      <c r="BOU136" s="9"/>
      <c r="BOV136" s="9"/>
      <c r="BOW136" s="9"/>
      <c r="BOX136" s="9"/>
      <c r="BOY136" s="9"/>
      <c r="BOZ136" s="9"/>
      <c r="BPA136" s="9"/>
      <c r="BPB136" s="9"/>
      <c r="BPC136" s="9"/>
      <c r="BPD136" s="9"/>
      <c r="BPE136" s="9"/>
      <c r="BPF136" s="9"/>
      <c r="BPG136" s="9"/>
      <c r="BPH136" s="9"/>
      <c r="BPI136" s="9"/>
      <c r="BPJ136" s="9"/>
      <c r="BPK136" s="9"/>
      <c r="BPL136" s="9"/>
      <c r="BPM136" s="9"/>
      <c r="BPN136" s="9"/>
      <c r="BPO136" s="9"/>
      <c r="BPP136" s="9"/>
      <c r="BPQ136" s="9"/>
      <c r="BPR136" s="9"/>
      <c r="BPS136" s="9"/>
      <c r="BPT136" s="9"/>
      <c r="BPU136" s="9"/>
      <c r="BPV136" s="9"/>
      <c r="BPW136" s="9"/>
      <c r="BPX136" s="9"/>
      <c r="BPY136" s="9"/>
      <c r="BPZ136" s="9"/>
      <c r="BQA136" s="9"/>
      <c r="BQB136" s="9"/>
      <c r="BQC136" s="9"/>
      <c r="BQD136" s="9"/>
      <c r="BQE136" s="9"/>
      <c r="BQF136" s="9"/>
      <c r="BQG136" s="9"/>
      <c r="BQH136" s="9"/>
      <c r="BQI136" s="9"/>
      <c r="BQJ136" s="9"/>
      <c r="BQK136" s="9"/>
      <c r="BQL136" s="9"/>
      <c r="BQM136" s="9"/>
      <c r="BQN136" s="9"/>
      <c r="BQO136" s="9"/>
      <c r="BQP136" s="9"/>
      <c r="BQQ136" s="9"/>
      <c r="BQR136" s="9"/>
      <c r="BQS136" s="9"/>
      <c r="BQT136" s="9"/>
      <c r="BQU136" s="9"/>
      <c r="BQV136" s="9"/>
      <c r="BQW136" s="9"/>
      <c r="BQX136" s="9"/>
      <c r="BQY136" s="9"/>
      <c r="BQZ136" s="9"/>
      <c r="BRA136" s="9"/>
      <c r="BRB136" s="9"/>
      <c r="BRC136" s="9"/>
      <c r="BRD136" s="9"/>
      <c r="BRE136" s="9"/>
      <c r="BRF136" s="9"/>
      <c r="BRG136" s="9"/>
      <c r="BRH136" s="9"/>
      <c r="BRI136" s="9"/>
      <c r="BRJ136" s="9"/>
      <c r="BRK136" s="9"/>
      <c r="BRL136" s="9"/>
      <c r="BRM136" s="9"/>
      <c r="BRN136" s="9"/>
      <c r="BRO136" s="9"/>
      <c r="BRP136" s="9"/>
      <c r="BRQ136" s="9"/>
      <c r="BRR136" s="9"/>
      <c r="BRS136" s="9"/>
      <c r="BRT136" s="9"/>
      <c r="BRU136" s="9"/>
      <c r="BRV136" s="9"/>
      <c r="BRW136" s="9"/>
      <c r="BRX136" s="9"/>
      <c r="BRY136" s="9"/>
      <c r="BRZ136" s="9"/>
      <c r="BSA136" s="9"/>
      <c r="BSB136" s="9"/>
      <c r="BSC136" s="9"/>
      <c r="BSD136" s="9"/>
      <c r="BSE136" s="9"/>
      <c r="BSF136" s="9"/>
      <c r="BSG136" s="9"/>
      <c r="BSH136" s="9"/>
      <c r="BSI136" s="9"/>
      <c r="BSJ136" s="9"/>
      <c r="BSK136" s="9"/>
      <c r="BSL136" s="9"/>
      <c r="BSM136" s="9"/>
      <c r="BSN136" s="9"/>
      <c r="BSO136" s="9"/>
      <c r="BSP136" s="9"/>
      <c r="BSQ136" s="9"/>
      <c r="BSR136" s="9"/>
      <c r="BSS136" s="9"/>
      <c r="BST136" s="9"/>
      <c r="BSU136" s="9"/>
      <c r="BSV136" s="9"/>
      <c r="BSW136" s="9"/>
      <c r="BSX136" s="9"/>
      <c r="BSY136" s="9"/>
      <c r="BSZ136" s="9"/>
      <c r="BTA136" s="9"/>
      <c r="BTB136" s="9"/>
      <c r="BTC136" s="9"/>
      <c r="BTD136" s="9"/>
      <c r="BTE136" s="9"/>
      <c r="BTF136" s="9"/>
      <c r="BTG136" s="9"/>
      <c r="BTH136" s="9"/>
      <c r="BTI136" s="9"/>
      <c r="BTJ136" s="9"/>
      <c r="BTK136" s="9"/>
      <c r="BTL136" s="9"/>
      <c r="BTM136" s="9"/>
      <c r="BTN136" s="9"/>
      <c r="BTO136" s="9"/>
      <c r="BTP136" s="9"/>
      <c r="BTQ136" s="9"/>
      <c r="BTR136" s="9"/>
      <c r="BTS136" s="9"/>
      <c r="BTT136" s="9"/>
      <c r="BTU136" s="9"/>
      <c r="BTV136" s="9"/>
      <c r="BTW136" s="9"/>
      <c r="BTX136" s="9"/>
      <c r="BTY136" s="9"/>
      <c r="BTZ136" s="9"/>
      <c r="BUA136" s="9"/>
      <c r="BUB136" s="9"/>
      <c r="BUC136" s="9"/>
      <c r="BUD136" s="9"/>
      <c r="BUE136" s="9"/>
      <c r="BUF136" s="9"/>
      <c r="BUG136" s="9"/>
      <c r="BUH136" s="9"/>
      <c r="BUI136" s="9"/>
      <c r="BUJ136" s="9"/>
      <c r="BUK136" s="9"/>
      <c r="BUL136" s="9"/>
      <c r="BUM136" s="9"/>
      <c r="BUN136" s="9"/>
      <c r="BUO136" s="9"/>
      <c r="BUP136" s="9"/>
      <c r="BUQ136" s="9"/>
      <c r="BUR136" s="9"/>
      <c r="BUS136" s="9"/>
      <c r="BUT136" s="9"/>
      <c r="BUU136" s="9"/>
      <c r="BUV136" s="9"/>
      <c r="BUW136" s="9"/>
      <c r="BUX136" s="9"/>
      <c r="BUY136" s="9"/>
      <c r="BUZ136" s="9"/>
      <c r="BVA136" s="9"/>
      <c r="BVB136" s="9"/>
      <c r="BVC136" s="9"/>
      <c r="BVD136" s="9"/>
      <c r="BVE136" s="9"/>
      <c r="BVF136" s="9"/>
      <c r="BVG136" s="9"/>
      <c r="BVH136" s="9"/>
      <c r="BVI136" s="9"/>
      <c r="BVJ136" s="9"/>
      <c r="BVK136" s="9"/>
      <c r="BVL136" s="9"/>
      <c r="BVM136" s="9"/>
      <c r="BVN136" s="9"/>
      <c r="BVO136" s="9"/>
      <c r="BVP136" s="9"/>
      <c r="BVQ136" s="9"/>
      <c r="BVR136" s="9"/>
      <c r="BVS136" s="9"/>
      <c r="BVT136" s="9"/>
      <c r="BVU136" s="9"/>
      <c r="BVV136" s="9"/>
      <c r="BVW136" s="9"/>
      <c r="BVX136" s="9"/>
      <c r="BVY136" s="9"/>
      <c r="BVZ136" s="9"/>
      <c r="BWA136" s="9"/>
      <c r="BWB136" s="9"/>
      <c r="BWC136" s="9"/>
      <c r="BWD136" s="9"/>
      <c r="BWE136" s="9"/>
      <c r="BWF136" s="9"/>
      <c r="BWG136" s="9"/>
      <c r="BWH136" s="9"/>
      <c r="BWI136" s="9"/>
      <c r="BWJ136" s="9"/>
      <c r="BWK136" s="9"/>
      <c r="BWL136" s="9"/>
      <c r="BWM136" s="9"/>
      <c r="BWN136" s="9"/>
      <c r="BWO136" s="9"/>
      <c r="BWP136" s="9"/>
      <c r="BWQ136" s="9"/>
      <c r="BWR136" s="9"/>
      <c r="BWS136" s="9"/>
      <c r="BWT136" s="9"/>
      <c r="BWU136" s="9"/>
      <c r="BWV136" s="9"/>
      <c r="BWW136" s="9"/>
      <c r="BWX136" s="9"/>
      <c r="BWY136" s="9"/>
      <c r="BWZ136" s="9"/>
      <c r="BXA136" s="9"/>
      <c r="BXB136" s="9"/>
      <c r="BXC136" s="9"/>
      <c r="BXD136" s="9"/>
    </row>
    <row r="137" ht="14.25" customHeight="1">
      <c r="A137" s="9">
        <v>20.0</v>
      </c>
      <c r="B137" s="9" t="s">
        <v>11947</v>
      </c>
      <c r="C137" s="9" t="s">
        <v>11948</v>
      </c>
      <c r="D137" s="9" t="s">
        <v>11948</v>
      </c>
      <c r="E137" s="9"/>
      <c r="F137" s="9">
        <v>56.0</v>
      </c>
      <c r="G137" s="9" t="s">
        <v>13083</v>
      </c>
      <c r="H137" s="9"/>
      <c r="I137" s="9"/>
      <c r="J137" s="9"/>
      <c r="K137" s="9">
        <v>29.0</v>
      </c>
      <c r="L137" s="9">
        <v>17.0</v>
      </c>
      <c r="M137" s="9"/>
      <c r="N137" s="9"/>
      <c r="O137" s="9">
        <v>10.0</v>
      </c>
      <c r="P137" s="9">
        <v>1.0</v>
      </c>
      <c r="Q137" s="9" t="s">
        <v>13084</v>
      </c>
      <c r="R137" s="9"/>
      <c r="S137" s="9" t="s">
        <v>3173</v>
      </c>
      <c r="T137" s="9" t="s">
        <v>3172</v>
      </c>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c r="JA137" s="9"/>
      <c r="JB137" s="9"/>
      <c r="JC137" s="9"/>
      <c r="JD137" s="9"/>
      <c r="JE137" s="9"/>
      <c r="JF137" s="9"/>
      <c r="JG137" s="9"/>
      <c r="JH137" s="9"/>
      <c r="JI137" s="9"/>
      <c r="JJ137" s="9"/>
      <c r="JK137" s="9"/>
      <c r="JL137" s="9"/>
      <c r="JM137" s="9"/>
      <c r="JN137" s="9"/>
      <c r="JO137" s="9"/>
      <c r="JP137" s="9"/>
      <c r="JQ137" s="9"/>
      <c r="JR137" s="9"/>
      <c r="JS137" s="9"/>
      <c r="JT137" s="9"/>
      <c r="JU137" s="9"/>
      <c r="JV137" s="9"/>
      <c r="JW137" s="9"/>
      <c r="JX137" s="9"/>
      <c r="JY137" s="9"/>
      <c r="JZ137" s="9"/>
      <c r="KA137" s="9"/>
      <c r="KB137" s="9"/>
      <c r="KC137" s="9"/>
      <c r="KD137" s="9"/>
      <c r="KE137" s="9"/>
      <c r="KF137" s="9"/>
      <c r="KG137" s="9"/>
      <c r="KH137" s="9"/>
      <c r="KI137" s="9"/>
      <c r="KJ137" s="9"/>
      <c r="KK137" s="9"/>
      <c r="KL137" s="9"/>
      <c r="KM137" s="9"/>
      <c r="KN137" s="9"/>
      <c r="KO137" s="9"/>
      <c r="KP137" s="9"/>
      <c r="KQ137" s="9"/>
      <c r="KR137" s="9"/>
      <c r="KS137" s="9"/>
      <c r="KT137" s="9"/>
      <c r="KU137" s="9"/>
      <c r="KV137" s="9"/>
      <c r="KW137" s="9"/>
      <c r="KX137" s="9"/>
      <c r="KY137" s="9"/>
      <c r="KZ137" s="9"/>
      <c r="LA137" s="9"/>
      <c r="LB137" s="9"/>
      <c r="LC137" s="9"/>
      <c r="LD137" s="9"/>
      <c r="LE137" s="9"/>
      <c r="LF137" s="9"/>
      <c r="LG137" s="9"/>
      <c r="LH137" s="9"/>
      <c r="LI137" s="9"/>
      <c r="LJ137" s="9"/>
      <c r="LK137" s="9"/>
      <c r="LL137" s="9"/>
      <c r="LM137" s="9"/>
      <c r="LN137" s="9"/>
      <c r="LO137" s="9"/>
      <c r="LP137" s="9"/>
      <c r="LQ137" s="9"/>
      <c r="LR137" s="9"/>
      <c r="LS137" s="9"/>
      <c r="LT137" s="9"/>
      <c r="LU137" s="9"/>
      <c r="LV137" s="9"/>
      <c r="LW137" s="9"/>
      <c r="LX137" s="9"/>
      <c r="LY137" s="9"/>
      <c r="LZ137" s="9"/>
      <c r="MA137" s="9"/>
      <c r="MB137" s="9"/>
      <c r="MC137" s="9"/>
      <c r="MD137" s="9"/>
      <c r="ME137" s="9"/>
      <c r="MF137" s="9"/>
      <c r="MG137" s="9"/>
      <c r="MH137" s="9"/>
      <c r="MI137" s="9"/>
      <c r="MJ137" s="9"/>
      <c r="MK137" s="9"/>
      <c r="ML137" s="9"/>
      <c r="MM137" s="9"/>
      <c r="MN137" s="9"/>
      <c r="MO137" s="9"/>
      <c r="MP137" s="9"/>
      <c r="MQ137" s="9"/>
      <c r="MR137" s="9"/>
      <c r="MS137" s="9"/>
      <c r="MT137" s="9"/>
      <c r="MU137" s="9"/>
      <c r="MV137" s="9"/>
      <c r="MW137" s="9"/>
      <c r="MX137" s="9"/>
      <c r="MY137" s="9"/>
      <c r="MZ137" s="9"/>
      <c r="NA137" s="9"/>
      <c r="NB137" s="9"/>
      <c r="NC137" s="9"/>
      <c r="ND137" s="9"/>
      <c r="NE137" s="9"/>
      <c r="NF137" s="9"/>
      <c r="NG137" s="9"/>
      <c r="NH137" s="9"/>
      <c r="NI137" s="9"/>
      <c r="NJ137" s="9"/>
      <c r="NK137" s="9"/>
      <c r="NL137" s="9"/>
      <c r="NM137" s="9"/>
      <c r="NN137" s="9"/>
      <c r="NO137" s="9"/>
      <c r="NP137" s="9"/>
      <c r="NQ137" s="9"/>
      <c r="NR137" s="9"/>
      <c r="NS137" s="9"/>
      <c r="NT137" s="9"/>
      <c r="NU137" s="9"/>
      <c r="NV137" s="9"/>
      <c r="NW137" s="9"/>
      <c r="NX137" s="9"/>
      <c r="NY137" s="9"/>
      <c r="NZ137" s="9"/>
      <c r="OA137" s="9"/>
      <c r="OB137" s="9"/>
      <c r="OC137" s="9"/>
      <c r="OD137" s="9"/>
      <c r="OE137" s="9"/>
      <c r="OF137" s="9"/>
      <c r="OG137" s="9"/>
      <c r="OH137" s="9"/>
      <c r="OI137" s="9"/>
      <c r="OJ137" s="9"/>
      <c r="OK137" s="9"/>
      <c r="OL137" s="9"/>
      <c r="OM137" s="9"/>
      <c r="ON137" s="9"/>
      <c r="OO137" s="9"/>
      <c r="OP137" s="9"/>
      <c r="OQ137" s="9"/>
      <c r="OR137" s="9"/>
      <c r="OS137" s="9"/>
      <c r="OT137" s="9"/>
      <c r="OU137" s="9"/>
      <c r="OV137" s="9"/>
      <c r="OW137" s="9"/>
      <c r="OX137" s="9"/>
      <c r="OY137" s="9"/>
      <c r="OZ137" s="9"/>
      <c r="PA137" s="9"/>
      <c r="PB137" s="9"/>
      <c r="PC137" s="9"/>
      <c r="PD137" s="9"/>
      <c r="PE137" s="9"/>
      <c r="PF137" s="9"/>
      <c r="PG137" s="9"/>
      <c r="PH137" s="9"/>
      <c r="PI137" s="9"/>
      <c r="PJ137" s="9"/>
      <c r="PK137" s="9"/>
      <c r="PL137" s="9"/>
      <c r="PM137" s="9"/>
      <c r="PN137" s="9"/>
      <c r="PO137" s="9"/>
      <c r="PP137" s="9"/>
      <c r="PQ137" s="9"/>
      <c r="PR137" s="9"/>
      <c r="PS137" s="9"/>
      <c r="PT137" s="9"/>
      <c r="PU137" s="9"/>
      <c r="PV137" s="9"/>
      <c r="PW137" s="9"/>
      <c r="PX137" s="9"/>
      <c r="PY137" s="9"/>
      <c r="PZ137" s="9"/>
      <c r="QA137" s="9"/>
      <c r="QB137" s="9"/>
      <c r="QC137" s="9"/>
      <c r="QD137" s="9"/>
      <c r="QE137" s="9"/>
      <c r="QF137" s="9"/>
      <c r="QG137" s="9"/>
      <c r="QH137" s="9"/>
      <c r="QI137" s="9"/>
      <c r="QJ137" s="9"/>
      <c r="QK137" s="9"/>
      <c r="QL137" s="9"/>
      <c r="QM137" s="9"/>
      <c r="QN137" s="9"/>
      <c r="QO137" s="9"/>
      <c r="QP137" s="9"/>
      <c r="QQ137" s="9"/>
      <c r="QR137" s="9"/>
      <c r="QS137" s="9"/>
      <c r="QT137" s="9"/>
      <c r="QU137" s="9"/>
      <c r="QV137" s="9"/>
      <c r="QW137" s="9"/>
      <c r="QX137" s="9"/>
      <c r="QY137" s="9"/>
      <c r="QZ137" s="9"/>
      <c r="RA137" s="9"/>
      <c r="RB137" s="9"/>
      <c r="RC137" s="9"/>
      <c r="RD137" s="9"/>
      <c r="RE137" s="9"/>
      <c r="RF137" s="9"/>
      <c r="RG137" s="9"/>
      <c r="RH137" s="9"/>
      <c r="RI137" s="9"/>
      <c r="RJ137" s="9"/>
      <c r="RK137" s="9"/>
      <c r="RL137" s="9"/>
      <c r="RM137" s="9"/>
      <c r="RN137" s="9"/>
      <c r="RO137" s="9"/>
      <c r="RP137" s="9"/>
      <c r="RQ137" s="9"/>
      <c r="RR137" s="9"/>
      <c r="RS137" s="9"/>
      <c r="RT137" s="9"/>
      <c r="RU137" s="9"/>
      <c r="RV137" s="9"/>
      <c r="RW137" s="9"/>
      <c r="RX137" s="9"/>
      <c r="RY137" s="9"/>
      <c r="RZ137" s="9"/>
      <c r="SA137" s="9"/>
      <c r="SB137" s="9"/>
      <c r="SC137" s="9"/>
      <c r="SD137" s="9"/>
      <c r="SE137" s="9"/>
      <c r="SF137" s="9"/>
      <c r="SG137" s="9"/>
      <c r="SH137" s="9"/>
      <c r="SI137" s="9"/>
      <c r="SJ137" s="9"/>
      <c r="SK137" s="9"/>
      <c r="SL137" s="9"/>
      <c r="SM137" s="9"/>
      <c r="SN137" s="9"/>
      <c r="SO137" s="9"/>
      <c r="SP137" s="9"/>
      <c r="SQ137" s="9"/>
      <c r="SR137" s="9"/>
      <c r="SS137" s="9"/>
      <c r="ST137" s="9"/>
      <c r="SU137" s="9"/>
      <c r="SV137" s="9"/>
      <c r="SW137" s="9"/>
      <c r="SX137" s="9"/>
      <c r="SY137" s="9"/>
      <c r="SZ137" s="9"/>
      <c r="TA137" s="9"/>
      <c r="TB137" s="9"/>
      <c r="TC137" s="9"/>
      <c r="TD137" s="9"/>
      <c r="TE137" s="9"/>
      <c r="TF137" s="9"/>
      <c r="TG137" s="9"/>
      <c r="TH137" s="9"/>
      <c r="TI137" s="9"/>
      <c r="TJ137" s="9"/>
      <c r="TK137" s="9"/>
      <c r="TL137" s="9"/>
      <c r="TM137" s="9"/>
      <c r="TN137" s="9"/>
      <c r="TO137" s="9"/>
      <c r="ANB137" s="9"/>
      <c r="ANC137" s="9"/>
      <c r="AND137" s="9"/>
      <c r="ANE137" s="9"/>
      <c r="ANF137" s="9"/>
      <c r="ANG137" s="9"/>
      <c r="ANH137" s="9"/>
      <c r="ANI137" s="9"/>
      <c r="ANJ137" s="9"/>
      <c r="ANK137" s="9"/>
      <c r="ANL137" s="9"/>
      <c r="ANM137" s="9"/>
      <c r="ANN137" s="9"/>
      <c r="ANO137" s="9"/>
      <c r="ANP137" s="9"/>
      <c r="ANQ137" s="9"/>
      <c r="ANR137" s="9"/>
      <c r="ANS137" s="9"/>
      <c r="ANT137" s="9"/>
      <c r="ANU137" s="9"/>
      <c r="ANV137" s="9"/>
      <c r="ANW137" s="9"/>
      <c r="ANX137" s="9"/>
      <c r="ANY137" s="9"/>
      <c r="ANZ137" s="9"/>
      <c r="AOA137" s="9"/>
      <c r="AOB137" s="9"/>
      <c r="AOC137" s="9"/>
      <c r="AOD137" s="9"/>
      <c r="AOE137" s="9"/>
      <c r="AOF137" s="9"/>
      <c r="AOG137" s="9"/>
      <c r="AOH137" s="9"/>
      <c r="AOI137" s="9"/>
      <c r="AOJ137" s="9"/>
      <c r="AOK137" s="9"/>
      <c r="AOL137" s="9"/>
      <c r="AOM137" s="9"/>
      <c r="AON137" s="9"/>
      <c r="AOO137" s="9"/>
      <c r="AOP137" s="9"/>
      <c r="AOQ137" s="9"/>
      <c r="AOR137" s="9"/>
      <c r="AOS137" s="9"/>
      <c r="AOT137" s="9"/>
      <c r="AOU137" s="9"/>
      <c r="AOV137" s="9"/>
      <c r="AOW137" s="9"/>
      <c r="AOX137" s="9"/>
      <c r="AOY137" s="9"/>
      <c r="AOZ137" s="9"/>
      <c r="APA137" s="9"/>
      <c r="APB137" s="9"/>
      <c r="APC137" s="9"/>
      <c r="APD137" s="9"/>
      <c r="APE137" s="9"/>
      <c r="APF137" s="9"/>
      <c r="APG137" s="9"/>
      <c r="APH137" s="9"/>
      <c r="API137" s="9"/>
      <c r="APJ137" s="9"/>
      <c r="APK137" s="9"/>
      <c r="APL137" s="9"/>
      <c r="APM137" s="9"/>
      <c r="APN137" s="9"/>
      <c r="APO137" s="9"/>
      <c r="APP137" s="9"/>
      <c r="APQ137" s="9"/>
      <c r="APR137" s="9"/>
      <c r="APS137" s="9"/>
      <c r="APT137" s="9"/>
      <c r="APU137" s="9"/>
      <c r="APV137" s="9"/>
      <c r="APW137" s="9"/>
      <c r="APX137" s="9"/>
      <c r="APY137" s="9"/>
      <c r="APZ137" s="9"/>
      <c r="AQA137" s="9"/>
      <c r="AQB137" s="9"/>
      <c r="AQC137" s="9"/>
      <c r="AQD137" s="9"/>
      <c r="AQE137" s="9"/>
      <c r="AQF137" s="9"/>
      <c r="AQG137" s="9"/>
      <c r="AQH137" s="9"/>
      <c r="AQI137" s="9"/>
      <c r="AQJ137" s="9"/>
      <c r="AQK137" s="9"/>
      <c r="AQL137" s="9"/>
      <c r="AQM137" s="9"/>
      <c r="AQN137" s="9"/>
      <c r="AQO137" s="9"/>
      <c r="AQP137" s="9"/>
      <c r="AQQ137" s="9"/>
      <c r="AQR137" s="9"/>
      <c r="AQS137" s="9"/>
      <c r="AQT137" s="9"/>
      <c r="AQU137" s="9"/>
      <c r="AQV137" s="9"/>
      <c r="AQW137" s="9"/>
      <c r="AQX137" s="9"/>
      <c r="AQY137" s="9"/>
      <c r="AQZ137" s="9"/>
      <c r="ARA137" s="9"/>
      <c r="ARB137" s="9"/>
      <c r="ARC137" s="9"/>
      <c r="ARD137" s="9"/>
      <c r="ARE137" s="9"/>
      <c r="ARF137" s="9"/>
      <c r="ARG137" s="9"/>
      <c r="ARH137" s="9"/>
      <c r="ARI137" s="9"/>
      <c r="ARJ137" s="9"/>
      <c r="ARK137" s="9"/>
      <c r="ARL137" s="9"/>
      <c r="ARM137" s="9"/>
      <c r="ARN137" s="9"/>
      <c r="ARO137" s="9"/>
      <c r="ARP137" s="9"/>
      <c r="ARQ137" s="9"/>
      <c r="ARR137" s="9"/>
      <c r="ARS137" s="9"/>
      <c r="ART137" s="9"/>
      <c r="ARU137" s="9"/>
      <c r="ARV137" s="9"/>
      <c r="ARW137" s="9"/>
      <c r="ARX137" s="9"/>
      <c r="ARY137" s="9"/>
      <c r="ARZ137" s="9"/>
      <c r="ASA137" s="9"/>
      <c r="ASB137" s="9"/>
      <c r="ASC137" s="9"/>
      <c r="ASD137" s="9"/>
      <c r="ASE137" s="9"/>
      <c r="ASF137" s="9"/>
      <c r="ASG137" s="9"/>
      <c r="ASH137" s="9"/>
      <c r="ASI137" s="9"/>
      <c r="ASJ137" s="9"/>
      <c r="ASK137" s="9"/>
      <c r="ASL137" s="9"/>
      <c r="ASM137" s="9"/>
      <c r="ASN137" s="9"/>
      <c r="ASO137" s="9"/>
      <c r="ASP137" s="9"/>
      <c r="ASQ137" s="9"/>
      <c r="ASR137" s="9"/>
      <c r="ASS137" s="9"/>
      <c r="AST137" s="9"/>
      <c r="ASU137" s="9"/>
      <c r="ASV137" s="9"/>
      <c r="ASW137" s="9"/>
      <c r="ASX137" s="9"/>
      <c r="ASY137" s="9"/>
      <c r="ASZ137" s="9"/>
      <c r="ATA137" s="9"/>
      <c r="ATB137" s="9"/>
      <c r="ATC137" s="9"/>
      <c r="ATD137" s="9"/>
      <c r="ATE137" s="9"/>
      <c r="ATF137" s="9"/>
      <c r="ATG137" s="9"/>
      <c r="ATH137" s="9"/>
      <c r="ATI137" s="9"/>
      <c r="ATJ137" s="9"/>
      <c r="ATK137" s="9"/>
      <c r="ATL137" s="9"/>
      <c r="ATM137" s="9"/>
      <c r="ATN137" s="9"/>
      <c r="ATO137" s="9"/>
      <c r="ATP137" s="9"/>
      <c r="ATQ137" s="9"/>
      <c r="ATR137" s="9"/>
      <c r="ATS137" s="9"/>
      <c r="ATT137" s="9"/>
      <c r="ATU137" s="9"/>
      <c r="ATV137" s="9"/>
      <c r="ATW137" s="9"/>
      <c r="ATX137" s="9"/>
      <c r="ATY137" s="9"/>
      <c r="ATZ137" s="9"/>
      <c r="AUA137" s="9"/>
      <c r="AUB137" s="9"/>
      <c r="AUC137" s="9"/>
      <c r="AUD137" s="9"/>
      <c r="AUE137" s="9"/>
      <c r="AUF137" s="9"/>
      <c r="AUG137" s="9"/>
      <c r="AUH137" s="9"/>
      <c r="AUI137" s="9"/>
      <c r="AUJ137" s="9"/>
      <c r="AUK137" s="9"/>
      <c r="AUL137" s="9"/>
      <c r="AUM137" s="9"/>
      <c r="AUN137" s="9"/>
      <c r="AUO137" s="9"/>
      <c r="AUP137" s="9"/>
      <c r="AUQ137" s="9"/>
      <c r="AUR137" s="9"/>
      <c r="AUS137" s="9"/>
      <c r="AUT137" s="9"/>
      <c r="AUU137" s="9"/>
      <c r="AUV137" s="9"/>
      <c r="AUW137" s="9"/>
      <c r="AUX137" s="9"/>
      <c r="AUY137" s="9"/>
      <c r="AUZ137" s="9"/>
      <c r="AVA137" s="9"/>
      <c r="AVB137" s="9"/>
      <c r="AVC137" s="9"/>
      <c r="AVD137" s="9"/>
      <c r="AVE137" s="9"/>
      <c r="AVF137" s="9"/>
      <c r="AVG137" s="9"/>
      <c r="AVH137" s="9"/>
      <c r="AVI137" s="9"/>
      <c r="AVJ137" s="9"/>
      <c r="AVK137" s="9"/>
      <c r="AVL137" s="9"/>
      <c r="AVM137" s="9"/>
      <c r="AVN137" s="9"/>
      <c r="AVO137" s="9"/>
      <c r="AVP137" s="9"/>
      <c r="AVQ137" s="9"/>
      <c r="AVR137" s="9"/>
      <c r="AVS137" s="9"/>
      <c r="AVT137" s="9"/>
      <c r="AVU137" s="9"/>
      <c r="AVV137" s="9"/>
      <c r="AVW137" s="9"/>
      <c r="AVX137" s="9"/>
      <c r="AVY137" s="9"/>
      <c r="AVZ137" s="9"/>
      <c r="AWA137" s="9"/>
      <c r="AWB137" s="9"/>
      <c r="AWC137" s="9"/>
      <c r="AWD137" s="9"/>
      <c r="AWE137" s="9"/>
      <c r="AWF137" s="9"/>
      <c r="AWG137" s="9"/>
      <c r="AWH137" s="9"/>
      <c r="AWI137" s="9"/>
      <c r="AWJ137" s="9"/>
      <c r="AWK137" s="9"/>
      <c r="AWL137" s="9"/>
      <c r="AWM137" s="9"/>
      <c r="AWN137" s="9"/>
      <c r="AWO137" s="9"/>
      <c r="AWP137" s="9"/>
      <c r="AWQ137" s="9"/>
      <c r="AWR137" s="9"/>
      <c r="AWS137" s="9"/>
      <c r="AWT137" s="9"/>
      <c r="AWU137" s="9"/>
      <c r="AWV137" s="9"/>
      <c r="AWW137" s="9"/>
      <c r="AWX137" s="9"/>
      <c r="AWY137" s="9" t="s">
        <v>13085</v>
      </c>
      <c r="AWZ137" s="9"/>
      <c r="AXA137" s="9"/>
      <c r="AXB137" s="9"/>
      <c r="AXC137" s="9"/>
      <c r="AXD137" s="9"/>
      <c r="AXE137" s="9"/>
      <c r="AXF137" s="9"/>
      <c r="AXG137" s="9"/>
      <c r="AXH137" s="9"/>
      <c r="AXI137" s="9"/>
      <c r="AXJ137" s="9"/>
      <c r="AXK137" s="9"/>
      <c r="AXL137" s="9"/>
      <c r="AXM137" s="9"/>
      <c r="AXN137" s="9"/>
      <c r="AXO137" s="9"/>
      <c r="AXP137" s="9"/>
      <c r="AXQ137" s="9"/>
      <c r="AXR137" s="9"/>
      <c r="AXS137" s="9"/>
      <c r="AXT137" s="9"/>
      <c r="AXU137" s="9"/>
      <c r="AXV137" s="9"/>
      <c r="AXW137" s="9"/>
      <c r="AXX137" s="9"/>
      <c r="AXY137" s="9"/>
      <c r="AXZ137" s="9"/>
      <c r="AYA137" s="9"/>
      <c r="AYB137" s="9"/>
      <c r="AYC137" s="9"/>
      <c r="AYD137" s="9"/>
      <c r="AYE137" s="9"/>
      <c r="AYF137" s="9"/>
      <c r="AYG137" s="9"/>
      <c r="AYH137" s="9" t="s">
        <v>13086</v>
      </c>
      <c r="AYI137" s="9"/>
      <c r="AYJ137" s="9"/>
      <c r="AYK137" s="9"/>
      <c r="AYL137" s="9"/>
      <c r="AYM137" s="9"/>
      <c r="AYN137" s="9"/>
      <c r="AYO137" s="9"/>
      <c r="AYP137" s="9"/>
      <c r="AYQ137" s="9"/>
      <c r="AYR137" s="9"/>
      <c r="AYS137" s="9"/>
      <c r="AYT137" s="9"/>
      <c r="AYU137" s="9"/>
      <c r="AYV137" s="9"/>
      <c r="AYW137" s="9"/>
      <c r="AYX137" s="9"/>
      <c r="AYY137" s="9" t="s">
        <v>5691</v>
      </c>
      <c r="AYZ137" s="9" t="s">
        <v>5691</v>
      </c>
      <c r="AZA137" s="9"/>
      <c r="AZB137" s="9"/>
      <c r="AZC137" s="9"/>
      <c r="AZD137" s="9"/>
      <c r="AZE137" s="9"/>
      <c r="AZF137" s="9"/>
      <c r="AZG137" s="9"/>
      <c r="AZH137" s="9"/>
      <c r="AZI137" s="9"/>
      <c r="AZJ137" s="9"/>
      <c r="AZK137" s="9"/>
      <c r="AZL137" s="9"/>
      <c r="AZM137" s="9"/>
      <c r="AZN137" s="9"/>
      <c r="AZO137" s="9"/>
      <c r="AZP137" s="9"/>
      <c r="AZQ137" s="9"/>
      <c r="AZR137" s="9"/>
      <c r="AZS137" s="9"/>
      <c r="AZT137" s="9"/>
      <c r="AZU137" s="9"/>
      <c r="AZV137" s="9"/>
      <c r="AZW137" s="9"/>
      <c r="AZX137" s="9"/>
      <c r="AZY137" s="9"/>
      <c r="AZZ137" s="9"/>
      <c r="BAA137" s="9"/>
      <c r="BAB137" s="9"/>
      <c r="BAC137" s="9"/>
      <c r="BAD137" s="9"/>
      <c r="BAE137" s="9"/>
      <c r="BAF137" s="9"/>
      <c r="BAG137" s="9"/>
      <c r="BAH137" s="9"/>
      <c r="BAI137" s="9"/>
      <c r="BAJ137" s="9"/>
      <c r="BAK137" s="9" t="s">
        <v>13087</v>
      </c>
      <c r="BAL137" s="9"/>
      <c r="BAM137" s="9"/>
      <c r="BAN137" s="9"/>
      <c r="BAO137" s="9"/>
      <c r="BAP137" s="9"/>
      <c r="BAQ137" s="9"/>
      <c r="BAR137" s="9">
        <v>590.0</v>
      </c>
      <c r="BAS137" s="9" t="s">
        <v>13088</v>
      </c>
      <c r="BAT137" s="9">
        <v>443.0</v>
      </c>
      <c r="BAU137" s="9"/>
      <c r="BAV137" s="9"/>
      <c r="BAW137" s="9"/>
      <c r="BAX137" s="9"/>
      <c r="BAY137" s="9"/>
      <c r="BAZ137" s="9"/>
      <c r="BBA137" s="9"/>
      <c r="BBB137" s="9"/>
      <c r="BBC137" s="9"/>
      <c r="BBD137" s="9"/>
      <c r="BBE137" s="9"/>
      <c r="BBF137" s="9"/>
      <c r="BBG137" s="9"/>
      <c r="BBH137" s="9"/>
      <c r="BBI137" s="9" t="s">
        <v>5718</v>
      </c>
      <c r="BBJ137" s="9"/>
      <c r="BBK137" s="9"/>
      <c r="BBL137" s="9"/>
      <c r="BBM137" s="9"/>
      <c r="BBN137" s="9"/>
      <c r="BBO137" s="9"/>
      <c r="BBP137" s="9"/>
      <c r="BBQ137" s="9"/>
      <c r="BBR137" s="9"/>
      <c r="BBS137" s="9"/>
      <c r="BBT137" s="9"/>
      <c r="BBU137" s="9"/>
      <c r="BBV137" s="9"/>
      <c r="BBW137" s="9"/>
      <c r="BBX137" s="9"/>
      <c r="BBY137" s="9"/>
      <c r="BBZ137" s="9"/>
      <c r="BCA137" s="9"/>
      <c r="BCB137" s="9" t="s">
        <v>13089</v>
      </c>
      <c r="BCC137" s="9"/>
      <c r="BCD137" s="9"/>
      <c r="BCE137" s="9"/>
      <c r="BCF137" s="9" t="s">
        <v>6521</v>
      </c>
      <c r="BCG137" s="9" t="s">
        <v>13090</v>
      </c>
      <c r="BCH137" s="9"/>
      <c r="BCI137" s="9"/>
      <c r="BCJ137" s="9"/>
      <c r="BCK137" s="9"/>
      <c r="BCL137" s="9"/>
      <c r="BCM137" s="9"/>
      <c r="BCN137" s="9"/>
      <c r="BCO137" s="9"/>
      <c r="BCP137" s="9"/>
      <c r="BCQ137" s="9"/>
      <c r="BCR137" s="9"/>
      <c r="BCS137" s="9"/>
      <c r="BCT137" s="9"/>
      <c r="BCU137" s="9"/>
      <c r="BCV137" s="9"/>
      <c r="BCW137" s="9"/>
      <c r="BCX137" s="9"/>
      <c r="BCY137" s="9"/>
      <c r="BCZ137" s="9"/>
      <c r="BDA137" s="9"/>
      <c r="BDB137" s="9"/>
      <c r="BDC137" s="9"/>
      <c r="BDD137" s="9" t="s">
        <v>13088</v>
      </c>
      <c r="BDE137" s="9"/>
      <c r="BDF137" s="9"/>
      <c r="BDG137" s="9"/>
      <c r="BDH137" s="9"/>
      <c r="BDI137" s="9"/>
      <c r="BDJ137" s="9"/>
      <c r="BDK137" s="9"/>
      <c r="BDL137" s="9"/>
      <c r="BDM137" s="9"/>
      <c r="BDN137" s="9"/>
      <c r="BDO137" s="9"/>
      <c r="BDP137" s="9"/>
      <c r="BDQ137" s="9"/>
      <c r="BDR137" s="9"/>
      <c r="BDS137" s="9"/>
      <c r="BDT137" s="9"/>
      <c r="BDU137" s="9"/>
      <c r="BDV137" s="9"/>
      <c r="BDW137" s="9"/>
      <c r="BDX137" s="9"/>
      <c r="BDY137" s="9" t="s">
        <v>5691</v>
      </c>
      <c r="BDZ137" s="9" t="s">
        <v>5691</v>
      </c>
      <c r="BEA137" s="9"/>
      <c r="BEB137" s="9"/>
      <c r="BEC137" s="9"/>
      <c r="BED137" s="9"/>
      <c r="BEE137" s="9"/>
      <c r="BEF137" s="9"/>
      <c r="BEG137" s="9"/>
      <c r="BEH137" s="9"/>
      <c r="BEI137" s="9"/>
      <c r="BEJ137" s="9"/>
      <c r="BEK137" s="9"/>
      <c r="BEL137" s="9"/>
      <c r="BEM137" s="9"/>
      <c r="BEN137" s="9"/>
      <c r="BEO137" s="9"/>
      <c r="BEP137" s="9"/>
      <c r="BEQ137" s="9"/>
      <c r="BER137" s="9"/>
      <c r="BES137" s="9"/>
      <c r="BET137" s="9"/>
      <c r="BEU137" s="9"/>
      <c r="BEV137" s="9"/>
      <c r="BEW137" s="9"/>
      <c r="BEX137" s="9"/>
      <c r="BEY137" s="9"/>
      <c r="BEZ137" s="9"/>
      <c r="BFA137" s="9"/>
      <c r="BFB137" s="9"/>
      <c r="BFC137" s="9"/>
      <c r="BFD137" s="9"/>
      <c r="BFE137" s="9"/>
      <c r="BFF137" s="9"/>
      <c r="BFG137" s="9"/>
      <c r="BFH137" s="9"/>
      <c r="BFI137" s="9"/>
      <c r="BFJ137" s="9"/>
      <c r="BFK137" s="9" t="s">
        <v>13091</v>
      </c>
      <c r="BFL137" s="9"/>
      <c r="BFM137" s="9"/>
      <c r="BFN137" s="9"/>
      <c r="BFO137" s="9"/>
      <c r="BFP137" s="9"/>
      <c r="BFQ137" s="9"/>
      <c r="BFR137" s="9">
        <v>590.0</v>
      </c>
      <c r="BFS137" s="9" t="s">
        <v>13092</v>
      </c>
      <c r="BFT137" s="9">
        <v>443.0</v>
      </c>
      <c r="BFU137" s="9"/>
      <c r="BFV137" s="9"/>
      <c r="BFW137" s="9"/>
      <c r="BFX137" s="9"/>
      <c r="BFY137" s="9"/>
      <c r="BFZ137" s="9"/>
      <c r="BGA137" s="9"/>
      <c r="BGB137" s="9"/>
      <c r="BGC137" s="9"/>
      <c r="BGD137" s="9"/>
      <c r="BGE137" s="9"/>
      <c r="BGF137" s="9"/>
      <c r="BGG137" s="9"/>
      <c r="BGH137" s="9"/>
      <c r="BGI137" s="9" t="s">
        <v>5718</v>
      </c>
      <c r="BGJ137" s="9"/>
      <c r="BGK137" s="9"/>
      <c r="BGL137" s="9"/>
      <c r="BGM137" s="9"/>
      <c r="BGN137" s="9"/>
      <c r="BGO137" s="9"/>
      <c r="BGP137" s="9"/>
      <c r="BGQ137" s="9"/>
      <c r="BGR137" s="9"/>
      <c r="BGS137" s="9"/>
      <c r="BGT137" s="9"/>
      <c r="BGU137" s="9"/>
      <c r="BGV137" s="9"/>
      <c r="BGW137" s="9"/>
      <c r="BGX137" s="9"/>
      <c r="BGY137" s="9"/>
      <c r="BGZ137" s="9"/>
      <c r="BHA137" s="9"/>
      <c r="BHB137" s="9" t="s">
        <v>13093</v>
      </c>
      <c r="BHC137" s="9"/>
      <c r="BHD137" s="9"/>
      <c r="BHE137" s="9"/>
      <c r="BHF137" s="9" t="s">
        <v>6521</v>
      </c>
      <c r="BHG137" s="9" t="s">
        <v>13090</v>
      </c>
      <c r="BHH137" s="9"/>
      <c r="BHI137" s="9"/>
      <c r="BHJ137" s="9"/>
      <c r="BHK137" s="9"/>
      <c r="BHL137" s="9"/>
      <c r="BHM137" s="9"/>
      <c r="BHN137" s="9"/>
      <c r="BHO137" s="9"/>
      <c r="BHP137" s="9"/>
      <c r="BHQ137" s="9"/>
      <c r="BHR137" s="9"/>
      <c r="BHS137" s="9"/>
      <c r="BHT137" s="9"/>
      <c r="BHU137" s="9"/>
      <c r="BHV137" s="9"/>
      <c r="BHW137" s="9"/>
      <c r="BHX137" s="9"/>
      <c r="BHY137" s="9"/>
      <c r="BHZ137" s="9"/>
      <c r="BIA137" s="9"/>
      <c r="BIB137" s="9"/>
      <c r="BIC137" s="9"/>
      <c r="BID137" s="9" t="s">
        <v>13092</v>
      </c>
      <c r="BIE137" s="9"/>
      <c r="BIF137" s="9"/>
      <c r="BIG137" s="9"/>
      <c r="BIH137" s="9"/>
      <c r="BII137" s="9"/>
      <c r="BIJ137" s="9"/>
      <c r="BIK137" s="9"/>
      <c r="BIL137" s="9"/>
      <c r="BIM137" s="9"/>
      <c r="BIN137" s="9"/>
      <c r="BIO137" s="9"/>
      <c r="BIP137" s="9"/>
      <c r="BIQ137" s="9"/>
      <c r="BIR137" s="9"/>
      <c r="BIS137" s="9"/>
      <c r="BIT137" s="9"/>
      <c r="BIU137" s="9"/>
      <c r="BIV137" s="9"/>
      <c r="BIW137" s="9"/>
      <c r="BIX137" s="9"/>
      <c r="BIY137" s="9" t="s">
        <v>5691</v>
      </c>
      <c r="BIZ137" s="9" t="s">
        <v>5691</v>
      </c>
      <c r="BJA137" s="9"/>
      <c r="BJB137" s="9"/>
      <c r="BJC137" s="9"/>
      <c r="BJD137" s="9"/>
      <c r="BJE137" s="9"/>
      <c r="BJF137" s="9"/>
      <c r="BJG137" s="9"/>
      <c r="BJH137" s="9"/>
      <c r="BJI137" s="9"/>
      <c r="BJJ137" s="9"/>
      <c r="BJK137" s="9"/>
      <c r="BJL137" s="9"/>
      <c r="BJM137" s="9"/>
      <c r="BJN137" s="9"/>
      <c r="BJO137" s="9"/>
      <c r="BJP137" s="9"/>
      <c r="BJQ137" s="9"/>
      <c r="BJR137" s="9"/>
      <c r="BJS137" s="9"/>
      <c r="BJT137" s="9"/>
      <c r="BJU137" s="9"/>
      <c r="BJV137" s="9"/>
      <c r="BJW137" s="9"/>
      <c r="BJX137" s="9"/>
      <c r="BJY137" s="9"/>
      <c r="BJZ137" s="9"/>
      <c r="BKA137" s="9"/>
      <c r="BKB137" s="9"/>
      <c r="BKC137" s="9"/>
      <c r="BKD137" s="9"/>
      <c r="BKE137" s="9"/>
      <c r="BKF137" s="9"/>
      <c r="BKG137" s="9"/>
      <c r="BKH137" s="9"/>
      <c r="BKI137" s="9"/>
      <c r="BKJ137" s="9"/>
      <c r="BKK137" s="9" t="s">
        <v>13094</v>
      </c>
      <c r="BKL137" s="9"/>
      <c r="BKM137" s="9"/>
      <c r="BKN137" s="9"/>
      <c r="BKO137" s="9"/>
      <c r="BKP137" s="9"/>
      <c r="BKQ137" s="9"/>
      <c r="BKR137" s="9">
        <v>590.0</v>
      </c>
      <c r="BKS137" s="9" t="s">
        <v>13095</v>
      </c>
      <c r="BKT137" s="9">
        <v>443.0</v>
      </c>
      <c r="BKU137" s="9"/>
      <c r="BKV137" s="9"/>
      <c r="BKW137" s="9"/>
      <c r="BKX137" s="9"/>
      <c r="BKY137" s="9"/>
      <c r="BKZ137" s="9"/>
      <c r="BLA137" s="9"/>
      <c r="BLB137" s="9"/>
      <c r="BLC137" s="9"/>
      <c r="BLD137" s="9"/>
      <c r="BLE137" s="9"/>
      <c r="BLF137" s="9"/>
      <c r="BLG137" s="9"/>
      <c r="BLH137" s="9"/>
      <c r="BLI137" s="9" t="s">
        <v>5718</v>
      </c>
      <c r="BLJ137" s="9"/>
      <c r="BLK137" s="9"/>
      <c r="BLL137" s="9"/>
      <c r="BLM137" s="9"/>
      <c r="BLN137" s="9"/>
      <c r="BLO137" s="9"/>
      <c r="BLP137" s="9"/>
      <c r="BLQ137" s="9"/>
      <c r="BLR137" s="9"/>
      <c r="BLS137" s="9"/>
      <c r="BLT137" s="9"/>
      <c r="BLU137" s="9"/>
      <c r="BLV137" s="9"/>
      <c r="BLW137" s="9"/>
      <c r="BLX137" s="9"/>
      <c r="BLY137" s="9"/>
      <c r="BLZ137" s="9"/>
      <c r="BMA137" s="9"/>
      <c r="BMB137" s="9" t="s">
        <v>13096</v>
      </c>
      <c r="BMC137" s="9"/>
      <c r="BMD137" s="9"/>
      <c r="BME137" s="9"/>
      <c r="BMF137" s="9" t="s">
        <v>6521</v>
      </c>
      <c r="BMG137" s="9" t="s">
        <v>13090</v>
      </c>
      <c r="BMH137" s="9"/>
      <c r="BMI137" s="9"/>
      <c r="BMJ137" s="9"/>
      <c r="BMK137" s="9"/>
      <c r="BML137" s="9"/>
      <c r="BMM137" s="9"/>
      <c r="BMN137" s="9"/>
      <c r="BMO137" s="9"/>
      <c r="BMP137" s="9"/>
      <c r="BMQ137" s="9"/>
      <c r="BMR137" s="9"/>
      <c r="BMS137" s="9"/>
      <c r="BMT137" s="9"/>
      <c r="BMU137" s="9"/>
      <c r="BMV137" s="9"/>
      <c r="BMW137" s="9"/>
      <c r="BMX137" s="9"/>
      <c r="BMY137" s="9"/>
      <c r="BMZ137" s="9"/>
      <c r="BNA137" s="9"/>
      <c r="BNB137" s="9"/>
      <c r="BNC137" s="9"/>
      <c r="BND137" s="9" t="s">
        <v>13095</v>
      </c>
      <c r="BNE137" s="9"/>
      <c r="BNF137" s="9"/>
      <c r="BNG137" s="9"/>
      <c r="BNH137" s="9"/>
      <c r="BNI137" s="9"/>
      <c r="BNJ137" s="9"/>
      <c r="BNK137" s="9"/>
      <c r="BNL137" s="9"/>
      <c r="BNM137" s="9"/>
      <c r="BNN137" s="9"/>
      <c r="BNO137" s="9"/>
      <c r="BNP137" s="9"/>
      <c r="BNQ137" s="9"/>
      <c r="BNR137" s="9"/>
      <c r="BNS137" s="9"/>
      <c r="BNT137" s="9"/>
      <c r="BNU137" s="9"/>
      <c r="BNV137" s="9"/>
      <c r="BNW137" s="9"/>
      <c r="BNX137" s="9"/>
      <c r="BNY137" s="9" t="s">
        <v>5691</v>
      </c>
      <c r="BNZ137" s="9" t="s">
        <v>5691</v>
      </c>
      <c r="BOA137" s="9"/>
      <c r="BOB137" s="9"/>
      <c r="BOC137" s="9"/>
      <c r="BOD137" s="9"/>
      <c r="BOE137" s="9"/>
      <c r="BOF137" s="9"/>
      <c r="BOG137" s="9"/>
      <c r="BOH137" s="9"/>
      <c r="BOI137" s="9"/>
      <c r="BOJ137" s="9"/>
      <c r="BOK137" s="9"/>
      <c r="BOL137" s="9"/>
      <c r="BOM137" s="9"/>
      <c r="BON137" s="9"/>
      <c r="BOO137" s="9"/>
      <c r="BOP137" s="9"/>
      <c r="BOQ137" s="9"/>
      <c r="BOR137" s="9"/>
      <c r="BOS137" s="9"/>
      <c r="BOT137" s="9"/>
      <c r="BOU137" s="9"/>
      <c r="BOV137" s="9"/>
      <c r="BOW137" s="9"/>
      <c r="BOX137" s="9"/>
      <c r="BOY137" s="9"/>
      <c r="BOZ137" s="9"/>
      <c r="BPA137" s="9"/>
      <c r="BPB137" s="9"/>
      <c r="BPC137" s="9"/>
      <c r="BPD137" s="9"/>
      <c r="BPE137" s="9"/>
      <c r="BPF137" s="9"/>
      <c r="BPG137" s="9"/>
      <c r="BPH137" s="9"/>
      <c r="BPI137" s="9"/>
      <c r="BPJ137" s="9"/>
      <c r="BPK137" s="9" t="s">
        <v>13097</v>
      </c>
      <c r="BPL137" s="9"/>
      <c r="BPM137" s="9"/>
      <c r="BPN137" s="9"/>
      <c r="BPO137" s="9"/>
      <c r="BPP137" s="9"/>
      <c r="BPQ137" s="9"/>
      <c r="BPR137" s="9">
        <v>590.0</v>
      </c>
      <c r="BPS137" s="9" t="s">
        <v>13098</v>
      </c>
      <c r="BPT137" s="9">
        <v>461.0</v>
      </c>
      <c r="BPU137" s="9"/>
      <c r="BPV137" s="9"/>
      <c r="BPW137" s="9"/>
      <c r="BPX137" s="9"/>
      <c r="BPY137" s="9"/>
      <c r="BPZ137" s="9"/>
      <c r="BQA137" s="9"/>
      <c r="BQB137" s="9"/>
      <c r="BQC137" s="9"/>
      <c r="BQD137" s="9"/>
      <c r="BQE137" s="9"/>
      <c r="BQF137" s="9"/>
      <c r="BQG137" s="9"/>
      <c r="BQH137" s="9"/>
      <c r="BQI137" s="9" t="s">
        <v>5718</v>
      </c>
      <c r="BQJ137" s="9"/>
      <c r="BQK137" s="9"/>
      <c r="BQL137" s="9"/>
      <c r="BQM137" s="9"/>
      <c r="BQN137" s="9"/>
      <c r="BQO137" s="9"/>
      <c r="BQP137" s="9"/>
      <c r="BQQ137" s="9"/>
      <c r="BQR137" s="9"/>
      <c r="BQS137" s="9"/>
      <c r="BQT137" s="9"/>
      <c r="BQU137" s="9"/>
      <c r="BQV137" s="9"/>
      <c r="BQW137" s="9"/>
      <c r="BQX137" s="9"/>
      <c r="BQY137" s="9"/>
      <c r="BQZ137" s="9"/>
      <c r="BRA137" s="9"/>
      <c r="BRB137" s="9" t="s">
        <v>13099</v>
      </c>
      <c r="BRC137" s="9"/>
      <c r="BRD137" s="9"/>
      <c r="BRE137" s="9"/>
      <c r="BRF137" s="9" t="s">
        <v>6521</v>
      </c>
      <c r="BRG137" s="9" t="s">
        <v>13090</v>
      </c>
      <c r="BRH137" s="9"/>
      <c r="BRI137" s="9"/>
      <c r="BRJ137" s="9"/>
      <c r="BRK137" s="9"/>
      <c r="BRL137" s="9"/>
      <c r="BRM137" s="9"/>
      <c r="BRN137" s="9"/>
      <c r="BRO137" s="9"/>
      <c r="BRP137" s="9"/>
      <c r="BRQ137" s="9"/>
      <c r="BRR137" s="9"/>
      <c r="BRS137" s="9"/>
      <c r="BRT137" s="9"/>
      <c r="BRU137" s="9"/>
      <c r="BRV137" s="9"/>
      <c r="BRW137" s="9"/>
      <c r="BRX137" s="9"/>
      <c r="BRY137" s="9"/>
      <c r="BRZ137" s="9"/>
      <c r="BSA137" s="9"/>
      <c r="BSB137" s="9"/>
      <c r="BSC137" s="9"/>
      <c r="BSD137" s="9" t="s">
        <v>13098</v>
      </c>
      <c r="BSE137" s="9"/>
      <c r="BSF137" s="9"/>
      <c r="BSG137" s="9"/>
      <c r="BSH137" s="9"/>
      <c r="BSI137" s="9"/>
      <c r="BSJ137" s="9"/>
      <c r="BSK137" s="9"/>
      <c r="BSL137" s="9"/>
      <c r="BSM137" s="9"/>
      <c r="BSN137" s="9"/>
      <c r="BSO137" s="9"/>
      <c r="BSP137" s="9"/>
      <c r="BSQ137" s="9"/>
      <c r="BSR137" s="9"/>
      <c r="BSS137" s="9"/>
      <c r="BST137" s="9"/>
      <c r="BSU137" s="9"/>
      <c r="BSV137" s="9"/>
      <c r="BSW137" s="9"/>
      <c r="BSX137" s="9"/>
      <c r="BSY137" s="9" t="s">
        <v>5691</v>
      </c>
      <c r="BSZ137" s="9" t="s">
        <v>5691</v>
      </c>
      <c r="BTA137" s="9"/>
      <c r="BTB137" s="9"/>
      <c r="BTC137" s="9"/>
      <c r="BTD137" s="9"/>
      <c r="BTE137" s="9"/>
      <c r="BTF137" s="9"/>
      <c r="BTG137" s="9"/>
      <c r="BTH137" s="9"/>
      <c r="BTI137" s="9"/>
      <c r="BTJ137" s="9"/>
      <c r="BTK137" s="9"/>
      <c r="BTL137" s="9"/>
      <c r="BTM137" s="9"/>
      <c r="BTN137" s="9"/>
      <c r="BTO137" s="9"/>
      <c r="BTP137" s="9"/>
      <c r="BTQ137" s="9"/>
      <c r="BTR137" s="9"/>
      <c r="BTS137" s="9"/>
      <c r="BTT137" s="9"/>
      <c r="BTU137" s="9"/>
      <c r="BTV137" s="9"/>
      <c r="BTW137" s="9"/>
      <c r="BTX137" s="9"/>
      <c r="BTY137" s="9"/>
      <c r="BTZ137" s="9"/>
      <c r="BUA137" s="9"/>
      <c r="BUB137" s="9"/>
      <c r="BUC137" s="9"/>
      <c r="BUD137" s="9"/>
      <c r="BUE137" s="9"/>
      <c r="BUF137" s="9"/>
      <c r="BUG137" s="9"/>
      <c r="BUH137" s="9"/>
      <c r="BUI137" s="9"/>
      <c r="BUJ137" s="9"/>
      <c r="BUK137" s="9" t="s">
        <v>13100</v>
      </c>
      <c r="BUL137" s="9"/>
      <c r="BUM137" s="9"/>
      <c r="BUN137" s="9"/>
      <c r="BUO137" s="9"/>
      <c r="BUP137" s="9"/>
      <c r="BUQ137" s="9"/>
      <c r="BUR137" s="9">
        <v>590.0</v>
      </c>
      <c r="BUS137" s="9" t="s">
        <v>13101</v>
      </c>
      <c r="BUT137" s="9">
        <v>332.0</v>
      </c>
      <c r="BUU137" s="9"/>
      <c r="BUV137" s="9"/>
      <c r="BUW137" s="9"/>
      <c r="BUX137" s="9"/>
      <c r="BUY137" s="9"/>
      <c r="BUZ137" s="9"/>
      <c r="BVA137" s="9"/>
      <c r="BVB137" s="9"/>
      <c r="BVC137" s="9"/>
      <c r="BVD137" s="9"/>
      <c r="BVE137" s="9"/>
      <c r="BVF137" s="9"/>
      <c r="BVG137" s="9"/>
      <c r="BVH137" s="9"/>
      <c r="BVI137" s="9" t="s">
        <v>5718</v>
      </c>
      <c r="BVJ137" s="9"/>
      <c r="BVK137" s="9"/>
      <c r="BVL137" s="9"/>
      <c r="BVM137" s="9"/>
      <c r="BVN137" s="9"/>
      <c r="BVO137" s="9"/>
      <c r="BVP137" s="9"/>
      <c r="BVQ137" s="9"/>
      <c r="BVR137" s="9"/>
      <c r="BVS137" s="9"/>
      <c r="BVT137" s="9"/>
      <c r="BVU137" s="9"/>
      <c r="BVV137" s="9"/>
      <c r="BVW137" s="9"/>
      <c r="BVX137" s="9"/>
      <c r="BVY137" s="9"/>
      <c r="BVZ137" s="9"/>
      <c r="BWA137" s="9"/>
      <c r="BWB137" s="9" t="s">
        <v>13089</v>
      </c>
      <c r="BWC137" s="9"/>
      <c r="BWD137" s="9"/>
      <c r="BWE137" s="9"/>
      <c r="BWF137" s="9" t="s">
        <v>6521</v>
      </c>
      <c r="BWG137" s="9" t="s">
        <v>13090</v>
      </c>
      <c r="BWH137" s="9"/>
      <c r="BWI137" s="9"/>
      <c r="BWJ137" s="9"/>
      <c r="BWK137" s="9"/>
      <c r="BWL137" s="9"/>
      <c r="BWM137" s="9"/>
      <c r="BWN137" s="9"/>
      <c r="BWO137" s="9"/>
      <c r="BWP137" s="9"/>
      <c r="BWQ137" s="9"/>
      <c r="BWR137" s="9"/>
      <c r="BWS137" s="9"/>
      <c r="BWT137" s="9"/>
      <c r="BWU137" s="9"/>
      <c r="BWV137" s="9"/>
      <c r="BWW137" s="9"/>
      <c r="BWX137" s="9"/>
      <c r="BWY137" s="9"/>
      <c r="BWZ137" s="9"/>
      <c r="BXA137" s="9"/>
      <c r="BXB137" s="9"/>
      <c r="BXC137" s="9"/>
      <c r="BXD137" s="9" t="s">
        <v>13101</v>
      </c>
    </row>
    <row r="138" ht="14.25" customHeight="1">
      <c r="A138" s="9">
        <v>26.0</v>
      </c>
      <c r="B138" s="9" t="s">
        <v>11947</v>
      </c>
      <c r="C138" s="9" t="s">
        <v>11948</v>
      </c>
      <c r="D138" s="9" t="s">
        <v>11948</v>
      </c>
      <c r="E138" s="9"/>
      <c r="F138" s="9">
        <v>36.0</v>
      </c>
      <c r="G138" s="9" t="s">
        <v>13102</v>
      </c>
      <c r="H138" s="9"/>
      <c r="I138" s="9"/>
      <c r="J138" s="9"/>
      <c r="K138" s="9">
        <v>10.0</v>
      </c>
      <c r="L138" s="9">
        <v>24.0</v>
      </c>
      <c r="M138" s="9"/>
      <c r="N138" s="9"/>
      <c r="O138" s="9">
        <v>2.0</v>
      </c>
      <c r="P138" s="9">
        <v>3.0</v>
      </c>
      <c r="Q138" s="9" t="s">
        <v>13103</v>
      </c>
      <c r="R138" s="9"/>
      <c r="S138" s="9" t="s">
        <v>3177</v>
      </c>
      <c r="T138" s="9" t="s">
        <v>3176</v>
      </c>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c r="KA138" s="9"/>
      <c r="KB138" s="9"/>
      <c r="KC138" s="9"/>
      <c r="KD138" s="9"/>
      <c r="KE138" s="9"/>
      <c r="KF138" s="9"/>
      <c r="KG138" s="9"/>
      <c r="KH138" s="9"/>
      <c r="KI138" s="9"/>
      <c r="KJ138" s="9"/>
      <c r="KK138" s="9"/>
      <c r="KL138" s="9"/>
      <c r="KM138" s="9"/>
      <c r="KN138" s="9"/>
      <c r="KO138" s="9"/>
      <c r="KP138" s="9"/>
      <c r="KQ138" s="9"/>
      <c r="KR138" s="9"/>
      <c r="KS138" s="9"/>
      <c r="KT138" s="9"/>
      <c r="KU138" s="9"/>
      <c r="KV138" s="9"/>
      <c r="KW138" s="9"/>
      <c r="KX138" s="9"/>
      <c r="KY138" s="9"/>
      <c r="KZ138" s="9"/>
      <c r="LA138" s="9"/>
      <c r="LB138" s="9"/>
      <c r="LC138" s="9"/>
      <c r="LD138" s="9"/>
      <c r="LE138" s="9"/>
      <c r="LF138" s="9"/>
      <c r="LG138" s="9"/>
      <c r="LH138" s="9"/>
      <c r="LI138" s="9"/>
      <c r="LJ138" s="9"/>
      <c r="LK138" s="9"/>
      <c r="LL138" s="9"/>
      <c r="LM138" s="9"/>
      <c r="LN138" s="9"/>
      <c r="LO138" s="9"/>
      <c r="LP138" s="9"/>
      <c r="LQ138" s="9"/>
      <c r="LR138" s="9"/>
      <c r="LS138" s="9"/>
      <c r="LT138" s="9"/>
      <c r="LU138" s="9"/>
      <c r="LV138" s="9"/>
      <c r="LW138" s="9"/>
      <c r="LX138" s="9"/>
      <c r="LY138" s="9"/>
      <c r="LZ138" s="9"/>
      <c r="MA138" s="9"/>
      <c r="MB138" s="9"/>
      <c r="MC138" s="9"/>
      <c r="MD138" s="9"/>
      <c r="ME138" s="9"/>
      <c r="MF138" s="9"/>
      <c r="MG138" s="9"/>
      <c r="MH138" s="9"/>
      <c r="MI138" s="9"/>
      <c r="MJ138" s="9"/>
      <c r="MK138" s="9"/>
      <c r="ML138" s="9"/>
      <c r="MM138" s="9"/>
      <c r="MN138" s="9"/>
      <c r="MO138" s="9"/>
      <c r="MP138" s="9"/>
      <c r="MQ138" s="9"/>
      <c r="MR138" s="9"/>
      <c r="MS138" s="9"/>
      <c r="MT138" s="9"/>
      <c r="MU138" s="9"/>
      <c r="MV138" s="9"/>
      <c r="MW138" s="9"/>
      <c r="MX138" s="9"/>
      <c r="MY138" s="9"/>
      <c r="MZ138" s="9"/>
      <c r="NA138" s="9"/>
      <c r="NB138" s="9"/>
      <c r="NC138" s="9"/>
      <c r="ND138" s="9"/>
      <c r="NE138" s="9"/>
      <c r="NF138" s="9"/>
      <c r="NG138" s="9"/>
      <c r="NH138" s="9"/>
      <c r="NI138" s="9"/>
      <c r="NJ138" s="9"/>
      <c r="NK138" s="9"/>
      <c r="NL138" s="9"/>
      <c r="NM138" s="9"/>
      <c r="NN138" s="9"/>
      <c r="NO138" s="9"/>
      <c r="NP138" s="9"/>
      <c r="NQ138" s="9"/>
      <c r="NR138" s="9"/>
      <c r="NS138" s="9"/>
      <c r="NT138" s="9"/>
      <c r="NU138" s="9"/>
      <c r="NV138" s="9"/>
      <c r="NW138" s="9"/>
      <c r="NX138" s="9"/>
      <c r="NY138" s="9"/>
      <c r="NZ138" s="9"/>
      <c r="OA138" s="9"/>
      <c r="OB138" s="9"/>
      <c r="OC138" s="9"/>
      <c r="OD138" s="9"/>
      <c r="OE138" s="9"/>
      <c r="OF138" s="9"/>
      <c r="OG138" s="9"/>
      <c r="OH138" s="9"/>
      <c r="OI138" s="9"/>
      <c r="OJ138" s="9"/>
      <c r="OK138" s="9"/>
      <c r="OL138" s="9"/>
      <c r="OM138" s="9"/>
      <c r="ON138" s="9"/>
      <c r="OO138" s="9"/>
      <c r="OP138" s="9"/>
      <c r="OQ138" s="9"/>
      <c r="OR138" s="9"/>
      <c r="OS138" s="9"/>
      <c r="OT138" s="9"/>
      <c r="OU138" s="9"/>
      <c r="OV138" s="9"/>
      <c r="OW138" s="9"/>
      <c r="OX138" s="9"/>
      <c r="OY138" s="9"/>
      <c r="OZ138" s="9"/>
      <c r="PA138" s="9"/>
      <c r="PB138" s="9"/>
      <c r="PC138" s="9"/>
      <c r="PD138" s="9"/>
      <c r="PE138" s="9"/>
      <c r="PF138" s="9"/>
      <c r="PG138" s="9"/>
      <c r="PH138" s="9"/>
      <c r="PI138" s="9"/>
      <c r="PJ138" s="9"/>
      <c r="PK138" s="9"/>
      <c r="PL138" s="9"/>
      <c r="PM138" s="9"/>
      <c r="PN138" s="9"/>
      <c r="PO138" s="9"/>
      <c r="PP138" s="9"/>
      <c r="PQ138" s="9"/>
      <c r="PR138" s="9"/>
      <c r="PS138" s="9"/>
      <c r="PT138" s="9"/>
      <c r="PU138" s="9"/>
      <c r="PV138" s="9"/>
      <c r="PW138" s="9"/>
      <c r="PX138" s="9"/>
      <c r="PY138" s="9"/>
      <c r="PZ138" s="9"/>
      <c r="QA138" s="9"/>
      <c r="QB138" s="9"/>
      <c r="QC138" s="9"/>
      <c r="QD138" s="9"/>
      <c r="QE138" s="9"/>
      <c r="QF138" s="9"/>
      <c r="QG138" s="9"/>
      <c r="QH138" s="9"/>
      <c r="QI138" s="9"/>
      <c r="QJ138" s="9"/>
      <c r="QK138" s="9"/>
      <c r="QL138" s="9"/>
      <c r="QM138" s="9"/>
      <c r="QN138" s="9"/>
      <c r="QO138" s="9"/>
      <c r="QP138" s="9"/>
      <c r="QQ138" s="9"/>
      <c r="QR138" s="9"/>
      <c r="QS138" s="9"/>
      <c r="QT138" s="9"/>
      <c r="QU138" s="9"/>
      <c r="QV138" s="9"/>
      <c r="QW138" s="9"/>
      <c r="QX138" s="9"/>
      <c r="QY138" s="9"/>
      <c r="QZ138" s="9"/>
      <c r="RA138" s="9"/>
      <c r="RB138" s="9"/>
      <c r="RC138" s="9"/>
      <c r="RD138" s="9"/>
      <c r="RE138" s="9"/>
      <c r="RF138" s="9"/>
      <c r="RG138" s="9"/>
      <c r="RH138" s="9"/>
      <c r="RI138" s="9"/>
      <c r="RJ138" s="9"/>
      <c r="RK138" s="9"/>
      <c r="RL138" s="9"/>
      <c r="RM138" s="9"/>
      <c r="RN138" s="9"/>
      <c r="RO138" s="9"/>
      <c r="RP138" s="9"/>
      <c r="RQ138" s="9"/>
      <c r="RR138" s="9"/>
      <c r="RS138" s="9"/>
      <c r="RT138" s="9"/>
      <c r="RU138" s="9"/>
      <c r="RV138" s="9"/>
      <c r="RW138" s="9"/>
      <c r="RX138" s="9"/>
      <c r="RY138" s="9"/>
      <c r="RZ138" s="9"/>
      <c r="SA138" s="9"/>
      <c r="SB138" s="9"/>
      <c r="SC138" s="9"/>
      <c r="SD138" s="9"/>
      <c r="SE138" s="9"/>
      <c r="SF138" s="9"/>
      <c r="SG138" s="9"/>
      <c r="SH138" s="9"/>
      <c r="SI138" s="9"/>
      <c r="SJ138" s="9"/>
      <c r="SK138" s="9"/>
      <c r="SL138" s="9"/>
      <c r="SM138" s="9"/>
      <c r="SN138" s="9"/>
      <c r="SO138" s="9"/>
      <c r="SP138" s="9"/>
      <c r="SQ138" s="9"/>
      <c r="SR138" s="9"/>
      <c r="SS138" s="9"/>
      <c r="ST138" s="9"/>
      <c r="SU138" s="9"/>
      <c r="SV138" s="9"/>
      <c r="SW138" s="9"/>
      <c r="SX138" s="9"/>
      <c r="SY138" s="9"/>
      <c r="SZ138" s="9"/>
      <c r="TA138" s="9"/>
      <c r="TB138" s="9"/>
      <c r="TC138" s="9"/>
      <c r="TD138" s="9"/>
      <c r="TE138" s="9"/>
      <c r="TF138" s="9"/>
      <c r="TG138" s="9"/>
      <c r="TH138" s="9"/>
      <c r="TI138" s="9"/>
      <c r="TJ138" s="9"/>
      <c r="TK138" s="9"/>
      <c r="TL138" s="9"/>
      <c r="TM138" s="9"/>
      <c r="TN138" s="9"/>
      <c r="TO138" s="9"/>
      <c r="ANB138" s="9"/>
      <c r="ANC138" s="9"/>
      <c r="AND138" s="9"/>
      <c r="ANE138" s="9"/>
      <c r="ANF138" s="9"/>
      <c r="ANG138" s="9"/>
      <c r="ANH138" s="9"/>
      <c r="ANI138" s="9"/>
      <c r="ANJ138" s="9"/>
      <c r="ANK138" s="9"/>
      <c r="ANL138" s="9"/>
      <c r="ANM138" s="9"/>
      <c r="ANN138" s="9"/>
      <c r="ANO138" s="9"/>
      <c r="ANP138" s="9"/>
      <c r="ANQ138" s="9"/>
      <c r="ANR138" s="9"/>
      <c r="ANS138" s="9"/>
      <c r="ANT138" s="9"/>
      <c r="ANU138" s="9"/>
      <c r="ANV138" s="9"/>
      <c r="ANW138" s="9"/>
      <c r="ANX138" s="9"/>
      <c r="ANY138" s="9"/>
      <c r="ANZ138" s="9"/>
      <c r="AOA138" s="9"/>
      <c r="AOB138" s="9"/>
      <c r="AOC138" s="9"/>
      <c r="AOD138" s="9"/>
      <c r="AOE138" s="9"/>
      <c r="AOF138" s="9"/>
      <c r="AOG138" s="9"/>
      <c r="AOH138" s="9"/>
      <c r="AOI138" s="9"/>
      <c r="AOJ138" s="9"/>
      <c r="AOK138" s="9"/>
      <c r="AOL138" s="9"/>
      <c r="AOM138" s="9"/>
      <c r="AON138" s="9"/>
      <c r="AOO138" s="9"/>
      <c r="AOP138" s="9"/>
      <c r="AOQ138" s="9"/>
      <c r="AOR138" s="9"/>
      <c r="AOS138" s="9"/>
      <c r="AOT138" s="9"/>
      <c r="AOU138" s="9"/>
      <c r="AOV138" s="9"/>
      <c r="AOW138" s="9"/>
      <c r="AOX138" s="9"/>
      <c r="AOY138" s="9"/>
      <c r="AOZ138" s="9"/>
      <c r="APA138" s="9"/>
      <c r="APB138" s="9"/>
      <c r="APC138" s="9"/>
      <c r="APD138" s="9"/>
      <c r="APE138" s="9"/>
      <c r="APF138" s="9"/>
      <c r="APG138" s="9"/>
      <c r="APH138" s="9"/>
      <c r="API138" s="9"/>
      <c r="APJ138" s="9"/>
      <c r="APK138" s="9"/>
      <c r="APL138" s="9"/>
      <c r="APM138" s="9"/>
      <c r="APN138" s="9"/>
      <c r="APO138" s="9"/>
      <c r="APP138" s="9"/>
      <c r="APQ138" s="9"/>
      <c r="APR138" s="9"/>
      <c r="APS138" s="9"/>
      <c r="APT138" s="9"/>
      <c r="APU138" s="9"/>
      <c r="APV138" s="9"/>
      <c r="APW138" s="9"/>
      <c r="APX138" s="9"/>
      <c r="APY138" s="9"/>
      <c r="APZ138" s="9"/>
      <c r="AQA138" s="9"/>
      <c r="AQB138" s="9"/>
      <c r="AQC138" s="9"/>
      <c r="AQD138" s="9"/>
      <c r="AQE138" s="9"/>
      <c r="AQF138" s="9"/>
      <c r="AQG138" s="9"/>
      <c r="AQH138" s="9"/>
      <c r="AQI138" s="9"/>
      <c r="AQJ138" s="9"/>
      <c r="AQK138" s="9"/>
      <c r="AQL138" s="9"/>
      <c r="AQM138" s="9"/>
      <c r="AQN138" s="9"/>
      <c r="AQO138" s="9"/>
      <c r="AQP138" s="9"/>
      <c r="AQQ138" s="9"/>
      <c r="AQR138" s="9"/>
      <c r="AQS138" s="9"/>
      <c r="AQT138" s="9"/>
      <c r="AQU138" s="9"/>
      <c r="AQV138" s="9"/>
      <c r="AQW138" s="9"/>
      <c r="AQX138" s="9"/>
      <c r="AQY138" s="9"/>
      <c r="AQZ138" s="9"/>
      <c r="ARA138" s="9"/>
      <c r="ARB138" s="9"/>
      <c r="ARC138" s="9"/>
      <c r="ARD138" s="9"/>
      <c r="ARE138" s="9"/>
      <c r="ARF138" s="9"/>
      <c r="ARG138" s="9"/>
      <c r="ARH138" s="9"/>
      <c r="ARI138" s="9"/>
      <c r="ARJ138" s="9"/>
      <c r="ARK138" s="9"/>
      <c r="ARL138" s="9"/>
      <c r="ARM138" s="9"/>
      <c r="ARN138" s="9"/>
      <c r="ARO138" s="9"/>
      <c r="ARP138" s="9"/>
      <c r="ARQ138" s="9"/>
      <c r="ARR138" s="9"/>
      <c r="ARS138" s="9"/>
      <c r="ART138" s="9"/>
      <c r="ARU138" s="9"/>
      <c r="ARV138" s="9"/>
      <c r="ARW138" s="9"/>
      <c r="ARX138" s="9"/>
      <c r="ARY138" s="9"/>
      <c r="ARZ138" s="9"/>
      <c r="ASA138" s="9"/>
      <c r="ASB138" s="9"/>
      <c r="ASC138" s="9"/>
      <c r="ASD138" s="9"/>
      <c r="ASE138" s="9"/>
      <c r="ASF138" s="9"/>
      <c r="ASG138" s="9"/>
      <c r="ASH138" s="9"/>
      <c r="ASI138" s="9"/>
      <c r="ASJ138" s="9"/>
      <c r="ASK138" s="9"/>
      <c r="ASL138" s="9"/>
      <c r="ASM138" s="9"/>
      <c r="ASN138" s="9"/>
      <c r="ASO138" s="9"/>
      <c r="ASP138" s="9"/>
      <c r="ASQ138" s="9"/>
      <c r="ASR138" s="9"/>
      <c r="ASS138" s="9"/>
      <c r="AST138" s="9"/>
      <c r="ASU138" s="9"/>
      <c r="ASV138" s="9"/>
      <c r="ASW138" s="9"/>
      <c r="ASX138" s="9"/>
      <c r="ASY138" s="9"/>
      <c r="ASZ138" s="9"/>
      <c r="ATA138" s="9"/>
      <c r="ATB138" s="9"/>
      <c r="ATC138" s="9"/>
      <c r="ATD138" s="9"/>
      <c r="ATE138" s="9"/>
      <c r="ATF138" s="9"/>
      <c r="ATG138" s="9"/>
      <c r="ATH138" s="9"/>
      <c r="ATI138" s="9"/>
      <c r="ATJ138" s="9"/>
      <c r="ATK138" s="9"/>
      <c r="ATL138" s="9"/>
      <c r="ATM138" s="9"/>
      <c r="ATN138" s="9"/>
      <c r="ATO138" s="9"/>
      <c r="ATP138" s="9"/>
      <c r="ATQ138" s="9"/>
      <c r="ATR138" s="9"/>
      <c r="ATS138" s="9"/>
      <c r="ATT138" s="9"/>
      <c r="ATU138" s="9"/>
      <c r="ATV138" s="9"/>
      <c r="ATW138" s="9"/>
      <c r="ATX138" s="9"/>
      <c r="ATY138" s="9" t="s">
        <v>5691</v>
      </c>
      <c r="ATZ138" s="9" t="s">
        <v>5691</v>
      </c>
      <c r="AUA138" s="9" t="s">
        <v>6047</v>
      </c>
      <c r="AUB138" s="9"/>
      <c r="AUC138" s="9"/>
      <c r="AUD138" s="9"/>
      <c r="AUE138" s="9"/>
      <c r="AUF138" s="9"/>
      <c r="AUG138" s="9"/>
      <c r="AUH138" s="9"/>
      <c r="AUI138" s="9"/>
      <c r="AUJ138" s="9"/>
      <c r="AUK138" s="9"/>
      <c r="AUL138" s="9"/>
      <c r="AUM138" s="9"/>
      <c r="AUN138" s="9"/>
      <c r="AUO138" s="9"/>
      <c r="AUP138" s="9"/>
      <c r="AUQ138" s="9"/>
      <c r="AUR138" s="9"/>
      <c r="AUS138" s="9"/>
      <c r="AUT138" s="9"/>
      <c r="AUU138" s="9"/>
      <c r="AUV138" s="9"/>
      <c r="AUW138" s="9"/>
      <c r="AUX138" s="9"/>
      <c r="AUY138" s="9"/>
      <c r="AUZ138" s="9"/>
      <c r="AVA138" s="9"/>
      <c r="AVB138" s="9"/>
      <c r="AVC138" s="9"/>
      <c r="AVD138" s="9"/>
      <c r="AVE138" s="9"/>
      <c r="AVF138" s="9"/>
      <c r="AVG138" s="9"/>
      <c r="AVH138" s="9"/>
      <c r="AVI138" s="9"/>
      <c r="AVJ138" s="9"/>
      <c r="AVK138" s="9" t="s">
        <v>13104</v>
      </c>
      <c r="AVL138" s="9"/>
      <c r="AVM138" s="9"/>
      <c r="AVN138" s="9"/>
      <c r="AVO138" s="9"/>
      <c r="AVP138" s="9"/>
      <c r="AVQ138" s="9"/>
      <c r="AVR138" s="9"/>
      <c r="AVS138" s="9"/>
      <c r="AVT138" s="9"/>
      <c r="AVU138" s="9"/>
      <c r="AVV138" s="9"/>
      <c r="AVW138" s="9"/>
      <c r="AVX138" s="9"/>
      <c r="AVY138" s="9"/>
      <c r="AVZ138" s="9"/>
      <c r="AWA138" s="9"/>
      <c r="AWB138" s="9"/>
      <c r="AWC138" s="9"/>
      <c r="AWD138" s="9"/>
      <c r="AWE138" s="9"/>
      <c r="AWF138" s="9"/>
      <c r="AWG138" s="9"/>
      <c r="AWH138" s="9"/>
      <c r="AWI138" s="9"/>
      <c r="AWJ138" s="9"/>
      <c r="AWK138" s="9"/>
      <c r="AWL138" s="9"/>
      <c r="AWM138" s="9"/>
      <c r="AWN138" s="9"/>
      <c r="AWO138" s="9"/>
      <c r="AWP138" s="9"/>
      <c r="AWQ138" s="9"/>
      <c r="AWR138" s="9"/>
      <c r="AWS138" s="9"/>
      <c r="AWT138" s="9"/>
      <c r="AWU138" s="9"/>
      <c r="AWV138" s="9"/>
      <c r="AWW138" s="9"/>
      <c r="AWX138" s="9"/>
      <c r="AWY138" s="9"/>
      <c r="AWZ138" s="9"/>
      <c r="AXA138" s="9"/>
      <c r="AXB138" s="9" t="s">
        <v>5707</v>
      </c>
      <c r="AXC138" s="9"/>
      <c r="AXD138" s="9"/>
      <c r="AXE138" s="9"/>
      <c r="AXF138" s="9"/>
      <c r="AXG138" s="9"/>
      <c r="AXH138" s="9"/>
      <c r="AXI138" s="9"/>
      <c r="AXJ138" s="9"/>
      <c r="AXK138" s="9">
        <v>761.0</v>
      </c>
      <c r="AXL138" s="9" t="s">
        <v>3179</v>
      </c>
      <c r="AXM138" s="9">
        <v>526.0</v>
      </c>
      <c r="AXN138" s="9"/>
      <c r="AXO138" s="9"/>
      <c r="AXP138" s="9"/>
      <c r="AXQ138" s="9"/>
      <c r="AXR138" s="9"/>
      <c r="AXS138" s="9"/>
      <c r="AXT138" s="9"/>
      <c r="AXU138" s="9"/>
      <c r="AXV138" s="9"/>
      <c r="AXW138" s="9"/>
      <c r="AXX138" s="9"/>
      <c r="AXY138" s="9"/>
      <c r="AXZ138" s="9"/>
      <c r="AYA138" s="9"/>
      <c r="AYB138" s="9"/>
      <c r="AYC138" s="9"/>
      <c r="AYD138" s="9" t="s">
        <v>3179</v>
      </c>
      <c r="AYE138" s="9"/>
      <c r="AYF138" s="9"/>
      <c r="AYG138" s="9"/>
      <c r="AYH138" s="9" t="s">
        <v>13105</v>
      </c>
      <c r="AYI138" s="9"/>
      <c r="AYJ138" s="9"/>
      <c r="AYK138" s="9"/>
      <c r="AYL138" s="9"/>
      <c r="AYM138" s="9"/>
      <c r="AYN138" s="9"/>
      <c r="AYO138" s="9"/>
      <c r="AYP138" s="9"/>
      <c r="AYQ138" s="9"/>
      <c r="AYR138" s="9"/>
      <c r="AYS138" s="9"/>
      <c r="AYT138" s="9"/>
      <c r="AYU138" s="9"/>
      <c r="AYV138" s="9"/>
      <c r="AYW138" s="9"/>
      <c r="AYX138" s="9"/>
      <c r="AYY138" s="9"/>
      <c r="AYZ138" s="9"/>
      <c r="AZA138" s="9"/>
      <c r="AZB138" s="9"/>
      <c r="AZC138" s="9"/>
      <c r="AZD138" s="9"/>
      <c r="AZE138" s="9"/>
      <c r="AZF138" s="9"/>
      <c r="AZG138" s="9"/>
      <c r="AZH138" s="9"/>
      <c r="AZI138" s="9"/>
      <c r="AZJ138" s="9"/>
      <c r="AZK138" s="9"/>
      <c r="AZL138" s="9"/>
      <c r="AZM138" s="9"/>
      <c r="AZN138" s="9"/>
      <c r="AZO138" s="9"/>
      <c r="AZP138" s="9"/>
      <c r="AZQ138" s="9"/>
      <c r="AZR138" s="9"/>
      <c r="AZS138" s="9"/>
      <c r="AZT138" s="9"/>
      <c r="AZU138" s="9"/>
      <c r="AZV138" s="9"/>
      <c r="AZW138" s="9"/>
      <c r="AZX138" s="9"/>
      <c r="AZY138" s="9"/>
      <c r="AZZ138" s="9"/>
      <c r="BAA138" s="9"/>
      <c r="BAB138" s="9"/>
      <c r="BAC138" s="9"/>
      <c r="BAD138" s="9"/>
      <c r="BAE138" s="9"/>
      <c r="BAF138" s="9"/>
      <c r="BAG138" s="9"/>
      <c r="BAH138" s="9"/>
      <c r="BAI138" s="9"/>
      <c r="BAJ138" s="9"/>
      <c r="BAK138" s="9"/>
      <c r="BAL138" s="9"/>
      <c r="BAM138" s="9"/>
      <c r="BAN138" s="9"/>
      <c r="BAO138" s="9"/>
      <c r="BAP138" s="9"/>
      <c r="BAQ138" s="9"/>
      <c r="BAR138" s="9"/>
      <c r="BAS138" s="9"/>
      <c r="BAT138" s="9"/>
      <c r="BAU138" s="9"/>
      <c r="BAV138" s="9"/>
      <c r="BAW138" s="9"/>
      <c r="BAX138" s="9"/>
      <c r="BAY138" s="9"/>
      <c r="BAZ138" s="9"/>
      <c r="BBA138" s="9"/>
      <c r="BBB138" s="9"/>
      <c r="BBC138" s="9"/>
      <c r="BBD138" s="9"/>
      <c r="BBE138" s="9"/>
      <c r="BBF138" s="9"/>
      <c r="BBG138" s="9"/>
      <c r="BBH138" s="9"/>
      <c r="BBI138" s="9"/>
      <c r="BBJ138" s="9"/>
      <c r="BBK138" s="9"/>
      <c r="BBL138" s="9"/>
      <c r="BBM138" s="9"/>
      <c r="BBN138" s="9"/>
      <c r="BBO138" s="9"/>
      <c r="BBP138" s="9"/>
      <c r="BBQ138" s="9"/>
      <c r="BBR138" s="9"/>
      <c r="BBS138" s="9"/>
      <c r="BBT138" s="9"/>
      <c r="BBU138" s="9"/>
      <c r="BBV138" s="9"/>
      <c r="BBW138" s="9"/>
      <c r="BBX138" s="9"/>
      <c r="BBY138" s="9"/>
      <c r="BBZ138" s="9"/>
      <c r="BCA138" s="9"/>
      <c r="BCB138" s="9"/>
      <c r="BCC138" s="9"/>
      <c r="BCD138" s="9"/>
      <c r="BCE138" s="9"/>
      <c r="BCF138" s="9"/>
      <c r="BCG138" s="9"/>
      <c r="BCH138" s="9"/>
      <c r="BCI138" s="9"/>
      <c r="BCJ138" s="9"/>
      <c r="BCK138" s="9"/>
      <c r="BCL138" s="9"/>
      <c r="BCM138" s="9"/>
      <c r="BCN138" s="9"/>
      <c r="BCO138" s="9"/>
      <c r="BCP138" s="9"/>
      <c r="BCQ138" s="9"/>
      <c r="BCR138" s="9"/>
      <c r="BCS138" s="9"/>
      <c r="BCT138" s="9"/>
      <c r="BCU138" s="9"/>
      <c r="BCV138" s="9"/>
      <c r="BCW138" s="9"/>
      <c r="BCX138" s="9"/>
      <c r="BCY138" s="9"/>
      <c r="BCZ138" s="9"/>
      <c r="BDA138" s="9"/>
      <c r="BDB138" s="9"/>
      <c r="BDC138" s="9"/>
      <c r="BDD138" s="9"/>
      <c r="BDE138" s="9"/>
      <c r="BDF138" s="9"/>
      <c r="BDG138" s="9"/>
      <c r="BDH138" s="9"/>
      <c r="BDI138" s="9"/>
      <c r="BDJ138" s="9"/>
      <c r="BDK138" s="9"/>
      <c r="BDL138" s="9"/>
      <c r="BDM138" s="9"/>
      <c r="BDN138" s="9"/>
      <c r="BDO138" s="9"/>
      <c r="BDP138" s="9"/>
      <c r="BDQ138" s="9"/>
      <c r="BDR138" s="9"/>
      <c r="BDS138" s="9"/>
      <c r="BDT138" s="9"/>
      <c r="BDU138" s="9"/>
      <c r="BDV138" s="9"/>
      <c r="BDW138" s="9"/>
      <c r="BDX138" s="9"/>
      <c r="BDY138" s="9"/>
      <c r="BDZ138" s="9"/>
      <c r="BEA138" s="9"/>
      <c r="BEB138" s="9"/>
      <c r="BEC138" s="9"/>
      <c r="BED138" s="9"/>
      <c r="BEE138" s="9"/>
      <c r="BEF138" s="9"/>
      <c r="BEG138" s="9"/>
      <c r="BEH138" s="9"/>
      <c r="BEI138" s="9"/>
      <c r="BEJ138" s="9"/>
      <c r="BEK138" s="9"/>
      <c r="BEL138" s="9"/>
      <c r="BEM138" s="9"/>
      <c r="BEN138" s="9"/>
      <c r="BEO138" s="9"/>
      <c r="BEP138" s="9"/>
      <c r="BEQ138" s="9"/>
      <c r="BER138" s="9"/>
      <c r="BES138" s="9"/>
      <c r="BET138" s="9"/>
      <c r="BEU138" s="9"/>
      <c r="BEV138" s="9"/>
      <c r="BEW138" s="9"/>
      <c r="BEX138" s="9"/>
      <c r="BEY138" s="9"/>
      <c r="BEZ138" s="9"/>
      <c r="BFA138" s="9"/>
      <c r="BFB138" s="9"/>
      <c r="BFC138" s="9"/>
      <c r="BFD138" s="9"/>
      <c r="BFE138" s="9"/>
      <c r="BFF138" s="9"/>
      <c r="BFG138" s="9"/>
      <c r="BFH138" s="9"/>
      <c r="BFI138" s="9"/>
      <c r="BFJ138" s="9"/>
      <c r="BFK138" s="9"/>
      <c r="BFL138" s="9"/>
      <c r="BFM138" s="9"/>
      <c r="BFN138" s="9"/>
      <c r="BFO138" s="9"/>
      <c r="BFP138" s="9"/>
      <c r="BFQ138" s="9"/>
      <c r="BFR138" s="9"/>
      <c r="BFS138" s="9"/>
      <c r="BFT138" s="9"/>
      <c r="BFU138" s="9"/>
      <c r="BFV138" s="9"/>
      <c r="BFW138" s="9"/>
      <c r="BFX138" s="9"/>
      <c r="BFY138" s="9"/>
      <c r="BFZ138" s="9"/>
      <c r="BGA138" s="9"/>
      <c r="BGB138" s="9"/>
      <c r="BGC138" s="9"/>
      <c r="BGD138" s="9"/>
      <c r="BGE138" s="9"/>
      <c r="BGF138" s="9"/>
      <c r="BGG138" s="9"/>
      <c r="BGH138" s="9"/>
      <c r="BGI138" s="9"/>
      <c r="BGJ138" s="9"/>
      <c r="BGK138" s="9"/>
      <c r="BGL138" s="9"/>
      <c r="BGM138" s="9"/>
      <c r="BGN138" s="9"/>
      <c r="BGO138" s="9"/>
      <c r="BGP138" s="9"/>
      <c r="BGQ138" s="9"/>
      <c r="BGR138" s="9"/>
      <c r="BGS138" s="9"/>
      <c r="BGT138" s="9"/>
      <c r="BGU138" s="9"/>
      <c r="BGV138" s="9"/>
      <c r="BGW138" s="9"/>
      <c r="BGX138" s="9"/>
      <c r="BGY138" s="9"/>
      <c r="BGZ138" s="9"/>
      <c r="BHA138" s="9"/>
      <c r="BHB138" s="9"/>
      <c r="BHC138" s="9"/>
      <c r="BHD138" s="9"/>
      <c r="BHE138" s="9"/>
      <c r="BHF138" s="9"/>
      <c r="BHG138" s="9"/>
      <c r="BHH138" s="9"/>
      <c r="BHI138" s="9"/>
      <c r="BHJ138" s="9"/>
      <c r="BHK138" s="9"/>
      <c r="BHL138" s="9"/>
      <c r="BHM138" s="9"/>
      <c r="BHN138" s="9"/>
      <c r="BHO138" s="9"/>
      <c r="BHP138" s="9"/>
      <c r="BHQ138" s="9"/>
      <c r="BHR138" s="9"/>
      <c r="BHS138" s="9"/>
      <c r="BHT138" s="9"/>
      <c r="BHU138" s="9"/>
      <c r="BHV138" s="9"/>
      <c r="BHW138" s="9"/>
      <c r="BHX138" s="9"/>
      <c r="BHY138" s="9"/>
      <c r="BHZ138" s="9"/>
      <c r="BIA138" s="9"/>
      <c r="BIB138" s="9"/>
      <c r="BIC138" s="9"/>
      <c r="BID138" s="9"/>
      <c r="BIE138" s="9"/>
      <c r="BIF138" s="9"/>
      <c r="BIG138" s="9"/>
      <c r="BIH138" s="9"/>
      <c r="BII138" s="9"/>
      <c r="BIJ138" s="9"/>
      <c r="BIK138" s="9"/>
      <c r="BIL138" s="9"/>
      <c r="BIM138" s="9"/>
      <c r="BIN138" s="9"/>
      <c r="BIO138" s="9"/>
      <c r="BIP138" s="9"/>
      <c r="BIQ138" s="9"/>
      <c r="BIR138" s="9"/>
      <c r="BIS138" s="9"/>
      <c r="BIT138" s="9"/>
      <c r="BIU138" s="9"/>
      <c r="BIV138" s="9"/>
      <c r="BIW138" s="9"/>
      <c r="BIX138" s="9"/>
      <c r="BIY138" s="9"/>
      <c r="BIZ138" s="9"/>
      <c r="BJA138" s="9"/>
      <c r="BJB138" s="9"/>
      <c r="BJC138" s="9"/>
      <c r="BJD138" s="9"/>
      <c r="BJE138" s="9"/>
      <c r="BJF138" s="9"/>
      <c r="BJG138" s="9"/>
      <c r="BJH138" s="9"/>
      <c r="BJI138" s="9"/>
      <c r="BJJ138" s="9"/>
      <c r="BJK138" s="9"/>
      <c r="BJL138" s="9"/>
      <c r="BJM138" s="9"/>
      <c r="BJN138" s="9"/>
      <c r="BJO138" s="9"/>
      <c r="BJP138" s="9"/>
      <c r="BJQ138" s="9"/>
      <c r="BJR138" s="9"/>
      <c r="BJS138" s="9"/>
      <c r="BJT138" s="9"/>
      <c r="BJU138" s="9"/>
      <c r="BJV138" s="9"/>
      <c r="BJW138" s="9"/>
      <c r="BJX138" s="9"/>
      <c r="BJY138" s="9"/>
      <c r="BJZ138" s="9"/>
      <c r="BKA138" s="9"/>
      <c r="BKB138" s="9"/>
      <c r="BKC138" s="9"/>
      <c r="BKD138" s="9"/>
      <c r="BKE138" s="9"/>
      <c r="BKF138" s="9"/>
      <c r="BKG138" s="9"/>
      <c r="BKH138" s="9"/>
      <c r="BKI138" s="9"/>
      <c r="BKJ138" s="9"/>
      <c r="BKK138" s="9"/>
      <c r="BKL138" s="9"/>
      <c r="BKM138" s="9"/>
      <c r="BKN138" s="9"/>
      <c r="BKO138" s="9"/>
      <c r="BKP138" s="9"/>
      <c r="BKQ138" s="9"/>
      <c r="BKR138" s="9"/>
      <c r="BKS138" s="9"/>
      <c r="BKT138" s="9"/>
      <c r="BKU138" s="9"/>
      <c r="BKV138" s="9"/>
      <c r="BKW138" s="9"/>
      <c r="BKX138" s="9"/>
      <c r="BKY138" s="9"/>
      <c r="BKZ138" s="9"/>
      <c r="BLA138" s="9"/>
      <c r="BLB138" s="9"/>
      <c r="BLC138" s="9"/>
      <c r="BLD138" s="9"/>
      <c r="BLE138" s="9"/>
      <c r="BLF138" s="9"/>
      <c r="BLG138" s="9"/>
      <c r="BLH138" s="9"/>
      <c r="BLI138" s="9"/>
      <c r="BLJ138" s="9"/>
      <c r="BLK138" s="9"/>
      <c r="BLL138" s="9"/>
      <c r="BLM138" s="9"/>
      <c r="BLN138" s="9"/>
      <c r="BLO138" s="9"/>
      <c r="BLP138" s="9"/>
      <c r="BLQ138" s="9"/>
      <c r="BLR138" s="9"/>
      <c r="BLS138" s="9"/>
      <c r="BLT138" s="9"/>
      <c r="BLU138" s="9"/>
      <c r="BLV138" s="9"/>
      <c r="BLW138" s="9"/>
      <c r="BLX138" s="9"/>
      <c r="BLY138" s="9"/>
      <c r="BLZ138" s="9"/>
      <c r="BMA138" s="9"/>
      <c r="BMB138" s="9"/>
      <c r="BMC138" s="9"/>
      <c r="BMD138" s="9"/>
      <c r="BME138" s="9"/>
      <c r="BMF138" s="9"/>
      <c r="BMG138" s="9"/>
      <c r="BMH138" s="9"/>
      <c r="BMI138" s="9"/>
      <c r="BMJ138" s="9"/>
      <c r="BMK138" s="9"/>
      <c r="BML138" s="9"/>
      <c r="BMM138" s="9"/>
      <c r="BMN138" s="9"/>
      <c r="BMO138" s="9"/>
      <c r="BMP138" s="9"/>
      <c r="BMQ138" s="9"/>
      <c r="BMR138" s="9"/>
      <c r="BMS138" s="9"/>
      <c r="BMT138" s="9"/>
      <c r="BMU138" s="9"/>
      <c r="BMV138" s="9"/>
      <c r="BMW138" s="9"/>
      <c r="BMX138" s="9"/>
      <c r="BMY138" s="9"/>
      <c r="BMZ138" s="9"/>
      <c r="BNA138" s="9"/>
      <c r="BNB138" s="9"/>
      <c r="BNC138" s="9"/>
      <c r="BND138" s="9"/>
      <c r="BNE138" s="9"/>
      <c r="BNF138" s="9"/>
      <c r="BNG138" s="9"/>
      <c r="BNH138" s="9"/>
      <c r="BNI138" s="9"/>
      <c r="BNJ138" s="9"/>
      <c r="BNK138" s="9"/>
      <c r="BNL138" s="9"/>
      <c r="BNM138" s="9"/>
      <c r="BNN138" s="9"/>
      <c r="BNO138" s="9"/>
      <c r="BNP138" s="9"/>
      <c r="BNQ138" s="9"/>
      <c r="BNR138" s="9"/>
      <c r="BNS138" s="9"/>
      <c r="BNT138" s="9"/>
      <c r="BNU138" s="9"/>
      <c r="BNV138" s="9"/>
      <c r="BNW138" s="9"/>
      <c r="BNX138" s="9"/>
      <c r="BNY138" s="9"/>
      <c r="BNZ138" s="9"/>
      <c r="BOA138" s="9"/>
      <c r="BOB138" s="9"/>
      <c r="BOC138" s="9"/>
      <c r="BOD138" s="9"/>
      <c r="BOE138" s="9"/>
      <c r="BOF138" s="9"/>
      <c r="BOG138" s="9"/>
      <c r="BOH138" s="9"/>
      <c r="BOI138" s="9"/>
      <c r="BOJ138" s="9"/>
      <c r="BOK138" s="9"/>
      <c r="BOL138" s="9"/>
      <c r="BOM138" s="9"/>
      <c r="BON138" s="9"/>
      <c r="BOO138" s="9"/>
      <c r="BOP138" s="9"/>
      <c r="BOQ138" s="9"/>
      <c r="BOR138" s="9"/>
      <c r="BOS138" s="9"/>
      <c r="BOT138" s="9"/>
      <c r="BOU138" s="9"/>
      <c r="BOV138" s="9"/>
      <c r="BOW138" s="9"/>
      <c r="BOX138" s="9"/>
      <c r="BOY138" s="9"/>
      <c r="BOZ138" s="9"/>
      <c r="BPA138" s="9"/>
      <c r="BPB138" s="9"/>
      <c r="BPC138" s="9"/>
      <c r="BPD138" s="9"/>
      <c r="BPE138" s="9"/>
      <c r="BPF138" s="9"/>
      <c r="BPG138" s="9"/>
      <c r="BPH138" s="9"/>
      <c r="BPI138" s="9"/>
      <c r="BPJ138" s="9"/>
      <c r="BPK138" s="9"/>
      <c r="BPL138" s="9"/>
      <c r="BPM138" s="9"/>
      <c r="BPN138" s="9"/>
      <c r="BPO138" s="9"/>
      <c r="BPP138" s="9"/>
      <c r="BPQ138" s="9"/>
      <c r="BPR138" s="9"/>
      <c r="BPS138" s="9"/>
      <c r="BPT138" s="9"/>
      <c r="BPU138" s="9"/>
      <c r="BPV138" s="9"/>
      <c r="BPW138" s="9"/>
      <c r="BPX138" s="9"/>
      <c r="BPY138" s="9"/>
      <c r="BPZ138" s="9"/>
      <c r="BQA138" s="9"/>
      <c r="BQB138" s="9"/>
      <c r="BQC138" s="9"/>
      <c r="BQD138" s="9"/>
      <c r="BQE138" s="9"/>
      <c r="BQF138" s="9"/>
      <c r="BQG138" s="9"/>
      <c r="BQH138" s="9"/>
      <c r="BQI138" s="9"/>
      <c r="BQJ138" s="9"/>
      <c r="BQK138" s="9"/>
      <c r="BQL138" s="9"/>
      <c r="BQM138" s="9"/>
      <c r="BQN138" s="9"/>
      <c r="BQO138" s="9"/>
      <c r="BQP138" s="9"/>
      <c r="BQQ138" s="9"/>
      <c r="BQR138" s="9"/>
      <c r="BQS138" s="9"/>
      <c r="BQT138" s="9"/>
      <c r="BQU138" s="9"/>
      <c r="BQV138" s="9"/>
      <c r="BQW138" s="9"/>
      <c r="BQX138" s="9"/>
      <c r="BQY138" s="9"/>
      <c r="BQZ138" s="9"/>
      <c r="BRA138" s="9"/>
      <c r="BRB138" s="9"/>
      <c r="BRC138" s="9"/>
      <c r="BRD138" s="9"/>
      <c r="BRE138" s="9"/>
      <c r="BRF138" s="9"/>
      <c r="BRG138" s="9"/>
      <c r="BRH138" s="9"/>
      <c r="BRI138" s="9"/>
      <c r="BRJ138" s="9"/>
      <c r="BRK138" s="9"/>
      <c r="BRL138" s="9"/>
      <c r="BRM138" s="9"/>
      <c r="BRN138" s="9"/>
      <c r="BRO138" s="9"/>
      <c r="BRP138" s="9"/>
      <c r="BRQ138" s="9"/>
      <c r="BRR138" s="9"/>
      <c r="BRS138" s="9"/>
      <c r="BRT138" s="9"/>
      <c r="BRU138" s="9"/>
      <c r="BRV138" s="9"/>
      <c r="BRW138" s="9"/>
      <c r="BRX138" s="9"/>
      <c r="BRY138" s="9"/>
      <c r="BRZ138" s="9"/>
      <c r="BSA138" s="9"/>
      <c r="BSB138" s="9"/>
      <c r="BSC138" s="9"/>
      <c r="BSD138" s="9"/>
      <c r="BSE138" s="9"/>
      <c r="BSF138" s="9"/>
      <c r="BSG138" s="9"/>
      <c r="BSH138" s="9"/>
      <c r="BSI138" s="9"/>
      <c r="BSJ138" s="9"/>
      <c r="BSK138" s="9"/>
      <c r="BSL138" s="9"/>
      <c r="BSM138" s="9"/>
      <c r="BSN138" s="9"/>
      <c r="BSO138" s="9"/>
      <c r="BSP138" s="9"/>
      <c r="BSQ138" s="9"/>
      <c r="BSR138" s="9"/>
      <c r="BSS138" s="9"/>
      <c r="BST138" s="9"/>
      <c r="BSU138" s="9"/>
      <c r="BSV138" s="9"/>
      <c r="BSW138" s="9"/>
      <c r="BSX138" s="9"/>
      <c r="BSY138" s="9"/>
      <c r="BSZ138" s="9"/>
      <c r="BTA138" s="9"/>
      <c r="BTB138" s="9"/>
      <c r="BTC138" s="9"/>
      <c r="BTD138" s="9"/>
      <c r="BTE138" s="9"/>
      <c r="BTF138" s="9"/>
      <c r="BTG138" s="9"/>
      <c r="BTH138" s="9"/>
      <c r="BTI138" s="9"/>
      <c r="BTJ138" s="9"/>
      <c r="BTK138" s="9"/>
      <c r="BTL138" s="9"/>
      <c r="BTM138" s="9"/>
      <c r="BTN138" s="9"/>
      <c r="BTO138" s="9"/>
      <c r="BTP138" s="9"/>
      <c r="BTQ138" s="9"/>
      <c r="BTR138" s="9"/>
      <c r="BTS138" s="9"/>
      <c r="BTT138" s="9"/>
      <c r="BTU138" s="9"/>
      <c r="BTV138" s="9"/>
      <c r="BTW138" s="9"/>
      <c r="BTX138" s="9"/>
      <c r="BTY138" s="9"/>
      <c r="BTZ138" s="9"/>
      <c r="BUA138" s="9"/>
      <c r="BUB138" s="9"/>
      <c r="BUC138" s="9"/>
      <c r="BUD138" s="9"/>
      <c r="BUE138" s="9"/>
      <c r="BUF138" s="9"/>
      <c r="BUG138" s="9"/>
      <c r="BUH138" s="9"/>
      <c r="BUI138" s="9"/>
      <c r="BUJ138" s="9"/>
      <c r="BUK138" s="9"/>
      <c r="BUL138" s="9"/>
      <c r="BUM138" s="9"/>
      <c r="BUN138" s="9"/>
      <c r="BUO138" s="9"/>
      <c r="BUP138" s="9"/>
      <c r="BUQ138" s="9"/>
      <c r="BUR138" s="9"/>
      <c r="BUS138" s="9"/>
      <c r="BUT138" s="9"/>
      <c r="BUU138" s="9"/>
      <c r="BUV138" s="9"/>
      <c r="BUW138" s="9"/>
      <c r="BUX138" s="9"/>
      <c r="BUY138" s="9"/>
      <c r="BUZ138" s="9"/>
      <c r="BVA138" s="9"/>
      <c r="BVB138" s="9"/>
      <c r="BVC138" s="9"/>
      <c r="BVD138" s="9"/>
      <c r="BVE138" s="9"/>
      <c r="BVF138" s="9"/>
      <c r="BVG138" s="9"/>
      <c r="BVH138" s="9"/>
      <c r="BVI138" s="9"/>
      <c r="BVJ138" s="9"/>
      <c r="BVK138" s="9"/>
      <c r="BVL138" s="9"/>
      <c r="BVM138" s="9"/>
      <c r="BVN138" s="9"/>
      <c r="BVO138" s="9"/>
      <c r="BVP138" s="9"/>
      <c r="BVQ138" s="9"/>
      <c r="BVR138" s="9"/>
      <c r="BVS138" s="9"/>
      <c r="BVT138" s="9"/>
      <c r="BVU138" s="9"/>
      <c r="BVV138" s="9"/>
      <c r="BVW138" s="9"/>
      <c r="BVX138" s="9"/>
      <c r="BVY138" s="9"/>
      <c r="BVZ138" s="9"/>
      <c r="BWA138" s="9"/>
      <c r="BWB138" s="9"/>
      <c r="BWC138" s="9"/>
      <c r="BWD138" s="9"/>
      <c r="BWE138" s="9"/>
      <c r="BWF138" s="9"/>
      <c r="BWG138" s="9"/>
      <c r="BWH138" s="9"/>
      <c r="BWI138" s="9"/>
      <c r="BWJ138" s="9"/>
      <c r="BWK138" s="9"/>
      <c r="BWL138" s="9"/>
      <c r="BWM138" s="9"/>
      <c r="BWN138" s="9"/>
      <c r="BWO138" s="9"/>
      <c r="BWP138" s="9"/>
      <c r="BWQ138" s="9"/>
      <c r="BWR138" s="9"/>
      <c r="BWS138" s="9"/>
      <c r="BWT138" s="9"/>
      <c r="BWU138" s="9"/>
      <c r="BWV138" s="9"/>
      <c r="BWW138" s="9"/>
      <c r="BWX138" s="9"/>
      <c r="BWY138" s="9"/>
      <c r="BWZ138" s="9"/>
      <c r="BXA138" s="9"/>
      <c r="BXB138" s="9"/>
      <c r="BXC138" s="9"/>
      <c r="BXD138" s="9"/>
    </row>
    <row r="139" ht="14.25" customHeight="1">
      <c r="A139" s="9">
        <v>0.0</v>
      </c>
      <c r="B139" s="9" t="s">
        <v>11947</v>
      </c>
      <c r="C139" s="9" t="s">
        <v>11948</v>
      </c>
      <c r="D139" s="9" t="s">
        <v>11948</v>
      </c>
      <c r="E139" s="9"/>
      <c r="F139" s="9">
        <v>7.0</v>
      </c>
      <c r="G139" s="9" t="s">
        <v>13106</v>
      </c>
      <c r="H139" s="9" t="s">
        <v>12231</v>
      </c>
      <c r="I139" s="9"/>
      <c r="J139" s="9"/>
      <c r="K139" s="9"/>
      <c r="L139" s="9">
        <v>7.0</v>
      </c>
      <c r="M139" s="9"/>
      <c r="N139" s="9"/>
      <c r="O139" s="9"/>
      <c r="P139" s="9">
        <v>2.0</v>
      </c>
      <c r="Q139" s="9" t="s">
        <v>13107</v>
      </c>
      <c r="R139" s="9"/>
      <c r="S139" s="9" t="s">
        <v>3182</v>
      </c>
      <c r="T139" s="9" t="s">
        <v>3181</v>
      </c>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9"/>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c r="JA139" s="9"/>
      <c r="JB139" s="9"/>
      <c r="JC139" s="9"/>
      <c r="JD139" s="9"/>
      <c r="JE139" s="9"/>
      <c r="JF139" s="9"/>
      <c r="JG139" s="9"/>
      <c r="JH139" s="9"/>
      <c r="JI139" s="9"/>
      <c r="JJ139" s="9"/>
      <c r="JK139" s="9"/>
      <c r="JL139" s="9"/>
      <c r="JM139" s="9"/>
      <c r="JN139" s="9"/>
      <c r="JO139" s="9"/>
      <c r="JP139" s="9"/>
      <c r="JQ139" s="9"/>
      <c r="JR139" s="9"/>
      <c r="JS139" s="9"/>
      <c r="JT139" s="9"/>
      <c r="JU139" s="9"/>
      <c r="JV139" s="9"/>
      <c r="JW139" s="9"/>
      <c r="JX139" s="9"/>
      <c r="JY139" s="9"/>
      <c r="JZ139" s="9"/>
      <c r="KA139" s="9"/>
      <c r="KB139" s="9"/>
      <c r="KC139" s="9"/>
      <c r="KD139" s="9"/>
      <c r="KE139" s="9"/>
      <c r="KF139" s="9"/>
      <c r="KG139" s="9"/>
      <c r="KH139" s="9"/>
      <c r="KI139" s="9"/>
      <c r="KJ139" s="9"/>
      <c r="KK139" s="9"/>
      <c r="KL139" s="9"/>
      <c r="KM139" s="9"/>
      <c r="KN139" s="9"/>
      <c r="KO139" s="9"/>
      <c r="KP139" s="9"/>
      <c r="KQ139" s="9"/>
      <c r="KR139" s="9"/>
      <c r="KS139" s="9"/>
      <c r="KT139" s="9"/>
      <c r="KU139" s="9"/>
      <c r="KV139" s="9"/>
      <c r="KW139" s="9"/>
      <c r="KX139" s="9"/>
      <c r="KY139" s="9"/>
      <c r="KZ139" s="9"/>
      <c r="LA139" s="9"/>
      <c r="LB139" s="9"/>
      <c r="LC139" s="9"/>
      <c r="LD139" s="9"/>
      <c r="LE139" s="9"/>
      <c r="LF139" s="9"/>
      <c r="LG139" s="9"/>
      <c r="LH139" s="9"/>
      <c r="LI139" s="9"/>
      <c r="LJ139" s="9"/>
      <c r="LK139" s="9"/>
      <c r="LL139" s="9"/>
      <c r="LM139" s="9"/>
      <c r="LN139" s="9"/>
      <c r="LO139" s="9"/>
      <c r="LP139" s="9"/>
      <c r="LQ139" s="9"/>
      <c r="LR139" s="9"/>
      <c r="LS139" s="9"/>
      <c r="LT139" s="9"/>
      <c r="LU139" s="9"/>
      <c r="LV139" s="9"/>
      <c r="LW139" s="9"/>
      <c r="LX139" s="9"/>
      <c r="LY139" s="9"/>
      <c r="LZ139" s="9"/>
      <c r="MA139" s="9"/>
      <c r="MB139" s="9"/>
      <c r="MC139" s="9"/>
      <c r="MD139" s="9"/>
      <c r="ME139" s="9"/>
      <c r="MF139" s="9"/>
      <c r="MG139" s="9"/>
      <c r="MH139" s="9"/>
      <c r="MI139" s="9"/>
      <c r="MJ139" s="9"/>
      <c r="MK139" s="9"/>
      <c r="ML139" s="9"/>
      <c r="MM139" s="9"/>
      <c r="MN139" s="9"/>
      <c r="MO139" s="9"/>
      <c r="MP139" s="9"/>
      <c r="MQ139" s="9"/>
      <c r="MR139" s="9"/>
      <c r="MS139" s="9"/>
      <c r="MT139" s="9"/>
      <c r="MU139" s="9"/>
      <c r="MV139" s="9"/>
      <c r="MW139" s="9"/>
      <c r="MX139" s="9"/>
      <c r="MY139" s="9"/>
      <c r="MZ139" s="9"/>
      <c r="NA139" s="9"/>
      <c r="NB139" s="9"/>
      <c r="NC139" s="9"/>
      <c r="ND139" s="9"/>
      <c r="NE139" s="9"/>
      <c r="NF139" s="9"/>
      <c r="NG139" s="9"/>
      <c r="NH139" s="9"/>
      <c r="NI139" s="9"/>
      <c r="NJ139" s="9"/>
      <c r="NK139" s="9"/>
      <c r="NL139" s="9"/>
      <c r="NM139" s="9"/>
      <c r="NN139" s="9"/>
      <c r="NO139" s="9"/>
      <c r="NP139" s="9"/>
      <c r="NQ139" s="9"/>
      <c r="NR139" s="9"/>
      <c r="NS139" s="9"/>
      <c r="NT139" s="9"/>
      <c r="NU139" s="9"/>
      <c r="NV139" s="9"/>
      <c r="NW139" s="9"/>
      <c r="NX139" s="9"/>
      <c r="NY139" s="9"/>
      <c r="NZ139" s="9"/>
      <c r="OA139" s="9"/>
      <c r="OB139" s="9"/>
      <c r="OC139" s="9"/>
      <c r="OD139" s="9"/>
      <c r="OE139" s="9"/>
      <c r="OF139" s="9"/>
      <c r="OG139" s="9"/>
      <c r="OH139" s="9"/>
      <c r="OI139" s="9"/>
      <c r="OJ139" s="9"/>
      <c r="OK139" s="9"/>
      <c r="OL139" s="9"/>
      <c r="OM139" s="9"/>
      <c r="ON139" s="9"/>
      <c r="OO139" s="9"/>
      <c r="OP139" s="9"/>
      <c r="OQ139" s="9"/>
      <c r="OR139" s="9"/>
      <c r="OS139" s="9"/>
      <c r="OT139" s="9"/>
      <c r="OU139" s="9"/>
      <c r="OV139" s="9"/>
      <c r="OW139" s="9"/>
      <c r="OX139" s="9"/>
      <c r="OY139" s="9"/>
      <c r="OZ139" s="9"/>
      <c r="PA139" s="9"/>
      <c r="PB139" s="9"/>
      <c r="PC139" s="9"/>
      <c r="PD139" s="9"/>
      <c r="PE139" s="9"/>
      <c r="PF139" s="9"/>
      <c r="PG139" s="9"/>
      <c r="PH139" s="9"/>
      <c r="PI139" s="9"/>
      <c r="PJ139" s="9"/>
      <c r="PK139" s="9"/>
      <c r="PL139" s="9"/>
      <c r="PM139" s="9"/>
      <c r="PN139" s="9"/>
      <c r="PO139" s="9"/>
      <c r="PP139" s="9"/>
      <c r="PQ139" s="9"/>
      <c r="PR139" s="9"/>
      <c r="PS139" s="9"/>
      <c r="PT139" s="9"/>
      <c r="PU139" s="9"/>
      <c r="PV139" s="9"/>
      <c r="PW139" s="9"/>
      <c r="PX139" s="9"/>
      <c r="PY139" s="9"/>
      <c r="PZ139" s="9"/>
      <c r="QA139" s="9"/>
      <c r="QB139" s="9"/>
      <c r="QC139" s="9"/>
      <c r="QD139" s="9"/>
      <c r="QE139" s="9" t="s">
        <v>12231</v>
      </c>
      <c r="QF139" s="9" t="s">
        <v>5691</v>
      </c>
      <c r="QG139" s="9" t="s">
        <v>5691</v>
      </c>
      <c r="QH139" s="9" t="s">
        <v>13108</v>
      </c>
      <c r="QI139" s="9"/>
      <c r="QJ139" s="9"/>
      <c r="QK139" s="9"/>
      <c r="QL139" s="9"/>
      <c r="QM139" s="9"/>
      <c r="QN139" s="9"/>
      <c r="QO139" s="9"/>
      <c r="QP139" s="9"/>
      <c r="QQ139" s="9"/>
      <c r="QR139" s="9"/>
      <c r="QS139" s="9"/>
      <c r="QT139" s="9"/>
      <c r="QU139" s="9"/>
      <c r="QV139" s="9"/>
      <c r="QW139" s="9"/>
      <c r="QX139" s="9"/>
      <c r="QY139" s="9"/>
      <c r="QZ139" s="9"/>
      <c r="RA139" s="9"/>
      <c r="RB139" s="9"/>
      <c r="RC139" s="9"/>
      <c r="RD139" s="9"/>
      <c r="RE139" s="9"/>
      <c r="RF139" s="9"/>
      <c r="RG139" s="9"/>
      <c r="RH139" s="9"/>
      <c r="RI139" s="9"/>
      <c r="RJ139" s="9"/>
      <c r="RK139" s="9"/>
      <c r="RL139" s="9"/>
      <c r="RM139" s="9"/>
      <c r="RN139" s="9"/>
      <c r="RO139" s="9" t="s">
        <v>13109</v>
      </c>
      <c r="RP139" s="9"/>
      <c r="RQ139" s="9"/>
      <c r="RR139" s="9"/>
      <c r="RS139" s="9"/>
      <c r="RT139" s="9"/>
      <c r="RU139" s="9"/>
      <c r="RV139" s="9"/>
      <c r="RW139" s="9"/>
      <c r="RX139" s="9"/>
      <c r="RY139" s="9"/>
      <c r="RZ139" s="9"/>
      <c r="SA139" s="9"/>
      <c r="SB139" s="9"/>
      <c r="SC139" s="9"/>
      <c r="SD139" s="9"/>
      <c r="SE139" s="9"/>
      <c r="SF139" s="9"/>
      <c r="SG139" s="9"/>
      <c r="SH139" s="9"/>
      <c r="SI139" s="9"/>
      <c r="SJ139" s="9"/>
      <c r="SK139" s="9"/>
      <c r="SL139" s="9"/>
      <c r="SM139" s="9"/>
      <c r="SN139" s="9"/>
      <c r="SO139" s="9"/>
      <c r="SP139" s="9"/>
      <c r="SQ139" s="9"/>
      <c r="SR139" s="9"/>
      <c r="SS139" s="9"/>
      <c r="ST139" s="9"/>
      <c r="SU139" s="9"/>
      <c r="SV139" s="9"/>
      <c r="SW139" s="9"/>
      <c r="SX139" s="9" t="s">
        <v>13110</v>
      </c>
      <c r="SY139" s="9"/>
      <c r="SZ139" s="9"/>
      <c r="TA139" s="9"/>
      <c r="TB139" s="9"/>
      <c r="TC139" s="9"/>
      <c r="TD139" s="9"/>
      <c r="TE139" s="9"/>
      <c r="TF139" s="9"/>
      <c r="TG139" s="9"/>
      <c r="TH139" s="9"/>
      <c r="TI139" s="9"/>
      <c r="TJ139" s="9"/>
      <c r="TK139" s="9"/>
      <c r="TL139" s="9"/>
      <c r="TM139" s="9" t="s">
        <v>13111</v>
      </c>
      <c r="TN139" s="9"/>
      <c r="TO139" s="9" t="s">
        <v>13112</v>
      </c>
      <c r="ANB139" s="9" t="s">
        <v>12032</v>
      </c>
      <c r="ANC139" s="9" t="s">
        <v>2820</v>
      </c>
      <c r="AND139" s="9" t="s">
        <v>13113</v>
      </c>
      <c r="ANE139" s="9" t="s">
        <v>12034</v>
      </c>
      <c r="ANF139" s="9"/>
      <c r="ANG139" s="9"/>
      <c r="ANH139" s="9"/>
      <c r="ANI139" s="9"/>
      <c r="ANJ139" s="9"/>
      <c r="ANK139" s="9"/>
      <c r="ANL139" s="9"/>
      <c r="ANM139" s="9" t="s">
        <v>13114</v>
      </c>
      <c r="ANN139" s="9"/>
      <c r="ANO139" s="9" t="s">
        <v>12231</v>
      </c>
      <c r="ANP139" s="9" t="s">
        <v>13115</v>
      </c>
      <c r="ANQ139" s="9"/>
      <c r="ANR139" s="9" t="s">
        <v>13116</v>
      </c>
      <c r="ANS139" s="9"/>
      <c r="ANT139" s="9"/>
      <c r="ANU139" s="9" t="s">
        <v>13117</v>
      </c>
      <c r="ANV139" s="9"/>
      <c r="ANW139" s="9"/>
      <c r="ANX139" s="9"/>
      <c r="ANY139" s="9" t="s">
        <v>12242</v>
      </c>
      <c r="ANZ139" s="9" t="s">
        <v>13118</v>
      </c>
      <c r="AOA139" s="9"/>
      <c r="AOB139" s="9" t="s">
        <v>13119</v>
      </c>
      <c r="AOC139" s="9"/>
      <c r="AOD139" s="9"/>
      <c r="AOE139" s="9" t="s">
        <v>13120</v>
      </c>
      <c r="AOF139" s="9"/>
      <c r="AOG139" s="9"/>
      <c r="AOH139" s="9"/>
      <c r="AOI139" s="9" t="s">
        <v>12246</v>
      </c>
      <c r="AOJ139" s="9" t="s">
        <v>13121</v>
      </c>
      <c r="AOK139" s="9"/>
      <c r="AOL139" s="9" t="s">
        <v>13122</v>
      </c>
      <c r="AOM139" s="9"/>
      <c r="AON139" s="9"/>
      <c r="AOO139" s="9" t="s">
        <v>13123</v>
      </c>
      <c r="AOP139" s="9"/>
      <c r="AOQ139" s="9"/>
      <c r="AOR139" s="9"/>
      <c r="AOS139" s="9" t="s">
        <v>13124</v>
      </c>
      <c r="AOT139" s="9" t="s">
        <v>13125</v>
      </c>
      <c r="AOU139" s="9"/>
      <c r="AOV139" s="9" t="s">
        <v>13126</v>
      </c>
      <c r="AOW139" s="9"/>
      <c r="AOX139" s="9"/>
      <c r="AOY139" s="9" t="s">
        <v>13127</v>
      </c>
      <c r="AOZ139" s="9"/>
      <c r="APA139" s="9"/>
      <c r="APB139" s="9"/>
      <c r="APC139" s="9"/>
      <c r="APD139" s="9"/>
      <c r="APE139" s="9"/>
      <c r="APF139" s="9"/>
      <c r="APG139" s="9"/>
      <c r="APH139" s="9"/>
      <c r="API139" s="9"/>
      <c r="APJ139" s="9"/>
      <c r="APK139" s="9"/>
      <c r="APL139" s="9"/>
      <c r="APM139" s="9"/>
      <c r="APN139" s="9"/>
      <c r="APO139" s="9"/>
      <c r="APP139" s="9"/>
      <c r="APQ139" s="9"/>
      <c r="APR139" s="9"/>
      <c r="APS139" s="9"/>
      <c r="APT139" s="9"/>
      <c r="APU139" s="9"/>
      <c r="APV139" s="9"/>
      <c r="APW139" s="9"/>
      <c r="APX139" s="9"/>
      <c r="APY139" s="9"/>
      <c r="APZ139" s="9"/>
      <c r="AQA139" s="9"/>
      <c r="AQB139" s="9"/>
      <c r="AQC139" s="9"/>
      <c r="AQD139" s="9"/>
      <c r="AQE139" s="9"/>
      <c r="AQF139" s="9"/>
      <c r="AQG139" s="9"/>
      <c r="AQH139" s="9"/>
      <c r="AQI139" s="9"/>
      <c r="AQJ139" s="9"/>
      <c r="AQK139" s="9"/>
      <c r="AQL139" s="9"/>
      <c r="AQM139" s="9"/>
      <c r="AQN139" s="9"/>
      <c r="AQO139" s="9"/>
      <c r="AQP139" s="9"/>
      <c r="AQQ139" s="9"/>
      <c r="AQR139" s="9"/>
      <c r="AQS139" s="9"/>
      <c r="AQT139" s="9"/>
      <c r="AQU139" s="9"/>
      <c r="AQV139" s="9"/>
      <c r="AQW139" s="9"/>
      <c r="AQX139" s="9"/>
      <c r="AQY139" s="9"/>
      <c r="AQZ139" s="9"/>
      <c r="ARA139" s="9"/>
      <c r="ARB139" s="9"/>
      <c r="ARC139" s="9"/>
      <c r="ARD139" s="9"/>
      <c r="ARE139" s="9"/>
      <c r="ARF139" s="9"/>
      <c r="ARG139" s="9"/>
      <c r="ARH139" s="9"/>
      <c r="ARI139" s="9"/>
      <c r="ARJ139" s="9"/>
      <c r="ARK139" s="9"/>
      <c r="ARL139" s="9"/>
      <c r="ARM139" s="9"/>
      <c r="ARN139" s="9"/>
      <c r="ARO139" s="9"/>
      <c r="ARP139" s="9"/>
      <c r="ARQ139" s="9"/>
      <c r="ARR139" s="9"/>
      <c r="ARS139" s="9"/>
      <c r="ART139" s="9"/>
      <c r="ARU139" s="9"/>
      <c r="ARV139" s="9"/>
      <c r="ARW139" s="9"/>
      <c r="ARX139" s="9"/>
      <c r="ARY139" s="9"/>
      <c r="ARZ139" s="9"/>
      <c r="ASA139" s="9"/>
      <c r="ASB139" s="9"/>
      <c r="ASC139" s="9"/>
      <c r="ASD139" s="9"/>
      <c r="ASE139" s="9"/>
      <c r="ASF139" s="9"/>
      <c r="ASG139" s="9"/>
      <c r="ASH139" s="9"/>
      <c r="ASI139" s="9"/>
      <c r="ASJ139" s="9"/>
      <c r="ASK139" s="9"/>
      <c r="ASL139" s="9"/>
      <c r="ASM139" s="9"/>
      <c r="ASN139" s="9"/>
      <c r="ASO139" s="9"/>
      <c r="ASP139" s="9"/>
      <c r="ASQ139" s="9"/>
      <c r="ASR139" s="9"/>
      <c r="ASS139" s="9"/>
      <c r="AST139" s="9"/>
      <c r="ASU139" s="9"/>
      <c r="ASV139" s="9"/>
      <c r="ASW139" s="9"/>
      <c r="ASX139" s="9"/>
      <c r="ASY139" s="9"/>
      <c r="ASZ139" s="9"/>
      <c r="ATA139" s="9"/>
      <c r="ATB139" s="9"/>
      <c r="ATC139" s="9"/>
      <c r="ATD139" s="9"/>
      <c r="ATE139" s="9"/>
      <c r="ATF139" s="9"/>
      <c r="ATG139" s="9"/>
      <c r="ATH139" s="9"/>
      <c r="ATI139" s="9"/>
      <c r="ATJ139" s="9"/>
      <c r="ATK139" s="9"/>
      <c r="ATL139" s="9"/>
      <c r="ATM139" s="9"/>
      <c r="ATN139" s="9"/>
      <c r="ATO139" s="9"/>
      <c r="ATP139" s="9"/>
      <c r="ATQ139" s="9"/>
      <c r="ATR139" s="9" t="s">
        <v>13128</v>
      </c>
      <c r="ATS139" s="9">
        <v>1.747553213E9</v>
      </c>
      <c r="ATT139" s="9" t="s">
        <v>13129</v>
      </c>
      <c r="ATU139" s="9" t="s">
        <v>12032</v>
      </c>
      <c r="ATV139" s="9" t="s">
        <v>2820</v>
      </c>
      <c r="ATW139" s="9" t="s">
        <v>13113</v>
      </c>
      <c r="ATX139" s="9" t="s">
        <v>12034</v>
      </c>
      <c r="ATY139" s="9"/>
      <c r="ATZ139" s="9"/>
      <c r="AUA139" s="9"/>
      <c r="AUB139" s="9"/>
      <c r="AUC139" s="9"/>
      <c r="AUD139" s="9"/>
      <c r="AUE139" s="9"/>
      <c r="AUF139" s="9"/>
      <c r="AUG139" s="9"/>
      <c r="AUH139" s="9"/>
      <c r="AUI139" s="9"/>
      <c r="AUJ139" s="9"/>
      <c r="AUK139" s="9"/>
      <c r="AUL139" s="9"/>
      <c r="AUM139" s="9"/>
      <c r="AUN139" s="9"/>
      <c r="AUO139" s="9"/>
      <c r="AUP139" s="9"/>
      <c r="AUQ139" s="9"/>
      <c r="AUR139" s="9"/>
      <c r="AUS139" s="9"/>
      <c r="AUT139" s="9"/>
      <c r="AUU139" s="9"/>
      <c r="AUV139" s="9"/>
      <c r="AUW139" s="9"/>
      <c r="AUX139" s="9"/>
      <c r="AUY139" s="9"/>
      <c r="AUZ139" s="9"/>
      <c r="AVA139" s="9"/>
      <c r="AVB139" s="9"/>
      <c r="AVC139" s="9"/>
      <c r="AVD139" s="9"/>
      <c r="AVE139" s="9"/>
      <c r="AVF139" s="9"/>
      <c r="AVG139" s="9"/>
      <c r="AVH139" s="9"/>
      <c r="AVI139" s="9"/>
      <c r="AVJ139" s="9"/>
      <c r="AVK139" s="9"/>
      <c r="AVL139" s="9"/>
      <c r="AVM139" s="9"/>
      <c r="AVN139" s="9"/>
      <c r="AVO139" s="9"/>
      <c r="AVP139" s="9"/>
      <c r="AVQ139" s="9"/>
      <c r="AVR139" s="9"/>
      <c r="AVS139" s="9"/>
      <c r="AVT139" s="9"/>
      <c r="AVU139" s="9"/>
      <c r="AVV139" s="9"/>
      <c r="AVW139" s="9"/>
      <c r="AVX139" s="9"/>
      <c r="AVY139" s="9"/>
      <c r="AVZ139" s="9"/>
      <c r="AWA139" s="9"/>
      <c r="AWB139" s="9"/>
      <c r="AWC139" s="9"/>
      <c r="AWD139" s="9"/>
      <c r="AWE139" s="9"/>
      <c r="AWF139" s="9"/>
      <c r="AWG139" s="9"/>
      <c r="AWH139" s="9"/>
      <c r="AWI139" s="9"/>
      <c r="AWJ139" s="9"/>
      <c r="AWK139" s="9"/>
      <c r="AWL139" s="9"/>
      <c r="AWM139" s="9"/>
      <c r="AWN139" s="9"/>
      <c r="AWO139" s="9"/>
      <c r="AWP139" s="9"/>
      <c r="AWQ139" s="9"/>
      <c r="AWR139" s="9"/>
      <c r="AWS139" s="9"/>
      <c r="AWT139" s="9"/>
      <c r="AWU139" s="9"/>
      <c r="AWV139" s="9"/>
      <c r="AWW139" s="9"/>
      <c r="AWX139" s="9"/>
      <c r="AWY139" s="9"/>
      <c r="AWZ139" s="9"/>
      <c r="AXA139" s="9"/>
      <c r="AXB139" s="9"/>
      <c r="AXC139" s="9"/>
      <c r="AXD139" s="9"/>
      <c r="AXE139" s="9"/>
      <c r="AXF139" s="9"/>
      <c r="AXG139" s="9"/>
      <c r="AXH139" s="9"/>
      <c r="AXI139" s="9"/>
      <c r="AXJ139" s="9"/>
      <c r="AXK139" s="9"/>
      <c r="AXL139" s="9"/>
      <c r="AXM139" s="9"/>
      <c r="AXN139" s="9"/>
      <c r="AXO139" s="9"/>
      <c r="AXP139" s="9"/>
      <c r="AXQ139" s="9"/>
      <c r="AXR139" s="9"/>
      <c r="AXS139" s="9"/>
      <c r="AXT139" s="9"/>
      <c r="AXU139" s="9"/>
      <c r="AXV139" s="9"/>
      <c r="AXW139" s="9"/>
      <c r="AXX139" s="9"/>
      <c r="AXY139" s="9"/>
      <c r="AXZ139" s="9"/>
      <c r="AYA139" s="9"/>
      <c r="AYB139" s="9"/>
      <c r="AYC139" s="9"/>
      <c r="AYD139" s="9"/>
      <c r="AYE139" s="9"/>
      <c r="AYF139" s="9"/>
      <c r="AYG139" s="9"/>
      <c r="AYH139" s="9"/>
      <c r="AYI139" s="9"/>
      <c r="AYJ139" s="9"/>
      <c r="AYK139" s="9"/>
      <c r="AYL139" s="9"/>
      <c r="AYM139" s="9"/>
      <c r="AYN139" s="9"/>
      <c r="AYO139" s="9"/>
      <c r="AYP139" s="9"/>
      <c r="AYQ139" s="9"/>
      <c r="AYR139" s="9"/>
      <c r="AYS139" s="9"/>
      <c r="AYT139" s="9"/>
      <c r="AYU139" s="9"/>
      <c r="AYV139" s="9"/>
      <c r="AYW139" s="9"/>
      <c r="AYX139" s="9"/>
      <c r="AYY139" s="9"/>
      <c r="AYZ139" s="9"/>
      <c r="AZA139" s="9"/>
      <c r="AZB139" s="9"/>
      <c r="AZC139" s="9"/>
      <c r="AZD139" s="9"/>
      <c r="AZE139" s="9"/>
      <c r="AZF139" s="9"/>
      <c r="AZG139" s="9"/>
      <c r="AZH139" s="9"/>
      <c r="AZI139" s="9"/>
      <c r="AZJ139" s="9"/>
      <c r="AZK139" s="9"/>
      <c r="AZL139" s="9"/>
      <c r="AZM139" s="9"/>
      <c r="AZN139" s="9"/>
      <c r="AZO139" s="9"/>
      <c r="AZP139" s="9"/>
      <c r="AZQ139" s="9"/>
      <c r="AZR139" s="9"/>
      <c r="AZS139" s="9"/>
      <c r="AZT139" s="9"/>
      <c r="AZU139" s="9"/>
      <c r="AZV139" s="9"/>
      <c r="AZW139" s="9"/>
      <c r="AZX139" s="9"/>
      <c r="AZY139" s="9"/>
      <c r="AZZ139" s="9"/>
      <c r="BAA139" s="9"/>
      <c r="BAB139" s="9"/>
      <c r="BAC139" s="9"/>
      <c r="BAD139" s="9"/>
      <c r="BAE139" s="9"/>
      <c r="BAF139" s="9"/>
      <c r="BAG139" s="9"/>
      <c r="BAH139" s="9"/>
      <c r="BAI139" s="9"/>
      <c r="BAJ139" s="9"/>
      <c r="BAK139" s="9"/>
      <c r="BAL139" s="9"/>
      <c r="BAM139" s="9"/>
      <c r="BAN139" s="9"/>
      <c r="BAO139" s="9"/>
      <c r="BAP139" s="9"/>
      <c r="BAQ139" s="9"/>
      <c r="BAR139" s="9"/>
      <c r="BAS139" s="9"/>
      <c r="BAT139" s="9"/>
      <c r="BAU139" s="9"/>
      <c r="BAV139" s="9"/>
      <c r="BAW139" s="9"/>
      <c r="BAX139" s="9"/>
      <c r="BAY139" s="9"/>
      <c r="BAZ139" s="9"/>
      <c r="BBA139" s="9"/>
      <c r="BBB139" s="9"/>
      <c r="BBC139" s="9"/>
      <c r="BBD139" s="9"/>
      <c r="BBE139" s="9"/>
      <c r="BBF139" s="9"/>
      <c r="BBG139" s="9"/>
      <c r="BBH139" s="9"/>
      <c r="BBI139" s="9"/>
      <c r="BBJ139" s="9"/>
      <c r="BBK139" s="9"/>
      <c r="BBL139" s="9"/>
      <c r="BBM139" s="9"/>
      <c r="BBN139" s="9"/>
      <c r="BBO139" s="9"/>
      <c r="BBP139" s="9"/>
      <c r="BBQ139" s="9"/>
      <c r="BBR139" s="9"/>
      <c r="BBS139" s="9"/>
      <c r="BBT139" s="9"/>
      <c r="BBU139" s="9"/>
      <c r="BBV139" s="9"/>
      <c r="BBW139" s="9"/>
      <c r="BBX139" s="9"/>
      <c r="BBY139" s="9"/>
      <c r="BBZ139" s="9"/>
      <c r="BCA139" s="9"/>
      <c r="BCB139" s="9"/>
      <c r="BCC139" s="9"/>
      <c r="BCD139" s="9"/>
      <c r="BCE139" s="9"/>
      <c r="BCF139" s="9"/>
      <c r="BCG139" s="9"/>
      <c r="BCH139" s="9"/>
      <c r="BCI139" s="9"/>
      <c r="BCJ139" s="9"/>
      <c r="BCK139" s="9"/>
      <c r="BCL139" s="9"/>
      <c r="BCM139" s="9"/>
      <c r="BCN139" s="9"/>
      <c r="BCO139" s="9"/>
      <c r="BCP139" s="9"/>
      <c r="BCQ139" s="9"/>
      <c r="BCR139" s="9"/>
      <c r="BCS139" s="9"/>
      <c r="BCT139" s="9"/>
      <c r="BCU139" s="9"/>
      <c r="BCV139" s="9"/>
      <c r="BCW139" s="9"/>
      <c r="BCX139" s="9"/>
      <c r="BCY139" s="9"/>
      <c r="BCZ139" s="9"/>
      <c r="BDA139" s="9"/>
      <c r="BDB139" s="9"/>
      <c r="BDC139" s="9"/>
      <c r="BDD139" s="9"/>
      <c r="BDE139" s="9"/>
      <c r="BDF139" s="9"/>
      <c r="BDG139" s="9"/>
      <c r="BDH139" s="9"/>
      <c r="BDI139" s="9"/>
      <c r="BDJ139" s="9"/>
      <c r="BDK139" s="9"/>
      <c r="BDL139" s="9"/>
      <c r="BDM139" s="9"/>
      <c r="BDN139" s="9"/>
      <c r="BDO139" s="9"/>
      <c r="BDP139" s="9"/>
      <c r="BDQ139" s="9"/>
      <c r="BDR139" s="9"/>
      <c r="BDS139" s="9"/>
      <c r="BDT139" s="9"/>
      <c r="BDU139" s="9"/>
      <c r="BDV139" s="9"/>
      <c r="BDW139" s="9"/>
      <c r="BDX139" s="9"/>
      <c r="BDY139" s="9"/>
      <c r="BDZ139" s="9"/>
      <c r="BEA139" s="9"/>
      <c r="BEB139" s="9"/>
      <c r="BEC139" s="9"/>
      <c r="BED139" s="9"/>
      <c r="BEE139" s="9"/>
      <c r="BEF139" s="9"/>
      <c r="BEG139" s="9"/>
      <c r="BEH139" s="9"/>
      <c r="BEI139" s="9"/>
      <c r="BEJ139" s="9"/>
      <c r="BEK139" s="9"/>
      <c r="BEL139" s="9"/>
      <c r="BEM139" s="9"/>
      <c r="BEN139" s="9"/>
      <c r="BEO139" s="9"/>
      <c r="BEP139" s="9"/>
      <c r="BEQ139" s="9"/>
      <c r="BER139" s="9"/>
      <c r="BES139" s="9"/>
      <c r="BET139" s="9"/>
      <c r="BEU139" s="9"/>
      <c r="BEV139" s="9"/>
      <c r="BEW139" s="9"/>
      <c r="BEX139" s="9"/>
      <c r="BEY139" s="9"/>
      <c r="BEZ139" s="9"/>
      <c r="BFA139" s="9"/>
      <c r="BFB139" s="9"/>
      <c r="BFC139" s="9"/>
      <c r="BFD139" s="9"/>
      <c r="BFE139" s="9"/>
      <c r="BFF139" s="9"/>
      <c r="BFG139" s="9"/>
      <c r="BFH139" s="9"/>
      <c r="BFI139" s="9"/>
      <c r="BFJ139" s="9"/>
      <c r="BFK139" s="9"/>
      <c r="BFL139" s="9"/>
      <c r="BFM139" s="9"/>
      <c r="BFN139" s="9"/>
      <c r="BFO139" s="9"/>
      <c r="BFP139" s="9"/>
      <c r="BFQ139" s="9"/>
      <c r="BFR139" s="9"/>
      <c r="BFS139" s="9"/>
      <c r="BFT139" s="9"/>
      <c r="BFU139" s="9"/>
      <c r="BFV139" s="9"/>
      <c r="BFW139" s="9"/>
      <c r="BFX139" s="9"/>
      <c r="BFY139" s="9"/>
      <c r="BFZ139" s="9"/>
      <c r="BGA139" s="9"/>
      <c r="BGB139" s="9"/>
      <c r="BGC139" s="9"/>
      <c r="BGD139" s="9"/>
      <c r="BGE139" s="9"/>
      <c r="BGF139" s="9"/>
      <c r="BGG139" s="9"/>
      <c r="BGH139" s="9"/>
      <c r="BGI139" s="9"/>
      <c r="BGJ139" s="9"/>
      <c r="BGK139" s="9"/>
      <c r="BGL139" s="9"/>
      <c r="BGM139" s="9"/>
      <c r="BGN139" s="9"/>
      <c r="BGO139" s="9"/>
      <c r="BGP139" s="9"/>
      <c r="BGQ139" s="9"/>
      <c r="BGR139" s="9"/>
      <c r="BGS139" s="9"/>
      <c r="BGT139" s="9"/>
      <c r="BGU139" s="9"/>
      <c r="BGV139" s="9"/>
      <c r="BGW139" s="9"/>
      <c r="BGX139" s="9"/>
      <c r="BGY139" s="9"/>
      <c r="BGZ139" s="9"/>
      <c r="BHA139" s="9"/>
      <c r="BHB139" s="9"/>
      <c r="BHC139" s="9"/>
      <c r="BHD139" s="9"/>
      <c r="BHE139" s="9"/>
      <c r="BHF139" s="9"/>
      <c r="BHG139" s="9"/>
      <c r="BHH139" s="9"/>
      <c r="BHI139" s="9"/>
      <c r="BHJ139" s="9"/>
      <c r="BHK139" s="9"/>
      <c r="BHL139" s="9"/>
      <c r="BHM139" s="9"/>
      <c r="BHN139" s="9"/>
      <c r="BHO139" s="9"/>
      <c r="BHP139" s="9"/>
      <c r="BHQ139" s="9"/>
      <c r="BHR139" s="9"/>
      <c r="BHS139" s="9"/>
      <c r="BHT139" s="9"/>
      <c r="BHU139" s="9"/>
      <c r="BHV139" s="9"/>
      <c r="BHW139" s="9"/>
      <c r="BHX139" s="9"/>
      <c r="BHY139" s="9"/>
      <c r="BHZ139" s="9"/>
      <c r="BIA139" s="9"/>
      <c r="BIB139" s="9"/>
      <c r="BIC139" s="9"/>
      <c r="BID139" s="9"/>
      <c r="BIE139" s="9"/>
      <c r="BIF139" s="9"/>
      <c r="BIG139" s="9"/>
      <c r="BIH139" s="9"/>
      <c r="BII139" s="9"/>
      <c r="BIJ139" s="9"/>
      <c r="BIK139" s="9"/>
      <c r="BIL139" s="9"/>
      <c r="BIM139" s="9"/>
      <c r="BIN139" s="9"/>
      <c r="BIO139" s="9"/>
      <c r="BIP139" s="9"/>
      <c r="BIQ139" s="9"/>
      <c r="BIR139" s="9"/>
      <c r="BIS139" s="9"/>
      <c r="BIT139" s="9"/>
      <c r="BIU139" s="9"/>
      <c r="BIV139" s="9"/>
      <c r="BIW139" s="9"/>
      <c r="BIX139" s="9"/>
      <c r="BIY139" s="9"/>
      <c r="BIZ139" s="9"/>
      <c r="BJA139" s="9"/>
      <c r="BJB139" s="9"/>
      <c r="BJC139" s="9"/>
      <c r="BJD139" s="9"/>
      <c r="BJE139" s="9"/>
      <c r="BJF139" s="9"/>
      <c r="BJG139" s="9"/>
      <c r="BJH139" s="9"/>
      <c r="BJI139" s="9"/>
      <c r="BJJ139" s="9"/>
      <c r="BJK139" s="9"/>
      <c r="BJL139" s="9"/>
      <c r="BJM139" s="9"/>
      <c r="BJN139" s="9"/>
      <c r="BJO139" s="9"/>
      <c r="BJP139" s="9"/>
      <c r="BJQ139" s="9"/>
      <c r="BJR139" s="9"/>
      <c r="BJS139" s="9"/>
      <c r="BJT139" s="9"/>
      <c r="BJU139" s="9"/>
      <c r="BJV139" s="9"/>
      <c r="BJW139" s="9"/>
      <c r="BJX139" s="9"/>
      <c r="BJY139" s="9"/>
      <c r="BJZ139" s="9"/>
      <c r="BKA139" s="9"/>
      <c r="BKB139" s="9"/>
      <c r="BKC139" s="9"/>
      <c r="BKD139" s="9"/>
      <c r="BKE139" s="9"/>
      <c r="BKF139" s="9"/>
      <c r="BKG139" s="9"/>
      <c r="BKH139" s="9"/>
      <c r="BKI139" s="9"/>
      <c r="BKJ139" s="9"/>
      <c r="BKK139" s="9"/>
      <c r="BKL139" s="9"/>
      <c r="BKM139" s="9"/>
      <c r="BKN139" s="9"/>
      <c r="BKO139" s="9"/>
      <c r="BKP139" s="9"/>
      <c r="BKQ139" s="9"/>
      <c r="BKR139" s="9"/>
      <c r="BKS139" s="9"/>
      <c r="BKT139" s="9"/>
      <c r="BKU139" s="9"/>
      <c r="BKV139" s="9"/>
      <c r="BKW139" s="9"/>
      <c r="BKX139" s="9"/>
      <c r="BKY139" s="9"/>
      <c r="BKZ139" s="9"/>
      <c r="BLA139" s="9"/>
      <c r="BLB139" s="9"/>
      <c r="BLC139" s="9"/>
      <c r="BLD139" s="9"/>
      <c r="BLE139" s="9"/>
      <c r="BLF139" s="9"/>
      <c r="BLG139" s="9"/>
      <c r="BLH139" s="9"/>
      <c r="BLI139" s="9"/>
      <c r="BLJ139" s="9"/>
      <c r="BLK139" s="9"/>
      <c r="BLL139" s="9"/>
      <c r="BLM139" s="9"/>
      <c r="BLN139" s="9"/>
      <c r="BLO139" s="9"/>
      <c r="BLP139" s="9"/>
      <c r="BLQ139" s="9"/>
      <c r="BLR139" s="9"/>
      <c r="BLS139" s="9"/>
      <c r="BLT139" s="9"/>
      <c r="BLU139" s="9"/>
      <c r="BLV139" s="9"/>
      <c r="BLW139" s="9"/>
      <c r="BLX139" s="9"/>
      <c r="BLY139" s="9"/>
      <c r="BLZ139" s="9"/>
      <c r="BMA139" s="9"/>
      <c r="BMB139" s="9"/>
      <c r="BMC139" s="9"/>
      <c r="BMD139" s="9"/>
      <c r="BME139" s="9"/>
      <c r="BMF139" s="9"/>
      <c r="BMG139" s="9"/>
      <c r="BMH139" s="9"/>
      <c r="BMI139" s="9"/>
      <c r="BMJ139" s="9"/>
      <c r="BMK139" s="9"/>
      <c r="BML139" s="9"/>
      <c r="BMM139" s="9"/>
      <c r="BMN139" s="9"/>
      <c r="BMO139" s="9"/>
      <c r="BMP139" s="9"/>
      <c r="BMQ139" s="9"/>
      <c r="BMR139" s="9"/>
      <c r="BMS139" s="9"/>
      <c r="BMT139" s="9"/>
      <c r="BMU139" s="9"/>
      <c r="BMV139" s="9"/>
      <c r="BMW139" s="9"/>
      <c r="BMX139" s="9"/>
      <c r="BMY139" s="9"/>
      <c r="BMZ139" s="9"/>
      <c r="BNA139" s="9"/>
      <c r="BNB139" s="9"/>
      <c r="BNC139" s="9"/>
      <c r="BND139" s="9"/>
      <c r="BNE139" s="9"/>
      <c r="BNF139" s="9"/>
      <c r="BNG139" s="9"/>
      <c r="BNH139" s="9"/>
      <c r="BNI139" s="9"/>
      <c r="BNJ139" s="9"/>
      <c r="BNK139" s="9"/>
      <c r="BNL139" s="9"/>
      <c r="BNM139" s="9"/>
      <c r="BNN139" s="9"/>
      <c r="BNO139" s="9"/>
      <c r="BNP139" s="9"/>
      <c r="BNQ139" s="9"/>
      <c r="BNR139" s="9"/>
      <c r="BNS139" s="9"/>
      <c r="BNT139" s="9"/>
      <c r="BNU139" s="9"/>
      <c r="BNV139" s="9"/>
      <c r="BNW139" s="9"/>
      <c r="BNX139" s="9"/>
      <c r="BNY139" s="9"/>
      <c r="BNZ139" s="9"/>
      <c r="BOA139" s="9"/>
      <c r="BOB139" s="9"/>
      <c r="BOC139" s="9"/>
      <c r="BOD139" s="9"/>
      <c r="BOE139" s="9"/>
      <c r="BOF139" s="9"/>
      <c r="BOG139" s="9"/>
      <c r="BOH139" s="9"/>
      <c r="BOI139" s="9"/>
      <c r="BOJ139" s="9"/>
      <c r="BOK139" s="9"/>
      <c r="BOL139" s="9"/>
      <c r="BOM139" s="9"/>
      <c r="BON139" s="9"/>
      <c r="BOO139" s="9"/>
      <c r="BOP139" s="9"/>
      <c r="BOQ139" s="9"/>
      <c r="BOR139" s="9"/>
      <c r="BOS139" s="9"/>
      <c r="BOT139" s="9"/>
      <c r="BOU139" s="9"/>
      <c r="BOV139" s="9"/>
      <c r="BOW139" s="9"/>
      <c r="BOX139" s="9"/>
      <c r="BOY139" s="9"/>
      <c r="BOZ139" s="9"/>
      <c r="BPA139" s="9"/>
      <c r="BPB139" s="9"/>
      <c r="BPC139" s="9"/>
      <c r="BPD139" s="9"/>
      <c r="BPE139" s="9"/>
      <c r="BPF139" s="9"/>
      <c r="BPG139" s="9"/>
      <c r="BPH139" s="9"/>
      <c r="BPI139" s="9"/>
      <c r="BPJ139" s="9"/>
      <c r="BPK139" s="9"/>
      <c r="BPL139" s="9"/>
      <c r="BPM139" s="9"/>
      <c r="BPN139" s="9"/>
      <c r="BPO139" s="9"/>
      <c r="BPP139" s="9"/>
      <c r="BPQ139" s="9"/>
      <c r="BPR139" s="9"/>
      <c r="BPS139" s="9"/>
      <c r="BPT139" s="9"/>
      <c r="BPU139" s="9"/>
      <c r="BPV139" s="9"/>
      <c r="BPW139" s="9"/>
      <c r="BPX139" s="9"/>
      <c r="BPY139" s="9"/>
      <c r="BPZ139" s="9"/>
      <c r="BQA139" s="9"/>
      <c r="BQB139" s="9"/>
      <c r="BQC139" s="9"/>
      <c r="BQD139" s="9"/>
      <c r="BQE139" s="9"/>
      <c r="BQF139" s="9"/>
      <c r="BQG139" s="9"/>
      <c r="BQH139" s="9"/>
      <c r="BQI139" s="9"/>
      <c r="BQJ139" s="9"/>
      <c r="BQK139" s="9"/>
      <c r="BQL139" s="9"/>
      <c r="BQM139" s="9"/>
      <c r="BQN139" s="9"/>
      <c r="BQO139" s="9"/>
      <c r="BQP139" s="9"/>
      <c r="BQQ139" s="9"/>
      <c r="BQR139" s="9"/>
      <c r="BQS139" s="9"/>
      <c r="BQT139" s="9"/>
      <c r="BQU139" s="9"/>
      <c r="BQV139" s="9"/>
      <c r="BQW139" s="9"/>
      <c r="BQX139" s="9"/>
      <c r="BQY139" s="9"/>
      <c r="BQZ139" s="9"/>
      <c r="BRA139" s="9"/>
      <c r="BRB139" s="9"/>
      <c r="BRC139" s="9"/>
      <c r="BRD139" s="9"/>
      <c r="BRE139" s="9"/>
      <c r="BRF139" s="9"/>
      <c r="BRG139" s="9"/>
      <c r="BRH139" s="9"/>
      <c r="BRI139" s="9"/>
      <c r="BRJ139" s="9"/>
      <c r="BRK139" s="9"/>
      <c r="BRL139" s="9"/>
      <c r="BRM139" s="9"/>
      <c r="BRN139" s="9"/>
      <c r="BRO139" s="9"/>
      <c r="BRP139" s="9"/>
      <c r="BRQ139" s="9"/>
      <c r="BRR139" s="9"/>
      <c r="BRS139" s="9"/>
      <c r="BRT139" s="9"/>
      <c r="BRU139" s="9"/>
      <c r="BRV139" s="9"/>
      <c r="BRW139" s="9"/>
      <c r="BRX139" s="9"/>
      <c r="BRY139" s="9"/>
      <c r="BRZ139" s="9"/>
      <c r="BSA139" s="9"/>
      <c r="BSB139" s="9"/>
      <c r="BSC139" s="9"/>
      <c r="BSD139" s="9"/>
      <c r="BSE139" s="9"/>
      <c r="BSF139" s="9"/>
      <c r="BSG139" s="9"/>
      <c r="BSH139" s="9"/>
      <c r="BSI139" s="9"/>
      <c r="BSJ139" s="9"/>
      <c r="BSK139" s="9"/>
      <c r="BSL139" s="9"/>
      <c r="BSM139" s="9"/>
      <c r="BSN139" s="9"/>
      <c r="BSO139" s="9"/>
      <c r="BSP139" s="9"/>
      <c r="BSQ139" s="9"/>
      <c r="BSR139" s="9"/>
      <c r="BSS139" s="9"/>
      <c r="BST139" s="9"/>
      <c r="BSU139" s="9"/>
      <c r="BSV139" s="9"/>
      <c r="BSW139" s="9"/>
      <c r="BSX139" s="9"/>
      <c r="BSY139" s="9"/>
      <c r="BSZ139" s="9"/>
      <c r="BTA139" s="9"/>
      <c r="BTB139" s="9"/>
      <c r="BTC139" s="9"/>
      <c r="BTD139" s="9"/>
      <c r="BTE139" s="9"/>
      <c r="BTF139" s="9"/>
      <c r="BTG139" s="9"/>
      <c r="BTH139" s="9"/>
      <c r="BTI139" s="9"/>
      <c r="BTJ139" s="9"/>
      <c r="BTK139" s="9"/>
      <c r="BTL139" s="9"/>
      <c r="BTM139" s="9"/>
      <c r="BTN139" s="9"/>
      <c r="BTO139" s="9"/>
      <c r="BTP139" s="9"/>
      <c r="BTQ139" s="9"/>
      <c r="BTR139" s="9"/>
      <c r="BTS139" s="9"/>
      <c r="BTT139" s="9"/>
      <c r="BTU139" s="9"/>
      <c r="BTV139" s="9"/>
      <c r="BTW139" s="9"/>
      <c r="BTX139" s="9"/>
      <c r="BTY139" s="9"/>
      <c r="BTZ139" s="9"/>
      <c r="BUA139" s="9"/>
      <c r="BUB139" s="9"/>
      <c r="BUC139" s="9"/>
      <c r="BUD139" s="9"/>
      <c r="BUE139" s="9"/>
      <c r="BUF139" s="9"/>
      <c r="BUG139" s="9"/>
      <c r="BUH139" s="9"/>
      <c r="BUI139" s="9"/>
      <c r="BUJ139" s="9"/>
      <c r="BUK139" s="9"/>
      <c r="BUL139" s="9"/>
      <c r="BUM139" s="9"/>
      <c r="BUN139" s="9"/>
      <c r="BUO139" s="9"/>
      <c r="BUP139" s="9"/>
      <c r="BUQ139" s="9"/>
      <c r="BUR139" s="9"/>
      <c r="BUS139" s="9"/>
      <c r="BUT139" s="9"/>
      <c r="BUU139" s="9"/>
      <c r="BUV139" s="9"/>
      <c r="BUW139" s="9"/>
      <c r="BUX139" s="9"/>
      <c r="BUY139" s="9"/>
      <c r="BUZ139" s="9"/>
      <c r="BVA139" s="9"/>
      <c r="BVB139" s="9"/>
      <c r="BVC139" s="9"/>
      <c r="BVD139" s="9"/>
      <c r="BVE139" s="9"/>
      <c r="BVF139" s="9"/>
      <c r="BVG139" s="9"/>
      <c r="BVH139" s="9"/>
      <c r="BVI139" s="9"/>
      <c r="BVJ139" s="9"/>
      <c r="BVK139" s="9"/>
      <c r="BVL139" s="9"/>
      <c r="BVM139" s="9"/>
      <c r="BVN139" s="9"/>
      <c r="BVO139" s="9"/>
      <c r="BVP139" s="9"/>
      <c r="BVQ139" s="9"/>
      <c r="BVR139" s="9"/>
      <c r="BVS139" s="9"/>
      <c r="BVT139" s="9"/>
      <c r="BVU139" s="9"/>
      <c r="BVV139" s="9"/>
      <c r="BVW139" s="9"/>
      <c r="BVX139" s="9"/>
      <c r="BVY139" s="9"/>
      <c r="BVZ139" s="9"/>
      <c r="BWA139" s="9"/>
      <c r="BWB139" s="9"/>
      <c r="BWC139" s="9"/>
      <c r="BWD139" s="9"/>
      <c r="BWE139" s="9"/>
      <c r="BWF139" s="9"/>
      <c r="BWG139" s="9"/>
      <c r="BWH139" s="9"/>
      <c r="BWI139" s="9"/>
      <c r="BWJ139" s="9"/>
      <c r="BWK139" s="9"/>
      <c r="BWL139" s="9"/>
      <c r="BWM139" s="9"/>
      <c r="BWN139" s="9"/>
      <c r="BWO139" s="9"/>
      <c r="BWP139" s="9"/>
      <c r="BWQ139" s="9"/>
      <c r="BWR139" s="9"/>
      <c r="BWS139" s="9"/>
      <c r="BWT139" s="9"/>
      <c r="BWU139" s="9"/>
      <c r="BWV139" s="9"/>
      <c r="BWW139" s="9"/>
      <c r="BWX139" s="9"/>
      <c r="BWY139" s="9"/>
      <c r="BWZ139" s="9"/>
      <c r="BXA139" s="9"/>
      <c r="BXB139" s="9"/>
      <c r="BXC139" s="9"/>
      <c r="BXD139" s="9"/>
    </row>
    <row r="140" ht="14.25" customHeight="1">
      <c r="A140" s="9">
        <v>8.0</v>
      </c>
      <c r="B140" s="9" t="s">
        <v>11947</v>
      </c>
      <c r="C140" s="9" t="s">
        <v>11948</v>
      </c>
      <c r="D140" s="9" t="s">
        <v>11948</v>
      </c>
      <c r="E140" s="9"/>
      <c r="F140" s="9">
        <v>41.0</v>
      </c>
      <c r="G140" s="9" t="s">
        <v>13130</v>
      </c>
      <c r="H140" s="9"/>
      <c r="I140" s="9">
        <v>1.0</v>
      </c>
      <c r="J140" s="9"/>
      <c r="K140" s="9">
        <v>1.0</v>
      </c>
      <c r="L140" s="9">
        <v>26.0</v>
      </c>
      <c r="M140" s="9"/>
      <c r="N140" s="9">
        <v>3.0</v>
      </c>
      <c r="O140" s="9">
        <v>10.0</v>
      </c>
      <c r="P140" s="9">
        <v>0.0</v>
      </c>
      <c r="Q140" s="9" t="s">
        <v>13131</v>
      </c>
      <c r="R140" s="9"/>
      <c r="S140" s="9" t="s">
        <v>3186</v>
      </c>
      <c r="T140" s="9" t="s">
        <v>3185</v>
      </c>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9"/>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c r="JE140" s="9"/>
      <c r="JF140" s="9"/>
      <c r="JG140" s="9"/>
      <c r="JH140" s="9"/>
      <c r="JI140" s="9"/>
      <c r="JJ140" s="9"/>
      <c r="JK140" s="9"/>
      <c r="JL140" s="9"/>
      <c r="JM140" s="9"/>
      <c r="JN140" s="9"/>
      <c r="JO140" s="9"/>
      <c r="JP140" s="9"/>
      <c r="JQ140" s="9"/>
      <c r="JR140" s="9"/>
      <c r="JS140" s="9"/>
      <c r="JT140" s="9"/>
      <c r="JU140" s="9"/>
      <c r="JV140" s="9"/>
      <c r="JW140" s="9"/>
      <c r="JX140" s="9"/>
      <c r="JY140" s="9"/>
      <c r="JZ140" s="9"/>
      <c r="KA140" s="9"/>
      <c r="KB140" s="9"/>
      <c r="KC140" s="9"/>
      <c r="KD140" s="9"/>
      <c r="KE140" s="9"/>
      <c r="KF140" s="9"/>
      <c r="KG140" s="9"/>
      <c r="KH140" s="9"/>
      <c r="KI140" s="9"/>
      <c r="KJ140" s="9"/>
      <c r="KK140" s="9"/>
      <c r="KL140" s="9"/>
      <c r="KM140" s="9"/>
      <c r="KN140" s="9"/>
      <c r="KO140" s="9"/>
      <c r="KP140" s="9"/>
      <c r="KQ140" s="9"/>
      <c r="KR140" s="9"/>
      <c r="KS140" s="9"/>
      <c r="KT140" s="9"/>
      <c r="KU140" s="9"/>
      <c r="KV140" s="9"/>
      <c r="KW140" s="9"/>
      <c r="KX140" s="9"/>
      <c r="KY140" s="9"/>
      <c r="KZ140" s="9"/>
      <c r="LA140" s="9"/>
      <c r="LB140" s="9"/>
      <c r="LC140" s="9"/>
      <c r="LD140" s="9"/>
      <c r="LE140" s="9"/>
      <c r="LF140" s="9"/>
      <c r="LG140" s="9"/>
      <c r="LH140" s="9"/>
      <c r="LI140" s="9"/>
      <c r="LJ140" s="9"/>
      <c r="LK140" s="9"/>
      <c r="LL140" s="9"/>
      <c r="LM140" s="9"/>
      <c r="LN140" s="9"/>
      <c r="LO140" s="9"/>
      <c r="LP140" s="9"/>
      <c r="LQ140" s="9"/>
      <c r="LR140" s="9"/>
      <c r="LS140" s="9"/>
      <c r="LT140" s="9"/>
      <c r="LU140" s="9"/>
      <c r="LV140" s="9"/>
      <c r="LW140" s="9"/>
      <c r="LX140" s="9"/>
      <c r="LY140" s="9"/>
      <c r="LZ140" s="9"/>
      <c r="MA140" s="9"/>
      <c r="MB140" s="9"/>
      <c r="MC140" s="9"/>
      <c r="MD140" s="9"/>
      <c r="ME140" s="9"/>
      <c r="MF140" s="9"/>
      <c r="MG140" s="9"/>
      <c r="MH140" s="9"/>
      <c r="MI140" s="9"/>
      <c r="MJ140" s="9"/>
      <c r="MK140" s="9"/>
      <c r="ML140" s="9"/>
      <c r="MM140" s="9"/>
      <c r="MN140" s="9"/>
      <c r="MO140" s="9"/>
      <c r="MP140" s="9"/>
      <c r="MQ140" s="9"/>
      <c r="MR140" s="9"/>
      <c r="MS140" s="9"/>
      <c r="MT140" s="9"/>
      <c r="MU140" s="9"/>
      <c r="MV140" s="9"/>
      <c r="MW140" s="9"/>
      <c r="MX140" s="9"/>
      <c r="MY140" s="9"/>
      <c r="MZ140" s="9"/>
      <c r="NA140" s="9"/>
      <c r="NB140" s="9"/>
      <c r="NC140" s="9"/>
      <c r="ND140" s="9"/>
      <c r="NE140" s="9"/>
      <c r="NF140" s="9"/>
      <c r="NG140" s="9"/>
      <c r="NH140" s="9"/>
      <c r="NI140" s="9"/>
      <c r="NJ140" s="9"/>
      <c r="NK140" s="9"/>
      <c r="NL140" s="9"/>
      <c r="NM140" s="9"/>
      <c r="NN140" s="9"/>
      <c r="NO140" s="9"/>
      <c r="NP140" s="9"/>
      <c r="NQ140" s="9"/>
      <c r="NR140" s="9"/>
      <c r="NS140" s="9"/>
      <c r="NT140" s="9"/>
      <c r="NU140" s="9"/>
      <c r="NV140" s="9"/>
      <c r="NW140" s="9"/>
      <c r="NX140" s="9"/>
      <c r="NY140" s="9"/>
      <c r="NZ140" s="9"/>
      <c r="OA140" s="9"/>
      <c r="OB140" s="9"/>
      <c r="OC140" s="9"/>
      <c r="OD140" s="9"/>
      <c r="OE140" s="9"/>
      <c r="OF140" s="9"/>
      <c r="OG140" s="9"/>
      <c r="OH140" s="9"/>
      <c r="OI140" s="9"/>
      <c r="OJ140" s="9"/>
      <c r="OK140" s="9"/>
      <c r="OL140" s="9"/>
      <c r="OM140" s="9"/>
      <c r="ON140" s="9"/>
      <c r="OO140" s="9"/>
      <c r="OP140" s="9"/>
      <c r="OQ140" s="9"/>
      <c r="OR140" s="9"/>
      <c r="OS140" s="9"/>
      <c r="OT140" s="9"/>
      <c r="OU140" s="9"/>
      <c r="OV140" s="9"/>
      <c r="OW140" s="9"/>
      <c r="OX140" s="9"/>
      <c r="OY140" s="9"/>
      <c r="OZ140" s="9"/>
      <c r="PA140" s="9"/>
      <c r="PB140" s="9"/>
      <c r="PC140" s="9"/>
      <c r="PD140" s="9"/>
      <c r="PE140" s="9"/>
      <c r="PF140" s="9"/>
      <c r="PG140" s="9"/>
      <c r="PH140" s="9"/>
      <c r="PI140" s="9"/>
      <c r="PJ140" s="9"/>
      <c r="PK140" s="9"/>
      <c r="PL140" s="9"/>
      <c r="PM140" s="9"/>
      <c r="PN140" s="9"/>
      <c r="PO140" s="9"/>
      <c r="PP140" s="9"/>
      <c r="PQ140" s="9"/>
      <c r="PR140" s="9"/>
      <c r="PS140" s="9"/>
      <c r="PT140" s="9"/>
      <c r="PU140" s="9"/>
      <c r="PV140" s="9"/>
      <c r="PW140" s="9"/>
      <c r="PX140" s="9"/>
      <c r="PY140" s="9"/>
      <c r="PZ140" s="9"/>
      <c r="QA140" s="9"/>
      <c r="QB140" s="9"/>
      <c r="QC140" s="9"/>
      <c r="QD140" s="9"/>
      <c r="QE140" s="9"/>
      <c r="QF140" s="9"/>
      <c r="QG140" s="9"/>
      <c r="QH140" s="9"/>
      <c r="QI140" s="9"/>
      <c r="QJ140" s="9"/>
      <c r="QK140" s="9"/>
      <c r="QL140" s="9"/>
      <c r="QM140" s="9"/>
      <c r="QN140" s="9"/>
      <c r="QO140" s="9"/>
      <c r="QP140" s="9"/>
      <c r="QQ140" s="9"/>
      <c r="QR140" s="9"/>
      <c r="QS140" s="9"/>
      <c r="QT140" s="9"/>
      <c r="QU140" s="9"/>
      <c r="QV140" s="9"/>
      <c r="QW140" s="9"/>
      <c r="QX140" s="9"/>
      <c r="QY140" s="9"/>
      <c r="QZ140" s="9"/>
      <c r="RA140" s="9"/>
      <c r="RB140" s="9"/>
      <c r="RC140" s="9"/>
      <c r="RD140" s="9"/>
      <c r="RE140" s="9"/>
      <c r="RF140" s="9"/>
      <c r="RG140" s="9"/>
      <c r="RH140" s="9"/>
      <c r="RI140" s="9"/>
      <c r="RJ140" s="9"/>
      <c r="RK140" s="9"/>
      <c r="RL140" s="9"/>
      <c r="RM140" s="9"/>
      <c r="RN140" s="9"/>
      <c r="RO140" s="9"/>
      <c r="RP140" s="9"/>
      <c r="RQ140" s="9"/>
      <c r="RR140" s="9"/>
      <c r="RS140" s="9"/>
      <c r="RT140" s="9"/>
      <c r="RU140" s="9"/>
      <c r="RV140" s="9"/>
      <c r="RW140" s="9"/>
      <c r="RX140" s="9"/>
      <c r="RY140" s="9"/>
      <c r="RZ140" s="9"/>
      <c r="SA140" s="9"/>
      <c r="SB140" s="9"/>
      <c r="SC140" s="9"/>
      <c r="SD140" s="9"/>
      <c r="SE140" s="9"/>
      <c r="SF140" s="9"/>
      <c r="SG140" s="9"/>
      <c r="SH140" s="9"/>
      <c r="SI140" s="9"/>
      <c r="SJ140" s="9"/>
      <c r="SK140" s="9"/>
      <c r="SL140" s="9"/>
      <c r="SM140" s="9"/>
      <c r="SN140" s="9"/>
      <c r="SO140" s="9"/>
      <c r="SP140" s="9"/>
      <c r="SQ140" s="9"/>
      <c r="SR140" s="9"/>
      <c r="SS140" s="9"/>
      <c r="ST140" s="9"/>
      <c r="SU140" s="9"/>
      <c r="SV140" s="9"/>
      <c r="SW140" s="9"/>
      <c r="SX140" s="9"/>
      <c r="SY140" s="9"/>
      <c r="SZ140" s="9"/>
      <c r="TA140" s="9"/>
      <c r="TB140" s="9"/>
      <c r="TC140" s="9"/>
      <c r="TD140" s="9"/>
      <c r="TE140" s="9"/>
      <c r="TF140" s="9"/>
      <c r="TG140" s="9"/>
      <c r="TH140" s="9"/>
      <c r="TI140" s="9"/>
      <c r="TJ140" s="9"/>
      <c r="TK140" s="9"/>
      <c r="TL140" s="9"/>
      <c r="TM140" s="9"/>
      <c r="TN140" s="9"/>
      <c r="TO140" s="9"/>
      <c r="ANB140" s="9"/>
      <c r="ANC140" s="9"/>
      <c r="AND140" s="9"/>
      <c r="ANE140" s="9"/>
      <c r="ANF140" s="9"/>
      <c r="ANG140" s="9"/>
      <c r="ANH140" s="9"/>
      <c r="ANI140" s="9"/>
      <c r="ANJ140" s="9"/>
      <c r="ANK140" s="9"/>
      <c r="ANL140" s="9"/>
      <c r="ANM140" s="9"/>
      <c r="ANN140" s="9"/>
      <c r="ANO140" s="9"/>
      <c r="ANP140" s="9"/>
      <c r="ANQ140" s="9"/>
      <c r="ANR140" s="9"/>
      <c r="ANS140" s="9"/>
      <c r="ANT140" s="9"/>
      <c r="ANU140" s="9"/>
      <c r="ANV140" s="9"/>
      <c r="ANW140" s="9"/>
      <c r="ANX140" s="9"/>
      <c r="ANY140" s="9"/>
      <c r="ANZ140" s="9"/>
      <c r="AOA140" s="9"/>
      <c r="AOB140" s="9"/>
      <c r="AOC140" s="9"/>
      <c r="AOD140" s="9"/>
      <c r="AOE140" s="9"/>
      <c r="AOF140" s="9"/>
      <c r="AOG140" s="9"/>
      <c r="AOH140" s="9"/>
      <c r="AOI140" s="9"/>
      <c r="AOJ140" s="9"/>
      <c r="AOK140" s="9"/>
      <c r="AOL140" s="9"/>
      <c r="AOM140" s="9"/>
      <c r="AON140" s="9"/>
      <c r="AOO140" s="9"/>
      <c r="AOP140" s="9"/>
      <c r="AOQ140" s="9"/>
      <c r="AOR140" s="9"/>
      <c r="AOS140" s="9"/>
      <c r="AOT140" s="9"/>
      <c r="AOU140" s="9"/>
      <c r="AOV140" s="9"/>
      <c r="AOW140" s="9"/>
      <c r="AOX140" s="9"/>
      <c r="AOY140" s="9"/>
      <c r="AOZ140" s="9"/>
      <c r="APA140" s="9"/>
      <c r="APB140" s="9"/>
      <c r="APC140" s="9"/>
      <c r="APD140" s="9"/>
      <c r="APE140" s="9"/>
      <c r="APF140" s="9"/>
      <c r="APG140" s="9"/>
      <c r="APH140" s="9"/>
      <c r="API140" s="9"/>
      <c r="APJ140" s="9"/>
      <c r="APK140" s="9"/>
      <c r="APL140" s="9"/>
      <c r="APM140" s="9"/>
      <c r="APN140" s="9"/>
      <c r="APO140" s="9"/>
      <c r="APP140" s="9"/>
      <c r="APQ140" s="9"/>
      <c r="APR140" s="9"/>
      <c r="APS140" s="9"/>
      <c r="APT140" s="9"/>
      <c r="APU140" s="9"/>
      <c r="APV140" s="9"/>
      <c r="APW140" s="9"/>
      <c r="APX140" s="9"/>
      <c r="APY140" s="9"/>
      <c r="APZ140" s="9"/>
      <c r="AQA140" s="9"/>
      <c r="AQB140" s="9"/>
      <c r="AQC140" s="9"/>
      <c r="AQD140" s="9"/>
      <c r="AQE140" s="9"/>
      <c r="AQF140" s="9"/>
      <c r="AQG140" s="9"/>
      <c r="AQH140" s="9"/>
      <c r="AQI140" s="9"/>
      <c r="AQJ140" s="9"/>
      <c r="AQK140" s="9"/>
      <c r="AQL140" s="9"/>
      <c r="AQM140" s="9"/>
      <c r="AQN140" s="9"/>
      <c r="AQO140" s="9"/>
      <c r="AQP140" s="9"/>
      <c r="AQQ140" s="9"/>
      <c r="AQR140" s="9"/>
      <c r="AQS140" s="9"/>
      <c r="AQT140" s="9"/>
      <c r="AQU140" s="9"/>
      <c r="AQV140" s="9"/>
      <c r="AQW140" s="9"/>
      <c r="AQX140" s="9"/>
      <c r="AQY140" s="9"/>
      <c r="AQZ140" s="9"/>
      <c r="ARA140" s="9"/>
      <c r="ARB140" s="9"/>
      <c r="ARC140" s="9"/>
      <c r="ARD140" s="9"/>
      <c r="ARE140" s="9"/>
      <c r="ARF140" s="9"/>
      <c r="ARG140" s="9"/>
      <c r="ARH140" s="9"/>
      <c r="ARI140" s="9"/>
      <c r="ARJ140" s="9"/>
      <c r="ARK140" s="9"/>
      <c r="ARL140" s="9"/>
      <c r="ARM140" s="9"/>
      <c r="ARN140" s="9"/>
      <c r="ARO140" s="9"/>
      <c r="ARP140" s="9"/>
      <c r="ARQ140" s="9"/>
      <c r="ARR140" s="9"/>
      <c r="ARS140" s="9"/>
      <c r="ART140" s="9"/>
      <c r="ARU140" s="9"/>
      <c r="ARV140" s="9"/>
      <c r="ARW140" s="9"/>
      <c r="ARX140" s="9"/>
      <c r="ARY140" s="9"/>
      <c r="ARZ140" s="9"/>
      <c r="ASA140" s="9"/>
      <c r="ASB140" s="9"/>
      <c r="ASC140" s="9"/>
      <c r="ASD140" s="9"/>
      <c r="ASE140" s="9"/>
      <c r="ASF140" s="9"/>
      <c r="ASG140" s="9"/>
      <c r="ASH140" s="9"/>
      <c r="ASI140" s="9"/>
      <c r="ASJ140" s="9"/>
      <c r="ASK140" s="9"/>
      <c r="ASL140" s="9"/>
      <c r="ASM140" s="9"/>
      <c r="ASN140" s="9"/>
      <c r="ASO140" s="9"/>
      <c r="ASP140" s="9"/>
      <c r="ASQ140" s="9"/>
      <c r="ASR140" s="9"/>
      <c r="ASS140" s="9"/>
      <c r="AST140" s="9"/>
      <c r="ASU140" s="9"/>
      <c r="ASV140" s="9"/>
      <c r="ASW140" s="9"/>
      <c r="ASX140" s="9"/>
      <c r="ASY140" s="9"/>
      <c r="ASZ140" s="9"/>
      <c r="ATA140" s="9"/>
      <c r="ATB140" s="9"/>
      <c r="ATC140" s="9"/>
      <c r="ATD140" s="9"/>
      <c r="ATE140" s="9"/>
      <c r="ATF140" s="9"/>
      <c r="ATG140" s="9"/>
      <c r="ATH140" s="9"/>
      <c r="ATI140" s="9"/>
      <c r="ATJ140" s="9"/>
      <c r="ATK140" s="9"/>
      <c r="ATL140" s="9"/>
      <c r="ATM140" s="9"/>
      <c r="ATN140" s="9"/>
      <c r="ATO140" s="9"/>
      <c r="ATP140" s="9"/>
      <c r="ATQ140" s="9"/>
      <c r="ATR140" s="9"/>
      <c r="ATS140" s="9"/>
      <c r="ATT140" s="9"/>
      <c r="ATU140" s="9"/>
      <c r="ATV140" s="9"/>
      <c r="ATW140" s="9"/>
      <c r="ATX140" s="9"/>
      <c r="ATY140" s="9"/>
      <c r="ATZ140" s="9"/>
      <c r="AUA140" s="9"/>
      <c r="AUB140" s="9"/>
      <c r="AUC140" s="9"/>
      <c r="AUD140" s="9"/>
      <c r="AUE140" s="9"/>
      <c r="AUF140" s="9"/>
      <c r="AUG140" s="9"/>
      <c r="AUH140" s="9"/>
      <c r="AUI140" s="9"/>
      <c r="AUJ140" s="9"/>
      <c r="AUK140" s="9"/>
      <c r="AUL140" s="9"/>
      <c r="AUM140" s="9"/>
      <c r="AUN140" s="9"/>
      <c r="AUO140" s="9"/>
      <c r="AUP140" s="9"/>
      <c r="AUQ140" s="9"/>
      <c r="AUR140" s="9"/>
      <c r="AUS140" s="9"/>
      <c r="AUT140" s="9"/>
      <c r="AUU140" s="9"/>
      <c r="AUV140" s="9"/>
      <c r="AUW140" s="9"/>
      <c r="AUX140" s="9"/>
      <c r="AUY140" s="9"/>
      <c r="AUZ140" s="9"/>
      <c r="AVA140" s="9"/>
      <c r="AVB140" s="9"/>
      <c r="AVC140" s="9"/>
      <c r="AVD140" s="9"/>
      <c r="AVE140" s="9"/>
      <c r="AVF140" s="9"/>
      <c r="AVG140" s="9"/>
      <c r="AVH140" s="9"/>
      <c r="AVI140" s="9"/>
      <c r="AVJ140" s="9"/>
      <c r="AVK140" s="9"/>
      <c r="AVL140" s="9"/>
      <c r="AVM140" s="9"/>
      <c r="AVN140" s="9"/>
      <c r="AVO140" s="9"/>
      <c r="AVP140" s="9"/>
      <c r="AVQ140" s="9"/>
      <c r="AVR140" s="9"/>
      <c r="AVS140" s="9"/>
      <c r="AVT140" s="9"/>
      <c r="AVU140" s="9"/>
      <c r="AVV140" s="9"/>
      <c r="AVW140" s="9"/>
      <c r="AVX140" s="9"/>
      <c r="AVY140" s="9"/>
      <c r="AVZ140" s="9"/>
      <c r="AWA140" s="9"/>
      <c r="AWB140" s="9"/>
      <c r="AWC140" s="9"/>
      <c r="AWD140" s="9"/>
      <c r="AWE140" s="9"/>
      <c r="AWF140" s="9"/>
      <c r="AWG140" s="9"/>
      <c r="AWH140" s="9"/>
      <c r="AWI140" s="9"/>
      <c r="AWJ140" s="9"/>
      <c r="AWK140" s="9"/>
      <c r="AWL140" s="9"/>
      <c r="AWM140" s="9"/>
      <c r="AWN140" s="9"/>
      <c r="AWO140" s="9"/>
      <c r="AWP140" s="9"/>
      <c r="AWQ140" s="9"/>
      <c r="AWR140" s="9"/>
      <c r="AWS140" s="9"/>
      <c r="AWT140" s="9"/>
      <c r="AWU140" s="9"/>
      <c r="AWV140" s="9"/>
      <c r="AWW140" s="9"/>
      <c r="AWX140" s="9"/>
      <c r="AWY140" s="9"/>
      <c r="AWZ140" s="9"/>
      <c r="AXA140" s="9"/>
      <c r="AXB140" s="9"/>
      <c r="AXC140" s="9"/>
      <c r="AXD140" s="9"/>
      <c r="AXE140" s="9"/>
      <c r="AXF140" s="9"/>
      <c r="AXG140" s="9"/>
      <c r="AXH140" s="9"/>
      <c r="AXI140" s="9"/>
      <c r="AXJ140" s="9"/>
      <c r="AXK140" s="9"/>
      <c r="AXL140" s="9"/>
      <c r="AXM140" s="9"/>
      <c r="AXN140" s="9"/>
      <c r="AXO140" s="9"/>
      <c r="AXP140" s="9"/>
      <c r="AXQ140" s="9"/>
      <c r="AXR140" s="9"/>
      <c r="AXS140" s="9"/>
      <c r="AXT140" s="9"/>
      <c r="AXU140" s="9"/>
      <c r="AXV140" s="9"/>
      <c r="AXW140" s="9"/>
      <c r="AXX140" s="9"/>
      <c r="AXY140" s="9"/>
      <c r="AXZ140" s="9"/>
      <c r="AYA140" s="9"/>
      <c r="AYB140" s="9"/>
      <c r="AYC140" s="9"/>
      <c r="AYD140" s="9"/>
      <c r="AYE140" s="9"/>
      <c r="AYF140" s="9"/>
      <c r="AYG140" s="9"/>
      <c r="AYH140" s="9"/>
      <c r="AYI140" s="9"/>
      <c r="AYJ140" s="9"/>
      <c r="AYK140" s="9"/>
      <c r="AYL140" s="9"/>
      <c r="AYM140" s="9"/>
      <c r="AYN140" s="9"/>
      <c r="AYO140" s="9"/>
      <c r="AYP140" s="9"/>
      <c r="AYQ140" s="9"/>
      <c r="AYR140" s="9"/>
      <c r="AYS140" s="9"/>
      <c r="AYT140" s="9"/>
      <c r="AYU140" s="9"/>
      <c r="AYV140" s="9"/>
      <c r="AYW140" s="9"/>
      <c r="AYX140" s="9"/>
      <c r="AYY140" s="9"/>
      <c r="AYZ140" s="9"/>
      <c r="AZA140" s="9"/>
      <c r="AZB140" s="9"/>
      <c r="AZC140" s="9"/>
      <c r="AZD140" s="9"/>
      <c r="AZE140" s="9"/>
      <c r="AZF140" s="9"/>
      <c r="AZG140" s="9"/>
      <c r="AZH140" s="9"/>
      <c r="AZI140" s="9"/>
      <c r="AZJ140" s="9"/>
      <c r="AZK140" s="9"/>
      <c r="AZL140" s="9"/>
      <c r="AZM140" s="9"/>
      <c r="AZN140" s="9"/>
      <c r="AZO140" s="9"/>
      <c r="AZP140" s="9"/>
      <c r="AZQ140" s="9"/>
      <c r="AZR140" s="9"/>
      <c r="AZS140" s="9"/>
      <c r="AZT140" s="9"/>
      <c r="AZU140" s="9"/>
      <c r="AZV140" s="9"/>
      <c r="AZW140" s="9"/>
      <c r="AZX140" s="9"/>
      <c r="AZY140" s="9"/>
      <c r="AZZ140" s="9"/>
      <c r="BAA140" s="9"/>
      <c r="BAB140" s="9"/>
      <c r="BAC140" s="9"/>
      <c r="BAD140" s="9"/>
      <c r="BAE140" s="9"/>
      <c r="BAF140" s="9"/>
      <c r="BAG140" s="9"/>
      <c r="BAH140" s="9"/>
      <c r="BAI140" s="9"/>
      <c r="BAJ140" s="9"/>
      <c r="BAK140" s="9"/>
      <c r="BAL140" s="9"/>
      <c r="BAM140" s="9"/>
      <c r="BAN140" s="9"/>
      <c r="BAO140" s="9"/>
      <c r="BAP140" s="9"/>
      <c r="BAQ140" s="9"/>
      <c r="BAR140" s="9"/>
      <c r="BAS140" s="9"/>
      <c r="BAT140" s="9"/>
      <c r="BAU140" s="9"/>
      <c r="BAV140" s="9"/>
      <c r="BAW140" s="9"/>
      <c r="BAX140" s="9"/>
      <c r="BAY140" s="9"/>
      <c r="BAZ140" s="9"/>
      <c r="BBA140" s="9"/>
      <c r="BBB140" s="9"/>
      <c r="BBC140" s="9"/>
      <c r="BBD140" s="9"/>
      <c r="BBE140" s="9"/>
      <c r="BBF140" s="9"/>
      <c r="BBG140" s="9"/>
      <c r="BBH140" s="9"/>
      <c r="BBI140" s="9"/>
      <c r="BBJ140" s="9"/>
      <c r="BBK140" s="9"/>
      <c r="BBL140" s="9"/>
      <c r="BBM140" s="9"/>
      <c r="BBN140" s="9"/>
      <c r="BBO140" s="9"/>
      <c r="BBP140" s="9"/>
      <c r="BBQ140" s="9"/>
      <c r="BBR140" s="9"/>
      <c r="BBS140" s="9"/>
      <c r="BBT140" s="9"/>
      <c r="BBU140" s="9"/>
      <c r="BBV140" s="9"/>
      <c r="BBW140" s="9"/>
      <c r="BBX140" s="9"/>
      <c r="BBY140" s="9"/>
      <c r="BBZ140" s="9"/>
      <c r="BCA140" s="9"/>
      <c r="BCB140" s="9"/>
      <c r="BCC140" s="9"/>
      <c r="BCD140" s="9"/>
      <c r="BCE140" s="9"/>
      <c r="BCF140" s="9"/>
      <c r="BCG140" s="9"/>
      <c r="BCH140" s="9"/>
      <c r="BCI140" s="9"/>
      <c r="BCJ140" s="9"/>
      <c r="BCK140" s="9"/>
      <c r="BCL140" s="9"/>
      <c r="BCM140" s="9"/>
      <c r="BCN140" s="9"/>
      <c r="BCO140" s="9"/>
      <c r="BCP140" s="9"/>
      <c r="BCQ140" s="9"/>
      <c r="BCR140" s="9"/>
      <c r="BCS140" s="9"/>
      <c r="BCT140" s="9"/>
      <c r="BCU140" s="9"/>
      <c r="BCV140" s="9"/>
      <c r="BCW140" s="9"/>
      <c r="BCX140" s="9"/>
      <c r="BCY140" s="9"/>
      <c r="BCZ140" s="9"/>
      <c r="BDA140" s="9"/>
      <c r="BDB140" s="9"/>
      <c r="BDC140" s="9"/>
      <c r="BDD140" s="9"/>
      <c r="BDE140" s="9"/>
      <c r="BDF140" s="9"/>
      <c r="BDG140" s="9"/>
      <c r="BDH140" s="9"/>
      <c r="BDI140" s="9"/>
      <c r="BDJ140" s="9"/>
      <c r="BDK140" s="9"/>
      <c r="BDL140" s="9"/>
      <c r="BDM140" s="9"/>
      <c r="BDN140" s="9"/>
      <c r="BDO140" s="9"/>
      <c r="BDP140" s="9"/>
      <c r="BDQ140" s="9"/>
      <c r="BDR140" s="9"/>
      <c r="BDS140" s="9"/>
      <c r="BDT140" s="9"/>
      <c r="BDU140" s="9"/>
      <c r="BDV140" s="9"/>
      <c r="BDW140" s="9"/>
      <c r="BDX140" s="9"/>
      <c r="BDY140" s="9"/>
      <c r="BDZ140" s="9"/>
      <c r="BEA140" s="9"/>
      <c r="BEB140" s="9"/>
      <c r="BEC140" s="9"/>
      <c r="BED140" s="9"/>
      <c r="BEE140" s="9"/>
      <c r="BEF140" s="9"/>
      <c r="BEG140" s="9"/>
      <c r="BEH140" s="9"/>
      <c r="BEI140" s="9"/>
      <c r="BEJ140" s="9"/>
      <c r="BEK140" s="9"/>
      <c r="BEL140" s="9"/>
      <c r="BEM140" s="9"/>
      <c r="BEN140" s="9"/>
      <c r="BEO140" s="9"/>
      <c r="BEP140" s="9"/>
      <c r="BEQ140" s="9"/>
      <c r="BER140" s="9"/>
      <c r="BES140" s="9"/>
      <c r="BET140" s="9"/>
      <c r="BEU140" s="9"/>
      <c r="BEV140" s="9"/>
      <c r="BEW140" s="9"/>
      <c r="BEX140" s="9"/>
      <c r="BEY140" s="9"/>
      <c r="BEZ140" s="9"/>
      <c r="BFA140" s="9"/>
      <c r="BFB140" s="9"/>
      <c r="BFC140" s="9"/>
      <c r="BFD140" s="9"/>
      <c r="BFE140" s="9"/>
      <c r="BFF140" s="9"/>
      <c r="BFG140" s="9"/>
      <c r="BFH140" s="9"/>
      <c r="BFI140" s="9"/>
      <c r="BFJ140" s="9"/>
      <c r="BFK140" s="9"/>
      <c r="BFL140" s="9"/>
      <c r="BFM140" s="9"/>
      <c r="BFN140" s="9"/>
      <c r="BFO140" s="9"/>
      <c r="BFP140" s="9"/>
      <c r="BFQ140" s="9"/>
      <c r="BFR140" s="9"/>
      <c r="BFS140" s="9"/>
      <c r="BFT140" s="9"/>
      <c r="BFU140" s="9"/>
      <c r="BFV140" s="9"/>
      <c r="BFW140" s="9"/>
      <c r="BFX140" s="9"/>
      <c r="BFY140" s="9"/>
      <c r="BFZ140" s="9"/>
      <c r="BGA140" s="9"/>
      <c r="BGB140" s="9"/>
      <c r="BGC140" s="9"/>
      <c r="BGD140" s="9"/>
      <c r="BGE140" s="9"/>
      <c r="BGF140" s="9"/>
      <c r="BGG140" s="9"/>
      <c r="BGH140" s="9"/>
      <c r="BGI140" s="9"/>
      <c r="BGJ140" s="9"/>
      <c r="BGK140" s="9"/>
      <c r="BGL140" s="9"/>
      <c r="BGM140" s="9"/>
      <c r="BGN140" s="9"/>
      <c r="BGO140" s="9"/>
      <c r="BGP140" s="9"/>
      <c r="BGQ140" s="9"/>
      <c r="BGR140" s="9"/>
      <c r="BGS140" s="9"/>
      <c r="BGT140" s="9"/>
      <c r="BGU140" s="9"/>
      <c r="BGV140" s="9"/>
      <c r="BGW140" s="9"/>
      <c r="BGX140" s="9"/>
      <c r="BGY140" s="9"/>
      <c r="BGZ140" s="9"/>
      <c r="BHA140" s="9"/>
      <c r="BHB140" s="9"/>
      <c r="BHC140" s="9"/>
      <c r="BHD140" s="9"/>
      <c r="BHE140" s="9"/>
      <c r="BHF140" s="9"/>
      <c r="BHG140" s="9"/>
      <c r="BHH140" s="9"/>
      <c r="BHI140" s="9"/>
      <c r="BHJ140" s="9"/>
      <c r="BHK140" s="9"/>
      <c r="BHL140" s="9"/>
      <c r="BHM140" s="9"/>
      <c r="BHN140" s="9"/>
      <c r="BHO140" s="9"/>
      <c r="BHP140" s="9"/>
      <c r="BHQ140" s="9"/>
      <c r="BHR140" s="9"/>
      <c r="BHS140" s="9"/>
      <c r="BHT140" s="9"/>
      <c r="BHU140" s="9"/>
      <c r="BHV140" s="9"/>
      <c r="BHW140" s="9"/>
      <c r="BHX140" s="9"/>
      <c r="BHY140" s="9"/>
      <c r="BHZ140" s="9"/>
      <c r="BIA140" s="9"/>
      <c r="BIB140" s="9"/>
      <c r="BIC140" s="9"/>
      <c r="BID140" s="9"/>
      <c r="BIE140" s="9"/>
      <c r="BIF140" s="9"/>
      <c r="BIG140" s="9"/>
      <c r="BIH140" s="9"/>
      <c r="BII140" s="9"/>
      <c r="BIJ140" s="9"/>
      <c r="BIK140" s="9"/>
      <c r="BIL140" s="9"/>
      <c r="BIM140" s="9"/>
      <c r="BIN140" s="9"/>
      <c r="BIO140" s="9"/>
      <c r="BIP140" s="9"/>
      <c r="BIQ140" s="9"/>
      <c r="BIR140" s="9"/>
      <c r="BIS140" s="9"/>
      <c r="BIT140" s="9"/>
      <c r="BIU140" s="9"/>
      <c r="BIV140" s="9"/>
      <c r="BIW140" s="9"/>
      <c r="BIX140" s="9"/>
      <c r="BIY140" s="9"/>
      <c r="BIZ140" s="9"/>
      <c r="BJA140" s="9"/>
      <c r="BJB140" s="9"/>
      <c r="BJC140" s="9"/>
      <c r="BJD140" s="9"/>
      <c r="BJE140" s="9"/>
      <c r="BJF140" s="9"/>
      <c r="BJG140" s="9"/>
      <c r="BJH140" s="9"/>
      <c r="BJI140" s="9"/>
      <c r="BJJ140" s="9"/>
      <c r="BJK140" s="9"/>
      <c r="BJL140" s="9"/>
      <c r="BJM140" s="9"/>
      <c r="BJN140" s="9"/>
      <c r="BJO140" s="9"/>
      <c r="BJP140" s="9"/>
      <c r="BJQ140" s="9"/>
      <c r="BJR140" s="9"/>
      <c r="BJS140" s="9"/>
      <c r="BJT140" s="9"/>
      <c r="BJU140" s="9"/>
      <c r="BJV140" s="9"/>
      <c r="BJW140" s="9"/>
      <c r="BJX140" s="9"/>
      <c r="BJY140" s="9"/>
      <c r="BJZ140" s="9"/>
      <c r="BKA140" s="9"/>
      <c r="BKB140" s="9"/>
      <c r="BKC140" s="9"/>
      <c r="BKD140" s="9"/>
      <c r="BKE140" s="9"/>
      <c r="BKF140" s="9"/>
      <c r="BKG140" s="9"/>
      <c r="BKH140" s="9"/>
      <c r="BKI140" s="9"/>
      <c r="BKJ140" s="9"/>
      <c r="BKK140" s="9"/>
      <c r="BKL140" s="9"/>
      <c r="BKM140" s="9"/>
      <c r="BKN140" s="9"/>
      <c r="BKO140" s="9"/>
      <c r="BKP140" s="9"/>
      <c r="BKQ140" s="9"/>
      <c r="BKR140" s="9"/>
      <c r="BKS140" s="9"/>
      <c r="BKT140" s="9"/>
      <c r="BKU140" s="9"/>
      <c r="BKV140" s="9"/>
      <c r="BKW140" s="9"/>
      <c r="BKX140" s="9"/>
      <c r="BKY140" s="9"/>
      <c r="BKZ140" s="9"/>
      <c r="BLA140" s="9"/>
      <c r="BLB140" s="9"/>
      <c r="BLC140" s="9"/>
      <c r="BLD140" s="9"/>
      <c r="BLE140" s="9"/>
      <c r="BLF140" s="9"/>
      <c r="BLG140" s="9"/>
      <c r="BLH140" s="9"/>
      <c r="BLI140" s="9"/>
      <c r="BLJ140" s="9"/>
      <c r="BLK140" s="9"/>
      <c r="BLL140" s="9"/>
      <c r="BLM140" s="9"/>
      <c r="BLN140" s="9"/>
      <c r="BLO140" s="9"/>
      <c r="BLP140" s="9"/>
      <c r="BLQ140" s="9"/>
      <c r="BLR140" s="9"/>
      <c r="BLS140" s="9"/>
      <c r="BLT140" s="9"/>
      <c r="BLU140" s="9"/>
      <c r="BLV140" s="9"/>
      <c r="BLW140" s="9"/>
      <c r="BLX140" s="9"/>
      <c r="BLY140" s="9"/>
      <c r="BLZ140" s="9"/>
      <c r="BMA140" s="9"/>
      <c r="BMB140" s="9"/>
      <c r="BMC140" s="9"/>
      <c r="BMD140" s="9"/>
      <c r="BME140" s="9"/>
      <c r="BMF140" s="9"/>
      <c r="BMG140" s="9"/>
      <c r="BMH140" s="9"/>
      <c r="BMI140" s="9"/>
      <c r="BMJ140" s="9"/>
      <c r="BMK140" s="9"/>
      <c r="BML140" s="9"/>
      <c r="BMM140" s="9"/>
      <c r="BMN140" s="9"/>
      <c r="BMO140" s="9"/>
      <c r="BMP140" s="9"/>
      <c r="BMQ140" s="9"/>
      <c r="BMR140" s="9"/>
      <c r="BMS140" s="9"/>
      <c r="BMT140" s="9"/>
      <c r="BMU140" s="9"/>
      <c r="BMV140" s="9"/>
      <c r="BMW140" s="9"/>
      <c r="BMX140" s="9"/>
      <c r="BMY140" s="9"/>
      <c r="BMZ140" s="9"/>
      <c r="BNA140" s="9"/>
      <c r="BNB140" s="9"/>
      <c r="BNC140" s="9"/>
      <c r="BND140" s="9"/>
      <c r="BNE140" s="9"/>
      <c r="BNF140" s="9"/>
      <c r="BNG140" s="9"/>
      <c r="BNH140" s="9"/>
      <c r="BNI140" s="9"/>
      <c r="BNJ140" s="9"/>
      <c r="BNK140" s="9"/>
      <c r="BNL140" s="9"/>
      <c r="BNM140" s="9"/>
      <c r="BNN140" s="9"/>
      <c r="BNO140" s="9"/>
      <c r="BNP140" s="9"/>
      <c r="BNQ140" s="9"/>
      <c r="BNR140" s="9"/>
      <c r="BNS140" s="9"/>
      <c r="BNT140" s="9"/>
      <c r="BNU140" s="9"/>
      <c r="BNV140" s="9"/>
      <c r="BNW140" s="9"/>
      <c r="BNX140" s="9"/>
      <c r="BNY140" s="9"/>
      <c r="BNZ140" s="9"/>
      <c r="BOA140" s="9"/>
      <c r="BOB140" s="9"/>
      <c r="BOC140" s="9"/>
      <c r="BOD140" s="9"/>
      <c r="BOE140" s="9"/>
      <c r="BOF140" s="9"/>
      <c r="BOG140" s="9"/>
      <c r="BOH140" s="9"/>
      <c r="BOI140" s="9"/>
      <c r="BOJ140" s="9"/>
      <c r="BOK140" s="9"/>
      <c r="BOL140" s="9"/>
      <c r="BOM140" s="9"/>
      <c r="BON140" s="9"/>
      <c r="BOO140" s="9"/>
      <c r="BOP140" s="9"/>
      <c r="BOQ140" s="9"/>
      <c r="BOR140" s="9"/>
      <c r="BOS140" s="9"/>
      <c r="BOT140" s="9"/>
      <c r="BOU140" s="9"/>
      <c r="BOV140" s="9"/>
      <c r="BOW140" s="9"/>
      <c r="BOX140" s="9"/>
      <c r="BOY140" s="9"/>
      <c r="BOZ140" s="9"/>
      <c r="BPA140" s="9"/>
      <c r="BPB140" s="9"/>
      <c r="BPC140" s="9"/>
      <c r="BPD140" s="9"/>
      <c r="BPE140" s="9"/>
      <c r="BPF140" s="9"/>
      <c r="BPG140" s="9"/>
      <c r="BPH140" s="9"/>
      <c r="BPI140" s="9"/>
      <c r="BPJ140" s="9"/>
      <c r="BPK140" s="9"/>
      <c r="BPL140" s="9"/>
      <c r="BPM140" s="9"/>
      <c r="BPN140" s="9"/>
      <c r="BPO140" s="9"/>
      <c r="BPP140" s="9"/>
      <c r="BPQ140" s="9"/>
      <c r="BPR140" s="9"/>
      <c r="BPS140" s="9"/>
      <c r="BPT140" s="9"/>
      <c r="BPU140" s="9"/>
      <c r="BPV140" s="9"/>
      <c r="BPW140" s="9"/>
      <c r="BPX140" s="9"/>
      <c r="BPY140" s="9"/>
      <c r="BPZ140" s="9"/>
      <c r="BQA140" s="9"/>
      <c r="BQB140" s="9"/>
      <c r="BQC140" s="9"/>
      <c r="BQD140" s="9"/>
      <c r="BQE140" s="9"/>
      <c r="BQF140" s="9"/>
      <c r="BQG140" s="9"/>
      <c r="BQH140" s="9"/>
      <c r="BQI140" s="9"/>
      <c r="BQJ140" s="9"/>
      <c r="BQK140" s="9"/>
      <c r="BQL140" s="9"/>
      <c r="BQM140" s="9"/>
      <c r="BQN140" s="9"/>
      <c r="BQO140" s="9"/>
      <c r="BQP140" s="9"/>
      <c r="BQQ140" s="9"/>
      <c r="BQR140" s="9"/>
      <c r="BQS140" s="9"/>
      <c r="BQT140" s="9"/>
      <c r="BQU140" s="9"/>
      <c r="BQV140" s="9"/>
      <c r="BQW140" s="9"/>
      <c r="BQX140" s="9"/>
      <c r="BQY140" s="9"/>
      <c r="BQZ140" s="9"/>
      <c r="BRA140" s="9"/>
      <c r="BRB140" s="9"/>
      <c r="BRC140" s="9"/>
      <c r="BRD140" s="9"/>
      <c r="BRE140" s="9"/>
      <c r="BRF140" s="9"/>
      <c r="BRG140" s="9"/>
      <c r="BRH140" s="9"/>
      <c r="BRI140" s="9"/>
      <c r="BRJ140" s="9"/>
      <c r="BRK140" s="9"/>
      <c r="BRL140" s="9"/>
      <c r="BRM140" s="9"/>
      <c r="BRN140" s="9"/>
      <c r="BRO140" s="9"/>
      <c r="BRP140" s="9"/>
      <c r="BRQ140" s="9"/>
      <c r="BRR140" s="9"/>
      <c r="BRS140" s="9"/>
      <c r="BRT140" s="9"/>
      <c r="BRU140" s="9"/>
      <c r="BRV140" s="9"/>
      <c r="BRW140" s="9"/>
      <c r="BRX140" s="9"/>
      <c r="BRY140" s="9"/>
      <c r="BRZ140" s="9"/>
      <c r="BSA140" s="9"/>
      <c r="BSB140" s="9"/>
      <c r="BSC140" s="9"/>
      <c r="BSD140" s="9"/>
      <c r="BSE140" s="9"/>
      <c r="BSF140" s="9"/>
      <c r="BSG140" s="9"/>
      <c r="BSH140" s="9"/>
      <c r="BSI140" s="9"/>
      <c r="BSJ140" s="9"/>
      <c r="BSK140" s="9"/>
      <c r="BSL140" s="9"/>
      <c r="BSM140" s="9"/>
      <c r="BSN140" s="9"/>
      <c r="BSO140" s="9"/>
      <c r="BSP140" s="9"/>
      <c r="BSQ140" s="9"/>
      <c r="BSR140" s="9"/>
      <c r="BSS140" s="9"/>
      <c r="BST140" s="9"/>
      <c r="BSU140" s="9"/>
      <c r="BSV140" s="9"/>
      <c r="BSW140" s="9"/>
      <c r="BSX140" s="9"/>
      <c r="BSY140" s="9"/>
      <c r="BSZ140" s="9"/>
      <c r="BTA140" s="9"/>
      <c r="BTB140" s="9"/>
      <c r="BTC140" s="9"/>
      <c r="BTD140" s="9"/>
      <c r="BTE140" s="9"/>
      <c r="BTF140" s="9"/>
      <c r="BTG140" s="9"/>
      <c r="BTH140" s="9"/>
      <c r="BTI140" s="9"/>
      <c r="BTJ140" s="9"/>
      <c r="BTK140" s="9"/>
      <c r="BTL140" s="9"/>
      <c r="BTM140" s="9"/>
      <c r="BTN140" s="9"/>
      <c r="BTO140" s="9"/>
      <c r="BTP140" s="9"/>
      <c r="BTQ140" s="9"/>
      <c r="BTR140" s="9"/>
      <c r="BTS140" s="9"/>
      <c r="BTT140" s="9"/>
      <c r="BTU140" s="9"/>
      <c r="BTV140" s="9"/>
      <c r="BTW140" s="9"/>
      <c r="BTX140" s="9"/>
      <c r="BTY140" s="9"/>
      <c r="BTZ140" s="9"/>
      <c r="BUA140" s="9"/>
      <c r="BUB140" s="9"/>
      <c r="BUC140" s="9"/>
      <c r="BUD140" s="9"/>
      <c r="BUE140" s="9"/>
      <c r="BUF140" s="9"/>
      <c r="BUG140" s="9"/>
      <c r="BUH140" s="9"/>
      <c r="BUI140" s="9"/>
      <c r="BUJ140" s="9"/>
      <c r="BUK140" s="9"/>
      <c r="BUL140" s="9"/>
      <c r="BUM140" s="9"/>
      <c r="BUN140" s="9"/>
      <c r="BUO140" s="9"/>
      <c r="BUP140" s="9"/>
      <c r="BUQ140" s="9"/>
      <c r="BUR140" s="9"/>
      <c r="BUS140" s="9"/>
      <c r="BUT140" s="9"/>
      <c r="BUU140" s="9"/>
      <c r="BUV140" s="9"/>
      <c r="BUW140" s="9"/>
      <c r="BUX140" s="9"/>
      <c r="BUY140" s="9"/>
      <c r="BUZ140" s="9"/>
      <c r="BVA140" s="9"/>
      <c r="BVB140" s="9"/>
      <c r="BVC140" s="9"/>
      <c r="BVD140" s="9"/>
      <c r="BVE140" s="9"/>
      <c r="BVF140" s="9"/>
      <c r="BVG140" s="9"/>
      <c r="BVH140" s="9"/>
      <c r="BVI140" s="9"/>
      <c r="BVJ140" s="9"/>
      <c r="BVK140" s="9"/>
      <c r="BVL140" s="9"/>
      <c r="BVM140" s="9"/>
      <c r="BVN140" s="9"/>
      <c r="BVO140" s="9"/>
      <c r="BVP140" s="9"/>
      <c r="BVQ140" s="9"/>
      <c r="BVR140" s="9"/>
      <c r="BVS140" s="9"/>
      <c r="BVT140" s="9"/>
      <c r="BVU140" s="9"/>
      <c r="BVV140" s="9"/>
      <c r="BVW140" s="9"/>
      <c r="BVX140" s="9"/>
      <c r="BVY140" s="9"/>
      <c r="BVZ140" s="9"/>
      <c r="BWA140" s="9"/>
      <c r="BWB140" s="9"/>
      <c r="BWC140" s="9"/>
      <c r="BWD140" s="9"/>
      <c r="BWE140" s="9"/>
      <c r="BWF140" s="9"/>
      <c r="BWG140" s="9"/>
      <c r="BWH140" s="9"/>
      <c r="BWI140" s="9"/>
      <c r="BWJ140" s="9"/>
      <c r="BWK140" s="9"/>
      <c r="BWL140" s="9"/>
      <c r="BWM140" s="9"/>
      <c r="BWN140" s="9"/>
      <c r="BWO140" s="9"/>
      <c r="BWP140" s="9"/>
      <c r="BWQ140" s="9"/>
      <c r="BWR140" s="9"/>
      <c r="BWS140" s="9"/>
      <c r="BWT140" s="9"/>
      <c r="BWU140" s="9"/>
      <c r="BWV140" s="9"/>
      <c r="BWW140" s="9"/>
      <c r="BWX140" s="9"/>
      <c r="BWY140" s="9"/>
      <c r="BWZ140" s="9"/>
      <c r="BXA140" s="9"/>
      <c r="BXB140" s="9"/>
      <c r="BXC140" s="9"/>
      <c r="BXD140" s="9"/>
    </row>
    <row r="141" ht="14.25" customHeight="1">
      <c r="A141" s="9">
        <v>0.0</v>
      </c>
      <c r="B141" s="9" t="s">
        <v>11947</v>
      </c>
      <c r="C141" s="9" t="s">
        <v>11948</v>
      </c>
      <c r="D141" s="9" t="s">
        <v>11948</v>
      </c>
      <c r="E141" s="9"/>
      <c r="F141" s="9">
        <v>6.0</v>
      </c>
      <c r="G141" s="9" t="s">
        <v>13132</v>
      </c>
      <c r="H141" s="9"/>
      <c r="I141" s="9"/>
      <c r="J141" s="9"/>
      <c r="K141" s="9"/>
      <c r="L141" s="9">
        <v>6.0</v>
      </c>
      <c r="M141" s="9"/>
      <c r="N141" s="9"/>
      <c r="O141" s="9"/>
      <c r="P141" s="9">
        <v>0.0</v>
      </c>
      <c r="Q141" s="9" t="s">
        <v>13133</v>
      </c>
      <c r="R141" s="9"/>
      <c r="S141" s="9" t="s">
        <v>3189</v>
      </c>
      <c r="T141" s="9" t="s">
        <v>3188</v>
      </c>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c r="JE141" s="9"/>
      <c r="JF141" s="9"/>
      <c r="JG141" s="9"/>
      <c r="JH141" s="9"/>
      <c r="JI141" s="9"/>
      <c r="JJ141" s="9"/>
      <c r="JK141" s="9"/>
      <c r="JL141" s="9"/>
      <c r="JM141" s="9"/>
      <c r="JN141" s="9"/>
      <c r="JO141" s="9"/>
      <c r="JP141" s="9"/>
      <c r="JQ141" s="9"/>
      <c r="JR141" s="9"/>
      <c r="JS141" s="9"/>
      <c r="JT141" s="9"/>
      <c r="JU141" s="9"/>
      <c r="JV141" s="9"/>
      <c r="JW141" s="9"/>
      <c r="JX141" s="9"/>
      <c r="JY141" s="9"/>
      <c r="JZ141" s="9"/>
      <c r="KA141" s="9"/>
      <c r="KB141" s="9"/>
      <c r="KC141" s="9"/>
      <c r="KD141" s="9"/>
      <c r="KE141" s="9"/>
      <c r="KF141" s="9"/>
      <c r="KG141" s="9"/>
      <c r="KH141" s="9"/>
      <c r="KI141" s="9"/>
      <c r="KJ141" s="9"/>
      <c r="KK141" s="9"/>
      <c r="KL141" s="9"/>
      <c r="KM141" s="9"/>
      <c r="KN141" s="9"/>
      <c r="KO141" s="9"/>
      <c r="KP141" s="9"/>
      <c r="KQ141" s="9"/>
      <c r="KR141" s="9"/>
      <c r="KS141" s="9"/>
      <c r="KT141" s="9"/>
      <c r="KU141" s="9"/>
      <c r="KV141" s="9"/>
      <c r="KW141" s="9"/>
      <c r="KX141" s="9"/>
      <c r="KY141" s="9"/>
      <c r="KZ141" s="9"/>
      <c r="LA141" s="9"/>
      <c r="LB141" s="9"/>
      <c r="LC141" s="9"/>
      <c r="LD141" s="9"/>
      <c r="LE141" s="9"/>
      <c r="LF141" s="9"/>
      <c r="LG141" s="9"/>
      <c r="LH141" s="9"/>
      <c r="LI141" s="9"/>
      <c r="LJ141" s="9"/>
      <c r="LK141" s="9"/>
      <c r="LL141" s="9"/>
      <c r="LM141" s="9"/>
      <c r="LN141" s="9"/>
      <c r="LO141" s="9"/>
      <c r="LP141" s="9"/>
      <c r="LQ141" s="9"/>
      <c r="LR141" s="9"/>
      <c r="LS141" s="9"/>
      <c r="LT141" s="9"/>
      <c r="LU141" s="9"/>
      <c r="LV141" s="9"/>
      <c r="LW141" s="9"/>
      <c r="LX141" s="9"/>
      <c r="LY141" s="9"/>
      <c r="LZ141" s="9"/>
      <c r="MA141" s="9"/>
      <c r="MB141" s="9"/>
      <c r="MC141" s="9"/>
      <c r="MD141" s="9"/>
      <c r="ME141" s="9"/>
      <c r="MF141" s="9"/>
      <c r="MG141" s="9"/>
      <c r="MH141" s="9"/>
      <c r="MI141" s="9"/>
      <c r="MJ141" s="9"/>
      <c r="MK141" s="9"/>
      <c r="ML141" s="9"/>
      <c r="MM141" s="9"/>
      <c r="MN141" s="9"/>
      <c r="MO141" s="9"/>
      <c r="MP141" s="9"/>
      <c r="MQ141" s="9"/>
      <c r="MR141" s="9"/>
      <c r="MS141" s="9"/>
      <c r="MT141" s="9"/>
      <c r="MU141" s="9"/>
      <c r="MV141" s="9"/>
      <c r="MW141" s="9"/>
      <c r="MX141" s="9"/>
      <c r="MY141" s="9"/>
      <c r="MZ141" s="9"/>
      <c r="NA141" s="9"/>
      <c r="NB141" s="9"/>
      <c r="NC141" s="9"/>
      <c r="ND141" s="9"/>
      <c r="NE141" s="9"/>
      <c r="NF141" s="9"/>
      <c r="NG141" s="9"/>
      <c r="NH141" s="9"/>
      <c r="NI141" s="9"/>
      <c r="NJ141" s="9"/>
      <c r="NK141" s="9"/>
      <c r="NL141" s="9"/>
      <c r="NM141" s="9"/>
      <c r="NN141" s="9"/>
      <c r="NO141" s="9"/>
      <c r="NP141" s="9"/>
      <c r="NQ141" s="9"/>
      <c r="NR141" s="9"/>
      <c r="NS141" s="9"/>
      <c r="NT141" s="9"/>
      <c r="NU141" s="9"/>
      <c r="NV141" s="9"/>
      <c r="NW141" s="9"/>
      <c r="NX141" s="9"/>
      <c r="NY141" s="9"/>
      <c r="NZ141" s="9"/>
      <c r="OA141" s="9"/>
      <c r="OB141" s="9"/>
      <c r="OC141" s="9"/>
      <c r="OD141" s="9"/>
      <c r="OE141" s="9"/>
      <c r="OF141" s="9"/>
      <c r="OG141" s="9"/>
      <c r="OH141" s="9"/>
      <c r="OI141" s="9"/>
      <c r="OJ141" s="9"/>
      <c r="OK141" s="9"/>
      <c r="OL141" s="9"/>
      <c r="OM141" s="9"/>
      <c r="ON141" s="9"/>
      <c r="OO141" s="9"/>
      <c r="OP141" s="9"/>
      <c r="OQ141" s="9"/>
      <c r="OR141" s="9"/>
      <c r="OS141" s="9"/>
      <c r="OT141" s="9"/>
      <c r="OU141" s="9"/>
      <c r="OV141" s="9"/>
      <c r="OW141" s="9"/>
      <c r="OX141" s="9"/>
      <c r="OY141" s="9"/>
      <c r="OZ141" s="9"/>
      <c r="PA141" s="9"/>
      <c r="PB141" s="9"/>
      <c r="PC141" s="9"/>
      <c r="PD141" s="9"/>
      <c r="PE141" s="9"/>
      <c r="PF141" s="9"/>
      <c r="PG141" s="9"/>
      <c r="PH141" s="9"/>
      <c r="PI141" s="9"/>
      <c r="PJ141" s="9"/>
      <c r="PK141" s="9"/>
      <c r="PL141" s="9"/>
      <c r="PM141" s="9"/>
      <c r="PN141" s="9"/>
      <c r="PO141" s="9"/>
      <c r="PP141" s="9"/>
      <c r="PQ141" s="9"/>
      <c r="PR141" s="9"/>
      <c r="PS141" s="9"/>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9"/>
      <c r="SJ141" s="9"/>
      <c r="SK141" s="9"/>
      <c r="SL141" s="9"/>
      <c r="SM141" s="9"/>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ANB141" s="9"/>
      <c r="ANC141" s="9"/>
      <c r="AND141" s="9"/>
      <c r="ANE141" s="9"/>
      <c r="ANF141" s="9"/>
      <c r="ANG141" s="9"/>
      <c r="ANH141" s="9"/>
      <c r="ANI141" s="9"/>
      <c r="ANJ141" s="9"/>
      <c r="ANK141" s="9"/>
      <c r="ANL141" s="9"/>
      <c r="ANM141" s="9"/>
      <c r="ANN141" s="9"/>
      <c r="ANO141" s="9"/>
      <c r="ANP141" s="9"/>
      <c r="ANQ141" s="9"/>
      <c r="ANR141" s="9"/>
      <c r="ANS141" s="9"/>
      <c r="ANT141" s="9"/>
      <c r="ANU141" s="9"/>
      <c r="ANV141" s="9"/>
      <c r="ANW141" s="9"/>
      <c r="ANX141" s="9"/>
      <c r="ANY141" s="9"/>
      <c r="ANZ141" s="9"/>
      <c r="AOA141" s="9"/>
      <c r="AOB141" s="9"/>
      <c r="AOC141" s="9"/>
      <c r="AOD141" s="9"/>
      <c r="AOE141" s="9"/>
      <c r="AOF141" s="9"/>
      <c r="AOG141" s="9"/>
      <c r="AOH141" s="9"/>
      <c r="AOI141" s="9"/>
      <c r="AOJ141" s="9"/>
      <c r="AOK141" s="9"/>
      <c r="AOL141" s="9"/>
      <c r="AOM141" s="9"/>
      <c r="AON141" s="9"/>
      <c r="AOO141" s="9"/>
      <c r="AOP141" s="9"/>
      <c r="AOQ141" s="9"/>
      <c r="AOR141" s="9"/>
      <c r="AOS141" s="9"/>
      <c r="AOT141" s="9"/>
      <c r="AOU141" s="9"/>
      <c r="AOV141" s="9"/>
      <c r="AOW141" s="9"/>
      <c r="AOX141" s="9"/>
      <c r="AOY141" s="9"/>
      <c r="AOZ141" s="9"/>
      <c r="APA141" s="9"/>
      <c r="APB141" s="9"/>
      <c r="APC141" s="9"/>
      <c r="APD141" s="9"/>
      <c r="APE141" s="9"/>
      <c r="APF141" s="9"/>
      <c r="APG141" s="9"/>
      <c r="APH141" s="9"/>
      <c r="API141" s="9"/>
      <c r="APJ141" s="9"/>
      <c r="APK141" s="9"/>
      <c r="APL141" s="9"/>
      <c r="APM141" s="9"/>
      <c r="APN141" s="9"/>
      <c r="APO141" s="9"/>
      <c r="APP141" s="9"/>
      <c r="APQ141" s="9"/>
      <c r="APR141" s="9"/>
      <c r="APS141" s="9"/>
      <c r="APT141" s="9"/>
      <c r="APU141" s="9"/>
      <c r="APV141" s="9"/>
      <c r="APW141" s="9"/>
      <c r="APX141" s="9"/>
      <c r="APY141" s="9"/>
      <c r="APZ141" s="9"/>
      <c r="AQA141" s="9"/>
      <c r="AQB141" s="9"/>
      <c r="AQC141" s="9"/>
      <c r="AQD141" s="9"/>
      <c r="AQE141" s="9"/>
      <c r="AQF141" s="9"/>
      <c r="AQG141" s="9"/>
      <c r="AQH141" s="9"/>
      <c r="AQI141" s="9"/>
      <c r="AQJ141" s="9"/>
      <c r="AQK141" s="9"/>
      <c r="AQL141" s="9"/>
      <c r="AQM141" s="9"/>
      <c r="AQN141" s="9"/>
      <c r="AQO141" s="9"/>
      <c r="AQP141" s="9"/>
      <c r="AQQ141" s="9"/>
      <c r="AQR141" s="9"/>
      <c r="AQS141" s="9"/>
      <c r="AQT141" s="9"/>
      <c r="AQU141" s="9"/>
      <c r="AQV141" s="9"/>
      <c r="AQW141" s="9"/>
      <c r="AQX141" s="9"/>
      <c r="AQY141" s="9"/>
      <c r="AQZ141" s="9"/>
      <c r="ARA141" s="9"/>
      <c r="ARB141" s="9"/>
      <c r="ARC141" s="9"/>
      <c r="ARD141" s="9"/>
      <c r="ARE141" s="9"/>
      <c r="ARF141" s="9"/>
      <c r="ARG141" s="9"/>
      <c r="ARH141" s="9"/>
      <c r="ARI141" s="9"/>
      <c r="ARJ141" s="9"/>
      <c r="ARK141" s="9"/>
      <c r="ARL141" s="9"/>
      <c r="ARM141" s="9"/>
      <c r="ARN141" s="9"/>
      <c r="ARO141" s="9"/>
      <c r="ARP141" s="9"/>
      <c r="ARQ141" s="9"/>
      <c r="ARR141" s="9"/>
      <c r="ARS141" s="9"/>
      <c r="ART141" s="9"/>
      <c r="ARU141" s="9"/>
      <c r="ARV141" s="9"/>
      <c r="ARW141" s="9"/>
      <c r="ARX141" s="9"/>
      <c r="ARY141" s="9"/>
      <c r="ARZ141" s="9"/>
      <c r="ASA141" s="9"/>
      <c r="ASB141" s="9"/>
      <c r="ASC141" s="9"/>
      <c r="ASD141" s="9"/>
      <c r="ASE141" s="9"/>
      <c r="ASF141" s="9"/>
      <c r="ASG141" s="9"/>
      <c r="ASH141" s="9"/>
      <c r="ASI141" s="9"/>
      <c r="ASJ141" s="9"/>
      <c r="ASK141" s="9"/>
      <c r="ASL141" s="9"/>
      <c r="ASM141" s="9"/>
      <c r="ASN141" s="9"/>
      <c r="ASO141" s="9"/>
      <c r="ASP141" s="9"/>
      <c r="ASQ141" s="9"/>
      <c r="ASR141" s="9"/>
      <c r="ASS141" s="9"/>
      <c r="AST141" s="9"/>
      <c r="ASU141" s="9"/>
      <c r="ASV141" s="9"/>
      <c r="ASW141" s="9"/>
      <c r="ASX141" s="9"/>
      <c r="ASY141" s="9"/>
      <c r="ASZ141" s="9"/>
      <c r="ATA141" s="9"/>
      <c r="ATB141" s="9"/>
      <c r="ATC141" s="9"/>
      <c r="ATD141" s="9"/>
      <c r="ATE141" s="9"/>
      <c r="ATF141" s="9"/>
      <c r="ATG141" s="9"/>
      <c r="ATH141" s="9"/>
      <c r="ATI141" s="9"/>
      <c r="ATJ141" s="9"/>
      <c r="ATK141" s="9"/>
      <c r="ATL141" s="9"/>
      <c r="ATM141" s="9"/>
      <c r="ATN141" s="9"/>
      <c r="ATO141" s="9"/>
      <c r="ATP141" s="9"/>
      <c r="ATQ141" s="9"/>
      <c r="ATR141" s="9"/>
      <c r="ATS141" s="9"/>
      <c r="ATT141" s="9"/>
      <c r="ATU141" s="9"/>
      <c r="ATV141" s="9"/>
      <c r="ATW141" s="9"/>
      <c r="ATX141" s="9"/>
      <c r="ATY141" s="9"/>
      <c r="ATZ141" s="9"/>
      <c r="AUA141" s="9"/>
      <c r="AUB141" s="9"/>
      <c r="AUC141" s="9"/>
      <c r="AUD141" s="9"/>
      <c r="AUE141" s="9"/>
      <c r="AUF141" s="9"/>
      <c r="AUG141" s="9"/>
      <c r="AUH141" s="9"/>
      <c r="AUI141" s="9"/>
      <c r="AUJ141" s="9"/>
      <c r="AUK141" s="9"/>
      <c r="AUL141" s="9"/>
      <c r="AUM141" s="9"/>
      <c r="AUN141" s="9"/>
      <c r="AUO141" s="9"/>
      <c r="AUP141" s="9"/>
      <c r="AUQ141" s="9"/>
      <c r="AUR141" s="9"/>
      <c r="AUS141" s="9"/>
      <c r="AUT141" s="9"/>
      <c r="AUU141" s="9"/>
      <c r="AUV141" s="9"/>
      <c r="AUW141" s="9"/>
      <c r="AUX141" s="9"/>
      <c r="AUY141" s="9"/>
      <c r="AUZ141" s="9"/>
      <c r="AVA141" s="9"/>
      <c r="AVB141" s="9"/>
      <c r="AVC141" s="9"/>
      <c r="AVD141" s="9"/>
      <c r="AVE141" s="9"/>
      <c r="AVF141" s="9"/>
      <c r="AVG141" s="9"/>
      <c r="AVH141" s="9"/>
      <c r="AVI141" s="9"/>
      <c r="AVJ141" s="9"/>
      <c r="AVK141" s="9"/>
      <c r="AVL141" s="9"/>
      <c r="AVM141" s="9"/>
      <c r="AVN141" s="9"/>
      <c r="AVO141" s="9"/>
      <c r="AVP141" s="9"/>
      <c r="AVQ141" s="9"/>
      <c r="AVR141" s="9"/>
      <c r="AVS141" s="9"/>
      <c r="AVT141" s="9"/>
      <c r="AVU141" s="9"/>
      <c r="AVV141" s="9"/>
      <c r="AVW141" s="9"/>
      <c r="AVX141" s="9"/>
      <c r="AVY141" s="9"/>
      <c r="AVZ141" s="9"/>
      <c r="AWA141" s="9"/>
      <c r="AWB141" s="9"/>
      <c r="AWC141" s="9"/>
      <c r="AWD141" s="9"/>
      <c r="AWE141" s="9"/>
      <c r="AWF141" s="9"/>
      <c r="AWG141" s="9"/>
      <c r="AWH141" s="9"/>
      <c r="AWI141" s="9"/>
      <c r="AWJ141" s="9"/>
      <c r="AWK141" s="9"/>
      <c r="AWL141" s="9"/>
      <c r="AWM141" s="9"/>
      <c r="AWN141" s="9"/>
      <c r="AWO141" s="9"/>
      <c r="AWP141" s="9"/>
      <c r="AWQ141" s="9"/>
      <c r="AWR141" s="9"/>
      <c r="AWS141" s="9"/>
      <c r="AWT141" s="9"/>
      <c r="AWU141" s="9"/>
      <c r="AWV141" s="9"/>
      <c r="AWW141" s="9"/>
      <c r="AWX141" s="9"/>
      <c r="AWY141" s="9" t="s">
        <v>13134</v>
      </c>
      <c r="AWZ141" s="9"/>
      <c r="AXA141" s="9"/>
      <c r="AXB141" s="9"/>
      <c r="AXC141" s="9"/>
      <c r="AXD141" s="9"/>
      <c r="AXE141" s="9"/>
      <c r="AXF141" s="9"/>
      <c r="AXG141" s="9"/>
      <c r="AXH141" s="9"/>
      <c r="AXI141" s="9"/>
      <c r="AXJ141" s="9"/>
      <c r="AXK141" s="9"/>
      <c r="AXL141" s="9"/>
      <c r="AXM141" s="9"/>
      <c r="AXN141" s="9"/>
      <c r="AXO141" s="9"/>
      <c r="AXP141" s="9"/>
      <c r="AXQ141" s="9"/>
      <c r="AXR141" s="9"/>
      <c r="AXS141" s="9"/>
      <c r="AXT141" s="9"/>
      <c r="AXU141" s="9"/>
      <c r="AXV141" s="9"/>
      <c r="AXW141" s="9"/>
      <c r="AXX141" s="9"/>
      <c r="AXY141" s="9"/>
      <c r="AXZ141" s="9"/>
      <c r="AYA141" s="9"/>
      <c r="AYB141" s="9"/>
      <c r="AYC141" s="9"/>
      <c r="AYD141" s="9"/>
      <c r="AYE141" s="9"/>
      <c r="AYF141" s="9"/>
      <c r="AYG141" s="9"/>
      <c r="AYH141" s="9" t="s">
        <v>13135</v>
      </c>
      <c r="AYI141" s="9"/>
      <c r="AYJ141" s="9"/>
      <c r="AYK141" s="9"/>
      <c r="AYL141" s="9"/>
      <c r="AYM141" s="9"/>
      <c r="AYN141" s="9"/>
      <c r="AYO141" s="9"/>
      <c r="AYP141" s="9"/>
      <c r="AYQ141" s="9"/>
      <c r="AYR141" s="9"/>
      <c r="AYS141" s="9"/>
      <c r="AYT141" s="9"/>
      <c r="AYU141" s="9"/>
      <c r="AYV141" s="9"/>
      <c r="AYW141" s="9"/>
      <c r="AYX141" s="9"/>
      <c r="AYY141" s="9" t="s">
        <v>5691</v>
      </c>
      <c r="AYZ141" s="9" t="s">
        <v>5691</v>
      </c>
      <c r="AZA141" s="9"/>
      <c r="AZB141" s="9"/>
      <c r="AZC141" s="9"/>
      <c r="AZD141" s="9"/>
      <c r="AZE141" s="9"/>
      <c r="AZF141" s="9"/>
      <c r="AZG141" s="9"/>
      <c r="AZH141" s="9"/>
      <c r="AZI141" s="9"/>
      <c r="AZJ141" s="9"/>
      <c r="AZK141" s="9"/>
      <c r="AZL141" s="9"/>
      <c r="AZM141" s="9"/>
      <c r="AZN141" s="9"/>
      <c r="AZO141" s="9"/>
      <c r="AZP141" s="9"/>
      <c r="AZQ141" s="9"/>
      <c r="AZR141" s="9"/>
      <c r="AZS141" s="9"/>
      <c r="AZT141" s="9"/>
      <c r="AZU141" s="9"/>
      <c r="AZV141" s="9"/>
      <c r="AZW141" s="9"/>
      <c r="AZX141" s="9"/>
      <c r="AZY141" s="9"/>
      <c r="AZZ141" s="9"/>
      <c r="BAA141" s="9"/>
      <c r="BAB141" s="9"/>
      <c r="BAC141" s="9"/>
      <c r="BAD141" s="9"/>
      <c r="BAE141" s="9"/>
      <c r="BAF141" s="9"/>
      <c r="BAG141" s="9"/>
      <c r="BAH141" s="9"/>
      <c r="BAI141" s="9"/>
      <c r="BAJ141" s="9"/>
      <c r="BAK141" s="9" t="s">
        <v>13136</v>
      </c>
      <c r="BAL141" s="9"/>
      <c r="BAM141" s="9"/>
      <c r="BAN141" s="9"/>
      <c r="BAO141" s="9"/>
      <c r="BAP141" s="9"/>
      <c r="BAQ141" s="9"/>
      <c r="BAR141" s="9">
        <v>333.0</v>
      </c>
      <c r="BAS141" s="9" t="s">
        <v>13137</v>
      </c>
      <c r="BAT141" s="9">
        <v>590.0</v>
      </c>
      <c r="BAU141" s="9"/>
      <c r="BAV141" s="9"/>
      <c r="BAW141" s="9"/>
      <c r="BAX141" s="9"/>
      <c r="BAY141" s="9"/>
      <c r="BAZ141" s="9"/>
      <c r="BBA141" s="9"/>
      <c r="BBB141" s="9"/>
      <c r="BBC141" s="9"/>
      <c r="BBD141" s="9"/>
      <c r="BBE141" s="9"/>
      <c r="BBF141" s="9"/>
      <c r="BBG141" s="9"/>
      <c r="BBH141" s="9"/>
      <c r="BBI141" s="9" t="s">
        <v>5718</v>
      </c>
      <c r="BBJ141" s="9"/>
      <c r="BBK141" s="9"/>
      <c r="BBL141" s="9"/>
      <c r="BBM141" s="9"/>
      <c r="BBN141" s="9"/>
      <c r="BBO141" s="9"/>
      <c r="BBP141" s="9"/>
      <c r="BBQ141" s="9"/>
      <c r="BBR141" s="9"/>
      <c r="BBS141" s="9"/>
      <c r="BBT141" s="9"/>
      <c r="BBU141" s="9"/>
      <c r="BBV141" s="9"/>
      <c r="BBW141" s="9"/>
      <c r="BBX141" s="9"/>
      <c r="BBY141" s="9"/>
      <c r="BBZ141" s="9"/>
      <c r="BCA141" s="9"/>
      <c r="BCB141" s="9" t="s">
        <v>13138</v>
      </c>
      <c r="BCC141" s="9"/>
      <c r="BCD141" s="9"/>
      <c r="BCE141" s="9"/>
      <c r="BCF141" s="9" t="s">
        <v>6521</v>
      </c>
      <c r="BCG141" s="9" t="s">
        <v>13139</v>
      </c>
      <c r="BCH141" s="9"/>
      <c r="BCI141" s="9"/>
      <c r="BCJ141" s="9"/>
      <c r="BCK141" s="9"/>
      <c r="BCL141" s="9"/>
      <c r="BCM141" s="9"/>
      <c r="BCN141" s="9"/>
      <c r="BCO141" s="9"/>
      <c r="BCP141" s="9"/>
      <c r="BCQ141" s="9"/>
      <c r="BCR141" s="9"/>
      <c r="BCS141" s="9"/>
      <c r="BCT141" s="9"/>
      <c r="BCU141" s="9"/>
      <c r="BCV141" s="9"/>
      <c r="BCW141" s="9"/>
      <c r="BCX141" s="9"/>
      <c r="BCY141" s="9"/>
      <c r="BCZ141" s="9"/>
      <c r="BDA141" s="9"/>
      <c r="BDB141" s="9"/>
      <c r="BDC141" s="9"/>
      <c r="BDD141" s="9" t="s">
        <v>13137</v>
      </c>
      <c r="BDE141" s="9"/>
      <c r="BDF141" s="9"/>
      <c r="BDG141" s="9"/>
      <c r="BDH141" s="9"/>
      <c r="BDI141" s="9"/>
      <c r="BDJ141" s="9"/>
      <c r="BDK141" s="9"/>
      <c r="BDL141" s="9"/>
      <c r="BDM141" s="9"/>
      <c r="BDN141" s="9"/>
      <c r="BDO141" s="9"/>
      <c r="BDP141" s="9"/>
      <c r="BDQ141" s="9"/>
      <c r="BDR141" s="9"/>
      <c r="BDS141" s="9"/>
      <c r="BDT141" s="9"/>
      <c r="BDU141" s="9"/>
      <c r="BDV141" s="9"/>
      <c r="BDW141" s="9"/>
      <c r="BDX141" s="9"/>
      <c r="BDY141" s="9" t="s">
        <v>5691</v>
      </c>
      <c r="BDZ141" s="9" t="s">
        <v>5691</v>
      </c>
      <c r="BEA141" s="9"/>
      <c r="BEB141" s="9"/>
      <c r="BEC141" s="9"/>
      <c r="BED141" s="9"/>
      <c r="BEE141" s="9"/>
      <c r="BEF141" s="9"/>
      <c r="BEG141" s="9"/>
      <c r="BEH141" s="9"/>
      <c r="BEI141" s="9"/>
      <c r="BEJ141" s="9"/>
      <c r="BEK141" s="9"/>
      <c r="BEL141" s="9"/>
      <c r="BEM141" s="9"/>
      <c r="BEN141" s="9"/>
      <c r="BEO141" s="9"/>
      <c r="BEP141" s="9"/>
      <c r="BEQ141" s="9"/>
      <c r="BER141" s="9"/>
      <c r="BES141" s="9"/>
      <c r="BET141" s="9"/>
      <c r="BEU141" s="9"/>
      <c r="BEV141" s="9"/>
      <c r="BEW141" s="9"/>
      <c r="BEX141" s="9"/>
      <c r="BEY141" s="9"/>
      <c r="BEZ141" s="9"/>
      <c r="BFA141" s="9"/>
      <c r="BFB141" s="9"/>
      <c r="BFC141" s="9"/>
      <c r="BFD141" s="9"/>
      <c r="BFE141" s="9"/>
      <c r="BFF141" s="9"/>
      <c r="BFG141" s="9"/>
      <c r="BFH141" s="9"/>
      <c r="BFI141" s="9"/>
      <c r="BFJ141" s="9"/>
      <c r="BFK141" s="9" t="s">
        <v>13140</v>
      </c>
      <c r="BFL141" s="9"/>
      <c r="BFM141" s="9"/>
      <c r="BFN141" s="9"/>
      <c r="BFO141" s="9"/>
      <c r="BFP141" s="9"/>
      <c r="BFQ141" s="9"/>
      <c r="BFR141" s="9">
        <v>332.0</v>
      </c>
      <c r="BFS141" s="9" t="s">
        <v>13141</v>
      </c>
      <c r="BFT141" s="9">
        <v>590.0</v>
      </c>
      <c r="BFU141" s="9"/>
      <c r="BFV141" s="9"/>
      <c r="BFW141" s="9"/>
      <c r="BFX141" s="9"/>
      <c r="BFY141" s="9"/>
      <c r="BFZ141" s="9"/>
      <c r="BGA141" s="9"/>
      <c r="BGB141" s="9"/>
      <c r="BGC141" s="9"/>
      <c r="BGD141" s="9"/>
      <c r="BGE141" s="9"/>
      <c r="BGF141" s="9"/>
      <c r="BGG141" s="9"/>
      <c r="BGH141" s="9"/>
      <c r="BGI141" s="9" t="s">
        <v>5718</v>
      </c>
      <c r="BGJ141" s="9"/>
      <c r="BGK141" s="9"/>
      <c r="BGL141" s="9"/>
      <c r="BGM141" s="9"/>
      <c r="BGN141" s="9"/>
      <c r="BGO141" s="9"/>
      <c r="BGP141" s="9"/>
      <c r="BGQ141" s="9"/>
      <c r="BGR141" s="9"/>
      <c r="BGS141" s="9"/>
      <c r="BGT141" s="9"/>
      <c r="BGU141" s="9"/>
      <c r="BGV141" s="9"/>
      <c r="BGW141" s="9"/>
      <c r="BGX141" s="9"/>
      <c r="BGY141" s="9"/>
      <c r="BGZ141" s="9"/>
      <c r="BHA141" s="9"/>
      <c r="BHB141" s="9" t="s">
        <v>12012</v>
      </c>
      <c r="BHC141" s="9"/>
      <c r="BHD141" s="9"/>
      <c r="BHE141" s="9"/>
      <c r="BHF141" s="9" t="s">
        <v>6521</v>
      </c>
      <c r="BHG141" s="9" t="s">
        <v>13139</v>
      </c>
      <c r="BHH141" s="9"/>
      <c r="BHI141" s="9"/>
      <c r="BHJ141" s="9"/>
      <c r="BHK141" s="9"/>
      <c r="BHL141" s="9"/>
      <c r="BHM141" s="9"/>
      <c r="BHN141" s="9"/>
      <c r="BHO141" s="9"/>
      <c r="BHP141" s="9"/>
      <c r="BHQ141" s="9"/>
      <c r="BHR141" s="9"/>
      <c r="BHS141" s="9"/>
      <c r="BHT141" s="9"/>
      <c r="BHU141" s="9"/>
      <c r="BHV141" s="9"/>
      <c r="BHW141" s="9"/>
      <c r="BHX141" s="9"/>
      <c r="BHY141" s="9"/>
      <c r="BHZ141" s="9"/>
      <c r="BIA141" s="9"/>
      <c r="BIB141" s="9"/>
      <c r="BIC141" s="9"/>
      <c r="BID141" s="9" t="s">
        <v>13141</v>
      </c>
      <c r="BIE141" s="9"/>
      <c r="BIF141" s="9"/>
      <c r="BIG141" s="9"/>
      <c r="BIH141" s="9"/>
      <c r="BII141" s="9"/>
      <c r="BIJ141" s="9"/>
      <c r="BIK141" s="9"/>
      <c r="BIL141" s="9"/>
      <c r="BIM141" s="9"/>
      <c r="BIN141" s="9"/>
      <c r="BIO141" s="9"/>
      <c r="BIP141" s="9"/>
      <c r="BIQ141" s="9"/>
      <c r="BIR141" s="9"/>
      <c r="BIS141" s="9"/>
      <c r="BIT141" s="9"/>
      <c r="BIU141" s="9"/>
      <c r="BIV141" s="9"/>
      <c r="BIW141" s="9"/>
      <c r="BIX141" s="9"/>
      <c r="BIY141" s="9" t="s">
        <v>5691</v>
      </c>
      <c r="BIZ141" s="9" t="s">
        <v>5691</v>
      </c>
      <c r="BJA141" s="9"/>
      <c r="BJB141" s="9"/>
      <c r="BJC141" s="9"/>
      <c r="BJD141" s="9"/>
      <c r="BJE141" s="9"/>
      <c r="BJF141" s="9"/>
      <c r="BJG141" s="9"/>
      <c r="BJH141" s="9"/>
      <c r="BJI141" s="9"/>
      <c r="BJJ141" s="9"/>
      <c r="BJK141" s="9"/>
      <c r="BJL141" s="9"/>
      <c r="BJM141" s="9"/>
      <c r="BJN141" s="9"/>
      <c r="BJO141" s="9"/>
      <c r="BJP141" s="9"/>
      <c r="BJQ141" s="9"/>
      <c r="BJR141" s="9"/>
      <c r="BJS141" s="9"/>
      <c r="BJT141" s="9"/>
      <c r="BJU141" s="9"/>
      <c r="BJV141" s="9"/>
      <c r="BJW141" s="9"/>
      <c r="BJX141" s="9"/>
      <c r="BJY141" s="9"/>
      <c r="BJZ141" s="9"/>
      <c r="BKA141" s="9"/>
      <c r="BKB141" s="9"/>
      <c r="BKC141" s="9"/>
      <c r="BKD141" s="9"/>
      <c r="BKE141" s="9"/>
      <c r="BKF141" s="9"/>
      <c r="BKG141" s="9"/>
      <c r="BKH141" s="9"/>
      <c r="BKI141" s="9"/>
      <c r="BKJ141" s="9"/>
      <c r="BKK141" s="9" t="s">
        <v>13142</v>
      </c>
      <c r="BKL141" s="9"/>
      <c r="BKM141" s="9"/>
      <c r="BKN141" s="9"/>
      <c r="BKO141" s="9"/>
      <c r="BKP141" s="9"/>
      <c r="BKQ141" s="9"/>
      <c r="BKR141" s="9">
        <v>332.0</v>
      </c>
      <c r="BKS141" s="9" t="s">
        <v>13143</v>
      </c>
      <c r="BKT141" s="9">
        <v>590.0</v>
      </c>
      <c r="BKU141" s="9"/>
      <c r="BKV141" s="9"/>
      <c r="BKW141" s="9"/>
      <c r="BKX141" s="9"/>
      <c r="BKY141" s="9"/>
      <c r="BKZ141" s="9"/>
      <c r="BLA141" s="9"/>
      <c r="BLB141" s="9"/>
      <c r="BLC141" s="9"/>
      <c r="BLD141" s="9"/>
      <c r="BLE141" s="9"/>
      <c r="BLF141" s="9"/>
      <c r="BLG141" s="9"/>
      <c r="BLH141" s="9"/>
      <c r="BLI141" s="9" t="s">
        <v>5718</v>
      </c>
      <c r="BLJ141" s="9"/>
      <c r="BLK141" s="9"/>
      <c r="BLL141" s="9"/>
      <c r="BLM141" s="9"/>
      <c r="BLN141" s="9"/>
      <c r="BLO141" s="9"/>
      <c r="BLP141" s="9"/>
      <c r="BLQ141" s="9"/>
      <c r="BLR141" s="9"/>
      <c r="BLS141" s="9"/>
      <c r="BLT141" s="9"/>
      <c r="BLU141" s="9"/>
      <c r="BLV141" s="9"/>
      <c r="BLW141" s="9"/>
      <c r="BLX141" s="9"/>
      <c r="BLY141" s="9"/>
      <c r="BLZ141" s="9"/>
      <c r="BMA141" s="9"/>
      <c r="BMB141" s="9" t="s">
        <v>12012</v>
      </c>
      <c r="BMC141" s="9"/>
      <c r="BMD141" s="9"/>
      <c r="BME141" s="9"/>
      <c r="BMF141" s="9" t="s">
        <v>6521</v>
      </c>
      <c r="BMG141" s="9" t="s">
        <v>13139</v>
      </c>
      <c r="BMH141" s="9"/>
      <c r="BMI141" s="9"/>
      <c r="BMJ141" s="9"/>
      <c r="BMK141" s="9"/>
      <c r="BML141" s="9"/>
      <c r="BMM141" s="9"/>
      <c r="BMN141" s="9"/>
      <c r="BMO141" s="9"/>
      <c r="BMP141" s="9"/>
      <c r="BMQ141" s="9"/>
      <c r="BMR141" s="9"/>
      <c r="BMS141" s="9"/>
      <c r="BMT141" s="9"/>
      <c r="BMU141" s="9"/>
      <c r="BMV141" s="9"/>
      <c r="BMW141" s="9"/>
      <c r="BMX141" s="9"/>
      <c r="BMY141" s="9"/>
      <c r="BMZ141" s="9"/>
      <c r="BNA141" s="9"/>
      <c r="BNB141" s="9"/>
      <c r="BNC141" s="9"/>
      <c r="BND141" s="9" t="s">
        <v>13143</v>
      </c>
      <c r="BNE141" s="9"/>
      <c r="BNF141" s="9"/>
      <c r="BNG141" s="9"/>
      <c r="BNH141" s="9"/>
      <c r="BNI141" s="9"/>
      <c r="BNJ141" s="9"/>
      <c r="BNK141" s="9"/>
      <c r="BNL141" s="9"/>
      <c r="BNM141" s="9"/>
      <c r="BNN141" s="9"/>
      <c r="BNO141" s="9"/>
      <c r="BNP141" s="9"/>
      <c r="BNQ141" s="9"/>
      <c r="BNR141" s="9"/>
      <c r="BNS141" s="9"/>
      <c r="BNT141" s="9"/>
      <c r="BNU141" s="9"/>
      <c r="BNV141" s="9"/>
      <c r="BNW141" s="9"/>
      <c r="BNX141" s="9"/>
      <c r="BNY141" s="9" t="s">
        <v>5691</v>
      </c>
      <c r="BNZ141" s="9" t="s">
        <v>5691</v>
      </c>
      <c r="BOA141" s="9"/>
      <c r="BOB141" s="9"/>
      <c r="BOC141" s="9"/>
      <c r="BOD141" s="9"/>
      <c r="BOE141" s="9"/>
      <c r="BOF141" s="9"/>
      <c r="BOG141" s="9"/>
      <c r="BOH141" s="9"/>
      <c r="BOI141" s="9"/>
      <c r="BOJ141" s="9"/>
      <c r="BOK141" s="9"/>
      <c r="BOL141" s="9"/>
      <c r="BOM141" s="9"/>
      <c r="BON141" s="9"/>
      <c r="BOO141" s="9"/>
      <c r="BOP141" s="9"/>
      <c r="BOQ141" s="9"/>
      <c r="BOR141" s="9"/>
      <c r="BOS141" s="9"/>
      <c r="BOT141" s="9"/>
      <c r="BOU141" s="9"/>
      <c r="BOV141" s="9"/>
      <c r="BOW141" s="9"/>
      <c r="BOX141" s="9"/>
      <c r="BOY141" s="9"/>
      <c r="BOZ141" s="9"/>
      <c r="BPA141" s="9"/>
      <c r="BPB141" s="9"/>
      <c r="BPC141" s="9"/>
      <c r="BPD141" s="9"/>
      <c r="BPE141" s="9"/>
      <c r="BPF141" s="9"/>
      <c r="BPG141" s="9"/>
      <c r="BPH141" s="9"/>
      <c r="BPI141" s="9"/>
      <c r="BPJ141" s="9"/>
      <c r="BPK141" s="9" t="s">
        <v>13144</v>
      </c>
      <c r="BPL141" s="9"/>
      <c r="BPM141" s="9"/>
      <c r="BPN141" s="9"/>
      <c r="BPO141" s="9"/>
      <c r="BPP141" s="9"/>
      <c r="BPQ141" s="9"/>
      <c r="BPR141" s="9">
        <v>332.0</v>
      </c>
      <c r="BPS141" s="9" t="s">
        <v>13145</v>
      </c>
      <c r="BPT141" s="9">
        <v>590.0</v>
      </c>
      <c r="BPU141" s="9"/>
      <c r="BPV141" s="9"/>
      <c r="BPW141" s="9"/>
      <c r="BPX141" s="9"/>
      <c r="BPY141" s="9"/>
      <c r="BPZ141" s="9"/>
      <c r="BQA141" s="9"/>
      <c r="BQB141" s="9"/>
      <c r="BQC141" s="9"/>
      <c r="BQD141" s="9"/>
      <c r="BQE141" s="9"/>
      <c r="BQF141" s="9"/>
      <c r="BQG141" s="9"/>
      <c r="BQH141" s="9"/>
      <c r="BQI141" s="9" t="s">
        <v>5718</v>
      </c>
      <c r="BQJ141" s="9"/>
      <c r="BQK141" s="9"/>
      <c r="BQL141" s="9"/>
      <c r="BQM141" s="9"/>
      <c r="BQN141" s="9"/>
      <c r="BQO141" s="9"/>
      <c r="BQP141" s="9"/>
      <c r="BQQ141" s="9"/>
      <c r="BQR141" s="9"/>
      <c r="BQS141" s="9"/>
      <c r="BQT141" s="9"/>
      <c r="BQU141" s="9"/>
      <c r="BQV141" s="9"/>
      <c r="BQW141" s="9"/>
      <c r="BQX141" s="9"/>
      <c r="BQY141" s="9"/>
      <c r="BQZ141" s="9"/>
      <c r="BRA141" s="9"/>
      <c r="BRB141" s="9" t="s">
        <v>12022</v>
      </c>
      <c r="BRC141" s="9"/>
      <c r="BRD141" s="9"/>
      <c r="BRE141" s="9"/>
      <c r="BRF141" s="9" t="s">
        <v>6521</v>
      </c>
      <c r="BRG141" s="9" t="s">
        <v>13139</v>
      </c>
      <c r="BRH141" s="9"/>
      <c r="BRI141" s="9"/>
      <c r="BRJ141" s="9"/>
      <c r="BRK141" s="9"/>
      <c r="BRL141" s="9"/>
      <c r="BRM141" s="9"/>
      <c r="BRN141" s="9"/>
      <c r="BRO141" s="9"/>
      <c r="BRP141" s="9"/>
      <c r="BRQ141" s="9"/>
      <c r="BRR141" s="9"/>
      <c r="BRS141" s="9"/>
      <c r="BRT141" s="9"/>
      <c r="BRU141" s="9"/>
      <c r="BRV141" s="9"/>
      <c r="BRW141" s="9"/>
      <c r="BRX141" s="9"/>
      <c r="BRY141" s="9"/>
      <c r="BRZ141" s="9"/>
      <c r="BSA141" s="9"/>
      <c r="BSB141" s="9"/>
      <c r="BSC141" s="9"/>
      <c r="BSD141" s="9" t="s">
        <v>13145</v>
      </c>
      <c r="BSE141" s="9"/>
      <c r="BSF141" s="9"/>
      <c r="BSG141" s="9"/>
      <c r="BSH141" s="9"/>
      <c r="BSI141" s="9"/>
      <c r="BSJ141" s="9"/>
      <c r="BSK141" s="9"/>
      <c r="BSL141" s="9"/>
      <c r="BSM141" s="9"/>
      <c r="BSN141" s="9"/>
      <c r="BSO141" s="9"/>
      <c r="BSP141" s="9"/>
      <c r="BSQ141" s="9"/>
      <c r="BSR141" s="9"/>
      <c r="BSS141" s="9"/>
      <c r="BST141" s="9"/>
      <c r="BSU141" s="9"/>
      <c r="BSV141" s="9"/>
      <c r="BSW141" s="9"/>
      <c r="BSX141" s="9"/>
      <c r="BSY141" s="9" t="s">
        <v>5691</v>
      </c>
      <c r="BSZ141" s="9" t="s">
        <v>5691</v>
      </c>
      <c r="BTA141" s="9"/>
      <c r="BTB141" s="9"/>
      <c r="BTC141" s="9"/>
      <c r="BTD141" s="9"/>
      <c r="BTE141" s="9"/>
      <c r="BTF141" s="9"/>
      <c r="BTG141" s="9"/>
      <c r="BTH141" s="9"/>
      <c r="BTI141" s="9"/>
      <c r="BTJ141" s="9"/>
      <c r="BTK141" s="9"/>
      <c r="BTL141" s="9"/>
      <c r="BTM141" s="9"/>
      <c r="BTN141" s="9"/>
      <c r="BTO141" s="9"/>
      <c r="BTP141" s="9"/>
      <c r="BTQ141" s="9"/>
      <c r="BTR141" s="9"/>
      <c r="BTS141" s="9"/>
      <c r="BTT141" s="9"/>
      <c r="BTU141" s="9"/>
      <c r="BTV141" s="9"/>
      <c r="BTW141" s="9"/>
      <c r="BTX141" s="9"/>
      <c r="BTY141" s="9"/>
      <c r="BTZ141" s="9"/>
      <c r="BUA141" s="9"/>
      <c r="BUB141" s="9"/>
      <c r="BUC141" s="9"/>
      <c r="BUD141" s="9"/>
      <c r="BUE141" s="9"/>
      <c r="BUF141" s="9"/>
      <c r="BUG141" s="9"/>
      <c r="BUH141" s="9"/>
      <c r="BUI141" s="9"/>
      <c r="BUJ141" s="9"/>
      <c r="BUK141" s="9" t="s">
        <v>13146</v>
      </c>
      <c r="BUL141" s="9"/>
      <c r="BUM141" s="9"/>
      <c r="BUN141" s="9"/>
      <c r="BUO141" s="9"/>
      <c r="BUP141" s="9"/>
      <c r="BUQ141" s="9"/>
      <c r="BUR141" s="9">
        <v>394.0</v>
      </c>
      <c r="BUS141" s="9" t="s">
        <v>13147</v>
      </c>
      <c r="BUT141" s="9">
        <v>590.0</v>
      </c>
      <c r="BUU141" s="9"/>
      <c r="BUV141" s="9"/>
      <c r="BUW141" s="9"/>
      <c r="BUX141" s="9"/>
      <c r="BUY141" s="9"/>
      <c r="BUZ141" s="9"/>
      <c r="BVA141" s="9"/>
      <c r="BVB141" s="9"/>
      <c r="BVC141" s="9"/>
      <c r="BVD141" s="9"/>
      <c r="BVE141" s="9"/>
      <c r="BVF141" s="9"/>
      <c r="BVG141" s="9"/>
      <c r="BVH141" s="9"/>
      <c r="BVI141" s="9" t="s">
        <v>5718</v>
      </c>
      <c r="BVJ141" s="9"/>
      <c r="BVK141" s="9"/>
      <c r="BVL141" s="9"/>
      <c r="BVM141" s="9"/>
      <c r="BVN141" s="9"/>
      <c r="BVO141" s="9"/>
      <c r="BVP141" s="9"/>
      <c r="BVQ141" s="9"/>
      <c r="BVR141" s="9"/>
      <c r="BVS141" s="9"/>
      <c r="BVT141" s="9"/>
      <c r="BVU141" s="9"/>
      <c r="BVV141" s="9"/>
      <c r="BVW141" s="9"/>
      <c r="BVX141" s="9"/>
      <c r="BVY141" s="9"/>
      <c r="BVZ141" s="9"/>
      <c r="BWA141" s="9"/>
      <c r="BWB141" s="9" t="s">
        <v>13148</v>
      </c>
      <c r="BWC141" s="9"/>
      <c r="BWD141" s="9"/>
      <c r="BWE141" s="9"/>
      <c r="BWF141" s="9" t="s">
        <v>6521</v>
      </c>
      <c r="BWG141" s="9" t="s">
        <v>13139</v>
      </c>
      <c r="BWH141" s="9"/>
      <c r="BWI141" s="9"/>
      <c r="BWJ141" s="9"/>
      <c r="BWK141" s="9"/>
      <c r="BWL141" s="9"/>
      <c r="BWM141" s="9"/>
      <c r="BWN141" s="9"/>
      <c r="BWO141" s="9"/>
      <c r="BWP141" s="9"/>
      <c r="BWQ141" s="9"/>
      <c r="BWR141" s="9"/>
      <c r="BWS141" s="9"/>
      <c r="BWT141" s="9"/>
      <c r="BWU141" s="9"/>
      <c r="BWV141" s="9"/>
      <c r="BWW141" s="9"/>
      <c r="BWX141" s="9"/>
      <c r="BWY141" s="9"/>
      <c r="BWZ141" s="9"/>
      <c r="BXA141" s="9"/>
      <c r="BXB141" s="9"/>
      <c r="BXC141" s="9"/>
      <c r="BXD141" s="9" t="s">
        <v>13147</v>
      </c>
    </row>
    <row r="142" ht="14.25" customHeight="1">
      <c r="A142" s="9">
        <v>0.0</v>
      </c>
      <c r="B142" s="9" t="s">
        <v>11947</v>
      </c>
      <c r="C142" s="9" t="s">
        <v>11948</v>
      </c>
      <c r="D142" s="9" t="s">
        <v>11948</v>
      </c>
      <c r="E142" s="9"/>
      <c r="F142" s="9">
        <v>7.0</v>
      </c>
      <c r="G142" s="9" t="s">
        <v>13149</v>
      </c>
      <c r="H142" s="9" t="s">
        <v>12967</v>
      </c>
      <c r="I142" s="9"/>
      <c r="J142" s="9"/>
      <c r="K142" s="9"/>
      <c r="L142" s="9">
        <v>7.0</v>
      </c>
      <c r="M142" s="9"/>
      <c r="N142" s="9"/>
      <c r="O142" s="9"/>
      <c r="P142" s="9">
        <v>0.0</v>
      </c>
      <c r="Q142" s="9" t="s">
        <v>13150</v>
      </c>
      <c r="R142" s="9"/>
      <c r="S142" s="9" t="s">
        <v>3192</v>
      </c>
      <c r="T142" s="9" t="s">
        <v>3191</v>
      </c>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9"/>
      <c r="JF142" s="9"/>
      <c r="JG142" s="9"/>
      <c r="JH142" s="9"/>
      <c r="JI142" s="9"/>
      <c r="JJ142" s="9"/>
      <c r="JK142" s="9"/>
      <c r="JL142" s="9"/>
      <c r="JM142" s="9"/>
      <c r="JN142" s="9"/>
      <c r="JO142" s="9"/>
      <c r="JP142" s="9"/>
      <c r="JQ142" s="9"/>
      <c r="JR142" s="9"/>
      <c r="JS142" s="9"/>
      <c r="JT142" s="9"/>
      <c r="JU142" s="9"/>
      <c r="JV142" s="9"/>
      <c r="JW142" s="9"/>
      <c r="JX142" s="9"/>
      <c r="JY142" s="9"/>
      <c r="JZ142" s="9"/>
      <c r="KA142" s="9"/>
      <c r="KB142" s="9"/>
      <c r="KC142" s="9"/>
      <c r="KD142" s="9"/>
      <c r="KE142" s="9"/>
      <c r="KF142" s="9"/>
      <c r="KG142" s="9"/>
      <c r="KH142" s="9"/>
      <c r="KI142" s="9"/>
      <c r="KJ142" s="9"/>
      <c r="KK142" s="9"/>
      <c r="KL142" s="9"/>
      <c r="KM142" s="9"/>
      <c r="KN142" s="9"/>
      <c r="KO142" s="9"/>
      <c r="KP142" s="9"/>
      <c r="KQ142" s="9"/>
      <c r="KR142" s="9"/>
      <c r="KS142" s="9"/>
      <c r="KT142" s="9"/>
      <c r="KU142" s="9"/>
      <c r="KV142" s="9"/>
      <c r="KW142" s="9"/>
      <c r="KX142" s="9"/>
      <c r="KY142" s="9"/>
      <c r="KZ142" s="9"/>
      <c r="LA142" s="9"/>
      <c r="LB142" s="9"/>
      <c r="LC142" s="9"/>
      <c r="LD142" s="9"/>
      <c r="LE142" s="9"/>
      <c r="LF142" s="9"/>
      <c r="LG142" s="9"/>
      <c r="LH142" s="9"/>
      <c r="LI142" s="9"/>
      <c r="LJ142" s="9"/>
      <c r="LK142" s="9"/>
      <c r="LL142" s="9"/>
      <c r="LM142" s="9"/>
      <c r="LN142" s="9"/>
      <c r="LO142" s="9"/>
      <c r="LP142" s="9"/>
      <c r="LQ142" s="9"/>
      <c r="LR142" s="9"/>
      <c r="LS142" s="9"/>
      <c r="LT142" s="9"/>
      <c r="LU142" s="9"/>
      <c r="LV142" s="9"/>
      <c r="LW142" s="9"/>
      <c r="LX142" s="9"/>
      <c r="LY142" s="9"/>
      <c r="LZ142" s="9"/>
      <c r="MA142" s="9"/>
      <c r="MB142" s="9"/>
      <c r="MC142" s="9"/>
      <c r="MD142" s="9"/>
      <c r="ME142" s="9"/>
      <c r="MF142" s="9"/>
      <c r="MG142" s="9"/>
      <c r="MH142" s="9"/>
      <c r="MI142" s="9"/>
      <c r="MJ142" s="9"/>
      <c r="MK142" s="9"/>
      <c r="ML142" s="9"/>
      <c r="MM142" s="9"/>
      <c r="MN142" s="9"/>
      <c r="MO142" s="9"/>
      <c r="MP142" s="9"/>
      <c r="MQ142" s="9"/>
      <c r="MR142" s="9"/>
      <c r="MS142" s="9"/>
      <c r="MT142" s="9"/>
      <c r="MU142" s="9"/>
      <c r="MV142" s="9"/>
      <c r="MW142" s="9"/>
      <c r="MX142" s="9"/>
      <c r="MY142" s="9"/>
      <c r="MZ142" s="9"/>
      <c r="NA142" s="9"/>
      <c r="NB142" s="9"/>
      <c r="NC142" s="9"/>
      <c r="ND142" s="9"/>
      <c r="NE142" s="9"/>
      <c r="NF142" s="9"/>
      <c r="NG142" s="9"/>
      <c r="NH142" s="9"/>
      <c r="NI142" s="9"/>
      <c r="NJ142" s="9"/>
      <c r="NK142" s="9"/>
      <c r="NL142" s="9"/>
      <c r="NM142" s="9"/>
      <c r="NN142" s="9"/>
      <c r="NO142" s="9"/>
      <c r="NP142" s="9"/>
      <c r="NQ142" s="9"/>
      <c r="NR142" s="9"/>
      <c r="NS142" s="9"/>
      <c r="NT142" s="9"/>
      <c r="NU142" s="9"/>
      <c r="NV142" s="9"/>
      <c r="NW142" s="9"/>
      <c r="NX142" s="9"/>
      <c r="NY142" s="9"/>
      <c r="NZ142" s="9"/>
      <c r="OA142" s="9"/>
      <c r="OB142" s="9"/>
      <c r="OC142" s="9"/>
      <c r="OD142" s="9"/>
      <c r="OE142" s="9"/>
      <c r="OF142" s="9"/>
      <c r="OG142" s="9"/>
      <c r="OH142" s="9"/>
      <c r="OI142" s="9"/>
      <c r="OJ142" s="9"/>
      <c r="OK142" s="9"/>
      <c r="OL142" s="9"/>
      <c r="OM142" s="9"/>
      <c r="ON142" s="9"/>
      <c r="OO142" s="9"/>
      <c r="OP142" s="9"/>
      <c r="OQ142" s="9"/>
      <c r="OR142" s="9"/>
      <c r="OS142" s="9"/>
      <c r="OT142" s="9"/>
      <c r="OU142" s="9"/>
      <c r="OV142" s="9"/>
      <c r="OW142" s="9"/>
      <c r="OX142" s="9"/>
      <c r="OY142" s="9"/>
      <c r="OZ142" s="9"/>
      <c r="PA142" s="9"/>
      <c r="PB142" s="9"/>
      <c r="PC142" s="9"/>
      <c r="PD142" s="9"/>
      <c r="PE142" s="9"/>
      <c r="PF142" s="9"/>
      <c r="PG142" s="9"/>
      <c r="PH142" s="9"/>
      <c r="PI142" s="9"/>
      <c r="PJ142" s="9"/>
      <c r="PK142" s="9"/>
      <c r="PL142" s="9"/>
      <c r="PM142" s="9"/>
      <c r="PN142" s="9"/>
      <c r="PO142" s="9"/>
      <c r="PP142" s="9"/>
      <c r="PQ142" s="9"/>
      <c r="PR142" s="9"/>
      <c r="PS142" s="9"/>
      <c r="PT142" s="9"/>
      <c r="PU142" s="9"/>
      <c r="PV142" s="9"/>
      <c r="PW142" s="9"/>
      <c r="PX142" s="9"/>
      <c r="PY142" s="9"/>
      <c r="PZ142" s="9"/>
      <c r="QA142" s="9"/>
      <c r="QB142" s="9"/>
      <c r="QC142" s="9"/>
      <c r="QD142" s="9"/>
      <c r="QE142" s="9" t="s">
        <v>12967</v>
      </c>
      <c r="QF142" s="9" t="s">
        <v>5691</v>
      </c>
      <c r="QG142" s="9" t="s">
        <v>5691</v>
      </c>
      <c r="QH142" s="9" t="s">
        <v>12969</v>
      </c>
      <c r="QI142" s="9"/>
      <c r="QJ142" s="9"/>
      <c r="QK142" s="9"/>
      <c r="QL142" s="9"/>
      <c r="QM142" s="9"/>
      <c r="QN142" s="9"/>
      <c r="QO142" s="9"/>
      <c r="QP142" s="9"/>
      <c r="QQ142" s="9"/>
      <c r="QR142" s="9"/>
      <c r="QS142" s="9"/>
      <c r="QT142" s="9"/>
      <c r="QU142" s="9"/>
      <c r="QV142" s="9"/>
      <c r="QW142" s="9"/>
      <c r="QX142" s="9"/>
      <c r="QY142" s="9"/>
      <c r="QZ142" s="9"/>
      <c r="RA142" s="9"/>
      <c r="RB142" s="9"/>
      <c r="RC142" s="9"/>
      <c r="RD142" s="9"/>
      <c r="RE142" s="9"/>
      <c r="RF142" s="9"/>
      <c r="RG142" s="9"/>
      <c r="RH142" s="9"/>
      <c r="RI142" s="9"/>
      <c r="RJ142" s="9"/>
      <c r="RK142" s="9"/>
      <c r="RL142" s="9"/>
      <c r="RM142" s="9"/>
      <c r="RN142" s="9"/>
      <c r="RO142" s="9" t="s">
        <v>12970</v>
      </c>
      <c r="RP142" s="9"/>
      <c r="RQ142" s="9"/>
      <c r="RR142" s="9"/>
      <c r="RS142" s="9"/>
      <c r="RT142" s="9"/>
      <c r="RU142" s="9"/>
      <c r="RV142" s="9"/>
      <c r="RW142" s="9"/>
      <c r="RX142" s="9"/>
      <c r="RY142" s="9"/>
      <c r="RZ142" s="9"/>
      <c r="SA142" s="9"/>
      <c r="SB142" s="9"/>
      <c r="SC142" s="9"/>
      <c r="SD142" s="9"/>
      <c r="SE142" s="9"/>
      <c r="SF142" s="9"/>
      <c r="SG142" s="9"/>
      <c r="SH142" s="9"/>
      <c r="SI142" s="9"/>
      <c r="SJ142" s="9"/>
      <c r="SK142" s="9"/>
      <c r="SL142" s="9"/>
      <c r="SM142" s="9"/>
      <c r="SN142" s="9"/>
      <c r="SO142" s="9"/>
      <c r="SP142" s="9"/>
      <c r="SQ142" s="9"/>
      <c r="SR142" s="9"/>
      <c r="SS142" s="9"/>
      <c r="ST142" s="9"/>
      <c r="SU142" s="9"/>
      <c r="SV142" s="9"/>
      <c r="SW142" s="9"/>
      <c r="SX142" s="9" t="s">
        <v>12971</v>
      </c>
      <c r="SY142" s="9"/>
      <c r="SZ142" s="9"/>
      <c r="TA142" s="9"/>
      <c r="TB142" s="9"/>
      <c r="TC142" s="9"/>
      <c r="TD142" s="9"/>
      <c r="TE142" s="9"/>
      <c r="TF142" s="9"/>
      <c r="TG142" s="9"/>
      <c r="TH142" s="9"/>
      <c r="TI142" s="9"/>
      <c r="TJ142" s="9"/>
      <c r="TK142" s="9"/>
      <c r="TL142" s="9"/>
      <c r="TM142" s="9" t="s">
        <v>13151</v>
      </c>
      <c r="TN142" s="9"/>
      <c r="TO142" s="9" t="s">
        <v>12973</v>
      </c>
      <c r="ANB142" s="9" t="s">
        <v>12032</v>
      </c>
      <c r="ANC142" s="9" t="s">
        <v>2820</v>
      </c>
      <c r="AND142" s="9" t="s">
        <v>13152</v>
      </c>
      <c r="ANE142" s="9" t="s">
        <v>12034</v>
      </c>
      <c r="ANF142" s="9"/>
      <c r="ANG142" s="9"/>
      <c r="ANH142" s="9"/>
      <c r="ANI142" s="9"/>
      <c r="ANJ142" s="9"/>
      <c r="ANK142" s="9"/>
      <c r="ANL142" s="9"/>
      <c r="ANM142" s="9" t="s">
        <v>12974</v>
      </c>
      <c r="ANN142" s="9"/>
      <c r="ANO142" s="9" t="s">
        <v>12967</v>
      </c>
      <c r="ANP142" s="9" t="s">
        <v>12975</v>
      </c>
      <c r="ANQ142" s="9"/>
      <c r="ANR142" s="9" t="s">
        <v>13153</v>
      </c>
      <c r="ANS142" s="9"/>
      <c r="ANT142" s="9"/>
      <c r="ANU142" s="9" t="s">
        <v>13154</v>
      </c>
      <c r="ANV142" s="9"/>
      <c r="ANW142" s="9"/>
      <c r="ANX142" s="9"/>
      <c r="ANY142" s="9"/>
      <c r="ANZ142" s="9"/>
      <c r="AOA142" s="9"/>
      <c r="AOB142" s="9"/>
      <c r="AOC142" s="9"/>
      <c r="AOD142" s="9"/>
      <c r="AOE142" s="9"/>
      <c r="AOF142" s="9"/>
      <c r="AOG142" s="9"/>
      <c r="AOH142" s="9"/>
      <c r="AOI142" s="9"/>
      <c r="AOJ142" s="9"/>
      <c r="AOK142" s="9"/>
      <c r="AOL142" s="9"/>
      <c r="AOM142" s="9"/>
      <c r="AON142" s="9"/>
      <c r="AOO142" s="9"/>
      <c r="AOP142" s="9"/>
      <c r="AOQ142" s="9"/>
      <c r="AOR142" s="9"/>
      <c r="AOS142" s="9"/>
      <c r="AOT142" s="9"/>
      <c r="AOU142" s="9"/>
      <c r="AOV142" s="9"/>
      <c r="AOW142" s="9"/>
      <c r="AOX142" s="9"/>
      <c r="AOY142" s="9"/>
      <c r="AOZ142" s="9"/>
      <c r="APA142" s="9"/>
      <c r="APB142" s="9"/>
      <c r="APC142" s="9"/>
      <c r="APD142" s="9"/>
      <c r="APE142" s="9"/>
      <c r="APF142" s="9"/>
      <c r="APG142" s="9"/>
      <c r="APH142" s="9"/>
      <c r="API142" s="9"/>
      <c r="APJ142" s="9"/>
      <c r="APK142" s="9"/>
      <c r="APL142" s="9"/>
      <c r="APM142" s="9"/>
      <c r="APN142" s="9"/>
      <c r="APO142" s="9"/>
      <c r="APP142" s="9"/>
      <c r="APQ142" s="9"/>
      <c r="APR142" s="9"/>
      <c r="APS142" s="9"/>
      <c r="APT142" s="9"/>
      <c r="APU142" s="9"/>
      <c r="APV142" s="9"/>
      <c r="APW142" s="9"/>
      <c r="APX142" s="9"/>
      <c r="APY142" s="9"/>
      <c r="APZ142" s="9"/>
      <c r="AQA142" s="9"/>
      <c r="AQB142" s="9"/>
      <c r="AQC142" s="9"/>
      <c r="AQD142" s="9"/>
      <c r="AQE142" s="9"/>
      <c r="AQF142" s="9"/>
      <c r="AQG142" s="9"/>
      <c r="AQH142" s="9"/>
      <c r="AQI142" s="9"/>
      <c r="AQJ142" s="9"/>
      <c r="AQK142" s="9"/>
      <c r="AQL142" s="9"/>
      <c r="AQM142" s="9"/>
      <c r="AQN142" s="9"/>
      <c r="AQO142" s="9"/>
      <c r="AQP142" s="9"/>
      <c r="AQQ142" s="9"/>
      <c r="AQR142" s="9"/>
      <c r="AQS142" s="9"/>
      <c r="AQT142" s="9"/>
      <c r="AQU142" s="9"/>
      <c r="AQV142" s="9"/>
      <c r="AQW142" s="9"/>
      <c r="AQX142" s="9"/>
      <c r="AQY142" s="9"/>
      <c r="AQZ142" s="9"/>
      <c r="ARA142" s="9"/>
      <c r="ARB142" s="9"/>
      <c r="ARC142" s="9"/>
      <c r="ARD142" s="9"/>
      <c r="ARE142" s="9"/>
      <c r="ARF142" s="9"/>
      <c r="ARG142" s="9"/>
      <c r="ARH142" s="9"/>
      <c r="ARI142" s="9"/>
      <c r="ARJ142" s="9"/>
      <c r="ARK142" s="9"/>
      <c r="ARL142" s="9"/>
      <c r="ARM142" s="9"/>
      <c r="ARN142" s="9"/>
      <c r="ARO142" s="9"/>
      <c r="ARP142" s="9"/>
      <c r="ARQ142" s="9"/>
      <c r="ARR142" s="9"/>
      <c r="ARS142" s="9"/>
      <c r="ART142" s="9"/>
      <c r="ARU142" s="9"/>
      <c r="ARV142" s="9"/>
      <c r="ARW142" s="9"/>
      <c r="ARX142" s="9"/>
      <c r="ARY142" s="9"/>
      <c r="ARZ142" s="9"/>
      <c r="ASA142" s="9"/>
      <c r="ASB142" s="9"/>
      <c r="ASC142" s="9"/>
      <c r="ASD142" s="9"/>
      <c r="ASE142" s="9"/>
      <c r="ASF142" s="9"/>
      <c r="ASG142" s="9"/>
      <c r="ASH142" s="9"/>
      <c r="ASI142" s="9"/>
      <c r="ASJ142" s="9"/>
      <c r="ASK142" s="9"/>
      <c r="ASL142" s="9"/>
      <c r="ASM142" s="9"/>
      <c r="ASN142" s="9"/>
      <c r="ASO142" s="9"/>
      <c r="ASP142" s="9"/>
      <c r="ASQ142" s="9"/>
      <c r="ASR142" s="9"/>
      <c r="ASS142" s="9"/>
      <c r="AST142" s="9"/>
      <c r="ASU142" s="9"/>
      <c r="ASV142" s="9"/>
      <c r="ASW142" s="9"/>
      <c r="ASX142" s="9"/>
      <c r="ASY142" s="9"/>
      <c r="ASZ142" s="9"/>
      <c r="ATA142" s="9"/>
      <c r="ATB142" s="9"/>
      <c r="ATC142" s="9"/>
      <c r="ATD142" s="9"/>
      <c r="ATE142" s="9"/>
      <c r="ATF142" s="9"/>
      <c r="ATG142" s="9"/>
      <c r="ATH142" s="9"/>
      <c r="ATI142" s="9"/>
      <c r="ATJ142" s="9"/>
      <c r="ATK142" s="9"/>
      <c r="ATL142" s="9"/>
      <c r="ATM142" s="9"/>
      <c r="ATN142" s="9"/>
      <c r="ATO142" s="9"/>
      <c r="ATP142" s="9"/>
      <c r="ATQ142" s="9"/>
      <c r="ATR142" s="9" t="s">
        <v>12978</v>
      </c>
      <c r="ATS142" s="9">
        <v>1.752057507E9</v>
      </c>
      <c r="ATT142" s="9" t="s">
        <v>12979</v>
      </c>
      <c r="ATU142" s="9" t="s">
        <v>12032</v>
      </c>
      <c r="ATV142" s="9" t="s">
        <v>2820</v>
      </c>
      <c r="ATW142" s="9" t="s">
        <v>13152</v>
      </c>
      <c r="ATX142" s="9" t="s">
        <v>12034</v>
      </c>
      <c r="ATY142" s="9"/>
      <c r="ATZ142" s="9"/>
      <c r="AUA142" s="9"/>
      <c r="AUB142" s="9"/>
      <c r="AUC142" s="9"/>
      <c r="AUD142" s="9"/>
      <c r="AUE142" s="9"/>
      <c r="AUF142" s="9"/>
      <c r="AUG142" s="9"/>
      <c r="AUH142" s="9"/>
      <c r="AUI142" s="9"/>
      <c r="AUJ142" s="9"/>
      <c r="AUK142" s="9"/>
      <c r="AUL142" s="9"/>
      <c r="AUM142" s="9"/>
      <c r="AUN142" s="9"/>
      <c r="AUO142" s="9"/>
      <c r="AUP142" s="9"/>
      <c r="AUQ142" s="9"/>
      <c r="AUR142" s="9"/>
      <c r="AUS142" s="9"/>
      <c r="AUT142" s="9"/>
      <c r="AUU142" s="9"/>
      <c r="AUV142" s="9"/>
      <c r="AUW142" s="9"/>
      <c r="AUX142" s="9"/>
      <c r="AUY142" s="9"/>
      <c r="AUZ142" s="9"/>
      <c r="AVA142" s="9"/>
      <c r="AVB142" s="9"/>
      <c r="AVC142" s="9"/>
      <c r="AVD142" s="9"/>
      <c r="AVE142" s="9"/>
      <c r="AVF142" s="9"/>
      <c r="AVG142" s="9"/>
      <c r="AVH142" s="9"/>
      <c r="AVI142" s="9"/>
      <c r="AVJ142" s="9"/>
      <c r="AVK142" s="9"/>
      <c r="AVL142" s="9"/>
      <c r="AVM142" s="9"/>
      <c r="AVN142" s="9"/>
      <c r="AVO142" s="9"/>
      <c r="AVP142" s="9"/>
      <c r="AVQ142" s="9"/>
      <c r="AVR142" s="9"/>
      <c r="AVS142" s="9"/>
      <c r="AVT142" s="9"/>
      <c r="AVU142" s="9"/>
      <c r="AVV142" s="9"/>
      <c r="AVW142" s="9"/>
      <c r="AVX142" s="9"/>
      <c r="AVY142" s="9"/>
      <c r="AVZ142" s="9"/>
      <c r="AWA142" s="9"/>
      <c r="AWB142" s="9"/>
      <c r="AWC142" s="9"/>
      <c r="AWD142" s="9"/>
      <c r="AWE142" s="9"/>
      <c r="AWF142" s="9"/>
      <c r="AWG142" s="9"/>
      <c r="AWH142" s="9"/>
      <c r="AWI142" s="9"/>
      <c r="AWJ142" s="9"/>
      <c r="AWK142" s="9"/>
      <c r="AWL142" s="9"/>
      <c r="AWM142" s="9"/>
      <c r="AWN142" s="9"/>
      <c r="AWO142" s="9"/>
      <c r="AWP142" s="9"/>
      <c r="AWQ142" s="9"/>
      <c r="AWR142" s="9"/>
      <c r="AWS142" s="9"/>
      <c r="AWT142" s="9"/>
      <c r="AWU142" s="9"/>
      <c r="AWV142" s="9"/>
      <c r="AWW142" s="9"/>
      <c r="AWX142" s="9"/>
      <c r="AWY142" s="9"/>
      <c r="AWZ142" s="9"/>
      <c r="AXA142" s="9"/>
      <c r="AXB142" s="9"/>
      <c r="AXC142" s="9"/>
      <c r="AXD142" s="9"/>
      <c r="AXE142" s="9"/>
      <c r="AXF142" s="9"/>
      <c r="AXG142" s="9"/>
      <c r="AXH142" s="9"/>
      <c r="AXI142" s="9"/>
      <c r="AXJ142" s="9"/>
      <c r="AXK142" s="9"/>
      <c r="AXL142" s="9"/>
      <c r="AXM142" s="9"/>
      <c r="AXN142" s="9"/>
      <c r="AXO142" s="9"/>
      <c r="AXP142" s="9"/>
      <c r="AXQ142" s="9"/>
      <c r="AXR142" s="9"/>
      <c r="AXS142" s="9"/>
      <c r="AXT142" s="9"/>
      <c r="AXU142" s="9"/>
      <c r="AXV142" s="9"/>
      <c r="AXW142" s="9"/>
      <c r="AXX142" s="9"/>
      <c r="AXY142" s="9"/>
      <c r="AXZ142" s="9"/>
      <c r="AYA142" s="9"/>
      <c r="AYB142" s="9"/>
      <c r="AYC142" s="9"/>
      <c r="AYD142" s="9"/>
      <c r="AYE142" s="9"/>
      <c r="AYF142" s="9"/>
      <c r="AYG142" s="9"/>
      <c r="AYH142" s="9"/>
      <c r="AYI142" s="9"/>
      <c r="AYJ142" s="9"/>
      <c r="AYK142" s="9"/>
      <c r="AYL142" s="9"/>
      <c r="AYM142" s="9"/>
      <c r="AYN142" s="9"/>
      <c r="AYO142" s="9"/>
      <c r="AYP142" s="9"/>
      <c r="AYQ142" s="9"/>
      <c r="AYR142" s="9"/>
      <c r="AYS142" s="9"/>
      <c r="AYT142" s="9"/>
      <c r="AYU142" s="9"/>
      <c r="AYV142" s="9"/>
      <c r="AYW142" s="9"/>
      <c r="AYX142" s="9"/>
      <c r="AYY142" s="9"/>
      <c r="AYZ142" s="9"/>
      <c r="AZA142" s="9"/>
      <c r="AZB142" s="9"/>
      <c r="AZC142" s="9"/>
      <c r="AZD142" s="9"/>
      <c r="AZE142" s="9"/>
      <c r="AZF142" s="9"/>
      <c r="AZG142" s="9"/>
      <c r="AZH142" s="9"/>
      <c r="AZI142" s="9"/>
      <c r="AZJ142" s="9"/>
      <c r="AZK142" s="9"/>
      <c r="AZL142" s="9"/>
      <c r="AZM142" s="9"/>
      <c r="AZN142" s="9"/>
      <c r="AZO142" s="9"/>
      <c r="AZP142" s="9"/>
      <c r="AZQ142" s="9"/>
      <c r="AZR142" s="9"/>
      <c r="AZS142" s="9"/>
      <c r="AZT142" s="9"/>
      <c r="AZU142" s="9"/>
      <c r="AZV142" s="9"/>
      <c r="AZW142" s="9"/>
      <c r="AZX142" s="9"/>
      <c r="AZY142" s="9"/>
      <c r="AZZ142" s="9"/>
      <c r="BAA142" s="9"/>
      <c r="BAB142" s="9"/>
      <c r="BAC142" s="9"/>
      <c r="BAD142" s="9"/>
      <c r="BAE142" s="9"/>
      <c r="BAF142" s="9"/>
      <c r="BAG142" s="9"/>
      <c r="BAH142" s="9"/>
      <c r="BAI142" s="9"/>
      <c r="BAJ142" s="9"/>
      <c r="BAK142" s="9"/>
      <c r="BAL142" s="9"/>
      <c r="BAM142" s="9"/>
      <c r="BAN142" s="9"/>
      <c r="BAO142" s="9"/>
      <c r="BAP142" s="9"/>
      <c r="BAQ142" s="9"/>
      <c r="BAR142" s="9"/>
      <c r="BAS142" s="9"/>
      <c r="BAT142" s="9"/>
      <c r="BAU142" s="9"/>
      <c r="BAV142" s="9"/>
      <c r="BAW142" s="9"/>
      <c r="BAX142" s="9"/>
      <c r="BAY142" s="9"/>
      <c r="BAZ142" s="9"/>
      <c r="BBA142" s="9"/>
      <c r="BBB142" s="9"/>
      <c r="BBC142" s="9"/>
      <c r="BBD142" s="9"/>
      <c r="BBE142" s="9"/>
      <c r="BBF142" s="9"/>
      <c r="BBG142" s="9"/>
      <c r="BBH142" s="9"/>
      <c r="BBI142" s="9"/>
      <c r="BBJ142" s="9"/>
      <c r="BBK142" s="9"/>
      <c r="BBL142" s="9"/>
      <c r="BBM142" s="9"/>
      <c r="BBN142" s="9"/>
      <c r="BBO142" s="9"/>
      <c r="BBP142" s="9"/>
      <c r="BBQ142" s="9"/>
      <c r="BBR142" s="9"/>
      <c r="BBS142" s="9"/>
      <c r="BBT142" s="9"/>
      <c r="BBU142" s="9"/>
      <c r="BBV142" s="9"/>
      <c r="BBW142" s="9"/>
      <c r="BBX142" s="9"/>
      <c r="BBY142" s="9"/>
      <c r="BBZ142" s="9"/>
      <c r="BCA142" s="9"/>
      <c r="BCB142" s="9"/>
      <c r="BCC142" s="9"/>
      <c r="BCD142" s="9"/>
      <c r="BCE142" s="9"/>
      <c r="BCF142" s="9"/>
      <c r="BCG142" s="9"/>
      <c r="BCH142" s="9"/>
      <c r="BCI142" s="9"/>
      <c r="BCJ142" s="9"/>
      <c r="BCK142" s="9"/>
      <c r="BCL142" s="9"/>
      <c r="BCM142" s="9"/>
      <c r="BCN142" s="9"/>
      <c r="BCO142" s="9"/>
      <c r="BCP142" s="9"/>
      <c r="BCQ142" s="9"/>
      <c r="BCR142" s="9"/>
      <c r="BCS142" s="9"/>
      <c r="BCT142" s="9"/>
      <c r="BCU142" s="9"/>
      <c r="BCV142" s="9"/>
      <c r="BCW142" s="9"/>
      <c r="BCX142" s="9"/>
      <c r="BCY142" s="9"/>
      <c r="BCZ142" s="9"/>
      <c r="BDA142" s="9"/>
      <c r="BDB142" s="9"/>
      <c r="BDC142" s="9"/>
      <c r="BDD142" s="9"/>
      <c r="BDE142" s="9"/>
      <c r="BDF142" s="9"/>
      <c r="BDG142" s="9"/>
      <c r="BDH142" s="9"/>
      <c r="BDI142" s="9"/>
      <c r="BDJ142" s="9"/>
      <c r="BDK142" s="9"/>
      <c r="BDL142" s="9"/>
      <c r="BDM142" s="9"/>
      <c r="BDN142" s="9"/>
      <c r="BDO142" s="9"/>
      <c r="BDP142" s="9"/>
      <c r="BDQ142" s="9"/>
      <c r="BDR142" s="9"/>
      <c r="BDS142" s="9"/>
      <c r="BDT142" s="9"/>
      <c r="BDU142" s="9"/>
      <c r="BDV142" s="9"/>
      <c r="BDW142" s="9"/>
      <c r="BDX142" s="9"/>
      <c r="BDY142" s="9"/>
      <c r="BDZ142" s="9"/>
      <c r="BEA142" s="9"/>
      <c r="BEB142" s="9"/>
      <c r="BEC142" s="9"/>
      <c r="BED142" s="9"/>
      <c r="BEE142" s="9"/>
      <c r="BEF142" s="9"/>
      <c r="BEG142" s="9"/>
      <c r="BEH142" s="9"/>
      <c r="BEI142" s="9"/>
      <c r="BEJ142" s="9"/>
      <c r="BEK142" s="9"/>
      <c r="BEL142" s="9"/>
      <c r="BEM142" s="9"/>
      <c r="BEN142" s="9"/>
      <c r="BEO142" s="9"/>
      <c r="BEP142" s="9"/>
      <c r="BEQ142" s="9"/>
      <c r="BER142" s="9"/>
      <c r="BES142" s="9"/>
      <c r="BET142" s="9"/>
      <c r="BEU142" s="9"/>
      <c r="BEV142" s="9"/>
      <c r="BEW142" s="9"/>
      <c r="BEX142" s="9"/>
      <c r="BEY142" s="9"/>
      <c r="BEZ142" s="9"/>
      <c r="BFA142" s="9"/>
      <c r="BFB142" s="9"/>
      <c r="BFC142" s="9"/>
      <c r="BFD142" s="9"/>
      <c r="BFE142" s="9"/>
      <c r="BFF142" s="9"/>
      <c r="BFG142" s="9"/>
      <c r="BFH142" s="9"/>
      <c r="BFI142" s="9"/>
      <c r="BFJ142" s="9"/>
      <c r="BFK142" s="9"/>
      <c r="BFL142" s="9"/>
      <c r="BFM142" s="9"/>
      <c r="BFN142" s="9"/>
      <c r="BFO142" s="9"/>
      <c r="BFP142" s="9"/>
      <c r="BFQ142" s="9"/>
      <c r="BFR142" s="9"/>
      <c r="BFS142" s="9"/>
      <c r="BFT142" s="9"/>
      <c r="BFU142" s="9"/>
      <c r="BFV142" s="9"/>
      <c r="BFW142" s="9"/>
      <c r="BFX142" s="9"/>
      <c r="BFY142" s="9"/>
      <c r="BFZ142" s="9"/>
      <c r="BGA142" s="9"/>
      <c r="BGB142" s="9"/>
      <c r="BGC142" s="9"/>
      <c r="BGD142" s="9"/>
      <c r="BGE142" s="9"/>
      <c r="BGF142" s="9"/>
      <c r="BGG142" s="9"/>
      <c r="BGH142" s="9"/>
      <c r="BGI142" s="9"/>
      <c r="BGJ142" s="9"/>
      <c r="BGK142" s="9"/>
      <c r="BGL142" s="9"/>
      <c r="BGM142" s="9"/>
      <c r="BGN142" s="9"/>
      <c r="BGO142" s="9"/>
      <c r="BGP142" s="9"/>
      <c r="BGQ142" s="9"/>
      <c r="BGR142" s="9"/>
      <c r="BGS142" s="9"/>
      <c r="BGT142" s="9"/>
      <c r="BGU142" s="9"/>
      <c r="BGV142" s="9"/>
      <c r="BGW142" s="9"/>
      <c r="BGX142" s="9"/>
      <c r="BGY142" s="9"/>
      <c r="BGZ142" s="9"/>
      <c r="BHA142" s="9"/>
      <c r="BHB142" s="9"/>
      <c r="BHC142" s="9"/>
      <c r="BHD142" s="9"/>
      <c r="BHE142" s="9"/>
      <c r="BHF142" s="9"/>
      <c r="BHG142" s="9"/>
      <c r="BHH142" s="9"/>
      <c r="BHI142" s="9"/>
      <c r="BHJ142" s="9"/>
      <c r="BHK142" s="9"/>
      <c r="BHL142" s="9"/>
      <c r="BHM142" s="9"/>
      <c r="BHN142" s="9"/>
      <c r="BHO142" s="9"/>
      <c r="BHP142" s="9"/>
      <c r="BHQ142" s="9"/>
      <c r="BHR142" s="9"/>
      <c r="BHS142" s="9"/>
      <c r="BHT142" s="9"/>
      <c r="BHU142" s="9"/>
      <c r="BHV142" s="9"/>
      <c r="BHW142" s="9"/>
      <c r="BHX142" s="9"/>
      <c r="BHY142" s="9"/>
      <c r="BHZ142" s="9"/>
      <c r="BIA142" s="9"/>
      <c r="BIB142" s="9"/>
      <c r="BIC142" s="9"/>
      <c r="BID142" s="9"/>
      <c r="BIE142" s="9"/>
      <c r="BIF142" s="9"/>
      <c r="BIG142" s="9"/>
      <c r="BIH142" s="9"/>
      <c r="BII142" s="9"/>
      <c r="BIJ142" s="9"/>
      <c r="BIK142" s="9"/>
      <c r="BIL142" s="9"/>
      <c r="BIM142" s="9"/>
      <c r="BIN142" s="9"/>
      <c r="BIO142" s="9"/>
      <c r="BIP142" s="9"/>
      <c r="BIQ142" s="9"/>
      <c r="BIR142" s="9"/>
      <c r="BIS142" s="9"/>
      <c r="BIT142" s="9"/>
      <c r="BIU142" s="9"/>
      <c r="BIV142" s="9"/>
      <c r="BIW142" s="9"/>
      <c r="BIX142" s="9"/>
      <c r="BIY142" s="9"/>
      <c r="BIZ142" s="9"/>
      <c r="BJA142" s="9"/>
      <c r="BJB142" s="9"/>
      <c r="BJC142" s="9"/>
      <c r="BJD142" s="9"/>
      <c r="BJE142" s="9"/>
      <c r="BJF142" s="9"/>
      <c r="BJG142" s="9"/>
      <c r="BJH142" s="9"/>
      <c r="BJI142" s="9"/>
      <c r="BJJ142" s="9"/>
      <c r="BJK142" s="9"/>
      <c r="BJL142" s="9"/>
      <c r="BJM142" s="9"/>
      <c r="BJN142" s="9"/>
      <c r="BJO142" s="9"/>
      <c r="BJP142" s="9"/>
      <c r="BJQ142" s="9"/>
      <c r="BJR142" s="9"/>
      <c r="BJS142" s="9"/>
      <c r="BJT142" s="9"/>
      <c r="BJU142" s="9"/>
      <c r="BJV142" s="9"/>
      <c r="BJW142" s="9"/>
      <c r="BJX142" s="9"/>
      <c r="BJY142" s="9"/>
      <c r="BJZ142" s="9"/>
      <c r="BKA142" s="9"/>
      <c r="BKB142" s="9"/>
      <c r="BKC142" s="9"/>
      <c r="BKD142" s="9"/>
      <c r="BKE142" s="9"/>
      <c r="BKF142" s="9"/>
      <c r="BKG142" s="9"/>
      <c r="BKH142" s="9"/>
      <c r="BKI142" s="9"/>
      <c r="BKJ142" s="9"/>
      <c r="BKK142" s="9"/>
      <c r="BKL142" s="9"/>
      <c r="BKM142" s="9"/>
      <c r="BKN142" s="9"/>
      <c r="BKO142" s="9"/>
      <c r="BKP142" s="9"/>
      <c r="BKQ142" s="9"/>
      <c r="BKR142" s="9"/>
      <c r="BKS142" s="9"/>
      <c r="BKT142" s="9"/>
      <c r="BKU142" s="9"/>
      <c r="BKV142" s="9"/>
      <c r="BKW142" s="9"/>
      <c r="BKX142" s="9"/>
      <c r="BKY142" s="9"/>
      <c r="BKZ142" s="9"/>
      <c r="BLA142" s="9"/>
      <c r="BLB142" s="9"/>
      <c r="BLC142" s="9"/>
      <c r="BLD142" s="9"/>
      <c r="BLE142" s="9"/>
      <c r="BLF142" s="9"/>
      <c r="BLG142" s="9"/>
      <c r="BLH142" s="9"/>
      <c r="BLI142" s="9"/>
      <c r="BLJ142" s="9"/>
      <c r="BLK142" s="9"/>
      <c r="BLL142" s="9"/>
      <c r="BLM142" s="9"/>
      <c r="BLN142" s="9"/>
      <c r="BLO142" s="9"/>
      <c r="BLP142" s="9"/>
      <c r="BLQ142" s="9"/>
      <c r="BLR142" s="9"/>
      <c r="BLS142" s="9"/>
      <c r="BLT142" s="9"/>
      <c r="BLU142" s="9"/>
      <c r="BLV142" s="9"/>
      <c r="BLW142" s="9"/>
      <c r="BLX142" s="9"/>
      <c r="BLY142" s="9"/>
      <c r="BLZ142" s="9"/>
      <c r="BMA142" s="9"/>
      <c r="BMB142" s="9"/>
      <c r="BMC142" s="9"/>
      <c r="BMD142" s="9"/>
      <c r="BME142" s="9"/>
      <c r="BMF142" s="9"/>
      <c r="BMG142" s="9"/>
      <c r="BMH142" s="9"/>
      <c r="BMI142" s="9"/>
      <c r="BMJ142" s="9"/>
      <c r="BMK142" s="9"/>
      <c r="BML142" s="9"/>
      <c r="BMM142" s="9"/>
      <c r="BMN142" s="9"/>
      <c r="BMO142" s="9"/>
      <c r="BMP142" s="9"/>
      <c r="BMQ142" s="9"/>
      <c r="BMR142" s="9"/>
      <c r="BMS142" s="9"/>
      <c r="BMT142" s="9"/>
      <c r="BMU142" s="9"/>
      <c r="BMV142" s="9"/>
      <c r="BMW142" s="9"/>
      <c r="BMX142" s="9"/>
      <c r="BMY142" s="9"/>
      <c r="BMZ142" s="9"/>
      <c r="BNA142" s="9"/>
      <c r="BNB142" s="9"/>
      <c r="BNC142" s="9"/>
      <c r="BND142" s="9"/>
      <c r="BNE142" s="9"/>
      <c r="BNF142" s="9"/>
      <c r="BNG142" s="9"/>
      <c r="BNH142" s="9"/>
      <c r="BNI142" s="9"/>
      <c r="BNJ142" s="9"/>
      <c r="BNK142" s="9"/>
      <c r="BNL142" s="9"/>
      <c r="BNM142" s="9"/>
      <c r="BNN142" s="9"/>
      <c r="BNO142" s="9"/>
      <c r="BNP142" s="9"/>
      <c r="BNQ142" s="9"/>
      <c r="BNR142" s="9"/>
      <c r="BNS142" s="9"/>
      <c r="BNT142" s="9"/>
      <c r="BNU142" s="9"/>
      <c r="BNV142" s="9"/>
      <c r="BNW142" s="9"/>
      <c r="BNX142" s="9"/>
      <c r="BNY142" s="9"/>
      <c r="BNZ142" s="9"/>
      <c r="BOA142" s="9"/>
      <c r="BOB142" s="9"/>
      <c r="BOC142" s="9"/>
      <c r="BOD142" s="9"/>
      <c r="BOE142" s="9"/>
      <c r="BOF142" s="9"/>
      <c r="BOG142" s="9"/>
      <c r="BOH142" s="9"/>
      <c r="BOI142" s="9"/>
      <c r="BOJ142" s="9"/>
      <c r="BOK142" s="9"/>
      <c r="BOL142" s="9"/>
      <c r="BOM142" s="9"/>
      <c r="BON142" s="9"/>
      <c r="BOO142" s="9"/>
      <c r="BOP142" s="9"/>
      <c r="BOQ142" s="9"/>
      <c r="BOR142" s="9"/>
      <c r="BOS142" s="9"/>
      <c r="BOT142" s="9"/>
      <c r="BOU142" s="9"/>
      <c r="BOV142" s="9"/>
      <c r="BOW142" s="9"/>
      <c r="BOX142" s="9"/>
      <c r="BOY142" s="9"/>
      <c r="BOZ142" s="9"/>
      <c r="BPA142" s="9"/>
      <c r="BPB142" s="9"/>
      <c r="BPC142" s="9"/>
      <c r="BPD142" s="9"/>
      <c r="BPE142" s="9"/>
      <c r="BPF142" s="9"/>
      <c r="BPG142" s="9"/>
      <c r="BPH142" s="9"/>
      <c r="BPI142" s="9"/>
      <c r="BPJ142" s="9"/>
      <c r="BPK142" s="9"/>
      <c r="BPL142" s="9"/>
      <c r="BPM142" s="9"/>
      <c r="BPN142" s="9"/>
      <c r="BPO142" s="9"/>
      <c r="BPP142" s="9"/>
      <c r="BPQ142" s="9"/>
      <c r="BPR142" s="9"/>
      <c r="BPS142" s="9"/>
      <c r="BPT142" s="9"/>
      <c r="BPU142" s="9"/>
      <c r="BPV142" s="9"/>
      <c r="BPW142" s="9"/>
      <c r="BPX142" s="9"/>
      <c r="BPY142" s="9"/>
      <c r="BPZ142" s="9"/>
      <c r="BQA142" s="9"/>
      <c r="BQB142" s="9"/>
      <c r="BQC142" s="9"/>
      <c r="BQD142" s="9"/>
      <c r="BQE142" s="9"/>
      <c r="BQF142" s="9"/>
      <c r="BQG142" s="9"/>
      <c r="BQH142" s="9"/>
      <c r="BQI142" s="9"/>
      <c r="BQJ142" s="9"/>
      <c r="BQK142" s="9"/>
      <c r="BQL142" s="9"/>
      <c r="BQM142" s="9"/>
      <c r="BQN142" s="9"/>
      <c r="BQO142" s="9"/>
      <c r="BQP142" s="9"/>
      <c r="BQQ142" s="9"/>
      <c r="BQR142" s="9"/>
      <c r="BQS142" s="9"/>
      <c r="BQT142" s="9"/>
      <c r="BQU142" s="9"/>
      <c r="BQV142" s="9"/>
      <c r="BQW142" s="9"/>
      <c r="BQX142" s="9"/>
      <c r="BQY142" s="9"/>
      <c r="BQZ142" s="9"/>
      <c r="BRA142" s="9"/>
      <c r="BRB142" s="9"/>
      <c r="BRC142" s="9"/>
      <c r="BRD142" s="9"/>
      <c r="BRE142" s="9"/>
      <c r="BRF142" s="9"/>
      <c r="BRG142" s="9"/>
      <c r="BRH142" s="9"/>
      <c r="BRI142" s="9"/>
      <c r="BRJ142" s="9"/>
      <c r="BRK142" s="9"/>
      <c r="BRL142" s="9"/>
      <c r="BRM142" s="9"/>
      <c r="BRN142" s="9"/>
      <c r="BRO142" s="9"/>
      <c r="BRP142" s="9"/>
      <c r="BRQ142" s="9"/>
      <c r="BRR142" s="9"/>
      <c r="BRS142" s="9"/>
      <c r="BRT142" s="9"/>
      <c r="BRU142" s="9"/>
      <c r="BRV142" s="9"/>
      <c r="BRW142" s="9"/>
      <c r="BRX142" s="9"/>
      <c r="BRY142" s="9"/>
      <c r="BRZ142" s="9"/>
      <c r="BSA142" s="9"/>
      <c r="BSB142" s="9"/>
      <c r="BSC142" s="9"/>
      <c r="BSD142" s="9"/>
      <c r="BSE142" s="9"/>
      <c r="BSF142" s="9"/>
      <c r="BSG142" s="9"/>
      <c r="BSH142" s="9"/>
      <c r="BSI142" s="9"/>
      <c r="BSJ142" s="9"/>
      <c r="BSK142" s="9"/>
      <c r="BSL142" s="9"/>
      <c r="BSM142" s="9"/>
      <c r="BSN142" s="9"/>
      <c r="BSO142" s="9"/>
      <c r="BSP142" s="9"/>
      <c r="BSQ142" s="9"/>
      <c r="BSR142" s="9"/>
      <c r="BSS142" s="9"/>
      <c r="BST142" s="9"/>
      <c r="BSU142" s="9"/>
      <c r="BSV142" s="9"/>
      <c r="BSW142" s="9"/>
      <c r="BSX142" s="9"/>
      <c r="BSY142" s="9"/>
      <c r="BSZ142" s="9"/>
      <c r="BTA142" s="9"/>
      <c r="BTB142" s="9"/>
      <c r="BTC142" s="9"/>
      <c r="BTD142" s="9"/>
      <c r="BTE142" s="9"/>
      <c r="BTF142" s="9"/>
      <c r="BTG142" s="9"/>
      <c r="BTH142" s="9"/>
      <c r="BTI142" s="9"/>
      <c r="BTJ142" s="9"/>
      <c r="BTK142" s="9"/>
      <c r="BTL142" s="9"/>
      <c r="BTM142" s="9"/>
      <c r="BTN142" s="9"/>
      <c r="BTO142" s="9"/>
      <c r="BTP142" s="9"/>
      <c r="BTQ142" s="9"/>
      <c r="BTR142" s="9"/>
      <c r="BTS142" s="9"/>
      <c r="BTT142" s="9"/>
      <c r="BTU142" s="9"/>
      <c r="BTV142" s="9"/>
      <c r="BTW142" s="9"/>
      <c r="BTX142" s="9"/>
      <c r="BTY142" s="9"/>
      <c r="BTZ142" s="9"/>
      <c r="BUA142" s="9"/>
      <c r="BUB142" s="9"/>
      <c r="BUC142" s="9"/>
      <c r="BUD142" s="9"/>
      <c r="BUE142" s="9"/>
      <c r="BUF142" s="9"/>
      <c r="BUG142" s="9"/>
      <c r="BUH142" s="9"/>
      <c r="BUI142" s="9"/>
      <c r="BUJ142" s="9"/>
      <c r="BUK142" s="9"/>
      <c r="BUL142" s="9"/>
      <c r="BUM142" s="9"/>
      <c r="BUN142" s="9"/>
      <c r="BUO142" s="9"/>
      <c r="BUP142" s="9"/>
      <c r="BUQ142" s="9"/>
      <c r="BUR142" s="9"/>
      <c r="BUS142" s="9"/>
      <c r="BUT142" s="9"/>
      <c r="BUU142" s="9"/>
      <c r="BUV142" s="9"/>
      <c r="BUW142" s="9"/>
      <c r="BUX142" s="9"/>
      <c r="BUY142" s="9"/>
      <c r="BUZ142" s="9"/>
      <c r="BVA142" s="9"/>
      <c r="BVB142" s="9"/>
      <c r="BVC142" s="9"/>
      <c r="BVD142" s="9"/>
      <c r="BVE142" s="9"/>
      <c r="BVF142" s="9"/>
      <c r="BVG142" s="9"/>
      <c r="BVH142" s="9"/>
      <c r="BVI142" s="9"/>
      <c r="BVJ142" s="9"/>
      <c r="BVK142" s="9"/>
      <c r="BVL142" s="9"/>
      <c r="BVM142" s="9"/>
      <c r="BVN142" s="9"/>
      <c r="BVO142" s="9"/>
      <c r="BVP142" s="9"/>
      <c r="BVQ142" s="9"/>
      <c r="BVR142" s="9"/>
      <c r="BVS142" s="9"/>
      <c r="BVT142" s="9"/>
      <c r="BVU142" s="9"/>
      <c r="BVV142" s="9"/>
      <c r="BVW142" s="9"/>
      <c r="BVX142" s="9"/>
      <c r="BVY142" s="9"/>
      <c r="BVZ142" s="9"/>
      <c r="BWA142" s="9"/>
      <c r="BWB142" s="9"/>
      <c r="BWC142" s="9"/>
      <c r="BWD142" s="9"/>
      <c r="BWE142" s="9"/>
      <c r="BWF142" s="9"/>
      <c r="BWG142" s="9"/>
      <c r="BWH142" s="9"/>
      <c r="BWI142" s="9"/>
      <c r="BWJ142" s="9"/>
      <c r="BWK142" s="9"/>
      <c r="BWL142" s="9"/>
      <c r="BWM142" s="9"/>
      <c r="BWN142" s="9"/>
      <c r="BWO142" s="9"/>
      <c r="BWP142" s="9"/>
      <c r="BWQ142" s="9"/>
      <c r="BWR142" s="9"/>
      <c r="BWS142" s="9"/>
      <c r="BWT142" s="9"/>
      <c r="BWU142" s="9"/>
      <c r="BWV142" s="9"/>
      <c r="BWW142" s="9"/>
      <c r="BWX142" s="9"/>
      <c r="BWY142" s="9"/>
      <c r="BWZ142" s="9"/>
      <c r="BXA142" s="9"/>
      <c r="BXB142" s="9"/>
      <c r="BXC142" s="9"/>
      <c r="BXD142" s="9"/>
    </row>
    <row r="143" ht="14.25" customHeight="1">
      <c r="A143" s="9">
        <v>35.0</v>
      </c>
      <c r="B143" s="9" t="s">
        <v>11947</v>
      </c>
      <c r="C143" s="9" t="s">
        <v>11948</v>
      </c>
      <c r="D143" s="9" t="s">
        <v>11948</v>
      </c>
      <c r="E143" s="9"/>
      <c r="F143" s="9">
        <v>6.0</v>
      </c>
      <c r="G143" s="9" t="s">
        <v>13155</v>
      </c>
      <c r="H143" s="9"/>
      <c r="I143" s="9"/>
      <c r="J143" s="9"/>
      <c r="K143" s="9"/>
      <c r="L143" s="9">
        <v>6.0</v>
      </c>
      <c r="M143" s="9"/>
      <c r="N143" s="9"/>
      <c r="O143" s="9"/>
      <c r="P143" s="9">
        <v>0.0</v>
      </c>
      <c r="Q143" s="9" t="s">
        <v>13156</v>
      </c>
      <c r="R143" s="9"/>
      <c r="S143" s="9" t="s">
        <v>3196</v>
      </c>
      <c r="T143" s="9" t="s">
        <v>3194</v>
      </c>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c r="JA143" s="9"/>
      <c r="JB143" s="9"/>
      <c r="JC143" s="9"/>
      <c r="JD143" s="9"/>
      <c r="JE143" s="9"/>
      <c r="JF143" s="9"/>
      <c r="JG143" s="9"/>
      <c r="JH143" s="9"/>
      <c r="JI143" s="9"/>
      <c r="JJ143" s="9"/>
      <c r="JK143" s="9"/>
      <c r="JL143" s="9"/>
      <c r="JM143" s="9"/>
      <c r="JN143" s="9"/>
      <c r="JO143" s="9"/>
      <c r="JP143" s="9"/>
      <c r="JQ143" s="9"/>
      <c r="JR143" s="9"/>
      <c r="JS143" s="9"/>
      <c r="JT143" s="9"/>
      <c r="JU143" s="9"/>
      <c r="JV143" s="9"/>
      <c r="JW143" s="9"/>
      <c r="JX143" s="9"/>
      <c r="JY143" s="9"/>
      <c r="JZ143" s="9"/>
      <c r="KA143" s="9"/>
      <c r="KB143" s="9"/>
      <c r="KC143" s="9"/>
      <c r="KD143" s="9"/>
      <c r="KE143" s="9"/>
      <c r="KF143" s="9"/>
      <c r="KG143" s="9"/>
      <c r="KH143" s="9"/>
      <c r="KI143" s="9"/>
      <c r="KJ143" s="9"/>
      <c r="KK143" s="9"/>
      <c r="KL143" s="9"/>
      <c r="KM143" s="9"/>
      <c r="KN143" s="9"/>
      <c r="KO143" s="9"/>
      <c r="KP143" s="9"/>
      <c r="KQ143" s="9"/>
      <c r="KR143" s="9"/>
      <c r="KS143" s="9"/>
      <c r="KT143" s="9"/>
      <c r="KU143" s="9"/>
      <c r="KV143" s="9"/>
      <c r="KW143" s="9"/>
      <c r="KX143" s="9"/>
      <c r="KY143" s="9"/>
      <c r="KZ143" s="9"/>
      <c r="LA143" s="9"/>
      <c r="LB143" s="9"/>
      <c r="LC143" s="9"/>
      <c r="LD143" s="9"/>
      <c r="LE143" s="9"/>
      <c r="LF143" s="9"/>
      <c r="LG143" s="9"/>
      <c r="LH143" s="9"/>
      <c r="LI143" s="9"/>
      <c r="LJ143" s="9"/>
      <c r="LK143" s="9"/>
      <c r="LL143" s="9"/>
      <c r="LM143" s="9"/>
      <c r="LN143" s="9"/>
      <c r="LO143" s="9"/>
      <c r="LP143" s="9"/>
      <c r="LQ143" s="9"/>
      <c r="LR143" s="9"/>
      <c r="LS143" s="9"/>
      <c r="LT143" s="9"/>
      <c r="LU143" s="9"/>
      <c r="LV143" s="9"/>
      <c r="LW143" s="9"/>
      <c r="LX143" s="9"/>
      <c r="LY143" s="9"/>
      <c r="LZ143" s="9"/>
      <c r="MA143" s="9"/>
      <c r="MB143" s="9"/>
      <c r="MC143" s="9"/>
      <c r="MD143" s="9"/>
      <c r="ME143" s="9"/>
      <c r="MF143" s="9"/>
      <c r="MG143" s="9"/>
      <c r="MH143" s="9"/>
      <c r="MI143" s="9"/>
      <c r="MJ143" s="9"/>
      <c r="MK143" s="9"/>
      <c r="ML143" s="9"/>
      <c r="MM143" s="9"/>
      <c r="MN143" s="9"/>
      <c r="MO143" s="9"/>
      <c r="MP143" s="9"/>
      <c r="MQ143" s="9"/>
      <c r="MR143" s="9"/>
      <c r="MS143" s="9"/>
      <c r="MT143" s="9"/>
      <c r="MU143" s="9"/>
      <c r="MV143" s="9"/>
      <c r="MW143" s="9"/>
      <c r="MX143" s="9"/>
      <c r="MY143" s="9"/>
      <c r="MZ143" s="9"/>
      <c r="NA143" s="9"/>
      <c r="NB143" s="9"/>
      <c r="NC143" s="9"/>
      <c r="ND143" s="9"/>
      <c r="NE143" s="9"/>
      <c r="NF143" s="9"/>
      <c r="NG143" s="9"/>
      <c r="NH143" s="9"/>
      <c r="NI143" s="9"/>
      <c r="NJ143" s="9"/>
      <c r="NK143" s="9"/>
      <c r="NL143" s="9"/>
      <c r="NM143" s="9"/>
      <c r="NN143" s="9"/>
      <c r="NO143" s="9"/>
      <c r="NP143" s="9"/>
      <c r="NQ143" s="9"/>
      <c r="NR143" s="9"/>
      <c r="NS143" s="9"/>
      <c r="NT143" s="9"/>
      <c r="NU143" s="9"/>
      <c r="NV143" s="9"/>
      <c r="NW143" s="9"/>
      <c r="NX143" s="9"/>
      <c r="NY143" s="9"/>
      <c r="NZ143" s="9"/>
      <c r="OA143" s="9"/>
      <c r="OB143" s="9"/>
      <c r="OC143" s="9"/>
      <c r="OD143" s="9"/>
      <c r="OE143" s="9"/>
      <c r="OF143" s="9"/>
      <c r="OG143" s="9"/>
      <c r="OH143" s="9"/>
      <c r="OI143" s="9"/>
      <c r="OJ143" s="9"/>
      <c r="OK143" s="9"/>
      <c r="OL143" s="9"/>
      <c r="OM143" s="9"/>
      <c r="ON143" s="9"/>
      <c r="OO143" s="9"/>
      <c r="OP143" s="9"/>
      <c r="OQ143" s="9"/>
      <c r="OR143" s="9"/>
      <c r="OS143" s="9"/>
      <c r="OT143" s="9"/>
      <c r="OU143" s="9"/>
      <c r="OV143" s="9"/>
      <c r="OW143" s="9"/>
      <c r="OX143" s="9"/>
      <c r="OY143" s="9"/>
      <c r="OZ143" s="9"/>
      <c r="PA143" s="9"/>
      <c r="PB143" s="9"/>
      <c r="PC143" s="9"/>
      <c r="PD143" s="9"/>
      <c r="PE143" s="9"/>
      <c r="PF143" s="9"/>
      <c r="PG143" s="9"/>
      <c r="PH143" s="9"/>
      <c r="PI143" s="9"/>
      <c r="PJ143" s="9"/>
      <c r="PK143" s="9"/>
      <c r="PL143" s="9"/>
      <c r="PM143" s="9"/>
      <c r="PN143" s="9"/>
      <c r="PO143" s="9"/>
      <c r="PP143" s="9"/>
      <c r="PQ143" s="9"/>
      <c r="PR143" s="9"/>
      <c r="PS143" s="9"/>
      <c r="PT143" s="9"/>
      <c r="PU143" s="9"/>
      <c r="PV143" s="9"/>
      <c r="PW143" s="9"/>
      <c r="PX143" s="9"/>
      <c r="PY143" s="9"/>
      <c r="PZ143" s="9"/>
      <c r="QA143" s="9"/>
      <c r="QB143" s="9"/>
      <c r="QC143" s="9"/>
      <c r="QD143" s="9"/>
      <c r="QE143" s="9"/>
      <c r="QF143" s="9"/>
      <c r="QG143" s="9"/>
      <c r="QH143" s="9"/>
      <c r="QI143" s="9"/>
      <c r="QJ143" s="9"/>
      <c r="QK143" s="9"/>
      <c r="QL143" s="9"/>
      <c r="QM143" s="9"/>
      <c r="QN143" s="9"/>
      <c r="QO143" s="9"/>
      <c r="QP143" s="9"/>
      <c r="QQ143" s="9"/>
      <c r="QR143" s="9"/>
      <c r="QS143" s="9"/>
      <c r="QT143" s="9"/>
      <c r="QU143" s="9"/>
      <c r="QV143" s="9"/>
      <c r="QW143" s="9"/>
      <c r="QX143" s="9"/>
      <c r="QY143" s="9"/>
      <c r="QZ143" s="9"/>
      <c r="RA143" s="9"/>
      <c r="RB143" s="9"/>
      <c r="RC143" s="9"/>
      <c r="RD143" s="9"/>
      <c r="RE143" s="9"/>
      <c r="RF143" s="9"/>
      <c r="RG143" s="9"/>
      <c r="RH143" s="9"/>
      <c r="RI143" s="9"/>
      <c r="RJ143" s="9"/>
      <c r="RK143" s="9"/>
      <c r="RL143" s="9"/>
      <c r="RM143" s="9"/>
      <c r="RN143" s="9"/>
      <c r="RO143" s="9"/>
      <c r="RP143" s="9"/>
      <c r="RQ143" s="9"/>
      <c r="RR143" s="9"/>
      <c r="RS143" s="9"/>
      <c r="RT143" s="9"/>
      <c r="RU143" s="9"/>
      <c r="RV143" s="9"/>
      <c r="RW143" s="9"/>
      <c r="RX143" s="9"/>
      <c r="RY143" s="9"/>
      <c r="RZ143" s="9"/>
      <c r="SA143" s="9"/>
      <c r="SB143" s="9"/>
      <c r="SC143" s="9"/>
      <c r="SD143" s="9"/>
      <c r="SE143" s="9"/>
      <c r="SF143" s="9"/>
      <c r="SG143" s="9"/>
      <c r="SH143" s="9"/>
      <c r="SI143" s="9"/>
      <c r="SJ143" s="9"/>
      <c r="SK143" s="9"/>
      <c r="SL143" s="9"/>
      <c r="SM143" s="9"/>
      <c r="SN143" s="9"/>
      <c r="SO143" s="9"/>
      <c r="SP143" s="9"/>
      <c r="SQ143" s="9"/>
      <c r="SR143" s="9"/>
      <c r="SS143" s="9"/>
      <c r="ST143" s="9"/>
      <c r="SU143" s="9"/>
      <c r="SV143" s="9"/>
      <c r="SW143" s="9"/>
      <c r="SX143" s="9"/>
      <c r="SY143" s="9"/>
      <c r="SZ143" s="9"/>
      <c r="TA143" s="9"/>
      <c r="TB143" s="9"/>
      <c r="TC143" s="9"/>
      <c r="TD143" s="9"/>
      <c r="TE143" s="9"/>
      <c r="TF143" s="9"/>
      <c r="TG143" s="9"/>
      <c r="TH143" s="9"/>
      <c r="TI143" s="9"/>
      <c r="TJ143" s="9"/>
      <c r="TK143" s="9"/>
      <c r="TL143" s="9"/>
      <c r="TM143" s="9"/>
      <c r="TN143" s="9"/>
      <c r="TO143" s="9"/>
      <c r="ANB143" s="9"/>
      <c r="ANC143" s="9"/>
      <c r="AND143" s="9"/>
      <c r="ANE143" s="9"/>
      <c r="ANF143" s="9"/>
      <c r="ANG143" s="9"/>
      <c r="ANH143" s="9"/>
      <c r="ANI143" s="9"/>
      <c r="ANJ143" s="9"/>
      <c r="ANK143" s="9"/>
      <c r="ANL143" s="9"/>
      <c r="ANM143" s="9"/>
      <c r="ANN143" s="9"/>
      <c r="ANO143" s="9"/>
      <c r="ANP143" s="9"/>
      <c r="ANQ143" s="9"/>
      <c r="ANR143" s="9"/>
      <c r="ANS143" s="9"/>
      <c r="ANT143" s="9"/>
      <c r="ANU143" s="9"/>
      <c r="ANV143" s="9"/>
      <c r="ANW143" s="9"/>
      <c r="ANX143" s="9"/>
      <c r="ANY143" s="9"/>
      <c r="ANZ143" s="9"/>
      <c r="AOA143" s="9"/>
      <c r="AOB143" s="9"/>
      <c r="AOC143" s="9"/>
      <c r="AOD143" s="9"/>
      <c r="AOE143" s="9"/>
      <c r="AOF143" s="9"/>
      <c r="AOG143" s="9"/>
      <c r="AOH143" s="9"/>
      <c r="AOI143" s="9"/>
      <c r="AOJ143" s="9"/>
      <c r="AOK143" s="9"/>
      <c r="AOL143" s="9"/>
      <c r="AOM143" s="9"/>
      <c r="AON143" s="9"/>
      <c r="AOO143" s="9"/>
      <c r="AOP143" s="9"/>
      <c r="AOQ143" s="9"/>
      <c r="AOR143" s="9"/>
      <c r="AOS143" s="9"/>
      <c r="AOT143" s="9"/>
      <c r="AOU143" s="9"/>
      <c r="AOV143" s="9"/>
      <c r="AOW143" s="9"/>
      <c r="AOX143" s="9"/>
      <c r="AOY143" s="9"/>
      <c r="AOZ143" s="9"/>
      <c r="APA143" s="9"/>
      <c r="APB143" s="9"/>
      <c r="APC143" s="9"/>
      <c r="APD143" s="9"/>
      <c r="APE143" s="9"/>
      <c r="APF143" s="9"/>
      <c r="APG143" s="9"/>
      <c r="APH143" s="9"/>
      <c r="API143" s="9"/>
      <c r="APJ143" s="9"/>
      <c r="APK143" s="9"/>
      <c r="APL143" s="9"/>
      <c r="APM143" s="9"/>
      <c r="APN143" s="9"/>
      <c r="APO143" s="9"/>
      <c r="APP143" s="9"/>
      <c r="APQ143" s="9"/>
      <c r="APR143" s="9"/>
      <c r="APS143" s="9"/>
      <c r="APT143" s="9"/>
      <c r="APU143" s="9"/>
      <c r="APV143" s="9"/>
      <c r="APW143" s="9"/>
      <c r="APX143" s="9"/>
      <c r="APY143" s="9"/>
      <c r="APZ143" s="9"/>
      <c r="AQA143" s="9"/>
      <c r="AQB143" s="9"/>
      <c r="AQC143" s="9"/>
      <c r="AQD143" s="9"/>
      <c r="AQE143" s="9"/>
      <c r="AQF143" s="9"/>
      <c r="AQG143" s="9"/>
      <c r="AQH143" s="9"/>
      <c r="AQI143" s="9"/>
      <c r="AQJ143" s="9"/>
      <c r="AQK143" s="9"/>
      <c r="AQL143" s="9"/>
      <c r="AQM143" s="9"/>
      <c r="AQN143" s="9"/>
      <c r="AQO143" s="9"/>
      <c r="AQP143" s="9"/>
      <c r="AQQ143" s="9"/>
      <c r="AQR143" s="9"/>
      <c r="AQS143" s="9"/>
      <c r="AQT143" s="9"/>
      <c r="AQU143" s="9"/>
      <c r="AQV143" s="9"/>
      <c r="AQW143" s="9"/>
      <c r="AQX143" s="9"/>
      <c r="AQY143" s="9"/>
      <c r="AQZ143" s="9"/>
      <c r="ARA143" s="9"/>
      <c r="ARB143" s="9"/>
      <c r="ARC143" s="9"/>
      <c r="ARD143" s="9"/>
      <c r="ARE143" s="9"/>
      <c r="ARF143" s="9"/>
      <c r="ARG143" s="9"/>
      <c r="ARH143" s="9"/>
      <c r="ARI143" s="9"/>
      <c r="ARJ143" s="9"/>
      <c r="ARK143" s="9"/>
      <c r="ARL143" s="9"/>
      <c r="ARM143" s="9"/>
      <c r="ARN143" s="9"/>
      <c r="ARO143" s="9"/>
      <c r="ARP143" s="9"/>
      <c r="ARQ143" s="9"/>
      <c r="ARR143" s="9"/>
      <c r="ARS143" s="9"/>
      <c r="ART143" s="9"/>
      <c r="ARU143" s="9"/>
      <c r="ARV143" s="9"/>
      <c r="ARW143" s="9"/>
      <c r="ARX143" s="9"/>
      <c r="ARY143" s="9"/>
      <c r="ARZ143" s="9"/>
      <c r="ASA143" s="9"/>
      <c r="ASB143" s="9"/>
      <c r="ASC143" s="9"/>
      <c r="ASD143" s="9"/>
      <c r="ASE143" s="9"/>
      <c r="ASF143" s="9"/>
      <c r="ASG143" s="9"/>
      <c r="ASH143" s="9"/>
      <c r="ASI143" s="9"/>
      <c r="ASJ143" s="9"/>
      <c r="ASK143" s="9"/>
      <c r="ASL143" s="9"/>
      <c r="ASM143" s="9"/>
      <c r="ASN143" s="9"/>
      <c r="ASO143" s="9"/>
      <c r="ASP143" s="9"/>
      <c r="ASQ143" s="9"/>
      <c r="ASR143" s="9"/>
      <c r="ASS143" s="9"/>
      <c r="AST143" s="9"/>
      <c r="ASU143" s="9"/>
      <c r="ASV143" s="9"/>
      <c r="ASW143" s="9"/>
      <c r="ASX143" s="9"/>
      <c r="ASY143" s="9"/>
      <c r="ASZ143" s="9"/>
      <c r="ATA143" s="9"/>
      <c r="ATB143" s="9"/>
      <c r="ATC143" s="9"/>
      <c r="ATD143" s="9"/>
      <c r="ATE143" s="9"/>
      <c r="ATF143" s="9"/>
      <c r="ATG143" s="9"/>
      <c r="ATH143" s="9"/>
      <c r="ATI143" s="9"/>
      <c r="ATJ143" s="9"/>
      <c r="ATK143" s="9"/>
      <c r="ATL143" s="9"/>
      <c r="ATM143" s="9"/>
      <c r="ATN143" s="9"/>
      <c r="ATO143" s="9"/>
      <c r="ATP143" s="9"/>
      <c r="ATQ143" s="9"/>
      <c r="ATR143" s="9"/>
      <c r="ATS143" s="9"/>
      <c r="ATT143" s="9"/>
      <c r="ATU143" s="9"/>
      <c r="ATV143" s="9"/>
      <c r="ATW143" s="9"/>
      <c r="ATX143" s="9"/>
      <c r="ATY143" s="9"/>
      <c r="ATZ143" s="9"/>
      <c r="AUA143" s="9"/>
      <c r="AUB143" s="9"/>
      <c r="AUC143" s="9"/>
      <c r="AUD143" s="9"/>
      <c r="AUE143" s="9"/>
      <c r="AUF143" s="9"/>
      <c r="AUG143" s="9"/>
      <c r="AUH143" s="9"/>
      <c r="AUI143" s="9"/>
      <c r="AUJ143" s="9"/>
      <c r="AUK143" s="9"/>
      <c r="AUL143" s="9"/>
      <c r="AUM143" s="9"/>
      <c r="AUN143" s="9"/>
      <c r="AUO143" s="9"/>
      <c r="AUP143" s="9"/>
      <c r="AUQ143" s="9"/>
      <c r="AUR143" s="9"/>
      <c r="AUS143" s="9"/>
      <c r="AUT143" s="9"/>
      <c r="AUU143" s="9"/>
      <c r="AUV143" s="9"/>
      <c r="AUW143" s="9"/>
      <c r="AUX143" s="9"/>
      <c r="AUY143" s="9"/>
      <c r="AUZ143" s="9"/>
      <c r="AVA143" s="9"/>
      <c r="AVB143" s="9"/>
      <c r="AVC143" s="9"/>
      <c r="AVD143" s="9"/>
      <c r="AVE143" s="9"/>
      <c r="AVF143" s="9"/>
      <c r="AVG143" s="9"/>
      <c r="AVH143" s="9"/>
      <c r="AVI143" s="9"/>
      <c r="AVJ143" s="9"/>
      <c r="AVK143" s="9"/>
      <c r="AVL143" s="9"/>
      <c r="AVM143" s="9"/>
      <c r="AVN143" s="9"/>
      <c r="AVO143" s="9"/>
      <c r="AVP143" s="9"/>
      <c r="AVQ143" s="9"/>
      <c r="AVR143" s="9"/>
      <c r="AVS143" s="9"/>
      <c r="AVT143" s="9"/>
      <c r="AVU143" s="9"/>
      <c r="AVV143" s="9"/>
      <c r="AVW143" s="9"/>
      <c r="AVX143" s="9"/>
      <c r="AVY143" s="9"/>
      <c r="AVZ143" s="9"/>
      <c r="AWA143" s="9"/>
      <c r="AWB143" s="9"/>
      <c r="AWC143" s="9"/>
      <c r="AWD143" s="9"/>
      <c r="AWE143" s="9"/>
      <c r="AWF143" s="9"/>
      <c r="AWG143" s="9"/>
      <c r="AWH143" s="9"/>
      <c r="AWI143" s="9"/>
      <c r="AWJ143" s="9"/>
      <c r="AWK143" s="9"/>
      <c r="AWL143" s="9"/>
      <c r="AWM143" s="9"/>
      <c r="AWN143" s="9"/>
      <c r="AWO143" s="9"/>
      <c r="AWP143" s="9"/>
      <c r="AWQ143" s="9"/>
      <c r="AWR143" s="9"/>
      <c r="AWS143" s="9"/>
      <c r="AWT143" s="9"/>
      <c r="AWU143" s="9"/>
      <c r="AWV143" s="9"/>
      <c r="AWW143" s="9"/>
      <c r="AWX143" s="9"/>
      <c r="AWY143" s="9"/>
      <c r="AWZ143" s="9"/>
      <c r="AXA143" s="9"/>
      <c r="AXB143" s="9"/>
      <c r="AXC143" s="9"/>
      <c r="AXD143" s="9"/>
      <c r="AXE143" s="9"/>
      <c r="AXF143" s="9"/>
      <c r="AXG143" s="9"/>
      <c r="AXH143" s="9"/>
      <c r="AXI143" s="9"/>
      <c r="AXJ143" s="9"/>
      <c r="AXK143" s="9"/>
      <c r="AXL143" s="9"/>
      <c r="AXM143" s="9"/>
      <c r="AXN143" s="9"/>
      <c r="AXO143" s="9"/>
      <c r="AXP143" s="9"/>
      <c r="AXQ143" s="9"/>
      <c r="AXR143" s="9"/>
      <c r="AXS143" s="9"/>
      <c r="AXT143" s="9"/>
      <c r="AXU143" s="9"/>
      <c r="AXV143" s="9"/>
      <c r="AXW143" s="9"/>
      <c r="AXX143" s="9"/>
      <c r="AXY143" s="9"/>
      <c r="AXZ143" s="9"/>
      <c r="AYA143" s="9"/>
      <c r="AYB143" s="9"/>
      <c r="AYC143" s="9"/>
      <c r="AYD143" s="9"/>
      <c r="AYE143" s="9"/>
      <c r="AYF143" s="9"/>
      <c r="AYG143" s="9"/>
      <c r="AYH143" s="9"/>
      <c r="AYI143" s="9"/>
      <c r="AYJ143" s="9"/>
      <c r="AYK143" s="9"/>
      <c r="AYL143" s="9"/>
      <c r="AYM143" s="9"/>
      <c r="AYN143" s="9"/>
      <c r="AYO143" s="9"/>
      <c r="AYP143" s="9"/>
      <c r="AYQ143" s="9"/>
      <c r="AYR143" s="9"/>
      <c r="AYS143" s="9"/>
      <c r="AYT143" s="9"/>
      <c r="AYU143" s="9"/>
      <c r="AYV143" s="9"/>
      <c r="AYW143" s="9"/>
      <c r="AYX143" s="9"/>
      <c r="AYY143" s="9"/>
      <c r="AYZ143" s="9"/>
      <c r="AZA143" s="9"/>
      <c r="AZB143" s="9"/>
      <c r="AZC143" s="9"/>
      <c r="AZD143" s="9"/>
      <c r="AZE143" s="9"/>
      <c r="AZF143" s="9"/>
      <c r="AZG143" s="9"/>
      <c r="AZH143" s="9"/>
      <c r="AZI143" s="9"/>
      <c r="AZJ143" s="9"/>
      <c r="AZK143" s="9"/>
      <c r="AZL143" s="9"/>
      <c r="AZM143" s="9"/>
      <c r="AZN143" s="9"/>
      <c r="AZO143" s="9"/>
      <c r="AZP143" s="9"/>
      <c r="AZQ143" s="9"/>
      <c r="AZR143" s="9"/>
      <c r="AZS143" s="9"/>
      <c r="AZT143" s="9"/>
      <c r="AZU143" s="9"/>
      <c r="AZV143" s="9"/>
      <c r="AZW143" s="9"/>
      <c r="AZX143" s="9"/>
      <c r="AZY143" s="9"/>
      <c r="AZZ143" s="9"/>
      <c r="BAA143" s="9"/>
      <c r="BAB143" s="9"/>
      <c r="BAC143" s="9"/>
      <c r="BAD143" s="9"/>
      <c r="BAE143" s="9"/>
      <c r="BAF143" s="9"/>
      <c r="BAG143" s="9"/>
      <c r="BAH143" s="9"/>
      <c r="BAI143" s="9"/>
      <c r="BAJ143" s="9"/>
      <c r="BAK143" s="9"/>
      <c r="BAL143" s="9"/>
      <c r="BAM143" s="9"/>
      <c r="BAN143" s="9"/>
      <c r="BAO143" s="9"/>
      <c r="BAP143" s="9"/>
      <c r="BAQ143" s="9"/>
      <c r="BAR143" s="9"/>
      <c r="BAS143" s="9"/>
      <c r="BAT143" s="9"/>
      <c r="BAU143" s="9"/>
      <c r="BAV143" s="9"/>
      <c r="BAW143" s="9"/>
      <c r="BAX143" s="9"/>
      <c r="BAY143" s="9"/>
      <c r="BAZ143" s="9"/>
      <c r="BBA143" s="9"/>
      <c r="BBB143" s="9"/>
      <c r="BBC143" s="9"/>
      <c r="BBD143" s="9"/>
      <c r="BBE143" s="9"/>
      <c r="BBF143" s="9"/>
      <c r="BBG143" s="9"/>
      <c r="BBH143" s="9"/>
      <c r="BBI143" s="9"/>
      <c r="BBJ143" s="9"/>
      <c r="BBK143" s="9"/>
      <c r="BBL143" s="9"/>
      <c r="BBM143" s="9"/>
      <c r="BBN143" s="9"/>
      <c r="BBO143" s="9"/>
      <c r="BBP143" s="9"/>
      <c r="BBQ143" s="9"/>
      <c r="BBR143" s="9"/>
      <c r="BBS143" s="9"/>
      <c r="BBT143" s="9"/>
      <c r="BBU143" s="9"/>
      <c r="BBV143" s="9"/>
      <c r="BBW143" s="9"/>
      <c r="BBX143" s="9"/>
      <c r="BBY143" s="9"/>
      <c r="BBZ143" s="9"/>
      <c r="BCA143" s="9"/>
      <c r="BCB143" s="9"/>
      <c r="BCC143" s="9"/>
      <c r="BCD143" s="9"/>
      <c r="BCE143" s="9"/>
      <c r="BCF143" s="9"/>
      <c r="BCG143" s="9"/>
      <c r="BCH143" s="9"/>
      <c r="BCI143" s="9"/>
      <c r="BCJ143" s="9"/>
      <c r="BCK143" s="9"/>
      <c r="BCL143" s="9"/>
      <c r="BCM143" s="9"/>
      <c r="BCN143" s="9"/>
      <c r="BCO143" s="9"/>
      <c r="BCP143" s="9"/>
      <c r="BCQ143" s="9"/>
      <c r="BCR143" s="9"/>
      <c r="BCS143" s="9"/>
      <c r="BCT143" s="9"/>
      <c r="BCU143" s="9"/>
      <c r="BCV143" s="9"/>
      <c r="BCW143" s="9"/>
      <c r="BCX143" s="9"/>
      <c r="BCY143" s="9"/>
      <c r="BCZ143" s="9"/>
      <c r="BDA143" s="9"/>
      <c r="BDB143" s="9"/>
      <c r="BDC143" s="9"/>
      <c r="BDD143" s="9"/>
      <c r="BDE143" s="9"/>
      <c r="BDF143" s="9"/>
      <c r="BDG143" s="9"/>
      <c r="BDH143" s="9"/>
      <c r="BDI143" s="9"/>
      <c r="BDJ143" s="9"/>
      <c r="BDK143" s="9"/>
      <c r="BDL143" s="9"/>
      <c r="BDM143" s="9"/>
      <c r="BDN143" s="9"/>
      <c r="BDO143" s="9"/>
      <c r="BDP143" s="9"/>
      <c r="BDQ143" s="9"/>
      <c r="BDR143" s="9"/>
      <c r="BDS143" s="9"/>
      <c r="BDT143" s="9"/>
      <c r="BDU143" s="9"/>
      <c r="BDV143" s="9"/>
      <c r="BDW143" s="9"/>
      <c r="BDX143" s="9"/>
      <c r="BDY143" s="9"/>
      <c r="BDZ143" s="9"/>
      <c r="BEA143" s="9"/>
      <c r="BEB143" s="9"/>
      <c r="BEC143" s="9"/>
      <c r="BED143" s="9"/>
      <c r="BEE143" s="9"/>
      <c r="BEF143" s="9"/>
      <c r="BEG143" s="9"/>
      <c r="BEH143" s="9"/>
      <c r="BEI143" s="9"/>
      <c r="BEJ143" s="9"/>
      <c r="BEK143" s="9"/>
      <c r="BEL143" s="9"/>
      <c r="BEM143" s="9"/>
      <c r="BEN143" s="9"/>
      <c r="BEO143" s="9"/>
      <c r="BEP143" s="9"/>
      <c r="BEQ143" s="9"/>
      <c r="BER143" s="9"/>
      <c r="BES143" s="9"/>
      <c r="BET143" s="9"/>
      <c r="BEU143" s="9"/>
      <c r="BEV143" s="9"/>
      <c r="BEW143" s="9"/>
      <c r="BEX143" s="9"/>
      <c r="BEY143" s="9"/>
      <c r="BEZ143" s="9"/>
      <c r="BFA143" s="9"/>
      <c r="BFB143" s="9"/>
      <c r="BFC143" s="9"/>
      <c r="BFD143" s="9"/>
      <c r="BFE143" s="9"/>
      <c r="BFF143" s="9"/>
      <c r="BFG143" s="9"/>
      <c r="BFH143" s="9"/>
      <c r="BFI143" s="9"/>
      <c r="BFJ143" s="9"/>
      <c r="BFK143" s="9"/>
      <c r="BFL143" s="9"/>
      <c r="BFM143" s="9"/>
      <c r="BFN143" s="9"/>
      <c r="BFO143" s="9"/>
      <c r="BFP143" s="9"/>
      <c r="BFQ143" s="9"/>
      <c r="BFR143" s="9"/>
      <c r="BFS143" s="9"/>
      <c r="BFT143" s="9"/>
      <c r="BFU143" s="9"/>
      <c r="BFV143" s="9"/>
      <c r="BFW143" s="9"/>
      <c r="BFX143" s="9"/>
      <c r="BFY143" s="9"/>
      <c r="BFZ143" s="9"/>
      <c r="BGA143" s="9"/>
      <c r="BGB143" s="9"/>
      <c r="BGC143" s="9"/>
      <c r="BGD143" s="9"/>
      <c r="BGE143" s="9"/>
      <c r="BGF143" s="9"/>
      <c r="BGG143" s="9"/>
      <c r="BGH143" s="9"/>
      <c r="BGI143" s="9"/>
      <c r="BGJ143" s="9"/>
      <c r="BGK143" s="9"/>
      <c r="BGL143" s="9"/>
      <c r="BGM143" s="9"/>
      <c r="BGN143" s="9"/>
      <c r="BGO143" s="9"/>
      <c r="BGP143" s="9"/>
      <c r="BGQ143" s="9"/>
      <c r="BGR143" s="9"/>
      <c r="BGS143" s="9"/>
      <c r="BGT143" s="9"/>
      <c r="BGU143" s="9"/>
      <c r="BGV143" s="9"/>
      <c r="BGW143" s="9"/>
      <c r="BGX143" s="9"/>
      <c r="BGY143" s="9"/>
      <c r="BGZ143" s="9"/>
      <c r="BHA143" s="9"/>
      <c r="BHB143" s="9"/>
      <c r="BHC143" s="9"/>
      <c r="BHD143" s="9"/>
      <c r="BHE143" s="9"/>
      <c r="BHF143" s="9"/>
      <c r="BHG143" s="9"/>
      <c r="BHH143" s="9"/>
      <c r="BHI143" s="9"/>
      <c r="BHJ143" s="9"/>
      <c r="BHK143" s="9"/>
      <c r="BHL143" s="9"/>
      <c r="BHM143" s="9"/>
      <c r="BHN143" s="9"/>
      <c r="BHO143" s="9"/>
      <c r="BHP143" s="9"/>
      <c r="BHQ143" s="9"/>
      <c r="BHR143" s="9"/>
      <c r="BHS143" s="9"/>
      <c r="BHT143" s="9"/>
      <c r="BHU143" s="9"/>
      <c r="BHV143" s="9"/>
      <c r="BHW143" s="9"/>
      <c r="BHX143" s="9"/>
      <c r="BHY143" s="9"/>
      <c r="BHZ143" s="9"/>
      <c r="BIA143" s="9"/>
      <c r="BIB143" s="9"/>
      <c r="BIC143" s="9"/>
      <c r="BID143" s="9"/>
      <c r="BIE143" s="9"/>
      <c r="BIF143" s="9"/>
      <c r="BIG143" s="9"/>
      <c r="BIH143" s="9"/>
      <c r="BII143" s="9"/>
      <c r="BIJ143" s="9"/>
      <c r="BIK143" s="9"/>
      <c r="BIL143" s="9"/>
      <c r="BIM143" s="9"/>
      <c r="BIN143" s="9"/>
      <c r="BIO143" s="9"/>
      <c r="BIP143" s="9"/>
      <c r="BIQ143" s="9"/>
      <c r="BIR143" s="9"/>
      <c r="BIS143" s="9"/>
      <c r="BIT143" s="9"/>
      <c r="BIU143" s="9"/>
      <c r="BIV143" s="9"/>
      <c r="BIW143" s="9"/>
      <c r="BIX143" s="9"/>
      <c r="BIY143" s="9"/>
      <c r="BIZ143" s="9"/>
      <c r="BJA143" s="9"/>
      <c r="BJB143" s="9"/>
      <c r="BJC143" s="9"/>
      <c r="BJD143" s="9"/>
      <c r="BJE143" s="9"/>
      <c r="BJF143" s="9"/>
      <c r="BJG143" s="9"/>
      <c r="BJH143" s="9"/>
      <c r="BJI143" s="9"/>
      <c r="BJJ143" s="9"/>
      <c r="BJK143" s="9"/>
      <c r="BJL143" s="9"/>
      <c r="BJM143" s="9"/>
      <c r="BJN143" s="9"/>
      <c r="BJO143" s="9"/>
      <c r="BJP143" s="9"/>
      <c r="BJQ143" s="9"/>
      <c r="BJR143" s="9"/>
      <c r="BJS143" s="9"/>
      <c r="BJT143" s="9"/>
      <c r="BJU143" s="9"/>
      <c r="BJV143" s="9"/>
      <c r="BJW143" s="9"/>
      <c r="BJX143" s="9"/>
      <c r="BJY143" s="9"/>
      <c r="BJZ143" s="9"/>
      <c r="BKA143" s="9"/>
      <c r="BKB143" s="9"/>
      <c r="BKC143" s="9"/>
      <c r="BKD143" s="9"/>
      <c r="BKE143" s="9"/>
      <c r="BKF143" s="9"/>
      <c r="BKG143" s="9"/>
      <c r="BKH143" s="9"/>
      <c r="BKI143" s="9"/>
      <c r="BKJ143" s="9"/>
      <c r="BKK143" s="9"/>
      <c r="BKL143" s="9"/>
      <c r="BKM143" s="9"/>
      <c r="BKN143" s="9"/>
      <c r="BKO143" s="9"/>
      <c r="BKP143" s="9"/>
      <c r="BKQ143" s="9"/>
      <c r="BKR143" s="9"/>
      <c r="BKS143" s="9"/>
      <c r="BKT143" s="9"/>
      <c r="BKU143" s="9"/>
      <c r="BKV143" s="9"/>
      <c r="BKW143" s="9"/>
      <c r="BKX143" s="9"/>
      <c r="BKY143" s="9"/>
      <c r="BKZ143" s="9"/>
      <c r="BLA143" s="9"/>
      <c r="BLB143" s="9"/>
      <c r="BLC143" s="9"/>
      <c r="BLD143" s="9"/>
      <c r="BLE143" s="9"/>
      <c r="BLF143" s="9"/>
      <c r="BLG143" s="9"/>
      <c r="BLH143" s="9"/>
      <c r="BLI143" s="9"/>
      <c r="BLJ143" s="9"/>
      <c r="BLK143" s="9"/>
      <c r="BLL143" s="9"/>
      <c r="BLM143" s="9"/>
      <c r="BLN143" s="9"/>
      <c r="BLO143" s="9"/>
      <c r="BLP143" s="9"/>
      <c r="BLQ143" s="9"/>
      <c r="BLR143" s="9"/>
      <c r="BLS143" s="9"/>
      <c r="BLT143" s="9"/>
      <c r="BLU143" s="9"/>
      <c r="BLV143" s="9"/>
      <c r="BLW143" s="9"/>
      <c r="BLX143" s="9"/>
      <c r="BLY143" s="9"/>
      <c r="BLZ143" s="9"/>
      <c r="BMA143" s="9"/>
      <c r="BMB143" s="9"/>
      <c r="BMC143" s="9"/>
      <c r="BMD143" s="9"/>
      <c r="BME143" s="9"/>
      <c r="BMF143" s="9"/>
      <c r="BMG143" s="9"/>
      <c r="BMH143" s="9"/>
      <c r="BMI143" s="9"/>
      <c r="BMJ143" s="9"/>
      <c r="BMK143" s="9"/>
      <c r="BML143" s="9"/>
      <c r="BMM143" s="9"/>
      <c r="BMN143" s="9"/>
      <c r="BMO143" s="9"/>
      <c r="BMP143" s="9"/>
      <c r="BMQ143" s="9"/>
      <c r="BMR143" s="9"/>
      <c r="BMS143" s="9"/>
      <c r="BMT143" s="9"/>
      <c r="BMU143" s="9"/>
      <c r="BMV143" s="9"/>
      <c r="BMW143" s="9"/>
      <c r="BMX143" s="9"/>
      <c r="BMY143" s="9"/>
      <c r="BMZ143" s="9"/>
      <c r="BNA143" s="9"/>
      <c r="BNB143" s="9"/>
      <c r="BNC143" s="9"/>
      <c r="BND143" s="9"/>
      <c r="BNE143" s="9"/>
      <c r="BNF143" s="9"/>
      <c r="BNG143" s="9"/>
      <c r="BNH143" s="9"/>
      <c r="BNI143" s="9"/>
      <c r="BNJ143" s="9"/>
      <c r="BNK143" s="9"/>
      <c r="BNL143" s="9"/>
      <c r="BNM143" s="9"/>
      <c r="BNN143" s="9"/>
      <c r="BNO143" s="9"/>
      <c r="BNP143" s="9"/>
      <c r="BNQ143" s="9"/>
      <c r="BNR143" s="9"/>
      <c r="BNS143" s="9"/>
      <c r="BNT143" s="9"/>
      <c r="BNU143" s="9"/>
      <c r="BNV143" s="9"/>
      <c r="BNW143" s="9"/>
      <c r="BNX143" s="9"/>
      <c r="BNY143" s="9"/>
      <c r="BNZ143" s="9"/>
      <c r="BOA143" s="9"/>
      <c r="BOB143" s="9"/>
      <c r="BOC143" s="9"/>
      <c r="BOD143" s="9"/>
      <c r="BOE143" s="9"/>
      <c r="BOF143" s="9"/>
      <c r="BOG143" s="9"/>
      <c r="BOH143" s="9"/>
      <c r="BOI143" s="9"/>
      <c r="BOJ143" s="9"/>
      <c r="BOK143" s="9"/>
      <c r="BOL143" s="9"/>
      <c r="BOM143" s="9"/>
      <c r="BON143" s="9"/>
      <c r="BOO143" s="9"/>
      <c r="BOP143" s="9"/>
      <c r="BOQ143" s="9"/>
      <c r="BOR143" s="9"/>
      <c r="BOS143" s="9"/>
      <c r="BOT143" s="9"/>
      <c r="BOU143" s="9"/>
      <c r="BOV143" s="9"/>
      <c r="BOW143" s="9"/>
      <c r="BOX143" s="9"/>
      <c r="BOY143" s="9"/>
      <c r="BOZ143" s="9"/>
      <c r="BPA143" s="9"/>
      <c r="BPB143" s="9"/>
      <c r="BPC143" s="9"/>
      <c r="BPD143" s="9"/>
      <c r="BPE143" s="9"/>
      <c r="BPF143" s="9"/>
      <c r="BPG143" s="9"/>
      <c r="BPH143" s="9"/>
      <c r="BPI143" s="9"/>
      <c r="BPJ143" s="9"/>
      <c r="BPK143" s="9"/>
      <c r="BPL143" s="9"/>
      <c r="BPM143" s="9"/>
      <c r="BPN143" s="9"/>
      <c r="BPO143" s="9"/>
      <c r="BPP143" s="9"/>
      <c r="BPQ143" s="9"/>
      <c r="BPR143" s="9"/>
      <c r="BPS143" s="9"/>
      <c r="BPT143" s="9"/>
      <c r="BPU143" s="9"/>
      <c r="BPV143" s="9"/>
      <c r="BPW143" s="9"/>
      <c r="BPX143" s="9"/>
      <c r="BPY143" s="9"/>
      <c r="BPZ143" s="9"/>
      <c r="BQA143" s="9"/>
      <c r="BQB143" s="9"/>
      <c r="BQC143" s="9"/>
      <c r="BQD143" s="9"/>
      <c r="BQE143" s="9"/>
      <c r="BQF143" s="9"/>
      <c r="BQG143" s="9"/>
      <c r="BQH143" s="9"/>
      <c r="BQI143" s="9"/>
      <c r="BQJ143" s="9"/>
      <c r="BQK143" s="9"/>
      <c r="BQL143" s="9"/>
      <c r="BQM143" s="9"/>
      <c r="BQN143" s="9"/>
      <c r="BQO143" s="9"/>
      <c r="BQP143" s="9"/>
      <c r="BQQ143" s="9"/>
      <c r="BQR143" s="9"/>
      <c r="BQS143" s="9"/>
      <c r="BQT143" s="9"/>
      <c r="BQU143" s="9"/>
      <c r="BQV143" s="9"/>
      <c r="BQW143" s="9"/>
      <c r="BQX143" s="9"/>
      <c r="BQY143" s="9"/>
      <c r="BQZ143" s="9"/>
      <c r="BRA143" s="9"/>
      <c r="BRB143" s="9"/>
      <c r="BRC143" s="9"/>
      <c r="BRD143" s="9"/>
      <c r="BRE143" s="9"/>
      <c r="BRF143" s="9"/>
      <c r="BRG143" s="9"/>
      <c r="BRH143" s="9"/>
      <c r="BRI143" s="9"/>
      <c r="BRJ143" s="9"/>
      <c r="BRK143" s="9"/>
      <c r="BRL143" s="9"/>
      <c r="BRM143" s="9"/>
      <c r="BRN143" s="9"/>
      <c r="BRO143" s="9"/>
      <c r="BRP143" s="9"/>
      <c r="BRQ143" s="9"/>
      <c r="BRR143" s="9"/>
      <c r="BRS143" s="9"/>
      <c r="BRT143" s="9"/>
      <c r="BRU143" s="9"/>
      <c r="BRV143" s="9"/>
      <c r="BRW143" s="9"/>
      <c r="BRX143" s="9"/>
      <c r="BRY143" s="9"/>
      <c r="BRZ143" s="9"/>
      <c r="BSA143" s="9"/>
      <c r="BSB143" s="9"/>
      <c r="BSC143" s="9"/>
      <c r="BSD143" s="9"/>
      <c r="BSE143" s="9"/>
      <c r="BSF143" s="9"/>
      <c r="BSG143" s="9"/>
      <c r="BSH143" s="9"/>
      <c r="BSI143" s="9"/>
      <c r="BSJ143" s="9"/>
      <c r="BSK143" s="9"/>
      <c r="BSL143" s="9"/>
      <c r="BSM143" s="9"/>
      <c r="BSN143" s="9"/>
      <c r="BSO143" s="9"/>
      <c r="BSP143" s="9"/>
      <c r="BSQ143" s="9"/>
      <c r="BSR143" s="9"/>
      <c r="BSS143" s="9"/>
      <c r="BST143" s="9"/>
      <c r="BSU143" s="9"/>
      <c r="BSV143" s="9"/>
      <c r="BSW143" s="9"/>
      <c r="BSX143" s="9"/>
      <c r="BSY143" s="9"/>
      <c r="BSZ143" s="9"/>
      <c r="BTA143" s="9"/>
      <c r="BTB143" s="9"/>
      <c r="BTC143" s="9"/>
      <c r="BTD143" s="9"/>
      <c r="BTE143" s="9"/>
      <c r="BTF143" s="9"/>
      <c r="BTG143" s="9"/>
      <c r="BTH143" s="9"/>
      <c r="BTI143" s="9"/>
      <c r="BTJ143" s="9"/>
      <c r="BTK143" s="9"/>
      <c r="BTL143" s="9"/>
      <c r="BTM143" s="9"/>
      <c r="BTN143" s="9"/>
      <c r="BTO143" s="9"/>
      <c r="BTP143" s="9"/>
      <c r="BTQ143" s="9"/>
      <c r="BTR143" s="9"/>
      <c r="BTS143" s="9"/>
      <c r="BTT143" s="9"/>
      <c r="BTU143" s="9"/>
      <c r="BTV143" s="9"/>
      <c r="BTW143" s="9"/>
      <c r="BTX143" s="9"/>
      <c r="BTY143" s="9"/>
      <c r="BTZ143" s="9"/>
      <c r="BUA143" s="9"/>
      <c r="BUB143" s="9"/>
      <c r="BUC143" s="9"/>
      <c r="BUD143" s="9"/>
      <c r="BUE143" s="9"/>
      <c r="BUF143" s="9"/>
      <c r="BUG143" s="9"/>
      <c r="BUH143" s="9"/>
      <c r="BUI143" s="9"/>
      <c r="BUJ143" s="9"/>
      <c r="BUK143" s="9"/>
      <c r="BUL143" s="9"/>
      <c r="BUM143" s="9"/>
      <c r="BUN143" s="9"/>
      <c r="BUO143" s="9"/>
      <c r="BUP143" s="9"/>
      <c r="BUQ143" s="9"/>
      <c r="BUR143" s="9"/>
      <c r="BUS143" s="9"/>
      <c r="BUT143" s="9"/>
      <c r="BUU143" s="9"/>
      <c r="BUV143" s="9"/>
      <c r="BUW143" s="9"/>
      <c r="BUX143" s="9"/>
      <c r="BUY143" s="9"/>
      <c r="BUZ143" s="9"/>
      <c r="BVA143" s="9"/>
      <c r="BVB143" s="9"/>
      <c r="BVC143" s="9"/>
      <c r="BVD143" s="9"/>
      <c r="BVE143" s="9"/>
      <c r="BVF143" s="9"/>
      <c r="BVG143" s="9"/>
      <c r="BVH143" s="9"/>
      <c r="BVI143" s="9"/>
      <c r="BVJ143" s="9"/>
      <c r="BVK143" s="9"/>
      <c r="BVL143" s="9"/>
      <c r="BVM143" s="9"/>
      <c r="BVN143" s="9"/>
      <c r="BVO143" s="9"/>
      <c r="BVP143" s="9"/>
      <c r="BVQ143" s="9"/>
      <c r="BVR143" s="9"/>
      <c r="BVS143" s="9"/>
      <c r="BVT143" s="9"/>
      <c r="BVU143" s="9"/>
      <c r="BVV143" s="9"/>
      <c r="BVW143" s="9"/>
      <c r="BVX143" s="9"/>
      <c r="BVY143" s="9"/>
      <c r="BVZ143" s="9"/>
      <c r="BWA143" s="9"/>
      <c r="BWB143" s="9"/>
      <c r="BWC143" s="9"/>
      <c r="BWD143" s="9"/>
      <c r="BWE143" s="9"/>
      <c r="BWF143" s="9"/>
      <c r="BWG143" s="9"/>
      <c r="BWH143" s="9"/>
      <c r="BWI143" s="9"/>
      <c r="BWJ143" s="9"/>
      <c r="BWK143" s="9"/>
      <c r="BWL143" s="9"/>
      <c r="BWM143" s="9"/>
      <c r="BWN143" s="9"/>
      <c r="BWO143" s="9"/>
      <c r="BWP143" s="9"/>
      <c r="BWQ143" s="9"/>
      <c r="BWR143" s="9"/>
      <c r="BWS143" s="9"/>
      <c r="BWT143" s="9"/>
      <c r="BWU143" s="9"/>
      <c r="BWV143" s="9"/>
      <c r="BWW143" s="9"/>
      <c r="BWX143" s="9"/>
      <c r="BWY143" s="9"/>
      <c r="BWZ143" s="9"/>
      <c r="BXA143" s="9"/>
      <c r="BXB143" s="9"/>
      <c r="BXC143" s="9"/>
      <c r="BXD143" s="9"/>
    </row>
    <row r="144" ht="14.25" customHeight="1">
      <c r="A144" s="9">
        <v>29.0</v>
      </c>
      <c r="B144" s="9" t="s">
        <v>11947</v>
      </c>
      <c r="C144" s="9" t="s">
        <v>11948</v>
      </c>
      <c r="D144" s="9" t="s">
        <v>11948</v>
      </c>
      <c r="E144" s="9"/>
      <c r="F144" s="9">
        <v>59.0</v>
      </c>
      <c r="G144" s="9" t="s">
        <v>13157</v>
      </c>
      <c r="H144" s="9"/>
      <c r="I144" s="9">
        <v>1.0</v>
      </c>
      <c r="J144" s="9"/>
      <c r="K144" s="9">
        <v>9.0</v>
      </c>
      <c r="L144" s="9">
        <v>47.0</v>
      </c>
      <c r="M144" s="9">
        <v>1.0</v>
      </c>
      <c r="N144" s="9"/>
      <c r="O144" s="9">
        <v>1.0</v>
      </c>
      <c r="P144" s="9">
        <v>3.0</v>
      </c>
      <c r="Q144" s="9" t="s">
        <v>13158</v>
      </c>
      <c r="R144" s="9"/>
      <c r="S144" s="9" t="s">
        <v>3200</v>
      </c>
      <c r="T144" s="9" t="s">
        <v>3199</v>
      </c>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c r="JE144" s="9"/>
      <c r="JF144" s="9"/>
      <c r="JG144" s="9"/>
      <c r="JH144" s="9"/>
      <c r="JI144" s="9"/>
      <c r="JJ144" s="9"/>
      <c r="JK144" s="9"/>
      <c r="JL144" s="9"/>
      <c r="JM144" s="9"/>
      <c r="JN144" s="9"/>
      <c r="JO144" s="9"/>
      <c r="JP144" s="9"/>
      <c r="JQ144" s="9"/>
      <c r="JR144" s="9"/>
      <c r="JS144" s="9"/>
      <c r="JT144" s="9"/>
      <c r="JU144" s="9"/>
      <c r="JV144" s="9"/>
      <c r="JW144" s="9"/>
      <c r="JX144" s="9"/>
      <c r="JY144" s="9"/>
      <c r="JZ144" s="9"/>
      <c r="KA144" s="9"/>
      <c r="KB144" s="9"/>
      <c r="KC144" s="9"/>
      <c r="KD144" s="9"/>
      <c r="KE144" s="9"/>
      <c r="KF144" s="9"/>
      <c r="KG144" s="9"/>
      <c r="KH144" s="9"/>
      <c r="KI144" s="9"/>
      <c r="KJ144" s="9"/>
      <c r="KK144" s="9"/>
      <c r="KL144" s="9"/>
      <c r="KM144" s="9"/>
      <c r="KN144" s="9"/>
      <c r="KO144" s="9"/>
      <c r="KP144" s="9"/>
      <c r="KQ144" s="9"/>
      <c r="KR144" s="9"/>
      <c r="KS144" s="9"/>
      <c r="KT144" s="9"/>
      <c r="KU144" s="9"/>
      <c r="KV144" s="9"/>
      <c r="KW144" s="9"/>
      <c r="KX144" s="9"/>
      <c r="KY144" s="9"/>
      <c r="KZ144" s="9"/>
      <c r="LA144" s="9"/>
      <c r="LB144" s="9"/>
      <c r="LC144" s="9"/>
      <c r="LD144" s="9"/>
      <c r="LE144" s="9"/>
      <c r="LF144" s="9"/>
      <c r="LG144" s="9"/>
      <c r="LH144" s="9"/>
      <c r="LI144" s="9"/>
      <c r="LJ144" s="9"/>
      <c r="LK144" s="9"/>
      <c r="LL144" s="9"/>
      <c r="LM144" s="9"/>
      <c r="LN144" s="9"/>
      <c r="LO144" s="9"/>
      <c r="LP144" s="9"/>
      <c r="LQ144" s="9"/>
      <c r="LR144" s="9"/>
      <c r="LS144" s="9"/>
      <c r="LT144" s="9"/>
      <c r="LU144" s="9"/>
      <c r="LV144" s="9"/>
      <c r="LW144" s="9"/>
      <c r="LX144" s="9"/>
      <c r="LY144" s="9"/>
      <c r="LZ144" s="9"/>
      <c r="MA144" s="9"/>
      <c r="MB144" s="9"/>
      <c r="MC144" s="9"/>
      <c r="MD144" s="9"/>
      <c r="ME144" s="9"/>
      <c r="MF144" s="9"/>
      <c r="MG144" s="9"/>
      <c r="MH144" s="9"/>
      <c r="MI144" s="9"/>
      <c r="MJ144" s="9"/>
      <c r="MK144" s="9"/>
      <c r="ML144" s="9"/>
      <c r="MM144" s="9"/>
      <c r="MN144" s="9"/>
      <c r="MO144" s="9"/>
      <c r="MP144" s="9"/>
      <c r="MQ144" s="9"/>
      <c r="MR144" s="9"/>
      <c r="MS144" s="9"/>
      <c r="MT144" s="9"/>
      <c r="MU144" s="9"/>
      <c r="MV144" s="9"/>
      <c r="MW144" s="9"/>
      <c r="MX144" s="9"/>
      <c r="MY144" s="9"/>
      <c r="MZ144" s="9"/>
      <c r="NA144" s="9"/>
      <c r="NB144" s="9"/>
      <c r="NC144" s="9"/>
      <c r="ND144" s="9"/>
      <c r="NE144" s="9"/>
      <c r="NF144" s="9"/>
      <c r="NG144" s="9"/>
      <c r="NH144" s="9"/>
      <c r="NI144" s="9"/>
      <c r="NJ144" s="9"/>
      <c r="NK144" s="9"/>
      <c r="NL144" s="9"/>
      <c r="NM144" s="9"/>
      <c r="NN144" s="9"/>
      <c r="NO144" s="9"/>
      <c r="NP144" s="9"/>
      <c r="NQ144" s="9"/>
      <c r="NR144" s="9"/>
      <c r="NS144" s="9"/>
      <c r="NT144" s="9"/>
      <c r="NU144" s="9"/>
      <c r="NV144" s="9"/>
      <c r="NW144" s="9"/>
      <c r="NX144" s="9"/>
      <c r="NY144" s="9"/>
      <c r="NZ144" s="9"/>
      <c r="OA144" s="9"/>
      <c r="OB144" s="9"/>
      <c r="OC144" s="9"/>
      <c r="OD144" s="9"/>
      <c r="OE144" s="9"/>
      <c r="OF144" s="9"/>
      <c r="OG144" s="9"/>
      <c r="OH144" s="9"/>
      <c r="OI144" s="9"/>
      <c r="OJ144" s="9"/>
      <c r="OK144" s="9"/>
      <c r="OL144" s="9"/>
      <c r="OM144" s="9"/>
      <c r="ON144" s="9"/>
      <c r="OO144" s="9"/>
      <c r="OP144" s="9"/>
      <c r="OQ144" s="9"/>
      <c r="OR144" s="9"/>
      <c r="OS144" s="9"/>
      <c r="OT144" s="9"/>
      <c r="OU144" s="9"/>
      <c r="OV144" s="9"/>
      <c r="OW144" s="9"/>
      <c r="OX144" s="9"/>
      <c r="OY144" s="9"/>
      <c r="OZ144" s="9"/>
      <c r="PA144" s="9"/>
      <c r="PB144" s="9"/>
      <c r="PC144" s="9"/>
      <c r="PD144" s="9"/>
      <c r="PE144" s="9"/>
      <c r="PF144" s="9"/>
      <c r="PG144" s="9"/>
      <c r="PH144" s="9"/>
      <c r="PI144" s="9"/>
      <c r="PJ144" s="9"/>
      <c r="PK144" s="9"/>
      <c r="PL144" s="9"/>
      <c r="PM144" s="9"/>
      <c r="PN144" s="9"/>
      <c r="PO144" s="9"/>
      <c r="PP144" s="9"/>
      <c r="PQ144" s="9"/>
      <c r="PR144" s="9"/>
      <c r="PS144" s="9"/>
      <c r="PT144" s="9"/>
      <c r="PU144" s="9"/>
      <c r="PV144" s="9"/>
      <c r="PW144" s="9"/>
      <c r="PX144" s="9"/>
      <c r="PY144" s="9"/>
      <c r="PZ144" s="9"/>
      <c r="QA144" s="9"/>
      <c r="QB144" s="9"/>
      <c r="QC144" s="9"/>
      <c r="QD144" s="9"/>
      <c r="QE144" s="9"/>
      <c r="QF144" s="9"/>
      <c r="QG144" s="9"/>
      <c r="QH144" s="9"/>
      <c r="QI144" s="9"/>
      <c r="QJ144" s="9"/>
      <c r="QK144" s="9"/>
      <c r="QL144" s="9"/>
      <c r="QM144" s="9"/>
      <c r="QN144" s="9"/>
      <c r="QO144" s="9"/>
      <c r="QP144" s="9"/>
      <c r="QQ144" s="9"/>
      <c r="QR144" s="9"/>
      <c r="QS144" s="9"/>
      <c r="QT144" s="9"/>
      <c r="QU144" s="9"/>
      <c r="QV144" s="9"/>
      <c r="QW144" s="9"/>
      <c r="QX144" s="9"/>
      <c r="QY144" s="9"/>
      <c r="QZ144" s="9"/>
      <c r="RA144" s="9"/>
      <c r="RB144" s="9"/>
      <c r="RC144" s="9"/>
      <c r="RD144" s="9"/>
      <c r="RE144" s="9"/>
      <c r="RF144" s="9"/>
      <c r="RG144" s="9"/>
      <c r="RH144" s="9"/>
      <c r="RI144" s="9"/>
      <c r="RJ144" s="9"/>
      <c r="RK144" s="9"/>
      <c r="RL144" s="9"/>
      <c r="RM144" s="9"/>
      <c r="RN144" s="9"/>
      <c r="RO144" s="9"/>
      <c r="RP144" s="9"/>
      <c r="RQ144" s="9"/>
      <c r="RR144" s="9"/>
      <c r="RS144" s="9"/>
      <c r="RT144" s="9"/>
      <c r="RU144" s="9"/>
      <c r="RV144" s="9"/>
      <c r="RW144" s="9"/>
      <c r="RX144" s="9"/>
      <c r="RY144" s="9"/>
      <c r="RZ144" s="9"/>
      <c r="SA144" s="9"/>
      <c r="SB144" s="9"/>
      <c r="SC144" s="9"/>
      <c r="SD144" s="9"/>
      <c r="SE144" s="9"/>
      <c r="SF144" s="9"/>
      <c r="SG144" s="9"/>
      <c r="SH144" s="9"/>
      <c r="SI144" s="9"/>
      <c r="SJ144" s="9"/>
      <c r="SK144" s="9"/>
      <c r="SL144" s="9"/>
      <c r="SM144" s="9"/>
      <c r="SN144" s="9"/>
      <c r="SO144" s="9"/>
      <c r="SP144" s="9"/>
      <c r="SQ144" s="9"/>
      <c r="SR144" s="9"/>
      <c r="SS144" s="9"/>
      <c r="ST144" s="9"/>
      <c r="SU144" s="9"/>
      <c r="SV144" s="9"/>
      <c r="SW144" s="9"/>
      <c r="SX144" s="9"/>
      <c r="SY144" s="9"/>
      <c r="SZ144" s="9"/>
      <c r="TA144" s="9"/>
      <c r="TB144" s="9"/>
      <c r="TC144" s="9"/>
      <c r="TD144" s="9"/>
      <c r="TE144" s="9"/>
      <c r="TF144" s="9"/>
      <c r="TG144" s="9"/>
      <c r="TH144" s="9"/>
      <c r="TI144" s="9"/>
      <c r="TJ144" s="9"/>
      <c r="TK144" s="9"/>
      <c r="TL144" s="9"/>
      <c r="TM144" s="9"/>
      <c r="TN144" s="9"/>
      <c r="TO144" s="9"/>
      <c r="ANB144" s="9"/>
      <c r="ANC144" s="9"/>
      <c r="AND144" s="9"/>
      <c r="ANE144" s="9"/>
      <c r="ANF144" s="9"/>
      <c r="ANG144" s="9"/>
      <c r="ANH144" s="9"/>
      <c r="ANI144" s="9"/>
      <c r="ANJ144" s="9"/>
      <c r="ANK144" s="9"/>
      <c r="ANL144" s="9"/>
      <c r="ANM144" s="9"/>
      <c r="ANN144" s="9"/>
      <c r="ANO144" s="9"/>
      <c r="ANP144" s="9"/>
      <c r="ANQ144" s="9"/>
      <c r="ANR144" s="9"/>
      <c r="ANS144" s="9"/>
      <c r="ANT144" s="9"/>
      <c r="ANU144" s="9"/>
      <c r="ANV144" s="9"/>
      <c r="ANW144" s="9"/>
      <c r="ANX144" s="9"/>
      <c r="ANY144" s="9"/>
      <c r="ANZ144" s="9"/>
      <c r="AOA144" s="9"/>
      <c r="AOB144" s="9"/>
      <c r="AOC144" s="9"/>
      <c r="AOD144" s="9"/>
      <c r="AOE144" s="9"/>
      <c r="AOF144" s="9"/>
      <c r="AOG144" s="9"/>
      <c r="AOH144" s="9"/>
      <c r="AOI144" s="9"/>
      <c r="AOJ144" s="9"/>
      <c r="AOK144" s="9"/>
      <c r="AOL144" s="9"/>
      <c r="AOM144" s="9"/>
      <c r="AON144" s="9"/>
      <c r="AOO144" s="9"/>
      <c r="AOP144" s="9"/>
      <c r="AOQ144" s="9"/>
      <c r="AOR144" s="9"/>
      <c r="AOS144" s="9"/>
      <c r="AOT144" s="9"/>
      <c r="AOU144" s="9"/>
      <c r="AOV144" s="9"/>
      <c r="AOW144" s="9"/>
      <c r="AOX144" s="9"/>
      <c r="AOY144" s="9"/>
      <c r="AOZ144" s="9"/>
      <c r="APA144" s="9"/>
      <c r="APB144" s="9"/>
      <c r="APC144" s="9"/>
      <c r="APD144" s="9"/>
      <c r="APE144" s="9"/>
      <c r="APF144" s="9"/>
      <c r="APG144" s="9"/>
      <c r="APH144" s="9"/>
      <c r="API144" s="9"/>
      <c r="APJ144" s="9"/>
      <c r="APK144" s="9"/>
      <c r="APL144" s="9"/>
      <c r="APM144" s="9"/>
      <c r="APN144" s="9"/>
      <c r="APO144" s="9"/>
      <c r="APP144" s="9"/>
      <c r="APQ144" s="9"/>
      <c r="APR144" s="9"/>
      <c r="APS144" s="9"/>
      <c r="APT144" s="9"/>
      <c r="APU144" s="9"/>
      <c r="APV144" s="9"/>
      <c r="APW144" s="9"/>
      <c r="APX144" s="9"/>
      <c r="APY144" s="9"/>
      <c r="APZ144" s="9"/>
      <c r="AQA144" s="9"/>
      <c r="AQB144" s="9"/>
      <c r="AQC144" s="9"/>
      <c r="AQD144" s="9"/>
      <c r="AQE144" s="9"/>
      <c r="AQF144" s="9"/>
      <c r="AQG144" s="9"/>
      <c r="AQH144" s="9"/>
      <c r="AQI144" s="9"/>
      <c r="AQJ144" s="9"/>
      <c r="AQK144" s="9"/>
      <c r="AQL144" s="9"/>
      <c r="AQM144" s="9"/>
      <c r="AQN144" s="9"/>
      <c r="AQO144" s="9"/>
      <c r="AQP144" s="9"/>
      <c r="AQQ144" s="9"/>
      <c r="AQR144" s="9"/>
      <c r="AQS144" s="9"/>
      <c r="AQT144" s="9"/>
      <c r="AQU144" s="9"/>
      <c r="AQV144" s="9"/>
      <c r="AQW144" s="9"/>
      <c r="AQX144" s="9"/>
      <c r="AQY144" s="9"/>
      <c r="AQZ144" s="9"/>
      <c r="ARA144" s="9"/>
      <c r="ARB144" s="9"/>
      <c r="ARC144" s="9"/>
      <c r="ARD144" s="9"/>
      <c r="ARE144" s="9"/>
      <c r="ARF144" s="9"/>
      <c r="ARG144" s="9"/>
      <c r="ARH144" s="9"/>
      <c r="ARI144" s="9"/>
      <c r="ARJ144" s="9"/>
      <c r="ARK144" s="9"/>
      <c r="ARL144" s="9"/>
      <c r="ARM144" s="9"/>
      <c r="ARN144" s="9"/>
      <c r="ARO144" s="9"/>
      <c r="ARP144" s="9"/>
      <c r="ARQ144" s="9"/>
      <c r="ARR144" s="9"/>
      <c r="ARS144" s="9"/>
      <c r="ART144" s="9"/>
      <c r="ARU144" s="9"/>
      <c r="ARV144" s="9"/>
      <c r="ARW144" s="9"/>
      <c r="ARX144" s="9"/>
      <c r="ARY144" s="9"/>
      <c r="ARZ144" s="9"/>
      <c r="ASA144" s="9"/>
      <c r="ASB144" s="9"/>
      <c r="ASC144" s="9"/>
      <c r="ASD144" s="9"/>
      <c r="ASE144" s="9"/>
      <c r="ASF144" s="9"/>
      <c r="ASG144" s="9"/>
      <c r="ASH144" s="9"/>
      <c r="ASI144" s="9"/>
      <c r="ASJ144" s="9"/>
      <c r="ASK144" s="9"/>
      <c r="ASL144" s="9"/>
      <c r="ASM144" s="9"/>
      <c r="ASN144" s="9"/>
      <c r="ASO144" s="9"/>
      <c r="ASP144" s="9"/>
      <c r="ASQ144" s="9"/>
      <c r="ASR144" s="9"/>
      <c r="ASS144" s="9"/>
      <c r="AST144" s="9"/>
      <c r="ASU144" s="9"/>
      <c r="ASV144" s="9"/>
      <c r="ASW144" s="9"/>
      <c r="ASX144" s="9"/>
      <c r="ASY144" s="9"/>
      <c r="ASZ144" s="9"/>
      <c r="ATA144" s="9"/>
      <c r="ATB144" s="9"/>
      <c r="ATC144" s="9"/>
      <c r="ATD144" s="9"/>
      <c r="ATE144" s="9"/>
      <c r="ATF144" s="9"/>
      <c r="ATG144" s="9"/>
      <c r="ATH144" s="9"/>
      <c r="ATI144" s="9"/>
      <c r="ATJ144" s="9"/>
      <c r="ATK144" s="9"/>
      <c r="ATL144" s="9"/>
      <c r="ATM144" s="9"/>
      <c r="ATN144" s="9"/>
      <c r="ATO144" s="9"/>
      <c r="ATP144" s="9"/>
      <c r="ATQ144" s="9"/>
      <c r="ATR144" s="9"/>
      <c r="ATS144" s="9"/>
      <c r="ATT144" s="9"/>
      <c r="ATU144" s="9"/>
      <c r="ATV144" s="9"/>
      <c r="ATW144" s="9"/>
      <c r="ATX144" s="9"/>
      <c r="ATY144" s="9"/>
      <c r="ATZ144" s="9"/>
      <c r="AUA144" s="9"/>
      <c r="AUB144" s="9"/>
      <c r="AUC144" s="9"/>
      <c r="AUD144" s="9"/>
      <c r="AUE144" s="9"/>
      <c r="AUF144" s="9"/>
      <c r="AUG144" s="9"/>
      <c r="AUH144" s="9"/>
      <c r="AUI144" s="9"/>
      <c r="AUJ144" s="9"/>
      <c r="AUK144" s="9"/>
      <c r="AUL144" s="9"/>
      <c r="AUM144" s="9"/>
      <c r="AUN144" s="9"/>
      <c r="AUO144" s="9"/>
      <c r="AUP144" s="9"/>
      <c r="AUQ144" s="9"/>
      <c r="AUR144" s="9"/>
      <c r="AUS144" s="9"/>
      <c r="AUT144" s="9"/>
      <c r="AUU144" s="9"/>
      <c r="AUV144" s="9"/>
      <c r="AUW144" s="9"/>
      <c r="AUX144" s="9"/>
      <c r="AUY144" s="9"/>
      <c r="AUZ144" s="9"/>
      <c r="AVA144" s="9"/>
      <c r="AVB144" s="9"/>
      <c r="AVC144" s="9"/>
      <c r="AVD144" s="9"/>
      <c r="AVE144" s="9"/>
      <c r="AVF144" s="9"/>
      <c r="AVG144" s="9"/>
      <c r="AVH144" s="9"/>
      <c r="AVI144" s="9"/>
      <c r="AVJ144" s="9"/>
      <c r="AVK144" s="9"/>
      <c r="AVL144" s="9"/>
      <c r="AVM144" s="9"/>
      <c r="AVN144" s="9"/>
      <c r="AVO144" s="9"/>
      <c r="AVP144" s="9"/>
      <c r="AVQ144" s="9"/>
      <c r="AVR144" s="9"/>
      <c r="AVS144" s="9"/>
      <c r="AVT144" s="9"/>
      <c r="AVU144" s="9"/>
      <c r="AVV144" s="9"/>
      <c r="AVW144" s="9"/>
      <c r="AVX144" s="9"/>
      <c r="AVY144" s="9"/>
      <c r="AVZ144" s="9"/>
      <c r="AWA144" s="9"/>
      <c r="AWB144" s="9"/>
      <c r="AWC144" s="9"/>
      <c r="AWD144" s="9"/>
      <c r="AWE144" s="9"/>
      <c r="AWF144" s="9"/>
      <c r="AWG144" s="9"/>
      <c r="AWH144" s="9"/>
      <c r="AWI144" s="9"/>
      <c r="AWJ144" s="9"/>
      <c r="AWK144" s="9"/>
      <c r="AWL144" s="9"/>
      <c r="AWM144" s="9"/>
      <c r="AWN144" s="9"/>
      <c r="AWO144" s="9"/>
      <c r="AWP144" s="9"/>
      <c r="AWQ144" s="9"/>
      <c r="AWR144" s="9"/>
      <c r="AWS144" s="9"/>
      <c r="AWT144" s="9"/>
      <c r="AWU144" s="9"/>
      <c r="AWV144" s="9"/>
      <c r="AWW144" s="9"/>
      <c r="AWX144" s="9"/>
      <c r="AWY144" s="9" t="s">
        <v>13159</v>
      </c>
      <c r="AWZ144" s="9"/>
      <c r="AXA144" s="9"/>
      <c r="AXB144" s="9"/>
      <c r="AXC144" s="9"/>
      <c r="AXD144" s="9"/>
      <c r="AXE144" s="9"/>
      <c r="AXF144" s="9"/>
      <c r="AXG144" s="9"/>
      <c r="AXH144" s="9"/>
      <c r="AXI144" s="9"/>
      <c r="AXJ144" s="9"/>
      <c r="AXK144" s="9"/>
      <c r="AXL144" s="9"/>
      <c r="AXM144" s="9"/>
      <c r="AXN144" s="9"/>
      <c r="AXO144" s="9"/>
      <c r="AXP144" s="9"/>
      <c r="AXQ144" s="9"/>
      <c r="AXR144" s="9"/>
      <c r="AXS144" s="9"/>
      <c r="AXT144" s="9"/>
      <c r="AXU144" s="9"/>
      <c r="AXV144" s="9"/>
      <c r="AXW144" s="9"/>
      <c r="AXX144" s="9"/>
      <c r="AXY144" s="9"/>
      <c r="AXZ144" s="9"/>
      <c r="AYA144" s="9"/>
      <c r="AYB144" s="9"/>
      <c r="AYC144" s="9"/>
      <c r="AYD144" s="9"/>
      <c r="AYE144" s="9"/>
      <c r="AYF144" s="9"/>
      <c r="AYG144" s="9"/>
      <c r="AYH144" s="9" t="s">
        <v>13160</v>
      </c>
      <c r="AYI144" s="9"/>
      <c r="AYJ144" s="9"/>
      <c r="AYK144" s="9"/>
      <c r="AYL144" s="9"/>
      <c r="AYM144" s="9"/>
      <c r="AYN144" s="9"/>
      <c r="AYO144" s="9"/>
      <c r="AYP144" s="9"/>
      <c r="AYQ144" s="9"/>
      <c r="AYR144" s="9"/>
      <c r="AYS144" s="9"/>
      <c r="AYT144" s="9"/>
      <c r="AYU144" s="9"/>
      <c r="AYV144" s="9"/>
      <c r="AYW144" s="9"/>
      <c r="AYX144" s="9"/>
      <c r="AYY144" s="9" t="s">
        <v>5691</v>
      </c>
      <c r="AYZ144" s="9" t="s">
        <v>5691</v>
      </c>
      <c r="AZA144" s="9"/>
      <c r="AZB144" s="9"/>
      <c r="AZC144" s="9"/>
      <c r="AZD144" s="9"/>
      <c r="AZE144" s="9"/>
      <c r="AZF144" s="9"/>
      <c r="AZG144" s="9"/>
      <c r="AZH144" s="9"/>
      <c r="AZI144" s="9"/>
      <c r="AZJ144" s="9"/>
      <c r="AZK144" s="9"/>
      <c r="AZL144" s="9"/>
      <c r="AZM144" s="9"/>
      <c r="AZN144" s="9"/>
      <c r="AZO144" s="9"/>
      <c r="AZP144" s="9"/>
      <c r="AZQ144" s="9"/>
      <c r="AZR144" s="9"/>
      <c r="AZS144" s="9"/>
      <c r="AZT144" s="9"/>
      <c r="AZU144" s="9"/>
      <c r="AZV144" s="9"/>
      <c r="AZW144" s="9"/>
      <c r="AZX144" s="9"/>
      <c r="AZY144" s="9"/>
      <c r="AZZ144" s="9"/>
      <c r="BAA144" s="9"/>
      <c r="BAB144" s="9"/>
      <c r="BAC144" s="9"/>
      <c r="BAD144" s="9"/>
      <c r="BAE144" s="9"/>
      <c r="BAF144" s="9"/>
      <c r="BAG144" s="9"/>
      <c r="BAH144" s="9"/>
      <c r="BAI144" s="9"/>
      <c r="BAJ144" s="9"/>
      <c r="BAK144" s="9" t="s">
        <v>13161</v>
      </c>
      <c r="BAL144" s="9"/>
      <c r="BAM144" s="9"/>
      <c r="BAN144" s="9"/>
      <c r="BAO144" s="9"/>
      <c r="BAP144" s="9"/>
      <c r="BAQ144" s="9"/>
      <c r="BAR144" s="9">
        <v>394.0</v>
      </c>
      <c r="BAS144" s="9" t="s">
        <v>13162</v>
      </c>
      <c r="BAT144" s="9">
        <v>590.0</v>
      </c>
      <c r="BAU144" s="9"/>
      <c r="BAV144" s="9"/>
      <c r="BAW144" s="9"/>
      <c r="BAX144" s="9"/>
      <c r="BAY144" s="9"/>
      <c r="BAZ144" s="9"/>
      <c r="BBA144" s="9"/>
      <c r="BBB144" s="9"/>
      <c r="BBC144" s="9"/>
      <c r="BBD144" s="9"/>
      <c r="BBE144" s="9"/>
      <c r="BBF144" s="9"/>
      <c r="BBG144" s="9"/>
      <c r="BBH144" s="9"/>
      <c r="BBI144" s="9" t="s">
        <v>5718</v>
      </c>
      <c r="BBJ144" s="9"/>
      <c r="BBK144" s="9"/>
      <c r="BBL144" s="9"/>
      <c r="BBM144" s="9"/>
      <c r="BBN144" s="9"/>
      <c r="BBO144" s="9"/>
      <c r="BBP144" s="9"/>
      <c r="BBQ144" s="9"/>
      <c r="BBR144" s="9"/>
      <c r="BBS144" s="9"/>
      <c r="BBT144" s="9"/>
      <c r="BBU144" s="9"/>
      <c r="BBV144" s="9"/>
      <c r="BBW144" s="9"/>
      <c r="BBX144" s="9"/>
      <c r="BBY144" s="9"/>
      <c r="BBZ144" s="9"/>
      <c r="BCA144" s="9"/>
      <c r="BCB144" s="9" t="s">
        <v>13163</v>
      </c>
      <c r="BCC144" s="9"/>
      <c r="BCD144" s="9"/>
      <c r="BCE144" s="9"/>
      <c r="BCF144" s="9" t="s">
        <v>5720</v>
      </c>
      <c r="BCG144" s="9" t="s">
        <v>11952</v>
      </c>
      <c r="BCH144" s="9"/>
      <c r="BCI144" s="9"/>
      <c r="BCJ144" s="9"/>
      <c r="BCK144" s="9"/>
      <c r="BCL144" s="9"/>
      <c r="BCM144" s="9"/>
      <c r="BCN144" s="9"/>
      <c r="BCO144" s="9"/>
      <c r="BCP144" s="9"/>
      <c r="BCQ144" s="9"/>
      <c r="BCR144" s="9"/>
      <c r="BCS144" s="9"/>
      <c r="BCT144" s="9"/>
      <c r="BCU144" s="9"/>
      <c r="BCV144" s="9"/>
      <c r="BCW144" s="9"/>
      <c r="BCX144" s="9"/>
      <c r="BCY144" s="9"/>
      <c r="BCZ144" s="9"/>
      <c r="BDA144" s="9"/>
      <c r="BDB144" s="9"/>
      <c r="BDC144" s="9"/>
      <c r="BDD144" s="9" t="s">
        <v>13162</v>
      </c>
      <c r="BDE144" s="9"/>
      <c r="BDF144" s="9"/>
      <c r="BDG144" s="9"/>
      <c r="BDH144" s="9"/>
      <c r="BDI144" s="9"/>
      <c r="BDJ144" s="9"/>
      <c r="BDK144" s="9"/>
      <c r="BDL144" s="9"/>
      <c r="BDM144" s="9"/>
      <c r="BDN144" s="9"/>
      <c r="BDO144" s="9"/>
      <c r="BDP144" s="9"/>
      <c r="BDQ144" s="9"/>
      <c r="BDR144" s="9"/>
      <c r="BDS144" s="9"/>
      <c r="BDT144" s="9"/>
      <c r="BDU144" s="9"/>
      <c r="BDV144" s="9"/>
      <c r="BDW144" s="9"/>
      <c r="BDX144" s="9"/>
      <c r="BDY144" s="9" t="s">
        <v>5691</v>
      </c>
      <c r="BDZ144" s="9" t="s">
        <v>5691</v>
      </c>
      <c r="BEA144" s="9"/>
      <c r="BEB144" s="9"/>
      <c r="BEC144" s="9"/>
      <c r="BED144" s="9"/>
      <c r="BEE144" s="9"/>
      <c r="BEF144" s="9"/>
      <c r="BEG144" s="9"/>
      <c r="BEH144" s="9"/>
      <c r="BEI144" s="9"/>
      <c r="BEJ144" s="9"/>
      <c r="BEK144" s="9"/>
      <c r="BEL144" s="9"/>
      <c r="BEM144" s="9"/>
      <c r="BEN144" s="9"/>
      <c r="BEO144" s="9"/>
      <c r="BEP144" s="9"/>
      <c r="BEQ144" s="9"/>
      <c r="BER144" s="9"/>
      <c r="BES144" s="9"/>
      <c r="BET144" s="9"/>
      <c r="BEU144" s="9"/>
      <c r="BEV144" s="9"/>
      <c r="BEW144" s="9"/>
      <c r="BEX144" s="9"/>
      <c r="BEY144" s="9"/>
      <c r="BEZ144" s="9"/>
      <c r="BFA144" s="9"/>
      <c r="BFB144" s="9"/>
      <c r="BFC144" s="9"/>
      <c r="BFD144" s="9"/>
      <c r="BFE144" s="9"/>
      <c r="BFF144" s="9"/>
      <c r="BFG144" s="9"/>
      <c r="BFH144" s="9"/>
      <c r="BFI144" s="9"/>
      <c r="BFJ144" s="9"/>
      <c r="BFK144" s="9" t="s">
        <v>13164</v>
      </c>
      <c r="BFL144" s="9"/>
      <c r="BFM144" s="9"/>
      <c r="BFN144" s="9"/>
      <c r="BFO144" s="9"/>
      <c r="BFP144" s="9"/>
      <c r="BFQ144" s="9"/>
      <c r="BFR144" s="9">
        <v>394.0</v>
      </c>
      <c r="BFS144" s="9" t="s">
        <v>13165</v>
      </c>
      <c r="BFT144" s="9">
        <v>590.0</v>
      </c>
      <c r="BFU144" s="9"/>
      <c r="BFV144" s="9"/>
      <c r="BFW144" s="9"/>
      <c r="BFX144" s="9"/>
      <c r="BFY144" s="9"/>
      <c r="BFZ144" s="9"/>
      <c r="BGA144" s="9"/>
      <c r="BGB144" s="9"/>
      <c r="BGC144" s="9"/>
      <c r="BGD144" s="9"/>
      <c r="BGE144" s="9"/>
      <c r="BGF144" s="9"/>
      <c r="BGG144" s="9"/>
      <c r="BGH144" s="9"/>
      <c r="BGI144" s="9" t="s">
        <v>5718</v>
      </c>
      <c r="BGJ144" s="9"/>
      <c r="BGK144" s="9"/>
      <c r="BGL144" s="9"/>
      <c r="BGM144" s="9"/>
      <c r="BGN144" s="9"/>
      <c r="BGO144" s="9"/>
      <c r="BGP144" s="9"/>
      <c r="BGQ144" s="9"/>
      <c r="BGR144" s="9"/>
      <c r="BGS144" s="9"/>
      <c r="BGT144" s="9"/>
      <c r="BGU144" s="9"/>
      <c r="BGV144" s="9"/>
      <c r="BGW144" s="9"/>
      <c r="BGX144" s="9"/>
      <c r="BGY144" s="9"/>
      <c r="BGZ144" s="9"/>
      <c r="BHA144" s="9"/>
      <c r="BHB144" s="9" t="s">
        <v>13166</v>
      </c>
      <c r="BHC144" s="9"/>
      <c r="BHD144" s="9"/>
      <c r="BHE144" s="9"/>
      <c r="BHF144" s="9" t="s">
        <v>5720</v>
      </c>
      <c r="BHG144" s="9" t="s">
        <v>11952</v>
      </c>
      <c r="BHH144" s="9"/>
      <c r="BHI144" s="9"/>
      <c r="BHJ144" s="9"/>
      <c r="BHK144" s="9"/>
      <c r="BHL144" s="9"/>
      <c r="BHM144" s="9"/>
      <c r="BHN144" s="9"/>
      <c r="BHO144" s="9"/>
      <c r="BHP144" s="9"/>
      <c r="BHQ144" s="9"/>
      <c r="BHR144" s="9"/>
      <c r="BHS144" s="9"/>
      <c r="BHT144" s="9"/>
      <c r="BHU144" s="9"/>
      <c r="BHV144" s="9"/>
      <c r="BHW144" s="9"/>
      <c r="BHX144" s="9"/>
      <c r="BHY144" s="9"/>
      <c r="BHZ144" s="9"/>
      <c r="BIA144" s="9"/>
      <c r="BIB144" s="9"/>
      <c r="BIC144" s="9"/>
      <c r="BID144" s="9" t="s">
        <v>13165</v>
      </c>
      <c r="BIE144" s="9"/>
      <c r="BIF144" s="9"/>
      <c r="BIG144" s="9"/>
      <c r="BIH144" s="9"/>
      <c r="BII144" s="9"/>
      <c r="BIJ144" s="9"/>
      <c r="BIK144" s="9"/>
      <c r="BIL144" s="9"/>
      <c r="BIM144" s="9"/>
      <c r="BIN144" s="9"/>
      <c r="BIO144" s="9"/>
      <c r="BIP144" s="9"/>
      <c r="BIQ144" s="9"/>
      <c r="BIR144" s="9"/>
      <c r="BIS144" s="9"/>
      <c r="BIT144" s="9"/>
      <c r="BIU144" s="9"/>
      <c r="BIV144" s="9"/>
      <c r="BIW144" s="9"/>
      <c r="BIX144" s="9"/>
      <c r="BIY144" s="9" t="s">
        <v>5691</v>
      </c>
      <c r="BIZ144" s="9" t="s">
        <v>5691</v>
      </c>
      <c r="BJA144" s="9"/>
      <c r="BJB144" s="9"/>
      <c r="BJC144" s="9"/>
      <c r="BJD144" s="9"/>
      <c r="BJE144" s="9"/>
      <c r="BJF144" s="9"/>
      <c r="BJG144" s="9"/>
      <c r="BJH144" s="9"/>
      <c r="BJI144" s="9"/>
      <c r="BJJ144" s="9"/>
      <c r="BJK144" s="9"/>
      <c r="BJL144" s="9"/>
      <c r="BJM144" s="9"/>
      <c r="BJN144" s="9"/>
      <c r="BJO144" s="9"/>
      <c r="BJP144" s="9"/>
      <c r="BJQ144" s="9"/>
      <c r="BJR144" s="9"/>
      <c r="BJS144" s="9"/>
      <c r="BJT144" s="9"/>
      <c r="BJU144" s="9"/>
      <c r="BJV144" s="9"/>
      <c r="BJW144" s="9"/>
      <c r="BJX144" s="9"/>
      <c r="BJY144" s="9"/>
      <c r="BJZ144" s="9"/>
      <c r="BKA144" s="9"/>
      <c r="BKB144" s="9"/>
      <c r="BKC144" s="9"/>
      <c r="BKD144" s="9"/>
      <c r="BKE144" s="9"/>
      <c r="BKF144" s="9"/>
      <c r="BKG144" s="9"/>
      <c r="BKH144" s="9"/>
      <c r="BKI144" s="9"/>
      <c r="BKJ144" s="9"/>
      <c r="BKK144" s="9" t="s">
        <v>13167</v>
      </c>
      <c r="BKL144" s="9"/>
      <c r="BKM144" s="9"/>
      <c r="BKN144" s="9"/>
      <c r="BKO144" s="9"/>
      <c r="BKP144" s="9"/>
      <c r="BKQ144" s="9"/>
      <c r="BKR144" s="9">
        <v>394.0</v>
      </c>
      <c r="BKS144" s="9" t="s">
        <v>13168</v>
      </c>
      <c r="BKT144" s="9">
        <v>590.0</v>
      </c>
      <c r="BKU144" s="9"/>
      <c r="BKV144" s="9"/>
      <c r="BKW144" s="9"/>
      <c r="BKX144" s="9"/>
      <c r="BKY144" s="9"/>
      <c r="BKZ144" s="9"/>
      <c r="BLA144" s="9"/>
      <c r="BLB144" s="9"/>
      <c r="BLC144" s="9"/>
      <c r="BLD144" s="9"/>
      <c r="BLE144" s="9"/>
      <c r="BLF144" s="9"/>
      <c r="BLG144" s="9"/>
      <c r="BLH144" s="9"/>
      <c r="BLI144" s="9" t="s">
        <v>5718</v>
      </c>
      <c r="BLJ144" s="9"/>
      <c r="BLK144" s="9"/>
      <c r="BLL144" s="9"/>
      <c r="BLM144" s="9"/>
      <c r="BLN144" s="9"/>
      <c r="BLO144" s="9"/>
      <c r="BLP144" s="9"/>
      <c r="BLQ144" s="9"/>
      <c r="BLR144" s="9"/>
      <c r="BLS144" s="9"/>
      <c r="BLT144" s="9"/>
      <c r="BLU144" s="9"/>
      <c r="BLV144" s="9"/>
      <c r="BLW144" s="9"/>
      <c r="BLX144" s="9"/>
      <c r="BLY144" s="9"/>
      <c r="BLZ144" s="9"/>
      <c r="BMA144" s="9"/>
      <c r="BMB144" s="9" t="s">
        <v>13169</v>
      </c>
      <c r="BMC144" s="9"/>
      <c r="BMD144" s="9"/>
      <c r="BME144" s="9"/>
      <c r="BMF144" s="9" t="s">
        <v>5720</v>
      </c>
      <c r="BMG144" s="9" t="s">
        <v>11952</v>
      </c>
      <c r="BMH144" s="9"/>
      <c r="BMI144" s="9"/>
      <c r="BMJ144" s="9"/>
      <c r="BMK144" s="9"/>
      <c r="BML144" s="9"/>
      <c r="BMM144" s="9"/>
      <c r="BMN144" s="9"/>
      <c r="BMO144" s="9"/>
      <c r="BMP144" s="9"/>
      <c r="BMQ144" s="9"/>
      <c r="BMR144" s="9"/>
      <c r="BMS144" s="9"/>
      <c r="BMT144" s="9"/>
      <c r="BMU144" s="9"/>
      <c r="BMV144" s="9"/>
      <c r="BMW144" s="9"/>
      <c r="BMX144" s="9"/>
      <c r="BMY144" s="9"/>
      <c r="BMZ144" s="9"/>
      <c r="BNA144" s="9"/>
      <c r="BNB144" s="9"/>
      <c r="BNC144" s="9"/>
      <c r="BND144" s="9" t="s">
        <v>13168</v>
      </c>
      <c r="BNE144" s="9"/>
      <c r="BNF144" s="9"/>
      <c r="BNG144" s="9"/>
      <c r="BNH144" s="9"/>
      <c r="BNI144" s="9"/>
      <c r="BNJ144" s="9"/>
      <c r="BNK144" s="9"/>
      <c r="BNL144" s="9"/>
      <c r="BNM144" s="9"/>
      <c r="BNN144" s="9"/>
      <c r="BNO144" s="9"/>
      <c r="BNP144" s="9"/>
      <c r="BNQ144" s="9"/>
      <c r="BNR144" s="9"/>
      <c r="BNS144" s="9"/>
      <c r="BNT144" s="9"/>
      <c r="BNU144" s="9"/>
      <c r="BNV144" s="9"/>
      <c r="BNW144" s="9"/>
      <c r="BNX144" s="9"/>
      <c r="BNY144" s="9" t="s">
        <v>5691</v>
      </c>
      <c r="BNZ144" s="9" t="s">
        <v>5691</v>
      </c>
      <c r="BOA144" s="9"/>
      <c r="BOB144" s="9"/>
      <c r="BOC144" s="9"/>
      <c r="BOD144" s="9"/>
      <c r="BOE144" s="9"/>
      <c r="BOF144" s="9"/>
      <c r="BOG144" s="9"/>
      <c r="BOH144" s="9"/>
      <c r="BOI144" s="9"/>
      <c r="BOJ144" s="9"/>
      <c r="BOK144" s="9"/>
      <c r="BOL144" s="9"/>
      <c r="BOM144" s="9"/>
      <c r="BON144" s="9"/>
      <c r="BOO144" s="9"/>
      <c r="BOP144" s="9"/>
      <c r="BOQ144" s="9"/>
      <c r="BOR144" s="9"/>
      <c r="BOS144" s="9"/>
      <c r="BOT144" s="9"/>
      <c r="BOU144" s="9"/>
      <c r="BOV144" s="9"/>
      <c r="BOW144" s="9"/>
      <c r="BOX144" s="9"/>
      <c r="BOY144" s="9"/>
      <c r="BOZ144" s="9"/>
      <c r="BPA144" s="9"/>
      <c r="BPB144" s="9"/>
      <c r="BPC144" s="9"/>
      <c r="BPD144" s="9"/>
      <c r="BPE144" s="9"/>
      <c r="BPF144" s="9"/>
      <c r="BPG144" s="9"/>
      <c r="BPH144" s="9"/>
      <c r="BPI144" s="9"/>
      <c r="BPJ144" s="9"/>
      <c r="BPK144" s="9" t="s">
        <v>13170</v>
      </c>
      <c r="BPL144" s="9"/>
      <c r="BPM144" s="9"/>
      <c r="BPN144" s="9"/>
      <c r="BPO144" s="9"/>
      <c r="BPP144" s="9"/>
      <c r="BPQ144" s="9"/>
      <c r="BPR144" s="9">
        <v>394.0</v>
      </c>
      <c r="BPS144" s="9" t="s">
        <v>13171</v>
      </c>
      <c r="BPT144" s="9">
        <v>590.0</v>
      </c>
      <c r="BPU144" s="9"/>
      <c r="BPV144" s="9"/>
      <c r="BPW144" s="9"/>
      <c r="BPX144" s="9"/>
      <c r="BPY144" s="9"/>
      <c r="BPZ144" s="9"/>
      <c r="BQA144" s="9"/>
      <c r="BQB144" s="9"/>
      <c r="BQC144" s="9"/>
      <c r="BQD144" s="9"/>
      <c r="BQE144" s="9"/>
      <c r="BQF144" s="9"/>
      <c r="BQG144" s="9"/>
      <c r="BQH144" s="9"/>
      <c r="BQI144" s="9" t="s">
        <v>5718</v>
      </c>
      <c r="BQJ144" s="9"/>
      <c r="BQK144" s="9"/>
      <c r="BQL144" s="9"/>
      <c r="BQM144" s="9"/>
      <c r="BQN144" s="9"/>
      <c r="BQO144" s="9"/>
      <c r="BQP144" s="9"/>
      <c r="BQQ144" s="9"/>
      <c r="BQR144" s="9"/>
      <c r="BQS144" s="9"/>
      <c r="BQT144" s="9"/>
      <c r="BQU144" s="9"/>
      <c r="BQV144" s="9"/>
      <c r="BQW144" s="9"/>
      <c r="BQX144" s="9"/>
      <c r="BQY144" s="9"/>
      <c r="BQZ144" s="9"/>
      <c r="BRA144" s="9"/>
      <c r="BRB144" s="9" t="s">
        <v>13172</v>
      </c>
      <c r="BRC144" s="9"/>
      <c r="BRD144" s="9"/>
      <c r="BRE144" s="9"/>
      <c r="BRF144" s="9" t="s">
        <v>5720</v>
      </c>
      <c r="BRG144" s="9" t="s">
        <v>11952</v>
      </c>
      <c r="BRH144" s="9"/>
      <c r="BRI144" s="9"/>
      <c r="BRJ144" s="9"/>
      <c r="BRK144" s="9"/>
      <c r="BRL144" s="9"/>
      <c r="BRM144" s="9"/>
      <c r="BRN144" s="9"/>
      <c r="BRO144" s="9"/>
      <c r="BRP144" s="9"/>
      <c r="BRQ144" s="9"/>
      <c r="BRR144" s="9"/>
      <c r="BRS144" s="9"/>
      <c r="BRT144" s="9"/>
      <c r="BRU144" s="9"/>
      <c r="BRV144" s="9"/>
      <c r="BRW144" s="9"/>
      <c r="BRX144" s="9"/>
      <c r="BRY144" s="9"/>
      <c r="BRZ144" s="9"/>
      <c r="BSA144" s="9"/>
      <c r="BSB144" s="9"/>
      <c r="BSC144" s="9"/>
      <c r="BSD144" s="9" t="s">
        <v>13171</v>
      </c>
      <c r="BSE144" s="9"/>
      <c r="BSF144" s="9"/>
      <c r="BSG144" s="9"/>
      <c r="BSH144" s="9"/>
      <c r="BSI144" s="9"/>
      <c r="BSJ144" s="9"/>
      <c r="BSK144" s="9"/>
      <c r="BSL144" s="9"/>
      <c r="BSM144" s="9"/>
      <c r="BSN144" s="9"/>
      <c r="BSO144" s="9"/>
      <c r="BSP144" s="9"/>
      <c r="BSQ144" s="9"/>
      <c r="BSR144" s="9"/>
      <c r="BSS144" s="9"/>
      <c r="BST144" s="9"/>
      <c r="BSU144" s="9"/>
      <c r="BSV144" s="9"/>
      <c r="BSW144" s="9"/>
      <c r="BSX144" s="9"/>
      <c r="BSY144" s="9" t="s">
        <v>5691</v>
      </c>
      <c r="BSZ144" s="9" t="s">
        <v>5691</v>
      </c>
      <c r="BTA144" s="9"/>
      <c r="BTB144" s="9"/>
      <c r="BTC144" s="9"/>
      <c r="BTD144" s="9"/>
      <c r="BTE144" s="9"/>
      <c r="BTF144" s="9"/>
      <c r="BTG144" s="9"/>
      <c r="BTH144" s="9"/>
      <c r="BTI144" s="9"/>
      <c r="BTJ144" s="9"/>
      <c r="BTK144" s="9"/>
      <c r="BTL144" s="9"/>
      <c r="BTM144" s="9"/>
      <c r="BTN144" s="9"/>
      <c r="BTO144" s="9"/>
      <c r="BTP144" s="9"/>
      <c r="BTQ144" s="9"/>
      <c r="BTR144" s="9"/>
      <c r="BTS144" s="9"/>
      <c r="BTT144" s="9"/>
      <c r="BTU144" s="9"/>
      <c r="BTV144" s="9"/>
      <c r="BTW144" s="9"/>
      <c r="BTX144" s="9"/>
      <c r="BTY144" s="9"/>
      <c r="BTZ144" s="9"/>
      <c r="BUA144" s="9"/>
      <c r="BUB144" s="9"/>
      <c r="BUC144" s="9"/>
      <c r="BUD144" s="9"/>
      <c r="BUE144" s="9"/>
      <c r="BUF144" s="9"/>
      <c r="BUG144" s="9"/>
      <c r="BUH144" s="9"/>
      <c r="BUI144" s="9"/>
      <c r="BUJ144" s="9"/>
      <c r="BUK144" s="9" t="s">
        <v>13173</v>
      </c>
      <c r="BUL144" s="9"/>
      <c r="BUM144" s="9"/>
      <c r="BUN144" s="9"/>
      <c r="BUO144" s="9"/>
      <c r="BUP144" s="9"/>
      <c r="BUQ144" s="9"/>
      <c r="BUR144" s="9">
        <v>394.0</v>
      </c>
      <c r="BUS144" s="9" t="s">
        <v>13174</v>
      </c>
      <c r="BUT144" s="9">
        <v>590.0</v>
      </c>
      <c r="BUU144" s="9"/>
      <c r="BUV144" s="9"/>
      <c r="BUW144" s="9"/>
      <c r="BUX144" s="9"/>
      <c r="BUY144" s="9"/>
      <c r="BUZ144" s="9"/>
      <c r="BVA144" s="9"/>
      <c r="BVB144" s="9"/>
      <c r="BVC144" s="9"/>
      <c r="BVD144" s="9"/>
      <c r="BVE144" s="9"/>
      <c r="BVF144" s="9"/>
      <c r="BVG144" s="9"/>
      <c r="BVH144" s="9"/>
      <c r="BVI144" s="9" t="s">
        <v>5718</v>
      </c>
      <c r="BVJ144" s="9"/>
      <c r="BVK144" s="9"/>
      <c r="BVL144" s="9"/>
      <c r="BVM144" s="9"/>
      <c r="BVN144" s="9"/>
      <c r="BVO144" s="9"/>
      <c r="BVP144" s="9"/>
      <c r="BVQ144" s="9"/>
      <c r="BVR144" s="9"/>
      <c r="BVS144" s="9"/>
      <c r="BVT144" s="9"/>
      <c r="BVU144" s="9"/>
      <c r="BVV144" s="9"/>
      <c r="BVW144" s="9"/>
      <c r="BVX144" s="9"/>
      <c r="BVY144" s="9"/>
      <c r="BVZ144" s="9"/>
      <c r="BWA144" s="9"/>
      <c r="BWB144" s="9" t="s">
        <v>13175</v>
      </c>
      <c r="BWC144" s="9"/>
      <c r="BWD144" s="9"/>
      <c r="BWE144" s="9"/>
      <c r="BWF144" s="9" t="s">
        <v>5720</v>
      </c>
      <c r="BWG144" s="9" t="s">
        <v>11952</v>
      </c>
      <c r="BWH144" s="9"/>
      <c r="BWI144" s="9"/>
      <c r="BWJ144" s="9"/>
      <c r="BWK144" s="9"/>
      <c r="BWL144" s="9"/>
      <c r="BWM144" s="9"/>
      <c r="BWN144" s="9"/>
      <c r="BWO144" s="9"/>
      <c r="BWP144" s="9"/>
      <c r="BWQ144" s="9"/>
      <c r="BWR144" s="9"/>
      <c r="BWS144" s="9"/>
      <c r="BWT144" s="9"/>
      <c r="BWU144" s="9"/>
      <c r="BWV144" s="9"/>
      <c r="BWW144" s="9"/>
      <c r="BWX144" s="9"/>
      <c r="BWY144" s="9"/>
      <c r="BWZ144" s="9"/>
      <c r="BXA144" s="9"/>
      <c r="BXB144" s="9"/>
      <c r="BXC144" s="9"/>
      <c r="BXD144" s="9" t="s">
        <v>13174</v>
      </c>
    </row>
    <row r="145" ht="14.25" customHeight="1">
      <c r="A145" s="9">
        <v>15.0</v>
      </c>
      <c r="B145" s="9" t="s">
        <v>11947</v>
      </c>
      <c r="C145" s="9" t="s">
        <v>11948</v>
      </c>
      <c r="D145" s="9" t="s">
        <v>11948</v>
      </c>
      <c r="E145" s="9"/>
      <c r="F145" s="9">
        <v>44.0</v>
      </c>
      <c r="G145" s="9" t="s">
        <v>13176</v>
      </c>
      <c r="H145" s="9"/>
      <c r="I145" s="9"/>
      <c r="J145" s="9"/>
      <c r="K145" s="9">
        <v>4.0</v>
      </c>
      <c r="L145" s="9">
        <v>38.0</v>
      </c>
      <c r="M145" s="9">
        <v>2.0</v>
      </c>
      <c r="N145" s="9"/>
      <c r="O145" s="9"/>
      <c r="P145" s="9">
        <v>0.0</v>
      </c>
      <c r="Q145" s="9" t="s">
        <v>13177</v>
      </c>
      <c r="R145" s="9"/>
      <c r="S145" s="9" t="s">
        <v>3204</v>
      </c>
      <c r="T145" s="9" t="s">
        <v>3203</v>
      </c>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9"/>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c r="HA145" s="9"/>
      <c r="HB145" s="9"/>
      <c r="HC145" s="9"/>
      <c r="HD145" s="9"/>
      <c r="HE145" s="9"/>
      <c r="HF145" s="9"/>
      <c r="HG145" s="9"/>
      <c r="HH145" s="9"/>
      <c r="HI145" s="9"/>
      <c r="HJ145" s="9"/>
      <c r="HK145" s="9"/>
      <c r="HL145" s="9"/>
      <c r="HM145" s="9"/>
      <c r="HN145" s="9"/>
      <c r="HO145" s="9"/>
      <c r="HP145" s="9"/>
      <c r="HQ145" s="9"/>
      <c r="HR145" s="9"/>
      <c r="HS145" s="9"/>
      <c r="HT145" s="9"/>
      <c r="HU145" s="9"/>
      <c r="HV145" s="9"/>
      <c r="HW145" s="9"/>
      <c r="HX145" s="9"/>
      <c r="HY145" s="9"/>
      <c r="HZ145" s="9"/>
      <c r="IA145" s="9"/>
      <c r="IB145" s="9"/>
      <c r="IC145" s="9"/>
      <c r="ID145" s="9"/>
      <c r="IE145" s="9"/>
      <c r="IF145" s="9"/>
      <c r="IG145" s="9"/>
      <c r="IH145" s="9"/>
      <c r="II145" s="9"/>
      <c r="IJ145" s="9"/>
      <c r="IK145" s="9"/>
      <c r="IL145" s="9"/>
      <c r="IM145" s="9"/>
      <c r="IN145" s="9"/>
      <c r="IO145" s="9"/>
      <c r="IP145" s="9"/>
      <c r="IQ145" s="9"/>
      <c r="IR145" s="9"/>
      <c r="IS145" s="9"/>
      <c r="IT145" s="9"/>
      <c r="IU145" s="9"/>
      <c r="IV145" s="9"/>
      <c r="IW145" s="9"/>
      <c r="IX145" s="9"/>
      <c r="IY145" s="9"/>
      <c r="IZ145" s="9"/>
      <c r="JA145" s="9"/>
      <c r="JB145" s="9"/>
      <c r="JC145" s="9"/>
      <c r="JD145" s="9"/>
      <c r="JE145" s="9"/>
      <c r="JF145" s="9"/>
      <c r="JG145" s="9"/>
      <c r="JH145" s="9"/>
      <c r="JI145" s="9"/>
      <c r="JJ145" s="9"/>
      <c r="JK145" s="9"/>
      <c r="JL145" s="9"/>
      <c r="JM145" s="9"/>
      <c r="JN145" s="9"/>
      <c r="JO145" s="9"/>
      <c r="JP145" s="9"/>
      <c r="JQ145" s="9"/>
      <c r="JR145" s="9"/>
      <c r="JS145" s="9"/>
      <c r="JT145" s="9"/>
      <c r="JU145" s="9"/>
      <c r="JV145" s="9"/>
      <c r="JW145" s="9"/>
      <c r="JX145" s="9"/>
      <c r="JY145" s="9"/>
      <c r="JZ145" s="9"/>
      <c r="KA145" s="9"/>
      <c r="KB145" s="9"/>
      <c r="KC145" s="9"/>
      <c r="KD145" s="9"/>
      <c r="KE145" s="9"/>
      <c r="KF145" s="9"/>
      <c r="KG145" s="9"/>
      <c r="KH145" s="9"/>
      <c r="KI145" s="9"/>
      <c r="KJ145" s="9"/>
      <c r="KK145" s="9"/>
      <c r="KL145" s="9"/>
      <c r="KM145" s="9"/>
      <c r="KN145" s="9"/>
      <c r="KO145" s="9"/>
      <c r="KP145" s="9"/>
      <c r="KQ145" s="9"/>
      <c r="KR145" s="9"/>
      <c r="KS145" s="9"/>
      <c r="KT145" s="9"/>
      <c r="KU145" s="9"/>
      <c r="KV145" s="9"/>
      <c r="KW145" s="9"/>
      <c r="KX145" s="9"/>
      <c r="KY145" s="9"/>
      <c r="KZ145" s="9"/>
      <c r="LA145" s="9"/>
      <c r="LB145" s="9"/>
      <c r="LC145" s="9"/>
      <c r="LD145" s="9"/>
      <c r="LE145" s="9"/>
      <c r="LF145" s="9"/>
      <c r="LG145" s="9"/>
      <c r="LH145" s="9"/>
      <c r="LI145" s="9"/>
      <c r="LJ145" s="9"/>
      <c r="LK145" s="9"/>
      <c r="LL145" s="9"/>
      <c r="LM145" s="9"/>
      <c r="LN145" s="9"/>
      <c r="LO145" s="9"/>
      <c r="LP145" s="9"/>
      <c r="LQ145" s="9"/>
      <c r="LR145" s="9"/>
      <c r="LS145" s="9"/>
      <c r="LT145" s="9"/>
      <c r="LU145" s="9"/>
      <c r="LV145" s="9"/>
      <c r="LW145" s="9"/>
      <c r="LX145" s="9"/>
      <c r="LY145" s="9"/>
      <c r="LZ145" s="9"/>
      <c r="MA145" s="9"/>
      <c r="MB145" s="9"/>
      <c r="MC145" s="9"/>
      <c r="MD145" s="9"/>
      <c r="ME145" s="9"/>
      <c r="MF145" s="9"/>
      <c r="MG145" s="9"/>
      <c r="MH145" s="9"/>
      <c r="MI145" s="9"/>
      <c r="MJ145" s="9"/>
      <c r="MK145" s="9"/>
      <c r="ML145" s="9"/>
      <c r="MM145" s="9"/>
      <c r="MN145" s="9"/>
      <c r="MO145" s="9"/>
      <c r="MP145" s="9"/>
      <c r="MQ145" s="9"/>
      <c r="MR145" s="9"/>
      <c r="MS145" s="9"/>
      <c r="MT145" s="9"/>
      <c r="MU145" s="9"/>
      <c r="MV145" s="9"/>
      <c r="MW145" s="9"/>
      <c r="MX145" s="9"/>
      <c r="MY145" s="9"/>
      <c r="MZ145" s="9"/>
      <c r="NA145" s="9"/>
      <c r="NB145" s="9"/>
      <c r="NC145" s="9"/>
      <c r="ND145" s="9"/>
      <c r="NE145" s="9"/>
      <c r="NF145" s="9"/>
      <c r="NG145" s="9"/>
      <c r="NH145" s="9"/>
      <c r="NI145" s="9"/>
      <c r="NJ145" s="9"/>
      <c r="NK145" s="9"/>
      <c r="NL145" s="9"/>
      <c r="NM145" s="9"/>
      <c r="NN145" s="9"/>
      <c r="NO145" s="9"/>
      <c r="NP145" s="9"/>
      <c r="NQ145" s="9"/>
      <c r="NR145" s="9"/>
      <c r="NS145" s="9"/>
      <c r="NT145" s="9"/>
      <c r="NU145" s="9"/>
      <c r="NV145" s="9"/>
      <c r="NW145" s="9"/>
      <c r="NX145" s="9"/>
      <c r="NY145" s="9"/>
      <c r="NZ145" s="9"/>
      <c r="OA145" s="9"/>
      <c r="OB145" s="9"/>
      <c r="OC145" s="9"/>
      <c r="OD145" s="9"/>
      <c r="OE145" s="9"/>
      <c r="OF145" s="9"/>
      <c r="OG145" s="9"/>
      <c r="OH145" s="9"/>
      <c r="OI145" s="9"/>
      <c r="OJ145" s="9"/>
      <c r="OK145" s="9"/>
      <c r="OL145" s="9"/>
      <c r="OM145" s="9"/>
      <c r="ON145" s="9"/>
      <c r="OO145" s="9"/>
      <c r="OP145" s="9"/>
      <c r="OQ145" s="9"/>
      <c r="OR145" s="9"/>
      <c r="OS145" s="9"/>
      <c r="OT145" s="9"/>
      <c r="OU145" s="9"/>
      <c r="OV145" s="9"/>
      <c r="OW145" s="9"/>
      <c r="OX145" s="9"/>
      <c r="OY145" s="9"/>
      <c r="OZ145" s="9"/>
      <c r="PA145" s="9"/>
      <c r="PB145" s="9"/>
      <c r="PC145" s="9"/>
      <c r="PD145" s="9"/>
      <c r="PE145" s="9"/>
      <c r="PF145" s="9"/>
      <c r="PG145" s="9"/>
      <c r="PH145" s="9"/>
      <c r="PI145" s="9"/>
      <c r="PJ145" s="9"/>
      <c r="PK145" s="9"/>
      <c r="PL145" s="9"/>
      <c r="PM145" s="9"/>
      <c r="PN145" s="9"/>
      <c r="PO145" s="9"/>
      <c r="PP145" s="9"/>
      <c r="PQ145" s="9"/>
      <c r="PR145" s="9"/>
      <c r="PS145" s="9"/>
      <c r="PT145" s="9"/>
      <c r="PU145" s="9"/>
      <c r="PV145" s="9"/>
      <c r="PW145" s="9"/>
      <c r="PX145" s="9"/>
      <c r="PY145" s="9"/>
      <c r="PZ145" s="9"/>
      <c r="QA145" s="9"/>
      <c r="QB145" s="9"/>
      <c r="QC145" s="9"/>
      <c r="QD145" s="9"/>
      <c r="QE145" s="9"/>
      <c r="QF145" s="9"/>
      <c r="QG145" s="9"/>
      <c r="QH145" s="9"/>
      <c r="QI145" s="9"/>
      <c r="QJ145" s="9"/>
      <c r="QK145" s="9"/>
      <c r="QL145" s="9"/>
      <c r="QM145" s="9"/>
      <c r="QN145" s="9"/>
      <c r="QO145" s="9"/>
      <c r="QP145" s="9"/>
      <c r="QQ145" s="9"/>
      <c r="QR145" s="9"/>
      <c r="QS145" s="9"/>
      <c r="QT145" s="9"/>
      <c r="QU145" s="9"/>
      <c r="QV145" s="9"/>
      <c r="QW145" s="9"/>
      <c r="QX145" s="9"/>
      <c r="QY145" s="9"/>
      <c r="QZ145" s="9"/>
      <c r="RA145" s="9"/>
      <c r="RB145" s="9"/>
      <c r="RC145" s="9"/>
      <c r="RD145" s="9"/>
      <c r="RE145" s="9"/>
      <c r="RF145" s="9"/>
      <c r="RG145" s="9"/>
      <c r="RH145" s="9"/>
      <c r="RI145" s="9"/>
      <c r="RJ145" s="9"/>
      <c r="RK145" s="9"/>
      <c r="RL145" s="9"/>
      <c r="RM145" s="9"/>
      <c r="RN145" s="9"/>
      <c r="RO145" s="9"/>
      <c r="RP145" s="9"/>
      <c r="RQ145" s="9"/>
      <c r="RR145" s="9"/>
      <c r="RS145" s="9"/>
      <c r="RT145" s="9"/>
      <c r="RU145" s="9"/>
      <c r="RV145" s="9"/>
      <c r="RW145" s="9"/>
      <c r="RX145" s="9"/>
      <c r="RY145" s="9"/>
      <c r="RZ145" s="9"/>
      <c r="SA145" s="9"/>
      <c r="SB145" s="9"/>
      <c r="SC145" s="9"/>
      <c r="SD145" s="9"/>
      <c r="SE145" s="9"/>
      <c r="SF145" s="9"/>
      <c r="SG145" s="9"/>
      <c r="SH145" s="9"/>
      <c r="SI145" s="9"/>
      <c r="SJ145" s="9"/>
      <c r="SK145" s="9"/>
      <c r="SL145" s="9"/>
      <c r="SM145" s="9"/>
      <c r="SN145" s="9"/>
      <c r="SO145" s="9"/>
      <c r="SP145" s="9"/>
      <c r="SQ145" s="9"/>
      <c r="SR145" s="9"/>
      <c r="SS145" s="9"/>
      <c r="ST145" s="9"/>
      <c r="SU145" s="9"/>
      <c r="SV145" s="9"/>
      <c r="SW145" s="9"/>
      <c r="SX145" s="9"/>
      <c r="SY145" s="9"/>
      <c r="SZ145" s="9"/>
      <c r="TA145" s="9"/>
      <c r="TB145" s="9"/>
      <c r="TC145" s="9"/>
      <c r="TD145" s="9"/>
      <c r="TE145" s="9"/>
      <c r="TF145" s="9"/>
      <c r="TG145" s="9"/>
      <c r="TH145" s="9"/>
      <c r="TI145" s="9"/>
      <c r="TJ145" s="9"/>
      <c r="TK145" s="9"/>
      <c r="TL145" s="9"/>
      <c r="TM145" s="9"/>
      <c r="TN145" s="9"/>
      <c r="TO145" s="9"/>
      <c r="TP145" s="9"/>
      <c r="TQ145" s="9"/>
      <c r="TR145" s="9"/>
      <c r="TS145" s="9"/>
      <c r="TT145" s="9"/>
      <c r="TU145" s="9"/>
      <c r="TV145" s="9"/>
      <c r="TW145" s="9"/>
      <c r="TX145" s="9"/>
      <c r="TY145" s="9"/>
      <c r="TZ145" s="9"/>
      <c r="UA145" s="9"/>
      <c r="UB145" s="9"/>
      <c r="UC145" s="9"/>
      <c r="UD145" s="9"/>
      <c r="UE145" s="9"/>
      <c r="UF145" s="9"/>
      <c r="UG145" s="9"/>
      <c r="UH145" s="9"/>
      <c r="UI145" s="9"/>
      <c r="UJ145" s="9"/>
      <c r="UK145" s="9"/>
      <c r="UL145" s="9"/>
      <c r="UM145" s="9"/>
      <c r="UN145" s="9"/>
      <c r="UO145" s="9"/>
      <c r="UP145" s="9"/>
      <c r="UQ145" s="9"/>
      <c r="UR145" s="9"/>
      <c r="US145" s="9"/>
      <c r="UT145" s="9"/>
      <c r="UU145" s="9"/>
      <c r="UV145" s="9"/>
      <c r="UW145" s="9"/>
      <c r="UX145" s="9"/>
      <c r="UY145" s="9"/>
      <c r="UZ145" s="9"/>
      <c r="VA145" s="9"/>
      <c r="VB145" s="9"/>
      <c r="VC145" s="9"/>
      <c r="VD145" s="9"/>
      <c r="VE145" s="9"/>
      <c r="VF145" s="9"/>
      <c r="VG145" s="9"/>
      <c r="VH145" s="9"/>
      <c r="VI145" s="9"/>
      <c r="VJ145" s="9"/>
      <c r="VK145" s="9"/>
      <c r="VL145" s="9"/>
      <c r="VM145" s="9"/>
      <c r="VN145" s="9"/>
      <c r="VO145" s="9"/>
      <c r="VP145" s="9"/>
      <c r="VQ145" s="9"/>
      <c r="VR145" s="9"/>
      <c r="VS145" s="9"/>
      <c r="VT145" s="9"/>
      <c r="VU145" s="9"/>
      <c r="VV145" s="9"/>
      <c r="VW145" s="9"/>
      <c r="VX145" s="9"/>
      <c r="VY145" s="9"/>
      <c r="VZ145" s="9"/>
      <c r="WA145" s="9"/>
      <c r="WB145" s="9"/>
      <c r="WC145" s="9"/>
      <c r="WD145" s="9"/>
      <c r="WE145" s="9"/>
      <c r="WF145" s="9"/>
      <c r="WG145" s="9"/>
      <c r="WH145" s="9"/>
      <c r="WI145" s="9"/>
      <c r="WJ145" s="9"/>
      <c r="WK145" s="9"/>
      <c r="WL145" s="9"/>
      <c r="WM145" s="9"/>
      <c r="WN145" s="9"/>
      <c r="WO145" s="9"/>
      <c r="WP145" s="9"/>
      <c r="WQ145" s="9"/>
      <c r="WR145" s="9"/>
      <c r="WS145" s="9"/>
      <c r="WT145" s="9"/>
      <c r="WU145" s="9"/>
      <c r="WV145" s="9"/>
      <c r="WW145" s="9"/>
      <c r="WX145" s="9"/>
      <c r="WY145" s="9"/>
      <c r="WZ145" s="9"/>
      <c r="XA145" s="9"/>
      <c r="XB145" s="9"/>
      <c r="XC145" s="9"/>
      <c r="XD145" s="9"/>
      <c r="XE145" s="9"/>
      <c r="XF145" s="9"/>
      <c r="XG145" s="9"/>
      <c r="XH145" s="9"/>
      <c r="XI145" s="9"/>
      <c r="XJ145" s="9"/>
      <c r="XK145" s="9"/>
      <c r="XL145" s="9"/>
      <c r="XM145" s="9"/>
      <c r="XN145" s="9"/>
      <c r="XO145" s="9"/>
      <c r="XP145" s="9"/>
      <c r="XQ145" s="9"/>
      <c r="XR145" s="9"/>
      <c r="XS145" s="9"/>
      <c r="XT145" s="9"/>
      <c r="XU145" s="9"/>
      <c r="XV145" s="9"/>
      <c r="XW145" s="9"/>
      <c r="XX145" s="9"/>
      <c r="XY145" s="9"/>
      <c r="XZ145" s="9"/>
      <c r="YA145" s="9"/>
      <c r="YB145" s="9"/>
      <c r="YC145" s="9"/>
      <c r="YD145" s="9"/>
      <c r="YE145" s="9"/>
      <c r="YF145" s="9"/>
      <c r="YG145" s="9"/>
      <c r="YH145" s="9"/>
      <c r="YI145" s="9"/>
      <c r="YJ145" s="9"/>
      <c r="YK145" s="9"/>
      <c r="YL145" s="9"/>
      <c r="YM145" s="9"/>
      <c r="YN145" s="9"/>
      <c r="YO145" s="9"/>
      <c r="YP145" s="9"/>
      <c r="YQ145" s="9"/>
      <c r="YR145" s="9"/>
      <c r="YS145" s="9"/>
      <c r="YT145" s="9"/>
      <c r="YU145" s="9"/>
      <c r="YV145" s="9"/>
      <c r="YW145" s="9"/>
      <c r="YX145" s="9"/>
      <c r="YY145" s="9"/>
      <c r="YZ145" s="9"/>
      <c r="ZA145" s="9"/>
      <c r="ZB145" s="9"/>
      <c r="ZC145" s="9"/>
      <c r="ZD145" s="9"/>
      <c r="ZE145" s="9"/>
      <c r="ZF145" s="9"/>
      <c r="ZG145" s="9"/>
      <c r="ZH145" s="9"/>
      <c r="ZI145" s="9"/>
      <c r="ZJ145" s="9"/>
      <c r="ZK145" s="9"/>
      <c r="ZL145" s="9"/>
      <c r="ZM145" s="9"/>
      <c r="ZN145" s="9"/>
      <c r="ZO145" s="9"/>
      <c r="ZP145" s="9"/>
      <c r="ZQ145" s="9"/>
      <c r="ZR145" s="9"/>
      <c r="ZS145" s="9"/>
      <c r="ZT145" s="9"/>
      <c r="ZU145" s="9"/>
      <c r="ZV145" s="9"/>
      <c r="ZW145" s="9"/>
      <c r="ZX145" s="9"/>
      <c r="ZY145" s="9"/>
      <c r="ZZ145" s="9"/>
      <c r="AAA145" s="9"/>
      <c r="AAB145" s="9"/>
      <c r="AAC145" s="9"/>
      <c r="AAD145" s="9"/>
      <c r="AAE145" s="9"/>
      <c r="AAF145" s="9"/>
      <c r="AAG145" s="9"/>
      <c r="AAH145" s="9"/>
      <c r="AAI145" s="9"/>
      <c r="AAJ145" s="9"/>
      <c r="AAK145" s="9"/>
      <c r="AAL145" s="9"/>
      <c r="AAM145" s="9"/>
      <c r="AAN145" s="9"/>
      <c r="AAO145" s="9"/>
      <c r="AAP145" s="9"/>
      <c r="AAQ145" s="9"/>
      <c r="AAR145" s="9"/>
      <c r="AAS145" s="9"/>
      <c r="AAT145" s="9"/>
      <c r="AAU145" s="9"/>
      <c r="AAV145" s="9"/>
      <c r="AAW145" s="9"/>
      <c r="AAX145" s="9"/>
      <c r="AAY145" s="9"/>
      <c r="AAZ145" s="9"/>
      <c r="ABA145" s="9"/>
      <c r="ABB145" s="9"/>
      <c r="ABC145" s="9"/>
      <c r="ABD145" s="9"/>
      <c r="ABE145" s="9"/>
      <c r="ABF145" s="9"/>
      <c r="ABG145" s="9"/>
      <c r="ABH145" s="9"/>
      <c r="ABI145" s="9"/>
      <c r="ABJ145" s="9"/>
      <c r="ABK145" s="9"/>
      <c r="ABL145" s="9"/>
      <c r="ABM145" s="9"/>
      <c r="ABN145" s="9"/>
      <c r="ABO145" s="9"/>
      <c r="ABP145" s="9"/>
      <c r="ABQ145" s="9"/>
      <c r="ABR145" s="9"/>
      <c r="ABS145" s="9"/>
      <c r="ABT145" s="9"/>
      <c r="ABU145" s="9"/>
      <c r="ABV145" s="9"/>
      <c r="ABW145" s="9"/>
      <c r="ABX145" s="9"/>
      <c r="ABY145" s="9"/>
      <c r="ABZ145" s="9"/>
      <c r="ACA145" s="9"/>
      <c r="ACB145" s="9"/>
      <c r="ACC145" s="9"/>
      <c r="ACD145" s="9"/>
      <c r="ACE145" s="9"/>
      <c r="ACF145" s="9"/>
      <c r="ACG145" s="9"/>
      <c r="ACH145" s="9"/>
      <c r="ACI145" s="9"/>
      <c r="ACJ145" s="9"/>
      <c r="ACK145" s="9"/>
      <c r="ACL145" s="9"/>
      <c r="ACM145" s="9"/>
      <c r="ACN145" s="9"/>
      <c r="ACO145" s="9"/>
      <c r="ACP145" s="9"/>
      <c r="ACQ145" s="9"/>
      <c r="ACR145" s="9"/>
      <c r="ACS145" s="9"/>
      <c r="ACT145" s="9"/>
      <c r="ACU145" s="9"/>
      <c r="ACV145" s="9"/>
      <c r="ACW145" s="9"/>
      <c r="ACX145" s="9"/>
      <c r="ACY145" s="9"/>
      <c r="ACZ145" s="9"/>
      <c r="ADA145" s="9"/>
      <c r="ADB145" s="9"/>
      <c r="ADC145" s="9"/>
      <c r="ADD145" s="9"/>
      <c r="ADE145" s="9"/>
      <c r="ADF145" s="9"/>
      <c r="ADG145" s="9"/>
      <c r="ADH145" s="9"/>
      <c r="ADI145" s="9"/>
      <c r="ADJ145" s="9"/>
      <c r="ADK145" s="9"/>
      <c r="ADL145" s="9"/>
      <c r="ADM145" s="9"/>
      <c r="ADN145" s="9"/>
      <c r="ADO145" s="9"/>
      <c r="ADP145" s="9"/>
      <c r="ADQ145" s="9"/>
      <c r="ADR145" s="9"/>
      <c r="ADS145" s="9"/>
      <c r="ADT145" s="9"/>
      <c r="ADU145" s="9"/>
      <c r="ADV145" s="9"/>
      <c r="ADW145" s="9"/>
      <c r="ADX145" s="9"/>
      <c r="ADY145" s="9"/>
      <c r="ADZ145" s="9"/>
      <c r="AEA145" s="9"/>
      <c r="AEB145" s="9"/>
      <c r="AEC145" s="9"/>
      <c r="AED145" s="9"/>
      <c r="AEE145" s="9"/>
      <c r="AEF145" s="9"/>
      <c r="AEG145" s="9"/>
      <c r="AEH145" s="9"/>
      <c r="AEI145" s="9"/>
      <c r="AEJ145" s="9"/>
      <c r="AEK145" s="9"/>
      <c r="AEL145" s="9"/>
      <c r="AEM145" s="9"/>
      <c r="AEN145" s="9"/>
      <c r="AEO145" s="9"/>
      <c r="AEP145" s="9"/>
      <c r="AEQ145" s="9"/>
      <c r="AER145" s="9"/>
      <c r="AES145" s="9"/>
      <c r="AET145" s="9"/>
      <c r="AEU145" s="9"/>
      <c r="AEV145" s="9"/>
      <c r="AEW145" s="9"/>
      <c r="AEX145" s="9"/>
      <c r="AEY145" s="9"/>
      <c r="AEZ145" s="9"/>
      <c r="AFA145" s="9"/>
      <c r="AFB145" s="9"/>
      <c r="AFC145" s="9"/>
      <c r="AFD145" s="9"/>
      <c r="AFE145" s="9"/>
      <c r="AFF145" s="9"/>
      <c r="AFG145" s="9"/>
      <c r="AFH145" s="9"/>
      <c r="AFI145" s="9"/>
      <c r="AFJ145" s="9"/>
      <c r="AFK145" s="9"/>
      <c r="AFL145" s="9"/>
      <c r="AFM145" s="9"/>
      <c r="AFN145" s="9"/>
      <c r="AFO145" s="9"/>
      <c r="AFP145" s="9"/>
      <c r="AFQ145" s="9"/>
      <c r="AFR145" s="9"/>
      <c r="AFS145" s="9"/>
      <c r="AFT145" s="9"/>
      <c r="AFU145" s="9"/>
      <c r="AFV145" s="9"/>
      <c r="AFW145" s="9"/>
      <c r="AFX145" s="9"/>
      <c r="AFY145" s="9"/>
      <c r="AFZ145" s="9"/>
      <c r="AGA145" s="9"/>
      <c r="AGB145" s="9"/>
      <c r="AGC145" s="9"/>
      <c r="AGD145" s="9"/>
      <c r="AGE145" s="9"/>
      <c r="AGF145" s="9"/>
      <c r="AGG145" s="9"/>
      <c r="AGH145" s="9"/>
      <c r="AGI145" s="9"/>
      <c r="AGJ145" s="9"/>
      <c r="AGK145" s="9"/>
      <c r="AGL145" s="9"/>
      <c r="AGM145" s="9"/>
      <c r="AGN145" s="9"/>
      <c r="AGO145" s="9"/>
      <c r="AGP145" s="9"/>
      <c r="AGQ145" s="9"/>
      <c r="AGR145" s="9"/>
      <c r="AGS145" s="9"/>
      <c r="AGT145" s="9"/>
      <c r="AGU145" s="9"/>
      <c r="AGV145" s="9"/>
      <c r="AGW145" s="9"/>
      <c r="AGX145" s="9"/>
      <c r="AGY145" s="9"/>
      <c r="AGZ145" s="9"/>
      <c r="AHA145" s="9"/>
      <c r="AHB145" s="9"/>
      <c r="AHC145" s="9"/>
      <c r="AHD145" s="9"/>
      <c r="AHE145" s="9"/>
      <c r="AHF145" s="9"/>
      <c r="AHG145" s="9"/>
      <c r="AHH145" s="9"/>
      <c r="AHI145" s="9"/>
      <c r="AHJ145" s="9"/>
      <c r="AHK145" s="9"/>
      <c r="AHL145" s="9"/>
      <c r="AHM145" s="9"/>
      <c r="AHN145" s="9"/>
      <c r="AHO145" s="9"/>
      <c r="AHP145" s="9"/>
      <c r="AHQ145" s="9"/>
      <c r="AHR145" s="9"/>
      <c r="AHS145" s="9"/>
      <c r="AHT145" s="9"/>
      <c r="AHU145" s="9"/>
      <c r="AHV145" s="9"/>
      <c r="AHW145" s="9"/>
      <c r="AHX145" s="9"/>
      <c r="AHY145" s="9"/>
      <c r="AHZ145" s="9"/>
      <c r="AIA145" s="9"/>
      <c r="AIB145" s="9"/>
      <c r="AIC145" s="9"/>
      <c r="AID145" s="9"/>
      <c r="AIE145" s="9"/>
      <c r="AIF145" s="9"/>
      <c r="AIG145" s="9"/>
      <c r="AIH145" s="9"/>
      <c r="AII145" s="9"/>
      <c r="AIJ145" s="9"/>
      <c r="AIK145" s="9"/>
      <c r="AIL145" s="9"/>
      <c r="AIM145" s="9"/>
      <c r="AIN145" s="9"/>
      <c r="AIO145" s="9"/>
      <c r="AIP145" s="9"/>
      <c r="AIQ145" s="9"/>
      <c r="AIR145" s="9"/>
      <c r="AIS145" s="9"/>
      <c r="AIT145" s="9"/>
      <c r="AIU145" s="9"/>
      <c r="AIV145" s="9"/>
      <c r="AIW145" s="9"/>
      <c r="AIX145" s="9"/>
      <c r="AIY145" s="9"/>
      <c r="AIZ145" s="9"/>
      <c r="AJA145" s="9"/>
      <c r="AJB145" s="9"/>
      <c r="AJC145" s="9"/>
      <c r="AJD145" s="9"/>
      <c r="AJE145" s="9"/>
      <c r="AJF145" s="9"/>
      <c r="AJG145" s="9"/>
      <c r="AJH145" s="9"/>
      <c r="AJI145" s="9"/>
      <c r="AJJ145" s="9"/>
      <c r="AJK145" s="9"/>
      <c r="AJL145" s="9"/>
      <c r="AJM145" s="9"/>
      <c r="AJN145" s="9"/>
      <c r="AJO145" s="9"/>
      <c r="AJP145" s="9"/>
      <c r="AJQ145" s="9"/>
      <c r="AJR145" s="9"/>
      <c r="AJS145" s="9"/>
      <c r="AJT145" s="9"/>
      <c r="AJU145" s="9"/>
      <c r="AJV145" s="9"/>
      <c r="AJW145" s="9"/>
      <c r="AJX145" s="9"/>
      <c r="AJY145" s="9"/>
      <c r="AJZ145" s="9"/>
      <c r="AKA145" s="9"/>
      <c r="AKB145" s="9"/>
      <c r="AKC145" s="9"/>
      <c r="AKD145" s="9"/>
      <c r="AKE145" s="9"/>
      <c r="AKF145" s="9"/>
      <c r="AKG145" s="9"/>
      <c r="AKH145" s="9"/>
      <c r="AKI145" s="9"/>
      <c r="AKJ145" s="9"/>
      <c r="AKK145" s="9"/>
      <c r="AKL145" s="9"/>
      <c r="AKM145" s="9"/>
      <c r="AKN145" s="9"/>
      <c r="AKO145" s="9"/>
      <c r="AKP145" s="9"/>
      <c r="AKQ145" s="9"/>
      <c r="AKR145" s="9"/>
      <c r="AKS145" s="9"/>
      <c r="AKT145" s="9"/>
      <c r="AKU145" s="9"/>
      <c r="AKV145" s="9"/>
      <c r="AKW145" s="9"/>
      <c r="AKX145" s="9"/>
      <c r="AKY145" s="9"/>
      <c r="AKZ145" s="9"/>
      <c r="ALA145" s="9"/>
      <c r="ALB145" s="9"/>
      <c r="ALC145" s="9"/>
      <c r="ALD145" s="9"/>
      <c r="ALE145" s="9"/>
      <c r="ALF145" s="9"/>
      <c r="ALG145" s="9"/>
      <c r="ALH145" s="9"/>
      <c r="ALI145" s="9"/>
      <c r="ALJ145" s="9"/>
      <c r="ALK145" s="9"/>
      <c r="ALL145" s="9"/>
      <c r="ALM145" s="9"/>
      <c r="ALN145" s="9"/>
      <c r="ALO145" s="9"/>
      <c r="ALP145" s="9"/>
      <c r="ALQ145" s="9"/>
      <c r="ALR145" s="9"/>
      <c r="ALS145" s="9"/>
      <c r="ALT145" s="9"/>
      <c r="ALU145" s="9"/>
      <c r="ALV145" s="9"/>
      <c r="ALW145" s="9"/>
      <c r="ALX145" s="9"/>
      <c r="ALY145" s="9"/>
      <c r="AMN145" s="9"/>
      <c r="AMO145" s="9"/>
      <c r="AMP145" s="9"/>
      <c r="AMQ145" s="9"/>
      <c r="AMR145" s="9"/>
      <c r="AMS145" s="9"/>
      <c r="AMT145" s="9"/>
      <c r="AMU145" s="9"/>
      <c r="AMV145" s="9"/>
      <c r="AMW145" s="9"/>
      <c r="AMX145" s="9"/>
      <c r="AMY145" s="9"/>
      <c r="AMZ145" s="9"/>
      <c r="ANA145" s="9"/>
      <c r="ANB145" s="9"/>
      <c r="ANC145" s="9"/>
      <c r="AND145" s="9"/>
      <c r="ANE145" s="9"/>
      <c r="ANF145" s="9"/>
      <c r="ANG145" s="9"/>
      <c r="ANH145" s="9"/>
      <c r="ANI145" s="9"/>
      <c r="ANJ145" s="9"/>
      <c r="ANK145" s="9"/>
      <c r="ANL145" s="9"/>
      <c r="ANM145" s="9"/>
      <c r="ANN145" s="9"/>
      <c r="ANO145" s="9"/>
      <c r="ANP145" s="9"/>
      <c r="ANQ145" s="9"/>
      <c r="ANR145" s="9"/>
      <c r="ANS145" s="9"/>
      <c r="ANT145" s="9"/>
      <c r="ANU145" s="9"/>
      <c r="ANV145" s="9"/>
      <c r="ANW145" s="9"/>
      <c r="ANX145" s="9"/>
      <c r="ANY145" s="9"/>
      <c r="ANZ145" s="9"/>
      <c r="AOA145" s="9"/>
      <c r="AOB145" s="9"/>
      <c r="AOC145" s="9"/>
      <c r="AOD145" s="9"/>
      <c r="AOE145" s="9"/>
      <c r="AOF145" s="9"/>
      <c r="AOG145" s="9"/>
      <c r="AOH145" s="9"/>
      <c r="AOI145" s="9"/>
      <c r="AOJ145" s="9"/>
      <c r="AOK145" s="9"/>
      <c r="AOL145" s="9"/>
      <c r="AOM145" s="9"/>
      <c r="AON145" s="9"/>
      <c r="AOO145" s="9"/>
      <c r="AOP145" s="9"/>
      <c r="AOQ145" s="9"/>
      <c r="AOR145" s="9"/>
      <c r="AOS145" s="9"/>
      <c r="AOT145" s="9"/>
      <c r="AOU145" s="9"/>
      <c r="AOV145" s="9"/>
      <c r="AOW145" s="9"/>
      <c r="AOX145" s="9"/>
      <c r="AOY145" s="9"/>
      <c r="AOZ145" s="9"/>
      <c r="APA145" s="9"/>
      <c r="APB145" s="9"/>
      <c r="APC145" s="9"/>
      <c r="APD145" s="9"/>
      <c r="APE145" s="9"/>
      <c r="APF145" s="9"/>
      <c r="APG145" s="9"/>
      <c r="APH145" s="9"/>
      <c r="API145" s="9"/>
      <c r="APJ145" s="9"/>
      <c r="APK145" s="9"/>
      <c r="APL145" s="9"/>
      <c r="APM145" s="9"/>
      <c r="APN145" s="9"/>
      <c r="APO145" s="9"/>
      <c r="APP145" s="9"/>
      <c r="APQ145" s="9"/>
      <c r="APR145" s="9"/>
      <c r="APS145" s="9"/>
      <c r="APT145" s="9"/>
      <c r="APU145" s="9"/>
      <c r="APV145" s="9"/>
      <c r="APW145" s="9"/>
      <c r="APX145" s="9"/>
      <c r="APY145" s="9"/>
      <c r="APZ145" s="9"/>
      <c r="AQA145" s="9"/>
      <c r="AQB145" s="9"/>
      <c r="AQC145" s="9"/>
      <c r="AQD145" s="9"/>
      <c r="AQE145" s="9"/>
      <c r="AQF145" s="9"/>
      <c r="AQG145" s="9"/>
      <c r="AQH145" s="9"/>
      <c r="AQI145" s="9"/>
      <c r="AQJ145" s="9"/>
      <c r="AQK145" s="9"/>
      <c r="AQL145" s="9"/>
      <c r="AQM145" s="9"/>
      <c r="AQN145" s="9"/>
      <c r="AQO145" s="9"/>
      <c r="AQP145" s="9"/>
      <c r="AQQ145" s="9"/>
      <c r="AQR145" s="9"/>
      <c r="AQS145" s="9"/>
      <c r="AQT145" s="9"/>
      <c r="AQU145" s="9"/>
      <c r="AQV145" s="9"/>
      <c r="AQW145" s="9"/>
      <c r="AQX145" s="9"/>
      <c r="AQY145" s="9"/>
      <c r="AQZ145" s="9"/>
      <c r="ARA145" s="9"/>
      <c r="ARB145" s="9"/>
      <c r="ARC145" s="9"/>
      <c r="ARD145" s="9"/>
      <c r="ARE145" s="9"/>
      <c r="ARF145" s="9"/>
      <c r="ARG145" s="9"/>
      <c r="ARH145" s="9"/>
      <c r="ARI145" s="9"/>
      <c r="ARJ145" s="9"/>
      <c r="ARK145" s="9"/>
      <c r="ARL145" s="9"/>
      <c r="ARM145" s="9"/>
      <c r="ARN145" s="9"/>
      <c r="ARO145" s="9"/>
      <c r="ARP145" s="9"/>
      <c r="ARQ145" s="9"/>
      <c r="ARR145" s="9"/>
      <c r="ARS145" s="9"/>
      <c r="ART145" s="9"/>
      <c r="ARU145" s="9"/>
      <c r="ARV145" s="9"/>
      <c r="ARW145" s="9"/>
      <c r="ARX145" s="9"/>
      <c r="ARY145" s="9"/>
      <c r="ARZ145" s="9"/>
      <c r="ASA145" s="9"/>
      <c r="ASB145" s="9"/>
      <c r="ASC145" s="9"/>
      <c r="ASD145" s="9"/>
      <c r="ASE145" s="9"/>
      <c r="ASF145" s="9"/>
      <c r="ASG145" s="9"/>
      <c r="ASH145" s="9"/>
      <c r="ASI145" s="9"/>
      <c r="ASJ145" s="9"/>
      <c r="ASK145" s="9"/>
      <c r="ASL145" s="9"/>
      <c r="ASM145" s="9"/>
      <c r="ASN145" s="9"/>
      <c r="ASO145" s="9"/>
      <c r="ASP145" s="9"/>
      <c r="ASQ145" s="9"/>
      <c r="ASR145" s="9"/>
      <c r="ASS145" s="9"/>
      <c r="AST145" s="9"/>
      <c r="ASU145" s="9"/>
      <c r="ASV145" s="9"/>
      <c r="ASW145" s="9"/>
      <c r="ASX145" s="9"/>
      <c r="ASY145" s="9"/>
      <c r="ASZ145" s="9"/>
      <c r="ATA145" s="9"/>
      <c r="ATB145" s="9"/>
      <c r="ATC145" s="9"/>
      <c r="ATD145" s="9"/>
      <c r="ATE145" s="9"/>
      <c r="ATF145" s="9"/>
      <c r="ATG145" s="9"/>
      <c r="ATH145" s="9"/>
      <c r="ATI145" s="9"/>
      <c r="ATJ145" s="9"/>
      <c r="ATK145" s="9"/>
      <c r="ATL145" s="9"/>
      <c r="ATM145" s="9"/>
      <c r="ATN145" s="9"/>
      <c r="ATO145" s="9"/>
      <c r="ATP145" s="9"/>
      <c r="ATQ145" s="9"/>
      <c r="ATR145" s="9"/>
      <c r="ATS145" s="9"/>
      <c r="ATT145" s="9"/>
      <c r="ATU145" s="9"/>
      <c r="ATV145" s="9"/>
      <c r="ATW145" s="9"/>
      <c r="ATX145" s="9"/>
      <c r="ATY145" s="9"/>
      <c r="ATZ145" s="9"/>
      <c r="AUA145" s="9"/>
      <c r="AUB145" s="9"/>
      <c r="AUC145" s="9"/>
      <c r="AUD145" s="9"/>
      <c r="AUE145" s="9"/>
      <c r="AUF145" s="9"/>
      <c r="AUG145" s="9"/>
      <c r="AUH145" s="9"/>
      <c r="AUI145" s="9"/>
      <c r="AUJ145" s="9"/>
      <c r="AUK145" s="9"/>
      <c r="AUL145" s="9"/>
      <c r="AUM145" s="9"/>
      <c r="AUN145" s="9"/>
      <c r="AUO145" s="9"/>
      <c r="AUP145" s="9"/>
      <c r="AUQ145" s="9"/>
      <c r="AUR145" s="9"/>
      <c r="AUS145" s="9"/>
      <c r="AUT145" s="9"/>
      <c r="AUU145" s="9"/>
      <c r="AUV145" s="9"/>
      <c r="AUW145" s="9"/>
      <c r="AUX145" s="9"/>
      <c r="AUY145" s="9"/>
      <c r="AUZ145" s="9"/>
      <c r="AVA145" s="9"/>
      <c r="AVB145" s="9"/>
      <c r="AVC145" s="9"/>
      <c r="AVD145" s="9"/>
      <c r="AVE145" s="9"/>
      <c r="AVF145" s="9"/>
      <c r="AVG145" s="9"/>
      <c r="AVH145" s="9"/>
      <c r="AVI145" s="9"/>
      <c r="AVJ145" s="9"/>
      <c r="AVK145" s="9"/>
      <c r="AVL145" s="9"/>
      <c r="AVM145" s="9"/>
      <c r="AVN145" s="9"/>
      <c r="AVO145" s="9"/>
      <c r="AVP145" s="9"/>
      <c r="AVQ145" s="9"/>
      <c r="AVR145" s="9"/>
      <c r="AVS145" s="9"/>
      <c r="AVT145" s="9"/>
      <c r="AVU145" s="9"/>
      <c r="AVV145" s="9"/>
      <c r="AVW145" s="9"/>
      <c r="AVX145" s="9"/>
      <c r="AVY145" s="9"/>
      <c r="AVZ145" s="9"/>
      <c r="AWA145" s="9"/>
      <c r="AWB145" s="9"/>
      <c r="AWC145" s="9"/>
      <c r="AWD145" s="9"/>
      <c r="AWE145" s="9"/>
      <c r="AWF145" s="9"/>
      <c r="AWG145" s="9"/>
      <c r="AWH145" s="9"/>
      <c r="AWI145" s="9"/>
      <c r="AWJ145" s="9"/>
      <c r="AWK145" s="9"/>
      <c r="AWL145" s="9"/>
      <c r="AWM145" s="9"/>
      <c r="AWN145" s="9"/>
      <c r="AWO145" s="9"/>
      <c r="AWP145" s="9"/>
      <c r="AWQ145" s="9"/>
      <c r="AWR145" s="9"/>
      <c r="AWS145" s="9"/>
      <c r="AWT145" s="9"/>
      <c r="AWU145" s="9"/>
      <c r="AWV145" s="9"/>
      <c r="AWW145" s="9"/>
      <c r="AWX145" s="9"/>
      <c r="AWY145" s="9" t="s">
        <v>13178</v>
      </c>
      <c r="AWZ145" s="9"/>
      <c r="AXA145" s="9"/>
      <c r="AXB145" s="9"/>
      <c r="AXC145" s="9"/>
      <c r="AXD145" s="9"/>
      <c r="AXE145" s="9"/>
      <c r="AXF145" s="9"/>
      <c r="AXG145" s="9"/>
      <c r="AXH145" s="9"/>
      <c r="AXI145" s="9"/>
      <c r="AXJ145" s="9"/>
      <c r="AXK145" s="9"/>
      <c r="AXL145" s="9"/>
      <c r="AXM145" s="9"/>
      <c r="AXN145" s="9"/>
      <c r="AXO145" s="9"/>
      <c r="AXP145" s="9"/>
      <c r="AXQ145" s="9"/>
      <c r="AXR145" s="9"/>
      <c r="AXS145" s="9"/>
      <c r="AXT145" s="9"/>
      <c r="AXU145" s="9"/>
      <c r="AXV145" s="9"/>
      <c r="AXW145" s="9"/>
      <c r="AXX145" s="9"/>
      <c r="AXY145" s="9"/>
      <c r="AXZ145" s="9"/>
      <c r="AYA145" s="9"/>
      <c r="AYB145" s="9"/>
      <c r="AYC145" s="9"/>
      <c r="AYD145" s="9"/>
      <c r="AYE145" s="9"/>
      <c r="AYF145" s="9"/>
      <c r="AYG145" s="9"/>
      <c r="AYH145" s="9" t="s">
        <v>13179</v>
      </c>
      <c r="AYI145" s="9"/>
      <c r="AYJ145" s="9"/>
      <c r="AYK145" s="9"/>
      <c r="AYL145" s="9"/>
      <c r="AYM145" s="9"/>
      <c r="AYN145" s="9"/>
      <c r="AYO145" s="9"/>
      <c r="AYP145" s="9"/>
      <c r="AYQ145" s="9"/>
      <c r="AYR145" s="9"/>
      <c r="AYS145" s="9"/>
      <c r="AYT145" s="9"/>
      <c r="AYU145" s="9"/>
      <c r="AYV145" s="9"/>
      <c r="AYW145" s="9"/>
      <c r="AYX145" s="9"/>
      <c r="AYY145" s="9" t="s">
        <v>5691</v>
      </c>
      <c r="AYZ145" s="9" t="s">
        <v>5691</v>
      </c>
      <c r="AZA145" s="9"/>
      <c r="AZB145" s="9"/>
      <c r="AZC145" s="9"/>
      <c r="AZD145" s="9"/>
      <c r="AZE145" s="9"/>
      <c r="AZF145" s="9"/>
      <c r="AZG145" s="9"/>
      <c r="AZH145" s="9"/>
      <c r="AZI145" s="9"/>
      <c r="AZJ145" s="9"/>
      <c r="AZK145" s="9"/>
      <c r="AZL145" s="9"/>
      <c r="AZM145" s="9"/>
      <c r="AZN145" s="9"/>
      <c r="AZO145" s="9"/>
      <c r="AZP145" s="9"/>
      <c r="AZQ145" s="9"/>
      <c r="AZR145" s="9"/>
      <c r="AZS145" s="9"/>
      <c r="AZT145" s="9"/>
      <c r="AZU145" s="9"/>
      <c r="AZV145" s="9"/>
      <c r="AZW145" s="9"/>
      <c r="AZX145" s="9"/>
      <c r="AZY145" s="9"/>
      <c r="AZZ145" s="9"/>
      <c r="BAA145" s="9"/>
      <c r="BAB145" s="9"/>
      <c r="BAC145" s="9"/>
      <c r="BAD145" s="9"/>
      <c r="BAE145" s="9"/>
      <c r="BAF145" s="9"/>
      <c r="BAG145" s="9"/>
      <c r="BAH145" s="9"/>
      <c r="BAI145" s="9"/>
      <c r="BAJ145" s="9"/>
      <c r="BAK145" s="9" t="s">
        <v>13180</v>
      </c>
      <c r="BAL145" s="9"/>
      <c r="BAM145" s="9"/>
      <c r="BAN145" s="9"/>
      <c r="BAO145" s="9"/>
      <c r="BAP145" s="9"/>
      <c r="BAQ145" s="9"/>
      <c r="BAR145" s="9">
        <v>328.0</v>
      </c>
      <c r="BAS145" s="9" t="s">
        <v>13181</v>
      </c>
      <c r="BAT145" s="9">
        <v>590.0</v>
      </c>
      <c r="BAU145" s="9"/>
      <c r="BAV145" s="9"/>
      <c r="BAW145" s="9"/>
      <c r="BAX145" s="9"/>
      <c r="BAY145" s="9"/>
      <c r="BAZ145" s="9"/>
      <c r="BBA145" s="9"/>
      <c r="BBB145" s="9"/>
      <c r="BBC145" s="9"/>
      <c r="BBD145" s="9"/>
      <c r="BBE145" s="9"/>
      <c r="BBF145" s="9"/>
      <c r="BBG145" s="9"/>
      <c r="BBH145" s="9"/>
      <c r="BBI145" s="9" t="s">
        <v>5718</v>
      </c>
      <c r="BBJ145" s="9"/>
      <c r="BBK145" s="9"/>
      <c r="BBL145" s="9"/>
      <c r="BBM145" s="9"/>
      <c r="BBN145" s="9"/>
      <c r="BBO145" s="9"/>
      <c r="BBP145" s="9"/>
      <c r="BBQ145" s="9"/>
      <c r="BBR145" s="9"/>
      <c r="BBS145" s="9"/>
      <c r="BBT145" s="9"/>
      <c r="BBU145" s="9"/>
      <c r="BBV145" s="9"/>
      <c r="BBW145" s="9"/>
      <c r="BBX145" s="9"/>
      <c r="BBY145" s="9"/>
      <c r="BBZ145" s="9"/>
      <c r="BCA145" s="9"/>
      <c r="BCB145" s="9" t="s">
        <v>13182</v>
      </c>
      <c r="BCC145" s="9"/>
      <c r="BCD145" s="9"/>
      <c r="BCE145" s="9"/>
      <c r="BCF145" s="9" t="s">
        <v>5720</v>
      </c>
      <c r="BCG145" s="9" t="s">
        <v>11952</v>
      </c>
      <c r="BCH145" s="9"/>
      <c r="BCI145" s="9"/>
      <c r="BCJ145" s="9"/>
      <c r="BCK145" s="9"/>
      <c r="BCL145" s="9"/>
      <c r="BCM145" s="9"/>
      <c r="BCN145" s="9"/>
      <c r="BCO145" s="9"/>
      <c r="BCP145" s="9"/>
      <c r="BCQ145" s="9"/>
      <c r="BCR145" s="9"/>
      <c r="BCS145" s="9"/>
      <c r="BCT145" s="9"/>
      <c r="BCU145" s="9"/>
      <c r="BCV145" s="9"/>
      <c r="BCW145" s="9"/>
      <c r="BCX145" s="9"/>
      <c r="BCY145" s="9"/>
      <c r="BCZ145" s="9"/>
      <c r="BDA145" s="9"/>
      <c r="BDB145" s="9"/>
      <c r="BDC145" s="9"/>
      <c r="BDD145" s="9" t="s">
        <v>13181</v>
      </c>
      <c r="BDE145" s="9"/>
      <c r="BDF145" s="9"/>
      <c r="BDG145" s="9"/>
      <c r="BDH145" s="9"/>
      <c r="BDI145" s="9"/>
      <c r="BDJ145" s="9"/>
      <c r="BDK145" s="9"/>
      <c r="BDL145" s="9"/>
      <c r="BDM145" s="9"/>
      <c r="BDN145" s="9"/>
      <c r="BDO145" s="9"/>
      <c r="BDP145" s="9"/>
      <c r="BDQ145" s="9"/>
      <c r="BDR145" s="9"/>
      <c r="BDS145" s="9"/>
      <c r="BDT145" s="9"/>
      <c r="BDU145" s="9"/>
      <c r="BDV145" s="9"/>
      <c r="BDW145" s="9"/>
      <c r="BDX145" s="9"/>
      <c r="BDY145" s="9" t="s">
        <v>5691</v>
      </c>
      <c r="BDZ145" s="9" t="s">
        <v>5691</v>
      </c>
      <c r="BEA145" s="9"/>
      <c r="BEB145" s="9"/>
      <c r="BEC145" s="9"/>
      <c r="BED145" s="9"/>
      <c r="BEE145" s="9"/>
      <c r="BEF145" s="9"/>
      <c r="BEG145" s="9"/>
      <c r="BEH145" s="9"/>
      <c r="BEI145" s="9"/>
      <c r="BEJ145" s="9"/>
      <c r="BEK145" s="9"/>
      <c r="BEL145" s="9"/>
      <c r="BEM145" s="9"/>
      <c r="BEN145" s="9"/>
      <c r="BEO145" s="9"/>
      <c r="BEP145" s="9"/>
      <c r="BEQ145" s="9"/>
      <c r="BER145" s="9"/>
      <c r="BES145" s="9"/>
      <c r="BET145" s="9"/>
      <c r="BEU145" s="9"/>
      <c r="BEV145" s="9"/>
      <c r="BEW145" s="9"/>
      <c r="BEX145" s="9"/>
      <c r="BEY145" s="9"/>
      <c r="BEZ145" s="9"/>
      <c r="BFA145" s="9"/>
      <c r="BFB145" s="9"/>
      <c r="BFC145" s="9"/>
      <c r="BFD145" s="9"/>
      <c r="BFE145" s="9"/>
      <c r="BFF145" s="9"/>
      <c r="BFG145" s="9"/>
      <c r="BFH145" s="9"/>
      <c r="BFI145" s="9"/>
      <c r="BFJ145" s="9"/>
      <c r="BFK145" s="9" t="s">
        <v>13183</v>
      </c>
      <c r="BFL145" s="9"/>
      <c r="BFM145" s="9"/>
      <c r="BFN145" s="9"/>
      <c r="BFO145" s="9"/>
      <c r="BFP145" s="9"/>
      <c r="BFQ145" s="9"/>
      <c r="BFR145" s="9">
        <v>329.0</v>
      </c>
      <c r="BFS145" s="9" t="s">
        <v>13184</v>
      </c>
      <c r="BFT145" s="9">
        <v>590.0</v>
      </c>
      <c r="BFU145" s="9"/>
      <c r="BFV145" s="9"/>
      <c r="BFW145" s="9"/>
      <c r="BFX145" s="9"/>
      <c r="BFY145" s="9"/>
      <c r="BFZ145" s="9"/>
      <c r="BGA145" s="9"/>
      <c r="BGB145" s="9"/>
      <c r="BGC145" s="9"/>
      <c r="BGD145" s="9"/>
      <c r="BGE145" s="9"/>
      <c r="BGF145" s="9"/>
      <c r="BGG145" s="9"/>
      <c r="BGH145" s="9"/>
      <c r="BGI145" s="9" t="s">
        <v>5718</v>
      </c>
      <c r="BGJ145" s="9"/>
      <c r="BGK145" s="9"/>
      <c r="BGL145" s="9"/>
      <c r="BGM145" s="9"/>
      <c r="BGN145" s="9"/>
      <c r="BGO145" s="9"/>
      <c r="BGP145" s="9"/>
      <c r="BGQ145" s="9"/>
      <c r="BGR145" s="9"/>
      <c r="BGS145" s="9"/>
      <c r="BGT145" s="9"/>
      <c r="BGU145" s="9"/>
      <c r="BGV145" s="9"/>
      <c r="BGW145" s="9"/>
      <c r="BGX145" s="9"/>
      <c r="BGY145" s="9"/>
      <c r="BGZ145" s="9"/>
      <c r="BHA145" s="9"/>
      <c r="BHB145" s="9" t="s">
        <v>13185</v>
      </c>
      <c r="BHC145" s="9"/>
      <c r="BHD145" s="9"/>
      <c r="BHE145" s="9"/>
      <c r="BHF145" s="9" t="s">
        <v>5720</v>
      </c>
      <c r="BHG145" s="9" t="s">
        <v>11952</v>
      </c>
      <c r="BHH145" s="9"/>
      <c r="BHI145" s="9"/>
      <c r="BHJ145" s="9"/>
      <c r="BHK145" s="9"/>
      <c r="BHL145" s="9"/>
      <c r="BHM145" s="9"/>
      <c r="BHN145" s="9"/>
      <c r="BHO145" s="9"/>
      <c r="BHP145" s="9"/>
      <c r="BHQ145" s="9"/>
      <c r="BHR145" s="9"/>
      <c r="BHS145" s="9"/>
      <c r="BHT145" s="9"/>
      <c r="BHU145" s="9"/>
      <c r="BHV145" s="9"/>
      <c r="BHW145" s="9"/>
      <c r="BHX145" s="9"/>
      <c r="BHY145" s="9"/>
      <c r="BHZ145" s="9"/>
      <c r="BIA145" s="9"/>
      <c r="BIB145" s="9"/>
      <c r="BIC145" s="9"/>
      <c r="BID145" s="9" t="s">
        <v>13184</v>
      </c>
      <c r="BIE145" s="9"/>
      <c r="BIF145" s="9"/>
      <c r="BIG145" s="9"/>
      <c r="BIH145" s="9"/>
      <c r="BII145" s="9"/>
      <c r="BIJ145" s="9"/>
      <c r="BIK145" s="9"/>
      <c r="BIL145" s="9"/>
      <c r="BIM145" s="9"/>
      <c r="BIN145" s="9"/>
      <c r="BIO145" s="9"/>
      <c r="BIP145" s="9"/>
      <c r="BIQ145" s="9"/>
      <c r="BIR145" s="9"/>
      <c r="BIS145" s="9"/>
      <c r="BIT145" s="9"/>
      <c r="BIU145" s="9"/>
      <c r="BIV145" s="9"/>
      <c r="BIW145" s="9"/>
      <c r="BIX145" s="9"/>
      <c r="BIY145" s="9" t="s">
        <v>5691</v>
      </c>
      <c r="BIZ145" s="9" t="s">
        <v>5691</v>
      </c>
      <c r="BJA145" s="9"/>
      <c r="BJB145" s="9"/>
      <c r="BJC145" s="9"/>
      <c r="BJD145" s="9"/>
      <c r="BJE145" s="9"/>
      <c r="BJF145" s="9"/>
      <c r="BJG145" s="9"/>
      <c r="BJH145" s="9"/>
      <c r="BJI145" s="9"/>
      <c r="BJJ145" s="9"/>
      <c r="BJK145" s="9"/>
      <c r="BJL145" s="9"/>
      <c r="BJM145" s="9"/>
      <c r="BJN145" s="9"/>
      <c r="BJO145" s="9"/>
      <c r="BJP145" s="9"/>
      <c r="BJQ145" s="9"/>
      <c r="BJR145" s="9"/>
      <c r="BJS145" s="9"/>
      <c r="BJT145" s="9"/>
      <c r="BJU145" s="9"/>
      <c r="BJV145" s="9"/>
      <c r="BJW145" s="9"/>
      <c r="BJX145" s="9"/>
      <c r="BJY145" s="9"/>
      <c r="BJZ145" s="9"/>
      <c r="BKA145" s="9"/>
      <c r="BKB145" s="9"/>
      <c r="BKC145" s="9"/>
      <c r="BKD145" s="9"/>
      <c r="BKE145" s="9"/>
      <c r="BKF145" s="9"/>
      <c r="BKG145" s="9"/>
      <c r="BKH145" s="9"/>
      <c r="BKI145" s="9"/>
      <c r="BKJ145" s="9"/>
      <c r="BKK145" s="9" t="s">
        <v>13186</v>
      </c>
      <c r="BKL145" s="9"/>
      <c r="BKM145" s="9"/>
      <c r="BKN145" s="9"/>
      <c r="BKO145" s="9"/>
      <c r="BKP145" s="9"/>
      <c r="BKQ145" s="9"/>
      <c r="BKR145" s="9">
        <v>328.0</v>
      </c>
      <c r="BKS145" s="9" t="s">
        <v>13187</v>
      </c>
      <c r="BKT145" s="9">
        <v>590.0</v>
      </c>
      <c r="BKU145" s="9"/>
      <c r="BKV145" s="9"/>
      <c r="BKW145" s="9"/>
      <c r="BKX145" s="9"/>
      <c r="BKY145" s="9"/>
      <c r="BKZ145" s="9"/>
      <c r="BLA145" s="9"/>
      <c r="BLB145" s="9"/>
      <c r="BLC145" s="9"/>
      <c r="BLD145" s="9"/>
      <c r="BLE145" s="9"/>
      <c r="BLF145" s="9"/>
      <c r="BLG145" s="9"/>
      <c r="BLH145" s="9"/>
      <c r="BLI145" s="9" t="s">
        <v>5718</v>
      </c>
      <c r="BLJ145" s="9"/>
      <c r="BLK145" s="9"/>
      <c r="BLL145" s="9"/>
      <c r="BLM145" s="9"/>
      <c r="BLN145" s="9"/>
      <c r="BLO145" s="9"/>
      <c r="BLP145" s="9"/>
      <c r="BLQ145" s="9"/>
      <c r="BLR145" s="9"/>
      <c r="BLS145" s="9"/>
      <c r="BLT145" s="9"/>
      <c r="BLU145" s="9"/>
      <c r="BLV145" s="9"/>
      <c r="BLW145" s="9"/>
      <c r="BLX145" s="9"/>
      <c r="BLY145" s="9"/>
      <c r="BLZ145" s="9"/>
      <c r="BMA145" s="9"/>
      <c r="BMB145" s="9" t="s">
        <v>9410</v>
      </c>
      <c r="BMC145" s="9"/>
      <c r="BMD145" s="9"/>
      <c r="BME145" s="9"/>
      <c r="BMF145" s="9" t="s">
        <v>5720</v>
      </c>
      <c r="BMG145" s="9" t="s">
        <v>11952</v>
      </c>
      <c r="BMH145" s="9"/>
      <c r="BMI145" s="9"/>
      <c r="BMJ145" s="9"/>
      <c r="BMK145" s="9"/>
      <c r="BML145" s="9"/>
      <c r="BMM145" s="9"/>
      <c r="BMN145" s="9"/>
      <c r="BMO145" s="9"/>
      <c r="BMP145" s="9"/>
      <c r="BMQ145" s="9"/>
      <c r="BMR145" s="9"/>
      <c r="BMS145" s="9"/>
      <c r="BMT145" s="9"/>
      <c r="BMU145" s="9"/>
      <c r="BMV145" s="9"/>
      <c r="BMW145" s="9"/>
      <c r="BMX145" s="9"/>
      <c r="BMY145" s="9"/>
      <c r="BMZ145" s="9"/>
      <c r="BNA145" s="9"/>
      <c r="BNB145" s="9"/>
      <c r="BNC145" s="9"/>
      <c r="BND145" s="9" t="s">
        <v>13187</v>
      </c>
      <c r="BNE145" s="9"/>
      <c r="BNF145" s="9"/>
      <c r="BNG145" s="9"/>
      <c r="BNH145" s="9"/>
      <c r="BNI145" s="9"/>
      <c r="BNJ145" s="9"/>
      <c r="BNK145" s="9"/>
      <c r="BNL145" s="9"/>
      <c r="BNM145" s="9"/>
      <c r="BNN145" s="9"/>
      <c r="BNO145" s="9"/>
      <c r="BNP145" s="9"/>
      <c r="BNQ145" s="9"/>
      <c r="BNR145" s="9"/>
      <c r="BNS145" s="9"/>
      <c r="BNT145" s="9"/>
      <c r="BNU145" s="9"/>
      <c r="BNV145" s="9"/>
      <c r="BNW145" s="9"/>
      <c r="BNX145" s="9"/>
      <c r="BNY145" s="9" t="s">
        <v>5691</v>
      </c>
      <c r="BNZ145" s="9" t="s">
        <v>5691</v>
      </c>
      <c r="BOA145" s="9"/>
      <c r="BOB145" s="9"/>
      <c r="BOC145" s="9"/>
      <c r="BOD145" s="9"/>
      <c r="BOE145" s="9"/>
      <c r="BOF145" s="9"/>
      <c r="BOG145" s="9"/>
      <c r="BOH145" s="9"/>
      <c r="BOI145" s="9"/>
      <c r="BOJ145" s="9"/>
      <c r="BOK145" s="9"/>
      <c r="BOL145" s="9"/>
      <c r="BOM145" s="9"/>
      <c r="BON145" s="9"/>
      <c r="BOO145" s="9"/>
      <c r="BOP145" s="9"/>
      <c r="BOQ145" s="9"/>
      <c r="BOR145" s="9"/>
      <c r="BOS145" s="9"/>
      <c r="BOT145" s="9"/>
      <c r="BOU145" s="9"/>
      <c r="BOV145" s="9"/>
      <c r="BOW145" s="9"/>
      <c r="BOX145" s="9"/>
      <c r="BOY145" s="9"/>
      <c r="BOZ145" s="9"/>
      <c r="BPA145" s="9"/>
      <c r="BPB145" s="9"/>
      <c r="BPC145" s="9"/>
      <c r="BPD145" s="9"/>
      <c r="BPE145" s="9"/>
      <c r="BPF145" s="9"/>
      <c r="BPG145" s="9"/>
      <c r="BPH145" s="9"/>
      <c r="BPI145" s="9"/>
      <c r="BPJ145" s="9"/>
      <c r="BPK145" s="9" t="s">
        <v>13188</v>
      </c>
      <c r="BPL145" s="9"/>
      <c r="BPM145" s="9"/>
      <c r="BPN145" s="9"/>
      <c r="BPO145" s="9"/>
      <c r="BPP145" s="9"/>
      <c r="BPQ145" s="9"/>
      <c r="BPR145" s="9">
        <v>393.0</v>
      </c>
      <c r="BPS145" s="9" t="s">
        <v>13189</v>
      </c>
      <c r="BPT145" s="9">
        <v>590.0</v>
      </c>
      <c r="BPU145" s="9"/>
      <c r="BPV145" s="9"/>
      <c r="BPW145" s="9"/>
      <c r="BPX145" s="9"/>
      <c r="BPY145" s="9"/>
      <c r="BPZ145" s="9"/>
      <c r="BQA145" s="9"/>
      <c r="BQB145" s="9"/>
      <c r="BQC145" s="9"/>
      <c r="BQD145" s="9"/>
      <c r="BQE145" s="9"/>
      <c r="BQF145" s="9"/>
      <c r="BQG145" s="9"/>
      <c r="BQH145" s="9"/>
      <c r="BQI145" s="9" t="s">
        <v>5718</v>
      </c>
      <c r="BQJ145" s="9"/>
      <c r="BQK145" s="9"/>
      <c r="BQL145" s="9"/>
      <c r="BQM145" s="9"/>
      <c r="BQN145" s="9"/>
      <c r="BQO145" s="9"/>
      <c r="BQP145" s="9"/>
      <c r="BQQ145" s="9"/>
      <c r="BQR145" s="9"/>
      <c r="BQS145" s="9"/>
      <c r="BQT145" s="9"/>
      <c r="BQU145" s="9"/>
      <c r="BQV145" s="9"/>
      <c r="BQW145" s="9"/>
      <c r="BQX145" s="9"/>
      <c r="BQY145" s="9"/>
      <c r="BQZ145" s="9"/>
      <c r="BRA145" s="9"/>
      <c r="BRB145" s="9" t="s">
        <v>5707</v>
      </c>
      <c r="BRC145" s="9"/>
      <c r="BRD145" s="9"/>
      <c r="BRE145" s="9"/>
      <c r="BRF145" s="9" t="s">
        <v>5720</v>
      </c>
      <c r="BRG145" s="9" t="s">
        <v>11952</v>
      </c>
      <c r="BRH145" s="9"/>
      <c r="BRI145" s="9"/>
      <c r="BRJ145" s="9"/>
      <c r="BRK145" s="9"/>
      <c r="BRL145" s="9"/>
      <c r="BRM145" s="9"/>
      <c r="BRN145" s="9"/>
      <c r="BRO145" s="9"/>
      <c r="BRP145" s="9"/>
      <c r="BRQ145" s="9"/>
      <c r="BRR145" s="9"/>
      <c r="BRS145" s="9"/>
      <c r="BRT145" s="9"/>
      <c r="BRU145" s="9"/>
      <c r="BRV145" s="9"/>
      <c r="BRW145" s="9"/>
      <c r="BRX145" s="9"/>
      <c r="BRY145" s="9"/>
      <c r="BRZ145" s="9"/>
      <c r="BSA145" s="9"/>
      <c r="BSB145" s="9"/>
      <c r="BSC145" s="9"/>
      <c r="BSD145" s="9" t="s">
        <v>13189</v>
      </c>
      <c r="BSE145" s="9"/>
      <c r="BSF145" s="9"/>
      <c r="BSG145" s="9"/>
      <c r="BSH145" s="9"/>
      <c r="BSI145" s="9"/>
      <c r="BSJ145" s="9"/>
      <c r="BSK145" s="9"/>
      <c r="BSL145" s="9"/>
      <c r="BSM145" s="9"/>
      <c r="BSN145" s="9"/>
      <c r="BSO145" s="9"/>
      <c r="BSP145" s="9"/>
      <c r="BSQ145" s="9"/>
      <c r="BSR145" s="9"/>
      <c r="BSS145" s="9"/>
      <c r="BST145" s="9"/>
      <c r="BSU145" s="9"/>
      <c r="BSV145" s="9"/>
      <c r="BSW145" s="9"/>
      <c r="BSX145" s="9"/>
      <c r="BSY145" s="9" t="s">
        <v>5691</v>
      </c>
      <c r="BSZ145" s="9" t="s">
        <v>5691</v>
      </c>
      <c r="BTA145" s="9"/>
      <c r="BTB145" s="9"/>
      <c r="BTC145" s="9"/>
      <c r="BTD145" s="9"/>
      <c r="BTE145" s="9"/>
      <c r="BTF145" s="9"/>
      <c r="BTG145" s="9"/>
      <c r="BTH145" s="9"/>
      <c r="BTI145" s="9"/>
      <c r="BTJ145" s="9"/>
      <c r="BTK145" s="9"/>
      <c r="BTL145" s="9"/>
      <c r="BTM145" s="9"/>
      <c r="BTN145" s="9"/>
      <c r="BTO145" s="9"/>
      <c r="BTP145" s="9"/>
      <c r="BTQ145" s="9"/>
      <c r="BTR145" s="9"/>
      <c r="BTS145" s="9"/>
      <c r="BTT145" s="9"/>
      <c r="BTU145" s="9"/>
      <c r="BTV145" s="9"/>
      <c r="BTW145" s="9"/>
      <c r="BTX145" s="9"/>
      <c r="BTY145" s="9"/>
      <c r="BTZ145" s="9"/>
      <c r="BUA145" s="9"/>
      <c r="BUB145" s="9"/>
      <c r="BUC145" s="9"/>
      <c r="BUD145" s="9"/>
      <c r="BUE145" s="9"/>
      <c r="BUF145" s="9"/>
      <c r="BUG145" s="9"/>
      <c r="BUH145" s="9"/>
      <c r="BUI145" s="9"/>
      <c r="BUJ145" s="9"/>
      <c r="BUK145" s="9" t="s">
        <v>13190</v>
      </c>
      <c r="BUL145" s="9"/>
      <c r="BUM145" s="9"/>
      <c r="BUN145" s="9"/>
      <c r="BUO145" s="9"/>
      <c r="BUP145" s="9"/>
      <c r="BUQ145" s="9"/>
      <c r="BUR145" s="9">
        <v>393.0</v>
      </c>
      <c r="BUS145" s="9" t="s">
        <v>13191</v>
      </c>
      <c r="BUT145" s="9">
        <v>590.0</v>
      </c>
      <c r="BUU145" s="9"/>
      <c r="BUV145" s="9"/>
      <c r="BUW145" s="9"/>
      <c r="BUX145" s="9"/>
      <c r="BUY145" s="9"/>
      <c r="BUZ145" s="9"/>
      <c r="BVA145" s="9"/>
      <c r="BVB145" s="9"/>
      <c r="BVC145" s="9"/>
      <c r="BVD145" s="9"/>
      <c r="BVE145" s="9"/>
      <c r="BVF145" s="9"/>
      <c r="BVG145" s="9"/>
      <c r="BVH145" s="9"/>
      <c r="BVI145" s="9" t="s">
        <v>5718</v>
      </c>
      <c r="BVJ145" s="9"/>
      <c r="BVK145" s="9"/>
      <c r="BVL145" s="9"/>
      <c r="BVM145" s="9"/>
      <c r="BVN145" s="9"/>
      <c r="BVO145" s="9"/>
      <c r="BVP145" s="9"/>
      <c r="BVQ145" s="9"/>
      <c r="BVR145" s="9"/>
      <c r="BVS145" s="9"/>
      <c r="BVT145" s="9"/>
      <c r="BVU145" s="9"/>
      <c r="BVV145" s="9"/>
      <c r="BVW145" s="9"/>
      <c r="BVX145" s="9"/>
      <c r="BVY145" s="9"/>
      <c r="BVZ145" s="9"/>
      <c r="BWA145" s="9"/>
      <c r="BWB145" s="9" t="s">
        <v>5707</v>
      </c>
      <c r="BWC145" s="9"/>
      <c r="BWD145" s="9"/>
      <c r="BWE145" s="9"/>
      <c r="BWF145" s="9" t="s">
        <v>5720</v>
      </c>
      <c r="BWG145" s="9" t="s">
        <v>11952</v>
      </c>
      <c r="BWH145" s="9"/>
      <c r="BWI145" s="9"/>
      <c r="BWJ145" s="9"/>
      <c r="BWK145" s="9"/>
      <c r="BWL145" s="9"/>
      <c r="BWM145" s="9"/>
      <c r="BWN145" s="9"/>
      <c r="BWO145" s="9"/>
      <c r="BWP145" s="9"/>
      <c r="BWQ145" s="9"/>
      <c r="BWR145" s="9"/>
      <c r="BWS145" s="9"/>
      <c r="BWT145" s="9"/>
      <c r="BWU145" s="9"/>
      <c r="BWV145" s="9"/>
      <c r="BWW145" s="9"/>
      <c r="BWX145" s="9"/>
      <c r="BWY145" s="9"/>
      <c r="BWZ145" s="9"/>
      <c r="BXA145" s="9"/>
      <c r="BXB145" s="9"/>
      <c r="BXC145" s="9"/>
      <c r="BXD145" s="9" t="s">
        <v>13191</v>
      </c>
    </row>
    <row r="146" ht="14.25" customHeight="1">
      <c r="A146" s="9">
        <v>0.0</v>
      </c>
      <c r="B146" s="9" t="s">
        <v>11947</v>
      </c>
      <c r="C146" s="9" t="s">
        <v>11948</v>
      </c>
      <c r="D146" s="9" t="s">
        <v>11948</v>
      </c>
      <c r="E146" s="9"/>
      <c r="F146" s="9">
        <v>8.0</v>
      </c>
      <c r="G146" s="9" t="s">
        <v>13192</v>
      </c>
      <c r="H146" s="9" t="s">
        <v>11967</v>
      </c>
      <c r="I146" s="9"/>
      <c r="J146" s="9"/>
      <c r="K146" s="9"/>
      <c r="L146" s="9">
        <v>8.0</v>
      </c>
      <c r="M146" s="9"/>
      <c r="N146" s="9"/>
      <c r="O146" s="9"/>
      <c r="P146" s="9">
        <v>1.0</v>
      </c>
      <c r="Q146" s="9" t="s">
        <v>13193</v>
      </c>
      <c r="R146" s="9"/>
      <c r="S146" s="9" t="s">
        <v>3208</v>
      </c>
      <c r="T146" s="9" t="s">
        <v>3207</v>
      </c>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c r="KY146" s="9"/>
      <c r="KZ146" s="9"/>
      <c r="LA146" s="9"/>
      <c r="LB146" s="9"/>
      <c r="LC146" s="9"/>
      <c r="LD146" s="9"/>
      <c r="LE146" s="9"/>
      <c r="LF146" s="9"/>
      <c r="LG146" s="9"/>
      <c r="LH146" s="9"/>
      <c r="LI146" s="9"/>
      <c r="LJ146" s="9"/>
      <c r="LK146" s="9"/>
      <c r="LL146" s="9"/>
      <c r="LM146" s="9"/>
      <c r="LN146" s="9"/>
      <c r="LO146" s="9"/>
      <c r="LP146" s="9"/>
      <c r="LQ146" s="9"/>
      <c r="LR146" s="9"/>
      <c r="LS146" s="9"/>
      <c r="LT146" s="9"/>
      <c r="LU146" s="9"/>
      <c r="LV146" s="9"/>
      <c r="LW146" s="9"/>
      <c r="LX146" s="9"/>
      <c r="LY146" s="9"/>
      <c r="LZ146" s="9"/>
      <c r="MA146" s="9"/>
      <c r="MB146" s="9"/>
      <c r="MC146" s="9"/>
      <c r="MD146" s="9"/>
      <c r="ME146" s="9"/>
      <c r="MF146" s="9"/>
      <c r="MG146" s="9"/>
      <c r="MH146" s="9"/>
      <c r="MI146" s="9"/>
      <c r="MJ146" s="9"/>
      <c r="MK146" s="9"/>
      <c r="ML146" s="9"/>
      <c r="MM146" s="9"/>
      <c r="MN146" s="9"/>
      <c r="MO146" s="9"/>
      <c r="MP146" s="9"/>
      <c r="MQ146" s="9"/>
      <c r="MR146" s="9"/>
      <c r="MS146" s="9"/>
      <c r="MT146" s="9"/>
      <c r="MU146" s="9"/>
      <c r="MV146" s="9"/>
      <c r="MW146" s="9"/>
      <c r="MX146" s="9"/>
      <c r="MY146" s="9"/>
      <c r="MZ146" s="9"/>
      <c r="NA146" s="9"/>
      <c r="NB146" s="9"/>
      <c r="NC146" s="9"/>
      <c r="ND146" s="9"/>
      <c r="NE146" s="9"/>
      <c r="NF146" s="9"/>
      <c r="NG146" s="9"/>
      <c r="NH146" s="9"/>
      <c r="NI146" s="9"/>
      <c r="NJ146" s="9"/>
      <c r="NK146" s="9"/>
      <c r="NL146" s="9"/>
      <c r="NM146" s="9"/>
      <c r="NN146" s="9"/>
      <c r="NO146" s="9"/>
      <c r="NP146" s="9"/>
      <c r="NQ146" s="9"/>
      <c r="NR146" s="9"/>
      <c r="NS146" s="9"/>
      <c r="NT146" s="9"/>
      <c r="NU146" s="9"/>
      <c r="NV146" s="9"/>
      <c r="NW146" s="9"/>
      <c r="NX146" s="9"/>
      <c r="NY146" s="9"/>
      <c r="NZ146" s="9"/>
      <c r="OA146" s="9"/>
      <c r="OB146" s="9"/>
      <c r="OC146" s="9"/>
      <c r="OD146" s="9"/>
      <c r="OE146" s="9"/>
      <c r="OF146" s="9"/>
      <c r="OG146" s="9"/>
      <c r="OH146" s="9"/>
      <c r="OI146" s="9"/>
      <c r="OJ146" s="9"/>
      <c r="OK146" s="9"/>
      <c r="OL146" s="9"/>
      <c r="OM146" s="9"/>
      <c r="ON146" s="9"/>
      <c r="OO146" s="9"/>
      <c r="OP146" s="9"/>
      <c r="OQ146" s="9"/>
      <c r="OR146" s="9"/>
      <c r="OS146" s="9"/>
      <c r="OT146" s="9"/>
      <c r="OU146" s="9"/>
      <c r="OV146" s="9"/>
      <c r="OW146" s="9"/>
      <c r="OX146" s="9"/>
      <c r="OY146" s="9"/>
      <c r="OZ146" s="9"/>
      <c r="PA146" s="9"/>
      <c r="PB146" s="9"/>
      <c r="PC146" s="9"/>
      <c r="PD146" s="9"/>
      <c r="PE146" s="9"/>
      <c r="PF146" s="9"/>
      <c r="PG146" s="9"/>
      <c r="PH146" s="9"/>
      <c r="PI146" s="9"/>
      <c r="PJ146" s="9"/>
      <c r="PK146" s="9"/>
      <c r="PL146" s="9"/>
      <c r="PM146" s="9"/>
      <c r="PN146" s="9"/>
      <c r="PO146" s="9"/>
      <c r="PP146" s="9"/>
      <c r="PQ146" s="9"/>
      <c r="PR146" s="9"/>
      <c r="PS146" s="9"/>
      <c r="PT146" s="9"/>
      <c r="PU146" s="9"/>
      <c r="PV146" s="9"/>
      <c r="PW146" s="9"/>
      <c r="PX146" s="9"/>
      <c r="PY146" s="9"/>
      <c r="PZ146" s="9"/>
      <c r="QA146" s="9"/>
      <c r="QB146" s="9"/>
      <c r="QC146" s="9"/>
      <c r="QD146" s="9"/>
      <c r="QE146" s="9" t="s">
        <v>11967</v>
      </c>
      <c r="QF146" s="9" t="s">
        <v>5691</v>
      </c>
      <c r="QG146" s="9" t="s">
        <v>5691</v>
      </c>
      <c r="QH146" s="9" t="s">
        <v>6047</v>
      </c>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t="s">
        <v>13194</v>
      </c>
      <c r="RP146" s="9"/>
      <c r="RQ146" s="9"/>
      <c r="RR146" s="9"/>
      <c r="RS146" s="9"/>
      <c r="RT146" s="9"/>
      <c r="RU146" s="9"/>
      <c r="RV146" s="9"/>
      <c r="RW146" s="9"/>
      <c r="RX146" s="9"/>
      <c r="RY146" s="9"/>
      <c r="RZ146" s="9"/>
      <c r="SA146" s="9"/>
      <c r="SB146" s="9"/>
      <c r="SC146" s="9"/>
      <c r="SD146" s="9"/>
      <c r="SE146" s="9"/>
      <c r="SF146" s="9"/>
      <c r="SG146" s="9"/>
      <c r="SH146" s="9"/>
      <c r="SI146" s="9"/>
      <c r="SJ146" s="9"/>
      <c r="SK146" s="9"/>
      <c r="SL146" s="9"/>
      <c r="SM146" s="9"/>
      <c r="SN146" s="9"/>
      <c r="SO146" s="9"/>
      <c r="SP146" s="9"/>
      <c r="SQ146" s="9"/>
      <c r="SR146" s="9"/>
      <c r="SS146" s="9"/>
      <c r="ST146" s="9"/>
      <c r="SU146" s="9"/>
      <c r="SV146" s="9"/>
      <c r="SW146" s="9"/>
      <c r="SX146" s="9" t="s">
        <v>5707</v>
      </c>
      <c r="SY146" s="9"/>
      <c r="SZ146" s="9"/>
      <c r="TA146" s="9"/>
      <c r="TB146" s="9"/>
      <c r="TC146" s="9"/>
      <c r="TD146" s="9"/>
      <c r="TE146" s="9"/>
      <c r="TF146" s="9"/>
      <c r="TG146" s="9"/>
      <c r="TH146" s="9"/>
      <c r="TI146" s="9"/>
      <c r="TJ146" s="9"/>
      <c r="TK146" s="9"/>
      <c r="TL146" s="9"/>
      <c r="TM146" s="9" t="s">
        <v>13195</v>
      </c>
      <c r="TN146" s="9"/>
      <c r="TO146" s="9" t="s">
        <v>13196</v>
      </c>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c r="WH146" s="9"/>
      <c r="WI146" s="9"/>
      <c r="WJ146" s="9"/>
      <c r="WK146" s="9"/>
      <c r="WL146" s="9"/>
      <c r="WM146" s="9"/>
      <c r="WN146" s="9"/>
      <c r="WO146" s="9"/>
      <c r="WP146" s="9"/>
      <c r="WQ146" s="9"/>
      <c r="WR146" s="9"/>
      <c r="WS146" s="9"/>
      <c r="WT146" s="9"/>
      <c r="WU146" s="9"/>
      <c r="WV146" s="9"/>
      <c r="WW146" s="9"/>
      <c r="WX146" s="9"/>
      <c r="WY146" s="9"/>
      <c r="WZ146" s="9"/>
      <c r="XA146" s="9"/>
      <c r="XB146" s="9"/>
      <c r="XC146" s="9"/>
      <c r="XD146" s="9"/>
      <c r="XE146" s="9"/>
      <c r="XF146" s="9"/>
      <c r="XG146" s="9"/>
      <c r="XH146" s="9"/>
      <c r="XI146" s="9"/>
      <c r="XJ146" s="9"/>
      <c r="XK146" s="9"/>
      <c r="XL146" s="9"/>
      <c r="XM146" s="9"/>
      <c r="XN146" s="9"/>
      <c r="XO146" s="9"/>
      <c r="XP146" s="9"/>
      <c r="XQ146" s="9"/>
      <c r="XR146" s="9"/>
      <c r="XS146" s="9"/>
      <c r="XT146" s="9"/>
      <c r="XU146" s="9"/>
      <c r="XV146" s="9"/>
      <c r="XW146" s="9"/>
      <c r="XX146" s="9"/>
      <c r="XY146" s="9"/>
      <c r="XZ146" s="9"/>
      <c r="YA146" s="9"/>
      <c r="YB146" s="9"/>
      <c r="YC146" s="9"/>
      <c r="YD146" s="9"/>
      <c r="YE146" s="9"/>
      <c r="YF146" s="9"/>
      <c r="YG146" s="9"/>
      <c r="YH146" s="9"/>
      <c r="YI146" s="9"/>
      <c r="YJ146" s="9"/>
      <c r="YK146" s="9"/>
      <c r="YL146" s="9"/>
      <c r="YM146" s="9"/>
      <c r="YN146" s="9"/>
      <c r="YO146" s="9"/>
      <c r="YP146" s="9"/>
      <c r="YQ146" s="9"/>
      <c r="YR146" s="9"/>
      <c r="YS146" s="9"/>
      <c r="YT146" s="9"/>
      <c r="YU146" s="9"/>
      <c r="YV146" s="9"/>
      <c r="YW146" s="9"/>
      <c r="YX146" s="9"/>
      <c r="YY146" s="9"/>
      <c r="YZ146" s="9"/>
      <c r="ZA146" s="9"/>
      <c r="ZB146" s="9"/>
      <c r="ZC146" s="9"/>
      <c r="ZD146" s="9"/>
      <c r="ZE146" s="9"/>
      <c r="ZF146" s="9"/>
      <c r="ZG146" s="9"/>
      <c r="ZH146" s="9"/>
      <c r="ZI146" s="9"/>
      <c r="ZJ146" s="9"/>
      <c r="ZK146" s="9"/>
      <c r="ZL146" s="9"/>
      <c r="ZM146" s="9"/>
      <c r="ZN146" s="9"/>
      <c r="ZO146" s="9"/>
      <c r="ZP146" s="9"/>
      <c r="ZQ146" s="9"/>
      <c r="ZR146" s="9"/>
      <c r="ZS146" s="9"/>
      <c r="ZT146" s="9"/>
      <c r="ZU146" s="9"/>
      <c r="ZV146" s="9"/>
      <c r="ZW146" s="9"/>
      <c r="ZX146" s="9"/>
      <c r="ZY146" s="9"/>
      <c r="ZZ146" s="9"/>
      <c r="AAA146" s="9"/>
      <c r="AAB146" s="9"/>
      <c r="AAC146" s="9"/>
      <c r="AAD146" s="9"/>
      <c r="AAE146" s="9"/>
      <c r="AAF146" s="9"/>
      <c r="AAG146" s="9"/>
      <c r="AAH146" s="9"/>
      <c r="AAI146" s="9"/>
      <c r="AAJ146" s="9"/>
      <c r="AAK146" s="9"/>
      <c r="AAL146" s="9"/>
      <c r="AAM146" s="9"/>
      <c r="AAN146" s="9"/>
      <c r="AAO146" s="9"/>
      <c r="AAP146" s="9"/>
      <c r="AAQ146" s="9"/>
      <c r="AAR146" s="9"/>
      <c r="AAS146" s="9"/>
      <c r="AAT146" s="9"/>
      <c r="AAU146" s="9"/>
      <c r="AAV146" s="9"/>
      <c r="AAW146" s="9"/>
      <c r="AAX146" s="9"/>
      <c r="AAY146" s="9"/>
      <c r="AAZ146" s="9"/>
      <c r="ABA146" s="9"/>
      <c r="ABB146" s="9"/>
      <c r="ABC146" s="9"/>
      <c r="ABD146" s="9"/>
      <c r="ABE146" s="9"/>
      <c r="ABF146" s="9"/>
      <c r="ABG146" s="9"/>
      <c r="ABH146" s="9"/>
      <c r="ABI146" s="9"/>
      <c r="ABJ146" s="9"/>
      <c r="ABK146" s="9"/>
      <c r="ABL146" s="9"/>
      <c r="ABM146" s="9"/>
      <c r="ABN146" s="9"/>
      <c r="ABO146" s="9"/>
      <c r="ABP146" s="9"/>
      <c r="ABQ146" s="9"/>
      <c r="ABR146" s="9"/>
      <c r="ABS146" s="9"/>
      <c r="ABT146" s="9"/>
      <c r="ABU146" s="9"/>
      <c r="ABV146" s="9"/>
      <c r="ABW146" s="9"/>
      <c r="ABX146" s="9"/>
      <c r="ABY146" s="9"/>
      <c r="ABZ146" s="9"/>
      <c r="ACA146" s="9"/>
      <c r="ACB146" s="9"/>
      <c r="ACC146" s="9"/>
      <c r="ACD146" s="9"/>
      <c r="ACE146" s="9"/>
      <c r="ACF146" s="9"/>
      <c r="ACG146" s="9"/>
      <c r="ACH146" s="9"/>
      <c r="ACI146" s="9"/>
      <c r="ACJ146" s="9"/>
      <c r="ACK146" s="9"/>
      <c r="ACL146" s="9"/>
      <c r="ACM146" s="9"/>
      <c r="ACN146" s="9"/>
      <c r="ACO146" s="9"/>
      <c r="ACP146" s="9"/>
      <c r="ACQ146" s="9"/>
      <c r="ACR146" s="9"/>
      <c r="ACS146" s="9"/>
      <c r="ACT146" s="9"/>
      <c r="ACU146" s="9"/>
      <c r="ACV146" s="9"/>
      <c r="ACW146" s="9"/>
      <c r="ACX146" s="9"/>
      <c r="ACY146" s="9"/>
      <c r="ACZ146" s="9"/>
      <c r="ADA146" s="9"/>
      <c r="ADB146" s="9"/>
      <c r="ADC146" s="9"/>
      <c r="ADD146" s="9"/>
      <c r="ADE146" s="9"/>
      <c r="ADF146" s="9"/>
      <c r="ADG146" s="9"/>
      <c r="ADH146" s="9"/>
      <c r="ADI146" s="9"/>
      <c r="ADJ146" s="9"/>
      <c r="ADK146" s="9"/>
      <c r="ADL146" s="9"/>
      <c r="ADM146" s="9"/>
      <c r="ADN146" s="9"/>
      <c r="ADO146" s="9"/>
      <c r="ADP146" s="9"/>
      <c r="ADQ146" s="9"/>
      <c r="ADR146" s="9"/>
      <c r="ADS146" s="9"/>
      <c r="ADT146" s="9"/>
      <c r="ADU146" s="9"/>
      <c r="ADV146" s="9"/>
      <c r="ADW146" s="9"/>
      <c r="ADX146" s="9"/>
      <c r="ADY146" s="9"/>
      <c r="ADZ146" s="9"/>
      <c r="AEA146" s="9"/>
      <c r="AEB146" s="9"/>
      <c r="AEC146" s="9"/>
      <c r="AED146" s="9"/>
      <c r="AEE146" s="9"/>
      <c r="AEF146" s="9"/>
      <c r="AEG146" s="9"/>
      <c r="AEH146" s="9"/>
      <c r="AEI146" s="9"/>
      <c r="AEJ146" s="9"/>
      <c r="AEK146" s="9"/>
      <c r="AEL146" s="9"/>
      <c r="AEM146" s="9"/>
      <c r="AEN146" s="9"/>
      <c r="AEO146" s="9"/>
      <c r="AEP146" s="9"/>
      <c r="AEQ146" s="9"/>
      <c r="AER146" s="9"/>
      <c r="AES146" s="9"/>
      <c r="AET146" s="9"/>
      <c r="AEU146" s="9"/>
      <c r="AEV146" s="9"/>
      <c r="AEW146" s="9"/>
      <c r="AEX146" s="9"/>
      <c r="AEY146" s="9"/>
      <c r="AEZ146" s="9"/>
      <c r="AFA146" s="9"/>
      <c r="AFB146" s="9"/>
      <c r="AFC146" s="9"/>
      <c r="AFD146" s="9"/>
      <c r="AFE146" s="9"/>
      <c r="AFF146" s="9"/>
      <c r="AFG146" s="9"/>
      <c r="AFH146" s="9"/>
      <c r="AFI146" s="9"/>
      <c r="AFJ146" s="9"/>
      <c r="AFK146" s="9"/>
      <c r="AFL146" s="9"/>
      <c r="AFM146" s="9"/>
      <c r="AFN146" s="9"/>
      <c r="AFO146" s="9"/>
      <c r="AFP146" s="9"/>
      <c r="AFQ146" s="9"/>
      <c r="AFR146" s="9"/>
      <c r="AFS146" s="9"/>
      <c r="AFT146" s="9"/>
      <c r="AFU146" s="9"/>
      <c r="AFV146" s="9"/>
      <c r="AFW146" s="9"/>
      <c r="AFX146" s="9"/>
      <c r="AFY146" s="9"/>
      <c r="AFZ146" s="9"/>
      <c r="AGA146" s="9"/>
      <c r="AGB146" s="9"/>
      <c r="AGC146" s="9"/>
      <c r="AGD146" s="9"/>
      <c r="AGE146" s="9"/>
      <c r="AGF146" s="9"/>
      <c r="AGG146" s="9"/>
      <c r="AGH146" s="9"/>
      <c r="AGI146" s="9"/>
      <c r="AGJ146" s="9"/>
      <c r="AGK146" s="9"/>
      <c r="AGL146" s="9"/>
      <c r="AGM146" s="9"/>
      <c r="AGN146" s="9"/>
      <c r="AGO146" s="9"/>
      <c r="AGP146" s="9"/>
      <c r="AGQ146" s="9"/>
      <c r="AGR146" s="9"/>
      <c r="AGS146" s="9"/>
      <c r="AGT146" s="9"/>
      <c r="AGU146" s="9"/>
      <c r="AGV146" s="9"/>
      <c r="AGW146" s="9"/>
      <c r="AGX146" s="9"/>
      <c r="AGY146" s="9"/>
      <c r="AGZ146" s="9"/>
      <c r="AHA146" s="9"/>
      <c r="AHB146" s="9"/>
      <c r="AHC146" s="9"/>
      <c r="AHD146" s="9"/>
      <c r="AHE146" s="9"/>
      <c r="AHF146" s="9"/>
      <c r="AHG146" s="9"/>
      <c r="AHH146" s="9"/>
      <c r="AHI146" s="9"/>
      <c r="AHJ146" s="9"/>
      <c r="AHK146" s="9"/>
      <c r="AHL146" s="9"/>
      <c r="AHM146" s="9"/>
      <c r="AHN146" s="9"/>
      <c r="AHO146" s="9"/>
      <c r="AHP146" s="9"/>
      <c r="AHQ146" s="9"/>
      <c r="AHR146" s="9"/>
      <c r="AHS146" s="9"/>
      <c r="AHT146" s="9"/>
      <c r="AHU146" s="9"/>
      <c r="AHV146" s="9"/>
      <c r="AHW146" s="9"/>
      <c r="AHX146" s="9"/>
      <c r="AHY146" s="9"/>
      <c r="AHZ146" s="9"/>
      <c r="AIA146" s="9"/>
      <c r="AIB146" s="9"/>
      <c r="AIC146" s="9"/>
      <c r="AID146" s="9"/>
      <c r="AIE146" s="9"/>
      <c r="AIF146" s="9"/>
      <c r="AIG146" s="9"/>
      <c r="AIH146" s="9"/>
      <c r="AII146" s="9"/>
      <c r="AIJ146" s="9"/>
      <c r="AIK146" s="9"/>
      <c r="AIL146" s="9"/>
      <c r="AIM146" s="9"/>
      <c r="AIN146" s="9"/>
      <c r="AIO146" s="9"/>
      <c r="AIP146" s="9"/>
      <c r="AIQ146" s="9"/>
      <c r="AIR146" s="9"/>
      <c r="AIS146" s="9"/>
      <c r="AIT146" s="9"/>
      <c r="AIU146" s="9"/>
      <c r="AIV146" s="9"/>
      <c r="AIW146" s="9"/>
      <c r="AIX146" s="9"/>
      <c r="AIY146" s="9"/>
      <c r="AIZ146" s="9"/>
      <c r="AJA146" s="9"/>
      <c r="AJB146" s="9"/>
      <c r="AJC146" s="9"/>
      <c r="AJD146" s="9"/>
      <c r="AJE146" s="9"/>
      <c r="AJF146" s="9"/>
      <c r="AJG146" s="9"/>
      <c r="AJH146" s="9"/>
      <c r="AJI146" s="9"/>
      <c r="AJJ146" s="9"/>
      <c r="AJK146" s="9"/>
      <c r="AJL146" s="9"/>
      <c r="AJM146" s="9"/>
      <c r="AJN146" s="9"/>
      <c r="AJO146" s="9"/>
      <c r="AJP146" s="9"/>
      <c r="AJQ146" s="9"/>
      <c r="AJR146" s="9"/>
      <c r="AJS146" s="9"/>
      <c r="AJT146" s="9"/>
      <c r="AJU146" s="9"/>
      <c r="AJV146" s="9"/>
      <c r="AJW146" s="9"/>
      <c r="AJX146" s="9"/>
      <c r="AJY146" s="9"/>
      <c r="AJZ146" s="9"/>
      <c r="AKA146" s="9"/>
      <c r="AKB146" s="9"/>
      <c r="AKC146" s="9"/>
      <c r="AKD146" s="9"/>
      <c r="AKE146" s="9"/>
      <c r="AKF146" s="9"/>
      <c r="AKG146" s="9"/>
      <c r="AKH146" s="9"/>
      <c r="AKI146" s="9"/>
      <c r="AKJ146" s="9"/>
      <c r="AKK146" s="9"/>
      <c r="AKL146" s="9"/>
      <c r="AKM146" s="9"/>
      <c r="AKN146" s="9"/>
      <c r="AKO146" s="9"/>
      <c r="AKP146" s="9"/>
      <c r="AKQ146" s="9"/>
      <c r="AKR146" s="9"/>
      <c r="AKS146" s="9"/>
      <c r="AKT146" s="9"/>
      <c r="AKU146" s="9"/>
      <c r="AKV146" s="9"/>
      <c r="AKW146" s="9"/>
      <c r="AKX146" s="9"/>
      <c r="AKY146" s="9"/>
      <c r="AKZ146" s="9"/>
      <c r="ALA146" s="9"/>
      <c r="ALB146" s="9"/>
      <c r="ALC146" s="9"/>
      <c r="ALD146" s="9"/>
      <c r="ALE146" s="9"/>
      <c r="ALF146" s="9"/>
      <c r="ALG146" s="9"/>
      <c r="ALH146" s="9"/>
      <c r="ALI146" s="9"/>
      <c r="ALJ146" s="9"/>
      <c r="ALK146" s="9"/>
      <c r="ALL146" s="9"/>
      <c r="ALM146" s="9"/>
      <c r="ALN146" s="9"/>
      <c r="ALO146" s="9"/>
      <c r="ALP146" s="9"/>
      <c r="ALQ146" s="9"/>
      <c r="ALR146" s="9"/>
      <c r="ALS146" s="9"/>
      <c r="ALT146" s="9"/>
      <c r="ALU146" s="9"/>
      <c r="ALV146" s="9"/>
      <c r="ALW146" s="9"/>
      <c r="ALX146" s="9"/>
      <c r="ALY146" s="9"/>
      <c r="AMN146" s="9"/>
      <c r="AMO146" s="9"/>
      <c r="AMP146" s="9"/>
      <c r="AMQ146" s="9"/>
      <c r="AMR146" s="9"/>
      <c r="AMS146" s="9"/>
      <c r="AMT146" s="9"/>
      <c r="AMU146" s="9"/>
      <c r="AMV146" s="9"/>
      <c r="AMW146" s="9"/>
      <c r="AMX146" s="9"/>
      <c r="AMY146" s="9"/>
      <c r="AMZ146" s="9"/>
      <c r="ANA146" s="9"/>
      <c r="ANB146" s="9" t="s">
        <v>11973</v>
      </c>
      <c r="ANC146" s="9" t="s">
        <v>11974</v>
      </c>
      <c r="AND146" s="9" t="s">
        <v>13197</v>
      </c>
      <c r="ANE146" s="9" t="s">
        <v>11976</v>
      </c>
      <c r="ANF146" s="9"/>
      <c r="ANG146" s="9"/>
      <c r="ANH146" s="9"/>
      <c r="ANI146" s="9"/>
      <c r="ANJ146" s="9"/>
      <c r="ANK146" s="9"/>
      <c r="ANL146" s="9"/>
      <c r="ANM146" s="9" t="s">
        <v>13198</v>
      </c>
      <c r="ANN146" s="9"/>
      <c r="ANO146" s="9"/>
      <c r="ANP146" s="9" t="s">
        <v>12067</v>
      </c>
      <c r="ANQ146" s="9" t="s">
        <v>5730</v>
      </c>
      <c r="ANR146" s="9" t="s">
        <v>12068</v>
      </c>
      <c r="ANS146" s="9" t="s">
        <v>12069</v>
      </c>
      <c r="ANT146" s="9" t="s">
        <v>12070</v>
      </c>
      <c r="ANU146" s="9" t="s">
        <v>12069</v>
      </c>
      <c r="ANV146" s="9"/>
      <c r="ANW146" s="9"/>
      <c r="ANX146" s="9"/>
      <c r="ANY146" s="9" t="s">
        <v>11967</v>
      </c>
      <c r="ANZ146" s="9" t="s">
        <v>13199</v>
      </c>
      <c r="AOA146" s="9"/>
      <c r="AOB146" s="9" t="s">
        <v>13200</v>
      </c>
      <c r="AOC146" s="9"/>
      <c r="AOD146" s="9"/>
      <c r="AOE146" s="9" t="s">
        <v>13201</v>
      </c>
      <c r="AOF146" s="9"/>
      <c r="AOG146" s="9"/>
      <c r="AOH146" s="9"/>
      <c r="AOI146" s="9"/>
      <c r="AOJ146" s="9" t="s">
        <v>11984</v>
      </c>
      <c r="AOK146" s="9"/>
      <c r="AOL146" s="9" t="s">
        <v>11985</v>
      </c>
      <c r="AOM146" s="9"/>
      <c r="AON146" s="9"/>
      <c r="AOO146" s="9" t="s">
        <v>11986</v>
      </c>
      <c r="AOP146" s="9"/>
      <c r="AOQ146" s="9"/>
      <c r="AOR146" s="9"/>
      <c r="AOS146" s="9"/>
      <c r="AOT146" s="9" t="s">
        <v>11987</v>
      </c>
      <c r="AOU146" s="9"/>
      <c r="AOV146" s="9" t="s">
        <v>11988</v>
      </c>
      <c r="AOW146" s="9"/>
      <c r="AOX146" s="9"/>
      <c r="AOY146" s="9" t="s">
        <v>11989</v>
      </c>
      <c r="AOZ146" s="9"/>
      <c r="APA146" s="9"/>
      <c r="APB146" s="9"/>
      <c r="APC146" s="9"/>
      <c r="APD146" s="9" t="s">
        <v>11981</v>
      </c>
      <c r="APE146" s="9"/>
      <c r="APF146" s="9" t="s">
        <v>11982</v>
      </c>
      <c r="APG146" s="9"/>
      <c r="APH146" s="9"/>
      <c r="API146" s="9" t="s">
        <v>11983</v>
      </c>
      <c r="APJ146" s="9"/>
      <c r="APK146" s="9"/>
      <c r="APL146" s="9"/>
      <c r="APM146" s="9"/>
      <c r="APN146" s="9" t="s">
        <v>12290</v>
      </c>
      <c r="APO146" s="9"/>
      <c r="APP146" s="9" t="s">
        <v>12291</v>
      </c>
      <c r="APQ146" s="9"/>
      <c r="APR146" s="9"/>
      <c r="APS146" s="9" t="s">
        <v>12292</v>
      </c>
      <c r="APT146" s="9"/>
      <c r="APU146" s="9"/>
      <c r="APV146" s="9"/>
      <c r="APW146" s="9"/>
      <c r="APX146" s="9" t="s">
        <v>13202</v>
      </c>
      <c r="APY146" s="9"/>
      <c r="APZ146" s="9" t="s">
        <v>13203</v>
      </c>
      <c r="AQA146" s="9"/>
      <c r="AQB146" s="9"/>
      <c r="AQC146" s="9" t="s">
        <v>13204</v>
      </c>
      <c r="AQD146" s="9"/>
      <c r="AQE146" s="9"/>
      <c r="AQF146" s="9"/>
      <c r="AQG146" s="9"/>
      <c r="AQH146" s="9"/>
      <c r="AQI146" s="9"/>
      <c r="AQJ146" s="9"/>
      <c r="AQK146" s="9"/>
      <c r="AQL146" s="9"/>
      <c r="AQM146" s="9"/>
      <c r="AQN146" s="9"/>
      <c r="AQO146" s="9"/>
      <c r="AQP146" s="9"/>
      <c r="AQQ146" s="9"/>
      <c r="AQR146" s="9"/>
      <c r="AQS146" s="9"/>
      <c r="AQT146" s="9"/>
      <c r="AQU146" s="9"/>
      <c r="AQV146" s="9"/>
      <c r="AQW146" s="9"/>
      <c r="AQX146" s="9"/>
      <c r="AQY146" s="9"/>
      <c r="AQZ146" s="9"/>
      <c r="ARA146" s="9"/>
      <c r="ARB146" s="9"/>
      <c r="ARC146" s="9"/>
      <c r="ARD146" s="9"/>
      <c r="ARE146" s="9"/>
      <c r="ARF146" s="9"/>
      <c r="ARG146" s="9"/>
      <c r="ARH146" s="9"/>
      <c r="ARI146" s="9"/>
      <c r="ARJ146" s="9"/>
      <c r="ARK146" s="9"/>
      <c r="ARL146" s="9"/>
      <c r="ARM146" s="9"/>
      <c r="ARN146" s="9"/>
      <c r="ARO146" s="9"/>
      <c r="ARP146" s="9"/>
      <c r="ARQ146" s="9"/>
      <c r="ARR146" s="9"/>
      <c r="ARS146" s="9"/>
      <c r="ART146" s="9"/>
      <c r="ARU146" s="9"/>
      <c r="ARV146" s="9"/>
      <c r="ARW146" s="9"/>
      <c r="ARX146" s="9"/>
      <c r="ARY146" s="9"/>
      <c r="ARZ146" s="9"/>
      <c r="ASA146" s="9"/>
      <c r="ASB146" s="9"/>
      <c r="ASC146" s="9"/>
      <c r="ASD146" s="9"/>
      <c r="ASE146" s="9"/>
      <c r="ASF146" s="9"/>
      <c r="ASG146" s="9"/>
      <c r="ASH146" s="9"/>
      <c r="ASI146" s="9"/>
      <c r="ASJ146" s="9"/>
      <c r="ASK146" s="9"/>
      <c r="ASL146" s="9"/>
      <c r="ASM146" s="9"/>
      <c r="ASN146" s="9"/>
      <c r="ASO146" s="9"/>
      <c r="ASP146" s="9"/>
      <c r="ASQ146" s="9"/>
      <c r="ASR146" s="9"/>
      <c r="ASS146" s="9"/>
      <c r="AST146" s="9"/>
      <c r="ASU146" s="9"/>
      <c r="ASV146" s="9"/>
      <c r="ASW146" s="9"/>
      <c r="ASX146" s="9"/>
      <c r="ASY146" s="9"/>
      <c r="ASZ146" s="9"/>
      <c r="ATA146" s="9"/>
      <c r="ATB146" s="9"/>
      <c r="ATC146" s="9"/>
      <c r="ATD146" s="9"/>
      <c r="ATE146" s="9"/>
      <c r="ATF146" s="9"/>
      <c r="ATG146" s="9"/>
      <c r="ATH146" s="9"/>
      <c r="ATI146" s="9"/>
      <c r="ATJ146" s="9"/>
      <c r="ATK146" s="9"/>
      <c r="ATL146" s="9"/>
      <c r="ATM146" s="9"/>
      <c r="ATN146" s="9"/>
      <c r="ATO146" s="9"/>
      <c r="ATP146" s="9"/>
      <c r="ATQ146" s="9"/>
      <c r="ATR146" s="9" t="s">
        <v>13205</v>
      </c>
      <c r="ATS146" s="9">
        <v>1.756979455E9</v>
      </c>
      <c r="ATT146" s="9" t="s">
        <v>13206</v>
      </c>
      <c r="ATU146" s="9" t="s">
        <v>11973</v>
      </c>
      <c r="ATV146" s="9" t="s">
        <v>11974</v>
      </c>
      <c r="ATW146" s="9" t="s">
        <v>13197</v>
      </c>
      <c r="ATX146" s="9" t="s">
        <v>11976</v>
      </c>
      <c r="ATY146" s="9"/>
      <c r="ATZ146" s="9"/>
      <c r="AUA146" s="9"/>
      <c r="AUB146" s="9"/>
      <c r="AUC146" s="9"/>
      <c r="AUD146" s="9"/>
      <c r="AUE146" s="9"/>
      <c r="AUF146" s="9"/>
      <c r="AUG146" s="9"/>
      <c r="AUH146" s="9"/>
      <c r="AUI146" s="9"/>
      <c r="AUJ146" s="9"/>
      <c r="AUK146" s="9"/>
      <c r="AUL146" s="9"/>
      <c r="AUM146" s="9"/>
      <c r="AUN146" s="9"/>
      <c r="AUO146" s="9"/>
      <c r="AUP146" s="9"/>
      <c r="AUQ146" s="9"/>
      <c r="AUR146" s="9"/>
      <c r="AUS146" s="9"/>
      <c r="AUT146" s="9"/>
      <c r="AUU146" s="9"/>
      <c r="AUV146" s="9"/>
      <c r="AUW146" s="9"/>
      <c r="AUX146" s="9"/>
      <c r="AUY146" s="9"/>
      <c r="AUZ146" s="9"/>
      <c r="AVA146" s="9"/>
      <c r="AVB146" s="9"/>
      <c r="AVC146" s="9"/>
      <c r="AVD146" s="9"/>
      <c r="AVE146" s="9"/>
      <c r="AVF146" s="9"/>
      <c r="AVG146" s="9"/>
      <c r="AVH146" s="9"/>
      <c r="AVI146" s="9"/>
      <c r="AVJ146" s="9"/>
      <c r="AVK146" s="9"/>
      <c r="AVL146" s="9"/>
      <c r="AVM146" s="9"/>
      <c r="AVN146" s="9"/>
      <c r="AVO146" s="9"/>
      <c r="AVP146" s="9"/>
      <c r="AVQ146" s="9"/>
      <c r="AVR146" s="9"/>
      <c r="AVS146" s="9"/>
      <c r="AVT146" s="9"/>
      <c r="AVU146" s="9"/>
      <c r="AVV146" s="9"/>
      <c r="AVW146" s="9"/>
      <c r="AVX146" s="9"/>
      <c r="AVY146" s="9"/>
      <c r="AVZ146" s="9"/>
      <c r="AWA146" s="9"/>
      <c r="AWB146" s="9"/>
      <c r="AWC146" s="9"/>
      <c r="AWD146" s="9"/>
      <c r="AWE146" s="9"/>
      <c r="AWF146" s="9"/>
      <c r="AWG146" s="9"/>
      <c r="AWH146" s="9"/>
      <c r="AWI146" s="9"/>
      <c r="AWJ146" s="9"/>
      <c r="AWK146" s="9"/>
      <c r="AWL146" s="9"/>
      <c r="AWM146" s="9"/>
      <c r="AWN146" s="9"/>
      <c r="AWO146" s="9"/>
      <c r="AWP146" s="9"/>
      <c r="AWQ146" s="9"/>
      <c r="AWR146" s="9"/>
      <c r="AWS146" s="9"/>
      <c r="AWT146" s="9"/>
      <c r="AWU146" s="9"/>
      <c r="AWV146" s="9"/>
      <c r="AWW146" s="9"/>
      <c r="AWX146" s="9"/>
      <c r="AWY146" s="9"/>
      <c r="AWZ146" s="9"/>
      <c r="AXA146" s="9"/>
      <c r="AXB146" s="9"/>
      <c r="AXC146" s="9"/>
      <c r="AXD146" s="9"/>
      <c r="AXE146" s="9"/>
      <c r="AXF146" s="9"/>
      <c r="AXG146" s="9"/>
      <c r="AXH146" s="9"/>
      <c r="AXI146" s="9"/>
      <c r="AXJ146" s="9"/>
      <c r="AXK146" s="9"/>
      <c r="AXL146" s="9"/>
      <c r="AXM146" s="9"/>
      <c r="AXN146" s="9"/>
      <c r="AXO146" s="9"/>
      <c r="AXP146" s="9"/>
      <c r="AXQ146" s="9"/>
      <c r="AXR146" s="9"/>
      <c r="AXS146" s="9"/>
      <c r="AXT146" s="9"/>
      <c r="AXU146" s="9"/>
      <c r="AXV146" s="9"/>
      <c r="AXW146" s="9"/>
      <c r="AXX146" s="9"/>
      <c r="AXY146" s="9"/>
      <c r="AXZ146" s="9"/>
      <c r="AYA146" s="9"/>
      <c r="AYB146" s="9"/>
      <c r="AYC146" s="9"/>
      <c r="AYD146" s="9"/>
      <c r="AYE146" s="9"/>
      <c r="AYF146" s="9"/>
      <c r="AYG146" s="9"/>
      <c r="AYH146" s="9"/>
      <c r="AYI146" s="9"/>
      <c r="AYJ146" s="9"/>
      <c r="AYK146" s="9"/>
      <c r="AYL146" s="9"/>
      <c r="AYM146" s="9"/>
      <c r="AYN146" s="9"/>
      <c r="AYO146" s="9"/>
      <c r="AYP146" s="9"/>
      <c r="AYQ146" s="9"/>
      <c r="AYR146" s="9"/>
      <c r="AYS146" s="9"/>
      <c r="AYT146" s="9"/>
      <c r="AYU146" s="9"/>
      <c r="AYV146" s="9"/>
      <c r="AYW146" s="9"/>
      <c r="AYX146" s="9"/>
      <c r="AYY146" s="9"/>
      <c r="AYZ146" s="9"/>
      <c r="AZA146" s="9"/>
      <c r="AZB146" s="9"/>
      <c r="AZC146" s="9"/>
      <c r="AZD146" s="9"/>
      <c r="AZE146" s="9"/>
      <c r="AZF146" s="9"/>
      <c r="AZG146" s="9"/>
      <c r="AZH146" s="9"/>
      <c r="AZI146" s="9"/>
      <c r="AZJ146" s="9"/>
      <c r="AZK146" s="9"/>
      <c r="AZL146" s="9"/>
      <c r="AZM146" s="9"/>
      <c r="AZN146" s="9"/>
      <c r="AZO146" s="9"/>
      <c r="AZP146" s="9"/>
      <c r="AZQ146" s="9"/>
      <c r="AZR146" s="9"/>
      <c r="AZS146" s="9"/>
      <c r="AZT146" s="9"/>
      <c r="AZU146" s="9"/>
      <c r="AZV146" s="9"/>
      <c r="AZW146" s="9"/>
      <c r="AZX146" s="9"/>
      <c r="AZY146" s="9"/>
      <c r="AZZ146" s="9"/>
      <c r="BAA146" s="9"/>
      <c r="BAB146" s="9"/>
      <c r="BAC146" s="9"/>
      <c r="BAD146" s="9"/>
      <c r="BAE146" s="9"/>
      <c r="BAF146" s="9"/>
      <c r="BAG146" s="9"/>
      <c r="BAH146" s="9"/>
      <c r="BAI146" s="9"/>
      <c r="BAJ146" s="9"/>
      <c r="BAK146" s="9"/>
      <c r="BAL146" s="9"/>
      <c r="BAM146" s="9"/>
      <c r="BAN146" s="9"/>
      <c r="BAO146" s="9"/>
      <c r="BAP146" s="9"/>
      <c r="BAQ146" s="9"/>
      <c r="BAR146" s="9"/>
      <c r="BAS146" s="9"/>
      <c r="BAT146" s="9"/>
      <c r="BAU146" s="9"/>
      <c r="BAV146" s="9"/>
      <c r="BAW146" s="9"/>
      <c r="BAX146" s="9"/>
      <c r="BAY146" s="9"/>
      <c r="BAZ146" s="9"/>
      <c r="BBA146" s="9"/>
      <c r="BBB146" s="9"/>
      <c r="BBC146" s="9"/>
      <c r="BBD146" s="9"/>
      <c r="BBE146" s="9"/>
      <c r="BBF146" s="9"/>
      <c r="BBG146" s="9"/>
      <c r="BBH146" s="9"/>
      <c r="BBI146" s="9"/>
      <c r="BBJ146" s="9"/>
      <c r="BBK146" s="9"/>
      <c r="BBL146" s="9"/>
      <c r="BBM146" s="9"/>
      <c r="BBN146" s="9"/>
      <c r="BBO146" s="9"/>
      <c r="BBP146" s="9"/>
      <c r="BBQ146" s="9"/>
      <c r="BBR146" s="9"/>
      <c r="BBS146" s="9"/>
      <c r="BBT146" s="9"/>
      <c r="BBU146" s="9"/>
      <c r="BBV146" s="9"/>
      <c r="BBW146" s="9"/>
      <c r="BBX146" s="9"/>
      <c r="BBY146" s="9"/>
      <c r="BBZ146" s="9"/>
      <c r="BCA146" s="9"/>
      <c r="BCB146" s="9"/>
      <c r="BCC146" s="9"/>
      <c r="BCD146" s="9"/>
      <c r="BCE146" s="9"/>
      <c r="BCF146" s="9"/>
      <c r="BCG146" s="9"/>
      <c r="BCH146" s="9"/>
      <c r="BCI146" s="9"/>
      <c r="BCJ146" s="9"/>
      <c r="BCK146" s="9"/>
      <c r="BCL146" s="9"/>
      <c r="BCM146" s="9"/>
      <c r="BCN146" s="9"/>
      <c r="BCO146" s="9"/>
      <c r="BCP146" s="9"/>
      <c r="BCQ146" s="9"/>
      <c r="BCR146" s="9"/>
      <c r="BCS146" s="9"/>
      <c r="BCT146" s="9"/>
      <c r="BCU146" s="9"/>
      <c r="BCV146" s="9"/>
      <c r="BCW146" s="9"/>
      <c r="BCX146" s="9"/>
      <c r="BCY146" s="9"/>
      <c r="BCZ146" s="9"/>
      <c r="BDA146" s="9"/>
      <c r="BDB146" s="9"/>
      <c r="BDC146" s="9"/>
      <c r="BDD146" s="9"/>
      <c r="BDE146" s="9"/>
      <c r="BDF146" s="9"/>
      <c r="BDG146" s="9"/>
      <c r="BDH146" s="9"/>
      <c r="BDI146" s="9"/>
      <c r="BDJ146" s="9"/>
      <c r="BDK146" s="9"/>
      <c r="BDL146" s="9"/>
      <c r="BDM146" s="9"/>
      <c r="BDN146" s="9"/>
      <c r="BDO146" s="9"/>
      <c r="BDP146" s="9"/>
      <c r="BDQ146" s="9"/>
      <c r="BDR146" s="9"/>
      <c r="BDS146" s="9"/>
      <c r="BDT146" s="9"/>
      <c r="BDU146" s="9"/>
      <c r="BDV146" s="9"/>
      <c r="BDW146" s="9"/>
      <c r="BDX146" s="9"/>
      <c r="BDY146" s="9"/>
      <c r="BDZ146" s="9"/>
      <c r="BEA146" s="9"/>
      <c r="BEB146" s="9"/>
      <c r="BEC146" s="9"/>
      <c r="BED146" s="9"/>
      <c r="BEE146" s="9"/>
      <c r="BEF146" s="9"/>
      <c r="BEG146" s="9"/>
      <c r="BEH146" s="9"/>
      <c r="BEI146" s="9"/>
      <c r="BEJ146" s="9"/>
      <c r="BEK146" s="9"/>
      <c r="BEL146" s="9"/>
      <c r="BEM146" s="9"/>
      <c r="BEN146" s="9"/>
      <c r="BEO146" s="9"/>
      <c r="BEP146" s="9"/>
      <c r="BEQ146" s="9"/>
      <c r="BER146" s="9"/>
      <c r="BES146" s="9"/>
      <c r="BET146" s="9"/>
      <c r="BEU146" s="9"/>
      <c r="BEV146" s="9"/>
      <c r="BEW146" s="9"/>
      <c r="BEX146" s="9"/>
      <c r="BEY146" s="9"/>
      <c r="BEZ146" s="9"/>
      <c r="BFA146" s="9"/>
      <c r="BFB146" s="9"/>
      <c r="BFC146" s="9"/>
      <c r="BFD146" s="9"/>
      <c r="BFE146" s="9"/>
      <c r="BFF146" s="9"/>
      <c r="BFG146" s="9"/>
      <c r="BFH146" s="9"/>
      <c r="BFI146" s="9"/>
      <c r="BFJ146" s="9"/>
      <c r="BFK146" s="9"/>
      <c r="BFL146" s="9"/>
      <c r="BFM146" s="9"/>
      <c r="BFN146" s="9"/>
      <c r="BFO146" s="9"/>
      <c r="BFP146" s="9"/>
      <c r="BFQ146" s="9"/>
      <c r="BFR146" s="9"/>
      <c r="BFS146" s="9"/>
      <c r="BFT146" s="9"/>
      <c r="BFU146" s="9"/>
      <c r="BFV146" s="9"/>
      <c r="BFW146" s="9"/>
      <c r="BFX146" s="9"/>
      <c r="BFY146" s="9"/>
      <c r="BFZ146" s="9"/>
      <c r="BGA146" s="9"/>
      <c r="BGB146" s="9"/>
      <c r="BGC146" s="9"/>
      <c r="BGD146" s="9"/>
      <c r="BGE146" s="9"/>
      <c r="BGF146" s="9"/>
      <c r="BGG146" s="9"/>
      <c r="BGH146" s="9"/>
      <c r="BGI146" s="9"/>
      <c r="BGJ146" s="9"/>
      <c r="BGK146" s="9"/>
      <c r="BGL146" s="9"/>
      <c r="BGM146" s="9"/>
      <c r="BGN146" s="9"/>
      <c r="BGO146" s="9"/>
      <c r="BGP146" s="9"/>
      <c r="BGQ146" s="9"/>
      <c r="BGR146" s="9"/>
      <c r="BGS146" s="9"/>
      <c r="BGT146" s="9"/>
      <c r="BGU146" s="9"/>
      <c r="BGV146" s="9"/>
      <c r="BGW146" s="9"/>
      <c r="BGX146" s="9"/>
      <c r="BGY146" s="9"/>
      <c r="BGZ146" s="9"/>
      <c r="BHA146" s="9"/>
      <c r="BHB146" s="9"/>
      <c r="BHC146" s="9"/>
      <c r="BHD146" s="9"/>
      <c r="BHE146" s="9"/>
      <c r="BHF146" s="9"/>
      <c r="BHG146" s="9"/>
      <c r="BHH146" s="9"/>
      <c r="BHI146" s="9"/>
      <c r="BHJ146" s="9"/>
      <c r="BHK146" s="9"/>
      <c r="BHL146" s="9"/>
      <c r="BHM146" s="9"/>
      <c r="BHN146" s="9"/>
      <c r="BHO146" s="9"/>
      <c r="BHP146" s="9"/>
      <c r="BHQ146" s="9"/>
      <c r="BHR146" s="9"/>
      <c r="BHS146" s="9"/>
      <c r="BHT146" s="9"/>
      <c r="BHU146" s="9"/>
      <c r="BHV146" s="9"/>
      <c r="BHW146" s="9"/>
      <c r="BHX146" s="9"/>
      <c r="BHY146" s="9"/>
      <c r="BHZ146" s="9"/>
      <c r="BIA146" s="9"/>
      <c r="BIB146" s="9"/>
      <c r="BIC146" s="9"/>
      <c r="BID146" s="9"/>
      <c r="BIE146" s="9"/>
      <c r="BIF146" s="9"/>
      <c r="BIG146" s="9"/>
      <c r="BIH146" s="9"/>
      <c r="BII146" s="9"/>
      <c r="BIJ146" s="9"/>
      <c r="BIK146" s="9"/>
      <c r="BIL146" s="9"/>
      <c r="BIM146" s="9"/>
      <c r="BIN146" s="9"/>
      <c r="BIO146" s="9"/>
      <c r="BIP146" s="9"/>
      <c r="BIQ146" s="9"/>
      <c r="BIR146" s="9"/>
      <c r="BIS146" s="9"/>
      <c r="BIT146" s="9"/>
      <c r="BIU146" s="9"/>
      <c r="BIV146" s="9"/>
      <c r="BIW146" s="9"/>
      <c r="BIX146" s="9"/>
      <c r="BIY146" s="9"/>
      <c r="BIZ146" s="9"/>
      <c r="BJA146" s="9"/>
      <c r="BJB146" s="9"/>
      <c r="BJC146" s="9"/>
      <c r="BJD146" s="9"/>
      <c r="BJE146" s="9"/>
      <c r="BJF146" s="9"/>
      <c r="BJG146" s="9"/>
      <c r="BJH146" s="9"/>
      <c r="BJI146" s="9"/>
      <c r="BJJ146" s="9"/>
      <c r="BJK146" s="9"/>
      <c r="BJL146" s="9"/>
      <c r="BJM146" s="9"/>
      <c r="BJN146" s="9"/>
      <c r="BJO146" s="9"/>
      <c r="BJP146" s="9"/>
      <c r="BJQ146" s="9"/>
      <c r="BJR146" s="9"/>
      <c r="BJS146" s="9"/>
      <c r="BJT146" s="9"/>
      <c r="BJU146" s="9"/>
      <c r="BJV146" s="9"/>
      <c r="BJW146" s="9"/>
      <c r="BJX146" s="9"/>
      <c r="BJY146" s="9"/>
      <c r="BJZ146" s="9"/>
      <c r="BKA146" s="9"/>
      <c r="BKB146" s="9"/>
      <c r="BKC146" s="9"/>
      <c r="BKD146" s="9"/>
      <c r="BKE146" s="9"/>
      <c r="BKF146" s="9"/>
      <c r="BKG146" s="9"/>
      <c r="BKH146" s="9"/>
      <c r="BKI146" s="9"/>
      <c r="BKJ146" s="9"/>
      <c r="BKK146" s="9"/>
      <c r="BKL146" s="9"/>
      <c r="BKM146" s="9"/>
      <c r="BKN146" s="9"/>
      <c r="BKO146" s="9"/>
      <c r="BKP146" s="9"/>
      <c r="BKQ146" s="9"/>
      <c r="BKR146" s="9"/>
      <c r="BKS146" s="9"/>
      <c r="BKT146" s="9"/>
      <c r="BKU146" s="9"/>
      <c r="BKV146" s="9"/>
      <c r="BKW146" s="9"/>
      <c r="BKX146" s="9"/>
      <c r="BKY146" s="9"/>
      <c r="BKZ146" s="9"/>
      <c r="BLA146" s="9"/>
      <c r="BLB146" s="9"/>
      <c r="BLC146" s="9"/>
      <c r="BLD146" s="9"/>
      <c r="BLE146" s="9"/>
      <c r="BLF146" s="9"/>
      <c r="BLG146" s="9"/>
      <c r="BLH146" s="9"/>
      <c r="BLI146" s="9"/>
      <c r="BLJ146" s="9"/>
      <c r="BLK146" s="9"/>
      <c r="BLL146" s="9"/>
      <c r="BLM146" s="9"/>
      <c r="BLN146" s="9"/>
      <c r="BLO146" s="9"/>
      <c r="BLP146" s="9"/>
      <c r="BLQ146" s="9"/>
      <c r="BLR146" s="9"/>
      <c r="BLS146" s="9"/>
      <c r="BLT146" s="9"/>
      <c r="BLU146" s="9"/>
      <c r="BLV146" s="9"/>
      <c r="BLW146" s="9"/>
      <c r="BLX146" s="9"/>
      <c r="BLY146" s="9"/>
      <c r="BLZ146" s="9"/>
      <c r="BMA146" s="9"/>
      <c r="BMB146" s="9"/>
      <c r="BMC146" s="9"/>
      <c r="BMD146" s="9"/>
      <c r="BME146" s="9"/>
      <c r="BMF146" s="9"/>
      <c r="BMG146" s="9"/>
      <c r="BMH146" s="9"/>
      <c r="BMI146" s="9"/>
      <c r="BMJ146" s="9"/>
      <c r="BMK146" s="9"/>
      <c r="BML146" s="9"/>
      <c r="BMM146" s="9"/>
      <c r="BMN146" s="9"/>
      <c r="BMO146" s="9"/>
      <c r="BMP146" s="9"/>
      <c r="BMQ146" s="9"/>
      <c r="BMR146" s="9"/>
      <c r="BMS146" s="9"/>
      <c r="BMT146" s="9"/>
      <c r="BMU146" s="9"/>
      <c r="BMV146" s="9"/>
      <c r="BMW146" s="9"/>
      <c r="BMX146" s="9"/>
      <c r="BMY146" s="9"/>
      <c r="BMZ146" s="9"/>
      <c r="BNA146" s="9"/>
      <c r="BNB146" s="9"/>
      <c r="BNC146" s="9"/>
      <c r="BND146" s="9"/>
      <c r="BNE146" s="9"/>
      <c r="BNF146" s="9"/>
      <c r="BNG146" s="9"/>
      <c r="BNH146" s="9"/>
      <c r="BNI146" s="9"/>
      <c r="BNJ146" s="9"/>
      <c r="BNK146" s="9"/>
      <c r="BNL146" s="9"/>
      <c r="BNM146" s="9"/>
      <c r="BNN146" s="9"/>
      <c r="BNO146" s="9"/>
      <c r="BNP146" s="9"/>
      <c r="BNQ146" s="9"/>
      <c r="BNR146" s="9"/>
      <c r="BNS146" s="9"/>
      <c r="BNT146" s="9"/>
      <c r="BNU146" s="9"/>
      <c r="BNV146" s="9"/>
      <c r="BNW146" s="9"/>
      <c r="BNX146" s="9"/>
      <c r="BNY146" s="9"/>
      <c r="BNZ146" s="9"/>
      <c r="BOA146" s="9"/>
      <c r="BOB146" s="9"/>
      <c r="BOC146" s="9"/>
      <c r="BOD146" s="9"/>
      <c r="BOE146" s="9"/>
      <c r="BOF146" s="9"/>
      <c r="BOG146" s="9"/>
      <c r="BOH146" s="9"/>
      <c r="BOI146" s="9"/>
      <c r="BOJ146" s="9"/>
      <c r="BOK146" s="9"/>
      <c r="BOL146" s="9"/>
      <c r="BOM146" s="9"/>
      <c r="BON146" s="9"/>
      <c r="BOO146" s="9"/>
      <c r="BOP146" s="9"/>
      <c r="BOQ146" s="9"/>
      <c r="BOR146" s="9"/>
      <c r="BOS146" s="9"/>
      <c r="BOT146" s="9"/>
      <c r="BOU146" s="9"/>
      <c r="BOV146" s="9"/>
      <c r="BOW146" s="9"/>
      <c r="BOX146" s="9"/>
      <c r="BOY146" s="9"/>
      <c r="BOZ146" s="9"/>
      <c r="BPA146" s="9"/>
      <c r="BPB146" s="9"/>
      <c r="BPC146" s="9"/>
      <c r="BPD146" s="9"/>
      <c r="BPE146" s="9"/>
      <c r="BPF146" s="9"/>
      <c r="BPG146" s="9"/>
      <c r="BPH146" s="9"/>
      <c r="BPI146" s="9"/>
      <c r="BPJ146" s="9"/>
      <c r="BPK146" s="9"/>
      <c r="BPL146" s="9"/>
      <c r="BPM146" s="9"/>
      <c r="BPN146" s="9"/>
      <c r="BPO146" s="9"/>
      <c r="BPP146" s="9"/>
      <c r="BPQ146" s="9"/>
      <c r="BPR146" s="9"/>
      <c r="BPS146" s="9"/>
      <c r="BPT146" s="9"/>
      <c r="BPU146" s="9"/>
      <c r="BPV146" s="9"/>
      <c r="BPW146" s="9"/>
      <c r="BPX146" s="9"/>
      <c r="BPY146" s="9"/>
      <c r="BPZ146" s="9"/>
      <c r="BQA146" s="9"/>
      <c r="BQB146" s="9"/>
      <c r="BQC146" s="9"/>
      <c r="BQD146" s="9"/>
      <c r="BQE146" s="9"/>
      <c r="BQF146" s="9"/>
      <c r="BQG146" s="9"/>
      <c r="BQH146" s="9"/>
      <c r="BQI146" s="9"/>
      <c r="BQJ146" s="9"/>
      <c r="BQK146" s="9"/>
      <c r="BQL146" s="9"/>
      <c r="BQM146" s="9"/>
      <c r="BQN146" s="9"/>
      <c r="BQO146" s="9"/>
      <c r="BQP146" s="9"/>
      <c r="BQQ146" s="9"/>
      <c r="BQR146" s="9"/>
      <c r="BQS146" s="9"/>
      <c r="BQT146" s="9"/>
      <c r="BQU146" s="9"/>
      <c r="BQV146" s="9"/>
      <c r="BQW146" s="9"/>
      <c r="BQX146" s="9"/>
      <c r="BQY146" s="9"/>
      <c r="BQZ146" s="9"/>
      <c r="BRA146" s="9"/>
      <c r="BRB146" s="9"/>
      <c r="BRC146" s="9"/>
      <c r="BRD146" s="9"/>
      <c r="BRE146" s="9"/>
      <c r="BRF146" s="9"/>
      <c r="BRG146" s="9"/>
      <c r="BRH146" s="9"/>
      <c r="BRI146" s="9"/>
      <c r="BRJ146" s="9"/>
      <c r="BRK146" s="9"/>
      <c r="BRL146" s="9"/>
      <c r="BRM146" s="9"/>
      <c r="BRN146" s="9"/>
      <c r="BRO146" s="9"/>
      <c r="BRP146" s="9"/>
      <c r="BRQ146" s="9"/>
      <c r="BRR146" s="9"/>
      <c r="BRS146" s="9"/>
      <c r="BRT146" s="9"/>
      <c r="BRU146" s="9"/>
      <c r="BRV146" s="9"/>
      <c r="BRW146" s="9"/>
      <c r="BRX146" s="9"/>
      <c r="BRY146" s="9"/>
      <c r="BRZ146" s="9"/>
      <c r="BSA146" s="9"/>
      <c r="BSB146" s="9"/>
      <c r="BSC146" s="9"/>
      <c r="BSD146" s="9"/>
      <c r="BSE146" s="9"/>
      <c r="BSF146" s="9"/>
      <c r="BSG146" s="9"/>
      <c r="BSH146" s="9"/>
      <c r="BSI146" s="9"/>
      <c r="BSJ146" s="9"/>
      <c r="BSK146" s="9"/>
      <c r="BSL146" s="9"/>
      <c r="BSM146" s="9"/>
      <c r="BSN146" s="9"/>
      <c r="BSO146" s="9"/>
      <c r="BSP146" s="9"/>
      <c r="BSQ146" s="9"/>
      <c r="BSR146" s="9"/>
      <c r="BSS146" s="9"/>
      <c r="BST146" s="9"/>
      <c r="BSU146" s="9"/>
      <c r="BSV146" s="9"/>
      <c r="BSW146" s="9"/>
      <c r="BSX146" s="9"/>
      <c r="BSY146" s="9"/>
      <c r="BSZ146" s="9"/>
      <c r="BTA146" s="9"/>
      <c r="BTB146" s="9"/>
      <c r="BTC146" s="9"/>
      <c r="BTD146" s="9"/>
      <c r="BTE146" s="9"/>
      <c r="BTF146" s="9"/>
      <c r="BTG146" s="9"/>
      <c r="BTH146" s="9"/>
      <c r="BTI146" s="9"/>
      <c r="BTJ146" s="9"/>
      <c r="BTK146" s="9"/>
      <c r="BTL146" s="9"/>
      <c r="BTM146" s="9"/>
      <c r="BTN146" s="9"/>
      <c r="BTO146" s="9"/>
      <c r="BTP146" s="9"/>
      <c r="BTQ146" s="9"/>
      <c r="BTR146" s="9"/>
      <c r="BTS146" s="9"/>
      <c r="BTT146" s="9"/>
      <c r="BTU146" s="9"/>
      <c r="BTV146" s="9"/>
      <c r="BTW146" s="9"/>
      <c r="BTX146" s="9"/>
      <c r="BTY146" s="9"/>
      <c r="BTZ146" s="9"/>
      <c r="BUA146" s="9"/>
      <c r="BUB146" s="9"/>
      <c r="BUC146" s="9"/>
      <c r="BUD146" s="9"/>
      <c r="BUE146" s="9"/>
      <c r="BUF146" s="9"/>
      <c r="BUG146" s="9"/>
      <c r="BUH146" s="9"/>
      <c r="BUI146" s="9"/>
      <c r="BUJ146" s="9"/>
      <c r="BUK146" s="9"/>
      <c r="BUL146" s="9"/>
      <c r="BUM146" s="9"/>
      <c r="BUN146" s="9"/>
      <c r="BUO146" s="9"/>
      <c r="BUP146" s="9"/>
      <c r="BUQ146" s="9"/>
      <c r="BUR146" s="9"/>
      <c r="BUS146" s="9"/>
      <c r="BUT146" s="9"/>
      <c r="BUU146" s="9"/>
      <c r="BUV146" s="9"/>
      <c r="BUW146" s="9"/>
      <c r="BUX146" s="9"/>
      <c r="BUY146" s="9"/>
      <c r="BUZ146" s="9"/>
      <c r="BVA146" s="9"/>
      <c r="BVB146" s="9"/>
      <c r="BVC146" s="9"/>
      <c r="BVD146" s="9"/>
      <c r="BVE146" s="9"/>
      <c r="BVF146" s="9"/>
      <c r="BVG146" s="9"/>
      <c r="BVH146" s="9"/>
      <c r="BVI146" s="9"/>
      <c r="BVJ146" s="9"/>
      <c r="BVK146" s="9"/>
      <c r="BVL146" s="9"/>
      <c r="BVM146" s="9"/>
      <c r="BVN146" s="9"/>
      <c r="BVO146" s="9"/>
      <c r="BVP146" s="9"/>
      <c r="BVQ146" s="9"/>
      <c r="BVR146" s="9"/>
      <c r="BVS146" s="9"/>
      <c r="BVT146" s="9"/>
      <c r="BVU146" s="9"/>
      <c r="BVV146" s="9"/>
      <c r="BVW146" s="9"/>
      <c r="BVX146" s="9"/>
      <c r="BVY146" s="9"/>
      <c r="BVZ146" s="9"/>
      <c r="BWA146" s="9"/>
      <c r="BWB146" s="9"/>
      <c r="BWC146" s="9"/>
      <c r="BWD146" s="9"/>
      <c r="BWE146" s="9"/>
      <c r="BWF146" s="9"/>
      <c r="BWG146" s="9"/>
      <c r="BWH146" s="9"/>
      <c r="BWI146" s="9"/>
      <c r="BWJ146" s="9"/>
      <c r="BWK146" s="9"/>
      <c r="BWL146" s="9"/>
      <c r="BWM146" s="9"/>
      <c r="BWN146" s="9"/>
      <c r="BWO146" s="9"/>
      <c r="BWP146" s="9"/>
      <c r="BWQ146" s="9"/>
      <c r="BWR146" s="9"/>
      <c r="BWS146" s="9"/>
      <c r="BWT146" s="9"/>
      <c r="BWU146" s="9"/>
      <c r="BWV146" s="9"/>
      <c r="BWW146" s="9"/>
      <c r="BWX146" s="9"/>
      <c r="BWY146" s="9"/>
      <c r="BWZ146" s="9"/>
      <c r="BXA146" s="9"/>
      <c r="BXB146" s="9"/>
      <c r="BXC146" s="9"/>
      <c r="BXD146" s="9"/>
    </row>
    <row r="147" ht="14.25" customHeight="1">
      <c r="A147" s="9">
        <v>8.0</v>
      </c>
      <c r="B147" s="9" t="s">
        <v>11947</v>
      </c>
      <c r="C147" s="9" t="s">
        <v>11948</v>
      </c>
      <c r="D147" s="9" t="s">
        <v>11948</v>
      </c>
      <c r="E147" s="9"/>
      <c r="F147" s="9">
        <v>12.0</v>
      </c>
      <c r="G147" s="9" t="s">
        <v>13207</v>
      </c>
      <c r="H147" s="9" t="s">
        <v>13208</v>
      </c>
      <c r="I147" s="9"/>
      <c r="J147" s="9"/>
      <c r="K147" s="9"/>
      <c r="L147" s="9">
        <v>12.0</v>
      </c>
      <c r="M147" s="9"/>
      <c r="N147" s="9"/>
      <c r="O147" s="9"/>
      <c r="P147" s="9">
        <v>0.0</v>
      </c>
      <c r="Q147" s="9" t="s">
        <v>13209</v>
      </c>
      <c r="R147" s="9" t="s">
        <v>13210</v>
      </c>
      <c r="S147" s="9" t="s">
        <v>3212</v>
      </c>
      <c r="T147" s="9" t="s">
        <v>3211</v>
      </c>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c r="JE147" s="9"/>
      <c r="JF147" s="9"/>
      <c r="JG147" s="9"/>
      <c r="JH147" s="9"/>
      <c r="JI147" s="9"/>
      <c r="JJ147" s="9"/>
      <c r="JK147" s="9"/>
      <c r="JL147" s="9"/>
      <c r="JM147" s="9"/>
      <c r="JN147" s="9"/>
      <c r="JO147" s="9"/>
      <c r="JP147" s="9"/>
      <c r="JQ147" s="9"/>
      <c r="JR147" s="9"/>
      <c r="JS147" s="9"/>
      <c r="JT147" s="9"/>
      <c r="JU147" s="9"/>
      <c r="JV147" s="9"/>
      <c r="JW147" s="9"/>
      <c r="JX147" s="9"/>
      <c r="JY147" s="9"/>
      <c r="JZ147" s="9"/>
      <c r="KA147" s="9"/>
      <c r="KB147" s="9"/>
      <c r="KC147" s="9"/>
      <c r="KD147" s="9"/>
      <c r="KE147" s="9"/>
      <c r="KF147" s="9"/>
      <c r="KG147" s="9"/>
      <c r="KH147" s="9"/>
      <c r="KI147" s="9"/>
      <c r="KJ147" s="9"/>
      <c r="KK147" s="9"/>
      <c r="KL147" s="9"/>
      <c r="KM147" s="9"/>
      <c r="KN147" s="9"/>
      <c r="KO147" s="9"/>
      <c r="KP147" s="9"/>
      <c r="KQ147" s="9"/>
      <c r="KR147" s="9"/>
      <c r="KS147" s="9"/>
      <c r="KT147" s="9"/>
      <c r="KU147" s="9"/>
      <c r="KV147" s="9"/>
      <c r="KW147" s="9"/>
      <c r="KX147" s="9"/>
      <c r="KY147" s="9"/>
      <c r="KZ147" s="9"/>
      <c r="LA147" s="9"/>
      <c r="LB147" s="9"/>
      <c r="LC147" s="9"/>
      <c r="LD147" s="9"/>
      <c r="LE147" s="9"/>
      <c r="LF147" s="9"/>
      <c r="LG147" s="9"/>
      <c r="LH147" s="9"/>
      <c r="LI147" s="9"/>
      <c r="LJ147" s="9"/>
      <c r="LK147" s="9"/>
      <c r="LL147" s="9"/>
      <c r="LM147" s="9"/>
      <c r="LN147" s="9"/>
      <c r="LO147" s="9"/>
      <c r="LP147" s="9"/>
      <c r="LQ147" s="9"/>
      <c r="LR147" s="9"/>
      <c r="LS147" s="9"/>
      <c r="LT147" s="9"/>
      <c r="LU147" s="9"/>
      <c r="LV147" s="9"/>
      <c r="LW147" s="9"/>
      <c r="LX147" s="9"/>
      <c r="LY147" s="9"/>
      <c r="LZ147" s="9"/>
      <c r="MA147" s="9"/>
      <c r="MB147" s="9"/>
      <c r="MC147" s="9"/>
      <c r="MD147" s="9"/>
      <c r="ME147" s="9"/>
      <c r="MF147" s="9"/>
      <c r="MG147" s="9"/>
      <c r="MH147" s="9"/>
      <c r="MI147" s="9"/>
      <c r="MJ147" s="9"/>
      <c r="MK147" s="9"/>
      <c r="ML147" s="9"/>
      <c r="MM147" s="9"/>
      <c r="MN147" s="9"/>
      <c r="MO147" s="9"/>
      <c r="MP147" s="9"/>
      <c r="MQ147" s="9"/>
      <c r="MR147" s="9"/>
      <c r="MS147" s="9"/>
      <c r="MT147" s="9"/>
      <c r="MU147" s="9"/>
      <c r="MV147" s="9"/>
      <c r="MW147" s="9"/>
      <c r="MX147" s="9"/>
      <c r="MY147" s="9"/>
      <c r="MZ147" s="9"/>
      <c r="NA147" s="9"/>
      <c r="NB147" s="9"/>
      <c r="NC147" s="9"/>
      <c r="ND147" s="9"/>
      <c r="NE147" s="9"/>
      <c r="NF147" s="9"/>
      <c r="NG147" s="9"/>
      <c r="NH147" s="9"/>
      <c r="NI147" s="9"/>
      <c r="NJ147" s="9"/>
      <c r="NK147" s="9"/>
      <c r="NL147" s="9"/>
      <c r="NM147" s="9"/>
      <c r="NN147" s="9"/>
      <c r="NO147" s="9"/>
      <c r="NP147" s="9"/>
      <c r="NQ147" s="9"/>
      <c r="NR147" s="9"/>
      <c r="NS147" s="9"/>
      <c r="NT147" s="9"/>
      <c r="NU147" s="9"/>
      <c r="NV147" s="9"/>
      <c r="NW147" s="9"/>
      <c r="NX147" s="9"/>
      <c r="NY147" s="9"/>
      <c r="NZ147" s="9"/>
      <c r="OA147" s="9"/>
      <c r="OB147" s="9"/>
      <c r="OC147" s="9"/>
      <c r="OD147" s="9"/>
      <c r="OE147" s="9"/>
      <c r="OF147" s="9"/>
      <c r="OG147" s="9"/>
      <c r="OH147" s="9"/>
      <c r="OI147" s="9"/>
      <c r="OJ147" s="9"/>
      <c r="OK147" s="9"/>
      <c r="OL147" s="9"/>
      <c r="OM147" s="9"/>
      <c r="ON147" s="9"/>
      <c r="OO147" s="9"/>
      <c r="OP147" s="9"/>
      <c r="OQ147" s="9"/>
      <c r="OR147" s="9"/>
      <c r="OS147" s="9"/>
      <c r="OT147" s="9"/>
      <c r="OU147" s="9"/>
      <c r="OV147" s="9"/>
      <c r="OW147" s="9"/>
      <c r="OX147" s="9"/>
      <c r="OY147" s="9"/>
      <c r="OZ147" s="9"/>
      <c r="PA147" s="9"/>
      <c r="PB147" s="9"/>
      <c r="PC147" s="9"/>
      <c r="PD147" s="9"/>
      <c r="PE147" s="9"/>
      <c r="PF147" s="9"/>
      <c r="PG147" s="9"/>
      <c r="PH147" s="9"/>
      <c r="PI147" s="9"/>
      <c r="PJ147" s="9"/>
      <c r="PK147" s="9"/>
      <c r="PL147" s="9"/>
      <c r="PM147" s="9"/>
      <c r="PN147" s="9"/>
      <c r="PO147" s="9"/>
      <c r="PP147" s="9"/>
      <c r="PQ147" s="9"/>
      <c r="PR147" s="9"/>
      <c r="PS147" s="9"/>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9"/>
      <c r="SJ147" s="9"/>
      <c r="SK147" s="9"/>
      <c r="SL147" s="9"/>
      <c r="SM147" s="9"/>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c r="WH147" s="9"/>
      <c r="WI147" s="9"/>
      <c r="WJ147" s="9"/>
      <c r="WK147" s="9"/>
      <c r="WL147" s="9"/>
      <c r="WM147" s="9"/>
      <c r="WN147" s="9"/>
      <c r="WO147" s="9"/>
      <c r="WP147" s="9"/>
      <c r="WQ147" s="9"/>
      <c r="WR147" s="9"/>
      <c r="WS147" s="9"/>
      <c r="WT147" s="9"/>
      <c r="WU147" s="9"/>
      <c r="WV147" s="9"/>
      <c r="WW147" s="9"/>
      <c r="WX147" s="9"/>
      <c r="WY147" s="9"/>
      <c r="WZ147" s="9"/>
      <c r="XA147" s="9"/>
      <c r="XB147" s="9"/>
      <c r="XC147" s="9"/>
      <c r="XD147" s="9"/>
      <c r="XE147" s="9"/>
      <c r="XF147" s="9"/>
      <c r="XG147" s="9"/>
      <c r="XH147" s="9"/>
      <c r="XI147" s="9"/>
      <c r="XJ147" s="9"/>
      <c r="XK147" s="9"/>
      <c r="XL147" s="9"/>
      <c r="XM147" s="9"/>
      <c r="XN147" s="9"/>
      <c r="XO147" s="9"/>
      <c r="XP147" s="9"/>
      <c r="XQ147" s="9"/>
      <c r="XR147" s="9"/>
      <c r="XS147" s="9"/>
      <c r="XT147" s="9"/>
      <c r="XU147" s="9"/>
      <c r="XV147" s="9"/>
      <c r="XW147" s="9"/>
      <c r="XX147" s="9"/>
      <c r="XY147" s="9"/>
      <c r="XZ147" s="9"/>
      <c r="YA147" s="9"/>
      <c r="YB147" s="9"/>
      <c r="YC147" s="9"/>
      <c r="YD147" s="9"/>
      <c r="YE147" s="9"/>
      <c r="YF147" s="9"/>
      <c r="YG147" s="9"/>
      <c r="YH147" s="9"/>
      <c r="YI147" s="9"/>
      <c r="YJ147" s="9"/>
      <c r="YK147" s="9"/>
      <c r="YL147" s="9"/>
      <c r="YM147" s="9"/>
      <c r="YN147" s="9"/>
      <c r="YO147" s="9"/>
      <c r="YP147" s="9"/>
      <c r="YQ147" s="9"/>
      <c r="YR147" s="9"/>
      <c r="YS147" s="9"/>
      <c r="YT147" s="9"/>
      <c r="YU147" s="9"/>
      <c r="YV147" s="9"/>
      <c r="YW147" s="9"/>
      <c r="YX147" s="9"/>
      <c r="YY147" s="9"/>
      <c r="YZ147" s="9"/>
      <c r="ZA147" s="9"/>
      <c r="ZB147" s="9"/>
      <c r="ZC147" s="9"/>
      <c r="ZD147" s="9"/>
      <c r="ZE147" s="9"/>
      <c r="ZF147" s="9"/>
      <c r="ZG147" s="9"/>
      <c r="ZH147" s="9"/>
      <c r="ZI147" s="9"/>
      <c r="ZJ147" s="9"/>
      <c r="ZK147" s="9"/>
      <c r="ZL147" s="9"/>
      <c r="ZM147" s="9"/>
      <c r="ZN147" s="9"/>
      <c r="ZO147" s="9"/>
      <c r="ZP147" s="9"/>
      <c r="ZQ147" s="9"/>
      <c r="ZR147" s="9"/>
      <c r="ZS147" s="9"/>
      <c r="ZT147" s="9"/>
      <c r="ZU147" s="9"/>
      <c r="ZV147" s="9"/>
      <c r="ZW147" s="9"/>
      <c r="ZX147" s="9"/>
      <c r="ZY147" s="9"/>
      <c r="ZZ147" s="9"/>
      <c r="AAA147" s="9"/>
      <c r="AAB147" s="9"/>
      <c r="AAC147" s="9"/>
      <c r="AAD147" s="9"/>
      <c r="AAE147" s="9"/>
      <c r="AAF147" s="9"/>
      <c r="AAG147" s="9"/>
      <c r="AAH147" s="9"/>
      <c r="AAI147" s="9"/>
      <c r="AAJ147" s="9"/>
      <c r="AAK147" s="9"/>
      <c r="AAL147" s="9"/>
      <c r="AAM147" s="9"/>
      <c r="AAN147" s="9"/>
      <c r="AAO147" s="9"/>
      <c r="AAP147" s="9"/>
      <c r="AAQ147" s="9"/>
      <c r="AAR147" s="9"/>
      <c r="AAS147" s="9"/>
      <c r="AAT147" s="9"/>
      <c r="AAU147" s="9"/>
      <c r="AAV147" s="9"/>
      <c r="AAW147" s="9"/>
      <c r="AAX147" s="9"/>
      <c r="AAY147" s="9"/>
      <c r="AAZ147" s="9"/>
      <c r="ABA147" s="9"/>
      <c r="ABB147" s="9"/>
      <c r="ABC147" s="9"/>
      <c r="ABD147" s="9"/>
      <c r="ABE147" s="9"/>
      <c r="ABF147" s="9"/>
      <c r="ABG147" s="9"/>
      <c r="ABH147" s="9"/>
      <c r="ABI147" s="9"/>
      <c r="ABJ147" s="9"/>
      <c r="ABK147" s="9"/>
      <c r="ABL147" s="9"/>
      <c r="ABM147" s="9"/>
      <c r="ABN147" s="9"/>
      <c r="ABO147" s="9"/>
      <c r="ABP147" s="9"/>
      <c r="ABQ147" s="9"/>
      <c r="ABR147" s="9"/>
      <c r="ABS147" s="9"/>
      <c r="ABT147" s="9"/>
      <c r="ABU147" s="9"/>
      <c r="ABV147" s="9"/>
      <c r="ABW147" s="9"/>
      <c r="ABX147" s="9"/>
      <c r="ABY147" s="9"/>
      <c r="ABZ147" s="9"/>
      <c r="ACA147" s="9"/>
      <c r="ACB147" s="9"/>
      <c r="ACC147" s="9"/>
      <c r="ACD147" s="9"/>
      <c r="ACE147" s="9"/>
      <c r="ACF147" s="9"/>
      <c r="ACG147" s="9"/>
      <c r="ACH147" s="9"/>
      <c r="ACI147" s="9"/>
      <c r="ACJ147" s="9"/>
      <c r="ACK147" s="9"/>
      <c r="ACL147" s="9"/>
      <c r="ACM147" s="9"/>
      <c r="ACN147" s="9"/>
      <c r="ACO147" s="9"/>
      <c r="ACP147" s="9"/>
      <c r="ACQ147" s="9"/>
      <c r="ACR147" s="9"/>
      <c r="ACS147" s="9"/>
      <c r="ACT147" s="9"/>
      <c r="ACU147" s="9"/>
      <c r="ACV147" s="9"/>
      <c r="ACW147" s="9"/>
      <c r="ACX147" s="9"/>
      <c r="ACY147" s="9"/>
      <c r="ACZ147" s="9"/>
      <c r="ADA147" s="9"/>
      <c r="ADB147" s="9"/>
      <c r="ADC147" s="9"/>
      <c r="ADD147" s="9"/>
      <c r="ADE147" s="9"/>
      <c r="ADF147" s="9"/>
      <c r="ADG147" s="9"/>
      <c r="ADH147" s="9"/>
      <c r="ADI147" s="9"/>
      <c r="ADJ147" s="9"/>
      <c r="ADK147" s="9"/>
      <c r="ADL147" s="9"/>
      <c r="ADM147" s="9"/>
      <c r="ADN147" s="9"/>
      <c r="ADO147" s="9"/>
      <c r="ADP147" s="9"/>
      <c r="ADQ147" s="9"/>
      <c r="ADR147" s="9"/>
      <c r="ADS147" s="9"/>
      <c r="ADT147" s="9"/>
      <c r="ADU147" s="9"/>
      <c r="ADV147" s="9"/>
      <c r="ADW147" s="9"/>
      <c r="ADX147" s="9"/>
      <c r="ADY147" s="9"/>
      <c r="ADZ147" s="9"/>
      <c r="AEA147" s="9"/>
      <c r="AEB147" s="9"/>
      <c r="AEC147" s="9"/>
      <c r="AED147" s="9"/>
      <c r="AEE147" s="9"/>
      <c r="AEF147" s="9"/>
      <c r="AEG147" s="9"/>
      <c r="AEH147" s="9"/>
      <c r="AEI147" s="9"/>
      <c r="AEJ147" s="9"/>
      <c r="AEK147" s="9"/>
      <c r="AEL147" s="9"/>
      <c r="AEM147" s="9"/>
      <c r="AEN147" s="9"/>
      <c r="AEO147" s="9"/>
      <c r="AEP147" s="9"/>
      <c r="AEQ147" s="9"/>
      <c r="AER147" s="9"/>
      <c r="AES147" s="9"/>
      <c r="AET147" s="9"/>
      <c r="AEU147" s="9"/>
      <c r="AEV147" s="9"/>
      <c r="AEW147" s="9"/>
      <c r="AEX147" s="9"/>
      <c r="AEY147" s="9"/>
      <c r="AEZ147" s="9"/>
      <c r="AFA147" s="9"/>
      <c r="AFB147" s="9"/>
      <c r="AFC147" s="9"/>
      <c r="AFD147" s="9"/>
      <c r="AFE147" s="9"/>
      <c r="AFF147" s="9"/>
      <c r="AFG147" s="9"/>
      <c r="AFH147" s="9"/>
      <c r="AFI147" s="9"/>
      <c r="AFJ147" s="9"/>
      <c r="AFK147" s="9"/>
      <c r="AFL147" s="9"/>
      <c r="AFM147" s="9"/>
      <c r="AFN147" s="9"/>
      <c r="AFO147" s="9"/>
      <c r="AFP147" s="9"/>
      <c r="AFQ147" s="9"/>
      <c r="AFR147" s="9"/>
      <c r="AFS147" s="9"/>
      <c r="AFT147" s="9"/>
      <c r="AFU147" s="9"/>
      <c r="AFV147" s="9"/>
      <c r="AFW147" s="9"/>
      <c r="AFX147" s="9"/>
      <c r="AFY147" s="9"/>
      <c r="AFZ147" s="9"/>
      <c r="AGA147" s="9"/>
      <c r="AGB147" s="9"/>
      <c r="AGC147" s="9"/>
      <c r="AGD147" s="9"/>
      <c r="AGE147" s="9"/>
      <c r="AGF147" s="9"/>
      <c r="AGG147" s="9"/>
      <c r="AGH147" s="9"/>
      <c r="AGI147" s="9"/>
      <c r="AGJ147" s="9"/>
      <c r="AGK147" s="9"/>
      <c r="AGL147" s="9"/>
      <c r="AGM147" s="9"/>
      <c r="AGN147" s="9"/>
      <c r="AGO147" s="9"/>
      <c r="AGP147" s="9"/>
      <c r="AGQ147" s="9"/>
      <c r="AGR147" s="9"/>
      <c r="AGS147" s="9"/>
      <c r="AGT147" s="9"/>
      <c r="AGU147" s="9"/>
      <c r="AGV147" s="9"/>
      <c r="AGW147" s="9"/>
      <c r="AGX147" s="9"/>
      <c r="AGY147" s="9"/>
      <c r="AGZ147" s="9"/>
      <c r="AHA147" s="9"/>
      <c r="AHB147" s="9"/>
      <c r="AHC147" s="9"/>
      <c r="AHD147" s="9"/>
      <c r="AHE147" s="9"/>
      <c r="AHF147" s="9"/>
      <c r="AHG147" s="9"/>
      <c r="AHH147" s="9"/>
      <c r="AHI147" s="9"/>
      <c r="AHJ147" s="9"/>
      <c r="AHK147" s="9"/>
      <c r="AHL147" s="9"/>
      <c r="AHM147" s="9"/>
      <c r="AHN147" s="9"/>
      <c r="AHO147" s="9"/>
      <c r="AHP147" s="9"/>
      <c r="AHQ147" s="9"/>
      <c r="AHR147" s="9"/>
      <c r="AHS147" s="9"/>
      <c r="AHT147" s="9"/>
      <c r="AHU147" s="9"/>
      <c r="AHV147" s="9"/>
      <c r="AHW147" s="9"/>
      <c r="AHX147" s="9"/>
      <c r="AHY147" s="9"/>
      <c r="AHZ147" s="9"/>
      <c r="AIA147" s="9"/>
      <c r="AIB147" s="9"/>
      <c r="AIC147" s="9"/>
      <c r="AID147" s="9"/>
      <c r="AIE147" s="9"/>
      <c r="AIF147" s="9"/>
      <c r="AIG147" s="9"/>
      <c r="AIH147" s="9"/>
      <c r="AII147" s="9"/>
      <c r="AIJ147" s="9"/>
      <c r="AIK147" s="9"/>
      <c r="AIL147" s="9"/>
      <c r="AIM147" s="9"/>
      <c r="AIN147" s="9"/>
      <c r="AIO147" s="9"/>
      <c r="AIP147" s="9"/>
      <c r="AIQ147" s="9"/>
      <c r="AIR147" s="9"/>
      <c r="AIS147" s="9"/>
      <c r="AIT147" s="9"/>
      <c r="AIU147" s="9"/>
      <c r="AIV147" s="9"/>
      <c r="AIW147" s="9"/>
      <c r="AIX147" s="9"/>
      <c r="AIY147" s="9"/>
      <c r="AIZ147" s="9"/>
      <c r="AJA147" s="9"/>
      <c r="AJB147" s="9"/>
      <c r="AJC147" s="9"/>
      <c r="AJD147" s="9"/>
      <c r="AJE147" s="9"/>
      <c r="AJF147" s="9"/>
      <c r="AJG147" s="9"/>
      <c r="AJH147" s="9"/>
      <c r="AJI147" s="9"/>
      <c r="AJJ147" s="9"/>
      <c r="AJK147" s="9"/>
      <c r="AJL147" s="9"/>
      <c r="AJM147" s="9"/>
      <c r="AJN147" s="9"/>
      <c r="AJO147" s="9"/>
      <c r="AJP147" s="9"/>
      <c r="AJQ147" s="9"/>
      <c r="AJR147" s="9"/>
      <c r="AJS147" s="9"/>
      <c r="AJT147" s="9"/>
      <c r="AJU147" s="9"/>
      <c r="AJV147" s="9"/>
      <c r="AJW147" s="9"/>
      <c r="AJX147" s="9"/>
      <c r="AJY147" s="9"/>
      <c r="AJZ147" s="9"/>
      <c r="AKA147" s="9"/>
      <c r="AKB147" s="9"/>
      <c r="AKC147" s="9"/>
      <c r="AKD147" s="9"/>
      <c r="AKE147" s="9"/>
      <c r="AKF147" s="9"/>
      <c r="AKG147" s="9"/>
      <c r="AKH147" s="9"/>
      <c r="AKI147" s="9"/>
      <c r="AKJ147" s="9"/>
      <c r="AKK147" s="9"/>
      <c r="AKL147" s="9"/>
      <c r="AKM147" s="9"/>
      <c r="AKN147" s="9"/>
      <c r="AKO147" s="9"/>
      <c r="AKP147" s="9"/>
      <c r="AKQ147" s="9"/>
      <c r="AKR147" s="9"/>
      <c r="AKS147" s="9"/>
      <c r="AKT147" s="9"/>
      <c r="AKU147" s="9"/>
      <c r="AKV147" s="9"/>
      <c r="AKW147" s="9"/>
      <c r="AKX147" s="9"/>
      <c r="AKY147" s="9"/>
      <c r="AKZ147" s="9"/>
      <c r="ALA147" s="9"/>
      <c r="ALB147" s="9"/>
      <c r="ALC147" s="9"/>
      <c r="ALD147" s="9"/>
      <c r="ALE147" s="9"/>
      <c r="ALF147" s="9"/>
      <c r="ALG147" s="9"/>
      <c r="ALH147" s="9"/>
      <c r="ALI147" s="9"/>
      <c r="ALJ147" s="9"/>
      <c r="ALK147" s="9"/>
      <c r="ALL147" s="9"/>
      <c r="ALM147" s="9"/>
      <c r="ALN147" s="9"/>
      <c r="ALO147" s="9"/>
      <c r="ALP147" s="9"/>
      <c r="ALQ147" s="9"/>
      <c r="ALR147" s="9"/>
      <c r="ALS147" s="9"/>
      <c r="ALT147" s="9"/>
      <c r="ALU147" s="9"/>
      <c r="ALV147" s="9"/>
      <c r="ALW147" s="9"/>
      <c r="ALX147" s="9"/>
      <c r="ALY147" s="9"/>
      <c r="AMN147" s="9"/>
      <c r="AMO147" s="9"/>
      <c r="AMP147" s="9"/>
      <c r="AMQ147" s="9"/>
      <c r="AMR147" s="9"/>
      <c r="AMS147" s="9"/>
      <c r="AMT147" s="9"/>
      <c r="AMU147" s="9"/>
      <c r="AMV147" s="9"/>
      <c r="AMW147" s="9"/>
      <c r="AMX147" s="9"/>
      <c r="AMY147" s="9"/>
      <c r="AMZ147" s="9"/>
      <c r="ANA147" s="9"/>
      <c r="ANB147" s="9"/>
      <c r="ANC147" s="9"/>
      <c r="AND147" s="9"/>
      <c r="ANE147" s="9"/>
      <c r="ANF147" s="9"/>
      <c r="ANG147" s="9"/>
      <c r="ANH147" s="9"/>
      <c r="ANI147" s="9"/>
      <c r="ANJ147" s="9"/>
      <c r="ANK147" s="9"/>
      <c r="ANL147" s="9"/>
      <c r="ANM147" s="9"/>
      <c r="ANN147" s="9"/>
      <c r="ANO147" s="9"/>
      <c r="ANP147" s="9"/>
      <c r="ANQ147" s="9"/>
      <c r="ANR147" s="9"/>
      <c r="ANS147" s="9"/>
      <c r="ANT147" s="9"/>
      <c r="ANU147" s="9"/>
      <c r="ANV147" s="9"/>
      <c r="ANW147" s="9"/>
      <c r="ANX147" s="9"/>
      <c r="ANY147" s="9"/>
      <c r="ANZ147" s="9"/>
      <c r="AOA147" s="9"/>
      <c r="AOB147" s="9"/>
      <c r="AOC147" s="9"/>
      <c r="AOD147" s="9"/>
      <c r="AOE147" s="9"/>
      <c r="AOF147" s="9"/>
      <c r="AOG147" s="9"/>
      <c r="AOH147" s="9"/>
      <c r="AOI147" s="9"/>
      <c r="AOJ147" s="9"/>
      <c r="AOK147" s="9"/>
      <c r="AOL147" s="9"/>
      <c r="AOM147" s="9"/>
      <c r="AON147" s="9"/>
      <c r="AOO147" s="9"/>
      <c r="AOP147" s="9"/>
      <c r="AOQ147" s="9"/>
      <c r="AOR147" s="9"/>
      <c r="AOS147" s="9"/>
      <c r="AOT147" s="9"/>
      <c r="AOU147" s="9"/>
      <c r="AOV147" s="9"/>
      <c r="AOW147" s="9"/>
      <c r="AOX147" s="9"/>
      <c r="AOY147" s="9"/>
      <c r="AOZ147" s="9"/>
      <c r="APA147" s="9"/>
      <c r="APB147" s="9"/>
      <c r="APC147" s="9"/>
      <c r="APD147" s="9"/>
      <c r="APE147" s="9"/>
      <c r="APF147" s="9"/>
      <c r="APG147" s="9"/>
      <c r="APH147" s="9"/>
      <c r="API147" s="9"/>
      <c r="APJ147" s="9"/>
      <c r="APK147" s="9"/>
      <c r="APL147" s="9"/>
      <c r="APM147" s="9"/>
      <c r="APN147" s="9"/>
      <c r="APO147" s="9"/>
      <c r="APP147" s="9"/>
      <c r="APQ147" s="9"/>
      <c r="APR147" s="9"/>
      <c r="APS147" s="9"/>
      <c r="APT147" s="9"/>
      <c r="APU147" s="9"/>
      <c r="APV147" s="9"/>
      <c r="APW147" s="9"/>
      <c r="APX147" s="9"/>
      <c r="APY147" s="9"/>
      <c r="APZ147" s="9"/>
      <c r="AQA147" s="9"/>
      <c r="AQB147" s="9"/>
      <c r="AQC147" s="9"/>
      <c r="AQD147" s="9"/>
      <c r="AQE147" s="9"/>
      <c r="AQF147" s="9"/>
      <c r="AQG147" s="9"/>
      <c r="AQH147" s="9"/>
      <c r="AQI147" s="9"/>
      <c r="AQJ147" s="9"/>
      <c r="AQK147" s="9"/>
      <c r="AQL147" s="9"/>
      <c r="AQM147" s="9"/>
      <c r="AQN147" s="9"/>
      <c r="AQO147" s="9"/>
      <c r="AQP147" s="9"/>
      <c r="AQQ147" s="9"/>
      <c r="AQR147" s="9"/>
      <c r="AQS147" s="9"/>
      <c r="AQT147" s="9"/>
      <c r="AQU147" s="9"/>
      <c r="AQV147" s="9"/>
      <c r="AQW147" s="9"/>
      <c r="AQX147" s="9"/>
      <c r="AQY147" s="9"/>
      <c r="AQZ147" s="9"/>
      <c r="ARA147" s="9"/>
      <c r="ARB147" s="9"/>
      <c r="ARC147" s="9"/>
      <c r="ARD147" s="9"/>
      <c r="ARE147" s="9"/>
      <c r="ARF147" s="9"/>
      <c r="ARG147" s="9"/>
      <c r="ARH147" s="9"/>
      <c r="ARI147" s="9"/>
      <c r="ARJ147" s="9"/>
      <c r="ARK147" s="9"/>
      <c r="ARL147" s="9"/>
      <c r="ARM147" s="9"/>
      <c r="ARN147" s="9"/>
      <c r="ARO147" s="9"/>
      <c r="ARP147" s="9"/>
      <c r="ARQ147" s="9"/>
      <c r="ARR147" s="9"/>
      <c r="ARS147" s="9"/>
      <c r="ART147" s="9"/>
      <c r="ARU147" s="9"/>
      <c r="ARV147" s="9"/>
      <c r="ARW147" s="9"/>
      <c r="ARX147" s="9"/>
      <c r="ARY147" s="9"/>
      <c r="ARZ147" s="9"/>
      <c r="ASA147" s="9"/>
      <c r="ASB147" s="9"/>
      <c r="ASC147" s="9"/>
      <c r="ASD147" s="9"/>
      <c r="ASE147" s="9"/>
      <c r="ASF147" s="9"/>
      <c r="ASG147" s="9"/>
      <c r="ASH147" s="9"/>
      <c r="ASI147" s="9"/>
      <c r="ASJ147" s="9"/>
      <c r="ASK147" s="9"/>
      <c r="ASL147" s="9"/>
      <c r="ASM147" s="9"/>
      <c r="ASN147" s="9"/>
      <c r="ASO147" s="9"/>
      <c r="ASP147" s="9"/>
      <c r="ASQ147" s="9"/>
      <c r="ASR147" s="9"/>
      <c r="ASS147" s="9"/>
      <c r="AST147" s="9"/>
      <c r="ASU147" s="9"/>
      <c r="ASV147" s="9"/>
      <c r="ASW147" s="9"/>
      <c r="ASX147" s="9"/>
      <c r="ASY147" s="9"/>
      <c r="ASZ147" s="9"/>
      <c r="ATA147" s="9"/>
      <c r="ATB147" s="9"/>
      <c r="ATC147" s="9"/>
      <c r="ATD147" s="9"/>
      <c r="ATE147" s="9"/>
      <c r="ATF147" s="9"/>
      <c r="ATG147" s="9"/>
      <c r="ATH147" s="9"/>
      <c r="ATI147" s="9"/>
      <c r="ATJ147" s="9"/>
      <c r="ATK147" s="9"/>
      <c r="ATL147" s="9"/>
      <c r="ATM147" s="9"/>
      <c r="ATN147" s="9"/>
      <c r="ATO147" s="9"/>
      <c r="ATP147" s="9"/>
      <c r="ATQ147" s="9"/>
      <c r="ATR147" s="9"/>
      <c r="ATS147" s="9"/>
      <c r="ATT147" s="9"/>
      <c r="ATU147" s="9"/>
      <c r="ATV147" s="9"/>
      <c r="ATW147" s="9"/>
      <c r="ATX147" s="9"/>
      <c r="ATY147" s="9"/>
      <c r="ATZ147" s="9"/>
      <c r="AUA147" s="9"/>
      <c r="AUB147" s="9"/>
      <c r="AUC147" s="9"/>
      <c r="AUD147" s="9"/>
      <c r="AUE147" s="9"/>
      <c r="AUF147" s="9"/>
      <c r="AUG147" s="9"/>
      <c r="AUH147" s="9"/>
      <c r="AUI147" s="9"/>
      <c r="AUJ147" s="9"/>
      <c r="AUK147" s="9"/>
      <c r="AUL147" s="9"/>
      <c r="AUM147" s="9"/>
      <c r="AUN147" s="9"/>
      <c r="AUO147" s="9"/>
      <c r="AUP147" s="9"/>
      <c r="AUQ147" s="9"/>
      <c r="AUR147" s="9"/>
      <c r="AUS147" s="9"/>
      <c r="AUT147" s="9"/>
      <c r="AUU147" s="9"/>
      <c r="AUV147" s="9"/>
      <c r="AUW147" s="9"/>
      <c r="AUX147" s="9"/>
      <c r="AUY147" s="9"/>
      <c r="AUZ147" s="9"/>
      <c r="AVA147" s="9"/>
      <c r="AVB147" s="9"/>
      <c r="AVC147" s="9"/>
      <c r="AVD147" s="9"/>
      <c r="AVE147" s="9"/>
      <c r="AVF147" s="9"/>
      <c r="AVG147" s="9"/>
      <c r="AVH147" s="9"/>
      <c r="AVI147" s="9"/>
      <c r="AVJ147" s="9"/>
      <c r="AVK147" s="9"/>
      <c r="AVL147" s="9"/>
      <c r="AVM147" s="9"/>
      <c r="AVN147" s="9"/>
      <c r="AVO147" s="9"/>
      <c r="AVP147" s="9"/>
      <c r="AVQ147" s="9"/>
      <c r="AVR147" s="9"/>
      <c r="AVS147" s="9"/>
      <c r="AVT147" s="9"/>
      <c r="AVU147" s="9"/>
      <c r="AVV147" s="9"/>
      <c r="AVW147" s="9"/>
      <c r="AVX147" s="9"/>
      <c r="AVY147" s="9"/>
      <c r="AVZ147" s="9"/>
      <c r="AWA147" s="9"/>
      <c r="AWB147" s="9"/>
      <c r="AWC147" s="9"/>
      <c r="AWD147" s="9"/>
      <c r="AWE147" s="9"/>
      <c r="AWF147" s="9"/>
      <c r="AWG147" s="9"/>
      <c r="AWH147" s="9"/>
      <c r="AWI147" s="9"/>
      <c r="AWJ147" s="9"/>
      <c r="AWK147" s="9"/>
      <c r="AWL147" s="9"/>
      <c r="AWM147" s="9"/>
      <c r="AWN147" s="9"/>
      <c r="AWO147" s="9"/>
      <c r="AWP147" s="9"/>
      <c r="AWQ147" s="9"/>
      <c r="AWR147" s="9"/>
      <c r="AWS147" s="9"/>
      <c r="AWT147" s="9"/>
      <c r="AWU147" s="9"/>
      <c r="AWV147" s="9"/>
      <c r="AWW147" s="9"/>
      <c r="AWX147" s="9"/>
      <c r="AWY147" s="9" t="s">
        <v>13211</v>
      </c>
      <c r="AWZ147" s="9"/>
      <c r="AXA147" s="9"/>
      <c r="AXB147" s="9"/>
      <c r="AXC147" s="9"/>
      <c r="AXD147" s="9"/>
      <c r="AXE147" s="9"/>
      <c r="AXF147" s="9"/>
      <c r="AXG147" s="9"/>
      <c r="AXH147" s="9"/>
      <c r="AXI147" s="9"/>
      <c r="AXJ147" s="9"/>
      <c r="AXK147" s="9"/>
      <c r="AXL147" s="9"/>
      <c r="AXM147" s="9"/>
      <c r="AXN147" s="9"/>
      <c r="AXO147" s="9"/>
      <c r="AXP147" s="9"/>
      <c r="AXQ147" s="9"/>
      <c r="AXR147" s="9"/>
      <c r="AXS147" s="9"/>
      <c r="AXT147" s="9"/>
      <c r="AXU147" s="9"/>
      <c r="AXV147" s="9"/>
      <c r="AXW147" s="9"/>
      <c r="AXX147" s="9"/>
      <c r="AXY147" s="9"/>
      <c r="AXZ147" s="9"/>
      <c r="AYA147" s="9"/>
      <c r="AYB147" s="9"/>
      <c r="AYC147" s="9"/>
      <c r="AYD147" s="9"/>
      <c r="AYE147" s="9"/>
      <c r="AYF147" s="9"/>
      <c r="AYG147" s="9"/>
      <c r="AYH147" s="9" t="s">
        <v>13212</v>
      </c>
      <c r="AYI147" s="9"/>
      <c r="AYJ147" s="9"/>
      <c r="AYK147" s="9"/>
      <c r="AYL147" s="9"/>
      <c r="AYM147" s="9"/>
      <c r="AYN147" s="9"/>
      <c r="AYO147" s="9"/>
      <c r="AYP147" s="9"/>
      <c r="AYQ147" s="9"/>
      <c r="AYR147" s="9"/>
      <c r="AYS147" s="9"/>
      <c r="AYT147" s="9"/>
      <c r="AYU147" s="9"/>
      <c r="AYV147" s="9"/>
      <c r="AYW147" s="9"/>
      <c r="AYX147" s="9"/>
      <c r="AYY147" s="9" t="s">
        <v>5691</v>
      </c>
      <c r="AYZ147" s="9" t="s">
        <v>5691</v>
      </c>
      <c r="AZA147" s="9"/>
      <c r="AZB147" s="9"/>
      <c r="AZC147" s="9"/>
      <c r="AZD147" s="9"/>
      <c r="AZE147" s="9"/>
      <c r="AZF147" s="9"/>
      <c r="AZG147" s="9"/>
      <c r="AZH147" s="9"/>
      <c r="AZI147" s="9"/>
      <c r="AZJ147" s="9"/>
      <c r="AZK147" s="9"/>
      <c r="AZL147" s="9"/>
      <c r="AZM147" s="9"/>
      <c r="AZN147" s="9"/>
      <c r="AZO147" s="9"/>
      <c r="AZP147" s="9"/>
      <c r="AZQ147" s="9"/>
      <c r="AZR147" s="9"/>
      <c r="AZS147" s="9"/>
      <c r="AZT147" s="9"/>
      <c r="AZU147" s="9"/>
      <c r="AZV147" s="9"/>
      <c r="AZW147" s="9"/>
      <c r="AZX147" s="9"/>
      <c r="AZY147" s="9"/>
      <c r="AZZ147" s="9"/>
      <c r="BAA147" s="9"/>
      <c r="BAB147" s="9"/>
      <c r="BAC147" s="9"/>
      <c r="BAD147" s="9"/>
      <c r="BAE147" s="9"/>
      <c r="BAF147" s="9"/>
      <c r="BAG147" s="9"/>
      <c r="BAH147" s="9"/>
      <c r="BAI147" s="9"/>
      <c r="BAJ147" s="9"/>
      <c r="BAK147" s="9" t="s">
        <v>13213</v>
      </c>
      <c r="BAL147" s="9"/>
      <c r="BAM147" s="9"/>
      <c r="BAN147" s="9"/>
      <c r="BAO147" s="9"/>
      <c r="BAP147" s="9"/>
      <c r="BAQ147" s="9"/>
      <c r="BAR147" s="9">
        <v>332.0</v>
      </c>
      <c r="BAS147" s="9" t="s">
        <v>13214</v>
      </c>
      <c r="BAT147" s="9">
        <v>590.0</v>
      </c>
      <c r="BAU147" s="9"/>
      <c r="BAV147" s="9"/>
      <c r="BAW147" s="9"/>
      <c r="BAX147" s="9"/>
      <c r="BAY147" s="9"/>
      <c r="BAZ147" s="9"/>
      <c r="BBA147" s="9"/>
      <c r="BBB147" s="9"/>
      <c r="BBC147" s="9"/>
      <c r="BBD147" s="9"/>
      <c r="BBE147" s="9"/>
      <c r="BBF147" s="9"/>
      <c r="BBG147" s="9"/>
      <c r="BBH147" s="9"/>
      <c r="BBI147" s="9" t="s">
        <v>5718</v>
      </c>
      <c r="BBJ147" s="9"/>
      <c r="BBK147" s="9"/>
      <c r="BBL147" s="9"/>
      <c r="BBM147" s="9"/>
      <c r="BBN147" s="9"/>
      <c r="BBO147" s="9"/>
      <c r="BBP147" s="9"/>
      <c r="BBQ147" s="9"/>
      <c r="BBR147" s="9"/>
      <c r="BBS147" s="9"/>
      <c r="BBT147" s="9"/>
      <c r="BBU147" s="9"/>
      <c r="BBV147" s="9"/>
      <c r="BBW147" s="9"/>
      <c r="BBX147" s="9"/>
      <c r="BBY147" s="9"/>
      <c r="BBZ147" s="9"/>
      <c r="BCA147" s="9"/>
      <c r="BCB147" s="9" t="s">
        <v>12022</v>
      </c>
      <c r="BCC147" s="9"/>
      <c r="BCD147" s="9"/>
      <c r="BCE147" s="9"/>
      <c r="BCF147" s="9" t="s">
        <v>5720</v>
      </c>
      <c r="BCG147" s="9" t="s">
        <v>11952</v>
      </c>
      <c r="BCH147" s="9"/>
      <c r="BCI147" s="9"/>
      <c r="BCJ147" s="9"/>
      <c r="BCK147" s="9"/>
      <c r="BCL147" s="9"/>
      <c r="BCM147" s="9"/>
      <c r="BCN147" s="9"/>
      <c r="BCO147" s="9"/>
      <c r="BCP147" s="9"/>
      <c r="BCQ147" s="9"/>
      <c r="BCR147" s="9"/>
      <c r="BCS147" s="9"/>
      <c r="BCT147" s="9"/>
      <c r="BCU147" s="9"/>
      <c r="BCV147" s="9"/>
      <c r="BCW147" s="9"/>
      <c r="BCX147" s="9"/>
      <c r="BCY147" s="9"/>
      <c r="BCZ147" s="9"/>
      <c r="BDA147" s="9"/>
      <c r="BDB147" s="9"/>
      <c r="BDC147" s="9"/>
      <c r="BDD147" s="9" t="s">
        <v>13214</v>
      </c>
      <c r="BDE147" s="9"/>
      <c r="BDF147" s="9"/>
      <c r="BDG147" s="9"/>
      <c r="BDH147" s="9"/>
      <c r="BDI147" s="9"/>
      <c r="BDJ147" s="9"/>
      <c r="BDK147" s="9"/>
      <c r="BDL147" s="9"/>
      <c r="BDM147" s="9"/>
      <c r="BDN147" s="9"/>
      <c r="BDO147" s="9"/>
      <c r="BDP147" s="9"/>
      <c r="BDQ147" s="9"/>
      <c r="BDR147" s="9"/>
      <c r="BDS147" s="9"/>
      <c r="BDT147" s="9"/>
      <c r="BDU147" s="9"/>
      <c r="BDV147" s="9"/>
      <c r="BDW147" s="9"/>
      <c r="BDX147" s="9"/>
      <c r="BDY147" s="9" t="s">
        <v>5691</v>
      </c>
      <c r="BDZ147" s="9" t="s">
        <v>5691</v>
      </c>
      <c r="BEA147" s="9"/>
      <c r="BEB147" s="9"/>
      <c r="BEC147" s="9"/>
      <c r="BED147" s="9"/>
      <c r="BEE147" s="9"/>
      <c r="BEF147" s="9"/>
      <c r="BEG147" s="9"/>
      <c r="BEH147" s="9"/>
      <c r="BEI147" s="9"/>
      <c r="BEJ147" s="9"/>
      <c r="BEK147" s="9"/>
      <c r="BEL147" s="9"/>
      <c r="BEM147" s="9"/>
      <c r="BEN147" s="9"/>
      <c r="BEO147" s="9"/>
      <c r="BEP147" s="9"/>
      <c r="BEQ147" s="9"/>
      <c r="BER147" s="9"/>
      <c r="BES147" s="9"/>
      <c r="BET147" s="9"/>
      <c r="BEU147" s="9"/>
      <c r="BEV147" s="9"/>
      <c r="BEW147" s="9"/>
      <c r="BEX147" s="9"/>
      <c r="BEY147" s="9"/>
      <c r="BEZ147" s="9"/>
      <c r="BFA147" s="9"/>
      <c r="BFB147" s="9"/>
      <c r="BFC147" s="9"/>
      <c r="BFD147" s="9"/>
      <c r="BFE147" s="9"/>
      <c r="BFF147" s="9"/>
      <c r="BFG147" s="9"/>
      <c r="BFH147" s="9"/>
      <c r="BFI147" s="9"/>
      <c r="BFJ147" s="9"/>
      <c r="BFK147" s="9" t="s">
        <v>13215</v>
      </c>
      <c r="BFL147" s="9"/>
      <c r="BFM147" s="9"/>
      <c r="BFN147" s="9"/>
      <c r="BFO147" s="9"/>
      <c r="BFP147" s="9"/>
      <c r="BFQ147" s="9"/>
      <c r="BFR147" s="9">
        <v>332.0</v>
      </c>
      <c r="BFS147" s="9" t="s">
        <v>13216</v>
      </c>
      <c r="BFT147" s="9">
        <v>590.0</v>
      </c>
      <c r="BFU147" s="9"/>
      <c r="BFV147" s="9"/>
      <c r="BFW147" s="9"/>
      <c r="BFX147" s="9"/>
      <c r="BFY147" s="9"/>
      <c r="BFZ147" s="9"/>
      <c r="BGA147" s="9"/>
      <c r="BGB147" s="9"/>
      <c r="BGC147" s="9"/>
      <c r="BGD147" s="9"/>
      <c r="BGE147" s="9"/>
      <c r="BGF147" s="9"/>
      <c r="BGG147" s="9"/>
      <c r="BGH147" s="9"/>
      <c r="BGI147" s="9" t="s">
        <v>5718</v>
      </c>
      <c r="BGJ147" s="9"/>
      <c r="BGK147" s="9"/>
      <c r="BGL147" s="9"/>
      <c r="BGM147" s="9"/>
      <c r="BGN147" s="9"/>
      <c r="BGO147" s="9"/>
      <c r="BGP147" s="9"/>
      <c r="BGQ147" s="9"/>
      <c r="BGR147" s="9"/>
      <c r="BGS147" s="9"/>
      <c r="BGT147" s="9"/>
      <c r="BGU147" s="9"/>
      <c r="BGV147" s="9"/>
      <c r="BGW147" s="9"/>
      <c r="BGX147" s="9"/>
      <c r="BGY147" s="9"/>
      <c r="BGZ147" s="9"/>
      <c r="BHA147" s="9"/>
      <c r="BHB147" s="9" t="s">
        <v>13217</v>
      </c>
      <c r="BHC147" s="9"/>
      <c r="BHD147" s="9"/>
      <c r="BHE147" s="9"/>
      <c r="BHF147" s="9" t="s">
        <v>5720</v>
      </c>
      <c r="BHG147" s="9" t="s">
        <v>11952</v>
      </c>
      <c r="BHH147" s="9"/>
      <c r="BHI147" s="9"/>
      <c r="BHJ147" s="9"/>
      <c r="BHK147" s="9"/>
      <c r="BHL147" s="9"/>
      <c r="BHM147" s="9"/>
      <c r="BHN147" s="9"/>
      <c r="BHO147" s="9"/>
      <c r="BHP147" s="9"/>
      <c r="BHQ147" s="9"/>
      <c r="BHR147" s="9"/>
      <c r="BHS147" s="9"/>
      <c r="BHT147" s="9"/>
      <c r="BHU147" s="9"/>
      <c r="BHV147" s="9"/>
      <c r="BHW147" s="9"/>
      <c r="BHX147" s="9"/>
      <c r="BHY147" s="9"/>
      <c r="BHZ147" s="9"/>
      <c r="BIA147" s="9"/>
      <c r="BIB147" s="9"/>
      <c r="BIC147" s="9"/>
      <c r="BID147" s="9" t="s">
        <v>13216</v>
      </c>
      <c r="BIE147" s="9"/>
      <c r="BIF147" s="9"/>
      <c r="BIG147" s="9"/>
      <c r="BIH147" s="9"/>
      <c r="BII147" s="9"/>
      <c r="BIJ147" s="9"/>
      <c r="BIK147" s="9"/>
      <c r="BIL147" s="9"/>
      <c r="BIM147" s="9"/>
      <c r="BIN147" s="9"/>
      <c r="BIO147" s="9"/>
      <c r="BIP147" s="9"/>
      <c r="BIQ147" s="9"/>
      <c r="BIR147" s="9"/>
      <c r="BIS147" s="9"/>
      <c r="BIT147" s="9"/>
      <c r="BIU147" s="9"/>
      <c r="BIV147" s="9"/>
      <c r="BIW147" s="9"/>
      <c r="BIX147" s="9"/>
      <c r="BIY147" s="9" t="s">
        <v>5691</v>
      </c>
      <c r="BIZ147" s="9" t="s">
        <v>5691</v>
      </c>
      <c r="BJA147" s="9"/>
      <c r="BJB147" s="9"/>
      <c r="BJC147" s="9"/>
      <c r="BJD147" s="9"/>
      <c r="BJE147" s="9"/>
      <c r="BJF147" s="9"/>
      <c r="BJG147" s="9"/>
      <c r="BJH147" s="9"/>
      <c r="BJI147" s="9"/>
      <c r="BJJ147" s="9"/>
      <c r="BJK147" s="9"/>
      <c r="BJL147" s="9"/>
      <c r="BJM147" s="9"/>
      <c r="BJN147" s="9"/>
      <c r="BJO147" s="9"/>
      <c r="BJP147" s="9"/>
      <c r="BJQ147" s="9"/>
      <c r="BJR147" s="9"/>
      <c r="BJS147" s="9"/>
      <c r="BJT147" s="9"/>
      <c r="BJU147" s="9"/>
      <c r="BJV147" s="9"/>
      <c r="BJW147" s="9"/>
      <c r="BJX147" s="9"/>
      <c r="BJY147" s="9"/>
      <c r="BJZ147" s="9"/>
      <c r="BKA147" s="9"/>
      <c r="BKB147" s="9"/>
      <c r="BKC147" s="9"/>
      <c r="BKD147" s="9"/>
      <c r="BKE147" s="9"/>
      <c r="BKF147" s="9"/>
      <c r="BKG147" s="9"/>
      <c r="BKH147" s="9"/>
      <c r="BKI147" s="9"/>
      <c r="BKJ147" s="9"/>
      <c r="BKK147" s="9" t="s">
        <v>13218</v>
      </c>
      <c r="BKL147" s="9"/>
      <c r="BKM147" s="9"/>
      <c r="BKN147" s="9"/>
      <c r="BKO147" s="9"/>
      <c r="BKP147" s="9"/>
      <c r="BKQ147" s="9"/>
      <c r="BKR147" s="9">
        <v>332.0</v>
      </c>
      <c r="BKS147" s="9" t="s">
        <v>13219</v>
      </c>
      <c r="BKT147" s="9">
        <v>590.0</v>
      </c>
      <c r="BKU147" s="9"/>
      <c r="BKV147" s="9"/>
      <c r="BKW147" s="9"/>
      <c r="BKX147" s="9"/>
      <c r="BKY147" s="9"/>
      <c r="BKZ147" s="9"/>
      <c r="BLA147" s="9"/>
      <c r="BLB147" s="9"/>
      <c r="BLC147" s="9"/>
      <c r="BLD147" s="9"/>
      <c r="BLE147" s="9"/>
      <c r="BLF147" s="9"/>
      <c r="BLG147" s="9"/>
      <c r="BLH147" s="9"/>
      <c r="BLI147" s="9" t="s">
        <v>5718</v>
      </c>
      <c r="BLJ147" s="9"/>
      <c r="BLK147" s="9"/>
      <c r="BLL147" s="9"/>
      <c r="BLM147" s="9"/>
      <c r="BLN147" s="9"/>
      <c r="BLO147" s="9"/>
      <c r="BLP147" s="9"/>
      <c r="BLQ147" s="9"/>
      <c r="BLR147" s="9"/>
      <c r="BLS147" s="9"/>
      <c r="BLT147" s="9"/>
      <c r="BLU147" s="9"/>
      <c r="BLV147" s="9"/>
      <c r="BLW147" s="9"/>
      <c r="BLX147" s="9"/>
      <c r="BLY147" s="9"/>
      <c r="BLZ147" s="9"/>
      <c r="BMA147" s="9"/>
      <c r="BMB147" s="9" t="s">
        <v>12022</v>
      </c>
      <c r="BMC147" s="9"/>
      <c r="BMD147" s="9"/>
      <c r="BME147" s="9"/>
      <c r="BMF147" s="9" t="s">
        <v>5720</v>
      </c>
      <c r="BMG147" s="9" t="s">
        <v>11952</v>
      </c>
      <c r="BMH147" s="9"/>
      <c r="BMI147" s="9"/>
      <c r="BMJ147" s="9"/>
      <c r="BMK147" s="9"/>
      <c r="BML147" s="9"/>
      <c r="BMM147" s="9"/>
      <c r="BMN147" s="9"/>
      <c r="BMO147" s="9"/>
      <c r="BMP147" s="9"/>
      <c r="BMQ147" s="9"/>
      <c r="BMR147" s="9"/>
      <c r="BMS147" s="9"/>
      <c r="BMT147" s="9"/>
      <c r="BMU147" s="9"/>
      <c r="BMV147" s="9"/>
      <c r="BMW147" s="9"/>
      <c r="BMX147" s="9"/>
      <c r="BMY147" s="9"/>
      <c r="BMZ147" s="9"/>
      <c r="BNA147" s="9"/>
      <c r="BNB147" s="9"/>
      <c r="BNC147" s="9"/>
      <c r="BND147" s="9" t="s">
        <v>13219</v>
      </c>
      <c r="BNE147" s="9"/>
      <c r="BNF147" s="9"/>
      <c r="BNG147" s="9"/>
      <c r="BNH147" s="9"/>
      <c r="BNI147" s="9"/>
      <c r="BNJ147" s="9"/>
      <c r="BNK147" s="9"/>
      <c r="BNL147" s="9"/>
      <c r="BNM147" s="9"/>
      <c r="BNN147" s="9"/>
      <c r="BNO147" s="9"/>
      <c r="BNP147" s="9"/>
      <c r="BNQ147" s="9"/>
      <c r="BNR147" s="9"/>
      <c r="BNS147" s="9"/>
      <c r="BNT147" s="9"/>
      <c r="BNU147" s="9"/>
      <c r="BNV147" s="9"/>
      <c r="BNW147" s="9"/>
      <c r="BNX147" s="9"/>
      <c r="BNY147" s="9" t="s">
        <v>5691</v>
      </c>
      <c r="BNZ147" s="9" t="s">
        <v>5691</v>
      </c>
      <c r="BOA147" s="9"/>
      <c r="BOB147" s="9"/>
      <c r="BOC147" s="9"/>
      <c r="BOD147" s="9"/>
      <c r="BOE147" s="9"/>
      <c r="BOF147" s="9"/>
      <c r="BOG147" s="9"/>
      <c r="BOH147" s="9"/>
      <c r="BOI147" s="9"/>
      <c r="BOJ147" s="9"/>
      <c r="BOK147" s="9"/>
      <c r="BOL147" s="9"/>
      <c r="BOM147" s="9"/>
      <c r="BON147" s="9"/>
      <c r="BOO147" s="9"/>
      <c r="BOP147" s="9"/>
      <c r="BOQ147" s="9"/>
      <c r="BOR147" s="9"/>
      <c r="BOS147" s="9"/>
      <c r="BOT147" s="9"/>
      <c r="BOU147" s="9"/>
      <c r="BOV147" s="9"/>
      <c r="BOW147" s="9"/>
      <c r="BOX147" s="9"/>
      <c r="BOY147" s="9"/>
      <c r="BOZ147" s="9"/>
      <c r="BPA147" s="9"/>
      <c r="BPB147" s="9"/>
      <c r="BPC147" s="9"/>
      <c r="BPD147" s="9"/>
      <c r="BPE147" s="9"/>
      <c r="BPF147" s="9"/>
      <c r="BPG147" s="9"/>
      <c r="BPH147" s="9"/>
      <c r="BPI147" s="9"/>
      <c r="BPJ147" s="9"/>
      <c r="BPK147" s="9" t="s">
        <v>13220</v>
      </c>
      <c r="BPL147" s="9"/>
      <c r="BPM147" s="9"/>
      <c r="BPN147" s="9"/>
      <c r="BPO147" s="9"/>
      <c r="BPP147" s="9"/>
      <c r="BPQ147" s="9"/>
      <c r="BPR147" s="9">
        <v>332.0</v>
      </c>
      <c r="BPS147" s="9" t="s">
        <v>13221</v>
      </c>
      <c r="BPT147" s="9">
        <v>590.0</v>
      </c>
      <c r="BPU147" s="9"/>
      <c r="BPV147" s="9"/>
      <c r="BPW147" s="9"/>
      <c r="BPX147" s="9"/>
      <c r="BPY147" s="9"/>
      <c r="BPZ147" s="9"/>
      <c r="BQA147" s="9"/>
      <c r="BQB147" s="9"/>
      <c r="BQC147" s="9"/>
      <c r="BQD147" s="9"/>
      <c r="BQE147" s="9"/>
      <c r="BQF147" s="9"/>
      <c r="BQG147" s="9"/>
      <c r="BQH147" s="9"/>
      <c r="BQI147" s="9" t="s">
        <v>5718</v>
      </c>
      <c r="BQJ147" s="9"/>
      <c r="BQK147" s="9"/>
      <c r="BQL147" s="9"/>
      <c r="BQM147" s="9"/>
      <c r="BQN147" s="9"/>
      <c r="BQO147" s="9"/>
      <c r="BQP147" s="9"/>
      <c r="BQQ147" s="9"/>
      <c r="BQR147" s="9"/>
      <c r="BQS147" s="9"/>
      <c r="BQT147" s="9"/>
      <c r="BQU147" s="9"/>
      <c r="BQV147" s="9"/>
      <c r="BQW147" s="9"/>
      <c r="BQX147" s="9"/>
      <c r="BQY147" s="9"/>
      <c r="BQZ147" s="9"/>
      <c r="BRA147" s="9"/>
      <c r="BRB147" s="9" t="s">
        <v>13222</v>
      </c>
      <c r="BRC147" s="9"/>
      <c r="BRD147" s="9"/>
      <c r="BRE147" s="9"/>
      <c r="BRF147" s="9" t="s">
        <v>5720</v>
      </c>
      <c r="BRG147" s="9" t="s">
        <v>11952</v>
      </c>
      <c r="BRH147" s="9"/>
      <c r="BRI147" s="9"/>
      <c r="BRJ147" s="9"/>
      <c r="BRK147" s="9"/>
      <c r="BRL147" s="9"/>
      <c r="BRM147" s="9"/>
      <c r="BRN147" s="9"/>
      <c r="BRO147" s="9"/>
      <c r="BRP147" s="9"/>
      <c r="BRQ147" s="9"/>
      <c r="BRR147" s="9"/>
      <c r="BRS147" s="9"/>
      <c r="BRT147" s="9"/>
      <c r="BRU147" s="9"/>
      <c r="BRV147" s="9"/>
      <c r="BRW147" s="9"/>
      <c r="BRX147" s="9"/>
      <c r="BRY147" s="9"/>
      <c r="BRZ147" s="9"/>
      <c r="BSA147" s="9"/>
      <c r="BSB147" s="9"/>
      <c r="BSC147" s="9"/>
      <c r="BSD147" s="9" t="s">
        <v>13221</v>
      </c>
      <c r="BSE147" s="9"/>
      <c r="BSF147" s="9"/>
      <c r="BSG147" s="9"/>
      <c r="BSH147" s="9"/>
      <c r="BSI147" s="9"/>
      <c r="BSJ147" s="9"/>
      <c r="BSK147" s="9"/>
      <c r="BSL147" s="9"/>
      <c r="BSM147" s="9"/>
      <c r="BSN147" s="9"/>
      <c r="BSO147" s="9"/>
      <c r="BSP147" s="9"/>
      <c r="BSQ147" s="9"/>
      <c r="BSR147" s="9"/>
      <c r="BSS147" s="9"/>
      <c r="BST147" s="9"/>
      <c r="BSU147" s="9"/>
      <c r="BSV147" s="9"/>
      <c r="BSW147" s="9"/>
      <c r="BSX147" s="9"/>
      <c r="BSY147" s="9"/>
      <c r="BSZ147" s="9"/>
      <c r="BTA147" s="9"/>
      <c r="BTB147" s="9"/>
      <c r="BTC147" s="9"/>
      <c r="BTD147" s="9"/>
      <c r="BTE147" s="9"/>
      <c r="BTF147" s="9"/>
      <c r="BTG147" s="9"/>
      <c r="BTH147" s="9"/>
      <c r="BTI147" s="9"/>
      <c r="BTJ147" s="9"/>
      <c r="BTK147" s="9"/>
      <c r="BTL147" s="9"/>
      <c r="BTM147" s="9"/>
      <c r="BTN147" s="9"/>
      <c r="BTO147" s="9"/>
      <c r="BTP147" s="9"/>
      <c r="BTQ147" s="9"/>
      <c r="BTR147" s="9"/>
      <c r="BTS147" s="9"/>
      <c r="BTT147" s="9"/>
      <c r="BTU147" s="9"/>
      <c r="BTV147" s="9"/>
      <c r="BTW147" s="9"/>
      <c r="BTX147" s="9"/>
      <c r="BTY147" s="9"/>
      <c r="BTZ147" s="9"/>
      <c r="BUA147" s="9"/>
      <c r="BUB147" s="9"/>
      <c r="BUC147" s="9"/>
      <c r="BUD147" s="9"/>
      <c r="BUE147" s="9"/>
      <c r="BUF147" s="9"/>
      <c r="BUG147" s="9"/>
      <c r="BUH147" s="9"/>
      <c r="BUI147" s="9"/>
      <c r="BUJ147" s="9"/>
      <c r="BUK147" s="9"/>
      <c r="BUL147" s="9"/>
      <c r="BUM147" s="9"/>
      <c r="BUN147" s="9"/>
      <c r="BUO147" s="9"/>
      <c r="BUP147" s="9"/>
      <c r="BUQ147" s="9"/>
      <c r="BUR147" s="9"/>
      <c r="BUS147" s="9"/>
      <c r="BUT147" s="9"/>
      <c r="BUU147" s="9"/>
      <c r="BUV147" s="9"/>
      <c r="BUW147" s="9"/>
      <c r="BUX147" s="9"/>
      <c r="BUY147" s="9"/>
      <c r="BUZ147" s="9"/>
      <c r="BVA147" s="9"/>
      <c r="BVB147" s="9"/>
      <c r="BVC147" s="9"/>
      <c r="BVD147" s="9"/>
      <c r="BVE147" s="9"/>
      <c r="BVF147" s="9"/>
      <c r="BVG147" s="9"/>
      <c r="BVH147" s="9"/>
      <c r="BVI147" s="9"/>
      <c r="BVJ147" s="9"/>
      <c r="BVK147" s="9"/>
      <c r="BVL147" s="9"/>
      <c r="BVM147" s="9"/>
      <c r="BVN147" s="9"/>
      <c r="BVO147" s="9"/>
      <c r="BVP147" s="9"/>
      <c r="BVQ147" s="9"/>
      <c r="BVR147" s="9"/>
      <c r="BVS147" s="9"/>
      <c r="BVT147" s="9"/>
      <c r="BVU147" s="9"/>
      <c r="BVV147" s="9"/>
      <c r="BVW147" s="9"/>
      <c r="BVX147" s="9"/>
      <c r="BVY147" s="9"/>
      <c r="BVZ147" s="9"/>
      <c r="BWA147" s="9"/>
      <c r="BWB147" s="9"/>
      <c r="BWC147" s="9"/>
      <c r="BWD147" s="9"/>
      <c r="BWE147" s="9"/>
      <c r="BWF147" s="9"/>
      <c r="BWG147" s="9"/>
      <c r="BWH147" s="9"/>
      <c r="BWI147" s="9"/>
      <c r="BWJ147" s="9"/>
      <c r="BWK147" s="9"/>
      <c r="BWL147" s="9"/>
      <c r="BWM147" s="9"/>
      <c r="BWN147" s="9"/>
      <c r="BWO147" s="9"/>
      <c r="BWP147" s="9"/>
      <c r="BWQ147" s="9"/>
      <c r="BWR147" s="9"/>
      <c r="BWS147" s="9"/>
      <c r="BWT147" s="9"/>
      <c r="BWU147" s="9"/>
      <c r="BWV147" s="9"/>
      <c r="BWW147" s="9"/>
      <c r="BWX147" s="9"/>
      <c r="BWY147" s="9"/>
      <c r="BWZ147" s="9"/>
      <c r="BXA147" s="9"/>
      <c r="BXB147" s="9"/>
      <c r="BXC147" s="9"/>
      <c r="BXD147" s="9"/>
    </row>
    <row r="148" ht="14.25" customHeight="1">
      <c r="A148" s="9">
        <v>20.0</v>
      </c>
      <c r="B148" s="9" t="s">
        <v>11947</v>
      </c>
      <c r="C148" s="9" t="s">
        <v>11948</v>
      </c>
      <c r="D148" s="9" t="s">
        <v>11948</v>
      </c>
      <c r="E148" s="9"/>
      <c r="F148" s="9">
        <v>34.0</v>
      </c>
      <c r="G148" s="9" t="s">
        <v>13223</v>
      </c>
      <c r="H148" s="9"/>
      <c r="I148" s="9"/>
      <c r="J148" s="9"/>
      <c r="K148" s="9">
        <v>2.0</v>
      </c>
      <c r="L148" s="9">
        <v>31.0</v>
      </c>
      <c r="M148" s="9">
        <v>1.0</v>
      </c>
      <c r="N148" s="9"/>
      <c r="O148" s="9"/>
      <c r="P148" s="9">
        <v>1.0</v>
      </c>
      <c r="Q148" s="9" t="s">
        <v>13224</v>
      </c>
      <c r="R148" s="9"/>
      <c r="S148" s="9" t="s">
        <v>3215</v>
      </c>
      <c r="T148" s="9" t="s">
        <v>3214</v>
      </c>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c r="JA148" s="9"/>
      <c r="JB148" s="9"/>
      <c r="JC148" s="9"/>
      <c r="JD148" s="9"/>
      <c r="JE148" s="9"/>
      <c r="JF148" s="9"/>
      <c r="JG148" s="9"/>
      <c r="JH148" s="9"/>
      <c r="JI148" s="9"/>
      <c r="JJ148" s="9"/>
      <c r="JK148" s="9"/>
      <c r="JL148" s="9"/>
      <c r="JM148" s="9"/>
      <c r="JN148" s="9"/>
      <c r="JO148" s="9"/>
      <c r="JP148" s="9"/>
      <c r="JQ148" s="9"/>
      <c r="JR148" s="9"/>
      <c r="JS148" s="9"/>
      <c r="JT148" s="9"/>
      <c r="JU148" s="9"/>
      <c r="JV148" s="9"/>
      <c r="JW148" s="9"/>
      <c r="JX148" s="9"/>
      <c r="JY148" s="9"/>
      <c r="JZ148" s="9"/>
      <c r="KA148" s="9"/>
      <c r="KB148" s="9"/>
      <c r="KC148" s="9"/>
      <c r="KD148" s="9"/>
      <c r="KE148" s="9"/>
      <c r="KF148" s="9"/>
      <c r="KG148" s="9"/>
      <c r="KH148" s="9"/>
      <c r="KI148" s="9"/>
      <c r="KJ148" s="9"/>
      <c r="KK148" s="9"/>
      <c r="KL148" s="9"/>
      <c r="KM148" s="9"/>
      <c r="KN148" s="9"/>
      <c r="KO148" s="9"/>
      <c r="KP148" s="9"/>
      <c r="KQ148" s="9"/>
      <c r="KR148" s="9"/>
      <c r="KS148" s="9"/>
      <c r="KT148" s="9"/>
      <c r="KU148" s="9"/>
      <c r="KV148" s="9"/>
      <c r="KW148" s="9"/>
      <c r="KX148" s="9"/>
      <c r="KY148" s="9"/>
      <c r="KZ148" s="9"/>
      <c r="LA148" s="9"/>
      <c r="LB148" s="9"/>
      <c r="LC148" s="9"/>
      <c r="LD148" s="9"/>
      <c r="LE148" s="9"/>
      <c r="LF148" s="9"/>
      <c r="LG148" s="9"/>
      <c r="LH148" s="9"/>
      <c r="LI148" s="9"/>
      <c r="LJ148" s="9"/>
      <c r="LK148" s="9"/>
      <c r="LL148" s="9"/>
      <c r="LM148" s="9"/>
      <c r="LN148" s="9"/>
      <c r="LO148" s="9"/>
      <c r="LP148" s="9"/>
      <c r="LQ148" s="9"/>
      <c r="LR148" s="9"/>
      <c r="LS148" s="9"/>
      <c r="LT148" s="9"/>
      <c r="LU148" s="9"/>
      <c r="LV148" s="9"/>
      <c r="LW148" s="9"/>
      <c r="LX148" s="9"/>
      <c r="LY148" s="9"/>
      <c r="LZ148" s="9"/>
      <c r="MA148" s="9"/>
      <c r="MB148" s="9"/>
      <c r="MC148" s="9"/>
      <c r="MD148" s="9"/>
      <c r="ME148" s="9"/>
      <c r="MF148" s="9"/>
      <c r="MG148" s="9"/>
      <c r="MH148" s="9"/>
      <c r="MI148" s="9"/>
      <c r="MJ148" s="9"/>
      <c r="MK148" s="9"/>
      <c r="ML148" s="9"/>
      <c r="MM148" s="9"/>
      <c r="MN148" s="9"/>
      <c r="MO148" s="9"/>
      <c r="MP148" s="9"/>
      <c r="MQ148" s="9"/>
      <c r="MR148" s="9"/>
      <c r="MS148" s="9"/>
      <c r="MT148" s="9"/>
      <c r="MU148" s="9"/>
      <c r="MV148" s="9"/>
      <c r="MW148" s="9"/>
      <c r="MX148" s="9"/>
      <c r="MY148" s="9"/>
      <c r="MZ148" s="9"/>
      <c r="NA148" s="9"/>
      <c r="NB148" s="9"/>
      <c r="NC148" s="9"/>
      <c r="ND148" s="9"/>
      <c r="NE148" s="9"/>
      <c r="NF148" s="9"/>
      <c r="NG148" s="9"/>
      <c r="NH148" s="9"/>
      <c r="NI148" s="9"/>
      <c r="NJ148" s="9"/>
      <c r="NK148" s="9"/>
      <c r="NL148" s="9"/>
      <c r="NM148" s="9"/>
      <c r="NN148" s="9"/>
      <c r="NO148" s="9"/>
      <c r="NP148" s="9"/>
      <c r="NQ148" s="9"/>
      <c r="NR148" s="9"/>
      <c r="NS148" s="9"/>
      <c r="NT148" s="9"/>
      <c r="NU148" s="9"/>
      <c r="NV148" s="9"/>
      <c r="NW148" s="9"/>
      <c r="NX148" s="9"/>
      <c r="NY148" s="9"/>
      <c r="NZ148" s="9"/>
      <c r="OA148" s="9"/>
      <c r="OB148" s="9"/>
      <c r="OC148" s="9"/>
      <c r="OD148" s="9"/>
      <c r="OE148" s="9"/>
      <c r="OF148" s="9"/>
      <c r="OG148" s="9"/>
      <c r="OH148" s="9"/>
      <c r="OI148" s="9"/>
      <c r="OJ148" s="9"/>
      <c r="OK148" s="9"/>
      <c r="OL148" s="9"/>
      <c r="OM148" s="9"/>
      <c r="ON148" s="9"/>
      <c r="OO148" s="9"/>
      <c r="OP148" s="9"/>
      <c r="OQ148" s="9"/>
      <c r="OR148" s="9"/>
      <c r="OS148" s="9"/>
      <c r="OT148" s="9"/>
      <c r="OU148" s="9"/>
      <c r="OV148" s="9"/>
      <c r="OW148" s="9"/>
      <c r="OX148" s="9"/>
      <c r="OY148" s="9"/>
      <c r="OZ148" s="9"/>
      <c r="PA148" s="9"/>
      <c r="PB148" s="9"/>
      <c r="PC148" s="9"/>
      <c r="PD148" s="9"/>
      <c r="PE148" s="9"/>
      <c r="PF148" s="9"/>
      <c r="PG148" s="9"/>
      <c r="PH148" s="9"/>
      <c r="PI148" s="9"/>
      <c r="PJ148" s="9"/>
      <c r="PK148" s="9"/>
      <c r="PL148" s="9"/>
      <c r="PM148" s="9"/>
      <c r="PN148" s="9"/>
      <c r="PO148" s="9"/>
      <c r="PP148" s="9"/>
      <c r="PQ148" s="9"/>
      <c r="PR148" s="9"/>
      <c r="PS148" s="9"/>
      <c r="PT148" s="9"/>
      <c r="PU148" s="9"/>
      <c r="PV148" s="9"/>
      <c r="PW148" s="9"/>
      <c r="PX148" s="9"/>
      <c r="PY148" s="9"/>
      <c r="PZ148" s="9"/>
      <c r="QA148" s="9"/>
      <c r="QB148" s="9"/>
      <c r="QC148" s="9"/>
      <c r="QD148" s="9"/>
      <c r="QE148" s="9"/>
      <c r="QF148" s="9"/>
      <c r="QG148" s="9"/>
      <c r="QH148" s="9"/>
      <c r="QI148" s="9"/>
      <c r="QJ148" s="9"/>
      <c r="QK148" s="9"/>
      <c r="QL148" s="9"/>
      <c r="QM148" s="9"/>
      <c r="QN148" s="9"/>
      <c r="QO148" s="9"/>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9"/>
      <c r="RV148" s="9"/>
      <c r="RW148" s="9"/>
      <c r="RX148" s="9"/>
      <c r="RY148" s="9"/>
      <c r="RZ148" s="9"/>
      <c r="SA148" s="9"/>
      <c r="SB148" s="9"/>
      <c r="SC148" s="9"/>
      <c r="SD148" s="9"/>
      <c r="SE148" s="9"/>
      <c r="SF148" s="9"/>
      <c r="SG148" s="9"/>
      <c r="SH148" s="9"/>
      <c r="SI148" s="9"/>
      <c r="SJ148" s="9"/>
      <c r="SK148" s="9"/>
      <c r="SL148" s="9"/>
      <c r="SM148" s="9"/>
      <c r="SN148" s="9"/>
      <c r="SO148" s="9"/>
      <c r="SP148" s="9"/>
      <c r="SQ148" s="9"/>
      <c r="SR148" s="9"/>
      <c r="SS148" s="9"/>
      <c r="ST148" s="9"/>
      <c r="SU148" s="9"/>
      <c r="SV148" s="9"/>
      <c r="SW148" s="9"/>
      <c r="SX148" s="9"/>
      <c r="SY148" s="9"/>
      <c r="SZ148" s="9"/>
      <c r="TA148" s="9"/>
      <c r="TB148" s="9"/>
      <c r="TC148" s="9"/>
      <c r="TD148" s="9"/>
      <c r="TE148" s="9"/>
      <c r="TF148" s="9"/>
      <c r="TG148" s="9"/>
      <c r="TH148" s="9"/>
      <c r="TI148" s="9"/>
      <c r="TJ148" s="9"/>
      <c r="TK148" s="9"/>
      <c r="TL148" s="9"/>
      <c r="TM148" s="9"/>
      <c r="TN148" s="9"/>
      <c r="TO148" s="9"/>
      <c r="TP148" s="9"/>
      <c r="TQ148" s="9"/>
      <c r="TR148" s="9"/>
      <c r="TS148" s="9"/>
      <c r="TT148" s="9"/>
      <c r="TU148" s="9"/>
      <c r="TV148" s="9"/>
      <c r="TW148" s="9"/>
      <c r="TX148" s="9"/>
      <c r="TY148" s="9"/>
      <c r="TZ148" s="9"/>
      <c r="UA148" s="9"/>
      <c r="UB148" s="9"/>
      <c r="UC148" s="9"/>
      <c r="UD148" s="9"/>
      <c r="UE148" s="9"/>
      <c r="UF148" s="9"/>
      <c r="UG148" s="9"/>
      <c r="UH148" s="9"/>
      <c r="UI148" s="9"/>
      <c r="UJ148" s="9"/>
      <c r="UK148" s="9"/>
      <c r="UL148" s="9"/>
      <c r="UM148" s="9"/>
      <c r="UN148" s="9"/>
      <c r="UO148" s="9"/>
      <c r="UP148" s="9"/>
      <c r="UQ148" s="9"/>
      <c r="UR148" s="9"/>
      <c r="US148" s="9"/>
      <c r="UT148" s="9"/>
      <c r="UU148" s="9"/>
      <c r="UV148" s="9"/>
      <c r="UW148" s="9"/>
      <c r="UX148" s="9"/>
      <c r="UY148" s="9"/>
      <c r="UZ148" s="9"/>
      <c r="VA148" s="9"/>
      <c r="VB148" s="9"/>
      <c r="VC148" s="9"/>
      <c r="VD148" s="9"/>
      <c r="VE148" s="9"/>
      <c r="VF148" s="9"/>
      <c r="VG148" s="9"/>
      <c r="VH148" s="9"/>
      <c r="VI148" s="9"/>
      <c r="VJ148" s="9"/>
      <c r="VK148" s="9"/>
      <c r="VL148" s="9"/>
      <c r="VM148" s="9"/>
      <c r="VN148" s="9"/>
      <c r="VO148" s="9"/>
      <c r="VP148" s="9"/>
      <c r="VQ148" s="9"/>
      <c r="VR148" s="9"/>
      <c r="VS148" s="9"/>
      <c r="VT148" s="9"/>
      <c r="VU148" s="9"/>
      <c r="VV148" s="9"/>
      <c r="VW148" s="9"/>
      <c r="VX148" s="9"/>
      <c r="VY148" s="9"/>
      <c r="VZ148" s="9"/>
      <c r="WA148" s="9"/>
      <c r="WB148" s="9"/>
      <c r="WC148" s="9"/>
      <c r="WD148" s="9"/>
      <c r="WE148" s="9"/>
      <c r="WF148" s="9"/>
      <c r="WG148" s="9"/>
      <c r="WH148" s="9"/>
      <c r="WI148" s="9"/>
      <c r="WJ148" s="9"/>
      <c r="WK148" s="9"/>
      <c r="WL148" s="9"/>
      <c r="WM148" s="9"/>
      <c r="WN148" s="9"/>
      <c r="WO148" s="9"/>
      <c r="WP148" s="9"/>
      <c r="WQ148" s="9"/>
      <c r="WR148" s="9"/>
      <c r="WS148" s="9"/>
      <c r="WT148" s="9"/>
      <c r="WU148" s="9"/>
      <c r="WV148" s="9"/>
      <c r="WW148" s="9"/>
      <c r="WX148" s="9"/>
      <c r="WY148" s="9"/>
      <c r="WZ148" s="9"/>
      <c r="XA148" s="9"/>
      <c r="XB148" s="9"/>
      <c r="XC148" s="9"/>
      <c r="XD148" s="9"/>
      <c r="XE148" s="9"/>
      <c r="XF148" s="9"/>
      <c r="XG148" s="9"/>
      <c r="XH148" s="9"/>
      <c r="XI148" s="9"/>
      <c r="XJ148" s="9"/>
      <c r="XK148" s="9"/>
      <c r="XL148" s="9"/>
      <c r="XM148" s="9"/>
      <c r="XN148" s="9"/>
      <c r="XO148" s="9"/>
      <c r="XP148" s="9"/>
      <c r="XQ148" s="9"/>
      <c r="XR148" s="9"/>
      <c r="XS148" s="9"/>
      <c r="XT148" s="9"/>
      <c r="XU148" s="9"/>
      <c r="XV148" s="9"/>
      <c r="XW148" s="9"/>
      <c r="XX148" s="9"/>
      <c r="XY148" s="9"/>
      <c r="XZ148" s="9"/>
      <c r="YA148" s="9"/>
      <c r="YB148" s="9"/>
      <c r="YC148" s="9"/>
      <c r="YD148" s="9"/>
      <c r="YE148" s="9"/>
      <c r="YF148" s="9"/>
      <c r="YG148" s="9"/>
      <c r="YH148" s="9"/>
      <c r="YI148" s="9"/>
      <c r="YJ148" s="9"/>
      <c r="YK148" s="9"/>
      <c r="YL148" s="9"/>
      <c r="YM148" s="9"/>
      <c r="YN148" s="9"/>
      <c r="YO148" s="9"/>
      <c r="YP148" s="9"/>
      <c r="YQ148" s="9"/>
      <c r="YR148" s="9"/>
      <c r="YS148" s="9"/>
      <c r="YT148" s="9"/>
      <c r="YU148" s="9"/>
      <c r="YV148" s="9"/>
      <c r="YW148" s="9"/>
      <c r="YX148" s="9"/>
      <c r="YY148" s="9"/>
      <c r="YZ148" s="9"/>
      <c r="ZA148" s="9"/>
      <c r="ZB148" s="9"/>
      <c r="ZC148" s="9"/>
      <c r="ZD148" s="9"/>
      <c r="ZE148" s="9"/>
      <c r="ZF148" s="9"/>
      <c r="ZG148" s="9"/>
      <c r="ZH148" s="9"/>
      <c r="ZI148" s="9"/>
      <c r="ZJ148" s="9"/>
      <c r="ZK148" s="9"/>
      <c r="ZL148" s="9"/>
      <c r="ZM148" s="9"/>
      <c r="ZN148" s="9"/>
      <c r="ZO148" s="9"/>
      <c r="ZP148" s="9"/>
      <c r="ZQ148" s="9"/>
      <c r="ZR148" s="9"/>
      <c r="ZS148" s="9"/>
      <c r="ZT148" s="9"/>
      <c r="ZU148" s="9"/>
      <c r="ZV148" s="9"/>
      <c r="ZW148" s="9"/>
      <c r="ZX148" s="9"/>
      <c r="ZY148" s="9"/>
      <c r="ZZ148" s="9"/>
      <c r="AAA148" s="9"/>
      <c r="AAB148" s="9"/>
      <c r="AAC148" s="9"/>
      <c r="AAD148" s="9"/>
      <c r="AAE148" s="9"/>
      <c r="AAF148" s="9"/>
      <c r="AAG148" s="9"/>
      <c r="AAH148" s="9"/>
      <c r="AAI148" s="9"/>
      <c r="AAJ148" s="9"/>
      <c r="AAK148" s="9"/>
      <c r="AAL148" s="9"/>
      <c r="AAM148" s="9"/>
      <c r="AAN148" s="9"/>
      <c r="AAO148" s="9"/>
      <c r="AAP148" s="9"/>
      <c r="AAQ148" s="9"/>
      <c r="AAR148" s="9"/>
      <c r="AAS148" s="9"/>
      <c r="AAT148" s="9"/>
      <c r="AAU148" s="9"/>
      <c r="AAV148" s="9"/>
      <c r="AAW148" s="9"/>
      <c r="AAX148" s="9"/>
      <c r="AAY148" s="9"/>
      <c r="AAZ148" s="9"/>
      <c r="ABA148" s="9"/>
      <c r="ABB148" s="9"/>
      <c r="ABC148" s="9"/>
      <c r="ABD148" s="9"/>
      <c r="ABE148" s="9"/>
      <c r="ABF148" s="9"/>
      <c r="ABG148" s="9"/>
      <c r="ABH148" s="9"/>
      <c r="ABI148" s="9"/>
      <c r="ABJ148" s="9"/>
      <c r="ABK148" s="9"/>
      <c r="ABL148" s="9"/>
      <c r="ABM148" s="9"/>
      <c r="ABN148" s="9"/>
      <c r="ABO148" s="9"/>
      <c r="ABP148" s="9"/>
      <c r="ABQ148" s="9"/>
      <c r="ABR148" s="9"/>
      <c r="ABS148" s="9"/>
      <c r="ABT148" s="9"/>
      <c r="ABU148" s="9"/>
      <c r="ABV148" s="9"/>
      <c r="ABW148" s="9"/>
      <c r="ABX148" s="9"/>
      <c r="ABY148" s="9"/>
      <c r="ABZ148" s="9"/>
      <c r="ACA148" s="9"/>
      <c r="ACB148" s="9"/>
      <c r="ACC148" s="9"/>
      <c r="ACD148" s="9"/>
      <c r="ACE148" s="9"/>
      <c r="ACF148" s="9"/>
      <c r="ACG148" s="9"/>
      <c r="ACH148" s="9"/>
      <c r="ACI148" s="9"/>
      <c r="ACJ148" s="9"/>
      <c r="ACK148" s="9"/>
      <c r="ACL148" s="9"/>
      <c r="ACM148" s="9"/>
      <c r="ACN148" s="9"/>
      <c r="ACO148" s="9"/>
      <c r="ACP148" s="9"/>
      <c r="ACQ148" s="9"/>
      <c r="ACR148" s="9"/>
      <c r="ACS148" s="9"/>
      <c r="ACT148" s="9"/>
      <c r="ACU148" s="9"/>
      <c r="ACV148" s="9"/>
      <c r="ACW148" s="9"/>
      <c r="ACX148" s="9"/>
      <c r="ACY148" s="9"/>
      <c r="ACZ148" s="9"/>
      <c r="ADA148" s="9"/>
      <c r="ADB148" s="9"/>
      <c r="ADC148" s="9"/>
      <c r="ADD148" s="9"/>
      <c r="ADE148" s="9"/>
      <c r="ADF148" s="9"/>
      <c r="ADG148" s="9"/>
      <c r="ADH148" s="9"/>
      <c r="ADI148" s="9"/>
      <c r="ADJ148" s="9"/>
      <c r="ADK148" s="9"/>
      <c r="ADL148" s="9"/>
      <c r="ADM148" s="9"/>
      <c r="ADN148" s="9"/>
      <c r="ADO148" s="9"/>
      <c r="ADP148" s="9"/>
      <c r="ADQ148" s="9"/>
      <c r="ADR148" s="9"/>
      <c r="ADS148" s="9"/>
      <c r="ADT148" s="9"/>
      <c r="ADU148" s="9"/>
      <c r="ADV148" s="9"/>
      <c r="ADW148" s="9"/>
      <c r="ADX148" s="9"/>
      <c r="ADY148" s="9"/>
      <c r="ADZ148" s="9"/>
      <c r="AEA148" s="9"/>
      <c r="AEB148" s="9"/>
      <c r="AEC148" s="9"/>
      <c r="AED148" s="9"/>
      <c r="AEE148" s="9"/>
      <c r="AEF148" s="9"/>
      <c r="AEG148" s="9"/>
      <c r="AEH148" s="9"/>
      <c r="AEI148" s="9"/>
      <c r="AEJ148" s="9"/>
      <c r="AEK148" s="9"/>
      <c r="AEL148" s="9"/>
      <c r="AEM148" s="9"/>
      <c r="AEN148" s="9"/>
      <c r="AEO148" s="9"/>
      <c r="AEP148" s="9"/>
      <c r="AEQ148" s="9"/>
      <c r="AER148" s="9"/>
      <c r="AES148" s="9"/>
      <c r="AET148" s="9"/>
      <c r="AEU148" s="9"/>
      <c r="AEV148" s="9"/>
      <c r="AEW148" s="9"/>
      <c r="AEX148" s="9"/>
      <c r="AEY148" s="9"/>
      <c r="AEZ148" s="9"/>
      <c r="AFA148" s="9"/>
      <c r="AFB148" s="9"/>
      <c r="AFC148" s="9"/>
      <c r="AFD148" s="9"/>
      <c r="AFE148" s="9"/>
      <c r="AFF148" s="9"/>
      <c r="AFG148" s="9"/>
      <c r="AFH148" s="9"/>
      <c r="AFI148" s="9"/>
      <c r="AFJ148" s="9"/>
      <c r="AFK148" s="9"/>
      <c r="AFL148" s="9"/>
      <c r="AFM148" s="9"/>
      <c r="AFN148" s="9"/>
      <c r="AFO148" s="9"/>
      <c r="AFP148" s="9"/>
      <c r="AFQ148" s="9"/>
      <c r="AFR148" s="9"/>
      <c r="AFS148" s="9"/>
      <c r="AFT148" s="9"/>
      <c r="AFU148" s="9"/>
      <c r="AFV148" s="9"/>
      <c r="AFW148" s="9"/>
      <c r="AFX148" s="9"/>
      <c r="AFY148" s="9"/>
      <c r="AFZ148" s="9"/>
      <c r="AGA148" s="9"/>
      <c r="AGB148" s="9"/>
      <c r="AGC148" s="9"/>
      <c r="AGD148" s="9"/>
      <c r="AGE148" s="9"/>
      <c r="AGF148" s="9"/>
      <c r="AGG148" s="9"/>
      <c r="AGH148" s="9"/>
      <c r="AGI148" s="9"/>
      <c r="AGJ148" s="9"/>
      <c r="AGK148" s="9"/>
      <c r="AGL148" s="9"/>
      <c r="AGM148" s="9"/>
      <c r="AGN148" s="9"/>
      <c r="AGO148" s="9"/>
      <c r="AGP148" s="9"/>
      <c r="AGQ148" s="9"/>
      <c r="AGR148" s="9"/>
      <c r="AGS148" s="9"/>
      <c r="AGT148" s="9"/>
      <c r="AGU148" s="9"/>
      <c r="AGV148" s="9"/>
      <c r="AGW148" s="9"/>
      <c r="AGX148" s="9"/>
      <c r="AGY148" s="9"/>
      <c r="AGZ148" s="9"/>
      <c r="AHA148" s="9"/>
      <c r="AHB148" s="9"/>
      <c r="AHC148" s="9"/>
      <c r="AHD148" s="9"/>
      <c r="AHE148" s="9"/>
      <c r="AHF148" s="9"/>
      <c r="AHG148" s="9"/>
      <c r="AHH148" s="9"/>
      <c r="AHI148" s="9"/>
      <c r="AHJ148" s="9"/>
      <c r="AHK148" s="9"/>
      <c r="AHL148" s="9"/>
      <c r="AHM148" s="9"/>
      <c r="AHN148" s="9"/>
      <c r="AHO148" s="9"/>
      <c r="AHP148" s="9"/>
      <c r="AHQ148" s="9"/>
      <c r="AHR148" s="9"/>
      <c r="AHS148" s="9"/>
      <c r="AHT148" s="9"/>
      <c r="AHU148" s="9"/>
      <c r="AHV148" s="9"/>
      <c r="AHW148" s="9"/>
      <c r="AHX148" s="9"/>
      <c r="AHY148" s="9"/>
      <c r="AHZ148" s="9"/>
      <c r="AIA148" s="9"/>
      <c r="AIB148" s="9"/>
      <c r="AIC148" s="9"/>
      <c r="AID148" s="9"/>
      <c r="AIE148" s="9"/>
      <c r="AIF148" s="9"/>
      <c r="AIG148" s="9"/>
      <c r="AIH148" s="9"/>
      <c r="AII148" s="9"/>
      <c r="AIJ148" s="9"/>
      <c r="AIK148" s="9"/>
      <c r="AIL148" s="9"/>
      <c r="AIM148" s="9"/>
      <c r="AIN148" s="9"/>
      <c r="AIO148" s="9"/>
      <c r="AIP148" s="9"/>
      <c r="AIQ148" s="9"/>
      <c r="AIR148" s="9"/>
      <c r="AIS148" s="9"/>
      <c r="AIT148" s="9"/>
      <c r="AIU148" s="9"/>
      <c r="AIV148" s="9"/>
      <c r="AIW148" s="9"/>
      <c r="AIX148" s="9"/>
      <c r="AIY148" s="9"/>
      <c r="AIZ148" s="9"/>
      <c r="AJA148" s="9"/>
      <c r="AJB148" s="9"/>
      <c r="AJC148" s="9"/>
      <c r="AJD148" s="9"/>
      <c r="AJE148" s="9"/>
      <c r="AJF148" s="9"/>
      <c r="AJG148" s="9"/>
      <c r="AJH148" s="9"/>
      <c r="AJI148" s="9"/>
      <c r="AJJ148" s="9"/>
      <c r="AJK148" s="9"/>
      <c r="AJL148" s="9"/>
      <c r="AJM148" s="9"/>
      <c r="AJN148" s="9"/>
      <c r="AJO148" s="9"/>
      <c r="AJP148" s="9"/>
      <c r="AJQ148" s="9"/>
      <c r="AJR148" s="9"/>
      <c r="AJS148" s="9"/>
      <c r="AJT148" s="9"/>
      <c r="AJU148" s="9"/>
      <c r="AJV148" s="9"/>
      <c r="AJW148" s="9"/>
      <c r="AJX148" s="9"/>
      <c r="AJY148" s="9"/>
      <c r="AJZ148" s="9"/>
      <c r="AKA148" s="9"/>
      <c r="AKB148" s="9"/>
      <c r="AKC148" s="9"/>
      <c r="AKD148" s="9"/>
      <c r="AKE148" s="9"/>
      <c r="AKF148" s="9"/>
      <c r="AKG148" s="9"/>
      <c r="AKH148" s="9"/>
      <c r="AKI148" s="9"/>
      <c r="AKJ148" s="9"/>
      <c r="AKK148" s="9"/>
      <c r="AKL148" s="9"/>
      <c r="AKM148" s="9"/>
      <c r="AKN148" s="9"/>
      <c r="AKO148" s="9"/>
      <c r="AKP148" s="9"/>
      <c r="AKQ148" s="9"/>
      <c r="AKR148" s="9"/>
      <c r="AKS148" s="9"/>
      <c r="AKT148" s="9"/>
      <c r="AKU148" s="9"/>
      <c r="AKV148" s="9"/>
      <c r="AKW148" s="9"/>
      <c r="AKX148" s="9"/>
      <c r="AKY148" s="9"/>
      <c r="AKZ148" s="9"/>
      <c r="ALA148" s="9"/>
      <c r="ALB148" s="9"/>
      <c r="ALC148" s="9"/>
      <c r="ALD148" s="9"/>
      <c r="ALE148" s="9"/>
      <c r="ALF148" s="9"/>
      <c r="ALG148" s="9"/>
      <c r="ALH148" s="9"/>
      <c r="ALI148" s="9"/>
      <c r="ALJ148" s="9"/>
      <c r="ALK148" s="9"/>
      <c r="ALL148" s="9"/>
      <c r="ALM148" s="9"/>
      <c r="ALN148" s="9"/>
      <c r="ALO148" s="9"/>
      <c r="ALP148" s="9"/>
      <c r="ALQ148" s="9"/>
      <c r="ALR148" s="9"/>
      <c r="ALS148" s="9"/>
      <c r="ALT148" s="9"/>
      <c r="ALU148" s="9"/>
      <c r="ALV148" s="9"/>
      <c r="ALW148" s="9"/>
      <c r="ALX148" s="9"/>
      <c r="ALY148" s="9"/>
      <c r="AMN148" s="9"/>
      <c r="AMO148" s="9"/>
      <c r="AMP148" s="9"/>
      <c r="AMQ148" s="9"/>
      <c r="AMR148" s="9"/>
      <c r="AMS148" s="9"/>
      <c r="AMT148" s="9"/>
      <c r="AMU148" s="9"/>
      <c r="AMV148" s="9"/>
      <c r="AMW148" s="9"/>
      <c r="AMX148" s="9"/>
      <c r="AMY148" s="9"/>
      <c r="AMZ148" s="9"/>
      <c r="ANA148" s="9"/>
      <c r="ANB148" s="9"/>
      <c r="ANC148" s="9"/>
      <c r="AND148" s="9"/>
      <c r="ANE148" s="9"/>
      <c r="ANF148" s="9"/>
      <c r="ANG148" s="9"/>
      <c r="ANH148" s="9"/>
      <c r="ANI148" s="9"/>
      <c r="ANJ148" s="9"/>
      <c r="ANK148" s="9"/>
      <c r="ANL148" s="9"/>
      <c r="ANM148" s="9"/>
      <c r="ANN148" s="9"/>
      <c r="ANO148" s="9"/>
      <c r="ANP148" s="9"/>
      <c r="ANQ148" s="9"/>
      <c r="ANR148" s="9"/>
      <c r="ANS148" s="9"/>
      <c r="ANT148" s="9"/>
      <c r="ANU148" s="9"/>
      <c r="ANV148" s="9"/>
      <c r="ANW148" s="9"/>
      <c r="ANX148" s="9"/>
      <c r="ANY148" s="9"/>
      <c r="ANZ148" s="9"/>
      <c r="AOA148" s="9"/>
      <c r="AOB148" s="9"/>
      <c r="AOC148" s="9"/>
      <c r="AOD148" s="9"/>
      <c r="AOE148" s="9"/>
      <c r="AOF148" s="9"/>
      <c r="AOG148" s="9"/>
      <c r="AOH148" s="9"/>
      <c r="AOI148" s="9"/>
      <c r="AOJ148" s="9"/>
      <c r="AOK148" s="9"/>
      <c r="AOL148" s="9"/>
      <c r="AOM148" s="9"/>
      <c r="AON148" s="9"/>
      <c r="AOO148" s="9"/>
      <c r="AOP148" s="9"/>
      <c r="AOQ148" s="9"/>
      <c r="AOR148" s="9"/>
      <c r="AOS148" s="9"/>
      <c r="AOT148" s="9"/>
      <c r="AOU148" s="9"/>
      <c r="AOV148" s="9"/>
      <c r="AOW148" s="9"/>
      <c r="AOX148" s="9"/>
      <c r="AOY148" s="9"/>
      <c r="AOZ148" s="9"/>
      <c r="APA148" s="9"/>
      <c r="APB148" s="9"/>
      <c r="APC148" s="9"/>
      <c r="APD148" s="9"/>
      <c r="APE148" s="9"/>
      <c r="APF148" s="9"/>
      <c r="APG148" s="9"/>
      <c r="APH148" s="9"/>
      <c r="API148" s="9"/>
      <c r="APJ148" s="9"/>
      <c r="APK148" s="9"/>
      <c r="APL148" s="9"/>
      <c r="APM148" s="9"/>
      <c r="APN148" s="9"/>
      <c r="APO148" s="9"/>
      <c r="APP148" s="9"/>
      <c r="APQ148" s="9"/>
      <c r="APR148" s="9"/>
      <c r="APS148" s="9"/>
      <c r="APT148" s="9"/>
      <c r="APU148" s="9"/>
      <c r="APV148" s="9"/>
      <c r="APW148" s="9"/>
      <c r="APX148" s="9"/>
      <c r="APY148" s="9"/>
      <c r="APZ148" s="9"/>
      <c r="AQA148" s="9"/>
      <c r="AQB148" s="9"/>
      <c r="AQC148" s="9"/>
      <c r="AQD148" s="9"/>
      <c r="AQE148" s="9"/>
      <c r="AQF148" s="9"/>
      <c r="AQG148" s="9"/>
      <c r="AQH148" s="9"/>
      <c r="AQI148" s="9"/>
      <c r="AQJ148" s="9"/>
      <c r="AQK148" s="9"/>
      <c r="AQL148" s="9"/>
      <c r="AQM148" s="9"/>
      <c r="AQN148" s="9"/>
      <c r="AQO148" s="9"/>
      <c r="AQP148" s="9"/>
      <c r="AQQ148" s="9"/>
      <c r="AQR148" s="9"/>
      <c r="AQS148" s="9"/>
      <c r="AQT148" s="9"/>
      <c r="AQU148" s="9"/>
      <c r="AQV148" s="9"/>
      <c r="AQW148" s="9"/>
      <c r="AQX148" s="9"/>
      <c r="AQY148" s="9"/>
      <c r="AQZ148" s="9"/>
      <c r="ARA148" s="9"/>
      <c r="ARB148" s="9"/>
      <c r="ARC148" s="9"/>
      <c r="ARD148" s="9"/>
      <c r="ARE148" s="9"/>
      <c r="ARF148" s="9"/>
      <c r="ARG148" s="9"/>
      <c r="ARH148" s="9"/>
      <c r="ARI148" s="9"/>
      <c r="ARJ148" s="9"/>
      <c r="ARK148" s="9"/>
      <c r="ARL148" s="9"/>
      <c r="ARM148" s="9"/>
      <c r="ARN148" s="9"/>
      <c r="ARO148" s="9"/>
      <c r="ARP148" s="9"/>
      <c r="ARQ148" s="9"/>
      <c r="ARR148" s="9"/>
      <c r="ARS148" s="9"/>
      <c r="ART148" s="9"/>
      <c r="ARU148" s="9"/>
      <c r="ARV148" s="9"/>
      <c r="ARW148" s="9"/>
      <c r="ARX148" s="9"/>
      <c r="ARY148" s="9"/>
      <c r="ARZ148" s="9"/>
      <c r="ASA148" s="9"/>
      <c r="ASB148" s="9"/>
      <c r="ASC148" s="9"/>
      <c r="ASD148" s="9"/>
      <c r="ASE148" s="9"/>
      <c r="ASF148" s="9"/>
      <c r="ASG148" s="9"/>
      <c r="ASH148" s="9"/>
      <c r="ASI148" s="9"/>
      <c r="ASJ148" s="9"/>
      <c r="ASK148" s="9"/>
      <c r="ASL148" s="9"/>
      <c r="ASM148" s="9"/>
      <c r="ASN148" s="9"/>
      <c r="ASO148" s="9"/>
      <c r="ASP148" s="9"/>
      <c r="ASQ148" s="9"/>
      <c r="ASR148" s="9"/>
      <c r="ASS148" s="9"/>
      <c r="AST148" s="9"/>
      <c r="ASU148" s="9"/>
      <c r="ASV148" s="9"/>
      <c r="ASW148" s="9"/>
      <c r="ASX148" s="9"/>
      <c r="ASY148" s="9"/>
      <c r="ASZ148" s="9"/>
      <c r="ATA148" s="9"/>
      <c r="ATB148" s="9"/>
      <c r="ATC148" s="9"/>
      <c r="ATD148" s="9"/>
      <c r="ATE148" s="9"/>
      <c r="ATF148" s="9"/>
      <c r="ATG148" s="9"/>
      <c r="ATH148" s="9"/>
      <c r="ATI148" s="9"/>
      <c r="ATJ148" s="9"/>
      <c r="ATK148" s="9"/>
      <c r="ATL148" s="9"/>
      <c r="ATM148" s="9"/>
      <c r="ATN148" s="9"/>
      <c r="ATO148" s="9"/>
      <c r="ATP148" s="9"/>
      <c r="ATQ148" s="9"/>
      <c r="ATR148" s="9"/>
      <c r="ATS148" s="9"/>
      <c r="ATT148" s="9"/>
      <c r="ATU148" s="9"/>
      <c r="ATV148" s="9"/>
      <c r="ATW148" s="9"/>
      <c r="ATX148" s="9"/>
      <c r="ATY148" s="9"/>
      <c r="ATZ148" s="9"/>
      <c r="AUA148" s="9"/>
      <c r="AUB148" s="9"/>
      <c r="AUC148" s="9"/>
      <c r="AUD148" s="9"/>
      <c r="AUE148" s="9"/>
      <c r="AUF148" s="9"/>
      <c r="AUG148" s="9"/>
      <c r="AUH148" s="9"/>
      <c r="AUI148" s="9"/>
      <c r="AUJ148" s="9"/>
      <c r="AUK148" s="9"/>
      <c r="AUL148" s="9"/>
      <c r="AUM148" s="9"/>
      <c r="AUN148" s="9"/>
      <c r="AUO148" s="9"/>
      <c r="AUP148" s="9"/>
      <c r="AUQ148" s="9"/>
      <c r="AUR148" s="9"/>
      <c r="AUS148" s="9"/>
      <c r="AUT148" s="9"/>
      <c r="AUU148" s="9"/>
      <c r="AUV148" s="9"/>
      <c r="AUW148" s="9"/>
      <c r="AUX148" s="9"/>
      <c r="AUY148" s="9"/>
      <c r="AUZ148" s="9"/>
      <c r="AVA148" s="9"/>
      <c r="AVB148" s="9"/>
      <c r="AVC148" s="9"/>
      <c r="AVD148" s="9"/>
      <c r="AVE148" s="9"/>
      <c r="AVF148" s="9"/>
      <c r="AVG148" s="9"/>
      <c r="AVH148" s="9"/>
      <c r="AVI148" s="9"/>
      <c r="AVJ148" s="9"/>
      <c r="AVK148" s="9"/>
      <c r="AVL148" s="9"/>
      <c r="AVM148" s="9"/>
      <c r="AVN148" s="9"/>
      <c r="AVO148" s="9"/>
      <c r="AVP148" s="9"/>
      <c r="AVQ148" s="9"/>
      <c r="AVR148" s="9"/>
      <c r="AVS148" s="9"/>
      <c r="AVT148" s="9"/>
      <c r="AVU148" s="9"/>
      <c r="AVV148" s="9"/>
      <c r="AVW148" s="9"/>
      <c r="AVX148" s="9"/>
      <c r="AVY148" s="9"/>
      <c r="AVZ148" s="9"/>
      <c r="AWA148" s="9"/>
      <c r="AWB148" s="9"/>
      <c r="AWC148" s="9"/>
      <c r="AWD148" s="9"/>
      <c r="AWE148" s="9"/>
      <c r="AWF148" s="9"/>
      <c r="AWG148" s="9"/>
      <c r="AWH148" s="9"/>
      <c r="AWI148" s="9"/>
      <c r="AWJ148" s="9"/>
      <c r="AWK148" s="9"/>
      <c r="AWL148" s="9"/>
      <c r="AWM148" s="9"/>
      <c r="AWN148" s="9"/>
      <c r="AWO148" s="9"/>
      <c r="AWP148" s="9"/>
      <c r="AWQ148" s="9"/>
      <c r="AWR148" s="9"/>
      <c r="AWS148" s="9"/>
      <c r="AWT148" s="9"/>
      <c r="AWU148" s="9"/>
      <c r="AWV148" s="9"/>
      <c r="AWW148" s="9"/>
      <c r="AWX148" s="9"/>
      <c r="AWY148" s="9" t="s">
        <v>13225</v>
      </c>
      <c r="AWZ148" s="9"/>
      <c r="AXA148" s="9"/>
      <c r="AXB148" s="9"/>
      <c r="AXC148" s="9"/>
      <c r="AXD148" s="9"/>
      <c r="AXE148" s="9"/>
      <c r="AXF148" s="9"/>
      <c r="AXG148" s="9"/>
      <c r="AXH148" s="9"/>
      <c r="AXI148" s="9"/>
      <c r="AXJ148" s="9"/>
      <c r="AXK148" s="9"/>
      <c r="AXL148" s="9"/>
      <c r="AXM148" s="9"/>
      <c r="AXN148" s="9"/>
      <c r="AXO148" s="9"/>
      <c r="AXP148" s="9"/>
      <c r="AXQ148" s="9"/>
      <c r="AXR148" s="9"/>
      <c r="AXS148" s="9"/>
      <c r="AXT148" s="9"/>
      <c r="AXU148" s="9"/>
      <c r="AXV148" s="9"/>
      <c r="AXW148" s="9"/>
      <c r="AXX148" s="9"/>
      <c r="AXY148" s="9"/>
      <c r="AXZ148" s="9"/>
      <c r="AYA148" s="9"/>
      <c r="AYB148" s="9"/>
      <c r="AYC148" s="9"/>
      <c r="AYD148" s="9"/>
      <c r="AYE148" s="9"/>
      <c r="AYF148" s="9"/>
      <c r="AYG148" s="9"/>
      <c r="AYH148" s="9" t="s">
        <v>13226</v>
      </c>
      <c r="AYI148" s="9"/>
      <c r="AYJ148" s="9"/>
      <c r="AYK148" s="9"/>
      <c r="AYL148" s="9"/>
      <c r="AYM148" s="9"/>
      <c r="AYN148" s="9"/>
      <c r="AYO148" s="9"/>
      <c r="AYP148" s="9"/>
      <c r="AYQ148" s="9"/>
      <c r="AYR148" s="9"/>
      <c r="AYS148" s="9"/>
      <c r="AYT148" s="9"/>
      <c r="AYU148" s="9"/>
      <c r="AYV148" s="9"/>
      <c r="AYW148" s="9"/>
      <c r="AYX148" s="9"/>
      <c r="AYY148" s="9" t="s">
        <v>5691</v>
      </c>
      <c r="AYZ148" s="9" t="s">
        <v>5691</v>
      </c>
      <c r="AZA148" s="9"/>
      <c r="AZB148" s="9"/>
      <c r="AZC148" s="9"/>
      <c r="AZD148" s="9"/>
      <c r="AZE148" s="9"/>
      <c r="AZF148" s="9"/>
      <c r="AZG148" s="9"/>
      <c r="AZH148" s="9"/>
      <c r="AZI148" s="9"/>
      <c r="AZJ148" s="9"/>
      <c r="AZK148" s="9"/>
      <c r="AZL148" s="9"/>
      <c r="AZM148" s="9"/>
      <c r="AZN148" s="9"/>
      <c r="AZO148" s="9"/>
      <c r="AZP148" s="9"/>
      <c r="AZQ148" s="9"/>
      <c r="AZR148" s="9"/>
      <c r="AZS148" s="9"/>
      <c r="AZT148" s="9"/>
      <c r="AZU148" s="9"/>
      <c r="AZV148" s="9"/>
      <c r="AZW148" s="9"/>
      <c r="AZX148" s="9"/>
      <c r="AZY148" s="9"/>
      <c r="AZZ148" s="9"/>
      <c r="BAA148" s="9"/>
      <c r="BAB148" s="9"/>
      <c r="BAC148" s="9"/>
      <c r="BAD148" s="9"/>
      <c r="BAE148" s="9"/>
      <c r="BAF148" s="9"/>
      <c r="BAG148" s="9"/>
      <c r="BAH148" s="9"/>
      <c r="BAI148" s="9"/>
      <c r="BAJ148" s="9"/>
      <c r="BAK148" s="9" t="s">
        <v>13227</v>
      </c>
      <c r="BAL148" s="9"/>
      <c r="BAM148" s="9"/>
      <c r="BAN148" s="9"/>
      <c r="BAO148" s="9"/>
      <c r="BAP148" s="9"/>
      <c r="BAQ148" s="9"/>
      <c r="BAR148" s="9">
        <v>590.0</v>
      </c>
      <c r="BAS148" s="9" t="s">
        <v>13228</v>
      </c>
      <c r="BAT148" s="9">
        <v>590.0</v>
      </c>
      <c r="BAU148" s="9"/>
      <c r="BAV148" s="9"/>
      <c r="BAW148" s="9"/>
      <c r="BAX148" s="9"/>
      <c r="BAY148" s="9"/>
      <c r="BAZ148" s="9"/>
      <c r="BBA148" s="9"/>
      <c r="BBB148" s="9"/>
      <c r="BBC148" s="9"/>
      <c r="BBD148" s="9"/>
      <c r="BBE148" s="9"/>
      <c r="BBF148" s="9"/>
      <c r="BBG148" s="9"/>
      <c r="BBH148" s="9"/>
      <c r="BBI148" s="9" t="s">
        <v>5718</v>
      </c>
      <c r="BBJ148" s="9"/>
      <c r="BBK148" s="9"/>
      <c r="BBL148" s="9"/>
      <c r="BBM148" s="9"/>
      <c r="BBN148" s="9"/>
      <c r="BBO148" s="9"/>
      <c r="BBP148" s="9"/>
      <c r="BBQ148" s="9"/>
      <c r="BBR148" s="9"/>
      <c r="BBS148" s="9"/>
      <c r="BBT148" s="9"/>
      <c r="BBU148" s="9"/>
      <c r="BBV148" s="9"/>
      <c r="BBW148" s="9"/>
      <c r="BBX148" s="9"/>
      <c r="BBY148" s="9"/>
      <c r="BBZ148" s="9"/>
      <c r="BCA148" s="9"/>
      <c r="BCB148" s="9" t="s">
        <v>5707</v>
      </c>
      <c r="BCC148" s="9"/>
      <c r="BCD148" s="9"/>
      <c r="BCE148" s="9"/>
      <c r="BCF148" s="9" t="s">
        <v>5720</v>
      </c>
      <c r="BCG148" s="9" t="s">
        <v>11952</v>
      </c>
      <c r="BCH148" s="9"/>
      <c r="BCI148" s="9"/>
      <c r="BCJ148" s="9"/>
      <c r="BCK148" s="9"/>
      <c r="BCL148" s="9"/>
      <c r="BCM148" s="9"/>
      <c r="BCN148" s="9"/>
      <c r="BCO148" s="9"/>
      <c r="BCP148" s="9"/>
      <c r="BCQ148" s="9"/>
      <c r="BCR148" s="9"/>
      <c r="BCS148" s="9"/>
      <c r="BCT148" s="9"/>
      <c r="BCU148" s="9"/>
      <c r="BCV148" s="9"/>
      <c r="BCW148" s="9"/>
      <c r="BCX148" s="9"/>
      <c r="BCY148" s="9"/>
      <c r="BCZ148" s="9"/>
      <c r="BDA148" s="9"/>
      <c r="BDB148" s="9"/>
      <c r="BDC148" s="9"/>
      <c r="BDD148" s="9" t="s">
        <v>13228</v>
      </c>
      <c r="BDE148" s="9"/>
      <c r="BDF148" s="9"/>
      <c r="BDG148" s="9"/>
      <c r="BDH148" s="9"/>
      <c r="BDI148" s="9"/>
      <c r="BDJ148" s="9"/>
      <c r="BDK148" s="9"/>
      <c r="BDL148" s="9"/>
      <c r="BDM148" s="9"/>
      <c r="BDN148" s="9"/>
      <c r="BDO148" s="9"/>
      <c r="BDP148" s="9"/>
      <c r="BDQ148" s="9"/>
      <c r="BDR148" s="9"/>
      <c r="BDS148" s="9"/>
      <c r="BDT148" s="9"/>
      <c r="BDU148" s="9"/>
      <c r="BDV148" s="9"/>
      <c r="BDW148" s="9"/>
      <c r="BDX148" s="9"/>
      <c r="BDY148" s="9" t="s">
        <v>5691</v>
      </c>
      <c r="BDZ148" s="9" t="s">
        <v>5691</v>
      </c>
      <c r="BEA148" s="9"/>
      <c r="BEB148" s="9"/>
      <c r="BEC148" s="9"/>
      <c r="BED148" s="9"/>
      <c r="BEE148" s="9"/>
      <c r="BEF148" s="9"/>
      <c r="BEG148" s="9"/>
      <c r="BEH148" s="9"/>
      <c r="BEI148" s="9"/>
      <c r="BEJ148" s="9"/>
      <c r="BEK148" s="9"/>
      <c r="BEL148" s="9"/>
      <c r="BEM148" s="9"/>
      <c r="BEN148" s="9"/>
      <c r="BEO148" s="9"/>
      <c r="BEP148" s="9"/>
      <c r="BEQ148" s="9"/>
      <c r="BER148" s="9"/>
      <c r="BES148" s="9"/>
      <c r="BET148" s="9"/>
      <c r="BEU148" s="9"/>
      <c r="BEV148" s="9"/>
      <c r="BEW148" s="9"/>
      <c r="BEX148" s="9"/>
      <c r="BEY148" s="9"/>
      <c r="BEZ148" s="9"/>
      <c r="BFA148" s="9"/>
      <c r="BFB148" s="9"/>
      <c r="BFC148" s="9"/>
      <c r="BFD148" s="9"/>
      <c r="BFE148" s="9"/>
      <c r="BFF148" s="9"/>
      <c r="BFG148" s="9"/>
      <c r="BFH148" s="9"/>
      <c r="BFI148" s="9"/>
      <c r="BFJ148" s="9"/>
      <c r="BFK148" s="9" t="s">
        <v>13229</v>
      </c>
      <c r="BFL148" s="9"/>
      <c r="BFM148" s="9"/>
      <c r="BFN148" s="9"/>
      <c r="BFO148" s="9"/>
      <c r="BFP148" s="9"/>
      <c r="BFQ148" s="9"/>
      <c r="BFR148" s="9">
        <v>590.0</v>
      </c>
      <c r="BFS148" s="9" t="s">
        <v>13230</v>
      </c>
      <c r="BFT148" s="9">
        <v>590.0</v>
      </c>
      <c r="BFU148" s="9"/>
      <c r="BFV148" s="9"/>
      <c r="BFW148" s="9"/>
      <c r="BFX148" s="9"/>
      <c r="BFY148" s="9"/>
      <c r="BFZ148" s="9"/>
      <c r="BGA148" s="9"/>
      <c r="BGB148" s="9"/>
      <c r="BGC148" s="9"/>
      <c r="BGD148" s="9"/>
      <c r="BGE148" s="9"/>
      <c r="BGF148" s="9"/>
      <c r="BGG148" s="9"/>
      <c r="BGH148" s="9"/>
      <c r="BGI148" s="9" t="s">
        <v>5718</v>
      </c>
      <c r="BGJ148" s="9"/>
      <c r="BGK148" s="9"/>
      <c r="BGL148" s="9"/>
      <c r="BGM148" s="9"/>
      <c r="BGN148" s="9"/>
      <c r="BGO148" s="9"/>
      <c r="BGP148" s="9"/>
      <c r="BGQ148" s="9"/>
      <c r="BGR148" s="9"/>
      <c r="BGS148" s="9"/>
      <c r="BGT148" s="9"/>
      <c r="BGU148" s="9"/>
      <c r="BGV148" s="9"/>
      <c r="BGW148" s="9"/>
      <c r="BGX148" s="9"/>
      <c r="BGY148" s="9"/>
      <c r="BGZ148" s="9"/>
      <c r="BHA148" s="9"/>
      <c r="BHB148" s="9" t="s">
        <v>5707</v>
      </c>
      <c r="BHC148" s="9"/>
      <c r="BHD148" s="9"/>
      <c r="BHE148" s="9"/>
      <c r="BHF148" s="9" t="s">
        <v>5720</v>
      </c>
      <c r="BHG148" s="9" t="s">
        <v>11952</v>
      </c>
      <c r="BHH148" s="9"/>
      <c r="BHI148" s="9"/>
      <c r="BHJ148" s="9"/>
      <c r="BHK148" s="9"/>
      <c r="BHL148" s="9"/>
      <c r="BHM148" s="9"/>
      <c r="BHN148" s="9"/>
      <c r="BHO148" s="9"/>
      <c r="BHP148" s="9"/>
      <c r="BHQ148" s="9"/>
      <c r="BHR148" s="9"/>
      <c r="BHS148" s="9"/>
      <c r="BHT148" s="9"/>
      <c r="BHU148" s="9"/>
      <c r="BHV148" s="9"/>
      <c r="BHW148" s="9"/>
      <c r="BHX148" s="9"/>
      <c r="BHY148" s="9"/>
      <c r="BHZ148" s="9"/>
      <c r="BIA148" s="9"/>
      <c r="BIB148" s="9"/>
      <c r="BIC148" s="9"/>
      <c r="BID148" s="9" t="s">
        <v>13230</v>
      </c>
      <c r="BIE148" s="9"/>
      <c r="BIF148" s="9"/>
      <c r="BIG148" s="9"/>
      <c r="BIH148" s="9"/>
      <c r="BII148" s="9"/>
      <c r="BIJ148" s="9"/>
      <c r="BIK148" s="9"/>
      <c r="BIL148" s="9"/>
      <c r="BIM148" s="9"/>
      <c r="BIN148" s="9"/>
      <c r="BIO148" s="9"/>
      <c r="BIP148" s="9"/>
      <c r="BIQ148" s="9"/>
      <c r="BIR148" s="9"/>
      <c r="BIS148" s="9"/>
      <c r="BIT148" s="9"/>
      <c r="BIU148" s="9"/>
      <c r="BIV148" s="9"/>
      <c r="BIW148" s="9"/>
      <c r="BIX148" s="9"/>
      <c r="BIY148" s="9" t="s">
        <v>5691</v>
      </c>
      <c r="BIZ148" s="9" t="s">
        <v>5691</v>
      </c>
      <c r="BJA148" s="9"/>
      <c r="BJB148" s="9"/>
      <c r="BJC148" s="9"/>
      <c r="BJD148" s="9"/>
      <c r="BJE148" s="9"/>
      <c r="BJF148" s="9"/>
      <c r="BJG148" s="9"/>
      <c r="BJH148" s="9"/>
      <c r="BJI148" s="9"/>
      <c r="BJJ148" s="9"/>
      <c r="BJK148" s="9"/>
      <c r="BJL148" s="9"/>
      <c r="BJM148" s="9"/>
      <c r="BJN148" s="9"/>
      <c r="BJO148" s="9"/>
      <c r="BJP148" s="9"/>
      <c r="BJQ148" s="9"/>
      <c r="BJR148" s="9"/>
      <c r="BJS148" s="9"/>
      <c r="BJT148" s="9"/>
      <c r="BJU148" s="9"/>
      <c r="BJV148" s="9"/>
      <c r="BJW148" s="9"/>
      <c r="BJX148" s="9"/>
      <c r="BJY148" s="9"/>
      <c r="BJZ148" s="9"/>
      <c r="BKA148" s="9"/>
      <c r="BKB148" s="9"/>
      <c r="BKC148" s="9"/>
      <c r="BKD148" s="9"/>
      <c r="BKE148" s="9"/>
      <c r="BKF148" s="9"/>
      <c r="BKG148" s="9"/>
      <c r="BKH148" s="9"/>
      <c r="BKI148" s="9"/>
      <c r="BKJ148" s="9"/>
      <c r="BKK148" s="9" t="s">
        <v>13231</v>
      </c>
      <c r="BKL148" s="9"/>
      <c r="BKM148" s="9"/>
      <c r="BKN148" s="9"/>
      <c r="BKO148" s="9"/>
      <c r="BKP148" s="9"/>
      <c r="BKQ148" s="9"/>
      <c r="BKR148" s="9">
        <v>590.0</v>
      </c>
      <c r="BKS148" s="9" t="s">
        <v>13232</v>
      </c>
      <c r="BKT148" s="9">
        <v>590.0</v>
      </c>
      <c r="BKU148" s="9"/>
      <c r="BKV148" s="9"/>
      <c r="BKW148" s="9"/>
      <c r="BKX148" s="9"/>
      <c r="BKY148" s="9"/>
      <c r="BKZ148" s="9"/>
      <c r="BLA148" s="9"/>
      <c r="BLB148" s="9"/>
      <c r="BLC148" s="9"/>
      <c r="BLD148" s="9"/>
      <c r="BLE148" s="9"/>
      <c r="BLF148" s="9"/>
      <c r="BLG148" s="9"/>
      <c r="BLH148" s="9"/>
      <c r="BLI148" s="9" t="s">
        <v>5718</v>
      </c>
      <c r="BLJ148" s="9"/>
      <c r="BLK148" s="9"/>
      <c r="BLL148" s="9"/>
      <c r="BLM148" s="9"/>
      <c r="BLN148" s="9"/>
      <c r="BLO148" s="9"/>
      <c r="BLP148" s="9"/>
      <c r="BLQ148" s="9"/>
      <c r="BLR148" s="9"/>
      <c r="BLS148" s="9"/>
      <c r="BLT148" s="9"/>
      <c r="BLU148" s="9"/>
      <c r="BLV148" s="9"/>
      <c r="BLW148" s="9"/>
      <c r="BLX148" s="9"/>
      <c r="BLY148" s="9"/>
      <c r="BLZ148" s="9"/>
      <c r="BMA148" s="9"/>
      <c r="BMB148" s="9" t="s">
        <v>5707</v>
      </c>
      <c r="BMC148" s="9"/>
      <c r="BMD148" s="9"/>
      <c r="BME148" s="9"/>
      <c r="BMF148" s="9" t="s">
        <v>5720</v>
      </c>
      <c r="BMG148" s="9" t="s">
        <v>11952</v>
      </c>
      <c r="BMH148" s="9"/>
      <c r="BMI148" s="9"/>
      <c r="BMJ148" s="9"/>
      <c r="BMK148" s="9"/>
      <c r="BML148" s="9"/>
      <c r="BMM148" s="9"/>
      <c r="BMN148" s="9"/>
      <c r="BMO148" s="9"/>
      <c r="BMP148" s="9"/>
      <c r="BMQ148" s="9"/>
      <c r="BMR148" s="9"/>
      <c r="BMS148" s="9"/>
      <c r="BMT148" s="9"/>
      <c r="BMU148" s="9"/>
      <c r="BMV148" s="9"/>
      <c r="BMW148" s="9"/>
      <c r="BMX148" s="9"/>
      <c r="BMY148" s="9"/>
      <c r="BMZ148" s="9"/>
      <c r="BNA148" s="9"/>
      <c r="BNB148" s="9"/>
      <c r="BNC148" s="9"/>
      <c r="BND148" s="9" t="s">
        <v>13232</v>
      </c>
      <c r="BNE148" s="9"/>
      <c r="BNF148" s="9"/>
      <c r="BNG148" s="9"/>
      <c r="BNH148" s="9"/>
      <c r="BNI148" s="9"/>
      <c r="BNJ148" s="9"/>
      <c r="BNK148" s="9"/>
      <c r="BNL148" s="9"/>
      <c r="BNM148" s="9"/>
      <c r="BNN148" s="9"/>
      <c r="BNO148" s="9"/>
      <c r="BNP148" s="9"/>
      <c r="BNQ148" s="9"/>
      <c r="BNR148" s="9"/>
      <c r="BNS148" s="9"/>
      <c r="BNT148" s="9"/>
      <c r="BNU148" s="9"/>
      <c r="BNV148" s="9"/>
      <c r="BNW148" s="9"/>
      <c r="BNX148" s="9"/>
      <c r="BNY148" s="9" t="s">
        <v>5691</v>
      </c>
      <c r="BNZ148" s="9" t="s">
        <v>5691</v>
      </c>
      <c r="BOA148" s="9"/>
      <c r="BOB148" s="9"/>
      <c r="BOC148" s="9"/>
      <c r="BOD148" s="9"/>
      <c r="BOE148" s="9"/>
      <c r="BOF148" s="9"/>
      <c r="BOG148" s="9"/>
      <c r="BOH148" s="9"/>
      <c r="BOI148" s="9"/>
      <c r="BOJ148" s="9"/>
      <c r="BOK148" s="9"/>
      <c r="BOL148" s="9"/>
      <c r="BOM148" s="9"/>
      <c r="BON148" s="9"/>
      <c r="BOO148" s="9"/>
      <c r="BOP148" s="9"/>
      <c r="BOQ148" s="9"/>
      <c r="BOR148" s="9"/>
      <c r="BOS148" s="9"/>
      <c r="BOT148" s="9"/>
      <c r="BOU148" s="9"/>
      <c r="BOV148" s="9"/>
      <c r="BOW148" s="9"/>
      <c r="BOX148" s="9"/>
      <c r="BOY148" s="9"/>
      <c r="BOZ148" s="9"/>
      <c r="BPA148" s="9"/>
      <c r="BPB148" s="9"/>
      <c r="BPC148" s="9"/>
      <c r="BPD148" s="9"/>
      <c r="BPE148" s="9"/>
      <c r="BPF148" s="9"/>
      <c r="BPG148" s="9"/>
      <c r="BPH148" s="9"/>
      <c r="BPI148" s="9"/>
      <c r="BPJ148" s="9"/>
      <c r="BPK148" s="9" t="s">
        <v>13233</v>
      </c>
      <c r="BPL148" s="9"/>
      <c r="BPM148" s="9"/>
      <c r="BPN148" s="9"/>
      <c r="BPO148" s="9"/>
      <c r="BPP148" s="9"/>
      <c r="BPQ148" s="9"/>
      <c r="BPR148" s="9">
        <v>590.0</v>
      </c>
      <c r="BPS148" s="9" t="s">
        <v>13234</v>
      </c>
      <c r="BPT148" s="9">
        <v>590.0</v>
      </c>
      <c r="BPU148" s="9"/>
      <c r="BPV148" s="9"/>
      <c r="BPW148" s="9"/>
      <c r="BPX148" s="9"/>
      <c r="BPY148" s="9"/>
      <c r="BPZ148" s="9"/>
      <c r="BQA148" s="9"/>
      <c r="BQB148" s="9"/>
      <c r="BQC148" s="9"/>
      <c r="BQD148" s="9"/>
      <c r="BQE148" s="9"/>
      <c r="BQF148" s="9"/>
      <c r="BQG148" s="9"/>
      <c r="BQH148" s="9"/>
      <c r="BQI148" s="9" t="s">
        <v>5718</v>
      </c>
      <c r="BQJ148" s="9"/>
      <c r="BQK148" s="9"/>
      <c r="BQL148" s="9"/>
      <c r="BQM148" s="9"/>
      <c r="BQN148" s="9"/>
      <c r="BQO148" s="9"/>
      <c r="BQP148" s="9"/>
      <c r="BQQ148" s="9"/>
      <c r="BQR148" s="9"/>
      <c r="BQS148" s="9"/>
      <c r="BQT148" s="9"/>
      <c r="BQU148" s="9"/>
      <c r="BQV148" s="9"/>
      <c r="BQW148" s="9"/>
      <c r="BQX148" s="9"/>
      <c r="BQY148" s="9"/>
      <c r="BQZ148" s="9"/>
      <c r="BRA148" s="9"/>
      <c r="BRB148" s="9" t="s">
        <v>5707</v>
      </c>
      <c r="BRC148" s="9"/>
      <c r="BRD148" s="9"/>
      <c r="BRE148" s="9"/>
      <c r="BRF148" s="9" t="s">
        <v>5720</v>
      </c>
      <c r="BRG148" s="9" t="s">
        <v>11952</v>
      </c>
      <c r="BRH148" s="9"/>
      <c r="BRI148" s="9"/>
      <c r="BRJ148" s="9"/>
      <c r="BRK148" s="9"/>
      <c r="BRL148" s="9"/>
      <c r="BRM148" s="9"/>
      <c r="BRN148" s="9"/>
      <c r="BRO148" s="9"/>
      <c r="BRP148" s="9"/>
      <c r="BRQ148" s="9"/>
      <c r="BRR148" s="9"/>
      <c r="BRS148" s="9"/>
      <c r="BRT148" s="9"/>
      <c r="BRU148" s="9"/>
      <c r="BRV148" s="9"/>
      <c r="BRW148" s="9"/>
      <c r="BRX148" s="9"/>
      <c r="BRY148" s="9"/>
      <c r="BRZ148" s="9"/>
      <c r="BSA148" s="9"/>
      <c r="BSB148" s="9"/>
      <c r="BSC148" s="9"/>
      <c r="BSD148" s="9" t="s">
        <v>13234</v>
      </c>
      <c r="BSE148" s="9"/>
      <c r="BSF148" s="9"/>
      <c r="BSG148" s="9"/>
      <c r="BSH148" s="9"/>
      <c r="BSI148" s="9"/>
      <c r="BSJ148" s="9"/>
      <c r="BSK148" s="9"/>
      <c r="BSL148" s="9"/>
      <c r="BSM148" s="9"/>
      <c r="BSN148" s="9"/>
      <c r="BSO148" s="9"/>
      <c r="BSP148" s="9"/>
      <c r="BSQ148" s="9"/>
      <c r="BSR148" s="9"/>
      <c r="BSS148" s="9"/>
      <c r="BST148" s="9"/>
      <c r="BSU148" s="9"/>
      <c r="BSV148" s="9"/>
      <c r="BSW148" s="9"/>
      <c r="BSX148" s="9"/>
      <c r="BSY148" s="9"/>
      <c r="BSZ148" s="9"/>
      <c r="BTA148" s="9"/>
      <c r="BTB148" s="9"/>
      <c r="BTC148" s="9"/>
      <c r="BTD148" s="9"/>
      <c r="BTE148" s="9"/>
      <c r="BTF148" s="9"/>
      <c r="BTG148" s="9"/>
      <c r="BTH148" s="9"/>
      <c r="BTI148" s="9"/>
      <c r="BTJ148" s="9"/>
      <c r="BTK148" s="9"/>
      <c r="BTL148" s="9"/>
      <c r="BTM148" s="9"/>
      <c r="BTN148" s="9"/>
      <c r="BTO148" s="9"/>
      <c r="BTP148" s="9"/>
      <c r="BTQ148" s="9"/>
      <c r="BTR148" s="9"/>
      <c r="BTS148" s="9"/>
      <c r="BTT148" s="9"/>
      <c r="BTU148" s="9"/>
      <c r="BTV148" s="9"/>
      <c r="BTW148" s="9"/>
      <c r="BTX148" s="9"/>
      <c r="BTY148" s="9"/>
      <c r="BTZ148" s="9"/>
      <c r="BUA148" s="9"/>
      <c r="BUB148" s="9"/>
      <c r="BUC148" s="9"/>
      <c r="BUD148" s="9"/>
      <c r="BUE148" s="9"/>
      <c r="BUF148" s="9"/>
      <c r="BUG148" s="9"/>
      <c r="BUH148" s="9"/>
      <c r="BUI148" s="9"/>
      <c r="BUJ148" s="9"/>
      <c r="BUK148" s="9"/>
      <c r="BUL148" s="9"/>
      <c r="BUM148" s="9"/>
      <c r="BUN148" s="9"/>
      <c r="BUO148" s="9"/>
      <c r="BUP148" s="9"/>
      <c r="BUQ148" s="9"/>
      <c r="BUR148" s="9"/>
      <c r="BUS148" s="9"/>
      <c r="BUT148" s="9"/>
      <c r="BUU148" s="9"/>
      <c r="BUV148" s="9"/>
      <c r="BUW148" s="9"/>
      <c r="BUX148" s="9"/>
      <c r="BUY148" s="9"/>
      <c r="BUZ148" s="9"/>
      <c r="BVA148" s="9"/>
      <c r="BVB148" s="9"/>
      <c r="BVC148" s="9"/>
      <c r="BVD148" s="9"/>
      <c r="BVE148" s="9"/>
      <c r="BVF148" s="9"/>
      <c r="BVG148" s="9"/>
      <c r="BVH148" s="9"/>
      <c r="BVI148" s="9"/>
      <c r="BVJ148" s="9"/>
      <c r="BVK148" s="9"/>
      <c r="BVL148" s="9"/>
      <c r="BVM148" s="9"/>
      <c r="BVN148" s="9"/>
      <c r="BVO148" s="9"/>
      <c r="BVP148" s="9"/>
      <c r="BVQ148" s="9"/>
      <c r="BVR148" s="9"/>
      <c r="BVS148" s="9"/>
      <c r="BVT148" s="9"/>
      <c r="BVU148" s="9"/>
      <c r="BVV148" s="9"/>
      <c r="BVW148" s="9"/>
      <c r="BVX148" s="9"/>
      <c r="BVY148" s="9"/>
      <c r="BVZ148" s="9"/>
      <c r="BWA148" s="9"/>
      <c r="BWB148" s="9"/>
      <c r="BWC148" s="9"/>
      <c r="BWD148" s="9"/>
      <c r="BWE148" s="9"/>
      <c r="BWF148" s="9"/>
      <c r="BWG148" s="9"/>
      <c r="BWH148" s="9"/>
      <c r="BWI148" s="9"/>
      <c r="BWJ148" s="9"/>
      <c r="BWK148" s="9"/>
      <c r="BWL148" s="9"/>
      <c r="BWM148" s="9"/>
      <c r="BWN148" s="9"/>
      <c r="BWO148" s="9"/>
      <c r="BWP148" s="9"/>
      <c r="BWQ148" s="9"/>
      <c r="BWR148" s="9"/>
      <c r="BWS148" s="9"/>
      <c r="BWT148" s="9"/>
      <c r="BWU148" s="9"/>
      <c r="BWV148" s="9"/>
      <c r="BWW148" s="9"/>
      <c r="BWX148" s="9"/>
      <c r="BWY148" s="9"/>
      <c r="BWZ148" s="9"/>
      <c r="BXA148" s="9"/>
      <c r="BXB148" s="9"/>
      <c r="BXC148" s="9"/>
      <c r="BXD148" s="9"/>
    </row>
    <row r="149" ht="14.25" customHeight="1">
      <c r="A149" s="9">
        <v>18.0</v>
      </c>
      <c r="B149" s="9" t="s">
        <v>11947</v>
      </c>
      <c r="C149" s="9" t="s">
        <v>11948</v>
      </c>
      <c r="D149" s="9" t="s">
        <v>11948</v>
      </c>
      <c r="E149" s="9"/>
      <c r="F149" s="9">
        <v>48.0</v>
      </c>
      <c r="G149" s="9" t="s">
        <v>13235</v>
      </c>
      <c r="H149" s="9"/>
      <c r="I149" s="9"/>
      <c r="J149" s="9">
        <v>1.0</v>
      </c>
      <c r="K149" s="9"/>
      <c r="L149" s="9">
        <v>41.0</v>
      </c>
      <c r="M149" s="9">
        <v>2.0</v>
      </c>
      <c r="N149" s="9">
        <v>1.0</v>
      </c>
      <c r="O149" s="9">
        <v>3.0</v>
      </c>
      <c r="P149" s="9">
        <v>0.0</v>
      </c>
      <c r="Q149" s="9" t="s">
        <v>13236</v>
      </c>
      <c r="R149" s="9"/>
      <c r="S149" s="9" t="s">
        <v>3218</v>
      </c>
      <c r="T149" s="9" t="s">
        <v>3217</v>
      </c>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c r="JE149" s="9"/>
      <c r="JF149" s="9"/>
      <c r="JG149" s="9"/>
      <c r="JH149" s="9"/>
      <c r="JI149" s="9"/>
      <c r="JJ149" s="9"/>
      <c r="JK149" s="9"/>
      <c r="JL149" s="9"/>
      <c r="JM149" s="9"/>
      <c r="JN149" s="9"/>
      <c r="JO149" s="9"/>
      <c r="JP149" s="9"/>
      <c r="JQ149" s="9"/>
      <c r="JR149" s="9"/>
      <c r="JS149" s="9"/>
      <c r="JT149" s="9"/>
      <c r="JU149" s="9"/>
      <c r="JV149" s="9"/>
      <c r="JW149" s="9"/>
      <c r="JX149" s="9"/>
      <c r="JY149" s="9"/>
      <c r="JZ149" s="9"/>
      <c r="KA149" s="9"/>
      <c r="KB149" s="9"/>
      <c r="KC149" s="9"/>
      <c r="KD149" s="9"/>
      <c r="KE149" s="9"/>
      <c r="KF149" s="9"/>
      <c r="KG149" s="9"/>
      <c r="KH149" s="9"/>
      <c r="KI149" s="9"/>
      <c r="KJ149" s="9"/>
      <c r="KK149" s="9"/>
      <c r="KL149" s="9"/>
      <c r="KM149" s="9"/>
      <c r="KN149" s="9"/>
      <c r="KO149" s="9"/>
      <c r="KP149" s="9"/>
      <c r="KQ149" s="9"/>
      <c r="KR149" s="9"/>
      <c r="KS149" s="9"/>
      <c r="KT149" s="9"/>
      <c r="KU149" s="9"/>
      <c r="KV149" s="9"/>
      <c r="KW149" s="9"/>
      <c r="KX149" s="9"/>
      <c r="KY149" s="9"/>
      <c r="KZ149" s="9"/>
      <c r="LA149" s="9"/>
      <c r="LB149" s="9"/>
      <c r="LC149" s="9"/>
      <c r="LD149" s="9"/>
      <c r="LE149" s="9"/>
      <c r="LF149" s="9"/>
      <c r="LG149" s="9"/>
      <c r="LH149" s="9"/>
      <c r="LI149" s="9"/>
      <c r="LJ149" s="9"/>
      <c r="LK149" s="9"/>
      <c r="LL149" s="9"/>
      <c r="LM149" s="9"/>
      <c r="LN149" s="9"/>
      <c r="LO149" s="9"/>
      <c r="LP149" s="9"/>
      <c r="LQ149" s="9"/>
      <c r="LR149" s="9"/>
      <c r="LS149" s="9"/>
      <c r="LT149" s="9"/>
      <c r="LU149" s="9"/>
      <c r="LV149" s="9"/>
      <c r="LW149" s="9"/>
      <c r="LX149" s="9"/>
      <c r="LY149" s="9"/>
      <c r="LZ149" s="9"/>
      <c r="MA149" s="9"/>
      <c r="MB149" s="9"/>
      <c r="MC149" s="9"/>
      <c r="MD149" s="9"/>
      <c r="ME149" s="9"/>
      <c r="MF149" s="9"/>
      <c r="MG149" s="9"/>
      <c r="MH149" s="9"/>
      <c r="MI149" s="9"/>
      <c r="MJ149" s="9"/>
      <c r="MK149" s="9"/>
      <c r="ML149" s="9"/>
      <c r="MM149" s="9"/>
      <c r="MN149" s="9"/>
      <c r="MO149" s="9"/>
      <c r="MP149" s="9"/>
      <c r="MQ149" s="9"/>
      <c r="MR149" s="9"/>
      <c r="MS149" s="9"/>
      <c r="MT149" s="9"/>
      <c r="MU149" s="9"/>
      <c r="MV149" s="9"/>
      <c r="MW149" s="9"/>
      <c r="MX149" s="9"/>
      <c r="MY149" s="9"/>
      <c r="MZ149" s="9"/>
      <c r="NA149" s="9"/>
      <c r="NB149" s="9"/>
      <c r="NC149" s="9"/>
      <c r="ND149" s="9"/>
      <c r="NE149" s="9"/>
      <c r="NF149" s="9"/>
      <c r="NG149" s="9"/>
      <c r="NH149" s="9"/>
      <c r="NI149" s="9"/>
      <c r="NJ149" s="9"/>
      <c r="NK149" s="9"/>
      <c r="NL149" s="9"/>
      <c r="NM149" s="9"/>
      <c r="NN149" s="9"/>
      <c r="NO149" s="9"/>
      <c r="NP149" s="9"/>
      <c r="NQ149" s="9"/>
      <c r="NR149" s="9"/>
      <c r="NS149" s="9"/>
      <c r="NT149" s="9"/>
      <c r="NU149" s="9"/>
      <c r="NV149" s="9"/>
      <c r="NW149" s="9"/>
      <c r="NX149" s="9"/>
      <c r="NY149" s="9"/>
      <c r="NZ149" s="9"/>
      <c r="OA149" s="9"/>
      <c r="OB149" s="9"/>
      <c r="OC149" s="9"/>
      <c r="OD149" s="9"/>
      <c r="OE149" s="9"/>
      <c r="OF149" s="9"/>
      <c r="OG149" s="9"/>
      <c r="OH149" s="9"/>
      <c r="OI149" s="9"/>
      <c r="OJ149" s="9"/>
      <c r="OK149" s="9"/>
      <c r="OL149" s="9"/>
      <c r="OM149" s="9"/>
      <c r="ON149" s="9"/>
      <c r="OO149" s="9"/>
      <c r="OP149" s="9"/>
      <c r="OQ149" s="9"/>
      <c r="OR149" s="9"/>
      <c r="OS149" s="9"/>
      <c r="OT149" s="9"/>
      <c r="OU149" s="9"/>
      <c r="OV149" s="9"/>
      <c r="OW149" s="9"/>
      <c r="OX149" s="9"/>
      <c r="OY149" s="9"/>
      <c r="OZ149" s="9"/>
      <c r="PA149" s="9"/>
      <c r="PB149" s="9"/>
      <c r="PC149" s="9"/>
      <c r="PD149" s="9"/>
      <c r="PE149" s="9"/>
      <c r="PF149" s="9"/>
      <c r="PG149" s="9"/>
      <c r="PH149" s="9"/>
      <c r="PI149" s="9"/>
      <c r="PJ149" s="9"/>
      <c r="PK149" s="9"/>
      <c r="PL149" s="9"/>
      <c r="PM149" s="9"/>
      <c r="PN149" s="9"/>
      <c r="PO149" s="9"/>
      <c r="PP149" s="9"/>
      <c r="PQ149" s="9"/>
      <c r="PR149" s="9"/>
      <c r="PS149" s="9"/>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9"/>
      <c r="SJ149" s="9"/>
      <c r="SK149" s="9"/>
      <c r="SL149" s="9"/>
      <c r="SM149" s="9"/>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c r="WH149" s="9"/>
      <c r="WI149" s="9"/>
      <c r="WJ149" s="9"/>
      <c r="WK149" s="9"/>
      <c r="WL149" s="9"/>
      <c r="WM149" s="9"/>
      <c r="WN149" s="9"/>
      <c r="WO149" s="9"/>
      <c r="WP149" s="9"/>
      <c r="WQ149" s="9"/>
      <c r="WR149" s="9"/>
      <c r="WS149" s="9"/>
      <c r="WT149" s="9"/>
      <c r="WU149" s="9"/>
      <c r="WV149" s="9"/>
      <c r="WW149" s="9"/>
      <c r="WX149" s="9"/>
      <c r="WY149" s="9"/>
      <c r="WZ149" s="9"/>
      <c r="XA149" s="9"/>
      <c r="XB149" s="9"/>
      <c r="XC149" s="9"/>
      <c r="XD149" s="9"/>
      <c r="XE149" s="9"/>
      <c r="XF149" s="9"/>
      <c r="XG149" s="9"/>
      <c r="XH149" s="9"/>
      <c r="XI149" s="9"/>
      <c r="XJ149" s="9"/>
      <c r="XK149" s="9"/>
      <c r="XL149" s="9"/>
      <c r="XM149" s="9"/>
      <c r="XN149" s="9"/>
      <c r="XO149" s="9"/>
      <c r="XP149" s="9"/>
      <c r="XQ149" s="9"/>
      <c r="XR149" s="9"/>
      <c r="XS149" s="9"/>
      <c r="XT149" s="9"/>
      <c r="XU149" s="9"/>
      <c r="XV149" s="9"/>
      <c r="XW149" s="9"/>
      <c r="XX149" s="9"/>
      <c r="XY149" s="9"/>
      <c r="XZ149" s="9"/>
      <c r="YA149" s="9"/>
      <c r="YB149" s="9"/>
      <c r="YC149" s="9"/>
      <c r="YD149" s="9"/>
      <c r="YE149" s="9"/>
      <c r="YF149" s="9"/>
      <c r="YG149" s="9"/>
      <c r="YH149" s="9"/>
      <c r="YI149" s="9"/>
      <c r="YJ149" s="9"/>
      <c r="YK149" s="9"/>
      <c r="YL149" s="9"/>
      <c r="YM149" s="9"/>
      <c r="YN149" s="9"/>
      <c r="YO149" s="9"/>
      <c r="YP149" s="9"/>
      <c r="YQ149" s="9"/>
      <c r="YR149" s="9"/>
      <c r="YS149" s="9"/>
      <c r="YT149" s="9"/>
      <c r="YU149" s="9"/>
      <c r="YV149" s="9"/>
      <c r="YW149" s="9"/>
      <c r="YX149" s="9"/>
      <c r="YY149" s="9"/>
      <c r="YZ149" s="9"/>
      <c r="ZA149" s="9"/>
      <c r="ZB149" s="9"/>
      <c r="ZC149" s="9"/>
      <c r="ZD149" s="9"/>
      <c r="ZE149" s="9"/>
      <c r="ZF149" s="9"/>
      <c r="ZG149" s="9"/>
      <c r="ZH149" s="9"/>
      <c r="ZI149" s="9"/>
      <c r="ZJ149" s="9"/>
      <c r="ZK149" s="9"/>
      <c r="ZL149" s="9"/>
      <c r="ZM149" s="9"/>
      <c r="ZN149" s="9"/>
      <c r="ZO149" s="9"/>
      <c r="ZP149" s="9"/>
      <c r="ZQ149" s="9"/>
      <c r="ZR149" s="9"/>
      <c r="ZS149" s="9"/>
      <c r="ZT149" s="9"/>
      <c r="ZU149" s="9"/>
      <c r="ZV149" s="9"/>
      <c r="ZW149" s="9"/>
      <c r="ZX149" s="9"/>
      <c r="ZY149" s="9"/>
      <c r="ZZ149" s="9"/>
      <c r="AAA149" s="9"/>
      <c r="AAB149" s="9"/>
      <c r="AAC149" s="9"/>
      <c r="AAD149" s="9"/>
      <c r="AAE149" s="9"/>
      <c r="AAF149" s="9"/>
      <c r="AAG149" s="9"/>
      <c r="AAH149" s="9"/>
      <c r="AAI149" s="9"/>
      <c r="AAJ149" s="9"/>
      <c r="AAK149" s="9"/>
      <c r="AAL149" s="9"/>
      <c r="AAM149" s="9"/>
      <c r="AAN149" s="9"/>
      <c r="AAO149" s="9"/>
      <c r="AAP149" s="9"/>
      <c r="AAQ149" s="9"/>
      <c r="AAR149" s="9"/>
      <c r="AAS149" s="9"/>
      <c r="AAT149" s="9"/>
      <c r="AAU149" s="9"/>
      <c r="AAV149" s="9"/>
      <c r="AAW149" s="9"/>
      <c r="AAX149" s="9"/>
      <c r="AAY149" s="9"/>
      <c r="AAZ149" s="9"/>
      <c r="ABA149" s="9"/>
      <c r="ABB149" s="9"/>
      <c r="ABC149" s="9"/>
      <c r="ABD149" s="9"/>
      <c r="ABE149" s="9"/>
      <c r="ABF149" s="9"/>
      <c r="ABG149" s="9"/>
      <c r="ABH149" s="9"/>
      <c r="ABI149" s="9"/>
      <c r="ABJ149" s="9"/>
      <c r="ABK149" s="9"/>
      <c r="ABL149" s="9"/>
      <c r="ABM149" s="9"/>
      <c r="ABN149" s="9"/>
      <c r="ABO149" s="9"/>
      <c r="ABP149" s="9"/>
      <c r="ABQ149" s="9"/>
      <c r="ABR149" s="9"/>
      <c r="ABS149" s="9"/>
      <c r="ABT149" s="9"/>
      <c r="ABU149" s="9"/>
      <c r="ABV149" s="9"/>
      <c r="ABW149" s="9"/>
      <c r="ABX149" s="9"/>
      <c r="ABY149" s="9"/>
      <c r="ABZ149" s="9"/>
      <c r="ACA149" s="9"/>
      <c r="ACB149" s="9"/>
      <c r="ACC149" s="9"/>
      <c r="ACD149" s="9"/>
      <c r="ACE149" s="9"/>
      <c r="ACF149" s="9"/>
      <c r="ACG149" s="9"/>
      <c r="ACH149" s="9"/>
      <c r="ACI149" s="9"/>
      <c r="ACJ149" s="9"/>
      <c r="ACK149" s="9"/>
      <c r="ACL149" s="9"/>
      <c r="ACM149" s="9"/>
      <c r="ACN149" s="9"/>
      <c r="ACO149" s="9"/>
      <c r="ACP149" s="9"/>
      <c r="ACQ149" s="9"/>
      <c r="ACR149" s="9"/>
      <c r="ACS149" s="9"/>
      <c r="ACT149" s="9"/>
      <c r="ACU149" s="9"/>
      <c r="ACV149" s="9"/>
      <c r="ACW149" s="9"/>
      <c r="ACX149" s="9"/>
      <c r="ACY149" s="9"/>
      <c r="ACZ149" s="9"/>
      <c r="ADA149" s="9"/>
      <c r="ADB149" s="9"/>
      <c r="ADC149" s="9"/>
      <c r="ADD149" s="9"/>
      <c r="ADE149" s="9"/>
      <c r="ADF149" s="9"/>
      <c r="ADG149" s="9"/>
      <c r="ADH149" s="9"/>
      <c r="ADI149" s="9"/>
      <c r="ADJ149" s="9"/>
      <c r="ADK149" s="9"/>
      <c r="ADL149" s="9"/>
      <c r="ADM149" s="9"/>
      <c r="ADN149" s="9"/>
      <c r="ADO149" s="9"/>
      <c r="ADP149" s="9"/>
      <c r="ADQ149" s="9"/>
      <c r="ADR149" s="9"/>
      <c r="ADS149" s="9"/>
      <c r="ADT149" s="9"/>
      <c r="ADU149" s="9"/>
      <c r="ADV149" s="9"/>
      <c r="ADW149" s="9"/>
      <c r="ADX149" s="9"/>
      <c r="ADY149" s="9"/>
      <c r="ADZ149" s="9"/>
      <c r="AEA149" s="9"/>
      <c r="AEB149" s="9"/>
      <c r="AEC149" s="9"/>
      <c r="AED149" s="9"/>
      <c r="AEE149" s="9"/>
      <c r="AEF149" s="9"/>
      <c r="AEG149" s="9"/>
      <c r="AEH149" s="9"/>
      <c r="AEI149" s="9"/>
      <c r="AEJ149" s="9"/>
      <c r="AEK149" s="9"/>
      <c r="AEL149" s="9"/>
      <c r="AEM149" s="9"/>
      <c r="AEN149" s="9"/>
      <c r="AEO149" s="9"/>
      <c r="AEP149" s="9"/>
      <c r="AEQ149" s="9"/>
      <c r="AER149" s="9"/>
      <c r="AES149" s="9"/>
      <c r="AET149" s="9"/>
      <c r="AEU149" s="9"/>
      <c r="AEV149" s="9"/>
      <c r="AEW149" s="9"/>
      <c r="AEX149" s="9"/>
      <c r="AEY149" s="9"/>
      <c r="AEZ149" s="9"/>
      <c r="AFA149" s="9"/>
      <c r="AFB149" s="9"/>
      <c r="AFC149" s="9"/>
      <c r="AFD149" s="9"/>
      <c r="AFE149" s="9"/>
      <c r="AFF149" s="9"/>
      <c r="AFG149" s="9"/>
      <c r="AFH149" s="9"/>
      <c r="AFI149" s="9"/>
      <c r="AFJ149" s="9"/>
      <c r="AFK149" s="9"/>
      <c r="AFL149" s="9"/>
      <c r="AFM149" s="9"/>
      <c r="AFN149" s="9"/>
      <c r="AFO149" s="9"/>
      <c r="AFP149" s="9"/>
      <c r="AFQ149" s="9"/>
      <c r="AFR149" s="9"/>
      <c r="AFS149" s="9"/>
      <c r="AFT149" s="9"/>
      <c r="AFU149" s="9"/>
      <c r="AFV149" s="9"/>
      <c r="AFW149" s="9"/>
      <c r="AFX149" s="9"/>
      <c r="AFY149" s="9"/>
      <c r="AFZ149" s="9"/>
      <c r="AGA149" s="9"/>
      <c r="AGB149" s="9"/>
      <c r="AGC149" s="9"/>
      <c r="AGD149" s="9"/>
      <c r="AGE149" s="9"/>
      <c r="AGF149" s="9"/>
      <c r="AGG149" s="9"/>
      <c r="AGH149" s="9"/>
      <c r="AGI149" s="9"/>
      <c r="AGJ149" s="9"/>
      <c r="AGK149" s="9"/>
      <c r="AGL149" s="9"/>
      <c r="AGM149" s="9"/>
      <c r="AGN149" s="9"/>
      <c r="AGO149" s="9"/>
      <c r="AGP149" s="9"/>
      <c r="AGQ149" s="9"/>
      <c r="AGR149" s="9"/>
      <c r="AGS149" s="9"/>
      <c r="AGT149" s="9"/>
      <c r="AGU149" s="9"/>
      <c r="AGV149" s="9"/>
      <c r="AGW149" s="9"/>
      <c r="AGX149" s="9"/>
      <c r="AGY149" s="9"/>
      <c r="AGZ149" s="9"/>
      <c r="AHA149" s="9"/>
      <c r="AHB149" s="9"/>
      <c r="AHC149" s="9"/>
      <c r="AHD149" s="9"/>
      <c r="AHE149" s="9"/>
      <c r="AHF149" s="9"/>
      <c r="AHG149" s="9"/>
      <c r="AHH149" s="9"/>
      <c r="AHI149" s="9"/>
      <c r="AHJ149" s="9"/>
      <c r="AHK149" s="9"/>
      <c r="AHL149" s="9"/>
      <c r="AHM149" s="9"/>
      <c r="AHN149" s="9"/>
      <c r="AHO149" s="9"/>
      <c r="AHP149" s="9"/>
      <c r="AHQ149" s="9"/>
      <c r="AHR149" s="9"/>
      <c r="AHS149" s="9"/>
      <c r="AHT149" s="9"/>
      <c r="AHU149" s="9"/>
      <c r="AHV149" s="9"/>
      <c r="AHW149" s="9"/>
      <c r="AHX149" s="9"/>
      <c r="AHY149" s="9"/>
      <c r="AHZ149" s="9"/>
      <c r="AIA149" s="9"/>
      <c r="AIB149" s="9"/>
      <c r="AIC149" s="9"/>
      <c r="AID149" s="9"/>
      <c r="AIE149" s="9"/>
      <c r="AIF149" s="9"/>
      <c r="AIG149" s="9"/>
      <c r="AIH149" s="9"/>
      <c r="AII149" s="9"/>
      <c r="AIJ149" s="9"/>
      <c r="AIK149" s="9"/>
      <c r="AIL149" s="9"/>
      <c r="AIM149" s="9"/>
      <c r="AIN149" s="9"/>
      <c r="AIO149" s="9"/>
      <c r="AIP149" s="9"/>
      <c r="AIQ149" s="9"/>
      <c r="AIR149" s="9"/>
      <c r="AIS149" s="9"/>
      <c r="AIT149" s="9"/>
      <c r="AIU149" s="9"/>
      <c r="AIV149" s="9"/>
      <c r="AIW149" s="9"/>
      <c r="AIX149" s="9"/>
      <c r="AIY149" s="9"/>
      <c r="AIZ149" s="9"/>
      <c r="AJA149" s="9"/>
      <c r="AJB149" s="9"/>
      <c r="AJC149" s="9"/>
      <c r="AJD149" s="9"/>
      <c r="AJE149" s="9"/>
      <c r="AJF149" s="9"/>
      <c r="AJG149" s="9"/>
      <c r="AJH149" s="9"/>
      <c r="AJI149" s="9"/>
      <c r="AJJ149" s="9"/>
      <c r="AJK149" s="9"/>
      <c r="AJL149" s="9"/>
      <c r="AJM149" s="9"/>
      <c r="AJN149" s="9"/>
      <c r="AJO149" s="9"/>
      <c r="AJP149" s="9"/>
      <c r="AJQ149" s="9"/>
      <c r="AJR149" s="9"/>
      <c r="AJS149" s="9"/>
      <c r="AJT149" s="9"/>
      <c r="AJU149" s="9"/>
      <c r="AJV149" s="9"/>
      <c r="AJW149" s="9"/>
      <c r="AJX149" s="9"/>
      <c r="AJY149" s="9"/>
      <c r="AJZ149" s="9"/>
      <c r="AKA149" s="9"/>
      <c r="AKB149" s="9"/>
      <c r="AKC149" s="9"/>
      <c r="AKD149" s="9"/>
      <c r="AKE149" s="9"/>
      <c r="AKF149" s="9"/>
      <c r="AKG149" s="9"/>
      <c r="AKH149" s="9"/>
      <c r="AKI149" s="9"/>
      <c r="AKJ149" s="9"/>
      <c r="AKK149" s="9"/>
      <c r="AKL149" s="9"/>
      <c r="AKM149" s="9"/>
      <c r="AKN149" s="9"/>
      <c r="AKO149" s="9"/>
      <c r="AKP149" s="9"/>
      <c r="AKQ149" s="9"/>
      <c r="AKR149" s="9"/>
      <c r="AKS149" s="9"/>
      <c r="AKT149" s="9"/>
      <c r="AKU149" s="9"/>
      <c r="AKV149" s="9"/>
      <c r="AKW149" s="9"/>
      <c r="AKX149" s="9"/>
      <c r="AKY149" s="9"/>
      <c r="AKZ149" s="9"/>
      <c r="ALA149" s="9"/>
      <c r="ALB149" s="9"/>
      <c r="ALC149" s="9"/>
      <c r="ALD149" s="9"/>
      <c r="ALE149" s="9"/>
      <c r="ALF149" s="9"/>
      <c r="ALG149" s="9"/>
      <c r="ALH149" s="9"/>
      <c r="ALI149" s="9"/>
      <c r="ALJ149" s="9"/>
      <c r="ALK149" s="9"/>
      <c r="ALL149" s="9"/>
      <c r="ALM149" s="9"/>
      <c r="ALN149" s="9"/>
      <c r="ALO149" s="9"/>
      <c r="ALP149" s="9"/>
      <c r="ALQ149" s="9"/>
      <c r="ALR149" s="9"/>
      <c r="ALS149" s="9"/>
      <c r="ALT149" s="9"/>
      <c r="ALU149" s="9"/>
      <c r="ALV149" s="9"/>
      <c r="ALW149" s="9"/>
      <c r="ALX149" s="9"/>
      <c r="ALY149" s="9"/>
      <c r="AMN149" s="9"/>
      <c r="AMO149" s="9"/>
      <c r="AMP149" s="9"/>
      <c r="AMQ149" s="9"/>
      <c r="AMR149" s="9"/>
      <c r="AMS149" s="9"/>
      <c r="AMT149" s="9"/>
      <c r="AMU149" s="9"/>
      <c r="AMV149" s="9"/>
      <c r="AMW149" s="9"/>
      <c r="AMX149" s="9"/>
      <c r="AMY149" s="9"/>
      <c r="AMZ149" s="9"/>
      <c r="ANA149" s="9"/>
      <c r="ANB149" s="9"/>
      <c r="ANC149" s="9"/>
      <c r="AND149" s="9"/>
      <c r="ANE149" s="9"/>
      <c r="ANF149" s="9"/>
      <c r="ANG149" s="9"/>
      <c r="ANH149" s="9"/>
      <c r="ANI149" s="9"/>
      <c r="ANJ149" s="9"/>
      <c r="ANK149" s="9"/>
      <c r="ANL149" s="9"/>
      <c r="ANM149" s="9"/>
      <c r="ANN149" s="9"/>
      <c r="ANO149" s="9"/>
      <c r="ANP149" s="9"/>
      <c r="ANQ149" s="9"/>
      <c r="ANR149" s="9"/>
      <c r="ANS149" s="9"/>
      <c r="ANT149" s="9"/>
      <c r="ANU149" s="9"/>
      <c r="ANV149" s="9"/>
      <c r="ANW149" s="9"/>
      <c r="ANX149" s="9"/>
      <c r="ANY149" s="9"/>
      <c r="ANZ149" s="9"/>
      <c r="AOA149" s="9"/>
      <c r="AOB149" s="9"/>
      <c r="AOC149" s="9"/>
      <c r="AOD149" s="9"/>
      <c r="AOE149" s="9"/>
      <c r="AOF149" s="9"/>
      <c r="AOG149" s="9"/>
      <c r="AOH149" s="9"/>
      <c r="AOI149" s="9"/>
      <c r="AOJ149" s="9"/>
      <c r="AOK149" s="9"/>
      <c r="AOL149" s="9"/>
      <c r="AOM149" s="9"/>
      <c r="AON149" s="9"/>
      <c r="AOO149" s="9"/>
      <c r="AOP149" s="9"/>
      <c r="AOQ149" s="9"/>
      <c r="AOR149" s="9"/>
      <c r="AOS149" s="9"/>
      <c r="AOT149" s="9"/>
      <c r="AOU149" s="9"/>
      <c r="AOV149" s="9"/>
      <c r="AOW149" s="9"/>
      <c r="AOX149" s="9"/>
      <c r="AOY149" s="9"/>
      <c r="AOZ149" s="9"/>
      <c r="APA149" s="9"/>
      <c r="APB149" s="9"/>
      <c r="APC149" s="9"/>
      <c r="APD149" s="9"/>
      <c r="APE149" s="9"/>
      <c r="APF149" s="9"/>
      <c r="APG149" s="9"/>
      <c r="APH149" s="9"/>
      <c r="API149" s="9"/>
      <c r="APJ149" s="9"/>
      <c r="APK149" s="9"/>
      <c r="APL149" s="9"/>
      <c r="APM149" s="9"/>
      <c r="APN149" s="9"/>
      <c r="APO149" s="9"/>
      <c r="APP149" s="9"/>
      <c r="APQ149" s="9"/>
      <c r="APR149" s="9"/>
      <c r="APS149" s="9"/>
      <c r="APT149" s="9"/>
      <c r="APU149" s="9"/>
      <c r="APV149" s="9"/>
      <c r="APW149" s="9"/>
      <c r="APX149" s="9"/>
      <c r="APY149" s="9"/>
      <c r="APZ149" s="9"/>
      <c r="AQA149" s="9"/>
      <c r="AQB149" s="9"/>
      <c r="AQC149" s="9"/>
      <c r="AQD149" s="9"/>
      <c r="AQE149" s="9"/>
      <c r="AQF149" s="9"/>
      <c r="AQG149" s="9"/>
      <c r="AQH149" s="9"/>
      <c r="AQI149" s="9"/>
      <c r="AQJ149" s="9"/>
      <c r="AQK149" s="9"/>
      <c r="AQL149" s="9"/>
      <c r="AQM149" s="9"/>
      <c r="AQN149" s="9"/>
      <c r="AQO149" s="9"/>
      <c r="AQP149" s="9"/>
      <c r="AQQ149" s="9"/>
      <c r="AQR149" s="9"/>
      <c r="AQS149" s="9"/>
      <c r="AQT149" s="9"/>
      <c r="AQU149" s="9"/>
      <c r="AQV149" s="9"/>
      <c r="AQW149" s="9"/>
      <c r="AQX149" s="9"/>
      <c r="AQY149" s="9"/>
      <c r="AQZ149" s="9"/>
      <c r="ARA149" s="9"/>
      <c r="ARB149" s="9"/>
      <c r="ARC149" s="9"/>
      <c r="ARD149" s="9"/>
      <c r="ARE149" s="9"/>
      <c r="ARF149" s="9"/>
      <c r="ARG149" s="9"/>
      <c r="ARH149" s="9"/>
      <c r="ARI149" s="9"/>
      <c r="ARJ149" s="9"/>
      <c r="ARK149" s="9"/>
      <c r="ARL149" s="9"/>
      <c r="ARM149" s="9"/>
      <c r="ARN149" s="9"/>
      <c r="ARO149" s="9"/>
      <c r="ARP149" s="9"/>
      <c r="ARQ149" s="9"/>
      <c r="ARR149" s="9"/>
      <c r="ARS149" s="9"/>
      <c r="ART149" s="9"/>
      <c r="ARU149" s="9"/>
      <c r="ARV149" s="9"/>
      <c r="ARW149" s="9"/>
      <c r="ARX149" s="9"/>
      <c r="ARY149" s="9"/>
      <c r="ARZ149" s="9"/>
      <c r="ASA149" s="9"/>
      <c r="ASB149" s="9"/>
      <c r="ASC149" s="9"/>
      <c r="ASD149" s="9"/>
      <c r="ASE149" s="9"/>
      <c r="ASF149" s="9"/>
      <c r="ASG149" s="9"/>
      <c r="ASH149" s="9"/>
      <c r="ASI149" s="9"/>
      <c r="ASJ149" s="9"/>
      <c r="ASK149" s="9"/>
      <c r="ASL149" s="9"/>
      <c r="ASM149" s="9"/>
      <c r="ASN149" s="9"/>
      <c r="ASO149" s="9"/>
      <c r="ASP149" s="9"/>
      <c r="ASQ149" s="9"/>
      <c r="ASR149" s="9"/>
      <c r="ASS149" s="9"/>
      <c r="AST149" s="9"/>
      <c r="ASU149" s="9"/>
      <c r="ASV149" s="9"/>
      <c r="ASW149" s="9"/>
      <c r="ASX149" s="9"/>
      <c r="ASY149" s="9"/>
      <c r="ASZ149" s="9"/>
      <c r="ATA149" s="9"/>
      <c r="ATB149" s="9"/>
      <c r="ATC149" s="9"/>
      <c r="ATD149" s="9"/>
      <c r="ATE149" s="9"/>
      <c r="ATF149" s="9"/>
      <c r="ATG149" s="9"/>
      <c r="ATH149" s="9"/>
      <c r="ATI149" s="9"/>
      <c r="ATJ149" s="9"/>
      <c r="ATK149" s="9"/>
      <c r="ATL149" s="9"/>
      <c r="ATM149" s="9"/>
      <c r="ATN149" s="9"/>
      <c r="ATO149" s="9"/>
      <c r="ATP149" s="9"/>
      <c r="ATQ149" s="9"/>
      <c r="ATR149" s="9"/>
      <c r="ATS149" s="9"/>
      <c r="ATT149" s="9"/>
      <c r="ATU149" s="9"/>
      <c r="ATV149" s="9"/>
      <c r="ATW149" s="9"/>
      <c r="ATX149" s="9"/>
      <c r="ATY149" s="9" t="s">
        <v>5691</v>
      </c>
      <c r="ATZ149" s="9" t="s">
        <v>5691</v>
      </c>
      <c r="AUA149" s="9" t="s">
        <v>6047</v>
      </c>
      <c r="AUB149" s="9"/>
      <c r="AUC149" s="9"/>
      <c r="AUD149" s="9"/>
      <c r="AUE149" s="9"/>
      <c r="AUF149" s="9"/>
      <c r="AUG149" s="9"/>
      <c r="AUH149" s="9"/>
      <c r="AUI149" s="9"/>
      <c r="AUJ149" s="9"/>
      <c r="AUK149" s="9"/>
      <c r="AUL149" s="9"/>
      <c r="AUM149" s="9"/>
      <c r="AUN149" s="9"/>
      <c r="AUO149" s="9"/>
      <c r="AUP149" s="9"/>
      <c r="AUQ149" s="9"/>
      <c r="AUR149" s="9"/>
      <c r="AUS149" s="9"/>
      <c r="AUT149" s="9"/>
      <c r="AUU149" s="9"/>
      <c r="AUV149" s="9"/>
      <c r="AUW149" s="9"/>
      <c r="AUX149" s="9"/>
      <c r="AUY149" s="9"/>
      <c r="AUZ149" s="9"/>
      <c r="AVA149" s="9"/>
      <c r="AVB149" s="9"/>
      <c r="AVC149" s="9"/>
      <c r="AVD149" s="9"/>
      <c r="AVE149" s="9"/>
      <c r="AVF149" s="9"/>
      <c r="AVG149" s="9"/>
      <c r="AVH149" s="9"/>
      <c r="AVI149" s="9"/>
      <c r="AVJ149" s="9"/>
      <c r="AVK149" s="9" t="s">
        <v>13237</v>
      </c>
      <c r="AVL149" s="9"/>
      <c r="AVM149" s="9"/>
      <c r="AVN149" s="9"/>
      <c r="AVO149" s="9"/>
      <c r="AVP149" s="9"/>
      <c r="AVQ149" s="9"/>
      <c r="AVR149" s="9"/>
      <c r="AVS149" s="9"/>
      <c r="AVT149" s="9"/>
      <c r="AVU149" s="9"/>
      <c r="AVV149" s="9"/>
      <c r="AVW149" s="9"/>
      <c r="AVX149" s="9"/>
      <c r="AVY149" s="9"/>
      <c r="AVZ149" s="9"/>
      <c r="AWA149" s="9"/>
      <c r="AWB149" s="9"/>
      <c r="AWC149" s="9"/>
      <c r="AWD149" s="9"/>
      <c r="AWE149" s="9"/>
      <c r="AWF149" s="9"/>
      <c r="AWG149" s="9"/>
      <c r="AWH149" s="9"/>
      <c r="AWI149" s="9"/>
      <c r="AWJ149" s="9"/>
      <c r="AWK149" s="9"/>
      <c r="AWL149" s="9"/>
      <c r="AWM149" s="9"/>
      <c r="AWN149" s="9"/>
      <c r="AWO149" s="9"/>
      <c r="AWP149" s="9"/>
      <c r="AWQ149" s="9"/>
      <c r="AWR149" s="9"/>
      <c r="AWS149" s="9"/>
      <c r="AWT149" s="9"/>
      <c r="AWU149" s="9"/>
      <c r="AWV149" s="9"/>
      <c r="AWW149" s="9"/>
      <c r="AWX149" s="9"/>
      <c r="AWY149" s="9"/>
      <c r="AWZ149" s="9"/>
      <c r="AXA149" s="9"/>
      <c r="AXB149" s="9" t="s">
        <v>13238</v>
      </c>
      <c r="AXC149" s="9"/>
      <c r="AXD149" s="9"/>
      <c r="AXE149" s="9"/>
      <c r="AXF149" s="9"/>
      <c r="AXG149" s="9"/>
      <c r="AXH149" s="9"/>
      <c r="AXI149" s="9"/>
      <c r="AXJ149" s="9"/>
      <c r="AXK149" s="9">
        <v>640.0</v>
      </c>
      <c r="AXL149" s="9" t="s">
        <v>3220</v>
      </c>
      <c r="AXM149" s="9">
        <v>508.0</v>
      </c>
      <c r="AXN149" s="9"/>
      <c r="AXO149" s="9"/>
      <c r="AXP149" s="9"/>
      <c r="AXQ149" s="9"/>
      <c r="AXR149" s="9"/>
      <c r="AXS149" s="9"/>
      <c r="AXT149" s="9"/>
      <c r="AXU149" s="9"/>
      <c r="AXV149" s="9"/>
      <c r="AXW149" s="9"/>
      <c r="AXX149" s="9"/>
      <c r="AXY149" s="9"/>
      <c r="AXZ149" s="9"/>
      <c r="AYA149" s="9"/>
      <c r="AYB149" s="9"/>
      <c r="AYC149" s="9"/>
      <c r="AYD149" s="9" t="s">
        <v>3220</v>
      </c>
      <c r="AYE149" s="9"/>
      <c r="AYF149" s="9"/>
      <c r="AYG149" s="9"/>
      <c r="AYH149" s="9" t="s">
        <v>13239</v>
      </c>
      <c r="AYI149" s="9"/>
      <c r="AYJ149" s="9"/>
      <c r="AYK149" s="9"/>
      <c r="AYL149" s="9"/>
      <c r="AYM149" s="9"/>
      <c r="AYN149" s="9"/>
      <c r="AYO149" s="9"/>
      <c r="AYP149" s="9"/>
      <c r="AYQ149" s="9"/>
      <c r="AYR149" s="9"/>
      <c r="AYS149" s="9"/>
      <c r="AYT149" s="9"/>
      <c r="AYU149" s="9"/>
      <c r="AYV149" s="9"/>
      <c r="AYW149" s="9"/>
      <c r="AYX149" s="9"/>
      <c r="AYY149" s="9"/>
      <c r="AYZ149" s="9"/>
      <c r="AZA149" s="9"/>
      <c r="AZB149" s="9"/>
      <c r="AZC149" s="9"/>
      <c r="AZD149" s="9"/>
      <c r="AZE149" s="9"/>
      <c r="AZF149" s="9"/>
      <c r="AZG149" s="9"/>
      <c r="AZH149" s="9"/>
      <c r="AZI149" s="9"/>
      <c r="AZJ149" s="9"/>
      <c r="AZK149" s="9"/>
      <c r="AZL149" s="9"/>
      <c r="AZM149" s="9"/>
      <c r="AZN149" s="9"/>
      <c r="AZO149" s="9"/>
      <c r="AZP149" s="9"/>
      <c r="AZQ149" s="9"/>
      <c r="AZR149" s="9"/>
      <c r="AZS149" s="9"/>
      <c r="AZT149" s="9"/>
      <c r="AZU149" s="9"/>
      <c r="AZV149" s="9"/>
      <c r="AZW149" s="9"/>
      <c r="AZX149" s="9"/>
      <c r="AZY149" s="9"/>
      <c r="AZZ149" s="9"/>
      <c r="BAA149" s="9"/>
      <c r="BAB149" s="9"/>
      <c r="BAC149" s="9"/>
      <c r="BAD149" s="9"/>
      <c r="BAE149" s="9"/>
      <c r="BAF149" s="9"/>
      <c r="BAG149" s="9"/>
      <c r="BAH149" s="9"/>
      <c r="BAI149" s="9"/>
      <c r="BAJ149" s="9"/>
      <c r="BAK149" s="9"/>
      <c r="BAL149" s="9"/>
      <c r="BAM149" s="9"/>
      <c r="BAN149" s="9"/>
      <c r="BAO149" s="9"/>
      <c r="BAP149" s="9"/>
      <c r="BAQ149" s="9"/>
      <c r="BAR149" s="9"/>
      <c r="BAS149" s="9"/>
      <c r="BAT149" s="9"/>
      <c r="BAU149" s="9"/>
      <c r="BAV149" s="9"/>
      <c r="BAW149" s="9"/>
      <c r="BAX149" s="9"/>
      <c r="BAY149" s="9"/>
      <c r="BAZ149" s="9"/>
      <c r="BBA149" s="9"/>
      <c r="BBB149" s="9"/>
      <c r="BBC149" s="9"/>
      <c r="BBD149" s="9"/>
      <c r="BBE149" s="9"/>
      <c r="BBF149" s="9"/>
      <c r="BBG149" s="9"/>
      <c r="BBH149" s="9"/>
      <c r="BBI149" s="9"/>
      <c r="BBJ149" s="9"/>
      <c r="BBK149" s="9"/>
      <c r="BBL149" s="9"/>
      <c r="BBM149" s="9"/>
      <c r="BBN149" s="9"/>
      <c r="BBO149" s="9"/>
      <c r="BBP149" s="9"/>
      <c r="BBQ149" s="9"/>
      <c r="BBR149" s="9"/>
      <c r="BBS149" s="9"/>
      <c r="BBT149" s="9"/>
      <c r="BBU149" s="9"/>
      <c r="BBV149" s="9"/>
      <c r="BBW149" s="9"/>
      <c r="BBX149" s="9"/>
      <c r="BBY149" s="9"/>
      <c r="BBZ149" s="9"/>
      <c r="BCA149" s="9"/>
      <c r="BCB149" s="9"/>
      <c r="BCC149" s="9"/>
      <c r="BCD149" s="9"/>
      <c r="BCE149" s="9"/>
      <c r="BCF149" s="9"/>
      <c r="BCG149" s="9"/>
      <c r="BCH149" s="9"/>
      <c r="BCI149" s="9"/>
      <c r="BCJ149" s="9"/>
      <c r="BCK149" s="9"/>
      <c r="BCL149" s="9"/>
      <c r="BCM149" s="9"/>
      <c r="BCN149" s="9"/>
      <c r="BCO149" s="9"/>
      <c r="BCP149" s="9"/>
      <c r="BCQ149" s="9"/>
      <c r="BCR149" s="9"/>
      <c r="BCS149" s="9"/>
      <c r="BCT149" s="9"/>
      <c r="BCU149" s="9"/>
      <c r="BCV149" s="9"/>
      <c r="BCW149" s="9"/>
      <c r="BCX149" s="9"/>
      <c r="BCY149" s="9"/>
      <c r="BCZ149" s="9"/>
      <c r="BDA149" s="9"/>
      <c r="BDB149" s="9"/>
      <c r="BDC149" s="9"/>
      <c r="BDD149" s="9"/>
      <c r="BDE149" s="9"/>
      <c r="BDF149" s="9"/>
      <c r="BDG149" s="9"/>
      <c r="BDH149" s="9"/>
      <c r="BDI149" s="9"/>
      <c r="BDJ149" s="9"/>
      <c r="BDK149" s="9"/>
      <c r="BDL149" s="9"/>
      <c r="BDM149" s="9"/>
      <c r="BDN149" s="9"/>
      <c r="BDO149" s="9"/>
      <c r="BDP149" s="9"/>
      <c r="BDQ149" s="9"/>
      <c r="BDR149" s="9"/>
      <c r="BDS149" s="9"/>
      <c r="BDT149" s="9"/>
      <c r="BDU149" s="9"/>
      <c r="BDV149" s="9"/>
      <c r="BDW149" s="9"/>
      <c r="BDX149" s="9"/>
      <c r="BDY149" s="9"/>
      <c r="BDZ149" s="9"/>
      <c r="BEA149" s="9"/>
      <c r="BEB149" s="9"/>
      <c r="BEC149" s="9"/>
      <c r="BED149" s="9"/>
      <c r="BEE149" s="9"/>
      <c r="BEF149" s="9"/>
      <c r="BEG149" s="9"/>
      <c r="BEH149" s="9"/>
      <c r="BEI149" s="9"/>
      <c r="BEJ149" s="9"/>
      <c r="BEK149" s="9"/>
      <c r="BEL149" s="9"/>
      <c r="BEM149" s="9"/>
      <c r="BEN149" s="9"/>
      <c r="BEO149" s="9"/>
      <c r="BEP149" s="9"/>
      <c r="BEQ149" s="9"/>
      <c r="BER149" s="9"/>
      <c r="BES149" s="9"/>
      <c r="BET149" s="9"/>
      <c r="BEU149" s="9"/>
      <c r="BEV149" s="9"/>
      <c r="BEW149" s="9"/>
      <c r="BEX149" s="9"/>
      <c r="BEY149" s="9"/>
      <c r="BEZ149" s="9"/>
      <c r="BFA149" s="9"/>
      <c r="BFB149" s="9"/>
      <c r="BFC149" s="9"/>
      <c r="BFD149" s="9"/>
      <c r="BFE149" s="9"/>
      <c r="BFF149" s="9"/>
      <c r="BFG149" s="9"/>
      <c r="BFH149" s="9"/>
      <c r="BFI149" s="9"/>
      <c r="BFJ149" s="9"/>
      <c r="BFK149" s="9"/>
      <c r="BFL149" s="9"/>
      <c r="BFM149" s="9"/>
      <c r="BFN149" s="9"/>
      <c r="BFO149" s="9"/>
      <c r="BFP149" s="9"/>
      <c r="BFQ149" s="9"/>
      <c r="BFR149" s="9"/>
      <c r="BFS149" s="9"/>
      <c r="BFT149" s="9"/>
      <c r="BFU149" s="9"/>
      <c r="BFV149" s="9"/>
      <c r="BFW149" s="9"/>
      <c r="BFX149" s="9"/>
      <c r="BFY149" s="9"/>
      <c r="BFZ149" s="9"/>
      <c r="BGA149" s="9"/>
      <c r="BGB149" s="9"/>
      <c r="BGC149" s="9"/>
      <c r="BGD149" s="9"/>
      <c r="BGE149" s="9"/>
      <c r="BGF149" s="9"/>
      <c r="BGG149" s="9"/>
      <c r="BGH149" s="9"/>
      <c r="BGI149" s="9"/>
      <c r="BGJ149" s="9"/>
      <c r="BGK149" s="9"/>
      <c r="BGL149" s="9"/>
      <c r="BGM149" s="9"/>
      <c r="BGN149" s="9"/>
      <c r="BGO149" s="9"/>
      <c r="BGP149" s="9"/>
      <c r="BGQ149" s="9"/>
      <c r="BGR149" s="9"/>
      <c r="BGS149" s="9"/>
      <c r="BGT149" s="9"/>
      <c r="BGU149" s="9"/>
      <c r="BGV149" s="9"/>
      <c r="BGW149" s="9"/>
      <c r="BGX149" s="9"/>
      <c r="BGY149" s="9"/>
      <c r="BGZ149" s="9"/>
      <c r="BHA149" s="9"/>
      <c r="BHB149" s="9"/>
      <c r="BHC149" s="9"/>
      <c r="BHD149" s="9"/>
      <c r="BHE149" s="9"/>
      <c r="BHF149" s="9"/>
      <c r="BHG149" s="9"/>
      <c r="BHH149" s="9"/>
      <c r="BHI149" s="9"/>
      <c r="BHJ149" s="9"/>
      <c r="BHK149" s="9"/>
      <c r="BHL149" s="9"/>
      <c r="BHM149" s="9"/>
      <c r="BHN149" s="9"/>
      <c r="BHO149" s="9"/>
      <c r="BHP149" s="9"/>
      <c r="BHQ149" s="9"/>
      <c r="BHR149" s="9"/>
      <c r="BHS149" s="9"/>
      <c r="BHT149" s="9"/>
      <c r="BHU149" s="9"/>
      <c r="BHV149" s="9"/>
      <c r="BHW149" s="9"/>
      <c r="BHX149" s="9"/>
      <c r="BHY149" s="9"/>
      <c r="BHZ149" s="9"/>
      <c r="BIA149" s="9"/>
      <c r="BIB149" s="9"/>
      <c r="BIC149" s="9"/>
      <c r="BID149" s="9"/>
      <c r="BIE149" s="9"/>
      <c r="BIF149" s="9"/>
      <c r="BIG149" s="9"/>
      <c r="BIH149" s="9"/>
      <c r="BII149" s="9"/>
      <c r="BIJ149" s="9"/>
      <c r="BIK149" s="9"/>
      <c r="BIL149" s="9"/>
      <c r="BIM149" s="9"/>
      <c r="BIN149" s="9"/>
      <c r="BIO149" s="9"/>
      <c r="BIP149" s="9"/>
      <c r="BIQ149" s="9"/>
      <c r="BIR149" s="9"/>
      <c r="BIS149" s="9"/>
      <c r="BIT149" s="9"/>
      <c r="BIU149" s="9"/>
      <c r="BIV149" s="9"/>
      <c r="BIW149" s="9"/>
      <c r="BIX149" s="9"/>
      <c r="BIY149" s="9"/>
      <c r="BIZ149" s="9"/>
      <c r="BJA149" s="9"/>
      <c r="BJB149" s="9"/>
      <c r="BJC149" s="9"/>
      <c r="BJD149" s="9"/>
      <c r="BJE149" s="9"/>
      <c r="BJF149" s="9"/>
      <c r="BJG149" s="9"/>
      <c r="BJH149" s="9"/>
      <c r="BJI149" s="9"/>
      <c r="BJJ149" s="9"/>
      <c r="BJK149" s="9"/>
      <c r="BJL149" s="9"/>
      <c r="BJM149" s="9"/>
      <c r="BJN149" s="9"/>
      <c r="BJO149" s="9"/>
      <c r="BJP149" s="9"/>
      <c r="BJQ149" s="9"/>
      <c r="BJR149" s="9"/>
      <c r="BJS149" s="9"/>
      <c r="BJT149" s="9"/>
      <c r="BJU149" s="9"/>
      <c r="BJV149" s="9"/>
      <c r="BJW149" s="9"/>
      <c r="BJX149" s="9"/>
      <c r="BJY149" s="9"/>
      <c r="BJZ149" s="9"/>
      <c r="BKA149" s="9"/>
      <c r="BKB149" s="9"/>
      <c r="BKC149" s="9"/>
      <c r="BKD149" s="9"/>
      <c r="BKE149" s="9"/>
      <c r="BKF149" s="9"/>
      <c r="BKG149" s="9"/>
      <c r="BKH149" s="9"/>
      <c r="BKI149" s="9"/>
      <c r="BKJ149" s="9"/>
      <c r="BKK149" s="9"/>
      <c r="BKL149" s="9"/>
      <c r="BKM149" s="9"/>
      <c r="BKN149" s="9"/>
      <c r="BKO149" s="9"/>
      <c r="BKP149" s="9"/>
      <c r="BKQ149" s="9"/>
      <c r="BKR149" s="9"/>
      <c r="BKS149" s="9"/>
      <c r="BKT149" s="9"/>
      <c r="BKU149" s="9"/>
      <c r="BKV149" s="9"/>
      <c r="BKW149" s="9"/>
      <c r="BKX149" s="9"/>
      <c r="BKY149" s="9"/>
      <c r="BKZ149" s="9"/>
      <c r="BLA149" s="9"/>
      <c r="BLB149" s="9"/>
      <c r="BLC149" s="9"/>
      <c r="BLD149" s="9"/>
      <c r="BLE149" s="9"/>
      <c r="BLF149" s="9"/>
      <c r="BLG149" s="9"/>
      <c r="BLH149" s="9"/>
      <c r="BLI149" s="9"/>
      <c r="BLJ149" s="9"/>
      <c r="BLK149" s="9"/>
      <c r="BLL149" s="9"/>
      <c r="BLM149" s="9"/>
      <c r="BLN149" s="9"/>
      <c r="BLO149" s="9"/>
      <c r="BLP149" s="9"/>
      <c r="BLQ149" s="9"/>
      <c r="BLR149" s="9"/>
      <c r="BLS149" s="9"/>
      <c r="BLT149" s="9"/>
      <c r="BLU149" s="9"/>
      <c r="BLV149" s="9"/>
      <c r="BLW149" s="9"/>
      <c r="BLX149" s="9"/>
      <c r="BLY149" s="9"/>
      <c r="BLZ149" s="9"/>
      <c r="BMA149" s="9"/>
      <c r="BMB149" s="9"/>
      <c r="BMC149" s="9"/>
      <c r="BMD149" s="9"/>
      <c r="BME149" s="9"/>
      <c r="BMF149" s="9"/>
      <c r="BMG149" s="9"/>
      <c r="BMH149" s="9"/>
      <c r="BMI149" s="9"/>
      <c r="BMJ149" s="9"/>
      <c r="BMK149" s="9"/>
      <c r="BML149" s="9"/>
      <c r="BMM149" s="9"/>
      <c r="BMN149" s="9"/>
      <c r="BMO149" s="9"/>
      <c r="BMP149" s="9"/>
      <c r="BMQ149" s="9"/>
      <c r="BMR149" s="9"/>
      <c r="BMS149" s="9"/>
      <c r="BMT149" s="9"/>
      <c r="BMU149" s="9"/>
      <c r="BMV149" s="9"/>
      <c r="BMW149" s="9"/>
      <c r="BMX149" s="9"/>
      <c r="BMY149" s="9"/>
      <c r="BMZ149" s="9"/>
      <c r="BNA149" s="9"/>
      <c r="BNB149" s="9"/>
      <c r="BNC149" s="9"/>
      <c r="BND149" s="9"/>
      <c r="BNE149" s="9"/>
      <c r="BNF149" s="9"/>
      <c r="BNG149" s="9"/>
      <c r="BNH149" s="9"/>
      <c r="BNI149" s="9"/>
      <c r="BNJ149" s="9"/>
      <c r="BNK149" s="9"/>
      <c r="BNL149" s="9"/>
      <c r="BNM149" s="9"/>
      <c r="BNN149" s="9"/>
      <c r="BNO149" s="9"/>
      <c r="BNP149" s="9"/>
      <c r="BNQ149" s="9"/>
      <c r="BNR149" s="9"/>
      <c r="BNS149" s="9"/>
      <c r="BNT149" s="9"/>
      <c r="BNU149" s="9"/>
      <c r="BNV149" s="9"/>
      <c r="BNW149" s="9"/>
      <c r="BNX149" s="9"/>
      <c r="BNY149" s="9"/>
      <c r="BNZ149" s="9"/>
      <c r="BOA149" s="9"/>
      <c r="BOB149" s="9"/>
      <c r="BOC149" s="9"/>
      <c r="BOD149" s="9"/>
      <c r="BOE149" s="9"/>
      <c r="BOF149" s="9"/>
      <c r="BOG149" s="9"/>
      <c r="BOH149" s="9"/>
      <c r="BOI149" s="9"/>
      <c r="BOJ149" s="9"/>
      <c r="BOK149" s="9"/>
      <c r="BOL149" s="9"/>
      <c r="BOM149" s="9"/>
      <c r="BON149" s="9"/>
      <c r="BOO149" s="9"/>
      <c r="BOP149" s="9"/>
      <c r="BOQ149" s="9"/>
      <c r="BOR149" s="9"/>
      <c r="BOS149" s="9"/>
      <c r="BOT149" s="9"/>
      <c r="BOU149" s="9"/>
      <c r="BOV149" s="9"/>
      <c r="BOW149" s="9"/>
      <c r="BOX149" s="9"/>
      <c r="BOY149" s="9"/>
      <c r="BOZ149" s="9"/>
      <c r="BPA149" s="9"/>
      <c r="BPB149" s="9"/>
      <c r="BPC149" s="9"/>
      <c r="BPD149" s="9"/>
      <c r="BPE149" s="9"/>
      <c r="BPF149" s="9"/>
      <c r="BPG149" s="9"/>
      <c r="BPH149" s="9"/>
      <c r="BPI149" s="9"/>
      <c r="BPJ149" s="9"/>
      <c r="BPK149" s="9"/>
      <c r="BPL149" s="9"/>
      <c r="BPM149" s="9"/>
      <c r="BPN149" s="9"/>
      <c r="BPO149" s="9"/>
      <c r="BPP149" s="9"/>
      <c r="BPQ149" s="9"/>
      <c r="BPR149" s="9"/>
      <c r="BPS149" s="9"/>
      <c r="BPT149" s="9"/>
      <c r="BPU149" s="9"/>
      <c r="BPV149" s="9"/>
      <c r="BPW149" s="9"/>
      <c r="BPX149" s="9"/>
      <c r="BPY149" s="9"/>
      <c r="BPZ149" s="9"/>
      <c r="BQA149" s="9"/>
      <c r="BQB149" s="9"/>
      <c r="BQC149" s="9"/>
      <c r="BQD149" s="9"/>
      <c r="BQE149" s="9"/>
      <c r="BQF149" s="9"/>
      <c r="BQG149" s="9"/>
      <c r="BQH149" s="9"/>
      <c r="BQI149" s="9"/>
      <c r="BQJ149" s="9"/>
      <c r="BQK149" s="9"/>
      <c r="BQL149" s="9"/>
      <c r="BQM149" s="9"/>
      <c r="BQN149" s="9"/>
      <c r="BQO149" s="9"/>
      <c r="BQP149" s="9"/>
      <c r="BQQ149" s="9"/>
      <c r="BQR149" s="9"/>
      <c r="BQS149" s="9"/>
      <c r="BQT149" s="9"/>
      <c r="BQU149" s="9"/>
      <c r="BQV149" s="9"/>
      <c r="BQW149" s="9"/>
      <c r="BQX149" s="9"/>
      <c r="BQY149" s="9"/>
      <c r="BQZ149" s="9"/>
      <c r="BRA149" s="9"/>
      <c r="BRB149" s="9"/>
      <c r="BRC149" s="9"/>
      <c r="BRD149" s="9"/>
      <c r="BRE149" s="9"/>
      <c r="BRF149" s="9"/>
      <c r="BRG149" s="9"/>
      <c r="BRH149" s="9"/>
      <c r="BRI149" s="9"/>
      <c r="BRJ149" s="9"/>
      <c r="BRK149" s="9"/>
      <c r="BRL149" s="9"/>
      <c r="BRM149" s="9"/>
      <c r="BRN149" s="9"/>
      <c r="BRO149" s="9"/>
      <c r="BRP149" s="9"/>
      <c r="BRQ149" s="9"/>
      <c r="BRR149" s="9"/>
      <c r="BRS149" s="9"/>
      <c r="BRT149" s="9"/>
      <c r="BRU149" s="9"/>
      <c r="BRV149" s="9"/>
      <c r="BRW149" s="9"/>
      <c r="BRX149" s="9"/>
      <c r="BRY149" s="9"/>
      <c r="BRZ149" s="9"/>
      <c r="BSA149" s="9"/>
      <c r="BSB149" s="9"/>
      <c r="BSC149" s="9"/>
      <c r="BSD149" s="9"/>
      <c r="BSE149" s="9"/>
      <c r="BSF149" s="9"/>
      <c r="BSG149" s="9"/>
      <c r="BSH149" s="9"/>
      <c r="BSI149" s="9"/>
      <c r="BSJ149" s="9"/>
      <c r="BSK149" s="9"/>
      <c r="BSL149" s="9"/>
      <c r="BSM149" s="9"/>
      <c r="BSN149" s="9"/>
      <c r="BSO149" s="9"/>
      <c r="BSP149" s="9"/>
      <c r="BSQ149" s="9"/>
      <c r="BSR149" s="9"/>
      <c r="BSS149" s="9"/>
      <c r="BST149" s="9"/>
      <c r="BSU149" s="9"/>
      <c r="BSV149" s="9"/>
      <c r="BSW149" s="9"/>
      <c r="BSX149" s="9"/>
      <c r="BSY149" s="9"/>
      <c r="BSZ149" s="9"/>
      <c r="BTA149" s="9"/>
      <c r="BTB149" s="9"/>
      <c r="BTC149" s="9"/>
      <c r="BTD149" s="9"/>
      <c r="BTE149" s="9"/>
      <c r="BTF149" s="9"/>
      <c r="BTG149" s="9"/>
      <c r="BTH149" s="9"/>
      <c r="BTI149" s="9"/>
      <c r="BTJ149" s="9"/>
      <c r="BTK149" s="9"/>
      <c r="BTL149" s="9"/>
      <c r="BTM149" s="9"/>
      <c r="BTN149" s="9"/>
      <c r="BTO149" s="9"/>
      <c r="BTP149" s="9"/>
      <c r="BTQ149" s="9"/>
      <c r="BTR149" s="9"/>
      <c r="BTS149" s="9"/>
      <c r="BTT149" s="9"/>
      <c r="BTU149" s="9"/>
      <c r="BTV149" s="9"/>
      <c r="BTW149" s="9"/>
      <c r="BTX149" s="9"/>
      <c r="BTY149" s="9"/>
      <c r="BTZ149" s="9"/>
      <c r="BUA149" s="9"/>
      <c r="BUB149" s="9"/>
      <c r="BUC149" s="9"/>
      <c r="BUD149" s="9"/>
      <c r="BUE149" s="9"/>
      <c r="BUF149" s="9"/>
      <c r="BUG149" s="9"/>
      <c r="BUH149" s="9"/>
      <c r="BUI149" s="9"/>
      <c r="BUJ149" s="9"/>
      <c r="BUK149" s="9"/>
      <c r="BUL149" s="9"/>
      <c r="BUM149" s="9"/>
      <c r="BUN149" s="9"/>
      <c r="BUO149" s="9"/>
      <c r="BUP149" s="9"/>
      <c r="BUQ149" s="9"/>
      <c r="BUR149" s="9"/>
      <c r="BUS149" s="9"/>
      <c r="BUT149" s="9"/>
      <c r="BUU149" s="9"/>
      <c r="BUV149" s="9"/>
      <c r="BUW149" s="9"/>
      <c r="BUX149" s="9"/>
      <c r="BUY149" s="9"/>
      <c r="BUZ149" s="9"/>
      <c r="BVA149" s="9"/>
      <c r="BVB149" s="9"/>
      <c r="BVC149" s="9"/>
      <c r="BVD149" s="9"/>
      <c r="BVE149" s="9"/>
      <c r="BVF149" s="9"/>
      <c r="BVG149" s="9"/>
      <c r="BVH149" s="9"/>
      <c r="BVI149" s="9"/>
      <c r="BVJ149" s="9"/>
      <c r="BVK149" s="9"/>
      <c r="BVL149" s="9"/>
      <c r="BVM149" s="9"/>
      <c r="BVN149" s="9"/>
      <c r="BVO149" s="9"/>
      <c r="BVP149" s="9"/>
      <c r="BVQ149" s="9"/>
      <c r="BVR149" s="9"/>
      <c r="BVS149" s="9"/>
      <c r="BVT149" s="9"/>
      <c r="BVU149" s="9"/>
      <c r="BVV149" s="9"/>
      <c r="BVW149" s="9"/>
      <c r="BVX149" s="9"/>
      <c r="BVY149" s="9"/>
      <c r="BVZ149" s="9"/>
      <c r="BWA149" s="9"/>
      <c r="BWB149" s="9"/>
      <c r="BWC149" s="9"/>
      <c r="BWD149" s="9"/>
      <c r="BWE149" s="9"/>
      <c r="BWF149" s="9"/>
      <c r="BWG149" s="9"/>
      <c r="BWH149" s="9"/>
      <c r="BWI149" s="9"/>
      <c r="BWJ149" s="9"/>
      <c r="BWK149" s="9"/>
      <c r="BWL149" s="9"/>
      <c r="BWM149" s="9"/>
      <c r="BWN149" s="9"/>
      <c r="BWO149" s="9"/>
      <c r="BWP149" s="9"/>
      <c r="BWQ149" s="9"/>
      <c r="BWR149" s="9"/>
      <c r="BWS149" s="9"/>
      <c r="BWT149" s="9"/>
      <c r="BWU149" s="9"/>
      <c r="BWV149" s="9"/>
      <c r="BWW149" s="9"/>
      <c r="BWX149" s="9"/>
      <c r="BWY149" s="9"/>
      <c r="BWZ149" s="9"/>
      <c r="BXA149" s="9"/>
      <c r="BXB149" s="9"/>
      <c r="BXC149" s="9"/>
      <c r="BXD149" s="9"/>
    </row>
    <row r="150" ht="14.25" customHeight="1">
      <c r="A150" s="9">
        <v>0.0</v>
      </c>
      <c r="B150" s="9" t="s">
        <v>11947</v>
      </c>
      <c r="C150" s="9" t="s">
        <v>11948</v>
      </c>
      <c r="D150" s="9" t="s">
        <v>11948</v>
      </c>
      <c r="E150" s="9"/>
      <c r="F150" s="9">
        <v>44.0</v>
      </c>
      <c r="G150" s="9" t="s">
        <v>13240</v>
      </c>
      <c r="H150" s="9"/>
      <c r="I150" s="9"/>
      <c r="J150" s="9"/>
      <c r="K150" s="9"/>
      <c r="L150" s="9">
        <v>44.0</v>
      </c>
      <c r="M150" s="9"/>
      <c r="N150" s="9"/>
      <c r="O150" s="9"/>
      <c r="P150" s="9">
        <v>0.0</v>
      </c>
      <c r="Q150" s="9" t="s">
        <v>13241</v>
      </c>
      <c r="R150" s="9"/>
      <c r="S150" s="9" t="s">
        <v>3223</v>
      </c>
      <c r="T150" s="9" t="s">
        <v>3222</v>
      </c>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c r="JE150" s="9"/>
      <c r="JF150" s="9"/>
      <c r="JG150" s="9"/>
      <c r="JH150" s="9"/>
      <c r="JI150" s="9"/>
      <c r="JJ150" s="9"/>
      <c r="JK150" s="9"/>
      <c r="JL150" s="9"/>
      <c r="JM150" s="9"/>
      <c r="JN150" s="9"/>
      <c r="JO150" s="9"/>
      <c r="JP150" s="9"/>
      <c r="JQ150" s="9"/>
      <c r="JR150" s="9"/>
      <c r="JS150" s="9"/>
      <c r="JT150" s="9"/>
      <c r="JU150" s="9"/>
      <c r="JV150" s="9"/>
      <c r="JW150" s="9"/>
      <c r="JX150" s="9"/>
      <c r="JY150" s="9"/>
      <c r="JZ150" s="9"/>
      <c r="KA150" s="9"/>
      <c r="KB150" s="9"/>
      <c r="KC150" s="9"/>
      <c r="KD150" s="9"/>
      <c r="KE150" s="9"/>
      <c r="KF150" s="9"/>
      <c r="KG150" s="9"/>
      <c r="KH150" s="9"/>
      <c r="KI150" s="9"/>
      <c r="KJ150" s="9"/>
      <c r="KK150" s="9"/>
      <c r="KL150" s="9"/>
      <c r="KM150" s="9"/>
      <c r="KN150" s="9"/>
      <c r="KO150" s="9"/>
      <c r="KP150" s="9"/>
      <c r="KQ150" s="9"/>
      <c r="KR150" s="9"/>
      <c r="KS150" s="9"/>
      <c r="KT150" s="9"/>
      <c r="KU150" s="9"/>
      <c r="KV150" s="9"/>
      <c r="KW150" s="9"/>
      <c r="KX150" s="9"/>
      <c r="KY150" s="9"/>
      <c r="KZ150" s="9"/>
      <c r="LA150" s="9"/>
      <c r="LB150" s="9"/>
      <c r="LC150" s="9"/>
      <c r="LD150" s="9"/>
      <c r="LE150" s="9"/>
      <c r="LF150" s="9"/>
      <c r="LG150" s="9"/>
      <c r="LH150" s="9"/>
      <c r="LI150" s="9"/>
      <c r="LJ150" s="9"/>
      <c r="LK150" s="9"/>
      <c r="LL150" s="9"/>
      <c r="LM150" s="9"/>
      <c r="LN150" s="9"/>
      <c r="LO150" s="9"/>
      <c r="LP150" s="9"/>
      <c r="LQ150" s="9"/>
      <c r="LR150" s="9"/>
      <c r="LS150" s="9"/>
      <c r="LT150" s="9"/>
      <c r="LU150" s="9"/>
      <c r="LV150" s="9"/>
      <c r="LW150" s="9"/>
      <c r="LX150" s="9"/>
      <c r="LY150" s="9"/>
      <c r="LZ150" s="9"/>
      <c r="MA150" s="9"/>
      <c r="MB150" s="9"/>
      <c r="MC150" s="9"/>
      <c r="MD150" s="9"/>
      <c r="ME150" s="9"/>
      <c r="MF150" s="9"/>
      <c r="MG150" s="9"/>
      <c r="MH150" s="9"/>
      <c r="MI150" s="9"/>
      <c r="MJ150" s="9"/>
      <c r="MK150" s="9"/>
      <c r="ML150" s="9"/>
      <c r="MM150" s="9"/>
      <c r="MN150" s="9"/>
      <c r="MO150" s="9"/>
      <c r="MP150" s="9"/>
      <c r="MQ150" s="9"/>
      <c r="MR150" s="9"/>
      <c r="MS150" s="9"/>
      <c r="MT150" s="9"/>
      <c r="MU150" s="9"/>
      <c r="MV150" s="9"/>
      <c r="MW150" s="9"/>
      <c r="MX150" s="9"/>
      <c r="MY150" s="9"/>
      <c r="MZ150" s="9"/>
      <c r="NA150" s="9"/>
      <c r="NB150" s="9"/>
      <c r="NC150" s="9"/>
      <c r="ND150" s="9"/>
      <c r="NE150" s="9"/>
      <c r="NF150" s="9"/>
      <c r="NG150" s="9"/>
      <c r="NH150" s="9"/>
      <c r="NI150" s="9"/>
      <c r="NJ150" s="9"/>
      <c r="NK150" s="9"/>
      <c r="NL150" s="9"/>
      <c r="NM150" s="9"/>
      <c r="NN150" s="9"/>
      <c r="NO150" s="9"/>
      <c r="NP150" s="9"/>
      <c r="NQ150" s="9"/>
      <c r="NR150" s="9"/>
      <c r="NS150" s="9"/>
      <c r="NT150" s="9"/>
      <c r="NU150" s="9"/>
      <c r="NV150" s="9"/>
      <c r="NW150" s="9"/>
      <c r="NX150" s="9"/>
      <c r="NY150" s="9"/>
      <c r="NZ150" s="9"/>
      <c r="OA150" s="9"/>
      <c r="OB150" s="9"/>
      <c r="OC150" s="9"/>
      <c r="OD150" s="9"/>
      <c r="OE150" s="9"/>
      <c r="OF150" s="9"/>
      <c r="OG150" s="9"/>
      <c r="OH150" s="9"/>
      <c r="OI150" s="9"/>
      <c r="OJ150" s="9"/>
      <c r="OK150" s="9"/>
      <c r="OL150" s="9"/>
      <c r="OM150" s="9"/>
      <c r="ON150" s="9"/>
      <c r="OO150" s="9"/>
      <c r="OP150" s="9"/>
      <c r="OQ150" s="9"/>
      <c r="OR150" s="9"/>
      <c r="OS150" s="9"/>
      <c r="OT150" s="9"/>
      <c r="OU150" s="9"/>
      <c r="OV150" s="9"/>
      <c r="OW150" s="9"/>
      <c r="OX150" s="9"/>
      <c r="OY150" s="9"/>
      <c r="OZ150" s="9"/>
      <c r="PA150" s="9"/>
      <c r="PB150" s="9"/>
      <c r="PC150" s="9"/>
      <c r="PD150" s="9"/>
      <c r="PE150" s="9"/>
      <c r="PF150" s="9"/>
      <c r="PG150" s="9"/>
      <c r="PH150" s="9"/>
      <c r="PI150" s="9"/>
      <c r="PJ150" s="9"/>
      <c r="PK150" s="9"/>
      <c r="PL150" s="9"/>
      <c r="PM150" s="9"/>
      <c r="PN150" s="9"/>
      <c r="PO150" s="9"/>
      <c r="PP150" s="9"/>
      <c r="PQ150" s="9"/>
      <c r="PR150" s="9"/>
      <c r="PS150" s="9"/>
      <c r="PT150" s="9"/>
      <c r="PU150" s="9"/>
      <c r="PV150" s="9"/>
      <c r="PW150" s="9"/>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9"/>
      <c r="RV150" s="9"/>
      <c r="RW150" s="9"/>
      <c r="RX150" s="9"/>
      <c r="RY150" s="9"/>
      <c r="RZ150" s="9"/>
      <c r="SA150" s="9"/>
      <c r="SB150" s="9"/>
      <c r="SC150" s="9"/>
      <c r="SD150" s="9"/>
      <c r="SE150" s="9"/>
      <c r="SF150" s="9"/>
      <c r="SG150" s="9"/>
      <c r="SH150" s="9"/>
      <c r="SI150" s="9"/>
      <c r="SJ150" s="9"/>
      <c r="SK150" s="9"/>
      <c r="SL150" s="9"/>
      <c r="SM150" s="9"/>
      <c r="SN150" s="9"/>
      <c r="SO150" s="9"/>
      <c r="SP150" s="9"/>
      <c r="SQ150" s="9"/>
      <c r="SR150" s="9"/>
      <c r="SS150" s="9"/>
      <c r="ST150" s="9"/>
      <c r="SU150" s="9" t="s">
        <v>13242</v>
      </c>
      <c r="SV150" s="9"/>
      <c r="SW150" s="9"/>
      <c r="SX150" s="9"/>
      <c r="SY150" s="9"/>
      <c r="SZ150" s="9"/>
      <c r="TA150" s="9"/>
      <c r="TB150" s="9"/>
      <c r="TC150" s="9"/>
      <c r="TD150" s="9"/>
      <c r="TE150" s="9"/>
      <c r="TF150" s="9"/>
      <c r="TG150" s="9"/>
      <c r="TH150" s="9"/>
      <c r="TI150" s="9"/>
      <c r="TJ150" s="9"/>
      <c r="TK150" s="9"/>
      <c r="TL150" s="9"/>
      <c r="TM150" s="9"/>
      <c r="TN150" s="9"/>
      <c r="TO150" s="9" t="s">
        <v>13243</v>
      </c>
      <c r="TP150" s="9"/>
      <c r="TQ150" s="9"/>
      <c r="TR150" s="9"/>
      <c r="TS150" s="9"/>
      <c r="TT150" s="9"/>
      <c r="TU150" s="9"/>
      <c r="TV150" s="9"/>
      <c r="TW150" s="9"/>
      <c r="TX150" s="9"/>
      <c r="TY150" s="9"/>
      <c r="TZ150" s="9"/>
      <c r="UA150" s="9" t="s">
        <v>5691</v>
      </c>
      <c r="UB150" s="9" t="s">
        <v>5691</v>
      </c>
      <c r="UC150" s="9"/>
      <c r="UD150" s="9"/>
      <c r="UE150" s="9"/>
      <c r="UF150" s="9"/>
      <c r="UG150" s="9"/>
      <c r="UH150" s="9"/>
      <c r="UI150" s="9"/>
      <c r="UJ150" s="9"/>
      <c r="UK150" s="9"/>
      <c r="UL150" s="9"/>
      <c r="UM150" s="9"/>
      <c r="UN150" s="9"/>
      <c r="UO150" s="9"/>
      <c r="UP150" s="9"/>
      <c r="UQ150" s="9"/>
      <c r="UR150" s="9"/>
      <c r="US150" s="9"/>
      <c r="UT150" s="9"/>
      <c r="UU150" s="9"/>
      <c r="UV150" s="9"/>
      <c r="UW150" s="9"/>
      <c r="UX150" s="9"/>
      <c r="UY150" s="9"/>
      <c r="UZ150" s="9"/>
      <c r="VA150" s="9"/>
      <c r="VB150" s="9"/>
      <c r="VC150" s="9"/>
      <c r="VD150" s="9"/>
      <c r="VE150" s="9"/>
      <c r="VF150" s="9"/>
      <c r="VG150" s="9"/>
      <c r="VH150" s="9"/>
      <c r="VI150" s="9"/>
      <c r="VJ150" s="9" t="s">
        <v>13244</v>
      </c>
      <c r="VK150" s="9"/>
      <c r="VL150" s="9"/>
      <c r="VM150" s="9"/>
      <c r="VN150" s="9"/>
      <c r="VO150" s="9"/>
      <c r="VP150" s="9"/>
      <c r="VQ150" s="9"/>
      <c r="VR150" s="9"/>
      <c r="VS150" s="9"/>
      <c r="VT150" s="9"/>
      <c r="VU150" s="9"/>
      <c r="VV150" s="9"/>
      <c r="VW150" s="9"/>
      <c r="VX150" s="9"/>
      <c r="VY150" s="9"/>
      <c r="VZ150" s="9"/>
      <c r="WA150" s="9"/>
      <c r="WB150" s="9"/>
      <c r="WC150" s="9"/>
      <c r="WD150" s="9" t="s">
        <v>5718</v>
      </c>
      <c r="WE150" s="9"/>
      <c r="WF150" s="9"/>
      <c r="WG150" s="9"/>
      <c r="WH150" s="9"/>
      <c r="WI150" s="9"/>
      <c r="WJ150" s="9"/>
      <c r="WK150" s="9"/>
      <c r="WL150" s="9"/>
      <c r="WM150" s="9"/>
      <c r="WN150" s="9"/>
      <c r="WO150" s="9"/>
      <c r="WP150" s="9"/>
      <c r="WQ150" s="9"/>
      <c r="WR150" s="9"/>
      <c r="WS150" s="9" t="s">
        <v>5707</v>
      </c>
      <c r="WT150" s="9"/>
      <c r="WU150" s="9"/>
      <c r="WV150" s="9"/>
      <c r="WW150" s="9"/>
      <c r="WX150" s="9"/>
      <c r="WY150" s="9"/>
      <c r="WZ150" s="9"/>
      <c r="XA150" s="9"/>
      <c r="XB150" s="9"/>
      <c r="XC150" s="9"/>
      <c r="XD150" s="9"/>
      <c r="XE150" s="9"/>
      <c r="XF150" s="9"/>
      <c r="XG150" s="9"/>
      <c r="XH150" s="9" t="s">
        <v>13245</v>
      </c>
      <c r="XI150" s="9"/>
      <c r="XJ150" s="9"/>
      <c r="XK150" s="9"/>
      <c r="XL150" s="9"/>
      <c r="XM150" s="9"/>
      <c r="XN150" s="9"/>
      <c r="XO150" s="9"/>
      <c r="XP150" s="9"/>
      <c r="XQ150" s="9"/>
      <c r="XR150" s="9"/>
      <c r="XS150" s="9"/>
      <c r="XT150" s="9"/>
      <c r="XU150" s="9"/>
      <c r="XV150" s="9" t="s">
        <v>5691</v>
      </c>
      <c r="XW150" s="9" t="s">
        <v>5691</v>
      </c>
      <c r="XX150" s="9"/>
      <c r="XY150" s="9"/>
      <c r="XZ150" s="9"/>
      <c r="YA150" s="9"/>
      <c r="YB150" s="9"/>
      <c r="YC150" s="9"/>
      <c r="YD150" s="9"/>
      <c r="YE150" s="9"/>
      <c r="YF150" s="9"/>
      <c r="YG150" s="9"/>
      <c r="YH150" s="9"/>
      <c r="YI150" s="9"/>
      <c r="YJ150" s="9"/>
      <c r="YK150" s="9"/>
      <c r="YL150" s="9"/>
      <c r="YM150" s="9"/>
      <c r="YN150" s="9"/>
      <c r="YO150" s="9"/>
      <c r="YP150" s="9"/>
      <c r="YQ150" s="9"/>
      <c r="YR150" s="9"/>
      <c r="YS150" s="9"/>
      <c r="YT150" s="9"/>
      <c r="YU150" s="9"/>
      <c r="YV150" s="9"/>
      <c r="YW150" s="9"/>
      <c r="YX150" s="9"/>
      <c r="YY150" s="9"/>
      <c r="YZ150" s="9"/>
      <c r="ZA150" s="9"/>
      <c r="ZB150" s="9"/>
      <c r="ZC150" s="9"/>
      <c r="ZD150" s="9"/>
      <c r="ZE150" s="9" t="s">
        <v>13246</v>
      </c>
      <c r="ZF150" s="9"/>
      <c r="ZG150" s="9"/>
      <c r="ZH150" s="9"/>
      <c r="ZI150" s="9"/>
      <c r="ZJ150" s="9"/>
      <c r="ZK150" s="9"/>
      <c r="ZL150" s="9"/>
      <c r="ZM150" s="9"/>
      <c r="ZN150" s="9"/>
      <c r="ZO150" s="9"/>
      <c r="ZP150" s="9"/>
      <c r="ZQ150" s="9"/>
      <c r="ZR150" s="9"/>
      <c r="ZS150" s="9"/>
      <c r="ZT150" s="9"/>
      <c r="ZU150" s="9"/>
      <c r="ZV150" s="9"/>
      <c r="ZW150" s="9"/>
      <c r="ZX150" s="9"/>
      <c r="ZY150" s="9" t="s">
        <v>5718</v>
      </c>
      <c r="ZZ150" s="9"/>
      <c r="AAA150" s="9"/>
      <c r="AAB150" s="9"/>
      <c r="AAC150" s="9"/>
      <c r="AAD150" s="9"/>
      <c r="AAE150" s="9"/>
      <c r="AAF150" s="9"/>
      <c r="AAG150" s="9"/>
      <c r="AAH150" s="9"/>
      <c r="AAI150" s="9"/>
      <c r="AAJ150" s="9"/>
      <c r="AAK150" s="9"/>
      <c r="AAL150" s="9"/>
      <c r="AAM150" s="9"/>
      <c r="AAN150" s="9" t="s">
        <v>5707</v>
      </c>
      <c r="AAO150" s="9"/>
      <c r="AAP150" s="9"/>
      <c r="AAQ150" s="9"/>
      <c r="AAR150" s="9"/>
      <c r="AAS150" s="9"/>
      <c r="AAT150" s="9"/>
      <c r="AAU150" s="9"/>
      <c r="AAV150" s="9"/>
      <c r="AAW150" s="9"/>
      <c r="AAX150" s="9"/>
      <c r="AAY150" s="9"/>
      <c r="AAZ150" s="9"/>
      <c r="ABA150" s="9"/>
      <c r="ABB150" s="9"/>
      <c r="ABC150" s="9" t="s">
        <v>13247</v>
      </c>
      <c r="ABD150" s="9"/>
      <c r="ABE150" s="9"/>
      <c r="ABF150" s="9"/>
      <c r="ABG150" s="9"/>
      <c r="ABH150" s="9"/>
      <c r="ABI150" s="9"/>
      <c r="ABJ150" s="9"/>
      <c r="ABK150" s="9"/>
      <c r="ABL150" s="9"/>
      <c r="ABM150" s="9"/>
      <c r="ABN150" s="9"/>
      <c r="ABO150" s="9"/>
      <c r="ABP150" s="9"/>
      <c r="ABQ150" s="9" t="s">
        <v>5691</v>
      </c>
      <c r="ABR150" s="9" t="s">
        <v>5691</v>
      </c>
      <c r="ABS150" s="9"/>
      <c r="ABT150" s="9"/>
      <c r="ABU150" s="9"/>
      <c r="ABV150" s="9"/>
      <c r="ABW150" s="9"/>
      <c r="ABX150" s="9"/>
      <c r="ABY150" s="9"/>
      <c r="ABZ150" s="9"/>
      <c r="ACA150" s="9"/>
      <c r="ACB150" s="9"/>
      <c r="ACC150" s="9"/>
      <c r="ACD150" s="9"/>
      <c r="ACE150" s="9"/>
      <c r="ACF150" s="9"/>
      <c r="ACG150" s="9"/>
      <c r="ACH150" s="9"/>
      <c r="ACI150" s="9"/>
      <c r="ACJ150" s="9"/>
      <c r="ACK150" s="9"/>
      <c r="ACL150" s="9"/>
      <c r="ACM150" s="9"/>
      <c r="ACN150" s="9"/>
      <c r="ACO150" s="9"/>
      <c r="ACP150" s="9"/>
      <c r="ACQ150" s="9"/>
      <c r="ACR150" s="9"/>
      <c r="ACS150" s="9"/>
      <c r="ACT150" s="9"/>
      <c r="ACU150" s="9"/>
      <c r="ACV150" s="9"/>
      <c r="ACW150" s="9"/>
      <c r="ACX150" s="9"/>
      <c r="ACY150" s="9"/>
      <c r="ACZ150" s="9" t="s">
        <v>13248</v>
      </c>
      <c r="ADA150" s="9"/>
      <c r="ADB150" s="9"/>
      <c r="ADC150" s="9"/>
      <c r="ADD150" s="9"/>
      <c r="ADE150" s="9"/>
      <c r="ADF150" s="9"/>
      <c r="ADG150" s="9"/>
      <c r="ADH150" s="9"/>
      <c r="ADI150" s="9"/>
      <c r="ADJ150" s="9"/>
      <c r="ADK150" s="9"/>
      <c r="ADL150" s="9"/>
      <c r="ADM150" s="9"/>
      <c r="ADN150" s="9"/>
      <c r="ADO150" s="9"/>
      <c r="ADP150" s="9"/>
      <c r="ADQ150" s="9"/>
      <c r="ADR150" s="9"/>
      <c r="ADS150" s="9"/>
      <c r="ADT150" s="9" t="s">
        <v>5718</v>
      </c>
      <c r="ADU150" s="9"/>
      <c r="ADV150" s="9"/>
      <c r="ADW150" s="9"/>
      <c r="ADX150" s="9"/>
      <c r="ADY150" s="9"/>
      <c r="ADZ150" s="9"/>
      <c r="AEA150" s="9"/>
      <c r="AEB150" s="9"/>
      <c r="AEC150" s="9"/>
      <c r="AED150" s="9"/>
      <c r="AEE150" s="9"/>
      <c r="AEF150" s="9"/>
      <c r="AEG150" s="9"/>
      <c r="AEH150" s="9"/>
      <c r="AEI150" s="9" t="s">
        <v>5707</v>
      </c>
      <c r="AEJ150" s="9"/>
      <c r="AEK150" s="9"/>
      <c r="AEL150" s="9"/>
      <c r="AEM150" s="9"/>
      <c r="AEN150" s="9"/>
      <c r="AEO150" s="9"/>
      <c r="AEP150" s="9"/>
      <c r="AEQ150" s="9"/>
      <c r="AER150" s="9"/>
      <c r="AES150" s="9"/>
      <c r="AET150" s="9"/>
      <c r="AEU150" s="9"/>
      <c r="AEV150" s="9"/>
      <c r="AEW150" s="9"/>
      <c r="AEX150" s="9" t="s">
        <v>13249</v>
      </c>
      <c r="AEY150" s="9"/>
      <c r="AEZ150" s="9"/>
      <c r="AFA150" s="9"/>
      <c r="AFB150" s="9"/>
      <c r="AFC150" s="9"/>
      <c r="AFD150" s="9"/>
      <c r="AFE150" s="9"/>
      <c r="AFF150" s="9"/>
      <c r="AFG150" s="9"/>
      <c r="AFH150" s="9"/>
      <c r="AFI150" s="9"/>
      <c r="AFJ150" s="9"/>
      <c r="AFK150" s="9"/>
      <c r="AFL150" s="9" t="s">
        <v>5691</v>
      </c>
      <c r="AFM150" s="9" t="s">
        <v>5691</v>
      </c>
      <c r="AFN150" s="9"/>
      <c r="AFO150" s="9"/>
      <c r="AFP150" s="9"/>
      <c r="AFQ150" s="9"/>
      <c r="AFR150" s="9"/>
      <c r="AFS150" s="9"/>
      <c r="AFT150" s="9"/>
      <c r="AFU150" s="9"/>
      <c r="AFV150" s="9"/>
      <c r="AFW150" s="9"/>
      <c r="AFX150" s="9"/>
      <c r="AFY150" s="9"/>
      <c r="AFZ150" s="9"/>
      <c r="AGA150" s="9"/>
      <c r="AGB150" s="9"/>
      <c r="AGC150" s="9"/>
      <c r="AGD150" s="9"/>
      <c r="AGE150" s="9"/>
      <c r="AGF150" s="9"/>
      <c r="AGG150" s="9"/>
      <c r="AGH150" s="9"/>
      <c r="AGI150" s="9"/>
      <c r="AGJ150" s="9"/>
      <c r="AGK150" s="9"/>
      <c r="AGL150" s="9"/>
      <c r="AGM150" s="9"/>
      <c r="AGN150" s="9"/>
      <c r="AGO150" s="9"/>
      <c r="AGP150" s="9"/>
      <c r="AGQ150" s="9"/>
      <c r="AGR150" s="9"/>
      <c r="AGS150" s="9"/>
      <c r="AGT150" s="9"/>
      <c r="AGU150" s="9" t="s">
        <v>13250</v>
      </c>
      <c r="AGV150" s="9"/>
      <c r="AGW150" s="9"/>
      <c r="AGX150" s="9"/>
      <c r="AGY150" s="9"/>
      <c r="AGZ150" s="9"/>
      <c r="AHA150" s="9"/>
      <c r="AHB150" s="9"/>
      <c r="AHC150" s="9"/>
      <c r="AHD150" s="9"/>
      <c r="AHE150" s="9"/>
      <c r="AHF150" s="9"/>
      <c r="AHG150" s="9"/>
      <c r="AHH150" s="9"/>
      <c r="AHI150" s="9"/>
      <c r="AHJ150" s="9"/>
      <c r="AHK150" s="9"/>
      <c r="AHL150" s="9"/>
      <c r="AHM150" s="9"/>
      <c r="AHN150" s="9"/>
      <c r="AHO150" s="9" t="s">
        <v>5718</v>
      </c>
      <c r="AHP150" s="9"/>
      <c r="AHQ150" s="9"/>
      <c r="AHR150" s="9"/>
      <c r="AHS150" s="9"/>
      <c r="AHT150" s="9"/>
      <c r="AHU150" s="9"/>
      <c r="AHV150" s="9"/>
      <c r="AHW150" s="9"/>
      <c r="AHX150" s="9"/>
      <c r="AHY150" s="9"/>
      <c r="AHZ150" s="9"/>
      <c r="AIA150" s="9"/>
      <c r="AIB150" s="9"/>
      <c r="AIC150" s="9"/>
      <c r="AID150" s="9" t="s">
        <v>5707</v>
      </c>
      <c r="AIE150" s="9"/>
      <c r="AIF150" s="9"/>
      <c r="AIG150" s="9"/>
      <c r="AIH150" s="9"/>
      <c r="AII150" s="9"/>
      <c r="AIJ150" s="9"/>
      <c r="AIK150" s="9"/>
      <c r="AIL150" s="9"/>
      <c r="AIM150" s="9"/>
      <c r="AIN150" s="9"/>
      <c r="AIO150" s="9"/>
      <c r="AIP150" s="9"/>
      <c r="AIQ150" s="9"/>
      <c r="AIR150" s="9"/>
      <c r="AIS150" s="9" t="s">
        <v>13251</v>
      </c>
      <c r="AIT150" s="9"/>
      <c r="AIU150" s="9"/>
      <c r="AIV150" s="9"/>
      <c r="AIW150" s="9"/>
      <c r="AIX150" s="9"/>
      <c r="AIY150" s="9"/>
      <c r="AIZ150" s="9"/>
      <c r="AJA150" s="9"/>
      <c r="AJB150" s="9"/>
      <c r="AJC150" s="9"/>
      <c r="AJD150" s="9"/>
      <c r="AJE150" s="9"/>
      <c r="AJF150" s="9"/>
      <c r="AJG150" s="9" t="s">
        <v>5691</v>
      </c>
      <c r="AJH150" s="9" t="s">
        <v>5691</v>
      </c>
      <c r="AJI150" s="9"/>
      <c r="AJJ150" s="9"/>
      <c r="AJK150" s="9"/>
      <c r="AJL150" s="9"/>
      <c r="AJM150" s="9"/>
      <c r="AJN150" s="9"/>
      <c r="AJO150" s="9"/>
      <c r="AJP150" s="9"/>
      <c r="AJQ150" s="9"/>
      <c r="AJR150" s="9"/>
      <c r="AJS150" s="9"/>
      <c r="AJT150" s="9"/>
      <c r="AJU150" s="9"/>
      <c r="AJV150" s="9"/>
      <c r="AJW150" s="9"/>
      <c r="AJX150" s="9"/>
      <c r="AJY150" s="9"/>
      <c r="AJZ150" s="9"/>
      <c r="AKA150" s="9"/>
      <c r="AKB150" s="9"/>
      <c r="AKC150" s="9"/>
      <c r="AKD150" s="9"/>
      <c r="AKE150" s="9"/>
      <c r="AKF150" s="9"/>
      <c r="AKG150" s="9"/>
      <c r="AKH150" s="9"/>
      <c r="AKI150" s="9"/>
      <c r="AKJ150" s="9"/>
      <c r="AKK150" s="9"/>
      <c r="AKL150" s="9"/>
      <c r="AKM150" s="9"/>
      <c r="AKN150" s="9"/>
      <c r="AKO150" s="9"/>
      <c r="AKP150" s="9" t="s">
        <v>13252</v>
      </c>
      <c r="AKQ150" s="9"/>
      <c r="AKR150" s="9"/>
      <c r="AKS150" s="9"/>
      <c r="AKT150" s="9"/>
      <c r="AKU150" s="9"/>
      <c r="AKV150" s="9"/>
      <c r="AKW150" s="9"/>
      <c r="AKX150" s="9"/>
      <c r="AKY150" s="9"/>
      <c r="AKZ150" s="9"/>
      <c r="ALA150" s="9"/>
      <c r="ALB150" s="9"/>
      <c r="ALC150" s="9"/>
      <c r="ALD150" s="9"/>
      <c r="ALE150" s="9"/>
      <c r="ALF150" s="9"/>
      <c r="ALG150" s="9"/>
      <c r="ALH150" s="9"/>
      <c r="ALI150" s="9"/>
      <c r="ALJ150" s="9" t="s">
        <v>5718</v>
      </c>
      <c r="ALK150" s="9"/>
      <c r="ALL150" s="9"/>
      <c r="ALM150" s="9"/>
      <c r="ALN150" s="9"/>
      <c r="ALO150" s="9"/>
      <c r="ALP150" s="9"/>
      <c r="ALQ150" s="9"/>
      <c r="ALR150" s="9"/>
      <c r="ALS150" s="9"/>
      <c r="ALT150" s="9"/>
      <c r="ALU150" s="9"/>
      <c r="ALV150" s="9"/>
      <c r="ALW150" s="9"/>
      <c r="ALX150" s="9"/>
      <c r="ALY150" s="9" t="s">
        <v>5707</v>
      </c>
      <c r="AMN150" s="9" t="s">
        <v>13253</v>
      </c>
      <c r="AMO150" s="9"/>
      <c r="AMP150" s="9"/>
      <c r="AMQ150" s="9"/>
      <c r="AMR150" s="9"/>
      <c r="AMS150" s="9"/>
      <c r="AMT150" s="9"/>
      <c r="AMU150" s="9"/>
      <c r="AMV150" s="9"/>
      <c r="AMW150" s="9"/>
      <c r="AMX150" s="9"/>
      <c r="AMY150" s="9"/>
      <c r="AMZ150" s="9"/>
      <c r="ANA150" s="9"/>
      <c r="ANB150" s="9" t="s">
        <v>11952</v>
      </c>
      <c r="ANC150" s="9" t="s">
        <v>2696</v>
      </c>
      <c r="AND150" s="9" t="s">
        <v>13254</v>
      </c>
      <c r="ANE150" s="9" t="s">
        <v>11954</v>
      </c>
      <c r="ANF150" s="9"/>
      <c r="ANG150" s="9"/>
      <c r="ANH150" s="9"/>
      <c r="ANI150" s="9"/>
      <c r="ANJ150" s="9"/>
      <c r="ANK150" s="9"/>
      <c r="ANL150" s="9"/>
      <c r="ANM150" s="9" t="s">
        <v>13255</v>
      </c>
      <c r="ANN150" s="9"/>
      <c r="ANO150" s="9"/>
      <c r="ANP150" s="9" t="s">
        <v>13256</v>
      </c>
      <c r="ANQ150" s="9"/>
      <c r="ANR150" s="9" t="s">
        <v>13257</v>
      </c>
      <c r="ANS150" s="9"/>
      <c r="ANT150" s="9"/>
      <c r="ANU150" s="9" t="s">
        <v>13258</v>
      </c>
      <c r="ANV150" s="9"/>
      <c r="ANW150" s="9"/>
      <c r="ANX150" s="9"/>
      <c r="ANY150" s="9"/>
      <c r="ANZ150" s="9" t="s">
        <v>13259</v>
      </c>
      <c r="AOA150" s="9"/>
      <c r="AOB150" s="9" t="s">
        <v>13260</v>
      </c>
      <c r="AOC150" s="9"/>
      <c r="AOD150" s="9"/>
      <c r="AOE150" s="9" t="s">
        <v>13261</v>
      </c>
      <c r="AOF150" s="9"/>
      <c r="AOG150" s="9"/>
      <c r="AOH150" s="9"/>
      <c r="AOI150" s="9"/>
      <c r="AOJ150" s="9"/>
      <c r="AOK150" s="9"/>
      <c r="AOL150" s="9"/>
      <c r="AOM150" s="9"/>
      <c r="AON150" s="9"/>
      <c r="AOO150" s="9"/>
      <c r="AOP150" s="9"/>
      <c r="AOQ150" s="9"/>
      <c r="AOR150" s="9"/>
      <c r="AOS150" s="9"/>
      <c r="AOT150" s="9"/>
      <c r="AOU150" s="9"/>
      <c r="AOV150" s="9"/>
      <c r="AOW150" s="9"/>
      <c r="AOX150" s="9"/>
      <c r="AOY150" s="9"/>
      <c r="AOZ150" s="9"/>
      <c r="APA150" s="9"/>
      <c r="APB150" s="9"/>
      <c r="APC150" s="9"/>
      <c r="APD150" s="9"/>
      <c r="APE150" s="9"/>
      <c r="APF150" s="9"/>
      <c r="APG150" s="9"/>
      <c r="APH150" s="9"/>
      <c r="API150" s="9"/>
      <c r="APJ150" s="9"/>
      <c r="APK150" s="9"/>
      <c r="APL150" s="9"/>
      <c r="APM150" s="9"/>
      <c r="APN150" s="9"/>
      <c r="APO150" s="9"/>
      <c r="APP150" s="9"/>
      <c r="APQ150" s="9"/>
      <c r="APR150" s="9"/>
      <c r="APS150" s="9"/>
      <c r="APT150" s="9"/>
      <c r="APU150" s="9"/>
      <c r="APV150" s="9"/>
      <c r="APW150" s="9"/>
      <c r="APX150" s="9"/>
      <c r="APY150" s="9"/>
      <c r="APZ150" s="9"/>
      <c r="AQA150" s="9"/>
      <c r="AQB150" s="9"/>
      <c r="AQC150" s="9"/>
      <c r="AQD150" s="9"/>
      <c r="AQE150" s="9"/>
      <c r="AQF150" s="9"/>
      <c r="AQG150" s="9"/>
      <c r="AQH150" s="9"/>
      <c r="AQI150" s="9"/>
      <c r="AQJ150" s="9"/>
      <c r="AQK150" s="9"/>
      <c r="AQL150" s="9"/>
      <c r="AQM150" s="9"/>
      <c r="AQN150" s="9"/>
      <c r="AQO150" s="9"/>
      <c r="AQP150" s="9"/>
      <c r="AQQ150" s="9"/>
      <c r="AQR150" s="9"/>
      <c r="AQS150" s="9"/>
      <c r="AQT150" s="9"/>
      <c r="AQU150" s="9"/>
      <c r="AQV150" s="9"/>
      <c r="AQW150" s="9"/>
      <c r="AQX150" s="9"/>
      <c r="AQY150" s="9"/>
      <c r="AQZ150" s="9"/>
      <c r="ARA150" s="9"/>
      <c r="ARB150" s="9"/>
      <c r="ARC150" s="9"/>
      <c r="ARD150" s="9"/>
      <c r="ARE150" s="9"/>
      <c r="ARF150" s="9"/>
      <c r="ARG150" s="9"/>
      <c r="ARH150" s="9"/>
      <c r="ARI150" s="9"/>
      <c r="ARJ150" s="9"/>
      <c r="ARK150" s="9"/>
      <c r="ARL150" s="9"/>
      <c r="ARM150" s="9"/>
      <c r="ARN150" s="9"/>
      <c r="ARO150" s="9"/>
      <c r="ARP150" s="9"/>
      <c r="ARQ150" s="9"/>
      <c r="ARR150" s="9"/>
      <c r="ARS150" s="9"/>
      <c r="ART150" s="9"/>
      <c r="ARU150" s="9"/>
      <c r="ARV150" s="9"/>
      <c r="ARW150" s="9"/>
      <c r="ARX150" s="9"/>
      <c r="ARY150" s="9"/>
      <c r="ARZ150" s="9"/>
      <c r="ASA150" s="9"/>
      <c r="ASB150" s="9"/>
      <c r="ASC150" s="9"/>
      <c r="ASD150" s="9"/>
      <c r="ASE150" s="9"/>
      <c r="ASF150" s="9"/>
      <c r="ASG150" s="9"/>
      <c r="ASH150" s="9"/>
      <c r="ASI150" s="9"/>
      <c r="ASJ150" s="9"/>
      <c r="ASK150" s="9"/>
      <c r="ASL150" s="9"/>
      <c r="ASM150" s="9"/>
      <c r="ASN150" s="9"/>
      <c r="ASO150" s="9"/>
      <c r="ASP150" s="9"/>
      <c r="ASQ150" s="9"/>
      <c r="ASR150" s="9"/>
      <c r="ASS150" s="9"/>
      <c r="AST150" s="9"/>
      <c r="ASU150" s="9"/>
      <c r="ASV150" s="9"/>
      <c r="ASW150" s="9"/>
      <c r="ASX150" s="9"/>
      <c r="ASY150" s="9"/>
      <c r="ASZ150" s="9"/>
      <c r="ATA150" s="9"/>
      <c r="ATB150" s="9"/>
      <c r="ATC150" s="9"/>
      <c r="ATD150" s="9"/>
      <c r="ATE150" s="9"/>
      <c r="ATF150" s="9"/>
      <c r="ATG150" s="9"/>
      <c r="ATH150" s="9"/>
      <c r="ATI150" s="9"/>
      <c r="ATJ150" s="9"/>
      <c r="ATK150" s="9"/>
      <c r="ATL150" s="9"/>
      <c r="ATM150" s="9"/>
      <c r="ATN150" s="9"/>
      <c r="ATO150" s="9"/>
      <c r="ATP150" s="9"/>
      <c r="ATQ150" s="9"/>
      <c r="ATR150" s="9" t="s">
        <v>13262</v>
      </c>
      <c r="ATS150" s="9">
        <v>1.755877633E9</v>
      </c>
      <c r="ATT150" s="9" t="s">
        <v>13243</v>
      </c>
      <c r="ATU150" s="9" t="s">
        <v>11952</v>
      </c>
      <c r="ATV150" s="9" t="s">
        <v>2696</v>
      </c>
      <c r="ATW150" s="9" t="s">
        <v>13254</v>
      </c>
      <c r="ATX150" s="9" t="s">
        <v>11954</v>
      </c>
      <c r="ATY150" s="9"/>
      <c r="ATZ150" s="9"/>
      <c r="AUA150" s="9"/>
      <c r="AUB150" s="9"/>
      <c r="AUC150" s="9"/>
      <c r="AUD150" s="9"/>
      <c r="AUE150" s="9"/>
      <c r="AUF150" s="9"/>
      <c r="AUG150" s="9"/>
      <c r="AUH150" s="9"/>
      <c r="AUI150" s="9"/>
      <c r="AUJ150" s="9"/>
      <c r="AUK150" s="9"/>
      <c r="AUL150" s="9"/>
      <c r="AUM150" s="9"/>
      <c r="AUN150" s="9"/>
      <c r="AUO150" s="9"/>
      <c r="AUP150" s="9"/>
      <c r="AUQ150" s="9"/>
      <c r="AUR150" s="9"/>
      <c r="AUS150" s="9"/>
      <c r="AUT150" s="9"/>
      <c r="AUU150" s="9"/>
      <c r="AUV150" s="9"/>
      <c r="AUW150" s="9"/>
      <c r="AUX150" s="9"/>
      <c r="AUY150" s="9"/>
      <c r="AUZ150" s="9"/>
      <c r="AVA150" s="9"/>
      <c r="AVB150" s="9"/>
      <c r="AVC150" s="9"/>
      <c r="AVD150" s="9"/>
      <c r="AVE150" s="9"/>
      <c r="AVF150" s="9"/>
      <c r="AVG150" s="9"/>
      <c r="AVH150" s="9"/>
      <c r="AVI150" s="9"/>
      <c r="AVJ150" s="9"/>
      <c r="AVK150" s="9"/>
      <c r="AVL150" s="9"/>
      <c r="AVM150" s="9"/>
      <c r="AVN150" s="9"/>
      <c r="AVO150" s="9"/>
      <c r="AVP150" s="9"/>
      <c r="AVQ150" s="9"/>
      <c r="AVR150" s="9"/>
      <c r="AVS150" s="9"/>
      <c r="AVT150" s="9"/>
      <c r="AVU150" s="9"/>
      <c r="AVV150" s="9"/>
      <c r="AVW150" s="9"/>
      <c r="AVX150" s="9"/>
      <c r="AVY150" s="9"/>
      <c r="AVZ150" s="9"/>
      <c r="AWA150" s="9"/>
      <c r="AWB150" s="9"/>
      <c r="AWC150" s="9"/>
      <c r="AWD150" s="9"/>
      <c r="AWE150" s="9"/>
      <c r="AWF150" s="9"/>
      <c r="AWG150" s="9"/>
      <c r="AWH150" s="9"/>
      <c r="AWI150" s="9"/>
      <c r="AWJ150" s="9"/>
      <c r="AWK150" s="9"/>
      <c r="AWL150" s="9"/>
      <c r="AWM150" s="9"/>
      <c r="AWN150" s="9"/>
      <c r="AWO150" s="9"/>
      <c r="AWP150" s="9"/>
      <c r="AWQ150" s="9"/>
      <c r="AWR150" s="9"/>
      <c r="AWS150" s="9"/>
      <c r="AWT150" s="9"/>
      <c r="AWU150" s="9"/>
      <c r="AWV150" s="9"/>
      <c r="AWW150" s="9"/>
      <c r="AWX150" s="9"/>
      <c r="AWY150" s="9"/>
      <c r="AWZ150" s="9"/>
      <c r="AXA150" s="9"/>
      <c r="AXB150" s="9"/>
      <c r="AXC150" s="9"/>
      <c r="AXD150" s="9"/>
      <c r="AXE150" s="9"/>
      <c r="AXF150" s="9"/>
      <c r="AXG150" s="9"/>
      <c r="AXH150" s="9"/>
      <c r="AXI150" s="9"/>
      <c r="AXJ150" s="9"/>
      <c r="AXK150" s="9"/>
      <c r="AXL150" s="9"/>
      <c r="AXM150" s="9"/>
      <c r="AXN150" s="9"/>
      <c r="AXO150" s="9"/>
      <c r="AXP150" s="9"/>
      <c r="AXQ150" s="9"/>
      <c r="AXR150" s="9"/>
      <c r="AXS150" s="9"/>
      <c r="AXT150" s="9"/>
      <c r="AXU150" s="9"/>
      <c r="AXV150" s="9"/>
      <c r="AXW150" s="9"/>
      <c r="AXX150" s="9"/>
      <c r="AXY150" s="9"/>
      <c r="AXZ150" s="9"/>
      <c r="AYA150" s="9"/>
      <c r="AYB150" s="9"/>
      <c r="AYC150" s="9"/>
      <c r="AYD150" s="9"/>
      <c r="AYE150" s="9"/>
      <c r="AYF150" s="9"/>
      <c r="AYG150" s="9"/>
      <c r="AYH150" s="9"/>
      <c r="AYI150" s="9"/>
      <c r="AYJ150" s="9"/>
      <c r="AYK150" s="9"/>
      <c r="AYL150" s="9"/>
      <c r="AYM150" s="9"/>
      <c r="AYN150" s="9"/>
      <c r="AYO150" s="9"/>
      <c r="AYP150" s="9"/>
      <c r="AYQ150" s="9"/>
      <c r="AYR150" s="9"/>
      <c r="AYS150" s="9"/>
      <c r="AYT150" s="9"/>
      <c r="AYU150" s="9"/>
      <c r="AYV150" s="9"/>
      <c r="AYW150" s="9"/>
      <c r="AYX150" s="9"/>
      <c r="AYY150" s="9"/>
      <c r="AYZ150" s="9"/>
      <c r="AZA150" s="9"/>
      <c r="AZB150" s="9"/>
      <c r="AZC150" s="9"/>
      <c r="AZD150" s="9"/>
      <c r="AZE150" s="9"/>
      <c r="AZF150" s="9"/>
      <c r="AZG150" s="9"/>
      <c r="AZH150" s="9"/>
      <c r="AZI150" s="9"/>
      <c r="AZJ150" s="9"/>
      <c r="AZK150" s="9"/>
      <c r="AZL150" s="9"/>
      <c r="AZM150" s="9"/>
      <c r="AZN150" s="9"/>
      <c r="AZO150" s="9"/>
      <c r="AZP150" s="9"/>
      <c r="AZQ150" s="9"/>
      <c r="AZR150" s="9"/>
      <c r="AZS150" s="9"/>
      <c r="AZT150" s="9"/>
      <c r="AZU150" s="9"/>
      <c r="AZV150" s="9"/>
      <c r="AZW150" s="9"/>
      <c r="AZX150" s="9"/>
      <c r="AZY150" s="9"/>
      <c r="AZZ150" s="9"/>
      <c r="BAA150" s="9"/>
      <c r="BAB150" s="9"/>
      <c r="BAC150" s="9"/>
      <c r="BAD150" s="9"/>
      <c r="BAE150" s="9"/>
      <c r="BAF150" s="9"/>
      <c r="BAG150" s="9"/>
      <c r="BAH150" s="9"/>
      <c r="BAI150" s="9"/>
      <c r="BAJ150" s="9"/>
      <c r="BAK150" s="9"/>
      <c r="BAL150" s="9"/>
      <c r="BAM150" s="9"/>
      <c r="BAN150" s="9"/>
      <c r="BAO150" s="9"/>
      <c r="BAP150" s="9"/>
      <c r="BAQ150" s="9"/>
      <c r="BAR150" s="9"/>
      <c r="BAS150" s="9"/>
      <c r="BAT150" s="9"/>
      <c r="BAU150" s="9"/>
      <c r="BAV150" s="9"/>
      <c r="BAW150" s="9"/>
      <c r="BAX150" s="9"/>
      <c r="BAY150" s="9"/>
      <c r="BAZ150" s="9"/>
      <c r="BBA150" s="9"/>
      <c r="BBB150" s="9"/>
      <c r="BBC150" s="9"/>
      <c r="BBD150" s="9"/>
      <c r="BBE150" s="9"/>
      <c r="BBF150" s="9"/>
      <c r="BBG150" s="9"/>
      <c r="BBH150" s="9"/>
      <c r="BBI150" s="9"/>
      <c r="BBJ150" s="9"/>
      <c r="BBK150" s="9"/>
      <c r="BBL150" s="9"/>
      <c r="BBM150" s="9"/>
      <c r="BBN150" s="9"/>
      <c r="BBO150" s="9"/>
      <c r="BBP150" s="9"/>
      <c r="BBQ150" s="9"/>
      <c r="BBR150" s="9"/>
      <c r="BBS150" s="9"/>
      <c r="BBT150" s="9"/>
      <c r="BBU150" s="9"/>
      <c r="BBV150" s="9"/>
      <c r="BBW150" s="9"/>
      <c r="BBX150" s="9"/>
      <c r="BBY150" s="9"/>
      <c r="BBZ150" s="9"/>
      <c r="BCA150" s="9"/>
      <c r="BCB150" s="9"/>
      <c r="BCC150" s="9"/>
      <c r="BCD150" s="9"/>
      <c r="BCE150" s="9"/>
      <c r="BCF150" s="9"/>
      <c r="BCG150" s="9"/>
      <c r="BCH150" s="9"/>
      <c r="BCI150" s="9"/>
      <c r="BCJ150" s="9"/>
      <c r="BCK150" s="9"/>
      <c r="BCL150" s="9"/>
      <c r="BCM150" s="9"/>
      <c r="BCN150" s="9"/>
      <c r="BCO150" s="9"/>
      <c r="BCP150" s="9"/>
      <c r="BCQ150" s="9"/>
      <c r="BCR150" s="9"/>
      <c r="BCS150" s="9"/>
      <c r="BCT150" s="9"/>
      <c r="BCU150" s="9"/>
      <c r="BCV150" s="9"/>
      <c r="BCW150" s="9"/>
      <c r="BCX150" s="9"/>
      <c r="BCY150" s="9"/>
      <c r="BCZ150" s="9"/>
      <c r="BDA150" s="9"/>
      <c r="BDB150" s="9"/>
      <c r="BDC150" s="9"/>
      <c r="BDD150" s="9"/>
      <c r="BDE150" s="9"/>
      <c r="BDF150" s="9"/>
      <c r="BDG150" s="9"/>
      <c r="BDH150" s="9"/>
      <c r="BDI150" s="9"/>
      <c r="BDJ150" s="9"/>
      <c r="BDK150" s="9"/>
      <c r="BDL150" s="9"/>
      <c r="BDM150" s="9"/>
      <c r="BDN150" s="9"/>
      <c r="BDO150" s="9"/>
      <c r="BDP150" s="9"/>
      <c r="BDQ150" s="9"/>
      <c r="BDR150" s="9"/>
      <c r="BDS150" s="9"/>
      <c r="BDT150" s="9"/>
      <c r="BDU150" s="9"/>
      <c r="BDV150" s="9"/>
      <c r="BDW150" s="9"/>
      <c r="BDX150" s="9"/>
      <c r="BDY150" s="9"/>
      <c r="BDZ150" s="9"/>
      <c r="BEA150" s="9"/>
      <c r="BEB150" s="9"/>
      <c r="BEC150" s="9"/>
      <c r="BED150" s="9"/>
      <c r="BEE150" s="9"/>
      <c r="BEF150" s="9"/>
      <c r="BEG150" s="9"/>
      <c r="BEH150" s="9"/>
      <c r="BEI150" s="9"/>
      <c r="BEJ150" s="9"/>
      <c r="BEK150" s="9"/>
      <c r="BEL150" s="9"/>
      <c r="BEM150" s="9"/>
      <c r="BEN150" s="9"/>
      <c r="BEO150" s="9"/>
      <c r="BEP150" s="9"/>
      <c r="BEQ150" s="9"/>
      <c r="BER150" s="9"/>
      <c r="BES150" s="9"/>
      <c r="BET150" s="9"/>
      <c r="BEU150" s="9"/>
      <c r="BEV150" s="9"/>
      <c r="BEW150" s="9"/>
      <c r="BEX150" s="9"/>
      <c r="BEY150" s="9"/>
      <c r="BEZ150" s="9"/>
      <c r="BFA150" s="9"/>
      <c r="BFB150" s="9"/>
      <c r="BFC150" s="9"/>
      <c r="BFD150" s="9"/>
      <c r="BFE150" s="9"/>
      <c r="BFF150" s="9"/>
      <c r="BFG150" s="9"/>
      <c r="BFH150" s="9"/>
      <c r="BFI150" s="9"/>
      <c r="BFJ150" s="9"/>
      <c r="BFK150" s="9"/>
      <c r="BFL150" s="9"/>
      <c r="BFM150" s="9"/>
      <c r="BFN150" s="9"/>
      <c r="BFO150" s="9"/>
      <c r="BFP150" s="9"/>
      <c r="BFQ150" s="9"/>
      <c r="BFR150" s="9"/>
      <c r="BFS150" s="9"/>
      <c r="BFT150" s="9"/>
      <c r="BFU150" s="9"/>
      <c r="BFV150" s="9"/>
      <c r="BFW150" s="9"/>
      <c r="BFX150" s="9"/>
      <c r="BFY150" s="9"/>
      <c r="BFZ150" s="9"/>
      <c r="BGA150" s="9"/>
      <c r="BGB150" s="9"/>
      <c r="BGC150" s="9"/>
      <c r="BGD150" s="9"/>
      <c r="BGE150" s="9"/>
      <c r="BGF150" s="9"/>
      <c r="BGG150" s="9"/>
      <c r="BGH150" s="9"/>
      <c r="BGI150" s="9"/>
      <c r="BGJ150" s="9"/>
      <c r="BGK150" s="9"/>
      <c r="BGL150" s="9"/>
      <c r="BGM150" s="9"/>
      <c r="BGN150" s="9"/>
      <c r="BGO150" s="9"/>
      <c r="BGP150" s="9"/>
      <c r="BGQ150" s="9"/>
      <c r="BGR150" s="9"/>
      <c r="BGS150" s="9"/>
      <c r="BGT150" s="9"/>
      <c r="BGU150" s="9"/>
      <c r="BGV150" s="9"/>
      <c r="BGW150" s="9"/>
      <c r="BGX150" s="9"/>
      <c r="BGY150" s="9"/>
      <c r="BGZ150" s="9"/>
      <c r="BHA150" s="9"/>
      <c r="BHB150" s="9"/>
      <c r="BHC150" s="9"/>
      <c r="BHD150" s="9"/>
      <c r="BHE150" s="9"/>
      <c r="BHF150" s="9"/>
      <c r="BHG150" s="9"/>
      <c r="BHH150" s="9"/>
      <c r="BHI150" s="9"/>
      <c r="BHJ150" s="9"/>
      <c r="BHK150" s="9"/>
      <c r="BHL150" s="9"/>
      <c r="BHM150" s="9"/>
      <c r="BHN150" s="9"/>
      <c r="BHO150" s="9"/>
      <c r="BHP150" s="9"/>
      <c r="BHQ150" s="9"/>
      <c r="BHR150" s="9"/>
      <c r="BHS150" s="9"/>
      <c r="BHT150" s="9"/>
      <c r="BHU150" s="9"/>
      <c r="BHV150" s="9"/>
      <c r="BHW150" s="9"/>
      <c r="BHX150" s="9"/>
      <c r="BHY150" s="9"/>
      <c r="BHZ150" s="9"/>
      <c r="BIA150" s="9"/>
      <c r="BIB150" s="9"/>
      <c r="BIC150" s="9"/>
      <c r="BID150" s="9"/>
      <c r="BIE150" s="9"/>
      <c r="BIF150" s="9"/>
      <c r="BIG150" s="9"/>
      <c r="BIH150" s="9"/>
      <c r="BII150" s="9"/>
      <c r="BIJ150" s="9"/>
      <c r="BIK150" s="9"/>
      <c r="BIL150" s="9"/>
      <c r="BIM150" s="9"/>
      <c r="BIN150" s="9"/>
      <c r="BIO150" s="9"/>
      <c r="BIP150" s="9"/>
      <c r="BIQ150" s="9"/>
      <c r="BIR150" s="9"/>
      <c r="BIS150" s="9"/>
      <c r="BIT150" s="9"/>
      <c r="BIU150" s="9"/>
      <c r="BIV150" s="9"/>
      <c r="BIW150" s="9"/>
      <c r="BIX150" s="9"/>
      <c r="BIY150" s="9"/>
      <c r="BIZ150" s="9"/>
      <c r="BJA150" s="9"/>
      <c r="BJB150" s="9"/>
      <c r="BJC150" s="9"/>
      <c r="BJD150" s="9"/>
      <c r="BJE150" s="9"/>
      <c r="BJF150" s="9"/>
      <c r="BJG150" s="9"/>
      <c r="BJH150" s="9"/>
      <c r="BJI150" s="9"/>
      <c r="BJJ150" s="9"/>
      <c r="BJK150" s="9"/>
      <c r="BJL150" s="9"/>
      <c r="BJM150" s="9"/>
      <c r="BJN150" s="9"/>
      <c r="BJO150" s="9"/>
      <c r="BJP150" s="9"/>
      <c r="BJQ150" s="9"/>
      <c r="BJR150" s="9"/>
      <c r="BJS150" s="9"/>
      <c r="BJT150" s="9"/>
      <c r="BJU150" s="9"/>
      <c r="BJV150" s="9"/>
      <c r="BJW150" s="9"/>
      <c r="BJX150" s="9"/>
      <c r="BJY150" s="9"/>
      <c r="BJZ150" s="9"/>
      <c r="BKA150" s="9"/>
      <c r="BKB150" s="9"/>
      <c r="BKC150" s="9"/>
      <c r="BKD150" s="9"/>
      <c r="BKE150" s="9"/>
      <c r="BKF150" s="9"/>
      <c r="BKG150" s="9"/>
      <c r="BKH150" s="9"/>
      <c r="BKI150" s="9"/>
      <c r="BKJ150" s="9"/>
      <c r="BKK150" s="9"/>
      <c r="BKL150" s="9"/>
      <c r="BKM150" s="9"/>
      <c r="BKN150" s="9"/>
      <c r="BKO150" s="9"/>
      <c r="BKP150" s="9"/>
      <c r="BKQ150" s="9"/>
      <c r="BKR150" s="9"/>
      <c r="BKS150" s="9"/>
      <c r="BKT150" s="9"/>
      <c r="BKU150" s="9"/>
      <c r="BKV150" s="9"/>
      <c r="BKW150" s="9"/>
      <c r="BKX150" s="9"/>
      <c r="BKY150" s="9"/>
      <c r="BKZ150" s="9"/>
      <c r="BLA150" s="9"/>
      <c r="BLB150" s="9"/>
      <c r="BLC150" s="9"/>
      <c r="BLD150" s="9"/>
      <c r="BLE150" s="9"/>
      <c r="BLF150" s="9"/>
      <c r="BLG150" s="9"/>
      <c r="BLH150" s="9"/>
      <c r="BLI150" s="9"/>
      <c r="BLJ150" s="9"/>
      <c r="BLK150" s="9"/>
      <c r="BLL150" s="9"/>
      <c r="BLM150" s="9"/>
      <c r="BLN150" s="9"/>
      <c r="BLO150" s="9"/>
      <c r="BLP150" s="9"/>
      <c r="BLQ150" s="9"/>
      <c r="BLR150" s="9"/>
      <c r="BLS150" s="9"/>
      <c r="BLT150" s="9"/>
      <c r="BLU150" s="9"/>
      <c r="BLV150" s="9"/>
      <c r="BLW150" s="9"/>
      <c r="BLX150" s="9"/>
      <c r="BLY150" s="9"/>
      <c r="BLZ150" s="9"/>
      <c r="BMA150" s="9"/>
      <c r="BMB150" s="9"/>
      <c r="BMC150" s="9"/>
      <c r="BMD150" s="9"/>
      <c r="BME150" s="9"/>
      <c r="BMF150" s="9"/>
      <c r="BMG150" s="9"/>
      <c r="BMH150" s="9"/>
      <c r="BMI150" s="9"/>
      <c r="BMJ150" s="9"/>
      <c r="BMK150" s="9"/>
      <c r="BML150" s="9"/>
      <c r="BMM150" s="9"/>
      <c r="BMN150" s="9"/>
      <c r="BMO150" s="9"/>
      <c r="BMP150" s="9"/>
      <c r="BMQ150" s="9"/>
      <c r="BMR150" s="9"/>
      <c r="BMS150" s="9"/>
      <c r="BMT150" s="9"/>
      <c r="BMU150" s="9"/>
      <c r="BMV150" s="9"/>
      <c r="BMW150" s="9"/>
      <c r="BMX150" s="9"/>
      <c r="BMY150" s="9"/>
      <c r="BMZ150" s="9"/>
      <c r="BNA150" s="9"/>
      <c r="BNB150" s="9"/>
      <c r="BNC150" s="9"/>
      <c r="BND150" s="9"/>
      <c r="BNE150" s="9"/>
      <c r="BNF150" s="9"/>
      <c r="BNG150" s="9"/>
      <c r="BNH150" s="9"/>
      <c r="BNI150" s="9"/>
      <c r="BNJ150" s="9"/>
      <c r="BNK150" s="9"/>
      <c r="BNL150" s="9"/>
      <c r="BNM150" s="9"/>
      <c r="BNN150" s="9"/>
      <c r="BNO150" s="9"/>
      <c r="BNP150" s="9"/>
      <c r="BNQ150" s="9"/>
      <c r="BNR150" s="9"/>
      <c r="BNS150" s="9"/>
      <c r="BNT150" s="9"/>
      <c r="BNU150" s="9"/>
      <c r="BNV150" s="9"/>
      <c r="BNW150" s="9"/>
      <c r="BNX150" s="9"/>
      <c r="BNY150" s="9"/>
      <c r="BNZ150" s="9"/>
      <c r="BOA150" s="9"/>
      <c r="BOB150" s="9"/>
      <c r="BOC150" s="9"/>
      <c r="BOD150" s="9"/>
      <c r="BOE150" s="9"/>
      <c r="BOF150" s="9"/>
      <c r="BOG150" s="9"/>
      <c r="BOH150" s="9"/>
      <c r="BOI150" s="9"/>
      <c r="BOJ150" s="9"/>
      <c r="BOK150" s="9"/>
      <c r="BOL150" s="9"/>
      <c r="BOM150" s="9"/>
      <c r="BON150" s="9"/>
      <c r="BOO150" s="9"/>
      <c r="BOP150" s="9"/>
      <c r="BOQ150" s="9"/>
      <c r="BOR150" s="9"/>
      <c r="BOS150" s="9"/>
      <c r="BOT150" s="9"/>
      <c r="BOU150" s="9"/>
      <c r="BOV150" s="9"/>
      <c r="BOW150" s="9"/>
      <c r="BOX150" s="9"/>
      <c r="BOY150" s="9"/>
      <c r="BOZ150" s="9"/>
      <c r="BPA150" s="9"/>
      <c r="BPB150" s="9"/>
      <c r="BPC150" s="9"/>
      <c r="BPD150" s="9"/>
      <c r="BPE150" s="9"/>
      <c r="BPF150" s="9"/>
      <c r="BPG150" s="9"/>
      <c r="BPH150" s="9"/>
      <c r="BPI150" s="9"/>
      <c r="BPJ150" s="9"/>
      <c r="BPK150" s="9"/>
      <c r="BPL150" s="9"/>
      <c r="BPM150" s="9"/>
      <c r="BPN150" s="9"/>
      <c r="BPO150" s="9"/>
      <c r="BPP150" s="9"/>
      <c r="BPQ150" s="9"/>
      <c r="BPR150" s="9"/>
      <c r="BPS150" s="9"/>
      <c r="BPT150" s="9"/>
      <c r="BPU150" s="9"/>
      <c r="BPV150" s="9"/>
      <c r="BPW150" s="9"/>
      <c r="BPX150" s="9"/>
      <c r="BPY150" s="9"/>
      <c r="BPZ150" s="9"/>
      <c r="BQA150" s="9"/>
      <c r="BQB150" s="9"/>
      <c r="BQC150" s="9"/>
      <c r="BQD150" s="9"/>
      <c r="BQE150" s="9"/>
      <c r="BQF150" s="9"/>
      <c r="BQG150" s="9"/>
      <c r="BQH150" s="9"/>
      <c r="BQI150" s="9"/>
      <c r="BQJ150" s="9"/>
      <c r="BQK150" s="9"/>
      <c r="BQL150" s="9"/>
      <c r="BQM150" s="9"/>
      <c r="BQN150" s="9"/>
      <c r="BQO150" s="9"/>
      <c r="BQP150" s="9"/>
      <c r="BQQ150" s="9"/>
      <c r="BQR150" s="9"/>
      <c r="BQS150" s="9"/>
      <c r="BQT150" s="9"/>
      <c r="BQU150" s="9"/>
      <c r="BQV150" s="9"/>
      <c r="BQW150" s="9"/>
      <c r="BQX150" s="9"/>
      <c r="BQY150" s="9"/>
      <c r="BQZ150" s="9"/>
      <c r="BRA150" s="9"/>
      <c r="BRB150" s="9"/>
      <c r="BRC150" s="9"/>
      <c r="BRD150" s="9"/>
      <c r="BRE150" s="9"/>
      <c r="BRF150" s="9"/>
      <c r="BRG150" s="9"/>
      <c r="BRH150" s="9"/>
      <c r="BRI150" s="9"/>
      <c r="BRJ150" s="9"/>
      <c r="BRK150" s="9"/>
      <c r="BRL150" s="9"/>
      <c r="BRM150" s="9"/>
      <c r="BRN150" s="9"/>
      <c r="BRO150" s="9"/>
      <c r="BRP150" s="9"/>
      <c r="BRQ150" s="9"/>
      <c r="BRR150" s="9"/>
      <c r="BRS150" s="9"/>
      <c r="BRT150" s="9"/>
      <c r="BRU150" s="9"/>
      <c r="BRV150" s="9"/>
      <c r="BRW150" s="9"/>
      <c r="BRX150" s="9"/>
      <c r="BRY150" s="9"/>
      <c r="BRZ150" s="9"/>
      <c r="BSA150" s="9"/>
      <c r="BSB150" s="9"/>
      <c r="BSC150" s="9"/>
      <c r="BSD150" s="9"/>
      <c r="BSE150" s="9"/>
      <c r="BSF150" s="9"/>
      <c r="BSG150" s="9"/>
      <c r="BSH150" s="9"/>
      <c r="BSI150" s="9"/>
      <c r="BSJ150" s="9"/>
      <c r="BSK150" s="9"/>
      <c r="BSL150" s="9"/>
      <c r="BSM150" s="9"/>
      <c r="BSN150" s="9"/>
      <c r="BSO150" s="9"/>
      <c r="BSP150" s="9"/>
      <c r="BSQ150" s="9"/>
      <c r="BSR150" s="9"/>
      <c r="BSS150" s="9"/>
      <c r="BST150" s="9"/>
      <c r="BSU150" s="9"/>
      <c r="BSV150" s="9"/>
      <c r="BSW150" s="9"/>
      <c r="BSX150" s="9"/>
      <c r="BSY150" s="9"/>
      <c r="BSZ150" s="9"/>
      <c r="BTA150" s="9"/>
      <c r="BTB150" s="9"/>
      <c r="BTC150" s="9"/>
      <c r="BTD150" s="9"/>
      <c r="BTE150" s="9"/>
      <c r="BTF150" s="9"/>
      <c r="BTG150" s="9"/>
      <c r="BTH150" s="9"/>
      <c r="BTI150" s="9"/>
      <c r="BTJ150" s="9"/>
      <c r="BTK150" s="9"/>
      <c r="BTL150" s="9"/>
      <c r="BTM150" s="9"/>
      <c r="BTN150" s="9"/>
      <c r="BTO150" s="9"/>
      <c r="BTP150" s="9"/>
      <c r="BTQ150" s="9"/>
      <c r="BTR150" s="9"/>
      <c r="BTS150" s="9"/>
      <c r="BTT150" s="9"/>
      <c r="BTU150" s="9"/>
      <c r="BTV150" s="9"/>
      <c r="BTW150" s="9"/>
      <c r="BTX150" s="9"/>
      <c r="BTY150" s="9"/>
      <c r="BTZ150" s="9"/>
      <c r="BUA150" s="9"/>
      <c r="BUB150" s="9"/>
      <c r="BUC150" s="9"/>
      <c r="BUD150" s="9"/>
      <c r="BUE150" s="9"/>
      <c r="BUF150" s="9"/>
      <c r="BUG150" s="9"/>
      <c r="BUH150" s="9"/>
      <c r="BUI150" s="9"/>
      <c r="BUJ150" s="9"/>
      <c r="BUK150" s="9"/>
      <c r="BUL150" s="9"/>
      <c r="BUM150" s="9"/>
      <c r="BUN150" s="9"/>
      <c r="BUO150" s="9"/>
      <c r="BUP150" s="9"/>
      <c r="BUQ150" s="9"/>
      <c r="BUR150" s="9"/>
      <c r="BUS150" s="9"/>
      <c r="BUT150" s="9"/>
      <c r="BUU150" s="9"/>
      <c r="BUV150" s="9"/>
      <c r="BUW150" s="9"/>
      <c r="BUX150" s="9"/>
      <c r="BUY150" s="9"/>
      <c r="BUZ150" s="9"/>
      <c r="BVA150" s="9"/>
      <c r="BVB150" s="9"/>
      <c r="BVC150" s="9"/>
      <c r="BVD150" s="9"/>
      <c r="BVE150" s="9"/>
      <c r="BVF150" s="9"/>
      <c r="BVG150" s="9"/>
      <c r="BVH150" s="9"/>
      <c r="BVI150" s="9"/>
      <c r="BVJ150" s="9"/>
      <c r="BVK150" s="9"/>
      <c r="BVL150" s="9"/>
      <c r="BVM150" s="9"/>
      <c r="BVN150" s="9"/>
      <c r="BVO150" s="9"/>
      <c r="BVP150" s="9"/>
      <c r="BVQ150" s="9"/>
      <c r="BVR150" s="9"/>
      <c r="BVS150" s="9"/>
      <c r="BVT150" s="9"/>
      <c r="BVU150" s="9"/>
      <c r="BVV150" s="9"/>
      <c r="BVW150" s="9"/>
      <c r="BVX150" s="9"/>
      <c r="BVY150" s="9"/>
      <c r="BVZ150" s="9"/>
      <c r="BWA150" s="9"/>
      <c r="BWB150" s="9"/>
      <c r="BWC150" s="9"/>
      <c r="BWD150" s="9"/>
      <c r="BWE150" s="9"/>
      <c r="BWF150" s="9"/>
      <c r="BWG150" s="9"/>
      <c r="BWH150" s="9"/>
      <c r="BWI150" s="9"/>
      <c r="BWJ150" s="9"/>
      <c r="BWK150" s="9"/>
      <c r="BWL150" s="9"/>
      <c r="BWM150" s="9"/>
      <c r="BWN150" s="9"/>
      <c r="BWO150" s="9"/>
      <c r="BWP150" s="9"/>
      <c r="BWQ150" s="9"/>
      <c r="BWR150" s="9"/>
      <c r="BWS150" s="9"/>
      <c r="BWT150" s="9"/>
      <c r="BWU150" s="9"/>
      <c r="BWV150" s="9"/>
      <c r="BWW150" s="9"/>
      <c r="BWX150" s="9"/>
      <c r="BWY150" s="9"/>
      <c r="BWZ150" s="9"/>
      <c r="BXA150" s="9"/>
      <c r="BXB150" s="9"/>
      <c r="BXC150" s="9"/>
      <c r="BXD150" s="9"/>
    </row>
    <row r="151" ht="14.25" customHeight="1">
      <c r="A151" s="9">
        <v>19.0</v>
      </c>
      <c r="B151" s="9" t="s">
        <v>11947</v>
      </c>
      <c r="C151" s="9" t="s">
        <v>11948</v>
      </c>
      <c r="D151" s="9" t="s">
        <v>11948</v>
      </c>
      <c r="E151" s="9"/>
      <c r="F151" s="9">
        <v>45.0</v>
      </c>
      <c r="G151" s="9" t="s">
        <v>13263</v>
      </c>
      <c r="H151" s="9"/>
      <c r="I151" s="9">
        <v>1.0</v>
      </c>
      <c r="J151" s="9"/>
      <c r="K151" s="9">
        <v>20.0</v>
      </c>
      <c r="L151" s="9">
        <v>24.0</v>
      </c>
      <c r="M151" s="9"/>
      <c r="N151" s="9"/>
      <c r="O151" s="9"/>
      <c r="P151" s="9">
        <v>0.0</v>
      </c>
      <c r="Q151" s="9" t="s">
        <v>13264</v>
      </c>
      <c r="R151" s="9"/>
      <c r="S151" s="9" t="s">
        <v>3227</v>
      </c>
      <c r="T151" s="9" t="s">
        <v>3226</v>
      </c>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9"/>
      <c r="KX151" s="9"/>
      <c r="KY151" s="9"/>
      <c r="KZ151" s="9"/>
      <c r="LA151" s="9"/>
      <c r="LB151" s="9"/>
      <c r="LC151" s="9"/>
      <c r="LD151" s="9"/>
      <c r="LE151" s="9"/>
      <c r="LF151" s="9"/>
      <c r="LG151" s="9"/>
      <c r="LH151" s="9"/>
      <c r="LI151" s="9"/>
      <c r="LJ151" s="9"/>
      <c r="LK151" s="9"/>
      <c r="LL151" s="9"/>
      <c r="LM151" s="9"/>
      <c r="LN151" s="9"/>
      <c r="LO151" s="9"/>
      <c r="LP151" s="9"/>
      <c r="LQ151" s="9"/>
      <c r="LR151" s="9"/>
      <c r="LS151" s="9"/>
      <c r="LT151" s="9"/>
      <c r="LU151" s="9"/>
      <c r="LV151" s="9"/>
      <c r="LW151" s="9"/>
      <c r="LX151" s="9"/>
      <c r="LY151" s="9"/>
      <c r="LZ151" s="9"/>
      <c r="MA151" s="9"/>
      <c r="MB151" s="9"/>
      <c r="MC151" s="9"/>
      <c r="MD151" s="9"/>
      <c r="ME151" s="9"/>
      <c r="MF151" s="9"/>
      <c r="MG151" s="9"/>
      <c r="MH151" s="9"/>
      <c r="MI151" s="9"/>
      <c r="MJ151" s="9"/>
      <c r="MK151" s="9"/>
      <c r="ML151" s="9"/>
      <c r="MM151" s="9"/>
      <c r="MN151" s="9"/>
      <c r="MO151" s="9"/>
      <c r="MP151" s="9"/>
      <c r="MQ151" s="9"/>
      <c r="MR151" s="9"/>
      <c r="MS151" s="9"/>
      <c r="MT151" s="9"/>
      <c r="MU151" s="9"/>
      <c r="MV151" s="9"/>
      <c r="MW151" s="9"/>
      <c r="MX151" s="9"/>
      <c r="MY151" s="9"/>
      <c r="MZ151" s="9"/>
      <c r="NA151" s="9"/>
      <c r="NB151" s="9"/>
      <c r="NC151" s="9"/>
      <c r="ND151" s="9"/>
      <c r="NE151" s="9"/>
      <c r="NF151" s="9"/>
      <c r="NG151" s="9"/>
      <c r="NH151" s="9"/>
      <c r="NI151" s="9"/>
      <c r="NJ151" s="9"/>
      <c r="NK151" s="9"/>
      <c r="NL151" s="9"/>
      <c r="NM151" s="9"/>
      <c r="NN151" s="9"/>
      <c r="NO151" s="9"/>
      <c r="NP151" s="9"/>
      <c r="NQ151" s="9"/>
      <c r="NR151" s="9"/>
      <c r="NS151" s="9"/>
      <c r="NT151" s="9"/>
      <c r="NU151" s="9"/>
      <c r="NV151" s="9"/>
      <c r="NW151" s="9"/>
      <c r="NX151" s="9"/>
      <c r="NY151" s="9"/>
      <c r="NZ151" s="9"/>
      <c r="OA151" s="9"/>
      <c r="OB151" s="9"/>
      <c r="OC151" s="9"/>
      <c r="OD151" s="9"/>
      <c r="OE151" s="9"/>
      <c r="OF151" s="9"/>
      <c r="OG151" s="9"/>
      <c r="OH151" s="9"/>
      <c r="OI151" s="9"/>
      <c r="OJ151" s="9"/>
      <c r="OK151" s="9"/>
      <c r="OL151" s="9"/>
      <c r="OM151" s="9"/>
      <c r="ON151" s="9"/>
      <c r="OO151" s="9"/>
      <c r="OP151" s="9"/>
      <c r="OQ151" s="9"/>
      <c r="OR151" s="9"/>
      <c r="OS151" s="9"/>
      <c r="OT151" s="9"/>
      <c r="OU151" s="9"/>
      <c r="OV151" s="9"/>
      <c r="OW151" s="9"/>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9"/>
      <c r="SJ151" s="9"/>
      <c r="SK151" s="9"/>
      <c r="SL151" s="9"/>
      <c r="SM151" s="9"/>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c r="WH151" s="9"/>
      <c r="WI151" s="9"/>
      <c r="WJ151" s="9"/>
      <c r="WK151" s="9"/>
      <c r="WL151" s="9"/>
      <c r="WM151" s="9"/>
      <c r="WN151" s="9"/>
      <c r="WO151" s="9"/>
      <c r="WP151" s="9"/>
      <c r="WQ151" s="9"/>
      <c r="WR151" s="9"/>
      <c r="WS151" s="9"/>
      <c r="WT151" s="9"/>
      <c r="WU151" s="9"/>
      <c r="WV151" s="9"/>
      <c r="WW151" s="9"/>
      <c r="WX151" s="9"/>
      <c r="WY151" s="9"/>
      <c r="WZ151" s="9"/>
      <c r="XA151" s="9"/>
      <c r="XB151" s="9"/>
      <c r="XC151" s="9"/>
      <c r="XD151" s="9"/>
      <c r="XE151" s="9"/>
      <c r="XF151" s="9"/>
      <c r="XG151" s="9"/>
      <c r="XH151" s="9"/>
      <c r="XI151" s="9"/>
      <c r="XJ151" s="9"/>
      <c r="XK151" s="9"/>
      <c r="XL151" s="9"/>
      <c r="XM151" s="9"/>
      <c r="XN151" s="9"/>
      <c r="XO151" s="9"/>
      <c r="XP151" s="9"/>
      <c r="XQ151" s="9"/>
      <c r="XR151" s="9"/>
      <c r="XS151" s="9"/>
      <c r="XT151" s="9"/>
      <c r="XU151" s="9"/>
      <c r="XV151" s="9"/>
      <c r="XW151" s="9"/>
      <c r="XX151" s="9"/>
      <c r="XY151" s="9"/>
      <c r="XZ151" s="9"/>
      <c r="YA151" s="9"/>
      <c r="YB151" s="9"/>
      <c r="YC151" s="9"/>
      <c r="YD151" s="9"/>
      <c r="YE151" s="9"/>
      <c r="YF151" s="9"/>
      <c r="YG151" s="9"/>
      <c r="YH151" s="9"/>
      <c r="YI151" s="9"/>
      <c r="YJ151" s="9"/>
      <c r="YK151" s="9"/>
      <c r="YL151" s="9"/>
      <c r="YM151" s="9"/>
      <c r="YN151" s="9"/>
      <c r="YO151" s="9"/>
      <c r="YP151" s="9"/>
      <c r="YQ151" s="9"/>
      <c r="YR151" s="9"/>
      <c r="YS151" s="9"/>
      <c r="YT151" s="9"/>
      <c r="YU151" s="9"/>
      <c r="YV151" s="9"/>
      <c r="YW151" s="9"/>
      <c r="YX151" s="9"/>
      <c r="YY151" s="9"/>
      <c r="YZ151" s="9"/>
      <c r="ZA151" s="9"/>
      <c r="ZB151" s="9"/>
      <c r="ZC151" s="9"/>
      <c r="ZD151" s="9"/>
      <c r="ZE151" s="9"/>
      <c r="ZF151" s="9"/>
      <c r="ZG151" s="9"/>
      <c r="ZH151" s="9"/>
      <c r="ZI151" s="9"/>
      <c r="ZJ151" s="9"/>
      <c r="ZK151" s="9"/>
      <c r="ZL151" s="9"/>
      <c r="ZM151" s="9"/>
      <c r="ZN151" s="9"/>
      <c r="ZO151" s="9"/>
      <c r="ZP151" s="9"/>
      <c r="ZQ151" s="9"/>
      <c r="ZR151" s="9"/>
      <c r="ZS151" s="9"/>
      <c r="ZT151" s="9"/>
      <c r="ZU151" s="9"/>
      <c r="ZV151" s="9"/>
      <c r="ZW151" s="9"/>
      <c r="ZX151" s="9"/>
      <c r="ZY151" s="9"/>
      <c r="ZZ151" s="9"/>
      <c r="AAA151" s="9"/>
      <c r="AAB151" s="9"/>
      <c r="AAC151" s="9"/>
      <c r="AAD151" s="9"/>
      <c r="AAE151" s="9"/>
      <c r="AAF151" s="9"/>
      <c r="AAG151" s="9"/>
      <c r="AAH151" s="9"/>
      <c r="AAI151" s="9"/>
      <c r="AAJ151" s="9"/>
      <c r="AAK151" s="9"/>
      <c r="AAL151" s="9"/>
      <c r="AAM151" s="9"/>
      <c r="AAN151" s="9"/>
      <c r="AAO151" s="9"/>
      <c r="AAP151" s="9"/>
      <c r="AAQ151" s="9"/>
      <c r="AAR151" s="9"/>
      <c r="AAS151" s="9"/>
      <c r="AAT151" s="9"/>
      <c r="AAU151" s="9"/>
      <c r="AAV151" s="9"/>
      <c r="AAW151" s="9"/>
      <c r="AAX151" s="9"/>
      <c r="AAY151" s="9"/>
      <c r="AAZ151" s="9"/>
      <c r="ABA151" s="9"/>
      <c r="ABB151" s="9"/>
      <c r="ABC151" s="9"/>
      <c r="ABD151" s="9"/>
      <c r="ABE151" s="9"/>
      <c r="ABF151" s="9"/>
      <c r="ABG151" s="9"/>
      <c r="ABH151" s="9"/>
      <c r="ABI151" s="9"/>
      <c r="ABJ151" s="9"/>
      <c r="ABK151" s="9"/>
      <c r="ABL151" s="9"/>
      <c r="ABM151" s="9"/>
      <c r="ABN151" s="9"/>
      <c r="ABO151" s="9"/>
      <c r="ABP151" s="9"/>
      <c r="ABQ151" s="9"/>
      <c r="ABR151" s="9"/>
      <c r="ABS151" s="9"/>
      <c r="ABT151" s="9"/>
      <c r="ABU151" s="9"/>
      <c r="ABV151" s="9"/>
      <c r="ABW151" s="9"/>
      <c r="ABX151" s="9"/>
      <c r="ABY151" s="9"/>
      <c r="ABZ151" s="9"/>
      <c r="ACA151" s="9"/>
      <c r="ACB151" s="9"/>
      <c r="ACC151" s="9"/>
      <c r="ACD151" s="9"/>
      <c r="ACE151" s="9"/>
      <c r="ACF151" s="9"/>
      <c r="ACG151" s="9"/>
      <c r="ACH151" s="9"/>
      <c r="ACI151" s="9"/>
      <c r="ACJ151" s="9"/>
      <c r="ACK151" s="9"/>
      <c r="ACL151" s="9"/>
      <c r="ACM151" s="9"/>
      <c r="ACN151" s="9"/>
      <c r="ACO151" s="9"/>
      <c r="ACP151" s="9"/>
      <c r="ACQ151" s="9"/>
      <c r="ACR151" s="9"/>
      <c r="ACS151" s="9"/>
      <c r="ACT151" s="9"/>
      <c r="ACU151" s="9"/>
      <c r="ACV151" s="9"/>
      <c r="ACW151" s="9"/>
      <c r="ACX151" s="9"/>
      <c r="ACY151" s="9"/>
      <c r="ACZ151" s="9"/>
      <c r="ADA151" s="9"/>
      <c r="ADB151" s="9"/>
      <c r="ADC151" s="9"/>
      <c r="ADD151" s="9"/>
      <c r="ADE151" s="9"/>
      <c r="ADF151" s="9"/>
      <c r="ADG151" s="9"/>
      <c r="ADH151" s="9"/>
      <c r="ADI151" s="9"/>
      <c r="ADJ151" s="9"/>
      <c r="ADK151" s="9"/>
      <c r="ADL151" s="9"/>
      <c r="ADM151" s="9"/>
      <c r="ADN151" s="9"/>
      <c r="ADO151" s="9"/>
      <c r="ADP151" s="9"/>
      <c r="ADQ151" s="9"/>
      <c r="ADR151" s="9"/>
      <c r="ADS151" s="9"/>
      <c r="ADT151" s="9"/>
      <c r="ADU151" s="9"/>
      <c r="ADV151" s="9"/>
      <c r="ADW151" s="9"/>
      <c r="ADX151" s="9"/>
      <c r="ADY151" s="9"/>
      <c r="ADZ151" s="9"/>
      <c r="AEA151" s="9"/>
      <c r="AEB151" s="9"/>
      <c r="AEC151" s="9"/>
      <c r="AED151" s="9"/>
      <c r="AEE151" s="9"/>
      <c r="AEF151" s="9"/>
      <c r="AEG151" s="9"/>
      <c r="AEH151" s="9"/>
      <c r="AEI151" s="9"/>
      <c r="AEJ151" s="9"/>
      <c r="AEK151" s="9"/>
      <c r="AEL151" s="9"/>
      <c r="AEM151" s="9"/>
      <c r="AEN151" s="9"/>
      <c r="AEO151" s="9"/>
      <c r="AEP151" s="9"/>
      <c r="AEQ151" s="9"/>
      <c r="AER151" s="9"/>
      <c r="AES151" s="9"/>
      <c r="AET151" s="9"/>
      <c r="AEU151" s="9"/>
      <c r="AEV151" s="9"/>
      <c r="AEW151" s="9"/>
      <c r="AEX151" s="9"/>
      <c r="AEY151" s="9"/>
      <c r="AEZ151" s="9"/>
      <c r="AFA151" s="9"/>
      <c r="AFB151" s="9"/>
      <c r="AFC151" s="9"/>
      <c r="AFD151" s="9"/>
      <c r="AFE151" s="9"/>
      <c r="AFF151" s="9"/>
      <c r="AFG151" s="9"/>
      <c r="AFH151" s="9"/>
      <c r="AFI151" s="9"/>
      <c r="AFJ151" s="9"/>
      <c r="AFK151" s="9"/>
      <c r="AFL151" s="9"/>
      <c r="AFM151" s="9"/>
      <c r="AFN151" s="9"/>
      <c r="AFO151" s="9"/>
      <c r="AFP151" s="9"/>
      <c r="AFQ151" s="9"/>
      <c r="AFR151" s="9"/>
      <c r="AFS151" s="9"/>
      <c r="AFT151" s="9"/>
      <c r="AFU151" s="9"/>
      <c r="AFV151" s="9"/>
      <c r="AFW151" s="9"/>
      <c r="AFX151" s="9"/>
      <c r="AFY151" s="9"/>
      <c r="AFZ151" s="9"/>
      <c r="AGA151" s="9"/>
      <c r="AGB151" s="9"/>
      <c r="AGC151" s="9"/>
      <c r="AGD151" s="9"/>
      <c r="AGE151" s="9"/>
      <c r="AGF151" s="9"/>
      <c r="AGG151" s="9"/>
      <c r="AGH151" s="9"/>
      <c r="AGI151" s="9"/>
      <c r="AGJ151" s="9"/>
      <c r="AGK151" s="9"/>
      <c r="AGL151" s="9"/>
      <c r="AGM151" s="9"/>
      <c r="AGN151" s="9"/>
      <c r="AGO151" s="9"/>
      <c r="AGP151" s="9"/>
      <c r="AGQ151" s="9"/>
      <c r="AGR151" s="9"/>
      <c r="AGS151" s="9"/>
      <c r="AGT151" s="9"/>
      <c r="AGU151" s="9"/>
      <c r="AGV151" s="9"/>
      <c r="AGW151" s="9"/>
      <c r="AGX151" s="9"/>
      <c r="AGY151" s="9"/>
      <c r="AGZ151" s="9"/>
      <c r="AHA151" s="9"/>
      <c r="AHB151" s="9"/>
      <c r="AHC151" s="9"/>
      <c r="AHD151" s="9"/>
      <c r="AHE151" s="9"/>
      <c r="AHF151" s="9"/>
      <c r="AHG151" s="9"/>
      <c r="AHH151" s="9"/>
      <c r="AHI151" s="9"/>
      <c r="AHJ151" s="9"/>
      <c r="AHK151" s="9"/>
      <c r="AHL151" s="9"/>
      <c r="AHM151" s="9"/>
      <c r="AHN151" s="9"/>
      <c r="AHO151" s="9"/>
      <c r="AHP151" s="9"/>
      <c r="AHQ151" s="9"/>
      <c r="AHR151" s="9"/>
      <c r="AHS151" s="9"/>
      <c r="AHT151" s="9"/>
      <c r="AHU151" s="9"/>
      <c r="AHV151" s="9"/>
      <c r="AHW151" s="9"/>
      <c r="AHX151" s="9"/>
      <c r="AHY151" s="9"/>
      <c r="AHZ151" s="9"/>
      <c r="AIA151" s="9"/>
      <c r="AIB151" s="9"/>
      <c r="AIC151" s="9"/>
      <c r="AID151" s="9"/>
      <c r="AIE151" s="9"/>
      <c r="AIF151" s="9"/>
      <c r="AIG151" s="9"/>
      <c r="AIH151" s="9"/>
      <c r="AII151" s="9"/>
      <c r="AIJ151" s="9"/>
      <c r="AIK151" s="9"/>
      <c r="AIL151" s="9"/>
      <c r="AIM151" s="9"/>
      <c r="AIN151" s="9"/>
      <c r="AIO151" s="9"/>
      <c r="AIP151" s="9"/>
      <c r="AIQ151" s="9"/>
      <c r="AIR151" s="9"/>
      <c r="AIS151" s="9"/>
      <c r="AIT151" s="9"/>
      <c r="AIU151" s="9"/>
      <c r="AIV151" s="9"/>
      <c r="AIW151" s="9"/>
      <c r="AIX151" s="9"/>
      <c r="AIY151" s="9"/>
      <c r="AIZ151" s="9"/>
      <c r="AJA151" s="9"/>
      <c r="AJB151" s="9"/>
      <c r="AJC151" s="9"/>
      <c r="AJD151" s="9"/>
      <c r="AJE151" s="9"/>
      <c r="AJF151" s="9"/>
      <c r="AJG151" s="9"/>
      <c r="AJH151" s="9"/>
      <c r="AJI151" s="9"/>
      <c r="AJJ151" s="9"/>
      <c r="AJK151" s="9"/>
      <c r="AJL151" s="9"/>
      <c r="AJM151" s="9"/>
      <c r="AJN151" s="9"/>
      <c r="AJO151" s="9"/>
      <c r="AJP151" s="9"/>
      <c r="AJQ151" s="9"/>
      <c r="AJR151" s="9"/>
      <c r="AJS151" s="9"/>
      <c r="AJT151" s="9"/>
      <c r="AJU151" s="9"/>
      <c r="AJV151" s="9"/>
      <c r="AJW151" s="9"/>
      <c r="AJX151" s="9"/>
      <c r="AJY151" s="9"/>
      <c r="AJZ151" s="9"/>
      <c r="AKA151" s="9"/>
      <c r="AKB151" s="9"/>
      <c r="AKC151" s="9"/>
      <c r="AKD151" s="9"/>
      <c r="AKE151" s="9"/>
      <c r="AKF151" s="9"/>
      <c r="AKG151" s="9"/>
      <c r="AKH151" s="9"/>
      <c r="AKI151" s="9"/>
      <c r="AKJ151" s="9"/>
      <c r="AKK151" s="9"/>
      <c r="AKL151" s="9"/>
      <c r="AKM151" s="9"/>
      <c r="AKN151" s="9"/>
      <c r="AKO151" s="9"/>
      <c r="AKP151" s="9"/>
      <c r="AKQ151" s="9"/>
      <c r="AKR151" s="9"/>
      <c r="AKS151" s="9"/>
      <c r="AKT151" s="9"/>
      <c r="AKU151" s="9"/>
      <c r="AKV151" s="9"/>
      <c r="AKW151" s="9"/>
      <c r="AKX151" s="9"/>
      <c r="AKY151" s="9"/>
      <c r="AKZ151" s="9"/>
      <c r="ALA151" s="9"/>
      <c r="ALB151" s="9"/>
      <c r="ALC151" s="9"/>
      <c r="ALD151" s="9"/>
      <c r="ALE151" s="9"/>
      <c r="ALF151" s="9"/>
      <c r="ALG151" s="9"/>
      <c r="ALH151" s="9"/>
      <c r="ALI151" s="9"/>
      <c r="ALJ151" s="9"/>
      <c r="ALK151" s="9"/>
      <c r="ALL151" s="9"/>
      <c r="ALM151" s="9"/>
      <c r="ALN151" s="9"/>
      <c r="ALO151" s="9"/>
      <c r="ALP151" s="9"/>
      <c r="ALQ151" s="9"/>
      <c r="ALR151" s="9"/>
      <c r="ALS151" s="9"/>
      <c r="ALT151" s="9"/>
      <c r="ALU151" s="9"/>
      <c r="ALV151" s="9"/>
      <c r="ALW151" s="9"/>
      <c r="ALX151" s="9"/>
      <c r="ALY151" s="9"/>
      <c r="AMN151" s="9"/>
      <c r="AMO151" s="9"/>
      <c r="AMP151" s="9"/>
      <c r="AMQ151" s="9"/>
      <c r="AMR151" s="9"/>
      <c r="AMS151" s="9"/>
      <c r="AMT151" s="9"/>
      <c r="AMU151" s="9"/>
      <c r="AMV151" s="9"/>
      <c r="AMW151" s="9"/>
      <c r="AMX151" s="9"/>
      <c r="AMY151" s="9"/>
      <c r="AMZ151" s="9"/>
      <c r="ANA151" s="9"/>
      <c r="ANB151" s="9"/>
      <c r="ANC151" s="9"/>
      <c r="AND151" s="9"/>
      <c r="ANE151" s="9"/>
      <c r="ANF151" s="9"/>
      <c r="ANG151" s="9"/>
      <c r="ANH151" s="9"/>
      <c r="ANI151" s="9"/>
      <c r="ANJ151" s="9"/>
      <c r="ANK151" s="9"/>
      <c r="ANL151" s="9"/>
      <c r="ANM151" s="9"/>
      <c r="ANN151" s="9"/>
      <c r="ANO151" s="9"/>
      <c r="ANP151" s="9"/>
      <c r="ANQ151" s="9"/>
      <c r="ANR151" s="9"/>
      <c r="ANS151" s="9"/>
      <c r="ANT151" s="9"/>
      <c r="ANU151" s="9"/>
      <c r="ANV151" s="9"/>
      <c r="ANW151" s="9"/>
      <c r="ANX151" s="9"/>
      <c r="ANY151" s="9"/>
      <c r="ANZ151" s="9"/>
      <c r="AOA151" s="9"/>
      <c r="AOB151" s="9"/>
      <c r="AOC151" s="9"/>
      <c r="AOD151" s="9"/>
      <c r="AOE151" s="9"/>
      <c r="AOF151" s="9"/>
      <c r="AOG151" s="9"/>
      <c r="AOH151" s="9"/>
      <c r="AOI151" s="9"/>
      <c r="AOJ151" s="9"/>
      <c r="AOK151" s="9"/>
      <c r="AOL151" s="9"/>
      <c r="AOM151" s="9"/>
      <c r="AON151" s="9"/>
      <c r="AOO151" s="9"/>
      <c r="AOP151" s="9"/>
      <c r="AOQ151" s="9"/>
      <c r="AOR151" s="9"/>
      <c r="AOS151" s="9"/>
      <c r="AOT151" s="9"/>
      <c r="AOU151" s="9"/>
      <c r="AOV151" s="9"/>
      <c r="AOW151" s="9"/>
      <c r="AOX151" s="9"/>
      <c r="AOY151" s="9"/>
      <c r="AOZ151" s="9"/>
      <c r="APA151" s="9"/>
      <c r="APB151" s="9"/>
      <c r="APC151" s="9"/>
      <c r="APD151" s="9"/>
      <c r="APE151" s="9"/>
      <c r="APF151" s="9"/>
      <c r="APG151" s="9"/>
      <c r="APH151" s="9"/>
      <c r="API151" s="9"/>
      <c r="APJ151" s="9"/>
      <c r="APK151" s="9"/>
      <c r="APL151" s="9"/>
      <c r="APM151" s="9"/>
      <c r="APN151" s="9"/>
      <c r="APO151" s="9"/>
      <c r="APP151" s="9"/>
      <c r="APQ151" s="9"/>
      <c r="APR151" s="9"/>
      <c r="APS151" s="9"/>
      <c r="APT151" s="9"/>
      <c r="APU151" s="9"/>
      <c r="APV151" s="9"/>
      <c r="APW151" s="9"/>
      <c r="APX151" s="9"/>
      <c r="APY151" s="9"/>
      <c r="APZ151" s="9"/>
      <c r="AQA151" s="9"/>
      <c r="AQB151" s="9"/>
      <c r="AQC151" s="9"/>
      <c r="AQD151" s="9"/>
      <c r="AQE151" s="9"/>
      <c r="AQF151" s="9"/>
      <c r="AQG151" s="9"/>
      <c r="AQH151" s="9"/>
      <c r="AQI151" s="9"/>
      <c r="AQJ151" s="9"/>
      <c r="AQK151" s="9"/>
      <c r="AQL151" s="9"/>
      <c r="AQM151" s="9"/>
      <c r="AQN151" s="9"/>
      <c r="AQO151" s="9"/>
      <c r="AQP151" s="9"/>
      <c r="AQQ151" s="9"/>
      <c r="AQR151" s="9"/>
      <c r="AQS151" s="9"/>
      <c r="AQT151" s="9"/>
      <c r="AQU151" s="9"/>
      <c r="AQV151" s="9"/>
      <c r="AQW151" s="9"/>
      <c r="AQX151" s="9"/>
      <c r="AQY151" s="9"/>
      <c r="AQZ151" s="9"/>
      <c r="ARA151" s="9"/>
      <c r="ARB151" s="9"/>
      <c r="ARC151" s="9"/>
      <c r="ARD151" s="9"/>
      <c r="ARE151" s="9"/>
      <c r="ARF151" s="9"/>
      <c r="ARG151" s="9"/>
      <c r="ARH151" s="9"/>
      <c r="ARI151" s="9"/>
      <c r="ARJ151" s="9"/>
      <c r="ARK151" s="9"/>
      <c r="ARL151" s="9"/>
      <c r="ARM151" s="9"/>
      <c r="ARN151" s="9"/>
      <c r="ARO151" s="9"/>
      <c r="ARP151" s="9"/>
      <c r="ARQ151" s="9"/>
      <c r="ARR151" s="9"/>
      <c r="ARS151" s="9"/>
      <c r="ART151" s="9"/>
      <c r="ARU151" s="9"/>
      <c r="ARV151" s="9"/>
      <c r="ARW151" s="9"/>
      <c r="ARX151" s="9"/>
      <c r="ARY151" s="9"/>
      <c r="ARZ151" s="9"/>
      <c r="ASA151" s="9"/>
      <c r="ASB151" s="9"/>
      <c r="ASC151" s="9"/>
      <c r="ASD151" s="9"/>
      <c r="ASE151" s="9"/>
      <c r="ASF151" s="9"/>
      <c r="ASG151" s="9"/>
      <c r="ASH151" s="9"/>
      <c r="ASI151" s="9"/>
      <c r="ASJ151" s="9"/>
      <c r="ASK151" s="9"/>
      <c r="ASL151" s="9"/>
      <c r="ASM151" s="9"/>
      <c r="ASN151" s="9"/>
      <c r="ASO151" s="9"/>
      <c r="ASP151" s="9"/>
      <c r="ASQ151" s="9"/>
      <c r="ASR151" s="9"/>
      <c r="ASS151" s="9"/>
      <c r="AST151" s="9"/>
      <c r="ASU151" s="9"/>
      <c r="ASV151" s="9"/>
      <c r="ASW151" s="9"/>
      <c r="ASX151" s="9"/>
      <c r="ASY151" s="9"/>
      <c r="ASZ151" s="9"/>
      <c r="ATA151" s="9"/>
      <c r="ATB151" s="9"/>
      <c r="ATC151" s="9"/>
      <c r="ATD151" s="9"/>
      <c r="ATE151" s="9"/>
      <c r="ATF151" s="9"/>
      <c r="ATG151" s="9"/>
      <c r="ATH151" s="9"/>
      <c r="ATI151" s="9"/>
      <c r="ATJ151" s="9"/>
      <c r="ATK151" s="9"/>
      <c r="ATL151" s="9"/>
      <c r="ATM151" s="9"/>
      <c r="ATN151" s="9"/>
      <c r="ATO151" s="9"/>
      <c r="ATP151" s="9"/>
      <c r="ATQ151" s="9"/>
      <c r="ATR151" s="9"/>
      <c r="ATS151" s="9"/>
      <c r="ATT151" s="9"/>
      <c r="ATU151" s="9"/>
      <c r="ATV151" s="9"/>
      <c r="ATW151" s="9"/>
      <c r="ATX151" s="9"/>
      <c r="ATY151" s="9"/>
      <c r="ATZ151" s="9"/>
      <c r="AUA151" s="9"/>
      <c r="AUB151" s="9"/>
      <c r="AUC151" s="9"/>
      <c r="AUD151" s="9"/>
      <c r="AUE151" s="9"/>
      <c r="AUF151" s="9"/>
      <c r="AUG151" s="9"/>
      <c r="AUH151" s="9"/>
      <c r="AUI151" s="9"/>
      <c r="AUJ151" s="9"/>
      <c r="AUK151" s="9"/>
      <c r="AUL151" s="9"/>
      <c r="AUM151" s="9"/>
      <c r="AUN151" s="9"/>
      <c r="AUO151" s="9"/>
      <c r="AUP151" s="9"/>
      <c r="AUQ151" s="9"/>
      <c r="AUR151" s="9"/>
      <c r="AUS151" s="9"/>
      <c r="AUT151" s="9"/>
      <c r="AUU151" s="9"/>
      <c r="AUV151" s="9"/>
      <c r="AUW151" s="9"/>
      <c r="AUX151" s="9"/>
      <c r="AUY151" s="9"/>
      <c r="AUZ151" s="9"/>
      <c r="AVA151" s="9"/>
      <c r="AVB151" s="9"/>
      <c r="AVC151" s="9"/>
      <c r="AVD151" s="9"/>
      <c r="AVE151" s="9"/>
      <c r="AVF151" s="9"/>
      <c r="AVG151" s="9"/>
      <c r="AVH151" s="9"/>
      <c r="AVI151" s="9"/>
      <c r="AVJ151" s="9"/>
      <c r="AVK151" s="9"/>
      <c r="AVL151" s="9"/>
      <c r="AVM151" s="9"/>
      <c r="AVN151" s="9"/>
      <c r="AVO151" s="9"/>
      <c r="AVP151" s="9"/>
      <c r="AVQ151" s="9"/>
      <c r="AVR151" s="9"/>
      <c r="AVS151" s="9"/>
      <c r="AVT151" s="9"/>
      <c r="AVU151" s="9"/>
      <c r="AVV151" s="9"/>
      <c r="AVW151" s="9"/>
      <c r="AVX151" s="9"/>
      <c r="AVY151" s="9"/>
      <c r="AVZ151" s="9"/>
      <c r="AWA151" s="9"/>
      <c r="AWB151" s="9"/>
      <c r="AWC151" s="9"/>
      <c r="AWD151" s="9"/>
      <c r="AWE151" s="9"/>
      <c r="AWF151" s="9"/>
      <c r="AWG151" s="9"/>
      <c r="AWH151" s="9"/>
      <c r="AWI151" s="9"/>
      <c r="AWJ151" s="9"/>
      <c r="AWK151" s="9"/>
      <c r="AWL151" s="9"/>
      <c r="AWM151" s="9"/>
      <c r="AWN151" s="9"/>
      <c r="AWO151" s="9"/>
      <c r="AWP151" s="9"/>
      <c r="AWQ151" s="9"/>
      <c r="AWR151" s="9"/>
      <c r="AWS151" s="9"/>
      <c r="AWT151" s="9"/>
      <c r="AWU151" s="9"/>
      <c r="AWV151" s="9"/>
      <c r="AWW151" s="9"/>
      <c r="AWX151" s="9"/>
      <c r="AWY151" s="9"/>
      <c r="AWZ151" s="9"/>
      <c r="AXA151" s="9"/>
      <c r="AXB151" s="9"/>
      <c r="AXC151" s="9"/>
      <c r="AXD151" s="9"/>
      <c r="AXE151" s="9"/>
      <c r="AXF151" s="9"/>
      <c r="AXG151" s="9"/>
      <c r="AXH151" s="9"/>
      <c r="AXI151" s="9"/>
      <c r="AXJ151" s="9"/>
      <c r="AXK151" s="9"/>
      <c r="AXL151" s="9"/>
      <c r="AXM151" s="9"/>
      <c r="AXN151" s="9"/>
      <c r="AXO151" s="9"/>
      <c r="AXP151" s="9"/>
      <c r="AXQ151" s="9"/>
      <c r="AXR151" s="9"/>
      <c r="AXS151" s="9"/>
      <c r="AXT151" s="9"/>
      <c r="AXU151" s="9"/>
      <c r="AXV151" s="9"/>
      <c r="AXW151" s="9"/>
      <c r="AXX151" s="9"/>
      <c r="AXY151" s="9"/>
      <c r="AXZ151" s="9"/>
      <c r="AYA151" s="9"/>
      <c r="AYB151" s="9"/>
      <c r="AYC151" s="9"/>
      <c r="AYD151" s="9"/>
      <c r="AYE151" s="9"/>
      <c r="AYF151" s="9"/>
      <c r="AYG151" s="9"/>
      <c r="AYH151" s="9"/>
      <c r="AYI151" s="9"/>
      <c r="AYJ151" s="9"/>
      <c r="AYK151" s="9"/>
      <c r="AYL151" s="9"/>
      <c r="AYM151" s="9"/>
      <c r="AYN151" s="9"/>
      <c r="AYO151" s="9"/>
      <c r="AYP151" s="9"/>
      <c r="AYQ151" s="9"/>
      <c r="AYR151" s="9"/>
      <c r="AYS151" s="9"/>
      <c r="AYT151" s="9"/>
      <c r="AYU151" s="9"/>
      <c r="AYV151" s="9"/>
      <c r="AYW151" s="9"/>
      <c r="AYX151" s="9"/>
      <c r="AYY151" s="9"/>
      <c r="AYZ151" s="9"/>
      <c r="AZA151" s="9"/>
      <c r="AZB151" s="9"/>
      <c r="AZC151" s="9"/>
      <c r="AZD151" s="9"/>
      <c r="AZE151" s="9"/>
      <c r="AZF151" s="9"/>
      <c r="AZG151" s="9"/>
      <c r="AZH151" s="9"/>
      <c r="AZI151" s="9"/>
      <c r="AZJ151" s="9"/>
      <c r="AZK151" s="9"/>
      <c r="AZL151" s="9"/>
      <c r="AZM151" s="9"/>
      <c r="AZN151" s="9"/>
      <c r="AZO151" s="9"/>
      <c r="AZP151" s="9"/>
      <c r="AZQ151" s="9"/>
      <c r="AZR151" s="9"/>
      <c r="AZS151" s="9"/>
      <c r="AZT151" s="9"/>
      <c r="AZU151" s="9"/>
      <c r="AZV151" s="9"/>
      <c r="AZW151" s="9"/>
      <c r="AZX151" s="9"/>
      <c r="AZY151" s="9"/>
      <c r="AZZ151" s="9"/>
      <c r="BAA151" s="9"/>
      <c r="BAB151" s="9"/>
      <c r="BAC151" s="9"/>
      <c r="BAD151" s="9"/>
      <c r="BAE151" s="9"/>
      <c r="BAF151" s="9"/>
      <c r="BAG151" s="9"/>
      <c r="BAH151" s="9"/>
      <c r="BAI151" s="9"/>
      <c r="BAJ151" s="9"/>
      <c r="BAK151" s="9"/>
      <c r="BAL151" s="9"/>
      <c r="BAM151" s="9"/>
      <c r="BAN151" s="9"/>
      <c r="BAO151" s="9"/>
      <c r="BAP151" s="9"/>
      <c r="BAQ151" s="9"/>
      <c r="BAR151" s="9"/>
      <c r="BAS151" s="9"/>
      <c r="BAT151" s="9"/>
      <c r="BAU151" s="9"/>
      <c r="BAV151" s="9"/>
      <c r="BAW151" s="9"/>
      <c r="BAX151" s="9"/>
      <c r="BAY151" s="9"/>
      <c r="BAZ151" s="9"/>
      <c r="BBA151" s="9"/>
      <c r="BBB151" s="9"/>
      <c r="BBC151" s="9"/>
      <c r="BBD151" s="9"/>
      <c r="BBE151" s="9"/>
      <c r="BBF151" s="9"/>
      <c r="BBG151" s="9"/>
      <c r="BBH151" s="9"/>
      <c r="BBI151" s="9"/>
      <c r="BBJ151" s="9"/>
      <c r="BBK151" s="9"/>
      <c r="BBL151" s="9"/>
      <c r="BBM151" s="9"/>
      <c r="BBN151" s="9"/>
      <c r="BBO151" s="9"/>
      <c r="BBP151" s="9"/>
      <c r="BBQ151" s="9"/>
      <c r="BBR151" s="9"/>
      <c r="BBS151" s="9"/>
      <c r="BBT151" s="9"/>
      <c r="BBU151" s="9"/>
      <c r="BBV151" s="9"/>
      <c r="BBW151" s="9"/>
      <c r="BBX151" s="9"/>
      <c r="BBY151" s="9"/>
      <c r="BBZ151" s="9"/>
      <c r="BCA151" s="9"/>
      <c r="BCB151" s="9"/>
      <c r="BCC151" s="9"/>
      <c r="BCD151" s="9"/>
      <c r="BCE151" s="9"/>
      <c r="BCF151" s="9"/>
      <c r="BCG151" s="9"/>
      <c r="BCH151" s="9"/>
      <c r="BCI151" s="9"/>
      <c r="BCJ151" s="9"/>
      <c r="BCK151" s="9"/>
      <c r="BCL151" s="9"/>
      <c r="BCM151" s="9"/>
      <c r="BCN151" s="9"/>
      <c r="BCO151" s="9"/>
      <c r="BCP151" s="9"/>
      <c r="BCQ151" s="9"/>
      <c r="BCR151" s="9"/>
      <c r="BCS151" s="9"/>
      <c r="BCT151" s="9"/>
      <c r="BCU151" s="9"/>
      <c r="BCV151" s="9"/>
      <c r="BCW151" s="9"/>
      <c r="BCX151" s="9"/>
      <c r="BCY151" s="9"/>
      <c r="BCZ151" s="9"/>
      <c r="BDA151" s="9"/>
      <c r="BDB151" s="9"/>
      <c r="BDC151" s="9"/>
      <c r="BDD151" s="9"/>
      <c r="BDE151" s="9"/>
      <c r="BDF151" s="9"/>
      <c r="BDG151" s="9"/>
      <c r="BDH151" s="9"/>
      <c r="BDI151" s="9"/>
      <c r="BDJ151" s="9"/>
      <c r="BDK151" s="9"/>
      <c r="BDL151" s="9"/>
      <c r="BDM151" s="9"/>
      <c r="BDN151" s="9"/>
      <c r="BDO151" s="9"/>
      <c r="BDP151" s="9"/>
      <c r="BDQ151" s="9"/>
      <c r="BDR151" s="9"/>
      <c r="BDS151" s="9"/>
      <c r="BDT151" s="9"/>
      <c r="BDU151" s="9"/>
      <c r="BDV151" s="9"/>
      <c r="BDW151" s="9"/>
      <c r="BDX151" s="9"/>
      <c r="BDY151" s="9"/>
      <c r="BDZ151" s="9"/>
      <c r="BEA151" s="9"/>
      <c r="BEB151" s="9"/>
      <c r="BEC151" s="9"/>
      <c r="BED151" s="9"/>
      <c r="BEE151" s="9"/>
      <c r="BEF151" s="9"/>
      <c r="BEG151" s="9"/>
      <c r="BEH151" s="9"/>
      <c r="BEI151" s="9"/>
      <c r="BEJ151" s="9"/>
      <c r="BEK151" s="9"/>
      <c r="BEL151" s="9"/>
      <c r="BEM151" s="9"/>
      <c r="BEN151" s="9"/>
      <c r="BEO151" s="9"/>
      <c r="BEP151" s="9"/>
      <c r="BEQ151" s="9"/>
      <c r="BER151" s="9"/>
      <c r="BES151" s="9"/>
      <c r="BET151" s="9"/>
      <c r="BEU151" s="9"/>
      <c r="BEV151" s="9"/>
      <c r="BEW151" s="9"/>
      <c r="BEX151" s="9"/>
      <c r="BEY151" s="9"/>
      <c r="BEZ151" s="9"/>
      <c r="BFA151" s="9"/>
      <c r="BFB151" s="9"/>
      <c r="BFC151" s="9"/>
      <c r="BFD151" s="9"/>
      <c r="BFE151" s="9"/>
      <c r="BFF151" s="9"/>
      <c r="BFG151" s="9"/>
      <c r="BFH151" s="9"/>
      <c r="BFI151" s="9"/>
      <c r="BFJ151" s="9"/>
      <c r="BFK151" s="9"/>
      <c r="BFL151" s="9"/>
      <c r="BFM151" s="9"/>
      <c r="BFN151" s="9"/>
      <c r="BFO151" s="9"/>
      <c r="BFP151" s="9"/>
      <c r="BFQ151" s="9"/>
      <c r="BFR151" s="9"/>
      <c r="BFS151" s="9"/>
      <c r="BFT151" s="9"/>
      <c r="BFU151" s="9"/>
      <c r="BFV151" s="9"/>
      <c r="BFW151" s="9"/>
      <c r="BFX151" s="9"/>
      <c r="BFY151" s="9"/>
      <c r="BFZ151" s="9"/>
      <c r="BGA151" s="9"/>
      <c r="BGB151" s="9"/>
      <c r="BGC151" s="9"/>
      <c r="BGD151" s="9"/>
      <c r="BGE151" s="9"/>
      <c r="BGF151" s="9"/>
      <c r="BGG151" s="9"/>
      <c r="BGH151" s="9"/>
      <c r="BGI151" s="9"/>
      <c r="BGJ151" s="9"/>
      <c r="BGK151" s="9"/>
      <c r="BGL151" s="9"/>
      <c r="BGM151" s="9"/>
      <c r="BGN151" s="9"/>
      <c r="BGO151" s="9"/>
      <c r="BGP151" s="9"/>
      <c r="BGQ151" s="9"/>
      <c r="BGR151" s="9"/>
      <c r="BGS151" s="9"/>
      <c r="BGT151" s="9"/>
      <c r="BGU151" s="9"/>
      <c r="BGV151" s="9"/>
      <c r="BGW151" s="9"/>
      <c r="BGX151" s="9"/>
      <c r="BGY151" s="9"/>
      <c r="BGZ151" s="9"/>
      <c r="BHA151" s="9"/>
      <c r="BHB151" s="9"/>
      <c r="BHC151" s="9"/>
      <c r="BHD151" s="9"/>
      <c r="BHE151" s="9"/>
      <c r="BHF151" s="9"/>
      <c r="BHG151" s="9"/>
      <c r="BHH151" s="9"/>
      <c r="BHI151" s="9"/>
      <c r="BHJ151" s="9"/>
      <c r="BHK151" s="9"/>
      <c r="BHL151" s="9"/>
      <c r="BHM151" s="9"/>
      <c r="BHN151" s="9"/>
      <c r="BHO151" s="9"/>
      <c r="BHP151" s="9"/>
      <c r="BHQ151" s="9"/>
      <c r="BHR151" s="9"/>
      <c r="BHS151" s="9"/>
      <c r="BHT151" s="9"/>
      <c r="BHU151" s="9"/>
      <c r="BHV151" s="9"/>
      <c r="BHW151" s="9"/>
      <c r="BHX151" s="9"/>
      <c r="BHY151" s="9"/>
      <c r="BHZ151" s="9"/>
      <c r="BIA151" s="9"/>
      <c r="BIB151" s="9"/>
      <c r="BIC151" s="9"/>
      <c r="BID151" s="9"/>
      <c r="BIE151" s="9"/>
      <c r="BIF151" s="9"/>
      <c r="BIG151" s="9"/>
      <c r="BIH151" s="9"/>
      <c r="BII151" s="9"/>
      <c r="BIJ151" s="9"/>
      <c r="BIK151" s="9"/>
      <c r="BIL151" s="9"/>
      <c r="BIM151" s="9"/>
      <c r="BIN151" s="9"/>
      <c r="BIO151" s="9"/>
      <c r="BIP151" s="9"/>
      <c r="BIQ151" s="9"/>
      <c r="BIR151" s="9"/>
      <c r="BIS151" s="9"/>
      <c r="BIT151" s="9"/>
      <c r="BIU151" s="9"/>
      <c r="BIV151" s="9"/>
      <c r="BIW151" s="9"/>
      <c r="BIX151" s="9"/>
      <c r="BIY151" s="9"/>
      <c r="BIZ151" s="9"/>
      <c r="BJA151" s="9"/>
      <c r="BJB151" s="9"/>
      <c r="BJC151" s="9"/>
      <c r="BJD151" s="9"/>
      <c r="BJE151" s="9"/>
      <c r="BJF151" s="9"/>
      <c r="BJG151" s="9"/>
      <c r="BJH151" s="9"/>
      <c r="BJI151" s="9"/>
      <c r="BJJ151" s="9"/>
      <c r="BJK151" s="9"/>
      <c r="BJL151" s="9"/>
      <c r="BJM151" s="9"/>
      <c r="BJN151" s="9"/>
      <c r="BJO151" s="9"/>
      <c r="BJP151" s="9"/>
      <c r="BJQ151" s="9"/>
      <c r="BJR151" s="9"/>
      <c r="BJS151" s="9"/>
      <c r="BJT151" s="9"/>
      <c r="BJU151" s="9"/>
      <c r="BJV151" s="9"/>
      <c r="BJW151" s="9"/>
      <c r="BJX151" s="9"/>
      <c r="BJY151" s="9"/>
      <c r="BJZ151" s="9"/>
      <c r="BKA151" s="9"/>
      <c r="BKB151" s="9"/>
      <c r="BKC151" s="9"/>
      <c r="BKD151" s="9"/>
      <c r="BKE151" s="9"/>
      <c r="BKF151" s="9"/>
      <c r="BKG151" s="9"/>
      <c r="BKH151" s="9"/>
      <c r="BKI151" s="9"/>
      <c r="BKJ151" s="9"/>
      <c r="BKK151" s="9"/>
      <c r="BKL151" s="9"/>
      <c r="BKM151" s="9"/>
      <c r="BKN151" s="9"/>
      <c r="BKO151" s="9"/>
      <c r="BKP151" s="9"/>
      <c r="BKQ151" s="9"/>
      <c r="BKR151" s="9"/>
      <c r="BKS151" s="9"/>
      <c r="BKT151" s="9"/>
      <c r="BKU151" s="9"/>
      <c r="BKV151" s="9"/>
      <c r="BKW151" s="9"/>
      <c r="BKX151" s="9"/>
      <c r="BKY151" s="9"/>
      <c r="BKZ151" s="9"/>
      <c r="BLA151" s="9"/>
      <c r="BLB151" s="9"/>
      <c r="BLC151" s="9"/>
      <c r="BLD151" s="9"/>
      <c r="BLE151" s="9"/>
      <c r="BLF151" s="9"/>
      <c r="BLG151" s="9"/>
      <c r="BLH151" s="9"/>
      <c r="BLI151" s="9"/>
      <c r="BLJ151" s="9"/>
      <c r="BLK151" s="9"/>
      <c r="BLL151" s="9"/>
      <c r="BLM151" s="9"/>
      <c r="BLN151" s="9"/>
      <c r="BLO151" s="9"/>
      <c r="BLP151" s="9"/>
      <c r="BLQ151" s="9"/>
      <c r="BLR151" s="9"/>
      <c r="BLS151" s="9"/>
      <c r="BLT151" s="9"/>
      <c r="BLU151" s="9"/>
      <c r="BLV151" s="9"/>
      <c r="BLW151" s="9"/>
      <c r="BLX151" s="9"/>
      <c r="BLY151" s="9"/>
      <c r="BLZ151" s="9"/>
      <c r="BMA151" s="9"/>
      <c r="BMB151" s="9"/>
      <c r="BMC151" s="9"/>
      <c r="BMD151" s="9"/>
      <c r="BME151" s="9"/>
      <c r="BMF151" s="9"/>
      <c r="BMG151" s="9"/>
      <c r="BMH151" s="9"/>
      <c r="BMI151" s="9"/>
      <c r="BMJ151" s="9"/>
      <c r="BMK151" s="9"/>
      <c r="BML151" s="9"/>
      <c r="BMM151" s="9"/>
      <c r="BMN151" s="9"/>
      <c r="BMO151" s="9"/>
      <c r="BMP151" s="9"/>
      <c r="BMQ151" s="9"/>
      <c r="BMR151" s="9"/>
      <c r="BMS151" s="9"/>
      <c r="BMT151" s="9"/>
      <c r="BMU151" s="9"/>
      <c r="BMV151" s="9"/>
      <c r="BMW151" s="9"/>
      <c r="BMX151" s="9"/>
      <c r="BMY151" s="9"/>
      <c r="BMZ151" s="9"/>
      <c r="BNA151" s="9"/>
      <c r="BNB151" s="9"/>
      <c r="BNC151" s="9"/>
      <c r="BND151" s="9"/>
      <c r="BNE151" s="9"/>
      <c r="BNF151" s="9"/>
      <c r="BNG151" s="9"/>
      <c r="BNH151" s="9"/>
      <c r="BNI151" s="9"/>
      <c r="BNJ151" s="9"/>
      <c r="BNK151" s="9"/>
      <c r="BNL151" s="9"/>
      <c r="BNM151" s="9"/>
      <c r="BNN151" s="9"/>
      <c r="BNO151" s="9"/>
      <c r="BNP151" s="9"/>
      <c r="BNQ151" s="9"/>
      <c r="BNR151" s="9"/>
      <c r="BNS151" s="9"/>
      <c r="BNT151" s="9"/>
      <c r="BNU151" s="9"/>
      <c r="BNV151" s="9"/>
      <c r="BNW151" s="9"/>
      <c r="BNX151" s="9"/>
      <c r="BNY151" s="9"/>
      <c r="BNZ151" s="9"/>
      <c r="BOA151" s="9"/>
      <c r="BOB151" s="9"/>
      <c r="BOC151" s="9"/>
      <c r="BOD151" s="9"/>
      <c r="BOE151" s="9"/>
      <c r="BOF151" s="9"/>
      <c r="BOG151" s="9"/>
      <c r="BOH151" s="9"/>
      <c r="BOI151" s="9"/>
      <c r="BOJ151" s="9"/>
      <c r="BOK151" s="9"/>
      <c r="BOL151" s="9"/>
      <c r="BOM151" s="9"/>
      <c r="BON151" s="9"/>
      <c r="BOO151" s="9"/>
      <c r="BOP151" s="9"/>
      <c r="BOQ151" s="9"/>
      <c r="BOR151" s="9"/>
      <c r="BOS151" s="9"/>
      <c r="BOT151" s="9"/>
      <c r="BOU151" s="9"/>
      <c r="BOV151" s="9"/>
      <c r="BOW151" s="9"/>
      <c r="BOX151" s="9"/>
      <c r="BOY151" s="9"/>
      <c r="BOZ151" s="9"/>
      <c r="BPA151" s="9"/>
      <c r="BPB151" s="9"/>
      <c r="BPC151" s="9"/>
      <c r="BPD151" s="9"/>
      <c r="BPE151" s="9"/>
      <c r="BPF151" s="9"/>
      <c r="BPG151" s="9"/>
      <c r="BPH151" s="9"/>
      <c r="BPI151" s="9"/>
      <c r="BPJ151" s="9"/>
      <c r="BPK151" s="9"/>
      <c r="BPL151" s="9"/>
      <c r="BPM151" s="9"/>
      <c r="BPN151" s="9"/>
      <c r="BPO151" s="9"/>
      <c r="BPP151" s="9"/>
      <c r="BPQ151" s="9"/>
      <c r="BPR151" s="9"/>
      <c r="BPS151" s="9"/>
      <c r="BPT151" s="9"/>
      <c r="BPU151" s="9"/>
      <c r="BPV151" s="9"/>
      <c r="BPW151" s="9"/>
      <c r="BPX151" s="9"/>
      <c r="BPY151" s="9"/>
      <c r="BPZ151" s="9"/>
      <c r="BQA151" s="9"/>
      <c r="BQB151" s="9"/>
      <c r="BQC151" s="9"/>
      <c r="BQD151" s="9"/>
      <c r="BQE151" s="9"/>
      <c r="BQF151" s="9"/>
      <c r="BQG151" s="9"/>
      <c r="BQH151" s="9"/>
      <c r="BQI151" s="9"/>
      <c r="BQJ151" s="9"/>
      <c r="BQK151" s="9"/>
      <c r="BQL151" s="9"/>
      <c r="BQM151" s="9"/>
      <c r="BQN151" s="9"/>
      <c r="BQO151" s="9"/>
      <c r="BQP151" s="9"/>
      <c r="BQQ151" s="9"/>
      <c r="BQR151" s="9"/>
      <c r="BQS151" s="9"/>
      <c r="BQT151" s="9"/>
      <c r="BQU151" s="9"/>
      <c r="BQV151" s="9"/>
      <c r="BQW151" s="9"/>
      <c r="BQX151" s="9"/>
      <c r="BQY151" s="9"/>
      <c r="BQZ151" s="9"/>
      <c r="BRA151" s="9"/>
      <c r="BRB151" s="9"/>
      <c r="BRC151" s="9"/>
      <c r="BRD151" s="9"/>
      <c r="BRE151" s="9"/>
      <c r="BRF151" s="9"/>
      <c r="BRG151" s="9"/>
      <c r="BRH151" s="9"/>
      <c r="BRI151" s="9"/>
      <c r="BRJ151" s="9"/>
      <c r="BRK151" s="9"/>
      <c r="BRL151" s="9"/>
      <c r="BRM151" s="9"/>
      <c r="BRN151" s="9"/>
      <c r="BRO151" s="9"/>
      <c r="BRP151" s="9"/>
      <c r="BRQ151" s="9"/>
      <c r="BRR151" s="9"/>
      <c r="BRS151" s="9"/>
      <c r="BRT151" s="9"/>
      <c r="BRU151" s="9"/>
      <c r="BRV151" s="9"/>
      <c r="BRW151" s="9"/>
      <c r="BRX151" s="9"/>
      <c r="BRY151" s="9"/>
      <c r="BRZ151" s="9"/>
      <c r="BSA151" s="9"/>
      <c r="BSB151" s="9"/>
      <c r="BSC151" s="9"/>
      <c r="BSD151" s="9"/>
      <c r="BSE151" s="9"/>
      <c r="BSF151" s="9"/>
      <c r="BSG151" s="9"/>
      <c r="BSH151" s="9"/>
      <c r="BSI151" s="9"/>
      <c r="BSJ151" s="9"/>
      <c r="BSK151" s="9"/>
      <c r="BSL151" s="9"/>
      <c r="BSM151" s="9"/>
      <c r="BSN151" s="9"/>
      <c r="BSO151" s="9"/>
      <c r="BSP151" s="9"/>
      <c r="BSQ151" s="9"/>
      <c r="BSR151" s="9"/>
      <c r="BSS151" s="9"/>
      <c r="BST151" s="9"/>
      <c r="BSU151" s="9"/>
      <c r="BSV151" s="9"/>
      <c r="BSW151" s="9"/>
      <c r="BSX151" s="9"/>
      <c r="BSY151" s="9"/>
      <c r="BSZ151" s="9"/>
      <c r="BTA151" s="9"/>
      <c r="BTB151" s="9"/>
      <c r="BTC151" s="9"/>
      <c r="BTD151" s="9"/>
      <c r="BTE151" s="9"/>
      <c r="BTF151" s="9"/>
      <c r="BTG151" s="9"/>
      <c r="BTH151" s="9"/>
      <c r="BTI151" s="9"/>
      <c r="BTJ151" s="9"/>
      <c r="BTK151" s="9"/>
      <c r="BTL151" s="9"/>
      <c r="BTM151" s="9"/>
      <c r="BTN151" s="9"/>
      <c r="BTO151" s="9"/>
      <c r="BTP151" s="9"/>
      <c r="BTQ151" s="9"/>
      <c r="BTR151" s="9"/>
      <c r="BTS151" s="9"/>
      <c r="BTT151" s="9"/>
      <c r="BTU151" s="9"/>
      <c r="BTV151" s="9"/>
      <c r="BTW151" s="9"/>
      <c r="BTX151" s="9"/>
      <c r="BTY151" s="9"/>
      <c r="BTZ151" s="9"/>
      <c r="BUA151" s="9"/>
      <c r="BUB151" s="9"/>
      <c r="BUC151" s="9"/>
      <c r="BUD151" s="9"/>
      <c r="BUE151" s="9"/>
      <c r="BUF151" s="9"/>
      <c r="BUG151" s="9"/>
      <c r="BUH151" s="9"/>
      <c r="BUI151" s="9"/>
      <c r="BUJ151" s="9"/>
      <c r="BUK151" s="9"/>
      <c r="BUL151" s="9"/>
      <c r="BUM151" s="9"/>
      <c r="BUN151" s="9"/>
      <c r="BUO151" s="9"/>
      <c r="BUP151" s="9"/>
      <c r="BUQ151" s="9"/>
      <c r="BUR151" s="9"/>
      <c r="BUS151" s="9"/>
      <c r="BUT151" s="9"/>
      <c r="BUU151" s="9"/>
      <c r="BUV151" s="9"/>
      <c r="BUW151" s="9"/>
      <c r="BUX151" s="9"/>
      <c r="BUY151" s="9"/>
      <c r="BUZ151" s="9"/>
      <c r="BVA151" s="9"/>
      <c r="BVB151" s="9"/>
      <c r="BVC151" s="9"/>
      <c r="BVD151" s="9"/>
      <c r="BVE151" s="9"/>
      <c r="BVF151" s="9"/>
      <c r="BVG151" s="9"/>
      <c r="BVH151" s="9"/>
      <c r="BVI151" s="9"/>
      <c r="BVJ151" s="9"/>
      <c r="BVK151" s="9"/>
      <c r="BVL151" s="9"/>
      <c r="BVM151" s="9"/>
      <c r="BVN151" s="9"/>
      <c r="BVO151" s="9"/>
      <c r="BVP151" s="9"/>
      <c r="BVQ151" s="9"/>
      <c r="BVR151" s="9"/>
      <c r="BVS151" s="9"/>
      <c r="BVT151" s="9"/>
      <c r="BVU151" s="9"/>
      <c r="BVV151" s="9"/>
      <c r="BVW151" s="9"/>
      <c r="BVX151" s="9"/>
      <c r="BVY151" s="9"/>
      <c r="BVZ151" s="9"/>
      <c r="BWA151" s="9"/>
      <c r="BWB151" s="9"/>
      <c r="BWC151" s="9"/>
      <c r="BWD151" s="9"/>
      <c r="BWE151" s="9"/>
      <c r="BWF151" s="9"/>
      <c r="BWG151" s="9"/>
      <c r="BWH151" s="9"/>
      <c r="BWI151" s="9"/>
      <c r="BWJ151" s="9"/>
      <c r="BWK151" s="9"/>
      <c r="BWL151" s="9"/>
      <c r="BWM151" s="9"/>
      <c r="BWN151" s="9"/>
      <c r="BWO151" s="9"/>
      <c r="BWP151" s="9"/>
      <c r="BWQ151" s="9"/>
      <c r="BWR151" s="9"/>
      <c r="BWS151" s="9"/>
      <c r="BWT151" s="9"/>
      <c r="BWU151" s="9"/>
      <c r="BWV151" s="9"/>
      <c r="BWW151" s="9"/>
      <c r="BWX151" s="9"/>
      <c r="BWY151" s="9"/>
      <c r="BWZ151" s="9"/>
      <c r="BXA151" s="9"/>
      <c r="BXB151" s="9"/>
      <c r="BXC151" s="9"/>
      <c r="BXD151" s="9"/>
    </row>
    <row r="152" ht="14.25" customHeight="1">
      <c r="A152" s="9">
        <v>36.0</v>
      </c>
      <c r="B152" s="9" t="s">
        <v>11947</v>
      </c>
      <c r="C152" s="9" t="s">
        <v>11948</v>
      </c>
      <c r="D152" s="9" t="s">
        <v>11948</v>
      </c>
      <c r="E152" s="9"/>
      <c r="F152" s="9">
        <v>115.0</v>
      </c>
      <c r="G152" s="9" t="s">
        <v>13265</v>
      </c>
      <c r="H152" s="9"/>
      <c r="I152" s="9"/>
      <c r="J152" s="9"/>
      <c r="K152" s="9">
        <v>2.0</v>
      </c>
      <c r="L152" s="9">
        <v>105.0</v>
      </c>
      <c r="M152" s="9">
        <v>3.0</v>
      </c>
      <c r="N152" s="9"/>
      <c r="O152" s="9">
        <v>5.0</v>
      </c>
      <c r="P152" s="9">
        <v>2.0</v>
      </c>
      <c r="Q152" s="9" t="s">
        <v>13266</v>
      </c>
      <c r="R152" s="9"/>
      <c r="S152" s="9" t="s">
        <v>3231</v>
      </c>
      <c r="T152" s="9" t="s">
        <v>3230</v>
      </c>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9"/>
      <c r="KH152" s="9"/>
      <c r="KI152" s="9"/>
      <c r="KJ152" s="9"/>
      <c r="KK152" s="9"/>
      <c r="KL152" s="9"/>
      <c r="KM152" s="9"/>
      <c r="KN152" s="9"/>
      <c r="KO152" s="9"/>
      <c r="KP152" s="9"/>
      <c r="KQ152" s="9"/>
      <c r="KR152" s="9"/>
      <c r="KS152" s="9"/>
      <c r="KT152" s="9"/>
      <c r="KU152" s="9"/>
      <c r="KV152" s="9"/>
      <c r="KW152" s="9"/>
      <c r="KX152" s="9"/>
      <c r="KY152" s="9"/>
      <c r="KZ152" s="9"/>
      <c r="LA152" s="9"/>
      <c r="LB152" s="9"/>
      <c r="LC152" s="9"/>
      <c r="LD152" s="9"/>
      <c r="LE152" s="9"/>
      <c r="LF152" s="9"/>
      <c r="LG152" s="9"/>
      <c r="LH152" s="9"/>
      <c r="LI152" s="9"/>
      <c r="LJ152" s="9"/>
      <c r="LK152" s="9"/>
      <c r="LL152" s="9"/>
      <c r="LM152" s="9"/>
      <c r="LN152" s="9"/>
      <c r="LO152" s="9"/>
      <c r="LP152" s="9"/>
      <c r="LQ152" s="9"/>
      <c r="LR152" s="9"/>
      <c r="LS152" s="9"/>
      <c r="LT152" s="9"/>
      <c r="LU152" s="9"/>
      <c r="LV152" s="9"/>
      <c r="LW152" s="9"/>
      <c r="LX152" s="9"/>
      <c r="LY152" s="9"/>
      <c r="LZ152" s="9"/>
      <c r="MA152" s="9"/>
      <c r="MB152" s="9"/>
      <c r="MC152" s="9"/>
      <c r="MD152" s="9"/>
      <c r="ME152" s="9"/>
      <c r="MF152" s="9"/>
      <c r="MG152" s="9"/>
      <c r="MH152" s="9"/>
      <c r="MI152" s="9"/>
      <c r="MJ152" s="9"/>
      <c r="MK152" s="9"/>
      <c r="ML152" s="9"/>
      <c r="MM152" s="9"/>
      <c r="MN152" s="9"/>
      <c r="MO152" s="9"/>
      <c r="MP152" s="9"/>
      <c r="MQ152" s="9"/>
      <c r="MR152" s="9"/>
      <c r="MS152" s="9"/>
      <c r="MT152" s="9"/>
      <c r="MU152" s="9"/>
      <c r="MV152" s="9"/>
      <c r="MW152" s="9"/>
      <c r="MX152" s="9"/>
      <c r="MY152" s="9"/>
      <c r="MZ152" s="9"/>
      <c r="NA152" s="9"/>
      <c r="NB152" s="9"/>
      <c r="NC152" s="9"/>
      <c r="ND152" s="9"/>
      <c r="NE152" s="9"/>
      <c r="NF152" s="9"/>
      <c r="NG152" s="9"/>
      <c r="NH152" s="9"/>
      <c r="NI152" s="9"/>
      <c r="NJ152" s="9"/>
      <c r="NK152" s="9"/>
      <c r="NL152" s="9"/>
      <c r="NM152" s="9"/>
      <c r="NN152" s="9"/>
      <c r="NO152" s="9"/>
      <c r="NP152" s="9"/>
      <c r="NQ152" s="9"/>
      <c r="NR152" s="9"/>
      <c r="NS152" s="9"/>
      <c r="NT152" s="9"/>
      <c r="NU152" s="9"/>
      <c r="NV152" s="9"/>
      <c r="NW152" s="9"/>
      <c r="NX152" s="9"/>
      <c r="NY152" s="9"/>
      <c r="NZ152" s="9"/>
      <c r="OA152" s="9"/>
      <c r="OB152" s="9"/>
      <c r="OC152" s="9"/>
      <c r="OD152" s="9"/>
      <c r="OE152" s="9"/>
      <c r="OF152" s="9"/>
      <c r="OG152" s="9"/>
      <c r="OH152" s="9"/>
      <c r="OI152" s="9"/>
      <c r="OJ152" s="9"/>
      <c r="OK152" s="9"/>
      <c r="OL152" s="9"/>
      <c r="OM152" s="9"/>
      <c r="ON152" s="9"/>
      <c r="OO152" s="9"/>
      <c r="OP152" s="9"/>
      <c r="OQ152" s="9"/>
      <c r="OR152" s="9"/>
      <c r="OS152" s="9"/>
      <c r="OT152" s="9"/>
      <c r="OU152" s="9"/>
      <c r="OV152" s="9"/>
      <c r="OW152" s="9"/>
      <c r="OX152" s="9"/>
      <c r="OY152" s="9"/>
      <c r="OZ152" s="9"/>
      <c r="PA152" s="9"/>
      <c r="PB152" s="9"/>
      <c r="PC152" s="9"/>
      <c r="PD152" s="9"/>
      <c r="PE152" s="9"/>
      <c r="PF152" s="9"/>
      <c r="PG152" s="9"/>
      <c r="PH152" s="9"/>
      <c r="PI152" s="9"/>
      <c r="PJ152" s="9"/>
      <c r="PK152" s="9"/>
      <c r="PL152" s="9"/>
      <c r="PM152" s="9"/>
      <c r="PN152" s="9"/>
      <c r="PO152" s="9"/>
      <c r="PP152" s="9"/>
      <c r="PQ152" s="9"/>
      <c r="PR152" s="9"/>
      <c r="PS152" s="9"/>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9"/>
      <c r="SJ152" s="9"/>
      <c r="SK152" s="9"/>
      <c r="SL152" s="9"/>
      <c r="SM152" s="9"/>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c r="WH152" s="9"/>
      <c r="WI152" s="9"/>
      <c r="WJ152" s="9"/>
      <c r="WK152" s="9"/>
      <c r="WL152" s="9"/>
      <c r="WM152" s="9"/>
      <c r="WN152" s="9"/>
      <c r="WO152" s="9"/>
      <c r="WP152" s="9"/>
      <c r="WQ152" s="9"/>
      <c r="WR152" s="9"/>
      <c r="WS152" s="9"/>
      <c r="WT152" s="9"/>
      <c r="WU152" s="9"/>
      <c r="WV152" s="9"/>
      <c r="WW152" s="9"/>
      <c r="WX152" s="9"/>
      <c r="WY152" s="9"/>
      <c r="WZ152" s="9"/>
      <c r="XA152" s="9"/>
      <c r="XB152" s="9"/>
      <c r="XC152" s="9"/>
      <c r="XD152" s="9"/>
      <c r="XE152" s="9"/>
      <c r="XF152" s="9"/>
      <c r="XG152" s="9"/>
      <c r="XH152" s="9"/>
      <c r="XI152" s="9"/>
      <c r="XJ152" s="9"/>
      <c r="XK152" s="9"/>
      <c r="XL152" s="9"/>
      <c r="XM152" s="9"/>
      <c r="XN152" s="9"/>
      <c r="XO152" s="9"/>
      <c r="XP152" s="9"/>
      <c r="XQ152" s="9"/>
      <c r="XR152" s="9"/>
      <c r="XS152" s="9"/>
      <c r="XT152" s="9"/>
      <c r="XU152" s="9"/>
      <c r="XV152" s="9"/>
      <c r="XW152" s="9"/>
      <c r="XX152" s="9"/>
      <c r="XY152" s="9"/>
      <c r="XZ152" s="9"/>
      <c r="YA152" s="9"/>
      <c r="YB152" s="9"/>
      <c r="YC152" s="9"/>
      <c r="YD152" s="9"/>
      <c r="YE152" s="9"/>
      <c r="YF152" s="9"/>
      <c r="YG152" s="9"/>
      <c r="YH152" s="9"/>
      <c r="YI152" s="9"/>
      <c r="YJ152" s="9"/>
      <c r="YK152" s="9"/>
      <c r="YL152" s="9"/>
      <c r="YM152" s="9"/>
      <c r="YN152" s="9"/>
      <c r="YO152" s="9"/>
      <c r="YP152" s="9"/>
      <c r="YQ152" s="9"/>
      <c r="YR152" s="9"/>
      <c r="YS152" s="9"/>
      <c r="YT152" s="9"/>
      <c r="YU152" s="9"/>
      <c r="YV152" s="9"/>
      <c r="YW152" s="9"/>
      <c r="YX152" s="9"/>
      <c r="YY152" s="9"/>
      <c r="YZ152" s="9"/>
      <c r="ZA152" s="9"/>
      <c r="ZB152" s="9"/>
      <c r="ZC152" s="9"/>
      <c r="ZD152" s="9"/>
      <c r="ZE152" s="9"/>
      <c r="ZF152" s="9"/>
      <c r="ZG152" s="9"/>
      <c r="ZH152" s="9"/>
      <c r="ZI152" s="9"/>
      <c r="ZJ152" s="9"/>
      <c r="ZK152" s="9"/>
      <c r="ZL152" s="9"/>
      <c r="ZM152" s="9"/>
      <c r="ZN152" s="9"/>
      <c r="ZO152" s="9"/>
      <c r="ZP152" s="9"/>
      <c r="ZQ152" s="9"/>
      <c r="ZR152" s="9"/>
      <c r="ZS152" s="9"/>
      <c r="ZT152" s="9"/>
      <c r="ZU152" s="9"/>
      <c r="ZV152" s="9"/>
      <c r="ZW152" s="9"/>
      <c r="ZX152" s="9"/>
      <c r="ZY152" s="9"/>
      <c r="ZZ152" s="9"/>
      <c r="AAA152" s="9"/>
      <c r="AAB152" s="9"/>
      <c r="AAC152" s="9"/>
      <c r="AAD152" s="9"/>
      <c r="AAE152" s="9"/>
      <c r="AAF152" s="9"/>
      <c r="AAG152" s="9"/>
      <c r="AAH152" s="9"/>
      <c r="AAI152" s="9"/>
      <c r="AAJ152" s="9"/>
      <c r="AAK152" s="9"/>
      <c r="AAL152" s="9"/>
      <c r="AAM152" s="9"/>
      <c r="AAN152" s="9"/>
      <c r="AAO152" s="9"/>
      <c r="AAP152" s="9"/>
      <c r="AAQ152" s="9"/>
      <c r="AAR152" s="9"/>
      <c r="AAS152" s="9"/>
      <c r="AAT152" s="9"/>
      <c r="AAU152" s="9"/>
      <c r="AAV152" s="9"/>
      <c r="AAW152" s="9"/>
      <c r="AAX152" s="9"/>
      <c r="AAY152" s="9"/>
      <c r="AAZ152" s="9"/>
      <c r="ABA152" s="9"/>
      <c r="ABB152" s="9"/>
      <c r="ABC152" s="9"/>
      <c r="ABD152" s="9"/>
      <c r="ABE152" s="9"/>
      <c r="ABF152" s="9"/>
      <c r="ABG152" s="9"/>
      <c r="ABH152" s="9"/>
      <c r="ABI152" s="9"/>
      <c r="ABJ152" s="9"/>
      <c r="ABK152" s="9"/>
      <c r="ABL152" s="9"/>
      <c r="ABM152" s="9"/>
      <c r="ABN152" s="9"/>
      <c r="ABO152" s="9"/>
      <c r="ABP152" s="9"/>
      <c r="ABQ152" s="9"/>
      <c r="ABR152" s="9"/>
      <c r="ABS152" s="9"/>
      <c r="ABT152" s="9"/>
      <c r="ABU152" s="9"/>
      <c r="ABV152" s="9"/>
      <c r="ABW152" s="9"/>
      <c r="ABX152" s="9"/>
      <c r="ABY152" s="9"/>
      <c r="ABZ152" s="9"/>
      <c r="ACA152" s="9"/>
      <c r="ACB152" s="9"/>
      <c r="ACC152" s="9"/>
      <c r="ACD152" s="9"/>
      <c r="ACE152" s="9"/>
      <c r="ACF152" s="9"/>
      <c r="ACG152" s="9"/>
      <c r="ACH152" s="9"/>
      <c r="ACI152" s="9"/>
      <c r="ACJ152" s="9"/>
      <c r="ACK152" s="9"/>
      <c r="ACL152" s="9"/>
      <c r="ACM152" s="9"/>
      <c r="ACN152" s="9"/>
      <c r="ACO152" s="9"/>
      <c r="ACP152" s="9"/>
      <c r="ACQ152" s="9"/>
      <c r="ACR152" s="9"/>
      <c r="ACS152" s="9"/>
      <c r="ACT152" s="9"/>
      <c r="ACU152" s="9"/>
      <c r="ACV152" s="9"/>
      <c r="ACW152" s="9"/>
      <c r="ACX152" s="9"/>
      <c r="ACY152" s="9"/>
      <c r="ACZ152" s="9"/>
      <c r="ADA152" s="9"/>
      <c r="ADB152" s="9"/>
      <c r="ADC152" s="9"/>
      <c r="ADD152" s="9"/>
      <c r="ADE152" s="9"/>
      <c r="ADF152" s="9"/>
      <c r="ADG152" s="9"/>
      <c r="ADH152" s="9"/>
      <c r="ADI152" s="9"/>
      <c r="ADJ152" s="9"/>
      <c r="ADK152" s="9"/>
      <c r="ADL152" s="9"/>
      <c r="ADM152" s="9"/>
      <c r="ADN152" s="9"/>
      <c r="ADO152" s="9"/>
      <c r="ADP152" s="9"/>
      <c r="ADQ152" s="9"/>
      <c r="ADR152" s="9"/>
      <c r="ADS152" s="9"/>
      <c r="ADT152" s="9"/>
      <c r="ADU152" s="9"/>
      <c r="ADV152" s="9"/>
      <c r="ADW152" s="9"/>
      <c r="ADX152" s="9"/>
      <c r="ADY152" s="9"/>
      <c r="ADZ152" s="9"/>
      <c r="AEA152" s="9"/>
      <c r="AEB152" s="9"/>
      <c r="AEC152" s="9"/>
      <c r="AED152" s="9"/>
      <c r="AEE152" s="9"/>
      <c r="AEF152" s="9"/>
      <c r="AEG152" s="9"/>
      <c r="AEH152" s="9"/>
      <c r="AEI152" s="9"/>
      <c r="AEJ152" s="9"/>
      <c r="AEK152" s="9"/>
      <c r="AEL152" s="9"/>
      <c r="AEM152" s="9"/>
      <c r="AEN152" s="9"/>
      <c r="AEO152" s="9"/>
      <c r="AEP152" s="9"/>
      <c r="AEQ152" s="9"/>
      <c r="AER152" s="9"/>
      <c r="AES152" s="9"/>
      <c r="AET152" s="9"/>
      <c r="AEU152" s="9"/>
      <c r="AEV152" s="9"/>
      <c r="AEW152" s="9"/>
      <c r="AEX152" s="9"/>
      <c r="AEY152" s="9"/>
      <c r="AEZ152" s="9"/>
      <c r="AFA152" s="9"/>
      <c r="AFB152" s="9"/>
      <c r="AFC152" s="9"/>
      <c r="AFD152" s="9"/>
      <c r="AFE152" s="9"/>
      <c r="AFF152" s="9"/>
      <c r="AFG152" s="9"/>
      <c r="AFH152" s="9"/>
      <c r="AFI152" s="9"/>
      <c r="AFJ152" s="9"/>
      <c r="AFK152" s="9"/>
      <c r="AFL152" s="9"/>
      <c r="AFM152" s="9"/>
      <c r="AFN152" s="9"/>
      <c r="AFO152" s="9"/>
      <c r="AFP152" s="9"/>
      <c r="AFQ152" s="9"/>
      <c r="AFR152" s="9"/>
      <c r="AFS152" s="9"/>
      <c r="AFT152" s="9"/>
      <c r="AFU152" s="9"/>
      <c r="AFV152" s="9"/>
      <c r="AFW152" s="9"/>
      <c r="AFX152" s="9"/>
      <c r="AFY152" s="9"/>
      <c r="AFZ152" s="9"/>
      <c r="AGA152" s="9"/>
      <c r="AGB152" s="9"/>
      <c r="AGC152" s="9"/>
      <c r="AGD152" s="9"/>
      <c r="AGE152" s="9"/>
      <c r="AGF152" s="9"/>
      <c r="AGG152" s="9"/>
      <c r="AGH152" s="9"/>
      <c r="AGI152" s="9"/>
      <c r="AGJ152" s="9"/>
      <c r="AGK152" s="9"/>
      <c r="AGL152" s="9"/>
      <c r="AGM152" s="9"/>
      <c r="AGN152" s="9"/>
      <c r="AGO152" s="9"/>
      <c r="AGP152" s="9"/>
      <c r="AGQ152" s="9"/>
      <c r="AGR152" s="9"/>
      <c r="AGS152" s="9"/>
      <c r="AGT152" s="9"/>
      <c r="AGU152" s="9"/>
      <c r="AGV152" s="9"/>
      <c r="AGW152" s="9"/>
      <c r="AGX152" s="9"/>
      <c r="AGY152" s="9"/>
      <c r="AGZ152" s="9"/>
      <c r="AHA152" s="9"/>
      <c r="AHB152" s="9"/>
      <c r="AHC152" s="9"/>
      <c r="AHD152" s="9"/>
      <c r="AHE152" s="9"/>
      <c r="AHF152" s="9"/>
      <c r="AHG152" s="9"/>
      <c r="AHH152" s="9"/>
      <c r="AHI152" s="9"/>
      <c r="AHJ152" s="9"/>
      <c r="AHK152" s="9"/>
      <c r="AHL152" s="9"/>
      <c r="AHM152" s="9"/>
      <c r="AHN152" s="9"/>
      <c r="AHO152" s="9"/>
      <c r="AHP152" s="9"/>
      <c r="AHQ152" s="9"/>
      <c r="AHR152" s="9"/>
      <c r="AHS152" s="9"/>
      <c r="AHT152" s="9"/>
      <c r="AHU152" s="9"/>
      <c r="AHV152" s="9"/>
      <c r="AHW152" s="9"/>
      <c r="AHX152" s="9"/>
      <c r="AHY152" s="9"/>
      <c r="AHZ152" s="9"/>
      <c r="AIA152" s="9"/>
      <c r="AIB152" s="9"/>
      <c r="AIC152" s="9"/>
      <c r="AID152" s="9"/>
      <c r="AIE152" s="9"/>
      <c r="AIF152" s="9"/>
      <c r="AIG152" s="9"/>
      <c r="AIH152" s="9"/>
      <c r="AII152" s="9"/>
      <c r="AIJ152" s="9"/>
      <c r="AIK152" s="9"/>
      <c r="AIL152" s="9"/>
      <c r="AIM152" s="9"/>
      <c r="AIN152" s="9"/>
      <c r="AIO152" s="9"/>
      <c r="AIP152" s="9"/>
      <c r="AIQ152" s="9"/>
      <c r="AIR152" s="9"/>
      <c r="AIS152" s="9"/>
      <c r="AIT152" s="9"/>
      <c r="AIU152" s="9"/>
      <c r="AIV152" s="9"/>
      <c r="AIW152" s="9"/>
      <c r="AIX152" s="9"/>
      <c r="AIY152" s="9"/>
      <c r="AIZ152" s="9"/>
      <c r="AJA152" s="9"/>
      <c r="AJB152" s="9"/>
      <c r="AJC152" s="9"/>
      <c r="AJD152" s="9"/>
      <c r="AJE152" s="9"/>
      <c r="AJF152" s="9"/>
      <c r="AJG152" s="9"/>
      <c r="AJH152" s="9"/>
      <c r="AJI152" s="9"/>
      <c r="AJJ152" s="9"/>
      <c r="AJK152" s="9"/>
      <c r="AJL152" s="9"/>
      <c r="AJM152" s="9"/>
      <c r="AJN152" s="9"/>
      <c r="AJO152" s="9"/>
      <c r="AJP152" s="9"/>
      <c r="AJQ152" s="9"/>
      <c r="AJR152" s="9"/>
      <c r="AJS152" s="9"/>
      <c r="AJT152" s="9"/>
      <c r="AJU152" s="9"/>
      <c r="AJV152" s="9"/>
      <c r="AJW152" s="9"/>
      <c r="AJX152" s="9"/>
      <c r="AJY152" s="9"/>
      <c r="AJZ152" s="9"/>
      <c r="AKA152" s="9"/>
      <c r="AKB152" s="9"/>
      <c r="AKC152" s="9"/>
      <c r="AKD152" s="9"/>
      <c r="AKE152" s="9"/>
      <c r="AKF152" s="9"/>
      <c r="AKG152" s="9"/>
      <c r="AKH152" s="9"/>
      <c r="AKI152" s="9"/>
      <c r="AKJ152" s="9"/>
      <c r="AKK152" s="9"/>
      <c r="AKL152" s="9"/>
      <c r="AKM152" s="9"/>
      <c r="AKN152" s="9"/>
      <c r="AKO152" s="9"/>
      <c r="AKP152" s="9"/>
      <c r="AKQ152" s="9"/>
      <c r="AKR152" s="9"/>
      <c r="AKS152" s="9"/>
      <c r="AKT152" s="9"/>
      <c r="AKU152" s="9"/>
      <c r="AKV152" s="9"/>
      <c r="AKW152" s="9"/>
      <c r="AKX152" s="9"/>
      <c r="AKY152" s="9"/>
      <c r="AKZ152" s="9"/>
      <c r="ALA152" s="9"/>
      <c r="ALB152" s="9"/>
      <c r="ALC152" s="9"/>
      <c r="ALD152" s="9"/>
      <c r="ALE152" s="9"/>
      <c r="ALF152" s="9"/>
      <c r="ALG152" s="9"/>
      <c r="ALH152" s="9"/>
      <c r="ALI152" s="9"/>
      <c r="ALJ152" s="9"/>
      <c r="ALK152" s="9"/>
      <c r="ALL152" s="9"/>
      <c r="ALM152" s="9"/>
      <c r="ALN152" s="9"/>
      <c r="ALO152" s="9"/>
      <c r="ALP152" s="9"/>
      <c r="ALQ152" s="9"/>
      <c r="ALR152" s="9"/>
      <c r="ALS152" s="9"/>
      <c r="ALT152" s="9"/>
      <c r="ALU152" s="9"/>
      <c r="ALV152" s="9"/>
      <c r="ALW152" s="9"/>
      <c r="ALX152" s="9"/>
      <c r="ALY152" s="9"/>
      <c r="AMN152" s="9"/>
      <c r="AMO152" s="9"/>
      <c r="AMP152" s="9"/>
      <c r="AMQ152" s="9"/>
      <c r="AMR152" s="9"/>
      <c r="AMS152" s="9"/>
      <c r="AMT152" s="9"/>
      <c r="AMU152" s="9"/>
      <c r="AMV152" s="9"/>
      <c r="AMW152" s="9"/>
      <c r="AMX152" s="9"/>
      <c r="AMY152" s="9"/>
      <c r="AMZ152" s="9"/>
      <c r="ANA152" s="9"/>
      <c r="ANB152" s="9"/>
      <c r="ANC152" s="9"/>
      <c r="AND152" s="9"/>
      <c r="ANE152" s="9"/>
      <c r="ANF152" s="9"/>
      <c r="ANG152" s="9"/>
      <c r="ANH152" s="9"/>
      <c r="ANI152" s="9"/>
      <c r="ANJ152" s="9"/>
      <c r="ANK152" s="9"/>
      <c r="ANL152" s="9"/>
      <c r="ANM152" s="9"/>
      <c r="ANN152" s="9"/>
      <c r="ANO152" s="9"/>
      <c r="ANP152" s="9"/>
      <c r="ANQ152" s="9"/>
      <c r="ANR152" s="9"/>
      <c r="ANS152" s="9"/>
      <c r="ANT152" s="9"/>
      <c r="ANU152" s="9"/>
      <c r="ANV152" s="9"/>
      <c r="ANW152" s="9"/>
      <c r="ANX152" s="9"/>
      <c r="ANY152" s="9"/>
      <c r="ANZ152" s="9"/>
      <c r="AOA152" s="9"/>
      <c r="AOB152" s="9"/>
      <c r="AOC152" s="9"/>
      <c r="AOD152" s="9"/>
      <c r="AOE152" s="9"/>
      <c r="AOF152" s="9"/>
      <c r="AOG152" s="9"/>
      <c r="AOH152" s="9"/>
      <c r="AOI152" s="9"/>
      <c r="AOJ152" s="9"/>
      <c r="AOK152" s="9"/>
      <c r="AOL152" s="9"/>
      <c r="AOM152" s="9"/>
      <c r="AON152" s="9"/>
      <c r="AOO152" s="9"/>
      <c r="AOP152" s="9"/>
      <c r="AOQ152" s="9"/>
      <c r="AOR152" s="9"/>
      <c r="AOS152" s="9"/>
      <c r="AOT152" s="9"/>
      <c r="AOU152" s="9"/>
      <c r="AOV152" s="9"/>
      <c r="AOW152" s="9"/>
      <c r="AOX152" s="9"/>
      <c r="AOY152" s="9"/>
      <c r="AOZ152" s="9"/>
      <c r="APA152" s="9"/>
      <c r="APB152" s="9"/>
      <c r="APC152" s="9"/>
      <c r="APD152" s="9"/>
      <c r="APE152" s="9"/>
      <c r="APF152" s="9"/>
      <c r="APG152" s="9"/>
      <c r="APH152" s="9"/>
      <c r="API152" s="9"/>
      <c r="APJ152" s="9"/>
      <c r="APK152" s="9"/>
      <c r="APL152" s="9"/>
      <c r="APM152" s="9"/>
      <c r="APN152" s="9"/>
      <c r="APO152" s="9"/>
      <c r="APP152" s="9"/>
      <c r="APQ152" s="9"/>
      <c r="APR152" s="9"/>
      <c r="APS152" s="9"/>
      <c r="APT152" s="9"/>
      <c r="APU152" s="9"/>
      <c r="APV152" s="9"/>
      <c r="APW152" s="9"/>
      <c r="APX152" s="9"/>
      <c r="APY152" s="9"/>
      <c r="APZ152" s="9"/>
      <c r="AQA152" s="9"/>
      <c r="AQB152" s="9"/>
      <c r="AQC152" s="9"/>
      <c r="AQD152" s="9"/>
      <c r="AQE152" s="9"/>
      <c r="AQF152" s="9"/>
      <c r="AQG152" s="9"/>
      <c r="AQH152" s="9"/>
      <c r="AQI152" s="9"/>
      <c r="AQJ152" s="9"/>
      <c r="AQK152" s="9"/>
      <c r="AQL152" s="9"/>
      <c r="AQM152" s="9"/>
      <c r="AQN152" s="9"/>
      <c r="AQO152" s="9"/>
      <c r="AQP152" s="9"/>
      <c r="AQQ152" s="9"/>
      <c r="AQR152" s="9"/>
      <c r="AQS152" s="9"/>
      <c r="AQT152" s="9"/>
      <c r="AQU152" s="9"/>
      <c r="AQV152" s="9"/>
      <c r="AQW152" s="9"/>
      <c r="AQX152" s="9"/>
      <c r="AQY152" s="9"/>
      <c r="AQZ152" s="9"/>
      <c r="ARA152" s="9"/>
      <c r="ARB152" s="9"/>
      <c r="ARC152" s="9"/>
      <c r="ARD152" s="9"/>
      <c r="ARE152" s="9"/>
      <c r="ARF152" s="9"/>
      <c r="ARG152" s="9"/>
      <c r="ARH152" s="9"/>
      <c r="ARI152" s="9"/>
      <c r="ARJ152" s="9"/>
      <c r="ARK152" s="9"/>
      <c r="ARL152" s="9"/>
      <c r="ARM152" s="9"/>
      <c r="ARN152" s="9"/>
      <c r="ARO152" s="9"/>
      <c r="ARP152" s="9"/>
      <c r="ARQ152" s="9"/>
      <c r="ARR152" s="9"/>
      <c r="ARS152" s="9"/>
      <c r="ART152" s="9"/>
      <c r="ARU152" s="9"/>
      <c r="ARV152" s="9"/>
      <c r="ARW152" s="9"/>
      <c r="ARX152" s="9"/>
      <c r="ARY152" s="9"/>
      <c r="ARZ152" s="9"/>
      <c r="ASA152" s="9"/>
      <c r="ASB152" s="9"/>
      <c r="ASC152" s="9"/>
      <c r="ASD152" s="9"/>
      <c r="ASE152" s="9"/>
      <c r="ASF152" s="9"/>
      <c r="ASG152" s="9"/>
      <c r="ASH152" s="9"/>
      <c r="ASI152" s="9"/>
      <c r="ASJ152" s="9"/>
      <c r="ASK152" s="9"/>
      <c r="ASL152" s="9"/>
      <c r="ASM152" s="9"/>
      <c r="ASN152" s="9"/>
      <c r="ASO152" s="9"/>
      <c r="ASP152" s="9"/>
      <c r="ASQ152" s="9"/>
      <c r="ASR152" s="9"/>
      <c r="ASS152" s="9"/>
      <c r="AST152" s="9"/>
      <c r="ASU152" s="9"/>
      <c r="ASV152" s="9"/>
      <c r="ASW152" s="9"/>
      <c r="ASX152" s="9"/>
      <c r="ASY152" s="9"/>
      <c r="ASZ152" s="9"/>
      <c r="ATA152" s="9"/>
      <c r="ATB152" s="9"/>
      <c r="ATC152" s="9"/>
      <c r="ATD152" s="9"/>
      <c r="ATE152" s="9"/>
      <c r="ATF152" s="9"/>
      <c r="ATG152" s="9"/>
      <c r="ATH152" s="9"/>
      <c r="ATI152" s="9"/>
      <c r="ATJ152" s="9"/>
      <c r="ATK152" s="9"/>
      <c r="ATL152" s="9"/>
      <c r="ATM152" s="9"/>
      <c r="ATN152" s="9"/>
      <c r="ATO152" s="9"/>
      <c r="ATP152" s="9"/>
      <c r="ATQ152" s="9"/>
      <c r="ATR152" s="9"/>
      <c r="ATS152" s="9"/>
      <c r="ATT152" s="9"/>
      <c r="ATU152" s="9"/>
      <c r="ATV152" s="9"/>
      <c r="ATW152" s="9"/>
      <c r="ATX152" s="9"/>
      <c r="ATY152" s="9"/>
      <c r="ATZ152" s="9"/>
      <c r="AUA152" s="9"/>
      <c r="AUB152" s="9"/>
      <c r="AUC152" s="9"/>
      <c r="AUD152" s="9"/>
      <c r="AUE152" s="9"/>
      <c r="AUF152" s="9"/>
      <c r="AUG152" s="9"/>
      <c r="AUH152" s="9"/>
      <c r="AUI152" s="9"/>
      <c r="AUJ152" s="9"/>
      <c r="AUK152" s="9"/>
      <c r="AUL152" s="9"/>
      <c r="AUM152" s="9"/>
      <c r="AUN152" s="9"/>
      <c r="AUO152" s="9"/>
      <c r="AUP152" s="9"/>
      <c r="AUQ152" s="9"/>
      <c r="AUR152" s="9"/>
      <c r="AUS152" s="9"/>
      <c r="AUT152" s="9"/>
      <c r="AUU152" s="9"/>
      <c r="AUV152" s="9"/>
      <c r="AUW152" s="9"/>
      <c r="AUX152" s="9"/>
      <c r="AUY152" s="9"/>
      <c r="AUZ152" s="9"/>
      <c r="AVA152" s="9"/>
      <c r="AVB152" s="9"/>
      <c r="AVC152" s="9"/>
      <c r="AVD152" s="9"/>
      <c r="AVE152" s="9"/>
      <c r="AVF152" s="9"/>
      <c r="AVG152" s="9"/>
      <c r="AVH152" s="9"/>
      <c r="AVI152" s="9"/>
      <c r="AVJ152" s="9"/>
      <c r="AVK152" s="9"/>
      <c r="AVL152" s="9"/>
      <c r="AVM152" s="9"/>
      <c r="AVN152" s="9"/>
      <c r="AVO152" s="9"/>
      <c r="AVP152" s="9"/>
      <c r="AVQ152" s="9"/>
      <c r="AVR152" s="9"/>
      <c r="AVS152" s="9"/>
      <c r="AVT152" s="9"/>
      <c r="AVU152" s="9"/>
      <c r="AVV152" s="9"/>
      <c r="AVW152" s="9"/>
      <c r="AVX152" s="9"/>
      <c r="AVY152" s="9"/>
      <c r="AVZ152" s="9"/>
      <c r="AWA152" s="9"/>
      <c r="AWB152" s="9"/>
      <c r="AWC152" s="9"/>
      <c r="AWD152" s="9"/>
      <c r="AWE152" s="9"/>
      <c r="AWF152" s="9"/>
      <c r="AWG152" s="9"/>
      <c r="AWH152" s="9"/>
      <c r="AWI152" s="9"/>
      <c r="AWJ152" s="9"/>
      <c r="AWK152" s="9"/>
      <c r="AWL152" s="9"/>
      <c r="AWM152" s="9"/>
      <c r="AWN152" s="9"/>
      <c r="AWO152" s="9"/>
      <c r="AWP152" s="9"/>
      <c r="AWQ152" s="9"/>
      <c r="AWR152" s="9"/>
      <c r="AWS152" s="9"/>
      <c r="AWT152" s="9"/>
      <c r="AWU152" s="9"/>
      <c r="AWV152" s="9"/>
      <c r="AWW152" s="9"/>
      <c r="AWX152" s="9"/>
      <c r="AWY152" s="9" t="s">
        <v>13267</v>
      </c>
      <c r="AWZ152" s="9"/>
      <c r="AXA152" s="9"/>
      <c r="AXB152" s="9"/>
      <c r="AXC152" s="9"/>
      <c r="AXD152" s="9"/>
      <c r="AXE152" s="9"/>
      <c r="AXF152" s="9"/>
      <c r="AXG152" s="9"/>
      <c r="AXH152" s="9"/>
      <c r="AXI152" s="9"/>
      <c r="AXJ152" s="9"/>
      <c r="AXK152" s="9"/>
      <c r="AXL152" s="9"/>
      <c r="AXM152" s="9"/>
      <c r="AXN152" s="9"/>
      <c r="AXO152" s="9"/>
      <c r="AXP152" s="9"/>
      <c r="AXQ152" s="9"/>
      <c r="AXR152" s="9"/>
      <c r="AXS152" s="9"/>
      <c r="AXT152" s="9"/>
      <c r="AXU152" s="9"/>
      <c r="AXV152" s="9"/>
      <c r="AXW152" s="9"/>
      <c r="AXX152" s="9"/>
      <c r="AXY152" s="9"/>
      <c r="AXZ152" s="9"/>
      <c r="AYA152" s="9"/>
      <c r="AYB152" s="9"/>
      <c r="AYC152" s="9"/>
      <c r="AYD152" s="9"/>
      <c r="AYE152" s="9"/>
      <c r="AYF152" s="9"/>
      <c r="AYG152" s="9"/>
      <c r="AYH152" s="9" t="s">
        <v>13268</v>
      </c>
      <c r="AYI152" s="9"/>
      <c r="AYJ152" s="9"/>
      <c r="AYK152" s="9"/>
      <c r="AYL152" s="9"/>
      <c r="AYM152" s="9"/>
      <c r="AYN152" s="9"/>
      <c r="AYO152" s="9"/>
      <c r="AYP152" s="9"/>
      <c r="AYQ152" s="9"/>
      <c r="AYR152" s="9"/>
      <c r="AYS152" s="9"/>
      <c r="AYT152" s="9"/>
      <c r="AYU152" s="9"/>
      <c r="AYV152" s="9"/>
      <c r="AYW152" s="9"/>
      <c r="AYX152" s="9"/>
      <c r="AYY152" s="9" t="s">
        <v>5691</v>
      </c>
      <c r="AYZ152" s="9" t="s">
        <v>5691</v>
      </c>
      <c r="AZA152" s="9"/>
      <c r="AZB152" s="9"/>
      <c r="AZC152" s="9"/>
      <c r="AZD152" s="9"/>
      <c r="AZE152" s="9"/>
      <c r="AZF152" s="9"/>
      <c r="AZG152" s="9"/>
      <c r="AZH152" s="9"/>
      <c r="AZI152" s="9"/>
      <c r="AZJ152" s="9"/>
      <c r="AZK152" s="9"/>
      <c r="AZL152" s="9"/>
      <c r="AZM152" s="9"/>
      <c r="AZN152" s="9"/>
      <c r="AZO152" s="9"/>
      <c r="AZP152" s="9"/>
      <c r="AZQ152" s="9"/>
      <c r="AZR152" s="9"/>
      <c r="AZS152" s="9"/>
      <c r="AZT152" s="9"/>
      <c r="AZU152" s="9"/>
      <c r="AZV152" s="9"/>
      <c r="AZW152" s="9"/>
      <c r="AZX152" s="9"/>
      <c r="AZY152" s="9"/>
      <c r="AZZ152" s="9"/>
      <c r="BAA152" s="9"/>
      <c r="BAB152" s="9"/>
      <c r="BAC152" s="9"/>
      <c r="BAD152" s="9"/>
      <c r="BAE152" s="9"/>
      <c r="BAF152" s="9"/>
      <c r="BAG152" s="9"/>
      <c r="BAH152" s="9"/>
      <c r="BAI152" s="9"/>
      <c r="BAJ152" s="9"/>
      <c r="BAK152" s="9" t="s">
        <v>13269</v>
      </c>
      <c r="BAL152" s="9"/>
      <c r="BAM152" s="9"/>
      <c r="BAN152" s="9"/>
      <c r="BAO152" s="9"/>
      <c r="BAP152" s="9"/>
      <c r="BAQ152" s="9"/>
      <c r="BAR152" s="9">
        <v>590.0</v>
      </c>
      <c r="BAS152" s="9" t="s">
        <v>13270</v>
      </c>
      <c r="BAT152" s="9">
        <v>448.0</v>
      </c>
      <c r="BAU152" s="9"/>
      <c r="BAV152" s="9"/>
      <c r="BAW152" s="9"/>
      <c r="BAX152" s="9"/>
      <c r="BAY152" s="9"/>
      <c r="BAZ152" s="9"/>
      <c r="BBA152" s="9"/>
      <c r="BBB152" s="9"/>
      <c r="BBC152" s="9"/>
      <c r="BBD152" s="9"/>
      <c r="BBE152" s="9"/>
      <c r="BBF152" s="9"/>
      <c r="BBG152" s="9"/>
      <c r="BBH152" s="9"/>
      <c r="BBI152" s="9" t="s">
        <v>5718</v>
      </c>
      <c r="BBJ152" s="9"/>
      <c r="BBK152" s="9"/>
      <c r="BBL152" s="9"/>
      <c r="BBM152" s="9"/>
      <c r="BBN152" s="9"/>
      <c r="BBO152" s="9"/>
      <c r="BBP152" s="9"/>
      <c r="BBQ152" s="9"/>
      <c r="BBR152" s="9"/>
      <c r="BBS152" s="9"/>
      <c r="BBT152" s="9"/>
      <c r="BBU152" s="9"/>
      <c r="BBV152" s="9"/>
      <c r="BBW152" s="9"/>
      <c r="BBX152" s="9"/>
      <c r="BBY152" s="9"/>
      <c r="BBZ152" s="9"/>
      <c r="BCA152" s="9"/>
      <c r="BCB152" s="9" t="s">
        <v>13271</v>
      </c>
      <c r="BCC152" s="9"/>
      <c r="BCD152" s="9"/>
      <c r="BCE152" s="9"/>
      <c r="BCF152" s="9" t="s">
        <v>5720</v>
      </c>
      <c r="BCG152" s="9" t="s">
        <v>11952</v>
      </c>
      <c r="BCH152" s="9"/>
      <c r="BCI152" s="9"/>
      <c r="BCJ152" s="9"/>
      <c r="BCK152" s="9"/>
      <c r="BCL152" s="9"/>
      <c r="BCM152" s="9"/>
      <c r="BCN152" s="9"/>
      <c r="BCO152" s="9"/>
      <c r="BCP152" s="9"/>
      <c r="BCQ152" s="9"/>
      <c r="BCR152" s="9"/>
      <c r="BCS152" s="9"/>
      <c r="BCT152" s="9"/>
      <c r="BCU152" s="9"/>
      <c r="BCV152" s="9"/>
      <c r="BCW152" s="9"/>
      <c r="BCX152" s="9"/>
      <c r="BCY152" s="9"/>
      <c r="BCZ152" s="9"/>
      <c r="BDA152" s="9"/>
      <c r="BDB152" s="9"/>
      <c r="BDC152" s="9"/>
      <c r="BDD152" s="9" t="s">
        <v>13270</v>
      </c>
      <c r="BDE152" s="9"/>
      <c r="BDF152" s="9"/>
      <c r="BDG152" s="9"/>
      <c r="BDH152" s="9"/>
      <c r="BDI152" s="9"/>
      <c r="BDJ152" s="9"/>
      <c r="BDK152" s="9"/>
      <c r="BDL152" s="9"/>
      <c r="BDM152" s="9"/>
      <c r="BDN152" s="9"/>
      <c r="BDO152" s="9"/>
      <c r="BDP152" s="9"/>
      <c r="BDQ152" s="9"/>
      <c r="BDR152" s="9"/>
      <c r="BDS152" s="9"/>
      <c r="BDT152" s="9"/>
      <c r="BDU152" s="9"/>
      <c r="BDV152" s="9"/>
      <c r="BDW152" s="9"/>
      <c r="BDX152" s="9"/>
      <c r="BDY152" s="9" t="s">
        <v>5691</v>
      </c>
      <c r="BDZ152" s="9" t="s">
        <v>5691</v>
      </c>
      <c r="BEA152" s="9"/>
      <c r="BEB152" s="9"/>
      <c r="BEC152" s="9"/>
      <c r="BED152" s="9"/>
      <c r="BEE152" s="9"/>
      <c r="BEF152" s="9"/>
      <c r="BEG152" s="9"/>
      <c r="BEH152" s="9"/>
      <c r="BEI152" s="9"/>
      <c r="BEJ152" s="9"/>
      <c r="BEK152" s="9"/>
      <c r="BEL152" s="9"/>
      <c r="BEM152" s="9"/>
      <c r="BEN152" s="9"/>
      <c r="BEO152" s="9"/>
      <c r="BEP152" s="9"/>
      <c r="BEQ152" s="9"/>
      <c r="BER152" s="9"/>
      <c r="BES152" s="9"/>
      <c r="BET152" s="9"/>
      <c r="BEU152" s="9"/>
      <c r="BEV152" s="9"/>
      <c r="BEW152" s="9"/>
      <c r="BEX152" s="9"/>
      <c r="BEY152" s="9"/>
      <c r="BEZ152" s="9"/>
      <c r="BFA152" s="9"/>
      <c r="BFB152" s="9"/>
      <c r="BFC152" s="9"/>
      <c r="BFD152" s="9"/>
      <c r="BFE152" s="9"/>
      <c r="BFF152" s="9"/>
      <c r="BFG152" s="9"/>
      <c r="BFH152" s="9"/>
      <c r="BFI152" s="9"/>
      <c r="BFJ152" s="9"/>
      <c r="BFK152" s="9" t="s">
        <v>13272</v>
      </c>
      <c r="BFL152" s="9"/>
      <c r="BFM152" s="9"/>
      <c r="BFN152" s="9"/>
      <c r="BFO152" s="9"/>
      <c r="BFP152" s="9"/>
      <c r="BFQ152" s="9"/>
      <c r="BFR152" s="9">
        <v>590.0</v>
      </c>
      <c r="BFS152" s="9" t="s">
        <v>13273</v>
      </c>
      <c r="BFT152" s="9">
        <v>346.0</v>
      </c>
      <c r="BFU152" s="9"/>
      <c r="BFV152" s="9"/>
      <c r="BFW152" s="9"/>
      <c r="BFX152" s="9"/>
      <c r="BFY152" s="9"/>
      <c r="BFZ152" s="9"/>
      <c r="BGA152" s="9"/>
      <c r="BGB152" s="9"/>
      <c r="BGC152" s="9"/>
      <c r="BGD152" s="9"/>
      <c r="BGE152" s="9"/>
      <c r="BGF152" s="9"/>
      <c r="BGG152" s="9"/>
      <c r="BGH152" s="9"/>
      <c r="BGI152" s="9" t="s">
        <v>5718</v>
      </c>
      <c r="BGJ152" s="9"/>
      <c r="BGK152" s="9"/>
      <c r="BGL152" s="9"/>
      <c r="BGM152" s="9"/>
      <c r="BGN152" s="9"/>
      <c r="BGO152" s="9"/>
      <c r="BGP152" s="9"/>
      <c r="BGQ152" s="9"/>
      <c r="BGR152" s="9"/>
      <c r="BGS152" s="9"/>
      <c r="BGT152" s="9"/>
      <c r="BGU152" s="9"/>
      <c r="BGV152" s="9"/>
      <c r="BGW152" s="9"/>
      <c r="BGX152" s="9"/>
      <c r="BGY152" s="9"/>
      <c r="BGZ152" s="9"/>
      <c r="BHA152" s="9"/>
      <c r="BHB152" s="9" t="s">
        <v>13274</v>
      </c>
      <c r="BHC152" s="9"/>
      <c r="BHD152" s="9"/>
      <c r="BHE152" s="9"/>
      <c r="BHF152" s="9" t="s">
        <v>5720</v>
      </c>
      <c r="BHG152" s="9" t="s">
        <v>11952</v>
      </c>
      <c r="BHH152" s="9"/>
      <c r="BHI152" s="9"/>
      <c r="BHJ152" s="9"/>
      <c r="BHK152" s="9"/>
      <c r="BHL152" s="9"/>
      <c r="BHM152" s="9"/>
      <c r="BHN152" s="9"/>
      <c r="BHO152" s="9"/>
      <c r="BHP152" s="9"/>
      <c r="BHQ152" s="9"/>
      <c r="BHR152" s="9"/>
      <c r="BHS152" s="9"/>
      <c r="BHT152" s="9"/>
      <c r="BHU152" s="9"/>
      <c r="BHV152" s="9"/>
      <c r="BHW152" s="9"/>
      <c r="BHX152" s="9"/>
      <c r="BHY152" s="9"/>
      <c r="BHZ152" s="9"/>
      <c r="BIA152" s="9"/>
      <c r="BIB152" s="9"/>
      <c r="BIC152" s="9"/>
      <c r="BID152" s="9" t="s">
        <v>13273</v>
      </c>
      <c r="BIE152" s="9"/>
      <c r="BIF152" s="9"/>
      <c r="BIG152" s="9"/>
      <c r="BIH152" s="9"/>
      <c r="BII152" s="9"/>
      <c r="BIJ152" s="9"/>
      <c r="BIK152" s="9"/>
      <c r="BIL152" s="9"/>
      <c r="BIM152" s="9"/>
      <c r="BIN152" s="9"/>
      <c r="BIO152" s="9"/>
      <c r="BIP152" s="9"/>
      <c r="BIQ152" s="9"/>
      <c r="BIR152" s="9"/>
      <c r="BIS152" s="9"/>
      <c r="BIT152" s="9"/>
      <c r="BIU152" s="9"/>
      <c r="BIV152" s="9"/>
      <c r="BIW152" s="9"/>
      <c r="BIX152" s="9"/>
      <c r="BIY152" s="9" t="s">
        <v>5691</v>
      </c>
      <c r="BIZ152" s="9" t="s">
        <v>5691</v>
      </c>
      <c r="BJA152" s="9"/>
      <c r="BJB152" s="9"/>
      <c r="BJC152" s="9"/>
      <c r="BJD152" s="9"/>
      <c r="BJE152" s="9"/>
      <c r="BJF152" s="9"/>
      <c r="BJG152" s="9"/>
      <c r="BJH152" s="9"/>
      <c r="BJI152" s="9"/>
      <c r="BJJ152" s="9"/>
      <c r="BJK152" s="9"/>
      <c r="BJL152" s="9"/>
      <c r="BJM152" s="9"/>
      <c r="BJN152" s="9"/>
      <c r="BJO152" s="9"/>
      <c r="BJP152" s="9"/>
      <c r="BJQ152" s="9"/>
      <c r="BJR152" s="9"/>
      <c r="BJS152" s="9"/>
      <c r="BJT152" s="9"/>
      <c r="BJU152" s="9"/>
      <c r="BJV152" s="9"/>
      <c r="BJW152" s="9"/>
      <c r="BJX152" s="9"/>
      <c r="BJY152" s="9"/>
      <c r="BJZ152" s="9"/>
      <c r="BKA152" s="9"/>
      <c r="BKB152" s="9"/>
      <c r="BKC152" s="9"/>
      <c r="BKD152" s="9"/>
      <c r="BKE152" s="9"/>
      <c r="BKF152" s="9"/>
      <c r="BKG152" s="9"/>
      <c r="BKH152" s="9"/>
      <c r="BKI152" s="9"/>
      <c r="BKJ152" s="9"/>
      <c r="BKK152" s="9" t="s">
        <v>13275</v>
      </c>
      <c r="BKL152" s="9"/>
      <c r="BKM152" s="9"/>
      <c r="BKN152" s="9"/>
      <c r="BKO152" s="9"/>
      <c r="BKP152" s="9"/>
      <c r="BKQ152" s="9"/>
      <c r="BKR152" s="9">
        <v>590.0</v>
      </c>
      <c r="BKS152" s="9" t="s">
        <v>13276</v>
      </c>
      <c r="BKT152" s="9">
        <v>443.0</v>
      </c>
      <c r="BKU152" s="9"/>
      <c r="BKV152" s="9"/>
      <c r="BKW152" s="9"/>
      <c r="BKX152" s="9"/>
      <c r="BKY152" s="9"/>
      <c r="BKZ152" s="9"/>
      <c r="BLA152" s="9"/>
      <c r="BLB152" s="9"/>
      <c r="BLC152" s="9"/>
      <c r="BLD152" s="9"/>
      <c r="BLE152" s="9"/>
      <c r="BLF152" s="9"/>
      <c r="BLG152" s="9"/>
      <c r="BLH152" s="9"/>
      <c r="BLI152" s="9" t="s">
        <v>5718</v>
      </c>
      <c r="BLJ152" s="9"/>
      <c r="BLK152" s="9"/>
      <c r="BLL152" s="9"/>
      <c r="BLM152" s="9"/>
      <c r="BLN152" s="9"/>
      <c r="BLO152" s="9"/>
      <c r="BLP152" s="9"/>
      <c r="BLQ152" s="9"/>
      <c r="BLR152" s="9"/>
      <c r="BLS152" s="9"/>
      <c r="BLT152" s="9"/>
      <c r="BLU152" s="9"/>
      <c r="BLV152" s="9"/>
      <c r="BLW152" s="9"/>
      <c r="BLX152" s="9"/>
      <c r="BLY152" s="9"/>
      <c r="BLZ152" s="9"/>
      <c r="BMA152" s="9"/>
      <c r="BMB152" s="9" t="s">
        <v>12022</v>
      </c>
      <c r="BMC152" s="9"/>
      <c r="BMD152" s="9"/>
      <c r="BME152" s="9"/>
      <c r="BMF152" s="9" t="s">
        <v>5720</v>
      </c>
      <c r="BMG152" s="9" t="s">
        <v>11952</v>
      </c>
      <c r="BMH152" s="9"/>
      <c r="BMI152" s="9"/>
      <c r="BMJ152" s="9"/>
      <c r="BMK152" s="9"/>
      <c r="BML152" s="9"/>
      <c r="BMM152" s="9"/>
      <c r="BMN152" s="9"/>
      <c r="BMO152" s="9"/>
      <c r="BMP152" s="9"/>
      <c r="BMQ152" s="9"/>
      <c r="BMR152" s="9"/>
      <c r="BMS152" s="9"/>
      <c r="BMT152" s="9"/>
      <c r="BMU152" s="9"/>
      <c r="BMV152" s="9"/>
      <c r="BMW152" s="9"/>
      <c r="BMX152" s="9"/>
      <c r="BMY152" s="9"/>
      <c r="BMZ152" s="9"/>
      <c r="BNA152" s="9"/>
      <c r="BNB152" s="9"/>
      <c r="BNC152" s="9"/>
      <c r="BND152" s="9" t="s">
        <v>13276</v>
      </c>
      <c r="BNE152" s="9"/>
      <c r="BNF152" s="9"/>
      <c r="BNG152" s="9"/>
      <c r="BNH152" s="9"/>
      <c r="BNI152" s="9"/>
      <c r="BNJ152" s="9"/>
      <c r="BNK152" s="9"/>
      <c r="BNL152" s="9"/>
      <c r="BNM152" s="9"/>
      <c r="BNN152" s="9"/>
      <c r="BNO152" s="9"/>
      <c r="BNP152" s="9"/>
      <c r="BNQ152" s="9"/>
      <c r="BNR152" s="9"/>
      <c r="BNS152" s="9"/>
      <c r="BNT152" s="9"/>
      <c r="BNU152" s="9"/>
      <c r="BNV152" s="9"/>
      <c r="BNW152" s="9"/>
      <c r="BNX152" s="9"/>
      <c r="BNY152" s="9" t="s">
        <v>5691</v>
      </c>
      <c r="BNZ152" s="9" t="s">
        <v>5691</v>
      </c>
      <c r="BOA152" s="9"/>
      <c r="BOB152" s="9"/>
      <c r="BOC152" s="9"/>
      <c r="BOD152" s="9"/>
      <c r="BOE152" s="9"/>
      <c r="BOF152" s="9"/>
      <c r="BOG152" s="9"/>
      <c r="BOH152" s="9"/>
      <c r="BOI152" s="9"/>
      <c r="BOJ152" s="9"/>
      <c r="BOK152" s="9"/>
      <c r="BOL152" s="9"/>
      <c r="BOM152" s="9"/>
      <c r="BON152" s="9"/>
      <c r="BOO152" s="9"/>
      <c r="BOP152" s="9"/>
      <c r="BOQ152" s="9"/>
      <c r="BOR152" s="9"/>
      <c r="BOS152" s="9"/>
      <c r="BOT152" s="9"/>
      <c r="BOU152" s="9"/>
      <c r="BOV152" s="9"/>
      <c r="BOW152" s="9"/>
      <c r="BOX152" s="9"/>
      <c r="BOY152" s="9"/>
      <c r="BOZ152" s="9"/>
      <c r="BPA152" s="9"/>
      <c r="BPB152" s="9"/>
      <c r="BPC152" s="9"/>
      <c r="BPD152" s="9"/>
      <c r="BPE152" s="9"/>
      <c r="BPF152" s="9"/>
      <c r="BPG152" s="9"/>
      <c r="BPH152" s="9"/>
      <c r="BPI152" s="9"/>
      <c r="BPJ152" s="9"/>
      <c r="BPK152" s="9" t="s">
        <v>13277</v>
      </c>
      <c r="BPL152" s="9"/>
      <c r="BPM152" s="9"/>
      <c r="BPN152" s="9"/>
      <c r="BPO152" s="9"/>
      <c r="BPP152" s="9"/>
      <c r="BPQ152" s="9"/>
      <c r="BPR152" s="9">
        <v>590.0</v>
      </c>
      <c r="BPS152" s="9" t="s">
        <v>13278</v>
      </c>
      <c r="BPT152" s="9">
        <v>333.0</v>
      </c>
      <c r="BPU152" s="9"/>
      <c r="BPV152" s="9"/>
      <c r="BPW152" s="9"/>
      <c r="BPX152" s="9"/>
      <c r="BPY152" s="9"/>
      <c r="BPZ152" s="9"/>
      <c r="BQA152" s="9"/>
      <c r="BQB152" s="9"/>
      <c r="BQC152" s="9"/>
      <c r="BQD152" s="9"/>
      <c r="BQE152" s="9"/>
      <c r="BQF152" s="9"/>
      <c r="BQG152" s="9"/>
      <c r="BQH152" s="9"/>
      <c r="BQI152" s="9" t="s">
        <v>5718</v>
      </c>
      <c r="BQJ152" s="9"/>
      <c r="BQK152" s="9"/>
      <c r="BQL152" s="9"/>
      <c r="BQM152" s="9"/>
      <c r="BQN152" s="9"/>
      <c r="BQO152" s="9"/>
      <c r="BQP152" s="9"/>
      <c r="BQQ152" s="9"/>
      <c r="BQR152" s="9"/>
      <c r="BQS152" s="9"/>
      <c r="BQT152" s="9"/>
      <c r="BQU152" s="9"/>
      <c r="BQV152" s="9"/>
      <c r="BQW152" s="9"/>
      <c r="BQX152" s="9"/>
      <c r="BQY152" s="9"/>
      <c r="BQZ152" s="9"/>
      <c r="BRA152" s="9"/>
      <c r="BRB152" s="9" t="s">
        <v>13279</v>
      </c>
      <c r="BRC152" s="9"/>
      <c r="BRD152" s="9"/>
      <c r="BRE152" s="9"/>
      <c r="BRF152" s="9" t="s">
        <v>5720</v>
      </c>
      <c r="BRG152" s="9" t="s">
        <v>11952</v>
      </c>
      <c r="BRH152" s="9"/>
      <c r="BRI152" s="9"/>
      <c r="BRJ152" s="9"/>
      <c r="BRK152" s="9"/>
      <c r="BRL152" s="9"/>
      <c r="BRM152" s="9"/>
      <c r="BRN152" s="9"/>
      <c r="BRO152" s="9"/>
      <c r="BRP152" s="9"/>
      <c r="BRQ152" s="9"/>
      <c r="BRR152" s="9"/>
      <c r="BRS152" s="9"/>
      <c r="BRT152" s="9"/>
      <c r="BRU152" s="9"/>
      <c r="BRV152" s="9"/>
      <c r="BRW152" s="9"/>
      <c r="BRX152" s="9"/>
      <c r="BRY152" s="9"/>
      <c r="BRZ152" s="9"/>
      <c r="BSA152" s="9"/>
      <c r="BSB152" s="9"/>
      <c r="BSC152" s="9"/>
      <c r="BSD152" s="9" t="s">
        <v>13278</v>
      </c>
      <c r="BSE152" s="9"/>
      <c r="BSF152" s="9"/>
      <c r="BSG152" s="9"/>
      <c r="BSH152" s="9"/>
      <c r="BSI152" s="9"/>
      <c r="BSJ152" s="9"/>
      <c r="BSK152" s="9"/>
      <c r="BSL152" s="9"/>
      <c r="BSM152" s="9"/>
      <c r="BSN152" s="9"/>
      <c r="BSO152" s="9"/>
      <c r="BSP152" s="9"/>
      <c r="BSQ152" s="9"/>
      <c r="BSR152" s="9"/>
      <c r="BSS152" s="9"/>
      <c r="BST152" s="9"/>
      <c r="BSU152" s="9"/>
      <c r="BSV152" s="9"/>
      <c r="BSW152" s="9"/>
      <c r="BSX152" s="9"/>
      <c r="BSY152" s="9" t="s">
        <v>5691</v>
      </c>
      <c r="BSZ152" s="9" t="s">
        <v>5691</v>
      </c>
      <c r="BTA152" s="9"/>
      <c r="BTB152" s="9"/>
      <c r="BTC152" s="9"/>
      <c r="BTD152" s="9"/>
      <c r="BTE152" s="9"/>
      <c r="BTF152" s="9"/>
      <c r="BTG152" s="9"/>
      <c r="BTH152" s="9"/>
      <c r="BTI152" s="9"/>
      <c r="BTJ152" s="9"/>
      <c r="BTK152" s="9"/>
      <c r="BTL152" s="9"/>
      <c r="BTM152" s="9"/>
      <c r="BTN152" s="9"/>
      <c r="BTO152" s="9"/>
      <c r="BTP152" s="9"/>
      <c r="BTQ152" s="9"/>
      <c r="BTR152" s="9"/>
      <c r="BTS152" s="9"/>
      <c r="BTT152" s="9"/>
      <c r="BTU152" s="9"/>
      <c r="BTV152" s="9"/>
      <c r="BTW152" s="9"/>
      <c r="BTX152" s="9"/>
      <c r="BTY152" s="9"/>
      <c r="BTZ152" s="9"/>
      <c r="BUA152" s="9"/>
      <c r="BUB152" s="9"/>
      <c r="BUC152" s="9"/>
      <c r="BUD152" s="9"/>
      <c r="BUE152" s="9"/>
      <c r="BUF152" s="9"/>
      <c r="BUG152" s="9"/>
      <c r="BUH152" s="9"/>
      <c r="BUI152" s="9"/>
      <c r="BUJ152" s="9"/>
      <c r="BUK152" s="9" t="s">
        <v>13280</v>
      </c>
      <c r="BUL152" s="9"/>
      <c r="BUM152" s="9"/>
      <c r="BUN152" s="9"/>
      <c r="BUO152" s="9"/>
      <c r="BUP152" s="9"/>
      <c r="BUQ152" s="9"/>
      <c r="BUR152" s="9">
        <v>590.0</v>
      </c>
      <c r="BUS152" s="9" t="s">
        <v>13281</v>
      </c>
      <c r="BUT152" s="9">
        <v>369.0</v>
      </c>
      <c r="BUU152" s="9"/>
      <c r="BUV152" s="9"/>
      <c r="BUW152" s="9"/>
      <c r="BUX152" s="9"/>
      <c r="BUY152" s="9"/>
      <c r="BUZ152" s="9"/>
      <c r="BVA152" s="9"/>
      <c r="BVB152" s="9"/>
      <c r="BVC152" s="9"/>
      <c r="BVD152" s="9"/>
      <c r="BVE152" s="9"/>
      <c r="BVF152" s="9"/>
      <c r="BVG152" s="9"/>
      <c r="BVH152" s="9"/>
      <c r="BVI152" s="9" t="s">
        <v>5718</v>
      </c>
      <c r="BVJ152" s="9"/>
      <c r="BVK152" s="9"/>
      <c r="BVL152" s="9"/>
      <c r="BVM152" s="9"/>
      <c r="BVN152" s="9"/>
      <c r="BVO152" s="9"/>
      <c r="BVP152" s="9"/>
      <c r="BVQ152" s="9"/>
      <c r="BVR152" s="9"/>
      <c r="BVS152" s="9"/>
      <c r="BVT152" s="9"/>
      <c r="BVU152" s="9"/>
      <c r="BVV152" s="9"/>
      <c r="BVW152" s="9"/>
      <c r="BVX152" s="9"/>
      <c r="BVY152" s="9"/>
      <c r="BVZ152" s="9"/>
      <c r="BWA152" s="9"/>
      <c r="BWB152" s="9" t="s">
        <v>13282</v>
      </c>
      <c r="BWC152" s="9"/>
      <c r="BWD152" s="9"/>
      <c r="BWE152" s="9"/>
      <c r="BWF152" s="9" t="s">
        <v>5720</v>
      </c>
      <c r="BWG152" s="9" t="s">
        <v>11952</v>
      </c>
      <c r="BWH152" s="9"/>
      <c r="BWI152" s="9"/>
      <c r="BWJ152" s="9"/>
      <c r="BWK152" s="9"/>
      <c r="BWL152" s="9"/>
      <c r="BWM152" s="9"/>
      <c r="BWN152" s="9"/>
      <c r="BWO152" s="9"/>
      <c r="BWP152" s="9"/>
      <c r="BWQ152" s="9"/>
      <c r="BWR152" s="9"/>
      <c r="BWS152" s="9"/>
      <c r="BWT152" s="9"/>
      <c r="BWU152" s="9"/>
      <c r="BWV152" s="9"/>
      <c r="BWW152" s="9"/>
      <c r="BWX152" s="9"/>
      <c r="BWY152" s="9"/>
      <c r="BWZ152" s="9"/>
      <c r="BXA152" s="9"/>
      <c r="BXB152" s="9"/>
      <c r="BXC152" s="9"/>
      <c r="BXD152" s="9" t="s">
        <v>13281</v>
      </c>
    </row>
    <row r="153" ht="14.25" customHeight="1">
      <c r="A153" s="9">
        <v>55.0</v>
      </c>
      <c r="B153" s="9" t="s">
        <v>11947</v>
      </c>
      <c r="C153" s="9" t="s">
        <v>11948</v>
      </c>
      <c r="D153" s="9" t="s">
        <v>11948</v>
      </c>
      <c r="E153" s="9"/>
      <c r="F153" s="9">
        <v>40.0</v>
      </c>
      <c r="G153" s="9" t="s">
        <v>13283</v>
      </c>
      <c r="H153" s="9"/>
      <c r="I153" s="9"/>
      <c r="J153" s="9"/>
      <c r="K153" s="9">
        <v>3.0</v>
      </c>
      <c r="L153" s="9">
        <v>24.0</v>
      </c>
      <c r="M153" s="9"/>
      <c r="N153" s="9"/>
      <c r="O153" s="9">
        <v>13.0</v>
      </c>
      <c r="P153" s="9">
        <v>0.0</v>
      </c>
      <c r="Q153" s="9" t="s">
        <v>13284</v>
      </c>
      <c r="R153" s="9"/>
      <c r="S153" s="9" t="s">
        <v>3233</v>
      </c>
      <c r="T153" s="9" t="s">
        <v>3232</v>
      </c>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c r="JE153" s="9"/>
      <c r="JF153" s="9"/>
      <c r="JG153" s="9"/>
      <c r="JH153" s="9"/>
      <c r="JI153" s="9"/>
      <c r="JJ153" s="9"/>
      <c r="JK153" s="9"/>
      <c r="JL153" s="9"/>
      <c r="JM153" s="9"/>
      <c r="JN153" s="9"/>
      <c r="JO153" s="9"/>
      <c r="JP153" s="9"/>
      <c r="JQ153" s="9"/>
      <c r="JR153" s="9"/>
      <c r="JS153" s="9"/>
      <c r="JT153" s="9"/>
      <c r="JU153" s="9"/>
      <c r="JV153" s="9"/>
      <c r="JW153" s="9"/>
      <c r="JX153" s="9"/>
      <c r="JY153" s="9"/>
      <c r="JZ153" s="9"/>
      <c r="KA153" s="9"/>
      <c r="KB153" s="9"/>
      <c r="KC153" s="9"/>
      <c r="KD153" s="9"/>
      <c r="KE153" s="9"/>
      <c r="KF153" s="9"/>
      <c r="KG153" s="9"/>
      <c r="KH153" s="9"/>
      <c r="KI153" s="9"/>
      <c r="KJ153" s="9"/>
      <c r="KK153" s="9"/>
      <c r="KL153" s="9"/>
      <c r="KM153" s="9"/>
      <c r="KN153" s="9"/>
      <c r="KO153" s="9"/>
      <c r="KP153" s="9"/>
      <c r="KQ153" s="9"/>
      <c r="KR153" s="9"/>
      <c r="KS153" s="9"/>
      <c r="KT153" s="9"/>
      <c r="KU153" s="9"/>
      <c r="KV153" s="9"/>
      <c r="KW153" s="9"/>
      <c r="KX153" s="9"/>
      <c r="KY153" s="9"/>
      <c r="KZ153" s="9"/>
      <c r="LA153" s="9"/>
      <c r="LB153" s="9"/>
      <c r="LC153" s="9"/>
      <c r="LD153" s="9"/>
      <c r="LE153" s="9"/>
      <c r="LF153" s="9"/>
      <c r="LG153" s="9"/>
      <c r="LH153" s="9"/>
      <c r="LI153" s="9"/>
      <c r="LJ153" s="9"/>
      <c r="LK153" s="9"/>
      <c r="LL153" s="9"/>
      <c r="LM153" s="9"/>
      <c r="LN153" s="9"/>
      <c r="LO153" s="9"/>
      <c r="LP153" s="9"/>
      <c r="LQ153" s="9"/>
      <c r="LR153" s="9"/>
      <c r="LS153" s="9"/>
      <c r="LT153" s="9"/>
      <c r="LU153" s="9"/>
      <c r="LV153" s="9"/>
      <c r="LW153" s="9"/>
      <c r="LX153" s="9"/>
      <c r="LY153" s="9"/>
      <c r="LZ153" s="9"/>
      <c r="MA153" s="9"/>
      <c r="MB153" s="9"/>
      <c r="MC153" s="9"/>
      <c r="MD153" s="9"/>
      <c r="ME153" s="9"/>
      <c r="MF153" s="9"/>
      <c r="MG153" s="9"/>
      <c r="MH153" s="9"/>
      <c r="MI153" s="9"/>
      <c r="MJ153" s="9"/>
      <c r="MK153" s="9"/>
      <c r="ML153" s="9"/>
      <c r="MM153" s="9"/>
      <c r="MN153" s="9"/>
      <c r="MO153" s="9"/>
      <c r="MP153" s="9"/>
      <c r="MQ153" s="9"/>
      <c r="MR153" s="9"/>
      <c r="MS153" s="9"/>
      <c r="MT153" s="9"/>
      <c r="MU153" s="9"/>
      <c r="MV153" s="9"/>
      <c r="MW153" s="9"/>
      <c r="MX153" s="9"/>
      <c r="MY153" s="9"/>
      <c r="MZ153" s="9"/>
      <c r="NA153" s="9"/>
      <c r="NB153" s="9"/>
      <c r="NC153" s="9"/>
      <c r="ND153" s="9"/>
      <c r="NE153" s="9"/>
      <c r="NF153" s="9"/>
      <c r="NG153" s="9"/>
      <c r="NH153" s="9"/>
      <c r="NI153" s="9"/>
      <c r="NJ153" s="9"/>
      <c r="NK153" s="9"/>
      <c r="NL153" s="9"/>
      <c r="NM153" s="9"/>
      <c r="NN153" s="9"/>
      <c r="NO153" s="9"/>
      <c r="NP153" s="9"/>
      <c r="NQ153" s="9"/>
      <c r="NR153" s="9"/>
      <c r="NS153" s="9"/>
      <c r="NT153" s="9"/>
      <c r="NU153" s="9"/>
      <c r="NV153" s="9"/>
      <c r="NW153" s="9"/>
      <c r="NX153" s="9"/>
      <c r="NY153" s="9"/>
      <c r="NZ153" s="9"/>
      <c r="OA153" s="9"/>
      <c r="OB153" s="9"/>
      <c r="OC153" s="9"/>
      <c r="OD153" s="9"/>
      <c r="OE153" s="9"/>
      <c r="OF153" s="9"/>
      <c r="OG153" s="9"/>
      <c r="OH153" s="9"/>
      <c r="OI153" s="9"/>
      <c r="OJ153" s="9"/>
      <c r="OK153" s="9"/>
      <c r="OL153" s="9"/>
      <c r="OM153" s="9"/>
      <c r="ON153" s="9"/>
      <c r="OO153" s="9"/>
      <c r="OP153" s="9"/>
      <c r="OQ153" s="9"/>
      <c r="OR153" s="9"/>
      <c r="OS153" s="9"/>
      <c r="OT153" s="9"/>
      <c r="OU153" s="9"/>
      <c r="OV153" s="9"/>
      <c r="OW153" s="9"/>
      <c r="OX153" s="9"/>
      <c r="OY153" s="9"/>
      <c r="OZ153" s="9"/>
      <c r="PA153" s="9"/>
      <c r="PB153" s="9"/>
      <c r="PC153" s="9"/>
      <c r="PD153" s="9"/>
      <c r="PE153" s="9"/>
      <c r="PF153" s="9"/>
      <c r="PG153" s="9"/>
      <c r="PH153" s="9"/>
      <c r="PI153" s="9"/>
      <c r="PJ153" s="9"/>
      <c r="PK153" s="9"/>
      <c r="PL153" s="9"/>
      <c r="PM153" s="9"/>
      <c r="PN153" s="9"/>
      <c r="PO153" s="9"/>
      <c r="PP153" s="9"/>
      <c r="PQ153" s="9"/>
      <c r="PR153" s="9"/>
      <c r="PS153" s="9"/>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9"/>
      <c r="SJ153" s="9"/>
      <c r="SK153" s="9"/>
      <c r="SL153" s="9"/>
      <c r="SM153" s="9"/>
      <c r="SN153" s="9"/>
      <c r="SO153" s="9"/>
      <c r="SP153" s="9"/>
      <c r="SQ153" s="9"/>
      <c r="SR153" s="9"/>
      <c r="SS153" s="9"/>
      <c r="ST153" s="9"/>
      <c r="SU153" s="9"/>
      <c r="SV153" s="9"/>
      <c r="SW153" s="9"/>
      <c r="SX153" s="9"/>
      <c r="SY153" s="9"/>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c r="WH153" s="9"/>
      <c r="WI153" s="9"/>
      <c r="WJ153" s="9"/>
      <c r="WK153" s="9"/>
      <c r="WL153" s="9"/>
      <c r="WM153" s="9"/>
      <c r="WN153" s="9"/>
      <c r="WO153" s="9"/>
      <c r="WP153" s="9"/>
      <c r="WQ153" s="9"/>
      <c r="WR153" s="9"/>
      <c r="WS153" s="9"/>
      <c r="WT153" s="9"/>
      <c r="WU153" s="9"/>
      <c r="WV153" s="9"/>
      <c r="WW153" s="9"/>
      <c r="WX153" s="9"/>
      <c r="WY153" s="9"/>
      <c r="WZ153" s="9"/>
      <c r="XA153" s="9"/>
      <c r="XB153" s="9"/>
      <c r="XC153" s="9"/>
      <c r="XD153" s="9"/>
      <c r="XE153" s="9"/>
      <c r="XF153" s="9"/>
      <c r="XG153" s="9"/>
      <c r="XH153" s="9"/>
      <c r="XI153" s="9"/>
      <c r="XJ153" s="9"/>
      <c r="XK153" s="9"/>
      <c r="XL153" s="9"/>
      <c r="XM153" s="9"/>
      <c r="XN153" s="9"/>
      <c r="XO153" s="9"/>
      <c r="XP153" s="9"/>
      <c r="XQ153" s="9"/>
      <c r="XR153" s="9"/>
      <c r="XS153" s="9"/>
      <c r="XT153" s="9"/>
      <c r="XU153" s="9"/>
      <c r="XV153" s="9"/>
      <c r="XW153" s="9"/>
      <c r="XX153" s="9"/>
      <c r="XY153" s="9"/>
      <c r="XZ153" s="9"/>
      <c r="YA153" s="9"/>
      <c r="YB153" s="9"/>
      <c r="YC153" s="9"/>
      <c r="YD153" s="9"/>
      <c r="YE153" s="9"/>
      <c r="YF153" s="9"/>
      <c r="YG153" s="9"/>
      <c r="YH153" s="9"/>
      <c r="YI153" s="9"/>
      <c r="YJ153" s="9"/>
      <c r="YK153" s="9"/>
      <c r="YL153" s="9"/>
      <c r="YM153" s="9"/>
      <c r="YN153" s="9"/>
      <c r="YO153" s="9"/>
      <c r="YP153" s="9"/>
      <c r="YQ153" s="9"/>
      <c r="YR153" s="9"/>
      <c r="YS153" s="9"/>
      <c r="YT153" s="9"/>
      <c r="YU153" s="9"/>
      <c r="YV153" s="9"/>
      <c r="YW153" s="9"/>
      <c r="YX153" s="9"/>
      <c r="YY153" s="9"/>
      <c r="YZ153" s="9"/>
      <c r="ZA153" s="9"/>
      <c r="ZB153" s="9"/>
      <c r="ZC153" s="9"/>
      <c r="ZD153" s="9"/>
      <c r="ZE153" s="9"/>
      <c r="ZF153" s="9"/>
      <c r="ZG153" s="9"/>
      <c r="ZH153" s="9"/>
      <c r="ZI153" s="9"/>
      <c r="ZJ153" s="9"/>
      <c r="ZK153" s="9"/>
      <c r="ZL153" s="9"/>
      <c r="ZM153" s="9"/>
      <c r="ZN153" s="9"/>
      <c r="ZO153" s="9"/>
      <c r="ZP153" s="9"/>
      <c r="ZQ153" s="9"/>
      <c r="ZR153" s="9"/>
      <c r="ZS153" s="9"/>
      <c r="ZT153" s="9"/>
      <c r="ZU153" s="9"/>
      <c r="ZV153" s="9"/>
      <c r="ZW153" s="9"/>
      <c r="ZX153" s="9"/>
      <c r="ZY153" s="9"/>
      <c r="ZZ153" s="9"/>
      <c r="AAA153" s="9"/>
      <c r="AAB153" s="9"/>
      <c r="AAC153" s="9"/>
      <c r="AAD153" s="9"/>
      <c r="AAE153" s="9"/>
      <c r="AAF153" s="9"/>
      <c r="AAG153" s="9"/>
      <c r="AAH153" s="9"/>
      <c r="AAI153" s="9"/>
      <c r="AAJ153" s="9"/>
      <c r="AAK153" s="9"/>
      <c r="AAL153" s="9"/>
      <c r="AAM153" s="9"/>
      <c r="AAN153" s="9"/>
      <c r="AAO153" s="9"/>
      <c r="AAP153" s="9"/>
      <c r="AAQ153" s="9"/>
      <c r="AAR153" s="9"/>
      <c r="AAS153" s="9"/>
      <c r="AAT153" s="9"/>
      <c r="AAU153" s="9"/>
      <c r="AAV153" s="9"/>
      <c r="AAW153" s="9"/>
      <c r="AAX153" s="9"/>
      <c r="AAY153" s="9"/>
      <c r="AAZ153" s="9"/>
      <c r="ABA153" s="9"/>
      <c r="ABB153" s="9"/>
      <c r="ABC153" s="9"/>
      <c r="ABD153" s="9"/>
      <c r="ABE153" s="9"/>
      <c r="ABF153" s="9"/>
      <c r="ABG153" s="9"/>
      <c r="ABH153" s="9"/>
      <c r="ABI153" s="9"/>
      <c r="ABJ153" s="9"/>
      <c r="ABK153" s="9"/>
      <c r="ABL153" s="9"/>
      <c r="ABM153" s="9"/>
      <c r="ABN153" s="9"/>
      <c r="ABO153" s="9"/>
      <c r="ABP153" s="9"/>
      <c r="ABQ153" s="9"/>
      <c r="ABR153" s="9"/>
      <c r="ABS153" s="9"/>
      <c r="ABT153" s="9"/>
      <c r="ABU153" s="9"/>
      <c r="ABV153" s="9"/>
      <c r="ABW153" s="9"/>
      <c r="ABX153" s="9"/>
      <c r="ABY153" s="9"/>
      <c r="ABZ153" s="9"/>
      <c r="ACA153" s="9"/>
      <c r="ACB153" s="9"/>
      <c r="ACC153" s="9"/>
      <c r="ACD153" s="9"/>
      <c r="ACE153" s="9"/>
      <c r="ACF153" s="9"/>
      <c r="ACG153" s="9"/>
      <c r="ACH153" s="9"/>
      <c r="ACI153" s="9"/>
      <c r="ACJ153" s="9"/>
      <c r="ACK153" s="9"/>
      <c r="ACL153" s="9"/>
      <c r="ACM153" s="9"/>
      <c r="ACN153" s="9"/>
      <c r="ACO153" s="9"/>
      <c r="ACP153" s="9"/>
      <c r="ACQ153" s="9"/>
      <c r="ACR153" s="9"/>
      <c r="ACS153" s="9"/>
      <c r="ACT153" s="9"/>
      <c r="ACU153" s="9"/>
      <c r="ACV153" s="9"/>
      <c r="ACW153" s="9"/>
      <c r="ACX153" s="9"/>
      <c r="ACY153" s="9"/>
      <c r="ACZ153" s="9"/>
      <c r="ADA153" s="9"/>
      <c r="ADB153" s="9"/>
      <c r="ADC153" s="9"/>
      <c r="ADD153" s="9"/>
      <c r="ADE153" s="9"/>
      <c r="ADF153" s="9"/>
      <c r="ADG153" s="9"/>
      <c r="ADH153" s="9"/>
      <c r="ADI153" s="9"/>
      <c r="ADJ153" s="9"/>
      <c r="ADK153" s="9"/>
      <c r="ADL153" s="9"/>
      <c r="ADM153" s="9"/>
      <c r="ADN153" s="9"/>
      <c r="ADO153" s="9"/>
      <c r="ADP153" s="9"/>
      <c r="ADQ153" s="9"/>
      <c r="ADR153" s="9"/>
      <c r="ADS153" s="9"/>
      <c r="ADT153" s="9"/>
      <c r="ADU153" s="9"/>
      <c r="ADV153" s="9"/>
      <c r="ADW153" s="9"/>
      <c r="ADX153" s="9"/>
      <c r="ADY153" s="9"/>
      <c r="ADZ153" s="9"/>
      <c r="AEA153" s="9"/>
      <c r="AEB153" s="9"/>
      <c r="AEC153" s="9"/>
      <c r="AED153" s="9"/>
      <c r="AEE153" s="9"/>
      <c r="AEF153" s="9"/>
      <c r="AEG153" s="9"/>
      <c r="AEH153" s="9"/>
      <c r="AEI153" s="9"/>
      <c r="AEJ153" s="9"/>
      <c r="AEK153" s="9"/>
      <c r="AEL153" s="9"/>
      <c r="AEM153" s="9"/>
      <c r="AEN153" s="9"/>
      <c r="AEO153" s="9"/>
      <c r="AEP153" s="9"/>
      <c r="AEQ153" s="9"/>
      <c r="AER153" s="9"/>
      <c r="AES153" s="9"/>
      <c r="AET153" s="9"/>
      <c r="AEU153" s="9"/>
      <c r="AEV153" s="9"/>
      <c r="AEW153" s="9"/>
      <c r="AEX153" s="9"/>
      <c r="AEY153" s="9"/>
      <c r="AEZ153" s="9"/>
      <c r="AFA153" s="9"/>
      <c r="AFB153" s="9"/>
      <c r="AFC153" s="9"/>
      <c r="AFD153" s="9"/>
      <c r="AFE153" s="9"/>
      <c r="AFF153" s="9"/>
      <c r="AFG153" s="9"/>
      <c r="AFH153" s="9"/>
      <c r="AFI153" s="9"/>
      <c r="AFJ153" s="9"/>
      <c r="AFK153" s="9"/>
      <c r="AFL153" s="9"/>
      <c r="AFM153" s="9"/>
      <c r="AFN153" s="9"/>
      <c r="AFO153" s="9"/>
      <c r="AFP153" s="9"/>
      <c r="AFQ153" s="9"/>
      <c r="AFR153" s="9"/>
      <c r="AFS153" s="9"/>
      <c r="AFT153" s="9"/>
      <c r="AFU153" s="9"/>
      <c r="AFV153" s="9"/>
      <c r="AFW153" s="9"/>
      <c r="AFX153" s="9"/>
      <c r="AFY153" s="9"/>
      <c r="AFZ153" s="9"/>
      <c r="AGA153" s="9"/>
      <c r="AGB153" s="9"/>
      <c r="AGC153" s="9"/>
      <c r="AGD153" s="9"/>
      <c r="AGE153" s="9"/>
      <c r="AGF153" s="9"/>
      <c r="AGG153" s="9"/>
      <c r="AGH153" s="9"/>
      <c r="AGI153" s="9"/>
      <c r="AGJ153" s="9"/>
      <c r="AGK153" s="9"/>
      <c r="AGL153" s="9"/>
      <c r="AGM153" s="9"/>
      <c r="AGN153" s="9"/>
      <c r="AGO153" s="9"/>
      <c r="AGP153" s="9"/>
      <c r="AGQ153" s="9"/>
      <c r="AGR153" s="9"/>
      <c r="AGS153" s="9"/>
      <c r="AGT153" s="9"/>
      <c r="AGU153" s="9"/>
      <c r="AGV153" s="9"/>
      <c r="AGW153" s="9"/>
      <c r="AGX153" s="9"/>
      <c r="AGY153" s="9"/>
      <c r="AGZ153" s="9"/>
      <c r="AHA153" s="9"/>
      <c r="AHB153" s="9"/>
      <c r="AHC153" s="9"/>
      <c r="AHD153" s="9"/>
      <c r="AHE153" s="9"/>
      <c r="AHF153" s="9"/>
      <c r="AHG153" s="9"/>
      <c r="AHH153" s="9"/>
      <c r="AHI153" s="9"/>
      <c r="AHJ153" s="9"/>
      <c r="AHK153" s="9"/>
      <c r="AHL153" s="9"/>
      <c r="AHM153" s="9"/>
      <c r="AHN153" s="9"/>
      <c r="AHO153" s="9"/>
      <c r="AHP153" s="9"/>
      <c r="AHQ153" s="9"/>
      <c r="AHR153" s="9"/>
      <c r="AHS153" s="9"/>
      <c r="AHT153" s="9"/>
      <c r="AHU153" s="9"/>
      <c r="AHV153" s="9"/>
      <c r="AHW153" s="9"/>
      <c r="AHX153" s="9"/>
      <c r="AHY153" s="9"/>
      <c r="AHZ153" s="9"/>
      <c r="AIA153" s="9"/>
      <c r="AIB153" s="9"/>
      <c r="AIC153" s="9"/>
      <c r="AID153" s="9"/>
      <c r="AIE153" s="9"/>
      <c r="AIF153" s="9"/>
      <c r="AIG153" s="9"/>
      <c r="AIH153" s="9"/>
      <c r="AII153" s="9"/>
      <c r="AIJ153" s="9"/>
      <c r="AIK153" s="9"/>
      <c r="AIL153" s="9"/>
      <c r="AIM153" s="9"/>
      <c r="AIN153" s="9"/>
      <c r="AIO153" s="9"/>
      <c r="AIP153" s="9"/>
      <c r="AIQ153" s="9"/>
      <c r="AIR153" s="9"/>
      <c r="AIS153" s="9"/>
      <c r="AIT153" s="9"/>
      <c r="AIU153" s="9"/>
      <c r="AIV153" s="9"/>
      <c r="AIW153" s="9"/>
      <c r="AIX153" s="9"/>
      <c r="AIY153" s="9"/>
      <c r="AIZ153" s="9"/>
      <c r="AJA153" s="9"/>
      <c r="AJB153" s="9"/>
      <c r="AJC153" s="9"/>
      <c r="AJD153" s="9"/>
      <c r="AJE153" s="9"/>
      <c r="AJF153" s="9"/>
      <c r="AJG153" s="9"/>
      <c r="AJH153" s="9"/>
      <c r="AJI153" s="9"/>
      <c r="AJJ153" s="9"/>
      <c r="AJK153" s="9"/>
      <c r="AJL153" s="9"/>
      <c r="AJM153" s="9"/>
      <c r="AJN153" s="9"/>
      <c r="AJO153" s="9"/>
      <c r="AJP153" s="9"/>
      <c r="AJQ153" s="9"/>
      <c r="AJR153" s="9"/>
      <c r="AJS153" s="9"/>
      <c r="AJT153" s="9"/>
      <c r="AJU153" s="9"/>
      <c r="AJV153" s="9"/>
      <c r="AJW153" s="9"/>
      <c r="AJX153" s="9"/>
      <c r="AJY153" s="9"/>
      <c r="AJZ153" s="9"/>
      <c r="AKA153" s="9"/>
      <c r="AKB153" s="9"/>
      <c r="AKC153" s="9"/>
      <c r="AKD153" s="9"/>
      <c r="AKE153" s="9"/>
      <c r="AKF153" s="9"/>
      <c r="AKG153" s="9"/>
      <c r="AKH153" s="9"/>
      <c r="AKI153" s="9"/>
      <c r="AKJ153" s="9"/>
      <c r="AKK153" s="9"/>
      <c r="AKL153" s="9"/>
      <c r="AKM153" s="9"/>
      <c r="AKN153" s="9"/>
      <c r="AKO153" s="9"/>
      <c r="AKP153" s="9"/>
      <c r="AKQ153" s="9"/>
      <c r="AKR153" s="9"/>
      <c r="AKS153" s="9"/>
      <c r="AKT153" s="9"/>
      <c r="AKU153" s="9"/>
      <c r="AKV153" s="9"/>
      <c r="AKW153" s="9"/>
      <c r="AKX153" s="9"/>
      <c r="AKY153" s="9"/>
      <c r="AKZ153" s="9"/>
      <c r="ALA153" s="9"/>
      <c r="ALB153" s="9"/>
      <c r="ALC153" s="9"/>
      <c r="ALD153" s="9"/>
      <c r="ALE153" s="9"/>
      <c r="ALF153" s="9"/>
      <c r="ALG153" s="9"/>
      <c r="ALH153" s="9"/>
      <c r="ALI153" s="9"/>
      <c r="ALJ153" s="9"/>
      <c r="ALK153" s="9"/>
      <c r="ALL153" s="9"/>
      <c r="ALM153" s="9"/>
      <c r="ALN153" s="9"/>
      <c r="ALO153" s="9"/>
      <c r="ALP153" s="9"/>
      <c r="ALQ153" s="9"/>
      <c r="ALR153" s="9"/>
      <c r="ALS153" s="9"/>
      <c r="ALT153" s="9"/>
      <c r="ALU153" s="9"/>
      <c r="ALV153" s="9"/>
      <c r="ALW153" s="9"/>
      <c r="ALX153" s="9"/>
      <c r="ALY153" s="9"/>
      <c r="AMN153" s="9"/>
      <c r="AMO153" s="9"/>
      <c r="AMP153" s="9"/>
      <c r="AMQ153" s="9"/>
      <c r="AMR153" s="9"/>
      <c r="AMS153" s="9"/>
      <c r="AMT153" s="9"/>
      <c r="AMU153" s="9"/>
      <c r="AMV153" s="9"/>
      <c r="AMW153" s="9"/>
      <c r="AMX153" s="9"/>
      <c r="AMY153" s="9"/>
      <c r="AMZ153" s="9"/>
      <c r="ANA153" s="9"/>
      <c r="ANB153" s="9"/>
      <c r="ANC153" s="9"/>
      <c r="AND153" s="9"/>
      <c r="ANE153" s="9"/>
      <c r="ANF153" s="9"/>
      <c r="ANG153" s="9"/>
      <c r="ANH153" s="9"/>
      <c r="ANI153" s="9"/>
      <c r="ANJ153" s="9"/>
      <c r="ANK153" s="9"/>
      <c r="ANL153" s="9"/>
      <c r="ANM153" s="9"/>
      <c r="ANN153" s="9"/>
      <c r="ANO153" s="9"/>
      <c r="ANP153" s="9"/>
      <c r="ANQ153" s="9"/>
      <c r="ANR153" s="9"/>
      <c r="ANS153" s="9"/>
      <c r="ANT153" s="9"/>
      <c r="ANU153" s="9"/>
      <c r="ANV153" s="9"/>
      <c r="ANW153" s="9"/>
      <c r="ANX153" s="9"/>
      <c r="ANY153" s="9"/>
      <c r="ANZ153" s="9"/>
      <c r="AOA153" s="9"/>
      <c r="AOB153" s="9"/>
      <c r="AOC153" s="9"/>
      <c r="AOD153" s="9"/>
      <c r="AOE153" s="9"/>
      <c r="AOF153" s="9"/>
      <c r="AOG153" s="9"/>
      <c r="AOH153" s="9"/>
      <c r="AOI153" s="9"/>
      <c r="AOJ153" s="9"/>
      <c r="AOK153" s="9"/>
      <c r="AOL153" s="9"/>
      <c r="AOM153" s="9"/>
      <c r="AON153" s="9"/>
      <c r="AOO153" s="9"/>
      <c r="AOP153" s="9"/>
      <c r="AOQ153" s="9"/>
      <c r="AOR153" s="9"/>
      <c r="AOS153" s="9"/>
      <c r="AOT153" s="9"/>
      <c r="AOU153" s="9"/>
      <c r="AOV153" s="9"/>
      <c r="AOW153" s="9"/>
      <c r="AOX153" s="9"/>
      <c r="AOY153" s="9"/>
      <c r="AOZ153" s="9"/>
      <c r="APA153" s="9"/>
      <c r="APB153" s="9"/>
      <c r="APC153" s="9"/>
      <c r="APD153" s="9"/>
      <c r="APE153" s="9"/>
      <c r="APF153" s="9"/>
      <c r="APG153" s="9"/>
      <c r="APH153" s="9"/>
      <c r="API153" s="9"/>
      <c r="APJ153" s="9"/>
      <c r="APK153" s="9"/>
      <c r="APL153" s="9"/>
      <c r="APM153" s="9"/>
      <c r="APN153" s="9"/>
      <c r="APO153" s="9"/>
      <c r="APP153" s="9"/>
      <c r="APQ153" s="9"/>
      <c r="APR153" s="9"/>
      <c r="APS153" s="9"/>
      <c r="APT153" s="9"/>
      <c r="APU153" s="9"/>
      <c r="APV153" s="9"/>
      <c r="APW153" s="9"/>
      <c r="APX153" s="9"/>
      <c r="APY153" s="9"/>
      <c r="APZ153" s="9"/>
      <c r="AQA153" s="9"/>
      <c r="AQB153" s="9"/>
      <c r="AQC153" s="9"/>
      <c r="AQD153" s="9"/>
      <c r="AQE153" s="9"/>
      <c r="AQF153" s="9"/>
      <c r="AQG153" s="9"/>
      <c r="AQH153" s="9"/>
      <c r="AQI153" s="9"/>
      <c r="AQJ153" s="9"/>
      <c r="AQK153" s="9"/>
      <c r="AQL153" s="9"/>
      <c r="AQM153" s="9"/>
      <c r="AQN153" s="9"/>
      <c r="AQO153" s="9"/>
      <c r="AQP153" s="9"/>
      <c r="AQQ153" s="9"/>
      <c r="AQR153" s="9"/>
      <c r="AQS153" s="9"/>
      <c r="AQT153" s="9"/>
      <c r="AQU153" s="9"/>
      <c r="AQV153" s="9"/>
      <c r="AQW153" s="9"/>
      <c r="AQX153" s="9"/>
      <c r="AQY153" s="9"/>
      <c r="AQZ153" s="9"/>
      <c r="ARA153" s="9"/>
      <c r="ARB153" s="9"/>
      <c r="ARC153" s="9"/>
      <c r="ARD153" s="9"/>
      <c r="ARE153" s="9"/>
      <c r="ARF153" s="9"/>
      <c r="ARG153" s="9"/>
      <c r="ARH153" s="9"/>
      <c r="ARI153" s="9"/>
      <c r="ARJ153" s="9"/>
      <c r="ARK153" s="9"/>
      <c r="ARL153" s="9"/>
      <c r="ARM153" s="9"/>
      <c r="ARN153" s="9"/>
      <c r="ARO153" s="9"/>
      <c r="ARP153" s="9"/>
      <c r="ARQ153" s="9"/>
      <c r="ARR153" s="9"/>
      <c r="ARS153" s="9"/>
      <c r="ART153" s="9"/>
      <c r="ARU153" s="9"/>
      <c r="ARV153" s="9"/>
      <c r="ARW153" s="9"/>
      <c r="ARX153" s="9"/>
      <c r="ARY153" s="9"/>
      <c r="ARZ153" s="9"/>
      <c r="ASA153" s="9"/>
      <c r="ASB153" s="9"/>
      <c r="ASC153" s="9"/>
      <c r="ASD153" s="9"/>
      <c r="ASE153" s="9"/>
      <c r="ASF153" s="9"/>
      <c r="ASG153" s="9"/>
      <c r="ASH153" s="9"/>
      <c r="ASI153" s="9"/>
      <c r="ASJ153" s="9"/>
      <c r="ASK153" s="9"/>
      <c r="ASL153" s="9"/>
      <c r="ASM153" s="9"/>
      <c r="ASN153" s="9"/>
      <c r="ASO153" s="9"/>
      <c r="ASP153" s="9"/>
      <c r="ASQ153" s="9"/>
      <c r="ASR153" s="9"/>
      <c r="ASS153" s="9"/>
      <c r="AST153" s="9"/>
      <c r="ASU153" s="9"/>
      <c r="ASV153" s="9"/>
      <c r="ASW153" s="9"/>
      <c r="ASX153" s="9"/>
      <c r="ASY153" s="9"/>
      <c r="ASZ153" s="9"/>
      <c r="ATA153" s="9"/>
      <c r="ATB153" s="9"/>
      <c r="ATC153" s="9"/>
      <c r="ATD153" s="9"/>
      <c r="ATE153" s="9"/>
      <c r="ATF153" s="9"/>
      <c r="ATG153" s="9"/>
      <c r="ATH153" s="9"/>
      <c r="ATI153" s="9"/>
      <c r="ATJ153" s="9"/>
      <c r="ATK153" s="9"/>
      <c r="ATL153" s="9"/>
      <c r="ATM153" s="9"/>
      <c r="ATN153" s="9"/>
      <c r="ATO153" s="9"/>
      <c r="ATP153" s="9"/>
      <c r="ATQ153" s="9"/>
      <c r="ATR153" s="9"/>
      <c r="ATS153" s="9"/>
      <c r="ATT153" s="9"/>
      <c r="ATU153" s="9"/>
      <c r="ATV153" s="9"/>
      <c r="ATW153" s="9"/>
      <c r="ATX153" s="9"/>
      <c r="ATY153" s="9"/>
      <c r="ATZ153" s="9"/>
      <c r="AUA153" s="9"/>
      <c r="AUB153" s="9"/>
      <c r="AUC153" s="9"/>
      <c r="AUD153" s="9"/>
      <c r="AUE153" s="9"/>
      <c r="AUF153" s="9"/>
      <c r="AUG153" s="9"/>
      <c r="AUH153" s="9"/>
      <c r="AUI153" s="9"/>
      <c r="AUJ153" s="9"/>
      <c r="AUK153" s="9"/>
      <c r="AUL153" s="9"/>
      <c r="AUM153" s="9"/>
      <c r="AUN153" s="9"/>
      <c r="AUO153" s="9"/>
      <c r="AUP153" s="9"/>
      <c r="AUQ153" s="9"/>
      <c r="AUR153" s="9"/>
      <c r="AUS153" s="9"/>
      <c r="AUT153" s="9"/>
      <c r="AUU153" s="9"/>
      <c r="AUV153" s="9"/>
      <c r="AUW153" s="9"/>
      <c r="AUX153" s="9"/>
      <c r="AUY153" s="9"/>
      <c r="AUZ153" s="9"/>
      <c r="AVA153" s="9"/>
      <c r="AVB153" s="9"/>
      <c r="AVC153" s="9"/>
      <c r="AVD153" s="9"/>
      <c r="AVE153" s="9"/>
      <c r="AVF153" s="9"/>
      <c r="AVG153" s="9"/>
      <c r="AVH153" s="9"/>
      <c r="AVI153" s="9"/>
      <c r="AVJ153" s="9"/>
      <c r="AVK153" s="9"/>
      <c r="AVL153" s="9"/>
      <c r="AVM153" s="9"/>
      <c r="AVN153" s="9"/>
      <c r="AVO153" s="9"/>
      <c r="AVP153" s="9"/>
      <c r="AVQ153" s="9"/>
      <c r="AVR153" s="9"/>
      <c r="AVS153" s="9"/>
      <c r="AVT153" s="9"/>
      <c r="AVU153" s="9"/>
      <c r="AVV153" s="9"/>
      <c r="AVW153" s="9"/>
      <c r="AVX153" s="9"/>
      <c r="AVY153" s="9"/>
      <c r="AVZ153" s="9"/>
      <c r="AWA153" s="9"/>
      <c r="AWB153" s="9"/>
      <c r="AWC153" s="9"/>
      <c r="AWD153" s="9"/>
      <c r="AWE153" s="9"/>
      <c r="AWF153" s="9"/>
      <c r="AWG153" s="9"/>
      <c r="AWH153" s="9"/>
      <c r="AWI153" s="9"/>
      <c r="AWJ153" s="9"/>
      <c r="AWK153" s="9"/>
      <c r="AWL153" s="9"/>
      <c r="AWM153" s="9"/>
      <c r="AWN153" s="9"/>
      <c r="AWO153" s="9"/>
      <c r="AWP153" s="9"/>
      <c r="AWQ153" s="9"/>
      <c r="AWR153" s="9"/>
      <c r="AWS153" s="9"/>
      <c r="AWT153" s="9"/>
      <c r="AWU153" s="9"/>
      <c r="AWV153" s="9"/>
      <c r="AWW153" s="9"/>
      <c r="AWX153" s="9"/>
      <c r="AWY153" s="9" t="s">
        <v>13285</v>
      </c>
      <c r="AWZ153" s="9"/>
      <c r="AXA153" s="9"/>
      <c r="AXB153" s="9"/>
      <c r="AXC153" s="9"/>
      <c r="AXD153" s="9"/>
      <c r="AXE153" s="9"/>
      <c r="AXF153" s="9"/>
      <c r="AXG153" s="9"/>
      <c r="AXH153" s="9"/>
      <c r="AXI153" s="9"/>
      <c r="AXJ153" s="9"/>
      <c r="AXK153" s="9"/>
      <c r="AXL153" s="9"/>
      <c r="AXM153" s="9"/>
      <c r="AXN153" s="9"/>
      <c r="AXO153" s="9"/>
      <c r="AXP153" s="9"/>
      <c r="AXQ153" s="9"/>
      <c r="AXR153" s="9"/>
      <c r="AXS153" s="9"/>
      <c r="AXT153" s="9"/>
      <c r="AXU153" s="9"/>
      <c r="AXV153" s="9"/>
      <c r="AXW153" s="9"/>
      <c r="AXX153" s="9"/>
      <c r="AXY153" s="9"/>
      <c r="AXZ153" s="9"/>
      <c r="AYA153" s="9"/>
      <c r="AYB153" s="9"/>
      <c r="AYC153" s="9"/>
      <c r="AYD153" s="9"/>
      <c r="AYE153" s="9"/>
      <c r="AYF153" s="9"/>
      <c r="AYG153" s="9"/>
      <c r="AYH153" s="9" t="s">
        <v>13286</v>
      </c>
      <c r="AYI153" s="9"/>
      <c r="AYJ153" s="9"/>
      <c r="AYK153" s="9"/>
      <c r="AYL153" s="9"/>
      <c r="AYM153" s="9"/>
      <c r="AYN153" s="9"/>
      <c r="AYO153" s="9"/>
      <c r="AYP153" s="9"/>
      <c r="AYQ153" s="9"/>
      <c r="AYR153" s="9"/>
      <c r="AYS153" s="9"/>
      <c r="AYT153" s="9"/>
      <c r="AYU153" s="9"/>
      <c r="AYV153" s="9"/>
      <c r="AYW153" s="9"/>
      <c r="AYX153" s="9"/>
      <c r="AYY153" s="9" t="s">
        <v>5691</v>
      </c>
      <c r="AYZ153" s="9" t="s">
        <v>5691</v>
      </c>
      <c r="AZA153" s="9"/>
      <c r="AZB153" s="9"/>
      <c r="AZC153" s="9"/>
      <c r="AZD153" s="9"/>
      <c r="AZE153" s="9"/>
      <c r="AZF153" s="9"/>
      <c r="AZG153" s="9"/>
      <c r="AZH153" s="9"/>
      <c r="AZI153" s="9"/>
      <c r="AZJ153" s="9"/>
      <c r="AZK153" s="9"/>
      <c r="AZL153" s="9"/>
      <c r="AZM153" s="9"/>
      <c r="AZN153" s="9"/>
      <c r="AZO153" s="9"/>
      <c r="AZP153" s="9"/>
      <c r="AZQ153" s="9"/>
      <c r="AZR153" s="9"/>
      <c r="AZS153" s="9"/>
      <c r="AZT153" s="9"/>
      <c r="AZU153" s="9"/>
      <c r="AZV153" s="9"/>
      <c r="AZW153" s="9"/>
      <c r="AZX153" s="9"/>
      <c r="AZY153" s="9"/>
      <c r="AZZ153" s="9"/>
      <c r="BAA153" s="9"/>
      <c r="BAB153" s="9"/>
      <c r="BAC153" s="9"/>
      <c r="BAD153" s="9"/>
      <c r="BAE153" s="9"/>
      <c r="BAF153" s="9"/>
      <c r="BAG153" s="9"/>
      <c r="BAH153" s="9"/>
      <c r="BAI153" s="9"/>
      <c r="BAJ153" s="9"/>
      <c r="BAK153" s="9" t="s">
        <v>13287</v>
      </c>
      <c r="BAL153" s="9"/>
      <c r="BAM153" s="9"/>
      <c r="BAN153" s="9"/>
      <c r="BAO153" s="9"/>
      <c r="BAP153" s="9"/>
      <c r="BAQ153" s="9"/>
      <c r="BAR153" s="9">
        <v>443.0</v>
      </c>
      <c r="BAS153" s="9" t="s">
        <v>13288</v>
      </c>
      <c r="BAT153" s="9">
        <v>590.0</v>
      </c>
      <c r="BAU153" s="9"/>
      <c r="BAV153" s="9"/>
      <c r="BAW153" s="9"/>
      <c r="BAX153" s="9"/>
      <c r="BAY153" s="9"/>
      <c r="BAZ153" s="9"/>
      <c r="BBA153" s="9"/>
      <c r="BBB153" s="9"/>
      <c r="BBC153" s="9"/>
      <c r="BBD153" s="9"/>
      <c r="BBE153" s="9"/>
      <c r="BBF153" s="9"/>
      <c r="BBG153" s="9"/>
      <c r="BBH153" s="9"/>
      <c r="BBI153" s="9" t="s">
        <v>5718</v>
      </c>
      <c r="BBJ153" s="9"/>
      <c r="BBK153" s="9"/>
      <c r="BBL153" s="9"/>
      <c r="BBM153" s="9"/>
      <c r="BBN153" s="9"/>
      <c r="BBO153" s="9"/>
      <c r="BBP153" s="9"/>
      <c r="BBQ153" s="9"/>
      <c r="BBR153" s="9"/>
      <c r="BBS153" s="9"/>
      <c r="BBT153" s="9"/>
      <c r="BBU153" s="9"/>
      <c r="BBV153" s="9"/>
      <c r="BBW153" s="9"/>
      <c r="BBX153" s="9"/>
      <c r="BBY153" s="9"/>
      <c r="BBZ153" s="9"/>
      <c r="BCA153" s="9"/>
      <c r="BCB153" s="9" t="s">
        <v>5707</v>
      </c>
      <c r="BCC153" s="9"/>
      <c r="BCD153" s="9"/>
      <c r="BCE153" s="9"/>
      <c r="BCF153" s="9" t="s">
        <v>6521</v>
      </c>
      <c r="BCG153" s="9" t="s">
        <v>13289</v>
      </c>
      <c r="BCH153" s="9"/>
      <c r="BCI153" s="9"/>
      <c r="BCJ153" s="9"/>
      <c r="BCK153" s="9"/>
      <c r="BCL153" s="9"/>
      <c r="BCM153" s="9"/>
      <c r="BCN153" s="9"/>
      <c r="BCO153" s="9"/>
      <c r="BCP153" s="9"/>
      <c r="BCQ153" s="9"/>
      <c r="BCR153" s="9"/>
      <c r="BCS153" s="9"/>
      <c r="BCT153" s="9"/>
      <c r="BCU153" s="9"/>
      <c r="BCV153" s="9"/>
      <c r="BCW153" s="9"/>
      <c r="BCX153" s="9"/>
      <c r="BCY153" s="9"/>
      <c r="BCZ153" s="9"/>
      <c r="BDA153" s="9"/>
      <c r="BDB153" s="9"/>
      <c r="BDC153" s="9"/>
      <c r="BDD153" s="9" t="s">
        <v>13288</v>
      </c>
      <c r="BDE153" s="9"/>
      <c r="BDF153" s="9"/>
      <c r="BDG153" s="9"/>
      <c r="BDH153" s="9"/>
      <c r="BDI153" s="9"/>
      <c r="BDJ153" s="9"/>
      <c r="BDK153" s="9"/>
      <c r="BDL153" s="9"/>
      <c r="BDM153" s="9"/>
      <c r="BDN153" s="9"/>
      <c r="BDO153" s="9"/>
      <c r="BDP153" s="9"/>
      <c r="BDQ153" s="9"/>
      <c r="BDR153" s="9"/>
      <c r="BDS153" s="9"/>
      <c r="BDT153" s="9"/>
      <c r="BDU153" s="9"/>
      <c r="BDV153" s="9"/>
      <c r="BDW153" s="9"/>
      <c r="BDX153" s="9"/>
      <c r="BDY153" s="9" t="s">
        <v>5691</v>
      </c>
      <c r="BDZ153" s="9" t="s">
        <v>5691</v>
      </c>
      <c r="BEA153" s="9"/>
      <c r="BEB153" s="9"/>
      <c r="BEC153" s="9"/>
      <c r="BED153" s="9"/>
      <c r="BEE153" s="9"/>
      <c r="BEF153" s="9"/>
      <c r="BEG153" s="9"/>
      <c r="BEH153" s="9"/>
      <c r="BEI153" s="9"/>
      <c r="BEJ153" s="9"/>
      <c r="BEK153" s="9"/>
      <c r="BEL153" s="9"/>
      <c r="BEM153" s="9"/>
      <c r="BEN153" s="9"/>
      <c r="BEO153" s="9"/>
      <c r="BEP153" s="9"/>
      <c r="BEQ153" s="9"/>
      <c r="BER153" s="9"/>
      <c r="BES153" s="9"/>
      <c r="BET153" s="9"/>
      <c r="BEU153" s="9"/>
      <c r="BEV153" s="9"/>
      <c r="BEW153" s="9"/>
      <c r="BEX153" s="9"/>
      <c r="BEY153" s="9"/>
      <c r="BEZ153" s="9"/>
      <c r="BFA153" s="9"/>
      <c r="BFB153" s="9"/>
      <c r="BFC153" s="9"/>
      <c r="BFD153" s="9"/>
      <c r="BFE153" s="9"/>
      <c r="BFF153" s="9"/>
      <c r="BFG153" s="9"/>
      <c r="BFH153" s="9"/>
      <c r="BFI153" s="9"/>
      <c r="BFJ153" s="9"/>
      <c r="BFK153" s="9" t="s">
        <v>13290</v>
      </c>
      <c r="BFL153" s="9"/>
      <c r="BFM153" s="9"/>
      <c r="BFN153" s="9"/>
      <c r="BFO153" s="9"/>
      <c r="BFP153" s="9"/>
      <c r="BFQ153" s="9"/>
      <c r="BFR153" s="9">
        <v>443.0</v>
      </c>
      <c r="BFS153" s="9" t="s">
        <v>13291</v>
      </c>
      <c r="BFT153" s="9">
        <v>590.0</v>
      </c>
      <c r="BFU153" s="9"/>
      <c r="BFV153" s="9"/>
      <c r="BFW153" s="9"/>
      <c r="BFX153" s="9"/>
      <c r="BFY153" s="9"/>
      <c r="BFZ153" s="9"/>
      <c r="BGA153" s="9"/>
      <c r="BGB153" s="9"/>
      <c r="BGC153" s="9"/>
      <c r="BGD153" s="9"/>
      <c r="BGE153" s="9"/>
      <c r="BGF153" s="9"/>
      <c r="BGG153" s="9"/>
      <c r="BGH153" s="9"/>
      <c r="BGI153" s="9" t="s">
        <v>5718</v>
      </c>
      <c r="BGJ153" s="9"/>
      <c r="BGK153" s="9"/>
      <c r="BGL153" s="9"/>
      <c r="BGM153" s="9"/>
      <c r="BGN153" s="9"/>
      <c r="BGO153" s="9"/>
      <c r="BGP153" s="9"/>
      <c r="BGQ153" s="9"/>
      <c r="BGR153" s="9"/>
      <c r="BGS153" s="9"/>
      <c r="BGT153" s="9"/>
      <c r="BGU153" s="9"/>
      <c r="BGV153" s="9"/>
      <c r="BGW153" s="9"/>
      <c r="BGX153" s="9"/>
      <c r="BGY153" s="9"/>
      <c r="BGZ153" s="9"/>
      <c r="BHA153" s="9"/>
      <c r="BHB153" s="9" t="s">
        <v>5707</v>
      </c>
      <c r="BHC153" s="9"/>
      <c r="BHD153" s="9"/>
      <c r="BHE153" s="9"/>
      <c r="BHF153" s="9" t="s">
        <v>6521</v>
      </c>
      <c r="BHG153" s="9" t="s">
        <v>13289</v>
      </c>
      <c r="BHH153" s="9"/>
      <c r="BHI153" s="9"/>
      <c r="BHJ153" s="9"/>
      <c r="BHK153" s="9"/>
      <c r="BHL153" s="9"/>
      <c r="BHM153" s="9"/>
      <c r="BHN153" s="9"/>
      <c r="BHO153" s="9"/>
      <c r="BHP153" s="9"/>
      <c r="BHQ153" s="9"/>
      <c r="BHR153" s="9"/>
      <c r="BHS153" s="9"/>
      <c r="BHT153" s="9"/>
      <c r="BHU153" s="9"/>
      <c r="BHV153" s="9"/>
      <c r="BHW153" s="9"/>
      <c r="BHX153" s="9"/>
      <c r="BHY153" s="9"/>
      <c r="BHZ153" s="9"/>
      <c r="BIA153" s="9"/>
      <c r="BIB153" s="9"/>
      <c r="BIC153" s="9"/>
      <c r="BID153" s="9" t="s">
        <v>13291</v>
      </c>
      <c r="BIE153" s="9"/>
      <c r="BIF153" s="9"/>
      <c r="BIG153" s="9"/>
      <c r="BIH153" s="9"/>
      <c r="BII153" s="9"/>
      <c r="BIJ153" s="9"/>
      <c r="BIK153" s="9"/>
      <c r="BIL153" s="9"/>
      <c r="BIM153" s="9"/>
      <c r="BIN153" s="9"/>
      <c r="BIO153" s="9"/>
      <c r="BIP153" s="9"/>
      <c r="BIQ153" s="9"/>
      <c r="BIR153" s="9"/>
      <c r="BIS153" s="9"/>
      <c r="BIT153" s="9"/>
      <c r="BIU153" s="9"/>
      <c r="BIV153" s="9"/>
      <c r="BIW153" s="9"/>
      <c r="BIX153" s="9"/>
      <c r="BIY153" s="9"/>
      <c r="BIZ153" s="9"/>
      <c r="BJA153" s="9"/>
      <c r="BJB153" s="9"/>
      <c r="BJC153" s="9"/>
      <c r="BJD153" s="9"/>
      <c r="BJE153" s="9"/>
      <c r="BJF153" s="9"/>
      <c r="BJG153" s="9"/>
      <c r="BJH153" s="9"/>
      <c r="BJI153" s="9"/>
      <c r="BJJ153" s="9"/>
      <c r="BJK153" s="9"/>
      <c r="BJL153" s="9"/>
      <c r="BJM153" s="9"/>
      <c r="BJN153" s="9"/>
      <c r="BJO153" s="9"/>
      <c r="BJP153" s="9"/>
      <c r="BJQ153" s="9"/>
      <c r="BJR153" s="9"/>
      <c r="BJS153" s="9"/>
      <c r="BJT153" s="9"/>
      <c r="BJU153" s="9"/>
      <c r="BJV153" s="9"/>
      <c r="BJW153" s="9"/>
      <c r="BJX153" s="9"/>
      <c r="BJY153" s="9"/>
      <c r="BJZ153" s="9"/>
      <c r="BKA153" s="9"/>
      <c r="BKB153" s="9"/>
      <c r="BKC153" s="9"/>
      <c r="BKD153" s="9"/>
      <c r="BKE153" s="9"/>
      <c r="BKF153" s="9"/>
      <c r="BKG153" s="9"/>
      <c r="BKH153" s="9"/>
      <c r="BKI153" s="9"/>
      <c r="BKJ153" s="9"/>
      <c r="BKK153" s="9"/>
      <c r="BKL153" s="9"/>
      <c r="BKM153" s="9"/>
      <c r="BKN153" s="9"/>
      <c r="BKO153" s="9"/>
      <c r="BKP153" s="9"/>
      <c r="BKQ153" s="9"/>
      <c r="BKR153" s="9"/>
      <c r="BKS153" s="9"/>
      <c r="BKT153" s="9"/>
      <c r="BKU153" s="9"/>
      <c r="BKV153" s="9"/>
      <c r="BKW153" s="9"/>
      <c r="BKX153" s="9"/>
      <c r="BKY153" s="9"/>
      <c r="BKZ153" s="9"/>
      <c r="BLA153" s="9"/>
      <c r="BLB153" s="9"/>
      <c r="BLC153" s="9"/>
      <c r="BLD153" s="9"/>
      <c r="BLE153" s="9"/>
      <c r="BLF153" s="9"/>
      <c r="BLG153" s="9"/>
      <c r="BLH153" s="9"/>
      <c r="BLI153" s="9"/>
      <c r="BLJ153" s="9"/>
      <c r="BLK153" s="9"/>
      <c r="BLL153" s="9"/>
      <c r="BLM153" s="9"/>
      <c r="BLN153" s="9"/>
      <c r="BLO153" s="9"/>
      <c r="BLP153" s="9"/>
      <c r="BLQ153" s="9"/>
      <c r="BLR153" s="9"/>
      <c r="BLS153" s="9"/>
      <c r="BLT153" s="9"/>
      <c r="BLU153" s="9"/>
      <c r="BLV153" s="9"/>
      <c r="BLW153" s="9"/>
      <c r="BLX153" s="9"/>
      <c r="BLY153" s="9"/>
      <c r="BLZ153" s="9"/>
      <c r="BMA153" s="9"/>
      <c r="BMB153" s="9"/>
      <c r="BMC153" s="9"/>
      <c r="BMD153" s="9"/>
      <c r="BME153" s="9"/>
      <c r="BMF153" s="9"/>
      <c r="BMG153" s="9"/>
      <c r="BMH153" s="9"/>
      <c r="BMI153" s="9"/>
      <c r="BMJ153" s="9"/>
      <c r="BMK153" s="9"/>
      <c r="BML153" s="9"/>
      <c r="BMM153" s="9"/>
      <c r="BMN153" s="9"/>
      <c r="BMO153" s="9"/>
      <c r="BMP153" s="9"/>
      <c r="BMQ153" s="9"/>
      <c r="BMR153" s="9"/>
      <c r="BMS153" s="9"/>
      <c r="BMT153" s="9"/>
      <c r="BMU153" s="9"/>
      <c r="BMV153" s="9"/>
      <c r="BMW153" s="9"/>
      <c r="BMX153" s="9"/>
      <c r="BMY153" s="9"/>
      <c r="BMZ153" s="9"/>
      <c r="BNA153" s="9"/>
      <c r="BNB153" s="9"/>
      <c r="BNC153" s="9"/>
      <c r="BND153" s="9"/>
      <c r="BNE153" s="9"/>
      <c r="BNF153" s="9"/>
      <c r="BNG153" s="9"/>
      <c r="BNH153" s="9"/>
      <c r="BNI153" s="9"/>
      <c r="BNJ153" s="9"/>
      <c r="BNK153" s="9"/>
      <c r="BNL153" s="9"/>
      <c r="BNM153" s="9"/>
      <c r="BNN153" s="9"/>
      <c r="BNO153" s="9"/>
      <c r="BNP153" s="9"/>
      <c r="BNQ153" s="9"/>
      <c r="BNR153" s="9"/>
      <c r="BNS153" s="9"/>
      <c r="BNT153" s="9"/>
      <c r="BNU153" s="9"/>
      <c r="BNV153" s="9"/>
      <c r="BNW153" s="9"/>
      <c r="BNX153" s="9"/>
      <c r="BNY153" s="9"/>
      <c r="BNZ153" s="9"/>
      <c r="BOA153" s="9"/>
      <c r="BOB153" s="9"/>
      <c r="BOC153" s="9"/>
      <c r="BOD153" s="9"/>
      <c r="BOE153" s="9"/>
      <c r="BOF153" s="9"/>
      <c r="BOG153" s="9"/>
      <c r="BOH153" s="9"/>
      <c r="BOI153" s="9"/>
      <c r="BOJ153" s="9"/>
      <c r="BOK153" s="9"/>
      <c r="BOL153" s="9"/>
      <c r="BOM153" s="9"/>
      <c r="BON153" s="9"/>
      <c r="BOO153" s="9"/>
      <c r="BOP153" s="9"/>
      <c r="BOQ153" s="9"/>
      <c r="BOR153" s="9"/>
      <c r="BOS153" s="9"/>
      <c r="BOT153" s="9"/>
      <c r="BOU153" s="9"/>
      <c r="BOV153" s="9"/>
      <c r="BOW153" s="9"/>
      <c r="BOX153" s="9"/>
      <c r="BOY153" s="9"/>
      <c r="BOZ153" s="9"/>
      <c r="BPA153" s="9"/>
      <c r="BPB153" s="9"/>
      <c r="BPC153" s="9"/>
      <c r="BPD153" s="9"/>
      <c r="BPE153" s="9"/>
      <c r="BPF153" s="9"/>
      <c r="BPG153" s="9"/>
      <c r="BPH153" s="9"/>
      <c r="BPI153" s="9"/>
      <c r="BPJ153" s="9"/>
      <c r="BPK153" s="9"/>
      <c r="BPL153" s="9"/>
      <c r="BPM153" s="9"/>
      <c r="BPN153" s="9"/>
      <c r="BPO153" s="9"/>
      <c r="BPP153" s="9"/>
      <c r="BPQ153" s="9"/>
      <c r="BPR153" s="9"/>
      <c r="BPS153" s="9"/>
      <c r="BPT153" s="9"/>
      <c r="BPU153" s="9"/>
      <c r="BPV153" s="9"/>
      <c r="BPW153" s="9"/>
      <c r="BPX153" s="9"/>
      <c r="BPY153" s="9"/>
      <c r="BPZ153" s="9"/>
      <c r="BQA153" s="9"/>
      <c r="BQB153" s="9"/>
      <c r="BQC153" s="9"/>
      <c r="BQD153" s="9"/>
      <c r="BQE153" s="9"/>
      <c r="BQF153" s="9"/>
      <c r="BQG153" s="9"/>
      <c r="BQH153" s="9"/>
      <c r="BQI153" s="9"/>
      <c r="BQJ153" s="9"/>
      <c r="BQK153" s="9"/>
      <c r="BQL153" s="9"/>
      <c r="BQM153" s="9"/>
      <c r="BQN153" s="9"/>
      <c r="BQO153" s="9"/>
      <c r="BQP153" s="9"/>
      <c r="BQQ153" s="9"/>
      <c r="BQR153" s="9"/>
      <c r="BQS153" s="9"/>
      <c r="BQT153" s="9"/>
      <c r="BQU153" s="9"/>
      <c r="BQV153" s="9"/>
      <c r="BQW153" s="9"/>
      <c r="BQX153" s="9"/>
      <c r="BQY153" s="9"/>
      <c r="BQZ153" s="9"/>
      <c r="BRA153" s="9"/>
      <c r="BRB153" s="9"/>
      <c r="BRC153" s="9"/>
      <c r="BRD153" s="9"/>
      <c r="BRE153" s="9"/>
      <c r="BRF153" s="9"/>
      <c r="BRG153" s="9"/>
      <c r="BRH153" s="9"/>
      <c r="BRI153" s="9"/>
      <c r="BRJ153" s="9"/>
      <c r="BRK153" s="9"/>
      <c r="BRL153" s="9"/>
      <c r="BRM153" s="9"/>
      <c r="BRN153" s="9"/>
      <c r="BRO153" s="9"/>
      <c r="BRP153" s="9"/>
      <c r="BRQ153" s="9"/>
      <c r="BRR153" s="9"/>
      <c r="BRS153" s="9"/>
      <c r="BRT153" s="9"/>
      <c r="BRU153" s="9"/>
      <c r="BRV153" s="9"/>
      <c r="BRW153" s="9"/>
      <c r="BRX153" s="9"/>
      <c r="BRY153" s="9"/>
      <c r="BRZ153" s="9"/>
      <c r="BSA153" s="9"/>
      <c r="BSB153" s="9"/>
      <c r="BSC153" s="9"/>
      <c r="BSD153" s="9"/>
      <c r="BSE153" s="9"/>
      <c r="BSF153" s="9"/>
      <c r="BSG153" s="9"/>
      <c r="BSH153" s="9"/>
      <c r="BSI153" s="9"/>
      <c r="BSJ153" s="9"/>
      <c r="BSK153" s="9"/>
      <c r="BSL153" s="9"/>
      <c r="BSM153" s="9"/>
      <c r="BSN153" s="9"/>
      <c r="BSO153" s="9"/>
      <c r="BSP153" s="9"/>
      <c r="BSQ153" s="9"/>
      <c r="BSR153" s="9"/>
      <c r="BSS153" s="9"/>
      <c r="BST153" s="9"/>
      <c r="BSU153" s="9"/>
      <c r="BSV153" s="9"/>
      <c r="BSW153" s="9"/>
      <c r="BSX153" s="9"/>
      <c r="BSY153" s="9"/>
      <c r="BSZ153" s="9"/>
      <c r="BTA153" s="9"/>
      <c r="BTB153" s="9"/>
      <c r="BTC153" s="9"/>
      <c r="BTD153" s="9"/>
      <c r="BTE153" s="9"/>
      <c r="BTF153" s="9"/>
      <c r="BTG153" s="9"/>
      <c r="BTH153" s="9"/>
      <c r="BTI153" s="9"/>
      <c r="BTJ153" s="9"/>
      <c r="BTK153" s="9"/>
      <c r="BTL153" s="9"/>
      <c r="BTM153" s="9"/>
      <c r="BTN153" s="9"/>
      <c r="BTO153" s="9"/>
      <c r="BTP153" s="9"/>
      <c r="BTQ153" s="9"/>
      <c r="BTR153" s="9"/>
      <c r="BTS153" s="9"/>
      <c r="BTT153" s="9"/>
      <c r="BTU153" s="9"/>
      <c r="BTV153" s="9"/>
      <c r="BTW153" s="9"/>
      <c r="BTX153" s="9"/>
      <c r="BTY153" s="9"/>
      <c r="BTZ153" s="9"/>
      <c r="BUA153" s="9"/>
      <c r="BUB153" s="9"/>
      <c r="BUC153" s="9"/>
      <c r="BUD153" s="9"/>
      <c r="BUE153" s="9"/>
      <c r="BUF153" s="9"/>
      <c r="BUG153" s="9"/>
      <c r="BUH153" s="9"/>
      <c r="BUI153" s="9"/>
      <c r="BUJ153" s="9"/>
      <c r="BUK153" s="9"/>
      <c r="BUL153" s="9"/>
      <c r="BUM153" s="9"/>
      <c r="BUN153" s="9"/>
      <c r="BUO153" s="9"/>
      <c r="BUP153" s="9"/>
      <c r="BUQ153" s="9"/>
      <c r="BUR153" s="9"/>
      <c r="BUS153" s="9"/>
      <c r="BUT153" s="9"/>
      <c r="BUU153" s="9"/>
      <c r="BUV153" s="9"/>
      <c r="BUW153" s="9"/>
      <c r="BUX153" s="9"/>
      <c r="BUY153" s="9"/>
      <c r="BUZ153" s="9"/>
      <c r="BVA153" s="9"/>
      <c r="BVB153" s="9"/>
      <c r="BVC153" s="9"/>
      <c r="BVD153" s="9"/>
      <c r="BVE153" s="9"/>
      <c r="BVF153" s="9"/>
      <c r="BVG153" s="9"/>
      <c r="BVH153" s="9"/>
      <c r="BVI153" s="9"/>
      <c r="BVJ153" s="9"/>
      <c r="BVK153" s="9"/>
      <c r="BVL153" s="9"/>
      <c r="BVM153" s="9"/>
      <c r="BVN153" s="9"/>
      <c r="BVO153" s="9"/>
      <c r="BVP153" s="9"/>
      <c r="BVQ153" s="9"/>
      <c r="BVR153" s="9"/>
      <c r="BVS153" s="9"/>
      <c r="BVT153" s="9"/>
      <c r="BVU153" s="9"/>
      <c r="BVV153" s="9"/>
      <c r="BVW153" s="9"/>
      <c r="BVX153" s="9"/>
      <c r="BVY153" s="9"/>
      <c r="BVZ153" s="9"/>
      <c r="BWA153" s="9"/>
      <c r="BWB153" s="9"/>
      <c r="BWC153" s="9"/>
      <c r="BWD153" s="9"/>
      <c r="BWE153" s="9"/>
      <c r="BWF153" s="9"/>
      <c r="BWG153" s="9"/>
      <c r="BWH153" s="9"/>
      <c r="BWI153" s="9"/>
      <c r="BWJ153" s="9"/>
      <c r="BWK153" s="9"/>
      <c r="BWL153" s="9"/>
      <c r="BWM153" s="9"/>
      <c r="BWN153" s="9"/>
      <c r="BWO153" s="9"/>
      <c r="BWP153" s="9"/>
      <c r="BWQ153" s="9"/>
      <c r="BWR153" s="9"/>
      <c r="BWS153" s="9"/>
      <c r="BWT153" s="9"/>
      <c r="BWU153" s="9"/>
      <c r="BWV153" s="9"/>
      <c r="BWW153" s="9"/>
      <c r="BWX153" s="9"/>
      <c r="BWY153" s="9"/>
      <c r="BWZ153" s="9"/>
      <c r="BXA153" s="9"/>
      <c r="BXB153" s="9"/>
      <c r="BXC153" s="9"/>
      <c r="BXD153" s="9"/>
    </row>
    <row r="154" ht="14.25" customHeight="1">
      <c r="A154" s="9">
        <v>11.0</v>
      </c>
      <c r="B154" s="9" t="s">
        <v>11947</v>
      </c>
      <c r="C154" s="9" t="s">
        <v>11948</v>
      </c>
      <c r="D154" s="9" t="s">
        <v>11948</v>
      </c>
      <c r="E154" s="9"/>
      <c r="F154" s="9">
        <v>4.0</v>
      </c>
      <c r="G154" s="9" t="s">
        <v>13292</v>
      </c>
      <c r="H154" s="9"/>
      <c r="I154" s="9"/>
      <c r="J154" s="9"/>
      <c r="K154" s="9"/>
      <c r="L154" s="9">
        <v>4.0</v>
      </c>
      <c r="M154" s="9"/>
      <c r="N154" s="9"/>
      <c r="O154" s="9"/>
      <c r="P154" s="9">
        <v>0.0</v>
      </c>
      <c r="Q154" s="9" t="s">
        <v>13293</v>
      </c>
      <c r="R154" s="9"/>
      <c r="S154" s="9" t="s">
        <v>3237</v>
      </c>
      <c r="T154" s="9" t="s">
        <v>3236</v>
      </c>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c r="JE154" s="9"/>
      <c r="JF154" s="9"/>
      <c r="JG154" s="9"/>
      <c r="JH154" s="9"/>
      <c r="JI154" s="9"/>
      <c r="JJ154" s="9"/>
      <c r="JK154" s="9"/>
      <c r="JL154" s="9"/>
      <c r="JM154" s="9"/>
      <c r="JN154" s="9"/>
      <c r="JO154" s="9"/>
      <c r="JP154" s="9"/>
      <c r="JQ154" s="9"/>
      <c r="JR154" s="9"/>
      <c r="JS154" s="9"/>
      <c r="JT154" s="9"/>
      <c r="JU154" s="9"/>
      <c r="JV154" s="9"/>
      <c r="JW154" s="9"/>
      <c r="JX154" s="9"/>
      <c r="JY154" s="9"/>
      <c r="JZ154" s="9"/>
      <c r="KA154" s="9"/>
      <c r="KB154" s="9"/>
      <c r="KC154" s="9"/>
      <c r="KD154" s="9"/>
      <c r="KE154" s="9"/>
      <c r="KF154" s="9"/>
      <c r="KG154" s="9"/>
      <c r="KH154" s="9"/>
      <c r="KI154" s="9"/>
      <c r="KJ154" s="9"/>
      <c r="KK154" s="9"/>
      <c r="KL154" s="9"/>
      <c r="KM154" s="9"/>
      <c r="KN154" s="9"/>
      <c r="KO154" s="9"/>
      <c r="KP154" s="9"/>
      <c r="KQ154" s="9"/>
      <c r="KR154" s="9"/>
      <c r="KS154" s="9"/>
      <c r="KT154" s="9"/>
      <c r="KU154" s="9"/>
      <c r="KV154" s="9"/>
      <c r="KW154" s="9"/>
      <c r="KX154" s="9"/>
      <c r="KY154" s="9"/>
      <c r="KZ154" s="9"/>
      <c r="LA154" s="9"/>
      <c r="LB154" s="9"/>
      <c r="LC154" s="9"/>
      <c r="LD154" s="9"/>
      <c r="LE154" s="9"/>
      <c r="LF154" s="9"/>
      <c r="LG154" s="9"/>
      <c r="LH154" s="9"/>
      <c r="LI154" s="9"/>
      <c r="LJ154" s="9"/>
      <c r="LK154" s="9"/>
      <c r="LL154" s="9"/>
      <c r="LM154" s="9"/>
      <c r="LN154" s="9"/>
      <c r="LO154" s="9"/>
      <c r="LP154" s="9"/>
      <c r="LQ154" s="9"/>
      <c r="LR154" s="9"/>
      <c r="LS154" s="9"/>
      <c r="LT154" s="9"/>
      <c r="LU154" s="9"/>
      <c r="LV154" s="9"/>
      <c r="LW154" s="9"/>
      <c r="LX154" s="9"/>
      <c r="LY154" s="9"/>
      <c r="LZ154" s="9"/>
      <c r="MA154" s="9"/>
      <c r="MB154" s="9"/>
      <c r="MC154" s="9"/>
      <c r="MD154" s="9"/>
      <c r="ME154" s="9"/>
      <c r="MF154" s="9"/>
      <c r="MG154" s="9"/>
      <c r="MH154" s="9"/>
      <c r="MI154" s="9"/>
      <c r="MJ154" s="9"/>
      <c r="MK154" s="9"/>
      <c r="ML154" s="9"/>
      <c r="MM154" s="9"/>
      <c r="MN154" s="9"/>
      <c r="MO154" s="9"/>
      <c r="MP154" s="9"/>
      <c r="MQ154" s="9"/>
      <c r="MR154" s="9"/>
      <c r="MS154" s="9"/>
      <c r="MT154" s="9"/>
      <c r="MU154" s="9"/>
      <c r="MV154" s="9"/>
      <c r="MW154" s="9"/>
      <c r="MX154" s="9"/>
      <c r="MY154" s="9"/>
      <c r="MZ154" s="9"/>
      <c r="NA154" s="9"/>
      <c r="NB154" s="9"/>
      <c r="NC154" s="9"/>
      <c r="ND154" s="9"/>
      <c r="NE154" s="9"/>
      <c r="NF154" s="9"/>
      <c r="NG154" s="9"/>
      <c r="NH154" s="9"/>
      <c r="NI154" s="9"/>
      <c r="NJ154" s="9"/>
      <c r="NK154" s="9"/>
      <c r="NL154" s="9"/>
      <c r="NM154" s="9"/>
      <c r="NN154" s="9"/>
      <c r="NO154" s="9"/>
      <c r="NP154" s="9"/>
      <c r="NQ154" s="9"/>
      <c r="NR154" s="9"/>
      <c r="NS154" s="9"/>
      <c r="NT154" s="9"/>
      <c r="NU154" s="9"/>
      <c r="NV154" s="9"/>
      <c r="NW154" s="9"/>
      <c r="NX154" s="9"/>
      <c r="NY154" s="9"/>
      <c r="NZ154" s="9"/>
      <c r="OA154" s="9"/>
      <c r="OB154" s="9"/>
      <c r="OC154" s="9"/>
      <c r="OD154" s="9"/>
      <c r="OE154" s="9"/>
      <c r="OF154" s="9"/>
      <c r="OG154" s="9"/>
      <c r="OH154" s="9"/>
      <c r="OI154" s="9"/>
      <c r="OJ154" s="9"/>
      <c r="OK154" s="9"/>
      <c r="OL154" s="9"/>
      <c r="OM154" s="9"/>
      <c r="ON154" s="9"/>
      <c r="OO154" s="9"/>
      <c r="OP154" s="9"/>
      <c r="OQ154" s="9"/>
      <c r="OR154" s="9"/>
      <c r="OS154" s="9"/>
      <c r="OT154" s="9"/>
      <c r="OU154" s="9"/>
      <c r="OV154" s="9"/>
      <c r="OW154" s="9"/>
      <c r="OX154" s="9"/>
      <c r="OY154" s="9"/>
      <c r="OZ154" s="9"/>
      <c r="PA154" s="9"/>
      <c r="PB154" s="9"/>
      <c r="PC154" s="9"/>
      <c r="PD154" s="9"/>
      <c r="PE154" s="9"/>
      <c r="PF154" s="9"/>
      <c r="PG154" s="9"/>
      <c r="PH154" s="9"/>
      <c r="PI154" s="9"/>
      <c r="PJ154" s="9"/>
      <c r="PK154" s="9"/>
      <c r="PL154" s="9"/>
      <c r="PM154" s="9"/>
      <c r="PN154" s="9"/>
      <c r="PO154" s="9"/>
      <c r="PP154" s="9"/>
      <c r="PQ154" s="9"/>
      <c r="PR154" s="9"/>
      <c r="PS154" s="9"/>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9"/>
      <c r="SJ154" s="9"/>
      <c r="SK154" s="9"/>
      <c r="SL154" s="9"/>
      <c r="SM154" s="9"/>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c r="WH154" s="9"/>
      <c r="WI154" s="9"/>
      <c r="WJ154" s="9"/>
      <c r="WK154" s="9"/>
      <c r="WL154" s="9"/>
      <c r="WM154" s="9"/>
      <c r="WN154" s="9"/>
      <c r="WO154" s="9"/>
      <c r="WP154" s="9"/>
      <c r="WQ154" s="9"/>
      <c r="WR154" s="9"/>
      <c r="WS154" s="9"/>
      <c r="WT154" s="9"/>
      <c r="WU154" s="9"/>
      <c r="WV154" s="9"/>
      <c r="WW154" s="9"/>
      <c r="WX154" s="9"/>
      <c r="WY154" s="9"/>
      <c r="WZ154" s="9"/>
      <c r="XA154" s="9"/>
      <c r="XB154" s="9"/>
      <c r="XC154" s="9"/>
      <c r="XD154" s="9"/>
      <c r="XE154" s="9"/>
      <c r="XF154" s="9"/>
      <c r="XG154" s="9"/>
      <c r="XH154" s="9"/>
      <c r="XI154" s="9"/>
      <c r="XJ154" s="9"/>
      <c r="XK154" s="9"/>
      <c r="XL154" s="9"/>
      <c r="XM154" s="9"/>
      <c r="XN154" s="9"/>
      <c r="XO154" s="9"/>
      <c r="XP154" s="9"/>
      <c r="XQ154" s="9"/>
      <c r="XR154" s="9"/>
      <c r="XS154" s="9"/>
      <c r="XT154" s="9"/>
      <c r="XU154" s="9"/>
      <c r="XV154" s="9"/>
      <c r="XW154" s="9"/>
      <c r="XX154" s="9"/>
      <c r="XY154" s="9"/>
      <c r="XZ154" s="9"/>
      <c r="YA154" s="9"/>
      <c r="YB154" s="9"/>
      <c r="YC154" s="9"/>
      <c r="YD154" s="9"/>
      <c r="YE154" s="9"/>
      <c r="YF154" s="9"/>
      <c r="YG154" s="9"/>
      <c r="YH154" s="9"/>
      <c r="YI154" s="9"/>
      <c r="YJ154" s="9"/>
      <c r="YK154" s="9"/>
      <c r="YL154" s="9"/>
      <c r="YM154" s="9"/>
      <c r="YN154" s="9"/>
      <c r="YO154" s="9"/>
      <c r="YP154" s="9"/>
      <c r="YQ154" s="9"/>
      <c r="YR154" s="9"/>
      <c r="YS154" s="9"/>
      <c r="YT154" s="9"/>
      <c r="YU154" s="9"/>
      <c r="YV154" s="9"/>
      <c r="YW154" s="9"/>
      <c r="YX154" s="9"/>
      <c r="YY154" s="9"/>
      <c r="YZ154" s="9"/>
      <c r="ZA154" s="9"/>
      <c r="ZB154" s="9"/>
      <c r="ZC154" s="9"/>
      <c r="ZD154" s="9"/>
      <c r="ZE154" s="9"/>
      <c r="ZF154" s="9"/>
      <c r="ZG154" s="9"/>
      <c r="ZH154" s="9"/>
      <c r="ZI154" s="9"/>
      <c r="ZJ154" s="9"/>
      <c r="ZK154" s="9"/>
      <c r="ZL154" s="9"/>
      <c r="ZM154" s="9"/>
      <c r="ZN154" s="9"/>
      <c r="ZO154" s="9"/>
      <c r="ZP154" s="9"/>
      <c r="ZQ154" s="9"/>
      <c r="ZR154" s="9"/>
      <c r="ZS154" s="9"/>
      <c r="ZT154" s="9"/>
      <c r="ZU154" s="9"/>
      <c r="ZV154" s="9"/>
      <c r="ZW154" s="9"/>
      <c r="ZX154" s="9"/>
      <c r="ZY154" s="9"/>
      <c r="ZZ154" s="9"/>
      <c r="AAA154" s="9"/>
      <c r="AAB154" s="9"/>
      <c r="AAC154" s="9"/>
      <c r="AAD154" s="9"/>
      <c r="AAE154" s="9"/>
      <c r="AAF154" s="9"/>
      <c r="AAG154" s="9"/>
      <c r="AAH154" s="9"/>
      <c r="AAI154" s="9"/>
      <c r="AAJ154" s="9"/>
      <c r="AAK154" s="9"/>
      <c r="AAL154" s="9"/>
      <c r="AAM154" s="9"/>
      <c r="AAN154" s="9"/>
      <c r="AAO154" s="9"/>
      <c r="AAP154" s="9"/>
      <c r="AAQ154" s="9"/>
      <c r="AAR154" s="9"/>
      <c r="AAS154" s="9"/>
      <c r="AAT154" s="9"/>
      <c r="AAU154" s="9"/>
      <c r="AAV154" s="9"/>
      <c r="AAW154" s="9"/>
      <c r="AAX154" s="9"/>
      <c r="AAY154" s="9"/>
      <c r="AAZ154" s="9"/>
      <c r="ABA154" s="9"/>
      <c r="ABB154" s="9"/>
      <c r="ABC154" s="9"/>
      <c r="ABD154" s="9"/>
      <c r="ABE154" s="9"/>
      <c r="ABF154" s="9"/>
      <c r="ABG154" s="9"/>
      <c r="ABH154" s="9"/>
      <c r="ABI154" s="9"/>
      <c r="ABJ154" s="9"/>
      <c r="ABK154" s="9"/>
      <c r="ABL154" s="9"/>
      <c r="ABM154" s="9"/>
      <c r="ABN154" s="9"/>
      <c r="ABO154" s="9"/>
      <c r="ABP154" s="9"/>
      <c r="ABQ154" s="9"/>
      <c r="ABR154" s="9"/>
      <c r="ABS154" s="9"/>
      <c r="ABT154" s="9"/>
      <c r="ABU154" s="9"/>
      <c r="ABV154" s="9"/>
      <c r="ABW154" s="9"/>
      <c r="ABX154" s="9"/>
      <c r="ABY154" s="9"/>
      <c r="ABZ154" s="9"/>
      <c r="ACA154" s="9"/>
      <c r="ACB154" s="9"/>
      <c r="ACC154" s="9"/>
      <c r="ACD154" s="9"/>
      <c r="ACE154" s="9"/>
      <c r="ACF154" s="9"/>
      <c r="ACG154" s="9"/>
      <c r="ACH154" s="9"/>
      <c r="ACI154" s="9"/>
      <c r="ACJ154" s="9"/>
      <c r="ACK154" s="9"/>
      <c r="ACL154" s="9"/>
      <c r="ACM154" s="9"/>
      <c r="ACN154" s="9"/>
      <c r="ACO154" s="9"/>
      <c r="ACP154" s="9"/>
      <c r="ACQ154" s="9"/>
      <c r="ACR154" s="9"/>
      <c r="ACS154" s="9"/>
      <c r="ACT154" s="9"/>
      <c r="ACU154" s="9"/>
      <c r="ACV154" s="9"/>
      <c r="ACW154" s="9"/>
      <c r="ACX154" s="9"/>
      <c r="ACY154" s="9"/>
      <c r="ACZ154" s="9"/>
      <c r="ADA154" s="9"/>
      <c r="ADB154" s="9"/>
      <c r="ADC154" s="9"/>
      <c r="ADD154" s="9"/>
      <c r="ADE154" s="9"/>
      <c r="ADF154" s="9"/>
      <c r="ADG154" s="9"/>
      <c r="ADH154" s="9"/>
      <c r="ADI154" s="9"/>
      <c r="ADJ154" s="9"/>
      <c r="ADK154" s="9"/>
      <c r="ADL154" s="9"/>
      <c r="ADM154" s="9"/>
      <c r="ADN154" s="9"/>
      <c r="ADO154" s="9"/>
      <c r="ADP154" s="9"/>
      <c r="ADQ154" s="9"/>
      <c r="ADR154" s="9"/>
      <c r="ADS154" s="9"/>
      <c r="ADT154" s="9"/>
      <c r="ADU154" s="9"/>
      <c r="ADV154" s="9"/>
      <c r="ADW154" s="9"/>
      <c r="ADX154" s="9"/>
      <c r="ADY154" s="9"/>
      <c r="ADZ154" s="9"/>
      <c r="AEA154" s="9"/>
      <c r="AEB154" s="9"/>
      <c r="AEC154" s="9"/>
      <c r="AED154" s="9"/>
      <c r="AEE154" s="9"/>
      <c r="AEF154" s="9"/>
      <c r="AEG154" s="9"/>
      <c r="AEH154" s="9"/>
      <c r="AEI154" s="9"/>
      <c r="AEJ154" s="9"/>
      <c r="AEK154" s="9"/>
      <c r="AEL154" s="9"/>
      <c r="AEM154" s="9"/>
      <c r="AEN154" s="9"/>
      <c r="AEO154" s="9"/>
      <c r="AEP154" s="9"/>
      <c r="AEQ154" s="9"/>
      <c r="AER154" s="9"/>
      <c r="AES154" s="9"/>
      <c r="AET154" s="9"/>
      <c r="AEU154" s="9"/>
      <c r="AEV154" s="9"/>
      <c r="AEW154" s="9"/>
      <c r="AEX154" s="9"/>
      <c r="AEY154" s="9"/>
      <c r="AEZ154" s="9"/>
      <c r="AFA154" s="9"/>
      <c r="AFB154" s="9"/>
      <c r="AFC154" s="9"/>
      <c r="AFD154" s="9"/>
      <c r="AFE154" s="9"/>
      <c r="AFF154" s="9"/>
      <c r="AFG154" s="9"/>
      <c r="AFH154" s="9"/>
      <c r="AFI154" s="9"/>
      <c r="AFJ154" s="9"/>
      <c r="AFK154" s="9"/>
      <c r="AFL154" s="9"/>
      <c r="AFM154" s="9"/>
      <c r="AFN154" s="9"/>
      <c r="AFO154" s="9"/>
      <c r="AFP154" s="9"/>
      <c r="AFQ154" s="9"/>
      <c r="AFR154" s="9"/>
      <c r="AFS154" s="9"/>
      <c r="AFT154" s="9"/>
      <c r="AFU154" s="9"/>
      <c r="AFV154" s="9"/>
      <c r="AFW154" s="9"/>
      <c r="AFX154" s="9"/>
      <c r="AFY154" s="9"/>
      <c r="AFZ154" s="9"/>
      <c r="AGA154" s="9"/>
      <c r="AGB154" s="9"/>
      <c r="AGC154" s="9"/>
      <c r="AGD154" s="9"/>
      <c r="AGE154" s="9"/>
      <c r="AGF154" s="9"/>
      <c r="AGG154" s="9"/>
      <c r="AGH154" s="9"/>
      <c r="AGI154" s="9"/>
      <c r="AGJ154" s="9"/>
      <c r="AGK154" s="9"/>
      <c r="AGL154" s="9"/>
      <c r="AGM154" s="9"/>
      <c r="AGN154" s="9"/>
      <c r="AGO154" s="9"/>
      <c r="AGP154" s="9"/>
      <c r="AGQ154" s="9"/>
      <c r="AGR154" s="9"/>
      <c r="AGS154" s="9"/>
      <c r="AGT154" s="9"/>
      <c r="AGU154" s="9"/>
      <c r="AGV154" s="9"/>
      <c r="AGW154" s="9"/>
      <c r="AGX154" s="9"/>
      <c r="AGY154" s="9"/>
      <c r="AGZ154" s="9"/>
      <c r="AHA154" s="9"/>
      <c r="AHB154" s="9"/>
      <c r="AHC154" s="9"/>
      <c r="AHD154" s="9"/>
      <c r="AHE154" s="9"/>
      <c r="AHF154" s="9"/>
      <c r="AHG154" s="9"/>
      <c r="AHH154" s="9"/>
      <c r="AHI154" s="9"/>
      <c r="AHJ154" s="9"/>
      <c r="AHK154" s="9"/>
      <c r="AHL154" s="9"/>
      <c r="AHM154" s="9"/>
      <c r="AHN154" s="9"/>
      <c r="AHO154" s="9"/>
      <c r="AHP154" s="9"/>
      <c r="AHQ154" s="9"/>
      <c r="AHR154" s="9"/>
      <c r="AHS154" s="9"/>
      <c r="AHT154" s="9"/>
      <c r="AHU154" s="9"/>
      <c r="AHV154" s="9"/>
      <c r="AHW154" s="9"/>
      <c r="AHX154" s="9"/>
      <c r="AHY154" s="9"/>
      <c r="AHZ154" s="9"/>
      <c r="AIA154" s="9"/>
      <c r="AIB154" s="9"/>
      <c r="AIC154" s="9"/>
      <c r="AID154" s="9"/>
      <c r="AIE154" s="9"/>
      <c r="AIF154" s="9"/>
      <c r="AIG154" s="9"/>
      <c r="AIH154" s="9"/>
      <c r="AII154" s="9"/>
      <c r="AIJ154" s="9"/>
      <c r="AIK154" s="9"/>
      <c r="AIL154" s="9"/>
      <c r="AIM154" s="9"/>
      <c r="AIN154" s="9"/>
      <c r="AIO154" s="9"/>
      <c r="AIP154" s="9"/>
      <c r="AIQ154" s="9"/>
      <c r="AIR154" s="9"/>
      <c r="AIS154" s="9"/>
      <c r="AIT154" s="9"/>
      <c r="AIU154" s="9"/>
      <c r="AIV154" s="9"/>
      <c r="AIW154" s="9"/>
      <c r="AIX154" s="9"/>
      <c r="AIY154" s="9"/>
      <c r="AIZ154" s="9"/>
      <c r="AJA154" s="9"/>
      <c r="AJB154" s="9"/>
      <c r="AJC154" s="9"/>
      <c r="AJD154" s="9"/>
      <c r="AJE154" s="9"/>
      <c r="AJF154" s="9"/>
      <c r="AJG154" s="9"/>
      <c r="AJH154" s="9"/>
      <c r="AJI154" s="9"/>
      <c r="AJJ154" s="9"/>
      <c r="AJK154" s="9"/>
      <c r="AJL154" s="9"/>
      <c r="AJM154" s="9"/>
      <c r="AJN154" s="9"/>
      <c r="AJO154" s="9"/>
      <c r="AJP154" s="9"/>
      <c r="AJQ154" s="9"/>
      <c r="AJR154" s="9"/>
      <c r="AJS154" s="9"/>
      <c r="AJT154" s="9"/>
      <c r="AJU154" s="9"/>
      <c r="AJV154" s="9"/>
      <c r="AJW154" s="9"/>
      <c r="AJX154" s="9"/>
      <c r="AJY154" s="9"/>
      <c r="AJZ154" s="9"/>
      <c r="AKA154" s="9"/>
      <c r="AKB154" s="9"/>
      <c r="AKC154" s="9"/>
      <c r="AKD154" s="9"/>
      <c r="AKE154" s="9"/>
      <c r="AKF154" s="9"/>
      <c r="AKG154" s="9"/>
      <c r="AKH154" s="9"/>
      <c r="AKI154" s="9"/>
      <c r="AKJ154" s="9"/>
      <c r="AKK154" s="9"/>
      <c r="AKL154" s="9"/>
      <c r="AKM154" s="9"/>
      <c r="AKN154" s="9"/>
      <c r="AKO154" s="9"/>
      <c r="AKP154" s="9"/>
      <c r="AKQ154" s="9"/>
      <c r="AKR154" s="9"/>
      <c r="AKS154" s="9"/>
      <c r="AKT154" s="9"/>
      <c r="AKU154" s="9"/>
      <c r="AKV154" s="9"/>
      <c r="AKW154" s="9"/>
      <c r="AKX154" s="9"/>
      <c r="AKY154" s="9"/>
      <c r="AKZ154" s="9"/>
      <c r="ALA154" s="9"/>
      <c r="ALB154" s="9"/>
      <c r="ALC154" s="9"/>
      <c r="ALD154" s="9"/>
      <c r="ALE154" s="9"/>
      <c r="ALF154" s="9"/>
      <c r="ALG154" s="9"/>
      <c r="ALH154" s="9"/>
      <c r="ALI154" s="9"/>
      <c r="ALJ154" s="9"/>
      <c r="ALK154" s="9"/>
      <c r="ALL154" s="9"/>
      <c r="ALM154" s="9"/>
      <c r="ALN154" s="9"/>
      <c r="ALO154" s="9"/>
      <c r="ALP154" s="9"/>
      <c r="ALQ154" s="9"/>
      <c r="ALR154" s="9"/>
      <c r="ALS154" s="9"/>
      <c r="ALT154" s="9"/>
      <c r="ALU154" s="9"/>
      <c r="ALV154" s="9"/>
      <c r="ALW154" s="9"/>
      <c r="ALX154" s="9"/>
      <c r="ALY154" s="9"/>
      <c r="AMN154" s="9"/>
      <c r="AMO154" s="9"/>
      <c r="AMP154" s="9"/>
      <c r="AMQ154" s="9"/>
      <c r="AMR154" s="9"/>
      <c r="AMS154" s="9"/>
      <c r="AMT154" s="9"/>
      <c r="AMU154" s="9"/>
      <c r="AMV154" s="9"/>
      <c r="AMW154" s="9"/>
      <c r="AMX154" s="9"/>
      <c r="AMY154" s="9"/>
      <c r="AMZ154" s="9"/>
      <c r="ANA154" s="9"/>
      <c r="ANB154" s="9"/>
      <c r="ANC154" s="9"/>
      <c r="AND154" s="9"/>
      <c r="ANE154" s="9"/>
      <c r="ANF154" s="9"/>
      <c r="ANG154" s="9"/>
      <c r="ANH154" s="9"/>
      <c r="ANI154" s="9"/>
      <c r="ANJ154" s="9"/>
      <c r="ANK154" s="9"/>
      <c r="ANL154" s="9"/>
      <c r="ANM154" s="9"/>
      <c r="ANN154" s="9"/>
      <c r="ANO154" s="9"/>
      <c r="ANP154" s="9"/>
      <c r="ANQ154" s="9"/>
      <c r="ANR154" s="9"/>
      <c r="ANS154" s="9"/>
      <c r="ANT154" s="9"/>
      <c r="ANU154" s="9"/>
      <c r="ANV154" s="9"/>
      <c r="ANW154" s="9"/>
      <c r="ANX154" s="9"/>
      <c r="ANY154" s="9"/>
      <c r="ANZ154" s="9"/>
      <c r="AOA154" s="9"/>
      <c r="AOB154" s="9"/>
      <c r="AOC154" s="9"/>
      <c r="AOD154" s="9"/>
      <c r="AOE154" s="9"/>
      <c r="AOF154" s="9"/>
      <c r="AOG154" s="9"/>
      <c r="AOH154" s="9"/>
      <c r="AOI154" s="9"/>
      <c r="AOJ154" s="9"/>
      <c r="AOK154" s="9"/>
      <c r="AOL154" s="9"/>
      <c r="AOM154" s="9"/>
      <c r="AON154" s="9"/>
      <c r="AOO154" s="9"/>
      <c r="AOP154" s="9"/>
      <c r="AOQ154" s="9"/>
      <c r="AOR154" s="9"/>
      <c r="AOS154" s="9"/>
      <c r="AOT154" s="9"/>
      <c r="AOU154" s="9"/>
      <c r="AOV154" s="9"/>
      <c r="AOW154" s="9"/>
      <c r="AOX154" s="9"/>
      <c r="AOY154" s="9"/>
      <c r="AOZ154" s="9"/>
      <c r="APA154" s="9"/>
      <c r="APB154" s="9"/>
      <c r="APC154" s="9"/>
      <c r="APD154" s="9"/>
      <c r="APE154" s="9"/>
      <c r="APF154" s="9"/>
      <c r="APG154" s="9"/>
      <c r="APH154" s="9"/>
      <c r="API154" s="9"/>
      <c r="APJ154" s="9"/>
      <c r="APK154" s="9"/>
      <c r="APL154" s="9"/>
      <c r="APM154" s="9"/>
      <c r="APN154" s="9"/>
      <c r="APO154" s="9"/>
      <c r="APP154" s="9"/>
      <c r="APQ154" s="9"/>
      <c r="APR154" s="9"/>
      <c r="APS154" s="9"/>
      <c r="APT154" s="9"/>
      <c r="APU154" s="9"/>
      <c r="APV154" s="9"/>
      <c r="APW154" s="9"/>
      <c r="APX154" s="9"/>
      <c r="APY154" s="9"/>
      <c r="APZ154" s="9"/>
      <c r="AQA154" s="9"/>
      <c r="AQB154" s="9"/>
      <c r="AQC154" s="9"/>
      <c r="AQD154" s="9"/>
      <c r="AQE154" s="9"/>
      <c r="AQF154" s="9"/>
      <c r="AQG154" s="9"/>
      <c r="AQH154" s="9"/>
      <c r="AQI154" s="9"/>
      <c r="AQJ154" s="9"/>
      <c r="AQK154" s="9"/>
      <c r="AQL154" s="9"/>
      <c r="AQM154" s="9"/>
      <c r="AQN154" s="9"/>
      <c r="AQO154" s="9"/>
      <c r="AQP154" s="9"/>
      <c r="AQQ154" s="9"/>
      <c r="AQR154" s="9"/>
      <c r="AQS154" s="9"/>
      <c r="AQT154" s="9"/>
      <c r="AQU154" s="9"/>
      <c r="AQV154" s="9"/>
      <c r="AQW154" s="9"/>
      <c r="AQX154" s="9"/>
      <c r="AQY154" s="9"/>
      <c r="AQZ154" s="9"/>
      <c r="ARA154" s="9"/>
      <c r="ARB154" s="9"/>
      <c r="ARC154" s="9"/>
      <c r="ARD154" s="9"/>
      <c r="ARE154" s="9"/>
      <c r="ARF154" s="9"/>
      <c r="ARG154" s="9"/>
      <c r="ARH154" s="9"/>
      <c r="ARI154" s="9"/>
      <c r="ARJ154" s="9"/>
      <c r="ARK154" s="9"/>
      <c r="ARL154" s="9"/>
      <c r="ARM154" s="9"/>
      <c r="ARN154" s="9"/>
      <c r="ARO154" s="9"/>
      <c r="ARP154" s="9"/>
      <c r="ARQ154" s="9"/>
      <c r="ARR154" s="9"/>
      <c r="ARS154" s="9"/>
      <c r="ART154" s="9"/>
      <c r="ARU154" s="9"/>
      <c r="ARV154" s="9"/>
      <c r="ARW154" s="9"/>
      <c r="ARX154" s="9"/>
      <c r="ARY154" s="9"/>
      <c r="ARZ154" s="9"/>
      <c r="ASA154" s="9"/>
      <c r="ASB154" s="9"/>
      <c r="ASC154" s="9"/>
      <c r="ASD154" s="9"/>
      <c r="ASE154" s="9"/>
      <c r="ASF154" s="9"/>
      <c r="ASG154" s="9"/>
      <c r="ASH154" s="9"/>
      <c r="ASI154" s="9"/>
      <c r="ASJ154" s="9"/>
      <c r="ASK154" s="9"/>
      <c r="ASL154" s="9"/>
      <c r="ASM154" s="9"/>
      <c r="ASN154" s="9"/>
      <c r="ASO154" s="9"/>
      <c r="ASP154" s="9"/>
      <c r="ASQ154" s="9"/>
      <c r="ASR154" s="9"/>
      <c r="ASS154" s="9"/>
      <c r="AST154" s="9"/>
      <c r="ASU154" s="9"/>
      <c r="ASV154" s="9"/>
      <c r="ASW154" s="9"/>
      <c r="ASX154" s="9"/>
      <c r="ASY154" s="9"/>
      <c r="ASZ154" s="9"/>
      <c r="ATA154" s="9"/>
      <c r="ATB154" s="9"/>
      <c r="ATC154" s="9"/>
      <c r="ATD154" s="9"/>
      <c r="ATE154" s="9"/>
      <c r="ATF154" s="9"/>
      <c r="ATG154" s="9"/>
      <c r="ATH154" s="9"/>
      <c r="ATI154" s="9"/>
      <c r="ATJ154" s="9"/>
      <c r="ATK154" s="9"/>
      <c r="ATL154" s="9"/>
      <c r="ATM154" s="9"/>
      <c r="ATN154" s="9"/>
      <c r="ATO154" s="9"/>
      <c r="ATP154" s="9"/>
      <c r="ATQ154" s="9"/>
      <c r="ATR154" s="9"/>
      <c r="ATS154" s="9"/>
      <c r="ATT154" s="9"/>
      <c r="ATU154" s="9"/>
      <c r="ATV154" s="9"/>
      <c r="ATW154" s="9"/>
      <c r="ATX154" s="9"/>
      <c r="ATY154" s="9" t="s">
        <v>5691</v>
      </c>
      <c r="ATZ154" s="9" t="s">
        <v>5691</v>
      </c>
      <c r="AUA154" s="9" t="s">
        <v>6047</v>
      </c>
      <c r="AUB154" s="9"/>
      <c r="AUC154" s="9"/>
      <c r="AUD154" s="9"/>
      <c r="AUE154" s="9"/>
      <c r="AUF154" s="9"/>
      <c r="AUG154" s="9"/>
      <c r="AUH154" s="9"/>
      <c r="AUI154" s="9"/>
      <c r="AUJ154" s="9"/>
      <c r="AUK154" s="9"/>
      <c r="AUL154" s="9"/>
      <c r="AUM154" s="9"/>
      <c r="AUN154" s="9"/>
      <c r="AUO154" s="9"/>
      <c r="AUP154" s="9"/>
      <c r="AUQ154" s="9"/>
      <c r="AUR154" s="9"/>
      <c r="AUS154" s="9"/>
      <c r="AUT154" s="9"/>
      <c r="AUU154" s="9"/>
      <c r="AUV154" s="9"/>
      <c r="AUW154" s="9"/>
      <c r="AUX154" s="9"/>
      <c r="AUY154" s="9"/>
      <c r="AUZ154" s="9"/>
      <c r="AVA154" s="9"/>
      <c r="AVB154" s="9"/>
      <c r="AVC154" s="9"/>
      <c r="AVD154" s="9"/>
      <c r="AVE154" s="9"/>
      <c r="AVF154" s="9"/>
      <c r="AVG154" s="9"/>
      <c r="AVH154" s="9"/>
      <c r="AVI154" s="9"/>
      <c r="AVJ154" s="9"/>
      <c r="AVK154" s="9" t="s">
        <v>13294</v>
      </c>
      <c r="AVL154" s="9"/>
      <c r="AVM154" s="9"/>
      <c r="AVN154" s="9"/>
      <c r="AVO154" s="9"/>
      <c r="AVP154" s="9"/>
      <c r="AVQ154" s="9"/>
      <c r="AVR154" s="9"/>
      <c r="AVS154" s="9"/>
      <c r="AVT154" s="9"/>
      <c r="AVU154" s="9"/>
      <c r="AVV154" s="9"/>
      <c r="AVW154" s="9"/>
      <c r="AVX154" s="9"/>
      <c r="AVY154" s="9"/>
      <c r="AVZ154" s="9"/>
      <c r="AWA154" s="9"/>
      <c r="AWB154" s="9"/>
      <c r="AWC154" s="9"/>
      <c r="AWD154" s="9"/>
      <c r="AWE154" s="9"/>
      <c r="AWF154" s="9"/>
      <c r="AWG154" s="9"/>
      <c r="AWH154" s="9"/>
      <c r="AWI154" s="9"/>
      <c r="AWJ154" s="9"/>
      <c r="AWK154" s="9"/>
      <c r="AWL154" s="9"/>
      <c r="AWM154" s="9"/>
      <c r="AWN154" s="9"/>
      <c r="AWO154" s="9"/>
      <c r="AWP154" s="9"/>
      <c r="AWQ154" s="9"/>
      <c r="AWR154" s="9"/>
      <c r="AWS154" s="9"/>
      <c r="AWT154" s="9"/>
      <c r="AWU154" s="9"/>
      <c r="AWV154" s="9"/>
      <c r="AWW154" s="9"/>
      <c r="AWX154" s="9"/>
      <c r="AWY154" s="9"/>
      <c r="AWZ154" s="9"/>
      <c r="AXA154" s="9"/>
      <c r="AXB154" s="9" t="s">
        <v>5707</v>
      </c>
      <c r="AXC154" s="9"/>
      <c r="AXD154" s="9"/>
      <c r="AXE154" s="9"/>
      <c r="AXF154" s="9"/>
      <c r="AXG154" s="9"/>
      <c r="AXH154" s="9"/>
      <c r="AXI154" s="9"/>
      <c r="AXJ154" s="9"/>
      <c r="AXK154" s="9">
        <v>687.0</v>
      </c>
      <c r="AXL154" s="9" t="s">
        <v>3239</v>
      </c>
      <c r="AXM154" s="9">
        <v>422.0</v>
      </c>
      <c r="AXN154" s="9"/>
      <c r="AXO154" s="9"/>
      <c r="AXP154" s="9"/>
      <c r="AXQ154" s="9"/>
      <c r="AXR154" s="9"/>
      <c r="AXS154" s="9"/>
      <c r="AXT154" s="9"/>
      <c r="AXU154" s="9"/>
      <c r="AXV154" s="9"/>
      <c r="AXW154" s="9"/>
      <c r="AXX154" s="9"/>
      <c r="AXY154" s="9"/>
      <c r="AXZ154" s="9"/>
      <c r="AYA154" s="9"/>
      <c r="AYB154" s="9"/>
      <c r="AYC154" s="9"/>
      <c r="AYD154" s="9" t="s">
        <v>3239</v>
      </c>
      <c r="AYE154" s="9"/>
      <c r="AYF154" s="9"/>
      <c r="AYG154" s="9"/>
      <c r="AYH154" s="9" t="s">
        <v>13295</v>
      </c>
      <c r="AYI154" s="9"/>
      <c r="AYJ154" s="9"/>
      <c r="AYK154" s="9"/>
      <c r="AYL154" s="9"/>
      <c r="AYM154" s="9"/>
      <c r="AYN154" s="9"/>
      <c r="AYO154" s="9"/>
      <c r="AYP154" s="9"/>
      <c r="AYQ154" s="9"/>
      <c r="AYR154" s="9"/>
      <c r="AYS154" s="9"/>
      <c r="AYT154" s="9"/>
      <c r="AYU154" s="9"/>
      <c r="AYV154" s="9"/>
      <c r="AYW154" s="9"/>
      <c r="AYX154" s="9"/>
      <c r="AYY154" s="9"/>
      <c r="AYZ154" s="9"/>
      <c r="AZA154" s="9"/>
      <c r="AZB154" s="9"/>
      <c r="AZC154" s="9"/>
      <c r="AZD154" s="9"/>
      <c r="AZE154" s="9"/>
      <c r="AZF154" s="9"/>
      <c r="AZG154" s="9"/>
      <c r="AZH154" s="9"/>
      <c r="AZI154" s="9"/>
      <c r="AZJ154" s="9"/>
      <c r="AZK154" s="9"/>
      <c r="AZL154" s="9"/>
      <c r="AZM154" s="9"/>
      <c r="AZN154" s="9"/>
      <c r="AZO154" s="9"/>
      <c r="AZP154" s="9"/>
      <c r="AZQ154" s="9"/>
      <c r="AZR154" s="9"/>
      <c r="AZS154" s="9"/>
      <c r="AZT154" s="9"/>
      <c r="AZU154" s="9"/>
      <c r="AZV154" s="9"/>
      <c r="AZW154" s="9"/>
      <c r="AZX154" s="9"/>
      <c r="AZY154" s="9"/>
      <c r="AZZ154" s="9"/>
      <c r="BAA154" s="9"/>
      <c r="BAB154" s="9"/>
      <c r="BAC154" s="9"/>
      <c r="BAD154" s="9"/>
      <c r="BAE154" s="9"/>
      <c r="BAF154" s="9"/>
      <c r="BAG154" s="9"/>
      <c r="BAH154" s="9"/>
      <c r="BAI154" s="9"/>
      <c r="BAJ154" s="9"/>
      <c r="BAK154" s="9"/>
      <c r="BAL154" s="9"/>
      <c r="BAM154" s="9"/>
      <c r="BAN154" s="9"/>
      <c r="BAO154" s="9"/>
      <c r="BAP154" s="9"/>
      <c r="BAQ154" s="9"/>
      <c r="BAR154" s="9"/>
      <c r="BAS154" s="9"/>
      <c r="BAT154" s="9"/>
      <c r="BAU154" s="9"/>
      <c r="BAV154" s="9"/>
      <c r="BAW154" s="9"/>
      <c r="BAX154" s="9"/>
      <c r="BAY154" s="9"/>
      <c r="BAZ154" s="9"/>
      <c r="BBA154" s="9"/>
      <c r="BBB154" s="9"/>
      <c r="BBC154" s="9"/>
      <c r="BBD154" s="9"/>
      <c r="BBE154" s="9"/>
      <c r="BBF154" s="9"/>
      <c r="BBG154" s="9"/>
      <c r="BBH154" s="9"/>
      <c r="BBI154" s="9"/>
      <c r="BBJ154" s="9"/>
      <c r="BBK154" s="9"/>
      <c r="BBL154" s="9"/>
      <c r="BBM154" s="9"/>
      <c r="BBN154" s="9"/>
      <c r="BBO154" s="9"/>
      <c r="BBP154" s="9"/>
      <c r="BBQ154" s="9"/>
      <c r="BBR154" s="9"/>
      <c r="BBS154" s="9"/>
      <c r="BBT154" s="9"/>
      <c r="BBU154" s="9"/>
      <c r="BBV154" s="9"/>
      <c r="BBW154" s="9"/>
      <c r="BBX154" s="9"/>
      <c r="BBY154" s="9"/>
      <c r="BBZ154" s="9"/>
      <c r="BCA154" s="9"/>
      <c r="BCB154" s="9"/>
      <c r="BCC154" s="9"/>
      <c r="BCD154" s="9"/>
      <c r="BCE154" s="9"/>
      <c r="BCF154" s="9"/>
      <c r="BCG154" s="9"/>
      <c r="BCH154" s="9"/>
      <c r="BCI154" s="9"/>
      <c r="BCJ154" s="9"/>
      <c r="BCK154" s="9"/>
      <c r="BCL154" s="9"/>
      <c r="BCM154" s="9"/>
      <c r="BCN154" s="9"/>
      <c r="BCO154" s="9"/>
      <c r="BCP154" s="9"/>
      <c r="BCQ154" s="9"/>
      <c r="BCR154" s="9"/>
      <c r="BCS154" s="9"/>
      <c r="BCT154" s="9"/>
      <c r="BCU154" s="9"/>
      <c r="BCV154" s="9"/>
      <c r="BCW154" s="9"/>
      <c r="BCX154" s="9"/>
      <c r="BCY154" s="9"/>
      <c r="BCZ154" s="9"/>
      <c r="BDA154" s="9"/>
      <c r="BDB154" s="9"/>
      <c r="BDC154" s="9"/>
      <c r="BDD154" s="9"/>
      <c r="BDE154" s="9"/>
      <c r="BDF154" s="9"/>
      <c r="BDG154" s="9"/>
      <c r="BDH154" s="9"/>
      <c r="BDI154" s="9"/>
      <c r="BDJ154" s="9"/>
      <c r="BDK154" s="9"/>
      <c r="BDL154" s="9"/>
      <c r="BDM154" s="9"/>
      <c r="BDN154" s="9"/>
      <c r="BDO154" s="9"/>
      <c r="BDP154" s="9"/>
      <c r="BDQ154" s="9"/>
      <c r="BDR154" s="9"/>
      <c r="BDS154" s="9"/>
      <c r="BDT154" s="9"/>
      <c r="BDU154" s="9"/>
      <c r="BDV154" s="9"/>
      <c r="BDW154" s="9"/>
      <c r="BDX154" s="9"/>
      <c r="BDY154" s="9"/>
      <c r="BDZ154" s="9"/>
      <c r="BEA154" s="9"/>
      <c r="BEB154" s="9"/>
      <c r="BEC154" s="9"/>
      <c r="BED154" s="9"/>
      <c r="BEE154" s="9"/>
      <c r="BEF154" s="9"/>
      <c r="BEG154" s="9"/>
      <c r="BEH154" s="9"/>
      <c r="BEI154" s="9"/>
      <c r="BEJ154" s="9"/>
      <c r="BEK154" s="9"/>
      <c r="BEL154" s="9"/>
      <c r="BEM154" s="9"/>
      <c r="BEN154" s="9"/>
      <c r="BEO154" s="9"/>
      <c r="BEP154" s="9"/>
      <c r="BEQ154" s="9"/>
      <c r="BER154" s="9"/>
      <c r="BES154" s="9"/>
      <c r="BET154" s="9"/>
      <c r="BEU154" s="9"/>
      <c r="BEV154" s="9"/>
      <c r="BEW154" s="9"/>
      <c r="BEX154" s="9"/>
      <c r="BEY154" s="9"/>
      <c r="BEZ154" s="9"/>
      <c r="BFA154" s="9"/>
      <c r="BFB154" s="9"/>
      <c r="BFC154" s="9"/>
      <c r="BFD154" s="9"/>
      <c r="BFE154" s="9"/>
      <c r="BFF154" s="9"/>
      <c r="BFG154" s="9"/>
      <c r="BFH154" s="9"/>
      <c r="BFI154" s="9"/>
      <c r="BFJ154" s="9"/>
      <c r="BFK154" s="9"/>
      <c r="BFL154" s="9"/>
      <c r="BFM154" s="9"/>
      <c r="BFN154" s="9"/>
      <c r="BFO154" s="9"/>
      <c r="BFP154" s="9"/>
      <c r="BFQ154" s="9"/>
      <c r="BFR154" s="9"/>
      <c r="BFS154" s="9"/>
      <c r="BFT154" s="9"/>
      <c r="BFU154" s="9"/>
      <c r="BFV154" s="9"/>
      <c r="BFW154" s="9"/>
      <c r="BFX154" s="9"/>
      <c r="BFY154" s="9"/>
      <c r="BFZ154" s="9"/>
      <c r="BGA154" s="9"/>
      <c r="BGB154" s="9"/>
      <c r="BGC154" s="9"/>
      <c r="BGD154" s="9"/>
      <c r="BGE154" s="9"/>
      <c r="BGF154" s="9"/>
      <c r="BGG154" s="9"/>
      <c r="BGH154" s="9"/>
      <c r="BGI154" s="9"/>
      <c r="BGJ154" s="9"/>
      <c r="BGK154" s="9"/>
      <c r="BGL154" s="9"/>
      <c r="BGM154" s="9"/>
      <c r="BGN154" s="9"/>
      <c r="BGO154" s="9"/>
      <c r="BGP154" s="9"/>
      <c r="BGQ154" s="9"/>
      <c r="BGR154" s="9"/>
      <c r="BGS154" s="9"/>
      <c r="BGT154" s="9"/>
      <c r="BGU154" s="9"/>
      <c r="BGV154" s="9"/>
      <c r="BGW154" s="9"/>
      <c r="BGX154" s="9"/>
      <c r="BGY154" s="9"/>
      <c r="BGZ154" s="9"/>
      <c r="BHA154" s="9"/>
      <c r="BHB154" s="9"/>
      <c r="BHC154" s="9"/>
      <c r="BHD154" s="9"/>
      <c r="BHE154" s="9"/>
      <c r="BHF154" s="9"/>
      <c r="BHG154" s="9"/>
      <c r="BHH154" s="9"/>
      <c r="BHI154" s="9"/>
      <c r="BHJ154" s="9"/>
      <c r="BHK154" s="9"/>
      <c r="BHL154" s="9"/>
      <c r="BHM154" s="9"/>
      <c r="BHN154" s="9"/>
      <c r="BHO154" s="9"/>
      <c r="BHP154" s="9"/>
      <c r="BHQ154" s="9"/>
      <c r="BHR154" s="9"/>
      <c r="BHS154" s="9"/>
      <c r="BHT154" s="9"/>
      <c r="BHU154" s="9"/>
      <c r="BHV154" s="9"/>
      <c r="BHW154" s="9"/>
      <c r="BHX154" s="9"/>
      <c r="BHY154" s="9"/>
      <c r="BHZ154" s="9"/>
      <c r="BIA154" s="9"/>
      <c r="BIB154" s="9"/>
      <c r="BIC154" s="9"/>
      <c r="BID154" s="9"/>
      <c r="BIE154" s="9"/>
      <c r="BIF154" s="9"/>
      <c r="BIG154" s="9"/>
      <c r="BIH154" s="9"/>
      <c r="BII154" s="9"/>
      <c r="BIJ154" s="9"/>
      <c r="BIK154" s="9"/>
      <c r="BIL154" s="9"/>
      <c r="BIM154" s="9"/>
      <c r="BIN154" s="9"/>
      <c r="BIO154" s="9"/>
      <c r="BIP154" s="9"/>
      <c r="BIQ154" s="9"/>
      <c r="BIR154" s="9"/>
      <c r="BIS154" s="9"/>
      <c r="BIT154" s="9"/>
      <c r="BIU154" s="9"/>
      <c r="BIV154" s="9"/>
      <c r="BIW154" s="9"/>
      <c r="BIX154" s="9"/>
      <c r="BIY154" s="9"/>
      <c r="BIZ154" s="9"/>
      <c r="BJA154" s="9"/>
      <c r="BJB154" s="9"/>
      <c r="BJC154" s="9"/>
      <c r="BJD154" s="9"/>
      <c r="BJE154" s="9"/>
      <c r="BJF154" s="9"/>
      <c r="BJG154" s="9"/>
      <c r="BJH154" s="9"/>
      <c r="BJI154" s="9"/>
      <c r="BJJ154" s="9"/>
      <c r="BJK154" s="9"/>
      <c r="BJL154" s="9"/>
      <c r="BJM154" s="9"/>
      <c r="BJN154" s="9"/>
      <c r="BJO154" s="9"/>
      <c r="BJP154" s="9"/>
      <c r="BJQ154" s="9"/>
      <c r="BJR154" s="9"/>
      <c r="BJS154" s="9"/>
      <c r="BJT154" s="9"/>
      <c r="BJU154" s="9"/>
      <c r="BJV154" s="9"/>
      <c r="BJW154" s="9"/>
      <c r="BJX154" s="9"/>
      <c r="BJY154" s="9"/>
      <c r="BJZ154" s="9"/>
      <c r="BKA154" s="9"/>
      <c r="BKB154" s="9"/>
      <c r="BKC154" s="9"/>
      <c r="BKD154" s="9"/>
      <c r="BKE154" s="9"/>
      <c r="BKF154" s="9"/>
      <c r="BKG154" s="9"/>
      <c r="BKH154" s="9"/>
      <c r="BKI154" s="9"/>
      <c r="BKJ154" s="9"/>
      <c r="BKK154" s="9"/>
      <c r="BKL154" s="9"/>
      <c r="BKM154" s="9"/>
      <c r="BKN154" s="9"/>
      <c r="BKO154" s="9"/>
      <c r="BKP154" s="9"/>
      <c r="BKQ154" s="9"/>
      <c r="BKR154" s="9"/>
      <c r="BKS154" s="9"/>
      <c r="BKT154" s="9"/>
      <c r="BKU154" s="9"/>
      <c r="BKV154" s="9"/>
      <c r="BKW154" s="9"/>
      <c r="BKX154" s="9"/>
      <c r="BKY154" s="9"/>
      <c r="BKZ154" s="9"/>
      <c r="BLA154" s="9"/>
      <c r="BLB154" s="9"/>
      <c r="BLC154" s="9"/>
      <c r="BLD154" s="9"/>
      <c r="BLE154" s="9"/>
      <c r="BLF154" s="9"/>
      <c r="BLG154" s="9"/>
      <c r="BLH154" s="9"/>
      <c r="BLI154" s="9"/>
      <c r="BLJ154" s="9"/>
      <c r="BLK154" s="9"/>
      <c r="BLL154" s="9"/>
      <c r="BLM154" s="9"/>
      <c r="BLN154" s="9"/>
      <c r="BLO154" s="9"/>
      <c r="BLP154" s="9"/>
      <c r="BLQ154" s="9"/>
      <c r="BLR154" s="9"/>
      <c r="BLS154" s="9"/>
      <c r="BLT154" s="9"/>
      <c r="BLU154" s="9"/>
      <c r="BLV154" s="9"/>
      <c r="BLW154" s="9"/>
      <c r="BLX154" s="9"/>
      <c r="BLY154" s="9"/>
      <c r="BLZ154" s="9"/>
      <c r="BMA154" s="9"/>
      <c r="BMB154" s="9"/>
      <c r="BMC154" s="9"/>
      <c r="BMD154" s="9"/>
      <c r="BME154" s="9"/>
      <c r="BMF154" s="9"/>
      <c r="BMG154" s="9"/>
      <c r="BMH154" s="9"/>
      <c r="BMI154" s="9"/>
      <c r="BMJ154" s="9"/>
      <c r="BMK154" s="9"/>
      <c r="BML154" s="9"/>
      <c r="BMM154" s="9"/>
      <c r="BMN154" s="9"/>
      <c r="BMO154" s="9"/>
      <c r="BMP154" s="9"/>
      <c r="BMQ154" s="9"/>
      <c r="BMR154" s="9"/>
      <c r="BMS154" s="9"/>
      <c r="BMT154" s="9"/>
      <c r="BMU154" s="9"/>
      <c r="BMV154" s="9"/>
      <c r="BMW154" s="9"/>
      <c r="BMX154" s="9"/>
      <c r="BMY154" s="9"/>
      <c r="BMZ154" s="9"/>
      <c r="BNA154" s="9"/>
      <c r="BNB154" s="9"/>
      <c r="BNC154" s="9"/>
      <c r="BND154" s="9"/>
      <c r="BNE154" s="9"/>
      <c r="BNF154" s="9"/>
      <c r="BNG154" s="9"/>
      <c r="BNH154" s="9"/>
      <c r="BNI154" s="9"/>
      <c r="BNJ154" s="9"/>
      <c r="BNK154" s="9"/>
      <c r="BNL154" s="9"/>
      <c r="BNM154" s="9"/>
      <c r="BNN154" s="9"/>
      <c r="BNO154" s="9"/>
      <c r="BNP154" s="9"/>
      <c r="BNQ154" s="9"/>
      <c r="BNR154" s="9"/>
      <c r="BNS154" s="9"/>
      <c r="BNT154" s="9"/>
      <c r="BNU154" s="9"/>
      <c r="BNV154" s="9"/>
      <c r="BNW154" s="9"/>
      <c r="BNX154" s="9"/>
      <c r="BNY154" s="9"/>
      <c r="BNZ154" s="9"/>
      <c r="BOA154" s="9"/>
      <c r="BOB154" s="9"/>
      <c r="BOC154" s="9"/>
      <c r="BOD154" s="9"/>
      <c r="BOE154" s="9"/>
      <c r="BOF154" s="9"/>
      <c r="BOG154" s="9"/>
      <c r="BOH154" s="9"/>
      <c r="BOI154" s="9"/>
      <c r="BOJ154" s="9"/>
      <c r="BOK154" s="9"/>
      <c r="BOL154" s="9"/>
      <c r="BOM154" s="9"/>
      <c r="BON154" s="9"/>
      <c r="BOO154" s="9"/>
      <c r="BOP154" s="9"/>
      <c r="BOQ154" s="9"/>
      <c r="BOR154" s="9"/>
      <c r="BOS154" s="9"/>
      <c r="BOT154" s="9"/>
      <c r="BOU154" s="9"/>
      <c r="BOV154" s="9"/>
      <c r="BOW154" s="9"/>
      <c r="BOX154" s="9"/>
      <c r="BOY154" s="9"/>
      <c r="BOZ154" s="9"/>
      <c r="BPA154" s="9"/>
      <c r="BPB154" s="9"/>
      <c r="BPC154" s="9"/>
      <c r="BPD154" s="9"/>
      <c r="BPE154" s="9"/>
      <c r="BPF154" s="9"/>
      <c r="BPG154" s="9"/>
      <c r="BPH154" s="9"/>
      <c r="BPI154" s="9"/>
      <c r="BPJ154" s="9"/>
      <c r="BPK154" s="9"/>
      <c r="BPL154" s="9"/>
      <c r="BPM154" s="9"/>
      <c r="BPN154" s="9"/>
      <c r="BPO154" s="9"/>
      <c r="BPP154" s="9"/>
      <c r="BPQ154" s="9"/>
      <c r="BPR154" s="9"/>
      <c r="BPS154" s="9"/>
      <c r="BPT154" s="9"/>
      <c r="BPU154" s="9"/>
      <c r="BPV154" s="9"/>
      <c r="BPW154" s="9"/>
      <c r="BPX154" s="9"/>
      <c r="BPY154" s="9"/>
      <c r="BPZ154" s="9"/>
      <c r="BQA154" s="9"/>
      <c r="BQB154" s="9"/>
      <c r="BQC154" s="9"/>
      <c r="BQD154" s="9"/>
      <c r="BQE154" s="9"/>
      <c r="BQF154" s="9"/>
      <c r="BQG154" s="9"/>
      <c r="BQH154" s="9"/>
      <c r="BQI154" s="9"/>
      <c r="BQJ154" s="9"/>
      <c r="BQK154" s="9"/>
      <c r="BQL154" s="9"/>
      <c r="BQM154" s="9"/>
      <c r="BQN154" s="9"/>
      <c r="BQO154" s="9"/>
      <c r="BQP154" s="9"/>
      <c r="BQQ154" s="9"/>
      <c r="BQR154" s="9"/>
      <c r="BQS154" s="9"/>
      <c r="BQT154" s="9"/>
      <c r="BQU154" s="9"/>
      <c r="BQV154" s="9"/>
      <c r="BQW154" s="9"/>
      <c r="BQX154" s="9"/>
      <c r="BQY154" s="9"/>
      <c r="BQZ154" s="9"/>
      <c r="BRA154" s="9"/>
      <c r="BRB154" s="9"/>
      <c r="BRC154" s="9"/>
      <c r="BRD154" s="9"/>
      <c r="BRE154" s="9"/>
      <c r="BRF154" s="9"/>
      <c r="BRG154" s="9"/>
      <c r="BRH154" s="9"/>
      <c r="BRI154" s="9"/>
      <c r="BRJ154" s="9"/>
      <c r="BRK154" s="9"/>
      <c r="BRL154" s="9"/>
      <c r="BRM154" s="9"/>
      <c r="BRN154" s="9"/>
      <c r="BRO154" s="9"/>
      <c r="BRP154" s="9"/>
      <c r="BRQ154" s="9"/>
      <c r="BRR154" s="9"/>
      <c r="BRS154" s="9"/>
      <c r="BRT154" s="9"/>
      <c r="BRU154" s="9"/>
      <c r="BRV154" s="9"/>
      <c r="BRW154" s="9"/>
      <c r="BRX154" s="9"/>
      <c r="BRY154" s="9"/>
      <c r="BRZ154" s="9"/>
      <c r="BSA154" s="9"/>
      <c r="BSB154" s="9"/>
      <c r="BSC154" s="9"/>
      <c r="BSD154" s="9"/>
      <c r="BSE154" s="9"/>
      <c r="BSF154" s="9"/>
      <c r="BSG154" s="9"/>
      <c r="BSH154" s="9"/>
      <c r="BSI154" s="9"/>
      <c r="BSJ154" s="9"/>
      <c r="BSK154" s="9"/>
      <c r="BSL154" s="9"/>
      <c r="BSM154" s="9"/>
      <c r="BSN154" s="9"/>
      <c r="BSO154" s="9"/>
      <c r="BSP154" s="9"/>
      <c r="BSQ154" s="9"/>
      <c r="BSR154" s="9"/>
      <c r="BSS154" s="9"/>
      <c r="BST154" s="9"/>
      <c r="BSU154" s="9"/>
      <c r="BSV154" s="9"/>
      <c r="BSW154" s="9"/>
      <c r="BSX154" s="9"/>
      <c r="BSY154" s="9"/>
      <c r="BSZ154" s="9"/>
      <c r="BTA154" s="9"/>
      <c r="BTB154" s="9"/>
      <c r="BTC154" s="9"/>
      <c r="BTD154" s="9"/>
      <c r="BTE154" s="9"/>
      <c r="BTF154" s="9"/>
      <c r="BTG154" s="9"/>
      <c r="BTH154" s="9"/>
      <c r="BTI154" s="9"/>
      <c r="BTJ154" s="9"/>
      <c r="BTK154" s="9"/>
      <c r="BTL154" s="9"/>
      <c r="BTM154" s="9"/>
      <c r="BTN154" s="9"/>
      <c r="BTO154" s="9"/>
      <c r="BTP154" s="9"/>
      <c r="BTQ154" s="9"/>
      <c r="BTR154" s="9"/>
      <c r="BTS154" s="9"/>
      <c r="BTT154" s="9"/>
      <c r="BTU154" s="9"/>
      <c r="BTV154" s="9"/>
      <c r="BTW154" s="9"/>
      <c r="BTX154" s="9"/>
      <c r="BTY154" s="9"/>
      <c r="BTZ154" s="9"/>
      <c r="BUA154" s="9"/>
      <c r="BUB154" s="9"/>
      <c r="BUC154" s="9"/>
      <c r="BUD154" s="9"/>
      <c r="BUE154" s="9"/>
      <c r="BUF154" s="9"/>
      <c r="BUG154" s="9"/>
      <c r="BUH154" s="9"/>
      <c r="BUI154" s="9"/>
      <c r="BUJ154" s="9"/>
      <c r="BUK154" s="9"/>
      <c r="BUL154" s="9"/>
      <c r="BUM154" s="9"/>
      <c r="BUN154" s="9"/>
      <c r="BUO154" s="9"/>
      <c r="BUP154" s="9"/>
      <c r="BUQ154" s="9"/>
      <c r="BUR154" s="9"/>
      <c r="BUS154" s="9"/>
      <c r="BUT154" s="9"/>
      <c r="BUU154" s="9"/>
      <c r="BUV154" s="9"/>
      <c r="BUW154" s="9"/>
      <c r="BUX154" s="9"/>
      <c r="BUY154" s="9"/>
      <c r="BUZ154" s="9"/>
      <c r="BVA154" s="9"/>
      <c r="BVB154" s="9"/>
      <c r="BVC154" s="9"/>
      <c r="BVD154" s="9"/>
      <c r="BVE154" s="9"/>
      <c r="BVF154" s="9"/>
      <c r="BVG154" s="9"/>
      <c r="BVH154" s="9"/>
      <c r="BVI154" s="9"/>
      <c r="BVJ154" s="9"/>
      <c r="BVK154" s="9"/>
      <c r="BVL154" s="9"/>
      <c r="BVM154" s="9"/>
      <c r="BVN154" s="9"/>
      <c r="BVO154" s="9"/>
      <c r="BVP154" s="9"/>
      <c r="BVQ154" s="9"/>
      <c r="BVR154" s="9"/>
      <c r="BVS154" s="9"/>
      <c r="BVT154" s="9"/>
      <c r="BVU154" s="9"/>
      <c r="BVV154" s="9"/>
      <c r="BVW154" s="9"/>
      <c r="BVX154" s="9"/>
      <c r="BVY154" s="9"/>
      <c r="BVZ154" s="9"/>
      <c r="BWA154" s="9"/>
      <c r="BWB154" s="9"/>
      <c r="BWC154" s="9"/>
      <c r="BWD154" s="9"/>
      <c r="BWE154" s="9"/>
      <c r="BWF154" s="9"/>
      <c r="BWG154" s="9"/>
      <c r="BWH154" s="9"/>
      <c r="BWI154" s="9"/>
      <c r="BWJ154" s="9"/>
      <c r="BWK154" s="9"/>
      <c r="BWL154" s="9"/>
      <c r="BWM154" s="9"/>
      <c r="BWN154" s="9"/>
      <c r="BWO154" s="9"/>
      <c r="BWP154" s="9"/>
      <c r="BWQ154" s="9"/>
      <c r="BWR154" s="9"/>
      <c r="BWS154" s="9"/>
      <c r="BWT154" s="9"/>
      <c r="BWU154" s="9"/>
      <c r="BWV154" s="9"/>
      <c r="BWW154" s="9"/>
      <c r="BWX154" s="9"/>
      <c r="BWY154" s="9"/>
      <c r="BWZ154" s="9"/>
      <c r="BXA154" s="9"/>
      <c r="BXB154" s="9"/>
      <c r="BXC154" s="9"/>
      <c r="BXD154" s="9"/>
    </row>
    <row r="155" ht="14.25" customHeight="1">
      <c r="A155" s="9">
        <v>1.0</v>
      </c>
      <c r="B155" s="9" t="s">
        <v>11947</v>
      </c>
      <c r="C155" s="9" t="s">
        <v>11948</v>
      </c>
      <c r="D155" s="9" t="s">
        <v>11948</v>
      </c>
      <c r="E155" s="9"/>
      <c r="F155" s="9">
        <v>4.0</v>
      </c>
      <c r="G155" s="9" t="s">
        <v>13296</v>
      </c>
      <c r="H155" s="9"/>
      <c r="I155" s="9"/>
      <c r="J155" s="9"/>
      <c r="K155" s="9"/>
      <c r="L155" s="9">
        <v>4.0</v>
      </c>
      <c r="M155" s="9"/>
      <c r="N155" s="9"/>
      <c r="O155" s="9"/>
      <c r="P155" s="9">
        <v>0.0</v>
      </c>
      <c r="Q155" s="9" t="s">
        <v>13297</v>
      </c>
      <c r="R155" s="9"/>
      <c r="S155" s="9" t="s">
        <v>3242</v>
      </c>
      <c r="T155" s="9" t="s">
        <v>3241</v>
      </c>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c r="JA155" s="9"/>
      <c r="JB155" s="9"/>
      <c r="JC155" s="9"/>
      <c r="JD155" s="9"/>
      <c r="JE155" s="9"/>
      <c r="JF155" s="9"/>
      <c r="JG155" s="9"/>
      <c r="JH155" s="9"/>
      <c r="JI155" s="9"/>
      <c r="JJ155" s="9"/>
      <c r="JK155" s="9"/>
      <c r="JL155" s="9"/>
      <c r="JM155" s="9"/>
      <c r="JN155" s="9"/>
      <c r="JO155" s="9"/>
      <c r="JP155" s="9"/>
      <c r="JQ155" s="9"/>
      <c r="JR155" s="9"/>
      <c r="JS155" s="9"/>
      <c r="JT155" s="9"/>
      <c r="JU155" s="9"/>
      <c r="JV155" s="9"/>
      <c r="JW155" s="9"/>
      <c r="JX155" s="9"/>
      <c r="JY155" s="9"/>
      <c r="JZ155" s="9"/>
      <c r="KA155" s="9"/>
      <c r="KB155" s="9"/>
      <c r="KC155" s="9"/>
      <c r="KD155" s="9"/>
      <c r="KE155" s="9"/>
      <c r="KF155" s="9"/>
      <c r="KG155" s="9"/>
      <c r="KH155" s="9"/>
      <c r="KI155" s="9"/>
      <c r="KJ155" s="9"/>
      <c r="KK155" s="9"/>
      <c r="KL155" s="9"/>
      <c r="KM155" s="9"/>
      <c r="KN155" s="9"/>
      <c r="KO155" s="9"/>
      <c r="KP155" s="9"/>
      <c r="KQ155" s="9"/>
      <c r="KR155" s="9"/>
      <c r="KS155" s="9"/>
      <c r="KT155" s="9"/>
      <c r="KU155" s="9"/>
      <c r="KV155" s="9"/>
      <c r="KW155" s="9"/>
      <c r="KX155" s="9"/>
      <c r="KY155" s="9"/>
      <c r="KZ155" s="9"/>
      <c r="LA155" s="9"/>
      <c r="LB155" s="9"/>
      <c r="LC155" s="9"/>
      <c r="LD155" s="9"/>
      <c r="LE155" s="9"/>
      <c r="LF155" s="9"/>
      <c r="LG155" s="9"/>
      <c r="LH155" s="9"/>
      <c r="LI155" s="9"/>
      <c r="LJ155" s="9"/>
      <c r="LK155" s="9"/>
      <c r="LL155" s="9"/>
      <c r="LM155" s="9"/>
      <c r="LN155" s="9"/>
      <c r="LO155" s="9"/>
      <c r="LP155" s="9"/>
      <c r="LQ155" s="9"/>
      <c r="LR155" s="9"/>
      <c r="LS155" s="9"/>
      <c r="LT155" s="9"/>
      <c r="LU155" s="9"/>
      <c r="LV155" s="9"/>
      <c r="LW155" s="9"/>
      <c r="LX155" s="9"/>
      <c r="LY155" s="9"/>
      <c r="LZ155" s="9"/>
      <c r="MA155" s="9"/>
      <c r="MB155" s="9"/>
      <c r="MC155" s="9"/>
      <c r="MD155" s="9"/>
      <c r="ME155" s="9"/>
      <c r="MF155" s="9"/>
      <c r="MG155" s="9"/>
      <c r="MH155" s="9"/>
      <c r="MI155" s="9"/>
      <c r="MJ155" s="9"/>
      <c r="MK155" s="9"/>
      <c r="ML155" s="9"/>
      <c r="MM155" s="9"/>
      <c r="MN155" s="9"/>
      <c r="MO155" s="9"/>
      <c r="MP155" s="9"/>
      <c r="MQ155" s="9"/>
      <c r="MR155" s="9"/>
      <c r="MS155" s="9"/>
      <c r="MT155" s="9"/>
      <c r="MU155" s="9"/>
      <c r="MV155" s="9"/>
      <c r="MW155" s="9"/>
      <c r="MX155" s="9"/>
      <c r="MY155" s="9"/>
      <c r="MZ155" s="9"/>
      <c r="NA155" s="9"/>
      <c r="NB155" s="9"/>
      <c r="NC155" s="9"/>
      <c r="ND155" s="9"/>
      <c r="NE155" s="9"/>
      <c r="NF155" s="9"/>
      <c r="NG155" s="9"/>
      <c r="NH155" s="9"/>
      <c r="NI155" s="9"/>
      <c r="NJ155" s="9"/>
      <c r="NK155" s="9"/>
      <c r="NL155" s="9"/>
      <c r="NM155" s="9"/>
      <c r="NN155" s="9"/>
      <c r="NO155" s="9"/>
      <c r="NP155" s="9"/>
      <c r="NQ155" s="9"/>
      <c r="NR155" s="9"/>
      <c r="NS155" s="9"/>
      <c r="NT155" s="9"/>
      <c r="NU155" s="9"/>
      <c r="NV155" s="9"/>
      <c r="NW155" s="9"/>
      <c r="NX155" s="9"/>
      <c r="NY155" s="9"/>
      <c r="NZ155" s="9"/>
      <c r="OA155" s="9"/>
      <c r="OB155" s="9"/>
      <c r="OC155" s="9"/>
      <c r="OD155" s="9"/>
      <c r="OE155" s="9"/>
      <c r="OF155" s="9"/>
      <c r="OG155" s="9"/>
      <c r="OH155" s="9"/>
      <c r="OI155" s="9"/>
      <c r="OJ155" s="9"/>
      <c r="OK155" s="9"/>
      <c r="OL155" s="9"/>
      <c r="OM155" s="9"/>
      <c r="ON155" s="9"/>
      <c r="OO155" s="9"/>
      <c r="OP155" s="9"/>
      <c r="OQ155" s="9"/>
      <c r="OR155" s="9"/>
      <c r="OS155" s="9"/>
      <c r="OT155" s="9"/>
      <c r="OU155" s="9"/>
      <c r="OV155" s="9"/>
      <c r="OW155" s="9"/>
      <c r="OX155" s="9"/>
      <c r="OY155" s="9"/>
      <c r="OZ155" s="9"/>
      <c r="PA155" s="9"/>
      <c r="PB155" s="9"/>
      <c r="PC155" s="9"/>
      <c r="PD155" s="9"/>
      <c r="PE155" s="9"/>
      <c r="PF155" s="9"/>
      <c r="PG155" s="9"/>
      <c r="PH155" s="9"/>
      <c r="PI155" s="9"/>
      <c r="PJ155" s="9"/>
      <c r="PK155" s="9"/>
      <c r="PL155" s="9"/>
      <c r="PM155" s="9"/>
      <c r="PN155" s="9"/>
      <c r="PO155" s="9"/>
      <c r="PP155" s="9"/>
      <c r="PQ155" s="9"/>
      <c r="PR155" s="9"/>
      <c r="PS155" s="9"/>
      <c r="PT155" s="9"/>
      <c r="PU155" s="9"/>
      <c r="PV155" s="9"/>
      <c r="PW155" s="9"/>
      <c r="PX155" s="9"/>
      <c r="PY155" s="9"/>
      <c r="PZ155" s="9"/>
      <c r="QA155" s="9"/>
      <c r="QB155" s="9"/>
      <c r="QC155" s="9"/>
      <c r="QD155" s="9"/>
      <c r="QE155" s="9"/>
      <c r="QF155" s="9"/>
      <c r="QG155" s="9"/>
      <c r="QH155" s="9"/>
      <c r="QI155" s="9"/>
      <c r="QJ155" s="9"/>
      <c r="QK155" s="9"/>
      <c r="QL155" s="9"/>
      <c r="QM155" s="9"/>
      <c r="QN155" s="9"/>
      <c r="QO155" s="9"/>
      <c r="QP155" s="9"/>
      <c r="QQ155" s="9"/>
      <c r="QR155" s="9"/>
      <c r="QS155" s="9"/>
      <c r="QT155" s="9"/>
      <c r="QU155" s="9"/>
      <c r="QV155" s="9"/>
      <c r="QW155" s="9"/>
      <c r="QX155" s="9"/>
      <c r="QY155" s="9"/>
      <c r="QZ155" s="9"/>
      <c r="RA155" s="9"/>
      <c r="RB155" s="9"/>
      <c r="RC155" s="9"/>
      <c r="RD155" s="9"/>
      <c r="RE155" s="9"/>
      <c r="RF155" s="9"/>
      <c r="RG155" s="9"/>
      <c r="RH155" s="9"/>
      <c r="RI155" s="9"/>
      <c r="RJ155" s="9"/>
      <c r="RK155" s="9"/>
      <c r="RL155" s="9"/>
      <c r="RM155" s="9"/>
      <c r="RN155" s="9"/>
      <c r="RO155" s="9"/>
      <c r="RP155" s="9"/>
      <c r="RQ155" s="9"/>
      <c r="RR155" s="9"/>
      <c r="RS155" s="9"/>
      <c r="RT155" s="9"/>
      <c r="RU155" s="9"/>
      <c r="RV155" s="9"/>
      <c r="RW155" s="9"/>
      <c r="RX155" s="9"/>
      <c r="RY155" s="9"/>
      <c r="RZ155" s="9"/>
      <c r="SA155" s="9"/>
      <c r="SB155" s="9"/>
      <c r="SC155" s="9"/>
      <c r="SD155" s="9"/>
      <c r="SE155" s="9"/>
      <c r="SF155" s="9"/>
      <c r="SG155" s="9"/>
      <c r="SH155" s="9"/>
      <c r="SI155" s="9"/>
      <c r="SJ155" s="9"/>
      <c r="SK155" s="9"/>
      <c r="SL155" s="9"/>
      <c r="SM155" s="9"/>
      <c r="SN155" s="9"/>
      <c r="SO155" s="9"/>
      <c r="SP155" s="9"/>
      <c r="SQ155" s="9"/>
      <c r="SR155" s="9"/>
      <c r="SS155" s="9"/>
      <c r="ST155" s="9"/>
      <c r="SU155" s="9"/>
      <c r="SV155" s="9"/>
      <c r="SW155" s="9"/>
      <c r="SX155" s="9"/>
      <c r="SY155" s="9"/>
      <c r="SZ155" s="9"/>
      <c r="TA155" s="9"/>
      <c r="TB155" s="9"/>
      <c r="TC155" s="9"/>
      <c r="TD155" s="9"/>
      <c r="TE155" s="9"/>
      <c r="TF155" s="9"/>
      <c r="TG155" s="9"/>
      <c r="TH155" s="9"/>
      <c r="TI155" s="9"/>
      <c r="TJ155" s="9"/>
      <c r="TK155" s="9"/>
      <c r="TL155" s="9"/>
      <c r="TM155" s="9"/>
      <c r="TN155" s="9"/>
      <c r="TO155" s="9"/>
      <c r="TP155" s="9"/>
      <c r="TQ155" s="9"/>
      <c r="TR155" s="9"/>
      <c r="TS155" s="9"/>
      <c r="TT155" s="9"/>
      <c r="TU155" s="9"/>
      <c r="TV155" s="9"/>
      <c r="TW155" s="9"/>
      <c r="TX155" s="9"/>
      <c r="TY155" s="9"/>
      <c r="TZ155" s="9"/>
      <c r="UA155" s="9"/>
      <c r="UB155" s="9"/>
      <c r="UC155" s="9"/>
      <c r="UD155" s="9"/>
      <c r="UE155" s="9"/>
      <c r="UF155" s="9"/>
      <c r="UG155" s="9"/>
      <c r="UH155" s="9"/>
      <c r="UI155" s="9"/>
      <c r="UJ155" s="9"/>
      <c r="UK155" s="9"/>
      <c r="UL155" s="9"/>
      <c r="UM155" s="9"/>
      <c r="UN155" s="9"/>
      <c r="UO155" s="9"/>
      <c r="UP155" s="9"/>
      <c r="UQ155" s="9"/>
      <c r="UR155" s="9"/>
      <c r="US155" s="9"/>
      <c r="UT155" s="9"/>
      <c r="UU155" s="9"/>
      <c r="UV155" s="9"/>
      <c r="UW155" s="9"/>
      <c r="UX155" s="9"/>
      <c r="UY155" s="9"/>
      <c r="UZ155" s="9"/>
      <c r="VA155" s="9"/>
      <c r="VB155" s="9"/>
      <c r="VC155" s="9"/>
      <c r="VD155" s="9"/>
      <c r="VE155" s="9"/>
      <c r="VF155" s="9"/>
      <c r="VG155" s="9"/>
      <c r="VH155" s="9"/>
      <c r="VI155" s="9"/>
      <c r="VJ155" s="9"/>
      <c r="VK155" s="9"/>
      <c r="VL155" s="9"/>
      <c r="VM155" s="9"/>
      <c r="VN155" s="9"/>
      <c r="VO155" s="9"/>
      <c r="VP155" s="9"/>
      <c r="VQ155" s="9"/>
      <c r="VR155" s="9"/>
      <c r="VS155" s="9"/>
      <c r="VT155" s="9"/>
      <c r="VU155" s="9"/>
      <c r="VV155" s="9"/>
      <c r="VW155" s="9"/>
      <c r="VX155" s="9"/>
      <c r="VY155" s="9"/>
      <c r="VZ155" s="9"/>
      <c r="WA155" s="9"/>
      <c r="WB155" s="9"/>
      <c r="WC155" s="9"/>
      <c r="WD155" s="9"/>
      <c r="WE155" s="9"/>
      <c r="WF155" s="9"/>
      <c r="WG155" s="9"/>
      <c r="WH155" s="9"/>
      <c r="WI155" s="9"/>
      <c r="WJ155" s="9"/>
      <c r="WK155" s="9"/>
      <c r="WL155" s="9"/>
      <c r="WM155" s="9"/>
      <c r="WN155" s="9"/>
      <c r="WO155" s="9"/>
      <c r="WP155" s="9"/>
      <c r="WQ155" s="9"/>
      <c r="WR155" s="9"/>
      <c r="WS155" s="9"/>
      <c r="WT155" s="9"/>
      <c r="WU155" s="9"/>
      <c r="WV155" s="9"/>
      <c r="WW155" s="9"/>
      <c r="WX155" s="9"/>
      <c r="WY155" s="9"/>
      <c r="WZ155" s="9"/>
      <c r="XA155" s="9"/>
      <c r="XB155" s="9"/>
      <c r="XC155" s="9"/>
      <c r="XD155" s="9"/>
      <c r="XE155" s="9"/>
      <c r="XF155" s="9"/>
      <c r="XG155" s="9"/>
      <c r="XH155" s="9"/>
      <c r="XI155" s="9"/>
      <c r="XJ155" s="9"/>
      <c r="XK155" s="9"/>
      <c r="XL155" s="9"/>
      <c r="XM155" s="9"/>
      <c r="XN155" s="9"/>
      <c r="XO155" s="9"/>
      <c r="XP155" s="9"/>
      <c r="XQ155" s="9"/>
      <c r="XR155" s="9"/>
      <c r="XS155" s="9"/>
      <c r="XT155" s="9"/>
      <c r="XU155" s="9"/>
      <c r="XV155" s="9"/>
      <c r="XW155" s="9"/>
      <c r="XX155" s="9"/>
      <c r="XY155" s="9"/>
      <c r="XZ155" s="9"/>
      <c r="YA155" s="9"/>
      <c r="YB155" s="9"/>
      <c r="YC155" s="9"/>
      <c r="YD155" s="9"/>
      <c r="YE155" s="9"/>
      <c r="YF155" s="9"/>
      <c r="YG155" s="9"/>
      <c r="YH155" s="9"/>
      <c r="YI155" s="9"/>
      <c r="YJ155" s="9"/>
      <c r="YK155" s="9"/>
      <c r="YL155" s="9"/>
      <c r="YM155" s="9"/>
      <c r="YN155" s="9"/>
      <c r="YO155" s="9"/>
      <c r="YP155" s="9"/>
      <c r="YQ155" s="9"/>
      <c r="YR155" s="9"/>
      <c r="YS155" s="9"/>
      <c r="YT155" s="9"/>
      <c r="YU155" s="9"/>
      <c r="YV155" s="9"/>
      <c r="YW155" s="9"/>
      <c r="YX155" s="9"/>
      <c r="YY155" s="9"/>
      <c r="YZ155" s="9"/>
      <c r="ZA155" s="9"/>
      <c r="ZB155" s="9"/>
      <c r="ZC155" s="9"/>
      <c r="ZD155" s="9"/>
      <c r="ZE155" s="9"/>
      <c r="ZF155" s="9"/>
      <c r="ZG155" s="9"/>
      <c r="ZH155" s="9"/>
      <c r="ZI155" s="9"/>
      <c r="ZJ155" s="9"/>
      <c r="ZK155" s="9"/>
      <c r="ZL155" s="9"/>
      <c r="ZM155" s="9"/>
      <c r="ZN155" s="9"/>
      <c r="ZO155" s="9"/>
      <c r="ZP155" s="9"/>
      <c r="ZQ155" s="9"/>
      <c r="ZR155" s="9"/>
      <c r="ZS155" s="9"/>
      <c r="ZT155" s="9"/>
      <c r="ZU155" s="9"/>
      <c r="ZV155" s="9"/>
      <c r="ZW155" s="9"/>
      <c r="ZX155" s="9"/>
      <c r="ZY155" s="9"/>
      <c r="ZZ155" s="9"/>
      <c r="AAA155" s="9"/>
      <c r="AAB155" s="9"/>
      <c r="AAC155" s="9"/>
      <c r="AAD155" s="9"/>
      <c r="AAE155" s="9"/>
      <c r="AAF155" s="9"/>
      <c r="AAG155" s="9"/>
      <c r="AAH155" s="9"/>
      <c r="AAI155" s="9"/>
      <c r="AAJ155" s="9"/>
      <c r="AAK155" s="9"/>
      <c r="AAL155" s="9"/>
      <c r="AAM155" s="9"/>
      <c r="AAN155" s="9"/>
      <c r="AAO155" s="9"/>
      <c r="AAP155" s="9"/>
      <c r="AAQ155" s="9"/>
      <c r="AAR155" s="9"/>
      <c r="AAS155" s="9"/>
      <c r="AAT155" s="9"/>
      <c r="AAU155" s="9"/>
      <c r="AAV155" s="9"/>
      <c r="AAW155" s="9"/>
      <c r="AAX155" s="9"/>
      <c r="AAY155" s="9"/>
      <c r="AAZ155" s="9"/>
      <c r="ABA155" s="9"/>
      <c r="ABB155" s="9"/>
      <c r="ABC155" s="9"/>
      <c r="ABD155" s="9"/>
      <c r="ABE155" s="9"/>
      <c r="ABF155" s="9"/>
      <c r="ABG155" s="9"/>
      <c r="ABH155" s="9"/>
      <c r="ABI155" s="9"/>
      <c r="ABJ155" s="9"/>
      <c r="ABK155" s="9"/>
      <c r="ABL155" s="9"/>
      <c r="ABM155" s="9"/>
      <c r="ABN155" s="9"/>
      <c r="ABO155" s="9"/>
      <c r="ABP155" s="9"/>
      <c r="ABQ155" s="9"/>
      <c r="ABR155" s="9"/>
      <c r="ABS155" s="9"/>
      <c r="ABT155" s="9"/>
      <c r="ABU155" s="9"/>
      <c r="ABV155" s="9"/>
      <c r="ABW155" s="9"/>
      <c r="ABX155" s="9"/>
      <c r="ABY155" s="9"/>
      <c r="ABZ155" s="9"/>
      <c r="ACA155" s="9"/>
      <c r="ACB155" s="9"/>
      <c r="ACC155" s="9"/>
      <c r="ACD155" s="9"/>
      <c r="ACE155" s="9"/>
      <c r="ACF155" s="9"/>
      <c r="ACG155" s="9"/>
      <c r="ACH155" s="9"/>
      <c r="ACI155" s="9"/>
      <c r="ACJ155" s="9"/>
      <c r="ACK155" s="9"/>
      <c r="ACL155" s="9"/>
      <c r="ACM155" s="9"/>
      <c r="ACN155" s="9"/>
      <c r="ACO155" s="9"/>
      <c r="ACP155" s="9"/>
      <c r="ACQ155" s="9"/>
      <c r="ACR155" s="9"/>
      <c r="ACS155" s="9"/>
      <c r="ACT155" s="9"/>
      <c r="ACU155" s="9"/>
      <c r="ACV155" s="9"/>
      <c r="ACW155" s="9"/>
      <c r="ACX155" s="9"/>
      <c r="ACY155" s="9"/>
      <c r="ACZ155" s="9"/>
      <c r="ADA155" s="9"/>
      <c r="ADB155" s="9"/>
      <c r="ADC155" s="9"/>
      <c r="ADD155" s="9"/>
      <c r="ADE155" s="9"/>
      <c r="ADF155" s="9"/>
      <c r="ADG155" s="9"/>
      <c r="ADH155" s="9"/>
      <c r="ADI155" s="9"/>
      <c r="ADJ155" s="9"/>
      <c r="ADK155" s="9"/>
      <c r="ADL155" s="9"/>
      <c r="ADM155" s="9"/>
      <c r="ADN155" s="9"/>
      <c r="ADO155" s="9"/>
      <c r="ADP155" s="9"/>
      <c r="ADQ155" s="9"/>
      <c r="ADR155" s="9"/>
      <c r="ADS155" s="9"/>
      <c r="ADT155" s="9"/>
      <c r="ADU155" s="9"/>
      <c r="ADV155" s="9"/>
      <c r="ADW155" s="9"/>
      <c r="ADX155" s="9"/>
      <c r="ADY155" s="9"/>
      <c r="ADZ155" s="9"/>
      <c r="AEA155" s="9"/>
      <c r="AEB155" s="9"/>
      <c r="AEC155" s="9"/>
      <c r="AED155" s="9"/>
      <c r="AEE155" s="9"/>
      <c r="AEF155" s="9"/>
      <c r="AEG155" s="9"/>
      <c r="AEH155" s="9"/>
      <c r="AEI155" s="9"/>
      <c r="AEJ155" s="9"/>
      <c r="AEK155" s="9"/>
      <c r="AEL155" s="9"/>
      <c r="AEM155" s="9"/>
      <c r="AEN155" s="9"/>
      <c r="AEO155" s="9"/>
      <c r="AEP155" s="9"/>
      <c r="AEQ155" s="9"/>
      <c r="AER155" s="9"/>
      <c r="AES155" s="9"/>
      <c r="AET155" s="9"/>
      <c r="AEU155" s="9"/>
      <c r="AEV155" s="9"/>
      <c r="AEW155" s="9"/>
      <c r="AEX155" s="9"/>
      <c r="AEY155" s="9"/>
      <c r="AEZ155" s="9"/>
      <c r="AFA155" s="9"/>
      <c r="AFB155" s="9"/>
      <c r="AFC155" s="9"/>
      <c r="AFD155" s="9"/>
      <c r="AFE155" s="9"/>
      <c r="AFF155" s="9"/>
      <c r="AFG155" s="9"/>
      <c r="AFH155" s="9"/>
      <c r="AFI155" s="9"/>
      <c r="AFJ155" s="9"/>
      <c r="AFK155" s="9"/>
      <c r="AFL155" s="9"/>
      <c r="AFM155" s="9"/>
      <c r="AFN155" s="9"/>
      <c r="AFO155" s="9"/>
      <c r="AFP155" s="9"/>
      <c r="AFQ155" s="9"/>
      <c r="AFR155" s="9"/>
      <c r="AFS155" s="9"/>
      <c r="AFT155" s="9"/>
      <c r="AFU155" s="9"/>
      <c r="AFV155" s="9"/>
      <c r="AFW155" s="9"/>
      <c r="AFX155" s="9"/>
      <c r="AFY155" s="9"/>
      <c r="AFZ155" s="9"/>
      <c r="AGA155" s="9"/>
      <c r="AGB155" s="9"/>
      <c r="AGC155" s="9"/>
      <c r="AGD155" s="9"/>
      <c r="AGE155" s="9"/>
      <c r="AGF155" s="9"/>
      <c r="AGG155" s="9"/>
      <c r="AGH155" s="9"/>
      <c r="AGI155" s="9"/>
      <c r="AGJ155" s="9"/>
      <c r="AGK155" s="9"/>
      <c r="AGL155" s="9"/>
      <c r="AGM155" s="9"/>
      <c r="AGN155" s="9"/>
      <c r="AGO155" s="9"/>
      <c r="AGP155" s="9"/>
      <c r="AGQ155" s="9"/>
      <c r="AGR155" s="9"/>
      <c r="AGS155" s="9"/>
      <c r="AGT155" s="9"/>
      <c r="AGU155" s="9"/>
      <c r="AGV155" s="9"/>
      <c r="AGW155" s="9"/>
      <c r="AGX155" s="9"/>
      <c r="AGY155" s="9"/>
      <c r="AGZ155" s="9"/>
      <c r="AHA155" s="9"/>
      <c r="AHB155" s="9"/>
      <c r="AHC155" s="9"/>
      <c r="AHD155" s="9"/>
      <c r="AHE155" s="9"/>
      <c r="AHF155" s="9"/>
      <c r="AHG155" s="9"/>
      <c r="AHH155" s="9"/>
      <c r="AHI155" s="9"/>
      <c r="AHJ155" s="9"/>
      <c r="AHK155" s="9"/>
      <c r="AHL155" s="9"/>
      <c r="AHM155" s="9"/>
      <c r="AHN155" s="9"/>
      <c r="AHO155" s="9"/>
      <c r="AHP155" s="9"/>
      <c r="AHQ155" s="9"/>
      <c r="AHR155" s="9"/>
      <c r="AHS155" s="9"/>
      <c r="AHT155" s="9"/>
      <c r="AHU155" s="9"/>
      <c r="AHV155" s="9"/>
      <c r="AHW155" s="9"/>
      <c r="AHX155" s="9"/>
      <c r="AHY155" s="9"/>
      <c r="AHZ155" s="9"/>
      <c r="AIA155" s="9"/>
      <c r="AIB155" s="9"/>
      <c r="AIC155" s="9"/>
      <c r="AID155" s="9"/>
      <c r="AIE155" s="9"/>
      <c r="AIF155" s="9"/>
      <c r="AIG155" s="9"/>
      <c r="AIH155" s="9"/>
      <c r="AII155" s="9"/>
      <c r="AIJ155" s="9"/>
      <c r="AIK155" s="9"/>
      <c r="AIL155" s="9"/>
      <c r="AIM155" s="9"/>
      <c r="AIN155" s="9"/>
      <c r="AIO155" s="9"/>
      <c r="AIP155" s="9"/>
      <c r="AIQ155" s="9"/>
      <c r="AIR155" s="9"/>
      <c r="AIS155" s="9"/>
      <c r="AIT155" s="9"/>
      <c r="AIU155" s="9"/>
      <c r="AIV155" s="9"/>
      <c r="AIW155" s="9"/>
      <c r="AIX155" s="9"/>
      <c r="AIY155" s="9"/>
      <c r="AIZ155" s="9"/>
      <c r="AJA155" s="9"/>
      <c r="AJB155" s="9"/>
      <c r="AJC155" s="9"/>
      <c r="AJD155" s="9"/>
      <c r="AJE155" s="9"/>
      <c r="AJF155" s="9"/>
      <c r="AJG155" s="9"/>
      <c r="AJH155" s="9"/>
      <c r="AJI155" s="9"/>
      <c r="AJJ155" s="9"/>
      <c r="AJK155" s="9"/>
      <c r="AJL155" s="9"/>
      <c r="AJM155" s="9"/>
      <c r="AJN155" s="9"/>
      <c r="AJO155" s="9"/>
      <c r="AJP155" s="9"/>
      <c r="AJQ155" s="9"/>
      <c r="AJR155" s="9"/>
      <c r="AJS155" s="9"/>
      <c r="AJT155" s="9"/>
      <c r="AJU155" s="9"/>
      <c r="AJV155" s="9"/>
      <c r="AJW155" s="9"/>
      <c r="AJX155" s="9"/>
      <c r="AJY155" s="9"/>
      <c r="AJZ155" s="9"/>
      <c r="AKA155" s="9"/>
      <c r="AKB155" s="9"/>
      <c r="AKC155" s="9"/>
      <c r="AKD155" s="9"/>
      <c r="AKE155" s="9"/>
      <c r="AKF155" s="9"/>
      <c r="AKG155" s="9"/>
      <c r="AKH155" s="9"/>
      <c r="AKI155" s="9"/>
      <c r="AKJ155" s="9"/>
      <c r="AKK155" s="9"/>
      <c r="AKL155" s="9"/>
      <c r="AKM155" s="9"/>
      <c r="AKN155" s="9"/>
      <c r="AKO155" s="9"/>
      <c r="AKP155" s="9"/>
      <c r="AKQ155" s="9"/>
      <c r="AKR155" s="9"/>
      <c r="AKS155" s="9"/>
      <c r="AKT155" s="9"/>
      <c r="AKU155" s="9"/>
      <c r="AKV155" s="9"/>
      <c r="AKW155" s="9"/>
      <c r="AKX155" s="9"/>
      <c r="AKY155" s="9"/>
      <c r="AKZ155" s="9"/>
      <c r="ALA155" s="9"/>
      <c r="ALB155" s="9"/>
      <c r="ALC155" s="9"/>
      <c r="ALD155" s="9"/>
      <c r="ALE155" s="9"/>
      <c r="ALF155" s="9"/>
      <c r="ALG155" s="9"/>
      <c r="ALH155" s="9"/>
      <c r="ALI155" s="9"/>
      <c r="ALJ155" s="9"/>
      <c r="ALK155" s="9"/>
      <c r="ALL155" s="9"/>
      <c r="ALM155" s="9"/>
      <c r="ALN155" s="9"/>
      <c r="ALO155" s="9"/>
      <c r="ALP155" s="9"/>
      <c r="ALQ155" s="9"/>
      <c r="ALR155" s="9"/>
      <c r="ALS155" s="9"/>
      <c r="ALT155" s="9"/>
      <c r="ALU155" s="9"/>
      <c r="ALV155" s="9"/>
      <c r="ALW155" s="9"/>
      <c r="ALX155" s="9"/>
      <c r="ALY155" s="9"/>
      <c r="AMN155" s="9"/>
      <c r="AMO155" s="9"/>
      <c r="AMP155" s="9"/>
      <c r="AMQ155" s="9"/>
      <c r="AMR155" s="9"/>
      <c r="AMS155" s="9"/>
      <c r="AMT155" s="9"/>
      <c r="AMU155" s="9"/>
      <c r="AMV155" s="9"/>
      <c r="AMW155" s="9"/>
      <c r="AMX155" s="9"/>
      <c r="AMY155" s="9"/>
      <c r="AMZ155" s="9"/>
      <c r="ANA155" s="9"/>
      <c r="ANB155" s="9"/>
      <c r="ANC155" s="9"/>
      <c r="AND155" s="9"/>
      <c r="ANE155" s="9"/>
      <c r="ANF155" s="9"/>
      <c r="ANG155" s="9"/>
      <c r="ANH155" s="9"/>
      <c r="ANI155" s="9"/>
      <c r="ANJ155" s="9"/>
      <c r="ANK155" s="9"/>
      <c r="ANL155" s="9"/>
      <c r="ANM155" s="9"/>
      <c r="ANN155" s="9"/>
      <c r="ANO155" s="9"/>
      <c r="ANP155" s="9"/>
      <c r="ANQ155" s="9"/>
      <c r="ANR155" s="9"/>
      <c r="ANS155" s="9"/>
      <c r="ANT155" s="9"/>
      <c r="ANU155" s="9"/>
      <c r="ANV155" s="9"/>
      <c r="ANW155" s="9"/>
      <c r="ANX155" s="9"/>
      <c r="ANY155" s="9"/>
      <c r="ANZ155" s="9"/>
      <c r="AOA155" s="9"/>
      <c r="AOB155" s="9"/>
      <c r="AOC155" s="9"/>
      <c r="AOD155" s="9"/>
      <c r="AOE155" s="9"/>
      <c r="AOF155" s="9"/>
      <c r="AOG155" s="9"/>
      <c r="AOH155" s="9"/>
      <c r="AOI155" s="9"/>
      <c r="AOJ155" s="9"/>
      <c r="AOK155" s="9"/>
      <c r="AOL155" s="9"/>
      <c r="AOM155" s="9"/>
      <c r="AON155" s="9"/>
      <c r="AOO155" s="9"/>
      <c r="AOP155" s="9"/>
      <c r="AOQ155" s="9"/>
      <c r="AOR155" s="9"/>
      <c r="AOS155" s="9"/>
      <c r="AOT155" s="9"/>
      <c r="AOU155" s="9"/>
      <c r="AOV155" s="9"/>
      <c r="AOW155" s="9"/>
      <c r="AOX155" s="9"/>
      <c r="AOY155" s="9"/>
      <c r="AOZ155" s="9"/>
      <c r="APA155" s="9"/>
      <c r="APB155" s="9"/>
      <c r="APC155" s="9"/>
      <c r="APD155" s="9"/>
      <c r="APE155" s="9"/>
      <c r="APF155" s="9"/>
      <c r="APG155" s="9"/>
      <c r="APH155" s="9"/>
      <c r="API155" s="9"/>
      <c r="APJ155" s="9"/>
      <c r="APK155" s="9"/>
      <c r="APL155" s="9"/>
      <c r="APM155" s="9"/>
      <c r="APN155" s="9"/>
      <c r="APO155" s="9"/>
      <c r="APP155" s="9"/>
      <c r="APQ155" s="9"/>
      <c r="APR155" s="9"/>
      <c r="APS155" s="9"/>
      <c r="APT155" s="9"/>
      <c r="APU155" s="9"/>
      <c r="APV155" s="9"/>
      <c r="APW155" s="9"/>
      <c r="APX155" s="9"/>
      <c r="APY155" s="9"/>
      <c r="APZ155" s="9"/>
      <c r="AQA155" s="9"/>
      <c r="AQB155" s="9"/>
      <c r="AQC155" s="9"/>
      <c r="AQD155" s="9"/>
      <c r="AQE155" s="9"/>
      <c r="AQF155" s="9"/>
      <c r="AQG155" s="9"/>
      <c r="AQH155" s="9"/>
      <c r="AQI155" s="9"/>
      <c r="AQJ155" s="9"/>
      <c r="AQK155" s="9"/>
      <c r="AQL155" s="9"/>
      <c r="AQM155" s="9"/>
      <c r="AQN155" s="9"/>
      <c r="AQO155" s="9"/>
      <c r="AQP155" s="9"/>
      <c r="AQQ155" s="9"/>
      <c r="AQR155" s="9"/>
      <c r="AQS155" s="9"/>
      <c r="AQT155" s="9"/>
      <c r="AQU155" s="9"/>
      <c r="AQV155" s="9"/>
      <c r="AQW155" s="9"/>
      <c r="AQX155" s="9"/>
      <c r="AQY155" s="9"/>
      <c r="AQZ155" s="9"/>
      <c r="ARA155" s="9"/>
      <c r="ARB155" s="9"/>
      <c r="ARC155" s="9"/>
      <c r="ARD155" s="9"/>
      <c r="ARE155" s="9"/>
      <c r="ARF155" s="9"/>
      <c r="ARG155" s="9"/>
      <c r="ARH155" s="9"/>
      <c r="ARI155" s="9"/>
      <c r="ARJ155" s="9"/>
      <c r="ARK155" s="9"/>
      <c r="ARL155" s="9"/>
      <c r="ARM155" s="9"/>
      <c r="ARN155" s="9"/>
      <c r="ARO155" s="9"/>
      <c r="ARP155" s="9"/>
      <c r="ARQ155" s="9"/>
      <c r="ARR155" s="9"/>
      <c r="ARS155" s="9"/>
      <c r="ART155" s="9"/>
      <c r="ARU155" s="9"/>
      <c r="ARV155" s="9"/>
      <c r="ARW155" s="9"/>
      <c r="ARX155" s="9"/>
      <c r="ARY155" s="9"/>
      <c r="ARZ155" s="9"/>
      <c r="ASA155" s="9"/>
      <c r="ASB155" s="9"/>
      <c r="ASC155" s="9"/>
      <c r="ASD155" s="9"/>
      <c r="ASE155" s="9"/>
      <c r="ASF155" s="9"/>
      <c r="ASG155" s="9"/>
      <c r="ASH155" s="9"/>
      <c r="ASI155" s="9"/>
      <c r="ASJ155" s="9"/>
      <c r="ASK155" s="9"/>
      <c r="ASL155" s="9"/>
      <c r="ASM155" s="9"/>
      <c r="ASN155" s="9"/>
      <c r="ASO155" s="9"/>
      <c r="ASP155" s="9"/>
      <c r="ASQ155" s="9"/>
      <c r="ASR155" s="9"/>
      <c r="ASS155" s="9"/>
      <c r="AST155" s="9"/>
      <c r="ASU155" s="9"/>
      <c r="ASV155" s="9"/>
      <c r="ASW155" s="9"/>
      <c r="ASX155" s="9"/>
      <c r="ASY155" s="9"/>
      <c r="ASZ155" s="9"/>
      <c r="ATA155" s="9"/>
      <c r="ATB155" s="9"/>
      <c r="ATC155" s="9"/>
      <c r="ATD155" s="9"/>
      <c r="ATE155" s="9"/>
      <c r="ATF155" s="9"/>
      <c r="ATG155" s="9"/>
      <c r="ATH155" s="9"/>
      <c r="ATI155" s="9"/>
      <c r="ATJ155" s="9"/>
      <c r="ATK155" s="9"/>
      <c r="ATL155" s="9"/>
      <c r="ATM155" s="9"/>
      <c r="ATN155" s="9"/>
      <c r="ATO155" s="9"/>
      <c r="ATP155" s="9"/>
      <c r="ATQ155" s="9"/>
      <c r="ATR155" s="9"/>
      <c r="ATS155" s="9"/>
      <c r="ATT155" s="9"/>
      <c r="ATU155" s="9"/>
      <c r="ATV155" s="9"/>
      <c r="ATW155" s="9"/>
      <c r="ATX155" s="9"/>
      <c r="ATY155" s="9" t="s">
        <v>5691</v>
      </c>
      <c r="ATZ155" s="9" t="s">
        <v>5691</v>
      </c>
      <c r="AUA155" s="9" t="s">
        <v>13298</v>
      </c>
      <c r="AUB155" s="9"/>
      <c r="AUC155" s="9"/>
      <c r="AUD155" s="9"/>
      <c r="AUE155" s="9"/>
      <c r="AUF155" s="9"/>
      <c r="AUG155" s="9"/>
      <c r="AUH155" s="9"/>
      <c r="AUI155" s="9"/>
      <c r="AUJ155" s="9"/>
      <c r="AUK155" s="9"/>
      <c r="AUL155" s="9"/>
      <c r="AUM155" s="9"/>
      <c r="AUN155" s="9"/>
      <c r="AUO155" s="9"/>
      <c r="AUP155" s="9"/>
      <c r="AUQ155" s="9"/>
      <c r="AUR155" s="9"/>
      <c r="AUS155" s="9"/>
      <c r="AUT155" s="9"/>
      <c r="AUU155" s="9"/>
      <c r="AUV155" s="9"/>
      <c r="AUW155" s="9"/>
      <c r="AUX155" s="9"/>
      <c r="AUY155" s="9"/>
      <c r="AUZ155" s="9"/>
      <c r="AVA155" s="9"/>
      <c r="AVB155" s="9"/>
      <c r="AVC155" s="9"/>
      <c r="AVD155" s="9"/>
      <c r="AVE155" s="9"/>
      <c r="AVF155" s="9"/>
      <c r="AVG155" s="9"/>
      <c r="AVH155" s="9"/>
      <c r="AVI155" s="9"/>
      <c r="AVJ155" s="9"/>
      <c r="AVK155" s="9" t="s">
        <v>13299</v>
      </c>
      <c r="AVL155" s="9"/>
      <c r="AVM155" s="9"/>
      <c r="AVN155" s="9"/>
      <c r="AVO155" s="9"/>
      <c r="AVP155" s="9"/>
      <c r="AVQ155" s="9"/>
      <c r="AVR155" s="9"/>
      <c r="AVS155" s="9"/>
      <c r="AVT155" s="9"/>
      <c r="AVU155" s="9"/>
      <c r="AVV155" s="9"/>
      <c r="AVW155" s="9"/>
      <c r="AVX155" s="9"/>
      <c r="AVY155" s="9"/>
      <c r="AVZ155" s="9"/>
      <c r="AWA155" s="9"/>
      <c r="AWB155" s="9"/>
      <c r="AWC155" s="9"/>
      <c r="AWD155" s="9"/>
      <c r="AWE155" s="9"/>
      <c r="AWF155" s="9"/>
      <c r="AWG155" s="9"/>
      <c r="AWH155" s="9"/>
      <c r="AWI155" s="9"/>
      <c r="AWJ155" s="9"/>
      <c r="AWK155" s="9"/>
      <c r="AWL155" s="9"/>
      <c r="AWM155" s="9"/>
      <c r="AWN155" s="9"/>
      <c r="AWO155" s="9"/>
      <c r="AWP155" s="9"/>
      <c r="AWQ155" s="9"/>
      <c r="AWR155" s="9"/>
      <c r="AWS155" s="9"/>
      <c r="AWT155" s="9"/>
      <c r="AWU155" s="9"/>
      <c r="AWV155" s="9"/>
      <c r="AWW155" s="9"/>
      <c r="AWX155" s="9"/>
      <c r="AWY155" s="9"/>
      <c r="AWZ155" s="9"/>
      <c r="AXA155" s="9"/>
      <c r="AXB155" s="9" t="s">
        <v>5707</v>
      </c>
      <c r="AXC155" s="9"/>
      <c r="AXD155" s="9"/>
      <c r="AXE155" s="9"/>
      <c r="AXF155" s="9"/>
      <c r="AXG155" s="9"/>
      <c r="AXH155" s="9"/>
      <c r="AXI155" s="9"/>
      <c r="AXJ155" s="9"/>
      <c r="AXK155" s="9">
        <v>525.0</v>
      </c>
      <c r="AXL155" s="9" t="s">
        <v>3244</v>
      </c>
      <c r="AXM155" s="9">
        <v>526.0</v>
      </c>
      <c r="AXN155" s="9"/>
      <c r="AXO155" s="9"/>
      <c r="AXP155" s="9"/>
      <c r="AXQ155" s="9"/>
      <c r="AXR155" s="9"/>
      <c r="AXS155" s="9"/>
      <c r="AXT155" s="9"/>
      <c r="AXU155" s="9"/>
      <c r="AXV155" s="9"/>
      <c r="AXW155" s="9"/>
      <c r="AXX155" s="9"/>
      <c r="AXY155" s="9"/>
      <c r="AXZ155" s="9"/>
      <c r="AYA155" s="9"/>
      <c r="AYB155" s="9"/>
      <c r="AYC155" s="9"/>
      <c r="AYD155" s="9" t="s">
        <v>3244</v>
      </c>
      <c r="AYE155" s="9"/>
      <c r="AYF155" s="9"/>
      <c r="AYG155" s="9"/>
      <c r="AYH155" s="9" t="s">
        <v>13300</v>
      </c>
      <c r="AYI155" s="9"/>
      <c r="AYJ155" s="9"/>
      <c r="AYK155" s="9"/>
      <c r="AYL155" s="9"/>
      <c r="AYM155" s="9"/>
      <c r="AYN155" s="9"/>
      <c r="AYO155" s="9"/>
      <c r="AYP155" s="9"/>
      <c r="AYQ155" s="9"/>
      <c r="AYR155" s="9"/>
      <c r="AYS155" s="9"/>
      <c r="AYT155" s="9"/>
      <c r="AYU155" s="9"/>
      <c r="AYV155" s="9"/>
      <c r="AYW155" s="9"/>
      <c r="AYX155" s="9"/>
      <c r="AYY155" s="9"/>
      <c r="AYZ155" s="9"/>
      <c r="AZA155" s="9"/>
      <c r="AZB155" s="9"/>
      <c r="AZC155" s="9"/>
      <c r="AZD155" s="9"/>
      <c r="AZE155" s="9"/>
      <c r="AZF155" s="9"/>
      <c r="AZG155" s="9"/>
      <c r="AZH155" s="9"/>
      <c r="AZI155" s="9"/>
      <c r="AZJ155" s="9"/>
      <c r="AZK155" s="9"/>
      <c r="AZL155" s="9"/>
      <c r="AZM155" s="9"/>
      <c r="AZN155" s="9"/>
      <c r="AZO155" s="9"/>
      <c r="AZP155" s="9"/>
      <c r="AZQ155" s="9"/>
      <c r="AZR155" s="9"/>
      <c r="AZS155" s="9"/>
      <c r="AZT155" s="9"/>
      <c r="AZU155" s="9"/>
      <c r="AZV155" s="9"/>
      <c r="AZW155" s="9"/>
      <c r="AZX155" s="9"/>
      <c r="AZY155" s="9"/>
      <c r="AZZ155" s="9"/>
      <c r="BAA155" s="9"/>
      <c r="BAB155" s="9"/>
      <c r="BAC155" s="9"/>
      <c r="BAD155" s="9"/>
      <c r="BAE155" s="9"/>
      <c r="BAF155" s="9"/>
      <c r="BAG155" s="9"/>
      <c r="BAH155" s="9"/>
      <c r="BAI155" s="9"/>
      <c r="BAJ155" s="9"/>
      <c r="BAK155" s="9"/>
      <c r="BAL155" s="9"/>
      <c r="BAM155" s="9"/>
      <c r="BAN155" s="9"/>
      <c r="BAO155" s="9"/>
      <c r="BAP155" s="9"/>
      <c r="BAQ155" s="9"/>
      <c r="BAR155" s="9"/>
      <c r="BAS155" s="9"/>
      <c r="BAT155" s="9"/>
      <c r="BAU155" s="9"/>
      <c r="BAV155" s="9"/>
      <c r="BAW155" s="9"/>
      <c r="BAX155" s="9"/>
      <c r="BAY155" s="9"/>
      <c r="BAZ155" s="9"/>
      <c r="BBA155" s="9"/>
      <c r="BBB155" s="9"/>
      <c r="BBC155" s="9"/>
      <c r="BBD155" s="9"/>
      <c r="BBE155" s="9"/>
      <c r="BBF155" s="9"/>
      <c r="BBG155" s="9"/>
      <c r="BBH155" s="9"/>
      <c r="BBI155" s="9"/>
      <c r="BBJ155" s="9"/>
      <c r="BBK155" s="9"/>
      <c r="BBL155" s="9"/>
      <c r="BBM155" s="9"/>
      <c r="BBN155" s="9"/>
      <c r="BBO155" s="9"/>
      <c r="BBP155" s="9"/>
      <c r="BBQ155" s="9"/>
      <c r="BBR155" s="9"/>
      <c r="BBS155" s="9"/>
      <c r="BBT155" s="9"/>
      <c r="BBU155" s="9"/>
      <c r="BBV155" s="9"/>
      <c r="BBW155" s="9"/>
      <c r="BBX155" s="9"/>
      <c r="BBY155" s="9"/>
      <c r="BBZ155" s="9"/>
      <c r="BCA155" s="9"/>
      <c r="BCB155" s="9"/>
      <c r="BCC155" s="9"/>
      <c r="BCD155" s="9"/>
      <c r="BCE155" s="9"/>
      <c r="BCF155" s="9"/>
      <c r="BCG155" s="9"/>
      <c r="BCH155" s="9"/>
      <c r="BCI155" s="9"/>
      <c r="BCJ155" s="9"/>
      <c r="BCK155" s="9"/>
      <c r="BCL155" s="9"/>
      <c r="BCM155" s="9"/>
      <c r="BCN155" s="9"/>
      <c r="BCO155" s="9"/>
      <c r="BCP155" s="9"/>
      <c r="BCQ155" s="9"/>
      <c r="BCR155" s="9"/>
      <c r="BCS155" s="9"/>
      <c r="BCT155" s="9"/>
      <c r="BCU155" s="9"/>
      <c r="BCV155" s="9"/>
      <c r="BCW155" s="9"/>
      <c r="BCX155" s="9"/>
      <c r="BCY155" s="9"/>
      <c r="BCZ155" s="9"/>
      <c r="BDA155" s="9"/>
      <c r="BDB155" s="9"/>
      <c r="BDC155" s="9"/>
      <c r="BDD155" s="9"/>
      <c r="BDE155" s="9"/>
      <c r="BDF155" s="9"/>
      <c r="BDG155" s="9"/>
      <c r="BDH155" s="9"/>
      <c r="BDI155" s="9"/>
      <c r="BDJ155" s="9"/>
      <c r="BDK155" s="9"/>
      <c r="BDL155" s="9"/>
      <c r="BDM155" s="9"/>
      <c r="BDN155" s="9"/>
      <c r="BDO155" s="9"/>
      <c r="BDP155" s="9"/>
      <c r="BDQ155" s="9"/>
      <c r="BDR155" s="9"/>
      <c r="BDS155" s="9"/>
      <c r="BDT155" s="9"/>
      <c r="BDU155" s="9"/>
      <c r="BDV155" s="9"/>
      <c r="BDW155" s="9"/>
      <c r="BDX155" s="9"/>
      <c r="BDY155" s="9"/>
      <c r="BDZ155" s="9"/>
      <c r="BEA155" s="9"/>
      <c r="BEB155" s="9"/>
      <c r="BEC155" s="9"/>
      <c r="BED155" s="9"/>
      <c r="BEE155" s="9"/>
      <c r="BEF155" s="9"/>
      <c r="BEG155" s="9"/>
      <c r="BEH155" s="9"/>
      <c r="BEI155" s="9"/>
      <c r="BEJ155" s="9"/>
      <c r="BEK155" s="9"/>
      <c r="BEL155" s="9"/>
      <c r="BEM155" s="9"/>
      <c r="BEN155" s="9"/>
      <c r="BEO155" s="9"/>
      <c r="BEP155" s="9"/>
      <c r="BEQ155" s="9"/>
      <c r="BER155" s="9"/>
      <c r="BES155" s="9"/>
      <c r="BET155" s="9"/>
      <c r="BEU155" s="9"/>
      <c r="BEV155" s="9"/>
      <c r="BEW155" s="9"/>
      <c r="BEX155" s="9"/>
      <c r="BEY155" s="9"/>
      <c r="BEZ155" s="9"/>
      <c r="BFA155" s="9"/>
      <c r="BFB155" s="9"/>
      <c r="BFC155" s="9"/>
      <c r="BFD155" s="9"/>
      <c r="BFE155" s="9"/>
      <c r="BFF155" s="9"/>
      <c r="BFG155" s="9"/>
      <c r="BFH155" s="9"/>
      <c r="BFI155" s="9"/>
      <c r="BFJ155" s="9"/>
      <c r="BFK155" s="9"/>
      <c r="BFL155" s="9"/>
      <c r="BFM155" s="9"/>
      <c r="BFN155" s="9"/>
      <c r="BFO155" s="9"/>
      <c r="BFP155" s="9"/>
      <c r="BFQ155" s="9"/>
      <c r="BFR155" s="9"/>
      <c r="BFS155" s="9"/>
      <c r="BFT155" s="9"/>
      <c r="BFU155" s="9"/>
      <c r="BFV155" s="9"/>
      <c r="BFW155" s="9"/>
      <c r="BFX155" s="9"/>
      <c r="BFY155" s="9"/>
      <c r="BFZ155" s="9"/>
      <c r="BGA155" s="9"/>
      <c r="BGB155" s="9"/>
      <c r="BGC155" s="9"/>
      <c r="BGD155" s="9"/>
      <c r="BGE155" s="9"/>
      <c r="BGF155" s="9"/>
      <c r="BGG155" s="9"/>
      <c r="BGH155" s="9"/>
      <c r="BGI155" s="9"/>
      <c r="BGJ155" s="9"/>
      <c r="BGK155" s="9"/>
      <c r="BGL155" s="9"/>
      <c r="BGM155" s="9"/>
      <c r="BGN155" s="9"/>
      <c r="BGO155" s="9"/>
      <c r="BGP155" s="9"/>
      <c r="BGQ155" s="9"/>
      <c r="BGR155" s="9"/>
      <c r="BGS155" s="9"/>
      <c r="BGT155" s="9"/>
      <c r="BGU155" s="9"/>
      <c r="BGV155" s="9"/>
      <c r="BGW155" s="9"/>
      <c r="BGX155" s="9"/>
      <c r="BGY155" s="9"/>
      <c r="BGZ155" s="9"/>
      <c r="BHA155" s="9"/>
      <c r="BHB155" s="9"/>
      <c r="BHC155" s="9"/>
      <c r="BHD155" s="9"/>
      <c r="BHE155" s="9"/>
      <c r="BHF155" s="9"/>
      <c r="BHG155" s="9"/>
      <c r="BHH155" s="9"/>
      <c r="BHI155" s="9"/>
      <c r="BHJ155" s="9"/>
      <c r="BHK155" s="9"/>
      <c r="BHL155" s="9"/>
      <c r="BHM155" s="9"/>
      <c r="BHN155" s="9"/>
      <c r="BHO155" s="9"/>
      <c r="BHP155" s="9"/>
      <c r="BHQ155" s="9"/>
      <c r="BHR155" s="9"/>
      <c r="BHS155" s="9"/>
      <c r="BHT155" s="9"/>
      <c r="BHU155" s="9"/>
      <c r="BHV155" s="9"/>
      <c r="BHW155" s="9"/>
      <c r="BHX155" s="9"/>
      <c r="BHY155" s="9"/>
      <c r="BHZ155" s="9"/>
      <c r="BIA155" s="9"/>
      <c r="BIB155" s="9"/>
      <c r="BIC155" s="9"/>
      <c r="BID155" s="9"/>
      <c r="BIE155" s="9"/>
      <c r="BIF155" s="9"/>
      <c r="BIG155" s="9"/>
      <c r="BIH155" s="9"/>
      <c r="BII155" s="9"/>
      <c r="BIJ155" s="9"/>
      <c r="BIK155" s="9"/>
      <c r="BIL155" s="9"/>
      <c r="BIM155" s="9"/>
      <c r="BIN155" s="9"/>
      <c r="BIO155" s="9"/>
      <c r="BIP155" s="9"/>
      <c r="BIQ155" s="9"/>
      <c r="BIR155" s="9"/>
      <c r="BIS155" s="9"/>
      <c r="BIT155" s="9"/>
      <c r="BIU155" s="9"/>
      <c r="BIV155" s="9"/>
      <c r="BIW155" s="9"/>
      <c r="BIX155" s="9"/>
      <c r="BIY155" s="9"/>
      <c r="BIZ155" s="9"/>
      <c r="BJA155" s="9"/>
      <c r="BJB155" s="9"/>
      <c r="BJC155" s="9"/>
      <c r="BJD155" s="9"/>
      <c r="BJE155" s="9"/>
      <c r="BJF155" s="9"/>
      <c r="BJG155" s="9"/>
      <c r="BJH155" s="9"/>
      <c r="BJI155" s="9"/>
      <c r="BJJ155" s="9"/>
      <c r="BJK155" s="9"/>
      <c r="BJL155" s="9"/>
      <c r="BJM155" s="9"/>
      <c r="BJN155" s="9"/>
      <c r="BJO155" s="9"/>
      <c r="BJP155" s="9"/>
      <c r="BJQ155" s="9"/>
      <c r="BJR155" s="9"/>
      <c r="BJS155" s="9"/>
      <c r="BJT155" s="9"/>
      <c r="BJU155" s="9"/>
      <c r="BJV155" s="9"/>
      <c r="BJW155" s="9"/>
      <c r="BJX155" s="9"/>
      <c r="BJY155" s="9"/>
      <c r="BJZ155" s="9"/>
      <c r="BKA155" s="9"/>
      <c r="BKB155" s="9"/>
      <c r="BKC155" s="9"/>
      <c r="BKD155" s="9"/>
      <c r="BKE155" s="9"/>
      <c r="BKF155" s="9"/>
      <c r="BKG155" s="9"/>
      <c r="BKH155" s="9"/>
      <c r="BKI155" s="9"/>
      <c r="BKJ155" s="9"/>
      <c r="BKK155" s="9"/>
      <c r="BKL155" s="9"/>
      <c r="BKM155" s="9"/>
      <c r="BKN155" s="9"/>
      <c r="BKO155" s="9"/>
      <c r="BKP155" s="9"/>
      <c r="BKQ155" s="9"/>
      <c r="BKR155" s="9"/>
      <c r="BKS155" s="9"/>
      <c r="BKT155" s="9"/>
      <c r="BKU155" s="9"/>
      <c r="BKV155" s="9"/>
      <c r="BKW155" s="9"/>
      <c r="BKX155" s="9"/>
      <c r="BKY155" s="9"/>
      <c r="BKZ155" s="9"/>
      <c r="BLA155" s="9"/>
      <c r="BLB155" s="9"/>
      <c r="BLC155" s="9"/>
      <c r="BLD155" s="9"/>
      <c r="BLE155" s="9"/>
      <c r="BLF155" s="9"/>
      <c r="BLG155" s="9"/>
      <c r="BLH155" s="9"/>
      <c r="BLI155" s="9"/>
      <c r="BLJ155" s="9"/>
      <c r="BLK155" s="9"/>
      <c r="BLL155" s="9"/>
      <c r="BLM155" s="9"/>
      <c r="BLN155" s="9"/>
      <c r="BLO155" s="9"/>
      <c r="BLP155" s="9"/>
      <c r="BLQ155" s="9"/>
      <c r="BLR155" s="9"/>
      <c r="BLS155" s="9"/>
      <c r="BLT155" s="9"/>
      <c r="BLU155" s="9"/>
      <c r="BLV155" s="9"/>
      <c r="BLW155" s="9"/>
      <c r="BLX155" s="9"/>
      <c r="BLY155" s="9"/>
      <c r="BLZ155" s="9"/>
      <c r="BMA155" s="9"/>
      <c r="BMB155" s="9"/>
      <c r="BMC155" s="9"/>
      <c r="BMD155" s="9"/>
      <c r="BME155" s="9"/>
      <c r="BMF155" s="9"/>
      <c r="BMG155" s="9"/>
      <c r="BMH155" s="9"/>
      <c r="BMI155" s="9"/>
      <c r="BMJ155" s="9"/>
      <c r="BMK155" s="9"/>
      <c r="BML155" s="9"/>
      <c r="BMM155" s="9"/>
      <c r="BMN155" s="9"/>
      <c r="BMO155" s="9"/>
      <c r="BMP155" s="9"/>
      <c r="BMQ155" s="9"/>
      <c r="BMR155" s="9"/>
      <c r="BMS155" s="9"/>
      <c r="BMT155" s="9"/>
      <c r="BMU155" s="9"/>
      <c r="BMV155" s="9"/>
      <c r="BMW155" s="9"/>
      <c r="BMX155" s="9"/>
      <c r="BMY155" s="9"/>
      <c r="BMZ155" s="9"/>
      <c r="BNA155" s="9"/>
      <c r="BNB155" s="9"/>
      <c r="BNC155" s="9"/>
      <c r="BND155" s="9"/>
      <c r="BNE155" s="9"/>
      <c r="BNF155" s="9"/>
      <c r="BNG155" s="9"/>
      <c r="BNH155" s="9"/>
      <c r="BNI155" s="9"/>
      <c r="BNJ155" s="9"/>
      <c r="BNK155" s="9"/>
      <c r="BNL155" s="9"/>
      <c r="BNM155" s="9"/>
      <c r="BNN155" s="9"/>
      <c r="BNO155" s="9"/>
      <c r="BNP155" s="9"/>
      <c r="BNQ155" s="9"/>
      <c r="BNR155" s="9"/>
      <c r="BNS155" s="9"/>
      <c r="BNT155" s="9"/>
      <c r="BNU155" s="9"/>
      <c r="BNV155" s="9"/>
      <c r="BNW155" s="9"/>
      <c r="BNX155" s="9"/>
      <c r="BNY155" s="9"/>
      <c r="BNZ155" s="9"/>
      <c r="BOA155" s="9"/>
      <c r="BOB155" s="9"/>
      <c r="BOC155" s="9"/>
      <c r="BOD155" s="9"/>
      <c r="BOE155" s="9"/>
      <c r="BOF155" s="9"/>
      <c r="BOG155" s="9"/>
      <c r="BOH155" s="9"/>
      <c r="BOI155" s="9"/>
      <c r="BOJ155" s="9"/>
      <c r="BOK155" s="9"/>
      <c r="BOL155" s="9"/>
      <c r="BOM155" s="9"/>
      <c r="BON155" s="9"/>
      <c r="BOO155" s="9"/>
      <c r="BOP155" s="9"/>
      <c r="BOQ155" s="9"/>
      <c r="BOR155" s="9"/>
      <c r="BOS155" s="9"/>
      <c r="BOT155" s="9"/>
      <c r="BOU155" s="9"/>
      <c r="BOV155" s="9"/>
      <c r="BOW155" s="9"/>
      <c r="BOX155" s="9"/>
      <c r="BOY155" s="9"/>
      <c r="BOZ155" s="9"/>
      <c r="BPA155" s="9"/>
      <c r="BPB155" s="9"/>
      <c r="BPC155" s="9"/>
      <c r="BPD155" s="9"/>
      <c r="BPE155" s="9"/>
      <c r="BPF155" s="9"/>
      <c r="BPG155" s="9"/>
      <c r="BPH155" s="9"/>
      <c r="BPI155" s="9"/>
      <c r="BPJ155" s="9"/>
      <c r="BPK155" s="9"/>
      <c r="BPL155" s="9"/>
      <c r="BPM155" s="9"/>
      <c r="BPN155" s="9"/>
      <c r="BPO155" s="9"/>
      <c r="BPP155" s="9"/>
      <c r="BPQ155" s="9"/>
      <c r="BPR155" s="9"/>
      <c r="BPS155" s="9"/>
      <c r="BPT155" s="9"/>
      <c r="BPU155" s="9"/>
      <c r="BPV155" s="9"/>
      <c r="BPW155" s="9"/>
      <c r="BPX155" s="9"/>
      <c r="BPY155" s="9"/>
      <c r="BPZ155" s="9"/>
      <c r="BQA155" s="9"/>
      <c r="BQB155" s="9"/>
      <c r="BQC155" s="9"/>
      <c r="BQD155" s="9"/>
      <c r="BQE155" s="9"/>
      <c r="BQF155" s="9"/>
      <c r="BQG155" s="9"/>
      <c r="BQH155" s="9"/>
      <c r="BQI155" s="9"/>
      <c r="BQJ155" s="9"/>
      <c r="BQK155" s="9"/>
      <c r="BQL155" s="9"/>
      <c r="BQM155" s="9"/>
      <c r="BQN155" s="9"/>
      <c r="BQO155" s="9"/>
      <c r="BQP155" s="9"/>
      <c r="BQQ155" s="9"/>
      <c r="BQR155" s="9"/>
      <c r="BQS155" s="9"/>
      <c r="BQT155" s="9"/>
      <c r="BQU155" s="9"/>
      <c r="BQV155" s="9"/>
      <c r="BQW155" s="9"/>
      <c r="BQX155" s="9"/>
      <c r="BQY155" s="9"/>
      <c r="BQZ155" s="9"/>
      <c r="BRA155" s="9"/>
      <c r="BRB155" s="9"/>
      <c r="BRC155" s="9"/>
      <c r="BRD155" s="9"/>
      <c r="BRE155" s="9"/>
      <c r="BRF155" s="9"/>
      <c r="BRG155" s="9"/>
      <c r="BRH155" s="9"/>
      <c r="BRI155" s="9"/>
      <c r="BRJ155" s="9"/>
      <c r="BRK155" s="9"/>
      <c r="BRL155" s="9"/>
      <c r="BRM155" s="9"/>
      <c r="BRN155" s="9"/>
      <c r="BRO155" s="9"/>
      <c r="BRP155" s="9"/>
      <c r="BRQ155" s="9"/>
      <c r="BRR155" s="9"/>
      <c r="BRS155" s="9"/>
      <c r="BRT155" s="9"/>
      <c r="BRU155" s="9"/>
      <c r="BRV155" s="9"/>
      <c r="BRW155" s="9"/>
      <c r="BRX155" s="9"/>
      <c r="BRY155" s="9"/>
      <c r="BRZ155" s="9"/>
      <c r="BSA155" s="9"/>
      <c r="BSB155" s="9"/>
      <c r="BSC155" s="9"/>
      <c r="BSD155" s="9"/>
      <c r="BSE155" s="9"/>
      <c r="BSF155" s="9"/>
      <c r="BSG155" s="9"/>
      <c r="BSH155" s="9"/>
      <c r="BSI155" s="9"/>
      <c r="BSJ155" s="9"/>
      <c r="BSK155" s="9"/>
      <c r="BSL155" s="9"/>
      <c r="BSM155" s="9"/>
      <c r="BSN155" s="9"/>
      <c r="BSO155" s="9"/>
      <c r="BSP155" s="9"/>
      <c r="BSQ155" s="9"/>
      <c r="BSR155" s="9"/>
      <c r="BSS155" s="9"/>
      <c r="BST155" s="9"/>
      <c r="BSU155" s="9"/>
      <c r="BSV155" s="9"/>
      <c r="BSW155" s="9"/>
      <c r="BSX155" s="9"/>
      <c r="BSY155" s="9"/>
      <c r="BSZ155" s="9"/>
      <c r="BTA155" s="9"/>
      <c r="BTB155" s="9"/>
      <c r="BTC155" s="9"/>
      <c r="BTD155" s="9"/>
      <c r="BTE155" s="9"/>
      <c r="BTF155" s="9"/>
      <c r="BTG155" s="9"/>
      <c r="BTH155" s="9"/>
      <c r="BTI155" s="9"/>
      <c r="BTJ155" s="9"/>
      <c r="BTK155" s="9"/>
      <c r="BTL155" s="9"/>
      <c r="BTM155" s="9"/>
      <c r="BTN155" s="9"/>
      <c r="BTO155" s="9"/>
      <c r="BTP155" s="9"/>
      <c r="BTQ155" s="9"/>
      <c r="BTR155" s="9"/>
      <c r="BTS155" s="9"/>
      <c r="BTT155" s="9"/>
      <c r="BTU155" s="9"/>
      <c r="BTV155" s="9"/>
      <c r="BTW155" s="9"/>
      <c r="BTX155" s="9"/>
      <c r="BTY155" s="9"/>
      <c r="BTZ155" s="9"/>
      <c r="BUA155" s="9"/>
      <c r="BUB155" s="9"/>
      <c r="BUC155" s="9"/>
      <c r="BUD155" s="9"/>
      <c r="BUE155" s="9"/>
      <c r="BUF155" s="9"/>
      <c r="BUG155" s="9"/>
      <c r="BUH155" s="9"/>
      <c r="BUI155" s="9"/>
      <c r="BUJ155" s="9"/>
      <c r="BUK155" s="9"/>
      <c r="BUL155" s="9"/>
      <c r="BUM155" s="9"/>
      <c r="BUN155" s="9"/>
      <c r="BUO155" s="9"/>
      <c r="BUP155" s="9"/>
      <c r="BUQ155" s="9"/>
      <c r="BUR155" s="9"/>
      <c r="BUS155" s="9"/>
      <c r="BUT155" s="9"/>
      <c r="BUU155" s="9"/>
      <c r="BUV155" s="9"/>
      <c r="BUW155" s="9"/>
      <c r="BUX155" s="9"/>
      <c r="BUY155" s="9"/>
      <c r="BUZ155" s="9"/>
      <c r="BVA155" s="9"/>
      <c r="BVB155" s="9"/>
      <c r="BVC155" s="9"/>
      <c r="BVD155" s="9"/>
      <c r="BVE155" s="9"/>
      <c r="BVF155" s="9"/>
      <c r="BVG155" s="9"/>
      <c r="BVH155" s="9"/>
      <c r="BVI155" s="9"/>
      <c r="BVJ155" s="9"/>
      <c r="BVK155" s="9"/>
      <c r="BVL155" s="9"/>
      <c r="BVM155" s="9"/>
      <c r="BVN155" s="9"/>
      <c r="BVO155" s="9"/>
      <c r="BVP155" s="9"/>
      <c r="BVQ155" s="9"/>
      <c r="BVR155" s="9"/>
      <c r="BVS155" s="9"/>
      <c r="BVT155" s="9"/>
      <c r="BVU155" s="9"/>
      <c r="BVV155" s="9"/>
      <c r="BVW155" s="9"/>
      <c r="BVX155" s="9"/>
      <c r="BVY155" s="9"/>
      <c r="BVZ155" s="9"/>
      <c r="BWA155" s="9"/>
      <c r="BWB155" s="9"/>
      <c r="BWC155" s="9"/>
      <c r="BWD155" s="9"/>
      <c r="BWE155" s="9"/>
      <c r="BWF155" s="9"/>
      <c r="BWG155" s="9"/>
      <c r="BWH155" s="9"/>
      <c r="BWI155" s="9"/>
      <c r="BWJ155" s="9"/>
      <c r="BWK155" s="9"/>
      <c r="BWL155" s="9"/>
      <c r="BWM155" s="9"/>
      <c r="BWN155" s="9"/>
      <c r="BWO155" s="9"/>
      <c r="BWP155" s="9"/>
      <c r="BWQ155" s="9"/>
      <c r="BWR155" s="9"/>
      <c r="BWS155" s="9"/>
      <c r="BWT155" s="9"/>
      <c r="BWU155" s="9"/>
      <c r="BWV155" s="9"/>
      <c r="BWW155" s="9"/>
      <c r="BWX155" s="9"/>
      <c r="BWY155" s="9"/>
      <c r="BWZ155" s="9"/>
      <c r="BXA155" s="9"/>
      <c r="BXB155" s="9"/>
      <c r="BXC155" s="9"/>
      <c r="BXD155" s="9"/>
    </row>
    <row r="156" ht="14.25" customHeight="1">
      <c r="A156" s="9">
        <v>1.0</v>
      </c>
      <c r="B156" s="9" t="s">
        <v>11947</v>
      </c>
      <c r="C156" s="9" t="s">
        <v>11948</v>
      </c>
      <c r="D156" s="9" t="s">
        <v>11948</v>
      </c>
      <c r="E156" s="9"/>
      <c r="F156" s="9">
        <v>11.0</v>
      </c>
      <c r="G156" s="9" t="s">
        <v>13301</v>
      </c>
      <c r="H156" s="9" t="s">
        <v>11967</v>
      </c>
      <c r="I156" s="9"/>
      <c r="J156" s="9"/>
      <c r="K156" s="9"/>
      <c r="L156" s="9">
        <v>11.0</v>
      </c>
      <c r="M156" s="9"/>
      <c r="N156" s="9"/>
      <c r="O156" s="9"/>
      <c r="P156" s="9">
        <v>1.0</v>
      </c>
      <c r="Q156" s="9" t="s">
        <v>13302</v>
      </c>
      <c r="R156" s="9"/>
      <c r="S156" s="9" t="s">
        <v>3246</v>
      </c>
      <c r="T156" s="9" t="s">
        <v>3245</v>
      </c>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9"/>
      <c r="KH156" s="9"/>
      <c r="KI156" s="9"/>
      <c r="KJ156" s="9"/>
      <c r="KK156" s="9"/>
      <c r="KL156" s="9"/>
      <c r="KM156" s="9"/>
      <c r="KN156" s="9"/>
      <c r="KO156" s="9"/>
      <c r="KP156" s="9"/>
      <c r="KQ156" s="9"/>
      <c r="KR156" s="9"/>
      <c r="KS156" s="9"/>
      <c r="KT156" s="9"/>
      <c r="KU156" s="9"/>
      <c r="KV156" s="9"/>
      <c r="KW156" s="9"/>
      <c r="KX156" s="9"/>
      <c r="KY156" s="9"/>
      <c r="KZ156" s="9"/>
      <c r="LA156" s="9"/>
      <c r="LB156" s="9"/>
      <c r="LC156" s="9"/>
      <c r="LD156" s="9"/>
      <c r="LE156" s="9"/>
      <c r="LF156" s="9"/>
      <c r="LG156" s="9"/>
      <c r="LH156" s="9"/>
      <c r="LI156" s="9"/>
      <c r="LJ156" s="9"/>
      <c r="LK156" s="9"/>
      <c r="LL156" s="9"/>
      <c r="LM156" s="9"/>
      <c r="LN156" s="9"/>
      <c r="LO156" s="9"/>
      <c r="LP156" s="9"/>
      <c r="LQ156" s="9"/>
      <c r="LR156" s="9"/>
      <c r="LS156" s="9"/>
      <c r="LT156" s="9"/>
      <c r="LU156" s="9"/>
      <c r="LV156" s="9"/>
      <c r="LW156" s="9"/>
      <c r="LX156" s="9"/>
      <c r="LY156" s="9"/>
      <c r="LZ156" s="9"/>
      <c r="MA156" s="9"/>
      <c r="MB156" s="9"/>
      <c r="MC156" s="9"/>
      <c r="MD156" s="9"/>
      <c r="ME156" s="9"/>
      <c r="MF156" s="9"/>
      <c r="MG156" s="9"/>
      <c r="MH156" s="9"/>
      <c r="MI156" s="9"/>
      <c r="MJ156" s="9"/>
      <c r="MK156" s="9"/>
      <c r="ML156" s="9"/>
      <c r="MM156" s="9"/>
      <c r="MN156" s="9"/>
      <c r="MO156" s="9"/>
      <c r="MP156" s="9"/>
      <c r="MQ156" s="9"/>
      <c r="MR156" s="9"/>
      <c r="MS156" s="9"/>
      <c r="MT156" s="9"/>
      <c r="MU156" s="9"/>
      <c r="MV156" s="9"/>
      <c r="MW156" s="9"/>
      <c r="MX156" s="9"/>
      <c r="MY156" s="9"/>
      <c r="MZ156" s="9"/>
      <c r="NA156" s="9"/>
      <c r="NB156" s="9"/>
      <c r="NC156" s="9"/>
      <c r="ND156" s="9"/>
      <c r="NE156" s="9"/>
      <c r="NF156" s="9"/>
      <c r="NG156" s="9"/>
      <c r="NH156" s="9"/>
      <c r="NI156" s="9"/>
      <c r="NJ156" s="9"/>
      <c r="NK156" s="9"/>
      <c r="NL156" s="9"/>
      <c r="NM156" s="9"/>
      <c r="NN156" s="9"/>
      <c r="NO156" s="9"/>
      <c r="NP156" s="9"/>
      <c r="NQ156" s="9"/>
      <c r="NR156" s="9"/>
      <c r="NS156" s="9"/>
      <c r="NT156" s="9"/>
      <c r="NU156" s="9"/>
      <c r="NV156" s="9"/>
      <c r="NW156" s="9"/>
      <c r="NX156" s="9"/>
      <c r="NY156" s="9"/>
      <c r="NZ156" s="9"/>
      <c r="OA156" s="9"/>
      <c r="OB156" s="9"/>
      <c r="OC156" s="9"/>
      <c r="OD156" s="9"/>
      <c r="OE156" s="9"/>
      <c r="OF156" s="9"/>
      <c r="OG156" s="9"/>
      <c r="OH156" s="9"/>
      <c r="OI156" s="9"/>
      <c r="OJ156" s="9"/>
      <c r="OK156" s="9"/>
      <c r="OL156" s="9"/>
      <c r="OM156" s="9"/>
      <c r="ON156" s="9"/>
      <c r="OO156" s="9"/>
      <c r="OP156" s="9"/>
      <c r="OQ156" s="9"/>
      <c r="OR156" s="9"/>
      <c r="OS156" s="9"/>
      <c r="OT156" s="9"/>
      <c r="OU156" s="9"/>
      <c r="OV156" s="9"/>
      <c r="OW156" s="9"/>
      <c r="OX156" s="9"/>
      <c r="OY156" s="9"/>
      <c r="OZ156" s="9"/>
      <c r="PA156" s="9"/>
      <c r="PB156" s="9"/>
      <c r="PC156" s="9"/>
      <c r="PD156" s="9"/>
      <c r="PE156" s="9"/>
      <c r="PF156" s="9"/>
      <c r="PG156" s="9"/>
      <c r="PH156" s="9"/>
      <c r="PI156" s="9"/>
      <c r="PJ156" s="9"/>
      <c r="PK156" s="9"/>
      <c r="PL156" s="9"/>
      <c r="PM156" s="9"/>
      <c r="PN156" s="9"/>
      <c r="PO156" s="9"/>
      <c r="PP156" s="9"/>
      <c r="PQ156" s="9"/>
      <c r="PR156" s="9"/>
      <c r="PS156" s="9"/>
      <c r="PT156" s="9"/>
      <c r="PU156" s="9"/>
      <c r="PV156" s="9"/>
      <c r="PW156" s="9"/>
      <c r="PX156" s="9"/>
      <c r="PY156" s="9"/>
      <c r="PZ156" s="9"/>
      <c r="QA156" s="9"/>
      <c r="QB156" s="9"/>
      <c r="QC156" s="9"/>
      <c r="QD156" s="9"/>
      <c r="QE156" s="9" t="s">
        <v>11967</v>
      </c>
      <c r="QF156" s="9" t="s">
        <v>5691</v>
      </c>
      <c r="QG156" s="9" t="s">
        <v>5691</v>
      </c>
      <c r="QH156" s="9" t="s">
        <v>6047</v>
      </c>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t="s">
        <v>13303</v>
      </c>
      <c r="RP156" s="9"/>
      <c r="RQ156" s="9"/>
      <c r="RR156" s="9"/>
      <c r="RS156" s="9"/>
      <c r="RT156" s="9"/>
      <c r="RU156" s="9"/>
      <c r="RV156" s="9"/>
      <c r="RW156" s="9"/>
      <c r="RX156" s="9"/>
      <c r="RY156" s="9"/>
      <c r="RZ156" s="9"/>
      <c r="SA156" s="9"/>
      <c r="SB156" s="9"/>
      <c r="SC156" s="9"/>
      <c r="SD156" s="9"/>
      <c r="SE156" s="9"/>
      <c r="SF156" s="9"/>
      <c r="SG156" s="9"/>
      <c r="SH156" s="9"/>
      <c r="SI156" s="9"/>
      <c r="SJ156" s="9"/>
      <c r="SK156" s="9"/>
      <c r="SL156" s="9"/>
      <c r="SM156" s="9"/>
      <c r="SN156" s="9"/>
      <c r="SO156" s="9"/>
      <c r="SP156" s="9"/>
      <c r="SQ156" s="9"/>
      <c r="SR156" s="9"/>
      <c r="SS156" s="9"/>
      <c r="ST156" s="9"/>
      <c r="SU156" s="9"/>
      <c r="SV156" s="9"/>
      <c r="SW156" s="9"/>
      <c r="SX156" s="9" t="s">
        <v>5707</v>
      </c>
      <c r="SY156" s="9"/>
      <c r="SZ156" s="9"/>
      <c r="TA156" s="9"/>
      <c r="TB156" s="9"/>
      <c r="TC156" s="9"/>
      <c r="TD156" s="9"/>
      <c r="TE156" s="9"/>
      <c r="TF156" s="9"/>
      <c r="TG156" s="9"/>
      <c r="TH156" s="9"/>
      <c r="TI156" s="9"/>
      <c r="TJ156" s="9"/>
      <c r="TK156" s="9"/>
      <c r="TL156" s="9"/>
      <c r="TM156" s="9" t="s">
        <v>13304</v>
      </c>
      <c r="TN156" s="9"/>
      <c r="TO156" s="9" t="s">
        <v>13305</v>
      </c>
      <c r="TP156" s="9"/>
      <c r="TQ156" s="9"/>
      <c r="TR156" s="9"/>
      <c r="TS156" s="9"/>
      <c r="TT156" s="9"/>
      <c r="TU156" s="9"/>
      <c r="TV156" s="9"/>
      <c r="TW156" s="9"/>
      <c r="TX156" s="9"/>
      <c r="TY156" s="9"/>
      <c r="TZ156" s="9"/>
      <c r="UA156" s="9"/>
      <c r="UB156" s="9"/>
      <c r="UC156" s="9"/>
      <c r="UD156" s="9"/>
      <c r="UE156" s="9"/>
      <c r="UF156" s="9"/>
      <c r="UG156" s="9"/>
      <c r="UH156" s="9"/>
      <c r="UI156" s="9"/>
      <c r="UJ156" s="9"/>
      <c r="UK156" s="9"/>
      <c r="UL156" s="9"/>
      <c r="UM156" s="9"/>
      <c r="UN156" s="9"/>
      <c r="UO156" s="9"/>
      <c r="UP156" s="9"/>
      <c r="UQ156" s="9"/>
      <c r="UR156" s="9"/>
      <c r="US156" s="9"/>
      <c r="UT156" s="9"/>
      <c r="UU156" s="9"/>
      <c r="UV156" s="9"/>
      <c r="UW156" s="9"/>
      <c r="UX156" s="9"/>
      <c r="UY156" s="9"/>
      <c r="UZ156" s="9"/>
      <c r="VA156" s="9"/>
      <c r="VB156" s="9"/>
      <c r="VC156" s="9"/>
      <c r="VD156" s="9"/>
      <c r="VE156" s="9"/>
      <c r="VF156" s="9"/>
      <c r="VG156" s="9"/>
      <c r="VH156" s="9"/>
      <c r="VI156" s="9"/>
      <c r="VJ156" s="9"/>
      <c r="VK156" s="9"/>
      <c r="VL156" s="9"/>
      <c r="VM156" s="9"/>
      <c r="VN156" s="9"/>
      <c r="VO156" s="9"/>
      <c r="VP156" s="9"/>
      <c r="VQ156" s="9"/>
      <c r="VR156" s="9"/>
      <c r="VS156" s="9"/>
      <c r="VT156" s="9"/>
      <c r="VU156" s="9"/>
      <c r="VV156" s="9"/>
      <c r="VW156" s="9"/>
      <c r="VX156" s="9"/>
      <c r="VY156" s="9"/>
      <c r="VZ156" s="9"/>
      <c r="WA156" s="9"/>
      <c r="WB156" s="9"/>
      <c r="WC156" s="9"/>
      <c r="WD156" s="9"/>
      <c r="WE156" s="9"/>
      <c r="WF156" s="9"/>
      <c r="WG156" s="9"/>
      <c r="WH156" s="9"/>
      <c r="WI156" s="9"/>
      <c r="WJ156" s="9"/>
      <c r="WK156" s="9"/>
      <c r="WL156" s="9"/>
      <c r="WM156" s="9"/>
      <c r="WN156" s="9"/>
      <c r="WO156" s="9"/>
      <c r="WP156" s="9"/>
      <c r="WQ156" s="9"/>
      <c r="WR156" s="9"/>
      <c r="WS156" s="9"/>
      <c r="WT156" s="9"/>
      <c r="WU156" s="9"/>
      <c r="WV156" s="9"/>
      <c r="WW156" s="9"/>
      <c r="WX156" s="9"/>
      <c r="WY156" s="9"/>
      <c r="WZ156" s="9"/>
      <c r="XA156" s="9"/>
      <c r="XB156" s="9"/>
      <c r="XC156" s="9"/>
      <c r="XD156" s="9"/>
      <c r="XE156" s="9"/>
      <c r="XF156" s="9"/>
      <c r="XG156" s="9"/>
      <c r="XH156" s="9"/>
      <c r="XI156" s="9"/>
      <c r="XJ156" s="9"/>
      <c r="XK156" s="9"/>
      <c r="XL156" s="9"/>
      <c r="XM156" s="9"/>
      <c r="XN156" s="9"/>
      <c r="XO156" s="9"/>
      <c r="XP156" s="9"/>
      <c r="XQ156" s="9"/>
      <c r="XR156" s="9"/>
      <c r="XS156" s="9"/>
      <c r="XT156" s="9"/>
      <c r="XU156" s="9"/>
      <c r="XV156" s="9"/>
      <c r="XW156" s="9"/>
      <c r="XX156" s="9"/>
      <c r="XY156" s="9"/>
      <c r="XZ156" s="9"/>
      <c r="YA156" s="9"/>
      <c r="YB156" s="9"/>
      <c r="YC156" s="9"/>
      <c r="YD156" s="9"/>
      <c r="YE156" s="9"/>
      <c r="YF156" s="9"/>
      <c r="YG156" s="9"/>
      <c r="YH156" s="9"/>
      <c r="YI156" s="9"/>
      <c r="YJ156" s="9"/>
      <c r="YK156" s="9"/>
      <c r="YL156" s="9"/>
      <c r="YM156" s="9"/>
      <c r="YN156" s="9"/>
      <c r="YO156" s="9"/>
      <c r="YP156" s="9"/>
      <c r="YQ156" s="9"/>
      <c r="YR156" s="9"/>
      <c r="YS156" s="9"/>
      <c r="YT156" s="9"/>
      <c r="YU156" s="9"/>
      <c r="YV156" s="9"/>
      <c r="YW156" s="9"/>
      <c r="YX156" s="9"/>
      <c r="YY156" s="9"/>
      <c r="YZ156" s="9"/>
      <c r="ZA156" s="9"/>
      <c r="ZB156" s="9"/>
      <c r="ZC156" s="9"/>
      <c r="ZD156" s="9"/>
      <c r="ZE156" s="9"/>
      <c r="ZF156" s="9"/>
      <c r="ZG156" s="9"/>
      <c r="ZH156" s="9"/>
      <c r="ZI156" s="9"/>
      <c r="ZJ156" s="9"/>
      <c r="ZK156" s="9"/>
      <c r="ZL156" s="9"/>
      <c r="ZM156" s="9"/>
      <c r="ZN156" s="9"/>
      <c r="ZO156" s="9"/>
      <c r="ZP156" s="9"/>
      <c r="ZQ156" s="9"/>
      <c r="ZR156" s="9"/>
      <c r="ZS156" s="9"/>
      <c r="ZT156" s="9"/>
      <c r="ZU156" s="9"/>
      <c r="ZV156" s="9"/>
      <c r="ZW156" s="9"/>
      <c r="ZX156" s="9"/>
      <c r="ZY156" s="9"/>
      <c r="ZZ156" s="9"/>
      <c r="AAA156" s="9"/>
      <c r="AAB156" s="9"/>
      <c r="AAC156" s="9"/>
      <c r="AAD156" s="9"/>
      <c r="AAE156" s="9"/>
      <c r="AAF156" s="9"/>
      <c r="AAG156" s="9"/>
      <c r="AAH156" s="9"/>
      <c r="AAI156" s="9"/>
      <c r="AAJ156" s="9"/>
      <c r="AAK156" s="9"/>
      <c r="AAL156" s="9"/>
      <c r="AAM156" s="9"/>
      <c r="AAN156" s="9"/>
      <c r="AAO156" s="9"/>
      <c r="AAP156" s="9"/>
      <c r="AAQ156" s="9"/>
      <c r="AAR156" s="9"/>
      <c r="AAS156" s="9"/>
      <c r="AAT156" s="9"/>
      <c r="AAU156" s="9"/>
      <c r="AAV156" s="9"/>
      <c r="AAW156" s="9"/>
      <c r="AAX156" s="9"/>
      <c r="AAY156" s="9"/>
      <c r="AAZ156" s="9"/>
      <c r="ABA156" s="9"/>
      <c r="ABB156" s="9"/>
      <c r="ABC156" s="9"/>
      <c r="ABD156" s="9"/>
      <c r="ABE156" s="9"/>
      <c r="ABF156" s="9"/>
      <c r="ABG156" s="9"/>
      <c r="ABH156" s="9"/>
      <c r="ABI156" s="9"/>
      <c r="ABJ156" s="9"/>
      <c r="ABK156" s="9"/>
      <c r="ABL156" s="9"/>
      <c r="ABM156" s="9"/>
      <c r="ABN156" s="9"/>
      <c r="ABO156" s="9"/>
      <c r="ABP156" s="9"/>
      <c r="ABQ156" s="9"/>
      <c r="ABR156" s="9"/>
      <c r="ABS156" s="9"/>
      <c r="ABT156" s="9"/>
      <c r="ABU156" s="9"/>
      <c r="ABV156" s="9"/>
      <c r="ABW156" s="9"/>
      <c r="ABX156" s="9"/>
      <c r="ABY156" s="9"/>
      <c r="ABZ156" s="9"/>
      <c r="ACA156" s="9"/>
      <c r="ACB156" s="9"/>
      <c r="ACC156" s="9"/>
      <c r="ACD156" s="9"/>
      <c r="ACE156" s="9"/>
      <c r="ACF156" s="9"/>
      <c r="ACG156" s="9"/>
      <c r="ACH156" s="9"/>
      <c r="ACI156" s="9"/>
      <c r="ACJ156" s="9"/>
      <c r="ACK156" s="9"/>
      <c r="ACL156" s="9"/>
      <c r="ACM156" s="9"/>
      <c r="ACN156" s="9"/>
      <c r="ACO156" s="9"/>
      <c r="ACP156" s="9"/>
      <c r="ACQ156" s="9"/>
      <c r="ACR156" s="9"/>
      <c r="ACS156" s="9"/>
      <c r="ACT156" s="9"/>
      <c r="ACU156" s="9"/>
      <c r="ACV156" s="9"/>
      <c r="ACW156" s="9"/>
      <c r="ACX156" s="9"/>
      <c r="ACY156" s="9"/>
      <c r="ACZ156" s="9"/>
      <c r="ADA156" s="9"/>
      <c r="ADB156" s="9"/>
      <c r="ADC156" s="9"/>
      <c r="ADD156" s="9"/>
      <c r="ADE156" s="9"/>
      <c r="ADF156" s="9"/>
      <c r="ADG156" s="9"/>
      <c r="ADH156" s="9"/>
      <c r="ADI156" s="9"/>
      <c r="ADJ156" s="9"/>
      <c r="ADK156" s="9"/>
      <c r="ADL156" s="9"/>
      <c r="ADM156" s="9"/>
      <c r="ADN156" s="9"/>
      <c r="ADO156" s="9"/>
      <c r="ADP156" s="9"/>
      <c r="ADQ156" s="9"/>
      <c r="ADR156" s="9"/>
      <c r="ADS156" s="9"/>
      <c r="ADT156" s="9"/>
      <c r="ADU156" s="9"/>
      <c r="ADV156" s="9"/>
      <c r="ADW156" s="9"/>
      <c r="ADX156" s="9"/>
      <c r="ADY156" s="9"/>
      <c r="ADZ156" s="9"/>
      <c r="AEA156" s="9"/>
      <c r="AEB156" s="9"/>
      <c r="AEC156" s="9"/>
      <c r="AED156" s="9"/>
      <c r="AEE156" s="9"/>
      <c r="AEF156" s="9"/>
      <c r="AEG156" s="9"/>
      <c r="AEH156" s="9"/>
      <c r="AEI156" s="9"/>
      <c r="AEJ156" s="9"/>
      <c r="AEK156" s="9"/>
      <c r="AEL156" s="9"/>
      <c r="AEM156" s="9"/>
      <c r="AEN156" s="9"/>
      <c r="AEO156" s="9"/>
      <c r="AEP156" s="9"/>
      <c r="AEQ156" s="9"/>
      <c r="AER156" s="9"/>
      <c r="AES156" s="9"/>
      <c r="AET156" s="9"/>
      <c r="AEU156" s="9"/>
      <c r="AEV156" s="9"/>
      <c r="AEW156" s="9"/>
      <c r="AEX156" s="9"/>
      <c r="AEY156" s="9"/>
      <c r="AEZ156" s="9"/>
      <c r="AFA156" s="9"/>
      <c r="AFB156" s="9"/>
      <c r="AFC156" s="9"/>
      <c r="AFD156" s="9"/>
      <c r="AFE156" s="9"/>
      <c r="AFF156" s="9"/>
      <c r="AFG156" s="9"/>
      <c r="AFH156" s="9"/>
      <c r="AFI156" s="9"/>
      <c r="AFJ156" s="9"/>
      <c r="AFK156" s="9"/>
      <c r="AFL156" s="9"/>
      <c r="AFM156" s="9"/>
      <c r="AFN156" s="9"/>
      <c r="AFO156" s="9"/>
      <c r="AFP156" s="9"/>
      <c r="AFQ156" s="9"/>
      <c r="AFR156" s="9"/>
      <c r="AFS156" s="9"/>
      <c r="AFT156" s="9"/>
      <c r="AFU156" s="9"/>
      <c r="AFV156" s="9"/>
      <c r="AFW156" s="9"/>
      <c r="AFX156" s="9"/>
      <c r="AFY156" s="9"/>
      <c r="AFZ156" s="9"/>
      <c r="AGA156" s="9"/>
      <c r="AGB156" s="9"/>
      <c r="AGC156" s="9"/>
      <c r="AGD156" s="9"/>
      <c r="AGE156" s="9"/>
      <c r="AGF156" s="9"/>
      <c r="AGG156" s="9"/>
      <c r="AGH156" s="9"/>
      <c r="AGI156" s="9"/>
      <c r="AGJ156" s="9"/>
      <c r="AGK156" s="9"/>
      <c r="AGL156" s="9"/>
      <c r="AGM156" s="9"/>
      <c r="AGN156" s="9"/>
      <c r="AGO156" s="9"/>
      <c r="AGP156" s="9"/>
      <c r="AGQ156" s="9"/>
      <c r="AGR156" s="9"/>
      <c r="AGS156" s="9"/>
      <c r="AGT156" s="9"/>
      <c r="AGU156" s="9"/>
      <c r="AGV156" s="9"/>
      <c r="AGW156" s="9"/>
      <c r="AGX156" s="9"/>
      <c r="AGY156" s="9"/>
      <c r="AGZ156" s="9"/>
      <c r="AHA156" s="9"/>
      <c r="AHB156" s="9"/>
      <c r="AHC156" s="9"/>
      <c r="AHD156" s="9"/>
      <c r="AHE156" s="9"/>
      <c r="AHF156" s="9"/>
      <c r="AHG156" s="9"/>
      <c r="AHH156" s="9"/>
      <c r="AHI156" s="9"/>
      <c r="AHJ156" s="9"/>
      <c r="AHK156" s="9"/>
      <c r="AHL156" s="9"/>
      <c r="AHM156" s="9"/>
      <c r="AHN156" s="9"/>
      <c r="AHO156" s="9"/>
      <c r="AHP156" s="9"/>
      <c r="AHQ156" s="9"/>
      <c r="AHR156" s="9"/>
      <c r="AHS156" s="9"/>
      <c r="AHT156" s="9"/>
      <c r="AHU156" s="9"/>
      <c r="AHV156" s="9"/>
      <c r="AHW156" s="9"/>
      <c r="AHX156" s="9"/>
      <c r="AHY156" s="9"/>
      <c r="AHZ156" s="9"/>
      <c r="AIA156" s="9"/>
      <c r="AIB156" s="9"/>
      <c r="AIC156" s="9"/>
      <c r="AID156" s="9"/>
      <c r="AIE156" s="9"/>
      <c r="AIF156" s="9"/>
      <c r="AIG156" s="9"/>
      <c r="AIH156" s="9"/>
      <c r="AII156" s="9"/>
      <c r="AIJ156" s="9"/>
      <c r="AIK156" s="9"/>
      <c r="AIL156" s="9"/>
      <c r="AIM156" s="9"/>
      <c r="AIN156" s="9"/>
      <c r="AIO156" s="9"/>
      <c r="AIP156" s="9"/>
      <c r="AIQ156" s="9"/>
      <c r="AIR156" s="9"/>
      <c r="AIS156" s="9"/>
      <c r="AIT156" s="9"/>
      <c r="AIU156" s="9"/>
      <c r="AIV156" s="9"/>
      <c r="AIW156" s="9"/>
      <c r="AIX156" s="9"/>
      <c r="AIY156" s="9"/>
      <c r="AIZ156" s="9"/>
      <c r="AJA156" s="9"/>
      <c r="AJB156" s="9"/>
      <c r="AJC156" s="9"/>
      <c r="AJD156" s="9"/>
      <c r="AJE156" s="9"/>
      <c r="AJF156" s="9"/>
      <c r="AJG156" s="9"/>
      <c r="AJH156" s="9"/>
      <c r="AJI156" s="9"/>
      <c r="AJJ156" s="9"/>
      <c r="AJK156" s="9"/>
      <c r="AJL156" s="9"/>
      <c r="AJM156" s="9"/>
      <c r="AJN156" s="9"/>
      <c r="AJO156" s="9"/>
      <c r="AJP156" s="9"/>
      <c r="AJQ156" s="9"/>
      <c r="AJR156" s="9"/>
      <c r="AJS156" s="9"/>
      <c r="AJT156" s="9"/>
      <c r="AJU156" s="9"/>
      <c r="AJV156" s="9"/>
      <c r="AJW156" s="9"/>
      <c r="AJX156" s="9"/>
      <c r="AJY156" s="9"/>
      <c r="AJZ156" s="9"/>
      <c r="AKA156" s="9"/>
      <c r="AKB156" s="9"/>
      <c r="AKC156" s="9"/>
      <c r="AKD156" s="9"/>
      <c r="AKE156" s="9"/>
      <c r="AKF156" s="9"/>
      <c r="AKG156" s="9"/>
      <c r="AKH156" s="9"/>
      <c r="AKI156" s="9"/>
      <c r="AKJ156" s="9"/>
      <c r="AKK156" s="9"/>
      <c r="AKL156" s="9"/>
      <c r="AKM156" s="9"/>
      <c r="AKN156" s="9"/>
      <c r="AKO156" s="9"/>
      <c r="AKP156" s="9"/>
      <c r="AKQ156" s="9"/>
      <c r="AKR156" s="9"/>
      <c r="AKS156" s="9"/>
      <c r="AKT156" s="9"/>
      <c r="AKU156" s="9"/>
      <c r="AKV156" s="9"/>
      <c r="AKW156" s="9"/>
      <c r="AKX156" s="9"/>
      <c r="AKY156" s="9"/>
      <c r="AKZ156" s="9"/>
      <c r="ALA156" s="9"/>
      <c r="ALB156" s="9"/>
      <c r="ALC156" s="9"/>
      <c r="ALD156" s="9"/>
      <c r="ALE156" s="9"/>
      <c r="ALF156" s="9"/>
      <c r="ALG156" s="9"/>
      <c r="ALH156" s="9"/>
      <c r="ALI156" s="9"/>
      <c r="ALJ156" s="9"/>
      <c r="ALK156" s="9"/>
      <c r="ALL156" s="9"/>
      <c r="ALM156" s="9"/>
      <c r="ALN156" s="9"/>
      <c r="ALO156" s="9"/>
      <c r="ALP156" s="9"/>
      <c r="ALQ156" s="9"/>
      <c r="ALR156" s="9"/>
      <c r="ALS156" s="9"/>
      <c r="ALT156" s="9"/>
      <c r="ALU156" s="9"/>
      <c r="ALV156" s="9"/>
      <c r="ALW156" s="9"/>
      <c r="ALX156" s="9"/>
      <c r="ALY156" s="9"/>
      <c r="AMN156" s="9"/>
      <c r="AMO156" s="9"/>
      <c r="AMP156" s="9"/>
      <c r="AMQ156" s="9"/>
      <c r="AMR156" s="9"/>
      <c r="AMS156" s="9"/>
      <c r="AMT156" s="9"/>
      <c r="AMU156" s="9"/>
      <c r="AMV156" s="9"/>
      <c r="AMW156" s="9"/>
      <c r="AMX156" s="9"/>
      <c r="AMY156" s="9"/>
      <c r="AMZ156" s="9"/>
      <c r="ANA156" s="9"/>
      <c r="ANB156" s="9" t="s">
        <v>11973</v>
      </c>
      <c r="ANC156" s="9" t="s">
        <v>11974</v>
      </c>
      <c r="AND156" s="9" t="s">
        <v>13306</v>
      </c>
      <c r="ANE156" s="9" t="s">
        <v>11976</v>
      </c>
      <c r="ANF156" s="9"/>
      <c r="ANG156" s="9"/>
      <c r="ANH156" s="9"/>
      <c r="ANI156" s="9"/>
      <c r="ANJ156" s="9"/>
      <c r="ANK156" s="9"/>
      <c r="ANL156" s="9"/>
      <c r="ANM156" s="9" t="s">
        <v>13307</v>
      </c>
      <c r="ANN156" s="9"/>
      <c r="ANO156" s="9"/>
      <c r="ANP156" s="9" t="s">
        <v>12067</v>
      </c>
      <c r="ANQ156" s="9" t="s">
        <v>5730</v>
      </c>
      <c r="ANR156" s="9" t="s">
        <v>12068</v>
      </c>
      <c r="ANS156" s="9" t="s">
        <v>12069</v>
      </c>
      <c r="ANT156" s="9" t="s">
        <v>12070</v>
      </c>
      <c r="ANU156" s="9" t="s">
        <v>12069</v>
      </c>
      <c r="ANV156" s="9"/>
      <c r="ANW156" s="9"/>
      <c r="ANX156" s="9"/>
      <c r="ANY156" s="9" t="s">
        <v>11967</v>
      </c>
      <c r="ANZ156" s="9" t="s">
        <v>13308</v>
      </c>
      <c r="AOA156" s="9"/>
      <c r="AOB156" s="9" t="s">
        <v>13309</v>
      </c>
      <c r="AOC156" s="9"/>
      <c r="AOD156" s="9"/>
      <c r="AOE156" s="9" t="s">
        <v>13310</v>
      </c>
      <c r="AOF156" s="9"/>
      <c r="AOG156" s="9"/>
      <c r="AOH156" s="9"/>
      <c r="AOI156" s="9"/>
      <c r="AOJ156" s="9" t="s">
        <v>11984</v>
      </c>
      <c r="AOK156" s="9"/>
      <c r="AOL156" s="9" t="s">
        <v>11985</v>
      </c>
      <c r="AOM156" s="9"/>
      <c r="AON156" s="9"/>
      <c r="AOO156" s="9" t="s">
        <v>11986</v>
      </c>
      <c r="AOP156" s="9"/>
      <c r="AOQ156" s="9"/>
      <c r="AOR156" s="9"/>
      <c r="AOS156" s="9"/>
      <c r="AOT156" s="9" t="s">
        <v>11987</v>
      </c>
      <c r="AOU156" s="9"/>
      <c r="AOV156" s="9" t="s">
        <v>11988</v>
      </c>
      <c r="AOW156" s="9"/>
      <c r="AOX156" s="9"/>
      <c r="AOY156" s="9" t="s">
        <v>11989</v>
      </c>
      <c r="AOZ156" s="9"/>
      <c r="APA156" s="9"/>
      <c r="APB156" s="9"/>
      <c r="APC156" s="9"/>
      <c r="APD156" s="9" t="s">
        <v>11981</v>
      </c>
      <c r="APE156" s="9"/>
      <c r="APF156" s="9" t="s">
        <v>11982</v>
      </c>
      <c r="APG156" s="9"/>
      <c r="APH156" s="9"/>
      <c r="API156" s="9" t="s">
        <v>11983</v>
      </c>
      <c r="APJ156" s="9"/>
      <c r="APK156" s="9"/>
      <c r="APL156" s="9"/>
      <c r="APM156" s="9"/>
      <c r="APN156" s="9" t="s">
        <v>12290</v>
      </c>
      <c r="APO156" s="9"/>
      <c r="APP156" s="9" t="s">
        <v>12291</v>
      </c>
      <c r="APQ156" s="9"/>
      <c r="APR156" s="9"/>
      <c r="APS156" s="9" t="s">
        <v>12292</v>
      </c>
      <c r="APT156" s="9"/>
      <c r="APU156" s="9"/>
      <c r="APV156" s="9"/>
      <c r="APW156" s="9"/>
      <c r="APX156" s="9" t="s">
        <v>12223</v>
      </c>
      <c r="APY156" s="9"/>
      <c r="APZ156" s="9" t="s">
        <v>12224</v>
      </c>
      <c r="AQA156" s="9"/>
      <c r="AQB156" s="9"/>
      <c r="AQC156" s="9" t="s">
        <v>12225</v>
      </c>
      <c r="AQD156" s="9"/>
      <c r="AQE156" s="9"/>
      <c r="AQF156" s="9"/>
      <c r="AQG156" s="9"/>
      <c r="AQH156" s="9"/>
      <c r="AQI156" s="9"/>
      <c r="AQJ156" s="9"/>
      <c r="AQK156" s="9"/>
      <c r="AQL156" s="9"/>
      <c r="AQM156" s="9"/>
      <c r="AQN156" s="9"/>
      <c r="AQO156" s="9"/>
      <c r="AQP156" s="9"/>
      <c r="AQQ156" s="9"/>
      <c r="AQR156" s="9"/>
      <c r="AQS156" s="9"/>
      <c r="AQT156" s="9"/>
      <c r="AQU156" s="9"/>
      <c r="AQV156" s="9"/>
      <c r="AQW156" s="9"/>
      <c r="AQX156" s="9"/>
      <c r="AQY156" s="9"/>
      <c r="AQZ156" s="9"/>
      <c r="ARA156" s="9"/>
      <c r="ARB156" s="9"/>
      <c r="ARC156" s="9"/>
      <c r="ARD156" s="9"/>
      <c r="ARE156" s="9"/>
      <c r="ARF156" s="9"/>
      <c r="ARG156" s="9"/>
      <c r="ARH156" s="9"/>
      <c r="ARI156" s="9"/>
      <c r="ARJ156" s="9"/>
      <c r="ARK156" s="9"/>
      <c r="ARL156" s="9"/>
      <c r="ARM156" s="9"/>
      <c r="ARN156" s="9"/>
      <c r="ARO156" s="9"/>
      <c r="ARP156" s="9"/>
      <c r="ARQ156" s="9"/>
      <c r="ARR156" s="9"/>
      <c r="ARS156" s="9"/>
      <c r="ART156" s="9"/>
      <c r="ARU156" s="9"/>
      <c r="ARV156" s="9"/>
      <c r="ARW156" s="9"/>
      <c r="ARX156" s="9"/>
      <c r="ARY156" s="9"/>
      <c r="ARZ156" s="9"/>
      <c r="ASA156" s="9"/>
      <c r="ASB156" s="9"/>
      <c r="ASC156" s="9"/>
      <c r="ASD156" s="9"/>
      <c r="ASE156" s="9"/>
      <c r="ASF156" s="9"/>
      <c r="ASG156" s="9"/>
      <c r="ASH156" s="9"/>
      <c r="ASI156" s="9"/>
      <c r="ASJ156" s="9"/>
      <c r="ASK156" s="9"/>
      <c r="ASL156" s="9"/>
      <c r="ASM156" s="9"/>
      <c r="ASN156" s="9"/>
      <c r="ASO156" s="9"/>
      <c r="ASP156" s="9"/>
      <c r="ASQ156" s="9"/>
      <c r="ASR156" s="9"/>
      <c r="ASS156" s="9"/>
      <c r="AST156" s="9"/>
      <c r="ASU156" s="9"/>
      <c r="ASV156" s="9"/>
      <c r="ASW156" s="9"/>
      <c r="ASX156" s="9"/>
      <c r="ASY156" s="9"/>
      <c r="ASZ156" s="9"/>
      <c r="ATA156" s="9"/>
      <c r="ATB156" s="9"/>
      <c r="ATC156" s="9"/>
      <c r="ATD156" s="9"/>
      <c r="ATE156" s="9"/>
      <c r="ATF156" s="9"/>
      <c r="ATG156" s="9"/>
      <c r="ATH156" s="9"/>
      <c r="ATI156" s="9"/>
      <c r="ATJ156" s="9"/>
      <c r="ATK156" s="9"/>
      <c r="ATL156" s="9"/>
      <c r="ATM156" s="9"/>
      <c r="ATN156" s="9"/>
      <c r="ATO156" s="9"/>
      <c r="ATP156" s="9"/>
      <c r="ATQ156" s="9"/>
      <c r="ATR156" s="9" t="s">
        <v>13311</v>
      </c>
      <c r="ATS156" s="9">
        <v>1.754640021E9</v>
      </c>
      <c r="ATT156" s="9" t="s">
        <v>13312</v>
      </c>
      <c r="ATU156" s="9" t="s">
        <v>11973</v>
      </c>
      <c r="ATV156" s="9" t="s">
        <v>11974</v>
      </c>
      <c r="ATW156" s="9" t="s">
        <v>13306</v>
      </c>
      <c r="ATX156" s="9" t="s">
        <v>11976</v>
      </c>
      <c r="ATY156" s="9"/>
      <c r="ATZ156" s="9"/>
      <c r="AUA156" s="9"/>
      <c r="AUB156" s="9"/>
      <c r="AUC156" s="9"/>
      <c r="AUD156" s="9"/>
      <c r="AUE156" s="9"/>
      <c r="AUF156" s="9"/>
      <c r="AUG156" s="9"/>
      <c r="AUH156" s="9"/>
      <c r="AUI156" s="9"/>
      <c r="AUJ156" s="9"/>
      <c r="AUK156" s="9"/>
      <c r="AUL156" s="9"/>
      <c r="AUM156" s="9"/>
      <c r="AUN156" s="9"/>
      <c r="AUO156" s="9"/>
      <c r="AUP156" s="9"/>
      <c r="AUQ156" s="9"/>
      <c r="AUR156" s="9"/>
      <c r="AUS156" s="9"/>
      <c r="AUT156" s="9"/>
      <c r="AUU156" s="9"/>
      <c r="AUV156" s="9"/>
      <c r="AUW156" s="9"/>
      <c r="AUX156" s="9"/>
      <c r="AUY156" s="9"/>
      <c r="AUZ156" s="9"/>
      <c r="AVA156" s="9"/>
      <c r="AVB156" s="9"/>
      <c r="AVC156" s="9"/>
      <c r="AVD156" s="9"/>
      <c r="AVE156" s="9"/>
      <c r="AVF156" s="9"/>
      <c r="AVG156" s="9"/>
      <c r="AVH156" s="9"/>
      <c r="AVI156" s="9"/>
      <c r="AVJ156" s="9"/>
      <c r="AVK156" s="9"/>
      <c r="AVL156" s="9"/>
      <c r="AVM156" s="9"/>
      <c r="AVN156" s="9"/>
      <c r="AVO156" s="9"/>
      <c r="AVP156" s="9"/>
      <c r="AVQ156" s="9"/>
      <c r="AVR156" s="9"/>
      <c r="AVS156" s="9"/>
      <c r="AVT156" s="9"/>
      <c r="AVU156" s="9"/>
      <c r="AVV156" s="9"/>
      <c r="AVW156" s="9"/>
      <c r="AVX156" s="9"/>
      <c r="AVY156" s="9"/>
      <c r="AVZ156" s="9"/>
      <c r="AWA156" s="9"/>
      <c r="AWB156" s="9"/>
      <c r="AWC156" s="9"/>
      <c r="AWD156" s="9"/>
      <c r="AWE156" s="9"/>
      <c r="AWF156" s="9"/>
      <c r="AWG156" s="9"/>
      <c r="AWH156" s="9"/>
      <c r="AWI156" s="9"/>
      <c r="AWJ156" s="9"/>
      <c r="AWK156" s="9"/>
      <c r="AWL156" s="9"/>
      <c r="AWM156" s="9"/>
      <c r="AWN156" s="9"/>
      <c r="AWO156" s="9"/>
      <c r="AWP156" s="9"/>
      <c r="AWQ156" s="9"/>
      <c r="AWR156" s="9"/>
      <c r="AWS156" s="9"/>
      <c r="AWT156" s="9"/>
      <c r="AWU156" s="9"/>
      <c r="AWV156" s="9"/>
      <c r="AWW156" s="9"/>
      <c r="AWX156" s="9"/>
      <c r="AWY156" s="9"/>
      <c r="AWZ156" s="9"/>
      <c r="AXA156" s="9"/>
      <c r="AXB156" s="9"/>
      <c r="AXC156" s="9"/>
      <c r="AXD156" s="9"/>
      <c r="AXE156" s="9"/>
      <c r="AXF156" s="9"/>
      <c r="AXG156" s="9"/>
      <c r="AXH156" s="9"/>
      <c r="AXI156" s="9"/>
      <c r="AXJ156" s="9"/>
      <c r="AXK156" s="9"/>
      <c r="AXL156" s="9"/>
      <c r="AXM156" s="9"/>
      <c r="AXN156" s="9"/>
      <c r="AXO156" s="9"/>
      <c r="AXP156" s="9"/>
      <c r="AXQ156" s="9"/>
      <c r="AXR156" s="9"/>
      <c r="AXS156" s="9"/>
      <c r="AXT156" s="9"/>
      <c r="AXU156" s="9"/>
      <c r="AXV156" s="9"/>
      <c r="AXW156" s="9"/>
      <c r="AXX156" s="9"/>
      <c r="AXY156" s="9"/>
      <c r="AXZ156" s="9"/>
      <c r="AYA156" s="9"/>
      <c r="AYB156" s="9"/>
      <c r="AYC156" s="9"/>
      <c r="AYD156" s="9"/>
      <c r="AYE156" s="9"/>
      <c r="AYF156" s="9"/>
      <c r="AYG156" s="9"/>
      <c r="AYH156" s="9"/>
      <c r="AYI156" s="9"/>
      <c r="AYJ156" s="9"/>
      <c r="AYK156" s="9"/>
      <c r="AYL156" s="9"/>
      <c r="AYM156" s="9"/>
      <c r="AYN156" s="9"/>
      <c r="AYO156" s="9"/>
      <c r="AYP156" s="9"/>
      <c r="AYQ156" s="9"/>
      <c r="AYR156" s="9"/>
      <c r="AYS156" s="9"/>
      <c r="AYT156" s="9"/>
      <c r="AYU156" s="9"/>
      <c r="AYV156" s="9"/>
      <c r="AYW156" s="9"/>
      <c r="AYX156" s="9"/>
      <c r="AYY156" s="9"/>
      <c r="AYZ156" s="9"/>
      <c r="AZA156" s="9"/>
      <c r="AZB156" s="9"/>
      <c r="AZC156" s="9"/>
      <c r="AZD156" s="9"/>
      <c r="AZE156" s="9"/>
      <c r="AZF156" s="9"/>
      <c r="AZG156" s="9"/>
      <c r="AZH156" s="9"/>
      <c r="AZI156" s="9"/>
      <c r="AZJ156" s="9"/>
      <c r="AZK156" s="9"/>
      <c r="AZL156" s="9"/>
      <c r="AZM156" s="9"/>
      <c r="AZN156" s="9"/>
      <c r="AZO156" s="9"/>
      <c r="AZP156" s="9"/>
      <c r="AZQ156" s="9"/>
      <c r="AZR156" s="9"/>
      <c r="AZS156" s="9"/>
      <c r="AZT156" s="9"/>
      <c r="AZU156" s="9"/>
      <c r="AZV156" s="9"/>
      <c r="AZW156" s="9"/>
      <c r="AZX156" s="9"/>
      <c r="AZY156" s="9"/>
      <c r="AZZ156" s="9"/>
      <c r="BAA156" s="9"/>
      <c r="BAB156" s="9"/>
      <c r="BAC156" s="9"/>
      <c r="BAD156" s="9"/>
      <c r="BAE156" s="9"/>
      <c r="BAF156" s="9"/>
      <c r="BAG156" s="9"/>
      <c r="BAH156" s="9"/>
      <c r="BAI156" s="9"/>
      <c r="BAJ156" s="9"/>
      <c r="BAK156" s="9"/>
      <c r="BAL156" s="9"/>
      <c r="BAM156" s="9"/>
      <c r="BAN156" s="9"/>
      <c r="BAO156" s="9"/>
      <c r="BAP156" s="9"/>
      <c r="BAQ156" s="9"/>
      <c r="BAR156" s="9"/>
      <c r="BAS156" s="9"/>
      <c r="BAT156" s="9"/>
      <c r="BAU156" s="9"/>
      <c r="BAV156" s="9"/>
      <c r="BAW156" s="9"/>
      <c r="BAX156" s="9"/>
      <c r="BAY156" s="9"/>
      <c r="BAZ156" s="9"/>
      <c r="BBA156" s="9"/>
      <c r="BBB156" s="9"/>
      <c r="BBC156" s="9"/>
      <c r="BBD156" s="9"/>
      <c r="BBE156" s="9"/>
      <c r="BBF156" s="9"/>
      <c r="BBG156" s="9"/>
      <c r="BBH156" s="9"/>
      <c r="BBI156" s="9"/>
      <c r="BBJ156" s="9"/>
      <c r="BBK156" s="9"/>
      <c r="BBL156" s="9"/>
      <c r="BBM156" s="9"/>
      <c r="BBN156" s="9"/>
      <c r="BBO156" s="9"/>
      <c r="BBP156" s="9"/>
      <c r="BBQ156" s="9"/>
      <c r="BBR156" s="9"/>
      <c r="BBS156" s="9"/>
      <c r="BBT156" s="9"/>
      <c r="BBU156" s="9"/>
      <c r="BBV156" s="9"/>
      <c r="BBW156" s="9"/>
      <c r="BBX156" s="9"/>
      <c r="BBY156" s="9"/>
      <c r="BBZ156" s="9"/>
      <c r="BCA156" s="9"/>
      <c r="BCB156" s="9"/>
      <c r="BCC156" s="9"/>
      <c r="BCD156" s="9"/>
      <c r="BCE156" s="9"/>
      <c r="BCF156" s="9"/>
      <c r="BCG156" s="9"/>
      <c r="BCH156" s="9"/>
      <c r="BCI156" s="9"/>
      <c r="BCJ156" s="9"/>
      <c r="BCK156" s="9"/>
      <c r="BCL156" s="9"/>
      <c r="BCM156" s="9"/>
      <c r="BCN156" s="9"/>
      <c r="BCO156" s="9"/>
      <c r="BCP156" s="9"/>
      <c r="BCQ156" s="9"/>
      <c r="BCR156" s="9"/>
      <c r="BCS156" s="9"/>
      <c r="BCT156" s="9"/>
      <c r="BCU156" s="9"/>
      <c r="BCV156" s="9"/>
      <c r="BCW156" s="9"/>
      <c r="BCX156" s="9"/>
      <c r="BCY156" s="9"/>
      <c r="BCZ156" s="9"/>
      <c r="BDA156" s="9"/>
      <c r="BDB156" s="9"/>
      <c r="BDC156" s="9"/>
      <c r="BDD156" s="9"/>
      <c r="BDE156" s="9"/>
      <c r="BDF156" s="9"/>
      <c r="BDG156" s="9"/>
      <c r="BDH156" s="9"/>
      <c r="BDI156" s="9"/>
      <c r="BDJ156" s="9"/>
      <c r="BDK156" s="9"/>
      <c r="BDL156" s="9"/>
      <c r="BDM156" s="9"/>
      <c r="BDN156" s="9"/>
      <c r="BDO156" s="9"/>
      <c r="BDP156" s="9"/>
      <c r="BDQ156" s="9"/>
      <c r="BDR156" s="9"/>
      <c r="BDS156" s="9"/>
      <c r="BDT156" s="9"/>
      <c r="BDU156" s="9"/>
      <c r="BDV156" s="9"/>
      <c r="BDW156" s="9"/>
      <c r="BDX156" s="9"/>
      <c r="BDY156" s="9"/>
      <c r="BDZ156" s="9"/>
      <c r="BEA156" s="9"/>
      <c r="BEB156" s="9"/>
      <c r="BEC156" s="9"/>
      <c r="BED156" s="9"/>
      <c r="BEE156" s="9"/>
      <c r="BEF156" s="9"/>
      <c r="BEG156" s="9"/>
      <c r="BEH156" s="9"/>
      <c r="BEI156" s="9"/>
      <c r="BEJ156" s="9"/>
      <c r="BEK156" s="9"/>
      <c r="BEL156" s="9"/>
      <c r="BEM156" s="9"/>
      <c r="BEN156" s="9"/>
      <c r="BEO156" s="9"/>
      <c r="BEP156" s="9"/>
      <c r="BEQ156" s="9"/>
      <c r="BER156" s="9"/>
      <c r="BES156" s="9"/>
      <c r="BET156" s="9"/>
      <c r="BEU156" s="9"/>
      <c r="BEV156" s="9"/>
      <c r="BEW156" s="9"/>
      <c r="BEX156" s="9"/>
      <c r="BEY156" s="9"/>
      <c r="BEZ156" s="9"/>
      <c r="BFA156" s="9"/>
      <c r="BFB156" s="9"/>
      <c r="BFC156" s="9"/>
      <c r="BFD156" s="9"/>
      <c r="BFE156" s="9"/>
      <c r="BFF156" s="9"/>
      <c r="BFG156" s="9"/>
      <c r="BFH156" s="9"/>
      <c r="BFI156" s="9"/>
      <c r="BFJ156" s="9"/>
      <c r="BFK156" s="9"/>
      <c r="BFL156" s="9"/>
      <c r="BFM156" s="9"/>
      <c r="BFN156" s="9"/>
      <c r="BFO156" s="9"/>
      <c r="BFP156" s="9"/>
      <c r="BFQ156" s="9"/>
      <c r="BFR156" s="9"/>
      <c r="BFS156" s="9"/>
      <c r="BFT156" s="9"/>
      <c r="BFU156" s="9"/>
      <c r="BFV156" s="9"/>
      <c r="BFW156" s="9"/>
      <c r="BFX156" s="9"/>
      <c r="BFY156" s="9"/>
      <c r="BFZ156" s="9"/>
      <c r="BGA156" s="9"/>
      <c r="BGB156" s="9"/>
      <c r="BGC156" s="9"/>
      <c r="BGD156" s="9"/>
      <c r="BGE156" s="9"/>
      <c r="BGF156" s="9"/>
      <c r="BGG156" s="9"/>
      <c r="BGH156" s="9"/>
      <c r="BGI156" s="9"/>
      <c r="BGJ156" s="9"/>
      <c r="BGK156" s="9"/>
      <c r="BGL156" s="9"/>
      <c r="BGM156" s="9"/>
      <c r="BGN156" s="9"/>
      <c r="BGO156" s="9"/>
      <c r="BGP156" s="9"/>
      <c r="BGQ156" s="9"/>
      <c r="BGR156" s="9"/>
      <c r="BGS156" s="9"/>
      <c r="BGT156" s="9"/>
      <c r="BGU156" s="9"/>
      <c r="BGV156" s="9"/>
      <c r="BGW156" s="9"/>
      <c r="BGX156" s="9"/>
      <c r="BGY156" s="9"/>
      <c r="BGZ156" s="9"/>
      <c r="BHA156" s="9"/>
      <c r="BHB156" s="9"/>
      <c r="BHC156" s="9"/>
      <c r="BHD156" s="9"/>
      <c r="BHE156" s="9"/>
      <c r="BHF156" s="9"/>
      <c r="BHG156" s="9"/>
      <c r="BHH156" s="9"/>
      <c r="BHI156" s="9"/>
      <c r="BHJ156" s="9"/>
      <c r="BHK156" s="9"/>
      <c r="BHL156" s="9"/>
      <c r="BHM156" s="9"/>
      <c r="BHN156" s="9"/>
      <c r="BHO156" s="9"/>
      <c r="BHP156" s="9"/>
      <c r="BHQ156" s="9"/>
      <c r="BHR156" s="9"/>
      <c r="BHS156" s="9"/>
      <c r="BHT156" s="9"/>
      <c r="BHU156" s="9"/>
      <c r="BHV156" s="9"/>
      <c r="BHW156" s="9"/>
      <c r="BHX156" s="9"/>
      <c r="BHY156" s="9"/>
      <c r="BHZ156" s="9"/>
      <c r="BIA156" s="9"/>
      <c r="BIB156" s="9"/>
      <c r="BIC156" s="9"/>
      <c r="BID156" s="9"/>
      <c r="BIE156" s="9"/>
      <c r="BIF156" s="9"/>
      <c r="BIG156" s="9"/>
      <c r="BIH156" s="9"/>
      <c r="BII156" s="9"/>
      <c r="BIJ156" s="9"/>
      <c r="BIK156" s="9"/>
      <c r="BIL156" s="9"/>
      <c r="BIM156" s="9"/>
      <c r="BIN156" s="9"/>
      <c r="BIO156" s="9"/>
      <c r="BIP156" s="9"/>
      <c r="BIQ156" s="9"/>
      <c r="BIR156" s="9"/>
      <c r="BIS156" s="9"/>
      <c r="BIT156" s="9"/>
      <c r="BIU156" s="9"/>
      <c r="BIV156" s="9"/>
      <c r="BIW156" s="9"/>
      <c r="BIX156" s="9"/>
      <c r="BIY156" s="9"/>
      <c r="BIZ156" s="9"/>
      <c r="BJA156" s="9"/>
      <c r="BJB156" s="9"/>
      <c r="BJC156" s="9"/>
      <c r="BJD156" s="9"/>
      <c r="BJE156" s="9"/>
      <c r="BJF156" s="9"/>
      <c r="BJG156" s="9"/>
      <c r="BJH156" s="9"/>
      <c r="BJI156" s="9"/>
      <c r="BJJ156" s="9"/>
      <c r="BJK156" s="9"/>
      <c r="BJL156" s="9"/>
      <c r="BJM156" s="9"/>
      <c r="BJN156" s="9"/>
      <c r="BJO156" s="9"/>
      <c r="BJP156" s="9"/>
      <c r="BJQ156" s="9"/>
      <c r="BJR156" s="9"/>
      <c r="BJS156" s="9"/>
      <c r="BJT156" s="9"/>
      <c r="BJU156" s="9"/>
      <c r="BJV156" s="9"/>
      <c r="BJW156" s="9"/>
      <c r="BJX156" s="9"/>
      <c r="BJY156" s="9"/>
      <c r="BJZ156" s="9"/>
      <c r="BKA156" s="9"/>
      <c r="BKB156" s="9"/>
      <c r="BKC156" s="9"/>
      <c r="BKD156" s="9"/>
      <c r="BKE156" s="9"/>
      <c r="BKF156" s="9"/>
      <c r="BKG156" s="9"/>
      <c r="BKH156" s="9"/>
      <c r="BKI156" s="9"/>
      <c r="BKJ156" s="9"/>
      <c r="BKK156" s="9"/>
      <c r="BKL156" s="9"/>
      <c r="BKM156" s="9"/>
      <c r="BKN156" s="9"/>
      <c r="BKO156" s="9"/>
      <c r="BKP156" s="9"/>
      <c r="BKQ156" s="9"/>
      <c r="BKR156" s="9"/>
      <c r="BKS156" s="9"/>
      <c r="BKT156" s="9"/>
      <c r="BKU156" s="9"/>
      <c r="BKV156" s="9"/>
      <c r="BKW156" s="9"/>
      <c r="BKX156" s="9"/>
      <c r="BKY156" s="9"/>
      <c r="BKZ156" s="9"/>
      <c r="BLA156" s="9"/>
      <c r="BLB156" s="9"/>
      <c r="BLC156" s="9"/>
      <c r="BLD156" s="9"/>
      <c r="BLE156" s="9"/>
      <c r="BLF156" s="9"/>
      <c r="BLG156" s="9"/>
      <c r="BLH156" s="9"/>
      <c r="BLI156" s="9"/>
      <c r="BLJ156" s="9"/>
      <c r="BLK156" s="9"/>
      <c r="BLL156" s="9"/>
      <c r="BLM156" s="9"/>
      <c r="BLN156" s="9"/>
      <c r="BLO156" s="9"/>
      <c r="BLP156" s="9"/>
      <c r="BLQ156" s="9"/>
      <c r="BLR156" s="9"/>
      <c r="BLS156" s="9"/>
      <c r="BLT156" s="9"/>
      <c r="BLU156" s="9"/>
      <c r="BLV156" s="9"/>
      <c r="BLW156" s="9"/>
      <c r="BLX156" s="9"/>
      <c r="BLY156" s="9"/>
      <c r="BLZ156" s="9"/>
      <c r="BMA156" s="9"/>
      <c r="BMB156" s="9"/>
      <c r="BMC156" s="9"/>
      <c r="BMD156" s="9"/>
      <c r="BME156" s="9"/>
      <c r="BMF156" s="9"/>
      <c r="BMG156" s="9"/>
      <c r="BMH156" s="9"/>
      <c r="BMI156" s="9"/>
      <c r="BMJ156" s="9"/>
      <c r="BMK156" s="9"/>
      <c r="BML156" s="9"/>
      <c r="BMM156" s="9"/>
      <c r="BMN156" s="9"/>
      <c r="BMO156" s="9"/>
      <c r="BMP156" s="9"/>
      <c r="BMQ156" s="9"/>
      <c r="BMR156" s="9"/>
      <c r="BMS156" s="9"/>
      <c r="BMT156" s="9"/>
      <c r="BMU156" s="9"/>
      <c r="BMV156" s="9"/>
      <c r="BMW156" s="9"/>
      <c r="BMX156" s="9"/>
      <c r="BMY156" s="9"/>
      <c r="BMZ156" s="9"/>
      <c r="BNA156" s="9"/>
      <c r="BNB156" s="9"/>
      <c r="BNC156" s="9"/>
      <c r="BND156" s="9"/>
      <c r="BNE156" s="9"/>
      <c r="BNF156" s="9"/>
      <c r="BNG156" s="9"/>
      <c r="BNH156" s="9"/>
      <c r="BNI156" s="9"/>
      <c r="BNJ156" s="9"/>
      <c r="BNK156" s="9"/>
      <c r="BNL156" s="9"/>
      <c r="BNM156" s="9"/>
      <c r="BNN156" s="9"/>
      <c r="BNO156" s="9"/>
      <c r="BNP156" s="9"/>
      <c r="BNQ156" s="9"/>
      <c r="BNR156" s="9"/>
      <c r="BNS156" s="9"/>
      <c r="BNT156" s="9"/>
      <c r="BNU156" s="9"/>
      <c r="BNV156" s="9"/>
      <c r="BNW156" s="9"/>
      <c r="BNX156" s="9"/>
      <c r="BNY156" s="9"/>
      <c r="BNZ156" s="9"/>
      <c r="BOA156" s="9"/>
      <c r="BOB156" s="9"/>
      <c r="BOC156" s="9"/>
      <c r="BOD156" s="9"/>
      <c r="BOE156" s="9"/>
      <c r="BOF156" s="9"/>
      <c r="BOG156" s="9"/>
      <c r="BOH156" s="9"/>
      <c r="BOI156" s="9"/>
      <c r="BOJ156" s="9"/>
      <c r="BOK156" s="9"/>
      <c r="BOL156" s="9"/>
      <c r="BOM156" s="9"/>
      <c r="BON156" s="9"/>
      <c r="BOO156" s="9"/>
      <c r="BOP156" s="9"/>
      <c r="BOQ156" s="9"/>
      <c r="BOR156" s="9"/>
      <c r="BOS156" s="9"/>
      <c r="BOT156" s="9"/>
      <c r="BOU156" s="9"/>
      <c r="BOV156" s="9"/>
      <c r="BOW156" s="9"/>
      <c r="BOX156" s="9"/>
      <c r="BOY156" s="9"/>
      <c r="BOZ156" s="9"/>
      <c r="BPA156" s="9"/>
      <c r="BPB156" s="9"/>
      <c r="BPC156" s="9"/>
      <c r="BPD156" s="9"/>
      <c r="BPE156" s="9"/>
      <c r="BPF156" s="9"/>
      <c r="BPG156" s="9"/>
      <c r="BPH156" s="9"/>
      <c r="BPI156" s="9"/>
      <c r="BPJ156" s="9"/>
      <c r="BPK156" s="9"/>
      <c r="BPL156" s="9"/>
      <c r="BPM156" s="9"/>
      <c r="BPN156" s="9"/>
      <c r="BPO156" s="9"/>
      <c r="BPP156" s="9"/>
      <c r="BPQ156" s="9"/>
      <c r="BPR156" s="9"/>
      <c r="BPS156" s="9"/>
      <c r="BPT156" s="9"/>
      <c r="BPU156" s="9"/>
      <c r="BPV156" s="9"/>
      <c r="BPW156" s="9"/>
      <c r="BPX156" s="9"/>
      <c r="BPY156" s="9"/>
      <c r="BPZ156" s="9"/>
      <c r="BQA156" s="9"/>
      <c r="BQB156" s="9"/>
      <c r="BQC156" s="9"/>
      <c r="BQD156" s="9"/>
      <c r="BQE156" s="9"/>
      <c r="BQF156" s="9"/>
      <c r="BQG156" s="9"/>
      <c r="BQH156" s="9"/>
      <c r="BQI156" s="9"/>
      <c r="BQJ156" s="9"/>
      <c r="BQK156" s="9"/>
      <c r="BQL156" s="9"/>
      <c r="BQM156" s="9"/>
      <c r="BQN156" s="9"/>
      <c r="BQO156" s="9"/>
      <c r="BQP156" s="9"/>
      <c r="BQQ156" s="9"/>
      <c r="BQR156" s="9"/>
      <c r="BQS156" s="9"/>
      <c r="BQT156" s="9"/>
      <c r="BQU156" s="9"/>
      <c r="BQV156" s="9"/>
      <c r="BQW156" s="9"/>
      <c r="BQX156" s="9"/>
      <c r="BQY156" s="9"/>
      <c r="BQZ156" s="9"/>
      <c r="BRA156" s="9"/>
      <c r="BRB156" s="9"/>
      <c r="BRC156" s="9"/>
      <c r="BRD156" s="9"/>
      <c r="BRE156" s="9"/>
      <c r="BRF156" s="9"/>
      <c r="BRG156" s="9"/>
      <c r="BRH156" s="9"/>
      <c r="BRI156" s="9"/>
      <c r="BRJ156" s="9"/>
      <c r="BRK156" s="9"/>
      <c r="BRL156" s="9"/>
      <c r="BRM156" s="9"/>
      <c r="BRN156" s="9"/>
      <c r="BRO156" s="9"/>
      <c r="BRP156" s="9"/>
      <c r="BRQ156" s="9"/>
      <c r="BRR156" s="9"/>
      <c r="BRS156" s="9"/>
      <c r="BRT156" s="9"/>
      <c r="BRU156" s="9"/>
      <c r="BRV156" s="9"/>
      <c r="BRW156" s="9"/>
      <c r="BRX156" s="9"/>
      <c r="BRY156" s="9"/>
      <c r="BRZ156" s="9"/>
      <c r="BSA156" s="9"/>
      <c r="BSB156" s="9"/>
      <c r="BSC156" s="9"/>
      <c r="BSD156" s="9"/>
      <c r="BSE156" s="9"/>
      <c r="BSF156" s="9"/>
      <c r="BSG156" s="9"/>
      <c r="BSH156" s="9"/>
      <c r="BSI156" s="9"/>
      <c r="BSJ156" s="9"/>
      <c r="BSK156" s="9"/>
      <c r="BSL156" s="9"/>
      <c r="BSM156" s="9"/>
      <c r="BSN156" s="9"/>
      <c r="BSO156" s="9"/>
      <c r="BSP156" s="9"/>
      <c r="BSQ156" s="9"/>
      <c r="BSR156" s="9"/>
      <c r="BSS156" s="9"/>
      <c r="BST156" s="9"/>
      <c r="BSU156" s="9"/>
      <c r="BSV156" s="9"/>
      <c r="BSW156" s="9"/>
      <c r="BSX156" s="9"/>
      <c r="BSY156" s="9"/>
      <c r="BSZ156" s="9"/>
      <c r="BTA156" s="9"/>
      <c r="BTB156" s="9"/>
      <c r="BTC156" s="9"/>
      <c r="BTD156" s="9"/>
      <c r="BTE156" s="9"/>
      <c r="BTF156" s="9"/>
      <c r="BTG156" s="9"/>
      <c r="BTH156" s="9"/>
      <c r="BTI156" s="9"/>
      <c r="BTJ156" s="9"/>
      <c r="BTK156" s="9"/>
      <c r="BTL156" s="9"/>
      <c r="BTM156" s="9"/>
      <c r="BTN156" s="9"/>
      <c r="BTO156" s="9"/>
      <c r="BTP156" s="9"/>
      <c r="BTQ156" s="9"/>
      <c r="BTR156" s="9"/>
      <c r="BTS156" s="9"/>
      <c r="BTT156" s="9"/>
      <c r="BTU156" s="9"/>
      <c r="BTV156" s="9"/>
      <c r="BTW156" s="9"/>
      <c r="BTX156" s="9"/>
      <c r="BTY156" s="9"/>
      <c r="BTZ156" s="9"/>
      <c r="BUA156" s="9"/>
      <c r="BUB156" s="9"/>
      <c r="BUC156" s="9"/>
      <c r="BUD156" s="9"/>
      <c r="BUE156" s="9"/>
      <c r="BUF156" s="9"/>
      <c r="BUG156" s="9"/>
      <c r="BUH156" s="9"/>
      <c r="BUI156" s="9"/>
      <c r="BUJ156" s="9"/>
      <c r="BUK156" s="9"/>
      <c r="BUL156" s="9"/>
      <c r="BUM156" s="9"/>
      <c r="BUN156" s="9"/>
      <c r="BUO156" s="9"/>
      <c r="BUP156" s="9"/>
      <c r="BUQ156" s="9"/>
      <c r="BUR156" s="9"/>
      <c r="BUS156" s="9"/>
      <c r="BUT156" s="9"/>
      <c r="BUU156" s="9"/>
      <c r="BUV156" s="9"/>
      <c r="BUW156" s="9"/>
      <c r="BUX156" s="9"/>
      <c r="BUY156" s="9"/>
      <c r="BUZ156" s="9"/>
      <c r="BVA156" s="9"/>
      <c r="BVB156" s="9"/>
      <c r="BVC156" s="9"/>
      <c r="BVD156" s="9"/>
      <c r="BVE156" s="9"/>
      <c r="BVF156" s="9"/>
      <c r="BVG156" s="9"/>
      <c r="BVH156" s="9"/>
      <c r="BVI156" s="9"/>
      <c r="BVJ156" s="9"/>
      <c r="BVK156" s="9"/>
      <c r="BVL156" s="9"/>
      <c r="BVM156" s="9"/>
      <c r="BVN156" s="9"/>
      <c r="BVO156" s="9"/>
      <c r="BVP156" s="9"/>
      <c r="BVQ156" s="9"/>
      <c r="BVR156" s="9"/>
      <c r="BVS156" s="9"/>
      <c r="BVT156" s="9"/>
      <c r="BVU156" s="9"/>
      <c r="BVV156" s="9"/>
      <c r="BVW156" s="9"/>
      <c r="BVX156" s="9"/>
      <c r="BVY156" s="9"/>
      <c r="BVZ156" s="9"/>
      <c r="BWA156" s="9"/>
      <c r="BWB156" s="9"/>
      <c r="BWC156" s="9"/>
      <c r="BWD156" s="9"/>
      <c r="BWE156" s="9"/>
      <c r="BWF156" s="9"/>
      <c r="BWG156" s="9"/>
      <c r="BWH156" s="9"/>
      <c r="BWI156" s="9"/>
      <c r="BWJ156" s="9"/>
      <c r="BWK156" s="9"/>
      <c r="BWL156" s="9"/>
      <c r="BWM156" s="9"/>
      <c r="BWN156" s="9"/>
      <c r="BWO156" s="9"/>
      <c r="BWP156" s="9"/>
      <c r="BWQ156" s="9"/>
      <c r="BWR156" s="9"/>
      <c r="BWS156" s="9"/>
      <c r="BWT156" s="9"/>
      <c r="BWU156" s="9"/>
      <c r="BWV156" s="9"/>
      <c r="BWW156" s="9"/>
      <c r="BWX156" s="9"/>
      <c r="BWY156" s="9"/>
      <c r="BWZ156" s="9"/>
      <c r="BXA156" s="9"/>
      <c r="BXB156" s="9"/>
      <c r="BXC156" s="9"/>
      <c r="BXD156" s="9"/>
    </row>
    <row r="157" ht="14.25" customHeight="1">
      <c r="A157" s="9">
        <v>13.0</v>
      </c>
      <c r="B157" s="9" t="s">
        <v>11947</v>
      </c>
      <c r="C157" s="9" t="s">
        <v>11948</v>
      </c>
      <c r="D157" s="9" t="s">
        <v>11948</v>
      </c>
      <c r="E157" s="9"/>
      <c r="F157" s="9">
        <v>3.0</v>
      </c>
      <c r="G157" s="9" t="s">
        <v>13313</v>
      </c>
      <c r="H157" s="9"/>
      <c r="I157" s="9"/>
      <c r="J157" s="9"/>
      <c r="K157" s="9"/>
      <c r="L157" s="9">
        <v>3.0</v>
      </c>
      <c r="M157" s="9"/>
      <c r="N157" s="9"/>
      <c r="O157" s="9"/>
      <c r="P157" s="9">
        <v>0.0</v>
      </c>
      <c r="Q157" s="9" t="s">
        <v>13314</v>
      </c>
      <c r="R157" s="9"/>
      <c r="S157" s="9" t="s">
        <v>3249</v>
      </c>
      <c r="T157" s="9" t="s">
        <v>3248</v>
      </c>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c r="JA157" s="9"/>
      <c r="JB157" s="9"/>
      <c r="JC157" s="9"/>
      <c r="JD157" s="9"/>
      <c r="JE157" s="9"/>
      <c r="JF157" s="9"/>
      <c r="JG157" s="9"/>
      <c r="JH157" s="9"/>
      <c r="JI157" s="9"/>
      <c r="JJ157" s="9"/>
      <c r="JK157" s="9"/>
      <c r="JL157" s="9"/>
      <c r="JM157" s="9"/>
      <c r="JN157" s="9"/>
      <c r="JO157" s="9"/>
      <c r="JP157" s="9"/>
      <c r="JQ157" s="9"/>
      <c r="JR157" s="9"/>
      <c r="JS157" s="9"/>
      <c r="JT157" s="9"/>
      <c r="JU157" s="9"/>
      <c r="JV157" s="9"/>
      <c r="JW157" s="9"/>
      <c r="JX157" s="9"/>
      <c r="JY157" s="9"/>
      <c r="JZ157" s="9"/>
      <c r="KA157" s="9"/>
      <c r="KB157" s="9"/>
      <c r="KC157" s="9"/>
      <c r="KD157" s="9"/>
      <c r="KE157" s="9"/>
      <c r="KF157" s="9"/>
      <c r="KG157" s="9"/>
      <c r="KH157" s="9"/>
      <c r="KI157" s="9"/>
      <c r="KJ157" s="9"/>
      <c r="KK157" s="9"/>
      <c r="KL157" s="9"/>
      <c r="KM157" s="9"/>
      <c r="KN157" s="9"/>
      <c r="KO157" s="9"/>
      <c r="KP157" s="9"/>
      <c r="KQ157" s="9"/>
      <c r="KR157" s="9"/>
      <c r="KS157" s="9"/>
      <c r="KT157" s="9"/>
      <c r="KU157" s="9"/>
      <c r="KV157" s="9"/>
      <c r="KW157" s="9"/>
      <c r="KX157" s="9"/>
      <c r="KY157" s="9"/>
      <c r="KZ157" s="9"/>
      <c r="LA157" s="9"/>
      <c r="LB157" s="9"/>
      <c r="LC157" s="9"/>
      <c r="LD157" s="9"/>
      <c r="LE157" s="9"/>
      <c r="LF157" s="9"/>
      <c r="LG157" s="9"/>
      <c r="LH157" s="9"/>
      <c r="LI157" s="9"/>
      <c r="LJ157" s="9"/>
      <c r="LK157" s="9"/>
      <c r="LL157" s="9"/>
      <c r="LM157" s="9"/>
      <c r="LN157" s="9"/>
      <c r="LO157" s="9"/>
      <c r="LP157" s="9"/>
      <c r="LQ157" s="9"/>
      <c r="LR157" s="9"/>
      <c r="LS157" s="9"/>
      <c r="LT157" s="9"/>
      <c r="LU157" s="9"/>
      <c r="LV157" s="9"/>
      <c r="LW157" s="9"/>
      <c r="LX157" s="9"/>
      <c r="LY157" s="9"/>
      <c r="LZ157" s="9"/>
      <c r="MA157" s="9"/>
      <c r="MB157" s="9"/>
      <c r="MC157" s="9"/>
      <c r="MD157" s="9"/>
      <c r="ME157" s="9"/>
      <c r="MF157" s="9"/>
      <c r="MG157" s="9"/>
      <c r="MH157" s="9"/>
      <c r="MI157" s="9"/>
      <c r="MJ157" s="9"/>
      <c r="MK157" s="9"/>
      <c r="ML157" s="9"/>
      <c r="MM157" s="9"/>
      <c r="MN157" s="9"/>
      <c r="MO157" s="9"/>
      <c r="MP157" s="9"/>
      <c r="MQ157" s="9"/>
      <c r="MR157" s="9"/>
      <c r="MS157" s="9"/>
      <c r="MT157" s="9"/>
      <c r="MU157" s="9"/>
      <c r="MV157" s="9"/>
      <c r="MW157" s="9"/>
      <c r="MX157" s="9"/>
      <c r="MY157" s="9"/>
      <c r="MZ157" s="9"/>
      <c r="NA157" s="9"/>
      <c r="NB157" s="9"/>
      <c r="NC157" s="9"/>
      <c r="ND157" s="9"/>
      <c r="NE157" s="9"/>
      <c r="NF157" s="9"/>
      <c r="NG157" s="9"/>
      <c r="NH157" s="9"/>
      <c r="NI157" s="9"/>
      <c r="NJ157" s="9"/>
      <c r="NK157" s="9"/>
      <c r="NL157" s="9"/>
      <c r="NM157" s="9"/>
      <c r="NN157" s="9"/>
      <c r="NO157" s="9"/>
      <c r="NP157" s="9"/>
      <c r="NQ157" s="9"/>
      <c r="NR157" s="9"/>
      <c r="NS157" s="9"/>
      <c r="NT157" s="9"/>
      <c r="NU157" s="9"/>
      <c r="NV157" s="9"/>
      <c r="NW157" s="9"/>
      <c r="NX157" s="9"/>
      <c r="NY157" s="9"/>
      <c r="NZ157" s="9"/>
      <c r="OA157" s="9"/>
      <c r="OB157" s="9"/>
      <c r="OC157" s="9"/>
      <c r="OD157" s="9"/>
      <c r="OE157" s="9"/>
      <c r="OF157" s="9"/>
      <c r="OG157" s="9"/>
      <c r="OH157" s="9"/>
      <c r="OI157" s="9"/>
      <c r="OJ157" s="9"/>
      <c r="OK157" s="9"/>
      <c r="OL157" s="9"/>
      <c r="OM157" s="9"/>
      <c r="ON157" s="9"/>
      <c r="OO157" s="9"/>
      <c r="OP157" s="9"/>
      <c r="OQ157" s="9"/>
      <c r="OR157" s="9"/>
      <c r="OS157" s="9"/>
      <c r="OT157" s="9"/>
      <c r="OU157" s="9"/>
      <c r="OV157" s="9"/>
      <c r="OW157" s="9"/>
      <c r="OX157" s="9"/>
      <c r="OY157" s="9"/>
      <c r="OZ157" s="9"/>
      <c r="PA157" s="9"/>
      <c r="PB157" s="9"/>
      <c r="PC157" s="9"/>
      <c r="PD157" s="9"/>
      <c r="PE157" s="9"/>
      <c r="PF157" s="9"/>
      <c r="PG157" s="9"/>
      <c r="PH157" s="9"/>
      <c r="PI157" s="9"/>
      <c r="PJ157" s="9"/>
      <c r="PK157" s="9"/>
      <c r="PL157" s="9"/>
      <c r="PM157" s="9"/>
      <c r="PN157" s="9"/>
      <c r="PO157" s="9"/>
      <c r="PP157" s="9"/>
      <c r="PQ157" s="9"/>
      <c r="PR157" s="9"/>
      <c r="PS157" s="9"/>
      <c r="PT157" s="9"/>
      <c r="PU157" s="9"/>
      <c r="PV157" s="9"/>
      <c r="PW157" s="9"/>
      <c r="PX157" s="9"/>
      <c r="PY157" s="9"/>
      <c r="PZ157" s="9"/>
      <c r="QA157" s="9"/>
      <c r="QB157" s="9"/>
      <c r="QC157" s="9"/>
      <c r="QD157" s="9"/>
      <c r="QE157" s="9"/>
      <c r="QF157" s="9"/>
      <c r="QG157" s="9"/>
      <c r="QH157" s="9"/>
      <c r="QI157" s="9"/>
      <c r="QJ157" s="9"/>
      <c r="QK157" s="9"/>
      <c r="QL157" s="9"/>
      <c r="QM157" s="9"/>
      <c r="QN157" s="9"/>
      <c r="QO157" s="9"/>
      <c r="QP157" s="9"/>
      <c r="QQ157" s="9"/>
      <c r="QR157" s="9"/>
      <c r="QS157" s="9"/>
      <c r="QT157" s="9"/>
      <c r="QU157" s="9"/>
      <c r="QV157" s="9"/>
      <c r="QW157" s="9"/>
      <c r="QX157" s="9"/>
      <c r="QY157" s="9"/>
      <c r="QZ157" s="9"/>
      <c r="RA157" s="9"/>
      <c r="RB157" s="9"/>
      <c r="RC157" s="9"/>
      <c r="RD157" s="9"/>
      <c r="RE157" s="9"/>
      <c r="RF157" s="9"/>
      <c r="RG157" s="9"/>
      <c r="RH157" s="9"/>
      <c r="RI157" s="9"/>
      <c r="RJ157" s="9"/>
      <c r="RK157" s="9"/>
      <c r="RL157" s="9"/>
      <c r="RM157" s="9"/>
      <c r="RN157" s="9"/>
      <c r="RO157" s="9"/>
      <c r="RP157" s="9"/>
      <c r="RQ157" s="9"/>
      <c r="RR157" s="9"/>
      <c r="RS157" s="9"/>
      <c r="RT157" s="9"/>
      <c r="RU157" s="9"/>
      <c r="RV157" s="9"/>
      <c r="RW157" s="9"/>
      <c r="RX157" s="9"/>
      <c r="RY157" s="9"/>
      <c r="RZ157" s="9"/>
      <c r="SA157" s="9"/>
      <c r="SB157" s="9"/>
      <c r="SC157" s="9"/>
      <c r="SD157" s="9"/>
      <c r="SE157" s="9"/>
      <c r="SF157" s="9"/>
      <c r="SG157" s="9"/>
      <c r="SH157" s="9"/>
      <c r="SI157" s="9"/>
      <c r="SJ157" s="9"/>
      <c r="SK157" s="9"/>
      <c r="SL157" s="9"/>
      <c r="SM157" s="9"/>
      <c r="SN157" s="9"/>
      <c r="SO157" s="9"/>
      <c r="SP157" s="9"/>
      <c r="SQ157" s="9"/>
      <c r="SR157" s="9"/>
      <c r="SS157" s="9"/>
      <c r="ST157" s="9"/>
      <c r="SU157" s="9"/>
      <c r="SV157" s="9"/>
      <c r="SW157" s="9"/>
      <c r="SX157" s="9"/>
      <c r="SY157" s="9"/>
      <c r="SZ157" s="9"/>
      <c r="TA157" s="9"/>
      <c r="TB157" s="9"/>
      <c r="TC157" s="9"/>
      <c r="TD157" s="9"/>
      <c r="TE157" s="9"/>
      <c r="TF157" s="9"/>
      <c r="TG157" s="9"/>
      <c r="TH157" s="9"/>
      <c r="TI157" s="9"/>
      <c r="TJ157" s="9"/>
      <c r="TK157" s="9"/>
      <c r="TL157" s="9"/>
      <c r="TM157" s="9"/>
      <c r="TN157" s="9"/>
      <c r="TO157" s="9"/>
      <c r="TP157" s="9"/>
      <c r="TQ157" s="9"/>
      <c r="TR157" s="9"/>
      <c r="TS157" s="9"/>
      <c r="TT157" s="9"/>
      <c r="TU157" s="9"/>
      <c r="TV157" s="9"/>
      <c r="TW157" s="9"/>
      <c r="TX157" s="9"/>
      <c r="TY157" s="9"/>
      <c r="TZ157" s="9"/>
      <c r="UA157" s="9"/>
      <c r="UB157" s="9"/>
      <c r="UC157" s="9"/>
      <c r="UD157" s="9"/>
      <c r="UE157" s="9"/>
      <c r="UF157" s="9"/>
      <c r="UG157" s="9"/>
      <c r="UH157" s="9"/>
      <c r="UI157" s="9"/>
      <c r="UJ157" s="9"/>
      <c r="UK157" s="9"/>
      <c r="UL157" s="9"/>
      <c r="UM157" s="9"/>
      <c r="UN157" s="9"/>
      <c r="UO157" s="9"/>
      <c r="UP157" s="9"/>
      <c r="UQ157" s="9"/>
      <c r="UR157" s="9"/>
      <c r="US157" s="9"/>
      <c r="UT157" s="9"/>
      <c r="UU157" s="9"/>
      <c r="UV157" s="9"/>
      <c r="UW157" s="9"/>
      <c r="UX157" s="9"/>
      <c r="UY157" s="9"/>
      <c r="UZ157" s="9"/>
      <c r="VA157" s="9"/>
      <c r="VB157" s="9"/>
      <c r="VC157" s="9"/>
      <c r="VD157" s="9"/>
      <c r="VE157" s="9"/>
      <c r="VF157" s="9"/>
      <c r="VG157" s="9"/>
      <c r="VH157" s="9"/>
      <c r="VI157" s="9"/>
      <c r="VJ157" s="9"/>
      <c r="VK157" s="9"/>
      <c r="VL157" s="9"/>
      <c r="VM157" s="9"/>
      <c r="VN157" s="9"/>
      <c r="VO157" s="9"/>
      <c r="VP157" s="9"/>
      <c r="VQ157" s="9"/>
      <c r="VR157" s="9"/>
      <c r="VS157" s="9"/>
      <c r="VT157" s="9"/>
      <c r="VU157" s="9"/>
      <c r="VV157" s="9"/>
      <c r="VW157" s="9"/>
      <c r="VX157" s="9"/>
      <c r="VY157" s="9"/>
      <c r="VZ157" s="9"/>
      <c r="WA157" s="9"/>
      <c r="WB157" s="9"/>
      <c r="WC157" s="9"/>
      <c r="WD157" s="9"/>
      <c r="WE157" s="9"/>
      <c r="WF157" s="9"/>
      <c r="WG157" s="9"/>
      <c r="WH157" s="9"/>
      <c r="WI157" s="9"/>
      <c r="WJ157" s="9"/>
      <c r="WK157" s="9"/>
      <c r="WL157" s="9"/>
      <c r="WM157" s="9"/>
      <c r="WN157" s="9"/>
      <c r="WO157" s="9"/>
      <c r="WP157" s="9"/>
      <c r="WQ157" s="9"/>
      <c r="WR157" s="9"/>
      <c r="WS157" s="9"/>
      <c r="WT157" s="9"/>
      <c r="WU157" s="9"/>
      <c r="WV157" s="9"/>
      <c r="WW157" s="9"/>
      <c r="WX157" s="9"/>
      <c r="WY157" s="9"/>
      <c r="WZ157" s="9"/>
      <c r="XA157" s="9"/>
      <c r="XB157" s="9"/>
      <c r="XC157" s="9"/>
      <c r="XD157" s="9"/>
      <c r="XE157" s="9"/>
      <c r="XF157" s="9"/>
      <c r="XG157" s="9"/>
      <c r="XH157" s="9"/>
      <c r="XI157" s="9"/>
      <c r="XJ157" s="9"/>
      <c r="XK157" s="9"/>
      <c r="XL157" s="9"/>
      <c r="XM157" s="9"/>
      <c r="XN157" s="9"/>
      <c r="XO157" s="9"/>
      <c r="XP157" s="9"/>
      <c r="XQ157" s="9"/>
      <c r="XR157" s="9"/>
      <c r="XS157" s="9"/>
      <c r="XT157" s="9"/>
      <c r="XU157" s="9"/>
      <c r="XV157" s="9"/>
      <c r="XW157" s="9"/>
      <c r="XX157" s="9"/>
      <c r="XY157" s="9"/>
      <c r="XZ157" s="9"/>
      <c r="YA157" s="9"/>
      <c r="YB157" s="9"/>
      <c r="YC157" s="9"/>
      <c r="YD157" s="9"/>
      <c r="YE157" s="9"/>
      <c r="YF157" s="9"/>
      <c r="YG157" s="9"/>
      <c r="YH157" s="9"/>
      <c r="YI157" s="9"/>
      <c r="YJ157" s="9"/>
      <c r="YK157" s="9"/>
      <c r="YL157" s="9"/>
      <c r="YM157" s="9"/>
      <c r="YN157" s="9"/>
      <c r="YO157" s="9"/>
      <c r="YP157" s="9"/>
      <c r="YQ157" s="9"/>
      <c r="YR157" s="9"/>
      <c r="YS157" s="9"/>
      <c r="YT157" s="9"/>
      <c r="YU157" s="9"/>
      <c r="YV157" s="9"/>
      <c r="YW157" s="9"/>
      <c r="YX157" s="9"/>
      <c r="YY157" s="9"/>
      <c r="YZ157" s="9"/>
      <c r="ZA157" s="9"/>
      <c r="ZB157" s="9"/>
      <c r="ZC157" s="9"/>
      <c r="ZD157" s="9"/>
      <c r="ZE157" s="9"/>
      <c r="ZF157" s="9"/>
      <c r="ZG157" s="9"/>
      <c r="ZH157" s="9"/>
      <c r="ZI157" s="9"/>
      <c r="ZJ157" s="9"/>
      <c r="ZK157" s="9"/>
      <c r="ZL157" s="9"/>
      <c r="ZM157" s="9"/>
      <c r="ZN157" s="9"/>
      <c r="ZO157" s="9"/>
      <c r="ZP157" s="9"/>
      <c r="ZQ157" s="9"/>
      <c r="ZR157" s="9"/>
      <c r="ZS157" s="9"/>
      <c r="ZT157" s="9"/>
      <c r="ZU157" s="9"/>
      <c r="ZV157" s="9"/>
      <c r="ZW157" s="9"/>
      <c r="ZX157" s="9"/>
      <c r="ZY157" s="9"/>
      <c r="ZZ157" s="9"/>
      <c r="AAA157" s="9"/>
      <c r="AAB157" s="9"/>
      <c r="AAC157" s="9"/>
      <c r="AAD157" s="9"/>
      <c r="AAE157" s="9"/>
      <c r="AAF157" s="9"/>
      <c r="AAG157" s="9"/>
      <c r="AAH157" s="9"/>
      <c r="AAI157" s="9"/>
      <c r="AAJ157" s="9"/>
      <c r="AAK157" s="9"/>
      <c r="AAL157" s="9"/>
      <c r="AAM157" s="9"/>
      <c r="AAN157" s="9"/>
      <c r="AAO157" s="9"/>
      <c r="AAP157" s="9"/>
      <c r="AAQ157" s="9"/>
      <c r="AAR157" s="9"/>
      <c r="AAS157" s="9"/>
      <c r="AAT157" s="9"/>
      <c r="AAU157" s="9"/>
      <c r="AAV157" s="9"/>
      <c r="AAW157" s="9"/>
      <c r="AAX157" s="9"/>
      <c r="AAY157" s="9"/>
      <c r="AAZ157" s="9"/>
      <c r="ABA157" s="9"/>
      <c r="ABB157" s="9"/>
      <c r="ABC157" s="9"/>
      <c r="ABD157" s="9"/>
      <c r="ABE157" s="9"/>
      <c r="ABF157" s="9"/>
      <c r="ABG157" s="9"/>
      <c r="ABH157" s="9"/>
      <c r="ABI157" s="9"/>
      <c r="ABJ157" s="9"/>
      <c r="ABK157" s="9"/>
      <c r="ABL157" s="9"/>
      <c r="ABM157" s="9"/>
      <c r="ABN157" s="9"/>
      <c r="ABO157" s="9"/>
      <c r="ABP157" s="9"/>
      <c r="ABQ157" s="9"/>
      <c r="ABR157" s="9"/>
      <c r="ABS157" s="9"/>
      <c r="ABT157" s="9"/>
      <c r="ABU157" s="9"/>
      <c r="ABV157" s="9"/>
      <c r="ABW157" s="9"/>
      <c r="ABX157" s="9"/>
      <c r="ABY157" s="9"/>
      <c r="ABZ157" s="9"/>
      <c r="ACA157" s="9"/>
      <c r="ACB157" s="9"/>
      <c r="ACC157" s="9"/>
      <c r="ACD157" s="9"/>
      <c r="ACE157" s="9"/>
      <c r="ACF157" s="9"/>
      <c r="ACG157" s="9"/>
      <c r="ACH157" s="9"/>
      <c r="ACI157" s="9"/>
      <c r="ACJ157" s="9"/>
      <c r="ACK157" s="9"/>
      <c r="ACL157" s="9"/>
      <c r="ACM157" s="9"/>
      <c r="ACN157" s="9"/>
      <c r="ACO157" s="9"/>
      <c r="ACP157" s="9"/>
      <c r="ACQ157" s="9"/>
      <c r="ACR157" s="9"/>
      <c r="ACS157" s="9"/>
      <c r="ACT157" s="9"/>
      <c r="ACU157" s="9"/>
      <c r="ACV157" s="9"/>
      <c r="ACW157" s="9"/>
      <c r="ACX157" s="9"/>
      <c r="ACY157" s="9"/>
      <c r="ACZ157" s="9"/>
      <c r="ADA157" s="9"/>
      <c r="ADB157" s="9"/>
      <c r="ADC157" s="9"/>
      <c r="ADD157" s="9"/>
      <c r="ADE157" s="9"/>
      <c r="ADF157" s="9"/>
      <c r="ADG157" s="9"/>
      <c r="ADH157" s="9"/>
      <c r="ADI157" s="9"/>
      <c r="ADJ157" s="9"/>
      <c r="ADK157" s="9"/>
      <c r="ADL157" s="9"/>
      <c r="ADM157" s="9"/>
      <c r="ADN157" s="9"/>
      <c r="ADO157" s="9"/>
      <c r="ADP157" s="9"/>
      <c r="ADQ157" s="9"/>
      <c r="ADR157" s="9"/>
      <c r="ADS157" s="9"/>
      <c r="ADT157" s="9"/>
      <c r="ADU157" s="9"/>
      <c r="ADV157" s="9"/>
      <c r="ADW157" s="9"/>
      <c r="ADX157" s="9"/>
      <c r="ADY157" s="9"/>
      <c r="ADZ157" s="9"/>
      <c r="AEA157" s="9"/>
      <c r="AEB157" s="9"/>
      <c r="AEC157" s="9"/>
      <c r="AED157" s="9"/>
      <c r="AEE157" s="9"/>
      <c r="AEF157" s="9"/>
      <c r="AEG157" s="9"/>
      <c r="AEH157" s="9"/>
      <c r="AEI157" s="9"/>
      <c r="AEJ157" s="9"/>
      <c r="AEK157" s="9"/>
      <c r="AEL157" s="9"/>
      <c r="AEM157" s="9"/>
      <c r="AEN157" s="9"/>
      <c r="AEO157" s="9"/>
      <c r="AEP157" s="9"/>
      <c r="AEQ157" s="9"/>
      <c r="AER157" s="9"/>
      <c r="AES157" s="9"/>
      <c r="AET157" s="9"/>
      <c r="AEU157" s="9"/>
      <c r="AEV157" s="9"/>
      <c r="AEW157" s="9"/>
      <c r="AEX157" s="9"/>
      <c r="AEY157" s="9"/>
      <c r="AEZ157" s="9"/>
      <c r="AFA157" s="9"/>
      <c r="AFB157" s="9"/>
      <c r="AFC157" s="9"/>
      <c r="AFD157" s="9"/>
      <c r="AFE157" s="9"/>
      <c r="AFF157" s="9"/>
      <c r="AFG157" s="9"/>
      <c r="AFH157" s="9"/>
      <c r="AFI157" s="9"/>
      <c r="AFJ157" s="9"/>
      <c r="AFK157" s="9"/>
      <c r="AFL157" s="9"/>
      <c r="AFM157" s="9"/>
      <c r="AFN157" s="9"/>
      <c r="AFO157" s="9"/>
      <c r="AFP157" s="9"/>
      <c r="AFQ157" s="9"/>
      <c r="AFR157" s="9"/>
      <c r="AFS157" s="9"/>
      <c r="AFT157" s="9"/>
      <c r="AFU157" s="9"/>
      <c r="AFV157" s="9"/>
      <c r="AFW157" s="9"/>
      <c r="AFX157" s="9"/>
      <c r="AFY157" s="9"/>
      <c r="AFZ157" s="9"/>
      <c r="AGA157" s="9"/>
      <c r="AGB157" s="9"/>
      <c r="AGC157" s="9"/>
      <c r="AGD157" s="9"/>
      <c r="AGE157" s="9"/>
      <c r="AGF157" s="9"/>
      <c r="AGG157" s="9"/>
      <c r="AGH157" s="9"/>
      <c r="AGI157" s="9"/>
      <c r="AGJ157" s="9"/>
      <c r="AGK157" s="9"/>
      <c r="AGL157" s="9"/>
      <c r="AGM157" s="9"/>
      <c r="AGN157" s="9"/>
      <c r="AGO157" s="9"/>
      <c r="AGP157" s="9"/>
      <c r="AGQ157" s="9"/>
      <c r="AGR157" s="9"/>
      <c r="AGS157" s="9"/>
      <c r="AGT157" s="9"/>
      <c r="AGU157" s="9"/>
      <c r="AGV157" s="9"/>
      <c r="AGW157" s="9"/>
      <c r="AGX157" s="9"/>
      <c r="AGY157" s="9"/>
      <c r="AGZ157" s="9"/>
      <c r="AHA157" s="9"/>
      <c r="AHB157" s="9"/>
      <c r="AHC157" s="9"/>
      <c r="AHD157" s="9"/>
      <c r="AHE157" s="9"/>
      <c r="AHF157" s="9"/>
      <c r="AHG157" s="9"/>
      <c r="AHH157" s="9"/>
      <c r="AHI157" s="9"/>
      <c r="AHJ157" s="9"/>
      <c r="AHK157" s="9"/>
      <c r="AHL157" s="9"/>
      <c r="AHM157" s="9"/>
      <c r="AHN157" s="9"/>
      <c r="AHO157" s="9"/>
      <c r="AHP157" s="9"/>
      <c r="AHQ157" s="9"/>
      <c r="AHR157" s="9"/>
      <c r="AHS157" s="9"/>
      <c r="AHT157" s="9"/>
      <c r="AHU157" s="9"/>
      <c r="AHV157" s="9"/>
      <c r="AHW157" s="9"/>
      <c r="AHX157" s="9"/>
      <c r="AHY157" s="9"/>
      <c r="AHZ157" s="9"/>
      <c r="AIA157" s="9"/>
      <c r="AIB157" s="9"/>
      <c r="AIC157" s="9"/>
      <c r="AID157" s="9"/>
      <c r="AIE157" s="9"/>
      <c r="AIF157" s="9"/>
      <c r="AIG157" s="9"/>
      <c r="AIH157" s="9"/>
      <c r="AII157" s="9"/>
      <c r="AIJ157" s="9"/>
      <c r="AIK157" s="9"/>
      <c r="AIL157" s="9"/>
      <c r="AIM157" s="9"/>
      <c r="AIN157" s="9"/>
      <c r="AIO157" s="9"/>
      <c r="AIP157" s="9"/>
      <c r="AIQ157" s="9"/>
      <c r="AIR157" s="9"/>
      <c r="AIS157" s="9"/>
      <c r="AIT157" s="9"/>
      <c r="AIU157" s="9"/>
      <c r="AIV157" s="9"/>
      <c r="AIW157" s="9"/>
      <c r="AIX157" s="9"/>
      <c r="AIY157" s="9"/>
      <c r="AIZ157" s="9"/>
      <c r="AJA157" s="9"/>
      <c r="AJB157" s="9"/>
      <c r="AJC157" s="9"/>
      <c r="AJD157" s="9"/>
      <c r="AJE157" s="9"/>
      <c r="AJF157" s="9"/>
      <c r="AJG157" s="9"/>
      <c r="AJH157" s="9"/>
      <c r="AJI157" s="9"/>
      <c r="AJJ157" s="9"/>
      <c r="AJK157" s="9"/>
      <c r="AJL157" s="9"/>
      <c r="AJM157" s="9"/>
      <c r="AJN157" s="9"/>
      <c r="AJO157" s="9"/>
      <c r="AJP157" s="9"/>
      <c r="AJQ157" s="9"/>
      <c r="AJR157" s="9"/>
      <c r="AJS157" s="9"/>
      <c r="AJT157" s="9"/>
      <c r="AJU157" s="9"/>
      <c r="AJV157" s="9"/>
      <c r="AJW157" s="9"/>
      <c r="AJX157" s="9"/>
      <c r="AJY157" s="9"/>
      <c r="AJZ157" s="9"/>
      <c r="AKA157" s="9"/>
      <c r="AKB157" s="9"/>
      <c r="AKC157" s="9"/>
      <c r="AKD157" s="9"/>
      <c r="AKE157" s="9"/>
      <c r="AKF157" s="9"/>
      <c r="AKG157" s="9"/>
      <c r="AKH157" s="9"/>
      <c r="AKI157" s="9"/>
      <c r="AKJ157" s="9"/>
      <c r="AKK157" s="9"/>
      <c r="AKL157" s="9"/>
      <c r="AKM157" s="9"/>
      <c r="AKN157" s="9"/>
      <c r="AKO157" s="9"/>
      <c r="AKP157" s="9"/>
      <c r="AKQ157" s="9"/>
      <c r="AKR157" s="9"/>
      <c r="AKS157" s="9"/>
      <c r="AKT157" s="9"/>
      <c r="AKU157" s="9"/>
      <c r="AKV157" s="9"/>
      <c r="AKW157" s="9"/>
      <c r="AKX157" s="9"/>
      <c r="AKY157" s="9"/>
      <c r="AKZ157" s="9"/>
      <c r="ALA157" s="9"/>
      <c r="ALB157" s="9"/>
      <c r="ALC157" s="9"/>
      <c r="ALD157" s="9"/>
      <c r="ALE157" s="9"/>
      <c r="ALF157" s="9"/>
      <c r="ALG157" s="9"/>
      <c r="ALH157" s="9"/>
      <c r="ALI157" s="9"/>
      <c r="ALJ157" s="9"/>
      <c r="ALK157" s="9"/>
      <c r="ALL157" s="9"/>
      <c r="ALM157" s="9"/>
      <c r="ALN157" s="9"/>
      <c r="ALO157" s="9"/>
      <c r="ALP157" s="9"/>
      <c r="ALQ157" s="9"/>
      <c r="ALR157" s="9"/>
      <c r="ALS157" s="9"/>
      <c r="ALT157" s="9"/>
      <c r="ALU157" s="9"/>
      <c r="ALV157" s="9"/>
      <c r="ALW157" s="9"/>
      <c r="ALX157" s="9"/>
      <c r="ALY157" s="9"/>
      <c r="AMN157" s="9"/>
      <c r="AMO157" s="9"/>
      <c r="AMP157" s="9"/>
      <c r="AMQ157" s="9"/>
      <c r="AMR157" s="9"/>
      <c r="AMS157" s="9"/>
      <c r="AMT157" s="9"/>
      <c r="AMU157" s="9"/>
      <c r="AMV157" s="9"/>
      <c r="AMW157" s="9"/>
      <c r="AMX157" s="9"/>
      <c r="AMY157" s="9"/>
      <c r="AMZ157" s="9"/>
      <c r="ANA157" s="9"/>
      <c r="ANB157" s="9"/>
      <c r="ANC157" s="9"/>
      <c r="AND157" s="9"/>
      <c r="ANE157" s="9"/>
      <c r="ANF157" s="9"/>
      <c r="ANG157" s="9"/>
      <c r="ANH157" s="9"/>
      <c r="ANI157" s="9"/>
      <c r="ANJ157" s="9"/>
      <c r="ANK157" s="9"/>
      <c r="ANL157" s="9"/>
      <c r="ANM157" s="9"/>
      <c r="ANN157" s="9"/>
      <c r="ANO157" s="9"/>
      <c r="ANP157" s="9"/>
      <c r="ANQ157" s="9"/>
      <c r="ANR157" s="9"/>
      <c r="ANS157" s="9"/>
      <c r="ANT157" s="9"/>
      <c r="ANU157" s="9"/>
      <c r="ANV157" s="9"/>
      <c r="ANW157" s="9"/>
      <c r="ANX157" s="9"/>
      <c r="ANY157" s="9"/>
      <c r="ANZ157" s="9"/>
      <c r="AOA157" s="9"/>
      <c r="AOB157" s="9"/>
      <c r="AOC157" s="9"/>
      <c r="AOD157" s="9"/>
      <c r="AOE157" s="9"/>
      <c r="AOF157" s="9"/>
      <c r="AOG157" s="9"/>
      <c r="AOH157" s="9"/>
      <c r="AOI157" s="9"/>
      <c r="AOJ157" s="9"/>
      <c r="AOK157" s="9"/>
      <c r="AOL157" s="9"/>
      <c r="AOM157" s="9"/>
      <c r="AON157" s="9"/>
      <c r="AOO157" s="9"/>
      <c r="AOP157" s="9"/>
      <c r="AOQ157" s="9"/>
      <c r="AOR157" s="9"/>
      <c r="AOS157" s="9"/>
      <c r="AOT157" s="9"/>
      <c r="AOU157" s="9"/>
      <c r="AOV157" s="9"/>
      <c r="AOW157" s="9"/>
      <c r="AOX157" s="9"/>
      <c r="AOY157" s="9"/>
      <c r="AOZ157" s="9"/>
      <c r="APA157" s="9"/>
      <c r="APB157" s="9"/>
      <c r="APC157" s="9"/>
      <c r="APD157" s="9"/>
      <c r="APE157" s="9"/>
      <c r="APF157" s="9"/>
      <c r="APG157" s="9"/>
      <c r="APH157" s="9"/>
      <c r="API157" s="9"/>
      <c r="APJ157" s="9"/>
      <c r="APK157" s="9"/>
      <c r="APL157" s="9"/>
      <c r="APM157" s="9"/>
      <c r="APN157" s="9"/>
      <c r="APO157" s="9"/>
      <c r="APP157" s="9"/>
      <c r="APQ157" s="9"/>
      <c r="APR157" s="9"/>
      <c r="APS157" s="9"/>
      <c r="APT157" s="9"/>
      <c r="APU157" s="9"/>
      <c r="APV157" s="9"/>
      <c r="APW157" s="9"/>
      <c r="APX157" s="9"/>
      <c r="APY157" s="9"/>
      <c r="APZ157" s="9"/>
      <c r="AQA157" s="9"/>
      <c r="AQB157" s="9"/>
      <c r="AQC157" s="9"/>
      <c r="AQD157" s="9"/>
      <c r="AQE157" s="9"/>
      <c r="AQF157" s="9"/>
      <c r="AQG157" s="9"/>
      <c r="AQH157" s="9"/>
      <c r="AQI157" s="9"/>
      <c r="AQJ157" s="9"/>
      <c r="AQK157" s="9"/>
      <c r="AQL157" s="9"/>
      <c r="AQM157" s="9"/>
      <c r="AQN157" s="9"/>
      <c r="AQO157" s="9"/>
      <c r="AQP157" s="9"/>
      <c r="AQQ157" s="9"/>
      <c r="AQR157" s="9"/>
      <c r="AQS157" s="9"/>
      <c r="AQT157" s="9"/>
      <c r="AQU157" s="9"/>
      <c r="AQV157" s="9"/>
      <c r="AQW157" s="9"/>
      <c r="AQX157" s="9"/>
      <c r="AQY157" s="9"/>
      <c r="AQZ157" s="9"/>
      <c r="ARA157" s="9"/>
      <c r="ARB157" s="9"/>
      <c r="ARC157" s="9"/>
      <c r="ARD157" s="9"/>
      <c r="ARE157" s="9"/>
      <c r="ARF157" s="9"/>
      <c r="ARG157" s="9"/>
      <c r="ARH157" s="9"/>
      <c r="ARI157" s="9"/>
      <c r="ARJ157" s="9"/>
      <c r="ARK157" s="9"/>
      <c r="ARL157" s="9"/>
      <c r="ARM157" s="9"/>
      <c r="ARN157" s="9"/>
      <c r="ARO157" s="9"/>
      <c r="ARP157" s="9"/>
      <c r="ARQ157" s="9"/>
      <c r="ARR157" s="9"/>
      <c r="ARS157" s="9"/>
      <c r="ART157" s="9"/>
      <c r="ARU157" s="9"/>
      <c r="ARV157" s="9"/>
      <c r="ARW157" s="9"/>
      <c r="ARX157" s="9"/>
      <c r="ARY157" s="9"/>
      <c r="ARZ157" s="9"/>
      <c r="ASA157" s="9"/>
      <c r="ASB157" s="9"/>
      <c r="ASC157" s="9"/>
      <c r="ASD157" s="9"/>
      <c r="ASE157" s="9"/>
      <c r="ASF157" s="9"/>
      <c r="ASG157" s="9"/>
      <c r="ASH157" s="9"/>
      <c r="ASI157" s="9"/>
      <c r="ASJ157" s="9"/>
      <c r="ASK157" s="9"/>
      <c r="ASL157" s="9"/>
      <c r="ASM157" s="9"/>
      <c r="ASN157" s="9"/>
      <c r="ASO157" s="9"/>
      <c r="ASP157" s="9"/>
      <c r="ASQ157" s="9"/>
      <c r="ASR157" s="9"/>
      <c r="ASS157" s="9"/>
      <c r="AST157" s="9"/>
      <c r="ASU157" s="9"/>
      <c r="ASV157" s="9"/>
      <c r="ASW157" s="9"/>
      <c r="ASX157" s="9"/>
      <c r="ASY157" s="9"/>
      <c r="ASZ157" s="9"/>
      <c r="ATA157" s="9"/>
      <c r="ATB157" s="9"/>
      <c r="ATC157" s="9"/>
      <c r="ATD157" s="9"/>
      <c r="ATE157" s="9"/>
      <c r="ATF157" s="9"/>
      <c r="ATG157" s="9"/>
      <c r="ATH157" s="9"/>
      <c r="ATI157" s="9"/>
      <c r="ATJ157" s="9"/>
      <c r="ATK157" s="9"/>
      <c r="ATL157" s="9"/>
      <c r="ATM157" s="9"/>
      <c r="ATN157" s="9"/>
      <c r="ATO157" s="9"/>
      <c r="ATP157" s="9"/>
      <c r="ATQ157" s="9"/>
      <c r="ATR157" s="9"/>
      <c r="ATS157" s="9"/>
      <c r="ATT157" s="9"/>
      <c r="ATU157" s="9"/>
      <c r="ATV157" s="9"/>
      <c r="ATW157" s="9"/>
      <c r="ATX157" s="9"/>
      <c r="ATY157" s="9"/>
      <c r="ATZ157" s="9"/>
      <c r="AUA157" s="9"/>
      <c r="AUB157" s="9"/>
      <c r="AUC157" s="9"/>
      <c r="AUD157" s="9"/>
      <c r="AUE157" s="9"/>
      <c r="AUF157" s="9"/>
      <c r="AUG157" s="9"/>
      <c r="AUH157" s="9"/>
      <c r="AUI157" s="9"/>
      <c r="AUJ157" s="9"/>
      <c r="AUK157" s="9"/>
      <c r="AUL157" s="9"/>
      <c r="AUM157" s="9"/>
      <c r="AUN157" s="9"/>
      <c r="AUO157" s="9"/>
      <c r="AUP157" s="9"/>
      <c r="AUQ157" s="9"/>
      <c r="AUR157" s="9"/>
      <c r="AUS157" s="9"/>
      <c r="AUT157" s="9"/>
      <c r="AUU157" s="9"/>
      <c r="AUV157" s="9"/>
      <c r="AUW157" s="9"/>
      <c r="AUX157" s="9"/>
      <c r="AUY157" s="9"/>
      <c r="AUZ157" s="9"/>
      <c r="AVA157" s="9"/>
      <c r="AVB157" s="9"/>
      <c r="AVC157" s="9"/>
      <c r="AVD157" s="9"/>
      <c r="AVE157" s="9"/>
      <c r="AVF157" s="9"/>
      <c r="AVG157" s="9"/>
      <c r="AVH157" s="9"/>
      <c r="AVI157" s="9"/>
      <c r="AVJ157" s="9"/>
      <c r="AVK157" s="9"/>
      <c r="AVL157" s="9"/>
      <c r="AVM157" s="9"/>
      <c r="AVN157" s="9"/>
      <c r="AVO157" s="9"/>
      <c r="AVP157" s="9"/>
      <c r="AVQ157" s="9"/>
      <c r="AVR157" s="9"/>
      <c r="AVS157" s="9"/>
      <c r="AVT157" s="9"/>
      <c r="AVU157" s="9"/>
      <c r="AVV157" s="9"/>
      <c r="AVW157" s="9"/>
      <c r="AVX157" s="9"/>
      <c r="AVY157" s="9"/>
      <c r="AVZ157" s="9"/>
      <c r="AWA157" s="9"/>
      <c r="AWB157" s="9"/>
      <c r="AWC157" s="9"/>
      <c r="AWD157" s="9"/>
      <c r="AWE157" s="9"/>
      <c r="AWF157" s="9"/>
      <c r="AWG157" s="9"/>
      <c r="AWH157" s="9"/>
      <c r="AWI157" s="9"/>
      <c r="AWJ157" s="9"/>
      <c r="AWK157" s="9"/>
      <c r="AWL157" s="9"/>
      <c r="AWM157" s="9"/>
      <c r="AWN157" s="9"/>
      <c r="AWO157" s="9"/>
      <c r="AWP157" s="9"/>
      <c r="AWQ157" s="9"/>
      <c r="AWR157" s="9"/>
      <c r="AWS157" s="9"/>
      <c r="AWT157" s="9"/>
      <c r="AWU157" s="9"/>
      <c r="AWV157" s="9"/>
      <c r="AWW157" s="9"/>
      <c r="AWX157" s="9"/>
      <c r="AWY157" s="9"/>
      <c r="AWZ157" s="9"/>
      <c r="AXA157" s="9"/>
      <c r="AXB157" s="9"/>
      <c r="AXC157" s="9"/>
      <c r="AXD157" s="9"/>
      <c r="AXE157" s="9"/>
      <c r="AXF157" s="9"/>
      <c r="AXG157" s="9"/>
      <c r="AXH157" s="9"/>
      <c r="AXI157" s="9"/>
      <c r="AXJ157" s="9"/>
      <c r="AXK157" s="9"/>
      <c r="AXL157" s="9"/>
      <c r="AXM157" s="9"/>
      <c r="AXN157" s="9"/>
      <c r="AXO157" s="9"/>
      <c r="AXP157" s="9"/>
      <c r="AXQ157" s="9"/>
      <c r="AXR157" s="9"/>
      <c r="AXS157" s="9"/>
      <c r="AXT157" s="9"/>
      <c r="AXU157" s="9"/>
      <c r="AXV157" s="9"/>
      <c r="AXW157" s="9"/>
      <c r="AXX157" s="9"/>
      <c r="AXY157" s="9"/>
      <c r="AXZ157" s="9"/>
      <c r="AYA157" s="9"/>
      <c r="AYB157" s="9"/>
      <c r="AYC157" s="9"/>
      <c r="AYD157" s="9"/>
      <c r="AYE157" s="9"/>
      <c r="AYF157" s="9"/>
      <c r="AYG157" s="9"/>
      <c r="AYH157" s="9"/>
      <c r="AYI157" s="9"/>
      <c r="AYJ157" s="9"/>
      <c r="AYK157" s="9"/>
      <c r="AYL157" s="9"/>
      <c r="AYM157" s="9"/>
      <c r="AYN157" s="9"/>
      <c r="AYO157" s="9"/>
      <c r="AYP157" s="9"/>
      <c r="AYQ157" s="9"/>
      <c r="AYR157" s="9"/>
      <c r="AYS157" s="9"/>
      <c r="AYT157" s="9"/>
      <c r="AYU157" s="9"/>
      <c r="AYV157" s="9"/>
      <c r="AYW157" s="9"/>
      <c r="AYX157" s="9"/>
      <c r="AYY157" s="9"/>
      <c r="AYZ157" s="9"/>
      <c r="AZA157" s="9"/>
      <c r="AZB157" s="9"/>
      <c r="AZC157" s="9"/>
      <c r="AZD157" s="9"/>
      <c r="AZE157" s="9"/>
      <c r="AZF157" s="9"/>
      <c r="AZG157" s="9"/>
      <c r="AZH157" s="9"/>
      <c r="AZI157" s="9"/>
      <c r="AZJ157" s="9"/>
      <c r="AZK157" s="9"/>
      <c r="AZL157" s="9"/>
      <c r="AZM157" s="9"/>
      <c r="AZN157" s="9"/>
      <c r="AZO157" s="9"/>
      <c r="AZP157" s="9"/>
      <c r="AZQ157" s="9"/>
      <c r="AZR157" s="9"/>
      <c r="AZS157" s="9"/>
      <c r="AZT157" s="9"/>
      <c r="AZU157" s="9"/>
      <c r="AZV157" s="9"/>
      <c r="AZW157" s="9"/>
      <c r="AZX157" s="9"/>
      <c r="AZY157" s="9"/>
      <c r="AZZ157" s="9"/>
      <c r="BAA157" s="9"/>
      <c r="BAB157" s="9"/>
      <c r="BAC157" s="9"/>
      <c r="BAD157" s="9"/>
      <c r="BAE157" s="9"/>
      <c r="BAF157" s="9"/>
      <c r="BAG157" s="9"/>
      <c r="BAH157" s="9"/>
      <c r="BAI157" s="9"/>
      <c r="BAJ157" s="9"/>
      <c r="BAK157" s="9"/>
      <c r="BAL157" s="9"/>
      <c r="BAM157" s="9"/>
      <c r="BAN157" s="9"/>
      <c r="BAO157" s="9"/>
      <c r="BAP157" s="9"/>
      <c r="BAQ157" s="9"/>
      <c r="BAR157" s="9"/>
      <c r="BAS157" s="9"/>
      <c r="BAT157" s="9"/>
      <c r="BAU157" s="9"/>
      <c r="BAV157" s="9"/>
      <c r="BAW157" s="9"/>
      <c r="BAX157" s="9"/>
      <c r="BAY157" s="9"/>
      <c r="BAZ157" s="9"/>
      <c r="BBA157" s="9"/>
      <c r="BBB157" s="9"/>
      <c r="BBC157" s="9"/>
      <c r="BBD157" s="9"/>
      <c r="BBE157" s="9"/>
      <c r="BBF157" s="9"/>
      <c r="BBG157" s="9"/>
      <c r="BBH157" s="9"/>
      <c r="BBI157" s="9"/>
      <c r="BBJ157" s="9"/>
      <c r="BBK157" s="9"/>
      <c r="BBL157" s="9"/>
      <c r="BBM157" s="9"/>
      <c r="BBN157" s="9"/>
      <c r="BBO157" s="9"/>
      <c r="BBP157" s="9"/>
      <c r="BBQ157" s="9"/>
      <c r="BBR157" s="9"/>
      <c r="BBS157" s="9"/>
      <c r="BBT157" s="9"/>
      <c r="BBU157" s="9"/>
      <c r="BBV157" s="9"/>
      <c r="BBW157" s="9"/>
      <c r="BBX157" s="9"/>
      <c r="BBY157" s="9"/>
      <c r="BBZ157" s="9"/>
      <c r="BCA157" s="9"/>
      <c r="BCB157" s="9"/>
      <c r="BCC157" s="9"/>
      <c r="BCD157" s="9"/>
      <c r="BCE157" s="9"/>
      <c r="BCF157" s="9"/>
      <c r="BCG157" s="9"/>
      <c r="BCH157" s="9"/>
      <c r="BCI157" s="9"/>
      <c r="BCJ157" s="9"/>
      <c r="BCK157" s="9"/>
      <c r="BCL157" s="9"/>
      <c r="BCM157" s="9"/>
      <c r="BCN157" s="9"/>
      <c r="BCO157" s="9"/>
      <c r="BCP157" s="9"/>
      <c r="BCQ157" s="9"/>
      <c r="BCR157" s="9"/>
      <c r="BCS157" s="9"/>
      <c r="BCT157" s="9"/>
      <c r="BCU157" s="9"/>
      <c r="BCV157" s="9"/>
      <c r="BCW157" s="9"/>
      <c r="BCX157" s="9"/>
      <c r="BCY157" s="9"/>
      <c r="BCZ157" s="9"/>
      <c r="BDA157" s="9"/>
      <c r="BDB157" s="9"/>
      <c r="BDC157" s="9"/>
      <c r="BDD157" s="9"/>
      <c r="BDE157" s="9"/>
      <c r="BDF157" s="9"/>
      <c r="BDG157" s="9"/>
      <c r="BDH157" s="9"/>
      <c r="BDI157" s="9"/>
      <c r="BDJ157" s="9"/>
      <c r="BDK157" s="9"/>
      <c r="BDL157" s="9"/>
      <c r="BDM157" s="9"/>
      <c r="BDN157" s="9"/>
      <c r="BDO157" s="9"/>
      <c r="BDP157" s="9"/>
      <c r="BDQ157" s="9"/>
      <c r="BDR157" s="9"/>
      <c r="BDS157" s="9"/>
      <c r="BDT157" s="9"/>
      <c r="BDU157" s="9"/>
      <c r="BDV157" s="9"/>
      <c r="BDW157" s="9"/>
      <c r="BDX157" s="9"/>
      <c r="BDY157" s="9"/>
      <c r="BDZ157" s="9"/>
      <c r="BEA157" s="9"/>
      <c r="BEB157" s="9"/>
      <c r="BEC157" s="9"/>
      <c r="BED157" s="9"/>
      <c r="BEE157" s="9"/>
      <c r="BEF157" s="9"/>
      <c r="BEG157" s="9"/>
      <c r="BEH157" s="9"/>
      <c r="BEI157" s="9"/>
      <c r="BEJ157" s="9"/>
      <c r="BEK157" s="9"/>
      <c r="BEL157" s="9"/>
      <c r="BEM157" s="9"/>
      <c r="BEN157" s="9"/>
      <c r="BEO157" s="9"/>
      <c r="BEP157" s="9"/>
      <c r="BEQ157" s="9"/>
      <c r="BER157" s="9"/>
      <c r="BES157" s="9"/>
      <c r="BET157" s="9"/>
      <c r="BEU157" s="9"/>
      <c r="BEV157" s="9"/>
      <c r="BEW157" s="9"/>
      <c r="BEX157" s="9"/>
      <c r="BEY157" s="9"/>
      <c r="BEZ157" s="9"/>
      <c r="BFA157" s="9"/>
      <c r="BFB157" s="9"/>
      <c r="BFC157" s="9"/>
      <c r="BFD157" s="9"/>
      <c r="BFE157" s="9"/>
      <c r="BFF157" s="9"/>
      <c r="BFG157" s="9"/>
      <c r="BFH157" s="9"/>
      <c r="BFI157" s="9"/>
      <c r="BFJ157" s="9"/>
      <c r="BFK157" s="9"/>
      <c r="BFL157" s="9"/>
      <c r="BFM157" s="9"/>
      <c r="BFN157" s="9"/>
      <c r="BFO157" s="9"/>
      <c r="BFP157" s="9"/>
      <c r="BFQ157" s="9"/>
      <c r="BFR157" s="9"/>
      <c r="BFS157" s="9"/>
      <c r="BFT157" s="9"/>
      <c r="BFU157" s="9"/>
      <c r="BFV157" s="9"/>
      <c r="BFW157" s="9"/>
      <c r="BFX157" s="9"/>
      <c r="BFY157" s="9"/>
      <c r="BFZ157" s="9"/>
      <c r="BGA157" s="9"/>
      <c r="BGB157" s="9"/>
      <c r="BGC157" s="9"/>
      <c r="BGD157" s="9"/>
      <c r="BGE157" s="9"/>
      <c r="BGF157" s="9"/>
      <c r="BGG157" s="9"/>
      <c r="BGH157" s="9"/>
      <c r="BGI157" s="9"/>
      <c r="BGJ157" s="9"/>
      <c r="BGK157" s="9"/>
      <c r="BGL157" s="9"/>
      <c r="BGM157" s="9"/>
      <c r="BGN157" s="9"/>
      <c r="BGO157" s="9"/>
      <c r="BGP157" s="9"/>
      <c r="BGQ157" s="9"/>
      <c r="BGR157" s="9"/>
      <c r="BGS157" s="9"/>
      <c r="BGT157" s="9"/>
      <c r="BGU157" s="9"/>
      <c r="BGV157" s="9"/>
      <c r="BGW157" s="9"/>
      <c r="BGX157" s="9"/>
      <c r="BGY157" s="9"/>
      <c r="BGZ157" s="9"/>
      <c r="BHA157" s="9"/>
      <c r="BHB157" s="9"/>
      <c r="BHC157" s="9"/>
      <c r="BHD157" s="9"/>
      <c r="BHE157" s="9"/>
      <c r="BHF157" s="9"/>
      <c r="BHG157" s="9"/>
      <c r="BHH157" s="9"/>
      <c r="BHI157" s="9"/>
      <c r="BHJ157" s="9"/>
      <c r="BHK157" s="9"/>
      <c r="BHL157" s="9"/>
      <c r="BHM157" s="9"/>
      <c r="BHN157" s="9"/>
      <c r="BHO157" s="9"/>
      <c r="BHP157" s="9"/>
      <c r="BHQ157" s="9"/>
      <c r="BHR157" s="9"/>
      <c r="BHS157" s="9"/>
      <c r="BHT157" s="9"/>
      <c r="BHU157" s="9"/>
      <c r="BHV157" s="9"/>
      <c r="BHW157" s="9"/>
      <c r="BHX157" s="9"/>
      <c r="BHY157" s="9"/>
      <c r="BHZ157" s="9"/>
      <c r="BIA157" s="9"/>
      <c r="BIB157" s="9"/>
      <c r="BIC157" s="9"/>
      <c r="BID157" s="9"/>
      <c r="BIE157" s="9"/>
      <c r="BIF157" s="9"/>
      <c r="BIG157" s="9"/>
      <c r="BIH157" s="9"/>
      <c r="BII157" s="9"/>
      <c r="BIJ157" s="9"/>
      <c r="BIK157" s="9"/>
      <c r="BIL157" s="9"/>
      <c r="BIM157" s="9"/>
      <c r="BIN157" s="9"/>
      <c r="BIO157" s="9"/>
      <c r="BIP157" s="9"/>
      <c r="BIQ157" s="9"/>
      <c r="BIR157" s="9"/>
      <c r="BIS157" s="9"/>
      <c r="BIT157" s="9"/>
      <c r="BIU157" s="9"/>
      <c r="BIV157" s="9"/>
      <c r="BIW157" s="9"/>
      <c r="BIX157" s="9"/>
      <c r="BIY157" s="9"/>
      <c r="BIZ157" s="9"/>
      <c r="BJA157" s="9"/>
      <c r="BJB157" s="9"/>
      <c r="BJC157" s="9"/>
      <c r="BJD157" s="9"/>
      <c r="BJE157" s="9"/>
      <c r="BJF157" s="9"/>
      <c r="BJG157" s="9"/>
      <c r="BJH157" s="9"/>
      <c r="BJI157" s="9"/>
      <c r="BJJ157" s="9"/>
      <c r="BJK157" s="9"/>
      <c r="BJL157" s="9"/>
      <c r="BJM157" s="9"/>
      <c r="BJN157" s="9"/>
      <c r="BJO157" s="9"/>
      <c r="BJP157" s="9"/>
      <c r="BJQ157" s="9"/>
      <c r="BJR157" s="9"/>
      <c r="BJS157" s="9"/>
      <c r="BJT157" s="9"/>
      <c r="BJU157" s="9"/>
      <c r="BJV157" s="9"/>
      <c r="BJW157" s="9"/>
      <c r="BJX157" s="9"/>
      <c r="BJY157" s="9"/>
      <c r="BJZ157" s="9"/>
      <c r="BKA157" s="9"/>
      <c r="BKB157" s="9"/>
      <c r="BKC157" s="9"/>
      <c r="BKD157" s="9"/>
      <c r="BKE157" s="9"/>
      <c r="BKF157" s="9"/>
      <c r="BKG157" s="9"/>
      <c r="BKH157" s="9"/>
      <c r="BKI157" s="9"/>
      <c r="BKJ157" s="9"/>
      <c r="BKK157" s="9"/>
      <c r="BKL157" s="9"/>
      <c r="BKM157" s="9"/>
      <c r="BKN157" s="9"/>
      <c r="BKO157" s="9"/>
      <c r="BKP157" s="9"/>
      <c r="BKQ157" s="9"/>
      <c r="BKR157" s="9"/>
      <c r="BKS157" s="9"/>
      <c r="BKT157" s="9"/>
      <c r="BKU157" s="9"/>
      <c r="BKV157" s="9"/>
      <c r="BKW157" s="9"/>
      <c r="BKX157" s="9"/>
      <c r="BKY157" s="9"/>
      <c r="BKZ157" s="9"/>
      <c r="BLA157" s="9"/>
      <c r="BLB157" s="9"/>
      <c r="BLC157" s="9"/>
      <c r="BLD157" s="9"/>
      <c r="BLE157" s="9"/>
      <c r="BLF157" s="9"/>
      <c r="BLG157" s="9"/>
      <c r="BLH157" s="9"/>
      <c r="BLI157" s="9"/>
      <c r="BLJ157" s="9"/>
      <c r="BLK157" s="9"/>
      <c r="BLL157" s="9"/>
      <c r="BLM157" s="9"/>
      <c r="BLN157" s="9"/>
      <c r="BLO157" s="9"/>
      <c r="BLP157" s="9"/>
      <c r="BLQ157" s="9"/>
      <c r="BLR157" s="9"/>
      <c r="BLS157" s="9"/>
      <c r="BLT157" s="9"/>
      <c r="BLU157" s="9"/>
      <c r="BLV157" s="9"/>
      <c r="BLW157" s="9"/>
      <c r="BLX157" s="9"/>
      <c r="BLY157" s="9"/>
      <c r="BLZ157" s="9"/>
      <c r="BMA157" s="9"/>
      <c r="BMB157" s="9"/>
      <c r="BMC157" s="9"/>
      <c r="BMD157" s="9"/>
      <c r="BME157" s="9"/>
      <c r="BMF157" s="9"/>
      <c r="BMG157" s="9"/>
      <c r="BMH157" s="9"/>
      <c r="BMI157" s="9"/>
      <c r="BMJ157" s="9"/>
      <c r="BMK157" s="9"/>
      <c r="BML157" s="9"/>
      <c r="BMM157" s="9"/>
      <c r="BMN157" s="9"/>
      <c r="BMO157" s="9"/>
      <c r="BMP157" s="9"/>
      <c r="BMQ157" s="9"/>
      <c r="BMR157" s="9"/>
      <c r="BMS157" s="9"/>
      <c r="BMT157" s="9"/>
      <c r="BMU157" s="9"/>
      <c r="BMV157" s="9"/>
      <c r="BMW157" s="9"/>
      <c r="BMX157" s="9"/>
      <c r="BMY157" s="9"/>
      <c r="BMZ157" s="9"/>
      <c r="BNA157" s="9"/>
      <c r="BNB157" s="9"/>
      <c r="BNC157" s="9"/>
      <c r="BND157" s="9"/>
      <c r="BNE157" s="9"/>
      <c r="BNF157" s="9"/>
      <c r="BNG157" s="9"/>
      <c r="BNH157" s="9"/>
      <c r="BNI157" s="9"/>
      <c r="BNJ157" s="9"/>
      <c r="BNK157" s="9"/>
      <c r="BNL157" s="9"/>
      <c r="BNM157" s="9"/>
      <c r="BNN157" s="9"/>
      <c r="BNO157" s="9"/>
      <c r="BNP157" s="9"/>
      <c r="BNQ157" s="9"/>
      <c r="BNR157" s="9"/>
      <c r="BNS157" s="9"/>
      <c r="BNT157" s="9"/>
      <c r="BNU157" s="9"/>
      <c r="BNV157" s="9"/>
      <c r="BNW157" s="9"/>
      <c r="BNX157" s="9"/>
      <c r="BNY157" s="9"/>
      <c r="BNZ157" s="9"/>
      <c r="BOA157" s="9"/>
      <c r="BOB157" s="9"/>
      <c r="BOC157" s="9"/>
      <c r="BOD157" s="9"/>
      <c r="BOE157" s="9"/>
      <c r="BOF157" s="9"/>
      <c r="BOG157" s="9"/>
      <c r="BOH157" s="9"/>
      <c r="BOI157" s="9"/>
      <c r="BOJ157" s="9"/>
      <c r="BOK157" s="9"/>
      <c r="BOL157" s="9"/>
      <c r="BOM157" s="9"/>
      <c r="BON157" s="9"/>
      <c r="BOO157" s="9"/>
      <c r="BOP157" s="9"/>
      <c r="BOQ157" s="9"/>
      <c r="BOR157" s="9"/>
      <c r="BOS157" s="9"/>
      <c r="BOT157" s="9"/>
      <c r="BOU157" s="9"/>
      <c r="BOV157" s="9"/>
      <c r="BOW157" s="9"/>
      <c r="BOX157" s="9"/>
      <c r="BOY157" s="9"/>
      <c r="BOZ157" s="9"/>
      <c r="BPA157" s="9"/>
      <c r="BPB157" s="9"/>
      <c r="BPC157" s="9"/>
      <c r="BPD157" s="9"/>
      <c r="BPE157" s="9"/>
      <c r="BPF157" s="9"/>
      <c r="BPG157" s="9"/>
      <c r="BPH157" s="9"/>
      <c r="BPI157" s="9"/>
      <c r="BPJ157" s="9"/>
      <c r="BPK157" s="9"/>
      <c r="BPL157" s="9"/>
      <c r="BPM157" s="9"/>
      <c r="BPN157" s="9"/>
      <c r="BPO157" s="9"/>
      <c r="BPP157" s="9"/>
      <c r="BPQ157" s="9"/>
      <c r="BPR157" s="9"/>
      <c r="BPS157" s="9"/>
      <c r="BPT157" s="9"/>
      <c r="BPU157" s="9"/>
      <c r="BPV157" s="9"/>
      <c r="BPW157" s="9"/>
      <c r="BPX157" s="9"/>
      <c r="BPY157" s="9"/>
      <c r="BPZ157" s="9"/>
      <c r="BQA157" s="9"/>
      <c r="BQB157" s="9"/>
      <c r="BQC157" s="9"/>
      <c r="BQD157" s="9"/>
      <c r="BQE157" s="9"/>
      <c r="BQF157" s="9"/>
      <c r="BQG157" s="9"/>
      <c r="BQH157" s="9"/>
      <c r="BQI157" s="9"/>
      <c r="BQJ157" s="9"/>
      <c r="BQK157" s="9"/>
      <c r="BQL157" s="9"/>
      <c r="BQM157" s="9"/>
      <c r="BQN157" s="9"/>
      <c r="BQO157" s="9"/>
      <c r="BQP157" s="9"/>
      <c r="BQQ157" s="9"/>
      <c r="BQR157" s="9"/>
      <c r="BQS157" s="9"/>
      <c r="BQT157" s="9"/>
      <c r="BQU157" s="9"/>
      <c r="BQV157" s="9"/>
      <c r="BQW157" s="9"/>
      <c r="BQX157" s="9"/>
      <c r="BQY157" s="9"/>
      <c r="BQZ157" s="9"/>
      <c r="BRA157" s="9"/>
      <c r="BRB157" s="9"/>
      <c r="BRC157" s="9"/>
      <c r="BRD157" s="9"/>
      <c r="BRE157" s="9"/>
      <c r="BRF157" s="9"/>
      <c r="BRG157" s="9"/>
      <c r="BRH157" s="9"/>
      <c r="BRI157" s="9"/>
      <c r="BRJ157" s="9"/>
      <c r="BRK157" s="9"/>
      <c r="BRL157" s="9"/>
      <c r="BRM157" s="9"/>
      <c r="BRN157" s="9"/>
      <c r="BRO157" s="9"/>
      <c r="BRP157" s="9"/>
      <c r="BRQ157" s="9"/>
      <c r="BRR157" s="9"/>
      <c r="BRS157" s="9"/>
      <c r="BRT157" s="9"/>
      <c r="BRU157" s="9"/>
      <c r="BRV157" s="9"/>
      <c r="BRW157" s="9"/>
      <c r="BRX157" s="9"/>
      <c r="BRY157" s="9"/>
      <c r="BRZ157" s="9"/>
      <c r="BSA157" s="9"/>
      <c r="BSB157" s="9"/>
      <c r="BSC157" s="9"/>
      <c r="BSD157" s="9"/>
      <c r="BSE157" s="9"/>
      <c r="BSF157" s="9"/>
      <c r="BSG157" s="9"/>
      <c r="BSH157" s="9"/>
      <c r="BSI157" s="9"/>
      <c r="BSJ157" s="9"/>
      <c r="BSK157" s="9"/>
      <c r="BSL157" s="9"/>
      <c r="BSM157" s="9"/>
      <c r="BSN157" s="9"/>
      <c r="BSO157" s="9"/>
      <c r="BSP157" s="9"/>
      <c r="BSQ157" s="9"/>
      <c r="BSR157" s="9"/>
      <c r="BSS157" s="9"/>
      <c r="BST157" s="9"/>
      <c r="BSU157" s="9"/>
      <c r="BSV157" s="9"/>
      <c r="BSW157" s="9"/>
      <c r="BSX157" s="9"/>
      <c r="BSY157" s="9"/>
      <c r="BSZ157" s="9"/>
      <c r="BTA157" s="9"/>
      <c r="BTB157" s="9"/>
      <c r="BTC157" s="9"/>
      <c r="BTD157" s="9"/>
      <c r="BTE157" s="9"/>
      <c r="BTF157" s="9"/>
      <c r="BTG157" s="9"/>
      <c r="BTH157" s="9"/>
      <c r="BTI157" s="9"/>
      <c r="BTJ157" s="9"/>
      <c r="BTK157" s="9"/>
      <c r="BTL157" s="9"/>
      <c r="BTM157" s="9"/>
      <c r="BTN157" s="9"/>
      <c r="BTO157" s="9"/>
      <c r="BTP157" s="9"/>
      <c r="BTQ157" s="9"/>
      <c r="BTR157" s="9"/>
      <c r="BTS157" s="9"/>
      <c r="BTT157" s="9"/>
      <c r="BTU157" s="9"/>
      <c r="BTV157" s="9"/>
      <c r="BTW157" s="9"/>
      <c r="BTX157" s="9"/>
      <c r="BTY157" s="9"/>
      <c r="BTZ157" s="9"/>
      <c r="BUA157" s="9"/>
      <c r="BUB157" s="9"/>
      <c r="BUC157" s="9"/>
      <c r="BUD157" s="9"/>
      <c r="BUE157" s="9"/>
      <c r="BUF157" s="9"/>
      <c r="BUG157" s="9"/>
      <c r="BUH157" s="9"/>
      <c r="BUI157" s="9"/>
      <c r="BUJ157" s="9"/>
      <c r="BUK157" s="9"/>
      <c r="BUL157" s="9"/>
      <c r="BUM157" s="9"/>
      <c r="BUN157" s="9"/>
      <c r="BUO157" s="9"/>
      <c r="BUP157" s="9"/>
      <c r="BUQ157" s="9"/>
      <c r="BUR157" s="9"/>
      <c r="BUS157" s="9"/>
      <c r="BUT157" s="9"/>
      <c r="BUU157" s="9"/>
      <c r="BUV157" s="9"/>
      <c r="BUW157" s="9"/>
      <c r="BUX157" s="9"/>
      <c r="BUY157" s="9"/>
      <c r="BUZ157" s="9"/>
      <c r="BVA157" s="9"/>
      <c r="BVB157" s="9"/>
      <c r="BVC157" s="9"/>
      <c r="BVD157" s="9"/>
      <c r="BVE157" s="9"/>
      <c r="BVF157" s="9"/>
      <c r="BVG157" s="9"/>
      <c r="BVH157" s="9"/>
      <c r="BVI157" s="9"/>
      <c r="BVJ157" s="9"/>
      <c r="BVK157" s="9"/>
      <c r="BVL157" s="9"/>
      <c r="BVM157" s="9"/>
      <c r="BVN157" s="9"/>
      <c r="BVO157" s="9"/>
      <c r="BVP157" s="9"/>
      <c r="BVQ157" s="9"/>
      <c r="BVR157" s="9"/>
      <c r="BVS157" s="9"/>
      <c r="BVT157" s="9"/>
      <c r="BVU157" s="9"/>
      <c r="BVV157" s="9"/>
      <c r="BVW157" s="9"/>
      <c r="BVX157" s="9"/>
      <c r="BVY157" s="9"/>
      <c r="BVZ157" s="9"/>
      <c r="BWA157" s="9"/>
      <c r="BWB157" s="9"/>
      <c r="BWC157" s="9"/>
      <c r="BWD157" s="9"/>
      <c r="BWE157" s="9"/>
      <c r="BWF157" s="9"/>
      <c r="BWG157" s="9"/>
      <c r="BWH157" s="9"/>
      <c r="BWI157" s="9"/>
      <c r="BWJ157" s="9"/>
      <c r="BWK157" s="9"/>
      <c r="BWL157" s="9"/>
      <c r="BWM157" s="9"/>
      <c r="BWN157" s="9"/>
      <c r="BWO157" s="9"/>
      <c r="BWP157" s="9"/>
      <c r="BWQ157" s="9"/>
      <c r="BWR157" s="9"/>
      <c r="BWS157" s="9"/>
      <c r="BWT157" s="9"/>
      <c r="BWU157" s="9"/>
      <c r="BWV157" s="9"/>
      <c r="BWW157" s="9"/>
      <c r="BWX157" s="9"/>
      <c r="BWY157" s="9"/>
      <c r="BWZ157" s="9"/>
      <c r="BXA157" s="9"/>
      <c r="BXB157" s="9"/>
      <c r="BXC157" s="9"/>
      <c r="BXD157" s="9"/>
    </row>
    <row r="158" ht="14.25" customHeight="1">
      <c r="A158" s="9">
        <v>0.0</v>
      </c>
      <c r="B158" s="9" t="s">
        <v>11947</v>
      </c>
      <c r="C158" s="9" t="s">
        <v>11948</v>
      </c>
      <c r="D158" s="9" t="s">
        <v>11948</v>
      </c>
      <c r="E158" s="9"/>
      <c r="F158" s="9">
        <v>1.0</v>
      </c>
      <c r="G158" s="9" t="s">
        <v>13315</v>
      </c>
      <c r="H158" s="9"/>
      <c r="I158" s="9"/>
      <c r="J158" s="9"/>
      <c r="K158" s="9"/>
      <c r="L158" s="9">
        <v>1.0</v>
      </c>
      <c r="M158" s="9"/>
      <c r="N158" s="9"/>
      <c r="O158" s="9"/>
      <c r="P158" s="9">
        <v>0.0</v>
      </c>
      <c r="Q158" s="9" t="s">
        <v>13316</v>
      </c>
      <c r="R158" s="9"/>
      <c r="S158" s="9" t="s">
        <v>3254</v>
      </c>
      <c r="T158" s="9" t="s">
        <v>3252</v>
      </c>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c r="IU158" s="9"/>
      <c r="IV158" s="9"/>
      <c r="IW158" s="9"/>
      <c r="IX158" s="9"/>
      <c r="IY158" s="9"/>
      <c r="IZ158" s="9"/>
      <c r="JA158" s="9"/>
      <c r="JB158" s="9"/>
      <c r="JC158" s="9"/>
      <c r="JD158" s="9"/>
      <c r="JE158" s="9"/>
      <c r="JF158" s="9"/>
      <c r="JG158" s="9"/>
      <c r="JH158" s="9"/>
      <c r="JI158" s="9"/>
      <c r="JJ158" s="9"/>
      <c r="JK158" s="9"/>
      <c r="JL158" s="9"/>
      <c r="JM158" s="9"/>
      <c r="JN158" s="9"/>
      <c r="JO158" s="9"/>
      <c r="JP158" s="9"/>
      <c r="JQ158" s="9"/>
      <c r="JR158" s="9"/>
      <c r="JS158" s="9"/>
      <c r="JT158" s="9"/>
      <c r="JU158" s="9"/>
      <c r="JV158" s="9"/>
      <c r="JW158" s="9"/>
      <c r="JX158" s="9"/>
      <c r="JY158" s="9"/>
      <c r="JZ158" s="9"/>
      <c r="KA158" s="9"/>
      <c r="KB158" s="9"/>
      <c r="KC158" s="9"/>
      <c r="KD158" s="9"/>
      <c r="KE158" s="9"/>
      <c r="KF158" s="9"/>
      <c r="KG158" s="9"/>
      <c r="KH158" s="9"/>
      <c r="KI158" s="9"/>
      <c r="KJ158" s="9"/>
      <c r="KK158" s="9"/>
      <c r="KL158" s="9"/>
      <c r="KM158" s="9"/>
      <c r="KN158" s="9"/>
      <c r="KO158" s="9"/>
      <c r="KP158" s="9"/>
      <c r="KQ158" s="9"/>
      <c r="KR158" s="9"/>
      <c r="KS158" s="9"/>
      <c r="KT158" s="9"/>
      <c r="KU158" s="9"/>
      <c r="KV158" s="9"/>
      <c r="KW158" s="9"/>
      <c r="KX158" s="9"/>
      <c r="KY158" s="9"/>
      <c r="KZ158" s="9"/>
      <c r="LA158" s="9"/>
      <c r="LB158" s="9"/>
      <c r="LC158" s="9"/>
      <c r="LD158" s="9"/>
      <c r="LE158" s="9"/>
      <c r="LF158" s="9"/>
      <c r="LG158" s="9"/>
      <c r="LH158" s="9"/>
      <c r="LI158" s="9"/>
      <c r="LJ158" s="9"/>
      <c r="LK158" s="9"/>
      <c r="LL158" s="9"/>
      <c r="LM158" s="9"/>
      <c r="LN158" s="9"/>
      <c r="LO158" s="9"/>
      <c r="LP158" s="9"/>
      <c r="LQ158" s="9"/>
      <c r="LR158" s="9"/>
      <c r="LS158" s="9"/>
      <c r="LT158" s="9"/>
      <c r="LU158" s="9"/>
      <c r="LV158" s="9"/>
      <c r="LW158" s="9"/>
      <c r="LX158" s="9"/>
      <c r="LY158" s="9"/>
      <c r="LZ158" s="9"/>
      <c r="MA158" s="9"/>
      <c r="MB158" s="9"/>
      <c r="MC158" s="9"/>
      <c r="MD158" s="9"/>
      <c r="ME158" s="9"/>
      <c r="MF158" s="9"/>
      <c r="MG158" s="9"/>
      <c r="MH158" s="9"/>
      <c r="MI158" s="9"/>
      <c r="MJ158" s="9"/>
      <c r="MK158" s="9"/>
      <c r="ML158" s="9"/>
      <c r="MM158" s="9"/>
      <c r="MN158" s="9"/>
      <c r="MO158" s="9"/>
      <c r="MP158" s="9"/>
      <c r="MQ158" s="9"/>
      <c r="MR158" s="9"/>
      <c r="MS158" s="9"/>
      <c r="MT158" s="9"/>
      <c r="MU158" s="9"/>
      <c r="MV158" s="9"/>
      <c r="MW158" s="9"/>
      <c r="MX158" s="9"/>
      <c r="MY158" s="9"/>
      <c r="MZ158" s="9"/>
      <c r="NA158" s="9"/>
      <c r="NB158" s="9"/>
      <c r="NC158" s="9"/>
      <c r="ND158" s="9"/>
      <c r="NE158" s="9"/>
      <c r="NF158" s="9"/>
      <c r="NG158" s="9"/>
      <c r="NH158" s="9"/>
      <c r="NI158" s="9"/>
      <c r="NJ158" s="9"/>
      <c r="NK158" s="9"/>
      <c r="NL158" s="9"/>
      <c r="NM158" s="9"/>
      <c r="NN158" s="9"/>
      <c r="NO158" s="9"/>
      <c r="NP158" s="9"/>
      <c r="NQ158" s="9"/>
      <c r="NR158" s="9"/>
      <c r="NS158" s="9"/>
      <c r="NT158" s="9"/>
      <c r="NU158" s="9"/>
      <c r="NV158" s="9"/>
      <c r="NW158" s="9"/>
      <c r="NX158" s="9"/>
      <c r="NY158" s="9"/>
      <c r="NZ158" s="9"/>
      <c r="OA158" s="9"/>
      <c r="OB158" s="9"/>
      <c r="OC158" s="9"/>
      <c r="OD158" s="9"/>
      <c r="OE158" s="9"/>
      <c r="OF158" s="9"/>
      <c r="OG158" s="9"/>
      <c r="OH158" s="9"/>
      <c r="OI158" s="9"/>
      <c r="OJ158" s="9"/>
      <c r="OK158" s="9"/>
      <c r="OL158" s="9"/>
      <c r="OM158" s="9"/>
      <c r="ON158" s="9"/>
      <c r="OO158" s="9"/>
      <c r="OP158" s="9"/>
      <c r="OQ158" s="9"/>
      <c r="OR158" s="9"/>
      <c r="OS158" s="9"/>
      <c r="OT158" s="9"/>
      <c r="OU158" s="9"/>
      <c r="OV158" s="9"/>
      <c r="OW158" s="9"/>
      <c r="OX158" s="9"/>
      <c r="OY158" s="9"/>
      <c r="OZ158" s="9"/>
      <c r="PA158" s="9"/>
      <c r="PB158" s="9"/>
      <c r="PC158" s="9"/>
      <c r="PD158" s="9"/>
      <c r="PE158" s="9"/>
      <c r="PF158" s="9"/>
      <c r="PG158" s="9"/>
      <c r="PH158" s="9"/>
      <c r="PI158" s="9"/>
      <c r="PJ158" s="9"/>
      <c r="PK158" s="9"/>
      <c r="PL158" s="9"/>
      <c r="PM158" s="9"/>
      <c r="PN158" s="9"/>
      <c r="PO158" s="9"/>
      <c r="PP158" s="9"/>
      <c r="PQ158" s="9"/>
      <c r="PR158" s="9"/>
      <c r="PS158" s="9"/>
      <c r="PT158" s="9"/>
      <c r="PU158" s="9"/>
      <c r="PV158" s="9"/>
      <c r="PW158" s="9"/>
      <c r="PX158" s="9"/>
      <c r="PY158" s="9"/>
      <c r="PZ158" s="9"/>
      <c r="QA158" s="9"/>
      <c r="QB158" s="9"/>
      <c r="QC158" s="9"/>
      <c r="QD158" s="9"/>
      <c r="QE158" s="9"/>
      <c r="QF158" s="9"/>
      <c r="QG158" s="9"/>
      <c r="QH158" s="9"/>
      <c r="QI158" s="9"/>
      <c r="QJ158" s="9"/>
      <c r="QK158" s="9"/>
      <c r="QL158" s="9"/>
      <c r="QM158" s="9"/>
      <c r="QN158" s="9"/>
      <c r="QO158" s="9"/>
      <c r="QP158" s="9"/>
      <c r="QQ158" s="9"/>
      <c r="QR158" s="9"/>
      <c r="QS158" s="9"/>
      <c r="QT158" s="9"/>
      <c r="QU158" s="9"/>
      <c r="QV158" s="9"/>
      <c r="QW158" s="9"/>
      <c r="QX158" s="9"/>
      <c r="QY158" s="9"/>
      <c r="QZ158" s="9"/>
      <c r="RA158" s="9"/>
      <c r="RB158" s="9"/>
      <c r="RC158" s="9"/>
      <c r="RD158" s="9"/>
      <c r="RE158" s="9"/>
      <c r="RF158" s="9"/>
      <c r="RG158" s="9"/>
      <c r="RH158" s="9"/>
      <c r="RI158" s="9"/>
      <c r="RJ158" s="9"/>
      <c r="RK158" s="9"/>
      <c r="RL158" s="9"/>
      <c r="RM158" s="9"/>
      <c r="RN158" s="9"/>
      <c r="RO158" s="9"/>
      <c r="RP158" s="9"/>
      <c r="RQ158" s="9"/>
      <c r="RR158" s="9"/>
      <c r="RS158" s="9"/>
      <c r="RT158" s="9"/>
      <c r="RU158" s="9"/>
      <c r="RV158" s="9"/>
      <c r="RW158" s="9"/>
      <c r="RX158" s="9"/>
      <c r="RY158" s="9"/>
      <c r="RZ158" s="9"/>
      <c r="SA158" s="9"/>
      <c r="SB158" s="9"/>
      <c r="SC158" s="9"/>
      <c r="SD158" s="9"/>
      <c r="SE158" s="9"/>
      <c r="SF158" s="9"/>
      <c r="SG158" s="9"/>
      <c r="SH158" s="9"/>
      <c r="SI158" s="9"/>
      <c r="SJ158" s="9"/>
      <c r="SK158" s="9"/>
      <c r="SL158" s="9"/>
      <c r="SM158" s="9"/>
      <c r="SN158" s="9"/>
      <c r="SO158" s="9"/>
      <c r="SP158" s="9"/>
      <c r="SQ158" s="9"/>
      <c r="SR158" s="9"/>
      <c r="SS158" s="9"/>
      <c r="ST158" s="9"/>
      <c r="SU158" s="9"/>
      <c r="SV158" s="9"/>
      <c r="SW158" s="9"/>
      <c r="SX158" s="9"/>
      <c r="SY158" s="9"/>
      <c r="SZ158" s="9"/>
      <c r="TA158" s="9"/>
      <c r="TB158" s="9"/>
      <c r="TC158" s="9"/>
      <c r="TD158" s="9"/>
      <c r="TE158" s="9"/>
      <c r="TF158" s="9"/>
      <c r="TG158" s="9"/>
      <c r="TH158" s="9"/>
      <c r="TI158" s="9"/>
      <c r="TJ158" s="9"/>
      <c r="TK158" s="9"/>
      <c r="TL158" s="9"/>
      <c r="TM158" s="9"/>
      <c r="TN158" s="9"/>
      <c r="TO158" s="9"/>
      <c r="TP158" s="9"/>
      <c r="TQ158" s="9"/>
      <c r="TR158" s="9"/>
      <c r="TS158" s="9"/>
      <c r="TT158" s="9"/>
      <c r="TU158" s="9"/>
      <c r="TV158" s="9"/>
      <c r="TW158" s="9"/>
      <c r="TX158" s="9"/>
      <c r="TY158" s="9"/>
      <c r="TZ158" s="9"/>
      <c r="UA158" s="9"/>
      <c r="UB158" s="9"/>
      <c r="UC158" s="9"/>
      <c r="UD158" s="9"/>
      <c r="UE158" s="9"/>
      <c r="UF158" s="9"/>
      <c r="UG158" s="9"/>
      <c r="UH158" s="9"/>
      <c r="UI158" s="9"/>
      <c r="UJ158" s="9"/>
      <c r="UK158" s="9"/>
      <c r="UL158" s="9"/>
      <c r="UM158" s="9"/>
      <c r="UN158" s="9"/>
      <c r="UO158" s="9"/>
      <c r="UP158" s="9"/>
      <c r="UQ158" s="9"/>
      <c r="UR158" s="9"/>
      <c r="US158" s="9"/>
      <c r="UT158" s="9"/>
      <c r="UU158" s="9"/>
      <c r="UV158" s="9"/>
      <c r="UW158" s="9"/>
      <c r="UX158" s="9"/>
      <c r="UY158" s="9"/>
      <c r="UZ158" s="9"/>
      <c r="VA158" s="9"/>
      <c r="VB158" s="9"/>
      <c r="VC158" s="9"/>
      <c r="VD158" s="9"/>
      <c r="VE158" s="9"/>
      <c r="VF158" s="9"/>
      <c r="VG158" s="9"/>
      <c r="VH158" s="9"/>
      <c r="VI158" s="9"/>
      <c r="VJ158" s="9"/>
      <c r="VK158" s="9"/>
      <c r="VL158" s="9"/>
      <c r="VM158" s="9"/>
      <c r="VN158" s="9"/>
      <c r="VO158" s="9"/>
      <c r="VP158" s="9"/>
      <c r="VQ158" s="9"/>
      <c r="VR158" s="9"/>
      <c r="VS158" s="9"/>
      <c r="VT158" s="9"/>
      <c r="VU158" s="9"/>
      <c r="VV158" s="9"/>
      <c r="VW158" s="9"/>
      <c r="VX158" s="9"/>
      <c r="VY158" s="9"/>
      <c r="VZ158" s="9"/>
      <c r="WA158" s="9"/>
      <c r="WB158" s="9"/>
      <c r="WC158" s="9"/>
      <c r="WD158" s="9"/>
      <c r="WE158" s="9"/>
      <c r="WF158" s="9"/>
      <c r="WG158" s="9"/>
      <c r="WH158" s="9"/>
      <c r="WI158" s="9"/>
      <c r="WJ158" s="9"/>
      <c r="WK158" s="9"/>
      <c r="WL158" s="9"/>
      <c r="WM158" s="9"/>
      <c r="WN158" s="9"/>
      <c r="WO158" s="9"/>
      <c r="WP158" s="9"/>
      <c r="WQ158" s="9"/>
      <c r="WR158" s="9"/>
      <c r="WS158" s="9"/>
      <c r="WT158" s="9"/>
      <c r="WU158" s="9"/>
      <c r="WV158" s="9"/>
      <c r="WW158" s="9"/>
      <c r="WX158" s="9"/>
      <c r="WY158" s="9"/>
      <c r="WZ158" s="9"/>
      <c r="XA158" s="9"/>
      <c r="XB158" s="9"/>
      <c r="XC158" s="9"/>
      <c r="XD158" s="9"/>
      <c r="XE158" s="9"/>
      <c r="XF158" s="9"/>
      <c r="XG158" s="9"/>
      <c r="XH158" s="9"/>
      <c r="XI158" s="9"/>
      <c r="XJ158" s="9"/>
      <c r="XK158" s="9"/>
      <c r="XL158" s="9"/>
      <c r="XM158" s="9"/>
      <c r="XN158" s="9"/>
      <c r="XO158" s="9"/>
      <c r="XP158" s="9"/>
      <c r="XQ158" s="9"/>
      <c r="XR158" s="9"/>
      <c r="XS158" s="9"/>
      <c r="XT158" s="9"/>
      <c r="XU158" s="9"/>
      <c r="XV158" s="9"/>
      <c r="XW158" s="9"/>
      <c r="XX158" s="9"/>
      <c r="XY158" s="9"/>
      <c r="XZ158" s="9"/>
      <c r="YA158" s="9"/>
      <c r="YB158" s="9"/>
      <c r="YC158" s="9"/>
      <c r="YD158" s="9"/>
      <c r="YE158" s="9"/>
      <c r="YF158" s="9"/>
      <c r="YG158" s="9"/>
      <c r="YH158" s="9"/>
      <c r="YI158" s="9"/>
      <c r="YJ158" s="9"/>
      <c r="YK158" s="9"/>
      <c r="YL158" s="9"/>
      <c r="YM158" s="9"/>
      <c r="YN158" s="9"/>
      <c r="YO158" s="9"/>
      <c r="YP158" s="9"/>
      <c r="YQ158" s="9"/>
      <c r="YR158" s="9"/>
      <c r="YS158" s="9"/>
      <c r="YT158" s="9"/>
      <c r="YU158" s="9"/>
      <c r="YV158" s="9"/>
      <c r="YW158" s="9"/>
      <c r="YX158" s="9"/>
      <c r="YY158" s="9"/>
      <c r="YZ158" s="9"/>
      <c r="ZA158" s="9"/>
      <c r="ZB158" s="9"/>
      <c r="ZC158" s="9"/>
      <c r="ZD158" s="9"/>
      <c r="ZE158" s="9"/>
      <c r="ZF158" s="9"/>
      <c r="ZG158" s="9"/>
      <c r="ZH158" s="9"/>
      <c r="ZI158" s="9"/>
      <c r="ZJ158" s="9"/>
      <c r="ZK158" s="9"/>
      <c r="ZL158" s="9"/>
      <c r="ZM158" s="9"/>
      <c r="ZN158" s="9"/>
      <c r="ZO158" s="9"/>
      <c r="ZP158" s="9"/>
      <c r="ZQ158" s="9"/>
      <c r="ZR158" s="9"/>
      <c r="ZS158" s="9"/>
      <c r="ZT158" s="9"/>
      <c r="ZU158" s="9"/>
      <c r="ZV158" s="9"/>
      <c r="ZW158" s="9"/>
      <c r="ZX158" s="9"/>
      <c r="ZY158" s="9"/>
      <c r="ZZ158" s="9"/>
      <c r="AAA158" s="9"/>
      <c r="AAB158" s="9"/>
      <c r="AAC158" s="9"/>
      <c r="AAD158" s="9"/>
      <c r="AAE158" s="9"/>
      <c r="AAF158" s="9"/>
      <c r="AAG158" s="9"/>
      <c r="AAH158" s="9"/>
      <c r="AAI158" s="9"/>
      <c r="AAJ158" s="9"/>
      <c r="AAK158" s="9"/>
      <c r="AAL158" s="9"/>
      <c r="AAM158" s="9"/>
      <c r="AAN158" s="9"/>
      <c r="AAO158" s="9"/>
      <c r="AAP158" s="9"/>
      <c r="AAQ158" s="9"/>
      <c r="AAR158" s="9"/>
      <c r="AAS158" s="9"/>
      <c r="AAT158" s="9"/>
      <c r="AAU158" s="9"/>
      <c r="AAV158" s="9"/>
      <c r="AAW158" s="9"/>
      <c r="AAX158" s="9"/>
      <c r="AAY158" s="9"/>
      <c r="AAZ158" s="9"/>
      <c r="ABA158" s="9"/>
      <c r="ABB158" s="9"/>
      <c r="ABC158" s="9"/>
      <c r="ABD158" s="9"/>
      <c r="ABE158" s="9"/>
      <c r="ABF158" s="9"/>
      <c r="ABG158" s="9"/>
      <c r="ABH158" s="9"/>
      <c r="ABI158" s="9"/>
      <c r="ABJ158" s="9"/>
      <c r="ABK158" s="9"/>
      <c r="ABL158" s="9"/>
      <c r="ABM158" s="9"/>
      <c r="ABN158" s="9"/>
      <c r="ABO158" s="9"/>
      <c r="ABP158" s="9"/>
      <c r="ABQ158" s="9"/>
      <c r="ABR158" s="9"/>
      <c r="ABS158" s="9"/>
      <c r="ABT158" s="9"/>
      <c r="ABU158" s="9"/>
      <c r="ABV158" s="9"/>
      <c r="ABW158" s="9"/>
      <c r="ABX158" s="9"/>
      <c r="ABY158" s="9"/>
      <c r="ABZ158" s="9"/>
      <c r="ACA158" s="9"/>
      <c r="ACB158" s="9"/>
      <c r="ACC158" s="9"/>
      <c r="ACD158" s="9"/>
      <c r="ACE158" s="9"/>
      <c r="ACF158" s="9"/>
      <c r="ACG158" s="9"/>
      <c r="ACH158" s="9"/>
      <c r="ACI158" s="9"/>
      <c r="ACJ158" s="9"/>
      <c r="ACK158" s="9"/>
      <c r="ACL158" s="9"/>
      <c r="ACM158" s="9"/>
      <c r="ACN158" s="9"/>
      <c r="ACO158" s="9"/>
      <c r="ACP158" s="9"/>
      <c r="ACQ158" s="9"/>
      <c r="ACR158" s="9"/>
      <c r="ACS158" s="9"/>
      <c r="ACT158" s="9"/>
      <c r="ACU158" s="9"/>
      <c r="ACV158" s="9"/>
      <c r="ACW158" s="9"/>
      <c r="ACX158" s="9"/>
      <c r="ACY158" s="9"/>
      <c r="ACZ158" s="9"/>
      <c r="ADA158" s="9"/>
      <c r="ADB158" s="9"/>
      <c r="ADC158" s="9"/>
      <c r="ADD158" s="9"/>
      <c r="ADE158" s="9"/>
      <c r="ADF158" s="9"/>
      <c r="ADG158" s="9"/>
      <c r="ADH158" s="9"/>
      <c r="ADI158" s="9"/>
      <c r="ADJ158" s="9"/>
      <c r="ADK158" s="9"/>
      <c r="ADL158" s="9"/>
      <c r="ADM158" s="9"/>
      <c r="ADN158" s="9"/>
      <c r="ADO158" s="9"/>
      <c r="ADP158" s="9"/>
      <c r="ADQ158" s="9"/>
      <c r="ADR158" s="9"/>
      <c r="ADS158" s="9"/>
      <c r="ADT158" s="9"/>
      <c r="ADU158" s="9"/>
      <c r="ADV158" s="9"/>
      <c r="ADW158" s="9"/>
      <c r="ADX158" s="9"/>
      <c r="ADY158" s="9"/>
      <c r="ADZ158" s="9"/>
      <c r="AEA158" s="9"/>
      <c r="AEB158" s="9"/>
      <c r="AEC158" s="9"/>
      <c r="AED158" s="9"/>
      <c r="AEE158" s="9"/>
      <c r="AEF158" s="9"/>
      <c r="AEG158" s="9"/>
      <c r="AEH158" s="9"/>
      <c r="AEI158" s="9"/>
      <c r="AEJ158" s="9"/>
      <c r="AEK158" s="9"/>
      <c r="AEL158" s="9"/>
      <c r="AEM158" s="9"/>
      <c r="AEN158" s="9"/>
      <c r="AEO158" s="9"/>
      <c r="AEP158" s="9"/>
      <c r="AEQ158" s="9"/>
      <c r="AER158" s="9"/>
      <c r="AES158" s="9"/>
      <c r="AET158" s="9"/>
      <c r="AEU158" s="9"/>
      <c r="AEV158" s="9"/>
      <c r="AEW158" s="9"/>
      <c r="AEX158" s="9"/>
      <c r="AEY158" s="9"/>
      <c r="AEZ158" s="9"/>
      <c r="AFA158" s="9"/>
      <c r="AFB158" s="9"/>
      <c r="AFC158" s="9"/>
      <c r="AFD158" s="9"/>
      <c r="AFE158" s="9"/>
      <c r="AFF158" s="9"/>
      <c r="AFG158" s="9"/>
      <c r="AFH158" s="9"/>
      <c r="AFI158" s="9"/>
      <c r="AFJ158" s="9"/>
      <c r="AFK158" s="9"/>
      <c r="AFL158" s="9"/>
      <c r="AFM158" s="9"/>
      <c r="AFN158" s="9"/>
      <c r="AFO158" s="9"/>
      <c r="AFP158" s="9"/>
      <c r="AFQ158" s="9"/>
      <c r="AFR158" s="9"/>
      <c r="AFS158" s="9"/>
      <c r="AFT158" s="9"/>
      <c r="AFU158" s="9"/>
      <c r="AFV158" s="9"/>
      <c r="AFW158" s="9"/>
      <c r="AFX158" s="9"/>
      <c r="AFY158" s="9"/>
      <c r="AFZ158" s="9"/>
      <c r="AGA158" s="9"/>
      <c r="AGB158" s="9"/>
      <c r="AGC158" s="9"/>
      <c r="AGD158" s="9"/>
      <c r="AGE158" s="9"/>
      <c r="AGF158" s="9"/>
      <c r="AGG158" s="9"/>
      <c r="AGH158" s="9"/>
      <c r="AGI158" s="9"/>
      <c r="AGJ158" s="9"/>
      <c r="AGK158" s="9"/>
      <c r="AGL158" s="9"/>
      <c r="AGM158" s="9"/>
      <c r="AGN158" s="9"/>
      <c r="AGO158" s="9"/>
      <c r="AGP158" s="9"/>
      <c r="AGQ158" s="9"/>
      <c r="AGR158" s="9"/>
      <c r="AGS158" s="9"/>
      <c r="AGT158" s="9"/>
      <c r="AGU158" s="9"/>
      <c r="AGV158" s="9"/>
      <c r="AGW158" s="9"/>
      <c r="AGX158" s="9"/>
      <c r="AGY158" s="9"/>
      <c r="AGZ158" s="9"/>
      <c r="AHA158" s="9"/>
      <c r="AHB158" s="9"/>
      <c r="AHC158" s="9"/>
      <c r="AHD158" s="9"/>
      <c r="AHE158" s="9"/>
      <c r="AHF158" s="9"/>
      <c r="AHG158" s="9"/>
      <c r="AHH158" s="9"/>
      <c r="AHI158" s="9"/>
      <c r="AHJ158" s="9"/>
      <c r="AHK158" s="9"/>
      <c r="AHL158" s="9"/>
      <c r="AHM158" s="9"/>
      <c r="AHN158" s="9"/>
      <c r="AHO158" s="9"/>
      <c r="AHP158" s="9"/>
      <c r="AHQ158" s="9"/>
      <c r="AHR158" s="9"/>
      <c r="AHS158" s="9"/>
      <c r="AHT158" s="9"/>
      <c r="AHU158" s="9"/>
      <c r="AHV158" s="9"/>
      <c r="AHW158" s="9"/>
      <c r="AHX158" s="9"/>
      <c r="AHY158" s="9"/>
      <c r="AHZ158" s="9"/>
      <c r="AIA158" s="9"/>
      <c r="AIB158" s="9"/>
      <c r="AIC158" s="9"/>
      <c r="AID158" s="9"/>
      <c r="AIE158" s="9"/>
      <c r="AIF158" s="9"/>
      <c r="AIG158" s="9"/>
      <c r="AIH158" s="9"/>
      <c r="AII158" s="9"/>
      <c r="AIJ158" s="9"/>
      <c r="AIK158" s="9"/>
      <c r="AIL158" s="9"/>
      <c r="AIM158" s="9"/>
      <c r="AIN158" s="9"/>
      <c r="AIO158" s="9"/>
      <c r="AIP158" s="9"/>
      <c r="AIQ158" s="9"/>
      <c r="AIR158" s="9"/>
      <c r="AIS158" s="9"/>
      <c r="AIT158" s="9"/>
      <c r="AIU158" s="9"/>
      <c r="AIV158" s="9"/>
      <c r="AIW158" s="9"/>
      <c r="AIX158" s="9"/>
      <c r="AIY158" s="9"/>
      <c r="AIZ158" s="9"/>
      <c r="AJA158" s="9"/>
      <c r="AJB158" s="9"/>
      <c r="AJC158" s="9"/>
      <c r="AJD158" s="9"/>
      <c r="AJE158" s="9"/>
      <c r="AJF158" s="9"/>
      <c r="AJG158" s="9"/>
      <c r="AJH158" s="9"/>
      <c r="AJI158" s="9"/>
      <c r="AJJ158" s="9"/>
      <c r="AJK158" s="9"/>
      <c r="AJL158" s="9"/>
      <c r="AJM158" s="9"/>
      <c r="AJN158" s="9"/>
      <c r="AJO158" s="9"/>
      <c r="AJP158" s="9"/>
      <c r="AJQ158" s="9"/>
      <c r="AJR158" s="9"/>
      <c r="AJS158" s="9"/>
      <c r="AJT158" s="9"/>
      <c r="AJU158" s="9"/>
      <c r="AJV158" s="9"/>
      <c r="AJW158" s="9"/>
      <c r="AJX158" s="9"/>
      <c r="AJY158" s="9"/>
      <c r="AJZ158" s="9"/>
      <c r="AKA158" s="9"/>
      <c r="AKB158" s="9"/>
      <c r="AKC158" s="9"/>
      <c r="AKD158" s="9"/>
      <c r="AKE158" s="9"/>
      <c r="AKF158" s="9"/>
      <c r="AKG158" s="9"/>
      <c r="AKH158" s="9"/>
      <c r="AKI158" s="9"/>
      <c r="AKJ158" s="9"/>
      <c r="AKK158" s="9"/>
      <c r="AKL158" s="9"/>
      <c r="AKM158" s="9"/>
      <c r="AKN158" s="9"/>
      <c r="AKO158" s="9"/>
      <c r="AKP158" s="9"/>
      <c r="AKQ158" s="9"/>
      <c r="AKR158" s="9"/>
      <c r="AKS158" s="9"/>
      <c r="AKT158" s="9"/>
      <c r="AKU158" s="9"/>
      <c r="AKV158" s="9"/>
      <c r="AKW158" s="9"/>
      <c r="AKX158" s="9"/>
      <c r="AKY158" s="9"/>
      <c r="AKZ158" s="9"/>
      <c r="ALA158" s="9"/>
      <c r="ALB158" s="9"/>
      <c r="ALC158" s="9"/>
      <c r="ALD158" s="9"/>
      <c r="ALE158" s="9"/>
      <c r="ALF158" s="9"/>
      <c r="ALG158" s="9"/>
      <c r="ALH158" s="9"/>
      <c r="ALI158" s="9"/>
      <c r="ALJ158" s="9"/>
      <c r="ALK158" s="9"/>
      <c r="ALL158" s="9"/>
      <c r="ALM158" s="9"/>
      <c r="ALN158" s="9"/>
      <c r="ALO158" s="9"/>
      <c r="ALP158" s="9"/>
      <c r="ALQ158" s="9"/>
      <c r="ALR158" s="9"/>
      <c r="ALS158" s="9"/>
      <c r="ALT158" s="9"/>
      <c r="ALU158" s="9"/>
      <c r="ALV158" s="9"/>
      <c r="ALW158" s="9"/>
      <c r="ALX158" s="9"/>
      <c r="ALY158" s="9"/>
      <c r="AMN158" s="9"/>
      <c r="AMO158" s="9"/>
      <c r="AMP158" s="9"/>
      <c r="AMQ158" s="9"/>
      <c r="AMR158" s="9"/>
      <c r="AMS158" s="9"/>
      <c r="AMT158" s="9"/>
      <c r="AMU158" s="9"/>
      <c r="AMV158" s="9"/>
      <c r="AMW158" s="9"/>
      <c r="AMX158" s="9"/>
      <c r="AMY158" s="9"/>
      <c r="AMZ158" s="9"/>
      <c r="ANA158" s="9"/>
      <c r="ANB158" s="9"/>
      <c r="ANC158" s="9"/>
      <c r="AND158" s="9"/>
      <c r="ANE158" s="9"/>
      <c r="ANF158" s="9"/>
      <c r="ANG158" s="9"/>
      <c r="ANH158" s="9"/>
      <c r="ANI158" s="9"/>
      <c r="ANJ158" s="9"/>
      <c r="ANK158" s="9"/>
      <c r="ANL158" s="9"/>
      <c r="ANM158" s="9"/>
      <c r="ANN158" s="9"/>
      <c r="ANO158" s="9"/>
      <c r="ANP158" s="9"/>
      <c r="ANQ158" s="9"/>
      <c r="ANR158" s="9"/>
      <c r="ANS158" s="9"/>
      <c r="ANT158" s="9"/>
      <c r="ANU158" s="9"/>
      <c r="ANV158" s="9"/>
      <c r="ANW158" s="9"/>
      <c r="ANX158" s="9"/>
      <c r="ANY158" s="9"/>
      <c r="ANZ158" s="9"/>
      <c r="AOA158" s="9"/>
      <c r="AOB158" s="9"/>
      <c r="AOC158" s="9"/>
      <c r="AOD158" s="9"/>
      <c r="AOE158" s="9"/>
      <c r="AOF158" s="9"/>
      <c r="AOG158" s="9"/>
      <c r="AOH158" s="9"/>
      <c r="AOI158" s="9"/>
      <c r="AOJ158" s="9"/>
      <c r="AOK158" s="9"/>
      <c r="AOL158" s="9"/>
      <c r="AOM158" s="9"/>
      <c r="AON158" s="9"/>
      <c r="AOO158" s="9"/>
      <c r="AOP158" s="9"/>
      <c r="AOQ158" s="9"/>
      <c r="AOR158" s="9"/>
      <c r="AOS158" s="9"/>
      <c r="AOT158" s="9"/>
      <c r="AOU158" s="9"/>
      <c r="AOV158" s="9"/>
      <c r="AOW158" s="9"/>
      <c r="AOX158" s="9"/>
      <c r="AOY158" s="9"/>
      <c r="AOZ158" s="9"/>
      <c r="APA158" s="9"/>
      <c r="APB158" s="9"/>
      <c r="APC158" s="9"/>
      <c r="APD158" s="9"/>
      <c r="APE158" s="9"/>
      <c r="APF158" s="9"/>
      <c r="APG158" s="9"/>
      <c r="APH158" s="9"/>
      <c r="API158" s="9"/>
      <c r="APJ158" s="9"/>
      <c r="APK158" s="9"/>
      <c r="APL158" s="9"/>
      <c r="APM158" s="9"/>
      <c r="APN158" s="9"/>
      <c r="APO158" s="9"/>
      <c r="APP158" s="9"/>
      <c r="APQ158" s="9"/>
      <c r="APR158" s="9"/>
      <c r="APS158" s="9"/>
      <c r="APT158" s="9"/>
      <c r="APU158" s="9"/>
      <c r="APV158" s="9"/>
      <c r="APW158" s="9"/>
      <c r="APX158" s="9"/>
      <c r="APY158" s="9"/>
      <c r="APZ158" s="9"/>
      <c r="AQA158" s="9"/>
      <c r="AQB158" s="9"/>
      <c r="AQC158" s="9"/>
      <c r="AQD158" s="9"/>
      <c r="AQE158" s="9"/>
      <c r="AQF158" s="9"/>
      <c r="AQG158" s="9"/>
      <c r="AQH158" s="9"/>
      <c r="AQI158" s="9"/>
      <c r="AQJ158" s="9"/>
      <c r="AQK158" s="9"/>
      <c r="AQL158" s="9"/>
      <c r="AQM158" s="9"/>
      <c r="AQN158" s="9"/>
      <c r="AQO158" s="9"/>
      <c r="AQP158" s="9"/>
      <c r="AQQ158" s="9"/>
      <c r="AQR158" s="9"/>
      <c r="AQS158" s="9"/>
      <c r="AQT158" s="9"/>
      <c r="AQU158" s="9"/>
      <c r="AQV158" s="9"/>
      <c r="AQW158" s="9"/>
      <c r="AQX158" s="9"/>
      <c r="AQY158" s="9"/>
      <c r="AQZ158" s="9"/>
      <c r="ARA158" s="9"/>
      <c r="ARB158" s="9"/>
      <c r="ARC158" s="9"/>
      <c r="ARD158" s="9"/>
      <c r="ARE158" s="9"/>
      <c r="ARF158" s="9"/>
      <c r="ARG158" s="9"/>
      <c r="ARH158" s="9"/>
      <c r="ARI158" s="9"/>
      <c r="ARJ158" s="9"/>
      <c r="ARK158" s="9"/>
      <c r="ARL158" s="9"/>
      <c r="ARM158" s="9"/>
      <c r="ARN158" s="9"/>
      <c r="ARO158" s="9"/>
      <c r="ARP158" s="9"/>
      <c r="ARQ158" s="9"/>
      <c r="ARR158" s="9"/>
      <c r="ARS158" s="9"/>
      <c r="ART158" s="9"/>
      <c r="ARU158" s="9"/>
      <c r="ARV158" s="9"/>
      <c r="ARW158" s="9"/>
      <c r="ARX158" s="9"/>
      <c r="ARY158" s="9"/>
      <c r="ARZ158" s="9"/>
      <c r="ASA158" s="9"/>
      <c r="ASB158" s="9"/>
      <c r="ASC158" s="9"/>
      <c r="ASD158" s="9"/>
      <c r="ASE158" s="9"/>
      <c r="ASF158" s="9"/>
      <c r="ASG158" s="9"/>
      <c r="ASH158" s="9"/>
      <c r="ASI158" s="9"/>
      <c r="ASJ158" s="9"/>
      <c r="ASK158" s="9"/>
      <c r="ASL158" s="9"/>
      <c r="ASM158" s="9"/>
      <c r="ASN158" s="9"/>
      <c r="ASO158" s="9"/>
      <c r="ASP158" s="9"/>
      <c r="ASQ158" s="9"/>
      <c r="ASR158" s="9"/>
      <c r="ASS158" s="9"/>
      <c r="AST158" s="9"/>
      <c r="ASU158" s="9"/>
      <c r="ASV158" s="9"/>
      <c r="ASW158" s="9"/>
      <c r="ASX158" s="9"/>
      <c r="ASY158" s="9"/>
      <c r="ASZ158" s="9"/>
      <c r="ATA158" s="9"/>
      <c r="ATB158" s="9"/>
      <c r="ATC158" s="9"/>
      <c r="ATD158" s="9"/>
      <c r="ATE158" s="9"/>
      <c r="ATF158" s="9"/>
      <c r="ATG158" s="9"/>
      <c r="ATH158" s="9"/>
      <c r="ATI158" s="9"/>
      <c r="ATJ158" s="9"/>
      <c r="ATK158" s="9"/>
      <c r="ATL158" s="9"/>
      <c r="ATM158" s="9"/>
      <c r="ATN158" s="9"/>
      <c r="ATO158" s="9"/>
      <c r="ATP158" s="9"/>
      <c r="ATQ158" s="9"/>
      <c r="ATR158" s="9"/>
      <c r="ATS158" s="9"/>
      <c r="ATT158" s="9"/>
      <c r="ATU158" s="9"/>
      <c r="ATV158" s="9"/>
      <c r="ATW158" s="9"/>
      <c r="ATX158" s="9"/>
      <c r="ATY158" s="9"/>
      <c r="ATZ158" s="9"/>
      <c r="AUA158" s="9"/>
      <c r="AUB158" s="9"/>
      <c r="AUC158" s="9"/>
      <c r="AUD158" s="9"/>
      <c r="AUE158" s="9"/>
      <c r="AUF158" s="9"/>
      <c r="AUG158" s="9"/>
      <c r="AUH158" s="9"/>
      <c r="AUI158" s="9"/>
      <c r="AUJ158" s="9"/>
      <c r="AUK158" s="9"/>
      <c r="AUL158" s="9"/>
      <c r="AUM158" s="9"/>
      <c r="AUN158" s="9"/>
      <c r="AUO158" s="9"/>
      <c r="AUP158" s="9"/>
      <c r="AUQ158" s="9"/>
      <c r="AUR158" s="9"/>
      <c r="AUS158" s="9"/>
      <c r="AUT158" s="9"/>
      <c r="AUU158" s="9"/>
      <c r="AUV158" s="9"/>
      <c r="AUW158" s="9"/>
      <c r="AUX158" s="9"/>
      <c r="AUY158" s="9"/>
      <c r="AUZ158" s="9"/>
      <c r="AVA158" s="9"/>
      <c r="AVB158" s="9"/>
      <c r="AVC158" s="9"/>
      <c r="AVD158" s="9"/>
      <c r="AVE158" s="9"/>
      <c r="AVF158" s="9"/>
      <c r="AVG158" s="9"/>
      <c r="AVH158" s="9"/>
      <c r="AVI158" s="9"/>
      <c r="AVJ158" s="9"/>
      <c r="AVK158" s="9"/>
      <c r="AVL158" s="9"/>
      <c r="AVM158" s="9"/>
      <c r="AVN158" s="9"/>
      <c r="AVO158" s="9"/>
      <c r="AVP158" s="9"/>
      <c r="AVQ158" s="9"/>
      <c r="AVR158" s="9"/>
      <c r="AVS158" s="9"/>
      <c r="AVT158" s="9"/>
      <c r="AVU158" s="9"/>
      <c r="AVV158" s="9"/>
      <c r="AVW158" s="9"/>
      <c r="AVX158" s="9"/>
      <c r="AVY158" s="9"/>
      <c r="AVZ158" s="9"/>
      <c r="AWA158" s="9"/>
      <c r="AWB158" s="9"/>
      <c r="AWC158" s="9"/>
      <c r="AWD158" s="9"/>
      <c r="AWE158" s="9"/>
      <c r="AWF158" s="9"/>
      <c r="AWG158" s="9"/>
      <c r="AWH158" s="9"/>
      <c r="AWI158" s="9"/>
      <c r="AWJ158" s="9"/>
      <c r="AWK158" s="9"/>
      <c r="AWL158" s="9"/>
      <c r="AWM158" s="9"/>
      <c r="AWN158" s="9"/>
      <c r="AWO158" s="9"/>
      <c r="AWP158" s="9"/>
      <c r="AWQ158" s="9"/>
      <c r="AWR158" s="9"/>
      <c r="AWS158" s="9"/>
      <c r="AWT158" s="9"/>
      <c r="AWU158" s="9"/>
      <c r="AWV158" s="9"/>
      <c r="AWW158" s="9"/>
      <c r="AWX158" s="9"/>
      <c r="AWY158" s="9" t="s">
        <v>13317</v>
      </c>
      <c r="AWZ158" s="9"/>
      <c r="AXA158" s="9"/>
      <c r="AXB158" s="9"/>
      <c r="AXC158" s="9"/>
      <c r="AXD158" s="9"/>
      <c r="AXE158" s="9"/>
      <c r="AXF158" s="9"/>
      <c r="AXG158" s="9"/>
      <c r="AXH158" s="9"/>
      <c r="AXI158" s="9"/>
      <c r="AXJ158" s="9"/>
      <c r="AXK158" s="9"/>
      <c r="AXL158" s="9"/>
      <c r="AXM158" s="9"/>
      <c r="AXN158" s="9"/>
      <c r="AXO158" s="9"/>
      <c r="AXP158" s="9"/>
      <c r="AXQ158" s="9"/>
      <c r="AXR158" s="9"/>
      <c r="AXS158" s="9"/>
      <c r="AXT158" s="9"/>
      <c r="AXU158" s="9"/>
      <c r="AXV158" s="9"/>
      <c r="AXW158" s="9"/>
      <c r="AXX158" s="9"/>
      <c r="AXY158" s="9"/>
      <c r="AXZ158" s="9"/>
      <c r="AYA158" s="9"/>
      <c r="AYB158" s="9"/>
      <c r="AYC158" s="9"/>
      <c r="AYD158" s="9"/>
      <c r="AYE158" s="9"/>
      <c r="AYF158" s="9"/>
      <c r="AYG158" s="9"/>
      <c r="AYH158" s="9" t="s">
        <v>13318</v>
      </c>
      <c r="AYI158" s="9"/>
      <c r="AYJ158" s="9"/>
      <c r="AYK158" s="9"/>
      <c r="AYL158" s="9"/>
      <c r="AYM158" s="9"/>
      <c r="AYN158" s="9"/>
      <c r="AYO158" s="9"/>
      <c r="AYP158" s="9"/>
      <c r="AYQ158" s="9"/>
      <c r="AYR158" s="9"/>
      <c r="AYS158" s="9"/>
      <c r="AYT158" s="9"/>
      <c r="AYU158" s="9"/>
      <c r="AYV158" s="9"/>
      <c r="AYW158" s="9"/>
      <c r="AYX158" s="9"/>
      <c r="AYY158" s="9" t="s">
        <v>5691</v>
      </c>
      <c r="AYZ158" s="9" t="s">
        <v>5691</v>
      </c>
      <c r="AZA158" s="9"/>
      <c r="AZB158" s="9"/>
      <c r="AZC158" s="9"/>
      <c r="AZD158" s="9"/>
      <c r="AZE158" s="9"/>
      <c r="AZF158" s="9"/>
      <c r="AZG158" s="9"/>
      <c r="AZH158" s="9"/>
      <c r="AZI158" s="9"/>
      <c r="AZJ158" s="9"/>
      <c r="AZK158" s="9"/>
      <c r="AZL158" s="9"/>
      <c r="AZM158" s="9"/>
      <c r="AZN158" s="9"/>
      <c r="AZO158" s="9"/>
      <c r="AZP158" s="9"/>
      <c r="AZQ158" s="9"/>
      <c r="AZR158" s="9"/>
      <c r="AZS158" s="9"/>
      <c r="AZT158" s="9"/>
      <c r="AZU158" s="9"/>
      <c r="AZV158" s="9"/>
      <c r="AZW158" s="9"/>
      <c r="AZX158" s="9"/>
      <c r="AZY158" s="9"/>
      <c r="AZZ158" s="9"/>
      <c r="BAA158" s="9"/>
      <c r="BAB158" s="9"/>
      <c r="BAC158" s="9"/>
      <c r="BAD158" s="9"/>
      <c r="BAE158" s="9"/>
      <c r="BAF158" s="9"/>
      <c r="BAG158" s="9"/>
      <c r="BAH158" s="9"/>
      <c r="BAI158" s="9"/>
      <c r="BAJ158" s="9"/>
      <c r="BAK158" s="9" t="s">
        <v>13319</v>
      </c>
      <c r="BAL158" s="9"/>
      <c r="BAM158" s="9"/>
      <c r="BAN158" s="9"/>
      <c r="BAO158" s="9"/>
      <c r="BAP158" s="9"/>
      <c r="BAQ158" s="9"/>
      <c r="BAR158" s="9">
        <v>590.0</v>
      </c>
      <c r="BAS158" s="9" t="s">
        <v>13320</v>
      </c>
      <c r="BAT158" s="9">
        <v>458.0</v>
      </c>
      <c r="BAU158" s="9"/>
      <c r="BAV158" s="9"/>
      <c r="BAW158" s="9"/>
      <c r="BAX158" s="9"/>
      <c r="BAY158" s="9"/>
      <c r="BAZ158" s="9"/>
      <c r="BBA158" s="9"/>
      <c r="BBB158" s="9"/>
      <c r="BBC158" s="9"/>
      <c r="BBD158" s="9"/>
      <c r="BBE158" s="9"/>
      <c r="BBF158" s="9"/>
      <c r="BBG158" s="9"/>
      <c r="BBH158" s="9"/>
      <c r="BBI158" s="9" t="s">
        <v>5718</v>
      </c>
      <c r="BBJ158" s="9"/>
      <c r="BBK158" s="9"/>
      <c r="BBL158" s="9"/>
      <c r="BBM158" s="9"/>
      <c r="BBN158" s="9"/>
      <c r="BBO158" s="9"/>
      <c r="BBP158" s="9"/>
      <c r="BBQ158" s="9"/>
      <c r="BBR158" s="9"/>
      <c r="BBS158" s="9"/>
      <c r="BBT158" s="9"/>
      <c r="BBU158" s="9"/>
      <c r="BBV158" s="9"/>
      <c r="BBW158" s="9"/>
      <c r="BBX158" s="9"/>
      <c r="BBY158" s="9"/>
      <c r="BBZ158" s="9"/>
      <c r="BCA158" s="9"/>
      <c r="BCB158" s="9" t="s">
        <v>5707</v>
      </c>
      <c r="BCC158" s="9"/>
      <c r="BCD158" s="9"/>
      <c r="BCE158" s="9"/>
      <c r="BCF158" s="9" t="s">
        <v>5720</v>
      </c>
      <c r="BCG158" s="9" t="s">
        <v>13321</v>
      </c>
      <c r="BCH158" s="9"/>
      <c r="BCI158" s="9"/>
      <c r="BCJ158" s="9"/>
      <c r="BCK158" s="9"/>
      <c r="BCL158" s="9"/>
      <c r="BCM158" s="9"/>
      <c r="BCN158" s="9"/>
      <c r="BCO158" s="9"/>
      <c r="BCP158" s="9"/>
      <c r="BCQ158" s="9"/>
      <c r="BCR158" s="9"/>
      <c r="BCS158" s="9"/>
      <c r="BCT158" s="9"/>
      <c r="BCU158" s="9"/>
      <c r="BCV158" s="9"/>
      <c r="BCW158" s="9"/>
      <c r="BCX158" s="9"/>
      <c r="BCY158" s="9"/>
      <c r="BCZ158" s="9"/>
      <c r="BDA158" s="9"/>
      <c r="BDB158" s="9"/>
      <c r="BDC158" s="9"/>
      <c r="BDD158" s="9" t="s">
        <v>13320</v>
      </c>
      <c r="BDE158" s="9"/>
      <c r="BDF158" s="9"/>
      <c r="BDG158" s="9"/>
      <c r="BDH158" s="9"/>
      <c r="BDI158" s="9"/>
      <c r="BDJ158" s="9"/>
      <c r="BDK158" s="9"/>
      <c r="BDL158" s="9"/>
      <c r="BDM158" s="9"/>
      <c r="BDN158" s="9"/>
      <c r="BDO158" s="9"/>
      <c r="BDP158" s="9"/>
      <c r="BDQ158" s="9"/>
      <c r="BDR158" s="9"/>
      <c r="BDS158" s="9"/>
      <c r="BDT158" s="9"/>
      <c r="BDU158" s="9"/>
      <c r="BDV158" s="9"/>
      <c r="BDW158" s="9"/>
      <c r="BDX158" s="9"/>
      <c r="BDY158" s="9" t="s">
        <v>5691</v>
      </c>
      <c r="BDZ158" s="9" t="s">
        <v>5691</v>
      </c>
      <c r="BEA158" s="9"/>
      <c r="BEB158" s="9"/>
      <c r="BEC158" s="9"/>
      <c r="BED158" s="9"/>
      <c r="BEE158" s="9"/>
      <c r="BEF158" s="9"/>
      <c r="BEG158" s="9"/>
      <c r="BEH158" s="9"/>
      <c r="BEI158" s="9"/>
      <c r="BEJ158" s="9"/>
      <c r="BEK158" s="9"/>
      <c r="BEL158" s="9"/>
      <c r="BEM158" s="9"/>
      <c r="BEN158" s="9"/>
      <c r="BEO158" s="9"/>
      <c r="BEP158" s="9"/>
      <c r="BEQ158" s="9"/>
      <c r="BER158" s="9"/>
      <c r="BES158" s="9"/>
      <c r="BET158" s="9"/>
      <c r="BEU158" s="9"/>
      <c r="BEV158" s="9"/>
      <c r="BEW158" s="9"/>
      <c r="BEX158" s="9"/>
      <c r="BEY158" s="9"/>
      <c r="BEZ158" s="9"/>
      <c r="BFA158" s="9"/>
      <c r="BFB158" s="9"/>
      <c r="BFC158" s="9"/>
      <c r="BFD158" s="9"/>
      <c r="BFE158" s="9"/>
      <c r="BFF158" s="9"/>
      <c r="BFG158" s="9"/>
      <c r="BFH158" s="9"/>
      <c r="BFI158" s="9"/>
      <c r="BFJ158" s="9"/>
      <c r="BFK158" s="9" t="s">
        <v>13322</v>
      </c>
      <c r="BFL158" s="9"/>
      <c r="BFM158" s="9"/>
      <c r="BFN158" s="9"/>
      <c r="BFO158" s="9"/>
      <c r="BFP158" s="9"/>
      <c r="BFQ158" s="9"/>
      <c r="BFR158" s="9">
        <v>590.0</v>
      </c>
      <c r="BFS158" s="9" t="s">
        <v>13323</v>
      </c>
      <c r="BFT158" s="9">
        <v>443.0</v>
      </c>
      <c r="BFU158" s="9"/>
      <c r="BFV158" s="9"/>
      <c r="BFW158" s="9"/>
      <c r="BFX158" s="9"/>
      <c r="BFY158" s="9"/>
      <c r="BFZ158" s="9"/>
      <c r="BGA158" s="9"/>
      <c r="BGB158" s="9"/>
      <c r="BGC158" s="9"/>
      <c r="BGD158" s="9"/>
      <c r="BGE158" s="9"/>
      <c r="BGF158" s="9"/>
      <c r="BGG158" s="9"/>
      <c r="BGH158" s="9"/>
      <c r="BGI158" s="9" t="s">
        <v>5718</v>
      </c>
      <c r="BGJ158" s="9"/>
      <c r="BGK158" s="9"/>
      <c r="BGL158" s="9"/>
      <c r="BGM158" s="9"/>
      <c r="BGN158" s="9"/>
      <c r="BGO158" s="9"/>
      <c r="BGP158" s="9"/>
      <c r="BGQ158" s="9"/>
      <c r="BGR158" s="9"/>
      <c r="BGS158" s="9"/>
      <c r="BGT158" s="9"/>
      <c r="BGU158" s="9"/>
      <c r="BGV158" s="9"/>
      <c r="BGW158" s="9"/>
      <c r="BGX158" s="9"/>
      <c r="BGY158" s="9"/>
      <c r="BGZ158" s="9"/>
      <c r="BHA158" s="9"/>
      <c r="BHB158" s="9" t="s">
        <v>5707</v>
      </c>
      <c r="BHC158" s="9"/>
      <c r="BHD158" s="9"/>
      <c r="BHE158" s="9"/>
      <c r="BHF158" s="9" t="s">
        <v>5720</v>
      </c>
      <c r="BHG158" s="9" t="s">
        <v>13321</v>
      </c>
      <c r="BHH158" s="9"/>
      <c r="BHI158" s="9"/>
      <c r="BHJ158" s="9"/>
      <c r="BHK158" s="9"/>
      <c r="BHL158" s="9"/>
      <c r="BHM158" s="9"/>
      <c r="BHN158" s="9"/>
      <c r="BHO158" s="9"/>
      <c r="BHP158" s="9"/>
      <c r="BHQ158" s="9"/>
      <c r="BHR158" s="9"/>
      <c r="BHS158" s="9"/>
      <c r="BHT158" s="9"/>
      <c r="BHU158" s="9"/>
      <c r="BHV158" s="9"/>
      <c r="BHW158" s="9"/>
      <c r="BHX158" s="9"/>
      <c r="BHY158" s="9"/>
      <c r="BHZ158" s="9"/>
      <c r="BIA158" s="9"/>
      <c r="BIB158" s="9"/>
      <c r="BIC158" s="9"/>
      <c r="BID158" s="9" t="s">
        <v>13323</v>
      </c>
      <c r="BIE158" s="9"/>
      <c r="BIF158" s="9"/>
      <c r="BIG158" s="9"/>
      <c r="BIH158" s="9"/>
      <c r="BII158" s="9"/>
      <c r="BIJ158" s="9"/>
      <c r="BIK158" s="9"/>
      <c r="BIL158" s="9"/>
      <c r="BIM158" s="9"/>
      <c r="BIN158" s="9"/>
      <c r="BIO158" s="9"/>
      <c r="BIP158" s="9"/>
      <c r="BIQ158" s="9"/>
      <c r="BIR158" s="9"/>
      <c r="BIS158" s="9"/>
      <c r="BIT158" s="9"/>
      <c r="BIU158" s="9"/>
      <c r="BIV158" s="9"/>
      <c r="BIW158" s="9"/>
      <c r="BIX158" s="9"/>
      <c r="BIY158" s="9"/>
      <c r="BIZ158" s="9"/>
      <c r="BJA158" s="9"/>
      <c r="BJB158" s="9"/>
      <c r="BJC158" s="9"/>
      <c r="BJD158" s="9"/>
      <c r="BJE158" s="9"/>
      <c r="BJF158" s="9"/>
      <c r="BJG158" s="9"/>
      <c r="BJH158" s="9"/>
      <c r="BJI158" s="9"/>
      <c r="BJJ158" s="9"/>
      <c r="BJK158" s="9"/>
      <c r="BJL158" s="9"/>
      <c r="BJM158" s="9"/>
      <c r="BJN158" s="9"/>
      <c r="BJO158" s="9"/>
      <c r="BJP158" s="9"/>
      <c r="BJQ158" s="9"/>
      <c r="BJR158" s="9"/>
      <c r="BJS158" s="9"/>
      <c r="BJT158" s="9"/>
      <c r="BJU158" s="9"/>
      <c r="BJV158" s="9"/>
      <c r="BJW158" s="9"/>
      <c r="BJX158" s="9"/>
      <c r="BJY158" s="9"/>
      <c r="BJZ158" s="9"/>
      <c r="BKA158" s="9"/>
      <c r="BKB158" s="9"/>
      <c r="BKC158" s="9"/>
      <c r="BKD158" s="9"/>
      <c r="BKE158" s="9"/>
      <c r="BKF158" s="9"/>
      <c r="BKG158" s="9"/>
      <c r="BKH158" s="9"/>
      <c r="BKI158" s="9"/>
      <c r="BKJ158" s="9"/>
      <c r="BKK158" s="9"/>
      <c r="BKL158" s="9"/>
      <c r="BKM158" s="9"/>
      <c r="BKN158" s="9"/>
      <c r="BKO158" s="9"/>
      <c r="BKP158" s="9"/>
      <c r="BKQ158" s="9"/>
      <c r="BKR158" s="9"/>
      <c r="BKS158" s="9"/>
      <c r="BKT158" s="9"/>
      <c r="BKU158" s="9"/>
      <c r="BKV158" s="9"/>
      <c r="BKW158" s="9"/>
      <c r="BKX158" s="9"/>
      <c r="BKY158" s="9"/>
      <c r="BKZ158" s="9"/>
      <c r="BLA158" s="9"/>
      <c r="BLB158" s="9"/>
      <c r="BLC158" s="9"/>
      <c r="BLD158" s="9"/>
      <c r="BLE158" s="9"/>
      <c r="BLF158" s="9"/>
      <c r="BLG158" s="9"/>
      <c r="BLH158" s="9"/>
      <c r="BLI158" s="9"/>
      <c r="BLJ158" s="9"/>
      <c r="BLK158" s="9"/>
      <c r="BLL158" s="9"/>
      <c r="BLM158" s="9"/>
      <c r="BLN158" s="9"/>
      <c r="BLO158" s="9"/>
      <c r="BLP158" s="9"/>
      <c r="BLQ158" s="9"/>
      <c r="BLR158" s="9"/>
      <c r="BLS158" s="9"/>
      <c r="BLT158" s="9"/>
      <c r="BLU158" s="9"/>
      <c r="BLV158" s="9"/>
      <c r="BLW158" s="9"/>
      <c r="BLX158" s="9"/>
      <c r="BLY158" s="9"/>
      <c r="BLZ158" s="9"/>
      <c r="BMA158" s="9"/>
      <c r="BMB158" s="9"/>
      <c r="BMC158" s="9"/>
      <c r="BMD158" s="9"/>
      <c r="BME158" s="9"/>
      <c r="BMF158" s="9"/>
      <c r="BMG158" s="9"/>
      <c r="BMH158" s="9"/>
      <c r="BMI158" s="9"/>
      <c r="BMJ158" s="9"/>
      <c r="BMK158" s="9"/>
      <c r="BML158" s="9"/>
      <c r="BMM158" s="9"/>
      <c r="BMN158" s="9"/>
      <c r="BMO158" s="9"/>
      <c r="BMP158" s="9"/>
      <c r="BMQ158" s="9"/>
      <c r="BMR158" s="9"/>
      <c r="BMS158" s="9"/>
      <c r="BMT158" s="9"/>
      <c r="BMU158" s="9"/>
      <c r="BMV158" s="9"/>
      <c r="BMW158" s="9"/>
      <c r="BMX158" s="9"/>
      <c r="BMY158" s="9"/>
      <c r="BMZ158" s="9"/>
      <c r="BNA158" s="9"/>
      <c r="BNB158" s="9"/>
      <c r="BNC158" s="9"/>
      <c r="BND158" s="9"/>
      <c r="BNE158" s="9"/>
      <c r="BNF158" s="9"/>
      <c r="BNG158" s="9"/>
      <c r="BNH158" s="9"/>
      <c r="BNI158" s="9"/>
      <c r="BNJ158" s="9"/>
      <c r="BNK158" s="9"/>
      <c r="BNL158" s="9"/>
      <c r="BNM158" s="9"/>
      <c r="BNN158" s="9"/>
      <c r="BNO158" s="9"/>
      <c r="BNP158" s="9"/>
      <c r="BNQ158" s="9"/>
      <c r="BNR158" s="9"/>
      <c r="BNS158" s="9"/>
      <c r="BNT158" s="9"/>
      <c r="BNU158" s="9"/>
      <c r="BNV158" s="9"/>
      <c r="BNW158" s="9"/>
      <c r="BNX158" s="9"/>
      <c r="BNY158" s="9"/>
      <c r="BNZ158" s="9"/>
      <c r="BOA158" s="9"/>
      <c r="BOB158" s="9"/>
      <c r="BOC158" s="9"/>
      <c r="BOD158" s="9"/>
      <c r="BOE158" s="9"/>
      <c r="BOF158" s="9"/>
      <c r="BOG158" s="9"/>
      <c r="BOH158" s="9"/>
      <c r="BOI158" s="9"/>
      <c r="BOJ158" s="9"/>
      <c r="BOK158" s="9"/>
      <c r="BOL158" s="9"/>
      <c r="BOM158" s="9"/>
      <c r="BON158" s="9"/>
      <c r="BOO158" s="9"/>
      <c r="BOP158" s="9"/>
      <c r="BOQ158" s="9"/>
      <c r="BOR158" s="9"/>
      <c r="BOS158" s="9"/>
      <c r="BOT158" s="9"/>
      <c r="BOU158" s="9"/>
      <c r="BOV158" s="9"/>
      <c r="BOW158" s="9"/>
      <c r="BOX158" s="9"/>
      <c r="BOY158" s="9"/>
      <c r="BOZ158" s="9"/>
      <c r="BPA158" s="9"/>
      <c r="BPB158" s="9"/>
      <c r="BPC158" s="9"/>
      <c r="BPD158" s="9"/>
      <c r="BPE158" s="9"/>
      <c r="BPF158" s="9"/>
      <c r="BPG158" s="9"/>
      <c r="BPH158" s="9"/>
      <c r="BPI158" s="9"/>
      <c r="BPJ158" s="9"/>
      <c r="BPK158" s="9"/>
      <c r="BPL158" s="9"/>
      <c r="BPM158" s="9"/>
      <c r="BPN158" s="9"/>
      <c r="BPO158" s="9"/>
      <c r="BPP158" s="9"/>
      <c r="BPQ158" s="9"/>
      <c r="BPR158" s="9"/>
      <c r="BPS158" s="9"/>
      <c r="BPT158" s="9"/>
      <c r="BPU158" s="9"/>
      <c r="BPV158" s="9"/>
      <c r="BPW158" s="9"/>
      <c r="BPX158" s="9"/>
      <c r="BPY158" s="9"/>
      <c r="BPZ158" s="9"/>
      <c r="BQA158" s="9"/>
      <c r="BQB158" s="9"/>
      <c r="BQC158" s="9"/>
      <c r="BQD158" s="9"/>
      <c r="BQE158" s="9"/>
      <c r="BQF158" s="9"/>
      <c r="BQG158" s="9"/>
      <c r="BQH158" s="9"/>
      <c r="BQI158" s="9"/>
      <c r="BQJ158" s="9"/>
      <c r="BQK158" s="9"/>
      <c r="BQL158" s="9"/>
      <c r="BQM158" s="9"/>
      <c r="BQN158" s="9"/>
      <c r="BQO158" s="9"/>
      <c r="BQP158" s="9"/>
      <c r="BQQ158" s="9"/>
      <c r="BQR158" s="9"/>
      <c r="BQS158" s="9"/>
      <c r="BQT158" s="9"/>
      <c r="BQU158" s="9"/>
      <c r="BQV158" s="9"/>
      <c r="BQW158" s="9"/>
      <c r="BQX158" s="9"/>
      <c r="BQY158" s="9"/>
      <c r="BQZ158" s="9"/>
      <c r="BRA158" s="9"/>
      <c r="BRB158" s="9"/>
      <c r="BRC158" s="9"/>
      <c r="BRD158" s="9"/>
      <c r="BRE158" s="9"/>
      <c r="BRF158" s="9"/>
      <c r="BRG158" s="9"/>
      <c r="BRH158" s="9"/>
      <c r="BRI158" s="9"/>
      <c r="BRJ158" s="9"/>
      <c r="BRK158" s="9"/>
      <c r="BRL158" s="9"/>
      <c r="BRM158" s="9"/>
      <c r="BRN158" s="9"/>
      <c r="BRO158" s="9"/>
      <c r="BRP158" s="9"/>
      <c r="BRQ158" s="9"/>
      <c r="BRR158" s="9"/>
      <c r="BRS158" s="9"/>
      <c r="BRT158" s="9"/>
      <c r="BRU158" s="9"/>
      <c r="BRV158" s="9"/>
      <c r="BRW158" s="9"/>
      <c r="BRX158" s="9"/>
      <c r="BRY158" s="9"/>
      <c r="BRZ158" s="9"/>
      <c r="BSA158" s="9"/>
      <c r="BSB158" s="9"/>
      <c r="BSC158" s="9"/>
      <c r="BSD158" s="9"/>
      <c r="BSE158" s="9"/>
      <c r="BSF158" s="9"/>
      <c r="BSG158" s="9"/>
      <c r="BSH158" s="9"/>
      <c r="BSI158" s="9"/>
      <c r="BSJ158" s="9"/>
      <c r="BSK158" s="9"/>
      <c r="BSL158" s="9"/>
      <c r="BSM158" s="9"/>
      <c r="BSN158" s="9"/>
      <c r="BSO158" s="9"/>
      <c r="BSP158" s="9"/>
      <c r="BSQ158" s="9"/>
      <c r="BSR158" s="9"/>
      <c r="BSS158" s="9"/>
      <c r="BST158" s="9"/>
      <c r="BSU158" s="9"/>
      <c r="BSV158" s="9"/>
      <c r="BSW158" s="9"/>
      <c r="BSX158" s="9"/>
      <c r="BSY158" s="9"/>
      <c r="BSZ158" s="9"/>
      <c r="BTA158" s="9"/>
      <c r="BTB158" s="9"/>
      <c r="BTC158" s="9"/>
      <c r="BTD158" s="9"/>
      <c r="BTE158" s="9"/>
      <c r="BTF158" s="9"/>
      <c r="BTG158" s="9"/>
      <c r="BTH158" s="9"/>
      <c r="BTI158" s="9"/>
      <c r="BTJ158" s="9"/>
      <c r="BTK158" s="9"/>
      <c r="BTL158" s="9"/>
      <c r="BTM158" s="9"/>
      <c r="BTN158" s="9"/>
      <c r="BTO158" s="9"/>
      <c r="BTP158" s="9"/>
      <c r="BTQ158" s="9"/>
      <c r="BTR158" s="9"/>
      <c r="BTS158" s="9"/>
      <c r="BTT158" s="9"/>
      <c r="BTU158" s="9"/>
      <c r="BTV158" s="9"/>
      <c r="BTW158" s="9"/>
      <c r="BTX158" s="9"/>
      <c r="BTY158" s="9"/>
      <c r="BTZ158" s="9"/>
      <c r="BUA158" s="9"/>
      <c r="BUB158" s="9"/>
      <c r="BUC158" s="9"/>
      <c r="BUD158" s="9"/>
      <c r="BUE158" s="9"/>
      <c r="BUF158" s="9"/>
      <c r="BUG158" s="9"/>
      <c r="BUH158" s="9"/>
      <c r="BUI158" s="9"/>
      <c r="BUJ158" s="9"/>
      <c r="BUK158" s="9"/>
      <c r="BUL158" s="9"/>
      <c r="BUM158" s="9"/>
      <c r="BUN158" s="9"/>
      <c r="BUO158" s="9"/>
      <c r="BUP158" s="9"/>
      <c r="BUQ158" s="9"/>
      <c r="BUR158" s="9"/>
      <c r="BUS158" s="9"/>
      <c r="BUT158" s="9"/>
      <c r="BUU158" s="9"/>
      <c r="BUV158" s="9"/>
      <c r="BUW158" s="9"/>
      <c r="BUX158" s="9"/>
      <c r="BUY158" s="9"/>
      <c r="BUZ158" s="9"/>
      <c r="BVA158" s="9"/>
      <c r="BVB158" s="9"/>
      <c r="BVC158" s="9"/>
      <c r="BVD158" s="9"/>
      <c r="BVE158" s="9"/>
      <c r="BVF158" s="9"/>
      <c r="BVG158" s="9"/>
      <c r="BVH158" s="9"/>
      <c r="BVI158" s="9"/>
      <c r="BVJ158" s="9"/>
      <c r="BVK158" s="9"/>
      <c r="BVL158" s="9"/>
      <c r="BVM158" s="9"/>
      <c r="BVN158" s="9"/>
      <c r="BVO158" s="9"/>
      <c r="BVP158" s="9"/>
      <c r="BVQ158" s="9"/>
      <c r="BVR158" s="9"/>
      <c r="BVS158" s="9"/>
      <c r="BVT158" s="9"/>
      <c r="BVU158" s="9"/>
      <c r="BVV158" s="9"/>
      <c r="BVW158" s="9"/>
      <c r="BVX158" s="9"/>
      <c r="BVY158" s="9"/>
      <c r="BVZ158" s="9"/>
      <c r="BWA158" s="9"/>
      <c r="BWB158" s="9"/>
      <c r="BWC158" s="9"/>
      <c r="BWD158" s="9"/>
      <c r="BWE158" s="9"/>
      <c r="BWF158" s="9"/>
      <c r="BWG158" s="9"/>
      <c r="BWH158" s="9"/>
      <c r="BWI158" s="9"/>
      <c r="BWJ158" s="9"/>
      <c r="BWK158" s="9"/>
      <c r="BWL158" s="9"/>
      <c r="BWM158" s="9"/>
      <c r="BWN158" s="9"/>
      <c r="BWO158" s="9"/>
      <c r="BWP158" s="9"/>
      <c r="BWQ158" s="9"/>
      <c r="BWR158" s="9"/>
      <c r="BWS158" s="9"/>
      <c r="BWT158" s="9"/>
      <c r="BWU158" s="9"/>
      <c r="BWV158" s="9"/>
      <c r="BWW158" s="9"/>
      <c r="BWX158" s="9"/>
      <c r="BWY158" s="9"/>
      <c r="BWZ158" s="9"/>
      <c r="BXA158" s="9"/>
      <c r="BXB158" s="9"/>
      <c r="BXC158" s="9"/>
      <c r="BXD158" s="9"/>
    </row>
    <row r="159" ht="14.25" customHeight="1">
      <c r="A159" s="9">
        <v>15.0</v>
      </c>
      <c r="B159" s="9" t="s">
        <v>11947</v>
      </c>
      <c r="C159" s="9" t="s">
        <v>11948</v>
      </c>
      <c r="D159" s="9" t="s">
        <v>11948</v>
      </c>
      <c r="E159" s="9"/>
      <c r="F159" s="9">
        <v>4.0</v>
      </c>
      <c r="G159" s="9" t="s">
        <v>13324</v>
      </c>
      <c r="H159" s="9"/>
      <c r="I159" s="9"/>
      <c r="J159" s="9">
        <v>1.0</v>
      </c>
      <c r="K159" s="9"/>
      <c r="L159" s="9">
        <v>3.0</v>
      </c>
      <c r="M159" s="9"/>
      <c r="N159" s="9"/>
      <c r="O159" s="9"/>
      <c r="P159" s="9">
        <v>0.0</v>
      </c>
      <c r="Q159" s="9" t="s">
        <v>13325</v>
      </c>
      <c r="R159" s="9"/>
      <c r="S159" s="9" t="s">
        <v>3258</v>
      </c>
      <c r="T159" s="9" t="s">
        <v>3257</v>
      </c>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c r="JE159" s="9"/>
      <c r="JF159" s="9"/>
      <c r="JG159" s="9"/>
      <c r="JH159" s="9"/>
      <c r="JI159" s="9"/>
      <c r="JJ159" s="9"/>
      <c r="JK159" s="9"/>
      <c r="JL159" s="9"/>
      <c r="JM159" s="9"/>
      <c r="JN159" s="9"/>
      <c r="JO159" s="9"/>
      <c r="JP159" s="9"/>
      <c r="JQ159" s="9"/>
      <c r="JR159" s="9"/>
      <c r="JS159" s="9"/>
      <c r="JT159" s="9"/>
      <c r="JU159" s="9"/>
      <c r="JV159" s="9"/>
      <c r="JW159" s="9"/>
      <c r="JX159" s="9"/>
      <c r="JY159" s="9"/>
      <c r="JZ159" s="9"/>
      <c r="KA159" s="9"/>
      <c r="KB159" s="9"/>
      <c r="KC159" s="9"/>
      <c r="KD159" s="9"/>
      <c r="KE159" s="9"/>
      <c r="KF159" s="9"/>
      <c r="KG159" s="9"/>
      <c r="KH159" s="9"/>
      <c r="KI159" s="9"/>
      <c r="KJ159" s="9"/>
      <c r="KK159" s="9"/>
      <c r="KL159" s="9"/>
      <c r="KM159" s="9"/>
      <c r="KN159" s="9"/>
      <c r="KO159" s="9"/>
      <c r="KP159" s="9"/>
      <c r="KQ159" s="9"/>
      <c r="KR159" s="9"/>
      <c r="KS159" s="9"/>
      <c r="KT159" s="9"/>
      <c r="KU159" s="9"/>
      <c r="KV159" s="9"/>
      <c r="KW159" s="9"/>
      <c r="KX159" s="9"/>
      <c r="KY159" s="9"/>
      <c r="KZ159" s="9"/>
      <c r="LA159" s="9"/>
      <c r="LB159" s="9"/>
      <c r="LC159" s="9"/>
      <c r="LD159" s="9"/>
      <c r="LE159" s="9"/>
      <c r="LF159" s="9"/>
      <c r="LG159" s="9"/>
      <c r="LH159" s="9"/>
      <c r="LI159" s="9"/>
      <c r="LJ159" s="9"/>
      <c r="LK159" s="9"/>
      <c r="LL159" s="9"/>
      <c r="LM159" s="9"/>
      <c r="LN159" s="9"/>
      <c r="LO159" s="9"/>
      <c r="LP159" s="9"/>
      <c r="LQ159" s="9"/>
      <c r="LR159" s="9"/>
      <c r="LS159" s="9"/>
      <c r="LT159" s="9"/>
      <c r="LU159" s="9"/>
      <c r="LV159" s="9"/>
      <c r="LW159" s="9"/>
      <c r="LX159" s="9"/>
      <c r="LY159" s="9"/>
      <c r="LZ159" s="9"/>
      <c r="MA159" s="9"/>
      <c r="MB159" s="9"/>
      <c r="MC159" s="9"/>
      <c r="MD159" s="9"/>
      <c r="ME159" s="9"/>
      <c r="MF159" s="9"/>
      <c r="MG159" s="9"/>
      <c r="MH159" s="9"/>
      <c r="MI159" s="9"/>
      <c r="MJ159" s="9"/>
      <c r="MK159" s="9"/>
      <c r="ML159" s="9"/>
      <c r="MM159" s="9"/>
      <c r="MN159" s="9"/>
      <c r="MO159" s="9"/>
      <c r="MP159" s="9"/>
      <c r="MQ159" s="9"/>
      <c r="MR159" s="9"/>
      <c r="MS159" s="9"/>
      <c r="MT159" s="9"/>
      <c r="MU159" s="9"/>
      <c r="MV159" s="9"/>
      <c r="MW159" s="9"/>
      <c r="MX159" s="9"/>
      <c r="MY159" s="9"/>
      <c r="MZ159" s="9"/>
      <c r="NA159" s="9"/>
      <c r="NB159" s="9"/>
      <c r="NC159" s="9"/>
      <c r="ND159" s="9"/>
      <c r="NE159" s="9"/>
      <c r="NF159" s="9"/>
      <c r="NG159" s="9"/>
      <c r="NH159" s="9"/>
      <c r="NI159" s="9"/>
      <c r="NJ159" s="9"/>
      <c r="NK159" s="9"/>
      <c r="NL159" s="9"/>
      <c r="NM159" s="9"/>
      <c r="NN159" s="9"/>
      <c r="NO159" s="9"/>
      <c r="NP159" s="9"/>
      <c r="NQ159" s="9"/>
      <c r="NR159" s="9"/>
      <c r="NS159" s="9"/>
      <c r="NT159" s="9"/>
      <c r="NU159" s="9"/>
      <c r="NV159" s="9"/>
      <c r="NW159" s="9"/>
      <c r="NX159" s="9"/>
      <c r="NY159" s="9"/>
      <c r="NZ159" s="9"/>
      <c r="OA159" s="9"/>
      <c r="OB159" s="9"/>
      <c r="OC159" s="9"/>
      <c r="OD159" s="9"/>
      <c r="OE159" s="9"/>
      <c r="OF159" s="9"/>
      <c r="OG159" s="9"/>
      <c r="OH159" s="9"/>
      <c r="OI159" s="9"/>
      <c r="OJ159" s="9"/>
      <c r="OK159" s="9"/>
      <c r="OL159" s="9"/>
      <c r="OM159" s="9"/>
      <c r="ON159" s="9"/>
      <c r="OO159" s="9"/>
      <c r="OP159" s="9"/>
      <c r="OQ159" s="9"/>
      <c r="OR159" s="9"/>
      <c r="OS159" s="9"/>
      <c r="OT159" s="9"/>
      <c r="OU159" s="9"/>
      <c r="OV159" s="9"/>
      <c r="OW159" s="9"/>
      <c r="OX159" s="9"/>
      <c r="OY159" s="9"/>
      <c r="OZ159" s="9"/>
      <c r="PA159" s="9"/>
      <c r="PB159" s="9"/>
      <c r="PC159" s="9"/>
      <c r="PD159" s="9"/>
      <c r="PE159" s="9"/>
      <c r="PF159" s="9"/>
      <c r="PG159" s="9"/>
      <c r="PH159" s="9"/>
      <c r="PI159" s="9"/>
      <c r="PJ159" s="9"/>
      <c r="PK159" s="9"/>
      <c r="PL159" s="9"/>
      <c r="PM159" s="9"/>
      <c r="PN159" s="9"/>
      <c r="PO159" s="9"/>
      <c r="PP159" s="9"/>
      <c r="PQ159" s="9"/>
      <c r="PR159" s="9"/>
      <c r="PS159" s="9"/>
      <c r="PT159" s="9"/>
      <c r="PU159" s="9"/>
      <c r="PV159" s="9"/>
      <c r="PW159" s="9"/>
      <c r="PX159" s="9"/>
      <c r="PY159" s="9"/>
      <c r="PZ159" s="9"/>
      <c r="QA159" s="9"/>
      <c r="QB159" s="9"/>
      <c r="QC159" s="9"/>
      <c r="QD159" s="9"/>
      <c r="QE159" s="9"/>
      <c r="QF159" s="9"/>
      <c r="QG159" s="9"/>
      <c r="QH159" s="9"/>
      <c r="QI159" s="9"/>
      <c r="QJ159" s="9"/>
      <c r="QK159" s="9"/>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9"/>
      <c r="SJ159" s="9"/>
      <c r="SK159" s="9"/>
      <c r="SL159" s="9"/>
      <c r="SM159" s="9"/>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c r="WH159" s="9"/>
      <c r="WI159" s="9"/>
      <c r="WJ159" s="9"/>
      <c r="WK159" s="9"/>
      <c r="WL159" s="9"/>
      <c r="WM159" s="9"/>
      <c r="WN159" s="9"/>
      <c r="WO159" s="9"/>
      <c r="WP159" s="9"/>
      <c r="WQ159" s="9"/>
      <c r="WR159" s="9"/>
      <c r="WS159" s="9"/>
      <c r="WT159" s="9"/>
      <c r="WU159" s="9"/>
      <c r="WV159" s="9"/>
      <c r="WW159" s="9"/>
      <c r="WX159" s="9"/>
      <c r="WY159" s="9"/>
      <c r="WZ159" s="9"/>
      <c r="XA159" s="9"/>
      <c r="XB159" s="9"/>
      <c r="XC159" s="9"/>
      <c r="XD159" s="9"/>
      <c r="XE159" s="9"/>
      <c r="XF159" s="9"/>
      <c r="XG159" s="9"/>
      <c r="XH159" s="9"/>
      <c r="XI159" s="9"/>
      <c r="XJ159" s="9"/>
      <c r="XK159" s="9"/>
      <c r="XL159" s="9"/>
      <c r="XM159" s="9"/>
      <c r="XN159" s="9"/>
      <c r="XO159" s="9"/>
      <c r="XP159" s="9"/>
      <c r="XQ159" s="9"/>
      <c r="XR159" s="9"/>
      <c r="XS159" s="9"/>
      <c r="XT159" s="9"/>
      <c r="XU159" s="9"/>
      <c r="XV159" s="9"/>
      <c r="XW159" s="9"/>
      <c r="XX159" s="9"/>
      <c r="XY159" s="9"/>
      <c r="XZ159" s="9"/>
      <c r="YA159" s="9"/>
      <c r="YB159" s="9"/>
      <c r="YC159" s="9"/>
      <c r="YD159" s="9"/>
      <c r="YE159" s="9"/>
      <c r="YF159" s="9"/>
      <c r="YG159" s="9"/>
      <c r="YH159" s="9"/>
      <c r="YI159" s="9"/>
      <c r="YJ159" s="9"/>
      <c r="YK159" s="9"/>
      <c r="YL159" s="9"/>
      <c r="YM159" s="9"/>
      <c r="YN159" s="9"/>
      <c r="YO159" s="9"/>
      <c r="YP159" s="9"/>
      <c r="YQ159" s="9"/>
      <c r="YR159" s="9"/>
      <c r="YS159" s="9"/>
      <c r="YT159" s="9"/>
      <c r="YU159" s="9"/>
      <c r="YV159" s="9"/>
      <c r="YW159" s="9"/>
      <c r="YX159" s="9"/>
      <c r="YY159" s="9"/>
      <c r="YZ159" s="9"/>
      <c r="ZA159" s="9"/>
      <c r="ZB159" s="9"/>
      <c r="ZC159" s="9"/>
      <c r="ZD159" s="9"/>
      <c r="ZE159" s="9"/>
      <c r="ZF159" s="9"/>
      <c r="ZG159" s="9"/>
      <c r="ZH159" s="9"/>
      <c r="ZI159" s="9"/>
      <c r="ZJ159" s="9"/>
      <c r="ZK159" s="9"/>
      <c r="ZL159" s="9"/>
      <c r="ZM159" s="9"/>
      <c r="ZN159" s="9"/>
      <c r="ZO159" s="9"/>
      <c r="ZP159" s="9"/>
      <c r="ZQ159" s="9"/>
      <c r="ZR159" s="9"/>
      <c r="ZS159" s="9"/>
      <c r="ZT159" s="9"/>
      <c r="ZU159" s="9"/>
      <c r="ZV159" s="9"/>
      <c r="ZW159" s="9"/>
      <c r="ZX159" s="9"/>
      <c r="ZY159" s="9"/>
      <c r="ZZ159" s="9"/>
      <c r="AAA159" s="9"/>
      <c r="AAB159" s="9"/>
      <c r="AAC159" s="9"/>
      <c r="AAD159" s="9"/>
      <c r="AAE159" s="9"/>
      <c r="AAF159" s="9"/>
      <c r="AAG159" s="9"/>
      <c r="AAH159" s="9"/>
      <c r="AAI159" s="9"/>
      <c r="AAJ159" s="9"/>
      <c r="AAK159" s="9"/>
      <c r="AAL159" s="9"/>
      <c r="AAM159" s="9"/>
      <c r="AAN159" s="9"/>
      <c r="AAO159" s="9"/>
      <c r="AAP159" s="9"/>
      <c r="AAQ159" s="9"/>
      <c r="AAR159" s="9"/>
      <c r="AAS159" s="9"/>
      <c r="AAT159" s="9"/>
      <c r="AAU159" s="9"/>
      <c r="AAV159" s="9"/>
      <c r="AAW159" s="9"/>
      <c r="AAX159" s="9"/>
      <c r="AAY159" s="9"/>
      <c r="AAZ159" s="9"/>
      <c r="ABA159" s="9"/>
      <c r="ABB159" s="9"/>
      <c r="ABC159" s="9"/>
      <c r="ABD159" s="9"/>
      <c r="ABE159" s="9"/>
      <c r="ABF159" s="9"/>
      <c r="ABG159" s="9"/>
      <c r="ABH159" s="9"/>
      <c r="ABI159" s="9"/>
      <c r="ABJ159" s="9"/>
      <c r="ABK159" s="9"/>
      <c r="ABL159" s="9"/>
      <c r="ABM159" s="9"/>
      <c r="ABN159" s="9"/>
      <c r="ABO159" s="9"/>
      <c r="ABP159" s="9"/>
      <c r="ABQ159" s="9"/>
      <c r="ABR159" s="9"/>
      <c r="ABS159" s="9"/>
      <c r="ABT159" s="9"/>
      <c r="ABU159" s="9"/>
      <c r="ABV159" s="9"/>
      <c r="ABW159" s="9"/>
      <c r="ABX159" s="9"/>
      <c r="ABY159" s="9"/>
      <c r="ABZ159" s="9"/>
      <c r="ACA159" s="9"/>
      <c r="ACB159" s="9"/>
      <c r="ACC159" s="9"/>
      <c r="ACD159" s="9"/>
      <c r="ACE159" s="9"/>
      <c r="ACF159" s="9"/>
      <c r="ACG159" s="9"/>
      <c r="ACH159" s="9"/>
      <c r="ACI159" s="9"/>
      <c r="ACJ159" s="9"/>
      <c r="ACK159" s="9"/>
      <c r="ACL159" s="9"/>
      <c r="ACM159" s="9"/>
      <c r="ACN159" s="9"/>
      <c r="ACO159" s="9"/>
      <c r="ACP159" s="9"/>
      <c r="ACQ159" s="9"/>
      <c r="ACR159" s="9"/>
      <c r="ACS159" s="9"/>
      <c r="ACT159" s="9"/>
      <c r="ACU159" s="9"/>
      <c r="ACV159" s="9"/>
      <c r="ACW159" s="9"/>
      <c r="ACX159" s="9"/>
      <c r="ACY159" s="9"/>
      <c r="ACZ159" s="9"/>
      <c r="ADA159" s="9"/>
      <c r="ADB159" s="9"/>
      <c r="ADC159" s="9"/>
      <c r="ADD159" s="9"/>
      <c r="ADE159" s="9"/>
      <c r="ADF159" s="9"/>
      <c r="ADG159" s="9"/>
      <c r="ADH159" s="9"/>
      <c r="ADI159" s="9"/>
      <c r="ADJ159" s="9"/>
      <c r="ADK159" s="9"/>
      <c r="ADL159" s="9"/>
      <c r="ADM159" s="9"/>
      <c r="ADN159" s="9"/>
      <c r="ADO159" s="9"/>
      <c r="ADP159" s="9"/>
      <c r="ADQ159" s="9"/>
      <c r="ADR159" s="9"/>
      <c r="ADS159" s="9"/>
      <c r="ADT159" s="9"/>
      <c r="ADU159" s="9"/>
      <c r="ADV159" s="9"/>
      <c r="ADW159" s="9"/>
      <c r="ADX159" s="9"/>
      <c r="ADY159" s="9"/>
      <c r="ADZ159" s="9"/>
      <c r="AEA159" s="9"/>
      <c r="AEB159" s="9"/>
      <c r="AEC159" s="9"/>
      <c r="AED159" s="9"/>
      <c r="AEE159" s="9"/>
      <c r="AEF159" s="9"/>
      <c r="AEG159" s="9"/>
      <c r="AEH159" s="9"/>
      <c r="AEI159" s="9"/>
      <c r="AEJ159" s="9"/>
      <c r="AEK159" s="9"/>
      <c r="AEL159" s="9"/>
      <c r="AEM159" s="9"/>
      <c r="AEN159" s="9"/>
      <c r="AEO159" s="9"/>
      <c r="AEP159" s="9"/>
      <c r="AEQ159" s="9"/>
      <c r="AER159" s="9"/>
      <c r="AES159" s="9"/>
      <c r="AET159" s="9"/>
      <c r="AEU159" s="9"/>
      <c r="AEV159" s="9"/>
      <c r="AEW159" s="9"/>
      <c r="AEX159" s="9"/>
      <c r="AEY159" s="9"/>
      <c r="AEZ159" s="9"/>
      <c r="AFA159" s="9"/>
      <c r="AFB159" s="9"/>
      <c r="AFC159" s="9"/>
      <c r="AFD159" s="9"/>
      <c r="AFE159" s="9"/>
      <c r="AFF159" s="9"/>
      <c r="AFG159" s="9"/>
      <c r="AFH159" s="9"/>
      <c r="AFI159" s="9"/>
      <c r="AFJ159" s="9"/>
      <c r="AFK159" s="9"/>
      <c r="AFL159" s="9"/>
      <c r="AFM159" s="9"/>
      <c r="AFN159" s="9"/>
      <c r="AFO159" s="9"/>
      <c r="AFP159" s="9"/>
      <c r="AFQ159" s="9"/>
      <c r="AFR159" s="9"/>
      <c r="AFS159" s="9"/>
      <c r="AFT159" s="9"/>
      <c r="AFU159" s="9"/>
      <c r="AFV159" s="9"/>
      <c r="AFW159" s="9"/>
      <c r="AFX159" s="9"/>
      <c r="AFY159" s="9"/>
      <c r="AFZ159" s="9"/>
      <c r="AGA159" s="9"/>
      <c r="AGB159" s="9"/>
      <c r="AGC159" s="9"/>
      <c r="AGD159" s="9"/>
      <c r="AGE159" s="9"/>
      <c r="AGF159" s="9"/>
      <c r="AGG159" s="9"/>
      <c r="AGH159" s="9"/>
      <c r="AGI159" s="9"/>
      <c r="AGJ159" s="9"/>
      <c r="AGK159" s="9"/>
      <c r="AGL159" s="9"/>
      <c r="AGM159" s="9"/>
      <c r="AGN159" s="9"/>
      <c r="AGO159" s="9"/>
      <c r="AGP159" s="9"/>
      <c r="AGQ159" s="9"/>
      <c r="AGR159" s="9"/>
      <c r="AGS159" s="9"/>
      <c r="AGT159" s="9"/>
      <c r="AGU159" s="9"/>
      <c r="AGV159" s="9"/>
      <c r="AGW159" s="9"/>
      <c r="AGX159" s="9"/>
      <c r="AGY159" s="9"/>
      <c r="AGZ159" s="9"/>
      <c r="AHA159" s="9"/>
      <c r="AHB159" s="9"/>
      <c r="AHC159" s="9"/>
      <c r="AHD159" s="9"/>
      <c r="AHE159" s="9"/>
      <c r="AHF159" s="9"/>
      <c r="AHG159" s="9"/>
      <c r="AHH159" s="9"/>
      <c r="AHI159" s="9"/>
      <c r="AHJ159" s="9"/>
      <c r="AHK159" s="9"/>
      <c r="AHL159" s="9"/>
      <c r="AHM159" s="9"/>
      <c r="AHN159" s="9"/>
      <c r="AHO159" s="9"/>
      <c r="AHP159" s="9"/>
      <c r="AHQ159" s="9"/>
      <c r="AHR159" s="9"/>
      <c r="AHS159" s="9"/>
      <c r="AHT159" s="9"/>
      <c r="AHU159" s="9"/>
      <c r="AHV159" s="9"/>
      <c r="AHW159" s="9"/>
      <c r="AHX159" s="9"/>
      <c r="AHY159" s="9"/>
      <c r="AHZ159" s="9"/>
      <c r="AIA159" s="9"/>
      <c r="AIB159" s="9"/>
      <c r="AIC159" s="9"/>
      <c r="AID159" s="9"/>
      <c r="AIE159" s="9"/>
      <c r="AIF159" s="9"/>
      <c r="AIG159" s="9"/>
      <c r="AIH159" s="9"/>
      <c r="AII159" s="9"/>
      <c r="AIJ159" s="9"/>
      <c r="AIK159" s="9"/>
      <c r="AIL159" s="9"/>
      <c r="AIM159" s="9"/>
      <c r="AIN159" s="9"/>
      <c r="AIO159" s="9"/>
      <c r="AIP159" s="9"/>
      <c r="AIQ159" s="9"/>
      <c r="AIR159" s="9"/>
      <c r="AIS159" s="9"/>
      <c r="AIT159" s="9"/>
      <c r="AIU159" s="9"/>
      <c r="AIV159" s="9"/>
      <c r="AIW159" s="9"/>
      <c r="AIX159" s="9"/>
      <c r="AIY159" s="9"/>
      <c r="AIZ159" s="9"/>
      <c r="AJA159" s="9"/>
      <c r="AJB159" s="9"/>
      <c r="AJC159" s="9"/>
      <c r="AJD159" s="9"/>
      <c r="AJE159" s="9"/>
      <c r="AJF159" s="9"/>
      <c r="AJG159" s="9"/>
      <c r="AJH159" s="9"/>
      <c r="AJI159" s="9"/>
      <c r="AJJ159" s="9"/>
      <c r="AJK159" s="9"/>
      <c r="AJL159" s="9"/>
      <c r="AJM159" s="9"/>
      <c r="AJN159" s="9"/>
      <c r="AJO159" s="9"/>
      <c r="AJP159" s="9"/>
      <c r="AJQ159" s="9"/>
      <c r="AJR159" s="9"/>
      <c r="AJS159" s="9"/>
      <c r="AJT159" s="9"/>
      <c r="AJU159" s="9"/>
      <c r="AJV159" s="9"/>
      <c r="AJW159" s="9"/>
      <c r="AJX159" s="9"/>
      <c r="AJY159" s="9"/>
      <c r="AJZ159" s="9"/>
      <c r="AKA159" s="9"/>
      <c r="AKB159" s="9"/>
      <c r="AKC159" s="9"/>
      <c r="AKD159" s="9"/>
      <c r="AKE159" s="9"/>
      <c r="AKF159" s="9"/>
      <c r="AKG159" s="9"/>
      <c r="AKH159" s="9"/>
      <c r="AKI159" s="9"/>
      <c r="AKJ159" s="9"/>
      <c r="AKK159" s="9"/>
      <c r="AKL159" s="9"/>
      <c r="AKM159" s="9"/>
      <c r="AKN159" s="9"/>
      <c r="AKO159" s="9"/>
      <c r="AKP159" s="9"/>
      <c r="AKQ159" s="9"/>
      <c r="AKR159" s="9"/>
      <c r="AKS159" s="9"/>
      <c r="AKT159" s="9"/>
      <c r="AKU159" s="9"/>
      <c r="AKV159" s="9"/>
      <c r="AKW159" s="9"/>
      <c r="AKX159" s="9"/>
      <c r="AKY159" s="9"/>
      <c r="AKZ159" s="9"/>
      <c r="ALA159" s="9"/>
      <c r="ALB159" s="9"/>
      <c r="ALC159" s="9"/>
      <c r="ALD159" s="9"/>
      <c r="ALE159" s="9"/>
      <c r="ALF159" s="9"/>
      <c r="ALG159" s="9"/>
      <c r="ALH159" s="9"/>
      <c r="ALI159" s="9"/>
      <c r="ALJ159" s="9"/>
      <c r="ALK159" s="9"/>
      <c r="ALL159" s="9"/>
      <c r="ALM159" s="9"/>
      <c r="ALN159" s="9"/>
      <c r="ALO159" s="9"/>
      <c r="ALP159" s="9"/>
      <c r="ALQ159" s="9"/>
      <c r="ALR159" s="9"/>
      <c r="ALS159" s="9"/>
      <c r="ALT159" s="9"/>
      <c r="ALU159" s="9"/>
      <c r="ALV159" s="9"/>
      <c r="ALW159" s="9"/>
      <c r="ALX159" s="9"/>
      <c r="ALY159" s="9"/>
      <c r="AMN159" s="9"/>
      <c r="AMO159" s="9"/>
      <c r="AMP159" s="9"/>
      <c r="AMQ159" s="9"/>
      <c r="AMR159" s="9"/>
      <c r="AMS159" s="9"/>
      <c r="AMT159" s="9"/>
      <c r="AMU159" s="9"/>
      <c r="AMV159" s="9"/>
      <c r="AMW159" s="9"/>
      <c r="AMX159" s="9"/>
      <c r="AMY159" s="9"/>
      <c r="AMZ159" s="9"/>
      <c r="ANA159" s="9"/>
      <c r="ANB159" s="9"/>
      <c r="ANC159" s="9"/>
      <c r="AND159" s="9"/>
      <c r="ANE159" s="9"/>
      <c r="ANF159" s="9"/>
      <c r="ANG159" s="9"/>
      <c r="ANH159" s="9"/>
      <c r="ANI159" s="9"/>
      <c r="ANJ159" s="9"/>
      <c r="ANK159" s="9"/>
      <c r="ANL159" s="9"/>
      <c r="ANM159" s="9"/>
      <c r="ANN159" s="9"/>
      <c r="ANO159" s="9"/>
      <c r="ANP159" s="9"/>
      <c r="ANQ159" s="9"/>
      <c r="ANR159" s="9"/>
      <c r="ANS159" s="9"/>
      <c r="ANT159" s="9"/>
      <c r="ANU159" s="9"/>
      <c r="ANV159" s="9"/>
      <c r="ANW159" s="9"/>
      <c r="ANX159" s="9"/>
      <c r="ANY159" s="9"/>
      <c r="ANZ159" s="9"/>
      <c r="AOA159" s="9"/>
      <c r="AOB159" s="9"/>
      <c r="AOC159" s="9"/>
      <c r="AOD159" s="9"/>
      <c r="AOE159" s="9"/>
      <c r="AOF159" s="9"/>
      <c r="AOG159" s="9"/>
      <c r="AOH159" s="9"/>
      <c r="AOI159" s="9"/>
      <c r="AOJ159" s="9"/>
      <c r="AOK159" s="9"/>
      <c r="AOL159" s="9"/>
      <c r="AOM159" s="9"/>
      <c r="AON159" s="9"/>
      <c r="AOO159" s="9"/>
      <c r="AOP159" s="9"/>
      <c r="AOQ159" s="9"/>
      <c r="AOR159" s="9"/>
      <c r="AOS159" s="9"/>
      <c r="AOT159" s="9"/>
      <c r="AOU159" s="9"/>
      <c r="AOV159" s="9"/>
      <c r="AOW159" s="9"/>
      <c r="AOX159" s="9"/>
      <c r="AOY159" s="9"/>
      <c r="AOZ159" s="9"/>
      <c r="APA159" s="9"/>
      <c r="APB159" s="9"/>
      <c r="APC159" s="9"/>
      <c r="APD159" s="9"/>
      <c r="APE159" s="9"/>
      <c r="APF159" s="9"/>
      <c r="APG159" s="9"/>
      <c r="APH159" s="9"/>
      <c r="API159" s="9"/>
      <c r="APJ159" s="9"/>
      <c r="APK159" s="9"/>
      <c r="APL159" s="9"/>
      <c r="APM159" s="9"/>
      <c r="APN159" s="9"/>
      <c r="APO159" s="9"/>
      <c r="APP159" s="9"/>
      <c r="APQ159" s="9"/>
      <c r="APR159" s="9"/>
      <c r="APS159" s="9"/>
      <c r="APT159" s="9"/>
      <c r="APU159" s="9"/>
      <c r="APV159" s="9"/>
      <c r="APW159" s="9"/>
      <c r="APX159" s="9"/>
      <c r="APY159" s="9"/>
      <c r="APZ159" s="9"/>
      <c r="AQA159" s="9"/>
      <c r="AQB159" s="9"/>
      <c r="AQC159" s="9"/>
      <c r="AQD159" s="9"/>
      <c r="AQE159" s="9"/>
      <c r="AQF159" s="9"/>
      <c r="AQG159" s="9"/>
      <c r="AQH159" s="9"/>
      <c r="AQI159" s="9"/>
      <c r="AQJ159" s="9"/>
      <c r="AQK159" s="9"/>
      <c r="AQL159" s="9"/>
      <c r="AQM159" s="9"/>
      <c r="AQN159" s="9"/>
      <c r="AQO159" s="9"/>
      <c r="AQP159" s="9"/>
      <c r="AQQ159" s="9"/>
      <c r="AQR159" s="9"/>
      <c r="AQS159" s="9"/>
      <c r="AQT159" s="9"/>
      <c r="AQU159" s="9"/>
      <c r="AQV159" s="9"/>
      <c r="AQW159" s="9"/>
      <c r="AQX159" s="9"/>
      <c r="AQY159" s="9"/>
      <c r="AQZ159" s="9"/>
      <c r="ARA159" s="9"/>
      <c r="ARB159" s="9"/>
      <c r="ARC159" s="9"/>
      <c r="ARD159" s="9"/>
      <c r="ARE159" s="9"/>
      <c r="ARF159" s="9"/>
      <c r="ARG159" s="9"/>
      <c r="ARH159" s="9"/>
      <c r="ARI159" s="9"/>
      <c r="ARJ159" s="9"/>
      <c r="ARK159" s="9"/>
      <c r="ARL159" s="9"/>
      <c r="ARM159" s="9"/>
      <c r="ARN159" s="9"/>
      <c r="ARO159" s="9"/>
      <c r="ARP159" s="9"/>
      <c r="ARQ159" s="9"/>
      <c r="ARR159" s="9"/>
      <c r="ARS159" s="9"/>
      <c r="ART159" s="9"/>
      <c r="ARU159" s="9"/>
      <c r="ARV159" s="9"/>
      <c r="ARW159" s="9"/>
      <c r="ARX159" s="9"/>
      <c r="ARY159" s="9"/>
      <c r="ARZ159" s="9"/>
      <c r="ASA159" s="9"/>
      <c r="ASB159" s="9"/>
      <c r="ASC159" s="9"/>
      <c r="ASD159" s="9"/>
      <c r="ASE159" s="9"/>
      <c r="ASF159" s="9"/>
      <c r="ASG159" s="9"/>
      <c r="ASH159" s="9"/>
      <c r="ASI159" s="9"/>
      <c r="ASJ159" s="9"/>
      <c r="ASK159" s="9"/>
      <c r="ASL159" s="9"/>
      <c r="ASM159" s="9"/>
      <c r="ASN159" s="9"/>
      <c r="ASO159" s="9"/>
      <c r="ASP159" s="9"/>
      <c r="ASQ159" s="9"/>
      <c r="ASR159" s="9"/>
      <c r="ASS159" s="9"/>
      <c r="AST159" s="9"/>
      <c r="ASU159" s="9"/>
      <c r="ASV159" s="9"/>
      <c r="ASW159" s="9"/>
      <c r="ASX159" s="9"/>
      <c r="ASY159" s="9"/>
      <c r="ASZ159" s="9"/>
      <c r="ATA159" s="9"/>
      <c r="ATB159" s="9"/>
      <c r="ATC159" s="9"/>
      <c r="ATD159" s="9"/>
      <c r="ATE159" s="9"/>
      <c r="ATF159" s="9"/>
      <c r="ATG159" s="9"/>
      <c r="ATH159" s="9"/>
      <c r="ATI159" s="9"/>
      <c r="ATJ159" s="9"/>
      <c r="ATK159" s="9"/>
      <c r="ATL159" s="9"/>
      <c r="ATM159" s="9"/>
      <c r="ATN159" s="9"/>
      <c r="ATO159" s="9"/>
      <c r="ATP159" s="9"/>
      <c r="ATQ159" s="9"/>
      <c r="ATR159" s="9"/>
      <c r="ATS159" s="9"/>
      <c r="ATT159" s="9"/>
      <c r="ATU159" s="9"/>
      <c r="ATV159" s="9"/>
      <c r="ATW159" s="9"/>
      <c r="ATX159" s="9"/>
      <c r="ATY159" s="9"/>
      <c r="ATZ159" s="9"/>
      <c r="AUA159" s="9"/>
      <c r="AUB159" s="9"/>
      <c r="AUC159" s="9"/>
      <c r="AUD159" s="9"/>
      <c r="AUE159" s="9"/>
      <c r="AUF159" s="9"/>
      <c r="AUG159" s="9"/>
      <c r="AUH159" s="9"/>
      <c r="AUI159" s="9"/>
      <c r="AUJ159" s="9"/>
      <c r="AUK159" s="9"/>
      <c r="AUL159" s="9"/>
      <c r="AUM159" s="9"/>
      <c r="AUN159" s="9"/>
      <c r="AUO159" s="9"/>
      <c r="AUP159" s="9"/>
      <c r="AUQ159" s="9"/>
      <c r="AUR159" s="9"/>
      <c r="AUS159" s="9"/>
      <c r="AUT159" s="9"/>
      <c r="AUU159" s="9"/>
      <c r="AUV159" s="9"/>
      <c r="AUW159" s="9"/>
      <c r="AUX159" s="9"/>
      <c r="AUY159" s="9"/>
      <c r="AUZ159" s="9"/>
      <c r="AVA159" s="9"/>
      <c r="AVB159" s="9"/>
      <c r="AVC159" s="9"/>
      <c r="AVD159" s="9"/>
      <c r="AVE159" s="9"/>
      <c r="AVF159" s="9"/>
      <c r="AVG159" s="9"/>
      <c r="AVH159" s="9"/>
      <c r="AVI159" s="9"/>
      <c r="AVJ159" s="9"/>
      <c r="AVK159" s="9"/>
      <c r="AVL159" s="9"/>
      <c r="AVM159" s="9"/>
      <c r="AVN159" s="9"/>
      <c r="AVO159" s="9"/>
      <c r="AVP159" s="9"/>
      <c r="AVQ159" s="9"/>
      <c r="AVR159" s="9"/>
      <c r="AVS159" s="9"/>
      <c r="AVT159" s="9"/>
      <c r="AVU159" s="9"/>
      <c r="AVV159" s="9"/>
      <c r="AVW159" s="9"/>
      <c r="AVX159" s="9"/>
      <c r="AVY159" s="9"/>
      <c r="AVZ159" s="9"/>
      <c r="AWA159" s="9"/>
      <c r="AWB159" s="9"/>
      <c r="AWC159" s="9"/>
      <c r="AWD159" s="9"/>
      <c r="AWE159" s="9"/>
      <c r="AWF159" s="9"/>
      <c r="AWG159" s="9"/>
      <c r="AWH159" s="9"/>
      <c r="AWI159" s="9"/>
      <c r="AWJ159" s="9"/>
      <c r="AWK159" s="9"/>
      <c r="AWL159" s="9"/>
      <c r="AWM159" s="9"/>
      <c r="AWN159" s="9"/>
      <c r="AWO159" s="9"/>
      <c r="AWP159" s="9"/>
      <c r="AWQ159" s="9"/>
      <c r="AWR159" s="9"/>
      <c r="AWS159" s="9"/>
      <c r="AWT159" s="9"/>
      <c r="AWU159" s="9"/>
      <c r="AWV159" s="9"/>
      <c r="AWW159" s="9"/>
      <c r="AWX159" s="9"/>
      <c r="AWY159" s="9"/>
      <c r="AWZ159" s="9"/>
      <c r="AXA159" s="9"/>
      <c r="AXB159" s="9"/>
      <c r="AXC159" s="9"/>
      <c r="AXD159" s="9"/>
      <c r="AXE159" s="9"/>
      <c r="AXF159" s="9"/>
      <c r="AXG159" s="9"/>
      <c r="AXH159" s="9"/>
      <c r="AXI159" s="9"/>
      <c r="AXJ159" s="9"/>
      <c r="AXK159" s="9"/>
      <c r="AXL159" s="9"/>
      <c r="AXM159" s="9"/>
      <c r="AXN159" s="9"/>
      <c r="AXO159" s="9"/>
      <c r="AXP159" s="9"/>
      <c r="AXQ159" s="9"/>
      <c r="AXR159" s="9"/>
      <c r="AXS159" s="9"/>
      <c r="AXT159" s="9"/>
      <c r="AXU159" s="9"/>
      <c r="AXV159" s="9"/>
      <c r="AXW159" s="9"/>
      <c r="AXX159" s="9"/>
      <c r="AXY159" s="9"/>
      <c r="AXZ159" s="9"/>
      <c r="AYA159" s="9"/>
      <c r="AYB159" s="9"/>
      <c r="AYC159" s="9"/>
      <c r="AYD159" s="9"/>
      <c r="AYE159" s="9"/>
      <c r="AYF159" s="9"/>
      <c r="AYG159" s="9"/>
      <c r="AYH159" s="9"/>
      <c r="AYI159" s="9"/>
      <c r="AYJ159" s="9"/>
      <c r="AYK159" s="9"/>
      <c r="AYL159" s="9"/>
      <c r="AYM159" s="9"/>
      <c r="AYN159" s="9"/>
      <c r="AYO159" s="9"/>
      <c r="AYP159" s="9"/>
      <c r="AYQ159" s="9"/>
      <c r="AYR159" s="9"/>
      <c r="AYS159" s="9"/>
      <c r="AYT159" s="9"/>
      <c r="AYU159" s="9"/>
      <c r="AYV159" s="9"/>
      <c r="AYW159" s="9"/>
      <c r="AYX159" s="9"/>
      <c r="AYY159" s="9"/>
      <c r="AYZ159" s="9"/>
      <c r="AZA159" s="9"/>
      <c r="AZB159" s="9"/>
      <c r="AZC159" s="9"/>
      <c r="AZD159" s="9"/>
      <c r="AZE159" s="9"/>
      <c r="AZF159" s="9"/>
      <c r="AZG159" s="9"/>
      <c r="AZH159" s="9"/>
      <c r="AZI159" s="9"/>
      <c r="AZJ159" s="9"/>
      <c r="AZK159" s="9"/>
      <c r="AZL159" s="9"/>
      <c r="AZM159" s="9"/>
      <c r="AZN159" s="9"/>
      <c r="AZO159" s="9"/>
      <c r="AZP159" s="9"/>
      <c r="AZQ159" s="9"/>
      <c r="AZR159" s="9"/>
      <c r="AZS159" s="9"/>
      <c r="AZT159" s="9"/>
      <c r="AZU159" s="9"/>
      <c r="AZV159" s="9"/>
      <c r="AZW159" s="9"/>
      <c r="AZX159" s="9"/>
      <c r="AZY159" s="9"/>
      <c r="AZZ159" s="9"/>
      <c r="BAA159" s="9"/>
      <c r="BAB159" s="9"/>
      <c r="BAC159" s="9"/>
      <c r="BAD159" s="9"/>
      <c r="BAE159" s="9"/>
      <c r="BAF159" s="9"/>
      <c r="BAG159" s="9"/>
      <c r="BAH159" s="9"/>
      <c r="BAI159" s="9"/>
      <c r="BAJ159" s="9"/>
      <c r="BAK159" s="9"/>
      <c r="BAL159" s="9"/>
      <c r="BAM159" s="9"/>
      <c r="BAN159" s="9"/>
      <c r="BAO159" s="9"/>
      <c r="BAP159" s="9"/>
      <c r="BAQ159" s="9"/>
      <c r="BAR159" s="9"/>
      <c r="BAS159" s="9"/>
      <c r="BAT159" s="9"/>
      <c r="BAU159" s="9"/>
      <c r="BAV159" s="9"/>
      <c r="BAW159" s="9"/>
      <c r="BAX159" s="9"/>
      <c r="BAY159" s="9"/>
      <c r="BAZ159" s="9"/>
      <c r="BBA159" s="9"/>
      <c r="BBB159" s="9"/>
      <c r="BBC159" s="9"/>
      <c r="BBD159" s="9"/>
      <c r="BBE159" s="9"/>
      <c r="BBF159" s="9"/>
      <c r="BBG159" s="9"/>
      <c r="BBH159" s="9"/>
      <c r="BBI159" s="9"/>
      <c r="BBJ159" s="9"/>
      <c r="BBK159" s="9"/>
      <c r="BBL159" s="9"/>
      <c r="BBM159" s="9"/>
      <c r="BBN159" s="9"/>
      <c r="BBO159" s="9"/>
      <c r="BBP159" s="9"/>
      <c r="BBQ159" s="9"/>
      <c r="BBR159" s="9"/>
      <c r="BBS159" s="9"/>
      <c r="BBT159" s="9"/>
      <c r="BBU159" s="9"/>
      <c r="BBV159" s="9"/>
      <c r="BBW159" s="9"/>
      <c r="BBX159" s="9"/>
      <c r="BBY159" s="9"/>
      <c r="BBZ159" s="9"/>
      <c r="BCA159" s="9"/>
      <c r="BCB159" s="9"/>
      <c r="BCC159" s="9"/>
      <c r="BCD159" s="9"/>
      <c r="BCE159" s="9"/>
      <c r="BCF159" s="9"/>
      <c r="BCG159" s="9"/>
      <c r="BCH159" s="9"/>
      <c r="BCI159" s="9"/>
      <c r="BCJ159" s="9"/>
      <c r="BCK159" s="9"/>
      <c r="BCL159" s="9"/>
      <c r="BCM159" s="9"/>
      <c r="BCN159" s="9"/>
      <c r="BCO159" s="9"/>
      <c r="BCP159" s="9"/>
      <c r="BCQ159" s="9"/>
      <c r="BCR159" s="9"/>
      <c r="BCS159" s="9"/>
      <c r="BCT159" s="9"/>
      <c r="BCU159" s="9"/>
      <c r="BCV159" s="9"/>
      <c r="BCW159" s="9"/>
      <c r="BCX159" s="9"/>
      <c r="BCY159" s="9"/>
      <c r="BCZ159" s="9"/>
      <c r="BDA159" s="9"/>
      <c r="BDB159" s="9"/>
      <c r="BDC159" s="9"/>
      <c r="BDD159" s="9"/>
      <c r="BDE159" s="9"/>
      <c r="BDF159" s="9"/>
      <c r="BDG159" s="9"/>
      <c r="BDH159" s="9"/>
      <c r="BDI159" s="9"/>
      <c r="BDJ159" s="9"/>
      <c r="BDK159" s="9"/>
      <c r="BDL159" s="9"/>
      <c r="BDM159" s="9"/>
      <c r="BDN159" s="9"/>
      <c r="BDO159" s="9"/>
      <c r="BDP159" s="9"/>
      <c r="BDQ159" s="9"/>
      <c r="BDR159" s="9"/>
      <c r="BDS159" s="9"/>
      <c r="BDT159" s="9"/>
      <c r="BDU159" s="9"/>
      <c r="BDV159" s="9"/>
      <c r="BDW159" s="9"/>
      <c r="BDX159" s="9"/>
      <c r="BDY159" s="9"/>
      <c r="BDZ159" s="9"/>
      <c r="BEA159" s="9"/>
      <c r="BEB159" s="9"/>
      <c r="BEC159" s="9"/>
      <c r="BED159" s="9"/>
      <c r="BEE159" s="9"/>
      <c r="BEF159" s="9"/>
      <c r="BEG159" s="9"/>
      <c r="BEH159" s="9"/>
      <c r="BEI159" s="9"/>
      <c r="BEJ159" s="9"/>
      <c r="BEK159" s="9"/>
      <c r="BEL159" s="9"/>
      <c r="BEM159" s="9"/>
      <c r="BEN159" s="9"/>
      <c r="BEO159" s="9"/>
      <c r="BEP159" s="9"/>
      <c r="BEQ159" s="9"/>
      <c r="BER159" s="9"/>
      <c r="BES159" s="9"/>
      <c r="BET159" s="9"/>
      <c r="BEU159" s="9"/>
      <c r="BEV159" s="9"/>
      <c r="BEW159" s="9"/>
      <c r="BEX159" s="9"/>
      <c r="BEY159" s="9"/>
      <c r="BEZ159" s="9"/>
      <c r="BFA159" s="9"/>
      <c r="BFB159" s="9"/>
      <c r="BFC159" s="9"/>
      <c r="BFD159" s="9"/>
      <c r="BFE159" s="9"/>
      <c r="BFF159" s="9"/>
      <c r="BFG159" s="9"/>
      <c r="BFH159" s="9"/>
      <c r="BFI159" s="9"/>
      <c r="BFJ159" s="9"/>
      <c r="BFK159" s="9"/>
      <c r="BFL159" s="9"/>
      <c r="BFM159" s="9"/>
      <c r="BFN159" s="9"/>
      <c r="BFO159" s="9"/>
      <c r="BFP159" s="9"/>
      <c r="BFQ159" s="9"/>
      <c r="BFR159" s="9"/>
      <c r="BFS159" s="9"/>
      <c r="BFT159" s="9"/>
      <c r="BFU159" s="9"/>
      <c r="BFV159" s="9"/>
      <c r="BFW159" s="9"/>
      <c r="BFX159" s="9"/>
      <c r="BFY159" s="9"/>
      <c r="BFZ159" s="9"/>
      <c r="BGA159" s="9"/>
      <c r="BGB159" s="9"/>
      <c r="BGC159" s="9"/>
      <c r="BGD159" s="9"/>
      <c r="BGE159" s="9"/>
      <c r="BGF159" s="9"/>
      <c r="BGG159" s="9"/>
      <c r="BGH159" s="9"/>
      <c r="BGI159" s="9"/>
      <c r="BGJ159" s="9"/>
      <c r="BGK159" s="9"/>
      <c r="BGL159" s="9"/>
      <c r="BGM159" s="9"/>
      <c r="BGN159" s="9"/>
      <c r="BGO159" s="9"/>
      <c r="BGP159" s="9"/>
      <c r="BGQ159" s="9"/>
      <c r="BGR159" s="9"/>
      <c r="BGS159" s="9"/>
      <c r="BGT159" s="9"/>
      <c r="BGU159" s="9"/>
      <c r="BGV159" s="9"/>
      <c r="BGW159" s="9"/>
      <c r="BGX159" s="9"/>
      <c r="BGY159" s="9"/>
      <c r="BGZ159" s="9"/>
      <c r="BHA159" s="9"/>
      <c r="BHB159" s="9"/>
      <c r="BHC159" s="9"/>
      <c r="BHD159" s="9"/>
      <c r="BHE159" s="9"/>
      <c r="BHF159" s="9"/>
      <c r="BHG159" s="9"/>
      <c r="BHH159" s="9"/>
      <c r="BHI159" s="9"/>
      <c r="BHJ159" s="9"/>
      <c r="BHK159" s="9"/>
      <c r="BHL159" s="9"/>
      <c r="BHM159" s="9"/>
      <c r="BHN159" s="9"/>
      <c r="BHO159" s="9"/>
      <c r="BHP159" s="9"/>
      <c r="BHQ159" s="9"/>
      <c r="BHR159" s="9"/>
      <c r="BHS159" s="9"/>
      <c r="BHT159" s="9"/>
      <c r="BHU159" s="9"/>
      <c r="BHV159" s="9"/>
      <c r="BHW159" s="9"/>
      <c r="BHX159" s="9"/>
      <c r="BHY159" s="9"/>
      <c r="BHZ159" s="9"/>
      <c r="BIA159" s="9"/>
      <c r="BIB159" s="9"/>
      <c r="BIC159" s="9"/>
      <c r="BID159" s="9"/>
      <c r="BIE159" s="9"/>
      <c r="BIF159" s="9"/>
      <c r="BIG159" s="9"/>
      <c r="BIH159" s="9"/>
      <c r="BII159" s="9"/>
      <c r="BIJ159" s="9"/>
      <c r="BIK159" s="9"/>
      <c r="BIL159" s="9"/>
      <c r="BIM159" s="9"/>
      <c r="BIN159" s="9"/>
      <c r="BIO159" s="9"/>
      <c r="BIP159" s="9"/>
      <c r="BIQ159" s="9"/>
      <c r="BIR159" s="9"/>
      <c r="BIS159" s="9"/>
      <c r="BIT159" s="9"/>
      <c r="BIU159" s="9"/>
      <c r="BIV159" s="9"/>
      <c r="BIW159" s="9"/>
      <c r="BIX159" s="9"/>
      <c r="BIY159" s="9"/>
      <c r="BIZ159" s="9"/>
      <c r="BJA159" s="9"/>
      <c r="BJB159" s="9"/>
      <c r="BJC159" s="9"/>
      <c r="BJD159" s="9"/>
      <c r="BJE159" s="9"/>
      <c r="BJF159" s="9"/>
      <c r="BJG159" s="9"/>
      <c r="BJH159" s="9"/>
      <c r="BJI159" s="9"/>
      <c r="BJJ159" s="9"/>
      <c r="BJK159" s="9"/>
      <c r="BJL159" s="9"/>
      <c r="BJM159" s="9"/>
      <c r="BJN159" s="9"/>
      <c r="BJO159" s="9"/>
      <c r="BJP159" s="9"/>
      <c r="BJQ159" s="9"/>
      <c r="BJR159" s="9"/>
      <c r="BJS159" s="9"/>
      <c r="BJT159" s="9"/>
      <c r="BJU159" s="9"/>
      <c r="BJV159" s="9"/>
      <c r="BJW159" s="9"/>
      <c r="BJX159" s="9"/>
      <c r="BJY159" s="9"/>
      <c r="BJZ159" s="9"/>
      <c r="BKA159" s="9"/>
      <c r="BKB159" s="9"/>
      <c r="BKC159" s="9"/>
      <c r="BKD159" s="9"/>
      <c r="BKE159" s="9"/>
      <c r="BKF159" s="9"/>
      <c r="BKG159" s="9"/>
      <c r="BKH159" s="9"/>
      <c r="BKI159" s="9"/>
      <c r="BKJ159" s="9"/>
      <c r="BKK159" s="9"/>
      <c r="BKL159" s="9"/>
      <c r="BKM159" s="9"/>
      <c r="BKN159" s="9"/>
      <c r="BKO159" s="9"/>
      <c r="BKP159" s="9"/>
      <c r="BKQ159" s="9"/>
      <c r="BKR159" s="9"/>
      <c r="BKS159" s="9"/>
      <c r="BKT159" s="9"/>
      <c r="BKU159" s="9"/>
      <c r="BKV159" s="9"/>
      <c r="BKW159" s="9"/>
      <c r="BKX159" s="9"/>
      <c r="BKY159" s="9"/>
      <c r="BKZ159" s="9"/>
      <c r="BLA159" s="9"/>
      <c r="BLB159" s="9"/>
      <c r="BLC159" s="9"/>
      <c r="BLD159" s="9"/>
      <c r="BLE159" s="9"/>
      <c r="BLF159" s="9"/>
      <c r="BLG159" s="9"/>
      <c r="BLH159" s="9"/>
      <c r="BLI159" s="9"/>
      <c r="BLJ159" s="9"/>
      <c r="BLK159" s="9"/>
      <c r="BLL159" s="9"/>
      <c r="BLM159" s="9"/>
      <c r="BLN159" s="9"/>
      <c r="BLO159" s="9"/>
      <c r="BLP159" s="9"/>
      <c r="BLQ159" s="9"/>
      <c r="BLR159" s="9"/>
      <c r="BLS159" s="9"/>
      <c r="BLT159" s="9"/>
      <c r="BLU159" s="9"/>
      <c r="BLV159" s="9"/>
      <c r="BLW159" s="9"/>
      <c r="BLX159" s="9"/>
      <c r="BLY159" s="9"/>
      <c r="BLZ159" s="9"/>
      <c r="BMA159" s="9"/>
      <c r="BMB159" s="9"/>
      <c r="BMC159" s="9"/>
      <c r="BMD159" s="9"/>
      <c r="BME159" s="9"/>
      <c r="BMF159" s="9"/>
      <c r="BMG159" s="9"/>
      <c r="BMH159" s="9"/>
      <c r="BMI159" s="9"/>
      <c r="BMJ159" s="9"/>
      <c r="BMK159" s="9"/>
      <c r="BML159" s="9"/>
      <c r="BMM159" s="9"/>
      <c r="BMN159" s="9"/>
      <c r="BMO159" s="9"/>
      <c r="BMP159" s="9"/>
      <c r="BMQ159" s="9"/>
      <c r="BMR159" s="9"/>
      <c r="BMS159" s="9"/>
      <c r="BMT159" s="9"/>
      <c r="BMU159" s="9"/>
      <c r="BMV159" s="9"/>
      <c r="BMW159" s="9"/>
      <c r="BMX159" s="9"/>
      <c r="BMY159" s="9"/>
      <c r="BMZ159" s="9"/>
      <c r="BNA159" s="9"/>
      <c r="BNB159" s="9"/>
      <c r="BNC159" s="9"/>
      <c r="BND159" s="9"/>
      <c r="BNE159" s="9"/>
      <c r="BNF159" s="9"/>
      <c r="BNG159" s="9"/>
      <c r="BNH159" s="9"/>
      <c r="BNI159" s="9"/>
      <c r="BNJ159" s="9"/>
      <c r="BNK159" s="9"/>
      <c r="BNL159" s="9"/>
      <c r="BNM159" s="9"/>
      <c r="BNN159" s="9"/>
      <c r="BNO159" s="9"/>
      <c r="BNP159" s="9"/>
      <c r="BNQ159" s="9"/>
      <c r="BNR159" s="9"/>
      <c r="BNS159" s="9"/>
      <c r="BNT159" s="9"/>
      <c r="BNU159" s="9"/>
      <c r="BNV159" s="9"/>
      <c r="BNW159" s="9"/>
      <c r="BNX159" s="9"/>
      <c r="BNY159" s="9"/>
      <c r="BNZ159" s="9"/>
      <c r="BOA159" s="9"/>
      <c r="BOB159" s="9"/>
      <c r="BOC159" s="9"/>
      <c r="BOD159" s="9"/>
      <c r="BOE159" s="9"/>
      <c r="BOF159" s="9"/>
      <c r="BOG159" s="9"/>
      <c r="BOH159" s="9"/>
      <c r="BOI159" s="9"/>
      <c r="BOJ159" s="9"/>
      <c r="BOK159" s="9"/>
      <c r="BOL159" s="9"/>
      <c r="BOM159" s="9"/>
      <c r="BON159" s="9"/>
      <c r="BOO159" s="9"/>
      <c r="BOP159" s="9"/>
      <c r="BOQ159" s="9"/>
      <c r="BOR159" s="9"/>
      <c r="BOS159" s="9"/>
      <c r="BOT159" s="9"/>
      <c r="BOU159" s="9"/>
      <c r="BOV159" s="9"/>
      <c r="BOW159" s="9"/>
      <c r="BOX159" s="9"/>
      <c r="BOY159" s="9"/>
      <c r="BOZ159" s="9"/>
      <c r="BPA159" s="9"/>
      <c r="BPB159" s="9"/>
      <c r="BPC159" s="9"/>
      <c r="BPD159" s="9"/>
      <c r="BPE159" s="9"/>
      <c r="BPF159" s="9"/>
      <c r="BPG159" s="9"/>
      <c r="BPH159" s="9"/>
      <c r="BPI159" s="9"/>
      <c r="BPJ159" s="9"/>
      <c r="BPK159" s="9"/>
      <c r="BPL159" s="9"/>
      <c r="BPM159" s="9"/>
      <c r="BPN159" s="9"/>
      <c r="BPO159" s="9"/>
      <c r="BPP159" s="9"/>
      <c r="BPQ159" s="9"/>
      <c r="BPR159" s="9"/>
      <c r="BPS159" s="9"/>
      <c r="BPT159" s="9"/>
      <c r="BPU159" s="9"/>
      <c r="BPV159" s="9"/>
      <c r="BPW159" s="9"/>
      <c r="BPX159" s="9"/>
      <c r="BPY159" s="9"/>
      <c r="BPZ159" s="9"/>
      <c r="BQA159" s="9"/>
      <c r="BQB159" s="9"/>
      <c r="BQC159" s="9"/>
      <c r="BQD159" s="9"/>
      <c r="BQE159" s="9"/>
      <c r="BQF159" s="9"/>
      <c r="BQG159" s="9"/>
      <c r="BQH159" s="9"/>
      <c r="BQI159" s="9"/>
      <c r="BQJ159" s="9"/>
      <c r="BQK159" s="9"/>
      <c r="BQL159" s="9"/>
      <c r="BQM159" s="9"/>
      <c r="BQN159" s="9"/>
      <c r="BQO159" s="9"/>
      <c r="BQP159" s="9"/>
      <c r="BQQ159" s="9"/>
      <c r="BQR159" s="9"/>
      <c r="BQS159" s="9"/>
      <c r="BQT159" s="9"/>
      <c r="BQU159" s="9"/>
      <c r="BQV159" s="9"/>
      <c r="BQW159" s="9"/>
      <c r="BQX159" s="9"/>
      <c r="BQY159" s="9"/>
      <c r="BQZ159" s="9"/>
      <c r="BRA159" s="9"/>
      <c r="BRB159" s="9"/>
      <c r="BRC159" s="9"/>
      <c r="BRD159" s="9"/>
      <c r="BRE159" s="9"/>
      <c r="BRF159" s="9"/>
      <c r="BRG159" s="9"/>
      <c r="BRH159" s="9"/>
      <c r="BRI159" s="9"/>
      <c r="BRJ159" s="9"/>
      <c r="BRK159" s="9"/>
      <c r="BRL159" s="9"/>
      <c r="BRM159" s="9"/>
      <c r="BRN159" s="9"/>
      <c r="BRO159" s="9"/>
      <c r="BRP159" s="9"/>
      <c r="BRQ159" s="9"/>
      <c r="BRR159" s="9"/>
      <c r="BRS159" s="9"/>
      <c r="BRT159" s="9"/>
      <c r="BRU159" s="9"/>
      <c r="BRV159" s="9"/>
      <c r="BRW159" s="9"/>
      <c r="BRX159" s="9"/>
      <c r="BRY159" s="9"/>
      <c r="BRZ159" s="9"/>
      <c r="BSA159" s="9"/>
      <c r="BSB159" s="9"/>
      <c r="BSC159" s="9"/>
      <c r="BSD159" s="9"/>
      <c r="BSE159" s="9"/>
      <c r="BSF159" s="9"/>
      <c r="BSG159" s="9"/>
      <c r="BSH159" s="9"/>
      <c r="BSI159" s="9"/>
      <c r="BSJ159" s="9"/>
      <c r="BSK159" s="9"/>
      <c r="BSL159" s="9"/>
      <c r="BSM159" s="9"/>
      <c r="BSN159" s="9"/>
      <c r="BSO159" s="9"/>
      <c r="BSP159" s="9"/>
      <c r="BSQ159" s="9"/>
      <c r="BSR159" s="9"/>
      <c r="BSS159" s="9"/>
      <c r="BST159" s="9"/>
      <c r="BSU159" s="9"/>
      <c r="BSV159" s="9"/>
      <c r="BSW159" s="9"/>
      <c r="BSX159" s="9"/>
      <c r="BSY159" s="9"/>
      <c r="BSZ159" s="9"/>
      <c r="BTA159" s="9"/>
      <c r="BTB159" s="9"/>
      <c r="BTC159" s="9"/>
      <c r="BTD159" s="9"/>
      <c r="BTE159" s="9"/>
      <c r="BTF159" s="9"/>
      <c r="BTG159" s="9"/>
      <c r="BTH159" s="9"/>
      <c r="BTI159" s="9"/>
      <c r="BTJ159" s="9"/>
      <c r="BTK159" s="9"/>
      <c r="BTL159" s="9"/>
      <c r="BTM159" s="9"/>
      <c r="BTN159" s="9"/>
      <c r="BTO159" s="9"/>
      <c r="BTP159" s="9"/>
      <c r="BTQ159" s="9"/>
      <c r="BTR159" s="9"/>
      <c r="BTS159" s="9"/>
      <c r="BTT159" s="9"/>
      <c r="BTU159" s="9"/>
      <c r="BTV159" s="9"/>
      <c r="BTW159" s="9"/>
      <c r="BTX159" s="9"/>
      <c r="BTY159" s="9"/>
      <c r="BTZ159" s="9"/>
      <c r="BUA159" s="9"/>
      <c r="BUB159" s="9"/>
      <c r="BUC159" s="9"/>
      <c r="BUD159" s="9"/>
      <c r="BUE159" s="9"/>
      <c r="BUF159" s="9"/>
      <c r="BUG159" s="9"/>
      <c r="BUH159" s="9"/>
      <c r="BUI159" s="9"/>
      <c r="BUJ159" s="9"/>
      <c r="BUK159" s="9"/>
      <c r="BUL159" s="9"/>
      <c r="BUM159" s="9"/>
      <c r="BUN159" s="9"/>
      <c r="BUO159" s="9"/>
      <c r="BUP159" s="9"/>
      <c r="BUQ159" s="9"/>
      <c r="BUR159" s="9"/>
      <c r="BUS159" s="9"/>
      <c r="BUT159" s="9"/>
      <c r="BUU159" s="9"/>
      <c r="BUV159" s="9"/>
      <c r="BUW159" s="9"/>
      <c r="BUX159" s="9"/>
      <c r="BUY159" s="9"/>
      <c r="BUZ159" s="9"/>
      <c r="BVA159" s="9"/>
      <c r="BVB159" s="9"/>
      <c r="BVC159" s="9"/>
      <c r="BVD159" s="9"/>
      <c r="BVE159" s="9"/>
      <c r="BVF159" s="9"/>
      <c r="BVG159" s="9"/>
      <c r="BVH159" s="9"/>
      <c r="BVI159" s="9"/>
      <c r="BVJ159" s="9"/>
      <c r="BVK159" s="9"/>
      <c r="BVL159" s="9"/>
      <c r="BVM159" s="9"/>
      <c r="BVN159" s="9"/>
      <c r="BVO159" s="9"/>
      <c r="BVP159" s="9"/>
      <c r="BVQ159" s="9"/>
      <c r="BVR159" s="9"/>
      <c r="BVS159" s="9"/>
      <c r="BVT159" s="9"/>
      <c r="BVU159" s="9"/>
      <c r="BVV159" s="9"/>
      <c r="BVW159" s="9"/>
      <c r="BVX159" s="9"/>
      <c r="BVY159" s="9"/>
      <c r="BVZ159" s="9"/>
      <c r="BWA159" s="9"/>
      <c r="BWB159" s="9"/>
      <c r="BWC159" s="9"/>
      <c r="BWD159" s="9"/>
      <c r="BWE159" s="9"/>
      <c r="BWF159" s="9"/>
      <c r="BWG159" s="9"/>
      <c r="BWH159" s="9"/>
      <c r="BWI159" s="9"/>
      <c r="BWJ159" s="9"/>
      <c r="BWK159" s="9"/>
      <c r="BWL159" s="9"/>
      <c r="BWM159" s="9"/>
      <c r="BWN159" s="9"/>
      <c r="BWO159" s="9"/>
      <c r="BWP159" s="9"/>
      <c r="BWQ159" s="9"/>
      <c r="BWR159" s="9"/>
      <c r="BWS159" s="9"/>
      <c r="BWT159" s="9"/>
      <c r="BWU159" s="9"/>
      <c r="BWV159" s="9"/>
      <c r="BWW159" s="9"/>
      <c r="BWX159" s="9"/>
      <c r="BWY159" s="9"/>
      <c r="BWZ159" s="9"/>
      <c r="BXA159" s="9"/>
      <c r="BXB159" s="9"/>
      <c r="BXC159" s="9"/>
      <c r="BXD159" s="9"/>
    </row>
    <row r="160" ht="14.25" customHeight="1">
      <c r="A160" s="9">
        <v>13.0</v>
      </c>
      <c r="B160" s="9" t="s">
        <v>11947</v>
      </c>
      <c r="C160" s="9" t="s">
        <v>11948</v>
      </c>
      <c r="D160" s="9" t="s">
        <v>11948</v>
      </c>
      <c r="E160" s="9"/>
      <c r="F160" s="9">
        <v>16.0</v>
      </c>
      <c r="G160" s="9" t="s">
        <v>13326</v>
      </c>
      <c r="H160" s="9" t="s">
        <v>13327</v>
      </c>
      <c r="I160" s="9"/>
      <c r="J160" s="9"/>
      <c r="K160" s="9"/>
      <c r="L160" s="9">
        <v>16.0</v>
      </c>
      <c r="M160" s="9"/>
      <c r="N160" s="9"/>
      <c r="O160" s="9"/>
      <c r="P160" s="9">
        <v>1.0</v>
      </c>
      <c r="Q160" s="9" t="s">
        <v>13328</v>
      </c>
      <c r="R160" s="9"/>
      <c r="S160" s="9" t="s">
        <v>3262</v>
      </c>
      <c r="T160" s="9" t="s">
        <v>3261</v>
      </c>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c r="KY160" s="9"/>
      <c r="KZ160" s="9"/>
      <c r="LA160" s="9"/>
      <c r="LB160" s="9"/>
      <c r="LC160" s="9"/>
      <c r="LD160" s="9"/>
      <c r="LE160" s="9"/>
      <c r="LF160" s="9"/>
      <c r="LG160" s="9"/>
      <c r="LH160" s="9"/>
      <c r="LI160" s="9"/>
      <c r="LJ160" s="9"/>
      <c r="LK160" s="9"/>
      <c r="LL160" s="9"/>
      <c r="LM160" s="9"/>
      <c r="LN160" s="9"/>
      <c r="LO160" s="9"/>
      <c r="LP160" s="9"/>
      <c r="LQ160" s="9"/>
      <c r="LR160" s="9"/>
      <c r="LS160" s="9"/>
      <c r="LT160" s="9"/>
      <c r="LU160" s="9"/>
      <c r="LV160" s="9"/>
      <c r="LW160" s="9"/>
      <c r="LX160" s="9"/>
      <c r="LY160" s="9"/>
      <c r="LZ160" s="9"/>
      <c r="MA160" s="9"/>
      <c r="MB160" s="9"/>
      <c r="MC160" s="9"/>
      <c r="MD160" s="9"/>
      <c r="ME160" s="9"/>
      <c r="MF160" s="9"/>
      <c r="MG160" s="9"/>
      <c r="MH160" s="9"/>
      <c r="MI160" s="9"/>
      <c r="MJ160" s="9"/>
      <c r="MK160" s="9"/>
      <c r="ML160" s="9"/>
      <c r="MM160" s="9"/>
      <c r="MN160" s="9"/>
      <c r="MO160" s="9"/>
      <c r="MP160" s="9"/>
      <c r="MQ160" s="9"/>
      <c r="MR160" s="9"/>
      <c r="MS160" s="9"/>
      <c r="MT160" s="9"/>
      <c r="MU160" s="9"/>
      <c r="MV160" s="9"/>
      <c r="MW160" s="9"/>
      <c r="MX160" s="9"/>
      <c r="MY160" s="9"/>
      <c r="MZ160" s="9"/>
      <c r="NA160" s="9"/>
      <c r="NB160" s="9"/>
      <c r="NC160" s="9"/>
      <c r="ND160" s="9"/>
      <c r="NE160" s="9"/>
      <c r="NF160" s="9"/>
      <c r="NG160" s="9"/>
      <c r="NH160" s="9"/>
      <c r="NI160" s="9"/>
      <c r="NJ160" s="9"/>
      <c r="NK160" s="9"/>
      <c r="NL160" s="9"/>
      <c r="NM160" s="9"/>
      <c r="NN160" s="9"/>
      <c r="NO160" s="9"/>
      <c r="NP160" s="9"/>
      <c r="NQ160" s="9"/>
      <c r="NR160" s="9"/>
      <c r="NS160" s="9"/>
      <c r="NT160" s="9"/>
      <c r="NU160" s="9"/>
      <c r="NV160" s="9"/>
      <c r="NW160" s="9"/>
      <c r="NX160" s="9"/>
      <c r="NY160" s="9"/>
      <c r="NZ160" s="9"/>
      <c r="OA160" s="9"/>
      <c r="OB160" s="9"/>
      <c r="OC160" s="9"/>
      <c r="OD160" s="9"/>
      <c r="OE160" s="9"/>
      <c r="OF160" s="9"/>
      <c r="OG160" s="9"/>
      <c r="OH160" s="9"/>
      <c r="OI160" s="9"/>
      <c r="OJ160" s="9"/>
      <c r="OK160" s="9"/>
      <c r="OL160" s="9"/>
      <c r="OM160" s="9"/>
      <c r="ON160" s="9"/>
      <c r="OO160" s="9"/>
      <c r="OP160" s="9"/>
      <c r="OQ160" s="9"/>
      <c r="OR160" s="9"/>
      <c r="OS160" s="9"/>
      <c r="OT160" s="9"/>
      <c r="OU160" s="9"/>
      <c r="OV160" s="9"/>
      <c r="OW160" s="9"/>
      <c r="OX160" s="9"/>
      <c r="OY160" s="9"/>
      <c r="OZ160" s="9"/>
      <c r="PA160" s="9"/>
      <c r="PB160" s="9"/>
      <c r="PC160" s="9"/>
      <c r="PD160" s="9"/>
      <c r="PE160" s="9"/>
      <c r="PF160" s="9"/>
      <c r="PG160" s="9"/>
      <c r="PH160" s="9"/>
      <c r="PI160" s="9"/>
      <c r="PJ160" s="9"/>
      <c r="PK160" s="9"/>
      <c r="PL160" s="9"/>
      <c r="PM160" s="9"/>
      <c r="PN160" s="9"/>
      <c r="PO160" s="9"/>
      <c r="PP160" s="9"/>
      <c r="PQ160" s="9"/>
      <c r="PR160" s="9"/>
      <c r="PS160" s="9"/>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9"/>
      <c r="SJ160" s="9"/>
      <c r="SK160" s="9"/>
      <c r="SL160" s="9"/>
      <c r="SM160" s="9"/>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c r="WH160" s="9"/>
      <c r="WI160" s="9"/>
      <c r="WJ160" s="9"/>
      <c r="WK160" s="9"/>
      <c r="WL160" s="9"/>
      <c r="WM160" s="9"/>
      <c r="WN160" s="9"/>
      <c r="WO160" s="9"/>
      <c r="WP160" s="9"/>
      <c r="WQ160" s="9"/>
      <c r="WR160" s="9"/>
      <c r="WS160" s="9"/>
      <c r="WT160" s="9"/>
      <c r="WU160" s="9"/>
      <c r="WV160" s="9"/>
      <c r="WW160" s="9"/>
      <c r="WX160" s="9"/>
      <c r="WY160" s="9"/>
      <c r="WZ160" s="9"/>
      <c r="XA160" s="9"/>
      <c r="XB160" s="9"/>
      <c r="XC160" s="9"/>
      <c r="XD160" s="9"/>
      <c r="XE160" s="9"/>
      <c r="XF160" s="9"/>
      <c r="XG160" s="9"/>
      <c r="XH160" s="9"/>
      <c r="XI160" s="9"/>
      <c r="XJ160" s="9"/>
      <c r="XK160" s="9"/>
      <c r="XL160" s="9"/>
      <c r="XM160" s="9"/>
      <c r="XN160" s="9"/>
      <c r="XO160" s="9"/>
      <c r="XP160" s="9"/>
      <c r="XQ160" s="9"/>
      <c r="XR160" s="9"/>
      <c r="XS160" s="9"/>
      <c r="XT160" s="9"/>
      <c r="XU160" s="9"/>
      <c r="XV160" s="9"/>
      <c r="XW160" s="9"/>
      <c r="XX160" s="9"/>
      <c r="XY160" s="9"/>
      <c r="XZ160" s="9"/>
      <c r="YA160" s="9"/>
      <c r="YB160" s="9"/>
      <c r="YC160" s="9"/>
      <c r="YD160" s="9"/>
      <c r="YE160" s="9"/>
      <c r="YF160" s="9"/>
      <c r="YG160" s="9"/>
      <c r="YH160" s="9"/>
      <c r="YI160" s="9"/>
      <c r="YJ160" s="9"/>
      <c r="YK160" s="9"/>
      <c r="YL160" s="9"/>
      <c r="YM160" s="9"/>
      <c r="YN160" s="9"/>
      <c r="YO160" s="9"/>
      <c r="YP160" s="9"/>
      <c r="YQ160" s="9"/>
      <c r="YR160" s="9"/>
      <c r="YS160" s="9"/>
      <c r="YT160" s="9"/>
      <c r="YU160" s="9"/>
      <c r="YV160" s="9"/>
      <c r="YW160" s="9"/>
      <c r="YX160" s="9"/>
      <c r="YY160" s="9"/>
      <c r="YZ160" s="9"/>
      <c r="ZA160" s="9"/>
      <c r="ZB160" s="9"/>
      <c r="ZC160" s="9"/>
      <c r="ZD160" s="9"/>
      <c r="ZE160" s="9"/>
      <c r="ZF160" s="9"/>
      <c r="ZG160" s="9"/>
      <c r="ZH160" s="9"/>
      <c r="ZI160" s="9"/>
      <c r="ZJ160" s="9"/>
      <c r="ZK160" s="9"/>
      <c r="ZL160" s="9"/>
      <c r="ZM160" s="9"/>
      <c r="ZN160" s="9"/>
      <c r="ZO160" s="9"/>
      <c r="ZP160" s="9"/>
      <c r="ZQ160" s="9"/>
      <c r="ZR160" s="9"/>
      <c r="ZS160" s="9"/>
      <c r="ZT160" s="9"/>
      <c r="ZU160" s="9"/>
      <c r="ZV160" s="9"/>
      <c r="ZW160" s="9"/>
      <c r="ZX160" s="9"/>
      <c r="ZY160" s="9"/>
      <c r="ZZ160" s="9"/>
      <c r="AAA160" s="9"/>
      <c r="AAB160" s="9"/>
      <c r="AAC160" s="9"/>
      <c r="AAD160" s="9"/>
      <c r="AAE160" s="9"/>
      <c r="AAF160" s="9"/>
      <c r="AAG160" s="9"/>
      <c r="AAH160" s="9"/>
      <c r="AAI160" s="9"/>
      <c r="AAJ160" s="9"/>
      <c r="AAK160" s="9"/>
      <c r="AAL160" s="9"/>
      <c r="AAM160" s="9"/>
      <c r="AAN160" s="9"/>
      <c r="AAO160" s="9"/>
      <c r="AAP160" s="9"/>
      <c r="AAQ160" s="9"/>
      <c r="AAR160" s="9"/>
      <c r="AAS160" s="9"/>
      <c r="AAT160" s="9"/>
      <c r="AAU160" s="9"/>
      <c r="AAV160" s="9"/>
      <c r="AAW160" s="9"/>
      <c r="AAX160" s="9"/>
      <c r="AAY160" s="9"/>
      <c r="AAZ160" s="9"/>
      <c r="ABA160" s="9"/>
      <c r="ABB160" s="9"/>
      <c r="ABC160" s="9"/>
      <c r="ABD160" s="9"/>
      <c r="ABE160" s="9"/>
      <c r="ABF160" s="9"/>
      <c r="ABG160" s="9"/>
      <c r="ABH160" s="9"/>
      <c r="ABI160" s="9"/>
      <c r="ABJ160" s="9"/>
      <c r="ABK160" s="9"/>
      <c r="ABL160" s="9"/>
      <c r="ABM160" s="9"/>
      <c r="ABN160" s="9"/>
      <c r="ABO160" s="9"/>
      <c r="ABP160" s="9"/>
      <c r="ABQ160" s="9"/>
      <c r="ABR160" s="9"/>
      <c r="ABS160" s="9"/>
      <c r="ABT160" s="9"/>
      <c r="ABU160" s="9"/>
      <c r="ABV160" s="9"/>
      <c r="ABW160" s="9"/>
      <c r="ABX160" s="9"/>
      <c r="ABY160" s="9"/>
      <c r="ABZ160" s="9"/>
      <c r="ACA160" s="9"/>
      <c r="ACB160" s="9"/>
      <c r="ACC160" s="9"/>
      <c r="ACD160" s="9"/>
      <c r="ACE160" s="9"/>
      <c r="ACF160" s="9"/>
      <c r="ACG160" s="9"/>
      <c r="ACH160" s="9"/>
      <c r="ACI160" s="9"/>
      <c r="ACJ160" s="9"/>
      <c r="ACK160" s="9"/>
      <c r="ACL160" s="9"/>
      <c r="ACM160" s="9"/>
      <c r="ACN160" s="9"/>
      <c r="ACO160" s="9"/>
      <c r="ACP160" s="9"/>
      <c r="ACQ160" s="9"/>
      <c r="ACR160" s="9"/>
      <c r="ACS160" s="9"/>
      <c r="ACT160" s="9"/>
      <c r="ACU160" s="9"/>
      <c r="ACV160" s="9"/>
      <c r="ACW160" s="9"/>
      <c r="ACX160" s="9"/>
      <c r="ACY160" s="9"/>
      <c r="ACZ160" s="9"/>
      <c r="ADA160" s="9"/>
      <c r="ADB160" s="9"/>
      <c r="ADC160" s="9"/>
      <c r="ADD160" s="9"/>
      <c r="ADE160" s="9"/>
      <c r="ADF160" s="9"/>
      <c r="ADG160" s="9"/>
      <c r="ADH160" s="9"/>
      <c r="ADI160" s="9"/>
      <c r="ADJ160" s="9"/>
      <c r="ADK160" s="9"/>
      <c r="ADL160" s="9"/>
      <c r="ADM160" s="9"/>
      <c r="ADN160" s="9"/>
      <c r="ADO160" s="9"/>
      <c r="ADP160" s="9"/>
      <c r="ADQ160" s="9"/>
      <c r="ADR160" s="9"/>
      <c r="ADS160" s="9"/>
      <c r="ADT160" s="9"/>
      <c r="ADU160" s="9"/>
      <c r="ADV160" s="9"/>
      <c r="ADW160" s="9"/>
      <c r="ADX160" s="9"/>
      <c r="ADY160" s="9"/>
      <c r="ADZ160" s="9"/>
      <c r="AEA160" s="9"/>
      <c r="AEB160" s="9"/>
      <c r="AEC160" s="9"/>
      <c r="AED160" s="9"/>
      <c r="AEE160" s="9"/>
      <c r="AEF160" s="9"/>
      <c r="AEG160" s="9"/>
      <c r="AEH160" s="9"/>
      <c r="AEI160" s="9"/>
      <c r="AEJ160" s="9"/>
      <c r="AEK160" s="9"/>
      <c r="AEL160" s="9"/>
      <c r="AEM160" s="9"/>
      <c r="AEN160" s="9"/>
      <c r="AEO160" s="9"/>
      <c r="AEP160" s="9"/>
      <c r="AEQ160" s="9"/>
      <c r="AER160" s="9"/>
      <c r="AES160" s="9"/>
      <c r="AET160" s="9"/>
      <c r="AEU160" s="9"/>
      <c r="AEV160" s="9"/>
      <c r="AEW160" s="9"/>
      <c r="AEX160" s="9"/>
      <c r="AEY160" s="9"/>
      <c r="AEZ160" s="9"/>
      <c r="AFA160" s="9"/>
      <c r="AFB160" s="9"/>
      <c r="AFC160" s="9"/>
      <c r="AFD160" s="9"/>
      <c r="AFE160" s="9"/>
      <c r="AFF160" s="9"/>
      <c r="AFG160" s="9"/>
      <c r="AFH160" s="9"/>
      <c r="AFI160" s="9"/>
      <c r="AFJ160" s="9"/>
      <c r="AFK160" s="9"/>
      <c r="AFL160" s="9"/>
      <c r="AFM160" s="9"/>
      <c r="AFN160" s="9"/>
      <c r="AFO160" s="9"/>
      <c r="AFP160" s="9"/>
      <c r="AFQ160" s="9"/>
      <c r="AFR160" s="9"/>
      <c r="AFS160" s="9"/>
      <c r="AFT160" s="9"/>
      <c r="AFU160" s="9"/>
      <c r="AFV160" s="9"/>
      <c r="AFW160" s="9"/>
      <c r="AFX160" s="9"/>
      <c r="AFY160" s="9"/>
      <c r="AFZ160" s="9"/>
      <c r="AGA160" s="9"/>
      <c r="AGB160" s="9"/>
      <c r="AGC160" s="9"/>
      <c r="AGD160" s="9"/>
      <c r="AGE160" s="9"/>
      <c r="AGF160" s="9"/>
      <c r="AGG160" s="9"/>
      <c r="AGH160" s="9"/>
      <c r="AGI160" s="9"/>
      <c r="AGJ160" s="9"/>
      <c r="AGK160" s="9"/>
      <c r="AGL160" s="9"/>
      <c r="AGM160" s="9"/>
      <c r="AGN160" s="9"/>
      <c r="AGO160" s="9"/>
      <c r="AGP160" s="9"/>
      <c r="AGQ160" s="9"/>
      <c r="AGR160" s="9"/>
      <c r="AGS160" s="9"/>
      <c r="AGT160" s="9"/>
      <c r="AGU160" s="9"/>
      <c r="AGV160" s="9"/>
      <c r="AGW160" s="9"/>
      <c r="AGX160" s="9"/>
      <c r="AGY160" s="9"/>
      <c r="AGZ160" s="9"/>
      <c r="AHA160" s="9"/>
      <c r="AHB160" s="9"/>
      <c r="AHC160" s="9"/>
      <c r="AHD160" s="9"/>
      <c r="AHE160" s="9"/>
      <c r="AHF160" s="9"/>
      <c r="AHG160" s="9"/>
      <c r="AHH160" s="9"/>
      <c r="AHI160" s="9"/>
      <c r="AHJ160" s="9"/>
      <c r="AHK160" s="9"/>
      <c r="AHL160" s="9"/>
      <c r="AHM160" s="9"/>
      <c r="AHN160" s="9"/>
      <c r="AHO160" s="9"/>
      <c r="AHP160" s="9"/>
      <c r="AHQ160" s="9"/>
      <c r="AHR160" s="9"/>
      <c r="AHS160" s="9"/>
      <c r="AHT160" s="9"/>
      <c r="AHU160" s="9"/>
      <c r="AHV160" s="9"/>
      <c r="AHW160" s="9"/>
      <c r="AHX160" s="9"/>
      <c r="AHY160" s="9"/>
      <c r="AHZ160" s="9"/>
      <c r="AIA160" s="9"/>
      <c r="AIB160" s="9"/>
      <c r="AIC160" s="9"/>
      <c r="AID160" s="9"/>
      <c r="AIE160" s="9"/>
      <c r="AIF160" s="9"/>
      <c r="AIG160" s="9"/>
      <c r="AIH160" s="9"/>
      <c r="AII160" s="9"/>
      <c r="AIJ160" s="9"/>
      <c r="AIK160" s="9"/>
      <c r="AIL160" s="9"/>
      <c r="AIM160" s="9"/>
      <c r="AIN160" s="9"/>
      <c r="AIO160" s="9"/>
      <c r="AIP160" s="9"/>
      <c r="AIQ160" s="9"/>
      <c r="AIR160" s="9"/>
      <c r="AIS160" s="9"/>
      <c r="AIT160" s="9"/>
      <c r="AIU160" s="9"/>
      <c r="AIV160" s="9"/>
      <c r="AIW160" s="9"/>
      <c r="AIX160" s="9"/>
      <c r="AIY160" s="9"/>
      <c r="AIZ160" s="9"/>
      <c r="AJA160" s="9"/>
      <c r="AJB160" s="9"/>
      <c r="AJC160" s="9"/>
      <c r="AJD160" s="9"/>
      <c r="AJE160" s="9"/>
      <c r="AJF160" s="9"/>
      <c r="AJG160" s="9"/>
      <c r="AJH160" s="9"/>
      <c r="AJI160" s="9"/>
      <c r="AJJ160" s="9"/>
      <c r="AJK160" s="9"/>
      <c r="AJL160" s="9"/>
      <c r="AJM160" s="9"/>
      <c r="AJN160" s="9"/>
      <c r="AJO160" s="9"/>
      <c r="AJP160" s="9"/>
      <c r="AJQ160" s="9"/>
      <c r="AJR160" s="9"/>
      <c r="AJS160" s="9"/>
      <c r="AJT160" s="9"/>
      <c r="AJU160" s="9"/>
      <c r="AJV160" s="9"/>
      <c r="AJW160" s="9"/>
      <c r="AJX160" s="9"/>
      <c r="AJY160" s="9"/>
      <c r="AJZ160" s="9"/>
      <c r="AKA160" s="9"/>
      <c r="AKB160" s="9"/>
      <c r="AKC160" s="9"/>
      <c r="AKD160" s="9"/>
      <c r="AKE160" s="9"/>
      <c r="AKF160" s="9"/>
      <c r="AKG160" s="9"/>
      <c r="AKH160" s="9"/>
      <c r="AKI160" s="9"/>
      <c r="AKJ160" s="9"/>
      <c r="AKK160" s="9"/>
      <c r="AKL160" s="9"/>
      <c r="AKM160" s="9"/>
      <c r="AKN160" s="9"/>
      <c r="AKO160" s="9"/>
      <c r="AKP160" s="9"/>
      <c r="AKQ160" s="9"/>
      <c r="AKR160" s="9"/>
      <c r="AKS160" s="9"/>
      <c r="AKT160" s="9"/>
      <c r="AKU160" s="9"/>
      <c r="AKV160" s="9"/>
      <c r="AKW160" s="9"/>
      <c r="AKX160" s="9"/>
      <c r="AKY160" s="9"/>
      <c r="AKZ160" s="9"/>
      <c r="ALA160" s="9"/>
      <c r="ALB160" s="9"/>
      <c r="ALC160" s="9"/>
      <c r="ALD160" s="9"/>
      <c r="ALE160" s="9"/>
      <c r="ALF160" s="9"/>
      <c r="ALG160" s="9"/>
      <c r="ALH160" s="9"/>
      <c r="ALI160" s="9"/>
      <c r="ALJ160" s="9"/>
      <c r="ALK160" s="9"/>
      <c r="ALL160" s="9"/>
      <c r="ALM160" s="9"/>
      <c r="ALN160" s="9"/>
      <c r="ALO160" s="9"/>
      <c r="ALP160" s="9"/>
      <c r="ALQ160" s="9"/>
      <c r="ALR160" s="9"/>
      <c r="ALS160" s="9"/>
      <c r="ALT160" s="9"/>
      <c r="ALU160" s="9"/>
      <c r="ALV160" s="9"/>
      <c r="ALW160" s="9"/>
      <c r="ALX160" s="9"/>
      <c r="ALY160" s="9"/>
      <c r="AMN160" s="9"/>
      <c r="AMO160" s="9"/>
      <c r="AMP160" s="9"/>
      <c r="AMQ160" s="9"/>
      <c r="AMR160" s="9"/>
      <c r="AMS160" s="9"/>
      <c r="AMT160" s="9"/>
      <c r="AMU160" s="9"/>
      <c r="AMV160" s="9"/>
      <c r="AMW160" s="9"/>
      <c r="AMX160" s="9"/>
      <c r="AMY160" s="9"/>
      <c r="AMZ160" s="9"/>
      <c r="ANA160" s="9"/>
      <c r="ANB160" s="9"/>
      <c r="ANC160" s="9"/>
      <c r="AND160" s="9"/>
      <c r="ANE160" s="9"/>
      <c r="ANF160" s="9"/>
      <c r="ANG160" s="9"/>
      <c r="ANH160" s="9"/>
      <c r="ANI160" s="9"/>
      <c r="ANJ160" s="9"/>
      <c r="ANK160" s="9"/>
      <c r="ANL160" s="9"/>
      <c r="ANM160" s="9"/>
      <c r="ANN160" s="9"/>
      <c r="ANO160" s="9"/>
      <c r="ANP160" s="9"/>
      <c r="ANQ160" s="9"/>
      <c r="ANR160" s="9"/>
      <c r="ANS160" s="9"/>
      <c r="ANT160" s="9"/>
      <c r="ANU160" s="9"/>
      <c r="ANV160" s="9"/>
      <c r="ANW160" s="9"/>
      <c r="ANX160" s="9"/>
      <c r="ANY160" s="9"/>
      <c r="ANZ160" s="9"/>
      <c r="AOA160" s="9"/>
      <c r="AOB160" s="9"/>
      <c r="AOC160" s="9"/>
      <c r="AOD160" s="9"/>
      <c r="AOE160" s="9"/>
      <c r="AOF160" s="9"/>
      <c r="AOG160" s="9"/>
      <c r="AOH160" s="9"/>
      <c r="AOI160" s="9"/>
      <c r="AOJ160" s="9"/>
      <c r="AOK160" s="9"/>
      <c r="AOL160" s="9"/>
      <c r="AOM160" s="9"/>
      <c r="AON160" s="9"/>
      <c r="AOO160" s="9"/>
      <c r="AOP160" s="9"/>
      <c r="AOQ160" s="9"/>
      <c r="AOR160" s="9"/>
      <c r="AOS160" s="9"/>
      <c r="AOT160" s="9"/>
      <c r="AOU160" s="9"/>
      <c r="AOV160" s="9"/>
      <c r="AOW160" s="9"/>
      <c r="AOX160" s="9"/>
      <c r="AOY160" s="9"/>
      <c r="AOZ160" s="9"/>
      <c r="APA160" s="9"/>
      <c r="APB160" s="9"/>
      <c r="APC160" s="9"/>
      <c r="APD160" s="9"/>
      <c r="APE160" s="9"/>
      <c r="APF160" s="9"/>
      <c r="APG160" s="9"/>
      <c r="APH160" s="9"/>
      <c r="API160" s="9"/>
      <c r="APJ160" s="9"/>
      <c r="APK160" s="9"/>
      <c r="APL160" s="9"/>
      <c r="APM160" s="9"/>
      <c r="APN160" s="9"/>
      <c r="APO160" s="9"/>
      <c r="APP160" s="9"/>
      <c r="APQ160" s="9"/>
      <c r="APR160" s="9"/>
      <c r="APS160" s="9"/>
      <c r="APT160" s="9"/>
      <c r="APU160" s="9"/>
      <c r="APV160" s="9"/>
      <c r="APW160" s="9"/>
      <c r="APX160" s="9"/>
      <c r="APY160" s="9"/>
      <c r="APZ160" s="9"/>
      <c r="AQA160" s="9"/>
      <c r="AQB160" s="9"/>
      <c r="AQC160" s="9"/>
      <c r="AQD160" s="9"/>
      <c r="AQE160" s="9"/>
      <c r="AQF160" s="9"/>
      <c r="AQG160" s="9"/>
      <c r="AQH160" s="9"/>
      <c r="AQI160" s="9"/>
      <c r="AQJ160" s="9"/>
      <c r="AQK160" s="9"/>
      <c r="AQL160" s="9"/>
      <c r="AQM160" s="9"/>
      <c r="AQN160" s="9"/>
      <c r="AQO160" s="9"/>
      <c r="AQP160" s="9"/>
      <c r="AQQ160" s="9"/>
      <c r="AQR160" s="9"/>
      <c r="AQS160" s="9"/>
      <c r="AQT160" s="9"/>
      <c r="AQU160" s="9"/>
      <c r="AQV160" s="9"/>
      <c r="AQW160" s="9"/>
      <c r="AQX160" s="9"/>
      <c r="AQY160" s="9"/>
      <c r="AQZ160" s="9"/>
      <c r="ARA160" s="9"/>
      <c r="ARB160" s="9"/>
      <c r="ARC160" s="9"/>
      <c r="ARD160" s="9"/>
      <c r="ARE160" s="9"/>
      <c r="ARF160" s="9"/>
      <c r="ARG160" s="9"/>
      <c r="ARH160" s="9"/>
      <c r="ARI160" s="9"/>
      <c r="ARJ160" s="9"/>
      <c r="ARK160" s="9"/>
      <c r="ARL160" s="9"/>
      <c r="ARM160" s="9"/>
      <c r="ARN160" s="9"/>
      <c r="ARO160" s="9"/>
      <c r="ARP160" s="9"/>
      <c r="ARQ160" s="9"/>
      <c r="ARR160" s="9"/>
      <c r="ARS160" s="9"/>
      <c r="ART160" s="9"/>
      <c r="ARU160" s="9"/>
      <c r="ARV160" s="9"/>
      <c r="ARW160" s="9"/>
      <c r="ARX160" s="9"/>
      <c r="ARY160" s="9"/>
      <c r="ARZ160" s="9"/>
      <c r="ASA160" s="9"/>
      <c r="ASB160" s="9"/>
      <c r="ASC160" s="9"/>
      <c r="ASD160" s="9"/>
      <c r="ASE160" s="9"/>
      <c r="ASF160" s="9"/>
      <c r="ASG160" s="9"/>
      <c r="ASH160" s="9"/>
      <c r="ASI160" s="9"/>
      <c r="ASJ160" s="9"/>
      <c r="ASK160" s="9"/>
      <c r="ASL160" s="9"/>
      <c r="ASM160" s="9"/>
      <c r="ASN160" s="9"/>
      <c r="ASO160" s="9"/>
      <c r="ASP160" s="9"/>
      <c r="ASQ160" s="9"/>
      <c r="ASR160" s="9"/>
      <c r="ASS160" s="9"/>
      <c r="AST160" s="9"/>
      <c r="ASU160" s="9"/>
      <c r="ASV160" s="9"/>
      <c r="ASW160" s="9"/>
      <c r="ASX160" s="9"/>
      <c r="ASY160" s="9"/>
      <c r="ASZ160" s="9"/>
      <c r="ATA160" s="9"/>
      <c r="ATB160" s="9"/>
      <c r="ATC160" s="9"/>
      <c r="ATD160" s="9"/>
      <c r="ATE160" s="9"/>
      <c r="ATF160" s="9"/>
      <c r="ATG160" s="9"/>
      <c r="ATH160" s="9"/>
      <c r="ATI160" s="9"/>
      <c r="ATJ160" s="9"/>
      <c r="ATK160" s="9"/>
      <c r="ATL160" s="9"/>
      <c r="ATM160" s="9"/>
      <c r="ATN160" s="9"/>
      <c r="ATO160" s="9"/>
      <c r="ATP160" s="9"/>
      <c r="ATQ160" s="9"/>
      <c r="ATR160" s="9"/>
      <c r="ATS160" s="9"/>
      <c r="ATT160" s="9"/>
      <c r="ATU160" s="9"/>
      <c r="ATV160" s="9"/>
      <c r="ATW160" s="9"/>
      <c r="ATX160" s="9"/>
      <c r="ATY160" s="9" t="s">
        <v>5691</v>
      </c>
      <c r="ATZ160" s="9" t="s">
        <v>5691</v>
      </c>
      <c r="AUA160" s="9" t="s">
        <v>13329</v>
      </c>
      <c r="AUB160" s="9"/>
      <c r="AUC160" s="9"/>
      <c r="AUD160" s="9"/>
      <c r="AUE160" s="9"/>
      <c r="AUF160" s="9"/>
      <c r="AUG160" s="9"/>
      <c r="AUH160" s="9"/>
      <c r="AUI160" s="9"/>
      <c r="AUJ160" s="9"/>
      <c r="AUK160" s="9"/>
      <c r="AUL160" s="9"/>
      <c r="AUM160" s="9"/>
      <c r="AUN160" s="9"/>
      <c r="AUO160" s="9"/>
      <c r="AUP160" s="9"/>
      <c r="AUQ160" s="9"/>
      <c r="AUR160" s="9"/>
      <c r="AUS160" s="9"/>
      <c r="AUT160" s="9"/>
      <c r="AUU160" s="9"/>
      <c r="AUV160" s="9"/>
      <c r="AUW160" s="9"/>
      <c r="AUX160" s="9"/>
      <c r="AUY160" s="9"/>
      <c r="AUZ160" s="9"/>
      <c r="AVA160" s="9"/>
      <c r="AVB160" s="9"/>
      <c r="AVC160" s="9"/>
      <c r="AVD160" s="9"/>
      <c r="AVE160" s="9"/>
      <c r="AVF160" s="9"/>
      <c r="AVG160" s="9"/>
      <c r="AVH160" s="9"/>
      <c r="AVI160" s="9"/>
      <c r="AVJ160" s="9"/>
      <c r="AVK160" s="9" t="s">
        <v>13330</v>
      </c>
      <c r="AVL160" s="9"/>
      <c r="AVM160" s="9"/>
      <c r="AVN160" s="9"/>
      <c r="AVO160" s="9"/>
      <c r="AVP160" s="9"/>
      <c r="AVQ160" s="9"/>
      <c r="AVR160" s="9"/>
      <c r="AVS160" s="9"/>
      <c r="AVT160" s="9"/>
      <c r="AVU160" s="9"/>
      <c r="AVV160" s="9"/>
      <c r="AVW160" s="9"/>
      <c r="AVX160" s="9"/>
      <c r="AVY160" s="9"/>
      <c r="AVZ160" s="9"/>
      <c r="AWA160" s="9"/>
      <c r="AWB160" s="9"/>
      <c r="AWC160" s="9"/>
      <c r="AWD160" s="9"/>
      <c r="AWE160" s="9"/>
      <c r="AWF160" s="9"/>
      <c r="AWG160" s="9"/>
      <c r="AWH160" s="9"/>
      <c r="AWI160" s="9"/>
      <c r="AWJ160" s="9"/>
      <c r="AWK160" s="9"/>
      <c r="AWL160" s="9"/>
      <c r="AWM160" s="9"/>
      <c r="AWN160" s="9"/>
      <c r="AWO160" s="9"/>
      <c r="AWP160" s="9"/>
      <c r="AWQ160" s="9"/>
      <c r="AWR160" s="9"/>
      <c r="AWS160" s="9"/>
      <c r="AWT160" s="9"/>
      <c r="AWU160" s="9"/>
      <c r="AWV160" s="9"/>
      <c r="AWW160" s="9"/>
      <c r="AWX160" s="9"/>
      <c r="AWY160" s="9"/>
      <c r="AWZ160" s="9"/>
      <c r="AXA160" s="9"/>
      <c r="AXB160" s="9" t="s">
        <v>9410</v>
      </c>
      <c r="AXC160" s="9"/>
      <c r="AXD160" s="9"/>
      <c r="AXE160" s="9"/>
      <c r="AXF160" s="9"/>
      <c r="AXG160" s="9"/>
      <c r="AXH160" s="9"/>
      <c r="AXI160" s="9"/>
      <c r="AXJ160" s="9"/>
      <c r="AXK160" s="9">
        <v>1090.0</v>
      </c>
      <c r="AXL160" s="9" t="s">
        <v>3264</v>
      </c>
      <c r="AXM160" s="9">
        <v>526.0</v>
      </c>
      <c r="AXN160" s="9"/>
      <c r="AXO160" s="9"/>
      <c r="AXP160" s="9"/>
      <c r="AXQ160" s="9"/>
      <c r="AXR160" s="9"/>
      <c r="AXS160" s="9"/>
      <c r="AXT160" s="9"/>
      <c r="AXU160" s="9"/>
      <c r="AXV160" s="9"/>
      <c r="AXW160" s="9"/>
      <c r="AXX160" s="9"/>
      <c r="AXY160" s="9"/>
      <c r="AXZ160" s="9"/>
      <c r="AYA160" s="9"/>
      <c r="AYB160" s="9"/>
      <c r="AYC160" s="9"/>
      <c r="AYD160" s="9" t="s">
        <v>3264</v>
      </c>
      <c r="AYE160" s="9"/>
      <c r="AYF160" s="9"/>
      <c r="AYG160" s="9"/>
      <c r="AYH160" s="9" t="s">
        <v>13331</v>
      </c>
      <c r="AYI160" s="9"/>
      <c r="AYJ160" s="9"/>
      <c r="AYK160" s="9"/>
      <c r="AYL160" s="9"/>
      <c r="AYM160" s="9"/>
      <c r="AYN160" s="9"/>
      <c r="AYO160" s="9"/>
      <c r="AYP160" s="9"/>
      <c r="AYQ160" s="9"/>
      <c r="AYR160" s="9"/>
      <c r="AYS160" s="9"/>
      <c r="AYT160" s="9"/>
      <c r="AYU160" s="9"/>
      <c r="AYV160" s="9"/>
      <c r="AYW160" s="9"/>
      <c r="AYX160" s="9"/>
      <c r="AYY160" s="9"/>
      <c r="AYZ160" s="9"/>
      <c r="AZA160" s="9"/>
      <c r="AZB160" s="9"/>
      <c r="AZC160" s="9"/>
      <c r="AZD160" s="9"/>
      <c r="AZE160" s="9"/>
      <c r="AZF160" s="9"/>
      <c r="AZG160" s="9"/>
      <c r="AZH160" s="9"/>
      <c r="AZI160" s="9"/>
      <c r="AZJ160" s="9"/>
      <c r="AZK160" s="9"/>
      <c r="AZL160" s="9"/>
      <c r="AZM160" s="9"/>
      <c r="AZN160" s="9"/>
      <c r="AZO160" s="9"/>
      <c r="AZP160" s="9"/>
      <c r="AZQ160" s="9"/>
      <c r="AZR160" s="9"/>
      <c r="AZS160" s="9"/>
      <c r="AZT160" s="9"/>
      <c r="AZU160" s="9"/>
      <c r="AZV160" s="9"/>
      <c r="AZW160" s="9"/>
      <c r="AZX160" s="9"/>
      <c r="AZY160" s="9"/>
      <c r="AZZ160" s="9"/>
      <c r="BAA160" s="9"/>
      <c r="BAB160" s="9"/>
      <c r="BAC160" s="9"/>
      <c r="BAD160" s="9"/>
      <c r="BAE160" s="9"/>
      <c r="BAF160" s="9"/>
      <c r="BAG160" s="9"/>
      <c r="BAH160" s="9"/>
      <c r="BAI160" s="9"/>
      <c r="BAJ160" s="9"/>
      <c r="BAK160" s="9"/>
      <c r="BAL160" s="9"/>
      <c r="BAM160" s="9"/>
      <c r="BAN160" s="9"/>
      <c r="BAO160" s="9"/>
      <c r="BAP160" s="9"/>
      <c r="BAQ160" s="9"/>
      <c r="BAR160" s="9"/>
      <c r="BAS160" s="9"/>
      <c r="BAT160" s="9"/>
      <c r="BAU160" s="9"/>
      <c r="BAV160" s="9"/>
      <c r="BAW160" s="9"/>
      <c r="BAX160" s="9"/>
      <c r="BAY160" s="9"/>
      <c r="BAZ160" s="9"/>
      <c r="BBA160" s="9"/>
      <c r="BBB160" s="9"/>
      <c r="BBC160" s="9"/>
      <c r="BBD160" s="9"/>
      <c r="BBE160" s="9"/>
      <c r="BBF160" s="9"/>
      <c r="BBG160" s="9"/>
      <c r="BBH160" s="9"/>
      <c r="BBI160" s="9"/>
      <c r="BBJ160" s="9"/>
      <c r="BBK160" s="9"/>
      <c r="BBL160" s="9"/>
      <c r="BBM160" s="9"/>
      <c r="BBN160" s="9"/>
      <c r="BBO160" s="9"/>
      <c r="BBP160" s="9"/>
      <c r="BBQ160" s="9"/>
      <c r="BBR160" s="9"/>
      <c r="BBS160" s="9"/>
      <c r="BBT160" s="9"/>
      <c r="BBU160" s="9"/>
      <c r="BBV160" s="9"/>
      <c r="BBW160" s="9"/>
      <c r="BBX160" s="9"/>
      <c r="BBY160" s="9"/>
      <c r="BBZ160" s="9"/>
      <c r="BCA160" s="9"/>
      <c r="BCB160" s="9"/>
      <c r="BCC160" s="9"/>
      <c r="BCD160" s="9"/>
      <c r="BCE160" s="9"/>
      <c r="BCF160" s="9"/>
      <c r="BCG160" s="9"/>
      <c r="BCH160" s="9"/>
      <c r="BCI160" s="9"/>
      <c r="BCJ160" s="9"/>
      <c r="BCK160" s="9"/>
      <c r="BCL160" s="9"/>
      <c r="BCM160" s="9"/>
      <c r="BCN160" s="9"/>
      <c r="BCO160" s="9"/>
      <c r="BCP160" s="9"/>
      <c r="BCQ160" s="9"/>
      <c r="BCR160" s="9"/>
      <c r="BCS160" s="9"/>
      <c r="BCT160" s="9"/>
      <c r="BCU160" s="9"/>
      <c r="BCV160" s="9"/>
      <c r="BCW160" s="9"/>
      <c r="BCX160" s="9"/>
      <c r="BCY160" s="9"/>
      <c r="BCZ160" s="9"/>
      <c r="BDA160" s="9"/>
      <c r="BDB160" s="9"/>
      <c r="BDC160" s="9"/>
      <c r="BDD160" s="9"/>
      <c r="BDE160" s="9"/>
      <c r="BDF160" s="9"/>
      <c r="BDG160" s="9"/>
      <c r="BDH160" s="9"/>
      <c r="BDI160" s="9"/>
      <c r="BDJ160" s="9"/>
      <c r="BDK160" s="9"/>
      <c r="BDL160" s="9"/>
      <c r="BDM160" s="9"/>
      <c r="BDN160" s="9"/>
      <c r="BDO160" s="9"/>
      <c r="BDP160" s="9"/>
      <c r="BDQ160" s="9"/>
      <c r="BDR160" s="9"/>
      <c r="BDS160" s="9"/>
      <c r="BDT160" s="9"/>
      <c r="BDU160" s="9"/>
      <c r="BDV160" s="9"/>
      <c r="BDW160" s="9"/>
      <c r="BDX160" s="9"/>
      <c r="BDY160" s="9"/>
      <c r="BDZ160" s="9"/>
      <c r="BEA160" s="9"/>
      <c r="BEB160" s="9"/>
      <c r="BEC160" s="9"/>
      <c r="BED160" s="9"/>
      <c r="BEE160" s="9"/>
      <c r="BEF160" s="9"/>
      <c r="BEG160" s="9"/>
      <c r="BEH160" s="9"/>
      <c r="BEI160" s="9"/>
      <c r="BEJ160" s="9"/>
      <c r="BEK160" s="9"/>
      <c r="BEL160" s="9"/>
      <c r="BEM160" s="9"/>
      <c r="BEN160" s="9"/>
      <c r="BEO160" s="9"/>
      <c r="BEP160" s="9"/>
      <c r="BEQ160" s="9"/>
      <c r="BER160" s="9"/>
      <c r="BES160" s="9"/>
      <c r="BET160" s="9"/>
      <c r="BEU160" s="9"/>
      <c r="BEV160" s="9"/>
      <c r="BEW160" s="9"/>
      <c r="BEX160" s="9"/>
      <c r="BEY160" s="9"/>
      <c r="BEZ160" s="9"/>
      <c r="BFA160" s="9"/>
      <c r="BFB160" s="9"/>
      <c r="BFC160" s="9"/>
      <c r="BFD160" s="9"/>
      <c r="BFE160" s="9"/>
      <c r="BFF160" s="9"/>
      <c r="BFG160" s="9"/>
      <c r="BFH160" s="9"/>
      <c r="BFI160" s="9"/>
      <c r="BFJ160" s="9"/>
      <c r="BFK160" s="9"/>
      <c r="BFL160" s="9"/>
      <c r="BFM160" s="9"/>
      <c r="BFN160" s="9"/>
      <c r="BFO160" s="9"/>
      <c r="BFP160" s="9"/>
      <c r="BFQ160" s="9"/>
      <c r="BFR160" s="9"/>
      <c r="BFS160" s="9"/>
      <c r="BFT160" s="9"/>
      <c r="BFU160" s="9"/>
      <c r="BFV160" s="9"/>
      <c r="BFW160" s="9"/>
      <c r="BFX160" s="9"/>
      <c r="BFY160" s="9"/>
      <c r="BFZ160" s="9"/>
      <c r="BGA160" s="9"/>
      <c r="BGB160" s="9"/>
      <c r="BGC160" s="9"/>
      <c r="BGD160" s="9"/>
      <c r="BGE160" s="9"/>
      <c r="BGF160" s="9"/>
      <c r="BGG160" s="9"/>
      <c r="BGH160" s="9"/>
      <c r="BGI160" s="9"/>
      <c r="BGJ160" s="9"/>
      <c r="BGK160" s="9"/>
      <c r="BGL160" s="9"/>
      <c r="BGM160" s="9"/>
      <c r="BGN160" s="9"/>
      <c r="BGO160" s="9"/>
      <c r="BGP160" s="9"/>
      <c r="BGQ160" s="9"/>
      <c r="BGR160" s="9"/>
      <c r="BGS160" s="9"/>
      <c r="BGT160" s="9"/>
      <c r="BGU160" s="9"/>
      <c r="BGV160" s="9"/>
      <c r="BGW160" s="9"/>
      <c r="BGX160" s="9"/>
      <c r="BGY160" s="9"/>
      <c r="BGZ160" s="9"/>
      <c r="BHA160" s="9"/>
      <c r="BHB160" s="9"/>
      <c r="BHC160" s="9"/>
      <c r="BHD160" s="9"/>
      <c r="BHE160" s="9"/>
      <c r="BHF160" s="9"/>
      <c r="BHG160" s="9"/>
      <c r="BHH160" s="9"/>
      <c r="BHI160" s="9"/>
      <c r="BHJ160" s="9"/>
      <c r="BHK160" s="9"/>
      <c r="BHL160" s="9"/>
      <c r="BHM160" s="9"/>
      <c r="BHN160" s="9"/>
      <c r="BHO160" s="9"/>
      <c r="BHP160" s="9"/>
      <c r="BHQ160" s="9"/>
      <c r="BHR160" s="9"/>
      <c r="BHS160" s="9"/>
      <c r="BHT160" s="9"/>
      <c r="BHU160" s="9"/>
      <c r="BHV160" s="9"/>
      <c r="BHW160" s="9"/>
      <c r="BHX160" s="9"/>
      <c r="BHY160" s="9"/>
      <c r="BHZ160" s="9"/>
      <c r="BIA160" s="9"/>
      <c r="BIB160" s="9"/>
      <c r="BIC160" s="9"/>
      <c r="BID160" s="9"/>
      <c r="BIE160" s="9"/>
      <c r="BIF160" s="9"/>
      <c r="BIG160" s="9"/>
      <c r="BIH160" s="9"/>
      <c r="BII160" s="9"/>
      <c r="BIJ160" s="9"/>
      <c r="BIK160" s="9"/>
      <c r="BIL160" s="9"/>
      <c r="BIM160" s="9"/>
      <c r="BIN160" s="9"/>
      <c r="BIO160" s="9"/>
      <c r="BIP160" s="9"/>
      <c r="BIQ160" s="9"/>
      <c r="BIR160" s="9"/>
      <c r="BIS160" s="9"/>
      <c r="BIT160" s="9"/>
      <c r="BIU160" s="9"/>
      <c r="BIV160" s="9"/>
      <c r="BIW160" s="9"/>
      <c r="BIX160" s="9"/>
      <c r="BIY160" s="9"/>
      <c r="BIZ160" s="9"/>
      <c r="BJA160" s="9"/>
      <c r="BJB160" s="9"/>
      <c r="BJC160" s="9"/>
      <c r="BJD160" s="9"/>
      <c r="BJE160" s="9"/>
      <c r="BJF160" s="9"/>
      <c r="BJG160" s="9"/>
      <c r="BJH160" s="9"/>
      <c r="BJI160" s="9"/>
      <c r="BJJ160" s="9"/>
      <c r="BJK160" s="9"/>
      <c r="BJL160" s="9"/>
      <c r="BJM160" s="9"/>
      <c r="BJN160" s="9"/>
      <c r="BJO160" s="9"/>
      <c r="BJP160" s="9"/>
      <c r="BJQ160" s="9"/>
      <c r="BJR160" s="9"/>
      <c r="BJS160" s="9"/>
      <c r="BJT160" s="9"/>
      <c r="BJU160" s="9"/>
      <c r="BJV160" s="9"/>
      <c r="BJW160" s="9"/>
      <c r="BJX160" s="9"/>
      <c r="BJY160" s="9"/>
      <c r="BJZ160" s="9"/>
      <c r="BKA160" s="9"/>
      <c r="BKB160" s="9"/>
      <c r="BKC160" s="9"/>
      <c r="BKD160" s="9"/>
      <c r="BKE160" s="9"/>
      <c r="BKF160" s="9"/>
      <c r="BKG160" s="9"/>
      <c r="BKH160" s="9"/>
      <c r="BKI160" s="9"/>
      <c r="BKJ160" s="9"/>
      <c r="BKK160" s="9"/>
      <c r="BKL160" s="9"/>
      <c r="BKM160" s="9"/>
      <c r="BKN160" s="9"/>
      <c r="BKO160" s="9"/>
      <c r="BKP160" s="9"/>
      <c r="BKQ160" s="9"/>
      <c r="BKR160" s="9"/>
      <c r="BKS160" s="9"/>
      <c r="BKT160" s="9"/>
      <c r="BKU160" s="9"/>
      <c r="BKV160" s="9"/>
      <c r="BKW160" s="9"/>
      <c r="BKX160" s="9"/>
      <c r="BKY160" s="9"/>
      <c r="BKZ160" s="9"/>
      <c r="BLA160" s="9"/>
      <c r="BLB160" s="9"/>
      <c r="BLC160" s="9"/>
      <c r="BLD160" s="9"/>
      <c r="BLE160" s="9"/>
      <c r="BLF160" s="9"/>
      <c r="BLG160" s="9"/>
      <c r="BLH160" s="9"/>
      <c r="BLI160" s="9"/>
      <c r="BLJ160" s="9"/>
      <c r="BLK160" s="9"/>
      <c r="BLL160" s="9"/>
      <c r="BLM160" s="9"/>
      <c r="BLN160" s="9"/>
      <c r="BLO160" s="9"/>
      <c r="BLP160" s="9"/>
      <c r="BLQ160" s="9"/>
      <c r="BLR160" s="9"/>
      <c r="BLS160" s="9"/>
      <c r="BLT160" s="9"/>
      <c r="BLU160" s="9"/>
      <c r="BLV160" s="9"/>
      <c r="BLW160" s="9"/>
      <c r="BLX160" s="9"/>
      <c r="BLY160" s="9"/>
      <c r="BLZ160" s="9"/>
      <c r="BMA160" s="9"/>
      <c r="BMB160" s="9"/>
      <c r="BMC160" s="9"/>
      <c r="BMD160" s="9"/>
      <c r="BME160" s="9"/>
      <c r="BMF160" s="9"/>
      <c r="BMG160" s="9"/>
      <c r="BMH160" s="9"/>
      <c r="BMI160" s="9"/>
      <c r="BMJ160" s="9"/>
      <c r="BMK160" s="9"/>
      <c r="BML160" s="9"/>
      <c r="BMM160" s="9"/>
      <c r="BMN160" s="9"/>
      <c r="BMO160" s="9"/>
      <c r="BMP160" s="9"/>
      <c r="BMQ160" s="9"/>
      <c r="BMR160" s="9"/>
      <c r="BMS160" s="9"/>
      <c r="BMT160" s="9"/>
      <c r="BMU160" s="9"/>
      <c r="BMV160" s="9"/>
      <c r="BMW160" s="9"/>
      <c r="BMX160" s="9"/>
      <c r="BMY160" s="9"/>
      <c r="BMZ160" s="9"/>
      <c r="BNA160" s="9"/>
      <c r="BNB160" s="9"/>
      <c r="BNC160" s="9"/>
      <c r="BND160" s="9"/>
      <c r="BNE160" s="9"/>
      <c r="BNF160" s="9"/>
      <c r="BNG160" s="9"/>
      <c r="BNH160" s="9"/>
      <c r="BNI160" s="9"/>
      <c r="BNJ160" s="9"/>
      <c r="BNK160" s="9"/>
      <c r="BNL160" s="9"/>
      <c r="BNM160" s="9"/>
      <c r="BNN160" s="9"/>
      <c r="BNO160" s="9"/>
      <c r="BNP160" s="9"/>
      <c r="BNQ160" s="9"/>
      <c r="BNR160" s="9"/>
      <c r="BNS160" s="9"/>
      <c r="BNT160" s="9"/>
      <c r="BNU160" s="9"/>
      <c r="BNV160" s="9"/>
      <c r="BNW160" s="9"/>
      <c r="BNX160" s="9"/>
      <c r="BNY160" s="9"/>
      <c r="BNZ160" s="9"/>
      <c r="BOA160" s="9"/>
      <c r="BOB160" s="9"/>
      <c r="BOC160" s="9"/>
      <c r="BOD160" s="9"/>
      <c r="BOE160" s="9"/>
      <c r="BOF160" s="9"/>
      <c r="BOG160" s="9"/>
      <c r="BOH160" s="9"/>
      <c r="BOI160" s="9"/>
      <c r="BOJ160" s="9"/>
      <c r="BOK160" s="9"/>
      <c r="BOL160" s="9"/>
      <c r="BOM160" s="9"/>
      <c r="BON160" s="9"/>
      <c r="BOO160" s="9"/>
      <c r="BOP160" s="9"/>
      <c r="BOQ160" s="9"/>
      <c r="BOR160" s="9"/>
      <c r="BOS160" s="9"/>
      <c r="BOT160" s="9"/>
      <c r="BOU160" s="9"/>
      <c r="BOV160" s="9"/>
      <c r="BOW160" s="9"/>
      <c r="BOX160" s="9"/>
      <c r="BOY160" s="9"/>
      <c r="BOZ160" s="9"/>
      <c r="BPA160" s="9"/>
      <c r="BPB160" s="9"/>
      <c r="BPC160" s="9"/>
      <c r="BPD160" s="9"/>
      <c r="BPE160" s="9"/>
      <c r="BPF160" s="9"/>
      <c r="BPG160" s="9"/>
      <c r="BPH160" s="9"/>
      <c r="BPI160" s="9"/>
      <c r="BPJ160" s="9"/>
      <c r="BPK160" s="9"/>
      <c r="BPL160" s="9"/>
      <c r="BPM160" s="9"/>
      <c r="BPN160" s="9"/>
      <c r="BPO160" s="9"/>
      <c r="BPP160" s="9"/>
      <c r="BPQ160" s="9"/>
      <c r="BPR160" s="9"/>
      <c r="BPS160" s="9"/>
      <c r="BPT160" s="9"/>
      <c r="BPU160" s="9"/>
      <c r="BPV160" s="9"/>
      <c r="BPW160" s="9"/>
      <c r="BPX160" s="9"/>
      <c r="BPY160" s="9"/>
      <c r="BPZ160" s="9"/>
      <c r="BQA160" s="9"/>
      <c r="BQB160" s="9"/>
      <c r="BQC160" s="9"/>
      <c r="BQD160" s="9"/>
      <c r="BQE160" s="9"/>
      <c r="BQF160" s="9"/>
      <c r="BQG160" s="9"/>
      <c r="BQH160" s="9"/>
      <c r="BQI160" s="9"/>
      <c r="BQJ160" s="9"/>
      <c r="BQK160" s="9"/>
      <c r="BQL160" s="9"/>
      <c r="BQM160" s="9"/>
      <c r="BQN160" s="9"/>
      <c r="BQO160" s="9"/>
      <c r="BQP160" s="9"/>
      <c r="BQQ160" s="9"/>
      <c r="BQR160" s="9"/>
      <c r="BQS160" s="9"/>
      <c r="BQT160" s="9"/>
      <c r="BQU160" s="9"/>
      <c r="BQV160" s="9"/>
      <c r="BQW160" s="9"/>
      <c r="BQX160" s="9"/>
      <c r="BQY160" s="9"/>
      <c r="BQZ160" s="9"/>
      <c r="BRA160" s="9"/>
      <c r="BRB160" s="9"/>
      <c r="BRC160" s="9"/>
      <c r="BRD160" s="9"/>
      <c r="BRE160" s="9"/>
      <c r="BRF160" s="9"/>
      <c r="BRG160" s="9"/>
      <c r="BRH160" s="9"/>
      <c r="BRI160" s="9"/>
      <c r="BRJ160" s="9"/>
      <c r="BRK160" s="9"/>
      <c r="BRL160" s="9"/>
      <c r="BRM160" s="9"/>
      <c r="BRN160" s="9"/>
      <c r="BRO160" s="9"/>
      <c r="BRP160" s="9"/>
      <c r="BRQ160" s="9"/>
      <c r="BRR160" s="9"/>
      <c r="BRS160" s="9"/>
      <c r="BRT160" s="9"/>
      <c r="BRU160" s="9"/>
      <c r="BRV160" s="9"/>
      <c r="BRW160" s="9"/>
      <c r="BRX160" s="9"/>
      <c r="BRY160" s="9"/>
      <c r="BRZ160" s="9"/>
      <c r="BSA160" s="9"/>
      <c r="BSB160" s="9"/>
      <c r="BSC160" s="9"/>
      <c r="BSD160" s="9"/>
      <c r="BSE160" s="9"/>
      <c r="BSF160" s="9"/>
      <c r="BSG160" s="9"/>
      <c r="BSH160" s="9"/>
      <c r="BSI160" s="9"/>
      <c r="BSJ160" s="9"/>
      <c r="BSK160" s="9"/>
      <c r="BSL160" s="9"/>
      <c r="BSM160" s="9"/>
      <c r="BSN160" s="9"/>
      <c r="BSO160" s="9"/>
      <c r="BSP160" s="9"/>
      <c r="BSQ160" s="9"/>
      <c r="BSR160" s="9"/>
      <c r="BSS160" s="9"/>
      <c r="BST160" s="9"/>
      <c r="BSU160" s="9"/>
      <c r="BSV160" s="9"/>
      <c r="BSW160" s="9"/>
      <c r="BSX160" s="9"/>
      <c r="BSY160" s="9"/>
      <c r="BSZ160" s="9"/>
      <c r="BTA160" s="9"/>
      <c r="BTB160" s="9"/>
      <c r="BTC160" s="9"/>
      <c r="BTD160" s="9"/>
      <c r="BTE160" s="9"/>
      <c r="BTF160" s="9"/>
      <c r="BTG160" s="9"/>
      <c r="BTH160" s="9"/>
      <c r="BTI160" s="9"/>
      <c r="BTJ160" s="9"/>
      <c r="BTK160" s="9"/>
      <c r="BTL160" s="9"/>
      <c r="BTM160" s="9"/>
      <c r="BTN160" s="9"/>
      <c r="BTO160" s="9"/>
      <c r="BTP160" s="9"/>
      <c r="BTQ160" s="9"/>
      <c r="BTR160" s="9"/>
      <c r="BTS160" s="9"/>
      <c r="BTT160" s="9"/>
      <c r="BTU160" s="9"/>
      <c r="BTV160" s="9"/>
      <c r="BTW160" s="9"/>
      <c r="BTX160" s="9"/>
      <c r="BTY160" s="9"/>
      <c r="BTZ160" s="9"/>
      <c r="BUA160" s="9"/>
      <c r="BUB160" s="9"/>
      <c r="BUC160" s="9"/>
      <c r="BUD160" s="9"/>
      <c r="BUE160" s="9"/>
      <c r="BUF160" s="9"/>
      <c r="BUG160" s="9"/>
      <c r="BUH160" s="9"/>
      <c r="BUI160" s="9"/>
      <c r="BUJ160" s="9"/>
      <c r="BUK160" s="9"/>
      <c r="BUL160" s="9"/>
      <c r="BUM160" s="9"/>
      <c r="BUN160" s="9"/>
      <c r="BUO160" s="9"/>
      <c r="BUP160" s="9"/>
      <c r="BUQ160" s="9"/>
      <c r="BUR160" s="9"/>
      <c r="BUS160" s="9"/>
      <c r="BUT160" s="9"/>
      <c r="BUU160" s="9"/>
      <c r="BUV160" s="9"/>
      <c r="BUW160" s="9"/>
      <c r="BUX160" s="9"/>
      <c r="BUY160" s="9"/>
      <c r="BUZ160" s="9"/>
      <c r="BVA160" s="9"/>
      <c r="BVB160" s="9"/>
      <c r="BVC160" s="9"/>
      <c r="BVD160" s="9"/>
      <c r="BVE160" s="9"/>
      <c r="BVF160" s="9"/>
      <c r="BVG160" s="9"/>
      <c r="BVH160" s="9"/>
      <c r="BVI160" s="9"/>
      <c r="BVJ160" s="9"/>
      <c r="BVK160" s="9"/>
      <c r="BVL160" s="9"/>
      <c r="BVM160" s="9"/>
      <c r="BVN160" s="9"/>
      <c r="BVO160" s="9"/>
      <c r="BVP160" s="9"/>
      <c r="BVQ160" s="9"/>
      <c r="BVR160" s="9"/>
      <c r="BVS160" s="9"/>
      <c r="BVT160" s="9"/>
      <c r="BVU160" s="9"/>
      <c r="BVV160" s="9"/>
      <c r="BVW160" s="9"/>
      <c r="BVX160" s="9"/>
      <c r="BVY160" s="9"/>
      <c r="BVZ160" s="9"/>
      <c r="BWA160" s="9"/>
      <c r="BWB160" s="9"/>
      <c r="BWC160" s="9"/>
      <c r="BWD160" s="9"/>
      <c r="BWE160" s="9"/>
      <c r="BWF160" s="9"/>
      <c r="BWG160" s="9"/>
      <c r="BWH160" s="9"/>
      <c r="BWI160" s="9"/>
      <c r="BWJ160" s="9"/>
      <c r="BWK160" s="9"/>
      <c r="BWL160" s="9"/>
      <c r="BWM160" s="9"/>
      <c r="BWN160" s="9"/>
      <c r="BWO160" s="9"/>
      <c r="BWP160" s="9"/>
      <c r="BWQ160" s="9"/>
      <c r="BWR160" s="9"/>
      <c r="BWS160" s="9"/>
      <c r="BWT160" s="9"/>
      <c r="BWU160" s="9"/>
      <c r="BWV160" s="9"/>
      <c r="BWW160" s="9"/>
      <c r="BWX160" s="9"/>
      <c r="BWY160" s="9"/>
      <c r="BWZ160" s="9"/>
      <c r="BXA160" s="9"/>
      <c r="BXB160" s="9"/>
      <c r="BXC160" s="9"/>
      <c r="BXD160" s="9"/>
    </row>
    <row r="161" ht="14.25" customHeight="1">
      <c r="A161" s="9">
        <v>0.0</v>
      </c>
      <c r="B161" s="9" t="s">
        <v>11947</v>
      </c>
      <c r="C161" s="9" t="s">
        <v>11948</v>
      </c>
      <c r="D161" s="9" t="s">
        <v>11948</v>
      </c>
      <c r="E161" s="9"/>
      <c r="F161" s="9">
        <v>12.0</v>
      </c>
      <c r="G161" s="9" t="s">
        <v>13332</v>
      </c>
      <c r="H161" s="9" t="s">
        <v>13333</v>
      </c>
      <c r="I161" s="9"/>
      <c r="J161" s="9"/>
      <c r="K161" s="9"/>
      <c r="L161" s="9">
        <v>12.0</v>
      </c>
      <c r="M161" s="9"/>
      <c r="N161" s="9"/>
      <c r="O161" s="9"/>
      <c r="P161" s="9">
        <v>1.0</v>
      </c>
      <c r="Q161" s="9" t="s">
        <v>13334</v>
      </c>
      <c r="R161" s="9" t="s">
        <v>13335</v>
      </c>
      <c r="S161" s="9" t="s">
        <v>3266</v>
      </c>
      <c r="T161" s="9" t="s">
        <v>3265</v>
      </c>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c r="JA161" s="9"/>
      <c r="JB161" s="9"/>
      <c r="JC161" s="9"/>
      <c r="JD161" s="9"/>
      <c r="JE161" s="9"/>
      <c r="JF161" s="9"/>
      <c r="JG161" s="9"/>
      <c r="JH161" s="9"/>
      <c r="JI161" s="9"/>
      <c r="JJ161" s="9"/>
      <c r="JK161" s="9"/>
      <c r="JL161" s="9"/>
      <c r="JM161" s="9"/>
      <c r="JN161" s="9"/>
      <c r="JO161" s="9"/>
      <c r="JP161" s="9"/>
      <c r="JQ161" s="9"/>
      <c r="JR161" s="9"/>
      <c r="JS161" s="9"/>
      <c r="JT161" s="9"/>
      <c r="JU161" s="9"/>
      <c r="JV161" s="9"/>
      <c r="JW161" s="9"/>
      <c r="JX161" s="9"/>
      <c r="JY161" s="9"/>
      <c r="JZ161" s="9"/>
      <c r="KA161" s="9"/>
      <c r="KB161" s="9"/>
      <c r="KC161" s="9"/>
      <c r="KD161" s="9"/>
      <c r="KE161" s="9"/>
      <c r="KF161" s="9"/>
      <c r="KG161" s="9"/>
      <c r="KH161" s="9"/>
      <c r="KI161" s="9"/>
      <c r="KJ161" s="9"/>
      <c r="KK161" s="9"/>
      <c r="KL161" s="9"/>
      <c r="KM161" s="9"/>
      <c r="KN161" s="9"/>
      <c r="KO161" s="9"/>
      <c r="KP161" s="9"/>
      <c r="KQ161" s="9"/>
      <c r="KR161" s="9"/>
      <c r="KS161" s="9"/>
      <c r="KT161" s="9"/>
      <c r="KU161" s="9"/>
      <c r="KV161" s="9"/>
      <c r="KW161" s="9"/>
      <c r="KX161" s="9"/>
      <c r="KY161" s="9"/>
      <c r="KZ161" s="9"/>
      <c r="LA161" s="9"/>
      <c r="LB161" s="9"/>
      <c r="LC161" s="9"/>
      <c r="LD161" s="9"/>
      <c r="LE161" s="9"/>
      <c r="LF161" s="9"/>
      <c r="LG161" s="9"/>
      <c r="LH161" s="9"/>
      <c r="LI161" s="9"/>
      <c r="LJ161" s="9"/>
      <c r="LK161" s="9"/>
      <c r="LL161" s="9"/>
      <c r="LM161" s="9"/>
      <c r="LN161" s="9"/>
      <c r="LO161" s="9"/>
      <c r="LP161" s="9"/>
      <c r="LQ161" s="9"/>
      <c r="LR161" s="9"/>
      <c r="LS161" s="9"/>
      <c r="LT161" s="9"/>
      <c r="LU161" s="9"/>
      <c r="LV161" s="9"/>
      <c r="LW161" s="9"/>
      <c r="LX161" s="9"/>
      <c r="LY161" s="9"/>
      <c r="LZ161" s="9"/>
      <c r="MA161" s="9"/>
      <c r="MB161" s="9"/>
      <c r="MC161" s="9"/>
      <c r="MD161" s="9"/>
      <c r="ME161" s="9"/>
      <c r="MF161" s="9"/>
      <c r="MG161" s="9"/>
      <c r="MH161" s="9"/>
      <c r="MI161" s="9"/>
      <c r="MJ161" s="9"/>
      <c r="MK161" s="9"/>
      <c r="ML161" s="9"/>
      <c r="MM161" s="9"/>
      <c r="MN161" s="9"/>
      <c r="MO161" s="9"/>
      <c r="MP161" s="9"/>
      <c r="MQ161" s="9"/>
      <c r="MR161" s="9"/>
      <c r="MS161" s="9"/>
      <c r="MT161" s="9"/>
      <c r="MU161" s="9"/>
      <c r="MV161" s="9"/>
      <c r="MW161" s="9"/>
      <c r="MX161" s="9"/>
      <c r="MY161" s="9"/>
      <c r="MZ161" s="9"/>
      <c r="NA161" s="9"/>
      <c r="NB161" s="9"/>
      <c r="NC161" s="9"/>
      <c r="ND161" s="9"/>
      <c r="NE161" s="9"/>
      <c r="NF161" s="9"/>
      <c r="NG161" s="9"/>
      <c r="NH161" s="9"/>
      <c r="NI161" s="9"/>
      <c r="NJ161" s="9"/>
      <c r="NK161" s="9"/>
      <c r="NL161" s="9"/>
      <c r="NM161" s="9"/>
      <c r="NN161" s="9"/>
      <c r="NO161" s="9"/>
      <c r="NP161" s="9"/>
      <c r="NQ161" s="9"/>
      <c r="NR161" s="9"/>
      <c r="NS161" s="9"/>
      <c r="NT161" s="9"/>
      <c r="NU161" s="9"/>
      <c r="NV161" s="9"/>
      <c r="NW161" s="9"/>
      <c r="NX161" s="9"/>
      <c r="NY161" s="9"/>
      <c r="NZ161" s="9"/>
      <c r="OA161" s="9"/>
      <c r="OB161" s="9"/>
      <c r="OC161" s="9"/>
      <c r="OD161" s="9"/>
      <c r="OE161" s="9"/>
      <c r="OF161" s="9"/>
      <c r="OG161" s="9"/>
      <c r="OH161" s="9"/>
      <c r="OI161" s="9"/>
      <c r="OJ161" s="9"/>
      <c r="OK161" s="9"/>
      <c r="OL161" s="9"/>
      <c r="OM161" s="9"/>
      <c r="ON161" s="9"/>
      <c r="OO161" s="9"/>
      <c r="OP161" s="9"/>
      <c r="OQ161" s="9"/>
      <c r="OR161" s="9"/>
      <c r="OS161" s="9"/>
      <c r="OT161" s="9"/>
      <c r="OU161" s="9"/>
      <c r="OV161" s="9"/>
      <c r="OW161" s="9"/>
      <c r="OX161" s="9"/>
      <c r="OY161" s="9"/>
      <c r="OZ161" s="9"/>
      <c r="PA161" s="9"/>
      <c r="PB161" s="9"/>
      <c r="PC161" s="9"/>
      <c r="PD161" s="9"/>
      <c r="PE161" s="9"/>
      <c r="PF161" s="9"/>
      <c r="PG161" s="9"/>
      <c r="PH161" s="9"/>
      <c r="PI161" s="9"/>
      <c r="PJ161" s="9"/>
      <c r="PK161" s="9"/>
      <c r="PL161" s="9"/>
      <c r="PM161" s="9"/>
      <c r="PN161" s="9"/>
      <c r="PO161" s="9"/>
      <c r="PP161" s="9"/>
      <c r="PQ161" s="9"/>
      <c r="PR161" s="9"/>
      <c r="PS161" s="9"/>
      <c r="PT161" s="9"/>
      <c r="PU161" s="9"/>
      <c r="PV161" s="9"/>
      <c r="PW161" s="9"/>
      <c r="PX161" s="9"/>
      <c r="PY161" s="9"/>
      <c r="PZ161" s="9"/>
      <c r="QA161" s="9"/>
      <c r="QB161" s="9"/>
      <c r="QC161" s="9"/>
      <c r="QD161" s="9"/>
      <c r="QE161" s="9"/>
      <c r="QF161" s="9"/>
      <c r="QG161" s="9"/>
      <c r="QH161" s="9"/>
      <c r="QI161" s="9"/>
      <c r="QJ161" s="9"/>
      <c r="QK161" s="9"/>
      <c r="QL161" s="9"/>
      <c r="QM161" s="9"/>
      <c r="QN161" s="9"/>
      <c r="QO161" s="9"/>
      <c r="QP161" s="9"/>
      <c r="QQ161" s="9"/>
      <c r="QR161" s="9"/>
      <c r="QS161" s="9"/>
      <c r="QT161" s="9"/>
      <c r="QU161" s="9"/>
      <c r="QV161" s="9"/>
      <c r="QW161" s="9"/>
      <c r="QX161" s="9"/>
      <c r="QY161" s="9"/>
      <c r="QZ161" s="9"/>
      <c r="RA161" s="9"/>
      <c r="RB161" s="9"/>
      <c r="RC161" s="9"/>
      <c r="RD161" s="9"/>
      <c r="RE161" s="9"/>
      <c r="RF161" s="9"/>
      <c r="RG161" s="9"/>
      <c r="RH161" s="9"/>
      <c r="RI161" s="9"/>
      <c r="RJ161" s="9"/>
      <c r="RK161" s="9"/>
      <c r="RL161" s="9"/>
      <c r="RM161" s="9"/>
      <c r="RN161" s="9"/>
      <c r="RO161" s="9"/>
      <c r="RP161" s="9"/>
      <c r="RQ161" s="9"/>
      <c r="RR161" s="9"/>
      <c r="RS161" s="9"/>
      <c r="RT161" s="9"/>
      <c r="RU161" s="9"/>
      <c r="RV161" s="9"/>
      <c r="RW161" s="9"/>
      <c r="RX161" s="9"/>
      <c r="RY161" s="9"/>
      <c r="RZ161" s="9"/>
      <c r="SA161" s="9"/>
      <c r="SB161" s="9"/>
      <c r="SC161" s="9"/>
      <c r="SD161" s="9"/>
      <c r="SE161" s="9"/>
      <c r="SF161" s="9"/>
      <c r="SG161" s="9"/>
      <c r="SH161" s="9"/>
      <c r="SI161" s="9"/>
      <c r="SJ161" s="9"/>
      <c r="SK161" s="9"/>
      <c r="SL161" s="9"/>
      <c r="SM161" s="9"/>
      <c r="SN161" s="9"/>
      <c r="SO161" s="9"/>
      <c r="SP161" s="9"/>
      <c r="SQ161" s="9"/>
      <c r="SR161" s="9"/>
      <c r="SS161" s="9"/>
      <c r="ST161" s="9"/>
      <c r="SU161" s="9"/>
      <c r="SV161" s="9"/>
      <c r="SW161" s="9"/>
      <c r="SX161" s="9"/>
      <c r="SY161" s="9"/>
      <c r="SZ161" s="9"/>
      <c r="TA161" s="9"/>
      <c r="TB161" s="9"/>
      <c r="TC161" s="9"/>
      <c r="TD161" s="9"/>
      <c r="TE161" s="9"/>
      <c r="TF161" s="9"/>
      <c r="TG161" s="9"/>
      <c r="TH161" s="9"/>
      <c r="TI161" s="9"/>
      <c r="TJ161" s="9"/>
      <c r="TK161" s="9"/>
      <c r="TL161" s="9"/>
      <c r="TM161" s="9"/>
      <c r="TN161" s="9"/>
      <c r="TO161" s="9"/>
      <c r="ANB161" s="9"/>
      <c r="ANC161" s="9"/>
      <c r="AND161" s="9"/>
      <c r="ANE161" s="9"/>
      <c r="ANF161" s="9"/>
      <c r="ANG161" s="9"/>
      <c r="ANH161" s="9"/>
      <c r="ANI161" s="9"/>
      <c r="ANJ161" s="9"/>
      <c r="ANK161" s="9"/>
      <c r="ANL161" s="9"/>
      <c r="ANM161" s="9"/>
      <c r="ANN161" s="9"/>
      <c r="ANO161" s="9"/>
      <c r="ANP161" s="9"/>
      <c r="ANQ161" s="9"/>
      <c r="ANR161" s="9"/>
      <c r="ANS161" s="9"/>
      <c r="ANT161" s="9"/>
      <c r="ANU161" s="9"/>
      <c r="ANV161" s="9"/>
      <c r="ANW161" s="9"/>
      <c r="ANX161" s="9"/>
      <c r="ANY161" s="9"/>
      <c r="ANZ161" s="9"/>
      <c r="AOA161" s="9"/>
      <c r="AOB161" s="9"/>
      <c r="AOC161" s="9"/>
      <c r="AOD161" s="9"/>
      <c r="AOE161" s="9"/>
      <c r="AOF161" s="9"/>
      <c r="AOG161" s="9"/>
      <c r="AOH161" s="9"/>
      <c r="AOI161" s="9"/>
      <c r="AOJ161" s="9"/>
      <c r="AOK161" s="9"/>
      <c r="AOL161" s="9"/>
      <c r="AOM161" s="9"/>
      <c r="AON161" s="9"/>
      <c r="AOO161" s="9"/>
      <c r="AOP161" s="9"/>
      <c r="AOQ161" s="9"/>
      <c r="AOR161" s="9"/>
      <c r="AOS161" s="9"/>
      <c r="AOT161" s="9"/>
      <c r="AOU161" s="9"/>
      <c r="AOV161" s="9"/>
      <c r="AOW161" s="9"/>
      <c r="AOX161" s="9"/>
      <c r="AOY161" s="9"/>
      <c r="AOZ161" s="9"/>
      <c r="APA161" s="9"/>
      <c r="APB161" s="9"/>
      <c r="APC161" s="9"/>
      <c r="APD161" s="9"/>
      <c r="APE161" s="9"/>
      <c r="APF161" s="9"/>
      <c r="APG161" s="9"/>
      <c r="APH161" s="9"/>
      <c r="API161" s="9"/>
      <c r="APJ161" s="9"/>
      <c r="APK161" s="9"/>
      <c r="APL161" s="9"/>
      <c r="APM161" s="9"/>
      <c r="APN161" s="9"/>
      <c r="APO161" s="9"/>
      <c r="APP161" s="9"/>
      <c r="APQ161" s="9"/>
      <c r="APR161" s="9"/>
      <c r="APS161" s="9"/>
      <c r="APT161" s="9"/>
      <c r="APU161" s="9"/>
      <c r="APV161" s="9"/>
      <c r="APW161" s="9"/>
      <c r="APX161" s="9"/>
      <c r="APY161" s="9"/>
      <c r="APZ161" s="9"/>
      <c r="AQA161" s="9"/>
      <c r="AQB161" s="9"/>
      <c r="AQC161" s="9"/>
      <c r="AQD161" s="9"/>
      <c r="AQE161" s="9"/>
      <c r="AQF161" s="9"/>
      <c r="AQG161" s="9"/>
      <c r="AQH161" s="9"/>
      <c r="AQI161" s="9"/>
      <c r="AQJ161" s="9"/>
      <c r="AQK161" s="9"/>
      <c r="AQL161" s="9"/>
      <c r="AQM161" s="9"/>
      <c r="AQN161" s="9"/>
      <c r="AQO161" s="9"/>
      <c r="AQP161" s="9"/>
      <c r="AQQ161" s="9"/>
      <c r="AQR161" s="9"/>
      <c r="AQS161" s="9"/>
      <c r="AQT161" s="9"/>
      <c r="AQU161" s="9"/>
      <c r="AQV161" s="9"/>
      <c r="AQW161" s="9"/>
      <c r="AQX161" s="9"/>
      <c r="AQY161" s="9"/>
      <c r="AQZ161" s="9"/>
      <c r="ARA161" s="9"/>
      <c r="ARB161" s="9"/>
      <c r="ARC161" s="9"/>
      <c r="ARD161" s="9"/>
      <c r="ARE161" s="9"/>
      <c r="ARF161" s="9"/>
      <c r="ARG161" s="9"/>
      <c r="ARH161" s="9"/>
      <c r="ARI161" s="9"/>
      <c r="ARJ161" s="9"/>
      <c r="ARK161" s="9"/>
      <c r="ARL161" s="9"/>
      <c r="ARM161" s="9"/>
      <c r="ARN161" s="9"/>
      <c r="ARO161" s="9"/>
      <c r="ARP161" s="9"/>
      <c r="ARQ161" s="9"/>
      <c r="ARR161" s="9"/>
      <c r="ARS161" s="9"/>
      <c r="ART161" s="9"/>
      <c r="ARU161" s="9"/>
      <c r="ARV161" s="9"/>
      <c r="ARW161" s="9"/>
      <c r="ARX161" s="9"/>
      <c r="ARY161" s="9"/>
      <c r="ARZ161" s="9"/>
      <c r="ASA161" s="9"/>
      <c r="ASB161" s="9"/>
      <c r="ASC161" s="9"/>
      <c r="ASD161" s="9"/>
      <c r="ASE161" s="9"/>
      <c r="ASF161" s="9"/>
      <c r="ASG161" s="9"/>
      <c r="ASH161" s="9"/>
      <c r="ASI161" s="9"/>
      <c r="ASJ161" s="9"/>
      <c r="ASK161" s="9"/>
      <c r="ASL161" s="9"/>
      <c r="ASM161" s="9"/>
      <c r="ASN161" s="9"/>
      <c r="ASO161" s="9"/>
      <c r="ASP161" s="9"/>
      <c r="ASQ161" s="9"/>
      <c r="ASR161" s="9"/>
      <c r="ASS161" s="9"/>
      <c r="AST161" s="9"/>
      <c r="ASU161" s="9"/>
      <c r="ASV161" s="9"/>
      <c r="ASW161" s="9"/>
      <c r="ASX161" s="9"/>
      <c r="ASY161" s="9"/>
      <c r="ASZ161" s="9"/>
      <c r="ATA161" s="9"/>
      <c r="ATB161" s="9"/>
      <c r="ATC161" s="9"/>
      <c r="ATD161" s="9"/>
      <c r="ATE161" s="9"/>
      <c r="ATF161" s="9"/>
      <c r="ATG161" s="9"/>
      <c r="ATH161" s="9"/>
      <c r="ATI161" s="9"/>
      <c r="ATJ161" s="9"/>
      <c r="ATK161" s="9"/>
      <c r="ATL161" s="9"/>
      <c r="ATM161" s="9"/>
      <c r="ATN161" s="9"/>
      <c r="ATO161" s="9"/>
      <c r="ATP161" s="9"/>
      <c r="ATQ161" s="9"/>
      <c r="ATR161" s="9"/>
      <c r="ATS161" s="9"/>
      <c r="ATT161" s="9"/>
      <c r="ATU161" s="9"/>
      <c r="ATV161" s="9"/>
      <c r="ATW161" s="9"/>
      <c r="ATX161" s="9"/>
      <c r="ATY161" s="9" t="s">
        <v>6180</v>
      </c>
      <c r="ATZ161" s="9" t="s">
        <v>6180</v>
      </c>
      <c r="AUA161" s="9"/>
      <c r="AUB161" s="9"/>
      <c r="AUC161" s="9"/>
      <c r="AUD161" s="9"/>
      <c r="AUE161" s="9"/>
      <c r="AUF161" s="9"/>
      <c r="AUG161" s="9"/>
      <c r="AUH161" s="9"/>
      <c r="AUI161" s="9"/>
      <c r="AUJ161" s="9"/>
      <c r="AUK161" s="9"/>
      <c r="AUL161" s="9"/>
      <c r="AUM161" s="9"/>
      <c r="AUN161" s="9"/>
      <c r="AUO161" s="9"/>
      <c r="AUP161" s="9"/>
      <c r="AUQ161" s="9"/>
      <c r="AUR161" s="9"/>
      <c r="AUS161" s="9"/>
      <c r="AUT161" s="9"/>
      <c r="AUU161" s="9"/>
      <c r="AUV161" s="9"/>
      <c r="AUW161" s="9"/>
      <c r="AUX161" s="9"/>
      <c r="AUY161" s="9"/>
      <c r="AUZ161" s="9"/>
      <c r="AVA161" s="9"/>
      <c r="AVB161" s="9"/>
      <c r="AVC161" s="9"/>
      <c r="AVD161" s="9"/>
      <c r="AVE161" s="9"/>
      <c r="AVF161" s="9"/>
      <c r="AVG161" s="9"/>
      <c r="AVH161" s="9"/>
      <c r="AVI161" s="9"/>
      <c r="AVJ161" s="9"/>
      <c r="AVK161" s="9" t="s">
        <v>13336</v>
      </c>
      <c r="AVL161" s="9"/>
      <c r="AVM161" s="9"/>
      <c r="AVN161" s="9"/>
      <c r="AVO161" s="9"/>
      <c r="AVP161" s="9"/>
      <c r="AVQ161" s="9"/>
      <c r="AVR161" s="9"/>
      <c r="AVS161" s="9"/>
      <c r="AVT161" s="9"/>
      <c r="AVU161" s="9"/>
      <c r="AVV161" s="9"/>
      <c r="AVW161" s="9"/>
      <c r="AVX161" s="9"/>
      <c r="AVY161" s="9"/>
      <c r="AVZ161" s="9"/>
      <c r="AWA161" s="9"/>
      <c r="AWB161" s="9"/>
      <c r="AWC161" s="9"/>
      <c r="AWD161" s="9"/>
      <c r="AWE161" s="9"/>
      <c r="AWF161" s="9"/>
      <c r="AWG161" s="9"/>
      <c r="AWH161" s="9"/>
      <c r="AWI161" s="9"/>
      <c r="AWJ161" s="9"/>
      <c r="AWK161" s="9"/>
      <c r="AWL161" s="9"/>
      <c r="AWM161" s="9"/>
      <c r="AWN161" s="9"/>
      <c r="AWO161" s="9">
        <v>261.0</v>
      </c>
      <c r="AWP161" s="9" t="s">
        <v>13337</v>
      </c>
      <c r="AWQ161" s="9">
        <v>500.0</v>
      </c>
      <c r="AWR161" s="9"/>
      <c r="AWS161" s="9"/>
      <c r="AWT161" s="9"/>
      <c r="AWU161" s="9"/>
      <c r="AWV161" s="9"/>
      <c r="AWW161" s="9"/>
      <c r="AWX161" s="9"/>
      <c r="AWY161" s="9"/>
      <c r="AWZ161" s="9"/>
      <c r="AXA161" s="9"/>
      <c r="AXB161" s="9"/>
      <c r="AXC161" s="9"/>
      <c r="AXD161" s="9"/>
      <c r="AXE161" s="9"/>
      <c r="AXF161" s="9"/>
      <c r="AXG161" s="9"/>
      <c r="AXH161" s="9"/>
      <c r="AXI161" s="9"/>
      <c r="AXJ161" s="9"/>
      <c r="AXK161" s="9"/>
      <c r="AXL161" s="9"/>
      <c r="AXM161" s="9"/>
      <c r="AXN161" s="9"/>
      <c r="AXO161" s="9"/>
      <c r="AXP161" s="9"/>
      <c r="AXQ161" s="9"/>
      <c r="AXR161" s="9"/>
      <c r="AXS161" s="9"/>
      <c r="AXT161" s="9"/>
      <c r="AXU161" s="9"/>
      <c r="AXV161" s="9"/>
      <c r="AXW161" s="9"/>
      <c r="AXX161" s="9"/>
      <c r="AXY161" s="9"/>
      <c r="AXZ161" s="9"/>
      <c r="AYA161" s="9"/>
      <c r="AYB161" s="9"/>
      <c r="AYC161" s="9"/>
      <c r="AYD161" s="9" t="s">
        <v>13337</v>
      </c>
      <c r="AYE161" s="9"/>
      <c r="AYF161" s="9"/>
      <c r="AYG161" s="9"/>
      <c r="AYH161" s="9"/>
      <c r="AYI161" s="9"/>
      <c r="AYJ161" s="9"/>
      <c r="AYK161" s="9"/>
      <c r="AYL161" s="9"/>
      <c r="AYM161" s="9"/>
      <c r="AYN161" s="9"/>
      <c r="AYO161" s="9"/>
      <c r="AYP161" s="9"/>
      <c r="AYQ161" s="9"/>
      <c r="AYR161" s="9"/>
      <c r="AYS161" s="9"/>
      <c r="AYT161" s="9"/>
      <c r="AYU161" s="9"/>
      <c r="AYV161" s="9"/>
      <c r="AYW161" s="9"/>
      <c r="AYX161" s="9"/>
      <c r="AYY161" s="9"/>
      <c r="AYZ161" s="9"/>
      <c r="AZA161" s="9"/>
      <c r="AZB161" s="9"/>
      <c r="AZC161" s="9"/>
      <c r="AZD161" s="9"/>
      <c r="AZE161" s="9"/>
      <c r="AZF161" s="9"/>
      <c r="AZG161" s="9"/>
      <c r="AZH161" s="9"/>
      <c r="AZI161" s="9"/>
      <c r="AZJ161" s="9"/>
      <c r="AZK161" s="9"/>
      <c r="AZL161" s="9"/>
      <c r="AZM161" s="9"/>
      <c r="AZN161" s="9"/>
      <c r="AZO161" s="9"/>
      <c r="AZP161" s="9"/>
      <c r="AZQ161" s="9"/>
      <c r="AZR161" s="9"/>
      <c r="AZS161" s="9"/>
      <c r="AZT161" s="9"/>
      <c r="AZU161" s="9"/>
      <c r="AZV161" s="9"/>
      <c r="AZW161" s="9"/>
      <c r="AZX161" s="9"/>
      <c r="AZY161" s="9"/>
      <c r="AZZ161" s="9"/>
      <c r="BAA161" s="9"/>
      <c r="BAB161" s="9"/>
      <c r="BAC161" s="9"/>
      <c r="BAD161" s="9"/>
      <c r="BAE161" s="9"/>
      <c r="BAF161" s="9"/>
      <c r="BAG161" s="9"/>
      <c r="BAH161" s="9"/>
      <c r="BAI161" s="9"/>
      <c r="BAJ161" s="9"/>
      <c r="BAK161" s="9"/>
      <c r="BAL161" s="9"/>
      <c r="BAM161" s="9"/>
      <c r="BAN161" s="9"/>
      <c r="BAO161" s="9"/>
      <c r="BAP161" s="9"/>
      <c r="BAQ161" s="9"/>
      <c r="BAR161" s="9"/>
      <c r="BAS161" s="9"/>
      <c r="BAT161" s="9"/>
      <c r="BAU161" s="9"/>
      <c r="BAV161" s="9"/>
      <c r="BAW161" s="9"/>
      <c r="BAX161" s="9"/>
      <c r="BAY161" s="9"/>
      <c r="BAZ161" s="9"/>
      <c r="BBA161" s="9"/>
      <c r="BBB161" s="9"/>
      <c r="BBC161" s="9"/>
      <c r="BBD161" s="9"/>
      <c r="BBE161" s="9"/>
      <c r="BBF161" s="9"/>
      <c r="BBG161" s="9"/>
      <c r="BBH161" s="9"/>
      <c r="BBI161" s="9"/>
      <c r="BBJ161" s="9"/>
      <c r="BBK161" s="9"/>
      <c r="BBL161" s="9"/>
      <c r="BBM161" s="9"/>
      <c r="BBN161" s="9"/>
      <c r="BBO161" s="9"/>
      <c r="BBP161" s="9"/>
      <c r="BBQ161" s="9"/>
      <c r="BBR161" s="9"/>
      <c r="BBS161" s="9"/>
      <c r="BBT161" s="9"/>
      <c r="BBU161" s="9"/>
      <c r="BBV161" s="9"/>
      <c r="BBW161" s="9"/>
      <c r="BBX161" s="9"/>
      <c r="BBY161" s="9"/>
      <c r="BBZ161" s="9"/>
      <c r="BCA161" s="9"/>
      <c r="BCB161" s="9"/>
      <c r="BCC161" s="9"/>
      <c r="BCD161" s="9"/>
      <c r="BCE161" s="9"/>
      <c r="BCF161" s="9"/>
      <c r="BCG161" s="9"/>
      <c r="BCH161" s="9"/>
      <c r="BCI161" s="9"/>
      <c r="BCJ161" s="9"/>
      <c r="BCK161" s="9"/>
      <c r="BCL161" s="9"/>
      <c r="BCM161" s="9"/>
      <c r="BCN161" s="9"/>
      <c r="BCO161" s="9"/>
      <c r="BCP161" s="9"/>
      <c r="BCQ161" s="9"/>
      <c r="BCR161" s="9"/>
      <c r="BCS161" s="9"/>
      <c r="BCT161" s="9"/>
      <c r="BCU161" s="9"/>
      <c r="BCV161" s="9"/>
      <c r="BCW161" s="9"/>
      <c r="BCX161" s="9"/>
      <c r="BCY161" s="9"/>
      <c r="BCZ161" s="9"/>
      <c r="BDA161" s="9"/>
      <c r="BDB161" s="9"/>
      <c r="BDC161" s="9"/>
      <c r="BDD161" s="9"/>
      <c r="BDE161" s="9"/>
      <c r="BDF161" s="9"/>
      <c r="BDG161" s="9"/>
      <c r="BDH161" s="9"/>
      <c r="BDI161" s="9"/>
      <c r="BDJ161" s="9"/>
      <c r="BDK161" s="9"/>
      <c r="BDL161" s="9"/>
      <c r="BDM161" s="9"/>
      <c r="BDN161" s="9"/>
      <c r="BDO161" s="9"/>
      <c r="BDP161" s="9"/>
      <c r="BDQ161" s="9"/>
      <c r="BDR161" s="9"/>
      <c r="BDS161" s="9"/>
      <c r="BDT161" s="9"/>
      <c r="BDU161" s="9"/>
      <c r="BDV161" s="9"/>
      <c r="BDW161" s="9"/>
      <c r="BDX161" s="9"/>
      <c r="BDY161" s="9"/>
      <c r="BDZ161" s="9"/>
      <c r="BEA161" s="9"/>
      <c r="BEB161" s="9"/>
      <c r="BEC161" s="9"/>
      <c r="BED161" s="9"/>
      <c r="BEE161" s="9"/>
      <c r="BEF161" s="9"/>
      <c r="BEG161" s="9"/>
      <c r="BEH161" s="9"/>
      <c r="BEI161" s="9"/>
      <c r="BEJ161" s="9"/>
      <c r="BEK161" s="9"/>
      <c r="BEL161" s="9"/>
      <c r="BEM161" s="9"/>
      <c r="BEN161" s="9"/>
      <c r="BEO161" s="9"/>
      <c r="BEP161" s="9"/>
      <c r="BEQ161" s="9"/>
      <c r="BER161" s="9"/>
      <c r="BES161" s="9"/>
      <c r="BET161" s="9"/>
      <c r="BEU161" s="9"/>
      <c r="BEV161" s="9"/>
      <c r="BEW161" s="9"/>
      <c r="BEX161" s="9"/>
      <c r="BEY161" s="9"/>
      <c r="BEZ161" s="9"/>
      <c r="BFA161" s="9"/>
      <c r="BFB161" s="9"/>
      <c r="BFC161" s="9"/>
      <c r="BFD161" s="9"/>
      <c r="BFE161" s="9"/>
      <c r="BFF161" s="9"/>
      <c r="BFG161" s="9"/>
      <c r="BFH161" s="9"/>
      <c r="BFI161" s="9"/>
      <c r="BFJ161" s="9"/>
      <c r="BFK161" s="9"/>
      <c r="BFL161" s="9"/>
      <c r="BFM161" s="9"/>
      <c r="BFN161" s="9"/>
      <c r="BFO161" s="9"/>
      <c r="BFP161" s="9"/>
      <c r="BFQ161" s="9"/>
      <c r="BFR161" s="9"/>
      <c r="BFS161" s="9"/>
      <c r="BFT161" s="9"/>
      <c r="BFU161" s="9"/>
      <c r="BFV161" s="9"/>
      <c r="BFW161" s="9"/>
      <c r="BFX161" s="9"/>
      <c r="BFY161" s="9"/>
      <c r="BFZ161" s="9"/>
      <c r="BGA161" s="9"/>
      <c r="BGB161" s="9"/>
      <c r="BGC161" s="9"/>
      <c r="BGD161" s="9"/>
      <c r="BGE161" s="9"/>
      <c r="BGF161" s="9"/>
      <c r="BGG161" s="9"/>
      <c r="BGH161" s="9"/>
      <c r="BGI161" s="9"/>
      <c r="BGJ161" s="9"/>
      <c r="BGK161" s="9"/>
      <c r="BGL161" s="9"/>
      <c r="BGM161" s="9"/>
      <c r="BGN161" s="9"/>
      <c r="BGO161" s="9"/>
      <c r="BGP161" s="9"/>
      <c r="BGQ161" s="9"/>
      <c r="BGR161" s="9"/>
      <c r="BGS161" s="9"/>
      <c r="BGT161" s="9"/>
      <c r="BGU161" s="9"/>
      <c r="BGV161" s="9"/>
      <c r="BGW161" s="9"/>
      <c r="BGX161" s="9"/>
      <c r="BGY161" s="9"/>
      <c r="BGZ161" s="9"/>
      <c r="BHA161" s="9"/>
      <c r="BHB161" s="9"/>
      <c r="BHC161" s="9"/>
      <c r="BHD161" s="9"/>
      <c r="BHE161" s="9"/>
      <c r="BHF161" s="9"/>
      <c r="BHG161" s="9"/>
      <c r="BHH161" s="9"/>
      <c r="BHI161" s="9"/>
      <c r="BHJ161" s="9"/>
      <c r="BHK161" s="9"/>
      <c r="BHL161" s="9"/>
      <c r="BHM161" s="9"/>
      <c r="BHN161" s="9"/>
      <c r="BHO161" s="9"/>
      <c r="BHP161" s="9"/>
      <c r="BHQ161" s="9"/>
      <c r="BHR161" s="9"/>
      <c r="BHS161" s="9"/>
      <c r="BHT161" s="9"/>
      <c r="BHU161" s="9"/>
      <c r="BHV161" s="9"/>
      <c r="BHW161" s="9"/>
      <c r="BHX161" s="9"/>
      <c r="BHY161" s="9"/>
      <c r="BHZ161" s="9"/>
      <c r="BIA161" s="9"/>
      <c r="BIB161" s="9"/>
      <c r="BIC161" s="9"/>
      <c r="BID161" s="9"/>
    </row>
    <row r="162" ht="14.25" customHeight="1">
      <c r="A162" s="9">
        <v>9.0</v>
      </c>
      <c r="B162" s="9" t="s">
        <v>11947</v>
      </c>
      <c r="C162" s="9" t="s">
        <v>11948</v>
      </c>
      <c r="D162" s="9" t="s">
        <v>11948</v>
      </c>
      <c r="E162" s="9"/>
      <c r="F162" s="9">
        <v>34.0</v>
      </c>
      <c r="G162" s="9" t="s">
        <v>13338</v>
      </c>
      <c r="H162" s="9"/>
      <c r="I162" s="9"/>
      <c r="J162" s="9"/>
      <c r="K162" s="9"/>
      <c r="L162" s="9">
        <v>33.0</v>
      </c>
      <c r="M162" s="9"/>
      <c r="N162" s="9"/>
      <c r="O162" s="9">
        <v>1.0</v>
      </c>
      <c r="P162" s="9">
        <v>0.0</v>
      </c>
      <c r="Q162" s="9" t="s">
        <v>13339</v>
      </c>
      <c r="R162" s="9"/>
      <c r="S162" s="9" t="s">
        <v>3270</v>
      </c>
      <c r="T162" s="9" t="s">
        <v>3269</v>
      </c>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c r="JA162" s="9"/>
      <c r="JB162" s="9"/>
      <c r="JC162" s="9"/>
      <c r="JD162" s="9"/>
      <c r="JE162" s="9"/>
      <c r="JF162" s="9"/>
      <c r="JG162" s="9"/>
      <c r="JH162" s="9"/>
      <c r="JI162" s="9"/>
      <c r="JJ162" s="9"/>
      <c r="JK162" s="9"/>
      <c r="JL162" s="9"/>
      <c r="JM162" s="9"/>
      <c r="JN162" s="9"/>
      <c r="JO162" s="9"/>
      <c r="JP162" s="9"/>
      <c r="JQ162" s="9"/>
      <c r="JR162" s="9"/>
      <c r="JS162" s="9"/>
      <c r="JT162" s="9"/>
      <c r="JU162" s="9"/>
      <c r="JV162" s="9"/>
      <c r="JW162" s="9"/>
      <c r="JX162" s="9"/>
      <c r="JY162" s="9"/>
      <c r="JZ162" s="9"/>
      <c r="KA162" s="9"/>
      <c r="KB162" s="9"/>
      <c r="KC162" s="9"/>
      <c r="KD162" s="9"/>
      <c r="KE162" s="9"/>
      <c r="KF162" s="9"/>
      <c r="KG162" s="9"/>
      <c r="KH162" s="9"/>
      <c r="KI162" s="9"/>
      <c r="KJ162" s="9"/>
      <c r="KK162" s="9"/>
      <c r="KL162" s="9"/>
      <c r="KM162" s="9"/>
      <c r="KN162" s="9"/>
      <c r="KO162" s="9"/>
      <c r="KP162" s="9"/>
      <c r="KQ162" s="9"/>
      <c r="KR162" s="9"/>
      <c r="KS162" s="9"/>
      <c r="KT162" s="9"/>
      <c r="KU162" s="9"/>
      <c r="KV162" s="9"/>
      <c r="KW162" s="9"/>
      <c r="KX162" s="9"/>
      <c r="KY162" s="9"/>
      <c r="KZ162" s="9"/>
      <c r="LA162" s="9"/>
      <c r="LB162" s="9"/>
      <c r="LC162" s="9"/>
      <c r="LD162" s="9"/>
      <c r="LE162" s="9"/>
      <c r="LF162" s="9"/>
      <c r="LG162" s="9"/>
      <c r="LH162" s="9"/>
      <c r="LI162" s="9"/>
      <c r="LJ162" s="9"/>
      <c r="LK162" s="9"/>
      <c r="LL162" s="9"/>
      <c r="LM162" s="9"/>
      <c r="LN162" s="9"/>
      <c r="LO162" s="9"/>
      <c r="LP162" s="9"/>
      <c r="LQ162" s="9"/>
      <c r="LR162" s="9"/>
      <c r="LS162" s="9"/>
      <c r="LT162" s="9"/>
      <c r="LU162" s="9"/>
      <c r="LV162" s="9"/>
      <c r="LW162" s="9"/>
      <c r="LX162" s="9"/>
      <c r="LY162" s="9"/>
      <c r="LZ162" s="9"/>
      <c r="MA162" s="9"/>
      <c r="MB162" s="9"/>
      <c r="MC162" s="9"/>
      <c r="MD162" s="9"/>
      <c r="ME162" s="9"/>
      <c r="MF162" s="9"/>
      <c r="MG162" s="9"/>
      <c r="MH162" s="9"/>
      <c r="MI162" s="9"/>
      <c r="MJ162" s="9"/>
      <c r="MK162" s="9"/>
      <c r="ML162" s="9"/>
      <c r="MM162" s="9"/>
      <c r="MN162" s="9"/>
      <c r="MO162" s="9"/>
      <c r="MP162" s="9"/>
      <c r="MQ162" s="9"/>
      <c r="MR162" s="9"/>
      <c r="MS162" s="9"/>
      <c r="MT162" s="9"/>
      <c r="MU162" s="9"/>
      <c r="MV162" s="9"/>
      <c r="MW162" s="9"/>
      <c r="MX162" s="9"/>
      <c r="MY162" s="9"/>
      <c r="MZ162" s="9"/>
      <c r="NA162" s="9"/>
      <c r="NB162" s="9"/>
      <c r="NC162" s="9"/>
      <c r="ND162" s="9"/>
      <c r="NE162" s="9"/>
      <c r="NF162" s="9"/>
      <c r="NG162" s="9"/>
      <c r="NH162" s="9"/>
      <c r="NI162" s="9"/>
      <c r="NJ162" s="9"/>
      <c r="NK162" s="9"/>
      <c r="NL162" s="9"/>
      <c r="NM162" s="9"/>
      <c r="NN162" s="9"/>
      <c r="NO162" s="9"/>
      <c r="NP162" s="9"/>
      <c r="NQ162" s="9"/>
      <c r="NR162" s="9"/>
      <c r="NS162" s="9"/>
      <c r="NT162" s="9"/>
      <c r="NU162" s="9"/>
      <c r="NV162" s="9"/>
      <c r="NW162" s="9"/>
      <c r="NX162" s="9"/>
      <c r="NY162" s="9"/>
      <c r="NZ162" s="9"/>
      <c r="OA162" s="9"/>
      <c r="OB162" s="9"/>
      <c r="OC162" s="9"/>
      <c r="OD162" s="9"/>
      <c r="OE162" s="9"/>
      <c r="OF162" s="9"/>
      <c r="OG162" s="9"/>
      <c r="OH162" s="9"/>
      <c r="OI162" s="9"/>
      <c r="OJ162" s="9"/>
      <c r="OK162" s="9"/>
      <c r="OL162" s="9"/>
      <c r="OM162" s="9"/>
      <c r="ON162" s="9"/>
      <c r="OO162" s="9"/>
      <c r="OP162" s="9"/>
      <c r="OQ162" s="9"/>
      <c r="OR162" s="9"/>
      <c r="OS162" s="9"/>
      <c r="OT162" s="9"/>
      <c r="OU162" s="9"/>
      <c r="OV162" s="9"/>
      <c r="OW162" s="9"/>
      <c r="OX162" s="9"/>
      <c r="OY162" s="9"/>
      <c r="OZ162" s="9"/>
      <c r="PA162" s="9"/>
      <c r="PB162" s="9"/>
      <c r="PC162" s="9"/>
      <c r="PD162" s="9"/>
      <c r="PE162" s="9"/>
      <c r="PF162" s="9"/>
      <c r="PG162" s="9"/>
      <c r="PH162" s="9"/>
      <c r="PI162" s="9"/>
      <c r="PJ162" s="9"/>
      <c r="PK162" s="9"/>
      <c r="PL162" s="9"/>
      <c r="PM162" s="9"/>
      <c r="PN162" s="9"/>
      <c r="PO162" s="9"/>
      <c r="PP162" s="9"/>
      <c r="PQ162" s="9"/>
      <c r="PR162" s="9"/>
      <c r="PS162" s="9"/>
      <c r="PT162" s="9"/>
      <c r="PU162" s="9"/>
      <c r="PV162" s="9"/>
      <c r="PW162" s="9"/>
      <c r="PX162" s="9"/>
      <c r="PY162" s="9"/>
      <c r="PZ162" s="9"/>
      <c r="QA162" s="9"/>
      <c r="QB162" s="9"/>
      <c r="QC162" s="9"/>
      <c r="QD162" s="9"/>
      <c r="QE162" s="9"/>
      <c r="QF162" s="9"/>
      <c r="QG162" s="9"/>
      <c r="QH162" s="9"/>
      <c r="QI162" s="9"/>
      <c r="QJ162" s="9"/>
      <c r="QK162" s="9"/>
      <c r="QL162" s="9"/>
      <c r="QM162" s="9"/>
      <c r="QN162" s="9"/>
      <c r="QO162" s="9"/>
      <c r="QP162" s="9"/>
      <c r="QQ162" s="9"/>
      <c r="QR162" s="9"/>
      <c r="QS162" s="9"/>
      <c r="QT162" s="9"/>
      <c r="QU162" s="9"/>
      <c r="QV162" s="9"/>
      <c r="QW162" s="9"/>
      <c r="QX162" s="9"/>
      <c r="QY162" s="9"/>
      <c r="QZ162" s="9"/>
      <c r="RA162" s="9"/>
      <c r="RB162" s="9"/>
      <c r="RC162" s="9"/>
      <c r="RD162" s="9"/>
      <c r="RE162" s="9"/>
      <c r="RF162" s="9"/>
      <c r="RG162" s="9"/>
      <c r="RH162" s="9"/>
      <c r="RI162" s="9"/>
      <c r="RJ162" s="9"/>
      <c r="RK162" s="9"/>
      <c r="RL162" s="9"/>
      <c r="RM162" s="9"/>
      <c r="RN162" s="9"/>
      <c r="RO162" s="9"/>
      <c r="RP162" s="9"/>
      <c r="RQ162" s="9"/>
      <c r="RR162" s="9"/>
      <c r="RS162" s="9"/>
      <c r="RT162" s="9"/>
      <c r="RU162" s="9"/>
      <c r="RV162" s="9"/>
      <c r="RW162" s="9"/>
      <c r="RX162" s="9"/>
      <c r="RY162" s="9"/>
      <c r="RZ162" s="9"/>
      <c r="SA162" s="9"/>
      <c r="SB162" s="9"/>
      <c r="SC162" s="9"/>
      <c r="SD162" s="9"/>
      <c r="SE162" s="9"/>
      <c r="SF162" s="9"/>
      <c r="SG162" s="9"/>
      <c r="SH162" s="9"/>
      <c r="SI162" s="9"/>
      <c r="SJ162" s="9"/>
      <c r="SK162" s="9"/>
      <c r="SL162" s="9"/>
      <c r="SM162" s="9"/>
      <c r="SN162" s="9"/>
      <c r="SO162" s="9"/>
      <c r="SP162" s="9"/>
      <c r="SQ162" s="9"/>
      <c r="SR162" s="9"/>
      <c r="SS162" s="9"/>
      <c r="ST162" s="9"/>
      <c r="SU162" s="9"/>
      <c r="SV162" s="9"/>
      <c r="SW162" s="9"/>
      <c r="SX162" s="9"/>
      <c r="SY162" s="9"/>
      <c r="SZ162" s="9"/>
      <c r="TA162" s="9"/>
      <c r="TB162" s="9"/>
      <c r="TC162" s="9"/>
      <c r="TD162" s="9"/>
      <c r="TE162" s="9"/>
      <c r="TF162" s="9"/>
      <c r="TG162" s="9"/>
      <c r="TH162" s="9"/>
      <c r="TI162" s="9"/>
      <c r="TJ162" s="9"/>
      <c r="TK162" s="9"/>
      <c r="TL162" s="9"/>
      <c r="TM162" s="9"/>
      <c r="TN162" s="9"/>
      <c r="TO162" s="9"/>
      <c r="ANB162" s="9"/>
      <c r="ANC162" s="9"/>
      <c r="AND162" s="9"/>
      <c r="ANE162" s="9"/>
      <c r="ANF162" s="9"/>
      <c r="ANG162" s="9"/>
      <c r="ANH162" s="9"/>
      <c r="ANI162" s="9"/>
      <c r="ANJ162" s="9"/>
      <c r="ANK162" s="9"/>
      <c r="ANL162" s="9"/>
      <c r="ANM162" s="9"/>
      <c r="ANN162" s="9"/>
      <c r="ANO162" s="9"/>
      <c r="ANP162" s="9"/>
      <c r="ANQ162" s="9"/>
      <c r="ANR162" s="9"/>
      <c r="ANS162" s="9"/>
      <c r="ANT162" s="9"/>
      <c r="ANU162" s="9"/>
      <c r="ANV162" s="9"/>
      <c r="ANW162" s="9"/>
      <c r="ANX162" s="9"/>
      <c r="ANY162" s="9"/>
      <c r="ANZ162" s="9"/>
      <c r="AOA162" s="9"/>
      <c r="AOB162" s="9"/>
      <c r="AOC162" s="9"/>
      <c r="AOD162" s="9"/>
      <c r="AOE162" s="9"/>
      <c r="AOF162" s="9"/>
      <c r="AOG162" s="9"/>
      <c r="AOH162" s="9"/>
      <c r="AOI162" s="9"/>
      <c r="AOJ162" s="9"/>
      <c r="AOK162" s="9"/>
      <c r="AOL162" s="9"/>
      <c r="AOM162" s="9"/>
      <c r="AON162" s="9"/>
      <c r="AOO162" s="9"/>
      <c r="AOP162" s="9"/>
      <c r="AOQ162" s="9"/>
      <c r="AOR162" s="9"/>
      <c r="AOS162" s="9"/>
      <c r="AOT162" s="9"/>
      <c r="AOU162" s="9"/>
      <c r="AOV162" s="9"/>
      <c r="AOW162" s="9"/>
      <c r="AOX162" s="9"/>
      <c r="AOY162" s="9"/>
      <c r="AOZ162" s="9"/>
      <c r="APA162" s="9"/>
      <c r="APB162" s="9"/>
      <c r="APC162" s="9"/>
      <c r="APD162" s="9"/>
      <c r="APE162" s="9"/>
      <c r="APF162" s="9"/>
      <c r="APG162" s="9"/>
      <c r="APH162" s="9"/>
      <c r="API162" s="9"/>
      <c r="APJ162" s="9"/>
      <c r="APK162" s="9"/>
      <c r="APL162" s="9"/>
      <c r="APM162" s="9"/>
      <c r="APN162" s="9"/>
      <c r="APO162" s="9"/>
      <c r="APP162" s="9"/>
      <c r="APQ162" s="9"/>
      <c r="APR162" s="9"/>
      <c r="APS162" s="9"/>
      <c r="APT162" s="9"/>
      <c r="APU162" s="9"/>
      <c r="APV162" s="9"/>
      <c r="APW162" s="9"/>
      <c r="APX162" s="9"/>
      <c r="APY162" s="9"/>
      <c r="APZ162" s="9"/>
      <c r="AQA162" s="9"/>
      <c r="AQB162" s="9"/>
      <c r="AQC162" s="9"/>
      <c r="AQD162" s="9"/>
      <c r="AQE162" s="9"/>
      <c r="AQF162" s="9"/>
      <c r="AQG162" s="9"/>
      <c r="AQH162" s="9"/>
      <c r="AQI162" s="9"/>
      <c r="AQJ162" s="9"/>
      <c r="AQK162" s="9"/>
      <c r="AQL162" s="9"/>
      <c r="AQM162" s="9"/>
      <c r="AQN162" s="9"/>
      <c r="AQO162" s="9"/>
      <c r="AQP162" s="9"/>
      <c r="AQQ162" s="9"/>
      <c r="AQR162" s="9"/>
      <c r="AQS162" s="9"/>
      <c r="AQT162" s="9"/>
      <c r="AQU162" s="9"/>
      <c r="AQV162" s="9"/>
      <c r="AQW162" s="9"/>
      <c r="AQX162" s="9"/>
      <c r="AQY162" s="9"/>
      <c r="AQZ162" s="9"/>
      <c r="ARA162" s="9"/>
      <c r="ARB162" s="9"/>
      <c r="ARC162" s="9"/>
      <c r="ARD162" s="9"/>
      <c r="ARE162" s="9"/>
      <c r="ARF162" s="9"/>
      <c r="ARG162" s="9"/>
      <c r="ARH162" s="9"/>
      <c r="ARI162" s="9"/>
      <c r="ARJ162" s="9"/>
      <c r="ARK162" s="9"/>
      <c r="ARL162" s="9"/>
      <c r="ARM162" s="9"/>
      <c r="ARN162" s="9"/>
      <c r="ARO162" s="9"/>
      <c r="ARP162" s="9"/>
      <c r="ARQ162" s="9"/>
      <c r="ARR162" s="9"/>
      <c r="ARS162" s="9"/>
      <c r="ART162" s="9"/>
      <c r="ARU162" s="9"/>
      <c r="ARV162" s="9"/>
      <c r="ARW162" s="9"/>
      <c r="ARX162" s="9"/>
      <c r="ARY162" s="9"/>
      <c r="ARZ162" s="9"/>
      <c r="ASA162" s="9"/>
      <c r="ASB162" s="9"/>
      <c r="ASC162" s="9"/>
      <c r="ASD162" s="9"/>
      <c r="ASE162" s="9"/>
      <c r="ASF162" s="9"/>
      <c r="ASG162" s="9"/>
      <c r="ASH162" s="9"/>
      <c r="ASI162" s="9"/>
      <c r="ASJ162" s="9"/>
      <c r="ASK162" s="9"/>
      <c r="ASL162" s="9"/>
      <c r="ASM162" s="9"/>
      <c r="ASN162" s="9"/>
      <c r="ASO162" s="9"/>
      <c r="ASP162" s="9"/>
      <c r="ASQ162" s="9"/>
      <c r="ASR162" s="9"/>
      <c r="ASS162" s="9"/>
      <c r="AST162" s="9"/>
      <c r="ASU162" s="9"/>
      <c r="ASV162" s="9"/>
      <c r="ASW162" s="9"/>
      <c r="ASX162" s="9"/>
      <c r="ASY162" s="9"/>
      <c r="ASZ162" s="9"/>
      <c r="ATA162" s="9"/>
      <c r="ATB162" s="9"/>
      <c r="ATC162" s="9"/>
      <c r="ATD162" s="9"/>
      <c r="ATE162" s="9"/>
      <c r="ATF162" s="9"/>
      <c r="ATG162" s="9"/>
      <c r="ATH162" s="9"/>
      <c r="ATI162" s="9"/>
      <c r="ATJ162" s="9"/>
      <c r="ATK162" s="9"/>
      <c r="ATL162" s="9"/>
      <c r="ATM162" s="9"/>
      <c r="ATN162" s="9"/>
      <c r="ATO162" s="9"/>
      <c r="ATP162" s="9"/>
      <c r="ATQ162" s="9"/>
      <c r="ATR162" s="9"/>
      <c r="ATS162" s="9"/>
      <c r="ATT162" s="9"/>
      <c r="ATU162" s="9"/>
      <c r="ATV162" s="9"/>
      <c r="ATW162" s="9"/>
      <c r="ATX162" s="9"/>
      <c r="ATY162" s="9" t="s">
        <v>5691</v>
      </c>
      <c r="ATZ162" s="9" t="s">
        <v>5691</v>
      </c>
      <c r="AUA162" s="9" t="s">
        <v>6047</v>
      </c>
      <c r="AUB162" s="9"/>
      <c r="AUC162" s="9"/>
      <c r="AUD162" s="9"/>
      <c r="AUE162" s="9"/>
      <c r="AUF162" s="9"/>
      <c r="AUG162" s="9"/>
      <c r="AUH162" s="9"/>
      <c r="AUI162" s="9"/>
      <c r="AUJ162" s="9"/>
      <c r="AUK162" s="9"/>
      <c r="AUL162" s="9"/>
      <c r="AUM162" s="9"/>
      <c r="AUN162" s="9"/>
      <c r="AUO162" s="9"/>
      <c r="AUP162" s="9"/>
      <c r="AUQ162" s="9"/>
      <c r="AUR162" s="9"/>
      <c r="AUS162" s="9"/>
      <c r="AUT162" s="9"/>
      <c r="AUU162" s="9"/>
      <c r="AUV162" s="9"/>
      <c r="AUW162" s="9"/>
      <c r="AUX162" s="9"/>
      <c r="AUY162" s="9"/>
      <c r="AUZ162" s="9"/>
      <c r="AVA162" s="9"/>
      <c r="AVB162" s="9"/>
      <c r="AVC162" s="9"/>
      <c r="AVD162" s="9"/>
      <c r="AVE162" s="9"/>
      <c r="AVF162" s="9"/>
      <c r="AVG162" s="9"/>
      <c r="AVH162" s="9"/>
      <c r="AVI162" s="9"/>
      <c r="AVJ162" s="9"/>
      <c r="AVK162" s="9" t="s">
        <v>13340</v>
      </c>
      <c r="AVL162" s="9"/>
      <c r="AVM162" s="9"/>
      <c r="AVN162" s="9"/>
      <c r="AVO162" s="9"/>
      <c r="AVP162" s="9"/>
      <c r="AVQ162" s="9"/>
      <c r="AVR162" s="9"/>
      <c r="AVS162" s="9"/>
      <c r="AVT162" s="9"/>
      <c r="AVU162" s="9"/>
      <c r="AVV162" s="9"/>
      <c r="AVW162" s="9"/>
      <c r="AVX162" s="9"/>
      <c r="AVY162" s="9"/>
      <c r="AVZ162" s="9"/>
      <c r="AWA162" s="9"/>
      <c r="AWB162" s="9"/>
      <c r="AWC162" s="9"/>
      <c r="AWD162" s="9"/>
      <c r="AWE162" s="9"/>
      <c r="AWF162" s="9"/>
      <c r="AWG162" s="9"/>
      <c r="AWH162" s="9"/>
      <c r="AWI162" s="9"/>
      <c r="AWJ162" s="9"/>
      <c r="AWK162" s="9"/>
      <c r="AWL162" s="9"/>
      <c r="AWM162" s="9"/>
      <c r="AWN162" s="9"/>
      <c r="AWO162" s="9"/>
      <c r="AWP162" s="9"/>
      <c r="AWQ162" s="9"/>
      <c r="AWR162" s="9"/>
      <c r="AWS162" s="9"/>
      <c r="AWT162" s="9"/>
      <c r="AWU162" s="9"/>
      <c r="AWV162" s="9"/>
      <c r="AWW162" s="9"/>
      <c r="AWX162" s="9"/>
      <c r="AWY162" s="9"/>
      <c r="AWZ162" s="9"/>
      <c r="AXA162" s="9"/>
      <c r="AXB162" s="9" t="s">
        <v>5707</v>
      </c>
      <c r="AXC162" s="9"/>
      <c r="AXD162" s="9"/>
      <c r="AXE162" s="9"/>
      <c r="AXF162" s="9"/>
      <c r="AXG162" s="9"/>
      <c r="AXH162" s="9"/>
      <c r="AXI162" s="9"/>
      <c r="AXJ162" s="9"/>
      <c r="AXK162" s="9">
        <v>565.0</v>
      </c>
      <c r="AXL162" s="9" t="s">
        <v>3271</v>
      </c>
      <c r="AXM162" s="9">
        <v>509.0</v>
      </c>
      <c r="AXN162" s="9"/>
      <c r="AXO162" s="9"/>
      <c r="AXP162" s="9"/>
      <c r="AXQ162" s="9"/>
      <c r="AXR162" s="9"/>
      <c r="AXS162" s="9"/>
      <c r="AXT162" s="9"/>
      <c r="AXU162" s="9"/>
      <c r="AXV162" s="9"/>
      <c r="AXW162" s="9"/>
      <c r="AXX162" s="9"/>
      <c r="AXY162" s="9"/>
      <c r="AXZ162" s="9"/>
      <c r="AYA162" s="9"/>
      <c r="AYB162" s="9"/>
      <c r="AYC162" s="9"/>
      <c r="AYD162" s="9" t="s">
        <v>3271</v>
      </c>
      <c r="AYE162" s="9"/>
      <c r="AYF162" s="9"/>
      <c r="AYG162" s="9"/>
      <c r="AYH162" s="9" t="s">
        <v>13341</v>
      </c>
      <c r="AYI162" s="9"/>
      <c r="AYJ162" s="9"/>
      <c r="AYK162" s="9"/>
      <c r="AYL162" s="9"/>
      <c r="AYM162" s="9"/>
      <c r="AYN162" s="9"/>
      <c r="AYO162" s="9"/>
      <c r="AYP162" s="9"/>
      <c r="AYQ162" s="9"/>
      <c r="AYR162" s="9"/>
      <c r="AYS162" s="9"/>
      <c r="AYT162" s="9"/>
      <c r="AYU162" s="9"/>
      <c r="AYV162" s="9"/>
      <c r="AYW162" s="9"/>
      <c r="AYX162" s="9"/>
      <c r="AYY162" s="9"/>
      <c r="AYZ162" s="9"/>
      <c r="AZA162" s="9"/>
      <c r="AZB162" s="9"/>
      <c r="AZC162" s="9"/>
      <c r="AZD162" s="9"/>
      <c r="AZE162" s="9"/>
      <c r="AZF162" s="9"/>
      <c r="AZG162" s="9"/>
      <c r="AZH162" s="9"/>
      <c r="AZI162" s="9"/>
      <c r="AZJ162" s="9"/>
      <c r="AZK162" s="9"/>
      <c r="AZL162" s="9"/>
      <c r="AZM162" s="9"/>
      <c r="AZN162" s="9"/>
      <c r="AZO162" s="9"/>
      <c r="AZP162" s="9"/>
      <c r="AZQ162" s="9"/>
      <c r="AZR162" s="9"/>
      <c r="AZS162" s="9"/>
      <c r="AZT162" s="9"/>
      <c r="AZU162" s="9"/>
      <c r="AZV162" s="9"/>
      <c r="AZW162" s="9"/>
      <c r="AZX162" s="9"/>
      <c r="AZY162" s="9"/>
      <c r="AZZ162" s="9"/>
      <c r="BAA162" s="9"/>
      <c r="BAB162" s="9"/>
      <c r="BAC162" s="9"/>
      <c r="BAD162" s="9"/>
      <c r="BAE162" s="9"/>
      <c r="BAF162" s="9"/>
      <c r="BAG162" s="9"/>
      <c r="BAH162" s="9"/>
      <c r="BAI162" s="9"/>
      <c r="BAJ162" s="9"/>
      <c r="BAK162" s="9"/>
      <c r="BAL162" s="9"/>
      <c r="BAM162" s="9"/>
      <c r="BAN162" s="9"/>
      <c r="BAO162" s="9"/>
      <c r="BAP162" s="9"/>
      <c r="BAQ162" s="9"/>
      <c r="BAR162" s="9"/>
      <c r="BAS162" s="9"/>
      <c r="BAT162" s="9"/>
      <c r="BAU162" s="9"/>
      <c r="BAV162" s="9"/>
      <c r="BAW162" s="9"/>
      <c r="BAX162" s="9"/>
      <c r="BAY162" s="9"/>
      <c r="BAZ162" s="9"/>
      <c r="BBA162" s="9"/>
      <c r="BBB162" s="9"/>
      <c r="BBC162" s="9"/>
      <c r="BBD162" s="9"/>
      <c r="BBE162" s="9"/>
      <c r="BBF162" s="9"/>
      <c r="BBG162" s="9"/>
      <c r="BBH162" s="9"/>
      <c r="BBI162" s="9"/>
      <c r="BBJ162" s="9"/>
      <c r="BBK162" s="9"/>
      <c r="BBL162" s="9"/>
      <c r="BBM162" s="9"/>
      <c r="BBN162" s="9"/>
      <c r="BBO162" s="9"/>
      <c r="BBP162" s="9"/>
      <c r="BBQ162" s="9"/>
      <c r="BBR162" s="9"/>
      <c r="BBS162" s="9"/>
      <c r="BBT162" s="9"/>
      <c r="BBU162" s="9"/>
      <c r="BBV162" s="9"/>
      <c r="BBW162" s="9"/>
      <c r="BBX162" s="9"/>
      <c r="BBY162" s="9"/>
      <c r="BBZ162" s="9"/>
      <c r="BCA162" s="9"/>
      <c r="BCB162" s="9"/>
      <c r="BCC162" s="9"/>
      <c r="BCD162" s="9"/>
      <c r="BCE162" s="9"/>
      <c r="BCF162" s="9"/>
      <c r="BCG162" s="9"/>
      <c r="BCH162" s="9"/>
      <c r="BCI162" s="9"/>
      <c r="BCJ162" s="9"/>
      <c r="BCK162" s="9"/>
      <c r="BCL162" s="9"/>
      <c r="BCM162" s="9"/>
      <c r="BCN162" s="9"/>
      <c r="BCO162" s="9"/>
      <c r="BCP162" s="9"/>
      <c r="BCQ162" s="9"/>
      <c r="BCR162" s="9"/>
      <c r="BCS162" s="9"/>
      <c r="BCT162" s="9"/>
      <c r="BCU162" s="9"/>
      <c r="BCV162" s="9"/>
      <c r="BCW162" s="9"/>
      <c r="BCX162" s="9"/>
      <c r="BCY162" s="9"/>
      <c r="BCZ162" s="9"/>
      <c r="BDA162" s="9"/>
      <c r="BDB162" s="9"/>
      <c r="BDC162" s="9"/>
      <c r="BDD162" s="9"/>
      <c r="BDE162" s="9"/>
      <c r="BDF162" s="9"/>
      <c r="BDG162" s="9"/>
      <c r="BDH162" s="9"/>
      <c r="BDI162" s="9"/>
      <c r="BDJ162" s="9"/>
      <c r="BDK162" s="9"/>
      <c r="BDL162" s="9"/>
      <c r="BDM162" s="9"/>
      <c r="BDN162" s="9"/>
      <c r="BDO162" s="9"/>
      <c r="BDP162" s="9"/>
      <c r="BDQ162" s="9"/>
      <c r="BDR162" s="9"/>
      <c r="BDS162" s="9"/>
      <c r="BDT162" s="9"/>
      <c r="BDU162" s="9"/>
      <c r="BDV162" s="9"/>
      <c r="BDW162" s="9"/>
      <c r="BDX162" s="9"/>
      <c r="BDY162" s="9"/>
      <c r="BDZ162" s="9"/>
      <c r="BEA162" s="9"/>
      <c r="BEB162" s="9"/>
      <c r="BEC162" s="9"/>
      <c r="BED162" s="9"/>
      <c r="BEE162" s="9"/>
      <c r="BEF162" s="9"/>
      <c r="BEG162" s="9"/>
      <c r="BEH162" s="9"/>
      <c r="BEI162" s="9"/>
      <c r="BEJ162" s="9"/>
      <c r="BEK162" s="9"/>
      <c r="BEL162" s="9"/>
      <c r="BEM162" s="9"/>
      <c r="BEN162" s="9"/>
      <c r="BEO162" s="9"/>
      <c r="BEP162" s="9"/>
      <c r="BEQ162" s="9"/>
      <c r="BER162" s="9"/>
      <c r="BES162" s="9"/>
      <c r="BET162" s="9"/>
      <c r="BEU162" s="9"/>
      <c r="BEV162" s="9"/>
      <c r="BEW162" s="9"/>
      <c r="BEX162" s="9"/>
      <c r="BEY162" s="9"/>
      <c r="BEZ162" s="9"/>
      <c r="BFA162" s="9"/>
      <c r="BFB162" s="9"/>
      <c r="BFC162" s="9"/>
      <c r="BFD162" s="9"/>
      <c r="BFE162" s="9"/>
      <c r="BFF162" s="9"/>
      <c r="BFG162" s="9"/>
      <c r="BFH162" s="9"/>
      <c r="BFI162" s="9"/>
      <c r="BFJ162" s="9"/>
      <c r="BFK162" s="9"/>
      <c r="BFL162" s="9"/>
      <c r="BFM162" s="9"/>
      <c r="BFN162" s="9"/>
      <c r="BFO162" s="9"/>
      <c r="BFP162" s="9"/>
      <c r="BFQ162" s="9"/>
      <c r="BFR162" s="9"/>
      <c r="BFS162" s="9"/>
      <c r="BFT162" s="9"/>
      <c r="BFU162" s="9"/>
      <c r="BFV162" s="9"/>
      <c r="BFW162" s="9"/>
      <c r="BFX162" s="9"/>
      <c r="BFY162" s="9"/>
      <c r="BFZ162" s="9"/>
      <c r="BGA162" s="9"/>
      <c r="BGB162" s="9"/>
      <c r="BGC162" s="9"/>
      <c r="BGD162" s="9"/>
      <c r="BGE162" s="9"/>
      <c r="BGF162" s="9"/>
      <c r="BGG162" s="9"/>
      <c r="BGH162" s="9"/>
      <c r="BGI162" s="9"/>
      <c r="BGJ162" s="9"/>
      <c r="BGK162" s="9"/>
      <c r="BGL162" s="9"/>
      <c r="BGM162" s="9"/>
      <c r="BGN162" s="9"/>
      <c r="BGO162" s="9"/>
      <c r="BGP162" s="9"/>
      <c r="BGQ162" s="9"/>
      <c r="BGR162" s="9"/>
      <c r="BGS162" s="9"/>
      <c r="BGT162" s="9"/>
      <c r="BGU162" s="9"/>
      <c r="BGV162" s="9"/>
      <c r="BGW162" s="9"/>
      <c r="BGX162" s="9"/>
      <c r="BGY162" s="9"/>
      <c r="BGZ162" s="9"/>
      <c r="BHA162" s="9"/>
      <c r="BHB162" s="9"/>
      <c r="BHC162" s="9"/>
      <c r="BHD162" s="9"/>
      <c r="BHE162" s="9"/>
      <c r="BHF162" s="9"/>
      <c r="BHG162" s="9"/>
      <c r="BHH162" s="9"/>
      <c r="BHI162" s="9"/>
      <c r="BHJ162" s="9"/>
      <c r="BHK162" s="9"/>
      <c r="BHL162" s="9"/>
      <c r="BHM162" s="9"/>
      <c r="BHN162" s="9"/>
      <c r="BHO162" s="9"/>
      <c r="BHP162" s="9"/>
      <c r="BHQ162" s="9"/>
      <c r="BHR162" s="9"/>
      <c r="BHS162" s="9"/>
      <c r="BHT162" s="9"/>
      <c r="BHU162" s="9"/>
      <c r="BHV162" s="9"/>
      <c r="BHW162" s="9"/>
      <c r="BHX162" s="9"/>
      <c r="BHY162" s="9"/>
      <c r="BHZ162" s="9"/>
      <c r="BIA162" s="9"/>
      <c r="BIB162" s="9"/>
      <c r="BIC162" s="9"/>
      <c r="BID162" s="9"/>
    </row>
    <row r="163" ht="14.25" customHeight="1">
      <c r="A163" s="9">
        <v>0.0</v>
      </c>
      <c r="B163" s="9" t="s">
        <v>11947</v>
      </c>
      <c r="C163" s="9" t="s">
        <v>11948</v>
      </c>
      <c r="D163" s="9" t="s">
        <v>11948</v>
      </c>
      <c r="E163" s="9"/>
      <c r="F163" s="9">
        <v>3.0</v>
      </c>
      <c r="G163" s="9" t="s">
        <v>13342</v>
      </c>
      <c r="H163" s="9" t="s">
        <v>13343</v>
      </c>
      <c r="I163" s="9"/>
      <c r="J163" s="9"/>
      <c r="K163" s="9"/>
      <c r="L163" s="9">
        <v>3.0</v>
      </c>
      <c r="M163" s="9"/>
      <c r="N163" s="9"/>
      <c r="O163" s="9"/>
      <c r="P163" s="9">
        <v>0.0</v>
      </c>
      <c r="Q163" s="9" t="s">
        <v>13344</v>
      </c>
      <c r="R163" s="9"/>
      <c r="S163" s="9" t="s">
        <v>13345</v>
      </c>
      <c r="T163" s="9" t="s">
        <v>3273</v>
      </c>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c r="JE163" s="9"/>
      <c r="JF163" s="9"/>
      <c r="JG163" s="9"/>
      <c r="JH163" s="9"/>
      <c r="JI163" s="9"/>
      <c r="JJ163" s="9"/>
      <c r="JK163" s="9"/>
      <c r="JL163" s="9"/>
      <c r="JM163" s="9"/>
      <c r="JN163" s="9"/>
      <c r="JO163" s="9"/>
      <c r="JP163" s="9"/>
      <c r="JQ163" s="9"/>
      <c r="JR163" s="9"/>
      <c r="JS163" s="9"/>
      <c r="JT163" s="9"/>
      <c r="JU163" s="9"/>
      <c r="JV163" s="9"/>
      <c r="JW163" s="9"/>
      <c r="JX163" s="9"/>
      <c r="JY163" s="9"/>
      <c r="JZ163" s="9"/>
      <c r="KA163" s="9"/>
      <c r="KB163" s="9"/>
      <c r="KC163" s="9"/>
      <c r="KD163" s="9"/>
      <c r="KE163" s="9"/>
      <c r="KF163" s="9"/>
      <c r="KG163" s="9"/>
      <c r="KH163" s="9"/>
      <c r="KI163" s="9"/>
      <c r="KJ163" s="9"/>
      <c r="KK163" s="9"/>
      <c r="KL163" s="9"/>
      <c r="KM163" s="9"/>
      <c r="KN163" s="9"/>
      <c r="KO163" s="9"/>
      <c r="KP163" s="9"/>
      <c r="KQ163" s="9"/>
      <c r="KR163" s="9"/>
      <c r="KS163" s="9"/>
      <c r="KT163" s="9"/>
      <c r="KU163" s="9"/>
      <c r="KV163" s="9"/>
      <c r="KW163" s="9"/>
      <c r="KX163" s="9"/>
      <c r="KY163" s="9"/>
      <c r="KZ163" s="9"/>
      <c r="LA163" s="9"/>
      <c r="LB163" s="9"/>
      <c r="LC163" s="9"/>
      <c r="LD163" s="9"/>
      <c r="LE163" s="9"/>
      <c r="LF163" s="9"/>
      <c r="LG163" s="9"/>
      <c r="LH163" s="9"/>
      <c r="LI163" s="9"/>
      <c r="LJ163" s="9"/>
      <c r="LK163" s="9"/>
      <c r="LL163" s="9"/>
      <c r="LM163" s="9"/>
      <c r="LN163" s="9"/>
      <c r="LO163" s="9"/>
      <c r="LP163" s="9"/>
      <c r="LQ163" s="9"/>
      <c r="LR163" s="9"/>
      <c r="LS163" s="9"/>
      <c r="LT163" s="9"/>
      <c r="LU163" s="9"/>
      <c r="LV163" s="9"/>
      <c r="LW163" s="9"/>
      <c r="LX163" s="9"/>
      <c r="LY163" s="9"/>
      <c r="LZ163" s="9"/>
      <c r="MA163" s="9"/>
      <c r="MB163" s="9"/>
      <c r="MC163" s="9"/>
      <c r="MD163" s="9"/>
      <c r="ME163" s="9"/>
      <c r="MF163" s="9"/>
      <c r="MG163" s="9"/>
      <c r="MH163" s="9"/>
      <c r="MI163" s="9"/>
      <c r="MJ163" s="9"/>
      <c r="MK163" s="9"/>
      <c r="ML163" s="9"/>
      <c r="MM163" s="9"/>
      <c r="MN163" s="9"/>
      <c r="MO163" s="9"/>
      <c r="MP163" s="9"/>
      <c r="MQ163" s="9"/>
      <c r="MR163" s="9"/>
      <c r="MS163" s="9"/>
      <c r="MT163" s="9"/>
      <c r="MU163" s="9"/>
      <c r="MV163" s="9"/>
      <c r="MW163" s="9"/>
      <c r="MX163" s="9"/>
      <c r="MY163" s="9"/>
      <c r="MZ163" s="9"/>
      <c r="NA163" s="9"/>
      <c r="NB163" s="9"/>
      <c r="NC163" s="9"/>
      <c r="ND163" s="9"/>
      <c r="NE163" s="9"/>
      <c r="NF163" s="9"/>
      <c r="NG163" s="9"/>
      <c r="NH163" s="9"/>
      <c r="NI163" s="9"/>
      <c r="NJ163" s="9"/>
      <c r="NK163" s="9"/>
      <c r="NL163" s="9"/>
      <c r="NM163" s="9"/>
      <c r="NN163" s="9"/>
      <c r="NO163" s="9"/>
      <c r="NP163" s="9"/>
      <c r="NQ163" s="9"/>
      <c r="NR163" s="9"/>
      <c r="NS163" s="9"/>
      <c r="NT163" s="9"/>
      <c r="NU163" s="9"/>
      <c r="NV163" s="9"/>
      <c r="NW163" s="9"/>
      <c r="NX163" s="9"/>
      <c r="NY163" s="9"/>
      <c r="NZ163" s="9"/>
      <c r="OA163" s="9"/>
      <c r="OB163" s="9"/>
      <c r="OC163" s="9"/>
      <c r="OD163" s="9"/>
      <c r="OE163" s="9"/>
      <c r="OF163" s="9"/>
      <c r="OG163" s="9"/>
      <c r="OH163" s="9"/>
      <c r="OI163" s="9"/>
      <c r="OJ163" s="9"/>
      <c r="OK163" s="9"/>
      <c r="OL163" s="9"/>
      <c r="OM163" s="9"/>
      <c r="ON163" s="9"/>
      <c r="OO163" s="9"/>
      <c r="OP163" s="9"/>
      <c r="OQ163" s="9"/>
      <c r="OR163" s="9"/>
      <c r="OS163" s="9"/>
      <c r="OT163" s="9"/>
      <c r="OU163" s="9"/>
      <c r="OV163" s="9"/>
      <c r="OW163" s="9"/>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9"/>
      <c r="PV163" s="9"/>
      <c r="PW163" s="9"/>
      <c r="PX163" s="9"/>
      <c r="PY163" s="9"/>
      <c r="PZ163" s="9"/>
      <c r="QA163" s="9"/>
      <c r="QB163" s="9"/>
      <c r="QC163" s="9"/>
      <c r="QD163" s="9"/>
      <c r="QE163" s="9" t="s">
        <v>13343</v>
      </c>
      <c r="QF163" s="9" t="s">
        <v>5691</v>
      </c>
      <c r="QG163" s="9" t="s">
        <v>5691</v>
      </c>
      <c r="QH163" s="9" t="s">
        <v>9315</v>
      </c>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t="s">
        <v>13346</v>
      </c>
      <c r="RP163" s="9"/>
      <c r="RQ163" s="9"/>
      <c r="RR163" s="9"/>
      <c r="RS163" s="9"/>
      <c r="RT163" s="9"/>
      <c r="RU163" s="9"/>
      <c r="RV163" s="9"/>
      <c r="RW163" s="9"/>
      <c r="RX163" s="9"/>
      <c r="RY163" s="9"/>
      <c r="RZ163" s="9"/>
      <c r="SA163" s="9"/>
      <c r="SB163" s="9"/>
      <c r="SC163" s="9"/>
      <c r="SD163" s="9"/>
      <c r="SE163" s="9"/>
      <c r="SF163" s="9"/>
      <c r="SG163" s="9"/>
      <c r="SH163" s="9"/>
      <c r="SI163" s="9"/>
      <c r="SJ163" s="9"/>
      <c r="SK163" s="9"/>
      <c r="SL163" s="9"/>
      <c r="SM163" s="9"/>
      <c r="SN163" s="9"/>
      <c r="SO163" s="9"/>
      <c r="SP163" s="9"/>
      <c r="SQ163" s="9"/>
      <c r="SR163" s="9"/>
      <c r="SS163" s="9"/>
      <c r="ST163" s="9"/>
      <c r="SU163" s="9"/>
      <c r="SV163" s="9"/>
      <c r="SW163" s="9"/>
      <c r="SX163" s="9" t="s">
        <v>13347</v>
      </c>
      <c r="SY163" s="9"/>
      <c r="SZ163" s="9"/>
      <c r="TA163" s="9"/>
      <c r="TB163" s="9"/>
      <c r="TC163" s="9"/>
      <c r="TD163" s="9"/>
      <c r="TE163" s="9"/>
      <c r="TF163" s="9"/>
      <c r="TG163" s="9"/>
      <c r="TH163" s="9"/>
      <c r="TI163" s="9"/>
      <c r="TJ163" s="9"/>
      <c r="TK163" s="9"/>
      <c r="TL163" s="9"/>
      <c r="TM163" s="9" t="s">
        <v>13348</v>
      </c>
      <c r="TN163" s="9"/>
      <c r="TO163" s="9" t="s">
        <v>13349</v>
      </c>
      <c r="ANB163" s="9" t="s">
        <v>12032</v>
      </c>
      <c r="ANC163" s="9" t="s">
        <v>2820</v>
      </c>
      <c r="AND163" s="9" t="s">
        <v>13350</v>
      </c>
      <c r="ANE163" s="9" t="s">
        <v>12034</v>
      </c>
      <c r="ANF163" s="9"/>
      <c r="ANG163" s="9"/>
      <c r="ANH163" s="9"/>
      <c r="ANI163" s="9"/>
      <c r="ANJ163" s="9"/>
      <c r="ANK163" s="9"/>
      <c r="ANL163" s="9"/>
      <c r="ANM163" s="9" t="s">
        <v>13351</v>
      </c>
      <c r="ANN163" s="9"/>
      <c r="ANO163" s="9" t="s">
        <v>13343</v>
      </c>
      <c r="ANP163" s="9" t="s">
        <v>13352</v>
      </c>
      <c r="ANQ163" s="9"/>
      <c r="ANR163" s="9" t="s">
        <v>13353</v>
      </c>
      <c r="ANS163" s="9"/>
      <c r="ANT163" s="9"/>
      <c r="ANU163" s="9" t="s">
        <v>13354</v>
      </c>
      <c r="ANV163" s="9"/>
      <c r="ANW163" s="9"/>
      <c r="ANX163" s="9"/>
      <c r="ANY163" s="9" t="s">
        <v>13355</v>
      </c>
      <c r="ANZ163" s="9" t="s">
        <v>13356</v>
      </c>
      <c r="AOA163" s="9"/>
      <c r="AOB163" s="9" t="s">
        <v>13357</v>
      </c>
      <c r="AOC163" s="9"/>
      <c r="AOD163" s="9"/>
      <c r="AOE163" s="9" t="s">
        <v>13358</v>
      </c>
      <c r="AOF163" s="9"/>
      <c r="AOG163" s="9"/>
      <c r="AOH163" s="9"/>
      <c r="AOI163" s="9"/>
      <c r="AOJ163" s="9"/>
      <c r="AOK163" s="9"/>
      <c r="AOL163" s="9"/>
      <c r="AOM163" s="9"/>
      <c r="AON163" s="9"/>
      <c r="AOO163" s="9"/>
      <c r="AOP163" s="9"/>
      <c r="AOQ163" s="9"/>
      <c r="AOR163" s="9"/>
      <c r="AOS163" s="9"/>
      <c r="AOT163" s="9"/>
      <c r="AOU163" s="9"/>
      <c r="AOV163" s="9"/>
      <c r="AOW163" s="9"/>
      <c r="AOX163" s="9"/>
      <c r="AOY163" s="9"/>
      <c r="AOZ163" s="9"/>
      <c r="APA163" s="9"/>
      <c r="APB163" s="9"/>
      <c r="APC163" s="9"/>
      <c r="APD163" s="9"/>
      <c r="APE163" s="9"/>
      <c r="APF163" s="9"/>
      <c r="APG163" s="9"/>
      <c r="APH163" s="9"/>
      <c r="API163" s="9"/>
      <c r="APJ163" s="9"/>
      <c r="APK163" s="9"/>
      <c r="APL163" s="9"/>
      <c r="APM163" s="9"/>
      <c r="APN163" s="9"/>
      <c r="APO163" s="9"/>
      <c r="APP163" s="9"/>
      <c r="APQ163" s="9"/>
      <c r="APR163" s="9"/>
      <c r="APS163" s="9"/>
      <c r="APT163" s="9"/>
      <c r="APU163" s="9"/>
      <c r="APV163" s="9"/>
      <c r="APW163" s="9"/>
      <c r="APX163" s="9"/>
      <c r="APY163" s="9"/>
      <c r="APZ163" s="9"/>
      <c r="AQA163" s="9"/>
      <c r="AQB163" s="9"/>
      <c r="AQC163" s="9"/>
      <c r="AQD163" s="9"/>
      <c r="AQE163" s="9"/>
      <c r="AQF163" s="9"/>
      <c r="AQG163" s="9"/>
      <c r="AQH163" s="9"/>
      <c r="AQI163" s="9"/>
      <c r="AQJ163" s="9"/>
      <c r="AQK163" s="9"/>
      <c r="AQL163" s="9"/>
      <c r="AQM163" s="9"/>
      <c r="AQN163" s="9"/>
      <c r="AQO163" s="9"/>
      <c r="AQP163" s="9"/>
      <c r="AQQ163" s="9"/>
      <c r="AQR163" s="9"/>
      <c r="AQS163" s="9"/>
      <c r="AQT163" s="9"/>
      <c r="AQU163" s="9"/>
      <c r="AQV163" s="9"/>
      <c r="AQW163" s="9"/>
      <c r="AQX163" s="9"/>
      <c r="AQY163" s="9"/>
      <c r="AQZ163" s="9"/>
      <c r="ARA163" s="9"/>
      <c r="ARB163" s="9"/>
      <c r="ARC163" s="9"/>
      <c r="ARD163" s="9"/>
      <c r="ARE163" s="9"/>
      <c r="ARF163" s="9"/>
      <c r="ARG163" s="9"/>
      <c r="ARH163" s="9"/>
      <c r="ARI163" s="9"/>
      <c r="ARJ163" s="9"/>
      <c r="ARK163" s="9"/>
      <c r="ARL163" s="9"/>
      <c r="ARM163" s="9"/>
      <c r="ARN163" s="9"/>
      <c r="ARO163" s="9"/>
      <c r="ARP163" s="9"/>
      <c r="ARQ163" s="9"/>
      <c r="ARR163" s="9"/>
      <c r="ARS163" s="9"/>
      <c r="ART163" s="9"/>
      <c r="ARU163" s="9"/>
      <c r="ARV163" s="9"/>
      <c r="ARW163" s="9"/>
      <c r="ARX163" s="9"/>
      <c r="ARY163" s="9"/>
      <c r="ARZ163" s="9"/>
      <c r="ASA163" s="9"/>
      <c r="ASB163" s="9"/>
      <c r="ASC163" s="9"/>
      <c r="ASD163" s="9"/>
      <c r="ASE163" s="9"/>
      <c r="ASF163" s="9"/>
      <c r="ASG163" s="9"/>
      <c r="ASH163" s="9"/>
      <c r="ASI163" s="9"/>
      <c r="ASJ163" s="9"/>
      <c r="ASK163" s="9"/>
      <c r="ASL163" s="9"/>
      <c r="ASM163" s="9"/>
      <c r="ASN163" s="9"/>
      <c r="ASO163" s="9"/>
      <c r="ASP163" s="9"/>
      <c r="ASQ163" s="9"/>
      <c r="ASR163" s="9"/>
      <c r="ASS163" s="9"/>
      <c r="AST163" s="9"/>
      <c r="ASU163" s="9"/>
      <c r="ASV163" s="9"/>
      <c r="ASW163" s="9"/>
      <c r="ASX163" s="9"/>
      <c r="ASY163" s="9"/>
      <c r="ASZ163" s="9"/>
      <c r="ATA163" s="9"/>
      <c r="ATB163" s="9"/>
      <c r="ATC163" s="9"/>
      <c r="ATD163" s="9"/>
      <c r="ATE163" s="9"/>
      <c r="ATF163" s="9"/>
      <c r="ATG163" s="9"/>
      <c r="ATH163" s="9"/>
      <c r="ATI163" s="9"/>
      <c r="ATJ163" s="9"/>
      <c r="ATK163" s="9"/>
      <c r="ATL163" s="9"/>
      <c r="ATM163" s="9"/>
      <c r="ATN163" s="9"/>
      <c r="ATO163" s="9"/>
      <c r="ATP163" s="9"/>
      <c r="ATQ163" s="9"/>
      <c r="ATR163" s="9" t="s">
        <v>13359</v>
      </c>
      <c r="ATS163" s="9">
        <v>1.752659816E9</v>
      </c>
      <c r="ATT163" s="9" t="s">
        <v>13360</v>
      </c>
      <c r="ATU163" s="9" t="s">
        <v>12032</v>
      </c>
      <c r="ATV163" s="9" t="s">
        <v>2820</v>
      </c>
      <c r="ATW163" s="9" t="s">
        <v>13350</v>
      </c>
      <c r="ATX163" s="9" t="s">
        <v>12034</v>
      </c>
      <c r="ATY163" s="9"/>
      <c r="ATZ163" s="9"/>
      <c r="AUA163" s="9"/>
      <c r="AUB163" s="9"/>
      <c r="AUC163" s="9"/>
      <c r="AUD163" s="9"/>
      <c r="AUE163" s="9"/>
      <c r="AUF163" s="9"/>
      <c r="AUG163" s="9"/>
      <c r="AUH163" s="9"/>
      <c r="AUI163" s="9"/>
      <c r="AUJ163" s="9"/>
      <c r="AUK163" s="9"/>
      <c r="AUL163" s="9"/>
      <c r="AUM163" s="9"/>
      <c r="AUN163" s="9"/>
      <c r="AUO163" s="9"/>
      <c r="AUP163" s="9"/>
      <c r="AUQ163" s="9"/>
      <c r="AUR163" s="9"/>
      <c r="AUS163" s="9"/>
      <c r="AUT163" s="9"/>
      <c r="AUU163" s="9"/>
      <c r="AUV163" s="9"/>
      <c r="AUW163" s="9"/>
      <c r="AUX163" s="9"/>
      <c r="AUY163" s="9"/>
      <c r="AUZ163" s="9"/>
      <c r="AVA163" s="9"/>
      <c r="AVB163" s="9"/>
      <c r="AVC163" s="9"/>
      <c r="AVD163" s="9"/>
      <c r="AVE163" s="9"/>
      <c r="AVF163" s="9"/>
      <c r="AVG163" s="9"/>
      <c r="AVH163" s="9"/>
      <c r="AVI163" s="9"/>
      <c r="AVJ163" s="9"/>
      <c r="AVK163" s="9"/>
      <c r="AVL163" s="9"/>
      <c r="AVM163" s="9"/>
      <c r="AVN163" s="9"/>
      <c r="AVO163" s="9"/>
      <c r="AVP163" s="9"/>
      <c r="AVQ163" s="9"/>
      <c r="AVR163" s="9"/>
      <c r="AVS163" s="9"/>
      <c r="AVT163" s="9"/>
      <c r="AVU163" s="9"/>
      <c r="AVV163" s="9"/>
      <c r="AVW163" s="9"/>
      <c r="AVX163" s="9"/>
      <c r="AVY163" s="9"/>
      <c r="AVZ163" s="9"/>
      <c r="AWA163" s="9"/>
      <c r="AWB163" s="9"/>
      <c r="AWC163" s="9"/>
      <c r="AWD163" s="9"/>
      <c r="AWE163" s="9"/>
      <c r="AWF163" s="9"/>
      <c r="AWG163" s="9"/>
      <c r="AWH163" s="9"/>
      <c r="AWI163" s="9"/>
      <c r="AWJ163" s="9"/>
      <c r="AWK163" s="9"/>
      <c r="AWL163" s="9"/>
      <c r="AWM163" s="9"/>
      <c r="AWN163" s="9"/>
      <c r="AWO163" s="9"/>
      <c r="AWP163" s="9"/>
      <c r="AWQ163" s="9"/>
      <c r="AWR163" s="9"/>
      <c r="AWS163" s="9"/>
      <c r="AWT163" s="9"/>
      <c r="AWU163" s="9"/>
      <c r="AWV163" s="9"/>
      <c r="AWW163" s="9"/>
      <c r="AWX163" s="9"/>
      <c r="AWY163" s="9"/>
      <c r="AWZ163" s="9"/>
      <c r="AXA163" s="9"/>
      <c r="AXB163" s="9"/>
      <c r="AXC163" s="9"/>
      <c r="AXD163" s="9"/>
      <c r="AXE163" s="9"/>
      <c r="AXF163" s="9"/>
      <c r="AXG163" s="9"/>
      <c r="AXH163" s="9"/>
      <c r="AXI163" s="9"/>
      <c r="AXJ163" s="9"/>
      <c r="AXK163" s="9"/>
      <c r="AXL163" s="9"/>
      <c r="AXM163" s="9"/>
      <c r="AXN163" s="9"/>
      <c r="AXO163" s="9"/>
      <c r="AXP163" s="9"/>
      <c r="AXQ163" s="9"/>
      <c r="AXR163" s="9"/>
      <c r="AXS163" s="9"/>
      <c r="AXT163" s="9"/>
      <c r="AXU163" s="9"/>
      <c r="AXV163" s="9"/>
      <c r="AXW163" s="9"/>
      <c r="AXX163" s="9"/>
      <c r="AXY163" s="9"/>
      <c r="AXZ163" s="9"/>
      <c r="AYA163" s="9"/>
      <c r="AYB163" s="9"/>
      <c r="AYC163" s="9"/>
      <c r="AYD163" s="9"/>
      <c r="AYE163" s="9"/>
      <c r="AYF163" s="9"/>
      <c r="AYG163" s="9"/>
      <c r="AYH163" s="9"/>
      <c r="AYI163" s="9"/>
      <c r="AYJ163" s="9"/>
      <c r="AYK163" s="9"/>
      <c r="AYL163" s="9"/>
      <c r="AYM163" s="9"/>
      <c r="AYN163" s="9"/>
      <c r="AYO163" s="9"/>
      <c r="AYP163" s="9"/>
      <c r="AYQ163" s="9"/>
      <c r="AYR163" s="9"/>
      <c r="AYS163" s="9"/>
      <c r="AYT163" s="9"/>
      <c r="AYU163" s="9"/>
      <c r="AYV163" s="9"/>
      <c r="AYW163" s="9"/>
      <c r="AYX163" s="9"/>
      <c r="AYY163" s="9"/>
      <c r="AYZ163" s="9"/>
      <c r="AZA163" s="9"/>
      <c r="AZB163" s="9"/>
      <c r="AZC163" s="9"/>
      <c r="AZD163" s="9"/>
      <c r="AZE163" s="9"/>
      <c r="AZF163" s="9"/>
      <c r="AZG163" s="9"/>
      <c r="AZH163" s="9"/>
      <c r="AZI163" s="9"/>
      <c r="AZJ163" s="9"/>
      <c r="AZK163" s="9"/>
      <c r="AZL163" s="9"/>
      <c r="AZM163" s="9"/>
      <c r="AZN163" s="9"/>
      <c r="AZO163" s="9"/>
      <c r="AZP163" s="9"/>
      <c r="AZQ163" s="9"/>
      <c r="AZR163" s="9"/>
      <c r="AZS163" s="9"/>
      <c r="AZT163" s="9"/>
      <c r="AZU163" s="9"/>
      <c r="AZV163" s="9"/>
      <c r="AZW163" s="9"/>
      <c r="AZX163" s="9"/>
      <c r="AZY163" s="9"/>
      <c r="AZZ163" s="9"/>
      <c r="BAA163" s="9"/>
      <c r="BAB163" s="9"/>
      <c r="BAC163" s="9"/>
      <c r="BAD163" s="9"/>
      <c r="BAE163" s="9"/>
      <c r="BAF163" s="9"/>
      <c r="BAG163" s="9"/>
      <c r="BAH163" s="9"/>
      <c r="BAI163" s="9"/>
      <c r="BAJ163" s="9"/>
      <c r="BAK163" s="9"/>
      <c r="BAL163" s="9"/>
      <c r="BAM163" s="9"/>
      <c r="BAN163" s="9"/>
      <c r="BAO163" s="9"/>
      <c r="BAP163" s="9"/>
      <c r="BAQ163" s="9"/>
      <c r="BAR163" s="9"/>
      <c r="BAS163" s="9"/>
      <c r="BAT163" s="9"/>
      <c r="BAU163" s="9"/>
      <c r="BAV163" s="9"/>
      <c r="BAW163" s="9"/>
      <c r="BAX163" s="9"/>
      <c r="BAY163" s="9"/>
      <c r="BAZ163" s="9"/>
      <c r="BBA163" s="9"/>
      <c r="BBB163" s="9"/>
      <c r="BBC163" s="9"/>
      <c r="BBD163" s="9"/>
      <c r="BBE163" s="9"/>
      <c r="BBF163" s="9"/>
      <c r="BBG163" s="9"/>
      <c r="BBH163" s="9"/>
      <c r="BBI163" s="9"/>
      <c r="BBJ163" s="9"/>
      <c r="BBK163" s="9"/>
      <c r="BBL163" s="9"/>
      <c r="BBM163" s="9"/>
      <c r="BBN163" s="9"/>
      <c r="BBO163" s="9"/>
      <c r="BBP163" s="9"/>
      <c r="BBQ163" s="9"/>
      <c r="BBR163" s="9"/>
      <c r="BBS163" s="9"/>
      <c r="BBT163" s="9"/>
      <c r="BBU163" s="9"/>
      <c r="BBV163" s="9"/>
      <c r="BBW163" s="9"/>
      <c r="BBX163" s="9"/>
      <c r="BBY163" s="9"/>
      <c r="BBZ163" s="9"/>
      <c r="BCA163" s="9"/>
      <c r="BCB163" s="9"/>
      <c r="BCC163" s="9"/>
      <c r="BCD163" s="9"/>
      <c r="BCE163" s="9"/>
      <c r="BCF163" s="9"/>
      <c r="BCG163" s="9"/>
      <c r="BCH163" s="9"/>
      <c r="BCI163" s="9"/>
      <c r="BCJ163" s="9"/>
      <c r="BCK163" s="9"/>
      <c r="BCL163" s="9"/>
      <c r="BCM163" s="9"/>
      <c r="BCN163" s="9"/>
      <c r="BCO163" s="9"/>
      <c r="BCP163" s="9"/>
      <c r="BCQ163" s="9"/>
      <c r="BCR163" s="9"/>
      <c r="BCS163" s="9"/>
      <c r="BCT163" s="9"/>
      <c r="BCU163" s="9"/>
      <c r="BCV163" s="9"/>
      <c r="BCW163" s="9"/>
      <c r="BCX163" s="9"/>
      <c r="BCY163" s="9"/>
      <c r="BCZ163" s="9"/>
      <c r="BDA163" s="9"/>
      <c r="BDB163" s="9"/>
      <c r="BDC163" s="9"/>
      <c r="BDD163" s="9"/>
      <c r="BDE163" s="9"/>
      <c r="BDF163" s="9"/>
      <c r="BDG163" s="9"/>
      <c r="BDH163" s="9"/>
      <c r="BDI163" s="9"/>
      <c r="BDJ163" s="9"/>
      <c r="BDK163" s="9"/>
      <c r="BDL163" s="9"/>
      <c r="BDM163" s="9"/>
      <c r="BDN163" s="9"/>
      <c r="BDO163" s="9"/>
      <c r="BDP163" s="9"/>
      <c r="BDQ163" s="9"/>
      <c r="BDR163" s="9"/>
      <c r="BDS163" s="9"/>
      <c r="BDT163" s="9"/>
      <c r="BDU163" s="9"/>
      <c r="BDV163" s="9"/>
      <c r="BDW163" s="9"/>
      <c r="BDX163" s="9"/>
      <c r="BDY163" s="9"/>
      <c r="BDZ163" s="9"/>
      <c r="BEA163" s="9"/>
      <c r="BEB163" s="9"/>
      <c r="BEC163" s="9"/>
      <c r="BED163" s="9"/>
      <c r="BEE163" s="9"/>
      <c r="BEF163" s="9"/>
      <c r="BEG163" s="9"/>
      <c r="BEH163" s="9"/>
      <c r="BEI163" s="9"/>
      <c r="BEJ163" s="9"/>
      <c r="BEK163" s="9"/>
      <c r="BEL163" s="9"/>
      <c r="BEM163" s="9"/>
      <c r="BEN163" s="9"/>
      <c r="BEO163" s="9"/>
      <c r="BEP163" s="9"/>
      <c r="BEQ163" s="9"/>
      <c r="BER163" s="9"/>
      <c r="BES163" s="9"/>
      <c r="BET163" s="9"/>
      <c r="BEU163" s="9"/>
      <c r="BEV163" s="9"/>
      <c r="BEW163" s="9"/>
      <c r="BEX163" s="9"/>
      <c r="BEY163" s="9"/>
      <c r="BEZ163" s="9"/>
      <c r="BFA163" s="9"/>
      <c r="BFB163" s="9"/>
      <c r="BFC163" s="9"/>
      <c r="BFD163" s="9"/>
      <c r="BFE163" s="9"/>
      <c r="BFF163" s="9"/>
      <c r="BFG163" s="9"/>
      <c r="BFH163" s="9"/>
      <c r="BFI163" s="9"/>
      <c r="BFJ163" s="9"/>
      <c r="BFK163" s="9"/>
      <c r="BFL163" s="9"/>
      <c r="BFM163" s="9"/>
      <c r="BFN163" s="9"/>
      <c r="BFO163" s="9"/>
      <c r="BFP163" s="9"/>
      <c r="BFQ163" s="9"/>
      <c r="BFR163" s="9"/>
      <c r="BFS163" s="9"/>
      <c r="BFT163" s="9"/>
      <c r="BFU163" s="9"/>
      <c r="BFV163" s="9"/>
      <c r="BFW163" s="9"/>
      <c r="BFX163" s="9"/>
      <c r="BFY163" s="9"/>
      <c r="BFZ163" s="9"/>
      <c r="BGA163" s="9"/>
      <c r="BGB163" s="9"/>
      <c r="BGC163" s="9"/>
      <c r="BGD163" s="9"/>
      <c r="BGE163" s="9"/>
      <c r="BGF163" s="9"/>
      <c r="BGG163" s="9"/>
      <c r="BGH163" s="9"/>
      <c r="BGI163" s="9"/>
      <c r="BGJ163" s="9"/>
      <c r="BGK163" s="9"/>
      <c r="BGL163" s="9"/>
      <c r="BGM163" s="9"/>
      <c r="BGN163" s="9"/>
      <c r="BGO163" s="9"/>
      <c r="BGP163" s="9"/>
      <c r="BGQ163" s="9"/>
      <c r="BGR163" s="9"/>
      <c r="BGS163" s="9"/>
      <c r="BGT163" s="9"/>
      <c r="BGU163" s="9"/>
      <c r="BGV163" s="9"/>
      <c r="BGW163" s="9"/>
      <c r="BGX163" s="9"/>
      <c r="BGY163" s="9"/>
      <c r="BGZ163" s="9"/>
      <c r="BHA163" s="9"/>
      <c r="BHB163" s="9"/>
      <c r="BHC163" s="9"/>
      <c r="BHD163" s="9"/>
      <c r="BHE163" s="9"/>
      <c r="BHF163" s="9"/>
      <c r="BHG163" s="9"/>
      <c r="BHH163" s="9"/>
      <c r="BHI163" s="9"/>
      <c r="BHJ163" s="9"/>
      <c r="BHK163" s="9"/>
      <c r="BHL163" s="9"/>
      <c r="BHM163" s="9"/>
      <c r="BHN163" s="9"/>
      <c r="BHO163" s="9"/>
      <c r="BHP163" s="9"/>
      <c r="BHQ163" s="9"/>
      <c r="BHR163" s="9"/>
      <c r="BHS163" s="9"/>
      <c r="BHT163" s="9"/>
      <c r="BHU163" s="9"/>
      <c r="BHV163" s="9"/>
      <c r="BHW163" s="9"/>
      <c r="BHX163" s="9"/>
      <c r="BHY163" s="9"/>
      <c r="BHZ163" s="9"/>
      <c r="BIA163" s="9"/>
      <c r="BIB163" s="9"/>
      <c r="BIC163" s="9"/>
      <c r="BID163" s="9"/>
    </row>
    <row r="164" ht="14.25" customHeight="1">
      <c r="A164" s="9">
        <v>24.0</v>
      </c>
      <c r="B164" s="9" t="s">
        <v>11947</v>
      </c>
      <c r="C164" s="9" t="s">
        <v>11948</v>
      </c>
      <c r="D164" s="9" t="s">
        <v>11948</v>
      </c>
      <c r="E164" s="9"/>
      <c r="F164" s="9">
        <v>124.0</v>
      </c>
      <c r="G164" s="9" t="s">
        <v>13361</v>
      </c>
      <c r="H164" s="9"/>
      <c r="I164" s="9">
        <v>1.0</v>
      </c>
      <c r="J164" s="9"/>
      <c r="K164" s="9">
        <v>1.0</v>
      </c>
      <c r="L164" s="9">
        <v>118.0</v>
      </c>
      <c r="M164" s="9">
        <v>1.0</v>
      </c>
      <c r="N164" s="9"/>
      <c r="O164" s="9">
        <v>3.0</v>
      </c>
      <c r="P164" s="9">
        <v>4.0</v>
      </c>
      <c r="Q164" s="9" t="s">
        <v>13362</v>
      </c>
      <c r="R164" s="9"/>
      <c r="S164" s="9" t="s">
        <v>3279</v>
      </c>
      <c r="T164" s="9" t="s">
        <v>3278</v>
      </c>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9"/>
      <c r="IJ164" s="9"/>
      <c r="IK164" s="9"/>
      <c r="IL164" s="9"/>
      <c r="IM164" s="9"/>
      <c r="IN164" s="9"/>
      <c r="IO164" s="9"/>
      <c r="IP164" s="9"/>
      <c r="IQ164" s="9"/>
      <c r="IR164" s="9"/>
      <c r="IS164" s="9"/>
      <c r="IT164" s="9"/>
      <c r="IU164" s="9"/>
      <c r="IV164" s="9"/>
      <c r="IW164" s="9"/>
      <c r="IX164" s="9"/>
      <c r="IY164" s="9"/>
      <c r="IZ164" s="9"/>
      <c r="JA164" s="9"/>
      <c r="JB164" s="9"/>
      <c r="JC164" s="9"/>
      <c r="JD164" s="9"/>
      <c r="JE164" s="9"/>
      <c r="JF164" s="9"/>
      <c r="JG164" s="9"/>
      <c r="JH164" s="9"/>
      <c r="JI164" s="9"/>
      <c r="JJ164" s="9"/>
      <c r="JK164" s="9"/>
      <c r="JL164" s="9"/>
      <c r="JM164" s="9"/>
      <c r="JN164" s="9"/>
      <c r="JO164" s="9"/>
      <c r="JP164" s="9"/>
      <c r="JQ164" s="9"/>
      <c r="JR164" s="9"/>
      <c r="JS164" s="9"/>
      <c r="JT164" s="9"/>
      <c r="JU164" s="9"/>
      <c r="JV164" s="9"/>
      <c r="JW164" s="9"/>
      <c r="JX164" s="9"/>
      <c r="JY164" s="9"/>
      <c r="JZ164" s="9"/>
      <c r="KA164" s="9"/>
      <c r="KB164" s="9"/>
      <c r="KC164" s="9"/>
      <c r="KD164" s="9"/>
      <c r="KE164" s="9"/>
      <c r="KF164" s="9"/>
      <c r="KG164" s="9"/>
      <c r="KH164" s="9"/>
      <c r="KI164" s="9"/>
      <c r="KJ164" s="9"/>
      <c r="KK164" s="9"/>
      <c r="KL164" s="9"/>
      <c r="KM164" s="9"/>
      <c r="KN164" s="9"/>
      <c r="KO164" s="9"/>
      <c r="KP164" s="9"/>
      <c r="KQ164" s="9"/>
      <c r="KR164" s="9"/>
      <c r="KS164" s="9"/>
      <c r="KT164" s="9"/>
      <c r="KU164" s="9"/>
      <c r="KV164" s="9"/>
      <c r="KW164" s="9"/>
      <c r="KX164" s="9"/>
      <c r="KY164" s="9"/>
      <c r="KZ164" s="9"/>
      <c r="LA164" s="9"/>
      <c r="LB164" s="9"/>
      <c r="LC164" s="9"/>
      <c r="LD164" s="9"/>
      <c r="LE164" s="9"/>
      <c r="LF164" s="9"/>
      <c r="LG164" s="9"/>
      <c r="LH164" s="9"/>
      <c r="LI164" s="9"/>
      <c r="LJ164" s="9"/>
      <c r="LK164" s="9"/>
      <c r="LL164" s="9"/>
      <c r="LM164" s="9"/>
      <c r="LN164" s="9"/>
      <c r="LO164" s="9"/>
      <c r="LP164" s="9"/>
      <c r="LQ164" s="9"/>
      <c r="LR164" s="9"/>
      <c r="LS164" s="9"/>
      <c r="LT164" s="9"/>
      <c r="LU164" s="9"/>
      <c r="LV164" s="9"/>
      <c r="LW164" s="9"/>
      <c r="LX164" s="9"/>
      <c r="LY164" s="9"/>
      <c r="LZ164" s="9"/>
      <c r="MA164" s="9"/>
      <c r="MB164" s="9"/>
      <c r="MC164" s="9"/>
      <c r="MD164" s="9"/>
      <c r="ME164" s="9"/>
      <c r="MF164" s="9"/>
      <c r="MG164" s="9"/>
      <c r="MH164" s="9"/>
      <c r="MI164" s="9"/>
      <c r="MJ164" s="9"/>
      <c r="MK164" s="9"/>
      <c r="ML164" s="9"/>
      <c r="MM164" s="9"/>
      <c r="MN164" s="9"/>
      <c r="MO164" s="9"/>
      <c r="MP164" s="9"/>
      <c r="MQ164" s="9"/>
      <c r="MR164" s="9"/>
      <c r="MS164" s="9"/>
      <c r="MT164" s="9"/>
      <c r="MU164" s="9"/>
      <c r="MV164" s="9"/>
      <c r="MW164" s="9"/>
      <c r="MX164" s="9"/>
      <c r="MY164" s="9"/>
      <c r="MZ164" s="9"/>
      <c r="NA164" s="9"/>
      <c r="NB164" s="9"/>
      <c r="NC164" s="9"/>
      <c r="ND164" s="9"/>
      <c r="NE164" s="9"/>
      <c r="NF164" s="9"/>
      <c r="NG164" s="9"/>
      <c r="NH164" s="9"/>
      <c r="NI164" s="9"/>
      <c r="NJ164" s="9"/>
      <c r="NK164" s="9"/>
      <c r="NL164" s="9"/>
      <c r="NM164" s="9"/>
      <c r="NN164" s="9"/>
      <c r="NO164" s="9"/>
      <c r="NP164" s="9"/>
      <c r="NQ164" s="9"/>
      <c r="NR164" s="9"/>
      <c r="NS164" s="9"/>
      <c r="NT164" s="9"/>
      <c r="NU164" s="9"/>
      <c r="NV164" s="9"/>
      <c r="NW164" s="9"/>
      <c r="NX164" s="9"/>
      <c r="NY164" s="9"/>
      <c r="NZ164" s="9"/>
      <c r="OA164" s="9"/>
      <c r="OB164" s="9"/>
      <c r="OC164" s="9"/>
      <c r="OD164" s="9"/>
      <c r="OE164" s="9"/>
      <c r="OF164" s="9"/>
      <c r="OG164" s="9"/>
      <c r="OH164" s="9"/>
      <c r="OI164" s="9"/>
      <c r="OJ164" s="9"/>
      <c r="OK164" s="9"/>
      <c r="OL164" s="9"/>
      <c r="OM164" s="9"/>
      <c r="ON164" s="9"/>
      <c r="OO164" s="9"/>
      <c r="OP164" s="9"/>
      <c r="OQ164" s="9"/>
      <c r="OR164" s="9"/>
      <c r="OS164" s="9"/>
      <c r="OT164" s="9"/>
      <c r="OU164" s="9"/>
      <c r="OV164" s="9"/>
      <c r="OW164" s="9"/>
      <c r="OX164" s="9"/>
      <c r="OY164" s="9"/>
      <c r="OZ164" s="9"/>
      <c r="PA164" s="9"/>
      <c r="PB164" s="9"/>
      <c r="PC164" s="9"/>
      <c r="PD164" s="9"/>
      <c r="PE164" s="9"/>
      <c r="PF164" s="9"/>
      <c r="PG164" s="9"/>
      <c r="PH164" s="9"/>
      <c r="PI164" s="9"/>
      <c r="PJ164" s="9"/>
      <c r="PK164" s="9"/>
      <c r="PL164" s="9"/>
      <c r="PM164" s="9"/>
      <c r="PN164" s="9"/>
      <c r="PO164" s="9"/>
      <c r="PP164" s="9"/>
      <c r="PQ164" s="9"/>
      <c r="PR164" s="9"/>
      <c r="PS164" s="9"/>
      <c r="PT164" s="9"/>
      <c r="PU164" s="9"/>
      <c r="PV164" s="9"/>
      <c r="PW164" s="9"/>
      <c r="PX164" s="9"/>
      <c r="PY164" s="9"/>
      <c r="PZ164" s="9"/>
      <c r="QA164" s="9"/>
      <c r="QB164" s="9"/>
      <c r="QC164" s="9"/>
      <c r="QD164" s="9"/>
      <c r="QE164" s="9"/>
      <c r="QF164" s="9"/>
      <c r="QG164" s="9"/>
      <c r="QH164" s="9"/>
      <c r="QI164" s="9"/>
      <c r="QJ164" s="9"/>
      <c r="QK164" s="9"/>
      <c r="QL164" s="9"/>
      <c r="QM164" s="9"/>
      <c r="QN164" s="9"/>
      <c r="QO164" s="9"/>
      <c r="QP164" s="9"/>
      <c r="QQ164" s="9"/>
      <c r="QR164" s="9"/>
      <c r="QS164" s="9"/>
      <c r="QT164" s="9"/>
      <c r="QU164" s="9"/>
      <c r="QV164" s="9"/>
      <c r="QW164" s="9"/>
      <c r="QX164" s="9"/>
      <c r="QY164" s="9"/>
      <c r="QZ164" s="9"/>
      <c r="RA164" s="9"/>
      <c r="RB164" s="9"/>
      <c r="RC164" s="9"/>
      <c r="RD164" s="9"/>
      <c r="RE164" s="9"/>
      <c r="RF164" s="9"/>
      <c r="RG164" s="9"/>
      <c r="RH164" s="9"/>
      <c r="RI164" s="9"/>
      <c r="RJ164" s="9"/>
      <c r="RK164" s="9"/>
      <c r="RL164" s="9"/>
      <c r="RM164" s="9"/>
      <c r="RN164" s="9"/>
      <c r="RO164" s="9"/>
      <c r="RP164" s="9"/>
      <c r="RQ164" s="9"/>
      <c r="RR164" s="9"/>
      <c r="RS164" s="9"/>
      <c r="RT164" s="9"/>
      <c r="RU164" s="9"/>
      <c r="RV164" s="9"/>
      <c r="RW164" s="9"/>
      <c r="RX164" s="9"/>
      <c r="RY164" s="9"/>
      <c r="RZ164" s="9"/>
      <c r="SA164" s="9"/>
      <c r="SB164" s="9"/>
      <c r="SC164" s="9"/>
      <c r="SD164" s="9"/>
      <c r="SE164" s="9"/>
      <c r="SF164" s="9"/>
      <c r="SG164" s="9"/>
      <c r="SH164" s="9"/>
      <c r="SI164" s="9"/>
      <c r="SJ164" s="9"/>
      <c r="SK164" s="9"/>
      <c r="SL164" s="9"/>
      <c r="SM164" s="9"/>
      <c r="SN164" s="9"/>
      <c r="SO164" s="9"/>
      <c r="SP164" s="9"/>
      <c r="SQ164" s="9"/>
      <c r="SR164" s="9"/>
      <c r="SS164" s="9"/>
      <c r="ST164" s="9"/>
      <c r="SU164" s="9"/>
      <c r="SV164" s="9"/>
      <c r="SW164" s="9"/>
      <c r="SX164" s="9"/>
      <c r="SY164" s="9"/>
      <c r="SZ164" s="9"/>
      <c r="TA164" s="9"/>
      <c r="TB164" s="9"/>
      <c r="TC164" s="9"/>
      <c r="TD164" s="9"/>
      <c r="TE164" s="9"/>
      <c r="TF164" s="9"/>
      <c r="TG164" s="9"/>
      <c r="TH164" s="9"/>
      <c r="TI164" s="9"/>
      <c r="TJ164" s="9"/>
      <c r="TK164" s="9"/>
      <c r="TL164" s="9"/>
      <c r="TM164" s="9"/>
      <c r="TN164" s="9"/>
      <c r="TO164" s="9"/>
      <c r="ANB164" s="9"/>
      <c r="ANC164" s="9"/>
      <c r="AND164" s="9"/>
      <c r="ANE164" s="9"/>
      <c r="ANF164" s="9"/>
      <c r="ANG164" s="9"/>
      <c r="ANH164" s="9"/>
      <c r="ANI164" s="9"/>
      <c r="ANJ164" s="9"/>
      <c r="ANK164" s="9"/>
      <c r="ANL164" s="9"/>
      <c r="ANM164" s="9"/>
      <c r="ANN164" s="9"/>
      <c r="ANO164" s="9"/>
      <c r="ANP164" s="9"/>
      <c r="ANQ164" s="9"/>
      <c r="ANR164" s="9"/>
      <c r="ANS164" s="9"/>
      <c r="ANT164" s="9"/>
      <c r="ANU164" s="9"/>
      <c r="ANV164" s="9"/>
      <c r="ANW164" s="9"/>
      <c r="ANX164" s="9"/>
      <c r="ANY164" s="9"/>
      <c r="ANZ164" s="9"/>
      <c r="AOA164" s="9"/>
      <c r="AOB164" s="9"/>
      <c r="AOC164" s="9"/>
      <c r="AOD164" s="9"/>
      <c r="AOE164" s="9"/>
      <c r="AOF164" s="9"/>
      <c r="AOG164" s="9"/>
      <c r="AOH164" s="9"/>
      <c r="AOI164" s="9"/>
      <c r="AOJ164" s="9"/>
      <c r="AOK164" s="9"/>
      <c r="AOL164" s="9"/>
      <c r="AOM164" s="9"/>
      <c r="AON164" s="9"/>
      <c r="AOO164" s="9"/>
      <c r="AOP164" s="9"/>
      <c r="AOQ164" s="9"/>
      <c r="AOR164" s="9"/>
      <c r="AOS164" s="9"/>
      <c r="AOT164" s="9"/>
      <c r="AOU164" s="9"/>
      <c r="AOV164" s="9"/>
      <c r="AOW164" s="9"/>
      <c r="AOX164" s="9"/>
      <c r="AOY164" s="9"/>
      <c r="AOZ164" s="9"/>
      <c r="APA164" s="9"/>
      <c r="APB164" s="9"/>
      <c r="APC164" s="9"/>
      <c r="APD164" s="9"/>
      <c r="APE164" s="9"/>
      <c r="APF164" s="9"/>
      <c r="APG164" s="9"/>
      <c r="APH164" s="9"/>
      <c r="API164" s="9"/>
      <c r="APJ164" s="9"/>
      <c r="APK164" s="9"/>
      <c r="APL164" s="9"/>
      <c r="APM164" s="9"/>
      <c r="APN164" s="9"/>
      <c r="APO164" s="9"/>
      <c r="APP164" s="9"/>
      <c r="APQ164" s="9"/>
      <c r="APR164" s="9"/>
      <c r="APS164" s="9"/>
      <c r="APT164" s="9"/>
      <c r="APU164" s="9"/>
      <c r="APV164" s="9"/>
      <c r="APW164" s="9"/>
      <c r="APX164" s="9"/>
      <c r="APY164" s="9"/>
      <c r="APZ164" s="9"/>
      <c r="AQA164" s="9"/>
      <c r="AQB164" s="9"/>
      <c r="AQC164" s="9"/>
      <c r="AQD164" s="9"/>
      <c r="AQE164" s="9"/>
      <c r="AQF164" s="9"/>
      <c r="AQG164" s="9"/>
      <c r="AQH164" s="9"/>
      <c r="AQI164" s="9"/>
      <c r="AQJ164" s="9"/>
      <c r="AQK164" s="9"/>
      <c r="AQL164" s="9"/>
      <c r="AQM164" s="9"/>
      <c r="AQN164" s="9"/>
      <c r="AQO164" s="9"/>
      <c r="AQP164" s="9"/>
      <c r="AQQ164" s="9"/>
      <c r="AQR164" s="9"/>
      <c r="AQS164" s="9"/>
      <c r="AQT164" s="9"/>
      <c r="AQU164" s="9"/>
      <c r="AQV164" s="9"/>
      <c r="AQW164" s="9"/>
      <c r="AQX164" s="9"/>
      <c r="AQY164" s="9"/>
      <c r="AQZ164" s="9"/>
      <c r="ARA164" s="9"/>
      <c r="ARB164" s="9"/>
      <c r="ARC164" s="9"/>
      <c r="ARD164" s="9"/>
      <c r="ARE164" s="9"/>
      <c r="ARF164" s="9"/>
      <c r="ARG164" s="9"/>
      <c r="ARH164" s="9"/>
      <c r="ARI164" s="9"/>
      <c r="ARJ164" s="9"/>
      <c r="ARK164" s="9"/>
      <c r="ARL164" s="9"/>
      <c r="ARM164" s="9"/>
      <c r="ARN164" s="9"/>
      <c r="ARO164" s="9"/>
      <c r="ARP164" s="9"/>
      <c r="ARQ164" s="9"/>
      <c r="ARR164" s="9"/>
      <c r="ARS164" s="9"/>
      <c r="ART164" s="9"/>
      <c r="ARU164" s="9"/>
      <c r="ARV164" s="9"/>
      <c r="ARW164" s="9"/>
      <c r="ARX164" s="9"/>
      <c r="ARY164" s="9"/>
      <c r="ARZ164" s="9"/>
      <c r="ASA164" s="9"/>
      <c r="ASB164" s="9"/>
      <c r="ASC164" s="9"/>
      <c r="ASD164" s="9"/>
      <c r="ASE164" s="9"/>
      <c r="ASF164" s="9"/>
      <c r="ASG164" s="9"/>
      <c r="ASH164" s="9"/>
      <c r="ASI164" s="9"/>
      <c r="ASJ164" s="9"/>
      <c r="ASK164" s="9"/>
      <c r="ASL164" s="9"/>
      <c r="ASM164" s="9"/>
      <c r="ASN164" s="9"/>
      <c r="ASO164" s="9"/>
      <c r="ASP164" s="9"/>
      <c r="ASQ164" s="9"/>
      <c r="ASR164" s="9"/>
      <c r="ASS164" s="9"/>
      <c r="AST164" s="9"/>
      <c r="ASU164" s="9"/>
      <c r="ASV164" s="9"/>
      <c r="ASW164" s="9"/>
      <c r="ASX164" s="9"/>
      <c r="ASY164" s="9"/>
      <c r="ASZ164" s="9"/>
      <c r="ATA164" s="9"/>
      <c r="ATB164" s="9"/>
      <c r="ATC164" s="9"/>
      <c r="ATD164" s="9"/>
      <c r="ATE164" s="9"/>
      <c r="ATF164" s="9"/>
      <c r="ATG164" s="9"/>
      <c r="ATH164" s="9"/>
      <c r="ATI164" s="9"/>
      <c r="ATJ164" s="9"/>
      <c r="ATK164" s="9"/>
      <c r="ATL164" s="9"/>
      <c r="ATM164" s="9"/>
      <c r="ATN164" s="9"/>
      <c r="ATO164" s="9"/>
      <c r="ATP164" s="9"/>
      <c r="ATQ164" s="9"/>
      <c r="ATR164" s="9"/>
      <c r="ATS164" s="9"/>
      <c r="ATT164" s="9"/>
      <c r="ATU164" s="9"/>
      <c r="ATV164" s="9"/>
      <c r="ATW164" s="9"/>
      <c r="ATX164" s="9"/>
      <c r="ATY164" s="9" t="s">
        <v>5691</v>
      </c>
      <c r="ATZ164" s="9" t="s">
        <v>5691</v>
      </c>
      <c r="AUA164" s="9" t="s">
        <v>6047</v>
      </c>
      <c r="AUB164" s="9"/>
      <c r="AUC164" s="9"/>
      <c r="AUD164" s="9"/>
      <c r="AUE164" s="9"/>
      <c r="AUF164" s="9"/>
      <c r="AUG164" s="9"/>
      <c r="AUH164" s="9"/>
      <c r="AUI164" s="9"/>
      <c r="AUJ164" s="9"/>
      <c r="AUK164" s="9"/>
      <c r="AUL164" s="9"/>
      <c r="AUM164" s="9"/>
      <c r="AUN164" s="9"/>
      <c r="AUO164" s="9"/>
      <c r="AUP164" s="9"/>
      <c r="AUQ164" s="9"/>
      <c r="AUR164" s="9"/>
      <c r="AUS164" s="9"/>
      <c r="AUT164" s="9"/>
      <c r="AUU164" s="9"/>
      <c r="AUV164" s="9"/>
      <c r="AUW164" s="9"/>
      <c r="AUX164" s="9"/>
      <c r="AUY164" s="9"/>
      <c r="AUZ164" s="9"/>
      <c r="AVA164" s="9"/>
      <c r="AVB164" s="9"/>
      <c r="AVC164" s="9"/>
      <c r="AVD164" s="9"/>
      <c r="AVE164" s="9"/>
      <c r="AVF164" s="9"/>
      <c r="AVG164" s="9"/>
      <c r="AVH164" s="9"/>
      <c r="AVI164" s="9"/>
      <c r="AVJ164" s="9"/>
      <c r="AVK164" s="9" t="s">
        <v>13363</v>
      </c>
      <c r="AVL164" s="9"/>
      <c r="AVM164" s="9"/>
      <c r="AVN164" s="9"/>
      <c r="AVO164" s="9"/>
      <c r="AVP164" s="9"/>
      <c r="AVQ164" s="9"/>
      <c r="AVR164" s="9"/>
      <c r="AVS164" s="9"/>
      <c r="AVT164" s="9"/>
      <c r="AVU164" s="9"/>
      <c r="AVV164" s="9"/>
      <c r="AVW164" s="9"/>
      <c r="AVX164" s="9"/>
      <c r="AVY164" s="9"/>
      <c r="AVZ164" s="9"/>
      <c r="AWA164" s="9"/>
      <c r="AWB164" s="9"/>
      <c r="AWC164" s="9"/>
      <c r="AWD164" s="9"/>
      <c r="AWE164" s="9"/>
      <c r="AWF164" s="9"/>
      <c r="AWG164" s="9"/>
      <c r="AWH164" s="9"/>
      <c r="AWI164" s="9"/>
      <c r="AWJ164" s="9"/>
      <c r="AWK164" s="9"/>
      <c r="AWL164" s="9"/>
      <c r="AWM164" s="9"/>
      <c r="AWN164" s="9"/>
      <c r="AWO164" s="9"/>
      <c r="AWP164" s="9"/>
      <c r="AWQ164" s="9"/>
      <c r="AWR164" s="9"/>
      <c r="AWS164" s="9"/>
      <c r="AWT164" s="9"/>
      <c r="AWU164" s="9"/>
      <c r="AWV164" s="9"/>
      <c r="AWW164" s="9"/>
      <c r="AWX164" s="9"/>
      <c r="AWY164" s="9"/>
      <c r="AWZ164" s="9"/>
      <c r="AXA164" s="9"/>
      <c r="AXB164" s="9" t="s">
        <v>12012</v>
      </c>
      <c r="AXC164" s="9"/>
      <c r="AXD164" s="9"/>
      <c r="AXE164" s="9"/>
      <c r="AXF164" s="9"/>
      <c r="AXG164" s="9"/>
      <c r="AXH164" s="9"/>
      <c r="AXI164" s="9"/>
      <c r="AXJ164" s="9"/>
      <c r="AXK164" s="9">
        <v>706.0</v>
      </c>
      <c r="AXL164" s="9" t="s">
        <v>3281</v>
      </c>
      <c r="AXM164" s="9">
        <v>526.0</v>
      </c>
      <c r="AXN164" s="9"/>
      <c r="AXO164" s="9"/>
      <c r="AXP164" s="9"/>
      <c r="AXQ164" s="9"/>
      <c r="AXR164" s="9"/>
      <c r="AXS164" s="9"/>
      <c r="AXT164" s="9"/>
      <c r="AXU164" s="9"/>
      <c r="AXV164" s="9"/>
      <c r="AXW164" s="9"/>
      <c r="AXX164" s="9"/>
      <c r="AXY164" s="9"/>
      <c r="AXZ164" s="9"/>
      <c r="AYA164" s="9"/>
      <c r="AYB164" s="9"/>
      <c r="AYC164" s="9"/>
      <c r="AYD164" s="9" t="s">
        <v>3281</v>
      </c>
      <c r="AYE164" s="9"/>
      <c r="AYF164" s="9"/>
      <c r="AYG164" s="9"/>
      <c r="AYH164" s="9" t="s">
        <v>13364</v>
      </c>
      <c r="AYI164" s="9"/>
      <c r="AYJ164" s="9"/>
      <c r="AYK164" s="9"/>
      <c r="AYL164" s="9"/>
      <c r="AYM164" s="9"/>
      <c r="AYN164" s="9"/>
      <c r="AYO164" s="9"/>
      <c r="AYP164" s="9"/>
      <c r="AYQ164" s="9"/>
      <c r="AYR164" s="9"/>
      <c r="AYS164" s="9"/>
      <c r="AYT164" s="9"/>
      <c r="AYU164" s="9"/>
      <c r="AYV164" s="9"/>
      <c r="AYW164" s="9"/>
      <c r="AYX164" s="9"/>
      <c r="AYY164" s="9"/>
      <c r="AYZ164" s="9"/>
      <c r="AZA164" s="9"/>
      <c r="AZB164" s="9"/>
      <c r="AZC164" s="9"/>
      <c r="AZD164" s="9"/>
      <c r="AZE164" s="9"/>
      <c r="AZF164" s="9"/>
      <c r="AZG164" s="9"/>
      <c r="AZH164" s="9"/>
      <c r="AZI164" s="9"/>
      <c r="AZJ164" s="9"/>
      <c r="AZK164" s="9"/>
      <c r="AZL164" s="9"/>
      <c r="AZM164" s="9"/>
      <c r="AZN164" s="9"/>
      <c r="AZO164" s="9"/>
      <c r="AZP164" s="9"/>
      <c r="AZQ164" s="9"/>
      <c r="AZR164" s="9"/>
      <c r="AZS164" s="9"/>
      <c r="AZT164" s="9"/>
      <c r="AZU164" s="9"/>
      <c r="AZV164" s="9"/>
      <c r="AZW164" s="9"/>
      <c r="AZX164" s="9"/>
      <c r="AZY164" s="9"/>
      <c r="AZZ164" s="9"/>
      <c r="BAA164" s="9"/>
      <c r="BAB164" s="9"/>
      <c r="BAC164" s="9"/>
      <c r="BAD164" s="9"/>
      <c r="BAE164" s="9"/>
      <c r="BAF164" s="9"/>
      <c r="BAG164" s="9"/>
      <c r="BAH164" s="9"/>
      <c r="BAI164" s="9"/>
      <c r="BAJ164" s="9"/>
      <c r="BAK164" s="9"/>
      <c r="BAL164" s="9"/>
      <c r="BAM164" s="9"/>
      <c r="BAN164" s="9"/>
      <c r="BAO164" s="9"/>
      <c r="BAP164" s="9"/>
      <c r="BAQ164" s="9"/>
      <c r="BAR164" s="9"/>
      <c r="BAS164" s="9"/>
      <c r="BAT164" s="9"/>
      <c r="BAU164" s="9"/>
      <c r="BAV164" s="9"/>
      <c r="BAW164" s="9"/>
      <c r="BAX164" s="9"/>
      <c r="BAY164" s="9"/>
      <c r="BAZ164" s="9"/>
      <c r="BBA164" s="9"/>
      <c r="BBB164" s="9"/>
      <c r="BBC164" s="9"/>
      <c r="BBD164" s="9"/>
      <c r="BBE164" s="9"/>
      <c r="BBF164" s="9"/>
      <c r="BBG164" s="9"/>
      <c r="BBH164" s="9"/>
      <c r="BBI164" s="9"/>
      <c r="BBJ164" s="9"/>
      <c r="BBK164" s="9"/>
      <c r="BBL164" s="9"/>
      <c r="BBM164" s="9"/>
      <c r="BBN164" s="9"/>
      <c r="BBO164" s="9"/>
      <c r="BBP164" s="9"/>
      <c r="BBQ164" s="9"/>
      <c r="BBR164" s="9"/>
      <c r="BBS164" s="9"/>
      <c r="BBT164" s="9"/>
      <c r="BBU164" s="9"/>
      <c r="BBV164" s="9"/>
      <c r="BBW164" s="9"/>
      <c r="BBX164" s="9"/>
      <c r="BBY164" s="9"/>
      <c r="BBZ164" s="9"/>
      <c r="BCA164" s="9"/>
      <c r="BCB164" s="9"/>
      <c r="BCC164" s="9"/>
      <c r="BCD164" s="9"/>
      <c r="BCE164" s="9"/>
      <c r="BCF164" s="9"/>
      <c r="BCG164" s="9"/>
      <c r="BCH164" s="9"/>
      <c r="BCI164" s="9"/>
      <c r="BCJ164" s="9"/>
      <c r="BCK164" s="9"/>
      <c r="BCL164" s="9"/>
      <c r="BCM164" s="9"/>
      <c r="BCN164" s="9"/>
      <c r="BCO164" s="9"/>
      <c r="BCP164" s="9"/>
      <c r="BCQ164" s="9"/>
      <c r="BCR164" s="9"/>
      <c r="BCS164" s="9"/>
      <c r="BCT164" s="9"/>
      <c r="BCU164" s="9"/>
      <c r="BCV164" s="9"/>
      <c r="BCW164" s="9"/>
      <c r="BCX164" s="9"/>
      <c r="BCY164" s="9"/>
      <c r="BCZ164" s="9"/>
      <c r="BDA164" s="9"/>
      <c r="BDB164" s="9"/>
      <c r="BDC164" s="9"/>
      <c r="BDD164" s="9"/>
      <c r="BDE164" s="9"/>
      <c r="BDF164" s="9"/>
      <c r="BDG164" s="9"/>
      <c r="BDH164" s="9"/>
      <c r="BDI164" s="9"/>
      <c r="BDJ164" s="9"/>
      <c r="BDK164" s="9"/>
      <c r="BDL164" s="9"/>
      <c r="BDM164" s="9"/>
      <c r="BDN164" s="9"/>
      <c r="BDO164" s="9"/>
      <c r="BDP164" s="9"/>
      <c r="BDQ164" s="9"/>
      <c r="BDR164" s="9"/>
      <c r="BDS164" s="9"/>
      <c r="BDT164" s="9"/>
      <c r="BDU164" s="9"/>
      <c r="BDV164" s="9"/>
      <c r="BDW164" s="9"/>
      <c r="BDX164" s="9"/>
      <c r="BDY164" s="9"/>
      <c r="BDZ164" s="9"/>
      <c r="BEA164" s="9"/>
      <c r="BEB164" s="9"/>
      <c r="BEC164" s="9"/>
      <c r="BED164" s="9"/>
      <c r="BEE164" s="9"/>
      <c r="BEF164" s="9"/>
      <c r="BEG164" s="9"/>
      <c r="BEH164" s="9"/>
      <c r="BEI164" s="9"/>
      <c r="BEJ164" s="9"/>
      <c r="BEK164" s="9"/>
      <c r="BEL164" s="9"/>
      <c r="BEM164" s="9"/>
      <c r="BEN164" s="9"/>
      <c r="BEO164" s="9"/>
      <c r="BEP164" s="9"/>
      <c r="BEQ164" s="9"/>
      <c r="BER164" s="9"/>
      <c r="BES164" s="9"/>
      <c r="BET164" s="9"/>
      <c r="BEU164" s="9"/>
      <c r="BEV164" s="9"/>
      <c r="BEW164" s="9"/>
      <c r="BEX164" s="9"/>
      <c r="BEY164" s="9"/>
      <c r="BEZ164" s="9"/>
      <c r="BFA164" s="9"/>
      <c r="BFB164" s="9"/>
      <c r="BFC164" s="9"/>
      <c r="BFD164" s="9"/>
      <c r="BFE164" s="9"/>
      <c r="BFF164" s="9"/>
      <c r="BFG164" s="9"/>
      <c r="BFH164" s="9"/>
      <c r="BFI164" s="9"/>
      <c r="BFJ164" s="9"/>
      <c r="BFK164" s="9"/>
      <c r="BFL164" s="9"/>
      <c r="BFM164" s="9"/>
      <c r="BFN164" s="9"/>
      <c r="BFO164" s="9"/>
      <c r="BFP164" s="9"/>
      <c r="BFQ164" s="9"/>
      <c r="BFR164" s="9"/>
      <c r="BFS164" s="9"/>
      <c r="BFT164" s="9"/>
      <c r="BFU164" s="9"/>
      <c r="BFV164" s="9"/>
      <c r="BFW164" s="9"/>
      <c r="BFX164" s="9"/>
      <c r="BFY164" s="9"/>
      <c r="BFZ164" s="9"/>
      <c r="BGA164" s="9"/>
      <c r="BGB164" s="9"/>
      <c r="BGC164" s="9"/>
      <c r="BGD164" s="9"/>
      <c r="BGE164" s="9"/>
      <c r="BGF164" s="9"/>
      <c r="BGG164" s="9"/>
      <c r="BGH164" s="9"/>
      <c r="BGI164" s="9"/>
      <c r="BGJ164" s="9"/>
      <c r="BGK164" s="9"/>
      <c r="BGL164" s="9"/>
      <c r="BGM164" s="9"/>
      <c r="BGN164" s="9"/>
      <c r="BGO164" s="9"/>
      <c r="BGP164" s="9"/>
      <c r="BGQ164" s="9"/>
      <c r="BGR164" s="9"/>
      <c r="BGS164" s="9"/>
      <c r="BGT164" s="9"/>
      <c r="BGU164" s="9"/>
      <c r="BGV164" s="9"/>
      <c r="BGW164" s="9"/>
      <c r="BGX164" s="9"/>
      <c r="BGY164" s="9"/>
      <c r="BGZ164" s="9"/>
      <c r="BHA164" s="9"/>
      <c r="BHB164" s="9"/>
      <c r="BHC164" s="9"/>
      <c r="BHD164" s="9"/>
      <c r="BHE164" s="9"/>
      <c r="BHF164" s="9"/>
      <c r="BHG164" s="9"/>
      <c r="BHH164" s="9"/>
      <c r="BHI164" s="9"/>
      <c r="BHJ164" s="9"/>
      <c r="BHK164" s="9"/>
      <c r="BHL164" s="9"/>
      <c r="BHM164" s="9"/>
      <c r="BHN164" s="9"/>
      <c r="BHO164" s="9"/>
      <c r="BHP164" s="9"/>
      <c r="BHQ164" s="9"/>
      <c r="BHR164" s="9"/>
      <c r="BHS164" s="9"/>
      <c r="BHT164" s="9"/>
      <c r="BHU164" s="9"/>
      <c r="BHV164" s="9"/>
      <c r="BHW164" s="9"/>
      <c r="BHX164" s="9"/>
      <c r="BHY164" s="9"/>
      <c r="BHZ164" s="9"/>
      <c r="BIA164" s="9"/>
      <c r="BIB164" s="9"/>
      <c r="BIC164" s="9"/>
      <c r="BID164" s="9"/>
    </row>
    <row r="165" ht="14.25" customHeight="1">
      <c r="A165" s="9">
        <v>7.0</v>
      </c>
      <c r="B165" s="9" t="s">
        <v>11947</v>
      </c>
      <c r="C165" s="9" t="s">
        <v>11948</v>
      </c>
      <c r="D165" s="9" t="s">
        <v>11948</v>
      </c>
      <c r="E165" s="9"/>
      <c r="F165" s="9">
        <v>14.0</v>
      </c>
      <c r="G165" s="9" t="s">
        <v>13365</v>
      </c>
      <c r="H165" s="9"/>
      <c r="I165" s="9"/>
      <c r="J165" s="9"/>
      <c r="K165" s="9"/>
      <c r="L165" s="9">
        <v>14.0</v>
      </c>
      <c r="M165" s="9"/>
      <c r="N165" s="9"/>
      <c r="O165" s="9"/>
      <c r="P165" s="9">
        <v>0.0</v>
      </c>
      <c r="Q165" s="9" t="s">
        <v>13366</v>
      </c>
      <c r="R165" s="9"/>
      <c r="S165" s="9" t="s">
        <v>3284</v>
      </c>
      <c r="T165" s="9" t="s">
        <v>3283</v>
      </c>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c r="JA165" s="9"/>
      <c r="JB165" s="9"/>
      <c r="JC165" s="9"/>
      <c r="JD165" s="9"/>
      <c r="JE165" s="9"/>
      <c r="JF165" s="9"/>
      <c r="JG165" s="9"/>
      <c r="JH165" s="9"/>
      <c r="JI165" s="9"/>
      <c r="JJ165" s="9"/>
      <c r="JK165" s="9"/>
      <c r="JL165" s="9"/>
      <c r="JM165" s="9"/>
      <c r="JN165" s="9"/>
      <c r="JO165" s="9"/>
      <c r="JP165" s="9"/>
      <c r="JQ165" s="9"/>
      <c r="JR165" s="9"/>
      <c r="JS165" s="9"/>
      <c r="JT165" s="9"/>
      <c r="JU165" s="9"/>
      <c r="JV165" s="9"/>
      <c r="JW165" s="9"/>
      <c r="JX165" s="9"/>
      <c r="JY165" s="9"/>
      <c r="JZ165" s="9"/>
      <c r="KA165" s="9"/>
      <c r="KB165" s="9"/>
      <c r="KC165" s="9"/>
      <c r="KD165" s="9"/>
      <c r="KE165" s="9"/>
      <c r="KF165" s="9"/>
      <c r="KG165" s="9"/>
      <c r="KH165" s="9"/>
      <c r="KI165" s="9"/>
      <c r="KJ165" s="9"/>
      <c r="KK165" s="9"/>
      <c r="KL165" s="9"/>
      <c r="KM165" s="9"/>
      <c r="KN165" s="9"/>
      <c r="KO165" s="9"/>
      <c r="KP165" s="9"/>
      <c r="KQ165" s="9"/>
      <c r="KR165" s="9"/>
      <c r="KS165" s="9"/>
      <c r="KT165" s="9"/>
      <c r="KU165" s="9"/>
      <c r="KV165" s="9"/>
      <c r="KW165" s="9"/>
      <c r="KX165" s="9"/>
      <c r="KY165" s="9"/>
      <c r="KZ165" s="9"/>
      <c r="LA165" s="9"/>
      <c r="LB165" s="9"/>
      <c r="LC165" s="9"/>
      <c r="LD165" s="9"/>
      <c r="LE165" s="9"/>
      <c r="LF165" s="9"/>
      <c r="LG165" s="9"/>
      <c r="LH165" s="9"/>
      <c r="LI165" s="9"/>
      <c r="LJ165" s="9"/>
      <c r="LK165" s="9"/>
      <c r="LL165" s="9"/>
      <c r="LM165" s="9"/>
      <c r="LN165" s="9"/>
      <c r="LO165" s="9"/>
      <c r="LP165" s="9"/>
      <c r="LQ165" s="9"/>
      <c r="LR165" s="9"/>
      <c r="LS165" s="9"/>
      <c r="LT165" s="9"/>
      <c r="LU165" s="9"/>
      <c r="LV165" s="9"/>
      <c r="LW165" s="9"/>
      <c r="LX165" s="9"/>
      <c r="LY165" s="9"/>
      <c r="LZ165" s="9"/>
      <c r="MA165" s="9"/>
      <c r="MB165" s="9"/>
      <c r="MC165" s="9"/>
      <c r="MD165" s="9"/>
      <c r="ME165" s="9"/>
      <c r="MF165" s="9"/>
      <c r="MG165" s="9"/>
      <c r="MH165" s="9"/>
      <c r="MI165" s="9"/>
      <c r="MJ165" s="9"/>
      <c r="MK165" s="9"/>
      <c r="ML165" s="9"/>
      <c r="MM165" s="9"/>
      <c r="MN165" s="9"/>
      <c r="MO165" s="9"/>
      <c r="MP165" s="9"/>
      <c r="MQ165" s="9"/>
      <c r="MR165" s="9"/>
      <c r="MS165" s="9"/>
      <c r="MT165" s="9"/>
      <c r="MU165" s="9"/>
      <c r="MV165" s="9"/>
      <c r="MW165" s="9"/>
      <c r="MX165" s="9"/>
      <c r="MY165" s="9"/>
      <c r="MZ165" s="9"/>
      <c r="NA165" s="9"/>
      <c r="NB165" s="9"/>
      <c r="NC165" s="9"/>
      <c r="ND165" s="9"/>
      <c r="NE165" s="9"/>
      <c r="NF165" s="9"/>
      <c r="NG165" s="9"/>
      <c r="NH165" s="9"/>
      <c r="NI165" s="9"/>
      <c r="NJ165" s="9"/>
      <c r="NK165" s="9"/>
      <c r="NL165" s="9"/>
      <c r="NM165" s="9"/>
      <c r="NN165" s="9"/>
      <c r="NO165" s="9"/>
      <c r="NP165" s="9"/>
      <c r="NQ165" s="9"/>
      <c r="NR165" s="9"/>
      <c r="NS165" s="9"/>
      <c r="NT165" s="9"/>
      <c r="NU165" s="9"/>
      <c r="NV165" s="9"/>
      <c r="NW165" s="9"/>
      <c r="NX165" s="9"/>
      <c r="NY165" s="9"/>
      <c r="NZ165" s="9"/>
      <c r="OA165" s="9"/>
      <c r="OB165" s="9"/>
      <c r="OC165" s="9"/>
      <c r="OD165" s="9"/>
      <c r="OE165" s="9"/>
      <c r="OF165" s="9"/>
      <c r="OG165" s="9"/>
      <c r="OH165" s="9"/>
      <c r="OI165" s="9"/>
      <c r="OJ165" s="9"/>
      <c r="OK165" s="9"/>
      <c r="OL165" s="9"/>
      <c r="OM165" s="9"/>
      <c r="ON165" s="9"/>
      <c r="OO165" s="9"/>
      <c r="OP165" s="9"/>
      <c r="OQ165" s="9"/>
      <c r="OR165" s="9"/>
      <c r="OS165" s="9"/>
      <c r="OT165" s="9"/>
      <c r="OU165" s="9"/>
      <c r="OV165" s="9"/>
      <c r="OW165" s="9"/>
      <c r="OX165" s="9"/>
      <c r="OY165" s="9"/>
      <c r="OZ165" s="9"/>
      <c r="PA165" s="9"/>
      <c r="PB165" s="9"/>
      <c r="PC165" s="9"/>
      <c r="PD165" s="9"/>
      <c r="PE165" s="9"/>
      <c r="PF165" s="9"/>
      <c r="PG165" s="9"/>
      <c r="PH165" s="9"/>
      <c r="PI165" s="9"/>
      <c r="PJ165" s="9"/>
      <c r="PK165" s="9"/>
      <c r="PL165" s="9"/>
      <c r="PM165" s="9"/>
      <c r="PN165" s="9"/>
      <c r="PO165" s="9"/>
      <c r="PP165" s="9"/>
      <c r="PQ165" s="9"/>
      <c r="PR165" s="9"/>
      <c r="PS165" s="9"/>
      <c r="PT165" s="9"/>
      <c r="PU165" s="9"/>
      <c r="PV165" s="9"/>
      <c r="PW165" s="9"/>
      <c r="PX165" s="9"/>
      <c r="PY165" s="9"/>
      <c r="PZ165" s="9"/>
      <c r="QA165" s="9"/>
      <c r="QB165" s="9"/>
      <c r="QC165" s="9"/>
      <c r="QD165" s="9"/>
      <c r="QE165" s="9"/>
      <c r="QF165" s="9"/>
      <c r="QG165" s="9"/>
      <c r="QH165" s="9"/>
      <c r="QI165" s="9"/>
      <c r="QJ165" s="9"/>
      <c r="QK165" s="9"/>
      <c r="QL165" s="9"/>
      <c r="QM165" s="9"/>
      <c r="QN165" s="9"/>
      <c r="QO165" s="9"/>
      <c r="QP165" s="9"/>
      <c r="QQ165" s="9"/>
      <c r="QR165" s="9"/>
      <c r="QS165" s="9"/>
      <c r="QT165" s="9"/>
      <c r="QU165" s="9"/>
      <c r="QV165" s="9"/>
      <c r="QW165" s="9"/>
      <c r="QX165" s="9"/>
      <c r="QY165" s="9"/>
      <c r="QZ165" s="9"/>
      <c r="RA165" s="9"/>
      <c r="RB165" s="9"/>
      <c r="RC165" s="9"/>
      <c r="RD165" s="9"/>
      <c r="RE165" s="9"/>
      <c r="RF165" s="9"/>
      <c r="RG165" s="9"/>
      <c r="RH165" s="9"/>
      <c r="RI165" s="9"/>
      <c r="RJ165" s="9"/>
      <c r="RK165" s="9"/>
      <c r="RL165" s="9"/>
      <c r="RM165" s="9"/>
      <c r="RN165" s="9"/>
      <c r="RO165" s="9"/>
      <c r="RP165" s="9"/>
      <c r="RQ165" s="9"/>
      <c r="RR165" s="9"/>
      <c r="RS165" s="9"/>
      <c r="RT165" s="9"/>
      <c r="RU165" s="9"/>
      <c r="RV165" s="9"/>
      <c r="RW165" s="9"/>
      <c r="RX165" s="9"/>
      <c r="RY165" s="9"/>
      <c r="RZ165" s="9"/>
      <c r="SA165" s="9"/>
      <c r="SB165" s="9"/>
      <c r="SC165" s="9"/>
      <c r="SD165" s="9"/>
      <c r="SE165" s="9"/>
      <c r="SF165" s="9"/>
      <c r="SG165" s="9"/>
      <c r="SH165" s="9"/>
      <c r="SI165" s="9"/>
      <c r="SJ165" s="9"/>
      <c r="SK165" s="9"/>
      <c r="SL165" s="9"/>
      <c r="SM165" s="9"/>
      <c r="SN165" s="9"/>
      <c r="SO165" s="9"/>
      <c r="SP165" s="9"/>
      <c r="SQ165" s="9"/>
      <c r="SR165" s="9"/>
      <c r="SS165" s="9"/>
      <c r="ST165" s="9"/>
      <c r="SU165" s="9"/>
      <c r="SV165" s="9"/>
      <c r="SW165" s="9"/>
      <c r="SX165" s="9"/>
      <c r="SY165" s="9"/>
      <c r="SZ165" s="9"/>
      <c r="TA165" s="9"/>
      <c r="TB165" s="9"/>
      <c r="TC165" s="9"/>
      <c r="TD165" s="9"/>
      <c r="TE165" s="9"/>
      <c r="TF165" s="9"/>
      <c r="TG165" s="9"/>
      <c r="TH165" s="9"/>
      <c r="TI165" s="9"/>
      <c r="TJ165" s="9"/>
      <c r="TK165" s="9"/>
      <c r="TL165" s="9"/>
      <c r="TM165" s="9"/>
      <c r="TN165" s="9"/>
      <c r="TO165" s="9"/>
      <c r="ANB165" s="9"/>
      <c r="ANC165" s="9"/>
      <c r="AND165" s="9"/>
      <c r="ANE165" s="9"/>
      <c r="ANF165" s="9"/>
      <c r="ANG165" s="9"/>
      <c r="ANH165" s="9"/>
      <c r="ANI165" s="9"/>
      <c r="ANJ165" s="9"/>
      <c r="ANK165" s="9"/>
      <c r="ANL165" s="9"/>
      <c r="ANM165" s="9"/>
      <c r="ANN165" s="9"/>
      <c r="ANO165" s="9"/>
      <c r="ANP165" s="9"/>
      <c r="ANQ165" s="9"/>
      <c r="ANR165" s="9"/>
      <c r="ANS165" s="9"/>
      <c r="ANT165" s="9"/>
      <c r="ANU165" s="9"/>
      <c r="ANV165" s="9"/>
      <c r="ANW165" s="9"/>
      <c r="ANX165" s="9"/>
      <c r="ANY165" s="9"/>
      <c r="ANZ165" s="9"/>
      <c r="AOA165" s="9"/>
      <c r="AOB165" s="9"/>
      <c r="AOC165" s="9"/>
      <c r="AOD165" s="9"/>
      <c r="AOE165" s="9"/>
      <c r="AOF165" s="9"/>
      <c r="AOG165" s="9"/>
      <c r="AOH165" s="9"/>
      <c r="AOI165" s="9"/>
      <c r="AOJ165" s="9"/>
      <c r="AOK165" s="9"/>
      <c r="AOL165" s="9"/>
      <c r="AOM165" s="9"/>
      <c r="AON165" s="9"/>
      <c r="AOO165" s="9"/>
      <c r="AOP165" s="9"/>
      <c r="AOQ165" s="9"/>
      <c r="AOR165" s="9"/>
      <c r="AOS165" s="9"/>
      <c r="AOT165" s="9"/>
      <c r="AOU165" s="9"/>
      <c r="AOV165" s="9"/>
      <c r="AOW165" s="9"/>
      <c r="AOX165" s="9"/>
      <c r="AOY165" s="9"/>
      <c r="AOZ165" s="9"/>
      <c r="APA165" s="9"/>
      <c r="APB165" s="9"/>
      <c r="APC165" s="9"/>
      <c r="APD165" s="9"/>
      <c r="APE165" s="9"/>
      <c r="APF165" s="9"/>
      <c r="APG165" s="9"/>
      <c r="APH165" s="9"/>
      <c r="API165" s="9"/>
      <c r="APJ165" s="9"/>
      <c r="APK165" s="9"/>
      <c r="APL165" s="9"/>
      <c r="APM165" s="9"/>
      <c r="APN165" s="9"/>
      <c r="APO165" s="9"/>
      <c r="APP165" s="9"/>
      <c r="APQ165" s="9"/>
      <c r="APR165" s="9"/>
      <c r="APS165" s="9"/>
      <c r="APT165" s="9"/>
      <c r="APU165" s="9"/>
      <c r="APV165" s="9"/>
      <c r="APW165" s="9"/>
      <c r="APX165" s="9"/>
      <c r="APY165" s="9"/>
      <c r="APZ165" s="9"/>
      <c r="AQA165" s="9"/>
      <c r="AQB165" s="9"/>
      <c r="AQC165" s="9"/>
      <c r="AQD165" s="9"/>
      <c r="AQE165" s="9"/>
      <c r="AQF165" s="9"/>
      <c r="AQG165" s="9"/>
      <c r="AQH165" s="9"/>
      <c r="AQI165" s="9"/>
      <c r="AQJ165" s="9"/>
      <c r="AQK165" s="9"/>
      <c r="AQL165" s="9"/>
      <c r="AQM165" s="9"/>
      <c r="AQN165" s="9"/>
      <c r="AQO165" s="9"/>
      <c r="AQP165" s="9"/>
      <c r="AQQ165" s="9"/>
      <c r="AQR165" s="9"/>
      <c r="AQS165" s="9"/>
      <c r="AQT165" s="9"/>
      <c r="AQU165" s="9"/>
      <c r="AQV165" s="9"/>
      <c r="AQW165" s="9"/>
      <c r="AQX165" s="9"/>
      <c r="AQY165" s="9"/>
      <c r="AQZ165" s="9"/>
      <c r="ARA165" s="9"/>
      <c r="ARB165" s="9"/>
      <c r="ARC165" s="9"/>
      <c r="ARD165" s="9"/>
      <c r="ARE165" s="9"/>
      <c r="ARF165" s="9"/>
      <c r="ARG165" s="9"/>
      <c r="ARH165" s="9"/>
      <c r="ARI165" s="9"/>
      <c r="ARJ165" s="9"/>
      <c r="ARK165" s="9"/>
      <c r="ARL165" s="9"/>
      <c r="ARM165" s="9"/>
      <c r="ARN165" s="9"/>
      <c r="ARO165" s="9"/>
      <c r="ARP165" s="9"/>
      <c r="ARQ165" s="9"/>
      <c r="ARR165" s="9"/>
      <c r="ARS165" s="9"/>
      <c r="ART165" s="9"/>
      <c r="ARU165" s="9"/>
      <c r="ARV165" s="9"/>
      <c r="ARW165" s="9"/>
      <c r="ARX165" s="9"/>
      <c r="ARY165" s="9"/>
      <c r="ARZ165" s="9"/>
      <c r="ASA165" s="9"/>
      <c r="ASB165" s="9"/>
      <c r="ASC165" s="9"/>
      <c r="ASD165" s="9"/>
      <c r="ASE165" s="9"/>
      <c r="ASF165" s="9"/>
      <c r="ASG165" s="9"/>
      <c r="ASH165" s="9"/>
      <c r="ASI165" s="9"/>
      <c r="ASJ165" s="9"/>
      <c r="ASK165" s="9"/>
      <c r="ASL165" s="9"/>
      <c r="ASM165" s="9"/>
      <c r="ASN165" s="9"/>
      <c r="ASO165" s="9"/>
      <c r="ASP165" s="9"/>
      <c r="ASQ165" s="9"/>
      <c r="ASR165" s="9"/>
      <c r="ASS165" s="9"/>
      <c r="AST165" s="9"/>
      <c r="ASU165" s="9"/>
      <c r="ASV165" s="9"/>
      <c r="ASW165" s="9"/>
      <c r="ASX165" s="9"/>
      <c r="ASY165" s="9"/>
      <c r="ASZ165" s="9"/>
      <c r="ATA165" s="9"/>
      <c r="ATB165" s="9"/>
      <c r="ATC165" s="9"/>
      <c r="ATD165" s="9"/>
      <c r="ATE165" s="9"/>
      <c r="ATF165" s="9"/>
      <c r="ATG165" s="9"/>
      <c r="ATH165" s="9"/>
      <c r="ATI165" s="9"/>
      <c r="ATJ165" s="9"/>
      <c r="ATK165" s="9"/>
      <c r="ATL165" s="9"/>
      <c r="ATM165" s="9"/>
      <c r="ATN165" s="9"/>
      <c r="ATO165" s="9"/>
      <c r="ATP165" s="9"/>
      <c r="ATQ165" s="9"/>
      <c r="ATR165" s="9"/>
      <c r="ATS165" s="9"/>
      <c r="ATT165" s="9"/>
      <c r="ATU165" s="9"/>
      <c r="ATV165" s="9"/>
      <c r="ATW165" s="9"/>
      <c r="ATX165" s="9"/>
      <c r="ATY165" s="9"/>
      <c r="ATZ165" s="9"/>
      <c r="AUA165" s="9"/>
      <c r="AUB165" s="9"/>
      <c r="AUC165" s="9"/>
      <c r="AUD165" s="9"/>
      <c r="AUE165" s="9"/>
      <c r="AUF165" s="9"/>
      <c r="AUG165" s="9"/>
      <c r="AUH165" s="9"/>
      <c r="AUI165" s="9"/>
      <c r="AUJ165" s="9"/>
      <c r="AUK165" s="9"/>
      <c r="AUL165" s="9"/>
      <c r="AUM165" s="9"/>
      <c r="AUN165" s="9"/>
      <c r="AUO165" s="9"/>
      <c r="AUP165" s="9"/>
      <c r="AUQ165" s="9"/>
      <c r="AUR165" s="9"/>
      <c r="AUS165" s="9"/>
      <c r="AUT165" s="9"/>
      <c r="AUU165" s="9"/>
      <c r="AUV165" s="9"/>
      <c r="AUW165" s="9"/>
      <c r="AUX165" s="9"/>
      <c r="AUY165" s="9"/>
      <c r="AUZ165" s="9"/>
      <c r="AVA165" s="9"/>
      <c r="AVB165" s="9"/>
      <c r="AVC165" s="9"/>
      <c r="AVD165" s="9"/>
      <c r="AVE165" s="9"/>
      <c r="AVF165" s="9"/>
      <c r="AVG165" s="9"/>
      <c r="AVH165" s="9"/>
      <c r="AVI165" s="9"/>
      <c r="AVJ165" s="9"/>
      <c r="AVK165" s="9"/>
      <c r="AVL165" s="9"/>
      <c r="AVM165" s="9"/>
      <c r="AVN165" s="9"/>
      <c r="AVO165" s="9"/>
      <c r="AVP165" s="9"/>
      <c r="AVQ165" s="9"/>
      <c r="AVR165" s="9"/>
      <c r="AVS165" s="9"/>
      <c r="AVT165" s="9"/>
      <c r="AVU165" s="9"/>
      <c r="AVV165" s="9"/>
      <c r="AVW165" s="9"/>
      <c r="AVX165" s="9"/>
      <c r="AVY165" s="9"/>
      <c r="AVZ165" s="9"/>
      <c r="AWA165" s="9"/>
      <c r="AWB165" s="9"/>
      <c r="AWC165" s="9"/>
      <c r="AWD165" s="9"/>
      <c r="AWE165" s="9"/>
      <c r="AWF165" s="9"/>
      <c r="AWG165" s="9"/>
      <c r="AWH165" s="9"/>
      <c r="AWI165" s="9"/>
      <c r="AWJ165" s="9"/>
      <c r="AWK165" s="9"/>
      <c r="AWL165" s="9"/>
      <c r="AWM165" s="9"/>
      <c r="AWN165" s="9"/>
      <c r="AWO165" s="9"/>
      <c r="AWP165" s="9"/>
      <c r="AWQ165" s="9"/>
      <c r="AWR165" s="9"/>
      <c r="AWS165" s="9"/>
      <c r="AWT165" s="9"/>
      <c r="AWU165" s="9"/>
      <c r="AWV165" s="9"/>
      <c r="AWW165" s="9"/>
      <c r="AWX165" s="9"/>
      <c r="AWY165" s="9"/>
      <c r="AWZ165" s="9"/>
      <c r="AXA165" s="9"/>
      <c r="AXB165" s="9"/>
      <c r="AXC165" s="9"/>
      <c r="AXD165" s="9"/>
      <c r="AXE165" s="9"/>
      <c r="AXF165" s="9"/>
      <c r="AXG165" s="9"/>
      <c r="AXH165" s="9"/>
      <c r="AXI165" s="9"/>
      <c r="AXJ165" s="9"/>
      <c r="AXK165" s="9"/>
      <c r="AXL165" s="9"/>
      <c r="AXM165" s="9"/>
      <c r="AXN165" s="9"/>
      <c r="AXO165" s="9"/>
      <c r="AXP165" s="9"/>
      <c r="AXQ165" s="9"/>
      <c r="AXR165" s="9"/>
      <c r="AXS165" s="9"/>
      <c r="AXT165" s="9"/>
      <c r="AXU165" s="9"/>
      <c r="AXV165" s="9"/>
      <c r="AXW165" s="9"/>
      <c r="AXX165" s="9"/>
      <c r="AXY165" s="9"/>
      <c r="AXZ165" s="9"/>
      <c r="AYA165" s="9"/>
      <c r="AYB165" s="9"/>
      <c r="AYC165" s="9"/>
      <c r="AYD165" s="9"/>
      <c r="AYE165" s="9"/>
      <c r="AYF165" s="9"/>
      <c r="AYG165" s="9"/>
      <c r="AYH165" s="9"/>
      <c r="AYI165" s="9"/>
      <c r="AYJ165" s="9"/>
      <c r="AYK165" s="9"/>
      <c r="AYL165" s="9"/>
      <c r="AYM165" s="9"/>
      <c r="AYN165" s="9"/>
      <c r="AYO165" s="9"/>
      <c r="AYP165" s="9"/>
      <c r="AYQ165" s="9"/>
      <c r="AYR165" s="9"/>
      <c r="AYS165" s="9"/>
      <c r="AYT165" s="9"/>
      <c r="AYU165" s="9"/>
      <c r="AYV165" s="9"/>
      <c r="AYW165" s="9"/>
      <c r="AYX165" s="9"/>
      <c r="AYY165" s="9"/>
      <c r="AYZ165" s="9"/>
      <c r="AZA165" s="9"/>
      <c r="AZB165" s="9"/>
      <c r="AZC165" s="9"/>
      <c r="AZD165" s="9"/>
      <c r="AZE165" s="9"/>
      <c r="AZF165" s="9"/>
      <c r="AZG165" s="9"/>
      <c r="AZH165" s="9"/>
      <c r="AZI165" s="9"/>
      <c r="AZJ165" s="9"/>
      <c r="AZK165" s="9"/>
      <c r="AZL165" s="9"/>
      <c r="AZM165" s="9"/>
      <c r="AZN165" s="9"/>
      <c r="AZO165" s="9"/>
      <c r="AZP165" s="9"/>
      <c r="AZQ165" s="9"/>
      <c r="AZR165" s="9"/>
      <c r="AZS165" s="9"/>
      <c r="AZT165" s="9"/>
      <c r="AZU165" s="9"/>
      <c r="AZV165" s="9"/>
      <c r="AZW165" s="9"/>
      <c r="AZX165" s="9"/>
      <c r="AZY165" s="9"/>
      <c r="AZZ165" s="9"/>
      <c r="BAA165" s="9"/>
      <c r="BAB165" s="9"/>
      <c r="BAC165" s="9"/>
      <c r="BAD165" s="9"/>
      <c r="BAE165" s="9"/>
      <c r="BAF165" s="9"/>
      <c r="BAG165" s="9"/>
      <c r="BAH165" s="9"/>
      <c r="BAI165" s="9"/>
      <c r="BAJ165" s="9"/>
      <c r="BAK165" s="9"/>
      <c r="BAL165" s="9"/>
      <c r="BAM165" s="9"/>
      <c r="BAN165" s="9"/>
      <c r="BAO165" s="9"/>
      <c r="BAP165" s="9"/>
      <c r="BAQ165" s="9"/>
      <c r="BAR165" s="9"/>
      <c r="BAS165" s="9"/>
      <c r="BAT165" s="9"/>
      <c r="BAU165" s="9"/>
      <c r="BAV165" s="9"/>
      <c r="BAW165" s="9"/>
      <c r="BAX165" s="9"/>
      <c r="BAY165" s="9"/>
      <c r="BAZ165" s="9"/>
      <c r="BBA165" s="9"/>
      <c r="BBB165" s="9"/>
      <c r="BBC165" s="9"/>
      <c r="BBD165" s="9"/>
      <c r="BBE165" s="9"/>
      <c r="BBF165" s="9"/>
      <c r="BBG165" s="9"/>
      <c r="BBH165" s="9"/>
      <c r="BBI165" s="9"/>
      <c r="BBJ165" s="9"/>
      <c r="BBK165" s="9"/>
      <c r="BBL165" s="9"/>
      <c r="BBM165" s="9"/>
      <c r="BBN165" s="9"/>
      <c r="BBO165" s="9"/>
      <c r="BBP165" s="9"/>
      <c r="BBQ165" s="9"/>
      <c r="BBR165" s="9"/>
      <c r="BBS165" s="9"/>
      <c r="BBT165" s="9"/>
      <c r="BBU165" s="9"/>
      <c r="BBV165" s="9"/>
      <c r="BBW165" s="9"/>
      <c r="BBX165" s="9"/>
      <c r="BBY165" s="9"/>
      <c r="BBZ165" s="9"/>
      <c r="BCA165" s="9"/>
      <c r="BCB165" s="9"/>
      <c r="BCC165" s="9"/>
      <c r="BCD165" s="9"/>
      <c r="BCE165" s="9"/>
      <c r="BCF165" s="9"/>
      <c r="BCG165" s="9"/>
      <c r="BCH165" s="9"/>
      <c r="BCI165" s="9"/>
      <c r="BCJ165" s="9"/>
      <c r="BCK165" s="9"/>
      <c r="BCL165" s="9"/>
      <c r="BCM165" s="9"/>
      <c r="BCN165" s="9"/>
      <c r="BCO165" s="9"/>
      <c r="BCP165" s="9"/>
      <c r="BCQ165" s="9"/>
      <c r="BCR165" s="9"/>
      <c r="BCS165" s="9"/>
      <c r="BCT165" s="9"/>
      <c r="BCU165" s="9"/>
      <c r="BCV165" s="9"/>
      <c r="BCW165" s="9"/>
      <c r="BCX165" s="9"/>
      <c r="BCY165" s="9"/>
      <c r="BCZ165" s="9"/>
      <c r="BDA165" s="9"/>
      <c r="BDB165" s="9"/>
      <c r="BDC165" s="9"/>
      <c r="BDD165" s="9"/>
      <c r="BDE165" s="9"/>
      <c r="BDF165" s="9"/>
      <c r="BDG165" s="9"/>
      <c r="BDH165" s="9"/>
      <c r="BDI165" s="9"/>
      <c r="BDJ165" s="9"/>
      <c r="BDK165" s="9"/>
      <c r="BDL165" s="9"/>
      <c r="BDM165" s="9"/>
      <c r="BDN165" s="9"/>
      <c r="BDO165" s="9"/>
      <c r="BDP165" s="9"/>
      <c r="BDQ165" s="9"/>
      <c r="BDR165" s="9"/>
      <c r="BDS165" s="9"/>
      <c r="BDT165" s="9"/>
      <c r="BDU165" s="9"/>
      <c r="BDV165" s="9"/>
      <c r="BDW165" s="9"/>
      <c r="BDX165" s="9"/>
      <c r="BDY165" s="9"/>
      <c r="BDZ165" s="9"/>
      <c r="BEA165" s="9"/>
      <c r="BEB165" s="9"/>
      <c r="BEC165" s="9"/>
      <c r="BED165" s="9"/>
      <c r="BEE165" s="9"/>
      <c r="BEF165" s="9"/>
      <c r="BEG165" s="9"/>
      <c r="BEH165" s="9"/>
      <c r="BEI165" s="9"/>
      <c r="BEJ165" s="9"/>
      <c r="BEK165" s="9"/>
      <c r="BEL165" s="9"/>
      <c r="BEM165" s="9"/>
      <c r="BEN165" s="9"/>
      <c r="BEO165" s="9"/>
      <c r="BEP165" s="9"/>
      <c r="BEQ165" s="9"/>
      <c r="BER165" s="9"/>
      <c r="BES165" s="9"/>
      <c r="BET165" s="9"/>
      <c r="BEU165" s="9"/>
      <c r="BEV165" s="9"/>
      <c r="BEW165" s="9"/>
      <c r="BEX165" s="9"/>
      <c r="BEY165" s="9"/>
      <c r="BEZ165" s="9"/>
      <c r="BFA165" s="9"/>
      <c r="BFB165" s="9"/>
      <c r="BFC165" s="9"/>
      <c r="BFD165" s="9"/>
      <c r="BFE165" s="9"/>
      <c r="BFF165" s="9"/>
      <c r="BFG165" s="9"/>
      <c r="BFH165" s="9"/>
      <c r="BFI165" s="9"/>
      <c r="BFJ165" s="9"/>
      <c r="BFK165" s="9"/>
      <c r="BFL165" s="9"/>
      <c r="BFM165" s="9"/>
      <c r="BFN165" s="9"/>
      <c r="BFO165" s="9"/>
      <c r="BFP165" s="9"/>
      <c r="BFQ165" s="9"/>
      <c r="BFR165" s="9"/>
      <c r="BFS165" s="9"/>
      <c r="BFT165" s="9"/>
      <c r="BFU165" s="9"/>
      <c r="BFV165" s="9"/>
      <c r="BFW165" s="9"/>
      <c r="BFX165" s="9"/>
      <c r="BFY165" s="9"/>
      <c r="BFZ165" s="9"/>
      <c r="BGA165" s="9"/>
      <c r="BGB165" s="9"/>
      <c r="BGC165" s="9"/>
      <c r="BGD165" s="9"/>
      <c r="BGE165" s="9"/>
      <c r="BGF165" s="9"/>
      <c r="BGG165" s="9"/>
      <c r="BGH165" s="9"/>
      <c r="BGI165" s="9"/>
      <c r="BGJ165" s="9"/>
      <c r="BGK165" s="9"/>
      <c r="BGL165" s="9"/>
      <c r="BGM165" s="9"/>
      <c r="BGN165" s="9"/>
      <c r="BGO165" s="9"/>
      <c r="BGP165" s="9"/>
      <c r="BGQ165" s="9"/>
      <c r="BGR165" s="9"/>
      <c r="BGS165" s="9"/>
      <c r="BGT165" s="9"/>
      <c r="BGU165" s="9"/>
      <c r="BGV165" s="9"/>
      <c r="BGW165" s="9"/>
      <c r="BGX165" s="9"/>
      <c r="BGY165" s="9"/>
      <c r="BGZ165" s="9"/>
      <c r="BHA165" s="9"/>
      <c r="BHB165" s="9"/>
      <c r="BHC165" s="9"/>
      <c r="BHD165" s="9"/>
      <c r="BHE165" s="9"/>
      <c r="BHF165" s="9"/>
      <c r="BHG165" s="9"/>
      <c r="BHH165" s="9"/>
      <c r="BHI165" s="9"/>
      <c r="BHJ165" s="9"/>
      <c r="BHK165" s="9"/>
      <c r="BHL165" s="9"/>
      <c r="BHM165" s="9"/>
      <c r="BHN165" s="9"/>
      <c r="BHO165" s="9"/>
      <c r="BHP165" s="9"/>
      <c r="BHQ165" s="9"/>
      <c r="BHR165" s="9"/>
      <c r="BHS165" s="9"/>
      <c r="BHT165" s="9"/>
      <c r="BHU165" s="9"/>
      <c r="BHV165" s="9"/>
      <c r="BHW165" s="9"/>
      <c r="BHX165" s="9"/>
      <c r="BHY165" s="9"/>
      <c r="BHZ165" s="9"/>
      <c r="BIA165" s="9"/>
      <c r="BIB165" s="9"/>
      <c r="BIC165" s="9"/>
      <c r="BID165" s="9"/>
    </row>
    <row r="166" ht="14.25" customHeight="1">
      <c r="A166" s="9">
        <v>21.0</v>
      </c>
      <c r="B166" s="9" t="s">
        <v>11947</v>
      </c>
      <c r="C166" s="9" t="s">
        <v>11948</v>
      </c>
      <c r="D166" s="9" t="s">
        <v>11948</v>
      </c>
      <c r="E166" s="9"/>
      <c r="F166" s="9">
        <v>57.0</v>
      </c>
      <c r="G166" s="9" t="s">
        <v>13367</v>
      </c>
      <c r="H166" s="9"/>
      <c r="I166" s="9"/>
      <c r="J166" s="9"/>
      <c r="K166" s="9"/>
      <c r="L166" s="9">
        <v>56.0</v>
      </c>
      <c r="M166" s="9"/>
      <c r="N166" s="9"/>
      <c r="O166" s="9">
        <v>1.0</v>
      </c>
      <c r="P166" s="9">
        <v>7.0</v>
      </c>
      <c r="Q166" s="9" t="s">
        <v>13368</v>
      </c>
      <c r="R166" s="9"/>
      <c r="S166" s="9" t="s">
        <v>3287</v>
      </c>
      <c r="T166" s="9" t="s">
        <v>3286</v>
      </c>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c r="JA166" s="9"/>
      <c r="JB166" s="9"/>
      <c r="JC166" s="9"/>
      <c r="JD166" s="9"/>
      <c r="JE166" s="9"/>
      <c r="JF166" s="9"/>
      <c r="JG166" s="9"/>
      <c r="JH166" s="9"/>
      <c r="JI166" s="9"/>
      <c r="JJ166" s="9"/>
      <c r="JK166" s="9"/>
      <c r="JL166" s="9"/>
      <c r="JM166" s="9"/>
      <c r="JN166" s="9"/>
      <c r="JO166" s="9"/>
      <c r="JP166" s="9"/>
      <c r="JQ166" s="9"/>
      <c r="JR166" s="9"/>
      <c r="JS166" s="9"/>
      <c r="JT166" s="9"/>
      <c r="JU166" s="9"/>
      <c r="JV166" s="9"/>
      <c r="JW166" s="9"/>
      <c r="JX166" s="9"/>
      <c r="JY166" s="9"/>
      <c r="JZ166" s="9"/>
      <c r="KA166" s="9"/>
      <c r="KB166" s="9"/>
      <c r="KC166" s="9"/>
      <c r="KD166" s="9"/>
      <c r="KE166" s="9"/>
      <c r="KF166" s="9"/>
      <c r="KG166" s="9"/>
      <c r="KH166" s="9"/>
      <c r="KI166" s="9"/>
      <c r="KJ166" s="9"/>
      <c r="KK166" s="9"/>
      <c r="KL166" s="9"/>
      <c r="KM166" s="9"/>
      <c r="KN166" s="9"/>
      <c r="KO166" s="9"/>
      <c r="KP166" s="9"/>
      <c r="KQ166" s="9"/>
      <c r="KR166" s="9"/>
      <c r="KS166" s="9"/>
      <c r="KT166" s="9"/>
      <c r="KU166" s="9"/>
      <c r="KV166" s="9"/>
      <c r="KW166" s="9"/>
      <c r="KX166" s="9"/>
      <c r="KY166" s="9"/>
      <c r="KZ166" s="9"/>
      <c r="LA166" s="9"/>
      <c r="LB166" s="9"/>
      <c r="LC166" s="9"/>
      <c r="LD166" s="9"/>
      <c r="LE166" s="9"/>
      <c r="LF166" s="9"/>
      <c r="LG166" s="9"/>
      <c r="LH166" s="9"/>
      <c r="LI166" s="9"/>
      <c r="LJ166" s="9"/>
      <c r="LK166" s="9"/>
      <c r="LL166" s="9"/>
      <c r="LM166" s="9"/>
      <c r="LN166" s="9"/>
      <c r="LO166" s="9"/>
      <c r="LP166" s="9"/>
      <c r="LQ166" s="9"/>
      <c r="LR166" s="9"/>
      <c r="LS166" s="9"/>
      <c r="LT166" s="9"/>
      <c r="LU166" s="9"/>
      <c r="LV166" s="9"/>
      <c r="LW166" s="9"/>
      <c r="LX166" s="9"/>
      <c r="LY166" s="9"/>
      <c r="LZ166" s="9"/>
      <c r="MA166" s="9"/>
      <c r="MB166" s="9"/>
      <c r="MC166" s="9"/>
      <c r="MD166" s="9"/>
      <c r="ME166" s="9"/>
      <c r="MF166" s="9"/>
      <c r="MG166" s="9"/>
      <c r="MH166" s="9"/>
      <c r="MI166" s="9"/>
      <c r="MJ166" s="9"/>
      <c r="MK166" s="9"/>
      <c r="ML166" s="9"/>
      <c r="MM166" s="9"/>
      <c r="MN166" s="9"/>
      <c r="MO166" s="9"/>
      <c r="MP166" s="9"/>
      <c r="MQ166" s="9"/>
      <c r="MR166" s="9"/>
      <c r="MS166" s="9"/>
      <c r="MT166" s="9"/>
      <c r="MU166" s="9"/>
      <c r="MV166" s="9"/>
      <c r="MW166" s="9"/>
      <c r="MX166" s="9"/>
      <c r="MY166" s="9"/>
      <c r="MZ166" s="9"/>
      <c r="NA166" s="9"/>
      <c r="NB166" s="9"/>
      <c r="NC166" s="9"/>
      <c r="ND166" s="9"/>
      <c r="NE166" s="9"/>
      <c r="NF166" s="9"/>
      <c r="NG166" s="9"/>
      <c r="NH166" s="9"/>
      <c r="NI166" s="9"/>
      <c r="NJ166" s="9"/>
      <c r="NK166" s="9"/>
      <c r="NL166" s="9"/>
      <c r="NM166" s="9"/>
      <c r="NN166" s="9"/>
      <c r="NO166" s="9"/>
      <c r="NP166" s="9"/>
      <c r="NQ166" s="9"/>
      <c r="NR166" s="9"/>
      <c r="NS166" s="9"/>
      <c r="NT166" s="9"/>
      <c r="NU166" s="9"/>
      <c r="NV166" s="9"/>
      <c r="NW166" s="9"/>
      <c r="NX166" s="9"/>
      <c r="NY166" s="9"/>
      <c r="NZ166" s="9"/>
      <c r="OA166" s="9"/>
      <c r="OB166" s="9"/>
      <c r="OC166" s="9"/>
      <c r="OD166" s="9"/>
      <c r="OE166" s="9"/>
      <c r="OF166" s="9"/>
      <c r="OG166" s="9"/>
      <c r="OH166" s="9"/>
      <c r="OI166" s="9"/>
      <c r="OJ166" s="9"/>
      <c r="OK166" s="9"/>
      <c r="OL166" s="9"/>
      <c r="OM166" s="9"/>
      <c r="ON166" s="9"/>
      <c r="OO166" s="9"/>
      <c r="OP166" s="9"/>
      <c r="OQ166" s="9"/>
      <c r="OR166" s="9"/>
      <c r="OS166" s="9"/>
      <c r="OT166" s="9"/>
      <c r="OU166" s="9"/>
      <c r="OV166" s="9"/>
      <c r="OW166" s="9"/>
      <c r="OX166" s="9"/>
      <c r="OY166" s="9"/>
      <c r="OZ166" s="9"/>
      <c r="PA166" s="9"/>
      <c r="PB166" s="9"/>
      <c r="PC166" s="9"/>
      <c r="PD166" s="9"/>
      <c r="PE166" s="9"/>
      <c r="PF166" s="9"/>
      <c r="PG166" s="9"/>
      <c r="PH166" s="9"/>
      <c r="PI166" s="9"/>
      <c r="PJ166" s="9"/>
      <c r="PK166" s="9"/>
      <c r="PL166" s="9"/>
      <c r="PM166" s="9"/>
      <c r="PN166" s="9"/>
      <c r="PO166" s="9"/>
      <c r="PP166" s="9"/>
      <c r="PQ166" s="9"/>
      <c r="PR166" s="9"/>
      <c r="PS166" s="9"/>
      <c r="PT166" s="9"/>
      <c r="PU166" s="9"/>
      <c r="PV166" s="9"/>
      <c r="PW166" s="9"/>
      <c r="PX166" s="9"/>
      <c r="PY166" s="9"/>
      <c r="PZ166" s="9"/>
      <c r="QA166" s="9"/>
      <c r="QB166" s="9"/>
      <c r="QC166" s="9"/>
      <c r="QD166" s="9"/>
      <c r="QE166" s="9"/>
      <c r="QF166" s="9"/>
      <c r="QG166" s="9"/>
      <c r="QH166" s="9"/>
      <c r="QI166" s="9"/>
      <c r="QJ166" s="9"/>
      <c r="QK166" s="9"/>
      <c r="QL166" s="9"/>
      <c r="QM166" s="9"/>
      <c r="QN166" s="9"/>
      <c r="QO166" s="9"/>
      <c r="QP166" s="9"/>
      <c r="QQ166" s="9"/>
      <c r="QR166" s="9"/>
      <c r="QS166" s="9"/>
      <c r="QT166" s="9"/>
      <c r="QU166" s="9"/>
      <c r="QV166" s="9"/>
      <c r="QW166" s="9"/>
      <c r="QX166" s="9"/>
      <c r="QY166" s="9"/>
      <c r="QZ166" s="9"/>
      <c r="RA166" s="9"/>
      <c r="RB166" s="9"/>
      <c r="RC166" s="9"/>
      <c r="RD166" s="9"/>
      <c r="RE166" s="9"/>
      <c r="RF166" s="9"/>
      <c r="RG166" s="9"/>
      <c r="RH166" s="9"/>
      <c r="RI166" s="9"/>
      <c r="RJ166" s="9"/>
      <c r="RK166" s="9"/>
      <c r="RL166" s="9"/>
      <c r="RM166" s="9"/>
      <c r="RN166" s="9"/>
      <c r="RO166" s="9"/>
      <c r="RP166" s="9"/>
      <c r="RQ166" s="9"/>
      <c r="RR166" s="9"/>
      <c r="RS166" s="9"/>
      <c r="RT166" s="9"/>
      <c r="RU166" s="9"/>
      <c r="RV166" s="9"/>
      <c r="RW166" s="9"/>
      <c r="RX166" s="9"/>
      <c r="RY166" s="9"/>
      <c r="RZ166" s="9"/>
      <c r="SA166" s="9"/>
      <c r="SB166" s="9"/>
      <c r="SC166" s="9"/>
      <c r="SD166" s="9"/>
      <c r="SE166" s="9"/>
      <c r="SF166" s="9"/>
      <c r="SG166" s="9"/>
      <c r="SH166" s="9"/>
      <c r="SI166" s="9"/>
      <c r="SJ166" s="9"/>
      <c r="SK166" s="9"/>
      <c r="SL166" s="9"/>
      <c r="SM166" s="9"/>
      <c r="SN166" s="9"/>
      <c r="SO166" s="9"/>
      <c r="SP166" s="9"/>
      <c r="SQ166" s="9"/>
      <c r="SR166" s="9"/>
      <c r="SS166" s="9"/>
      <c r="ST166" s="9"/>
      <c r="SU166" s="9"/>
      <c r="SV166" s="9"/>
      <c r="SW166" s="9"/>
      <c r="SX166" s="9"/>
      <c r="SY166" s="9"/>
      <c r="SZ166" s="9"/>
      <c r="TA166" s="9"/>
      <c r="TB166" s="9"/>
      <c r="TC166" s="9"/>
      <c r="TD166" s="9"/>
      <c r="TE166" s="9"/>
      <c r="TF166" s="9"/>
      <c r="TG166" s="9"/>
      <c r="TH166" s="9"/>
      <c r="TI166" s="9"/>
      <c r="TJ166" s="9"/>
      <c r="TK166" s="9"/>
      <c r="TL166" s="9"/>
      <c r="TM166" s="9"/>
      <c r="TN166" s="9"/>
      <c r="TO166" s="9"/>
      <c r="ANB166" s="9"/>
      <c r="ANC166" s="9"/>
      <c r="AND166" s="9"/>
      <c r="ANE166" s="9"/>
      <c r="ANF166" s="9"/>
      <c r="ANG166" s="9"/>
      <c r="ANH166" s="9"/>
      <c r="ANI166" s="9"/>
      <c r="ANJ166" s="9"/>
      <c r="ANK166" s="9"/>
      <c r="ANL166" s="9"/>
      <c r="ANM166" s="9"/>
      <c r="ANN166" s="9"/>
      <c r="ANO166" s="9"/>
      <c r="ANP166" s="9"/>
      <c r="ANQ166" s="9"/>
      <c r="ANR166" s="9"/>
      <c r="ANS166" s="9"/>
      <c r="ANT166" s="9"/>
      <c r="ANU166" s="9"/>
      <c r="ANV166" s="9"/>
      <c r="ANW166" s="9"/>
      <c r="ANX166" s="9"/>
      <c r="ANY166" s="9"/>
      <c r="ANZ166" s="9"/>
      <c r="AOA166" s="9"/>
      <c r="AOB166" s="9"/>
      <c r="AOC166" s="9"/>
      <c r="AOD166" s="9"/>
      <c r="AOE166" s="9"/>
      <c r="AOF166" s="9"/>
      <c r="AOG166" s="9"/>
      <c r="AOH166" s="9"/>
      <c r="AOI166" s="9"/>
      <c r="AOJ166" s="9"/>
      <c r="AOK166" s="9"/>
      <c r="AOL166" s="9"/>
      <c r="AOM166" s="9"/>
      <c r="AON166" s="9"/>
      <c r="AOO166" s="9"/>
      <c r="AOP166" s="9"/>
      <c r="AOQ166" s="9"/>
      <c r="AOR166" s="9"/>
      <c r="AOS166" s="9"/>
      <c r="AOT166" s="9"/>
      <c r="AOU166" s="9"/>
      <c r="AOV166" s="9"/>
      <c r="AOW166" s="9"/>
      <c r="AOX166" s="9"/>
      <c r="AOY166" s="9"/>
      <c r="AOZ166" s="9"/>
      <c r="APA166" s="9"/>
      <c r="APB166" s="9"/>
      <c r="APC166" s="9"/>
      <c r="APD166" s="9"/>
      <c r="APE166" s="9"/>
      <c r="APF166" s="9"/>
      <c r="APG166" s="9"/>
      <c r="APH166" s="9"/>
      <c r="API166" s="9"/>
      <c r="APJ166" s="9"/>
      <c r="APK166" s="9"/>
      <c r="APL166" s="9"/>
      <c r="APM166" s="9"/>
      <c r="APN166" s="9"/>
      <c r="APO166" s="9"/>
      <c r="APP166" s="9"/>
      <c r="APQ166" s="9"/>
      <c r="APR166" s="9"/>
      <c r="APS166" s="9"/>
      <c r="APT166" s="9"/>
      <c r="APU166" s="9"/>
      <c r="APV166" s="9"/>
      <c r="APW166" s="9"/>
      <c r="APX166" s="9"/>
      <c r="APY166" s="9"/>
      <c r="APZ166" s="9"/>
      <c r="AQA166" s="9"/>
      <c r="AQB166" s="9"/>
      <c r="AQC166" s="9"/>
      <c r="AQD166" s="9"/>
      <c r="AQE166" s="9"/>
      <c r="AQF166" s="9"/>
      <c r="AQG166" s="9"/>
      <c r="AQH166" s="9"/>
      <c r="AQI166" s="9"/>
      <c r="AQJ166" s="9"/>
      <c r="AQK166" s="9"/>
      <c r="AQL166" s="9"/>
      <c r="AQM166" s="9"/>
      <c r="AQN166" s="9"/>
      <c r="AQO166" s="9"/>
      <c r="AQP166" s="9"/>
      <c r="AQQ166" s="9"/>
      <c r="AQR166" s="9"/>
      <c r="AQS166" s="9"/>
      <c r="AQT166" s="9"/>
      <c r="AQU166" s="9"/>
      <c r="AQV166" s="9"/>
      <c r="AQW166" s="9"/>
      <c r="AQX166" s="9"/>
      <c r="AQY166" s="9"/>
      <c r="AQZ166" s="9"/>
      <c r="ARA166" s="9"/>
      <c r="ARB166" s="9"/>
      <c r="ARC166" s="9"/>
      <c r="ARD166" s="9"/>
      <c r="ARE166" s="9"/>
      <c r="ARF166" s="9"/>
      <c r="ARG166" s="9"/>
      <c r="ARH166" s="9"/>
      <c r="ARI166" s="9"/>
      <c r="ARJ166" s="9"/>
      <c r="ARK166" s="9"/>
      <c r="ARL166" s="9"/>
      <c r="ARM166" s="9"/>
      <c r="ARN166" s="9"/>
      <c r="ARO166" s="9"/>
      <c r="ARP166" s="9"/>
      <c r="ARQ166" s="9"/>
      <c r="ARR166" s="9"/>
      <c r="ARS166" s="9"/>
      <c r="ART166" s="9"/>
      <c r="ARU166" s="9"/>
      <c r="ARV166" s="9"/>
      <c r="ARW166" s="9"/>
      <c r="ARX166" s="9"/>
      <c r="ARY166" s="9"/>
      <c r="ARZ166" s="9"/>
      <c r="ASA166" s="9"/>
      <c r="ASB166" s="9"/>
      <c r="ASC166" s="9"/>
      <c r="ASD166" s="9"/>
      <c r="ASE166" s="9"/>
      <c r="ASF166" s="9"/>
      <c r="ASG166" s="9"/>
      <c r="ASH166" s="9"/>
      <c r="ASI166" s="9"/>
      <c r="ASJ166" s="9"/>
      <c r="ASK166" s="9"/>
      <c r="ASL166" s="9"/>
      <c r="ASM166" s="9"/>
      <c r="ASN166" s="9"/>
      <c r="ASO166" s="9"/>
      <c r="ASP166" s="9"/>
      <c r="ASQ166" s="9"/>
      <c r="ASR166" s="9"/>
      <c r="ASS166" s="9"/>
      <c r="AST166" s="9"/>
      <c r="ASU166" s="9"/>
      <c r="ASV166" s="9"/>
      <c r="ASW166" s="9"/>
      <c r="ASX166" s="9"/>
      <c r="ASY166" s="9"/>
      <c r="ASZ166" s="9"/>
      <c r="ATA166" s="9"/>
      <c r="ATB166" s="9"/>
      <c r="ATC166" s="9"/>
      <c r="ATD166" s="9"/>
      <c r="ATE166" s="9"/>
      <c r="ATF166" s="9"/>
      <c r="ATG166" s="9"/>
      <c r="ATH166" s="9"/>
      <c r="ATI166" s="9"/>
      <c r="ATJ166" s="9"/>
      <c r="ATK166" s="9"/>
      <c r="ATL166" s="9"/>
      <c r="ATM166" s="9"/>
      <c r="ATN166" s="9"/>
      <c r="ATO166" s="9"/>
      <c r="ATP166" s="9"/>
      <c r="ATQ166" s="9"/>
      <c r="ATR166" s="9"/>
      <c r="ATS166" s="9"/>
      <c r="ATT166" s="9"/>
      <c r="ATU166" s="9"/>
      <c r="ATV166" s="9"/>
      <c r="ATW166" s="9"/>
      <c r="ATX166" s="9"/>
      <c r="ATY166" s="9" t="s">
        <v>5691</v>
      </c>
      <c r="ATZ166" s="9" t="s">
        <v>5691</v>
      </c>
      <c r="AUA166" s="9" t="s">
        <v>6047</v>
      </c>
      <c r="AUB166" s="9"/>
      <c r="AUC166" s="9"/>
      <c r="AUD166" s="9"/>
      <c r="AUE166" s="9"/>
      <c r="AUF166" s="9"/>
      <c r="AUG166" s="9"/>
      <c r="AUH166" s="9"/>
      <c r="AUI166" s="9"/>
      <c r="AUJ166" s="9"/>
      <c r="AUK166" s="9"/>
      <c r="AUL166" s="9"/>
      <c r="AUM166" s="9"/>
      <c r="AUN166" s="9"/>
      <c r="AUO166" s="9"/>
      <c r="AUP166" s="9"/>
      <c r="AUQ166" s="9"/>
      <c r="AUR166" s="9"/>
      <c r="AUS166" s="9"/>
      <c r="AUT166" s="9"/>
      <c r="AUU166" s="9"/>
      <c r="AUV166" s="9"/>
      <c r="AUW166" s="9"/>
      <c r="AUX166" s="9"/>
      <c r="AUY166" s="9"/>
      <c r="AUZ166" s="9"/>
      <c r="AVA166" s="9"/>
      <c r="AVB166" s="9"/>
      <c r="AVC166" s="9"/>
      <c r="AVD166" s="9"/>
      <c r="AVE166" s="9"/>
      <c r="AVF166" s="9"/>
      <c r="AVG166" s="9"/>
      <c r="AVH166" s="9"/>
      <c r="AVI166" s="9"/>
      <c r="AVJ166" s="9"/>
      <c r="AVK166" s="9" t="s">
        <v>13369</v>
      </c>
      <c r="AVL166" s="9"/>
      <c r="AVM166" s="9"/>
      <c r="AVN166" s="9"/>
      <c r="AVO166" s="9"/>
      <c r="AVP166" s="9"/>
      <c r="AVQ166" s="9"/>
      <c r="AVR166" s="9"/>
      <c r="AVS166" s="9"/>
      <c r="AVT166" s="9"/>
      <c r="AVU166" s="9"/>
      <c r="AVV166" s="9"/>
      <c r="AVW166" s="9"/>
      <c r="AVX166" s="9"/>
      <c r="AVY166" s="9"/>
      <c r="AVZ166" s="9"/>
      <c r="AWA166" s="9"/>
      <c r="AWB166" s="9"/>
      <c r="AWC166" s="9"/>
      <c r="AWD166" s="9"/>
      <c r="AWE166" s="9"/>
      <c r="AWF166" s="9"/>
      <c r="AWG166" s="9"/>
      <c r="AWH166" s="9"/>
      <c r="AWI166" s="9"/>
      <c r="AWJ166" s="9"/>
      <c r="AWK166" s="9"/>
      <c r="AWL166" s="9"/>
      <c r="AWM166" s="9"/>
      <c r="AWN166" s="9"/>
      <c r="AWO166" s="9"/>
      <c r="AWP166" s="9"/>
      <c r="AWQ166" s="9"/>
      <c r="AWR166" s="9"/>
      <c r="AWS166" s="9"/>
      <c r="AWT166" s="9"/>
      <c r="AWU166" s="9"/>
      <c r="AWV166" s="9"/>
      <c r="AWW166" s="9"/>
      <c r="AWX166" s="9"/>
      <c r="AWY166" s="9"/>
      <c r="AWZ166" s="9"/>
      <c r="AXA166" s="9"/>
      <c r="AXB166" s="9" t="s">
        <v>5707</v>
      </c>
      <c r="AXC166" s="9"/>
      <c r="AXD166" s="9"/>
      <c r="AXE166" s="9"/>
      <c r="AXF166" s="9"/>
      <c r="AXG166" s="9"/>
      <c r="AXH166" s="9"/>
      <c r="AXI166" s="9"/>
      <c r="AXJ166" s="9"/>
      <c r="AXK166" s="9">
        <v>856.0</v>
      </c>
      <c r="AXL166" s="9" t="s">
        <v>3289</v>
      </c>
      <c r="AXM166" s="9">
        <v>526.0</v>
      </c>
      <c r="AXN166" s="9"/>
      <c r="AXO166" s="9"/>
      <c r="AXP166" s="9"/>
      <c r="AXQ166" s="9"/>
      <c r="AXR166" s="9"/>
      <c r="AXS166" s="9"/>
      <c r="AXT166" s="9"/>
      <c r="AXU166" s="9"/>
      <c r="AXV166" s="9"/>
      <c r="AXW166" s="9"/>
      <c r="AXX166" s="9"/>
      <c r="AXY166" s="9"/>
      <c r="AXZ166" s="9"/>
      <c r="AYA166" s="9"/>
      <c r="AYB166" s="9"/>
      <c r="AYC166" s="9"/>
      <c r="AYD166" s="9" t="s">
        <v>3289</v>
      </c>
      <c r="AYE166" s="9"/>
      <c r="AYF166" s="9"/>
      <c r="AYG166" s="9"/>
      <c r="AYH166" s="9" t="s">
        <v>13370</v>
      </c>
      <c r="AYI166" s="9"/>
      <c r="AYJ166" s="9"/>
      <c r="AYK166" s="9"/>
      <c r="AYL166" s="9"/>
      <c r="AYM166" s="9"/>
      <c r="AYN166" s="9"/>
      <c r="AYO166" s="9"/>
      <c r="AYP166" s="9"/>
      <c r="AYQ166" s="9"/>
      <c r="AYR166" s="9"/>
      <c r="AYS166" s="9"/>
      <c r="AYT166" s="9"/>
      <c r="AYU166" s="9"/>
      <c r="AYV166" s="9"/>
      <c r="AYW166" s="9"/>
      <c r="AYX166" s="9"/>
      <c r="AYY166" s="9"/>
      <c r="AYZ166" s="9"/>
      <c r="AZA166" s="9"/>
      <c r="AZB166" s="9"/>
      <c r="AZC166" s="9"/>
      <c r="AZD166" s="9"/>
      <c r="AZE166" s="9"/>
      <c r="AZF166" s="9"/>
      <c r="AZG166" s="9"/>
      <c r="AZH166" s="9"/>
      <c r="AZI166" s="9"/>
      <c r="AZJ166" s="9"/>
      <c r="AZK166" s="9"/>
      <c r="AZL166" s="9"/>
      <c r="AZM166" s="9"/>
      <c r="AZN166" s="9"/>
      <c r="AZO166" s="9"/>
      <c r="AZP166" s="9"/>
      <c r="AZQ166" s="9"/>
      <c r="AZR166" s="9"/>
      <c r="AZS166" s="9"/>
      <c r="AZT166" s="9"/>
      <c r="AZU166" s="9"/>
      <c r="AZV166" s="9"/>
      <c r="AZW166" s="9"/>
      <c r="AZX166" s="9"/>
      <c r="AZY166" s="9"/>
      <c r="AZZ166" s="9"/>
      <c r="BAA166" s="9"/>
      <c r="BAB166" s="9"/>
      <c r="BAC166" s="9"/>
      <c r="BAD166" s="9"/>
      <c r="BAE166" s="9"/>
      <c r="BAF166" s="9"/>
      <c r="BAG166" s="9"/>
      <c r="BAH166" s="9"/>
      <c r="BAI166" s="9"/>
      <c r="BAJ166" s="9"/>
      <c r="BAK166" s="9"/>
      <c r="BAL166" s="9"/>
      <c r="BAM166" s="9"/>
      <c r="BAN166" s="9"/>
      <c r="BAO166" s="9"/>
      <c r="BAP166" s="9"/>
      <c r="BAQ166" s="9"/>
      <c r="BAR166" s="9"/>
      <c r="BAS166" s="9"/>
      <c r="BAT166" s="9"/>
      <c r="BAU166" s="9"/>
      <c r="BAV166" s="9"/>
      <c r="BAW166" s="9"/>
      <c r="BAX166" s="9"/>
      <c r="BAY166" s="9"/>
      <c r="BAZ166" s="9"/>
      <c r="BBA166" s="9"/>
      <c r="BBB166" s="9"/>
      <c r="BBC166" s="9"/>
      <c r="BBD166" s="9"/>
      <c r="BBE166" s="9"/>
      <c r="BBF166" s="9"/>
      <c r="BBG166" s="9"/>
      <c r="BBH166" s="9"/>
      <c r="BBI166" s="9"/>
      <c r="BBJ166" s="9"/>
      <c r="BBK166" s="9"/>
      <c r="BBL166" s="9"/>
      <c r="BBM166" s="9"/>
      <c r="BBN166" s="9"/>
      <c r="BBO166" s="9"/>
      <c r="BBP166" s="9"/>
      <c r="BBQ166" s="9"/>
      <c r="BBR166" s="9"/>
      <c r="BBS166" s="9"/>
      <c r="BBT166" s="9"/>
      <c r="BBU166" s="9"/>
      <c r="BBV166" s="9"/>
      <c r="BBW166" s="9"/>
      <c r="BBX166" s="9"/>
      <c r="BBY166" s="9"/>
      <c r="BBZ166" s="9"/>
      <c r="BCA166" s="9"/>
      <c r="BCB166" s="9"/>
      <c r="BCC166" s="9"/>
      <c r="BCD166" s="9"/>
      <c r="BCE166" s="9"/>
      <c r="BCF166" s="9"/>
      <c r="BCG166" s="9"/>
      <c r="BCH166" s="9"/>
      <c r="BCI166" s="9"/>
      <c r="BCJ166" s="9"/>
      <c r="BCK166" s="9"/>
      <c r="BCL166" s="9"/>
      <c r="BCM166" s="9"/>
      <c r="BCN166" s="9"/>
      <c r="BCO166" s="9"/>
      <c r="BCP166" s="9"/>
      <c r="BCQ166" s="9"/>
      <c r="BCR166" s="9"/>
      <c r="BCS166" s="9"/>
      <c r="BCT166" s="9"/>
      <c r="BCU166" s="9"/>
      <c r="BCV166" s="9"/>
      <c r="BCW166" s="9"/>
      <c r="BCX166" s="9"/>
      <c r="BCY166" s="9"/>
      <c r="BCZ166" s="9"/>
      <c r="BDA166" s="9"/>
      <c r="BDB166" s="9"/>
      <c r="BDC166" s="9"/>
      <c r="BDD166" s="9"/>
      <c r="BDE166" s="9"/>
      <c r="BDF166" s="9"/>
      <c r="BDG166" s="9"/>
      <c r="BDH166" s="9"/>
      <c r="BDI166" s="9"/>
      <c r="BDJ166" s="9"/>
      <c r="BDK166" s="9"/>
      <c r="BDL166" s="9"/>
      <c r="BDM166" s="9"/>
      <c r="BDN166" s="9"/>
      <c r="BDO166" s="9"/>
      <c r="BDP166" s="9"/>
      <c r="BDQ166" s="9"/>
      <c r="BDR166" s="9"/>
      <c r="BDS166" s="9"/>
      <c r="BDT166" s="9"/>
      <c r="BDU166" s="9"/>
      <c r="BDV166" s="9"/>
      <c r="BDW166" s="9"/>
      <c r="BDX166" s="9"/>
      <c r="BDY166" s="9"/>
      <c r="BDZ166" s="9"/>
      <c r="BEA166" s="9"/>
      <c r="BEB166" s="9"/>
      <c r="BEC166" s="9"/>
      <c r="BED166" s="9"/>
      <c r="BEE166" s="9"/>
      <c r="BEF166" s="9"/>
      <c r="BEG166" s="9"/>
      <c r="BEH166" s="9"/>
      <c r="BEI166" s="9"/>
      <c r="BEJ166" s="9"/>
      <c r="BEK166" s="9"/>
      <c r="BEL166" s="9"/>
      <c r="BEM166" s="9"/>
      <c r="BEN166" s="9"/>
      <c r="BEO166" s="9"/>
      <c r="BEP166" s="9"/>
      <c r="BEQ166" s="9"/>
      <c r="BER166" s="9"/>
      <c r="BES166" s="9"/>
      <c r="BET166" s="9"/>
      <c r="BEU166" s="9"/>
      <c r="BEV166" s="9"/>
      <c r="BEW166" s="9"/>
      <c r="BEX166" s="9"/>
      <c r="BEY166" s="9"/>
      <c r="BEZ166" s="9"/>
      <c r="BFA166" s="9"/>
      <c r="BFB166" s="9"/>
      <c r="BFC166" s="9"/>
      <c r="BFD166" s="9"/>
      <c r="BFE166" s="9"/>
      <c r="BFF166" s="9"/>
      <c r="BFG166" s="9"/>
      <c r="BFH166" s="9"/>
      <c r="BFI166" s="9"/>
      <c r="BFJ166" s="9"/>
      <c r="BFK166" s="9"/>
      <c r="BFL166" s="9"/>
      <c r="BFM166" s="9"/>
      <c r="BFN166" s="9"/>
      <c r="BFO166" s="9"/>
      <c r="BFP166" s="9"/>
      <c r="BFQ166" s="9"/>
      <c r="BFR166" s="9"/>
      <c r="BFS166" s="9"/>
      <c r="BFT166" s="9"/>
      <c r="BFU166" s="9"/>
      <c r="BFV166" s="9"/>
      <c r="BFW166" s="9"/>
      <c r="BFX166" s="9"/>
      <c r="BFY166" s="9"/>
      <c r="BFZ166" s="9"/>
      <c r="BGA166" s="9"/>
      <c r="BGB166" s="9"/>
      <c r="BGC166" s="9"/>
      <c r="BGD166" s="9"/>
      <c r="BGE166" s="9"/>
      <c r="BGF166" s="9"/>
      <c r="BGG166" s="9"/>
      <c r="BGH166" s="9"/>
      <c r="BGI166" s="9"/>
      <c r="BGJ166" s="9"/>
      <c r="BGK166" s="9"/>
      <c r="BGL166" s="9"/>
      <c r="BGM166" s="9"/>
      <c r="BGN166" s="9"/>
      <c r="BGO166" s="9"/>
      <c r="BGP166" s="9"/>
      <c r="BGQ166" s="9"/>
      <c r="BGR166" s="9"/>
      <c r="BGS166" s="9"/>
      <c r="BGT166" s="9"/>
      <c r="BGU166" s="9"/>
      <c r="BGV166" s="9"/>
      <c r="BGW166" s="9"/>
      <c r="BGX166" s="9"/>
      <c r="BGY166" s="9"/>
      <c r="BGZ166" s="9"/>
      <c r="BHA166" s="9"/>
      <c r="BHB166" s="9"/>
      <c r="BHC166" s="9"/>
      <c r="BHD166" s="9"/>
      <c r="BHE166" s="9"/>
      <c r="BHF166" s="9"/>
      <c r="BHG166" s="9"/>
      <c r="BHH166" s="9"/>
      <c r="BHI166" s="9"/>
      <c r="BHJ166" s="9"/>
      <c r="BHK166" s="9"/>
      <c r="BHL166" s="9"/>
      <c r="BHM166" s="9"/>
      <c r="BHN166" s="9"/>
      <c r="BHO166" s="9"/>
      <c r="BHP166" s="9"/>
      <c r="BHQ166" s="9"/>
      <c r="BHR166" s="9"/>
      <c r="BHS166" s="9"/>
      <c r="BHT166" s="9"/>
      <c r="BHU166" s="9"/>
      <c r="BHV166" s="9"/>
      <c r="BHW166" s="9"/>
      <c r="BHX166" s="9"/>
      <c r="BHY166" s="9"/>
      <c r="BHZ166" s="9"/>
      <c r="BIA166" s="9"/>
      <c r="BIB166" s="9"/>
      <c r="BIC166" s="9"/>
      <c r="BID166" s="9"/>
    </row>
    <row r="167" ht="14.25" customHeight="1">
      <c r="A167" s="9">
        <v>1.0</v>
      </c>
      <c r="B167" s="9" t="s">
        <v>11947</v>
      </c>
      <c r="C167" s="9" t="s">
        <v>11948</v>
      </c>
      <c r="D167" s="9" t="s">
        <v>11948</v>
      </c>
      <c r="E167" s="9"/>
      <c r="F167" s="9">
        <v>25.0</v>
      </c>
      <c r="G167" s="9" t="s">
        <v>13371</v>
      </c>
      <c r="H167" s="9" t="s">
        <v>13372</v>
      </c>
      <c r="I167" s="9"/>
      <c r="J167" s="9"/>
      <c r="K167" s="9"/>
      <c r="L167" s="9">
        <v>25.0</v>
      </c>
      <c r="M167" s="9"/>
      <c r="N167" s="9"/>
      <c r="O167" s="9"/>
      <c r="P167" s="9">
        <v>1.0</v>
      </c>
      <c r="Q167" s="9" t="s">
        <v>13373</v>
      </c>
      <c r="R167" s="9" t="s">
        <v>13374</v>
      </c>
      <c r="S167" s="9" t="s">
        <v>3291</v>
      </c>
      <c r="T167" s="9" t="s">
        <v>3290</v>
      </c>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c r="JA167" s="9"/>
      <c r="JB167" s="9"/>
      <c r="JC167" s="9"/>
      <c r="JD167" s="9"/>
      <c r="JE167" s="9"/>
      <c r="JF167" s="9"/>
      <c r="JG167" s="9"/>
      <c r="JH167" s="9"/>
      <c r="JI167" s="9"/>
      <c r="JJ167" s="9"/>
      <c r="JK167" s="9"/>
      <c r="JL167" s="9"/>
      <c r="JM167" s="9"/>
      <c r="JN167" s="9"/>
      <c r="JO167" s="9"/>
      <c r="JP167" s="9"/>
      <c r="JQ167" s="9"/>
      <c r="JR167" s="9"/>
      <c r="JS167" s="9"/>
      <c r="JT167" s="9"/>
      <c r="JU167" s="9"/>
      <c r="JV167" s="9"/>
      <c r="JW167" s="9"/>
      <c r="JX167" s="9"/>
      <c r="JY167" s="9"/>
      <c r="JZ167" s="9"/>
      <c r="KA167" s="9"/>
      <c r="KB167" s="9"/>
      <c r="KC167" s="9"/>
      <c r="KD167" s="9"/>
      <c r="KE167" s="9"/>
      <c r="KF167" s="9"/>
      <c r="KG167" s="9"/>
      <c r="KH167" s="9"/>
      <c r="KI167" s="9"/>
      <c r="KJ167" s="9"/>
      <c r="KK167" s="9"/>
      <c r="KL167" s="9"/>
      <c r="KM167" s="9"/>
      <c r="KN167" s="9"/>
      <c r="KO167" s="9"/>
      <c r="KP167" s="9"/>
      <c r="KQ167" s="9"/>
      <c r="KR167" s="9"/>
      <c r="KS167" s="9"/>
      <c r="KT167" s="9"/>
      <c r="KU167" s="9"/>
      <c r="KV167" s="9"/>
      <c r="KW167" s="9"/>
      <c r="KX167" s="9"/>
      <c r="KY167" s="9"/>
      <c r="KZ167" s="9"/>
      <c r="LA167" s="9"/>
      <c r="LB167" s="9"/>
      <c r="LC167" s="9"/>
      <c r="LD167" s="9"/>
      <c r="LE167" s="9"/>
      <c r="LF167" s="9"/>
      <c r="LG167" s="9"/>
      <c r="LH167" s="9"/>
      <c r="LI167" s="9"/>
      <c r="LJ167" s="9"/>
      <c r="LK167" s="9"/>
      <c r="LL167" s="9"/>
      <c r="LM167" s="9"/>
      <c r="LN167" s="9"/>
      <c r="LO167" s="9"/>
      <c r="LP167" s="9"/>
      <c r="LQ167" s="9"/>
      <c r="LR167" s="9"/>
      <c r="LS167" s="9"/>
      <c r="LT167" s="9"/>
      <c r="LU167" s="9"/>
      <c r="LV167" s="9"/>
      <c r="LW167" s="9"/>
      <c r="LX167" s="9"/>
      <c r="LY167" s="9"/>
      <c r="LZ167" s="9"/>
      <c r="MA167" s="9"/>
      <c r="MB167" s="9"/>
      <c r="MC167" s="9"/>
      <c r="MD167" s="9"/>
      <c r="ME167" s="9"/>
      <c r="MF167" s="9"/>
      <c r="MG167" s="9"/>
      <c r="MH167" s="9"/>
      <c r="MI167" s="9"/>
      <c r="MJ167" s="9"/>
      <c r="MK167" s="9"/>
      <c r="ML167" s="9"/>
      <c r="MM167" s="9"/>
      <c r="MN167" s="9"/>
      <c r="MO167" s="9"/>
      <c r="MP167" s="9"/>
      <c r="MQ167" s="9"/>
      <c r="MR167" s="9"/>
      <c r="MS167" s="9"/>
      <c r="MT167" s="9"/>
      <c r="MU167" s="9"/>
      <c r="MV167" s="9"/>
      <c r="MW167" s="9"/>
      <c r="MX167" s="9"/>
      <c r="MY167" s="9"/>
      <c r="MZ167" s="9"/>
      <c r="NA167" s="9"/>
      <c r="NB167" s="9"/>
      <c r="NC167" s="9"/>
      <c r="ND167" s="9"/>
      <c r="NE167" s="9"/>
      <c r="NF167" s="9"/>
      <c r="NG167" s="9"/>
      <c r="NH167" s="9"/>
      <c r="NI167" s="9"/>
      <c r="NJ167" s="9"/>
      <c r="NK167" s="9"/>
      <c r="NL167" s="9"/>
      <c r="NM167" s="9"/>
      <c r="NN167" s="9"/>
      <c r="NO167" s="9"/>
      <c r="NP167" s="9"/>
      <c r="NQ167" s="9"/>
      <c r="NR167" s="9"/>
      <c r="NS167" s="9"/>
      <c r="NT167" s="9"/>
      <c r="NU167" s="9"/>
      <c r="NV167" s="9"/>
      <c r="NW167" s="9"/>
      <c r="NX167" s="9"/>
      <c r="NY167" s="9"/>
      <c r="NZ167" s="9"/>
      <c r="OA167" s="9"/>
      <c r="OB167" s="9"/>
      <c r="OC167" s="9"/>
      <c r="OD167" s="9"/>
      <c r="OE167" s="9"/>
      <c r="OF167" s="9"/>
      <c r="OG167" s="9"/>
      <c r="OH167" s="9"/>
      <c r="OI167" s="9"/>
      <c r="OJ167" s="9"/>
      <c r="OK167" s="9"/>
      <c r="OL167" s="9"/>
      <c r="OM167" s="9"/>
      <c r="ON167" s="9"/>
      <c r="OO167" s="9"/>
      <c r="OP167" s="9"/>
      <c r="OQ167" s="9"/>
      <c r="OR167" s="9"/>
      <c r="OS167" s="9"/>
      <c r="OT167" s="9"/>
      <c r="OU167" s="9"/>
      <c r="OV167" s="9"/>
      <c r="OW167" s="9"/>
      <c r="OX167" s="9"/>
      <c r="OY167" s="9"/>
      <c r="OZ167" s="9"/>
      <c r="PA167" s="9"/>
      <c r="PB167" s="9"/>
      <c r="PC167" s="9"/>
      <c r="PD167" s="9"/>
      <c r="PE167" s="9"/>
      <c r="PF167" s="9"/>
      <c r="PG167" s="9"/>
      <c r="PH167" s="9"/>
      <c r="PI167" s="9"/>
      <c r="PJ167" s="9"/>
      <c r="PK167" s="9"/>
      <c r="PL167" s="9"/>
      <c r="PM167" s="9"/>
      <c r="PN167" s="9"/>
      <c r="PO167" s="9"/>
      <c r="PP167" s="9"/>
      <c r="PQ167" s="9"/>
      <c r="PR167" s="9"/>
      <c r="PS167" s="9"/>
      <c r="PT167" s="9"/>
      <c r="PU167" s="9"/>
      <c r="PV167" s="9"/>
      <c r="PW167" s="9"/>
      <c r="PX167" s="9"/>
      <c r="PY167" s="9"/>
      <c r="PZ167" s="9"/>
      <c r="QA167" s="9"/>
      <c r="QB167" s="9"/>
      <c r="QC167" s="9"/>
      <c r="QD167" s="9"/>
      <c r="QE167" s="9"/>
      <c r="QF167" s="9"/>
      <c r="QG167" s="9"/>
      <c r="QH167" s="9"/>
      <c r="QI167" s="9"/>
      <c r="QJ167" s="9"/>
      <c r="QK167" s="9"/>
      <c r="QL167" s="9"/>
      <c r="QM167" s="9"/>
      <c r="QN167" s="9"/>
      <c r="QO167" s="9"/>
      <c r="QP167" s="9"/>
      <c r="QQ167" s="9"/>
      <c r="QR167" s="9"/>
      <c r="QS167" s="9"/>
      <c r="QT167" s="9"/>
      <c r="QU167" s="9"/>
      <c r="QV167" s="9"/>
      <c r="QW167" s="9"/>
      <c r="QX167" s="9"/>
      <c r="QY167" s="9"/>
      <c r="QZ167" s="9"/>
      <c r="RA167" s="9"/>
      <c r="RB167" s="9"/>
      <c r="RC167" s="9"/>
      <c r="RD167" s="9"/>
      <c r="RE167" s="9"/>
      <c r="RF167" s="9"/>
      <c r="RG167" s="9"/>
      <c r="RH167" s="9"/>
      <c r="RI167" s="9"/>
      <c r="RJ167" s="9"/>
      <c r="RK167" s="9"/>
      <c r="RL167" s="9"/>
      <c r="RM167" s="9"/>
      <c r="RN167" s="9"/>
      <c r="RO167" s="9"/>
      <c r="RP167" s="9"/>
      <c r="RQ167" s="9"/>
      <c r="RR167" s="9"/>
      <c r="RS167" s="9"/>
      <c r="RT167" s="9"/>
      <c r="RU167" s="9"/>
      <c r="RV167" s="9"/>
      <c r="RW167" s="9"/>
      <c r="RX167" s="9"/>
      <c r="RY167" s="9"/>
      <c r="RZ167" s="9"/>
      <c r="SA167" s="9"/>
      <c r="SB167" s="9"/>
      <c r="SC167" s="9"/>
      <c r="SD167" s="9"/>
      <c r="SE167" s="9"/>
      <c r="SF167" s="9"/>
      <c r="SG167" s="9"/>
      <c r="SH167" s="9"/>
      <c r="SI167" s="9"/>
      <c r="SJ167" s="9"/>
      <c r="SK167" s="9"/>
      <c r="SL167" s="9"/>
      <c r="SM167" s="9"/>
      <c r="SN167" s="9"/>
      <c r="SO167" s="9"/>
      <c r="SP167" s="9"/>
      <c r="SQ167" s="9"/>
      <c r="SR167" s="9"/>
      <c r="SS167" s="9"/>
      <c r="ST167" s="9"/>
      <c r="SU167" s="9"/>
      <c r="SV167" s="9"/>
      <c r="SW167" s="9"/>
      <c r="SX167" s="9"/>
      <c r="SY167" s="9"/>
      <c r="SZ167" s="9"/>
      <c r="TA167" s="9"/>
      <c r="TB167" s="9"/>
      <c r="TC167" s="9"/>
      <c r="TD167" s="9"/>
      <c r="TE167" s="9"/>
      <c r="TF167" s="9"/>
      <c r="TG167" s="9"/>
      <c r="TH167" s="9"/>
      <c r="TI167" s="9"/>
      <c r="TJ167" s="9"/>
      <c r="TK167" s="9"/>
      <c r="TL167" s="9"/>
      <c r="TM167" s="9"/>
      <c r="TN167" s="9"/>
      <c r="TO167" s="9"/>
      <c r="ANB167" s="9"/>
      <c r="ANC167" s="9"/>
      <c r="AND167" s="9"/>
      <c r="ANE167" s="9"/>
      <c r="ANF167" s="9"/>
      <c r="ANG167" s="9"/>
      <c r="ANH167" s="9"/>
      <c r="ANI167" s="9"/>
      <c r="ANJ167" s="9"/>
      <c r="ANK167" s="9"/>
      <c r="ANL167" s="9"/>
      <c r="ANM167" s="9"/>
      <c r="ANN167" s="9"/>
      <c r="ANO167" s="9"/>
      <c r="ANP167" s="9"/>
      <c r="ANQ167" s="9"/>
      <c r="ANR167" s="9"/>
      <c r="ANS167" s="9"/>
      <c r="ANT167" s="9"/>
      <c r="ANU167" s="9"/>
      <c r="ANV167" s="9"/>
      <c r="ANW167" s="9"/>
      <c r="ANX167" s="9"/>
      <c r="ANY167" s="9"/>
      <c r="ANZ167" s="9"/>
      <c r="AOA167" s="9"/>
      <c r="AOB167" s="9"/>
      <c r="AOC167" s="9"/>
      <c r="AOD167" s="9"/>
      <c r="AOE167" s="9"/>
      <c r="AOF167" s="9"/>
      <c r="AOG167" s="9"/>
      <c r="AOH167" s="9"/>
      <c r="AOI167" s="9"/>
      <c r="AOJ167" s="9"/>
      <c r="AOK167" s="9"/>
      <c r="AOL167" s="9"/>
      <c r="AOM167" s="9"/>
      <c r="AON167" s="9"/>
      <c r="AOO167" s="9"/>
      <c r="AOP167" s="9"/>
      <c r="AOQ167" s="9"/>
      <c r="AOR167" s="9"/>
      <c r="AOS167" s="9"/>
      <c r="AOT167" s="9"/>
      <c r="AOU167" s="9"/>
      <c r="AOV167" s="9"/>
      <c r="AOW167" s="9"/>
      <c r="AOX167" s="9"/>
      <c r="AOY167" s="9"/>
      <c r="AOZ167" s="9"/>
      <c r="APA167" s="9"/>
      <c r="APB167" s="9"/>
      <c r="APC167" s="9"/>
      <c r="APD167" s="9"/>
      <c r="APE167" s="9"/>
      <c r="APF167" s="9"/>
      <c r="APG167" s="9"/>
      <c r="APH167" s="9"/>
      <c r="API167" s="9"/>
      <c r="APJ167" s="9"/>
      <c r="APK167" s="9"/>
      <c r="APL167" s="9"/>
      <c r="APM167" s="9"/>
      <c r="APN167" s="9"/>
      <c r="APO167" s="9"/>
      <c r="APP167" s="9"/>
      <c r="APQ167" s="9"/>
      <c r="APR167" s="9"/>
      <c r="APS167" s="9"/>
      <c r="APT167" s="9"/>
      <c r="APU167" s="9"/>
      <c r="APV167" s="9"/>
      <c r="APW167" s="9"/>
      <c r="APX167" s="9"/>
      <c r="APY167" s="9"/>
      <c r="APZ167" s="9"/>
      <c r="AQA167" s="9"/>
      <c r="AQB167" s="9"/>
      <c r="AQC167" s="9"/>
      <c r="AQD167" s="9"/>
      <c r="AQE167" s="9"/>
      <c r="AQF167" s="9"/>
      <c r="AQG167" s="9"/>
      <c r="AQH167" s="9"/>
      <c r="AQI167" s="9"/>
      <c r="AQJ167" s="9"/>
      <c r="AQK167" s="9"/>
      <c r="AQL167" s="9"/>
      <c r="AQM167" s="9"/>
      <c r="AQN167" s="9"/>
      <c r="AQO167" s="9"/>
      <c r="AQP167" s="9"/>
      <c r="AQQ167" s="9"/>
      <c r="AQR167" s="9"/>
      <c r="AQS167" s="9"/>
      <c r="AQT167" s="9"/>
      <c r="AQU167" s="9"/>
      <c r="AQV167" s="9"/>
      <c r="AQW167" s="9"/>
      <c r="AQX167" s="9"/>
      <c r="AQY167" s="9"/>
      <c r="AQZ167" s="9"/>
      <c r="ARA167" s="9"/>
      <c r="ARB167" s="9"/>
      <c r="ARC167" s="9"/>
      <c r="ARD167" s="9"/>
      <c r="ARE167" s="9"/>
      <c r="ARF167" s="9"/>
      <c r="ARG167" s="9"/>
      <c r="ARH167" s="9"/>
      <c r="ARI167" s="9"/>
      <c r="ARJ167" s="9"/>
      <c r="ARK167" s="9"/>
      <c r="ARL167" s="9"/>
      <c r="ARM167" s="9"/>
      <c r="ARN167" s="9"/>
      <c r="ARO167" s="9"/>
      <c r="ARP167" s="9"/>
      <c r="ARQ167" s="9"/>
      <c r="ARR167" s="9"/>
      <c r="ARS167" s="9"/>
      <c r="ART167" s="9"/>
      <c r="ARU167" s="9"/>
      <c r="ARV167" s="9"/>
      <c r="ARW167" s="9"/>
      <c r="ARX167" s="9"/>
      <c r="ARY167" s="9"/>
      <c r="ARZ167" s="9"/>
      <c r="ASA167" s="9"/>
      <c r="ASB167" s="9"/>
      <c r="ASC167" s="9"/>
      <c r="ASD167" s="9"/>
      <c r="ASE167" s="9"/>
      <c r="ASF167" s="9"/>
      <c r="ASG167" s="9"/>
      <c r="ASH167" s="9"/>
      <c r="ASI167" s="9"/>
      <c r="ASJ167" s="9"/>
      <c r="ASK167" s="9"/>
      <c r="ASL167" s="9"/>
      <c r="ASM167" s="9"/>
      <c r="ASN167" s="9"/>
      <c r="ASO167" s="9"/>
      <c r="ASP167" s="9"/>
      <c r="ASQ167" s="9"/>
      <c r="ASR167" s="9"/>
      <c r="ASS167" s="9"/>
      <c r="AST167" s="9"/>
      <c r="ASU167" s="9"/>
      <c r="ASV167" s="9"/>
      <c r="ASW167" s="9"/>
      <c r="ASX167" s="9"/>
      <c r="ASY167" s="9"/>
      <c r="ASZ167" s="9"/>
      <c r="ATA167" s="9"/>
      <c r="ATB167" s="9"/>
      <c r="ATC167" s="9"/>
      <c r="ATD167" s="9"/>
      <c r="ATE167" s="9"/>
      <c r="ATF167" s="9"/>
      <c r="ATG167" s="9"/>
      <c r="ATH167" s="9"/>
      <c r="ATI167" s="9"/>
      <c r="ATJ167" s="9"/>
      <c r="ATK167" s="9"/>
      <c r="ATL167" s="9"/>
      <c r="ATM167" s="9"/>
      <c r="ATN167" s="9"/>
      <c r="ATO167" s="9"/>
      <c r="ATP167" s="9"/>
      <c r="ATQ167" s="9"/>
      <c r="ATR167" s="9"/>
      <c r="ATS167" s="9"/>
      <c r="ATT167" s="9"/>
      <c r="ATU167" s="9"/>
      <c r="ATV167" s="9"/>
      <c r="ATW167" s="9"/>
      <c r="ATX167" s="9"/>
      <c r="ATY167" s="9" t="s">
        <v>5691</v>
      </c>
      <c r="ATZ167" s="9" t="s">
        <v>5691</v>
      </c>
      <c r="AUA167" s="9" t="s">
        <v>12835</v>
      </c>
      <c r="AUB167" s="9"/>
      <c r="AUC167" s="9"/>
      <c r="AUD167" s="9"/>
      <c r="AUE167" s="9"/>
      <c r="AUF167" s="9"/>
      <c r="AUG167" s="9"/>
      <c r="AUH167" s="9"/>
      <c r="AUI167" s="9"/>
      <c r="AUJ167" s="9"/>
      <c r="AUK167" s="9"/>
      <c r="AUL167" s="9"/>
      <c r="AUM167" s="9"/>
      <c r="AUN167" s="9"/>
      <c r="AUO167" s="9"/>
      <c r="AUP167" s="9"/>
      <c r="AUQ167" s="9"/>
      <c r="AUR167" s="9"/>
      <c r="AUS167" s="9"/>
      <c r="AUT167" s="9"/>
      <c r="AUU167" s="9"/>
      <c r="AUV167" s="9"/>
      <c r="AUW167" s="9"/>
      <c r="AUX167" s="9"/>
      <c r="AUY167" s="9"/>
      <c r="AUZ167" s="9"/>
      <c r="AVA167" s="9"/>
      <c r="AVB167" s="9"/>
      <c r="AVC167" s="9"/>
      <c r="AVD167" s="9"/>
      <c r="AVE167" s="9"/>
      <c r="AVF167" s="9"/>
      <c r="AVG167" s="9"/>
      <c r="AVH167" s="9"/>
      <c r="AVI167" s="9"/>
      <c r="AVJ167" s="9"/>
      <c r="AVK167" s="9" t="s">
        <v>13375</v>
      </c>
      <c r="AVL167" s="9"/>
      <c r="AVM167" s="9"/>
      <c r="AVN167" s="9"/>
      <c r="AVO167" s="9"/>
      <c r="AVP167" s="9"/>
      <c r="AVQ167" s="9"/>
      <c r="AVR167" s="9"/>
      <c r="AVS167" s="9"/>
      <c r="AVT167" s="9"/>
      <c r="AVU167" s="9"/>
      <c r="AVV167" s="9"/>
      <c r="AVW167" s="9"/>
      <c r="AVX167" s="9"/>
      <c r="AVY167" s="9"/>
      <c r="AVZ167" s="9"/>
      <c r="AWA167" s="9"/>
      <c r="AWB167" s="9"/>
      <c r="AWC167" s="9"/>
      <c r="AWD167" s="9"/>
      <c r="AWE167" s="9"/>
      <c r="AWF167" s="9"/>
      <c r="AWG167" s="9"/>
      <c r="AWH167" s="9"/>
      <c r="AWI167" s="9"/>
      <c r="AWJ167" s="9"/>
      <c r="AWK167" s="9"/>
      <c r="AWL167" s="9"/>
      <c r="AWM167" s="9"/>
      <c r="AWN167" s="9"/>
      <c r="AWO167" s="9"/>
      <c r="AWP167" s="9"/>
      <c r="AWQ167" s="9"/>
      <c r="AWR167" s="9"/>
      <c r="AWS167" s="9"/>
      <c r="AWT167" s="9"/>
      <c r="AWU167" s="9"/>
      <c r="AWV167" s="9"/>
      <c r="AWW167" s="9"/>
      <c r="AWX167" s="9"/>
      <c r="AWY167" s="9"/>
      <c r="AWZ167" s="9"/>
      <c r="AXA167" s="9"/>
      <c r="AXB167" s="9" t="s">
        <v>5707</v>
      </c>
      <c r="AXC167" s="9"/>
      <c r="AXD167" s="9"/>
      <c r="AXE167" s="9"/>
      <c r="AXF167" s="9"/>
      <c r="AXG167" s="9"/>
      <c r="AXH167" s="9"/>
      <c r="AXI167" s="9"/>
      <c r="AXJ167" s="9"/>
      <c r="AXK167" s="9">
        <v>540.0</v>
      </c>
      <c r="AXL167" s="9" t="s">
        <v>3293</v>
      </c>
      <c r="AXM167" s="9">
        <v>960.0</v>
      </c>
      <c r="AXN167" s="9"/>
      <c r="AXO167" s="9"/>
      <c r="AXP167" s="9"/>
      <c r="AXQ167" s="9"/>
      <c r="AXR167" s="9"/>
      <c r="AXS167" s="9"/>
      <c r="AXT167" s="9"/>
      <c r="AXU167" s="9"/>
      <c r="AXV167" s="9"/>
      <c r="AXW167" s="9"/>
      <c r="AXX167" s="9"/>
      <c r="AXY167" s="9"/>
      <c r="AXZ167" s="9"/>
      <c r="AYA167" s="9"/>
      <c r="AYB167" s="9"/>
      <c r="AYC167" s="9"/>
      <c r="AYD167" s="9" t="s">
        <v>3293</v>
      </c>
      <c r="AYE167" s="9"/>
      <c r="AYF167" s="9"/>
      <c r="AYG167" s="9"/>
      <c r="AYH167" s="9" t="s">
        <v>13376</v>
      </c>
      <c r="AYI167" s="9"/>
      <c r="AYJ167" s="9"/>
      <c r="AYK167" s="9"/>
      <c r="AYL167" s="9"/>
      <c r="AYM167" s="9"/>
      <c r="AYN167" s="9"/>
      <c r="AYO167" s="9"/>
      <c r="AYP167" s="9"/>
      <c r="AYQ167" s="9"/>
      <c r="AYR167" s="9"/>
      <c r="AYS167" s="9"/>
      <c r="AYT167" s="9"/>
      <c r="AYU167" s="9"/>
      <c r="AYV167" s="9"/>
      <c r="AYW167" s="9"/>
      <c r="AYX167" s="9"/>
      <c r="AYY167" s="9"/>
      <c r="AYZ167" s="9"/>
      <c r="AZA167" s="9"/>
      <c r="AZB167" s="9"/>
      <c r="AZC167" s="9"/>
      <c r="AZD167" s="9"/>
      <c r="AZE167" s="9"/>
      <c r="AZF167" s="9"/>
      <c r="AZG167" s="9"/>
      <c r="AZH167" s="9"/>
      <c r="AZI167" s="9"/>
      <c r="AZJ167" s="9"/>
      <c r="AZK167" s="9"/>
      <c r="AZL167" s="9"/>
      <c r="AZM167" s="9"/>
      <c r="AZN167" s="9"/>
      <c r="AZO167" s="9"/>
      <c r="AZP167" s="9"/>
      <c r="AZQ167" s="9"/>
      <c r="AZR167" s="9"/>
      <c r="AZS167" s="9"/>
      <c r="AZT167" s="9"/>
      <c r="AZU167" s="9"/>
      <c r="AZV167" s="9"/>
      <c r="AZW167" s="9"/>
      <c r="AZX167" s="9"/>
      <c r="AZY167" s="9"/>
      <c r="AZZ167" s="9"/>
      <c r="BAA167" s="9"/>
      <c r="BAB167" s="9"/>
      <c r="BAC167" s="9"/>
      <c r="BAD167" s="9"/>
      <c r="BAE167" s="9"/>
      <c r="BAF167" s="9"/>
      <c r="BAG167" s="9"/>
      <c r="BAH167" s="9"/>
      <c r="BAI167" s="9"/>
      <c r="BAJ167" s="9"/>
      <c r="BAK167" s="9"/>
      <c r="BAL167" s="9"/>
      <c r="BAM167" s="9"/>
      <c r="BAN167" s="9"/>
      <c r="BAO167" s="9"/>
      <c r="BAP167" s="9"/>
      <c r="BAQ167" s="9"/>
      <c r="BAR167" s="9"/>
      <c r="BAS167" s="9"/>
      <c r="BAT167" s="9"/>
      <c r="BAU167" s="9"/>
      <c r="BAV167" s="9"/>
      <c r="BAW167" s="9"/>
      <c r="BAX167" s="9"/>
      <c r="BAY167" s="9"/>
      <c r="BAZ167" s="9"/>
      <c r="BBA167" s="9"/>
      <c r="BBB167" s="9"/>
      <c r="BBC167" s="9"/>
      <c r="BBD167" s="9"/>
      <c r="BBE167" s="9"/>
      <c r="BBF167" s="9"/>
      <c r="BBG167" s="9"/>
      <c r="BBH167" s="9"/>
      <c r="BBI167" s="9"/>
      <c r="BBJ167" s="9"/>
      <c r="BBK167" s="9"/>
      <c r="BBL167" s="9"/>
      <c r="BBM167" s="9"/>
      <c r="BBN167" s="9"/>
      <c r="BBO167" s="9"/>
      <c r="BBP167" s="9"/>
      <c r="BBQ167" s="9"/>
      <c r="BBR167" s="9"/>
      <c r="BBS167" s="9"/>
      <c r="BBT167" s="9"/>
      <c r="BBU167" s="9"/>
      <c r="BBV167" s="9"/>
      <c r="BBW167" s="9"/>
      <c r="BBX167" s="9"/>
      <c r="BBY167" s="9"/>
      <c r="BBZ167" s="9"/>
      <c r="BCA167" s="9"/>
      <c r="BCB167" s="9"/>
      <c r="BCC167" s="9"/>
      <c r="BCD167" s="9"/>
      <c r="BCE167" s="9"/>
      <c r="BCF167" s="9"/>
      <c r="BCG167" s="9"/>
      <c r="BCH167" s="9"/>
      <c r="BCI167" s="9"/>
      <c r="BCJ167" s="9"/>
      <c r="BCK167" s="9"/>
      <c r="BCL167" s="9"/>
      <c r="BCM167" s="9"/>
      <c r="BCN167" s="9"/>
      <c r="BCO167" s="9"/>
      <c r="BCP167" s="9"/>
      <c r="BCQ167" s="9"/>
      <c r="BCR167" s="9"/>
      <c r="BCS167" s="9"/>
      <c r="BCT167" s="9"/>
      <c r="BCU167" s="9"/>
      <c r="BCV167" s="9"/>
      <c r="BCW167" s="9"/>
      <c r="BCX167" s="9"/>
      <c r="BCY167" s="9"/>
      <c r="BCZ167" s="9"/>
      <c r="BDA167" s="9"/>
      <c r="BDB167" s="9"/>
      <c r="BDC167" s="9"/>
      <c r="BDD167" s="9"/>
      <c r="BDE167" s="9"/>
      <c r="BDF167" s="9"/>
      <c r="BDG167" s="9"/>
      <c r="BDH167" s="9"/>
      <c r="BDI167" s="9"/>
      <c r="BDJ167" s="9"/>
      <c r="BDK167" s="9"/>
      <c r="BDL167" s="9"/>
      <c r="BDM167" s="9"/>
      <c r="BDN167" s="9"/>
      <c r="BDO167" s="9"/>
      <c r="BDP167" s="9"/>
      <c r="BDQ167" s="9"/>
      <c r="BDR167" s="9"/>
      <c r="BDS167" s="9"/>
      <c r="BDT167" s="9"/>
      <c r="BDU167" s="9"/>
      <c r="BDV167" s="9"/>
      <c r="BDW167" s="9"/>
      <c r="BDX167" s="9"/>
      <c r="BDY167" s="9"/>
      <c r="BDZ167" s="9"/>
      <c r="BEA167" s="9"/>
      <c r="BEB167" s="9"/>
      <c r="BEC167" s="9"/>
      <c r="BED167" s="9"/>
      <c r="BEE167" s="9"/>
      <c r="BEF167" s="9"/>
      <c r="BEG167" s="9"/>
      <c r="BEH167" s="9"/>
      <c r="BEI167" s="9"/>
      <c r="BEJ167" s="9"/>
      <c r="BEK167" s="9"/>
      <c r="BEL167" s="9"/>
      <c r="BEM167" s="9"/>
      <c r="BEN167" s="9"/>
      <c r="BEO167" s="9"/>
      <c r="BEP167" s="9"/>
      <c r="BEQ167" s="9"/>
      <c r="BER167" s="9"/>
      <c r="BES167" s="9"/>
      <c r="BET167" s="9"/>
      <c r="BEU167" s="9"/>
      <c r="BEV167" s="9"/>
      <c r="BEW167" s="9"/>
      <c r="BEX167" s="9"/>
      <c r="BEY167" s="9"/>
      <c r="BEZ167" s="9"/>
      <c r="BFA167" s="9"/>
      <c r="BFB167" s="9"/>
      <c r="BFC167" s="9"/>
      <c r="BFD167" s="9"/>
      <c r="BFE167" s="9"/>
      <c r="BFF167" s="9"/>
      <c r="BFG167" s="9"/>
      <c r="BFH167" s="9"/>
      <c r="BFI167" s="9"/>
      <c r="BFJ167" s="9"/>
      <c r="BFK167" s="9"/>
      <c r="BFL167" s="9"/>
      <c r="BFM167" s="9"/>
      <c r="BFN167" s="9"/>
      <c r="BFO167" s="9"/>
      <c r="BFP167" s="9"/>
      <c r="BFQ167" s="9"/>
      <c r="BFR167" s="9"/>
      <c r="BFS167" s="9"/>
      <c r="BFT167" s="9"/>
      <c r="BFU167" s="9"/>
      <c r="BFV167" s="9"/>
      <c r="BFW167" s="9"/>
      <c r="BFX167" s="9"/>
      <c r="BFY167" s="9"/>
      <c r="BFZ167" s="9"/>
      <c r="BGA167" s="9"/>
      <c r="BGB167" s="9"/>
      <c r="BGC167" s="9"/>
      <c r="BGD167" s="9"/>
      <c r="BGE167" s="9"/>
      <c r="BGF167" s="9"/>
      <c r="BGG167" s="9"/>
      <c r="BGH167" s="9"/>
      <c r="BGI167" s="9"/>
      <c r="BGJ167" s="9"/>
      <c r="BGK167" s="9"/>
      <c r="BGL167" s="9"/>
      <c r="BGM167" s="9"/>
      <c r="BGN167" s="9"/>
      <c r="BGO167" s="9"/>
      <c r="BGP167" s="9"/>
      <c r="BGQ167" s="9"/>
      <c r="BGR167" s="9"/>
      <c r="BGS167" s="9"/>
      <c r="BGT167" s="9"/>
      <c r="BGU167" s="9"/>
      <c r="BGV167" s="9"/>
      <c r="BGW167" s="9"/>
      <c r="BGX167" s="9"/>
      <c r="BGY167" s="9"/>
      <c r="BGZ167" s="9"/>
      <c r="BHA167" s="9"/>
      <c r="BHB167" s="9"/>
      <c r="BHC167" s="9"/>
      <c r="BHD167" s="9"/>
      <c r="BHE167" s="9"/>
      <c r="BHF167" s="9"/>
      <c r="BHG167" s="9"/>
      <c r="BHH167" s="9"/>
      <c r="BHI167" s="9"/>
      <c r="BHJ167" s="9"/>
      <c r="BHK167" s="9"/>
      <c r="BHL167" s="9"/>
      <c r="BHM167" s="9"/>
      <c r="BHN167" s="9"/>
      <c r="BHO167" s="9"/>
      <c r="BHP167" s="9"/>
      <c r="BHQ167" s="9"/>
      <c r="BHR167" s="9"/>
      <c r="BHS167" s="9"/>
      <c r="BHT167" s="9"/>
      <c r="BHU167" s="9"/>
      <c r="BHV167" s="9"/>
      <c r="BHW167" s="9"/>
      <c r="BHX167" s="9"/>
      <c r="BHY167" s="9"/>
      <c r="BHZ167" s="9"/>
      <c r="BIA167" s="9"/>
      <c r="BIB167" s="9"/>
      <c r="BIC167" s="9"/>
      <c r="BID167" s="9"/>
    </row>
    <row r="168" ht="14.25" customHeight="1">
      <c r="A168" s="9">
        <v>0.0</v>
      </c>
      <c r="B168" s="9" t="s">
        <v>11947</v>
      </c>
      <c r="C168" s="9" t="s">
        <v>11948</v>
      </c>
      <c r="D168" s="9" t="s">
        <v>11948</v>
      </c>
      <c r="E168" s="9"/>
      <c r="F168" s="9">
        <v>9.0</v>
      </c>
      <c r="G168" s="9" t="s">
        <v>13377</v>
      </c>
      <c r="H168" s="9" t="s">
        <v>11967</v>
      </c>
      <c r="I168" s="9">
        <v>1.0</v>
      </c>
      <c r="J168" s="9"/>
      <c r="K168" s="9"/>
      <c r="L168" s="9">
        <v>8.0</v>
      </c>
      <c r="M168" s="9"/>
      <c r="N168" s="9"/>
      <c r="O168" s="9"/>
      <c r="P168" s="9">
        <v>0.0</v>
      </c>
      <c r="Q168" s="9" t="s">
        <v>13378</v>
      </c>
      <c r="R168" s="9"/>
      <c r="S168" s="9" t="s">
        <v>3295</v>
      </c>
      <c r="T168" s="9" t="s">
        <v>3294</v>
      </c>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IJ168" s="9"/>
      <c r="IK168" s="9"/>
      <c r="IL168" s="9"/>
      <c r="IM168" s="9"/>
      <c r="IN168" s="9"/>
      <c r="IO168" s="9"/>
      <c r="IP168" s="9"/>
      <c r="IQ168" s="9"/>
      <c r="IR168" s="9"/>
      <c r="IS168" s="9"/>
      <c r="IT168" s="9"/>
      <c r="IU168" s="9"/>
      <c r="IV168" s="9"/>
      <c r="IW168" s="9"/>
      <c r="IX168" s="9"/>
      <c r="IY168" s="9"/>
      <c r="IZ168" s="9"/>
      <c r="JA168" s="9"/>
      <c r="JB168" s="9"/>
      <c r="JC168" s="9"/>
      <c r="JD168" s="9"/>
      <c r="JE168" s="9"/>
      <c r="JF168" s="9"/>
      <c r="JG168" s="9"/>
      <c r="JH168" s="9"/>
      <c r="JI168" s="9"/>
      <c r="JJ168" s="9"/>
      <c r="JK168" s="9"/>
      <c r="JL168" s="9"/>
      <c r="JM168" s="9"/>
      <c r="JN168" s="9"/>
      <c r="JO168" s="9"/>
      <c r="JP168" s="9"/>
      <c r="JQ168" s="9"/>
      <c r="JR168" s="9"/>
      <c r="JS168" s="9"/>
      <c r="JT168" s="9"/>
      <c r="JU168" s="9"/>
      <c r="JV168" s="9"/>
      <c r="JW168" s="9"/>
      <c r="JX168" s="9"/>
      <c r="JY168" s="9"/>
      <c r="JZ168" s="9"/>
      <c r="KA168" s="9"/>
      <c r="KB168" s="9"/>
      <c r="KC168" s="9"/>
      <c r="KD168" s="9"/>
      <c r="KE168" s="9"/>
      <c r="KF168" s="9"/>
      <c r="KG168" s="9"/>
      <c r="KH168" s="9"/>
      <c r="KI168" s="9"/>
      <c r="KJ168" s="9"/>
      <c r="KK168" s="9"/>
      <c r="KL168" s="9"/>
      <c r="KM168" s="9"/>
      <c r="KN168" s="9"/>
      <c r="KO168" s="9"/>
      <c r="KP168" s="9"/>
      <c r="KQ168" s="9"/>
      <c r="KR168" s="9"/>
      <c r="KS168" s="9"/>
      <c r="KT168" s="9"/>
      <c r="KU168" s="9"/>
      <c r="KV168" s="9"/>
      <c r="KW168" s="9"/>
      <c r="KX168" s="9"/>
      <c r="KY168" s="9"/>
      <c r="KZ168" s="9"/>
      <c r="LA168" s="9"/>
      <c r="LB168" s="9"/>
      <c r="LC168" s="9"/>
      <c r="LD168" s="9"/>
      <c r="LE168" s="9"/>
      <c r="LF168" s="9"/>
      <c r="LG168" s="9"/>
      <c r="LH168" s="9"/>
      <c r="LI168" s="9"/>
      <c r="LJ168" s="9"/>
      <c r="LK168" s="9"/>
      <c r="LL168" s="9"/>
      <c r="LM168" s="9"/>
      <c r="LN168" s="9"/>
      <c r="LO168" s="9"/>
      <c r="LP168" s="9"/>
      <c r="LQ168" s="9"/>
      <c r="LR168" s="9"/>
      <c r="LS168" s="9"/>
      <c r="LT168" s="9"/>
      <c r="LU168" s="9"/>
      <c r="LV168" s="9"/>
      <c r="LW168" s="9"/>
      <c r="LX168" s="9"/>
      <c r="LY168" s="9"/>
      <c r="LZ168" s="9"/>
      <c r="MA168" s="9"/>
      <c r="MB168" s="9"/>
      <c r="MC168" s="9"/>
      <c r="MD168" s="9"/>
      <c r="ME168" s="9"/>
      <c r="MF168" s="9"/>
      <c r="MG168" s="9"/>
      <c r="MH168" s="9"/>
      <c r="MI168" s="9"/>
      <c r="MJ168" s="9"/>
      <c r="MK168" s="9"/>
      <c r="ML168" s="9"/>
      <c r="MM168" s="9"/>
      <c r="MN168" s="9"/>
      <c r="MO168" s="9"/>
      <c r="MP168" s="9"/>
      <c r="MQ168" s="9"/>
      <c r="MR168" s="9"/>
      <c r="MS168" s="9"/>
      <c r="MT168" s="9"/>
      <c r="MU168" s="9"/>
      <c r="MV168" s="9"/>
      <c r="MW168" s="9"/>
      <c r="MX168" s="9"/>
      <c r="MY168" s="9"/>
      <c r="MZ168" s="9"/>
      <c r="NA168" s="9"/>
      <c r="NB168" s="9"/>
      <c r="NC168" s="9"/>
      <c r="ND168" s="9"/>
      <c r="NE168" s="9"/>
      <c r="NF168" s="9"/>
      <c r="NG168" s="9"/>
      <c r="NH168" s="9"/>
      <c r="NI168" s="9"/>
      <c r="NJ168" s="9"/>
      <c r="NK168" s="9"/>
      <c r="NL168" s="9"/>
      <c r="NM168" s="9"/>
      <c r="NN168" s="9"/>
      <c r="NO168" s="9"/>
      <c r="NP168" s="9"/>
      <c r="NQ168" s="9"/>
      <c r="NR168" s="9"/>
      <c r="NS168" s="9"/>
      <c r="NT168" s="9"/>
      <c r="NU168" s="9"/>
      <c r="NV168" s="9"/>
      <c r="NW168" s="9"/>
      <c r="NX168" s="9"/>
      <c r="NY168" s="9"/>
      <c r="NZ168" s="9"/>
      <c r="OA168" s="9"/>
      <c r="OB168" s="9"/>
      <c r="OC168" s="9"/>
      <c r="OD168" s="9"/>
      <c r="OE168" s="9"/>
      <c r="OF168" s="9"/>
      <c r="OG168" s="9"/>
      <c r="OH168" s="9"/>
      <c r="OI168" s="9"/>
      <c r="OJ168" s="9"/>
      <c r="OK168" s="9"/>
      <c r="OL168" s="9"/>
      <c r="OM168" s="9"/>
      <c r="ON168" s="9"/>
      <c r="OO168" s="9"/>
      <c r="OP168" s="9"/>
      <c r="OQ168" s="9"/>
      <c r="OR168" s="9"/>
      <c r="OS168" s="9"/>
      <c r="OT168" s="9"/>
      <c r="OU168" s="9"/>
      <c r="OV168" s="9"/>
      <c r="OW168" s="9"/>
      <c r="OX168" s="9"/>
      <c r="OY168" s="9"/>
      <c r="OZ168" s="9"/>
      <c r="PA168" s="9"/>
      <c r="PB168" s="9"/>
      <c r="PC168" s="9"/>
      <c r="PD168" s="9"/>
      <c r="PE168" s="9"/>
      <c r="PF168" s="9"/>
      <c r="PG168" s="9"/>
      <c r="PH168" s="9"/>
      <c r="PI168" s="9"/>
      <c r="PJ168" s="9"/>
      <c r="PK168" s="9"/>
      <c r="PL168" s="9"/>
      <c r="PM168" s="9"/>
      <c r="PN168" s="9"/>
      <c r="PO168" s="9"/>
      <c r="PP168" s="9"/>
      <c r="PQ168" s="9"/>
      <c r="PR168" s="9"/>
      <c r="PS168" s="9"/>
      <c r="PT168" s="9"/>
      <c r="PU168" s="9"/>
      <c r="PV168" s="9"/>
      <c r="PW168" s="9"/>
      <c r="PX168" s="9"/>
      <c r="PY168" s="9"/>
      <c r="PZ168" s="9"/>
      <c r="QA168" s="9"/>
      <c r="QB168" s="9"/>
      <c r="QC168" s="9"/>
      <c r="QD168" s="9"/>
      <c r="QE168" s="9" t="s">
        <v>11967</v>
      </c>
      <c r="QF168" s="9" t="s">
        <v>5691</v>
      </c>
      <c r="QG168" s="9" t="s">
        <v>5691</v>
      </c>
      <c r="QH168" s="9" t="s">
        <v>6047</v>
      </c>
      <c r="QI168" s="9"/>
      <c r="QJ168" s="9"/>
      <c r="QK168" s="9"/>
      <c r="QL168" s="9"/>
      <c r="QM168" s="9"/>
      <c r="QN168" s="9"/>
      <c r="QO168" s="9"/>
      <c r="QP168" s="9"/>
      <c r="QQ168" s="9"/>
      <c r="QR168" s="9"/>
      <c r="QS168" s="9"/>
      <c r="QT168" s="9"/>
      <c r="QU168" s="9"/>
      <c r="QV168" s="9"/>
      <c r="QW168" s="9"/>
      <c r="QX168" s="9"/>
      <c r="QY168" s="9"/>
      <c r="QZ168" s="9"/>
      <c r="RA168" s="9"/>
      <c r="RB168" s="9"/>
      <c r="RC168" s="9"/>
      <c r="RD168" s="9"/>
      <c r="RE168" s="9"/>
      <c r="RF168" s="9"/>
      <c r="RG168" s="9"/>
      <c r="RH168" s="9"/>
      <c r="RI168" s="9"/>
      <c r="RJ168" s="9"/>
      <c r="RK168" s="9"/>
      <c r="RL168" s="9"/>
      <c r="RM168" s="9"/>
      <c r="RN168" s="9"/>
      <c r="RO168" s="9" t="s">
        <v>13379</v>
      </c>
      <c r="RP168" s="9"/>
      <c r="RQ168" s="9"/>
      <c r="RR168" s="9"/>
      <c r="RS168" s="9"/>
      <c r="RT168" s="9"/>
      <c r="RU168" s="9"/>
      <c r="RV168" s="9"/>
      <c r="RW168" s="9"/>
      <c r="RX168" s="9"/>
      <c r="RY168" s="9"/>
      <c r="RZ168" s="9"/>
      <c r="SA168" s="9"/>
      <c r="SB168" s="9"/>
      <c r="SC168" s="9"/>
      <c r="SD168" s="9"/>
      <c r="SE168" s="9"/>
      <c r="SF168" s="9"/>
      <c r="SG168" s="9"/>
      <c r="SH168" s="9"/>
      <c r="SI168" s="9"/>
      <c r="SJ168" s="9"/>
      <c r="SK168" s="9"/>
      <c r="SL168" s="9"/>
      <c r="SM168" s="9"/>
      <c r="SN168" s="9"/>
      <c r="SO168" s="9"/>
      <c r="SP168" s="9"/>
      <c r="SQ168" s="9"/>
      <c r="SR168" s="9"/>
      <c r="SS168" s="9"/>
      <c r="ST168" s="9"/>
      <c r="SU168" s="9"/>
      <c r="SV168" s="9"/>
      <c r="SW168" s="9"/>
      <c r="SX168" s="9" t="s">
        <v>5707</v>
      </c>
      <c r="SY168" s="9"/>
      <c r="SZ168" s="9"/>
      <c r="TA168" s="9"/>
      <c r="TB168" s="9"/>
      <c r="TC168" s="9"/>
      <c r="TD168" s="9"/>
      <c r="TE168" s="9"/>
      <c r="TF168" s="9"/>
      <c r="TG168" s="9"/>
      <c r="TH168" s="9"/>
      <c r="TI168" s="9"/>
      <c r="TJ168" s="9"/>
      <c r="TK168" s="9"/>
      <c r="TL168" s="9"/>
      <c r="TM168" s="9" t="s">
        <v>13380</v>
      </c>
      <c r="TN168" s="9"/>
      <c r="TO168" s="9" t="s">
        <v>13381</v>
      </c>
      <c r="ANB168" s="9" t="s">
        <v>11973</v>
      </c>
      <c r="ANC168" s="9" t="s">
        <v>11974</v>
      </c>
      <c r="AND168" s="9" t="s">
        <v>13382</v>
      </c>
      <c r="ANE168" s="9" t="s">
        <v>11976</v>
      </c>
      <c r="ANF168" s="9"/>
      <c r="ANG168" s="9"/>
      <c r="ANH168" s="9"/>
      <c r="ANI168" s="9"/>
      <c r="ANJ168" s="9"/>
      <c r="ANK168" s="9"/>
      <c r="ANL168" s="9"/>
      <c r="ANM168" s="9" t="s">
        <v>13383</v>
      </c>
      <c r="ANN168" s="9"/>
      <c r="ANO168" s="9" t="s">
        <v>11967</v>
      </c>
      <c r="ANP168" s="9" t="s">
        <v>13384</v>
      </c>
      <c r="ANQ168" s="9"/>
      <c r="ANR168" s="9" t="s">
        <v>13385</v>
      </c>
      <c r="ANS168" s="9"/>
      <c r="ANT168" s="9"/>
      <c r="ANU168" s="9" t="s">
        <v>13386</v>
      </c>
      <c r="ANV168" s="9"/>
      <c r="ANW168" s="9"/>
      <c r="ANX168" s="9"/>
      <c r="ANY168" s="9"/>
      <c r="ANZ168" s="9"/>
      <c r="AOA168" s="9"/>
      <c r="AOB168" s="9"/>
      <c r="AOC168" s="9"/>
      <c r="AOD168" s="9"/>
      <c r="AOE168" s="9"/>
      <c r="AOF168" s="9"/>
      <c r="AOG168" s="9"/>
      <c r="AOH168" s="9"/>
      <c r="AOI168" s="9"/>
      <c r="AOJ168" s="9"/>
      <c r="AOK168" s="9"/>
      <c r="AOL168" s="9"/>
      <c r="AOM168" s="9"/>
      <c r="AON168" s="9"/>
      <c r="AOO168" s="9"/>
      <c r="AOP168" s="9"/>
      <c r="AOQ168" s="9"/>
      <c r="AOR168" s="9"/>
      <c r="AOS168" s="9"/>
      <c r="AOT168" s="9"/>
      <c r="AOU168" s="9"/>
      <c r="AOV168" s="9"/>
      <c r="AOW168" s="9"/>
      <c r="AOX168" s="9"/>
      <c r="AOY168" s="9"/>
      <c r="AOZ168" s="9"/>
      <c r="APA168" s="9"/>
      <c r="APB168" s="9"/>
      <c r="APC168" s="9"/>
      <c r="APD168" s="9"/>
      <c r="APE168" s="9"/>
      <c r="APF168" s="9"/>
      <c r="APG168" s="9"/>
      <c r="APH168" s="9"/>
      <c r="API168" s="9"/>
      <c r="APJ168" s="9"/>
      <c r="APK168" s="9"/>
      <c r="APL168" s="9"/>
      <c r="APM168" s="9"/>
      <c r="APN168" s="9"/>
      <c r="APO168" s="9"/>
      <c r="APP168" s="9"/>
      <c r="APQ168" s="9"/>
      <c r="APR168" s="9"/>
      <c r="APS168" s="9"/>
      <c r="APT168" s="9"/>
      <c r="APU168" s="9"/>
      <c r="APV168" s="9"/>
      <c r="APW168" s="9"/>
      <c r="APX168" s="9"/>
      <c r="APY168" s="9"/>
      <c r="APZ168" s="9"/>
      <c r="AQA168" s="9"/>
      <c r="AQB168" s="9"/>
      <c r="AQC168" s="9"/>
      <c r="AQD168" s="9"/>
      <c r="AQE168" s="9"/>
      <c r="AQF168" s="9"/>
      <c r="AQG168" s="9"/>
      <c r="AQH168" s="9"/>
      <c r="AQI168" s="9"/>
      <c r="AQJ168" s="9"/>
      <c r="AQK168" s="9"/>
      <c r="AQL168" s="9"/>
      <c r="AQM168" s="9"/>
      <c r="AQN168" s="9"/>
      <c r="AQO168" s="9"/>
      <c r="AQP168" s="9"/>
      <c r="AQQ168" s="9"/>
      <c r="AQR168" s="9"/>
      <c r="AQS168" s="9"/>
      <c r="AQT168" s="9"/>
      <c r="AQU168" s="9"/>
      <c r="AQV168" s="9"/>
      <c r="AQW168" s="9"/>
      <c r="AQX168" s="9"/>
      <c r="AQY168" s="9"/>
      <c r="AQZ168" s="9"/>
      <c r="ARA168" s="9"/>
      <c r="ARB168" s="9"/>
      <c r="ARC168" s="9"/>
      <c r="ARD168" s="9"/>
      <c r="ARE168" s="9"/>
      <c r="ARF168" s="9"/>
      <c r="ARG168" s="9"/>
      <c r="ARH168" s="9"/>
      <c r="ARI168" s="9"/>
      <c r="ARJ168" s="9"/>
      <c r="ARK168" s="9"/>
      <c r="ARL168" s="9"/>
      <c r="ARM168" s="9"/>
      <c r="ARN168" s="9"/>
      <c r="ARO168" s="9"/>
      <c r="ARP168" s="9"/>
      <c r="ARQ168" s="9"/>
      <c r="ARR168" s="9"/>
      <c r="ARS168" s="9"/>
      <c r="ART168" s="9"/>
      <c r="ARU168" s="9"/>
      <c r="ARV168" s="9"/>
      <c r="ARW168" s="9"/>
      <c r="ARX168" s="9"/>
      <c r="ARY168" s="9"/>
      <c r="ARZ168" s="9"/>
      <c r="ASA168" s="9"/>
      <c r="ASB168" s="9"/>
      <c r="ASC168" s="9"/>
      <c r="ASD168" s="9"/>
      <c r="ASE168" s="9"/>
      <c r="ASF168" s="9"/>
      <c r="ASG168" s="9"/>
      <c r="ASH168" s="9"/>
      <c r="ASI168" s="9"/>
      <c r="ASJ168" s="9"/>
      <c r="ASK168" s="9"/>
      <c r="ASL168" s="9"/>
      <c r="ASM168" s="9"/>
      <c r="ASN168" s="9"/>
      <c r="ASO168" s="9"/>
      <c r="ASP168" s="9"/>
      <c r="ASQ168" s="9"/>
      <c r="ASR168" s="9"/>
      <c r="ASS168" s="9"/>
      <c r="AST168" s="9"/>
      <c r="ASU168" s="9"/>
      <c r="ASV168" s="9"/>
      <c r="ASW168" s="9"/>
      <c r="ASX168" s="9"/>
      <c r="ASY168" s="9"/>
      <c r="ASZ168" s="9"/>
      <c r="ATA168" s="9"/>
      <c r="ATB168" s="9"/>
      <c r="ATC168" s="9"/>
      <c r="ATD168" s="9"/>
      <c r="ATE168" s="9"/>
      <c r="ATF168" s="9"/>
      <c r="ATG168" s="9"/>
      <c r="ATH168" s="9"/>
      <c r="ATI168" s="9"/>
      <c r="ATJ168" s="9"/>
      <c r="ATK168" s="9"/>
      <c r="ATL168" s="9"/>
      <c r="ATM168" s="9"/>
      <c r="ATN168" s="9"/>
      <c r="ATO168" s="9"/>
      <c r="ATP168" s="9"/>
      <c r="ATQ168" s="9"/>
      <c r="ATR168" s="9" t="s">
        <v>13387</v>
      </c>
      <c r="ATS168" s="9">
        <v>1.752204842E9</v>
      </c>
      <c r="ATT168" s="9" t="s">
        <v>13388</v>
      </c>
      <c r="ATU168" s="9" t="s">
        <v>11973</v>
      </c>
      <c r="ATV168" s="9" t="s">
        <v>11974</v>
      </c>
      <c r="ATW168" s="9" t="s">
        <v>13382</v>
      </c>
      <c r="ATX168" s="9" t="s">
        <v>11976</v>
      </c>
      <c r="ATY168" s="9"/>
      <c r="ATZ168" s="9"/>
      <c r="AUA168" s="9"/>
      <c r="AUB168" s="9"/>
      <c r="AUC168" s="9"/>
      <c r="AUD168" s="9"/>
      <c r="AUE168" s="9"/>
      <c r="AUF168" s="9"/>
      <c r="AUG168" s="9"/>
      <c r="AUH168" s="9"/>
      <c r="AUI168" s="9"/>
      <c r="AUJ168" s="9"/>
      <c r="AUK168" s="9"/>
      <c r="AUL168" s="9"/>
      <c r="AUM168" s="9"/>
      <c r="AUN168" s="9"/>
      <c r="AUO168" s="9"/>
      <c r="AUP168" s="9"/>
      <c r="AUQ168" s="9"/>
      <c r="AUR168" s="9"/>
      <c r="AUS168" s="9"/>
      <c r="AUT168" s="9"/>
      <c r="AUU168" s="9"/>
      <c r="AUV168" s="9"/>
      <c r="AUW168" s="9"/>
      <c r="AUX168" s="9"/>
      <c r="AUY168" s="9"/>
      <c r="AUZ168" s="9"/>
      <c r="AVA168" s="9"/>
      <c r="AVB168" s="9"/>
      <c r="AVC168" s="9"/>
      <c r="AVD168" s="9"/>
      <c r="AVE168" s="9"/>
      <c r="AVF168" s="9"/>
      <c r="AVG168" s="9"/>
      <c r="AVH168" s="9"/>
      <c r="AVI168" s="9"/>
      <c r="AVJ168" s="9"/>
      <c r="AVK168" s="9"/>
      <c r="AVL168" s="9"/>
      <c r="AVM168" s="9"/>
      <c r="AVN168" s="9"/>
      <c r="AVO168" s="9"/>
      <c r="AVP168" s="9"/>
      <c r="AVQ168" s="9"/>
      <c r="AVR168" s="9"/>
      <c r="AVS168" s="9"/>
      <c r="AVT168" s="9"/>
      <c r="AVU168" s="9"/>
      <c r="AVV168" s="9"/>
      <c r="AVW168" s="9"/>
      <c r="AVX168" s="9"/>
      <c r="AVY168" s="9"/>
      <c r="AVZ168" s="9"/>
      <c r="AWA168" s="9"/>
      <c r="AWB168" s="9"/>
      <c r="AWC168" s="9"/>
      <c r="AWD168" s="9"/>
      <c r="AWE168" s="9"/>
      <c r="AWF168" s="9"/>
      <c r="AWG168" s="9"/>
      <c r="AWH168" s="9"/>
      <c r="AWI168" s="9"/>
      <c r="AWJ168" s="9"/>
      <c r="AWK168" s="9"/>
      <c r="AWL168" s="9"/>
      <c r="AWM168" s="9"/>
      <c r="AWN168" s="9"/>
      <c r="AWO168" s="9"/>
      <c r="AWP168" s="9"/>
      <c r="AWQ168" s="9"/>
      <c r="AWR168" s="9"/>
      <c r="AWS168" s="9"/>
      <c r="AWT168" s="9"/>
      <c r="AWU168" s="9"/>
      <c r="AWV168" s="9"/>
      <c r="AWW168" s="9"/>
      <c r="AWX168" s="9"/>
      <c r="AWY168" s="9"/>
      <c r="AWZ168" s="9"/>
      <c r="AXA168" s="9"/>
      <c r="AXB168" s="9"/>
      <c r="AXC168" s="9"/>
      <c r="AXD168" s="9"/>
      <c r="AXE168" s="9"/>
      <c r="AXF168" s="9"/>
      <c r="AXG168" s="9"/>
      <c r="AXH168" s="9"/>
      <c r="AXI168" s="9"/>
      <c r="AXJ168" s="9"/>
      <c r="AXK168" s="9"/>
      <c r="AXL168" s="9"/>
      <c r="AXM168" s="9"/>
      <c r="AXN168" s="9"/>
      <c r="AXO168" s="9"/>
      <c r="AXP168" s="9"/>
      <c r="AXQ168" s="9"/>
      <c r="AXR168" s="9"/>
      <c r="AXS168" s="9"/>
      <c r="AXT168" s="9"/>
      <c r="AXU168" s="9"/>
      <c r="AXV168" s="9"/>
      <c r="AXW168" s="9"/>
      <c r="AXX168" s="9"/>
      <c r="AXY168" s="9"/>
      <c r="AXZ168" s="9"/>
      <c r="AYA168" s="9"/>
      <c r="AYB168" s="9"/>
      <c r="AYC168" s="9"/>
      <c r="AYD168" s="9"/>
      <c r="AYE168" s="9"/>
      <c r="AYF168" s="9"/>
      <c r="AYG168" s="9"/>
      <c r="AYH168" s="9"/>
      <c r="AYI168" s="9"/>
      <c r="AYJ168" s="9"/>
      <c r="AYK168" s="9"/>
      <c r="AYL168" s="9"/>
      <c r="AYM168" s="9"/>
      <c r="AYN168" s="9"/>
      <c r="AYO168" s="9"/>
      <c r="AYP168" s="9"/>
      <c r="AYQ168" s="9"/>
      <c r="AYR168" s="9"/>
      <c r="AYS168" s="9"/>
      <c r="AYT168" s="9"/>
      <c r="AYU168" s="9"/>
      <c r="AYV168" s="9"/>
      <c r="AYW168" s="9"/>
      <c r="AYX168" s="9"/>
      <c r="AYY168" s="9"/>
      <c r="AYZ168" s="9"/>
      <c r="AZA168" s="9"/>
      <c r="AZB168" s="9"/>
      <c r="AZC168" s="9"/>
      <c r="AZD168" s="9"/>
      <c r="AZE168" s="9"/>
      <c r="AZF168" s="9"/>
      <c r="AZG168" s="9"/>
      <c r="AZH168" s="9"/>
      <c r="AZI168" s="9"/>
      <c r="AZJ168" s="9"/>
      <c r="AZK168" s="9"/>
      <c r="AZL168" s="9"/>
      <c r="AZM168" s="9"/>
      <c r="AZN168" s="9"/>
      <c r="AZO168" s="9"/>
      <c r="AZP168" s="9"/>
      <c r="AZQ168" s="9"/>
      <c r="AZR168" s="9"/>
      <c r="AZS168" s="9"/>
      <c r="AZT168" s="9"/>
      <c r="AZU168" s="9"/>
      <c r="AZV168" s="9"/>
      <c r="AZW168" s="9"/>
      <c r="AZX168" s="9"/>
      <c r="AZY168" s="9"/>
      <c r="AZZ168" s="9"/>
      <c r="BAA168" s="9"/>
      <c r="BAB168" s="9"/>
      <c r="BAC168" s="9"/>
      <c r="BAD168" s="9"/>
      <c r="BAE168" s="9"/>
      <c r="BAF168" s="9"/>
      <c r="BAG168" s="9"/>
      <c r="BAH168" s="9"/>
      <c r="BAI168" s="9"/>
      <c r="BAJ168" s="9"/>
      <c r="BAK168" s="9"/>
      <c r="BAL168" s="9"/>
      <c r="BAM168" s="9"/>
      <c r="BAN168" s="9"/>
      <c r="BAO168" s="9"/>
      <c r="BAP168" s="9"/>
      <c r="BAQ168" s="9"/>
      <c r="BAR168" s="9"/>
      <c r="BAS168" s="9"/>
      <c r="BAT168" s="9"/>
      <c r="BAU168" s="9"/>
      <c r="BAV168" s="9"/>
      <c r="BAW168" s="9"/>
      <c r="BAX168" s="9"/>
      <c r="BAY168" s="9"/>
      <c r="BAZ168" s="9"/>
      <c r="BBA168" s="9"/>
      <c r="BBB168" s="9"/>
      <c r="BBC168" s="9"/>
      <c r="BBD168" s="9"/>
      <c r="BBE168" s="9"/>
      <c r="BBF168" s="9"/>
      <c r="BBG168" s="9"/>
      <c r="BBH168" s="9"/>
      <c r="BBI168" s="9"/>
      <c r="BBJ168" s="9"/>
      <c r="BBK168" s="9"/>
      <c r="BBL168" s="9"/>
      <c r="BBM168" s="9"/>
      <c r="BBN168" s="9"/>
      <c r="BBO168" s="9"/>
      <c r="BBP168" s="9"/>
      <c r="BBQ168" s="9"/>
      <c r="BBR168" s="9"/>
      <c r="BBS168" s="9"/>
      <c r="BBT168" s="9"/>
      <c r="BBU168" s="9"/>
      <c r="BBV168" s="9"/>
      <c r="BBW168" s="9"/>
      <c r="BBX168" s="9"/>
      <c r="BBY168" s="9"/>
      <c r="BBZ168" s="9"/>
      <c r="BCA168" s="9"/>
      <c r="BCB168" s="9"/>
      <c r="BCC168" s="9"/>
      <c r="BCD168" s="9"/>
      <c r="BCE168" s="9"/>
      <c r="BCF168" s="9"/>
      <c r="BCG168" s="9"/>
      <c r="BCH168" s="9"/>
      <c r="BCI168" s="9"/>
      <c r="BCJ168" s="9"/>
      <c r="BCK168" s="9"/>
      <c r="BCL168" s="9"/>
      <c r="BCM168" s="9"/>
      <c r="BCN168" s="9"/>
      <c r="BCO168" s="9"/>
      <c r="BCP168" s="9"/>
      <c r="BCQ168" s="9"/>
      <c r="BCR168" s="9"/>
      <c r="BCS168" s="9"/>
      <c r="BCT168" s="9"/>
      <c r="BCU168" s="9"/>
      <c r="BCV168" s="9"/>
      <c r="BCW168" s="9"/>
      <c r="BCX168" s="9"/>
      <c r="BCY168" s="9"/>
      <c r="BCZ168" s="9"/>
      <c r="BDA168" s="9"/>
      <c r="BDB168" s="9"/>
      <c r="BDC168" s="9"/>
      <c r="BDD168" s="9"/>
      <c r="BDE168" s="9"/>
      <c r="BDF168" s="9"/>
      <c r="BDG168" s="9"/>
      <c r="BDH168" s="9"/>
      <c r="BDI168" s="9"/>
      <c r="BDJ168" s="9"/>
      <c r="BDK168" s="9"/>
      <c r="BDL168" s="9"/>
      <c r="BDM168" s="9"/>
      <c r="BDN168" s="9"/>
      <c r="BDO168" s="9"/>
      <c r="BDP168" s="9"/>
      <c r="BDQ168" s="9"/>
      <c r="BDR168" s="9"/>
      <c r="BDS168" s="9"/>
      <c r="BDT168" s="9"/>
      <c r="BDU168" s="9"/>
      <c r="BDV168" s="9"/>
      <c r="BDW168" s="9"/>
      <c r="BDX168" s="9"/>
      <c r="BDY168" s="9"/>
      <c r="BDZ168" s="9"/>
      <c r="BEA168" s="9"/>
      <c r="BEB168" s="9"/>
      <c r="BEC168" s="9"/>
      <c r="BED168" s="9"/>
      <c r="BEE168" s="9"/>
      <c r="BEF168" s="9"/>
      <c r="BEG168" s="9"/>
      <c r="BEH168" s="9"/>
      <c r="BEI168" s="9"/>
      <c r="BEJ168" s="9"/>
      <c r="BEK168" s="9"/>
      <c r="BEL168" s="9"/>
      <c r="BEM168" s="9"/>
      <c r="BEN168" s="9"/>
      <c r="BEO168" s="9"/>
      <c r="BEP168" s="9"/>
      <c r="BEQ168" s="9"/>
      <c r="BER168" s="9"/>
      <c r="BES168" s="9"/>
      <c r="BET168" s="9"/>
      <c r="BEU168" s="9"/>
      <c r="BEV168" s="9"/>
      <c r="BEW168" s="9"/>
      <c r="BEX168" s="9"/>
      <c r="BEY168" s="9"/>
      <c r="BEZ168" s="9"/>
      <c r="BFA168" s="9"/>
      <c r="BFB168" s="9"/>
      <c r="BFC168" s="9"/>
      <c r="BFD168" s="9"/>
      <c r="BFE168" s="9"/>
      <c r="BFF168" s="9"/>
      <c r="BFG168" s="9"/>
      <c r="BFH168" s="9"/>
      <c r="BFI168" s="9"/>
      <c r="BFJ168" s="9"/>
      <c r="BFK168" s="9"/>
      <c r="BFL168" s="9"/>
      <c r="BFM168" s="9"/>
      <c r="BFN168" s="9"/>
      <c r="BFO168" s="9"/>
      <c r="BFP168" s="9"/>
      <c r="BFQ168" s="9"/>
      <c r="BFR168" s="9"/>
      <c r="BFS168" s="9"/>
      <c r="BFT168" s="9"/>
      <c r="BFU168" s="9"/>
      <c r="BFV168" s="9"/>
      <c r="BFW168" s="9"/>
      <c r="BFX168" s="9"/>
      <c r="BFY168" s="9"/>
      <c r="BFZ168" s="9"/>
      <c r="BGA168" s="9"/>
      <c r="BGB168" s="9"/>
      <c r="BGC168" s="9"/>
      <c r="BGD168" s="9"/>
      <c r="BGE168" s="9"/>
      <c r="BGF168" s="9"/>
      <c r="BGG168" s="9"/>
      <c r="BGH168" s="9"/>
      <c r="BGI168" s="9"/>
      <c r="BGJ168" s="9"/>
      <c r="BGK168" s="9"/>
      <c r="BGL168" s="9"/>
      <c r="BGM168" s="9"/>
      <c r="BGN168" s="9"/>
      <c r="BGO168" s="9"/>
      <c r="BGP168" s="9"/>
      <c r="BGQ168" s="9"/>
      <c r="BGR168" s="9"/>
      <c r="BGS168" s="9"/>
      <c r="BGT168" s="9"/>
      <c r="BGU168" s="9"/>
      <c r="BGV168" s="9"/>
      <c r="BGW168" s="9"/>
      <c r="BGX168" s="9"/>
      <c r="BGY168" s="9"/>
      <c r="BGZ168" s="9"/>
      <c r="BHA168" s="9"/>
      <c r="BHB168" s="9"/>
      <c r="BHC168" s="9"/>
      <c r="BHD168" s="9"/>
      <c r="BHE168" s="9"/>
      <c r="BHF168" s="9"/>
      <c r="BHG168" s="9"/>
      <c r="BHH168" s="9"/>
      <c r="BHI168" s="9"/>
      <c r="BHJ168" s="9"/>
      <c r="BHK168" s="9"/>
      <c r="BHL168" s="9"/>
      <c r="BHM168" s="9"/>
      <c r="BHN168" s="9"/>
      <c r="BHO168" s="9"/>
      <c r="BHP168" s="9"/>
      <c r="BHQ168" s="9"/>
      <c r="BHR168" s="9"/>
      <c r="BHS168" s="9"/>
      <c r="BHT168" s="9"/>
      <c r="BHU168" s="9"/>
      <c r="BHV168" s="9"/>
      <c r="BHW168" s="9"/>
      <c r="BHX168" s="9"/>
      <c r="BHY168" s="9"/>
      <c r="BHZ168" s="9"/>
      <c r="BIA168" s="9"/>
      <c r="BIB168" s="9"/>
      <c r="BIC168" s="9"/>
      <c r="BID168" s="9"/>
    </row>
    <row r="169" ht="14.25" customHeight="1">
      <c r="A169" s="9">
        <v>7.0</v>
      </c>
      <c r="B169" s="9" t="s">
        <v>11947</v>
      </c>
      <c r="C169" s="9" t="s">
        <v>11948</v>
      </c>
      <c r="D169" s="9" t="s">
        <v>11948</v>
      </c>
      <c r="E169" s="9"/>
      <c r="F169" s="9">
        <v>6.0</v>
      </c>
      <c r="G169" s="9" t="s">
        <v>13389</v>
      </c>
      <c r="H169" s="9"/>
      <c r="I169" s="9"/>
      <c r="J169" s="9"/>
      <c r="K169" s="9">
        <v>1.0</v>
      </c>
      <c r="L169" s="9">
        <v>5.0</v>
      </c>
      <c r="M169" s="9"/>
      <c r="N169" s="9"/>
      <c r="O169" s="9"/>
      <c r="P169" s="9">
        <v>0.0</v>
      </c>
      <c r="Q169" s="9" t="s">
        <v>13390</v>
      </c>
      <c r="R169" s="9"/>
      <c r="S169" s="9" t="s">
        <v>3298</v>
      </c>
      <c r="T169" s="9" t="s">
        <v>3297</v>
      </c>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c r="HA169" s="9"/>
      <c r="HB169" s="9"/>
      <c r="HC169" s="9"/>
      <c r="HD169" s="9"/>
      <c r="HE169" s="9"/>
      <c r="HF169" s="9"/>
      <c r="HG169" s="9"/>
      <c r="HH169" s="9"/>
      <c r="HI169" s="9"/>
      <c r="HJ169" s="9"/>
      <c r="HK169" s="9"/>
      <c r="HL169" s="9"/>
      <c r="HM169" s="9"/>
      <c r="HN169" s="9"/>
      <c r="HO169" s="9"/>
      <c r="HP169" s="9"/>
      <c r="HQ169" s="9"/>
      <c r="HR169" s="9"/>
      <c r="HS169" s="9"/>
      <c r="HT169" s="9"/>
      <c r="HU169" s="9"/>
      <c r="HV169" s="9"/>
      <c r="HW169" s="9"/>
      <c r="HX169" s="9"/>
      <c r="HY169" s="9"/>
      <c r="HZ169" s="9"/>
      <c r="IA169" s="9"/>
      <c r="IB169" s="9"/>
      <c r="IC169" s="9"/>
      <c r="ID169" s="9"/>
      <c r="IE169" s="9"/>
      <c r="IF169" s="9"/>
      <c r="IG169" s="9"/>
      <c r="IH169" s="9"/>
      <c r="II169" s="9"/>
      <c r="IJ169" s="9"/>
      <c r="IK169" s="9"/>
      <c r="IL169" s="9"/>
      <c r="IM169" s="9"/>
      <c r="IN169" s="9"/>
      <c r="IO169" s="9"/>
      <c r="IP169" s="9"/>
      <c r="IQ169" s="9"/>
      <c r="IR169" s="9"/>
      <c r="IS169" s="9"/>
      <c r="IT169" s="9"/>
      <c r="IU169" s="9"/>
      <c r="IV169" s="9"/>
      <c r="IW169" s="9"/>
      <c r="IX169" s="9"/>
      <c r="IY169" s="9"/>
      <c r="IZ169" s="9"/>
      <c r="JA169" s="9"/>
      <c r="JB169" s="9"/>
      <c r="JC169" s="9"/>
      <c r="JD169" s="9"/>
      <c r="JE169" s="9"/>
      <c r="JF169" s="9"/>
      <c r="JG169" s="9"/>
      <c r="JH169" s="9"/>
      <c r="JI169" s="9"/>
      <c r="JJ169" s="9"/>
      <c r="JK169" s="9"/>
      <c r="JL169" s="9"/>
      <c r="JM169" s="9"/>
      <c r="JN169" s="9"/>
      <c r="JO169" s="9"/>
      <c r="JP169" s="9"/>
      <c r="JQ169" s="9"/>
      <c r="JR169" s="9"/>
      <c r="JS169" s="9"/>
      <c r="JT169" s="9"/>
      <c r="JU169" s="9"/>
      <c r="JV169" s="9"/>
      <c r="JW169" s="9"/>
      <c r="JX169" s="9"/>
      <c r="JY169" s="9"/>
      <c r="JZ169" s="9"/>
      <c r="KA169" s="9"/>
      <c r="KB169" s="9"/>
      <c r="KC169" s="9"/>
      <c r="KD169" s="9"/>
      <c r="KE169" s="9"/>
      <c r="KF169" s="9"/>
      <c r="KG169" s="9"/>
      <c r="KH169" s="9"/>
      <c r="KI169" s="9"/>
      <c r="KJ169" s="9"/>
      <c r="KK169" s="9"/>
      <c r="KL169" s="9"/>
      <c r="KM169" s="9"/>
      <c r="KN169" s="9"/>
      <c r="KO169" s="9"/>
      <c r="KP169" s="9"/>
      <c r="KQ169" s="9"/>
      <c r="KR169" s="9"/>
      <c r="KS169" s="9"/>
      <c r="KT169" s="9"/>
      <c r="KU169" s="9"/>
      <c r="KV169" s="9"/>
      <c r="KW169" s="9"/>
      <c r="KX169" s="9"/>
      <c r="KY169" s="9"/>
      <c r="KZ169" s="9"/>
      <c r="LA169" s="9"/>
      <c r="LB169" s="9"/>
      <c r="LC169" s="9"/>
      <c r="LD169" s="9"/>
      <c r="LE169" s="9"/>
      <c r="LF169" s="9"/>
      <c r="LG169" s="9"/>
      <c r="LH169" s="9"/>
      <c r="LI169" s="9"/>
      <c r="LJ169" s="9"/>
      <c r="LK169" s="9"/>
      <c r="LL169" s="9"/>
      <c r="LM169" s="9"/>
      <c r="LN169" s="9"/>
      <c r="LO169" s="9"/>
      <c r="LP169" s="9"/>
      <c r="LQ169" s="9"/>
      <c r="LR169" s="9"/>
      <c r="LS169" s="9"/>
      <c r="LT169" s="9"/>
      <c r="LU169" s="9"/>
      <c r="LV169" s="9"/>
      <c r="LW169" s="9"/>
      <c r="LX169" s="9"/>
      <c r="LY169" s="9"/>
      <c r="LZ169" s="9"/>
      <c r="MA169" s="9"/>
      <c r="MB169" s="9"/>
      <c r="MC169" s="9"/>
      <c r="MD169" s="9"/>
      <c r="ME169" s="9"/>
      <c r="MF169" s="9"/>
      <c r="MG169" s="9"/>
      <c r="MH169" s="9"/>
      <c r="MI169" s="9"/>
      <c r="MJ169" s="9"/>
      <c r="MK169" s="9"/>
      <c r="ML169" s="9"/>
      <c r="MM169" s="9"/>
      <c r="MN169" s="9"/>
      <c r="MO169" s="9"/>
      <c r="MP169" s="9"/>
      <c r="MQ169" s="9"/>
      <c r="MR169" s="9"/>
      <c r="MS169" s="9"/>
      <c r="MT169" s="9"/>
      <c r="MU169" s="9"/>
      <c r="MV169" s="9"/>
      <c r="MW169" s="9"/>
      <c r="MX169" s="9"/>
      <c r="MY169" s="9"/>
      <c r="MZ169" s="9"/>
      <c r="NA169" s="9"/>
      <c r="NB169" s="9"/>
      <c r="NC169" s="9"/>
      <c r="ND169" s="9"/>
      <c r="NE169" s="9"/>
      <c r="NF169" s="9"/>
      <c r="NG169" s="9"/>
      <c r="NH169" s="9"/>
      <c r="NI169" s="9"/>
      <c r="NJ169" s="9"/>
      <c r="NK169" s="9"/>
      <c r="NL169" s="9"/>
      <c r="NM169" s="9"/>
      <c r="NN169" s="9"/>
      <c r="NO169" s="9"/>
      <c r="NP169" s="9"/>
      <c r="NQ169" s="9"/>
      <c r="NR169" s="9"/>
      <c r="NS169" s="9"/>
      <c r="NT169" s="9"/>
      <c r="NU169" s="9"/>
      <c r="NV169" s="9"/>
      <c r="NW169" s="9"/>
      <c r="NX169" s="9"/>
      <c r="NY169" s="9"/>
      <c r="NZ169" s="9"/>
      <c r="OA169" s="9"/>
      <c r="OB169" s="9"/>
      <c r="OC169" s="9"/>
      <c r="OD169" s="9"/>
      <c r="OE169" s="9"/>
      <c r="OF169" s="9"/>
      <c r="OG169" s="9"/>
      <c r="OH169" s="9"/>
      <c r="OI169" s="9"/>
      <c r="OJ169" s="9"/>
      <c r="OK169" s="9"/>
      <c r="OL169" s="9"/>
      <c r="OM169" s="9"/>
      <c r="ON169" s="9"/>
      <c r="OO169" s="9"/>
      <c r="OP169" s="9"/>
      <c r="OQ169" s="9"/>
      <c r="OR169" s="9"/>
      <c r="OS169" s="9"/>
      <c r="OT169" s="9"/>
      <c r="OU169" s="9"/>
      <c r="OV169" s="9"/>
      <c r="OW169" s="9"/>
      <c r="OX169" s="9"/>
      <c r="OY169" s="9"/>
      <c r="OZ169" s="9"/>
      <c r="PA169" s="9"/>
      <c r="PB169" s="9"/>
      <c r="PC169" s="9"/>
      <c r="PD169" s="9"/>
      <c r="PE169" s="9"/>
      <c r="PF169" s="9"/>
      <c r="PG169" s="9"/>
      <c r="PH169" s="9"/>
      <c r="PI169" s="9"/>
      <c r="PJ169" s="9"/>
      <c r="PK169" s="9"/>
      <c r="PL169" s="9"/>
      <c r="PM169" s="9"/>
      <c r="PN169" s="9"/>
      <c r="PO169" s="9"/>
      <c r="PP169" s="9"/>
      <c r="PQ169" s="9"/>
      <c r="PR169" s="9"/>
      <c r="PS169" s="9"/>
      <c r="PT169" s="9"/>
      <c r="PU169" s="9"/>
      <c r="PV169" s="9"/>
      <c r="PW169" s="9"/>
      <c r="PX169" s="9"/>
      <c r="PY169" s="9"/>
      <c r="PZ169" s="9"/>
      <c r="QA169" s="9"/>
      <c r="QB169" s="9"/>
      <c r="QC169" s="9"/>
      <c r="QD169" s="9"/>
      <c r="QE169" s="9"/>
      <c r="QF169" s="9"/>
      <c r="QG169" s="9"/>
      <c r="QH169" s="9"/>
      <c r="QI169" s="9"/>
      <c r="QJ169" s="9"/>
      <c r="QK169" s="9"/>
      <c r="QL169" s="9"/>
      <c r="QM169" s="9"/>
      <c r="QN169" s="9"/>
      <c r="QO169" s="9"/>
      <c r="QP169" s="9"/>
      <c r="QQ169" s="9"/>
      <c r="QR169" s="9"/>
      <c r="QS169" s="9"/>
      <c r="QT169" s="9"/>
      <c r="QU169" s="9"/>
      <c r="QV169" s="9"/>
      <c r="QW169" s="9"/>
      <c r="QX169" s="9"/>
      <c r="QY169" s="9"/>
      <c r="QZ169" s="9"/>
      <c r="RA169" s="9"/>
      <c r="RB169" s="9"/>
      <c r="RC169" s="9"/>
      <c r="RD169" s="9"/>
      <c r="RE169" s="9"/>
      <c r="RF169" s="9"/>
      <c r="RG169" s="9"/>
      <c r="RH169" s="9"/>
      <c r="RI169" s="9"/>
      <c r="RJ169" s="9"/>
      <c r="RK169" s="9"/>
      <c r="RL169" s="9"/>
      <c r="RM169" s="9"/>
      <c r="RN169" s="9"/>
      <c r="RO169" s="9"/>
      <c r="RP169" s="9"/>
      <c r="RQ169" s="9"/>
      <c r="RR169" s="9"/>
      <c r="RS169" s="9"/>
      <c r="RT169" s="9"/>
      <c r="RU169" s="9"/>
      <c r="RV169" s="9"/>
      <c r="RW169" s="9"/>
      <c r="RX169" s="9"/>
      <c r="RY169" s="9"/>
      <c r="RZ169" s="9"/>
      <c r="SA169" s="9"/>
      <c r="SB169" s="9"/>
      <c r="SC169" s="9"/>
      <c r="SD169" s="9"/>
      <c r="SE169" s="9"/>
      <c r="SF169" s="9"/>
      <c r="SG169" s="9"/>
      <c r="SH169" s="9"/>
      <c r="SI169" s="9"/>
      <c r="SJ169" s="9"/>
      <c r="SK169" s="9"/>
      <c r="SL169" s="9"/>
      <c r="SM169" s="9"/>
      <c r="SN169" s="9"/>
      <c r="SO169" s="9"/>
      <c r="SP169" s="9"/>
      <c r="SQ169" s="9"/>
      <c r="SR169" s="9"/>
      <c r="SS169" s="9"/>
      <c r="ST169" s="9"/>
      <c r="SU169" s="9"/>
      <c r="SV169" s="9"/>
      <c r="SW169" s="9"/>
      <c r="SX169" s="9"/>
      <c r="SY169" s="9"/>
      <c r="SZ169" s="9"/>
      <c r="TA169" s="9"/>
      <c r="TB169" s="9"/>
      <c r="TC169" s="9"/>
      <c r="TD169" s="9"/>
      <c r="TE169" s="9"/>
      <c r="TF169" s="9"/>
      <c r="TG169" s="9"/>
      <c r="TH169" s="9"/>
      <c r="TI169" s="9"/>
      <c r="TJ169" s="9"/>
      <c r="TK169" s="9"/>
      <c r="TL169" s="9"/>
      <c r="TM169" s="9"/>
      <c r="TN169" s="9"/>
      <c r="TO169" s="9"/>
      <c r="ANB169" s="9"/>
      <c r="ANC169" s="9"/>
      <c r="AND169" s="9"/>
      <c r="ANE169" s="9"/>
      <c r="ANF169" s="9"/>
      <c r="ANG169" s="9"/>
      <c r="ANH169" s="9"/>
      <c r="ANI169" s="9"/>
      <c r="ANJ169" s="9"/>
      <c r="ANK169" s="9"/>
      <c r="ANL169" s="9"/>
      <c r="ANM169" s="9"/>
      <c r="ANN169" s="9"/>
      <c r="ANO169" s="9"/>
      <c r="ANP169" s="9"/>
      <c r="ANQ169" s="9"/>
      <c r="ANR169" s="9"/>
      <c r="ANS169" s="9"/>
      <c r="ANT169" s="9"/>
      <c r="ANU169" s="9"/>
      <c r="ANV169" s="9"/>
      <c r="ANW169" s="9"/>
      <c r="ANX169" s="9"/>
      <c r="ANY169" s="9"/>
      <c r="ANZ169" s="9"/>
      <c r="AOA169" s="9"/>
      <c r="AOB169" s="9"/>
      <c r="AOC169" s="9"/>
      <c r="AOD169" s="9"/>
      <c r="AOE169" s="9"/>
      <c r="AOF169" s="9"/>
      <c r="AOG169" s="9"/>
      <c r="AOH169" s="9"/>
      <c r="AOI169" s="9"/>
      <c r="AOJ169" s="9"/>
      <c r="AOK169" s="9"/>
      <c r="AOL169" s="9"/>
      <c r="AOM169" s="9"/>
      <c r="AON169" s="9"/>
      <c r="AOO169" s="9"/>
      <c r="AOP169" s="9"/>
      <c r="AOQ169" s="9"/>
      <c r="AOR169" s="9"/>
      <c r="AOS169" s="9"/>
      <c r="AOT169" s="9"/>
      <c r="AOU169" s="9"/>
      <c r="AOV169" s="9"/>
      <c r="AOW169" s="9"/>
      <c r="AOX169" s="9"/>
      <c r="AOY169" s="9"/>
      <c r="AOZ169" s="9"/>
      <c r="APA169" s="9"/>
      <c r="APB169" s="9"/>
      <c r="APC169" s="9"/>
      <c r="APD169" s="9"/>
      <c r="APE169" s="9"/>
      <c r="APF169" s="9"/>
      <c r="APG169" s="9"/>
      <c r="APH169" s="9"/>
      <c r="API169" s="9"/>
      <c r="APJ169" s="9"/>
      <c r="APK169" s="9"/>
      <c r="APL169" s="9"/>
      <c r="APM169" s="9"/>
      <c r="APN169" s="9"/>
      <c r="APO169" s="9"/>
      <c r="APP169" s="9"/>
      <c r="APQ169" s="9"/>
      <c r="APR169" s="9"/>
      <c r="APS169" s="9"/>
      <c r="APT169" s="9"/>
      <c r="APU169" s="9"/>
      <c r="APV169" s="9"/>
      <c r="APW169" s="9"/>
      <c r="APX169" s="9"/>
      <c r="APY169" s="9"/>
      <c r="APZ169" s="9"/>
      <c r="AQA169" s="9"/>
      <c r="AQB169" s="9"/>
      <c r="AQC169" s="9"/>
      <c r="AQD169" s="9"/>
      <c r="AQE169" s="9"/>
      <c r="AQF169" s="9"/>
      <c r="AQG169" s="9"/>
      <c r="AQH169" s="9"/>
      <c r="AQI169" s="9"/>
      <c r="AQJ169" s="9"/>
      <c r="AQK169" s="9"/>
      <c r="AQL169" s="9"/>
      <c r="AQM169" s="9"/>
      <c r="AQN169" s="9"/>
      <c r="AQO169" s="9"/>
      <c r="AQP169" s="9"/>
      <c r="AQQ169" s="9"/>
      <c r="AQR169" s="9"/>
      <c r="AQS169" s="9"/>
      <c r="AQT169" s="9"/>
      <c r="AQU169" s="9"/>
      <c r="AQV169" s="9"/>
      <c r="AQW169" s="9"/>
      <c r="AQX169" s="9"/>
      <c r="AQY169" s="9"/>
      <c r="AQZ169" s="9"/>
      <c r="ARA169" s="9"/>
      <c r="ARB169" s="9"/>
      <c r="ARC169" s="9"/>
      <c r="ARD169" s="9"/>
      <c r="ARE169" s="9"/>
      <c r="ARF169" s="9"/>
      <c r="ARG169" s="9"/>
      <c r="ARH169" s="9"/>
      <c r="ARI169" s="9"/>
      <c r="ARJ169" s="9"/>
      <c r="ARK169" s="9"/>
      <c r="ARL169" s="9"/>
      <c r="ARM169" s="9"/>
      <c r="ARN169" s="9"/>
      <c r="ARO169" s="9"/>
      <c r="ARP169" s="9"/>
      <c r="ARQ169" s="9"/>
      <c r="ARR169" s="9"/>
      <c r="ARS169" s="9"/>
      <c r="ART169" s="9"/>
      <c r="ARU169" s="9"/>
      <c r="ARV169" s="9"/>
      <c r="ARW169" s="9"/>
      <c r="ARX169" s="9"/>
      <c r="ARY169" s="9"/>
      <c r="ARZ169" s="9"/>
      <c r="ASA169" s="9"/>
      <c r="ASB169" s="9"/>
      <c r="ASC169" s="9"/>
      <c r="ASD169" s="9"/>
      <c r="ASE169" s="9"/>
      <c r="ASF169" s="9"/>
      <c r="ASG169" s="9"/>
      <c r="ASH169" s="9"/>
      <c r="ASI169" s="9"/>
      <c r="ASJ169" s="9"/>
      <c r="ASK169" s="9"/>
      <c r="ASL169" s="9"/>
      <c r="ASM169" s="9"/>
      <c r="ASN169" s="9"/>
      <c r="ASO169" s="9"/>
      <c r="ASP169" s="9"/>
      <c r="ASQ169" s="9"/>
      <c r="ASR169" s="9"/>
      <c r="ASS169" s="9"/>
      <c r="AST169" s="9"/>
      <c r="ASU169" s="9"/>
      <c r="ASV169" s="9"/>
      <c r="ASW169" s="9"/>
      <c r="ASX169" s="9"/>
      <c r="ASY169" s="9"/>
      <c r="ASZ169" s="9"/>
      <c r="ATA169" s="9"/>
      <c r="ATB169" s="9"/>
      <c r="ATC169" s="9"/>
      <c r="ATD169" s="9"/>
      <c r="ATE169" s="9"/>
      <c r="ATF169" s="9"/>
      <c r="ATG169" s="9"/>
      <c r="ATH169" s="9"/>
      <c r="ATI169" s="9"/>
      <c r="ATJ169" s="9"/>
      <c r="ATK169" s="9"/>
      <c r="ATL169" s="9"/>
      <c r="ATM169" s="9"/>
      <c r="ATN169" s="9"/>
      <c r="ATO169" s="9"/>
      <c r="ATP169" s="9"/>
      <c r="ATQ169" s="9"/>
      <c r="ATR169" s="9"/>
      <c r="ATS169" s="9"/>
      <c r="ATT169" s="9"/>
      <c r="ATU169" s="9"/>
      <c r="ATV169" s="9"/>
      <c r="ATW169" s="9"/>
      <c r="ATX169" s="9"/>
      <c r="ATY169" s="9" t="s">
        <v>5691</v>
      </c>
      <c r="ATZ169" s="9" t="s">
        <v>5691</v>
      </c>
      <c r="AUA169" s="9" t="s">
        <v>6047</v>
      </c>
      <c r="AUB169" s="9"/>
      <c r="AUC169" s="9"/>
      <c r="AUD169" s="9"/>
      <c r="AUE169" s="9"/>
      <c r="AUF169" s="9"/>
      <c r="AUG169" s="9"/>
      <c r="AUH169" s="9"/>
      <c r="AUI169" s="9"/>
      <c r="AUJ169" s="9"/>
      <c r="AUK169" s="9"/>
      <c r="AUL169" s="9"/>
      <c r="AUM169" s="9"/>
      <c r="AUN169" s="9"/>
      <c r="AUO169" s="9"/>
      <c r="AUP169" s="9"/>
      <c r="AUQ169" s="9"/>
      <c r="AUR169" s="9"/>
      <c r="AUS169" s="9"/>
      <c r="AUT169" s="9"/>
      <c r="AUU169" s="9"/>
      <c r="AUV169" s="9"/>
      <c r="AUW169" s="9"/>
      <c r="AUX169" s="9"/>
      <c r="AUY169" s="9"/>
      <c r="AUZ169" s="9"/>
      <c r="AVA169" s="9"/>
      <c r="AVB169" s="9"/>
      <c r="AVC169" s="9"/>
      <c r="AVD169" s="9"/>
      <c r="AVE169" s="9"/>
      <c r="AVF169" s="9"/>
      <c r="AVG169" s="9"/>
      <c r="AVH169" s="9"/>
      <c r="AVI169" s="9"/>
      <c r="AVJ169" s="9"/>
      <c r="AVK169" s="9" t="s">
        <v>13391</v>
      </c>
      <c r="AVL169" s="9"/>
      <c r="AVM169" s="9"/>
      <c r="AVN169" s="9"/>
      <c r="AVO169" s="9"/>
      <c r="AVP169" s="9"/>
      <c r="AVQ169" s="9"/>
      <c r="AVR169" s="9"/>
      <c r="AVS169" s="9"/>
      <c r="AVT169" s="9"/>
      <c r="AVU169" s="9"/>
      <c r="AVV169" s="9"/>
      <c r="AVW169" s="9"/>
      <c r="AVX169" s="9"/>
      <c r="AVY169" s="9"/>
      <c r="AVZ169" s="9"/>
      <c r="AWA169" s="9"/>
      <c r="AWB169" s="9"/>
      <c r="AWC169" s="9"/>
      <c r="AWD169" s="9"/>
      <c r="AWE169" s="9"/>
      <c r="AWF169" s="9"/>
      <c r="AWG169" s="9"/>
      <c r="AWH169" s="9"/>
      <c r="AWI169" s="9"/>
      <c r="AWJ169" s="9"/>
      <c r="AWK169" s="9"/>
      <c r="AWL169" s="9"/>
      <c r="AWM169" s="9"/>
      <c r="AWN169" s="9"/>
      <c r="AWO169" s="9"/>
      <c r="AWP169" s="9"/>
      <c r="AWQ169" s="9"/>
      <c r="AWR169" s="9"/>
      <c r="AWS169" s="9"/>
      <c r="AWT169" s="9"/>
      <c r="AWU169" s="9"/>
      <c r="AWV169" s="9"/>
      <c r="AWW169" s="9"/>
      <c r="AWX169" s="9"/>
      <c r="AWY169" s="9"/>
      <c r="AWZ169" s="9"/>
      <c r="AXA169" s="9"/>
      <c r="AXB169" s="9" t="s">
        <v>5707</v>
      </c>
      <c r="AXC169" s="9"/>
      <c r="AXD169" s="9"/>
      <c r="AXE169" s="9"/>
      <c r="AXF169" s="9"/>
      <c r="AXG169" s="9"/>
      <c r="AXH169" s="9"/>
      <c r="AXI169" s="9"/>
      <c r="AXJ169" s="9"/>
      <c r="AXK169" s="9">
        <v>1291.0</v>
      </c>
      <c r="AXL169" s="9" t="s">
        <v>3300</v>
      </c>
      <c r="AXM169" s="9">
        <v>526.0</v>
      </c>
      <c r="AXN169" s="9"/>
      <c r="AXO169" s="9"/>
      <c r="AXP169" s="9"/>
      <c r="AXQ169" s="9"/>
      <c r="AXR169" s="9"/>
      <c r="AXS169" s="9"/>
      <c r="AXT169" s="9"/>
      <c r="AXU169" s="9"/>
      <c r="AXV169" s="9"/>
      <c r="AXW169" s="9"/>
      <c r="AXX169" s="9"/>
      <c r="AXY169" s="9"/>
      <c r="AXZ169" s="9"/>
      <c r="AYA169" s="9"/>
      <c r="AYB169" s="9"/>
      <c r="AYC169" s="9"/>
      <c r="AYD169" s="9" t="s">
        <v>3300</v>
      </c>
      <c r="AYE169" s="9"/>
      <c r="AYF169" s="9"/>
      <c r="AYG169" s="9"/>
      <c r="AYH169" s="9" t="s">
        <v>13392</v>
      </c>
      <c r="AYI169" s="9"/>
      <c r="AYJ169" s="9"/>
      <c r="AYK169" s="9"/>
      <c r="AYL169" s="9"/>
      <c r="AYM169" s="9"/>
      <c r="AYN169" s="9"/>
      <c r="AYO169" s="9"/>
      <c r="AYP169" s="9"/>
      <c r="AYQ169" s="9"/>
      <c r="AYR169" s="9"/>
      <c r="AYS169" s="9"/>
      <c r="AYT169" s="9"/>
      <c r="AYU169" s="9"/>
      <c r="AYV169" s="9"/>
      <c r="AYW169" s="9"/>
      <c r="AYX169" s="9"/>
      <c r="AYY169" s="9"/>
      <c r="AYZ169" s="9"/>
      <c r="AZA169" s="9"/>
      <c r="AZB169" s="9"/>
      <c r="AZC169" s="9"/>
      <c r="AZD169" s="9"/>
      <c r="AZE169" s="9"/>
      <c r="AZF169" s="9"/>
      <c r="AZG169" s="9"/>
      <c r="AZH169" s="9"/>
      <c r="AZI169" s="9"/>
      <c r="AZJ169" s="9"/>
      <c r="AZK169" s="9"/>
      <c r="AZL169" s="9"/>
      <c r="AZM169" s="9"/>
      <c r="AZN169" s="9"/>
      <c r="AZO169" s="9"/>
      <c r="AZP169" s="9"/>
      <c r="AZQ169" s="9"/>
      <c r="AZR169" s="9"/>
      <c r="AZS169" s="9"/>
      <c r="AZT169" s="9"/>
      <c r="AZU169" s="9"/>
      <c r="AZV169" s="9"/>
      <c r="AZW169" s="9"/>
      <c r="AZX169" s="9"/>
      <c r="AZY169" s="9"/>
      <c r="AZZ169" s="9"/>
      <c r="BAA169" s="9"/>
      <c r="BAB169" s="9"/>
      <c r="BAC169" s="9"/>
      <c r="BAD169" s="9"/>
      <c r="BAE169" s="9"/>
      <c r="BAF169" s="9"/>
      <c r="BAG169" s="9"/>
      <c r="BAH169" s="9"/>
      <c r="BAI169" s="9"/>
      <c r="BAJ169" s="9"/>
      <c r="BAK169" s="9"/>
      <c r="BAL169" s="9"/>
      <c r="BAM169" s="9"/>
      <c r="BAN169" s="9"/>
      <c r="BAO169" s="9"/>
      <c r="BAP169" s="9"/>
      <c r="BAQ169" s="9"/>
      <c r="BAR169" s="9"/>
      <c r="BAS169" s="9"/>
      <c r="BAT169" s="9"/>
      <c r="BAU169" s="9"/>
      <c r="BAV169" s="9"/>
      <c r="BAW169" s="9"/>
      <c r="BAX169" s="9"/>
      <c r="BAY169" s="9"/>
      <c r="BAZ169" s="9"/>
      <c r="BBA169" s="9"/>
      <c r="BBB169" s="9"/>
      <c r="BBC169" s="9"/>
      <c r="BBD169" s="9"/>
      <c r="BBE169" s="9"/>
      <c r="BBF169" s="9"/>
      <c r="BBG169" s="9"/>
      <c r="BBH169" s="9"/>
      <c r="BBI169" s="9"/>
      <c r="BBJ169" s="9"/>
      <c r="BBK169" s="9"/>
      <c r="BBL169" s="9"/>
      <c r="BBM169" s="9"/>
      <c r="BBN169" s="9"/>
      <c r="BBO169" s="9"/>
      <c r="BBP169" s="9"/>
      <c r="BBQ169" s="9"/>
      <c r="BBR169" s="9"/>
      <c r="BBS169" s="9"/>
      <c r="BBT169" s="9"/>
      <c r="BBU169" s="9"/>
      <c r="BBV169" s="9"/>
      <c r="BBW169" s="9"/>
      <c r="BBX169" s="9"/>
      <c r="BBY169" s="9"/>
      <c r="BBZ169" s="9"/>
      <c r="BCA169" s="9"/>
      <c r="BCB169" s="9"/>
      <c r="BCC169" s="9"/>
      <c r="BCD169" s="9"/>
      <c r="BCE169" s="9"/>
      <c r="BCF169" s="9"/>
      <c r="BCG169" s="9"/>
      <c r="BCH169" s="9"/>
      <c r="BCI169" s="9"/>
      <c r="BCJ169" s="9"/>
      <c r="BCK169" s="9"/>
      <c r="BCL169" s="9"/>
      <c r="BCM169" s="9"/>
      <c r="BCN169" s="9"/>
      <c r="BCO169" s="9"/>
      <c r="BCP169" s="9"/>
      <c r="BCQ169" s="9"/>
      <c r="BCR169" s="9"/>
      <c r="BCS169" s="9"/>
      <c r="BCT169" s="9"/>
      <c r="BCU169" s="9"/>
      <c r="BCV169" s="9"/>
      <c r="BCW169" s="9"/>
      <c r="BCX169" s="9"/>
      <c r="BCY169" s="9"/>
      <c r="BCZ169" s="9"/>
      <c r="BDA169" s="9"/>
      <c r="BDB169" s="9"/>
      <c r="BDC169" s="9"/>
      <c r="BDD169" s="9"/>
      <c r="BDE169" s="9"/>
      <c r="BDF169" s="9"/>
      <c r="BDG169" s="9"/>
      <c r="BDH169" s="9"/>
      <c r="BDI169" s="9"/>
      <c r="BDJ169" s="9"/>
      <c r="BDK169" s="9"/>
      <c r="BDL169" s="9"/>
      <c r="BDM169" s="9"/>
      <c r="BDN169" s="9"/>
      <c r="BDO169" s="9"/>
      <c r="BDP169" s="9"/>
      <c r="BDQ169" s="9"/>
      <c r="BDR169" s="9"/>
      <c r="BDS169" s="9"/>
      <c r="BDT169" s="9"/>
      <c r="BDU169" s="9"/>
      <c r="BDV169" s="9"/>
      <c r="BDW169" s="9"/>
      <c r="BDX169" s="9"/>
      <c r="BDY169" s="9"/>
      <c r="BDZ169" s="9"/>
      <c r="BEA169" s="9"/>
      <c r="BEB169" s="9"/>
      <c r="BEC169" s="9"/>
      <c r="BED169" s="9"/>
      <c r="BEE169" s="9"/>
      <c r="BEF169" s="9"/>
      <c r="BEG169" s="9"/>
      <c r="BEH169" s="9"/>
      <c r="BEI169" s="9"/>
      <c r="BEJ169" s="9"/>
      <c r="BEK169" s="9"/>
      <c r="BEL169" s="9"/>
      <c r="BEM169" s="9"/>
      <c r="BEN169" s="9"/>
      <c r="BEO169" s="9"/>
      <c r="BEP169" s="9"/>
      <c r="BEQ169" s="9"/>
      <c r="BER169" s="9"/>
      <c r="BES169" s="9"/>
      <c r="BET169" s="9"/>
      <c r="BEU169" s="9"/>
      <c r="BEV169" s="9"/>
      <c r="BEW169" s="9"/>
      <c r="BEX169" s="9"/>
      <c r="BEY169" s="9"/>
      <c r="BEZ169" s="9"/>
      <c r="BFA169" s="9"/>
      <c r="BFB169" s="9"/>
      <c r="BFC169" s="9"/>
      <c r="BFD169" s="9"/>
      <c r="BFE169" s="9"/>
      <c r="BFF169" s="9"/>
      <c r="BFG169" s="9"/>
      <c r="BFH169" s="9"/>
      <c r="BFI169" s="9"/>
      <c r="BFJ169" s="9"/>
      <c r="BFK169" s="9"/>
      <c r="BFL169" s="9"/>
      <c r="BFM169" s="9"/>
      <c r="BFN169" s="9"/>
      <c r="BFO169" s="9"/>
      <c r="BFP169" s="9"/>
      <c r="BFQ169" s="9"/>
      <c r="BFR169" s="9"/>
      <c r="BFS169" s="9"/>
      <c r="BFT169" s="9"/>
      <c r="BFU169" s="9"/>
      <c r="BFV169" s="9"/>
      <c r="BFW169" s="9"/>
      <c r="BFX169" s="9"/>
      <c r="BFY169" s="9"/>
      <c r="BFZ169" s="9"/>
      <c r="BGA169" s="9"/>
      <c r="BGB169" s="9"/>
      <c r="BGC169" s="9"/>
      <c r="BGD169" s="9"/>
      <c r="BGE169" s="9"/>
      <c r="BGF169" s="9"/>
      <c r="BGG169" s="9"/>
      <c r="BGH169" s="9"/>
      <c r="BGI169" s="9"/>
      <c r="BGJ169" s="9"/>
      <c r="BGK169" s="9"/>
      <c r="BGL169" s="9"/>
      <c r="BGM169" s="9"/>
      <c r="BGN169" s="9"/>
      <c r="BGO169" s="9"/>
      <c r="BGP169" s="9"/>
      <c r="BGQ169" s="9"/>
      <c r="BGR169" s="9"/>
      <c r="BGS169" s="9"/>
      <c r="BGT169" s="9"/>
      <c r="BGU169" s="9"/>
      <c r="BGV169" s="9"/>
      <c r="BGW169" s="9"/>
      <c r="BGX169" s="9"/>
      <c r="BGY169" s="9"/>
      <c r="BGZ169" s="9"/>
      <c r="BHA169" s="9"/>
      <c r="BHB169" s="9"/>
      <c r="BHC169" s="9"/>
      <c r="BHD169" s="9"/>
      <c r="BHE169" s="9"/>
      <c r="BHF169" s="9"/>
      <c r="BHG169" s="9"/>
      <c r="BHH169" s="9"/>
      <c r="BHI169" s="9"/>
      <c r="BHJ169" s="9"/>
      <c r="BHK169" s="9"/>
      <c r="BHL169" s="9"/>
      <c r="BHM169" s="9"/>
      <c r="BHN169" s="9"/>
      <c r="BHO169" s="9"/>
      <c r="BHP169" s="9"/>
      <c r="BHQ169" s="9"/>
      <c r="BHR169" s="9"/>
      <c r="BHS169" s="9"/>
      <c r="BHT169" s="9"/>
      <c r="BHU169" s="9"/>
      <c r="BHV169" s="9"/>
      <c r="BHW169" s="9"/>
      <c r="BHX169" s="9"/>
      <c r="BHY169" s="9"/>
      <c r="BHZ169" s="9"/>
      <c r="BIA169" s="9"/>
      <c r="BIB169" s="9"/>
      <c r="BIC169" s="9"/>
      <c r="BID169" s="9"/>
    </row>
    <row r="170" ht="14.25" customHeight="1">
      <c r="A170" s="9">
        <v>0.0</v>
      </c>
      <c r="B170" s="9" t="s">
        <v>11947</v>
      </c>
      <c r="C170" s="9" t="s">
        <v>11948</v>
      </c>
      <c r="D170" s="9" t="s">
        <v>11948</v>
      </c>
      <c r="E170" s="9"/>
      <c r="F170" s="9">
        <v>2.0</v>
      </c>
      <c r="G170" s="9" t="s">
        <v>13393</v>
      </c>
      <c r="H170" s="9" t="s">
        <v>12967</v>
      </c>
      <c r="I170" s="9"/>
      <c r="J170" s="9"/>
      <c r="K170" s="9"/>
      <c r="L170" s="9">
        <v>1.0</v>
      </c>
      <c r="M170" s="9"/>
      <c r="N170" s="9">
        <v>1.0</v>
      </c>
      <c r="O170" s="9"/>
      <c r="P170" s="9">
        <v>0.0</v>
      </c>
      <c r="Q170" s="9" t="s">
        <v>13394</v>
      </c>
      <c r="R170" s="9"/>
      <c r="S170" s="9" t="s">
        <v>3303</v>
      </c>
      <c r="T170" s="9" t="s">
        <v>3302</v>
      </c>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c r="HA170" s="9"/>
      <c r="HB170" s="9"/>
      <c r="HC170" s="9"/>
      <c r="HD170" s="9"/>
      <c r="HE170" s="9"/>
      <c r="HF170" s="9"/>
      <c r="HG170" s="9"/>
      <c r="HH170" s="9"/>
      <c r="HI170" s="9"/>
      <c r="HJ170" s="9"/>
      <c r="HK170" s="9"/>
      <c r="HL170" s="9"/>
      <c r="HM170" s="9"/>
      <c r="HN170" s="9"/>
      <c r="HO170" s="9"/>
      <c r="HP170" s="9"/>
      <c r="HQ170" s="9"/>
      <c r="HR170" s="9"/>
      <c r="HS170" s="9"/>
      <c r="HT170" s="9"/>
      <c r="HU170" s="9"/>
      <c r="HV170" s="9"/>
      <c r="HW170" s="9"/>
      <c r="HX170" s="9"/>
      <c r="HY170" s="9"/>
      <c r="HZ170" s="9"/>
      <c r="IA170" s="9"/>
      <c r="IB170" s="9"/>
      <c r="IC170" s="9"/>
      <c r="ID170" s="9"/>
      <c r="IE170" s="9"/>
      <c r="IF170" s="9"/>
      <c r="IG170" s="9"/>
      <c r="IH170" s="9"/>
      <c r="II170" s="9"/>
      <c r="IJ170" s="9"/>
      <c r="IK170" s="9"/>
      <c r="IL170" s="9"/>
      <c r="IM170" s="9"/>
      <c r="IN170" s="9"/>
      <c r="IO170" s="9"/>
      <c r="IP170" s="9"/>
      <c r="IQ170" s="9"/>
      <c r="IR170" s="9"/>
      <c r="IS170" s="9"/>
      <c r="IT170" s="9"/>
      <c r="IU170" s="9"/>
      <c r="IV170" s="9"/>
      <c r="IW170" s="9"/>
      <c r="IX170" s="9"/>
      <c r="IY170" s="9"/>
      <c r="IZ170" s="9"/>
      <c r="JA170" s="9"/>
      <c r="JB170" s="9"/>
      <c r="JC170" s="9"/>
      <c r="JD170" s="9"/>
      <c r="JE170" s="9"/>
      <c r="JF170" s="9"/>
      <c r="JG170" s="9"/>
      <c r="JH170" s="9"/>
      <c r="JI170" s="9"/>
      <c r="JJ170" s="9"/>
      <c r="JK170" s="9"/>
      <c r="JL170" s="9"/>
      <c r="JM170" s="9"/>
      <c r="JN170" s="9"/>
      <c r="JO170" s="9"/>
      <c r="JP170" s="9"/>
      <c r="JQ170" s="9"/>
      <c r="JR170" s="9"/>
      <c r="JS170" s="9"/>
      <c r="JT170" s="9"/>
      <c r="JU170" s="9"/>
      <c r="JV170" s="9"/>
      <c r="JW170" s="9"/>
      <c r="JX170" s="9"/>
      <c r="JY170" s="9"/>
      <c r="JZ170" s="9"/>
      <c r="KA170" s="9"/>
      <c r="KB170" s="9"/>
      <c r="KC170" s="9"/>
      <c r="KD170" s="9"/>
      <c r="KE170" s="9"/>
      <c r="KF170" s="9"/>
      <c r="KG170" s="9"/>
      <c r="KH170" s="9"/>
      <c r="KI170" s="9"/>
      <c r="KJ170" s="9"/>
      <c r="KK170" s="9"/>
      <c r="KL170" s="9"/>
      <c r="KM170" s="9"/>
      <c r="KN170" s="9"/>
      <c r="KO170" s="9"/>
      <c r="KP170" s="9"/>
      <c r="KQ170" s="9"/>
      <c r="KR170" s="9"/>
      <c r="KS170" s="9"/>
      <c r="KT170" s="9"/>
      <c r="KU170" s="9"/>
      <c r="KV170" s="9"/>
      <c r="KW170" s="9"/>
      <c r="KX170" s="9"/>
      <c r="KY170" s="9"/>
      <c r="KZ170" s="9"/>
      <c r="LA170" s="9"/>
      <c r="LB170" s="9"/>
      <c r="LC170" s="9"/>
      <c r="LD170" s="9"/>
      <c r="LE170" s="9"/>
      <c r="LF170" s="9"/>
      <c r="LG170" s="9"/>
      <c r="LH170" s="9"/>
      <c r="LI170" s="9"/>
      <c r="LJ170" s="9"/>
      <c r="LK170" s="9"/>
      <c r="LL170" s="9"/>
      <c r="LM170" s="9"/>
      <c r="LN170" s="9"/>
      <c r="LO170" s="9"/>
      <c r="LP170" s="9"/>
      <c r="LQ170" s="9"/>
      <c r="LR170" s="9"/>
      <c r="LS170" s="9"/>
      <c r="LT170" s="9"/>
      <c r="LU170" s="9"/>
      <c r="LV170" s="9"/>
      <c r="LW170" s="9"/>
      <c r="LX170" s="9"/>
      <c r="LY170" s="9"/>
      <c r="LZ170" s="9"/>
      <c r="MA170" s="9"/>
      <c r="MB170" s="9"/>
      <c r="MC170" s="9"/>
      <c r="MD170" s="9"/>
      <c r="ME170" s="9"/>
      <c r="MF170" s="9"/>
      <c r="MG170" s="9"/>
      <c r="MH170" s="9"/>
      <c r="MI170" s="9"/>
      <c r="MJ170" s="9"/>
      <c r="MK170" s="9"/>
      <c r="ML170" s="9"/>
      <c r="MM170" s="9"/>
      <c r="MN170" s="9"/>
      <c r="MO170" s="9"/>
      <c r="MP170" s="9"/>
      <c r="MQ170" s="9"/>
      <c r="MR170" s="9"/>
      <c r="MS170" s="9"/>
      <c r="MT170" s="9"/>
      <c r="MU170" s="9"/>
      <c r="MV170" s="9"/>
      <c r="MW170" s="9"/>
      <c r="MX170" s="9"/>
      <c r="MY170" s="9"/>
      <c r="MZ170" s="9"/>
      <c r="NA170" s="9"/>
      <c r="NB170" s="9"/>
      <c r="NC170" s="9"/>
      <c r="ND170" s="9"/>
      <c r="NE170" s="9"/>
      <c r="NF170" s="9"/>
      <c r="NG170" s="9"/>
      <c r="NH170" s="9"/>
      <c r="NI170" s="9"/>
      <c r="NJ170" s="9"/>
      <c r="NK170" s="9"/>
      <c r="NL170" s="9"/>
      <c r="NM170" s="9"/>
      <c r="NN170" s="9"/>
      <c r="NO170" s="9"/>
      <c r="NP170" s="9"/>
      <c r="NQ170" s="9"/>
      <c r="NR170" s="9"/>
      <c r="NS170" s="9"/>
      <c r="NT170" s="9"/>
      <c r="NU170" s="9"/>
      <c r="NV170" s="9"/>
      <c r="NW170" s="9"/>
      <c r="NX170" s="9"/>
      <c r="NY170" s="9"/>
      <c r="NZ170" s="9"/>
      <c r="OA170" s="9"/>
      <c r="OB170" s="9"/>
      <c r="OC170" s="9"/>
      <c r="OD170" s="9"/>
      <c r="OE170" s="9"/>
      <c r="OF170" s="9"/>
      <c r="OG170" s="9"/>
      <c r="OH170" s="9"/>
      <c r="OI170" s="9"/>
      <c r="OJ170" s="9"/>
      <c r="OK170" s="9"/>
      <c r="OL170" s="9"/>
      <c r="OM170" s="9"/>
      <c r="ON170" s="9"/>
      <c r="OO170" s="9"/>
      <c r="OP170" s="9"/>
      <c r="OQ170" s="9"/>
      <c r="OR170" s="9"/>
      <c r="OS170" s="9"/>
      <c r="OT170" s="9"/>
      <c r="OU170" s="9"/>
      <c r="OV170" s="9"/>
      <c r="OW170" s="9"/>
      <c r="OX170" s="9"/>
      <c r="OY170" s="9"/>
      <c r="OZ170" s="9"/>
      <c r="PA170" s="9"/>
      <c r="PB170" s="9"/>
      <c r="PC170" s="9"/>
      <c r="PD170" s="9"/>
      <c r="PE170" s="9"/>
      <c r="PF170" s="9"/>
      <c r="PG170" s="9"/>
      <c r="PH170" s="9"/>
      <c r="PI170" s="9"/>
      <c r="PJ170" s="9"/>
      <c r="PK170" s="9"/>
      <c r="PL170" s="9"/>
      <c r="PM170" s="9"/>
      <c r="PN170" s="9"/>
      <c r="PO170" s="9"/>
      <c r="PP170" s="9"/>
      <c r="PQ170" s="9"/>
      <c r="PR170" s="9"/>
      <c r="PS170" s="9"/>
      <c r="PT170" s="9"/>
      <c r="PU170" s="9"/>
      <c r="PV170" s="9"/>
      <c r="PW170" s="9"/>
      <c r="PX170" s="9"/>
      <c r="PY170" s="9"/>
      <c r="PZ170" s="9"/>
      <c r="QA170" s="9"/>
      <c r="QB170" s="9"/>
      <c r="QC170" s="9"/>
      <c r="QD170" s="9"/>
      <c r="QE170" s="9" t="s">
        <v>12967</v>
      </c>
      <c r="QF170" s="9" t="s">
        <v>5691</v>
      </c>
      <c r="QG170" s="9" t="s">
        <v>5691</v>
      </c>
      <c r="QH170" s="9" t="s">
        <v>12969</v>
      </c>
      <c r="QI170" s="9"/>
      <c r="QJ170" s="9"/>
      <c r="QK170" s="9"/>
      <c r="QL170" s="9"/>
      <c r="QM170" s="9"/>
      <c r="QN170" s="9"/>
      <c r="QO170" s="9"/>
      <c r="QP170" s="9"/>
      <c r="QQ170" s="9"/>
      <c r="QR170" s="9"/>
      <c r="QS170" s="9"/>
      <c r="QT170" s="9"/>
      <c r="QU170" s="9"/>
      <c r="QV170" s="9"/>
      <c r="QW170" s="9"/>
      <c r="QX170" s="9"/>
      <c r="QY170" s="9"/>
      <c r="QZ170" s="9"/>
      <c r="RA170" s="9"/>
      <c r="RB170" s="9"/>
      <c r="RC170" s="9"/>
      <c r="RD170" s="9"/>
      <c r="RE170" s="9"/>
      <c r="RF170" s="9"/>
      <c r="RG170" s="9"/>
      <c r="RH170" s="9"/>
      <c r="RI170" s="9"/>
      <c r="RJ170" s="9"/>
      <c r="RK170" s="9"/>
      <c r="RL170" s="9"/>
      <c r="RM170" s="9"/>
      <c r="RN170" s="9"/>
      <c r="RO170" s="9" t="s">
        <v>12970</v>
      </c>
      <c r="RP170" s="9"/>
      <c r="RQ170" s="9"/>
      <c r="RR170" s="9"/>
      <c r="RS170" s="9"/>
      <c r="RT170" s="9"/>
      <c r="RU170" s="9"/>
      <c r="RV170" s="9"/>
      <c r="RW170" s="9"/>
      <c r="RX170" s="9"/>
      <c r="RY170" s="9"/>
      <c r="RZ170" s="9"/>
      <c r="SA170" s="9"/>
      <c r="SB170" s="9"/>
      <c r="SC170" s="9"/>
      <c r="SD170" s="9"/>
      <c r="SE170" s="9"/>
      <c r="SF170" s="9"/>
      <c r="SG170" s="9"/>
      <c r="SH170" s="9"/>
      <c r="SI170" s="9"/>
      <c r="SJ170" s="9"/>
      <c r="SK170" s="9"/>
      <c r="SL170" s="9"/>
      <c r="SM170" s="9"/>
      <c r="SN170" s="9"/>
      <c r="SO170" s="9"/>
      <c r="SP170" s="9"/>
      <c r="SQ170" s="9"/>
      <c r="SR170" s="9"/>
      <c r="SS170" s="9"/>
      <c r="ST170" s="9"/>
      <c r="SU170" s="9"/>
      <c r="SV170" s="9"/>
      <c r="SW170" s="9"/>
      <c r="SX170" s="9" t="s">
        <v>12971</v>
      </c>
      <c r="SY170" s="9"/>
      <c r="SZ170" s="9"/>
      <c r="TA170" s="9"/>
      <c r="TB170" s="9"/>
      <c r="TC170" s="9"/>
      <c r="TD170" s="9"/>
      <c r="TE170" s="9"/>
      <c r="TF170" s="9"/>
      <c r="TG170" s="9"/>
      <c r="TH170" s="9"/>
      <c r="TI170" s="9"/>
      <c r="TJ170" s="9"/>
      <c r="TK170" s="9"/>
      <c r="TL170" s="9"/>
      <c r="TM170" s="9" t="s">
        <v>13395</v>
      </c>
      <c r="TN170" s="9"/>
      <c r="TO170" s="9" t="s">
        <v>12973</v>
      </c>
      <c r="ANB170" s="9" t="s">
        <v>12032</v>
      </c>
      <c r="ANC170" s="9" t="s">
        <v>2820</v>
      </c>
      <c r="AND170" s="9" t="s">
        <v>13396</v>
      </c>
      <c r="ANE170" s="9" t="s">
        <v>12034</v>
      </c>
      <c r="ANF170" s="9"/>
      <c r="ANG170" s="9"/>
      <c r="ANH170" s="9"/>
      <c r="ANI170" s="9"/>
      <c r="ANJ170" s="9"/>
      <c r="ANK170" s="9"/>
      <c r="ANL170" s="9"/>
      <c r="ANM170" s="9" t="s">
        <v>12974</v>
      </c>
      <c r="ANN170" s="9"/>
      <c r="ANO170" s="9" t="s">
        <v>12967</v>
      </c>
      <c r="ANP170" s="9" t="s">
        <v>12975</v>
      </c>
      <c r="ANQ170" s="9"/>
      <c r="ANR170" s="9" t="s">
        <v>13397</v>
      </c>
      <c r="ANS170" s="9"/>
      <c r="ANT170" s="9"/>
      <c r="ANU170" s="9" t="s">
        <v>13398</v>
      </c>
      <c r="ANV170" s="9"/>
      <c r="ANW170" s="9"/>
      <c r="ANX170" s="9"/>
      <c r="ANY170" s="9"/>
      <c r="ANZ170" s="9"/>
      <c r="AOA170" s="9"/>
      <c r="AOB170" s="9"/>
      <c r="AOC170" s="9"/>
      <c r="AOD170" s="9"/>
      <c r="AOE170" s="9"/>
      <c r="AOF170" s="9"/>
      <c r="AOG170" s="9"/>
      <c r="AOH170" s="9"/>
      <c r="AOI170" s="9"/>
      <c r="AOJ170" s="9"/>
      <c r="AOK170" s="9"/>
      <c r="AOL170" s="9"/>
      <c r="AOM170" s="9"/>
      <c r="AON170" s="9"/>
      <c r="AOO170" s="9"/>
      <c r="AOP170" s="9"/>
      <c r="AOQ170" s="9"/>
      <c r="AOR170" s="9"/>
      <c r="AOS170" s="9"/>
      <c r="AOT170" s="9"/>
      <c r="AOU170" s="9"/>
      <c r="AOV170" s="9"/>
      <c r="AOW170" s="9"/>
      <c r="AOX170" s="9"/>
      <c r="AOY170" s="9"/>
      <c r="AOZ170" s="9"/>
      <c r="APA170" s="9"/>
      <c r="APB170" s="9"/>
      <c r="APC170" s="9"/>
      <c r="APD170" s="9"/>
      <c r="APE170" s="9"/>
      <c r="APF170" s="9"/>
      <c r="APG170" s="9"/>
      <c r="APH170" s="9"/>
      <c r="API170" s="9"/>
      <c r="APJ170" s="9"/>
      <c r="APK170" s="9"/>
      <c r="APL170" s="9"/>
      <c r="APM170" s="9"/>
      <c r="APN170" s="9"/>
      <c r="APO170" s="9"/>
      <c r="APP170" s="9"/>
      <c r="APQ170" s="9"/>
      <c r="APR170" s="9"/>
      <c r="APS170" s="9"/>
      <c r="APT170" s="9"/>
      <c r="APU170" s="9"/>
      <c r="APV170" s="9"/>
      <c r="APW170" s="9"/>
      <c r="APX170" s="9"/>
      <c r="APY170" s="9"/>
      <c r="APZ170" s="9"/>
      <c r="AQA170" s="9"/>
      <c r="AQB170" s="9"/>
      <c r="AQC170" s="9"/>
      <c r="AQD170" s="9"/>
      <c r="AQE170" s="9"/>
      <c r="AQF170" s="9"/>
      <c r="AQG170" s="9"/>
      <c r="AQH170" s="9"/>
      <c r="AQI170" s="9"/>
      <c r="AQJ170" s="9"/>
      <c r="AQK170" s="9"/>
      <c r="AQL170" s="9"/>
      <c r="AQM170" s="9"/>
      <c r="AQN170" s="9"/>
      <c r="AQO170" s="9"/>
      <c r="AQP170" s="9"/>
      <c r="AQQ170" s="9"/>
      <c r="AQR170" s="9"/>
      <c r="AQS170" s="9"/>
      <c r="AQT170" s="9"/>
      <c r="AQU170" s="9"/>
      <c r="AQV170" s="9"/>
      <c r="AQW170" s="9"/>
      <c r="AQX170" s="9"/>
      <c r="AQY170" s="9"/>
      <c r="AQZ170" s="9"/>
      <c r="ARA170" s="9"/>
      <c r="ARB170" s="9"/>
      <c r="ARC170" s="9"/>
      <c r="ARD170" s="9"/>
      <c r="ARE170" s="9"/>
      <c r="ARF170" s="9"/>
      <c r="ARG170" s="9"/>
      <c r="ARH170" s="9"/>
      <c r="ARI170" s="9"/>
      <c r="ARJ170" s="9"/>
      <c r="ARK170" s="9"/>
      <c r="ARL170" s="9"/>
      <c r="ARM170" s="9"/>
      <c r="ARN170" s="9"/>
      <c r="ARO170" s="9"/>
      <c r="ARP170" s="9"/>
      <c r="ARQ170" s="9"/>
      <c r="ARR170" s="9"/>
      <c r="ARS170" s="9"/>
      <c r="ART170" s="9"/>
      <c r="ARU170" s="9"/>
      <c r="ARV170" s="9"/>
      <c r="ARW170" s="9"/>
      <c r="ARX170" s="9"/>
      <c r="ARY170" s="9"/>
      <c r="ARZ170" s="9"/>
      <c r="ASA170" s="9"/>
      <c r="ASB170" s="9"/>
      <c r="ASC170" s="9"/>
      <c r="ASD170" s="9"/>
      <c r="ASE170" s="9"/>
      <c r="ASF170" s="9"/>
      <c r="ASG170" s="9"/>
      <c r="ASH170" s="9"/>
      <c r="ASI170" s="9"/>
      <c r="ASJ170" s="9"/>
      <c r="ASK170" s="9"/>
      <c r="ASL170" s="9"/>
      <c r="ASM170" s="9"/>
      <c r="ASN170" s="9"/>
      <c r="ASO170" s="9"/>
      <c r="ASP170" s="9"/>
      <c r="ASQ170" s="9"/>
      <c r="ASR170" s="9"/>
      <c r="ASS170" s="9"/>
      <c r="AST170" s="9"/>
      <c r="ASU170" s="9"/>
      <c r="ASV170" s="9"/>
      <c r="ASW170" s="9"/>
      <c r="ASX170" s="9"/>
      <c r="ASY170" s="9"/>
      <c r="ASZ170" s="9"/>
      <c r="ATA170" s="9"/>
      <c r="ATB170" s="9"/>
      <c r="ATC170" s="9"/>
      <c r="ATD170" s="9"/>
      <c r="ATE170" s="9"/>
      <c r="ATF170" s="9"/>
      <c r="ATG170" s="9"/>
      <c r="ATH170" s="9"/>
      <c r="ATI170" s="9"/>
      <c r="ATJ170" s="9"/>
      <c r="ATK170" s="9"/>
      <c r="ATL170" s="9"/>
      <c r="ATM170" s="9"/>
      <c r="ATN170" s="9"/>
      <c r="ATO170" s="9"/>
      <c r="ATP170" s="9"/>
      <c r="ATQ170" s="9"/>
      <c r="ATR170" s="9" t="s">
        <v>12978</v>
      </c>
      <c r="ATS170" s="9">
        <v>1.752057507E9</v>
      </c>
      <c r="ATT170" s="9" t="s">
        <v>12979</v>
      </c>
      <c r="ATU170" s="9" t="s">
        <v>12032</v>
      </c>
      <c r="ATV170" s="9" t="s">
        <v>2820</v>
      </c>
      <c r="ATW170" s="9" t="s">
        <v>13396</v>
      </c>
      <c r="ATX170" s="9" t="s">
        <v>12034</v>
      </c>
      <c r="ATY170" s="9"/>
      <c r="ATZ170" s="9"/>
      <c r="AUA170" s="9"/>
      <c r="AUB170" s="9"/>
      <c r="AUC170" s="9"/>
      <c r="AUD170" s="9"/>
      <c r="AUE170" s="9"/>
      <c r="AUF170" s="9"/>
      <c r="AUG170" s="9"/>
      <c r="AUH170" s="9"/>
      <c r="AUI170" s="9"/>
      <c r="AUJ170" s="9"/>
      <c r="AUK170" s="9"/>
      <c r="AUL170" s="9"/>
      <c r="AUM170" s="9"/>
      <c r="AUN170" s="9"/>
      <c r="AUO170" s="9"/>
      <c r="AUP170" s="9"/>
      <c r="AUQ170" s="9"/>
      <c r="AUR170" s="9"/>
      <c r="AUS170" s="9"/>
      <c r="AUT170" s="9"/>
      <c r="AUU170" s="9"/>
      <c r="AUV170" s="9"/>
      <c r="AUW170" s="9"/>
      <c r="AUX170" s="9"/>
      <c r="AUY170" s="9"/>
      <c r="AUZ170" s="9"/>
      <c r="AVA170" s="9"/>
      <c r="AVB170" s="9"/>
      <c r="AVC170" s="9"/>
      <c r="AVD170" s="9"/>
      <c r="AVE170" s="9"/>
      <c r="AVF170" s="9"/>
      <c r="AVG170" s="9"/>
      <c r="AVH170" s="9"/>
      <c r="AVI170" s="9"/>
      <c r="AVJ170" s="9"/>
      <c r="AVK170" s="9"/>
      <c r="AVL170" s="9"/>
      <c r="AVM170" s="9"/>
      <c r="AVN170" s="9"/>
      <c r="AVO170" s="9"/>
      <c r="AVP170" s="9"/>
      <c r="AVQ170" s="9"/>
      <c r="AVR170" s="9"/>
      <c r="AVS170" s="9"/>
      <c r="AVT170" s="9"/>
      <c r="AVU170" s="9"/>
      <c r="AVV170" s="9"/>
      <c r="AVW170" s="9"/>
      <c r="AVX170" s="9"/>
      <c r="AVY170" s="9"/>
      <c r="AVZ170" s="9"/>
      <c r="AWA170" s="9"/>
      <c r="AWB170" s="9"/>
      <c r="AWC170" s="9"/>
      <c r="AWD170" s="9"/>
      <c r="AWE170" s="9"/>
      <c r="AWF170" s="9"/>
      <c r="AWG170" s="9"/>
      <c r="AWH170" s="9"/>
      <c r="AWI170" s="9"/>
      <c r="AWJ170" s="9"/>
      <c r="AWK170" s="9"/>
      <c r="AWL170" s="9"/>
      <c r="AWM170" s="9"/>
      <c r="AWN170" s="9"/>
      <c r="AWO170" s="9"/>
      <c r="AWP170" s="9"/>
      <c r="AWQ170" s="9"/>
      <c r="AWR170" s="9"/>
      <c r="AWS170" s="9"/>
      <c r="AWT170" s="9"/>
      <c r="AWU170" s="9"/>
      <c r="AWV170" s="9"/>
      <c r="AWW170" s="9"/>
      <c r="AWX170" s="9"/>
      <c r="AWY170" s="9"/>
      <c r="AWZ170" s="9"/>
      <c r="AXA170" s="9"/>
      <c r="AXB170" s="9"/>
      <c r="AXC170" s="9"/>
      <c r="AXD170" s="9"/>
      <c r="AXE170" s="9"/>
      <c r="AXF170" s="9"/>
      <c r="AXG170" s="9"/>
      <c r="AXH170" s="9"/>
      <c r="AXI170" s="9"/>
      <c r="AXJ170" s="9"/>
      <c r="AXK170" s="9"/>
      <c r="AXL170" s="9"/>
      <c r="AXM170" s="9"/>
      <c r="AXN170" s="9"/>
      <c r="AXO170" s="9"/>
      <c r="AXP170" s="9"/>
      <c r="AXQ170" s="9"/>
      <c r="AXR170" s="9"/>
      <c r="AXS170" s="9"/>
      <c r="AXT170" s="9"/>
      <c r="AXU170" s="9"/>
      <c r="AXV170" s="9"/>
      <c r="AXW170" s="9"/>
      <c r="AXX170" s="9"/>
      <c r="AXY170" s="9"/>
      <c r="AXZ170" s="9"/>
      <c r="AYA170" s="9"/>
      <c r="AYB170" s="9"/>
      <c r="AYC170" s="9"/>
      <c r="AYD170" s="9"/>
      <c r="AYE170" s="9"/>
      <c r="AYF170" s="9"/>
      <c r="AYG170" s="9"/>
      <c r="AYH170" s="9"/>
      <c r="AYI170" s="9"/>
      <c r="AYJ170" s="9"/>
      <c r="AYK170" s="9"/>
      <c r="AYL170" s="9"/>
      <c r="AYM170" s="9"/>
      <c r="AYN170" s="9"/>
      <c r="AYO170" s="9"/>
      <c r="AYP170" s="9"/>
      <c r="AYQ170" s="9"/>
      <c r="AYR170" s="9"/>
      <c r="AYS170" s="9"/>
      <c r="AYT170" s="9"/>
      <c r="AYU170" s="9"/>
      <c r="AYV170" s="9"/>
      <c r="AYW170" s="9"/>
      <c r="AYX170" s="9"/>
      <c r="AYY170" s="9"/>
      <c r="AYZ170" s="9"/>
      <c r="AZA170" s="9"/>
      <c r="AZB170" s="9"/>
      <c r="AZC170" s="9"/>
      <c r="AZD170" s="9"/>
      <c r="AZE170" s="9"/>
      <c r="AZF170" s="9"/>
      <c r="AZG170" s="9"/>
      <c r="AZH170" s="9"/>
      <c r="AZI170" s="9"/>
      <c r="AZJ170" s="9"/>
      <c r="AZK170" s="9"/>
      <c r="AZL170" s="9"/>
      <c r="AZM170" s="9"/>
      <c r="AZN170" s="9"/>
      <c r="AZO170" s="9"/>
      <c r="AZP170" s="9"/>
      <c r="AZQ170" s="9"/>
      <c r="AZR170" s="9"/>
      <c r="AZS170" s="9"/>
      <c r="AZT170" s="9"/>
      <c r="AZU170" s="9"/>
      <c r="AZV170" s="9"/>
      <c r="AZW170" s="9"/>
      <c r="AZX170" s="9"/>
      <c r="AZY170" s="9"/>
      <c r="AZZ170" s="9"/>
      <c r="BAA170" s="9"/>
      <c r="BAB170" s="9"/>
      <c r="BAC170" s="9"/>
      <c r="BAD170" s="9"/>
      <c r="BAE170" s="9"/>
      <c r="BAF170" s="9"/>
      <c r="BAG170" s="9"/>
      <c r="BAH170" s="9"/>
      <c r="BAI170" s="9"/>
      <c r="BAJ170" s="9"/>
      <c r="BAK170" s="9"/>
      <c r="BAL170" s="9"/>
      <c r="BAM170" s="9"/>
      <c r="BAN170" s="9"/>
      <c r="BAO170" s="9"/>
      <c r="BAP170" s="9"/>
      <c r="BAQ170" s="9"/>
      <c r="BAR170" s="9"/>
      <c r="BAS170" s="9"/>
      <c r="BAT170" s="9"/>
      <c r="BAU170" s="9"/>
      <c r="BAV170" s="9"/>
      <c r="BAW170" s="9"/>
      <c r="BAX170" s="9"/>
      <c r="BAY170" s="9"/>
      <c r="BAZ170" s="9"/>
      <c r="BBA170" s="9"/>
      <c r="BBB170" s="9"/>
      <c r="BBC170" s="9"/>
      <c r="BBD170" s="9"/>
      <c r="BBE170" s="9"/>
      <c r="BBF170" s="9"/>
      <c r="BBG170" s="9"/>
      <c r="BBH170" s="9"/>
      <c r="BBI170" s="9"/>
      <c r="BBJ170" s="9"/>
      <c r="BBK170" s="9"/>
      <c r="BBL170" s="9"/>
      <c r="BBM170" s="9"/>
      <c r="BBN170" s="9"/>
      <c r="BBO170" s="9"/>
      <c r="BBP170" s="9"/>
      <c r="BBQ170" s="9"/>
      <c r="BBR170" s="9"/>
      <c r="BBS170" s="9"/>
      <c r="BBT170" s="9"/>
      <c r="BBU170" s="9"/>
      <c r="BBV170" s="9"/>
      <c r="BBW170" s="9"/>
      <c r="BBX170" s="9"/>
      <c r="BBY170" s="9"/>
      <c r="BBZ170" s="9"/>
      <c r="BCA170" s="9"/>
      <c r="BCB170" s="9"/>
      <c r="BCC170" s="9"/>
      <c r="BCD170" s="9"/>
      <c r="BCE170" s="9"/>
      <c r="BCF170" s="9"/>
      <c r="BCG170" s="9"/>
      <c r="BCH170" s="9"/>
      <c r="BCI170" s="9"/>
      <c r="BCJ170" s="9"/>
      <c r="BCK170" s="9"/>
      <c r="BCL170" s="9"/>
      <c r="BCM170" s="9"/>
      <c r="BCN170" s="9"/>
      <c r="BCO170" s="9"/>
      <c r="BCP170" s="9"/>
      <c r="BCQ170" s="9"/>
      <c r="BCR170" s="9"/>
      <c r="BCS170" s="9"/>
      <c r="BCT170" s="9"/>
      <c r="BCU170" s="9"/>
      <c r="BCV170" s="9"/>
      <c r="BCW170" s="9"/>
      <c r="BCX170" s="9"/>
      <c r="BCY170" s="9"/>
      <c r="BCZ170" s="9"/>
      <c r="BDA170" s="9"/>
      <c r="BDB170" s="9"/>
      <c r="BDC170" s="9"/>
      <c r="BDD170" s="9"/>
      <c r="BDE170" s="9"/>
      <c r="BDF170" s="9"/>
      <c r="BDG170" s="9"/>
      <c r="BDH170" s="9"/>
      <c r="BDI170" s="9"/>
      <c r="BDJ170" s="9"/>
      <c r="BDK170" s="9"/>
      <c r="BDL170" s="9"/>
      <c r="BDM170" s="9"/>
      <c r="BDN170" s="9"/>
      <c r="BDO170" s="9"/>
      <c r="BDP170" s="9"/>
      <c r="BDQ170" s="9"/>
      <c r="BDR170" s="9"/>
      <c r="BDS170" s="9"/>
      <c r="BDT170" s="9"/>
      <c r="BDU170" s="9"/>
      <c r="BDV170" s="9"/>
      <c r="BDW170" s="9"/>
      <c r="BDX170" s="9"/>
      <c r="BDY170" s="9"/>
      <c r="BDZ170" s="9"/>
      <c r="BEA170" s="9"/>
      <c r="BEB170" s="9"/>
      <c r="BEC170" s="9"/>
      <c r="BED170" s="9"/>
      <c r="BEE170" s="9"/>
      <c r="BEF170" s="9"/>
      <c r="BEG170" s="9"/>
      <c r="BEH170" s="9"/>
      <c r="BEI170" s="9"/>
      <c r="BEJ170" s="9"/>
      <c r="BEK170" s="9"/>
      <c r="BEL170" s="9"/>
      <c r="BEM170" s="9"/>
      <c r="BEN170" s="9"/>
      <c r="BEO170" s="9"/>
      <c r="BEP170" s="9"/>
      <c r="BEQ170" s="9"/>
      <c r="BER170" s="9"/>
      <c r="BES170" s="9"/>
      <c r="BET170" s="9"/>
      <c r="BEU170" s="9"/>
      <c r="BEV170" s="9"/>
      <c r="BEW170" s="9"/>
      <c r="BEX170" s="9"/>
      <c r="BEY170" s="9"/>
      <c r="BEZ170" s="9"/>
      <c r="BFA170" s="9"/>
      <c r="BFB170" s="9"/>
      <c r="BFC170" s="9"/>
      <c r="BFD170" s="9"/>
      <c r="BFE170" s="9"/>
      <c r="BFF170" s="9"/>
      <c r="BFG170" s="9"/>
      <c r="BFH170" s="9"/>
      <c r="BFI170" s="9"/>
      <c r="BFJ170" s="9"/>
      <c r="BFK170" s="9"/>
      <c r="BFL170" s="9"/>
      <c r="BFM170" s="9"/>
      <c r="BFN170" s="9"/>
      <c r="BFO170" s="9"/>
      <c r="BFP170" s="9"/>
      <c r="BFQ170" s="9"/>
      <c r="BFR170" s="9"/>
      <c r="BFS170" s="9"/>
      <c r="BFT170" s="9"/>
      <c r="BFU170" s="9"/>
      <c r="BFV170" s="9"/>
      <c r="BFW170" s="9"/>
      <c r="BFX170" s="9"/>
      <c r="BFY170" s="9"/>
      <c r="BFZ170" s="9"/>
      <c r="BGA170" s="9"/>
      <c r="BGB170" s="9"/>
      <c r="BGC170" s="9"/>
      <c r="BGD170" s="9"/>
      <c r="BGE170" s="9"/>
      <c r="BGF170" s="9"/>
      <c r="BGG170" s="9"/>
      <c r="BGH170" s="9"/>
      <c r="BGI170" s="9"/>
      <c r="BGJ170" s="9"/>
      <c r="BGK170" s="9"/>
      <c r="BGL170" s="9"/>
      <c r="BGM170" s="9"/>
      <c r="BGN170" s="9"/>
      <c r="BGO170" s="9"/>
      <c r="BGP170" s="9"/>
      <c r="BGQ170" s="9"/>
      <c r="BGR170" s="9"/>
      <c r="BGS170" s="9"/>
      <c r="BGT170" s="9"/>
      <c r="BGU170" s="9"/>
      <c r="BGV170" s="9"/>
      <c r="BGW170" s="9"/>
      <c r="BGX170" s="9"/>
      <c r="BGY170" s="9"/>
      <c r="BGZ170" s="9"/>
      <c r="BHA170" s="9"/>
      <c r="BHB170" s="9"/>
      <c r="BHC170" s="9"/>
      <c r="BHD170" s="9"/>
      <c r="BHE170" s="9"/>
      <c r="BHF170" s="9"/>
      <c r="BHG170" s="9"/>
      <c r="BHH170" s="9"/>
      <c r="BHI170" s="9"/>
      <c r="BHJ170" s="9"/>
      <c r="BHK170" s="9"/>
      <c r="BHL170" s="9"/>
      <c r="BHM170" s="9"/>
      <c r="BHN170" s="9"/>
      <c r="BHO170" s="9"/>
      <c r="BHP170" s="9"/>
      <c r="BHQ170" s="9"/>
      <c r="BHR170" s="9"/>
      <c r="BHS170" s="9"/>
      <c r="BHT170" s="9"/>
      <c r="BHU170" s="9"/>
      <c r="BHV170" s="9"/>
      <c r="BHW170" s="9"/>
      <c r="BHX170" s="9"/>
      <c r="BHY170" s="9"/>
      <c r="BHZ170" s="9"/>
      <c r="BIA170" s="9"/>
      <c r="BIB170" s="9"/>
      <c r="BIC170" s="9"/>
      <c r="BID170" s="9"/>
    </row>
    <row r="171" ht="14.25" customHeight="1">
      <c r="A171" s="9">
        <v>18.0</v>
      </c>
      <c r="B171" s="9" t="s">
        <v>11947</v>
      </c>
      <c r="C171" s="9" t="s">
        <v>11948</v>
      </c>
      <c r="D171" s="9" t="s">
        <v>11948</v>
      </c>
      <c r="E171" s="9"/>
      <c r="F171" s="9">
        <v>32.0</v>
      </c>
      <c r="G171" s="9" t="s">
        <v>13399</v>
      </c>
      <c r="H171" s="9"/>
      <c r="I171" s="9">
        <v>8.0</v>
      </c>
      <c r="J171" s="9">
        <v>1.0</v>
      </c>
      <c r="K171" s="9">
        <v>4.0</v>
      </c>
      <c r="L171" s="9">
        <v>17.0</v>
      </c>
      <c r="M171" s="9"/>
      <c r="N171" s="9">
        <v>2.0</v>
      </c>
      <c r="O171" s="9"/>
      <c r="P171" s="9">
        <v>1.0</v>
      </c>
      <c r="Q171" s="9" t="s">
        <v>13400</v>
      </c>
      <c r="R171" s="9"/>
      <c r="S171" s="9" t="s">
        <v>3306</v>
      </c>
      <c r="T171" s="9" t="s">
        <v>3305</v>
      </c>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c r="HA171" s="9"/>
      <c r="HB171" s="9"/>
      <c r="HC171" s="9"/>
      <c r="HD171" s="9"/>
      <c r="HE171" s="9"/>
      <c r="HF171" s="9"/>
      <c r="HG171" s="9"/>
      <c r="HH171" s="9"/>
      <c r="HI171" s="9"/>
      <c r="HJ171" s="9"/>
      <c r="HK171" s="9"/>
      <c r="HL171" s="9"/>
      <c r="HM171" s="9"/>
      <c r="HN171" s="9"/>
      <c r="HO171" s="9"/>
      <c r="HP171" s="9"/>
      <c r="HQ171" s="9"/>
      <c r="HR171" s="9"/>
      <c r="HS171" s="9"/>
      <c r="HT171" s="9"/>
      <c r="HU171" s="9"/>
      <c r="HV171" s="9"/>
      <c r="HW171" s="9"/>
      <c r="HX171" s="9"/>
      <c r="HY171" s="9"/>
      <c r="HZ171" s="9"/>
      <c r="IA171" s="9"/>
      <c r="IB171" s="9"/>
      <c r="IC171" s="9"/>
      <c r="ID171" s="9"/>
      <c r="IE171" s="9"/>
      <c r="IF171" s="9"/>
      <c r="IG171" s="9"/>
      <c r="IH171" s="9"/>
      <c r="II171" s="9"/>
      <c r="IJ171" s="9"/>
      <c r="IK171" s="9"/>
      <c r="IL171" s="9"/>
      <c r="IM171" s="9"/>
      <c r="IN171" s="9"/>
      <c r="IO171" s="9"/>
      <c r="IP171" s="9"/>
      <c r="IQ171" s="9"/>
      <c r="IR171" s="9"/>
      <c r="IS171" s="9"/>
      <c r="IT171" s="9"/>
      <c r="IU171" s="9"/>
      <c r="IV171" s="9"/>
      <c r="IW171" s="9"/>
      <c r="IX171" s="9"/>
      <c r="IY171" s="9"/>
      <c r="IZ171" s="9"/>
      <c r="JA171" s="9"/>
      <c r="JB171" s="9"/>
      <c r="JC171" s="9"/>
      <c r="JD171" s="9"/>
      <c r="JE171" s="9"/>
      <c r="JF171" s="9"/>
      <c r="JG171" s="9"/>
      <c r="JH171" s="9"/>
      <c r="JI171" s="9"/>
      <c r="JJ171" s="9"/>
      <c r="JK171" s="9"/>
      <c r="JL171" s="9"/>
      <c r="JM171" s="9"/>
      <c r="JN171" s="9"/>
      <c r="JO171" s="9"/>
      <c r="JP171" s="9"/>
      <c r="JQ171" s="9"/>
      <c r="JR171" s="9"/>
      <c r="JS171" s="9"/>
      <c r="JT171" s="9"/>
      <c r="JU171" s="9"/>
      <c r="JV171" s="9"/>
      <c r="JW171" s="9"/>
      <c r="JX171" s="9"/>
      <c r="JY171" s="9"/>
      <c r="JZ171" s="9"/>
      <c r="KA171" s="9"/>
      <c r="KB171" s="9"/>
      <c r="KC171" s="9"/>
      <c r="KD171" s="9"/>
      <c r="KE171" s="9"/>
      <c r="KF171" s="9"/>
      <c r="KG171" s="9"/>
      <c r="KH171" s="9"/>
      <c r="KI171" s="9"/>
      <c r="KJ171" s="9"/>
      <c r="KK171" s="9"/>
      <c r="KL171" s="9"/>
      <c r="KM171" s="9"/>
      <c r="KN171" s="9"/>
      <c r="KO171" s="9"/>
      <c r="KP171" s="9"/>
      <c r="KQ171" s="9"/>
      <c r="KR171" s="9"/>
      <c r="KS171" s="9"/>
      <c r="KT171" s="9"/>
      <c r="KU171" s="9"/>
      <c r="KV171" s="9"/>
      <c r="KW171" s="9"/>
      <c r="KX171" s="9"/>
      <c r="KY171" s="9"/>
      <c r="KZ171" s="9"/>
      <c r="LA171" s="9"/>
      <c r="LB171" s="9"/>
      <c r="LC171" s="9"/>
      <c r="LD171" s="9"/>
      <c r="LE171" s="9"/>
      <c r="LF171" s="9"/>
      <c r="LG171" s="9"/>
      <c r="LH171" s="9"/>
      <c r="LI171" s="9"/>
      <c r="LJ171" s="9"/>
      <c r="LK171" s="9"/>
      <c r="LL171" s="9"/>
      <c r="LM171" s="9"/>
      <c r="LN171" s="9"/>
      <c r="LO171" s="9"/>
      <c r="LP171" s="9"/>
      <c r="LQ171" s="9"/>
      <c r="LR171" s="9"/>
      <c r="LS171" s="9"/>
      <c r="LT171" s="9"/>
      <c r="LU171" s="9"/>
      <c r="LV171" s="9"/>
      <c r="LW171" s="9"/>
      <c r="LX171" s="9"/>
      <c r="LY171" s="9"/>
      <c r="LZ171" s="9"/>
      <c r="MA171" s="9"/>
      <c r="MB171" s="9"/>
      <c r="MC171" s="9"/>
      <c r="MD171" s="9"/>
      <c r="ME171" s="9"/>
      <c r="MF171" s="9"/>
      <c r="MG171" s="9"/>
      <c r="MH171" s="9"/>
      <c r="MI171" s="9"/>
      <c r="MJ171" s="9"/>
      <c r="MK171" s="9"/>
      <c r="ML171" s="9"/>
      <c r="MM171" s="9"/>
      <c r="MN171" s="9"/>
      <c r="MO171" s="9"/>
      <c r="MP171" s="9"/>
      <c r="MQ171" s="9"/>
      <c r="MR171" s="9"/>
      <c r="MS171" s="9"/>
      <c r="MT171" s="9"/>
      <c r="MU171" s="9"/>
      <c r="MV171" s="9"/>
      <c r="MW171" s="9"/>
      <c r="MX171" s="9"/>
      <c r="MY171" s="9"/>
      <c r="MZ171" s="9"/>
      <c r="NA171" s="9"/>
      <c r="NB171" s="9"/>
      <c r="NC171" s="9"/>
      <c r="ND171" s="9"/>
      <c r="NE171" s="9"/>
      <c r="NF171" s="9"/>
      <c r="NG171" s="9"/>
      <c r="NH171" s="9"/>
      <c r="NI171" s="9"/>
      <c r="NJ171" s="9"/>
      <c r="NK171" s="9"/>
      <c r="NL171" s="9"/>
      <c r="NM171" s="9"/>
      <c r="NN171" s="9"/>
      <c r="NO171" s="9"/>
      <c r="NP171" s="9"/>
      <c r="NQ171" s="9"/>
      <c r="NR171" s="9"/>
      <c r="NS171" s="9"/>
      <c r="NT171" s="9"/>
      <c r="NU171" s="9"/>
      <c r="NV171" s="9"/>
      <c r="NW171" s="9"/>
      <c r="NX171" s="9"/>
      <c r="NY171" s="9"/>
      <c r="NZ171" s="9"/>
      <c r="OA171" s="9"/>
      <c r="OB171" s="9"/>
      <c r="OC171" s="9"/>
      <c r="OD171" s="9"/>
      <c r="OE171" s="9"/>
      <c r="OF171" s="9"/>
      <c r="OG171" s="9"/>
      <c r="OH171" s="9"/>
      <c r="OI171" s="9"/>
      <c r="OJ171" s="9"/>
      <c r="OK171" s="9"/>
      <c r="OL171" s="9"/>
      <c r="OM171" s="9"/>
      <c r="ON171" s="9"/>
      <c r="OO171" s="9"/>
      <c r="OP171" s="9"/>
      <c r="OQ171" s="9"/>
      <c r="OR171" s="9"/>
      <c r="OS171" s="9"/>
      <c r="OT171" s="9"/>
      <c r="OU171" s="9"/>
      <c r="OV171" s="9"/>
      <c r="OW171" s="9"/>
      <c r="OX171" s="9"/>
      <c r="OY171" s="9"/>
      <c r="OZ171" s="9"/>
      <c r="PA171" s="9"/>
      <c r="PB171" s="9"/>
      <c r="PC171" s="9"/>
      <c r="PD171" s="9"/>
      <c r="PE171" s="9"/>
      <c r="PF171" s="9"/>
      <c r="PG171" s="9"/>
      <c r="PH171" s="9"/>
      <c r="PI171" s="9"/>
      <c r="PJ171" s="9"/>
      <c r="PK171" s="9"/>
      <c r="PL171" s="9"/>
      <c r="PM171" s="9"/>
      <c r="PN171" s="9"/>
      <c r="PO171" s="9"/>
      <c r="PP171" s="9"/>
      <c r="PQ171" s="9"/>
      <c r="PR171" s="9"/>
      <c r="PS171" s="9"/>
      <c r="PT171" s="9"/>
      <c r="PU171" s="9"/>
      <c r="PV171" s="9"/>
      <c r="PW171" s="9"/>
      <c r="PX171" s="9"/>
      <c r="PY171" s="9"/>
      <c r="PZ171" s="9"/>
      <c r="QA171" s="9"/>
      <c r="QB171" s="9"/>
      <c r="QC171" s="9"/>
      <c r="QD171" s="9"/>
      <c r="QE171" s="9"/>
      <c r="QF171" s="9"/>
      <c r="QG171" s="9"/>
      <c r="QH171" s="9"/>
      <c r="QI171" s="9"/>
      <c r="QJ171" s="9"/>
      <c r="QK171" s="9"/>
      <c r="QL171" s="9"/>
      <c r="QM171" s="9"/>
      <c r="QN171" s="9"/>
      <c r="QO171" s="9"/>
      <c r="QP171" s="9"/>
      <c r="QQ171" s="9"/>
      <c r="QR171" s="9"/>
      <c r="QS171" s="9"/>
      <c r="QT171" s="9"/>
      <c r="QU171" s="9"/>
      <c r="QV171" s="9"/>
      <c r="QW171" s="9"/>
      <c r="QX171" s="9"/>
      <c r="QY171" s="9"/>
      <c r="QZ171" s="9"/>
      <c r="RA171" s="9"/>
      <c r="RB171" s="9"/>
      <c r="RC171" s="9"/>
      <c r="RD171" s="9"/>
      <c r="RE171" s="9"/>
      <c r="RF171" s="9"/>
      <c r="RG171" s="9"/>
      <c r="RH171" s="9"/>
      <c r="RI171" s="9"/>
      <c r="RJ171" s="9"/>
      <c r="RK171" s="9"/>
      <c r="RL171" s="9"/>
      <c r="RM171" s="9"/>
      <c r="RN171" s="9"/>
      <c r="RO171" s="9"/>
      <c r="RP171" s="9"/>
      <c r="RQ171" s="9"/>
      <c r="RR171" s="9"/>
      <c r="RS171" s="9"/>
      <c r="RT171" s="9"/>
      <c r="RU171" s="9"/>
      <c r="RV171" s="9"/>
      <c r="RW171" s="9"/>
      <c r="RX171" s="9"/>
      <c r="RY171" s="9"/>
      <c r="RZ171" s="9"/>
      <c r="SA171" s="9"/>
      <c r="SB171" s="9"/>
      <c r="SC171" s="9"/>
      <c r="SD171" s="9"/>
      <c r="SE171" s="9"/>
      <c r="SF171" s="9"/>
      <c r="SG171" s="9"/>
      <c r="SH171" s="9"/>
      <c r="SI171" s="9"/>
      <c r="SJ171" s="9"/>
      <c r="SK171" s="9"/>
      <c r="SL171" s="9"/>
      <c r="SM171" s="9"/>
      <c r="SN171" s="9"/>
      <c r="SO171" s="9"/>
      <c r="SP171" s="9"/>
      <c r="SQ171" s="9"/>
      <c r="SR171" s="9"/>
      <c r="SS171" s="9"/>
      <c r="ST171" s="9"/>
      <c r="SU171" s="9"/>
      <c r="SV171" s="9"/>
      <c r="SW171" s="9"/>
      <c r="SX171" s="9"/>
      <c r="SY171" s="9"/>
      <c r="SZ171" s="9"/>
      <c r="TA171" s="9"/>
      <c r="TB171" s="9"/>
      <c r="TC171" s="9"/>
      <c r="TD171" s="9"/>
      <c r="TE171" s="9"/>
      <c r="TF171" s="9"/>
      <c r="TG171" s="9"/>
      <c r="TH171" s="9"/>
      <c r="TI171" s="9"/>
      <c r="TJ171" s="9"/>
      <c r="TK171" s="9"/>
      <c r="TL171" s="9"/>
      <c r="TM171" s="9"/>
      <c r="TN171" s="9"/>
      <c r="TO171" s="9"/>
      <c r="ANB171" s="9"/>
      <c r="ANC171" s="9"/>
      <c r="AND171" s="9"/>
      <c r="ANE171" s="9"/>
      <c r="ANF171" s="9"/>
      <c r="ANG171" s="9"/>
      <c r="ANH171" s="9"/>
      <c r="ANI171" s="9"/>
      <c r="ANJ171" s="9"/>
      <c r="ANK171" s="9"/>
      <c r="ANL171" s="9"/>
      <c r="ANM171" s="9"/>
      <c r="ANN171" s="9"/>
      <c r="ANO171" s="9"/>
      <c r="ANP171" s="9"/>
      <c r="ANQ171" s="9"/>
      <c r="ANR171" s="9"/>
      <c r="ANS171" s="9"/>
      <c r="ANT171" s="9"/>
      <c r="ANU171" s="9"/>
      <c r="ANV171" s="9"/>
      <c r="ANW171" s="9"/>
      <c r="ANX171" s="9"/>
      <c r="ANY171" s="9"/>
      <c r="ANZ171" s="9"/>
      <c r="AOA171" s="9"/>
      <c r="AOB171" s="9"/>
      <c r="AOC171" s="9"/>
      <c r="AOD171" s="9"/>
      <c r="AOE171" s="9"/>
      <c r="AOF171" s="9"/>
      <c r="AOG171" s="9"/>
      <c r="AOH171" s="9"/>
      <c r="AOI171" s="9"/>
      <c r="AOJ171" s="9"/>
      <c r="AOK171" s="9"/>
      <c r="AOL171" s="9"/>
      <c r="AOM171" s="9"/>
      <c r="AON171" s="9"/>
      <c r="AOO171" s="9"/>
      <c r="AOP171" s="9"/>
      <c r="AOQ171" s="9"/>
      <c r="AOR171" s="9"/>
      <c r="AOS171" s="9"/>
      <c r="AOT171" s="9"/>
      <c r="AOU171" s="9"/>
      <c r="AOV171" s="9"/>
      <c r="AOW171" s="9"/>
      <c r="AOX171" s="9"/>
      <c r="AOY171" s="9"/>
      <c r="AOZ171" s="9"/>
      <c r="APA171" s="9"/>
      <c r="APB171" s="9"/>
      <c r="APC171" s="9"/>
      <c r="APD171" s="9"/>
      <c r="APE171" s="9"/>
      <c r="APF171" s="9"/>
      <c r="APG171" s="9"/>
      <c r="APH171" s="9"/>
      <c r="API171" s="9"/>
      <c r="APJ171" s="9"/>
      <c r="APK171" s="9"/>
      <c r="APL171" s="9"/>
      <c r="APM171" s="9"/>
      <c r="APN171" s="9"/>
      <c r="APO171" s="9"/>
      <c r="APP171" s="9"/>
      <c r="APQ171" s="9"/>
      <c r="APR171" s="9"/>
      <c r="APS171" s="9"/>
      <c r="APT171" s="9"/>
      <c r="APU171" s="9"/>
      <c r="APV171" s="9"/>
      <c r="APW171" s="9"/>
      <c r="APX171" s="9"/>
      <c r="APY171" s="9"/>
      <c r="APZ171" s="9"/>
      <c r="AQA171" s="9"/>
      <c r="AQB171" s="9"/>
      <c r="AQC171" s="9"/>
      <c r="AQD171" s="9"/>
      <c r="AQE171" s="9"/>
      <c r="AQF171" s="9"/>
      <c r="AQG171" s="9"/>
      <c r="AQH171" s="9"/>
      <c r="AQI171" s="9"/>
      <c r="AQJ171" s="9"/>
      <c r="AQK171" s="9"/>
      <c r="AQL171" s="9"/>
      <c r="AQM171" s="9"/>
      <c r="AQN171" s="9"/>
      <c r="AQO171" s="9"/>
      <c r="AQP171" s="9"/>
      <c r="AQQ171" s="9"/>
      <c r="AQR171" s="9"/>
      <c r="AQS171" s="9"/>
      <c r="AQT171" s="9"/>
      <c r="AQU171" s="9"/>
      <c r="AQV171" s="9"/>
      <c r="AQW171" s="9"/>
      <c r="AQX171" s="9"/>
      <c r="AQY171" s="9"/>
      <c r="AQZ171" s="9"/>
      <c r="ARA171" s="9"/>
      <c r="ARB171" s="9"/>
      <c r="ARC171" s="9"/>
      <c r="ARD171" s="9"/>
      <c r="ARE171" s="9"/>
      <c r="ARF171" s="9"/>
      <c r="ARG171" s="9"/>
      <c r="ARH171" s="9"/>
      <c r="ARI171" s="9"/>
      <c r="ARJ171" s="9"/>
      <c r="ARK171" s="9"/>
      <c r="ARL171" s="9"/>
      <c r="ARM171" s="9"/>
      <c r="ARN171" s="9"/>
      <c r="ARO171" s="9"/>
      <c r="ARP171" s="9"/>
      <c r="ARQ171" s="9"/>
      <c r="ARR171" s="9"/>
      <c r="ARS171" s="9"/>
      <c r="ART171" s="9"/>
      <c r="ARU171" s="9"/>
      <c r="ARV171" s="9"/>
      <c r="ARW171" s="9"/>
      <c r="ARX171" s="9"/>
      <c r="ARY171" s="9"/>
      <c r="ARZ171" s="9"/>
      <c r="ASA171" s="9"/>
      <c r="ASB171" s="9"/>
      <c r="ASC171" s="9"/>
      <c r="ASD171" s="9"/>
      <c r="ASE171" s="9"/>
      <c r="ASF171" s="9"/>
      <c r="ASG171" s="9"/>
      <c r="ASH171" s="9"/>
      <c r="ASI171" s="9"/>
      <c r="ASJ171" s="9"/>
      <c r="ASK171" s="9"/>
      <c r="ASL171" s="9"/>
      <c r="ASM171" s="9"/>
      <c r="ASN171" s="9"/>
      <c r="ASO171" s="9"/>
      <c r="ASP171" s="9"/>
      <c r="ASQ171" s="9"/>
      <c r="ASR171" s="9"/>
      <c r="ASS171" s="9"/>
      <c r="AST171" s="9"/>
      <c r="ASU171" s="9"/>
      <c r="ASV171" s="9"/>
      <c r="ASW171" s="9"/>
      <c r="ASX171" s="9"/>
      <c r="ASY171" s="9"/>
      <c r="ASZ171" s="9"/>
      <c r="ATA171" s="9"/>
      <c r="ATB171" s="9"/>
      <c r="ATC171" s="9"/>
      <c r="ATD171" s="9"/>
      <c r="ATE171" s="9"/>
      <c r="ATF171" s="9"/>
      <c r="ATG171" s="9"/>
      <c r="ATH171" s="9"/>
      <c r="ATI171" s="9"/>
      <c r="ATJ171" s="9"/>
      <c r="ATK171" s="9"/>
      <c r="ATL171" s="9"/>
      <c r="ATM171" s="9"/>
      <c r="ATN171" s="9"/>
      <c r="ATO171" s="9"/>
      <c r="ATP171" s="9"/>
      <c r="ATQ171" s="9"/>
      <c r="ATR171" s="9"/>
      <c r="ATS171" s="9"/>
      <c r="ATT171" s="9"/>
      <c r="ATU171" s="9"/>
      <c r="ATV171" s="9"/>
      <c r="ATW171" s="9"/>
      <c r="ATX171" s="9"/>
      <c r="ATY171" s="9" t="s">
        <v>5691</v>
      </c>
      <c r="ATZ171" s="9" t="s">
        <v>5691</v>
      </c>
      <c r="AUA171" s="9" t="s">
        <v>6047</v>
      </c>
      <c r="AUB171" s="9"/>
      <c r="AUC171" s="9"/>
      <c r="AUD171" s="9"/>
      <c r="AUE171" s="9"/>
      <c r="AUF171" s="9"/>
      <c r="AUG171" s="9"/>
      <c r="AUH171" s="9"/>
      <c r="AUI171" s="9"/>
      <c r="AUJ171" s="9"/>
      <c r="AUK171" s="9"/>
      <c r="AUL171" s="9"/>
      <c r="AUM171" s="9"/>
      <c r="AUN171" s="9"/>
      <c r="AUO171" s="9"/>
      <c r="AUP171" s="9"/>
      <c r="AUQ171" s="9"/>
      <c r="AUR171" s="9"/>
      <c r="AUS171" s="9"/>
      <c r="AUT171" s="9"/>
      <c r="AUU171" s="9"/>
      <c r="AUV171" s="9"/>
      <c r="AUW171" s="9"/>
      <c r="AUX171" s="9"/>
      <c r="AUY171" s="9"/>
      <c r="AUZ171" s="9"/>
      <c r="AVA171" s="9"/>
      <c r="AVB171" s="9"/>
      <c r="AVC171" s="9"/>
      <c r="AVD171" s="9"/>
      <c r="AVE171" s="9"/>
      <c r="AVF171" s="9"/>
      <c r="AVG171" s="9"/>
      <c r="AVH171" s="9"/>
      <c r="AVI171" s="9"/>
      <c r="AVJ171" s="9"/>
      <c r="AVK171" s="9" t="s">
        <v>13401</v>
      </c>
      <c r="AVL171" s="9"/>
      <c r="AVM171" s="9"/>
      <c r="AVN171" s="9"/>
      <c r="AVO171" s="9"/>
      <c r="AVP171" s="9"/>
      <c r="AVQ171" s="9"/>
      <c r="AVR171" s="9"/>
      <c r="AVS171" s="9"/>
      <c r="AVT171" s="9"/>
      <c r="AVU171" s="9"/>
      <c r="AVV171" s="9"/>
      <c r="AVW171" s="9"/>
      <c r="AVX171" s="9"/>
      <c r="AVY171" s="9"/>
      <c r="AVZ171" s="9"/>
      <c r="AWA171" s="9"/>
      <c r="AWB171" s="9"/>
      <c r="AWC171" s="9"/>
      <c r="AWD171" s="9"/>
      <c r="AWE171" s="9"/>
      <c r="AWF171" s="9"/>
      <c r="AWG171" s="9"/>
      <c r="AWH171" s="9"/>
      <c r="AWI171" s="9"/>
      <c r="AWJ171" s="9"/>
      <c r="AWK171" s="9"/>
      <c r="AWL171" s="9"/>
      <c r="AWM171" s="9"/>
      <c r="AWN171" s="9"/>
      <c r="AWO171" s="9"/>
      <c r="AWP171" s="9"/>
      <c r="AWQ171" s="9"/>
      <c r="AWR171" s="9"/>
      <c r="AWS171" s="9"/>
      <c r="AWT171" s="9"/>
      <c r="AWU171" s="9"/>
      <c r="AWV171" s="9"/>
      <c r="AWW171" s="9"/>
      <c r="AWX171" s="9"/>
      <c r="AWY171" s="9"/>
      <c r="AWZ171" s="9"/>
      <c r="AXA171" s="9"/>
      <c r="AXB171" s="9" t="s">
        <v>5707</v>
      </c>
      <c r="AXC171" s="9"/>
      <c r="AXD171" s="9"/>
      <c r="AXE171" s="9"/>
      <c r="AXF171" s="9"/>
      <c r="AXG171" s="9"/>
      <c r="AXH171" s="9"/>
      <c r="AXI171" s="9"/>
      <c r="AXJ171" s="9"/>
      <c r="AXK171" s="9">
        <v>540.0</v>
      </c>
      <c r="AXL171" s="9" t="s">
        <v>3307</v>
      </c>
      <c r="AXM171" s="9">
        <v>1535.0</v>
      </c>
      <c r="AXN171" s="9"/>
      <c r="AXO171" s="9"/>
      <c r="AXP171" s="9"/>
      <c r="AXQ171" s="9"/>
      <c r="AXR171" s="9"/>
      <c r="AXS171" s="9"/>
      <c r="AXT171" s="9"/>
      <c r="AXU171" s="9"/>
      <c r="AXV171" s="9"/>
      <c r="AXW171" s="9"/>
      <c r="AXX171" s="9"/>
      <c r="AXY171" s="9"/>
      <c r="AXZ171" s="9"/>
      <c r="AYA171" s="9"/>
      <c r="AYB171" s="9"/>
      <c r="AYC171" s="9"/>
      <c r="AYD171" s="9" t="s">
        <v>3307</v>
      </c>
      <c r="AYE171" s="9"/>
      <c r="AYF171" s="9"/>
      <c r="AYG171" s="9"/>
      <c r="AYH171" s="9" t="s">
        <v>13402</v>
      </c>
      <c r="AYI171" s="9"/>
      <c r="AYJ171" s="9"/>
      <c r="AYK171" s="9"/>
      <c r="AYL171" s="9"/>
      <c r="AYM171" s="9"/>
      <c r="AYN171" s="9"/>
      <c r="AYO171" s="9"/>
      <c r="AYP171" s="9"/>
      <c r="AYQ171" s="9"/>
      <c r="AYR171" s="9"/>
      <c r="AYS171" s="9"/>
      <c r="AYT171" s="9"/>
      <c r="AYU171" s="9"/>
      <c r="AYV171" s="9"/>
      <c r="AYW171" s="9"/>
      <c r="AYX171" s="9"/>
      <c r="AYY171" s="9"/>
      <c r="AYZ171" s="9"/>
      <c r="AZA171" s="9"/>
      <c r="AZB171" s="9"/>
      <c r="AZC171" s="9"/>
      <c r="AZD171" s="9"/>
      <c r="AZE171" s="9"/>
      <c r="AZF171" s="9"/>
      <c r="AZG171" s="9"/>
      <c r="AZH171" s="9"/>
      <c r="AZI171" s="9"/>
      <c r="AZJ171" s="9"/>
      <c r="AZK171" s="9"/>
      <c r="AZL171" s="9"/>
      <c r="AZM171" s="9"/>
      <c r="AZN171" s="9"/>
      <c r="AZO171" s="9"/>
      <c r="AZP171" s="9"/>
      <c r="AZQ171" s="9"/>
      <c r="AZR171" s="9"/>
      <c r="AZS171" s="9"/>
      <c r="AZT171" s="9"/>
      <c r="AZU171" s="9"/>
      <c r="AZV171" s="9"/>
      <c r="AZW171" s="9"/>
      <c r="AZX171" s="9"/>
      <c r="AZY171" s="9"/>
      <c r="AZZ171" s="9"/>
      <c r="BAA171" s="9"/>
      <c r="BAB171" s="9"/>
      <c r="BAC171" s="9"/>
      <c r="BAD171" s="9"/>
      <c r="BAE171" s="9"/>
      <c r="BAF171" s="9"/>
      <c r="BAG171" s="9"/>
      <c r="BAH171" s="9"/>
      <c r="BAI171" s="9"/>
      <c r="BAJ171" s="9"/>
      <c r="BAK171" s="9"/>
      <c r="BAL171" s="9"/>
      <c r="BAM171" s="9"/>
      <c r="BAN171" s="9"/>
      <c r="BAO171" s="9"/>
      <c r="BAP171" s="9"/>
      <c r="BAQ171" s="9"/>
      <c r="BAR171" s="9"/>
      <c r="BAS171" s="9"/>
      <c r="BAT171" s="9"/>
      <c r="BAU171" s="9"/>
      <c r="BAV171" s="9"/>
      <c r="BAW171" s="9"/>
      <c r="BAX171" s="9"/>
      <c r="BAY171" s="9"/>
      <c r="BAZ171" s="9"/>
      <c r="BBA171" s="9"/>
      <c r="BBB171" s="9"/>
      <c r="BBC171" s="9"/>
      <c r="BBD171" s="9"/>
      <c r="BBE171" s="9"/>
      <c r="BBF171" s="9"/>
      <c r="BBG171" s="9"/>
      <c r="BBH171" s="9"/>
      <c r="BBI171" s="9"/>
      <c r="BBJ171" s="9"/>
      <c r="BBK171" s="9"/>
      <c r="BBL171" s="9"/>
      <c r="BBM171" s="9"/>
      <c r="BBN171" s="9"/>
      <c r="BBO171" s="9"/>
      <c r="BBP171" s="9"/>
      <c r="BBQ171" s="9"/>
      <c r="BBR171" s="9"/>
      <c r="BBS171" s="9"/>
      <c r="BBT171" s="9"/>
      <c r="BBU171" s="9"/>
      <c r="BBV171" s="9"/>
      <c r="BBW171" s="9"/>
      <c r="BBX171" s="9"/>
      <c r="BBY171" s="9"/>
      <c r="BBZ171" s="9"/>
      <c r="BCA171" s="9"/>
      <c r="BCB171" s="9"/>
      <c r="BCC171" s="9"/>
      <c r="BCD171" s="9"/>
      <c r="BCE171" s="9"/>
      <c r="BCF171" s="9"/>
      <c r="BCG171" s="9"/>
      <c r="BCH171" s="9"/>
      <c r="BCI171" s="9"/>
      <c r="BCJ171" s="9"/>
      <c r="BCK171" s="9"/>
      <c r="BCL171" s="9"/>
      <c r="BCM171" s="9"/>
      <c r="BCN171" s="9"/>
      <c r="BCO171" s="9"/>
      <c r="BCP171" s="9"/>
      <c r="BCQ171" s="9"/>
      <c r="BCR171" s="9"/>
      <c r="BCS171" s="9"/>
      <c r="BCT171" s="9"/>
      <c r="BCU171" s="9"/>
      <c r="BCV171" s="9"/>
      <c r="BCW171" s="9"/>
      <c r="BCX171" s="9"/>
      <c r="BCY171" s="9"/>
      <c r="BCZ171" s="9"/>
      <c r="BDA171" s="9"/>
      <c r="BDB171" s="9"/>
      <c r="BDC171" s="9"/>
      <c r="BDD171" s="9"/>
      <c r="BDE171" s="9"/>
      <c r="BDF171" s="9"/>
      <c r="BDG171" s="9"/>
      <c r="BDH171" s="9"/>
      <c r="BDI171" s="9"/>
      <c r="BDJ171" s="9"/>
      <c r="BDK171" s="9"/>
      <c r="BDL171" s="9"/>
      <c r="BDM171" s="9"/>
      <c r="BDN171" s="9"/>
      <c r="BDO171" s="9"/>
      <c r="BDP171" s="9"/>
      <c r="BDQ171" s="9"/>
      <c r="BDR171" s="9"/>
      <c r="BDS171" s="9"/>
      <c r="BDT171" s="9"/>
      <c r="BDU171" s="9"/>
      <c r="BDV171" s="9"/>
      <c r="BDW171" s="9"/>
      <c r="BDX171" s="9"/>
      <c r="BDY171" s="9"/>
      <c r="BDZ171" s="9"/>
      <c r="BEA171" s="9"/>
      <c r="BEB171" s="9"/>
      <c r="BEC171" s="9"/>
      <c r="BED171" s="9"/>
      <c r="BEE171" s="9"/>
      <c r="BEF171" s="9"/>
      <c r="BEG171" s="9"/>
      <c r="BEH171" s="9"/>
      <c r="BEI171" s="9"/>
      <c r="BEJ171" s="9"/>
      <c r="BEK171" s="9"/>
      <c r="BEL171" s="9"/>
      <c r="BEM171" s="9"/>
      <c r="BEN171" s="9"/>
      <c r="BEO171" s="9"/>
      <c r="BEP171" s="9"/>
      <c r="BEQ171" s="9"/>
      <c r="BER171" s="9"/>
      <c r="BES171" s="9"/>
      <c r="BET171" s="9"/>
      <c r="BEU171" s="9"/>
      <c r="BEV171" s="9"/>
      <c r="BEW171" s="9"/>
      <c r="BEX171" s="9"/>
      <c r="BEY171" s="9"/>
      <c r="BEZ171" s="9"/>
      <c r="BFA171" s="9"/>
      <c r="BFB171" s="9"/>
      <c r="BFC171" s="9"/>
      <c r="BFD171" s="9"/>
      <c r="BFE171" s="9"/>
      <c r="BFF171" s="9"/>
      <c r="BFG171" s="9"/>
      <c r="BFH171" s="9"/>
      <c r="BFI171" s="9"/>
      <c r="BFJ171" s="9"/>
      <c r="BFK171" s="9"/>
      <c r="BFL171" s="9"/>
      <c r="BFM171" s="9"/>
      <c r="BFN171" s="9"/>
      <c r="BFO171" s="9"/>
      <c r="BFP171" s="9"/>
      <c r="BFQ171" s="9"/>
      <c r="BFR171" s="9"/>
      <c r="BFS171" s="9"/>
      <c r="BFT171" s="9"/>
      <c r="BFU171" s="9"/>
      <c r="BFV171" s="9"/>
      <c r="BFW171" s="9"/>
      <c r="BFX171" s="9"/>
      <c r="BFY171" s="9"/>
      <c r="BFZ171" s="9"/>
      <c r="BGA171" s="9"/>
      <c r="BGB171" s="9"/>
      <c r="BGC171" s="9"/>
      <c r="BGD171" s="9"/>
      <c r="BGE171" s="9"/>
      <c r="BGF171" s="9"/>
      <c r="BGG171" s="9"/>
      <c r="BGH171" s="9"/>
      <c r="BGI171" s="9"/>
      <c r="BGJ171" s="9"/>
      <c r="BGK171" s="9"/>
      <c r="BGL171" s="9"/>
      <c r="BGM171" s="9"/>
      <c r="BGN171" s="9"/>
      <c r="BGO171" s="9"/>
      <c r="BGP171" s="9"/>
      <c r="BGQ171" s="9"/>
      <c r="BGR171" s="9"/>
      <c r="BGS171" s="9"/>
      <c r="BGT171" s="9"/>
      <c r="BGU171" s="9"/>
      <c r="BGV171" s="9"/>
      <c r="BGW171" s="9"/>
      <c r="BGX171" s="9"/>
      <c r="BGY171" s="9"/>
      <c r="BGZ171" s="9"/>
      <c r="BHA171" s="9"/>
      <c r="BHB171" s="9"/>
      <c r="BHC171" s="9"/>
      <c r="BHD171" s="9"/>
      <c r="BHE171" s="9"/>
      <c r="BHF171" s="9"/>
      <c r="BHG171" s="9"/>
      <c r="BHH171" s="9"/>
      <c r="BHI171" s="9"/>
      <c r="BHJ171" s="9"/>
      <c r="BHK171" s="9"/>
      <c r="BHL171" s="9"/>
      <c r="BHM171" s="9"/>
      <c r="BHN171" s="9"/>
      <c r="BHO171" s="9"/>
      <c r="BHP171" s="9"/>
      <c r="BHQ171" s="9"/>
      <c r="BHR171" s="9"/>
      <c r="BHS171" s="9"/>
      <c r="BHT171" s="9"/>
      <c r="BHU171" s="9"/>
      <c r="BHV171" s="9"/>
      <c r="BHW171" s="9"/>
      <c r="BHX171" s="9"/>
      <c r="BHY171" s="9"/>
      <c r="BHZ171" s="9"/>
      <c r="BIA171" s="9"/>
      <c r="BIB171" s="9"/>
      <c r="BIC171" s="9"/>
      <c r="BID171" s="9"/>
    </row>
    <row r="172" ht="14.25" customHeight="1">
      <c r="A172" s="9">
        <v>9.0</v>
      </c>
      <c r="B172" s="9" t="s">
        <v>11947</v>
      </c>
      <c r="C172" s="9" t="s">
        <v>11948</v>
      </c>
      <c r="D172" s="9" t="s">
        <v>11948</v>
      </c>
      <c r="E172" s="9"/>
      <c r="F172" s="9">
        <v>27.0</v>
      </c>
      <c r="G172" s="9" t="s">
        <v>13403</v>
      </c>
      <c r="H172" s="9" t="s">
        <v>11967</v>
      </c>
      <c r="I172" s="9"/>
      <c r="J172" s="9">
        <v>2.0</v>
      </c>
      <c r="K172" s="9">
        <v>5.0</v>
      </c>
      <c r="L172" s="9">
        <v>20.0</v>
      </c>
      <c r="M172" s="9"/>
      <c r="N172" s="9"/>
      <c r="O172" s="9"/>
      <c r="P172" s="9">
        <v>1.0</v>
      </c>
      <c r="Q172" s="9" t="s">
        <v>13404</v>
      </c>
      <c r="R172" s="9"/>
      <c r="S172" s="9" t="s">
        <v>3309</v>
      </c>
      <c r="T172" s="9" t="s">
        <v>3308</v>
      </c>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9"/>
      <c r="IJ172" s="9"/>
      <c r="IK172" s="9"/>
      <c r="IL172" s="9"/>
      <c r="IM172" s="9"/>
      <c r="IN172" s="9"/>
      <c r="IO172" s="9"/>
      <c r="IP172" s="9"/>
      <c r="IQ172" s="9"/>
      <c r="IR172" s="9"/>
      <c r="IS172" s="9"/>
      <c r="IT172" s="9"/>
      <c r="IU172" s="9"/>
      <c r="IV172" s="9"/>
      <c r="IW172" s="9"/>
      <c r="IX172" s="9"/>
      <c r="IY172" s="9"/>
      <c r="IZ172" s="9"/>
      <c r="JA172" s="9"/>
      <c r="JB172" s="9"/>
      <c r="JC172" s="9"/>
      <c r="JD172" s="9"/>
      <c r="JE172" s="9"/>
      <c r="JF172" s="9"/>
      <c r="JG172" s="9"/>
      <c r="JH172" s="9"/>
      <c r="JI172" s="9"/>
      <c r="JJ172" s="9"/>
      <c r="JK172" s="9"/>
      <c r="JL172" s="9"/>
      <c r="JM172" s="9"/>
      <c r="JN172" s="9"/>
      <c r="JO172" s="9"/>
      <c r="JP172" s="9"/>
      <c r="JQ172" s="9"/>
      <c r="JR172" s="9"/>
      <c r="JS172" s="9"/>
      <c r="JT172" s="9"/>
      <c r="JU172" s="9"/>
      <c r="JV172" s="9"/>
      <c r="JW172" s="9"/>
      <c r="JX172" s="9"/>
      <c r="JY172" s="9"/>
      <c r="JZ172" s="9"/>
      <c r="KA172" s="9"/>
      <c r="KB172" s="9"/>
      <c r="KC172" s="9"/>
      <c r="KD172" s="9"/>
      <c r="KE172" s="9"/>
      <c r="KF172" s="9"/>
      <c r="KG172" s="9"/>
      <c r="KH172" s="9"/>
      <c r="KI172" s="9"/>
      <c r="KJ172" s="9"/>
      <c r="KK172" s="9"/>
      <c r="KL172" s="9"/>
      <c r="KM172" s="9"/>
      <c r="KN172" s="9"/>
      <c r="KO172" s="9"/>
      <c r="KP172" s="9"/>
      <c r="KQ172" s="9"/>
      <c r="KR172" s="9"/>
      <c r="KS172" s="9"/>
      <c r="KT172" s="9"/>
      <c r="KU172" s="9"/>
      <c r="KV172" s="9"/>
      <c r="KW172" s="9"/>
      <c r="KX172" s="9"/>
      <c r="KY172" s="9"/>
      <c r="KZ172" s="9"/>
      <c r="LA172" s="9"/>
      <c r="LB172" s="9"/>
      <c r="LC172" s="9"/>
      <c r="LD172" s="9"/>
      <c r="LE172" s="9"/>
      <c r="LF172" s="9"/>
      <c r="LG172" s="9"/>
      <c r="LH172" s="9"/>
      <c r="LI172" s="9"/>
      <c r="LJ172" s="9"/>
      <c r="LK172" s="9"/>
      <c r="LL172" s="9"/>
      <c r="LM172" s="9"/>
      <c r="LN172" s="9"/>
      <c r="LO172" s="9"/>
      <c r="LP172" s="9"/>
      <c r="LQ172" s="9"/>
      <c r="LR172" s="9"/>
      <c r="LS172" s="9"/>
      <c r="LT172" s="9"/>
      <c r="LU172" s="9"/>
      <c r="LV172" s="9"/>
      <c r="LW172" s="9"/>
      <c r="LX172" s="9"/>
      <c r="LY172" s="9"/>
      <c r="LZ172" s="9"/>
      <c r="MA172" s="9"/>
      <c r="MB172" s="9"/>
      <c r="MC172" s="9"/>
      <c r="MD172" s="9"/>
      <c r="ME172" s="9"/>
      <c r="MF172" s="9"/>
      <c r="MG172" s="9"/>
      <c r="MH172" s="9"/>
      <c r="MI172" s="9"/>
      <c r="MJ172" s="9"/>
      <c r="MK172" s="9"/>
      <c r="ML172" s="9"/>
      <c r="MM172" s="9"/>
      <c r="MN172" s="9"/>
      <c r="MO172" s="9"/>
      <c r="MP172" s="9"/>
      <c r="MQ172" s="9"/>
      <c r="MR172" s="9"/>
      <c r="MS172" s="9"/>
      <c r="MT172" s="9"/>
      <c r="MU172" s="9"/>
      <c r="MV172" s="9"/>
      <c r="MW172" s="9"/>
      <c r="MX172" s="9"/>
      <c r="MY172" s="9"/>
      <c r="MZ172" s="9"/>
      <c r="NA172" s="9"/>
      <c r="NB172" s="9"/>
      <c r="NC172" s="9"/>
      <c r="ND172" s="9"/>
      <c r="NE172" s="9"/>
      <c r="NF172" s="9"/>
      <c r="NG172" s="9"/>
      <c r="NH172" s="9"/>
      <c r="NI172" s="9"/>
      <c r="NJ172" s="9"/>
      <c r="NK172" s="9"/>
      <c r="NL172" s="9"/>
      <c r="NM172" s="9"/>
      <c r="NN172" s="9"/>
      <c r="NO172" s="9"/>
      <c r="NP172" s="9"/>
      <c r="NQ172" s="9"/>
      <c r="NR172" s="9"/>
      <c r="NS172" s="9"/>
      <c r="NT172" s="9"/>
      <c r="NU172" s="9"/>
      <c r="NV172" s="9"/>
      <c r="NW172" s="9"/>
      <c r="NX172" s="9"/>
      <c r="NY172" s="9"/>
      <c r="NZ172" s="9"/>
      <c r="OA172" s="9"/>
      <c r="OB172" s="9"/>
      <c r="OC172" s="9"/>
      <c r="OD172" s="9"/>
      <c r="OE172" s="9"/>
      <c r="OF172" s="9"/>
      <c r="OG172" s="9"/>
      <c r="OH172" s="9"/>
      <c r="OI172" s="9"/>
      <c r="OJ172" s="9"/>
      <c r="OK172" s="9"/>
      <c r="OL172" s="9"/>
      <c r="OM172" s="9"/>
      <c r="ON172" s="9"/>
      <c r="OO172" s="9"/>
      <c r="OP172" s="9"/>
      <c r="OQ172" s="9"/>
      <c r="OR172" s="9"/>
      <c r="OS172" s="9"/>
      <c r="OT172" s="9"/>
      <c r="OU172" s="9"/>
      <c r="OV172" s="9"/>
      <c r="OW172" s="9"/>
      <c r="OX172" s="9"/>
      <c r="OY172" s="9"/>
      <c r="OZ172" s="9"/>
      <c r="PA172" s="9"/>
      <c r="PB172" s="9"/>
      <c r="PC172" s="9"/>
      <c r="PD172" s="9"/>
      <c r="PE172" s="9"/>
      <c r="PF172" s="9"/>
      <c r="PG172" s="9"/>
      <c r="PH172" s="9"/>
      <c r="PI172" s="9"/>
      <c r="PJ172" s="9"/>
      <c r="PK172" s="9"/>
      <c r="PL172" s="9"/>
      <c r="PM172" s="9"/>
      <c r="PN172" s="9"/>
      <c r="PO172" s="9"/>
      <c r="PP172" s="9"/>
      <c r="PQ172" s="9"/>
      <c r="PR172" s="9"/>
      <c r="PS172" s="9"/>
      <c r="PT172" s="9"/>
      <c r="PU172" s="9"/>
      <c r="PV172" s="9"/>
      <c r="PW172" s="9"/>
      <c r="PX172" s="9"/>
      <c r="PY172" s="9"/>
      <c r="PZ172" s="9"/>
      <c r="QA172" s="9"/>
      <c r="QB172" s="9"/>
      <c r="QC172" s="9"/>
      <c r="QD172" s="9"/>
      <c r="QE172" s="9" t="s">
        <v>11967</v>
      </c>
      <c r="QF172" s="9" t="s">
        <v>5691</v>
      </c>
      <c r="QG172" s="9" t="s">
        <v>5691</v>
      </c>
      <c r="QH172" s="9" t="s">
        <v>6047</v>
      </c>
      <c r="QI172" s="9"/>
      <c r="QJ172" s="9"/>
      <c r="QK172" s="9"/>
      <c r="QL172" s="9"/>
      <c r="QM172" s="9"/>
      <c r="QN172" s="9"/>
      <c r="QO172" s="9"/>
      <c r="QP172" s="9"/>
      <c r="QQ172" s="9"/>
      <c r="QR172" s="9"/>
      <c r="QS172" s="9"/>
      <c r="QT172" s="9"/>
      <c r="QU172" s="9"/>
      <c r="QV172" s="9"/>
      <c r="QW172" s="9"/>
      <c r="QX172" s="9"/>
      <c r="QY172" s="9"/>
      <c r="QZ172" s="9"/>
      <c r="RA172" s="9"/>
      <c r="RB172" s="9"/>
      <c r="RC172" s="9"/>
      <c r="RD172" s="9"/>
      <c r="RE172" s="9"/>
      <c r="RF172" s="9"/>
      <c r="RG172" s="9"/>
      <c r="RH172" s="9"/>
      <c r="RI172" s="9"/>
      <c r="RJ172" s="9"/>
      <c r="RK172" s="9"/>
      <c r="RL172" s="9"/>
      <c r="RM172" s="9"/>
      <c r="RN172" s="9"/>
      <c r="RO172" s="9" t="s">
        <v>13405</v>
      </c>
      <c r="RP172" s="9"/>
      <c r="RQ172" s="9"/>
      <c r="RR172" s="9"/>
      <c r="RS172" s="9"/>
      <c r="RT172" s="9"/>
      <c r="RU172" s="9"/>
      <c r="RV172" s="9"/>
      <c r="RW172" s="9"/>
      <c r="RX172" s="9"/>
      <c r="RY172" s="9"/>
      <c r="RZ172" s="9"/>
      <c r="SA172" s="9"/>
      <c r="SB172" s="9"/>
      <c r="SC172" s="9"/>
      <c r="SD172" s="9"/>
      <c r="SE172" s="9"/>
      <c r="SF172" s="9"/>
      <c r="SG172" s="9"/>
      <c r="SH172" s="9"/>
      <c r="SI172" s="9"/>
      <c r="SJ172" s="9"/>
      <c r="SK172" s="9"/>
      <c r="SL172" s="9"/>
      <c r="SM172" s="9"/>
      <c r="SN172" s="9"/>
      <c r="SO172" s="9"/>
      <c r="SP172" s="9"/>
      <c r="SQ172" s="9"/>
      <c r="SR172" s="9"/>
      <c r="SS172" s="9"/>
      <c r="ST172" s="9"/>
      <c r="SU172" s="9"/>
      <c r="SV172" s="9"/>
      <c r="SW172" s="9"/>
      <c r="SX172" s="9" t="s">
        <v>5707</v>
      </c>
      <c r="SY172" s="9"/>
      <c r="SZ172" s="9"/>
      <c r="TA172" s="9"/>
      <c r="TB172" s="9"/>
      <c r="TC172" s="9"/>
      <c r="TD172" s="9"/>
      <c r="TE172" s="9"/>
      <c r="TF172" s="9"/>
      <c r="TG172" s="9"/>
      <c r="TH172" s="9"/>
      <c r="TI172" s="9"/>
      <c r="TJ172" s="9"/>
      <c r="TK172" s="9"/>
      <c r="TL172" s="9"/>
      <c r="TM172" s="9" t="s">
        <v>13406</v>
      </c>
      <c r="TN172" s="9"/>
      <c r="TO172" s="9" t="s">
        <v>13407</v>
      </c>
      <c r="ANB172" s="9" t="s">
        <v>11973</v>
      </c>
      <c r="ANC172" s="9" t="s">
        <v>11974</v>
      </c>
      <c r="AND172" s="9" t="s">
        <v>13408</v>
      </c>
      <c r="ANE172" s="9" t="s">
        <v>11976</v>
      </c>
      <c r="ANF172" s="9"/>
      <c r="ANG172" s="9"/>
      <c r="ANH172" s="9"/>
      <c r="ANI172" s="9"/>
      <c r="ANJ172" s="9"/>
      <c r="ANK172" s="9"/>
      <c r="ANL172" s="9"/>
      <c r="ANM172" s="9" t="s">
        <v>13409</v>
      </c>
      <c r="ANN172" s="9"/>
      <c r="ANO172" s="9"/>
      <c r="ANP172" s="9" t="s">
        <v>12067</v>
      </c>
      <c r="ANQ172" s="9" t="s">
        <v>5730</v>
      </c>
      <c r="ANR172" s="9" t="s">
        <v>12068</v>
      </c>
      <c r="ANS172" s="9" t="s">
        <v>12069</v>
      </c>
      <c r="ANT172" s="9" t="s">
        <v>12070</v>
      </c>
      <c r="ANU172" s="9" t="s">
        <v>12069</v>
      </c>
      <c r="ANV172" s="9"/>
      <c r="ANW172" s="9"/>
      <c r="ANX172" s="9"/>
      <c r="ANY172" s="9"/>
      <c r="ANZ172" s="9" t="s">
        <v>13410</v>
      </c>
      <c r="AOA172" s="9" t="s">
        <v>5718</v>
      </c>
      <c r="AOB172" s="9" t="s">
        <v>13411</v>
      </c>
      <c r="AOC172" s="9" t="s">
        <v>13412</v>
      </c>
      <c r="AOD172" s="9" t="s">
        <v>13413</v>
      </c>
      <c r="AOE172" s="9" t="s">
        <v>13412</v>
      </c>
      <c r="AOF172" s="9"/>
      <c r="AOG172" s="9"/>
      <c r="AOH172" s="9"/>
      <c r="AOI172" s="9" t="s">
        <v>11967</v>
      </c>
      <c r="AOJ172" s="9" t="s">
        <v>13414</v>
      </c>
      <c r="AOK172" s="9"/>
      <c r="AOL172" s="9" t="s">
        <v>13415</v>
      </c>
      <c r="AOM172" s="9"/>
      <c r="AON172" s="9"/>
      <c r="AOO172" s="9" t="s">
        <v>13416</v>
      </c>
      <c r="AOP172" s="9"/>
      <c r="AOQ172" s="9"/>
      <c r="AOR172" s="9"/>
      <c r="AOS172" s="9"/>
      <c r="AOT172" s="9" t="s">
        <v>11987</v>
      </c>
      <c r="AOU172" s="9"/>
      <c r="AOV172" s="9" t="s">
        <v>11988</v>
      </c>
      <c r="AOW172" s="9"/>
      <c r="AOX172" s="9"/>
      <c r="AOY172" s="9" t="s">
        <v>11989</v>
      </c>
      <c r="AOZ172" s="9"/>
      <c r="APA172" s="9"/>
      <c r="APB172" s="9"/>
      <c r="APC172" s="9"/>
      <c r="APD172" s="9" t="s">
        <v>11984</v>
      </c>
      <c r="APE172" s="9"/>
      <c r="APF172" s="9" t="s">
        <v>11985</v>
      </c>
      <c r="APG172" s="9"/>
      <c r="APH172" s="9"/>
      <c r="API172" s="9" t="s">
        <v>11986</v>
      </c>
      <c r="APJ172" s="9"/>
      <c r="APK172" s="9"/>
      <c r="APL172" s="9"/>
      <c r="APM172" s="9"/>
      <c r="APN172" s="9" t="s">
        <v>12290</v>
      </c>
      <c r="APO172" s="9"/>
      <c r="APP172" s="9" t="s">
        <v>12291</v>
      </c>
      <c r="APQ172" s="9"/>
      <c r="APR172" s="9"/>
      <c r="APS172" s="9" t="s">
        <v>12292</v>
      </c>
      <c r="APT172" s="9"/>
      <c r="APU172" s="9"/>
      <c r="APV172" s="9"/>
      <c r="APW172" s="9"/>
      <c r="APX172" s="9" t="s">
        <v>12223</v>
      </c>
      <c r="APY172" s="9"/>
      <c r="APZ172" s="9" t="s">
        <v>12224</v>
      </c>
      <c r="AQA172" s="9"/>
      <c r="AQB172" s="9"/>
      <c r="AQC172" s="9" t="s">
        <v>12225</v>
      </c>
      <c r="AQD172" s="9"/>
      <c r="AQE172" s="9"/>
      <c r="AQF172" s="9"/>
      <c r="AQG172" s="9"/>
      <c r="AQH172" s="9" t="s">
        <v>11990</v>
      </c>
      <c r="AQI172" s="9"/>
      <c r="AQJ172" s="9" t="s">
        <v>11991</v>
      </c>
      <c r="AQK172" s="9"/>
      <c r="AQL172" s="9"/>
      <c r="AQM172" s="9" t="s">
        <v>11992</v>
      </c>
      <c r="AQN172" s="9"/>
      <c r="AQO172" s="9"/>
      <c r="AQP172" s="9"/>
      <c r="AQQ172" s="9"/>
      <c r="AQR172" s="9"/>
      <c r="AQS172" s="9"/>
      <c r="AQT172" s="9"/>
      <c r="AQU172" s="9"/>
      <c r="AQV172" s="9"/>
      <c r="AQW172" s="9"/>
      <c r="AQX172" s="9"/>
      <c r="AQY172" s="9"/>
      <c r="AQZ172" s="9"/>
      <c r="ARA172" s="9"/>
      <c r="ARB172" s="9"/>
      <c r="ARC172" s="9"/>
      <c r="ARD172" s="9"/>
      <c r="ARE172" s="9"/>
      <c r="ARF172" s="9"/>
      <c r="ARG172" s="9"/>
      <c r="ARH172" s="9"/>
      <c r="ARI172" s="9"/>
      <c r="ARJ172" s="9"/>
      <c r="ARK172" s="9"/>
      <c r="ARL172" s="9"/>
      <c r="ARM172" s="9"/>
      <c r="ARN172" s="9"/>
      <c r="ARO172" s="9"/>
      <c r="ARP172" s="9"/>
      <c r="ARQ172" s="9"/>
      <c r="ARR172" s="9"/>
      <c r="ARS172" s="9"/>
      <c r="ART172" s="9"/>
      <c r="ARU172" s="9"/>
      <c r="ARV172" s="9"/>
      <c r="ARW172" s="9"/>
      <c r="ARX172" s="9"/>
      <c r="ARY172" s="9"/>
      <c r="ARZ172" s="9"/>
      <c r="ASA172" s="9"/>
      <c r="ASB172" s="9"/>
      <c r="ASC172" s="9"/>
      <c r="ASD172" s="9"/>
      <c r="ASE172" s="9"/>
      <c r="ASF172" s="9"/>
      <c r="ASG172" s="9"/>
      <c r="ASH172" s="9"/>
      <c r="ASI172" s="9"/>
      <c r="ASJ172" s="9"/>
      <c r="ASK172" s="9"/>
      <c r="ASL172" s="9"/>
      <c r="ASM172" s="9"/>
      <c r="ASN172" s="9"/>
      <c r="ASO172" s="9"/>
      <c r="ASP172" s="9"/>
      <c r="ASQ172" s="9"/>
      <c r="ASR172" s="9"/>
      <c r="ASS172" s="9"/>
      <c r="AST172" s="9"/>
      <c r="ASU172" s="9"/>
      <c r="ASV172" s="9"/>
      <c r="ASW172" s="9"/>
      <c r="ASX172" s="9"/>
      <c r="ASY172" s="9"/>
      <c r="ASZ172" s="9"/>
      <c r="ATA172" s="9"/>
      <c r="ATB172" s="9"/>
      <c r="ATC172" s="9"/>
      <c r="ATD172" s="9"/>
      <c r="ATE172" s="9"/>
      <c r="ATF172" s="9"/>
      <c r="ATG172" s="9"/>
      <c r="ATH172" s="9"/>
      <c r="ATI172" s="9"/>
      <c r="ATJ172" s="9"/>
      <c r="ATK172" s="9"/>
      <c r="ATL172" s="9"/>
      <c r="ATM172" s="9"/>
      <c r="ATN172" s="9"/>
      <c r="ATO172" s="9"/>
      <c r="ATP172" s="9"/>
      <c r="ATQ172" s="9"/>
      <c r="ATR172" s="9" t="s">
        <v>13417</v>
      </c>
      <c r="ATS172" s="9">
        <v>1.751894848E9</v>
      </c>
      <c r="ATT172" s="9" t="s">
        <v>13418</v>
      </c>
      <c r="ATU172" s="9" t="s">
        <v>11973</v>
      </c>
      <c r="ATV172" s="9" t="s">
        <v>11974</v>
      </c>
      <c r="ATW172" s="9" t="s">
        <v>13408</v>
      </c>
      <c r="ATX172" s="9" t="s">
        <v>11976</v>
      </c>
      <c r="ATY172" s="9"/>
      <c r="ATZ172" s="9"/>
      <c r="AUA172" s="9"/>
      <c r="AUB172" s="9"/>
      <c r="AUC172" s="9"/>
      <c r="AUD172" s="9"/>
      <c r="AUE172" s="9"/>
      <c r="AUF172" s="9"/>
      <c r="AUG172" s="9"/>
      <c r="AUH172" s="9"/>
      <c r="AUI172" s="9"/>
      <c r="AUJ172" s="9"/>
      <c r="AUK172" s="9"/>
      <c r="AUL172" s="9"/>
      <c r="AUM172" s="9"/>
      <c r="AUN172" s="9"/>
      <c r="AUO172" s="9"/>
      <c r="AUP172" s="9"/>
      <c r="AUQ172" s="9"/>
      <c r="AUR172" s="9"/>
      <c r="AUS172" s="9"/>
      <c r="AUT172" s="9"/>
      <c r="AUU172" s="9"/>
      <c r="AUV172" s="9"/>
      <c r="AUW172" s="9"/>
      <c r="AUX172" s="9"/>
      <c r="AUY172" s="9"/>
      <c r="AUZ172" s="9"/>
      <c r="AVA172" s="9"/>
      <c r="AVB172" s="9"/>
      <c r="AVC172" s="9"/>
      <c r="AVD172" s="9"/>
      <c r="AVE172" s="9"/>
      <c r="AVF172" s="9"/>
      <c r="AVG172" s="9"/>
      <c r="AVH172" s="9"/>
      <c r="AVI172" s="9"/>
      <c r="AVJ172" s="9"/>
      <c r="AVK172" s="9"/>
      <c r="AVL172" s="9"/>
      <c r="AVM172" s="9"/>
      <c r="AVN172" s="9"/>
      <c r="AVO172" s="9"/>
      <c r="AVP172" s="9"/>
      <c r="AVQ172" s="9"/>
      <c r="AVR172" s="9"/>
      <c r="AVS172" s="9"/>
      <c r="AVT172" s="9"/>
      <c r="AVU172" s="9"/>
      <c r="AVV172" s="9"/>
      <c r="AVW172" s="9"/>
      <c r="AVX172" s="9"/>
      <c r="AVY172" s="9"/>
      <c r="AVZ172" s="9"/>
      <c r="AWA172" s="9"/>
      <c r="AWB172" s="9"/>
      <c r="AWC172" s="9"/>
      <c r="AWD172" s="9"/>
      <c r="AWE172" s="9"/>
      <c r="AWF172" s="9"/>
      <c r="AWG172" s="9"/>
      <c r="AWH172" s="9"/>
      <c r="AWI172" s="9"/>
      <c r="AWJ172" s="9"/>
      <c r="AWK172" s="9"/>
      <c r="AWL172" s="9"/>
      <c r="AWM172" s="9"/>
      <c r="AWN172" s="9"/>
      <c r="AWO172" s="9"/>
      <c r="AWP172" s="9"/>
      <c r="AWQ172" s="9"/>
      <c r="AWR172" s="9"/>
      <c r="AWS172" s="9"/>
      <c r="AWT172" s="9"/>
      <c r="AWU172" s="9"/>
      <c r="AWV172" s="9"/>
      <c r="AWW172" s="9"/>
      <c r="AWX172" s="9"/>
      <c r="AWY172" s="9"/>
      <c r="AWZ172" s="9"/>
      <c r="AXA172" s="9"/>
      <c r="AXB172" s="9"/>
      <c r="AXC172" s="9"/>
      <c r="AXD172" s="9"/>
      <c r="AXE172" s="9"/>
      <c r="AXF172" s="9"/>
      <c r="AXG172" s="9"/>
      <c r="AXH172" s="9"/>
      <c r="AXI172" s="9"/>
      <c r="AXJ172" s="9"/>
      <c r="AXK172" s="9"/>
      <c r="AXL172" s="9"/>
      <c r="AXM172" s="9"/>
      <c r="AXN172" s="9"/>
      <c r="AXO172" s="9"/>
      <c r="AXP172" s="9"/>
      <c r="AXQ172" s="9"/>
      <c r="AXR172" s="9"/>
      <c r="AXS172" s="9"/>
      <c r="AXT172" s="9"/>
      <c r="AXU172" s="9"/>
      <c r="AXV172" s="9"/>
      <c r="AXW172" s="9"/>
      <c r="AXX172" s="9"/>
      <c r="AXY172" s="9"/>
      <c r="AXZ172" s="9"/>
      <c r="AYA172" s="9"/>
      <c r="AYB172" s="9"/>
      <c r="AYC172" s="9"/>
      <c r="AYD172" s="9"/>
      <c r="AYE172" s="9"/>
      <c r="AYF172" s="9"/>
      <c r="AYG172" s="9"/>
      <c r="AYH172" s="9"/>
      <c r="AYI172" s="9"/>
      <c r="AYJ172" s="9"/>
      <c r="AYK172" s="9"/>
      <c r="AYL172" s="9"/>
      <c r="AYM172" s="9"/>
      <c r="AYN172" s="9"/>
      <c r="AYO172" s="9"/>
      <c r="AYP172" s="9"/>
      <c r="AYQ172" s="9"/>
      <c r="AYR172" s="9"/>
      <c r="AYS172" s="9"/>
      <c r="AYT172" s="9"/>
      <c r="AYU172" s="9"/>
      <c r="AYV172" s="9"/>
      <c r="AYW172" s="9"/>
      <c r="AYX172" s="9"/>
      <c r="AYY172" s="9"/>
      <c r="AYZ172" s="9"/>
      <c r="AZA172" s="9"/>
      <c r="AZB172" s="9"/>
      <c r="AZC172" s="9"/>
      <c r="AZD172" s="9"/>
      <c r="AZE172" s="9"/>
      <c r="AZF172" s="9"/>
      <c r="AZG172" s="9"/>
      <c r="AZH172" s="9"/>
      <c r="AZI172" s="9"/>
      <c r="AZJ172" s="9"/>
      <c r="AZK172" s="9"/>
      <c r="AZL172" s="9"/>
      <c r="AZM172" s="9"/>
      <c r="AZN172" s="9"/>
      <c r="AZO172" s="9"/>
      <c r="AZP172" s="9"/>
      <c r="AZQ172" s="9"/>
      <c r="AZR172" s="9"/>
      <c r="AZS172" s="9"/>
      <c r="AZT172" s="9"/>
      <c r="AZU172" s="9"/>
      <c r="AZV172" s="9"/>
      <c r="AZW172" s="9"/>
      <c r="AZX172" s="9"/>
      <c r="AZY172" s="9"/>
      <c r="AZZ172" s="9"/>
      <c r="BAA172" s="9"/>
      <c r="BAB172" s="9"/>
      <c r="BAC172" s="9"/>
      <c r="BAD172" s="9"/>
      <c r="BAE172" s="9"/>
      <c r="BAF172" s="9"/>
      <c r="BAG172" s="9"/>
      <c r="BAH172" s="9"/>
      <c r="BAI172" s="9"/>
      <c r="BAJ172" s="9"/>
      <c r="BAK172" s="9"/>
      <c r="BAL172" s="9"/>
      <c r="BAM172" s="9"/>
      <c r="BAN172" s="9"/>
      <c r="BAO172" s="9"/>
      <c r="BAP172" s="9"/>
      <c r="BAQ172" s="9"/>
      <c r="BAR172" s="9"/>
      <c r="BAS172" s="9"/>
      <c r="BAT172" s="9"/>
      <c r="BAU172" s="9"/>
      <c r="BAV172" s="9"/>
      <c r="BAW172" s="9"/>
      <c r="BAX172" s="9"/>
      <c r="BAY172" s="9"/>
      <c r="BAZ172" s="9"/>
      <c r="BBA172" s="9"/>
      <c r="BBB172" s="9"/>
      <c r="BBC172" s="9"/>
      <c r="BBD172" s="9"/>
      <c r="BBE172" s="9"/>
      <c r="BBF172" s="9"/>
      <c r="BBG172" s="9"/>
      <c r="BBH172" s="9"/>
      <c r="BBI172" s="9"/>
      <c r="BBJ172" s="9"/>
      <c r="BBK172" s="9"/>
      <c r="BBL172" s="9"/>
      <c r="BBM172" s="9"/>
      <c r="BBN172" s="9"/>
      <c r="BBO172" s="9"/>
      <c r="BBP172" s="9"/>
      <c r="BBQ172" s="9"/>
      <c r="BBR172" s="9"/>
      <c r="BBS172" s="9"/>
      <c r="BBT172" s="9"/>
      <c r="BBU172" s="9"/>
      <c r="BBV172" s="9"/>
      <c r="BBW172" s="9"/>
      <c r="BBX172" s="9"/>
      <c r="BBY172" s="9"/>
      <c r="BBZ172" s="9"/>
      <c r="BCA172" s="9"/>
      <c r="BCB172" s="9"/>
      <c r="BCC172" s="9"/>
      <c r="BCD172" s="9"/>
      <c r="BCE172" s="9"/>
      <c r="BCF172" s="9"/>
      <c r="BCG172" s="9"/>
      <c r="BCH172" s="9"/>
      <c r="BCI172" s="9"/>
      <c r="BCJ172" s="9"/>
      <c r="BCK172" s="9"/>
      <c r="BCL172" s="9"/>
      <c r="BCM172" s="9"/>
      <c r="BCN172" s="9"/>
      <c r="BCO172" s="9"/>
      <c r="BCP172" s="9"/>
      <c r="BCQ172" s="9"/>
      <c r="BCR172" s="9"/>
      <c r="BCS172" s="9"/>
      <c r="BCT172" s="9"/>
      <c r="BCU172" s="9"/>
      <c r="BCV172" s="9"/>
      <c r="BCW172" s="9"/>
      <c r="BCX172" s="9"/>
      <c r="BCY172" s="9"/>
      <c r="BCZ172" s="9"/>
      <c r="BDA172" s="9"/>
      <c r="BDB172" s="9"/>
      <c r="BDC172" s="9"/>
      <c r="BDD172" s="9"/>
      <c r="BDE172" s="9"/>
      <c r="BDF172" s="9"/>
      <c r="BDG172" s="9"/>
      <c r="BDH172" s="9"/>
      <c r="BDI172" s="9"/>
      <c r="BDJ172" s="9"/>
      <c r="BDK172" s="9"/>
      <c r="BDL172" s="9"/>
      <c r="BDM172" s="9"/>
      <c r="BDN172" s="9"/>
      <c r="BDO172" s="9"/>
      <c r="BDP172" s="9"/>
      <c r="BDQ172" s="9"/>
      <c r="BDR172" s="9"/>
      <c r="BDS172" s="9"/>
      <c r="BDT172" s="9"/>
      <c r="BDU172" s="9"/>
      <c r="BDV172" s="9"/>
      <c r="BDW172" s="9"/>
      <c r="BDX172" s="9"/>
      <c r="BDY172" s="9"/>
      <c r="BDZ172" s="9"/>
      <c r="BEA172" s="9"/>
      <c r="BEB172" s="9"/>
      <c r="BEC172" s="9"/>
      <c r="BED172" s="9"/>
      <c r="BEE172" s="9"/>
      <c r="BEF172" s="9"/>
      <c r="BEG172" s="9"/>
      <c r="BEH172" s="9"/>
      <c r="BEI172" s="9"/>
      <c r="BEJ172" s="9"/>
      <c r="BEK172" s="9"/>
      <c r="BEL172" s="9"/>
      <c r="BEM172" s="9"/>
      <c r="BEN172" s="9"/>
      <c r="BEO172" s="9"/>
      <c r="BEP172" s="9"/>
      <c r="BEQ172" s="9"/>
      <c r="BER172" s="9"/>
      <c r="BES172" s="9"/>
      <c r="BET172" s="9"/>
      <c r="BEU172" s="9"/>
      <c r="BEV172" s="9"/>
      <c r="BEW172" s="9"/>
      <c r="BEX172" s="9"/>
      <c r="BEY172" s="9"/>
      <c r="BEZ172" s="9"/>
      <c r="BFA172" s="9"/>
      <c r="BFB172" s="9"/>
      <c r="BFC172" s="9"/>
      <c r="BFD172" s="9"/>
      <c r="BFE172" s="9"/>
      <c r="BFF172" s="9"/>
      <c r="BFG172" s="9"/>
      <c r="BFH172" s="9"/>
      <c r="BFI172" s="9"/>
      <c r="BFJ172" s="9"/>
      <c r="BFK172" s="9"/>
      <c r="BFL172" s="9"/>
      <c r="BFM172" s="9"/>
      <c r="BFN172" s="9"/>
      <c r="BFO172" s="9"/>
      <c r="BFP172" s="9"/>
      <c r="BFQ172" s="9"/>
      <c r="BFR172" s="9"/>
      <c r="BFS172" s="9"/>
      <c r="BFT172" s="9"/>
      <c r="BFU172" s="9"/>
      <c r="BFV172" s="9"/>
      <c r="BFW172" s="9"/>
      <c r="BFX172" s="9"/>
      <c r="BFY172" s="9"/>
      <c r="BFZ172" s="9"/>
      <c r="BGA172" s="9"/>
      <c r="BGB172" s="9"/>
      <c r="BGC172" s="9"/>
      <c r="BGD172" s="9"/>
      <c r="BGE172" s="9"/>
      <c r="BGF172" s="9"/>
      <c r="BGG172" s="9"/>
      <c r="BGH172" s="9"/>
      <c r="BGI172" s="9"/>
      <c r="BGJ172" s="9"/>
      <c r="BGK172" s="9"/>
      <c r="BGL172" s="9"/>
      <c r="BGM172" s="9"/>
      <c r="BGN172" s="9"/>
      <c r="BGO172" s="9"/>
      <c r="BGP172" s="9"/>
      <c r="BGQ172" s="9"/>
      <c r="BGR172" s="9"/>
      <c r="BGS172" s="9"/>
      <c r="BGT172" s="9"/>
      <c r="BGU172" s="9"/>
      <c r="BGV172" s="9"/>
      <c r="BGW172" s="9"/>
      <c r="BGX172" s="9"/>
      <c r="BGY172" s="9"/>
      <c r="BGZ172" s="9"/>
      <c r="BHA172" s="9"/>
      <c r="BHB172" s="9"/>
      <c r="BHC172" s="9"/>
      <c r="BHD172" s="9"/>
      <c r="BHE172" s="9"/>
      <c r="BHF172" s="9"/>
      <c r="BHG172" s="9"/>
      <c r="BHH172" s="9"/>
      <c r="BHI172" s="9"/>
      <c r="BHJ172" s="9"/>
      <c r="BHK172" s="9"/>
      <c r="BHL172" s="9"/>
      <c r="BHM172" s="9"/>
      <c r="BHN172" s="9"/>
      <c r="BHO172" s="9"/>
      <c r="BHP172" s="9"/>
      <c r="BHQ172" s="9"/>
      <c r="BHR172" s="9"/>
      <c r="BHS172" s="9"/>
      <c r="BHT172" s="9"/>
      <c r="BHU172" s="9"/>
      <c r="BHV172" s="9"/>
      <c r="BHW172" s="9"/>
      <c r="BHX172" s="9"/>
      <c r="BHY172" s="9"/>
      <c r="BHZ172" s="9"/>
      <c r="BIA172" s="9"/>
      <c r="BIB172" s="9"/>
      <c r="BIC172" s="9"/>
      <c r="BID172" s="9"/>
    </row>
    <row r="173" ht="14.25" customHeight="1">
      <c r="A173" s="9">
        <v>3.0</v>
      </c>
      <c r="B173" s="9" t="s">
        <v>11947</v>
      </c>
      <c r="C173" s="9" t="s">
        <v>11948</v>
      </c>
      <c r="D173" s="9" t="s">
        <v>11948</v>
      </c>
      <c r="E173" s="9"/>
      <c r="F173" s="9">
        <v>5.0</v>
      </c>
      <c r="G173" s="9" t="s">
        <v>13419</v>
      </c>
      <c r="H173" s="9" t="s">
        <v>13420</v>
      </c>
      <c r="I173" s="9"/>
      <c r="J173" s="9"/>
      <c r="K173" s="9"/>
      <c r="L173" s="9">
        <v>5.0</v>
      </c>
      <c r="M173" s="9"/>
      <c r="N173" s="9"/>
      <c r="O173" s="9"/>
      <c r="P173" s="9">
        <v>2.0</v>
      </c>
      <c r="Q173" s="9" t="s">
        <v>13421</v>
      </c>
      <c r="R173" s="9"/>
      <c r="S173" s="9" t="s">
        <v>3312</v>
      </c>
      <c r="T173" s="9" t="s">
        <v>3311</v>
      </c>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c r="HA173" s="9"/>
      <c r="HB173" s="9"/>
      <c r="HC173" s="9"/>
      <c r="HD173" s="9"/>
      <c r="HE173" s="9"/>
      <c r="HF173" s="9"/>
      <c r="HG173" s="9"/>
      <c r="HH173" s="9"/>
      <c r="HI173" s="9"/>
      <c r="HJ173" s="9"/>
      <c r="HK173" s="9"/>
      <c r="HL173" s="9"/>
      <c r="HM173" s="9"/>
      <c r="HN173" s="9"/>
      <c r="HO173" s="9"/>
      <c r="HP173" s="9"/>
      <c r="HQ173" s="9"/>
      <c r="HR173" s="9"/>
      <c r="HS173" s="9"/>
      <c r="HT173" s="9"/>
      <c r="HU173" s="9"/>
      <c r="HV173" s="9"/>
      <c r="HW173" s="9"/>
      <c r="HX173" s="9"/>
      <c r="HY173" s="9"/>
      <c r="HZ173" s="9"/>
      <c r="IA173" s="9"/>
      <c r="IB173" s="9"/>
      <c r="IC173" s="9"/>
      <c r="ID173" s="9"/>
      <c r="IE173" s="9"/>
      <c r="IF173" s="9"/>
      <c r="IG173" s="9"/>
      <c r="IH173" s="9"/>
      <c r="II173" s="9"/>
      <c r="IJ173" s="9"/>
      <c r="IK173" s="9"/>
      <c r="IL173" s="9"/>
      <c r="IM173" s="9"/>
      <c r="IN173" s="9"/>
      <c r="IO173" s="9"/>
      <c r="IP173" s="9"/>
      <c r="IQ173" s="9"/>
      <c r="IR173" s="9"/>
      <c r="IS173" s="9"/>
      <c r="IT173" s="9"/>
      <c r="IU173" s="9"/>
      <c r="IV173" s="9"/>
      <c r="IW173" s="9"/>
      <c r="IX173" s="9"/>
      <c r="IY173" s="9"/>
      <c r="IZ173" s="9"/>
      <c r="JA173" s="9"/>
      <c r="JB173" s="9"/>
      <c r="JC173" s="9"/>
      <c r="JD173" s="9"/>
      <c r="JE173" s="9"/>
      <c r="JF173" s="9"/>
      <c r="JG173" s="9"/>
      <c r="JH173" s="9"/>
      <c r="JI173" s="9"/>
      <c r="JJ173" s="9"/>
      <c r="JK173" s="9"/>
      <c r="JL173" s="9"/>
      <c r="JM173" s="9"/>
      <c r="JN173" s="9"/>
      <c r="JO173" s="9"/>
      <c r="JP173" s="9"/>
      <c r="JQ173" s="9"/>
      <c r="JR173" s="9"/>
      <c r="JS173" s="9"/>
      <c r="JT173" s="9"/>
      <c r="JU173" s="9"/>
      <c r="JV173" s="9"/>
      <c r="JW173" s="9"/>
      <c r="JX173" s="9"/>
      <c r="JY173" s="9"/>
      <c r="JZ173" s="9"/>
      <c r="KA173" s="9"/>
      <c r="KB173" s="9"/>
      <c r="KC173" s="9"/>
      <c r="KD173" s="9"/>
      <c r="KE173" s="9"/>
      <c r="KF173" s="9"/>
      <c r="KG173" s="9"/>
      <c r="KH173" s="9"/>
      <c r="KI173" s="9"/>
      <c r="KJ173" s="9"/>
      <c r="KK173" s="9"/>
      <c r="KL173" s="9"/>
      <c r="KM173" s="9"/>
      <c r="KN173" s="9"/>
      <c r="KO173" s="9"/>
      <c r="KP173" s="9"/>
      <c r="KQ173" s="9"/>
      <c r="KR173" s="9"/>
      <c r="KS173" s="9"/>
      <c r="KT173" s="9"/>
      <c r="KU173" s="9"/>
      <c r="KV173" s="9"/>
      <c r="KW173" s="9"/>
      <c r="KX173" s="9"/>
      <c r="KY173" s="9"/>
      <c r="KZ173" s="9"/>
      <c r="LA173" s="9"/>
      <c r="LB173" s="9"/>
      <c r="LC173" s="9"/>
      <c r="LD173" s="9"/>
      <c r="LE173" s="9"/>
      <c r="LF173" s="9"/>
      <c r="LG173" s="9"/>
      <c r="LH173" s="9"/>
      <c r="LI173" s="9"/>
      <c r="LJ173" s="9"/>
      <c r="LK173" s="9"/>
      <c r="LL173" s="9"/>
      <c r="LM173" s="9"/>
      <c r="LN173" s="9"/>
      <c r="LO173" s="9"/>
      <c r="LP173" s="9"/>
      <c r="LQ173" s="9"/>
      <c r="LR173" s="9"/>
      <c r="LS173" s="9"/>
      <c r="LT173" s="9"/>
      <c r="LU173" s="9"/>
      <c r="LV173" s="9"/>
      <c r="LW173" s="9"/>
      <c r="LX173" s="9"/>
      <c r="LY173" s="9"/>
      <c r="LZ173" s="9"/>
      <c r="MA173" s="9"/>
      <c r="MB173" s="9"/>
      <c r="MC173" s="9"/>
      <c r="MD173" s="9"/>
      <c r="ME173" s="9"/>
      <c r="MF173" s="9"/>
      <c r="MG173" s="9"/>
      <c r="MH173" s="9"/>
      <c r="MI173" s="9"/>
      <c r="MJ173" s="9"/>
      <c r="MK173" s="9"/>
      <c r="ML173" s="9"/>
      <c r="MM173" s="9"/>
      <c r="MN173" s="9"/>
      <c r="MO173" s="9"/>
      <c r="MP173" s="9"/>
      <c r="MQ173" s="9"/>
      <c r="MR173" s="9"/>
      <c r="MS173" s="9"/>
      <c r="MT173" s="9"/>
      <c r="MU173" s="9"/>
      <c r="MV173" s="9"/>
      <c r="MW173" s="9"/>
      <c r="MX173" s="9"/>
      <c r="MY173" s="9"/>
      <c r="MZ173" s="9"/>
      <c r="NA173" s="9"/>
      <c r="NB173" s="9"/>
      <c r="NC173" s="9"/>
      <c r="ND173" s="9"/>
      <c r="NE173" s="9"/>
      <c r="NF173" s="9"/>
      <c r="NG173" s="9"/>
      <c r="NH173" s="9"/>
      <c r="NI173" s="9"/>
      <c r="NJ173" s="9"/>
      <c r="NK173" s="9"/>
      <c r="NL173" s="9"/>
      <c r="NM173" s="9"/>
      <c r="NN173" s="9"/>
      <c r="NO173" s="9"/>
      <c r="NP173" s="9"/>
      <c r="NQ173" s="9"/>
      <c r="NR173" s="9"/>
      <c r="NS173" s="9"/>
      <c r="NT173" s="9"/>
      <c r="NU173" s="9"/>
      <c r="NV173" s="9"/>
      <c r="NW173" s="9"/>
      <c r="NX173" s="9"/>
      <c r="NY173" s="9"/>
      <c r="NZ173" s="9"/>
      <c r="OA173" s="9"/>
      <c r="OB173" s="9"/>
      <c r="OC173" s="9"/>
      <c r="OD173" s="9"/>
      <c r="OE173" s="9"/>
      <c r="OF173" s="9"/>
      <c r="OG173" s="9"/>
      <c r="OH173" s="9"/>
      <c r="OI173" s="9"/>
      <c r="OJ173" s="9"/>
      <c r="OK173" s="9"/>
      <c r="OL173" s="9"/>
      <c r="OM173" s="9"/>
      <c r="ON173" s="9"/>
      <c r="OO173" s="9"/>
      <c r="OP173" s="9"/>
      <c r="OQ173" s="9"/>
      <c r="OR173" s="9"/>
      <c r="OS173" s="9"/>
      <c r="OT173" s="9"/>
      <c r="OU173" s="9"/>
      <c r="OV173" s="9"/>
      <c r="OW173" s="9"/>
      <c r="OX173" s="9"/>
      <c r="OY173" s="9"/>
      <c r="OZ173" s="9"/>
      <c r="PA173" s="9"/>
      <c r="PB173" s="9"/>
      <c r="PC173" s="9"/>
      <c r="PD173" s="9"/>
      <c r="PE173" s="9"/>
      <c r="PF173" s="9"/>
      <c r="PG173" s="9"/>
      <c r="PH173" s="9"/>
      <c r="PI173" s="9"/>
      <c r="PJ173" s="9"/>
      <c r="PK173" s="9"/>
      <c r="PL173" s="9"/>
      <c r="PM173" s="9"/>
      <c r="PN173" s="9"/>
      <c r="PO173" s="9"/>
      <c r="PP173" s="9"/>
      <c r="PQ173" s="9"/>
      <c r="PR173" s="9"/>
      <c r="PS173" s="9"/>
      <c r="PT173" s="9"/>
      <c r="PU173" s="9"/>
      <c r="PV173" s="9"/>
      <c r="PW173" s="9"/>
      <c r="PX173" s="9"/>
      <c r="PY173" s="9"/>
      <c r="PZ173" s="9"/>
      <c r="QA173" s="9"/>
      <c r="QB173" s="9"/>
      <c r="QC173" s="9"/>
      <c r="QD173" s="9"/>
      <c r="QE173" s="9" t="s">
        <v>13420</v>
      </c>
      <c r="QF173" s="9" t="s">
        <v>5691</v>
      </c>
      <c r="QG173" s="9" t="s">
        <v>5691</v>
      </c>
      <c r="QH173" s="9" t="s">
        <v>13422</v>
      </c>
      <c r="QI173" s="9"/>
      <c r="QJ173" s="9"/>
      <c r="QK173" s="9"/>
      <c r="QL173" s="9"/>
      <c r="QM173" s="9"/>
      <c r="QN173" s="9"/>
      <c r="QO173" s="9"/>
      <c r="QP173" s="9"/>
      <c r="QQ173" s="9"/>
      <c r="QR173" s="9"/>
      <c r="QS173" s="9"/>
      <c r="QT173" s="9"/>
      <c r="QU173" s="9"/>
      <c r="QV173" s="9"/>
      <c r="QW173" s="9"/>
      <c r="QX173" s="9"/>
      <c r="QY173" s="9"/>
      <c r="QZ173" s="9"/>
      <c r="RA173" s="9"/>
      <c r="RB173" s="9"/>
      <c r="RC173" s="9"/>
      <c r="RD173" s="9"/>
      <c r="RE173" s="9"/>
      <c r="RF173" s="9"/>
      <c r="RG173" s="9"/>
      <c r="RH173" s="9"/>
      <c r="RI173" s="9"/>
      <c r="RJ173" s="9"/>
      <c r="RK173" s="9"/>
      <c r="RL173" s="9"/>
      <c r="RM173" s="9"/>
      <c r="RN173" s="9"/>
      <c r="RO173" s="9" t="s">
        <v>13423</v>
      </c>
      <c r="RP173" s="9"/>
      <c r="RQ173" s="9"/>
      <c r="RR173" s="9"/>
      <c r="RS173" s="9"/>
      <c r="RT173" s="9"/>
      <c r="RU173" s="9"/>
      <c r="RV173" s="9"/>
      <c r="RW173" s="9"/>
      <c r="RX173" s="9"/>
      <c r="RY173" s="9"/>
      <c r="RZ173" s="9"/>
      <c r="SA173" s="9"/>
      <c r="SB173" s="9"/>
      <c r="SC173" s="9"/>
      <c r="SD173" s="9"/>
      <c r="SE173" s="9"/>
      <c r="SF173" s="9"/>
      <c r="SG173" s="9"/>
      <c r="SH173" s="9"/>
      <c r="SI173" s="9"/>
      <c r="SJ173" s="9"/>
      <c r="SK173" s="9"/>
      <c r="SL173" s="9"/>
      <c r="SM173" s="9"/>
      <c r="SN173" s="9"/>
      <c r="SO173" s="9"/>
      <c r="SP173" s="9"/>
      <c r="SQ173" s="9"/>
      <c r="SR173" s="9"/>
      <c r="SS173" s="9"/>
      <c r="ST173" s="9"/>
      <c r="SU173" s="9"/>
      <c r="SV173" s="9"/>
      <c r="SW173" s="9"/>
      <c r="SX173" s="9" t="s">
        <v>5707</v>
      </c>
      <c r="SY173" s="9"/>
      <c r="SZ173" s="9"/>
      <c r="TA173" s="9"/>
      <c r="TB173" s="9"/>
      <c r="TC173" s="9"/>
      <c r="TD173" s="9"/>
      <c r="TE173" s="9"/>
      <c r="TF173" s="9"/>
      <c r="TG173" s="9"/>
      <c r="TH173" s="9"/>
      <c r="TI173" s="9"/>
      <c r="TJ173" s="9"/>
      <c r="TK173" s="9"/>
      <c r="TL173" s="9"/>
      <c r="TM173" s="9" t="s">
        <v>13424</v>
      </c>
      <c r="TN173" s="9"/>
      <c r="TO173" s="9" t="s">
        <v>13425</v>
      </c>
      <c r="ANB173" s="9" t="s">
        <v>12032</v>
      </c>
      <c r="ANC173" s="9" t="s">
        <v>2820</v>
      </c>
      <c r="AND173" s="9" t="s">
        <v>13426</v>
      </c>
      <c r="ANE173" s="9" t="s">
        <v>12034</v>
      </c>
      <c r="ANF173" s="9"/>
      <c r="ANG173" s="9"/>
      <c r="ANH173" s="9"/>
      <c r="ANI173" s="9"/>
      <c r="ANJ173" s="9"/>
      <c r="ANK173" s="9"/>
      <c r="ANL173" s="9"/>
      <c r="ANM173" s="9" t="s">
        <v>13427</v>
      </c>
      <c r="ANN173" s="9"/>
      <c r="ANO173" s="9" t="s">
        <v>13420</v>
      </c>
      <c r="ANP173" s="9" t="s">
        <v>13428</v>
      </c>
      <c r="ANQ173" s="9"/>
      <c r="ANR173" s="9" t="s">
        <v>13429</v>
      </c>
      <c r="ANS173" s="9"/>
      <c r="ANT173" s="9"/>
      <c r="ANU173" s="9" t="s">
        <v>13430</v>
      </c>
      <c r="ANV173" s="9"/>
      <c r="ANW173" s="9"/>
      <c r="ANX173" s="9"/>
      <c r="ANY173" s="9" t="s">
        <v>12967</v>
      </c>
      <c r="ANZ173" s="9" t="s">
        <v>13431</v>
      </c>
      <c r="AOA173" s="9"/>
      <c r="AOB173" s="9" t="s">
        <v>13432</v>
      </c>
      <c r="AOC173" s="9"/>
      <c r="AOD173" s="9"/>
      <c r="AOE173" s="9" t="s">
        <v>13433</v>
      </c>
      <c r="AOF173" s="9"/>
      <c r="AOG173" s="9"/>
      <c r="AOH173" s="9"/>
      <c r="AOI173" s="9"/>
      <c r="AOJ173" s="9"/>
      <c r="AOK173" s="9"/>
      <c r="AOL173" s="9"/>
      <c r="AOM173" s="9"/>
      <c r="AON173" s="9"/>
      <c r="AOO173" s="9"/>
      <c r="AOP173" s="9"/>
      <c r="AOQ173" s="9"/>
      <c r="AOR173" s="9"/>
      <c r="AOS173" s="9"/>
      <c r="AOT173" s="9"/>
      <c r="AOU173" s="9"/>
      <c r="AOV173" s="9"/>
      <c r="AOW173" s="9"/>
      <c r="AOX173" s="9"/>
      <c r="AOY173" s="9"/>
      <c r="AOZ173" s="9"/>
      <c r="APA173" s="9"/>
      <c r="APB173" s="9"/>
      <c r="APC173" s="9"/>
      <c r="APD173" s="9"/>
      <c r="APE173" s="9"/>
      <c r="APF173" s="9"/>
      <c r="APG173" s="9"/>
      <c r="APH173" s="9"/>
      <c r="API173" s="9"/>
      <c r="APJ173" s="9"/>
      <c r="APK173" s="9"/>
      <c r="APL173" s="9"/>
      <c r="APM173" s="9"/>
      <c r="APN173" s="9"/>
      <c r="APO173" s="9"/>
      <c r="APP173" s="9"/>
      <c r="APQ173" s="9"/>
      <c r="APR173" s="9"/>
      <c r="APS173" s="9"/>
      <c r="APT173" s="9"/>
      <c r="APU173" s="9"/>
      <c r="APV173" s="9"/>
      <c r="APW173" s="9"/>
      <c r="APX173" s="9"/>
      <c r="APY173" s="9"/>
      <c r="APZ173" s="9"/>
      <c r="AQA173" s="9"/>
      <c r="AQB173" s="9"/>
      <c r="AQC173" s="9"/>
      <c r="AQD173" s="9"/>
      <c r="AQE173" s="9"/>
      <c r="AQF173" s="9"/>
      <c r="AQG173" s="9"/>
      <c r="AQH173" s="9"/>
      <c r="AQI173" s="9"/>
      <c r="AQJ173" s="9"/>
      <c r="AQK173" s="9"/>
      <c r="AQL173" s="9"/>
      <c r="AQM173" s="9"/>
      <c r="AQN173" s="9"/>
      <c r="AQO173" s="9"/>
      <c r="AQP173" s="9"/>
      <c r="AQQ173" s="9"/>
      <c r="AQR173" s="9"/>
      <c r="AQS173" s="9"/>
      <c r="AQT173" s="9"/>
      <c r="AQU173" s="9"/>
      <c r="AQV173" s="9"/>
      <c r="AQW173" s="9"/>
      <c r="AQX173" s="9"/>
      <c r="AQY173" s="9"/>
      <c r="AQZ173" s="9"/>
      <c r="ARA173" s="9"/>
      <c r="ARB173" s="9"/>
      <c r="ARC173" s="9"/>
      <c r="ARD173" s="9"/>
      <c r="ARE173" s="9"/>
      <c r="ARF173" s="9"/>
      <c r="ARG173" s="9"/>
      <c r="ARH173" s="9"/>
      <c r="ARI173" s="9"/>
      <c r="ARJ173" s="9"/>
      <c r="ARK173" s="9"/>
      <c r="ARL173" s="9"/>
      <c r="ARM173" s="9"/>
      <c r="ARN173" s="9"/>
      <c r="ARO173" s="9"/>
      <c r="ARP173" s="9"/>
      <c r="ARQ173" s="9"/>
      <c r="ARR173" s="9"/>
      <c r="ARS173" s="9"/>
      <c r="ART173" s="9"/>
      <c r="ARU173" s="9"/>
      <c r="ARV173" s="9"/>
      <c r="ARW173" s="9"/>
      <c r="ARX173" s="9"/>
      <c r="ARY173" s="9"/>
      <c r="ARZ173" s="9"/>
      <c r="ASA173" s="9"/>
      <c r="ASB173" s="9"/>
      <c r="ASC173" s="9"/>
      <c r="ASD173" s="9"/>
      <c r="ASE173" s="9"/>
      <c r="ASF173" s="9"/>
      <c r="ASG173" s="9"/>
      <c r="ASH173" s="9"/>
      <c r="ASI173" s="9"/>
      <c r="ASJ173" s="9"/>
      <c r="ASK173" s="9"/>
      <c r="ASL173" s="9"/>
      <c r="ASM173" s="9"/>
      <c r="ASN173" s="9"/>
      <c r="ASO173" s="9"/>
      <c r="ASP173" s="9"/>
      <c r="ASQ173" s="9"/>
      <c r="ASR173" s="9"/>
      <c r="ASS173" s="9"/>
      <c r="AST173" s="9"/>
      <c r="ASU173" s="9"/>
      <c r="ASV173" s="9"/>
      <c r="ASW173" s="9"/>
      <c r="ASX173" s="9"/>
      <c r="ASY173" s="9"/>
      <c r="ASZ173" s="9"/>
      <c r="ATA173" s="9"/>
      <c r="ATB173" s="9"/>
      <c r="ATC173" s="9"/>
      <c r="ATD173" s="9"/>
      <c r="ATE173" s="9"/>
      <c r="ATF173" s="9"/>
      <c r="ATG173" s="9"/>
      <c r="ATH173" s="9"/>
      <c r="ATI173" s="9"/>
      <c r="ATJ173" s="9"/>
      <c r="ATK173" s="9"/>
      <c r="ATL173" s="9"/>
      <c r="ATM173" s="9"/>
      <c r="ATN173" s="9"/>
      <c r="ATO173" s="9"/>
      <c r="ATP173" s="9"/>
      <c r="ATQ173" s="9"/>
      <c r="ATR173" s="9" t="s">
        <v>13434</v>
      </c>
      <c r="ATS173" s="9">
        <v>1.751621779E9</v>
      </c>
      <c r="ATT173" s="9" t="s">
        <v>13435</v>
      </c>
      <c r="ATU173" s="9" t="s">
        <v>12032</v>
      </c>
      <c r="ATV173" s="9" t="s">
        <v>2820</v>
      </c>
      <c r="ATW173" s="9" t="s">
        <v>13426</v>
      </c>
      <c r="ATX173" s="9" t="s">
        <v>12034</v>
      </c>
      <c r="ATY173" s="9"/>
      <c r="ATZ173" s="9"/>
      <c r="AUA173" s="9"/>
      <c r="AUB173" s="9"/>
      <c r="AUC173" s="9"/>
      <c r="AUD173" s="9"/>
      <c r="AUE173" s="9"/>
      <c r="AUF173" s="9"/>
      <c r="AUG173" s="9"/>
      <c r="AUH173" s="9"/>
      <c r="AUI173" s="9"/>
      <c r="AUJ173" s="9"/>
      <c r="AUK173" s="9"/>
      <c r="AUL173" s="9"/>
      <c r="AUM173" s="9"/>
      <c r="AUN173" s="9"/>
      <c r="AUO173" s="9"/>
      <c r="AUP173" s="9"/>
      <c r="AUQ173" s="9"/>
      <c r="AUR173" s="9"/>
      <c r="AUS173" s="9"/>
      <c r="AUT173" s="9"/>
      <c r="AUU173" s="9"/>
      <c r="AUV173" s="9"/>
      <c r="AUW173" s="9"/>
      <c r="AUX173" s="9"/>
      <c r="AUY173" s="9"/>
      <c r="AUZ173" s="9"/>
      <c r="AVA173" s="9"/>
      <c r="AVB173" s="9"/>
      <c r="AVC173" s="9"/>
      <c r="AVD173" s="9"/>
      <c r="AVE173" s="9"/>
      <c r="AVF173" s="9"/>
      <c r="AVG173" s="9"/>
      <c r="AVH173" s="9"/>
      <c r="AVI173" s="9"/>
      <c r="AVJ173" s="9"/>
      <c r="AVK173" s="9"/>
      <c r="AVL173" s="9"/>
      <c r="AVM173" s="9"/>
      <c r="AVN173" s="9"/>
      <c r="AVO173" s="9"/>
      <c r="AVP173" s="9"/>
      <c r="AVQ173" s="9"/>
      <c r="AVR173" s="9"/>
      <c r="AVS173" s="9"/>
      <c r="AVT173" s="9"/>
      <c r="AVU173" s="9"/>
      <c r="AVV173" s="9"/>
      <c r="AVW173" s="9"/>
      <c r="AVX173" s="9"/>
      <c r="AVY173" s="9"/>
      <c r="AVZ173" s="9"/>
      <c r="AWA173" s="9"/>
      <c r="AWB173" s="9"/>
      <c r="AWC173" s="9"/>
      <c r="AWD173" s="9"/>
      <c r="AWE173" s="9"/>
      <c r="AWF173" s="9"/>
      <c r="AWG173" s="9"/>
      <c r="AWH173" s="9"/>
      <c r="AWI173" s="9"/>
      <c r="AWJ173" s="9"/>
      <c r="AWK173" s="9"/>
      <c r="AWL173" s="9"/>
      <c r="AWM173" s="9"/>
      <c r="AWN173" s="9"/>
      <c r="AWO173" s="9"/>
      <c r="AWP173" s="9"/>
      <c r="AWQ173" s="9"/>
      <c r="AWR173" s="9"/>
      <c r="AWS173" s="9"/>
      <c r="AWT173" s="9"/>
      <c r="AWU173" s="9"/>
      <c r="AWV173" s="9"/>
      <c r="AWW173" s="9"/>
      <c r="AWX173" s="9"/>
      <c r="AWY173" s="9"/>
      <c r="AWZ173" s="9"/>
      <c r="AXA173" s="9"/>
      <c r="AXB173" s="9"/>
      <c r="AXC173" s="9"/>
      <c r="AXD173" s="9"/>
      <c r="AXE173" s="9"/>
      <c r="AXF173" s="9"/>
      <c r="AXG173" s="9"/>
      <c r="AXH173" s="9"/>
      <c r="AXI173" s="9"/>
      <c r="AXJ173" s="9"/>
      <c r="AXK173" s="9"/>
      <c r="AXL173" s="9"/>
      <c r="AXM173" s="9"/>
      <c r="AXN173" s="9"/>
      <c r="AXO173" s="9"/>
      <c r="AXP173" s="9"/>
      <c r="AXQ173" s="9"/>
      <c r="AXR173" s="9"/>
      <c r="AXS173" s="9"/>
      <c r="AXT173" s="9"/>
      <c r="AXU173" s="9"/>
      <c r="AXV173" s="9"/>
      <c r="AXW173" s="9"/>
      <c r="AXX173" s="9"/>
      <c r="AXY173" s="9"/>
      <c r="AXZ173" s="9"/>
      <c r="AYA173" s="9"/>
      <c r="AYB173" s="9"/>
      <c r="AYC173" s="9"/>
      <c r="AYD173" s="9"/>
      <c r="AYE173" s="9"/>
      <c r="AYF173" s="9"/>
      <c r="AYG173" s="9"/>
      <c r="AYH173" s="9"/>
      <c r="AYI173" s="9"/>
      <c r="AYJ173" s="9"/>
      <c r="AYK173" s="9"/>
      <c r="AYL173" s="9"/>
      <c r="AYM173" s="9"/>
      <c r="AYN173" s="9"/>
      <c r="AYO173" s="9"/>
      <c r="AYP173" s="9"/>
      <c r="AYQ173" s="9"/>
      <c r="AYR173" s="9"/>
      <c r="AYS173" s="9"/>
      <c r="AYT173" s="9"/>
      <c r="AYU173" s="9"/>
      <c r="AYV173" s="9"/>
      <c r="AYW173" s="9"/>
      <c r="AYX173" s="9"/>
      <c r="AYY173" s="9"/>
      <c r="AYZ173" s="9"/>
      <c r="AZA173" s="9"/>
      <c r="AZB173" s="9"/>
      <c r="AZC173" s="9"/>
      <c r="AZD173" s="9"/>
      <c r="AZE173" s="9"/>
      <c r="AZF173" s="9"/>
      <c r="AZG173" s="9"/>
      <c r="AZH173" s="9"/>
      <c r="AZI173" s="9"/>
      <c r="AZJ173" s="9"/>
      <c r="AZK173" s="9"/>
      <c r="AZL173" s="9"/>
      <c r="AZM173" s="9"/>
      <c r="AZN173" s="9"/>
      <c r="AZO173" s="9"/>
      <c r="AZP173" s="9"/>
      <c r="AZQ173" s="9"/>
      <c r="AZR173" s="9"/>
      <c r="AZS173" s="9"/>
      <c r="AZT173" s="9"/>
      <c r="AZU173" s="9"/>
      <c r="AZV173" s="9"/>
      <c r="AZW173" s="9"/>
      <c r="AZX173" s="9"/>
      <c r="AZY173" s="9"/>
      <c r="AZZ173" s="9"/>
      <c r="BAA173" s="9"/>
      <c r="BAB173" s="9"/>
      <c r="BAC173" s="9"/>
      <c r="BAD173" s="9"/>
      <c r="BAE173" s="9"/>
      <c r="BAF173" s="9"/>
      <c r="BAG173" s="9"/>
      <c r="BAH173" s="9"/>
      <c r="BAI173" s="9"/>
      <c r="BAJ173" s="9"/>
      <c r="BAK173" s="9"/>
      <c r="BAL173" s="9"/>
      <c r="BAM173" s="9"/>
      <c r="BAN173" s="9"/>
      <c r="BAO173" s="9"/>
      <c r="BAP173" s="9"/>
      <c r="BAQ173" s="9"/>
      <c r="BAR173" s="9"/>
      <c r="BAS173" s="9"/>
      <c r="BAT173" s="9"/>
      <c r="BAU173" s="9"/>
      <c r="BAV173" s="9"/>
      <c r="BAW173" s="9"/>
      <c r="BAX173" s="9"/>
      <c r="BAY173" s="9"/>
      <c r="BAZ173" s="9"/>
      <c r="BBA173" s="9"/>
      <c r="BBB173" s="9"/>
      <c r="BBC173" s="9"/>
      <c r="BBD173" s="9"/>
      <c r="BBE173" s="9"/>
      <c r="BBF173" s="9"/>
      <c r="BBG173" s="9"/>
      <c r="BBH173" s="9"/>
      <c r="BBI173" s="9"/>
      <c r="BBJ173" s="9"/>
      <c r="BBK173" s="9"/>
      <c r="BBL173" s="9"/>
      <c r="BBM173" s="9"/>
      <c r="BBN173" s="9"/>
      <c r="BBO173" s="9"/>
      <c r="BBP173" s="9"/>
      <c r="BBQ173" s="9"/>
      <c r="BBR173" s="9"/>
      <c r="BBS173" s="9"/>
      <c r="BBT173" s="9"/>
      <c r="BBU173" s="9"/>
      <c r="BBV173" s="9"/>
      <c r="BBW173" s="9"/>
      <c r="BBX173" s="9"/>
      <c r="BBY173" s="9"/>
      <c r="BBZ173" s="9"/>
      <c r="BCA173" s="9"/>
      <c r="BCB173" s="9"/>
      <c r="BCC173" s="9"/>
      <c r="BCD173" s="9"/>
      <c r="BCE173" s="9"/>
      <c r="BCF173" s="9"/>
      <c r="BCG173" s="9"/>
      <c r="BCH173" s="9"/>
      <c r="BCI173" s="9"/>
      <c r="BCJ173" s="9"/>
      <c r="BCK173" s="9"/>
      <c r="BCL173" s="9"/>
      <c r="BCM173" s="9"/>
      <c r="BCN173" s="9"/>
      <c r="BCO173" s="9"/>
      <c r="BCP173" s="9"/>
      <c r="BCQ173" s="9"/>
      <c r="BCR173" s="9"/>
      <c r="BCS173" s="9"/>
      <c r="BCT173" s="9"/>
      <c r="BCU173" s="9"/>
      <c r="BCV173" s="9"/>
      <c r="BCW173" s="9"/>
      <c r="BCX173" s="9"/>
      <c r="BCY173" s="9"/>
      <c r="BCZ173" s="9"/>
      <c r="BDA173" s="9"/>
      <c r="BDB173" s="9"/>
      <c r="BDC173" s="9"/>
      <c r="BDD173" s="9"/>
      <c r="BDE173" s="9"/>
      <c r="BDF173" s="9"/>
      <c r="BDG173" s="9"/>
      <c r="BDH173" s="9"/>
      <c r="BDI173" s="9"/>
      <c r="BDJ173" s="9"/>
      <c r="BDK173" s="9"/>
      <c r="BDL173" s="9"/>
      <c r="BDM173" s="9"/>
      <c r="BDN173" s="9"/>
      <c r="BDO173" s="9"/>
      <c r="BDP173" s="9"/>
      <c r="BDQ173" s="9"/>
      <c r="BDR173" s="9"/>
      <c r="BDS173" s="9"/>
      <c r="BDT173" s="9"/>
      <c r="BDU173" s="9"/>
      <c r="BDV173" s="9"/>
      <c r="BDW173" s="9"/>
      <c r="BDX173" s="9"/>
      <c r="BDY173" s="9"/>
      <c r="BDZ173" s="9"/>
      <c r="BEA173" s="9"/>
      <c r="BEB173" s="9"/>
      <c r="BEC173" s="9"/>
      <c r="BED173" s="9"/>
      <c r="BEE173" s="9"/>
      <c r="BEF173" s="9"/>
      <c r="BEG173" s="9"/>
      <c r="BEH173" s="9"/>
      <c r="BEI173" s="9"/>
      <c r="BEJ173" s="9"/>
      <c r="BEK173" s="9"/>
      <c r="BEL173" s="9"/>
      <c r="BEM173" s="9"/>
      <c r="BEN173" s="9"/>
      <c r="BEO173" s="9"/>
      <c r="BEP173" s="9"/>
      <c r="BEQ173" s="9"/>
      <c r="BER173" s="9"/>
      <c r="BES173" s="9"/>
      <c r="BET173" s="9"/>
      <c r="BEU173" s="9"/>
      <c r="BEV173" s="9"/>
      <c r="BEW173" s="9"/>
      <c r="BEX173" s="9"/>
      <c r="BEY173" s="9"/>
      <c r="BEZ173" s="9"/>
      <c r="BFA173" s="9"/>
      <c r="BFB173" s="9"/>
      <c r="BFC173" s="9"/>
      <c r="BFD173" s="9"/>
      <c r="BFE173" s="9"/>
      <c r="BFF173" s="9"/>
      <c r="BFG173" s="9"/>
      <c r="BFH173" s="9"/>
      <c r="BFI173" s="9"/>
      <c r="BFJ173" s="9"/>
      <c r="BFK173" s="9"/>
      <c r="BFL173" s="9"/>
      <c r="BFM173" s="9"/>
      <c r="BFN173" s="9"/>
      <c r="BFO173" s="9"/>
      <c r="BFP173" s="9"/>
      <c r="BFQ173" s="9"/>
      <c r="BFR173" s="9"/>
      <c r="BFS173" s="9"/>
      <c r="BFT173" s="9"/>
      <c r="BFU173" s="9"/>
      <c r="BFV173" s="9"/>
      <c r="BFW173" s="9"/>
      <c r="BFX173" s="9"/>
      <c r="BFY173" s="9"/>
      <c r="BFZ173" s="9"/>
      <c r="BGA173" s="9"/>
      <c r="BGB173" s="9"/>
      <c r="BGC173" s="9"/>
      <c r="BGD173" s="9"/>
      <c r="BGE173" s="9"/>
      <c r="BGF173" s="9"/>
      <c r="BGG173" s="9"/>
      <c r="BGH173" s="9"/>
      <c r="BGI173" s="9"/>
      <c r="BGJ173" s="9"/>
      <c r="BGK173" s="9"/>
      <c r="BGL173" s="9"/>
      <c r="BGM173" s="9"/>
      <c r="BGN173" s="9"/>
      <c r="BGO173" s="9"/>
      <c r="BGP173" s="9"/>
      <c r="BGQ173" s="9"/>
      <c r="BGR173" s="9"/>
      <c r="BGS173" s="9"/>
      <c r="BGT173" s="9"/>
      <c r="BGU173" s="9"/>
      <c r="BGV173" s="9"/>
      <c r="BGW173" s="9"/>
      <c r="BGX173" s="9"/>
      <c r="BGY173" s="9"/>
      <c r="BGZ173" s="9"/>
      <c r="BHA173" s="9"/>
      <c r="BHB173" s="9"/>
      <c r="BHC173" s="9"/>
      <c r="BHD173" s="9"/>
      <c r="BHE173" s="9"/>
      <c r="BHF173" s="9"/>
      <c r="BHG173" s="9"/>
      <c r="BHH173" s="9"/>
      <c r="BHI173" s="9"/>
      <c r="BHJ173" s="9"/>
      <c r="BHK173" s="9"/>
      <c r="BHL173" s="9"/>
      <c r="BHM173" s="9"/>
      <c r="BHN173" s="9"/>
      <c r="BHO173" s="9"/>
      <c r="BHP173" s="9"/>
      <c r="BHQ173" s="9"/>
      <c r="BHR173" s="9"/>
      <c r="BHS173" s="9"/>
      <c r="BHT173" s="9"/>
      <c r="BHU173" s="9"/>
      <c r="BHV173" s="9"/>
      <c r="BHW173" s="9"/>
      <c r="BHX173" s="9"/>
      <c r="BHY173" s="9"/>
      <c r="BHZ173" s="9"/>
      <c r="BIA173" s="9"/>
      <c r="BIB173" s="9"/>
      <c r="BIC173" s="9"/>
      <c r="BID173" s="9"/>
    </row>
    <row r="174" ht="14.25" customHeight="1">
      <c r="A174" s="9">
        <v>16.0</v>
      </c>
      <c r="B174" s="9" t="s">
        <v>11947</v>
      </c>
      <c r="C174" s="9" t="s">
        <v>11948</v>
      </c>
      <c r="D174" s="9" t="s">
        <v>11948</v>
      </c>
      <c r="E174" s="9"/>
      <c r="F174" s="9">
        <v>55.0</v>
      </c>
      <c r="G174" s="9" t="s">
        <v>13436</v>
      </c>
      <c r="H174" s="9"/>
      <c r="I174" s="9">
        <v>1.0</v>
      </c>
      <c r="J174" s="9"/>
      <c r="K174" s="9"/>
      <c r="L174" s="9">
        <v>48.0</v>
      </c>
      <c r="M174" s="9">
        <v>1.0</v>
      </c>
      <c r="N174" s="9"/>
      <c r="O174" s="9">
        <v>5.0</v>
      </c>
      <c r="P174" s="9">
        <v>0.0</v>
      </c>
      <c r="Q174" s="9" t="s">
        <v>13437</v>
      </c>
      <c r="R174" s="9"/>
      <c r="S174" s="9" t="s">
        <v>3315</v>
      </c>
      <c r="T174" s="9" t="s">
        <v>3314</v>
      </c>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c r="HA174" s="9"/>
      <c r="HB174" s="9"/>
      <c r="HC174" s="9"/>
      <c r="HD174" s="9"/>
      <c r="HE174" s="9"/>
      <c r="HF174" s="9"/>
      <c r="HG174" s="9"/>
      <c r="HH174" s="9"/>
      <c r="HI174" s="9"/>
      <c r="HJ174" s="9"/>
      <c r="HK174" s="9"/>
      <c r="HL174" s="9"/>
      <c r="HM174" s="9"/>
      <c r="HN174" s="9"/>
      <c r="HO174" s="9"/>
      <c r="HP174" s="9"/>
      <c r="HQ174" s="9"/>
      <c r="HR174" s="9"/>
      <c r="HS174" s="9"/>
      <c r="HT174" s="9"/>
      <c r="HU174" s="9"/>
      <c r="HV174" s="9"/>
      <c r="HW174" s="9"/>
      <c r="HX174" s="9"/>
      <c r="HY174" s="9"/>
      <c r="HZ174" s="9"/>
      <c r="IA174" s="9"/>
      <c r="IB174" s="9"/>
      <c r="IC174" s="9"/>
      <c r="ID174" s="9"/>
      <c r="IE174" s="9"/>
      <c r="IF174" s="9"/>
      <c r="IG174" s="9"/>
      <c r="IH174" s="9"/>
      <c r="II174" s="9"/>
      <c r="IJ174" s="9"/>
      <c r="IK174" s="9"/>
      <c r="IL174" s="9"/>
      <c r="IM174" s="9"/>
      <c r="IN174" s="9"/>
      <c r="IO174" s="9"/>
      <c r="IP174" s="9"/>
      <c r="IQ174" s="9"/>
      <c r="IR174" s="9"/>
      <c r="IS174" s="9"/>
      <c r="IT174" s="9"/>
      <c r="IU174" s="9"/>
      <c r="IV174" s="9"/>
      <c r="IW174" s="9"/>
      <c r="IX174" s="9"/>
      <c r="IY174" s="9"/>
      <c r="IZ174" s="9"/>
      <c r="JA174" s="9"/>
      <c r="JB174" s="9"/>
      <c r="JC174" s="9"/>
      <c r="JD174" s="9"/>
      <c r="JE174" s="9"/>
      <c r="JF174" s="9"/>
      <c r="JG174" s="9"/>
      <c r="JH174" s="9"/>
      <c r="JI174" s="9"/>
      <c r="JJ174" s="9"/>
      <c r="JK174" s="9"/>
      <c r="JL174" s="9"/>
      <c r="JM174" s="9"/>
      <c r="JN174" s="9"/>
      <c r="JO174" s="9"/>
      <c r="JP174" s="9"/>
      <c r="JQ174" s="9"/>
      <c r="JR174" s="9"/>
      <c r="JS174" s="9"/>
      <c r="JT174" s="9"/>
      <c r="JU174" s="9"/>
      <c r="JV174" s="9"/>
      <c r="JW174" s="9"/>
      <c r="JX174" s="9"/>
      <c r="JY174" s="9"/>
      <c r="JZ174" s="9"/>
      <c r="KA174" s="9"/>
      <c r="KB174" s="9"/>
      <c r="KC174" s="9"/>
      <c r="KD174" s="9"/>
      <c r="KE174" s="9"/>
      <c r="KF174" s="9"/>
      <c r="KG174" s="9"/>
      <c r="KH174" s="9"/>
      <c r="KI174" s="9"/>
      <c r="KJ174" s="9"/>
      <c r="KK174" s="9"/>
      <c r="KL174" s="9"/>
      <c r="KM174" s="9"/>
      <c r="KN174" s="9"/>
      <c r="KO174" s="9"/>
      <c r="KP174" s="9"/>
      <c r="KQ174" s="9"/>
      <c r="KR174" s="9"/>
      <c r="KS174" s="9"/>
      <c r="KT174" s="9"/>
      <c r="KU174" s="9"/>
      <c r="KV174" s="9"/>
      <c r="KW174" s="9"/>
      <c r="KX174" s="9"/>
      <c r="KY174" s="9"/>
      <c r="KZ174" s="9"/>
      <c r="LA174" s="9"/>
      <c r="LB174" s="9"/>
      <c r="LC174" s="9"/>
      <c r="LD174" s="9"/>
      <c r="LE174" s="9"/>
      <c r="LF174" s="9"/>
      <c r="LG174" s="9"/>
      <c r="LH174" s="9"/>
      <c r="LI174" s="9"/>
      <c r="LJ174" s="9"/>
      <c r="LK174" s="9"/>
      <c r="LL174" s="9"/>
      <c r="LM174" s="9"/>
      <c r="LN174" s="9"/>
      <c r="LO174" s="9"/>
      <c r="LP174" s="9"/>
      <c r="LQ174" s="9"/>
      <c r="LR174" s="9"/>
      <c r="LS174" s="9"/>
      <c r="LT174" s="9"/>
      <c r="LU174" s="9"/>
      <c r="LV174" s="9"/>
      <c r="LW174" s="9"/>
      <c r="LX174" s="9"/>
      <c r="LY174" s="9"/>
      <c r="LZ174" s="9"/>
      <c r="MA174" s="9"/>
      <c r="MB174" s="9"/>
      <c r="MC174" s="9"/>
      <c r="MD174" s="9"/>
      <c r="ME174" s="9"/>
      <c r="MF174" s="9"/>
      <c r="MG174" s="9"/>
      <c r="MH174" s="9"/>
      <c r="MI174" s="9"/>
      <c r="MJ174" s="9"/>
      <c r="MK174" s="9"/>
      <c r="ML174" s="9"/>
      <c r="MM174" s="9"/>
      <c r="MN174" s="9"/>
      <c r="MO174" s="9"/>
      <c r="MP174" s="9"/>
      <c r="MQ174" s="9"/>
      <c r="MR174" s="9"/>
      <c r="MS174" s="9"/>
      <c r="MT174" s="9"/>
      <c r="MU174" s="9"/>
      <c r="MV174" s="9"/>
      <c r="MW174" s="9"/>
      <c r="MX174" s="9"/>
      <c r="MY174" s="9"/>
      <c r="MZ174" s="9"/>
      <c r="NA174" s="9"/>
      <c r="NB174" s="9"/>
      <c r="NC174" s="9"/>
      <c r="ND174" s="9"/>
      <c r="NE174" s="9"/>
      <c r="NF174" s="9"/>
      <c r="NG174" s="9"/>
      <c r="NH174" s="9"/>
      <c r="NI174" s="9"/>
      <c r="NJ174" s="9"/>
      <c r="NK174" s="9"/>
      <c r="NL174" s="9"/>
      <c r="NM174" s="9"/>
      <c r="NN174" s="9"/>
      <c r="NO174" s="9"/>
      <c r="NP174" s="9"/>
      <c r="NQ174" s="9"/>
      <c r="NR174" s="9"/>
      <c r="NS174" s="9"/>
      <c r="NT174" s="9"/>
      <c r="NU174" s="9"/>
      <c r="NV174" s="9"/>
      <c r="NW174" s="9"/>
      <c r="NX174" s="9"/>
      <c r="NY174" s="9"/>
      <c r="NZ174" s="9"/>
      <c r="OA174" s="9"/>
      <c r="OB174" s="9"/>
      <c r="OC174" s="9"/>
      <c r="OD174" s="9"/>
      <c r="OE174" s="9"/>
      <c r="OF174" s="9"/>
      <c r="OG174" s="9"/>
      <c r="OH174" s="9"/>
      <c r="OI174" s="9"/>
      <c r="OJ174" s="9"/>
      <c r="OK174" s="9"/>
      <c r="OL174" s="9"/>
      <c r="OM174" s="9"/>
      <c r="ON174" s="9"/>
      <c r="OO174" s="9"/>
      <c r="OP174" s="9"/>
      <c r="OQ174" s="9"/>
      <c r="OR174" s="9"/>
      <c r="OS174" s="9"/>
      <c r="OT174" s="9"/>
      <c r="OU174" s="9"/>
      <c r="OV174" s="9"/>
      <c r="OW174" s="9"/>
      <c r="OX174" s="9"/>
      <c r="OY174" s="9"/>
      <c r="OZ174" s="9"/>
      <c r="PA174" s="9"/>
      <c r="PB174" s="9"/>
      <c r="PC174" s="9"/>
      <c r="PD174" s="9"/>
      <c r="PE174" s="9"/>
      <c r="PF174" s="9"/>
      <c r="PG174" s="9"/>
      <c r="PH174" s="9"/>
      <c r="PI174" s="9"/>
      <c r="PJ174" s="9"/>
      <c r="PK174" s="9"/>
      <c r="PL174" s="9"/>
      <c r="PM174" s="9"/>
      <c r="PN174" s="9"/>
      <c r="PO174" s="9"/>
      <c r="PP174" s="9"/>
      <c r="PQ174" s="9"/>
      <c r="PR174" s="9"/>
      <c r="PS174" s="9"/>
      <c r="PT174" s="9"/>
      <c r="PU174" s="9"/>
      <c r="PV174" s="9"/>
      <c r="PW174" s="9"/>
      <c r="PX174" s="9"/>
      <c r="PY174" s="9"/>
      <c r="PZ174" s="9"/>
      <c r="QA174" s="9"/>
      <c r="QB174" s="9"/>
      <c r="QC174" s="9"/>
      <c r="QD174" s="9"/>
      <c r="QE174" s="9"/>
      <c r="QF174" s="9"/>
      <c r="QG174" s="9"/>
      <c r="QH174" s="9"/>
      <c r="QI174" s="9"/>
      <c r="QJ174" s="9"/>
      <c r="QK174" s="9"/>
      <c r="QL174" s="9"/>
      <c r="QM174" s="9"/>
      <c r="QN174" s="9"/>
      <c r="QO174" s="9"/>
      <c r="QP174" s="9"/>
      <c r="QQ174" s="9"/>
      <c r="QR174" s="9"/>
      <c r="QS174" s="9"/>
      <c r="QT174" s="9"/>
      <c r="QU174" s="9"/>
      <c r="QV174" s="9"/>
      <c r="QW174" s="9"/>
      <c r="QX174" s="9"/>
      <c r="QY174" s="9"/>
      <c r="QZ174" s="9"/>
      <c r="RA174" s="9"/>
      <c r="RB174" s="9"/>
      <c r="RC174" s="9"/>
      <c r="RD174" s="9"/>
      <c r="RE174" s="9"/>
      <c r="RF174" s="9"/>
      <c r="RG174" s="9"/>
      <c r="RH174" s="9"/>
      <c r="RI174" s="9"/>
      <c r="RJ174" s="9"/>
      <c r="RK174" s="9"/>
      <c r="RL174" s="9"/>
      <c r="RM174" s="9"/>
      <c r="RN174" s="9"/>
      <c r="RO174" s="9"/>
      <c r="RP174" s="9"/>
      <c r="RQ174" s="9"/>
      <c r="RR174" s="9"/>
      <c r="RS174" s="9"/>
      <c r="RT174" s="9"/>
      <c r="RU174" s="9"/>
      <c r="RV174" s="9"/>
      <c r="RW174" s="9"/>
      <c r="RX174" s="9"/>
      <c r="RY174" s="9"/>
      <c r="RZ174" s="9"/>
      <c r="SA174" s="9"/>
      <c r="SB174" s="9"/>
      <c r="SC174" s="9"/>
      <c r="SD174" s="9"/>
      <c r="SE174" s="9"/>
      <c r="SF174" s="9"/>
      <c r="SG174" s="9"/>
      <c r="SH174" s="9"/>
      <c r="SI174" s="9"/>
      <c r="SJ174" s="9"/>
      <c r="SK174" s="9"/>
      <c r="SL174" s="9"/>
      <c r="SM174" s="9"/>
      <c r="SN174" s="9"/>
      <c r="SO174" s="9"/>
      <c r="SP174" s="9"/>
      <c r="SQ174" s="9"/>
      <c r="SR174" s="9"/>
      <c r="SS174" s="9"/>
      <c r="ST174" s="9"/>
      <c r="SU174" s="9"/>
      <c r="SV174" s="9"/>
      <c r="SW174" s="9"/>
      <c r="SX174" s="9"/>
      <c r="SY174" s="9"/>
      <c r="SZ174" s="9"/>
      <c r="TA174" s="9"/>
      <c r="TB174" s="9"/>
      <c r="TC174" s="9"/>
      <c r="TD174" s="9"/>
      <c r="TE174" s="9"/>
      <c r="TF174" s="9"/>
      <c r="TG174" s="9"/>
      <c r="TH174" s="9"/>
      <c r="TI174" s="9"/>
      <c r="TJ174" s="9"/>
      <c r="TK174" s="9"/>
      <c r="TL174" s="9"/>
      <c r="TM174" s="9"/>
      <c r="TN174" s="9"/>
      <c r="TO174" s="9"/>
      <c r="ANB174" s="9"/>
      <c r="ANC174" s="9"/>
      <c r="AND174" s="9"/>
      <c r="ANE174" s="9"/>
      <c r="ANF174" s="9"/>
      <c r="ANG174" s="9"/>
      <c r="ANH174" s="9"/>
      <c r="ANI174" s="9"/>
      <c r="ANJ174" s="9"/>
      <c r="ANK174" s="9"/>
      <c r="ANL174" s="9"/>
      <c r="ANM174" s="9"/>
      <c r="ANN174" s="9"/>
      <c r="ANO174" s="9"/>
      <c r="ANP174" s="9"/>
      <c r="ANQ174" s="9"/>
      <c r="ANR174" s="9"/>
      <c r="ANS174" s="9"/>
      <c r="ANT174" s="9"/>
      <c r="ANU174" s="9"/>
      <c r="ANV174" s="9"/>
      <c r="ANW174" s="9"/>
      <c r="ANX174" s="9"/>
      <c r="ANY174" s="9"/>
      <c r="ANZ174" s="9"/>
      <c r="AOA174" s="9"/>
      <c r="AOB174" s="9"/>
      <c r="AOC174" s="9"/>
      <c r="AOD174" s="9"/>
      <c r="AOE174" s="9"/>
      <c r="AOF174" s="9"/>
      <c r="AOG174" s="9"/>
      <c r="AOH174" s="9"/>
      <c r="AOI174" s="9"/>
      <c r="AOJ174" s="9"/>
      <c r="AOK174" s="9"/>
      <c r="AOL174" s="9"/>
      <c r="AOM174" s="9"/>
      <c r="AON174" s="9"/>
      <c r="AOO174" s="9"/>
      <c r="AOP174" s="9"/>
      <c r="AOQ174" s="9"/>
      <c r="AOR174" s="9"/>
      <c r="AOS174" s="9"/>
      <c r="AOT174" s="9"/>
      <c r="AOU174" s="9"/>
      <c r="AOV174" s="9"/>
      <c r="AOW174" s="9"/>
      <c r="AOX174" s="9"/>
      <c r="AOY174" s="9"/>
      <c r="AOZ174" s="9"/>
      <c r="APA174" s="9"/>
      <c r="APB174" s="9"/>
      <c r="APC174" s="9"/>
      <c r="APD174" s="9"/>
      <c r="APE174" s="9"/>
      <c r="APF174" s="9"/>
      <c r="APG174" s="9"/>
      <c r="APH174" s="9"/>
      <c r="API174" s="9"/>
      <c r="APJ174" s="9"/>
      <c r="APK174" s="9"/>
      <c r="APL174" s="9"/>
      <c r="APM174" s="9"/>
      <c r="APN174" s="9"/>
      <c r="APO174" s="9"/>
      <c r="APP174" s="9"/>
      <c r="APQ174" s="9"/>
      <c r="APR174" s="9"/>
      <c r="APS174" s="9"/>
      <c r="APT174" s="9"/>
      <c r="APU174" s="9"/>
      <c r="APV174" s="9"/>
      <c r="APW174" s="9"/>
      <c r="APX174" s="9"/>
      <c r="APY174" s="9"/>
      <c r="APZ174" s="9"/>
      <c r="AQA174" s="9"/>
      <c r="AQB174" s="9"/>
      <c r="AQC174" s="9"/>
      <c r="AQD174" s="9"/>
      <c r="AQE174" s="9"/>
      <c r="AQF174" s="9"/>
      <c r="AQG174" s="9"/>
      <c r="AQH174" s="9"/>
      <c r="AQI174" s="9"/>
      <c r="AQJ174" s="9"/>
      <c r="AQK174" s="9"/>
      <c r="AQL174" s="9"/>
      <c r="AQM174" s="9"/>
      <c r="AQN174" s="9"/>
      <c r="AQO174" s="9"/>
      <c r="AQP174" s="9"/>
      <c r="AQQ174" s="9"/>
      <c r="AQR174" s="9"/>
      <c r="AQS174" s="9"/>
      <c r="AQT174" s="9"/>
      <c r="AQU174" s="9"/>
      <c r="AQV174" s="9"/>
      <c r="AQW174" s="9"/>
      <c r="AQX174" s="9"/>
      <c r="AQY174" s="9"/>
      <c r="AQZ174" s="9"/>
      <c r="ARA174" s="9"/>
      <c r="ARB174" s="9"/>
      <c r="ARC174" s="9"/>
      <c r="ARD174" s="9"/>
      <c r="ARE174" s="9"/>
      <c r="ARF174" s="9"/>
      <c r="ARG174" s="9"/>
      <c r="ARH174" s="9"/>
      <c r="ARI174" s="9"/>
      <c r="ARJ174" s="9"/>
      <c r="ARK174" s="9"/>
      <c r="ARL174" s="9"/>
      <c r="ARM174" s="9"/>
      <c r="ARN174" s="9"/>
      <c r="ARO174" s="9"/>
      <c r="ARP174" s="9"/>
      <c r="ARQ174" s="9"/>
      <c r="ARR174" s="9"/>
      <c r="ARS174" s="9"/>
      <c r="ART174" s="9"/>
      <c r="ARU174" s="9"/>
      <c r="ARV174" s="9"/>
      <c r="ARW174" s="9"/>
      <c r="ARX174" s="9"/>
      <c r="ARY174" s="9"/>
      <c r="ARZ174" s="9"/>
      <c r="ASA174" s="9"/>
      <c r="ASB174" s="9"/>
      <c r="ASC174" s="9"/>
      <c r="ASD174" s="9"/>
      <c r="ASE174" s="9"/>
      <c r="ASF174" s="9"/>
      <c r="ASG174" s="9"/>
      <c r="ASH174" s="9"/>
      <c r="ASI174" s="9"/>
      <c r="ASJ174" s="9"/>
      <c r="ASK174" s="9"/>
      <c r="ASL174" s="9"/>
      <c r="ASM174" s="9"/>
      <c r="ASN174" s="9"/>
      <c r="ASO174" s="9"/>
      <c r="ASP174" s="9"/>
      <c r="ASQ174" s="9"/>
      <c r="ASR174" s="9"/>
      <c r="ASS174" s="9"/>
      <c r="AST174" s="9"/>
      <c r="ASU174" s="9"/>
      <c r="ASV174" s="9"/>
      <c r="ASW174" s="9"/>
      <c r="ASX174" s="9"/>
      <c r="ASY174" s="9"/>
      <c r="ASZ174" s="9"/>
      <c r="ATA174" s="9"/>
      <c r="ATB174" s="9"/>
      <c r="ATC174" s="9"/>
      <c r="ATD174" s="9"/>
      <c r="ATE174" s="9"/>
      <c r="ATF174" s="9"/>
      <c r="ATG174" s="9"/>
      <c r="ATH174" s="9"/>
      <c r="ATI174" s="9"/>
      <c r="ATJ174" s="9"/>
      <c r="ATK174" s="9"/>
      <c r="ATL174" s="9"/>
      <c r="ATM174" s="9"/>
      <c r="ATN174" s="9"/>
      <c r="ATO174" s="9"/>
      <c r="ATP174" s="9"/>
      <c r="ATQ174" s="9"/>
      <c r="ATR174" s="9"/>
      <c r="ATS174" s="9"/>
      <c r="ATT174" s="9"/>
      <c r="ATU174" s="9"/>
      <c r="ATV174" s="9"/>
      <c r="ATW174" s="9"/>
      <c r="ATX174" s="9"/>
      <c r="ATY174" s="9"/>
      <c r="ATZ174" s="9"/>
      <c r="AUA174" s="9"/>
      <c r="AUB174" s="9"/>
      <c r="AUC174" s="9"/>
      <c r="AUD174" s="9"/>
      <c r="AUE174" s="9"/>
      <c r="AUF174" s="9"/>
      <c r="AUG174" s="9"/>
      <c r="AUH174" s="9"/>
      <c r="AUI174" s="9"/>
      <c r="AUJ174" s="9"/>
      <c r="AUK174" s="9"/>
      <c r="AUL174" s="9"/>
      <c r="AUM174" s="9"/>
      <c r="AUN174" s="9"/>
      <c r="AUO174" s="9"/>
      <c r="AUP174" s="9"/>
      <c r="AUQ174" s="9"/>
      <c r="AUR174" s="9"/>
      <c r="AUS174" s="9"/>
      <c r="AUT174" s="9"/>
      <c r="AUU174" s="9"/>
      <c r="AUV174" s="9"/>
      <c r="AUW174" s="9"/>
      <c r="AUX174" s="9"/>
      <c r="AUY174" s="9"/>
      <c r="AUZ174" s="9"/>
      <c r="AVA174" s="9"/>
      <c r="AVB174" s="9"/>
      <c r="AVC174" s="9"/>
      <c r="AVD174" s="9"/>
      <c r="AVE174" s="9"/>
      <c r="AVF174" s="9"/>
      <c r="AVG174" s="9"/>
      <c r="AVH174" s="9"/>
      <c r="AVI174" s="9"/>
      <c r="AVJ174" s="9"/>
      <c r="AVK174" s="9"/>
      <c r="AVL174" s="9"/>
      <c r="AVM174" s="9"/>
      <c r="AVN174" s="9"/>
      <c r="AVO174" s="9"/>
      <c r="AVP174" s="9"/>
      <c r="AVQ174" s="9"/>
      <c r="AVR174" s="9"/>
      <c r="AVS174" s="9"/>
      <c r="AVT174" s="9"/>
      <c r="AVU174" s="9"/>
      <c r="AVV174" s="9"/>
      <c r="AVW174" s="9"/>
      <c r="AVX174" s="9"/>
      <c r="AVY174" s="9"/>
      <c r="AVZ174" s="9"/>
      <c r="AWA174" s="9"/>
      <c r="AWB174" s="9"/>
      <c r="AWC174" s="9"/>
      <c r="AWD174" s="9"/>
      <c r="AWE174" s="9"/>
      <c r="AWF174" s="9"/>
      <c r="AWG174" s="9"/>
      <c r="AWH174" s="9"/>
      <c r="AWI174" s="9"/>
      <c r="AWJ174" s="9"/>
      <c r="AWK174" s="9"/>
      <c r="AWL174" s="9"/>
      <c r="AWM174" s="9"/>
      <c r="AWN174" s="9"/>
      <c r="AWO174" s="9"/>
      <c r="AWP174" s="9"/>
      <c r="AWQ174" s="9"/>
      <c r="AWR174" s="9"/>
      <c r="AWS174" s="9"/>
      <c r="AWT174" s="9"/>
      <c r="AWU174" s="9"/>
      <c r="AWV174" s="9"/>
      <c r="AWW174" s="9"/>
      <c r="AWX174" s="9"/>
      <c r="AWY174" s="9" t="s">
        <v>13438</v>
      </c>
      <c r="AWZ174" s="9"/>
      <c r="AXA174" s="9"/>
      <c r="AXB174" s="9"/>
      <c r="AXC174" s="9"/>
      <c r="AXD174" s="9"/>
      <c r="AXE174" s="9"/>
      <c r="AXF174" s="9"/>
      <c r="AXG174" s="9"/>
      <c r="AXH174" s="9"/>
      <c r="AXI174" s="9"/>
      <c r="AXJ174" s="9"/>
      <c r="AXK174" s="9"/>
      <c r="AXL174" s="9"/>
      <c r="AXM174" s="9"/>
      <c r="AXN174" s="9"/>
      <c r="AXO174" s="9"/>
      <c r="AXP174" s="9"/>
      <c r="AXQ174" s="9"/>
      <c r="AXR174" s="9"/>
      <c r="AXS174" s="9"/>
      <c r="AXT174" s="9"/>
      <c r="AXU174" s="9"/>
      <c r="AXV174" s="9"/>
      <c r="AXW174" s="9"/>
      <c r="AXX174" s="9"/>
      <c r="AXY174" s="9"/>
      <c r="AXZ174" s="9"/>
      <c r="AYA174" s="9"/>
      <c r="AYB174" s="9"/>
      <c r="AYC174" s="9"/>
      <c r="AYD174" s="9"/>
      <c r="AYE174" s="9"/>
      <c r="AYF174" s="9"/>
      <c r="AYG174" s="9"/>
      <c r="AYH174" s="9" t="s">
        <v>13439</v>
      </c>
      <c r="AYI174" s="9"/>
      <c r="AYJ174" s="9"/>
      <c r="AYK174" s="9"/>
      <c r="AYL174" s="9"/>
      <c r="AYM174" s="9"/>
      <c r="AYN174" s="9"/>
      <c r="AYO174" s="9"/>
      <c r="AYP174" s="9"/>
      <c r="AYQ174" s="9"/>
      <c r="AYR174" s="9"/>
      <c r="AYS174" s="9"/>
      <c r="AYT174" s="9"/>
      <c r="AYU174" s="9"/>
      <c r="AYV174" s="9"/>
      <c r="AYW174" s="9"/>
      <c r="AYX174" s="9"/>
      <c r="AYY174" s="9" t="s">
        <v>5691</v>
      </c>
      <c r="AYZ174" s="9" t="s">
        <v>5691</v>
      </c>
      <c r="AZA174" s="9"/>
      <c r="AZB174" s="9"/>
      <c r="AZC174" s="9"/>
      <c r="AZD174" s="9"/>
      <c r="AZE174" s="9"/>
      <c r="AZF174" s="9"/>
      <c r="AZG174" s="9"/>
      <c r="AZH174" s="9"/>
      <c r="AZI174" s="9"/>
      <c r="AZJ174" s="9"/>
      <c r="AZK174" s="9"/>
      <c r="AZL174" s="9"/>
      <c r="AZM174" s="9"/>
      <c r="AZN174" s="9"/>
      <c r="AZO174" s="9"/>
      <c r="AZP174" s="9"/>
      <c r="AZQ174" s="9"/>
      <c r="AZR174" s="9"/>
      <c r="AZS174" s="9"/>
      <c r="AZT174" s="9"/>
      <c r="AZU174" s="9"/>
      <c r="AZV174" s="9"/>
      <c r="AZW174" s="9"/>
      <c r="AZX174" s="9"/>
      <c r="AZY174" s="9"/>
      <c r="AZZ174" s="9"/>
      <c r="BAA174" s="9"/>
      <c r="BAB174" s="9"/>
      <c r="BAC174" s="9"/>
      <c r="BAD174" s="9"/>
      <c r="BAE174" s="9"/>
      <c r="BAF174" s="9"/>
      <c r="BAG174" s="9"/>
      <c r="BAH174" s="9"/>
      <c r="BAI174" s="9"/>
      <c r="BAJ174" s="9"/>
      <c r="BAK174" s="9" t="s">
        <v>13440</v>
      </c>
      <c r="BAL174" s="9"/>
      <c r="BAM174" s="9"/>
      <c r="BAN174" s="9"/>
      <c r="BAO174" s="9"/>
      <c r="BAP174" s="9"/>
      <c r="BAQ174" s="9"/>
      <c r="BAR174" s="9">
        <v>584.0</v>
      </c>
      <c r="BAS174" s="9" t="s">
        <v>13441</v>
      </c>
      <c r="BAT174" s="9">
        <v>417.0</v>
      </c>
      <c r="BAU174" s="9"/>
      <c r="BAV174" s="9"/>
      <c r="BAW174" s="9"/>
      <c r="BAX174" s="9"/>
      <c r="BAY174" s="9"/>
      <c r="BAZ174" s="9"/>
      <c r="BBA174" s="9"/>
      <c r="BBB174" s="9"/>
      <c r="BBC174" s="9"/>
      <c r="BBD174" s="9"/>
      <c r="BBE174" s="9"/>
      <c r="BBF174" s="9"/>
      <c r="BBG174" s="9"/>
      <c r="BBH174" s="9"/>
      <c r="BBI174" s="9" t="s">
        <v>5718</v>
      </c>
      <c r="BBJ174" s="9"/>
      <c r="BBK174" s="9"/>
      <c r="BBL174" s="9"/>
      <c r="BBM174" s="9"/>
      <c r="BBN174" s="9"/>
      <c r="BBO174" s="9"/>
      <c r="BBP174" s="9"/>
      <c r="BBQ174" s="9"/>
      <c r="BBR174" s="9"/>
      <c r="BBS174" s="9"/>
      <c r="BBT174" s="9"/>
      <c r="BBU174" s="9"/>
      <c r="BBV174" s="9"/>
      <c r="BBW174" s="9"/>
      <c r="BBX174" s="9"/>
      <c r="BBY174" s="9"/>
      <c r="BBZ174" s="9"/>
      <c r="BCA174" s="9"/>
      <c r="BCB174" s="9" t="s">
        <v>13442</v>
      </c>
      <c r="BCC174" s="9"/>
      <c r="BCD174" s="9"/>
      <c r="BCE174" s="9"/>
      <c r="BCF174" s="9" t="s">
        <v>5720</v>
      </c>
      <c r="BCG174" s="9" t="s">
        <v>11952</v>
      </c>
      <c r="BCH174" s="9"/>
      <c r="BCI174" s="9"/>
      <c r="BCJ174" s="9"/>
      <c r="BCK174" s="9"/>
      <c r="BCL174" s="9"/>
      <c r="BCM174" s="9"/>
      <c r="BCN174" s="9"/>
      <c r="BCO174" s="9"/>
      <c r="BCP174" s="9"/>
      <c r="BCQ174" s="9"/>
      <c r="BCR174" s="9"/>
      <c r="BCS174" s="9"/>
      <c r="BCT174" s="9"/>
      <c r="BCU174" s="9"/>
      <c r="BCV174" s="9"/>
      <c r="BCW174" s="9"/>
      <c r="BCX174" s="9"/>
      <c r="BCY174" s="9"/>
      <c r="BCZ174" s="9"/>
      <c r="BDA174" s="9"/>
      <c r="BDB174" s="9"/>
      <c r="BDC174" s="9"/>
      <c r="BDD174" s="9" t="s">
        <v>13441</v>
      </c>
      <c r="BDE174" s="9"/>
      <c r="BDF174" s="9"/>
      <c r="BDG174" s="9"/>
      <c r="BDH174" s="9"/>
      <c r="BDI174" s="9"/>
      <c r="BDJ174" s="9"/>
      <c r="BDK174" s="9"/>
      <c r="BDL174" s="9"/>
      <c r="BDM174" s="9"/>
      <c r="BDN174" s="9"/>
      <c r="BDO174" s="9"/>
      <c r="BDP174" s="9"/>
      <c r="BDQ174" s="9"/>
      <c r="BDR174" s="9"/>
      <c r="BDS174" s="9"/>
      <c r="BDT174" s="9"/>
      <c r="BDU174" s="9"/>
      <c r="BDV174" s="9"/>
      <c r="BDW174" s="9"/>
      <c r="BDX174" s="9"/>
      <c r="BDY174" s="9" t="s">
        <v>5691</v>
      </c>
      <c r="BDZ174" s="9" t="s">
        <v>5691</v>
      </c>
      <c r="BEA174" s="9"/>
      <c r="BEB174" s="9"/>
      <c r="BEC174" s="9"/>
      <c r="BED174" s="9"/>
      <c r="BEE174" s="9"/>
      <c r="BEF174" s="9"/>
      <c r="BEG174" s="9"/>
      <c r="BEH174" s="9"/>
      <c r="BEI174" s="9"/>
      <c r="BEJ174" s="9"/>
      <c r="BEK174" s="9"/>
      <c r="BEL174" s="9"/>
      <c r="BEM174" s="9"/>
      <c r="BEN174" s="9"/>
      <c r="BEO174" s="9"/>
      <c r="BEP174" s="9"/>
      <c r="BEQ174" s="9"/>
      <c r="BER174" s="9"/>
      <c r="BES174" s="9"/>
      <c r="BET174" s="9"/>
      <c r="BEU174" s="9"/>
      <c r="BEV174" s="9"/>
      <c r="BEW174" s="9"/>
      <c r="BEX174" s="9"/>
      <c r="BEY174" s="9"/>
      <c r="BEZ174" s="9"/>
      <c r="BFA174" s="9"/>
      <c r="BFB174" s="9"/>
      <c r="BFC174" s="9"/>
      <c r="BFD174" s="9"/>
      <c r="BFE174" s="9"/>
      <c r="BFF174" s="9"/>
      <c r="BFG174" s="9"/>
      <c r="BFH174" s="9"/>
      <c r="BFI174" s="9"/>
      <c r="BFJ174" s="9"/>
      <c r="BFK174" s="9" t="s">
        <v>13443</v>
      </c>
      <c r="BFL174" s="9"/>
      <c r="BFM174" s="9"/>
      <c r="BFN174" s="9"/>
      <c r="BFO174" s="9"/>
      <c r="BFP174" s="9"/>
      <c r="BFQ174" s="9"/>
      <c r="BFR174" s="9">
        <v>584.0</v>
      </c>
      <c r="BFS174" s="9" t="s">
        <v>13444</v>
      </c>
      <c r="BFT174" s="9">
        <v>417.0</v>
      </c>
      <c r="BFU174" s="9"/>
      <c r="BFV174" s="9"/>
      <c r="BFW174" s="9"/>
      <c r="BFX174" s="9"/>
      <c r="BFY174" s="9"/>
      <c r="BFZ174" s="9"/>
      <c r="BGA174" s="9"/>
      <c r="BGB174" s="9"/>
      <c r="BGC174" s="9"/>
      <c r="BGD174" s="9"/>
      <c r="BGE174" s="9"/>
      <c r="BGF174" s="9"/>
      <c r="BGG174" s="9"/>
      <c r="BGH174" s="9"/>
      <c r="BGI174" s="9" t="s">
        <v>5718</v>
      </c>
      <c r="BGJ174" s="9"/>
      <c r="BGK174" s="9"/>
      <c r="BGL174" s="9"/>
      <c r="BGM174" s="9"/>
      <c r="BGN174" s="9"/>
      <c r="BGO174" s="9"/>
      <c r="BGP174" s="9"/>
      <c r="BGQ174" s="9"/>
      <c r="BGR174" s="9"/>
      <c r="BGS174" s="9"/>
      <c r="BGT174" s="9"/>
      <c r="BGU174" s="9"/>
      <c r="BGV174" s="9"/>
      <c r="BGW174" s="9"/>
      <c r="BGX174" s="9"/>
      <c r="BGY174" s="9"/>
      <c r="BGZ174" s="9"/>
      <c r="BHA174" s="9"/>
      <c r="BHB174" s="9" t="s">
        <v>13445</v>
      </c>
      <c r="BHC174" s="9"/>
      <c r="BHD174" s="9"/>
      <c r="BHE174" s="9"/>
      <c r="BHF174" s="9" t="s">
        <v>5720</v>
      </c>
      <c r="BHG174" s="9" t="s">
        <v>11952</v>
      </c>
      <c r="BHH174" s="9"/>
      <c r="BHI174" s="9"/>
      <c r="BHJ174" s="9"/>
      <c r="BHK174" s="9"/>
      <c r="BHL174" s="9"/>
      <c r="BHM174" s="9"/>
      <c r="BHN174" s="9"/>
      <c r="BHO174" s="9"/>
      <c r="BHP174" s="9"/>
      <c r="BHQ174" s="9"/>
      <c r="BHR174" s="9"/>
      <c r="BHS174" s="9"/>
      <c r="BHT174" s="9"/>
      <c r="BHU174" s="9"/>
      <c r="BHV174" s="9"/>
      <c r="BHW174" s="9"/>
      <c r="BHX174" s="9"/>
      <c r="BHY174" s="9"/>
      <c r="BHZ174" s="9"/>
      <c r="BIA174" s="9"/>
      <c r="BIB174" s="9"/>
      <c r="BIC174" s="9"/>
      <c r="BID174" s="9" t="s">
        <v>13444</v>
      </c>
    </row>
    <row r="175" ht="14.25" customHeight="1">
      <c r="A175" s="9">
        <v>8.0</v>
      </c>
      <c r="B175" s="9" t="s">
        <v>11947</v>
      </c>
      <c r="C175" s="9" t="s">
        <v>11948</v>
      </c>
      <c r="D175" s="9" t="s">
        <v>11948</v>
      </c>
      <c r="E175" s="9"/>
      <c r="F175" s="9">
        <v>1.0</v>
      </c>
      <c r="G175" s="9" t="s">
        <v>13446</v>
      </c>
      <c r="H175" s="9"/>
      <c r="I175" s="9"/>
      <c r="J175" s="9"/>
      <c r="K175" s="9"/>
      <c r="L175" s="9">
        <v>1.0</v>
      </c>
      <c r="M175" s="9"/>
      <c r="N175" s="9"/>
      <c r="O175" s="9"/>
      <c r="P175" s="9">
        <v>0.0</v>
      </c>
      <c r="Q175" s="9" t="s">
        <v>13447</v>
      </c>
      <c r="R175" s="9"/>
      <c r="S175" s="9" t="s">
        <v>3319</v>
      </c>
      <c r="T175" s="9" t="s">
        <v>3317</v>
      </c>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c r="HA175" s="9"/>
      <c r="HB175" s="9"/>
      <c r="HC175" s="9"/>
      <c r="HD175" s="9"/>
      <c r="HE175" s="9"/>
      <c r="HF175" s="9"/>
      <c r="HG175" s="9"/>
      <c r="HH175" s="9"/>
      <c r="HI175" s="9"/>
      <c r="HJ175" s="9"/>
      <c r="HK175" s="9"/>
      <c r="HL175" s="9"/>
      <c r="HM175" s="9"/>
      <c r="HN175" s="9"/>
      <c r="HO175" s="9"/>
      <c r="HP175" s="9"/>
      <c r="HQ175" s="9"/>
      <c r="HR175" s="9"/>
      <c r="HS175" s="9"/>
      <c r="HT175" s="9"/>
      <c r="HU175" s="9"/>
      <c r="HV175" s="9"/>
      <c r="HW175" s="9"/>
      <c r="HX175" s="9"/>
      <c r="HY175" s="9"/>
      <c r="HZ175" s="9"/>
      <c r="IA175" s="9"/>
      <c r="IB175" s="9"/>
      <c r="IC175" s="9"/>
      <c r="ID175" s="9"/>
      <c r="IE175" s="9"/>
      <c r="IF175" s="9"/>
      <c r="IG175" s="9"/>
      <c r="IH175" s="9"/>
      <c r="II175" s="9"/>
      <c r="IJ175" s="9"/>
      <c r="IK175" s="9"/>
      <c r="IL175" s="9"/>
      <c r="IM175" s="9"/>
      <c r="IN175" s="9"/>
      <c r="IO175" s="9"/>
      <c r="IP175" s="9"/>
      <c r="IQ175" s="9"/>
      <c r="IR175" s="9"/>
      <c r="IS175" s="9"/>
      <c r="IT175" s="9"/>
      <c r="IU175" s="9"/>
      <c r="IV175" s="9"/>
      <c r="IW175" s="9"/>
      <c r="IX175" s="9"/>
      <c r="IY175" s="9"/>
      <c r="IZ175" s="9"/>
      <c r="JA175" s="9"/>
      <c r="JB175" s="9"/>
      <c r="JC175" s="9"/>
      <c r="JD175" s="9"/>
      <c r="JE175" s="9"/>
      <c r="JF175" s="9"/>
      <c r="JG175" s="9"/>
      <c r="JH175" s="9"/>
      <c r="JI175" s="9"/>
      <c r="JJ175" s="9"/>
      <c r="JK175" s="9"/>
      <c r="JL175" s="9"/>
      <c r="JM175" s="9"/>
      <c r="JN175" s="9"/>
      <c r="JO175" s="9"/>
      <c r="JP175" s="9"/>
      <c r="JQ175" s="9"/>
      <c r="JR175" s="9"/>
      <c r="JS175" s="9"/>
      <c r="JT175" s="9"/>
      <c r="JU175" s="9"/>
      <c r="JV175" s="9"/>
      <c r="JW175" s="9"/>
      <c r="JX175" s="9"/>
      <c r="JY175" s="9"/>
      <c r="JZ175" s="9"/>
      <c r="KA175" s="9"/>
      <c r="KB175" s="9"/>
      <c r="KC175" s="9"/>
      <c r="KD175" s="9"/>
      <c r="KE175" s="9"/>
      <c r="KF175" s="9"/>
      <c r="KG175" s="9"/>
      <c r="KH175" s="9"/>
      <c r="KI175" s="9"/>
      <c r="KJ175" s="9"/>
      <c r="KK175" s="9"/>
      <c r="KL175" s="9"/>
      <c r="KM175" s="9"/>
      <c r="KN175" s="9"/>
      <c r="KO175" s="9"/>
      <c r="KP175" s="9"/>
      <c r="KQ175" s="9"/>
      <c r="KR175" s="9"/>
      <c r="KS175" s="9"/>
      <c r="KT175" s="9"/>
      <c r="KU175" s="9"/>
      <c r="KV175" s="9"/>
      <c r="KW175" s="9"/>
      <c r="KX175" s="9"/>
      <c r="KY175" s="9"/>
      <c r="KZ175" s="9"/>
      <c r="LA175" s="9"/>
      <c r="LB175" s="9"/>
      <c r="LC175" s="9"/>
      <c r="LD175" s="9"/>
      <c r="LE175" s="9"/>
      <c r="LF175" s="9"/>
      <c r="LG175" s="9"/>
      <c r="LH175" s="9"/>
      <c r="LI175" s="9"/>
      <c r="LJ175" s="9"/>
      <c r="LK175" s="9"/>
      <c r="LL175" s="9"/>
      <c r="LM175" s="9"/>
      <c r="LN175" s="9"/>
      <c r="LO175" s="9"/>
      <c r="LP175" s="9"/>
      <c r="LQ175" s="9"/>
      <c r="LR175" s="9"/>
      <c r="LS175" s="9"/>
      <c r="LT175" s="9"/>
      <c r="LU175" s="9"/>
      <c r="LV175" s="9"/>
      <c r="LW175" s="9"/>
      <c r="LX175" s="9"/>
      <c r="LY175" s="9"/>
      <c r="LZ175" s="9"/>
      <c r="MA175" s="9"/>
      <c r="MB175" s="9"/>
      <c r="MC175" s="9"/>
      <c r="MD175" s="9"/>
      <c r="ME175" s="9"/>
      <c r="MF175" s="9"/>
      <c r="MG175" s="9"/>
      <c r="MH175" s="9"/>
      <c r="MI175" s="9"/>
      <c r="MJ175" s="9"/>
      <c r="MK175" s="9"/>
      <c r="ML175" s="9"/>
      <c r="MM175" s="9"/>
      <c r="MN175" s="9"/>
      <c r="MO175" s="9"/>
      <c r="MP175" s="9"/>
      <c r="MQ175" s="9"/>
      <c r="MR175" s="9"/>
      <c r="MS175" s="9"/>
      <c r="MT175" s="9"/>
      <c r="MU175" s="9"/>
      <c r="MV175" s="9"/>
      <c r="MW175" s="9"/>
      <c r="MX175" s="9"/>
      <c r="MY175" s="9"/>
      <c r="MZ175" s="9"/>
      <c r="NA175" s="9"/>
      <c r="NB175" s="9"/>
      <c r="NC175" s="9"/>
      <c r="ND175" s="9"/>
      <c r="NE175" s="9"/>
      <c r="NF175" s="9"/>
      <c r="NG175" s="9"/>
      <c r="NH175" s="9"/>
      <c r="NI175" s="9"/>
      <c r="NJ175" s="9"/>
      <c r="NK175" s="9"/>
      <c r="NL175" s="9"/>
      <c r="NM175" s="9"/>
      <c r="NN175" s="9"/>
      <c r="NO175" s="9"/>
      <c r="NP175" s="9"/>
      <c r="NQ175" s="9"/>
      <c r="NR175" s="9"/>
      <c r="NS175" s="9"/>
      <c r="NT175" s="9"/>
      <c r="NU175" s="9"/>
      <c r="NV175" s="9"/>
      <c r="NW175" s="9"/>
      <c r="NX175" s="9"/>
      <c r="NY175" s="9"/>
      <c r="NZ175" s="9"/>
      <c r="OA175" s="9"/>
      <c r="OB175" s="9"/>
      <c r="OC175" s="9"/>
      <c r="OD175" s="9"/>
      <c r="OE175" s="9"/>
      <c r="OF175" s="9"/>
      <c r="OG175" s="9"/>
      <c r="OH175" s="9"/>
      <c r="OI175" s="9"/>
      <c r="OJ175" s="9"/>
      <c r="OK175" s="9"/>
      <c r="OL175" s="9"/>
      <c r="OM175" s="9"/>
      <c r="ON175" s="9"/>
      <c r="OO175" s="9"/>
      <c r="OP175" s="9"/>
      <c r="OQ175" s="9"/>
      <c r="OR175" s="9"/>
      <c r="OS175" s="9"/>
      <c r="OT175" s="9"/>
      <c r="OU175" s="9"/>
      <c r="OV175" s="9"/>
      <c r="OW175" s="9"/>
      <c r="OX175" s="9"/>
      <c r="OY175" s="9"/>
      <c r="OZ175" s="9"/>
      <c r="PA175" s="9"/>
      <c r="PB175" s="9"/>
      <c r="PC175" s="9"/>
      <c r="PD175" s="9"/>
      <c r="PE175" s="9"/>
      <c r="PF175" s="9"/>
      <c r="PG175" s="9"/>
      <c r="PH175" s="9"/>
      <c r="PI175" s="9"/>
      <c r="PJ175" s="9"/>
      <c r="PK175" s="9"/>
      <c r="PL175" s="9"/>
      <c r="PM175" s="9"/>
      <c r="PN175" s="9"/>
      <c r="PO175" s="9"/>
      <c r="PP175" s="9"/>
      <c r="PQ175" s="9"/>
      <c r="PR175" s="9"/>
      <c r="PS175" s="9"/>
      <c r="PT175" s="9"/>
      <c r="PU175" s="9"/>
      <c r="PV175" s="9"/>
      <c r="PW175" s="9"/>
      <c r="PX175" s="9"/>
      <c r="PY175" s="9"/>
      <c r="PZ175" s="9"/>
      <c r="QA175" s="9"/>
      <c r="QB175" s="9"/>
      <c r="QC175" s="9"/>
      <c r="QD175" s="9"/>
      <c r="QE175" s="9"/>
      <c r="QF175" s="9"/>
      <c r="QG175" s="9"/>
      <c r="QH175" s="9"/>
      <c r="QI175" s="9"/>
      <c r="QJ175" s="9"/>
      <c r="QK175" s="9"/>
      <c r="QL175" s="9"/>
      <c r="QM175" s="9"/>
      <c r="QN175" s="9"/>
      <c r="QO175" s="9"/>
      <c r="QP175" s="9"/>
      <c r="QQ175" s="9"/>
      <c r="QR175" s="9"/>
      <c r="QS175" s="9"/>
      <c r="QT175" s="9"/>
      <c r="QU175" s="9"/>
      <c r="QV175" s="9"/>
      <c r="QW175" s="9"/>
      <c r="QX175" s="9"/>
      <c r="QY175" s="9"/>
      <c r="QZ175" s="9"/>
      <c r="RA175" s="9"/>
      <c r="RB175" s="9"/>
      <c r="RC175" s="9"/>
      <c r="RD175" s="9"/>
      <c r="RE175" s="9"/>
      <c r="RF175" s="9"/>
      <c r="RG175" s="9"/>
      <c r="RH175" s="9"/>
      <c r="RI175" s="9"/>
      <c r="RJ175" s="9"/>
      <c r="RK175" s="9"/>
      <c r="RL175" s="9"/>
      <c r="RM175" s="9"/>
      <c r="RN175" s="9"/>
      <c r="RO175" s="9"/>
      <c r="RP175" s="9"/>
      <c r="RQ175" s="9"/>
      <c r="RR175" s="9"/>
      <c r="RS175" s="9"/>
      <c r="RT175" s="9"/>
      <c r="RU175" s="9"/>
      <c r="RV175" s="9"/>
      <c r="RW175" s="9"/>
      <c r="RX175" s="9"/>
      <c r="RY175" s="9"/>
      <c r="RZ175" s="9"/>
      <c r="SA175" s="9"/>
      <c r="SB175" s="9"/>
      <c r="SC175" s="9"/>
      <c r="SD175" s="9"/>
      <c r="SE175" s="9"/>
      <c r="SF175" s="9"/>
      <c r="SG175" s="9"/>
      <c r="SH175" s="9"/>
      <c r="SI175" s="9"/>
      <c r="SJ175" s="9"/>
      <c r="SK175" s="9"/>
      <c r="SL175" s="9"/>
      <c r="SM175" s="9"/>
      <c r="SN175" s="9"/>
      <c r="SO175" s="9"/>
      <c r="SP175" s="9"/>
      <c r="SQ175" s="9"/>
      <c r="SR175" s="9"/>
      <c r="SS175" s="9"/>
      <c r="ST175" s="9"/>
      <c r="SU175" s="9"/>
      <c r="SV175" s="9"/>
      <c r="SW175" s="9"/>
      <c r="SX175" s="9"/>
      <c r="SY175" s="9"/>
      <c r="SZ175" s="9"/>
      <c r="TA175" s="9"/>
      <c r="TB175" s="9"/>
      <c r="TC175" s="9"/>
      <c r="TD175" s="9"/>
      <c r="TE175" s="9"/>
      <c r="TF175" s="9"/>
      <c r="TG175" s="9"/>
      <c r="TH175" s="9"/>
      <c r="TI175" s="9"/>
      <c r="TJ175" s="9"/>
      <c r="TK175" s="9"/>
      <c r="TL175" s="9"/>
      <c r="TM175" s="9"/>
      <c r="TN175" s="9"/>
      <c r="TO175" s="9"/>
      <c r="ANB175" s="9"/>
      <c r="ANC175" s="9"/>
      <c r="AND175" s="9"/>
      <c r="ANE175" s="9"/>
      <c r="ANF175" s="9"/>
      <c r="ANG175" s="9"/>
      <c r="ANH175" s="9"/>
      <c r="ANI175" s="9"/>
      <c r="ANJ175" s="9"/>
      <c r="ANK175" s="9"/>
      <c r="ANL175" s="9"/>
      <c r="ANM175" s="9"/>
      <c r="ANN175" s="9"/>
      <c r="ANO175" s="9"/>
      <c r="ANP175" s="9"/>
      <c r="ANQ175" s="9"/>
      <c r="ANR175" s="9"/>
      <c r="ANS175" s="9"/>
      <c r="ANT175" s="9"/>
      <c r="ANU175" s="9"/>
      <c r="ANV175" s="9"/>
      <c r="ANW175" s="9"/>
      <c r="ANX175" s="9"/>
      <c r="ANY175" s="9"/>
      <c r="ANZ175" s="9"/>
      <c r="AOA175" s="9"/>
      <c r="AOB175" s="9"/>
      <c r="AOC175" s="9"/>
      <c r="AOD175" s="9"/>
      <c r="AOE175" s="9"/>
      <c r="AOF175" s="9"/>
      <c r="AOG175" s="9"/>
      <c r="AOH175" s="9"/>
      <c r="AOI175" s="9"/>
      <c r="AOJ175" s="9"/>
      <c r="AOK175" s="9"/>
      <c r="AOL175" s="9"/>
      <c r="AOM175" s="9"/>
      <c r="AON175" s="9"/>
      <c r="AOO175" s="9"/>
      <c r="AOP175" s="9"/>
      <c r="AOQ175" s="9"/>
      <c r="AOR175" s="9"/>
      <c r="AOS175" s="9"/>
      <c r="AOT175" s="9"/>
      <c r="AOU175" s="9"/>
      <c r="AOV175" s="9"/>
      <c r="AOW175" s="9"/>
      <c r="AOX175" s="9"/>
      <c r="AOY175" s="9"/>
      <c r="AOZ175" s="9"/>
      <c r="APA175" s="9"/>
      <c r="APB175" s="9"/>
      <c r="APC175" s="9"/>
      <c r="APD175" s="9"/>
      <c r="APE175" s="9"/>
      <c r="APF175" s="9"/>
      <c r="APG175" s="9"/>
      <c r="APH175" s="9"/>
      <c r="API175" s="9"/>
      <c r="APJ175" s="9"/>
      <c r="APK175" s="9"/>
      <c r="APL175" s="9"/>
      <c r="APM175" s="9"/>
      <c r="APN175" s="9"/>
      <c r="APO175" s="9"/>
      <c r="APP175" s="9"/>
      <c r="APQ175" s="9"/>
      <c r="APR175" s="9"/>
      <c r="APS175" s="9"/>
      <c r="APT175" s="9"/>
      <c r="APU175" s="9"/>
      <c r="APV175" s="9"/>
      <c r="APW175" s="9"/>
      <c r="APX175" s="9"/>
      <c r="APY175" s="9"/>
      <c r="APZ175" s="9"/>
      <c r="AQA175" s="9"/>
      <c r="AQB175" s="9"/>
      <c r="AQC175" s="9"/>
      <c r="AQD175" s="9"/>
      <c r="AQE175" s="9"/>
      <c r="AQF175" s="9"/>
      <c r="AQG175" s="9"/>
      <c r="AQH175" s="9"/>
      <c r="AQI175" s="9"/>
      <c r="AQJ175" s="9"/>
      <c r="AQK175" s="9"/>
      <c r="AQL175" s="9"/>
      <c r="AQM175" s="9"/>
      <c r="AQN175" s="9"/>
      <c r="AQO175" s="9"/>
      <c r="AQP175" s="9"/>
      <c r="AQQ175" s="9"/>
      <c r="AQR175" s="9"/>
      <c r="AQS175" s="9"/>
      <c r="AQT175" s="9"/>
      <c r="AQU175" s="9"/>
      <c r="AQV175" s="9"/>
      <c r="AQW175" s="9"/>
      <c r="AQX175" s="9"/>
      <c r="AQY175" s="9"/>
      <c r="AQZ175" s="9"/>
      <c r="ARA175" s="9"/>
      <c r="ARB175" s="9"/>
      <c r="ARC175" s="9"/>
      <c r="ARD175" s="9"/>
      <c r="ARE175" s="9"/>
      <c r="ARF175" s="9"/>
      <c r="ARG175" s="9"/>
      <c r="ARH175" s="9"/>
      <c r="ARI175" s="9"/>
      <c r="ARJ175" s="9"/>
      <c r="ARK175" s="9"/>
      <c r="ARL175" s="9"/>
      <c r="ARM175" s="9"/>
      <c r="ARN175" s="9"/>
      <c r="ARO175" s="9"/>
      <c r="ARP175" s="9"/>
      <c r="ARQ175" s="9"/>
      <c r="ARR175" s="9"/>
      <c r="ARS175" s="9"/>
      <c r="ART175" s="9"/>
      <c r="ARU175" s="9"/>
      <c r="ARV175" s="9"/>
      <c r="ARW175" s="9"/>
      <c r="ARX175" s="9"/>
      <c r="ARY175" s="9"/>
      <c r="ARZ175" s="9"/>
      <c r="ASA175" s="9"/>
      <c r="ASB175" s="9"/>
      <c r="ASC175" s="9"/>
      <c r="ASD175" s="9"/>
      <c r="ASE175" s="9"/>
      <c r="ASF175" s="9"/>
      <c r="ASG175" s="9"/>
      <c r="ASH175" s="9"/>
      <c r="ASI175" s="9"/>
      <c r="ASJ175" s="9"/>
      <c r="ASK175" s="9"/>
      <c r="ASL175" s="9"/>
      <c r="ASM175" s="9"/>
      <c r="ASN175" s="9"/>
      <c r="ASO175" s="9"/>
      <c r="ASP175" s="9"/>
      <c r="ASQ175" s="9"/>
      <c r="ASR175" s="9"/>
      <c r="ASS175" s="9"/>
      <c r="AST175" s="9"/>
      <c r="ASU175" s="9"/>
      <c r="ASV175" s="9"/>
      <c r="ASW175" s="9"/>
      <c r="ASX175" s="9"/>
      <c r="ASY175" s="9"/>
      <c r="ASZ175" s="9"/>
      <c r="ATA175" s="9"/>
      <c r="ATB175" s="9"/>
      <c r="ATC175" s="9"/>
      <c r="ATD175" s="9"/>
      <c r="ATE175" s="9"/>
      <c r="ATF175" s="9"/>
      <c r="ATG175" s="9"/>
      <c r="ATH175" s="9"/>
      <c r="ATI175" s="9"/>
      <c r="ATJ175" s="9"/>
      <c r="ATK175" s="9"/>
      <c r="ATL175" s="9"/>
      <c r="ATM175" s="9"/>
      <c r="ATN175" s="9"/>
      <c r="ATO175" s="9"/>
      <c r="ATP175" s="9"/>
      <c r="ATQ175" s="9"/>
      <c r="ATR175" s="9"/>
      <c r="ATS175" s="9"/>
      <c r="ATT175" s="9"/>
      <c r="ATU175" s="9"/>
      <c r="ATV175" s="9"/>
      <c r="ATW175" s="9"/>
      <c r="ATX175" s="9"/>
      <c r="ATY175" s="9"/>
      <c r="ATZ175" s="9"/>
      <c r="AUA175" s="9"/>
      <c r="AUB175" s="9"/>
      <c r="AUC175" s="9"/>
      <c r="AUD175" s="9"/>
      <c r="AUE175" s="9"/>
      <c r="AUF175" s="9"/>
      <c r="AUG175" s="9"/>
      <c r="AUH175" s="9"/>
      <c r="AUI175" s="9"/>
      <c r="AUJ175" s="9"/>
      <c r="AUK175" s="9"/>
      <c r="AUL175" s="9"/>
      <c r="AUM175" s="9"/>
      <c r="AUN175" s="9"/>
      <c r="AUO175" s="9"/>
      <c r="AUP175" s="9"/>
      <c r="AUQ175" s="9"/>
      <c r="AUR175" s="9"/>
      <c r="AUS175" s="9"/>
      <c r="AUT175" s="9"/>
      <c r="AUU175" s="9"/>
      <c r="AUV175" s="9"/>
      <c r="AUW175" s="9"/>
      <c r="AUX175" s="9"/>
      <c r="AUY175" s="9"/>
      <c r="AUZ175" s="9"/>
      <c r="AVA175" s="9"/>
      <c r="AVB175" s="9"/>
      <c r="AVC175" s="9"/>
      <c r="AVD175" s="9"/>
      <c r="AVE175" s="9"/>
      <c r="AVF175" s="9"/>
      <c r="AVG175" s="9"/>
      <c r="AVH175" s="9"/>
      <c r="AVI175" s="9"/>
      <c r="AVJ175" s="9"/>
      <c r="AVK175" s="9"/>
      <c r="AVL175" s="9"/>
      <c r="AVM175" s="9"/>
      <c r="AVN175" s="9"/>
      <c r="AVO175" s="9"/>
      <c r="AVP175" s="9"/>
      <c r="AVQ175" s="9"/>
      <c r="AVR175" s="9"/>
      <c r="AVS175" s="9"/>
      <c r="AVT175" s="9"/>
      <c r="AVU175" s="9"/>
      <c r="AVV175" s="9"/>
      <c r="AVW175" s="9"/>
      <c r="AVX175" s="9"/>
      <c r="AVY175" s="9"/>
      <c r="AVZ175" s="9"/>
      <c r="AWA175" s="9"/>
      <c r="AWB175" s="9"/>
      <c r="AWC175" s="9"/>
      <c r="AWD175" s="9"/>
      <c r="AWE175" s="9"/>
      <c r="AWF175" s="9"/>
      <c r="AWG175" s="9"/>
      <c r="AWH175" s="9"/>
      <c r="AWI175" s="9"/>
      <c r="AWJ175" s="9"/>
      <c r="AWK175" s="9"/>
      <c r="AWL175" s="9"/>
      <c r="AWM175" s="9"/>
      <c r="AWN175" s="9"/>
      <c r="AWO175" s="9"/>
      <c r="AWP175" s="9"/>
      <c r="AWQ175" s="9"/>
      <c r="AWR175" s="9"/>
      <c r="AWS175" s="9"/>
      <c r="AWT175" s="9"/>
      <c r="AWU175" s="9"/>
      <c r="AWV175" s="9"/>
      <c r="AWW175" s="9"/>
      <c r="AWX175" s="9"/>
      <c r="AWY175" s="9"/>
      <c r="AWZ175" s="9"/>
      <c r="AXA175" s="9"/>
      <c r="AXB175" s="9"/>
      <c r="AXC175" s="9"/>
      <c r="AXD175" s="9"/>
      <c r="AXE175" s="9"/>
      <c r="AXF175" s="9"/>
      <c r="AXG175" s="9"/>
      <c r="AXH175" s="9"/>
      <c r="AXI175" s="9"/>
      <c r="AXJ175" s="9"/>
      <c r="AXK175" s="9"/>
      <c r="AXL175" s="9"/>
      <c r="AXM175" s="9"/>
      <c r="AXN175" s="9"/>
      <c r="AXO175" s="9"/>
      <c r="AXP175" s="9"/>
      <c r="AXQ175" s="9"/>
      <c r="AXR175" s="9"/>
      <c r="AXS175" s="9"/>
      <c r="AXT175" s="9"/>
      <c r="AXU175" s="9"/>
      <c r="AXV175" s="9"/>
      <c r="AXW175" s="9"/>
      <c r="AXX175" s="9"/>
      <c r="AXY175" s="9"/>
      <c r="AXZ175" s="9"/>
      <c r="AYA175" s="9"/>
      <c r="AYB175" s="9"/>
      <c r="AYC175" s="9"/>
      <c r="AYD175" s="9"/>
      <c r="AYE175" s="9"/>
      <c r="AYF175" s="9"/>
      <c r="AYG175" s="9"/>
      <c r="AYH175" s="9"/>
      <c r="AYI175" s="9"/>
      <c r="AYJ175" s="9"/>
      <c r="AYK175" s="9"/>
      <c r="AYL175" s="9"/>
      <c r="AYM175" s="9"/>
      <c r="AYN175" s="9"/>
      <c r="AYO175" s="9"/>
      <c r="AYP175" s="9"/>
      <c r="AYQ175" s="9"/>
      <c r="AYR175" s="9"/>
      <c r="AYS175" s="9"/>
      <c r="AYT175" s="9"/>
      <c r="AYU175" s="9"/>
      <c r="AYV175" s="9"/>
      <c r="AYW175" s="9"/>
      <c r="AYX175" s="9"/>
      <c r="AYY175" s="9"/>
      <c r="AYZ175" s="9"/>
      <c r="AZA175" s="9"/>
      <c r="AZB175" s="9"/>
      <c r="AZC175" s="9"/>
      <c r="AZD175" s="9"/>
      <c r="AZE175" s="9"/>
      <c r="AZF175" s="9"/>
      <c r="AZG175" s="9"/>
      <c r="AZH175" s="9"/>
      <c r="AZI175" s="9"/>
      <c r="AZJ175" s="9"/>
      <c r="AZK175" s="9"/>
      <c r="AZL175" s="9"/>
      <c r="AZM175" s="9"/>
      <c r="AZN175" s="9"/>
      <c r="AZO175" s="9"/>
      <c r="AZP175" s="9"/>
      <c r="AZQ175" s="9"/>
      <c r="AZR175" s="9"/>
      <c r="AZS175" s="9"/>
      <c r="AZT175" s="9"/>
      <c r="AZU175" s="9"/>
      <c r="AZV175" s="9"/>
      <c r="AZW175" s="9"/>
      <c r="AZX175" s="9"/>
      <c r="AZY175" s="9"/>
      <c r="AZZ175" s="9"/>
      <c r="BAA175" s="9"/>
      <c r="BAB175" s="9"/>
      <c r="BAC175" s="9"/>
      <c r="BAD175" s="9"/>
      <c r="BAE175" s="9"/>
      <c r="BAF175" s="9"/>
      <c r="BAG175" s="9"/>
      <c r="BAH175" s="9"/>
      <c r="BAI175" s="9"/>
      <c r="BAJ175" s="9"/>
      <c r="BAK175" s="9"/>
      <c r="BAL175" s="9"/>
      <c r="BAM175" s="9"/>
      <c r="BAN175" s="9"/>
      <c r="BAO175" s="9"/>
      <c r="BAP175" s="9"/>
      <c r="BAQ175" s="9"/>
      <c r="BAR175" s="9"/>
      <c r="BAS175" s="9"/>
      <c r="BAT175" s="9"/>
      <c r="BAU175" s="9"/>
      <c r="BAV175" s="9"/>
      <c r="BAW175" s="9"/>
      <c r="BAX175" s="9"/>
      <c r="BAY175" s="9"/>
      <c r="BAZ175" s="9"/>
      <c r="BBA175" s="9"/>
      <c r="BBB175" s="9"/>
      <c r="BBC175" s="9"/>
      <c r="BBD175" s="9"/>
      <c r="BBE175" s="9"/>
      <c r="BBF175" s="9"/>
      <c r="BBG175" s="9"/>
      <c r="BBH175" s="9"/>
      <c r="BBI175" s="9"/>
      <c r="BBJ175" s="9"/>
      <c r="BBK175" s="9"/>
      <c r="BBL175" s="9"/>
      <c r="BBM175" s="9"/>
      <c r="BBN175" s="9"/>
      <c r="BBO175" s="9"/>
      <c r="BBP175" s="9"/>
      <c r="BBQ175" s="9"/>
      <c r="BBR175" s="9"/>
      <c r="BBS175" s="9"/>
      <c r="BBT175" s="9"/>
      <c r="BBU175" s="9"/>
      <c r="BBV175" s="9"/>
      <c r="BBW175" s="9"/>
      <c r="BBX175" s="9"/>
      <c r="BBY175" s="9"/>
      <c r="BBZ175" s="9"/>
      <c r="BCA175" s="9"/>
      <c r="BCB175" s="9"/>
      <c r="BCC175" s="9"/>
      <c r="BCD175" s="9"/>
      <c r="BCE175" s="9"/>
      <c r="BCF175" s="9"/>
      <c r="BCG175" s="9"/>
      <c r="BCH175" s="9"/>
      <c r="BCI175" s="9"/>
      <c r="BCJ175" s="9"/>
      <c r="BCK175" s="9"/>
      <c r="BCL175" s="9"/>
      <c r="BCM175" s="9"/>
      <c r="BCN175" s="9"/>
      <c r="BCO175" s="9"/>
      <c r="BCP175" s="9"/>
      <c r="BCQ175" s="9"/>
      <c r="BCR175" s="9"/>
      <c r="BCS175" s="9"/>
      <c r="BCT175" s="9"/>
      <c r="BCU175" s="9"/>
      <c r="BCV175" s="9"/>
      <c r="BCW175" s="9"/>
      <c r="BCX175" s="9"/>
      <c r="BCY175" s="9"/>
      <c r="BCZ175" s="9"/>
      <c r="BDA175" s="9"/>
      <c r="BDB175" s="9"/>
      <c r="BDC175" s="9"/>
      <c r="BDD175" s="9"/>
      <c r="BDE175" s="9"/>
      <c r="BDF175" s="9"/>
      <c r="BDG175" s="9"/>
      <c r="BDH175" s="9"/>
      <c r="BDI175" s="9"/>
      <c r="BDJ175" s="9"/>
      <c r="BDK175" s="9"/>
      <c r="BDL175" s="9"/>
      <c r="BDM175" s="9"/>
      <c r="BDN175" s="9"/>
      <c r="BDO175" s="9"/>
      <c r="BDP175" s="9"/>
      <c r="BDQ175" s="9"/>
      <c r="BDR175" s="9"/>
      <c r="BDS175" s="9"/>
      <c r="BDT175" s="9"/>
      <c r="BDU175" s="9"/>
      <c r="BDV175" s="9"/>
      <c r="BDW175" s="9"/>
      <c r="BDX175" s="9"/>
      <c r="BDY175" s="9"/>
      <c r="BDZ175" s="9"/>
      <c r="BEA175" s="9"/>
      <c r="BEB175" s="9"/>
      <c r="BEC175" s="9"/>
      <c r="BED175" s="9"/>
      <c r="BEE175" s="9"/>
      <c r="BEF175" s="9"/>
      <c r="BEG175" s="9"/>
      <c r="BEH175" s="9"/>
      <c r="BEI175" s="9"/>
      <c r="BEJ175" s="9"/>
      <c r="BEK175" s="9"/>
      <c r="BEL175" s="9"/>
      <c r="BEM175" s="9"/>
      <c r="BEN175" s="9"/>
      <c r="BEO175" s="9"/>
      <c r="BEP175" s="9"/>
      <c r="BEQ175" s="9"/>
      <c r="BER175" s="9"/>
      <c r="BES175" s="9"/>
      <c r="BET175" s="9"/>
      <c r="BEU175" s="9"/>
      <c r="BEV175" s="9"/>
      <c r="BEW175" s="9"/>
      <c r="BEX175" s="9"/>
      <c r="BEY175" s="9"/>
      <c r="BEZ175" s="9"/>
      <c r="BFA175" s="9"/>
      <c r="BFB175" s="9"/>
      <c r="BFC175" s="9"/>
      <c r="BFD175" s="9"/>
      <c r="BFE175" s="9"/>
      <c r="BFF175" s="9"/>
      <c r="BFG175" s="9"/>
      <c r="BFH175" s="9"/>
      <c r="BFI175" s="9"/>
      <c r="BFJ175" s="9"/>
      <c r="BFK175" s="9"/>
      <c r="BFL175" s="9"/>
      <c r="BFM175" s="9"/>
      <c r="BFN175" s="9"/>
      <c r="BFO175" s="9"/>
      <c r="BFP175" s="9"/>
      <c r="BFQ175" s="9"/>
      <c r="BFR175" s="9"/>
      <c r="BFS175" s="9"/>
      <c r="BFT175" s="9"/>
      <c r="BFU175" s="9"/>
      <c r="BFV175" s="9"/>
      <c r="BFW175" s="9"/>
      <c r="BFX175" s="9"/>
      <c r="BFY175" s="9"/>
      <c r="BFZ175" s="9"/>
      <c r="BGA175" s="9"/>
      <c r="BGB175" s="9"/>
      <c r="BGC175" s="9"/>
      <c r="BGD175" s="9"/>
      <c r="BGE175" s="9"/>
      <c r="BGF175" s="9"/>
      <c r="BGG175" s="9"/>
      <c r="BGH175" s="9"/>
      <c r="BGI175" s="9"/>
      <c r="BGJ175" s="9"/>
      <c r="BGK175" s="9"/>
      <c r="BGL175" s="9"/>
      <c r="BGM175" s="9"/>
      <c r="BGN175" s="9"/>
      <c r="BGO175" s="9"/>
      <c r="BGP175" s="9"/>
      <c r="BGQ175" s="9"/>
      <c r="BGR175" s="9"/>
      <c r="BGS175" s="9"/>
      <c r="BGT175" s="9"/>
      <c r="BGU175" s="9"/>
      <c r="BGV175" s="9"/>
      <c r="BGW175" s="9"/>
      <c r="BGX175" s="9"/>
      <c r="BGY175" s="9"/>
      <c r="BGZ175" s="9"/>
      <c r="BHA175" s="9"/>
      <c r="BHB175" s="9"/>
      <c r="BHC175" s="9"/>
      <c r="BHD175" s="9"/>
      <c r="BHE175" s="9"/>
      <c r="BHF175" s="9"/>
      <c r="BHG175" s="9"/>
      <c r="BHH175" s="9"/>
      <c r="BHI175" s="9"/>
      <c r="BHJ175" s="9"/>
      <c r="BHK175" s="9"/>
      <c r="BHL175" s="9"/>
      <c r="BHM175" s="9"/>
      <c r="BHN175" s="9"/>
      <c r="BHO175" s="9"/>
      <c r="BHP175" s="9"/>
      <c r="BHQ175" s="9"/>
      <c r="BHR175" s="9"/>
      <c r="BHS175" s="9"/>
      <c r="BHT175" s="9"/>
      <c r="BHU175" s="9"/>
      <c r="BHV175" s="9"/>
      <c r="BHW175" s="9"/>
      <c r="BHX175" s="9"/>
      <c r="BHY175" s="9"/>
      <c r="BHZ175" s="9"/>
      <c r="BIA175" s="9"/>
      <c r="BIB175" s="9"/>
      <c r="BIC175" s="9"/>
      <c r="BID175" s="9"/>
    </row>
    <row r="176" ht="14.25" customHeight="1">
      <c r="A176" s="9">
        <v>3.0</v>
      </c>
      <c r="B176" s="9" t="s">
        <v>11947</v>
      </c>
      <c r="C176" s="9" t="s">
        <v>11948</v>
      </c>
      <c r="D176" s="9" t="s">
        <v>11948</v>
      </c>
      <c r="E176" s="9"/>
      <c r="F176" s="9">
        <v>13.0</v>
      </c>
      <c r="G176" s="9" t="s">
        <v>13448</v>
      </c>
      <c r="H176" s="9"/>
      <c r="I176" s="9"/>
      <c r="J176" s="9"/>
      <c r="K176" s="9">
        <v>1.0</v>
      </c>
      <c r="L176" s="9">
        <v>10.0</v>
      </c>
      <c r="M176" s="9"/>
      <c r="N176" s="9"/>
      <c r="O176" s="9">
        <v>2.0</v>
      </c>
      <c r="P176" s="9">
        <v>0.0</v>
      </c>
      <c r="Q176" s="9" t="s">
        <v>13449</v>
      </c>
      <c r="R176" s="9"/>
      <c r="S176" s="9" t="s">
        <v>3322</v>
      </c>
      <c r="T176" s="9" t="s">
        <v>3321</v>
      </c>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c r="FZ176" s="9"/>
      <c r="GA176" s="9"/>
      <c r="GB176" s="9"/>
      <c r="GC176" s="9"/>
      <c r="GD176" s="9"/>
      <c r="GE176" s="9"/>
      <c r="GF176" s="9"/>
      <c r="GG176" s="9"/>
      <c r="GH176" s="9"/>
      <c r="GI176" s="9"/>
      <c r="GJ176" s="9"/>
      <c r="GK176" s="9"/>
      <c r="GL176" s="9"/>
      <c r="GM176" s="9"/>
      <c r="GN176" s="9"/>
      <c r="GO176" s="9"/>
      <c r="GP176" s="9"/>
      <c r="GQ176" s="9"/>
      <c r="GR176" s="9"/>
      <c r="GS176" s="9"/>
      <c r="GT176" s="9"/>
      <c r="GU176" s="9"/>
      <c r="GV176" s="9"/>
      <c r="GW176" s="9"/>
      <c r="GX176" s="9"/>
      <c r="GY176" s="9"/>
      <c r="GZ176" s="9"/>
      <c r="HA176" s="9"/>
      <c r="HB176" s="9"/>
      <c r="HC176" s="9"/>
      <c r="HD176" s="9"/>
      <c r="HE176" s="9"/>
      <c r="HF176" s="9"/>
      <c r="HG176" s="9"/>
      <c r="HH176" s="9"/>
      <c r="HI176" s="9"/>
      <c r="HJ176" s="9"/>
      <c r="HK176" s="9"/>
      <c r="HL176" s="9"/>
      <c r="HM176" s="9"/>
      <c r="HN176" s="9"/>
      <c r="HO176" s="9"/>
      <c r="HP176" s="9"/>
      <c r="HQ176" s="9"/>
      <c r="HR176" s="9"/>
      <c r="HS176" s="9"/>
      <c r="HT176" s="9"/>
      <c r="HU176" s="9"/>
      <c r="HV176" s="9"/>
      <c r="HW176" s="9"/>
      <c r="HX176" s="9"/>
      <c r="HY176" s="9"/>
      <c r="HZ176" s="9"/>
      <c r="IA176" s="9"/>
      <c r="IB176" s="9"/>
      <c r="IC176" s="9"/>
      <c r="ID176" s="9"/>
      <c r="IE176" s="9"/>
      <c r="IF176" s="9"/>
      <c r="IG176" s="9"/>
      <c r="IH176" s="9"/>
      <c r="II176" s="9"/>
      <c r="IJ176" s="9"/>
      <c r="IK176" s="9"/>
      <c r="IL176" s="9"/>
      <c r="IM176" s="9"/>
      <c r="IN176" s="9"/>
      <c r="IO176" s="9"/>
      <c r="IP176" s="9"/>
      <c r="IQ176" s="9"/>
      <c r="IR176" s="9"/>
      <c r="IS176" s="9"/>
      <c r="IT176" s="9"/>
      <c r="IU176" s="9"/>
      <c r="IV176" s="9"/>
      <c r="IW176" s="9"/>
      <c r="IX176" s="9"/>
      <c r="IY176" s="9"/>
      <c r="IZ176" s="9"/>
      <c r="JA176" s="9"/>
      <c r="JB176" s="9"/>
      <c r="JC176" s="9"/>
      <c r="JD176" s="9"/>
      <c r="JE176" s="9"/>
      <c r="JF176" s="9"/>
      <c r="JG176" s="9"/>
      <c r="JH176" s="9"/>
      <c r="JI176" s="9"/>
      <c r="JJ176" s="9"/>
      <c r="JK176" s="9"/>
      <c r="JL176" s="9"/>
      <c r="JM176" s="9"/>
      <c r="JN176" s="9"/>
      <c r="JO176" s="9"/>
      <c r="JP176" s="9"/>
      <c r="JQ176" s="9"/>
      <c r="JR176" s="9"/>
      <c r="JS176" s="9"/>
      <c r="JT176" s="9"/>
      <c r="JU176" s="9"/>
      <c r="JV176" s="9"/>
      <c r="JW176" s="9"/>
      <c r="JX176" s="9"/>
      <c r="JY176" s="9"/>
      <c r="JZ176" s="9"/>
      <c r="KA176" s="9"/>
      <c r="KB176" s="9"/>
      <c r="KC176" s="9"/>
      <c r="KD176" s="9"/>
      <c r="KE176" s="9"/>
      <c r="KF176" s="9"/>
      <c r="KG176" s="9"/>
      <c r="KH176" s="9"/>
      <c r="KI176" s="9"/>
      <c r="KJ176" s="9"/>
      <c r="KK176" s="9"/>
      <c r="KL176" s="9"/>
      <c r="KM176" s="9"/>
      <c r="KN176" s="9"/>
      <c r="KO176" s="9"/>
      <c r="KP176" s="9"/>
      <c r="KQ176" s="9"/>
      <c r="KR176" s="9"/>
      <c r="KS176" s="9"/>
      <c r="KT176" s="9"/>
      <c r="KU176" s="9"/>
      <c r="KV176" s="9"/>
      <c r="KW176" s="9"/>
      <c r="KX176" s="9"/>
      <c r="KY176" s="9"/>
      <c r="KZ176" s="9"/>
      <c r="LA176" s="9"/>
      <c r="LB176" s="9"/>
      <c r="LC176" s="9"/>
      <c r="LD176" s="9"/>
      <c r="LE176" s="9"/>
      <c r="LF176" s="9"/>
      <c r="LG176" s="9"/>
      <c r="LH176" s="9"/>
      <c r="LI176" s="9"/>
      <c r="LJ176" s="9"/>
      <c r="LK176" s="9"/>
      <c r="LL176" s="9"/>
      <c r="LM176" s="9"/>
      <c r="LN176" s="9"/>
      <c r="LO176" s="9"/>
      <c r="LP176" s="9"/>
      <c r="LQ176" s="9"/>
      <c r="LR176" s="9"/>
      <c r="LS176" s="9"/>
      <c r="LT176" s="9"/>
      <c r="LU176" s="9"/>
      <c r="LV176" s="9"/>
      <c r="LW176" s="9"/>
      <c r="LX176" s="9"/>
      <c r="LY176" s="9"/>
      <c r="LZ176" s="9"/>
      <c r="MA176" s="9"/>
      <c r="MB176" s="9"/>
      <c r="MC176" s="9"/>
      <c r="MD176" s="9"/>
      <c r="ME176" s="9"/>
      <c r="MF176" s="9"/>
      <c r="MG176" s="9"/>
      <c r="MH176" s="9"/>
      <c r="MI176" s="9"/>
      <c r="MJ176" s="9"/>
      <c r="MK176" s="9"/>
      <c r="ML176" s="9"/>
      <c r="MM176" s="9"/>
      <c r="MN176" s="9"/>
      <c r="MO176" s="9"/>
      <c r="MP176" s="9"/>
      <c r="MQ176" s="9"/>
      <c r="MR176" s="9"/>
      <c r="MS176" s="9"/>
      <c r="MT176" s="9"/>
      <c r="MU176" s="9"/>
      <c r="MV176" s="9"/>
      <c r="MW176" s="9"/>
      <c r="MX176" s="9"/>
      <c r="MY176" s="9"/>
      <c r="MZ176" s="9"/>
      <c r="NA176" s="9"/>
      <c r="NB176" s="9"/>
      <c r="NC176" s="9"/>
      <c r="ND176" s="9"/>
      <c r="NE176" s="9"/>
      <c r="NF176" s="9"/>
      <c r="NG176" s="9"/>
      <c r="NH176" s="9"/>
      <c r="NI176" s="9"/>
      <c r="NJ176" s="9"/>
      <c r="NK176" s="9"/>
      <c r="NL176" s="9"/>
      <c r="NM176" s="9"/>
      <c r="NN176" s="9"/>
      <c r="NO176" s="9"/>
      <c r="NP176" s="9"/>
      <c r="NQ176" s="9"/>
      <c r="NR176" s="9"/>
      <c r="NS176" s="9"/>
      <c r="NT176" s="9"/>
      <c r="NU176" s="9"/>
      <c r="NV176" s="9"/>
      <c r="NW176" s="9"/>
      <c r="NX176" s="9"/>
      <c r="NY176" s="9"/>
      <c r="NZ176" s="9"/>
      <c r="OA176" s="9"/>
      <c r="OB176" s="9"/>
      <c r="OC176" s="9"/>
      <c r="OD176" s="9"/>
      <c r="OE176" s="9"/>
      <c r="OF176" s="9"/>
      <c r="OG176" s="9"/>
      <c r="OH176" s="9"/>
      <c r="OI176" s="9"/>
      <c r="OJ176" s="9"/>
      <c r="OK176" s="9"/>
      <c r="OL176" s="9"/>
      <c r="OM176" s="9"/>
      <c r="ON176" s="9"/>
      <c r="OO176" s="9"/>
      <c r="OP176" s="9"/>
      <c r="OQ176" s="9"/>
      <c r="OR176" s="9"/>
      <c r="OS176" s="9"/>
      <c r="OT176" s="9"/>
      <c r="OU176" s="9"/>
      <c r="OV176" s="9"/>
      <c r="OW176" s="9"/>
      <c r="OX176" s="9"/>
      <c r="OY176" s="9"/>
      <c r="OZ176" s="9"/>
      <c r="PA176" s="9"/>
      <c r="PB176" s="9"/>
      <c r="PC176" s="9"/>
      <c r="PD176" s="9"/>
      <c r="PE176" s="9"/>
      <c r="PF176" s="9"/>
      <c r="PG176" s="9"/>
      <c r="PH176" s="9"/>
      <c r="PI176" s="9"/>
      <c r="PJ176" s="9"/>
      <c r="PK176" s="9"/>
      <c r="PL176" s="9"/>
      <c r="PM176" s="9"/>
      <c r="PN176" s="9"/>
      <c r="PO176" s="9"/>
      <c r="PP176" s="9"/>
      <c r="PQ176" s="9"/>
      <c r="PR176" s="9"/>
      <c r="PS176" s="9"/>
      <c r="PT176" s="9"/>
      <c r="PU176" s="9"/>
      <c r="PV176" s="9"/>
      <c r="PW176" s="9"/>
      <c r="PX176" s="9"/>
      <c r="PY176" s="9"/>
      <c r="PZ176" s="9"/>
      <c r="QA176" s="9"/>
      <c r="QB176" s="9"/>
      <c r="QC176" s="9"/>
      <c r="QD176" s="9"/>
      <c r="QE176" s="9"/>
      <c r="QF176" s="9"/>
      <c r="QG176" s="9"/>
      <c r="QH176" s="9"/>
      <c r="QI176" s="9"/>
      <c r="QJ176" s="9"/>
      <c r="QK176" s="9"/>
      <c r="QL176" s="9"/>
      <c r="QM176" s="9"/>
      <c r="QN176" s="9"/>
      <c r="QO176" s="9"/>
      <c r="QP176" s="9"/>
      <c r="QQ176" s="9"/>
      <c r="QR176" s="9"/>
      <c r="QS176" s="9"/>
      <c r="QT176" s="9"/>
      <c r="QU176" s="9"/>
      <c r="QV176" s="9"/>
      <c r="QW176" s="9"/>
      <c r="QX176" s="9"/>
      <c r="QY176" s="9"/>
      <c r="QZ176" s="9"/>
      <c r="RA176" s="9"/>
      <c r="RB176" s="9"/>
      <c r="RC176" s="9"/>
      <c r="RD176" s="9"/>
      <c r="RE176" s="9"/>
      <c r="RF176" s="9"/>
      <c r="RG176" s="9"/>
      <c r="RH176" s="9"/>
      <c r="RI176" s="9"/>
      <c r="RJ176" s="9"/>
      <c r="RK176" s="9"/>
      <c r="RL176" s="9"/>
      <c r="RM176" s="9"/>
      <c r="RN176" s="9"/>
      <c r="RO176" s="9"/>
      <c r="RP176" s="9"/>
      <c r="RQ176" s="9"/>
      <c r="RR176" s="9"/>
      <c r="RS176" s="9"/>
      <c r="RT176" s="9"/>
      <c r="RU176" s="9"/>
      <c r="RV176" s="9"/>
      <c r="RW176" s="9"/>
      <c r="RX176" s="9"/>
      <c r="RY176" s="9"/>
      <c r="RZ176" s="9"/>
      <c r="SA176" s="9"/>
      <c r="SB176" s="9"/>
      <c r="SC176" s="9"/>
      <c r="SD176" s="9"/>
      <c r="SE176" s="9"/>
      <c r="SF176" s="9"/>
      <c r="SG176" s="9"/>
      <c r="SH176" s="9"/>
      <c r="SI176" s="9"/>
      <c r="SJ176" s="9"/>
      <c r="SK176" s="9"/>
      <c r="SL176" s="9"/>
      <c r="SM176" s="9"/>
      <c r="SN176" s="9"/>
      <c r="SO176" s="9"/>
      <c r="SP176" s="9"/>
      <c r="SQ176" s="9"/>
      <c r="SR176" s="9"/>
      <c r="SS176" s="9"/>
      <c r="ST176" s="9"/>
      <c r="SU176" s="9"/>
      <c r="SV176" s="9"/>
      <c r="SW176" s="9"/>
      <c r="SX176" s="9"/>
      <c r="SY176" s="9"/>
      <c r="SZ176" s="9"/>
      <c r="TA176" s="9"/>
      <c r="TB176" s="9"/>
      <c r="TC176" s="9"/>
      <c r="TD176" s="9"/>
      <c r="TE176" s="9"/>
      <c r="TF176" s="9"/>
      <c r="TG176" s="9"/>
      <c r="TH176" s="9"/>
      <c r="TI176" s="9"/>
      <c r="TJ176" s="9"/>
      <c r="TK176" s="9"/>
      <c r="TL176" s="9"/>
      <c r="TM176" s="9"/>
      <c r="TN176" s="9"/>
      <c r="TO176" s="9"/>
      <c r="ANB176" s="9"/>
      <c r="ANC176" s="9"/>
      <c r="AND176" s="9"/>
      <c r="ANE176" s="9"/>
      <c r="ANF176" s="9"/>
      <c r="ANG176" s="9"/>
      <c r="ANH176" s="9"/>
      <c r="ANI176" s="9"/>
      <c r="ANJ176" s="9"/>
      <c r="ANK176" s="9"/>
      <c r="ANL176" s="9"/>
      <c r="ANM176" s="9"/>
      <c r="ANN176" s="9"/>
      <c r="ANO176" s="9"/>
      <c r="ANP176" s="9"/>
      <c r="ANQ176" s="9"/>
      <c r="ANR176" s="9"/>
      <c r="ANS176" s="9"/>
      <c r="ANT176" s="9"/>
      <c r="ANU176" s="9"/>
      <c r="ANV176" s="9"/>
      <c r="ANW176" s="9"/>
      <c r="ANX176" s="9"/>
      <c r="ANY176" s="9"/>
      <c r="ANZ176" s="9"/>
      <c r="AOA176" s="9"/>
      <c r="AOB176" s="9"/>
      <c r="AOC176" s="9"/>
      <c r="AOD176" s="9"/>
      <c r="AOE176" s="9"/>
      <c r="AOF176" s="9"/>
      <c r="AOG176" s="9"/>
      <c r="AOH176" s="9"/>
      <c r="AOI176" s="9"/>
      <c r="AOJ176" s="9"/>
      <c r="AOK176" s="9"/>
      <c r="AOL176" s="9"/>
      <c r="AOM176" s="9"/>
      <c r="AON176" s="9"/>
      <c r="AOO176" s="9"/>
      <c r="AOP176" s="9"/>
      <c r="AOQ176" s="9"/>
      <c r="AOR176" s="9"/>
      <c r="AOS176" s="9"/>
      <c r="AOT176" s="9"/>
      <c r="AOU176" s="9"/>
      <c r="AOV176" s="9"/>
      <c r="AOW176" s="9"/>
      <c r="AOX176" s="9"/>
      <c r="AOY176" s="9"/>
      <c r="AOZ176" s="9"/>
      <c r="APA176" s="9"/>
      <c r="APB176" s="9"/>
      <c r="APC176" s="9"/>
      <c r="APD176" s="9"/>
      <c r="APE176" s="9"/>
      <c r="APF176" s="9"/>
      <c r="APG176" s="9"/>
      <c r="APH176" s="9"/>
      <c r="API176" s="9"/>
      <c r="APJ176" s="9"/>
      <c r="APK176" s="9"/>
      <c r="APL176" s="9"/>
      <c r="APM176" s="9"/>
      <c r="APN176" s="9"/>
      <c r="APO176" s="9"/>
      <c r="APP176" s="9"/>
      <c r="APQ176" s="9"/>
      <c r="APR176" s="9"/>
      <c r="APS176" s="9"/>
      <c r="APT176" s="9"/>
      <c r="APU176" s="9"/>
      <c r="APV176" s="9"/>
      <c r="APW176" s="9"/>
      <c r="APX176" s="9"/>
      <c r="APY176" s="9"/>
      <c r="APZ176" s="9"/>
      <c r="AQA176" s="9"/>
      <c r="AQB176" s="9"/>
      <c r="AQC176" s="9"/>
      <c r="AQD176" s="9"/>
      <c r="AQE176" s="9"/>
      <c r="AQF176" s="9"/>
      <c r="AQG176" s="9"/>
      <c r="AQH176" s="9"/>
      <c r="AQI176" s="9"/>
      <c r="AQJ176" s="9"/>
      <c r="AQK176" s="9"/>
      <c r="AQL176" s="9"/>
      <c r="AQM176" s="9"/>
      <c r="AQN176" s="9"/>
      <c r="AQO176" s="9"/>
      <c r="AQP176" s="9"/>
      <c r="AQQ176" s="9"/>
      <c r="AQR176" s="9"/>
      <c r="AQS176" s="9"/>
      <c r="AQT176" s="9"/>
      <c r="AQU176" s="9"/>
      <c r="AQV176" s="9"/>
      <c r="AQW176" s="9"/>
      <c r="AQX176" s="9"/>
      <c r="AQY176" s="9"/>
      <c r="AQZ176" s="9"/>
      <c r="ARA176" s="9"/>
      <c r="ARB176" s="9"/>
      <c r="ARC176" s="9"/>
      <c r="ARD176" s="9"/>
      <c r="ARE176" s="9"/>
      <c r="ARF176" s="9"/>
      <c r="ARG176" s="9"/>
      <c r="ARH176" s="9"/>
      <c r="ARI176" s="9"/>
      <c r="ARJ176" s="9"/>
      <c r="ARK176" s="9"/>
      <c r="ARL176" s="9"/>
      <c r="ARM176" s="9"/>
      <c r="ARN176" s="9"/>
      <c r="ARO176" s="9"/>
      <c r="ARP176" s="9"/>
      <c r="ARQ176" s="9"/>
      <c r="ARR176" s="9"/>
      <c r="ARS176" s="9"/>
      <c r="ART176" s="9"/>
      <c r="ARU176" s="9"/>
      <c r="ARV176" s="9"/>
      <c r="ARW176" s="9"/>
      <c r="ARX176" s="9"/>
      <c r="ARY176" s="9"/>
      <c r="ARZ176" s="9"/>
      <c r="ASA176" s="9"/>
      <c r="ASB176" s="9"/>
      <c r="ASC176" s="9"/>
      <c r="ASD176" s="9"/>
      <c r="ASE176" s="9"/>
      <c r="ASF176" s="9"/>
      <c r="ASG176" s="9"/>
      <c r="ASH176" s="9"/>
      <c r="ASI176" s="9"/>
      <c r="ASJ176" s="9"/>
      <c r="ASK176" s="9"/>
      <c r="ASL176" s="9"/>
      <c r="ASM176" s="9"/>
      <c r="ASN176" s="9"/>
      <c r="ASO176" s="9"/>
      <c r="ASP176" s="9"/>
      <c r="ASQ176" s="9"/>
      <c r="ASR176" s="9"/>
      <c r="ASS176" s="9"/>
      <c r="AST176" s="9"/>
      <c r="ASU176" s="9"/>
      <c r="ASV176" s="9"/>
      <c r="ASW176" s="9"/>
      <c r="ASX176" s="9"/>
      <c r="ASY176" s="9"/>
      <c r="ASZ176" s="9"/>
      <c r="ATA176" s="9"/>
      <c r="ATB176" s="9"/>
      <c r="ATC176" s="9"/>
      <c r="ATD176" s="9"/>
      <c r="ATE176" s="9"/>
      <c r="ATF176" s="9"/>
      <c r="ATG176" s="9"/>
      <c r="ATH176" s="9"/>
      <c r="ATI176" s="9"/>
      <c r="ATJ176" s="9"/>
      <c r="ATK176" s="9"/>
      <c r="ATL176" s="9"/>
      <c r="ATM176" s="9"/>
      <c r="ATN176" s="9"/>
      <c r="ATO176" s="9"/>
      <c r="ATP176" s="9"/>
      <c r="ATQ176" s="9"/>
      <c r="ATR176" s="9"/>
      <c r="ATS176" s="9"/>
      <c r="ATT176" s="9"/>
      <c r="ATU176" s="9"/>
      <c r="ATV176" s="9"/>
      <c r="ATW176" s="9"/>
      <c r="ATX176" s="9"/>
      <c r="ATY176" s="9"/>
      <c r="ATZ176" s="9"/>
      <c r="AUA176" s="9"/>
      <c r="AUB176" s="9"/>
      <c r="AUC176" s="9"/>
      <c r="AUD176" s="9"/>
      <c r="AUE176" s="9"/>
      <c r="AUF176" s="9"/>
      <c r="AUG176" s="9"/>
      <c r="AUH176" s="9"/>
      <c r="AUI176" s="9"/>
      <c r="AUJ176" s="9"/>
      <c r="AUK176" s="9"/>
      <c r="AUL176" s="9"/>
      <c r="AUM176" s="9"/>
      <c r="AUN176" s="9"/>
      <c r="AUO176" s="9"/>
      <c r="AUP176" s="9"/>
      <c r="AUQ176" s="9"/>
      <c r="AUR176" s="9"/>
      <c r="AUS176" s="9"/>
      <c r="AUT176" s="9"/>
      <c r="AUU176" s="9"/>
      <c r="AUV176" s="9"/>
      <c r="AUW176" s="9"/>
      <c r="AUX176" s="9"/>
      <c r="AUY176" s="9"/>
      <c r="AUZ176" s="9"/>
      <c r="AVA176" s="9"/>
      <c r="AVB176" s="9"/>
      <c r="AVC176" s="9"/>
      <c r="AVD176" s="9"/>
      <c r="AVE176" s="9"/>
      <c r="AVF176" s="9"/>
      <c r="AVG176" s="9"/>
      <c r="AVH176" s="9"/>
      <c r="AVI176" s="9"/>
      <c r="AVJ176" s="9"/>
      <c r="AVK176" s="9"/>
      <c r="AVL176" s="9"/>
      <c r="AVM176" s="9"/>
      <c r="AVN176" s="9"/>
      <c r="AVO176" s="9"/>
      <c r="AVP176" s="9"/>
      <c r="AVQ176" s="9"/>
      <c r="AVR176" s="9"/>
      <c r="AVS176" s="9"/>
      <c r="AVT176" s="9"/>
      <c r="AVU176" s="9"/>
      <c r="AVV176" s="9"/>
      <c r="AVW176" s="9"/>
      <c r="AVX176" s="9"/>
      <c r="AVY176" s="9"/>
      <c r="AVZ176" s="9"/>
      <c r="AWA176" s="9"/>
      <c r="AWB176" s="9"/>
      <c r="AWC176" s="9"/>
      <c r="AWD176" s="9"/>
      <c r="AWE176" s="9"/>
      <c r="AWF176" s="9"/>
      <c r="AWG176" s="9"/>
      <c r="AWH176" s="9"/>
      <c r="AWI176" s="9"/>
      <c r="AWJ176" s="9"/>
      <c r="AWK176" s="9"/>
      <c r="AWL176" s="9"/>
      <c r="AWM176" s="9"/>
      <c r="AWN176" s="9"/>
      <c r="AWO176" s="9"/>
      <c r="AWP176" s="9"/>
      <c r="AWQ176" s="9"/>
      <c r="AWR176" s="9"/>
      <c r="AWS176" s="9"/>
      <c r="AWT176" s="9"/>
      <c r="AWU176" s="9"/>
      <c r="AWV176" s="9"/>
      <c r="AWW176" s="9"/>
      <c r="AWX176" s="9"/>
      <c r="AWY176" s="9"/>
      <c r="AWZ176" s="9"/>
      <c r="AXA176" s="9"/>
      <c r="AXB176" s="9"/>
      <c r="AXC176" s="9"/>
      <c r="AXD176" s="9"/>
      <c r="AXE176" s="9"/>
      <c r="AXF176" s="9"/>
      <c r="AXG176" s="9"/>
      <c r="AXH176" s="9"/>
      <c r="AXI176" s="9"/>
      <c r="AXJ176" s="9"/>
      <c r="AXK176" s="9"/>
      <c r="AXL176" s="9"/>
      <c r="AXM176" s="9"/>
      <c r="AXN176" s="9"/>
      <c r="AXO176" s="9"/>
      <c r="AXP176" s="9"/>
      <c r="AXQ176" s="9"/>
      <c r="AXR176" s="9"/>
      <c r="AXS176" s="9"/>
      <c r="AXT176" s="9"/>
      <c r="AXU176" s="9"/>
      <c r="AXV176" s="9"/>
      <c r="AXW176" s="9"/>
      <c r="AXX176" s="9"/>
      <c r="AXY176" s="9"/>
      <c r="AXZ176" s="9"/>
      <c r="AYA176" s="9"/>
      <c r="AYB176" s="9"/>
      <c r="AYC176" s="9"/>
      <c r="AYD176" s="9"/>
      <c r="AYE176" s="9"/>
      <c r="AYF176" s="9"/>
      <c r="AYG176" s="9"/>
      <c r="AYH176" s="9"/>
      <c r="AYI176" s="9"/>
      <c r="AYJ176" s="9"/>
      <c r="AYK176" s="9"/>
      <c r="AYL176" s="9"/>
      <c r="AYM176" s="9"/>
      <c r="AYN176" s="9"/>
      <c r="AYO176" s="9"/>
      <c r="AYP176" s="9"/>
      <c r="AYQ176" s="9"/>
      <c r="AYR176" s="9"/>
      <c r="AYS176" s="9"/>
      <c r="AYT176" s="9"/>
      <c r="AYU176" s="9"/>
      <c r="AYV176" s="9"/>
      <c r="AYW176" s="9"/>
      <c r="AYX176" s="9"/>
      <c r="AYY176" s="9"/>
      <c r="AYZ176" s="9"/>
      <c r="AZA176" s="9"/>
      <c r="AZB176" s="9"/>
      <c r="AZC176" s="9"/>
      <c r="AZD176" s="9"/>
      <c r="AZE176" s="9"/>
      <c r="AZF176" s="9"/>
      <c r="AZG176" s="9"/>
      <c r="AZH176" s="9"/>
      <c r="AZI176" s="9"/>
      <c r="AZJ176" s="9"/>
      <c r="AZK176" s="9"/>
      <c r="AZL176" s="9"/>
      <c r="AZM176" s="9"/>
      <c r="AZN176" s="9"/>
      <c r="AZO176" s="9"/>
      <c r="AZP176" s="9"/>
      <c r="AZQ176" s="9"/>
      <c r="AZR176" s="9"/>
      <c r="AZS176" s="9"/>
      <c r="AZT176" s="9"/>
      <c r="AZU176" s="9"/>
      <c r="AZV176" s="9"/>
      <c r="AZW176" s="9"/>
      <c r="AZX176" s="9"/>
      <c r="AZY176" s="9"/>
      <c r="AZZ176" s="9"/>
      <c r="BAA176" s="9"/>
      <c r="BAB176" s="9"/>
      <c r="BAC176" s="9"/>
      <c r="BAD176" s="9"/>
      <c r="BAE176" s="9"/>
      <c r="BAF176" s="9"/>
      <c r="BAG176" s="9"/>
      <c r="BAH176" s="9"/>
      <c r="BAI176" s="9"/>
      <c r="BAJ176" s="9"/>
      <c r="BAK176" s="9"/>
      <c r="BAL176" s="9"/>
      <c r="BAM176" s="9"/>
      <c r="BAN176" s="9"/>
      <c r="BAO176" s="9"/>
      <c r="BAP176" s="9"/>
      <c r="BAQ176" s="9"/>
      <c r="BAR176" s="9"/>
      <c r="BAS176" s="9"/>
      <c r="BAT176" s="9"/>
      <c r="BAU176" s="9"/>
      <c r="BAV176" s="9"/>
      <c r="BAW176" s="9"/>
      <c r="BAX176" s="9"/>
      <c r="BAY176" s="9"/>
      <c r="BAZ176" s="9"/>
      <c r="BBA176" s="9"/>
      <c r="BBB176" s="9"/>
      <c r="BBC176" s="9"/>
      <c r="BBD176" s="9"/>
      <c r="BBE176" s="9"/>
      <c r="BBF176" s="9"/>
      <c r="BBG176" s="9"/>
      <c r="BBH176" s="9"/>
      <c r="BBI176" s="9"/>
      <c r="BBJ176" s="9"/>
      <c r="BBK176" s="9"/>
      <c r="BBL176" s="9"/>
      <c r="BBM176" s="9"/>
      <c r="BBN176" s="9"/>
      <c r="BBO176" s="9"/>
      <c r="BBP176" s="9"/>
      <c r="BBQ176" s="9"/>
      <c r="BBR176" s="9"/>
      <c r="BBS176" s="9"/>
      <c r="BBT176" s="9"/>
      <c r="BBU176" s="9"/>
      <c r="BBV176" s="9"/>
      <c r="BBW176" s="9"/>
      <c r="BBX176" s="9"/>
      <c r="BBY176" s="9"/>
      <c r="BBZ176" s="9"/>
      <c r="BCA176" s="9"/>
      <c r="BCB176" s="9"/>
      <c r="BCC176" s="9"/>
      <c r="BCD176" s="9"/>
      <c r="BCE176" s="9"/>
      <c r="BCF176" s="9"/>
      <c r="BCG176" s="9"/>
      <c r="BCH176" s="9"/>
      <c r="BCI176" s="9"/>
      <c r="BCJ176" s="9"/>
      <c r="BCK176" s="9"/>
      <c r="BCL176" s="9"/>
      <c r="BCM176" s="9"/>
      <c r="BCN176" s="9"/>
      <c r="BCO176" s="9"/>
      <c r="BCP176" s="9"/>
      <c r="BCQ176" s="9"/>
      <c r="BCR176" s="9"/>
      <c r="BCS176" s="9"/>
      <c r="BCT176" s="9"/>
      <c r="BCU176" s="9"/>
      <c r="BCV176" s="9"/>
      <c r="BCW176" s="9"/>
      <c r="BCX176" s="9"/>
      <c r="BCY176" s="9"/>
      <c r="BCZ176" s="9"/>
      <c r="BDA176" s="9"/>
      <c r="BDB176" s="9"/>
      <c r="BDC176" s="9"/>
      <c r="BDD176" s="9"/>
      <c r="BDE176" s="9"/>
      <c r="BDF176" s="9"/>
      <c r="BDG176" s="9"/>
      <c r="BDH176" s="9"/>
      <c r="BDI176" s="9"/>
      <c r="BDJ176" s="9"/>
      <c r="BDK176" s="9"/>
      <c r="BDL176" s="9"/>
      <c r="BDM176" s="9"/>
      <c r="BDN176" s="9"/>
      <c r="BDO176" s="9"/>
      <c r="BDP176" s="9"/>
      <c r="BDQ176" s="9"/>
      <c r="BDR176" s="9"/>
      <c r="BDS176" s="9"/>
      <c r="BDT176" s="9"/>
      <c r="BDU176" s="9"/>
      <c r="BDV176" s="9"/>
      <c r="BDW176" s="9"/>
      <c r="BDX176" s="9"/>
      <c r="BDY176" s="9"/>
      <c r="BDZ176" s="9"/>
      <c r="BEA176" s="9"/>
      <c r="BEB176" s="9"/>
      <c r="BEC176" s="9"/>
      <c r="BED176" s="9"/>
      <c r="BEE176" s="9"/>
      <c r="BEF176" s="9"/>
      <c r="BEG176" s="9"/>
      <c r="BEH176" s="9"/>
      <c r="BEI176" s="9"/>
      <c r="BEJ176" s="9"/>
      <c r="BEK176" s="9"/>
      <c r="BEL176" s="9"/>
      <c r="BEM176" s="9"/>
      <c r="BEN176" s="9"/>
      <c r="BEO176" s="9"/>
      <c r="BEP176" s="9"/>
      <c r="BEQ176" s="9"/>
      <c r="BER176" s="9"/>
      <c r="BES176" s="9"/>
      <c r="BET176" s="9"/>
      <c r="BEU176" s="9"/>
      <c r="BEV176" s="9"/>
      <c r="BEW176" s="9"/>
      <c r="BEX176" s="9"/>
      <c r="BEY176" s="9"/>
      <c r="BEZ176" s="9"/>
      <c r="BFA176" s="9"/>
      <c r="BFB176" s="9"/>
      <c r="BFC176" s="9"/>
      <c r="BFD176" s="9"/>
      <c r="BFE176" s="9"/>
      <c r="BFF176" s="9"/>
      <c r="BFG176" s="9"/>
      <c r="BFH176" s="9"/>
      <c r="BFI176" s="9"/>
      <c r="BFJ176" s="9"/>
      <c r="BFK176" s="9"/>
      <c r="BFL176" s="9"/>
      <c r="BFM176" s="9"/>
      <c r="BFN176" s="9"/>
      <c r="BFO176" s="9"/>
      <c r="BFP176" s="9"/>
      <c r="BFQ176" s="9"/>
      <c r="BFR176" s="9"/>
      <c r="BFS176" s="9"/>
      <c r="BFT176" s="9"/>
      <c r="BFU176" s="9"/>
      <c r="BFV176" s="9"/>
      <c r="BFW176" s="9"/>
      <c r="BFX176" s="9"/>
      <c r="BFY176" s="9"/>
      <c r="BFZ176" s="9"/>
      <c r="BGA176" s="9"/>
      <c r="BGB176" s="9"/>
      <c r="BGC176" s="9"/>
      <c r="BGD176" s="9"/>
      <c r="BGE176" s="9"/>
      <c r="BGF176" s="9"/>
      <c r="BGG176" s="9"/>
      <c r="BGH176" s="9"/>
      <c r="BGI176" s="9"/>
      <c r="BGJ176" s="9"/>
      <c r="BGK176" s="9"/>
      <c r="BGL176" s="9"/>
      <c r="BGM176" s="9"/>
      <c r="BGN176" s="9"/>
      <c r="BGO176" s="9"/>
      <c r="BGP176" s="9"/>
      <c r="BGQ176" s="9"/>
      <c r="BGR176" s="9"/>
      <c r="BGS176" s="9"/>
      <c r="BGT176" s="9"/>
      <c r="BGU176" s="9"/>
      <c r="BGV176" s="9"/>
      <c r="BGW176" s="9"/>
      <c r="BGX176" s="9"/>
      <c r="BGY176" s="9"/>
      <c r="BGZ176" s="9"/>
      <c r="BHA176" s="9"/>
      <c r="BHB176" s="9"/>
      <c r="BHC176" s="9"/>
      <c r="BHD176" s="9"/>
      <c r="BHE176" s="9"/>
      <c r="BHF176" s="9"/>
      <c r="BHG176" s="9"/>
      <c r="BHH176" s="9"/>
      <c r="BHI176" s="9"/>
      <c r="BHJ176" s="9"/>
      <c r="BHK176" s="9"/>
      <c r="BHL176" s="9"/>
      <c r="BHM176" s="9"/>
      <c r="BHN176" s="9"/>
      <c r="BHO176" s="9"/>
      <c r="BHP176" s="9"/>
      <c r="BHQ176" s="9"/>
      <c r="BHR176" s="9"/>
      <c r="BHS176" s="9"/>
      <c r="BHT176" s="9"/>
      <c r="BHU176" s="9"/>
      <c r="BHV176" s="9"/>
      <c r="BHW176" s="9"/>
      <c r="BHX176" s="9"/>
      <c r="BHY176" s="9"/>
      <c r="BHZ176" s="9"/>
      <c r="BIA176" s="9"/>
      <c r="BIB176" s="9"/>
      <c r="BIC176" s="9"/>
      <c r="BID176" s="9"/>
    </row>
    <row r="177" ht="14.25" customHeight="1">
      <c r="A177" s="9">
        <v>22.0</v>
      </c>
      <c r="B177" s="9" t="s">
        <v>11947</v>
      </c>
      <c r="C177" s="9" t="s">
        <v>11948</v>
      </c>
      <c r="D177" s="9" t="s">
        <v>11948</v>
      </c>
      <c r="E177" s="9"/>
      <c r="F177" s="9">
        <v>76.0</v>
      </c>
      <c r="G177" s="9" t="s">
        <v>13450</v>
      </c>
      <c r="H177" s="9" t="s">
        <v>13451</v>
      </c>
      <c r="I177" s="9">
        <v>1.0</v>
      </c>
      <c r="J177" s="9"/>
      <c r="K177" s="9">
        <v>3.0</v>
      </c>
      <c r="L177" s="9">
        <v>54.0</v>
      </c>
      <c r="M177" s="9"/>
      <c r="N177" s="9"/>
      <c r="O177" s="9">
        <v>18.0</v>
      </c>
      <c r="P177" s="9">
        <v>2.0</v>
      </c>
      <c r="Q177" s="9" t="s">
        <v>13452</v>
      </c>
      <c r="R177" s="9"/>
      <c r="S177" s="9" t="s">
        <v>3324</v>
      </c>
      <c r="T177" s="9" t="s">
        <v>3323</v>
      </c>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c r="HA177" s="9"/>
      <c r="HB177" s="9"/>
      <c r="HC177" s="9"/>
      <c r="HD177" s="9"/>
      <c r="HE177" s="9"/>
      <c r="HF177" s="9"/>
      <c r="HG177" s="9"/>
      <c r="HH177" s="9"/>
      <c r="HI177" s="9"/>
      <c r="HJ177" s="9"/>
      <c r="HK177" s="9"/>
      <c r="HL177" s="9"/>
      <c r="HM177" s="9"/>
      <c r="HN177" s="9"/>
      <c r="HO177" s="9"/>
      <c r="HP177" s="9"/>
      <c r="HQ177" s="9"/>
      <c r="HR177" s="9"/>
      <c r="HS177" s="9"/>
      <c r="HT177" s="9"/>
      <c r="HU177" s="9"/>
      <c r="HV177" s="9"/>
      <c r="HW177" s="9"/>
      <c r="HX177" s="9"/>
      <c r="HY177" s="9"/>
      <c r="HZ177" s="9"/>
      <c r="IA177" s="9"/>
      <c r="IB177" s="9"/>
      <c r="IC177" s="9"/>
      <c r="ID177" s="9"/>
      <c r="IE177" s="9"/>
      <c r="IF177" s="9"/>
      <c r="IG177" s="9"/>
      <c r="IH177" s="9"/>
      <c r="II177" s="9"/>
      <c r="IJ177" s="9"/>
      <c r="IK177" s="9"/>
      <c r="IL177" s="9"/>
      <c r="IM177" s="9"/>
      <c r="IN177" s="9"/>
      <c r="IO177" s="9"/>
      <c r="IP177" s="9"/>
      <c r="IQ177" s="9"/>
      <c r="IR177" s="9"/>
      <c r="IS177" s="9"/>
      <c r="IT177" s="9"/>
      <c r="IU177" s="9"/>
      <c r="IV177" s="9"/>
      <c r="IW177" s="9"/>
      <c r="IX177" s="9"/>
      <c r="IY177" s="9"/>
      <c r="IZ177" s="9"/>
      <c r="JA177" s="9"/>
      <c r="JB177" s="9"/>
      <c r="JC177" s="9"/>
      <c r="JD177" s="9"/>
      <c r="JE177" s="9"/>
      <c r="JF177" s="9"/>
      <c r="JG177" s="9"/>
      <c r="JH177" s="9"/>
      <c r="JI177" s="9"/>
      <c r="JJ177" s="9"/>
      <c r="JK177" s="9"/>
      <c r="JL177" s="9"/>
      <c r="JM177" s="9"/>
      <c r="JN177" s="9"/>
      <c r="JO177" s="9"/>
      <c r="JP177" s="9"/>
      <c r="JQ177" s="9"/>
      <c r="JR177" s="9"/>
      <c r="JS177" s="9"/>
      <c r="JT177" s="9"/>
      <c r="JU177" s="9"/>
      <c r="JV177" s="9"/>
      <c r="JW177" s="9"/>
      <c r="JX177" s="9"/>
      <c r="JY177" s="9"/>
      <c r="JZ177" s="9"/>
      <c r="KA177" s="9"/>
      <c r="KB177" s="9"/>
      <c r="KC177" s="9"/>
      <c r="KD177" s="9"/>
      <c r="KE177" s="9"/>
      <c r="KF177" s="9"/>
      <c r="KG177" s="9"/>
      <c r="KH177" s="9"/>
      <c r="KI177" s="9"/>
      <c r="KJ177" s="9"/>
      <c r="KK177" s="9"/>
      <c r="KL177" s="9"/>
      <c r="KM177" s="9"/>
      <c r="KN177" s="9"/>
      <c r="KO177" s="9"/>
      <c r="KP177" s="9"/>
      <c r="KQ177" s="9"/>
      <c r="KR177" s="9"/>
      <c r="KS177" s="9"/>
      <c r="KT177" s="9"/>
      <c r="KU177" s="9"/>
      <c r="KV177" s="9"/>
      <c r="KW177" s="9"/>
      <c r="KX177" s="9"/>
      <c r="KY177" s="9"/>
      <c r="KZ177" s="9"/>
      <c r="LA177" s="9"/>
      <c r="LB177" s="9"/>
      <c r="LC177" s="9"/>
      <c r="LD177" s="9"/>
      <c r="LE177" s="9"/>
      <c r="LF177" s="9"/>
      <c r="LG177" s="9"/>
      <c r="LH177" s="9"/>
      <c r="LI177" s="9"/>
      <c r="LJ177" s="9"/>
      <c r="LK177" s="9"/>
      <c r="LL177" s="9"/>
      <c r="LM177" s="9"/>
      <c r="LN177" s="9"/>
      <c r="LO177" s="9"/>
      <c r="LP177" s="9"/>
      <c r="LQ177" s="9"/>
      <c r="LR177" s="9"/>
      <c r="LS177" s="9"/>
      <c r="LT177" s="9"/>
      <c r="LU177" s="9"/>
      <c r="LV177" s="9"/>
      <c r="LW177" s="9"/>
      <c r="LX177" s="9"/>
      <c r="LY177" s="9"/>
      <c r="LZ177" s="9"/>
      <c r="MA177" s="9"/>
      <c r="MB177" s="9"/>
      <c r="MC177" s="9"/>
      <c r="MD177" s="9"/>
      <c r="ME177" s="9"/>
      <c r="MF177" s="9"/>
      <c r="MG177" s="9"/>
      <c r="MH177" s="9"/>
      <c r="MI177" s="9"/>
      <c r="MJ177" s="9"/>
      <c r="MK177" s="9"/>
      <c r="ML177" s="9"/>
      <c r="MM177" s="9"/>
      <c r="MN177" s="9"/>
      <c r="MO177" s="9"/>
      <c r="MP177" s="9"/>
      <c r="MQ177" s="9"/>
      <c r="MR177" s="9"/>
      <c r="MS177" s="9"/>
      <c r="MT177" s="9"/>
      <c r="MU177" s="9"/>
      <c r="MV177" s="9"/>
      <c r="MW177" s="9"/>
      <c r="MX177" s="9"/>
      <c r="MY177" s="9"/>
      <c r="MZ177" s="9"/>
      <c r="NA177" s="9"/>
      <c r="NB177" s="9"/>
      <c r="NC177" s="9"/>
      <c r="ND177" s="9"/>
      <c r="NE177" s="9"/>
      <c r="NF177" s="9"/>
      <c r="NG177" s="9"/>
      <c r="NH177" s="9"/>
      <c r="NI177" s="9"/>
      <c r="NJ177" s="9"/>
      <c r="NK177" s="9"/>
      <c r="NL177" s="9"/>
      <c r="NM177" s="9"/>
      <c r="NN177" s="9"/>
      <c r="NO177" s="9"/>
      <c r="NP177" s="9"/>
      <c r="NQ177" s="9"/>
      <c r="NR177" s="9"/>
      <c r="NS177" s="9"/>
      <c r="NT177" s="9"/>
      <c r="NU177" s="9"/>
      <c r="NV177" s="9"/>
      <c r="NW177" s="9"/>
      <c r="NX177" s="9"/>
      <c r="NY177" s="9"/>
      <c r="NZ177" s="9"/>
      <c r="OA177" s="9"/>
      <c r="OB177" s="9"/>
      <c r="OC177" s="9"/>
      <c r="OD177" s="9"/>
      <c r="OE177" s="9"/>
      <c r="OF177" s="9"/>
      <c r="OG177" s="9"/>
      <c r="OH177" s="9"/>
      <c r="OI177" s="9"/>
      <c r="OJ177" s="9"/>
      <c r="OK177" s="9"/>
      <c r="OL177" s="9"/>
      <c r="OM177" s="9"/>
      <c r="ON177" s="9"/>
      <c r="OO177" s="9"/>
      <c r="OP177" s="9"/>
      <c r="OQ177" s="9"/>
      <c r="OR177" s="9"/>
      <c r="OS177" s="9"/>
      <c r="OT177" s="9"/>
      <c r="OU177" s="9"/>
      <c r="OV177" s="9"/>
      <c r="OW177" s="9"/>
      <c r="OX177" s="9"/>
      <c r="OY177" s="9"/>
      <c r="OZ177" s="9"/>
      <c r="PA177" s="9"/>
      <c r="PB177" s="9"/>
      <c r="PC177" s="9"/>
      <c r="PD177" s="9"/>
      <c r="PE177" s="9"/>
      <c r="PF177" s="9"/>
      <c r="PG177" s="9"/>
      <c r="PH177" s="9"/>
      <c r="PI177" s="9"/>
      <c r="PJ177" s="9"/>
      <c r="PK177" s="9"/>
      <c r="PL177" s="9"/>
      <c r="PM177" s="9"/>
      <c r="PN177" s="9"/>
      <c r="PO177" s="9"/>
      <c r="PP177" s="9"/>
      <c r="PQ177" s="9"/>
      <c r="PR177" s="9"/>
      <c r="PS177" s="9"/>
      <c r="PT177" s="9"/>
      <c r="PU177" s="9"/>
      <c r="PV177" s="9"/>
      <c r="PW177" s="9"/>
      <c r="PX177" s="9"/>
      <c r="PY177" s="9"/>
      <c r="PZ177" s="9"/>
      <c r="QA177" s="9"/>
      <c r="QB177" s="9"/>
      <c r="QC177" s="9"/>
      <c r="QD177" s="9"/>
      <c r="QE177" s="9"/>
      <c r="QF177" s="9"/>
      <c r="QG177" s="9"/>
      <c r="QH177" s="9"/>
      <c r="QI177" s="9"/>
      <c r="QJ177" s="9"/>
      <c r="QK177" s="9"/>
      <c r="QL177" s="9"/>
      <c r="QM177" s="9"/>
      <c r="QN177" s="9"/>
      <c r="QO177" s="9"/>
      <c r="QP177" s="9"/>
      <c r="QQ177" s="9"/>
      <c r="QR177" s="9"/>
      <c r="QS177" s="9"/>
      <c r="QT177" s="9"/>
      <c r="QU177" s="9"/>
      <c r="QV177" s="9"/>
      <c r="QW177" s="9"/>
      <c r="QX177" s="9"/>
      <c r="QY177" s="9"/>
      <c r="QZ177" s="9"/>
      <c r="RA177" s="9"/>
      <c r="RB177" s="9"/>
      <c r="RC177" s="9"/>
      <c r="RD177" s="9"/>
      <c r="RE177" s="9"/>
      <c r="RF177" s="9"/>
      <c r="RG177" s="9"/>
      <c r="RH177" s="9"/>
      <c r="RI177" s="9"/>
      <c r="RJ177" s="9"/>
      <c r="RK177" s="9"/>
      <c r="RL177" s="9"/>
      <c r="RM177" s="9"/>
      <c r="RN177" s="9"/>
      <c r="RO177" s="9"/>
      <c r="RP177" s="9"/>
      <c r="RQ177" s="9"/>
      <c r="RR177" s="9"/>
      <c r="RS177" s="9"/>
      <c r="RT177" s="9"/>
      <c r="RU177" s="9"/>
      <c r="RV177" s="9"/>
      <c r="RW177" s="9"/>
      <c r="RX177" s="9"/>
      <c r="RY177" s="9"/>
      <c r="RZ177" s="9"/>
      <c r="SA177" s="9"/>
      <c r="SB177" s="9"/>
      <c r="SC177" s="9"/>
      <c r="SD177" s="9"/>
      <c r="SE177" s="9"/>
      <c r="SF177" s="9"/>
      <c r="SG177" s="9"/>
      <c r="SH177" s="9"/>
      <c r="SI177" s="9"/>
      <c r="SJ177" s="9"/>
      <c r="SK177" s="9"/>
      <c r="SL177" s="9"/>
      <c r="SM177" s="9"/>
      <c r="SN177" s="9"/>
      <c r="SO177" s="9"/>
      <c r="SP177" s="9"/>
      <c r="SQ177" s="9"/>
      <c r="SR177" s="9"/>
      <c r="SS177" s="9"/>
      <c r="ST177" s="9"/>
      <c r="SU177" s="9"/>
      <c r="SV177" s="9"/>
      <c r="SW177" s="9"/>
      <c r="SX177" s="9"/>
      <c r="SY177" s="9"/>
      <c r="SZ177" s="9"/>
      <c r="TA177" s="9"/>
      <c r="TB177" s="9"/>
      <c r="TC177" s="9"/>
      <c r="TD177" s="9"/>
      <c r="TE177" s="9"/>
      <c r="TF177" s="9"/>
      <c r="TG177" s="9"/>
      <c r="TH177" s="9"/>
      <c r="TI177" s="9"/>
      <c r="TJ177" s="9"/>
      <c r="TK177" s="9"/>
      <c r="TL177" s="9"/>
      <c r="TM177" s="9"/>
      <c r="TN177" s="9"/>
      <c r="TO177" s="9"/>
      <c r="TP177" s="9"/>
      <c r="TQ177" s="9"/>
      <c r="TR177" s="9"/>
      <c r="TS177" s="9"/>
      <c r="TT177" s="9"/>
      <c r="TU177" s="9"/>
      <c r="TV177" s="9"/>
      <c r="TW177" s="9"/>
      <c r="TX177" s="9"/>
      <c r="TY177" s="9"/>
      <c r="TZ177" s="9"/>
      <c r="UA177" s="9"/>
      <c r="UB177" s="9"/>
      <c r="UC177" s="9"/>
      <c r="UD177" s="9"/>
      <c r="UE177" s="9"/>
      <c r="UF177" s="9"/>
      <c r="UG177" s="9"/>
      <c r="UH177" s="9"/>
      <c r="UI177" s="9"/>
      <c r="UJ177" s="9"/>
      <c r="UK177" s="9"/>
      <c r="UL177" s="9"/>
      <c r="UM177" s="9"/>
      <c r="UN177" s="9"/>
      <c r="UO177" s="9"/>
      <c r="UP177" s="9"/>
      <c r="UQ177" s="9"/>
      <c r="UR177" s="9"/>
      <c r="US177" s="9"/>
      <c r="UT177" s="9"/>
      <c r="UU177" s="9"/>
      <c r="UV177" s="9"/>
      <c r="UW177" s="9"/>
      <c r="UX177" s="9"/>
      <c r="UY177" s="9"/>
      <c r="UZ177" s="9"/>
      <c r="VA177" s="9"/>
      <c r="VB177" s="9"/>
      <c r="VC177" s="9"/>
      <c r="VD177" s="9"/>
      <c r="VE177" s="9"/>
      <c r="VF177" s="9"/>
      <c r="VG177" s="9"/>
      <c r="VH177" s="9"/>
      <c r="VI177" s="9"/>
      <c r="VJ177" s="9"/>
      <c r="VK177" s="9"/>
      <c r="VL177" s="9"/>
      <c r="VM177" s="9"/>
      <c r="VN177" s="9"/>
      <c r="VO177" s="9"/>
      <c r="VP177" s="9"/>
      <c r="VQ177" s="9"/>
      <c r="VR177" s="9"/>
      <c r="VS177" s="9"/>
      <c r="VT177" s="9"/>
      <c r="VU177" s="9"/>
      <c r="VV177" s="9"/>
      <c r="VW177" s="9"/>
      <c r="VX177" s="9"/>
      <c r="VY177" s="9"/>
      <c r="VZ177" s="9"/>
      <c r="WA177" s="9"/>
      <c r="WB177" s="9"/>
      <c r="WC177" s="9"/>
      <c r="WD177" s="9"/>
      <c r="WE177" s="9"/>
      <c r="WF177" s="9"/>
      <c r="WG177" s="9"/>
      <c r="WH177" s="9"/>
      <c r="WI177" s="9"/>
      <c r="WJ177" s="9"/>
      <c r="WK177" s="9"/>
      <c r="WL177" s="9"/>
      <c r="WM177" s="9"/>
      <c r="WN177" s="9"/>
      <c r="WO177" s="9"/>
      <c r="WP177" s="9"/>
      <c r="WQ177" s="9"/>
      <c r="WR177" s="9"/>
      <c r="WS177" s="9"/>
      <c r="WT177" s="9"/>
      <c r="WU177" s="9"/>
      <c r="WV177" s="9"/>
      <c r="WW177" s="9"/>
      <c r="WX177" s="9"/>
      <c r="WY177" s="9"/>
      <c r="WZ177" s="9"/>
      <c r="XA177" s="9"/>
      <c r="XB177" s="9"/>
      <c r="XC177" s="9"/>
      <c r="XD177" s="9"/>
      <c r="XE177" s="9"/>
      <c r="XF177" s="9"/>
      <c r="XG177" s="9"/>
      <c r="XH177" s="9"/>
      <c r="XI177" s="9"/>
      <c r="XJ177" s="9"/>
      <c r="XK177" s="9"/>
      <c r="XL177" s="9"/>
      <c r="XM177" s="9"/>
      <c r="XN177" s="9"/>
      <c r="XO177" s="9"/>
      <c r="XP177" s="9"/>
      <c r="XQ177" s="9"/>
      <c r="XR177" s="9"/>
      <c r="XS177" s="9"/>
      <c r="XT177" s="9"/>
      <c r="XU177" s="9"/>
      <c r="XV177" s="9"/>
      <c r="XW177" s="9"/>
      <c r="XX177" s="9"/>
      <c r="XY177" s="9"/>
      <c r="XZ177" s="9"/>
      <c r="YA177" s="9"/>
      <c r="YB177" s="9"/>
      <c r="YC177" s="9"/>
      <c r="YD177" s="9"/>
      <c r="YE177" s="9"/>
      <c r="YF177" s="9"/>
      <c r="YG177" s="9"/>
      <c r="YH177" s="9"/>
      <c r="YI177" s="9"/>
      <c r="YJ177" s="9"/>
      <c r="YK177" s="9"/>
      <c r="YL177" s="9"/>
      <c r="YM177" s="9"/>
      <c r="YN177" s="9"/>
      <c r="YO177" s="9"/>
      <c r="YP177" s="9"/>
      <c r="YQ177" s="9"/>
      <c r="YR177" s="9"/>
      <c r="YS177" s="9"/>
      <c r="YT177" s="9"/>
      <c r="YU177" s="9"/>
      <c r="YV177" s="9"/>
      <c r="YW177" s="9"/>
      <c r="YX177" s="9"/>
      <c r="YY177" s="9"/>
      <c r="YZ177" s="9"/>
      <c r="ZA177" s="9"/>
      <c r="ZB177" s="9"/>
      <c r="ZC177" s="9"/>
      <c r="ZD177" s="9"/>
      <c r="ZE177" s="9"/>
      <c r="ZF177" s="9"/>
      <c r="ZG177" s="9"/>
      <c r="ZH177" s="9"/>
      <c r="ZI177" s="9"/>
      <c r="ZJ177" s="9"/>
      <c r="ZK177" s="9"/>
      <c r="ZL177" s="9"/>
      <c r="ZM177" s="9"/>
      <c r="ZN177" s="9"/>
      <c r="ZO177" s="9"/>
      <c r="ZP177" s="9"/>
      <c r="ZQ177" s="9"/>
      <c r="ZR177" s="9"/>
      <c r="ZS177" s="9"/>
      <c r="ZT177" s="9"/>
      <c r="ZU177" s="9"/>
      <c r="ZV177" s="9"/>
      <c r="ZW177" s="9"/>
      <c r="ZX177" s="9"/>
      <c r="ZY177" s="9"/>
      <c r="ZZ177" s="9"/>
      <c r="AAA177" s="9"/>
      <c r="AAB177" s="9"/>
      <c r="AAC177" s="9"/>
      <c r="AAD177" s="9"/>
      <c r="AAE177" s="9"/>
      <c r="AAF177" s="9"/>
      <c r="AAG177" s="9"/>
      <c r="AAH177" s="9"/>
      <c r="AAI177" s="9"/>
      <c r="AAJ177" s="9"/>
      <c r="AAK177" s="9"/>
      <c r="AAL177" s="9"/>
      <c r="AAM177" s="9"/>
      <c r="AAN177" s="9"/>
      <c r="AAO177" s="9"/>
      <c r="AAP177" s="9"/>
      <c r="AAQ177" s="9"/>
      <c r="AAR177" s="9"/>
      <c r="AAS177" s="9"/>
      <c r="AAT177" s="9"/>
      <c r="AAU177" s="9"/>
      <c r="AAV177" s="9"/>
      <c r="AAW177" s="9"/>
      <c r="AAX177" s="9"/>
      <c r="AAY177" s="9"/>
      <c r="AAZ177" s="9"/>
      <c r="ABA177" s="9"/>
      <c r="ABB177" s="9"/>
      <c r="ABC177" s="9"/>
      <c r="ABD177" s="9"/>
      <c r="ABE177" s="9"/>
      <c r="ABF177" s="9"/>
      <c r="ABG177" s="9"/>
      <c r="ABH177" s="9"/>
      <c r="ABI177" s="9"/>
      <c r="ABJ177" s="9"/>
      <c r="ABK177" s="9"/>
      <c r="ABL177" s="9"/>
      <c r="ABM177" s="9"/>
      <c r="ABN177" s="9"/>
      <c r="ABO177" s="9"/>
      <c r="ABP177" s="9"/>
      <c r="ABQ177" s="9"/>
      <c r="ABR177" s="9"/>
      <c r="ABS177" s="9"/>
      <c r="ABT177" s="9"/>
      <c r="ABU177" s="9"/>
      <c r="ABV177" s="9"/>
      <c r="ABW177" s="9"/>
      <c r="ABX177" s="9"/>
      <c r="ABY177" s="9"/>
      <c r="ABZ177" s="9"/>
      <c r="ACA177" s="9"/>
      <c r="ACB177" s="9"/>
      <c r="ACC177" s="9"/>
      <c r="ACD177" s="9"/>
      <c r="ACE177" s="9"/>
      <c r="ACF177" s="9"/>
      <c r="ACG177" s="9"/>
      <c r="ACH177" s="9"/>
      <c r="ACI177" s="9"/>
      <c r="ACJ177" s="9"/>
      <c r="ACK177" s="9"/>
      <c r="ACL177" s="9"/>
      <c r="ACM177" s="9"/>
      <c r="ACN177" s="9"/>
      <c r="ACO177" s="9"/>
      <c r="ACP177" s="9"/>
      <c r="ACQ177" s="9"/>
      <c r="ACR177" s="9"/>
      <c r="ACS177" s="9"/>
      <c r="ACT177" s="9"/>
      <c r="ACU177" s="9"/>
      <c r="ACV177" s="9"/>
      <c r="ACW177" s="9"/>
      <c r="ACX177" s="9"/>
      <c r="ACY177" s="9"/>
      <c r="ACZ177" s="9"/>
      <c r="ADA177" s="9"/>
      <c r="ADB177" s="9"/>
      <c r="ADC177" s="9"/>
      <c r="ADD177" s="9"/>
      <c r="ADE177" s="9"/>
      <c r="ADF177" s="9"/>
      <c r="ADG177" s="9"/>
      <c r="ADH177" s="9"/>
      <c r="ADI177" s="9"/>
      <c r="ADJ177" s="9"/>
      <c r="ADK177" s="9"/>
      <c r="ADL177" s="9"/>
      <c r="ADM177" s="9"/>
      <c r="ADN177" s="9"/>
      <c r="ADO177" s="9"/>
      <c r="ADP177" s="9"/>
      <c r="ADQ177" s="9"/>
      <c r="ADR177" s="9"/>
      <c r="ADS177" s="9"/>
      <c r="ADT177" s="9"/>
      <c r="ADU177" s="9"/>
      <c r="ADV177" s="9"/>
      <c r="ADW177" s="9"/>
      <c r="ADX177" s="9"/>
      <c r="ADY177" s="9"/>
      <c r="ADZ177" s="9"/>
      <c r="AEA177" s="9"/>
      <c r="AEB177" s="9"/>
      <c r="AEC177" s="9"/>
      <c r="AED177" s="9"/>
      <c r="AEE177" s="9"/>
      <c r="AEF177" s="9"/>
      <c r="AEG177" s="9"/>
      <c r="AEH177" s="9"/>
      <c r="AEI177" s="9"/>
      <c r="AEJ177" s="9"/>
      <c r="AEK177" s="9"/>
      <c r="AEL177" s="9"/>
      <c r="AEM177" s="9"/>
      <c r="AEN177" s="9"/>
      <c r="AEO177" s="9"/>
      <c r="AEP177" s="9"/>
      <c r="AEQ177" s="9"/>
      <c r="AER177" s="9"/>
      <c r="AES177" s="9"/>
      <c r="AET177" s="9"/>
      <c r="AEU177" s="9"/>
      <c r="AEV177" s="9"/>
      <c r="AEW177" s="9"/>
      <c r="AEX177" s="9"/>
      <c r="AEY177" s="9"/>
      <c r="AEZ177" s="9"/>
      <c r="AFA177" s="9"/>
      <c r="AFB177" s="9"/>
      <c r="AFC177" s="9"/>
      <c r="AFD177" s="9"/>
      <c r="AFE177" s="9"/>
      <c r="AFF177" s="9"/>
      <c r="AFG177" s="9"/>
      <c r="AFH177" s="9"/>
      <c r="AFI177" s="9"/>
      <c r="AFJ177" s="9"/>
      <c r="AFK177" s="9"/>
      <c r="AFL177" s="9"/>
      <c r="AFM177" s="9"/>
      <c r="AFN177" s="9"/>
      <c r="AFO177" s="9"/>
      <c r="AFP177" s="9"/>
      <c r="AFQ177" s="9"/>
      <c r="AFR177" s="9"/>
      <c r="AFS177" s="9"/>
      <c r="AFT177" s="9"/>
      <c r="AFU177" s="9"/>
      <c r="AFV177" s="9"/>
      <c r="AFW177" s="9"/>
      <c r="AFX177" s="9"/>
      <c r="AFY177" s="9"/>
      <c r="AFZ177" s="9"/>
      <c r="AGA177" s="9"/>
      <c r="AGB177" s="9"/>
      <c r="AGC177" s="9"/>
      <c r="AGD177" s="9"/>
      <c r="AGE177" s="9"/>
      <c r="AGF177" s="9"/>
      <c r="AGG177" s="9"/>
      <c r="AGH177" s="9"/>
      <c r="AGI177" s="9"/>
      <c r="AGJ177" s="9"/>
      <c r="AGK177" s="9"/>
      <c r="AGL177" s="9"/>
      <c r="AGM177" s="9"/>
      <c r="AGN177" s="9"/>
      <c r="AGO177" s="9"/>
      <c r="AGP177" s="9"/>
      <c r="AGQ177" s="9"/>
      <c r="AGR177" s="9"/>
      <c r="AGS177" s="9"/>
      <c r="AGT177" s="9"/>
      <c r="AGU177" s="9"/>
      <c r="AGV177" s="9"/>
      <c r="AGW177" s="9"/>
      <c r="AGX177" s="9"/>
      <c r="AGY177" s="9"/>
      <c r="AGZ177" s="9"/>
      <c r="AHA177" s="9"/>
      <c r="AHB177" s="9"/>
      <c r="AHC177" s="9"/>
      <c r="AHD177" s="9"/>
      <c r="AHE177" s="9"/>
      <c r="AHF177" s="9"/>
      <c r="AHG177" s="9"/>
      <c r="AHH177" s="9"/>
      <c r="AHI177" s="9"/>
      <c r="AHJ177" s="9"/>
      <c r="AHK177" s="9"/>
      <c r="AHL177" s="9"/>
      <c r="AHM177" s="9"/>
      <c r="AHN177" s="9"/>
      <c r="AHO177" s="9"/>
      <c r="AHP177" s="9"/>
      <c r="AHQ177" s="9"/>
      <c r="AHR177" s="9"/>
      <c r="AHS177" s="9"/>
      <c r="AHT177" s="9"/>
      <c r="AHU177" s="9"/>
      <c r="AHV177" s="9"/>
      <c r="AHW177" s="9"/>
      <c r="AHX177" s="9"/>
      <c r="AHY177" s="9"/>
      <c r="AHZ177" s="9"/>
      <c r="AIA177" s="9"/>
      <c r="AIB177" s="9"/>
      <c r="AIC177" s="9"/>
      <c r="AID177" s="9"/>
      <c r="AIE177" s="9"/>
      <c r="AIF177" s="9"/>
      <c r="AIG177" s="9"/>
      <c r="AIH177" s="9"/>
      <c r="AII177" s="9"/>
      <c r="AIJ177" s="9"/>
      <c r="AIK177" s="9"/>
      <c r="AIL177" s="9"/>
      <c r="AIM177" s="9"/>
      <c r="AIN177" s="9"/>
      <c r="AIO177" s="9"/>
      <c r="AIP177" s="9"/>
      <c r="AIQ177" s="9"/>
      <c r="AIR177" s="9"/>
      <c r="AIS177" s="9"/>
      <c r="AIT177" s="9"/>
      <c r="AIU177" s="9"/>
      <c r="AIV177" s="9"/>
      <c r="AIW177" s="9"/>
      <c r="AIX177" s="9"/>
      <c r="AIY177" s="9"/>
      <c r="AIZ177" s="9"/>
      <c r="AJA177" s="9"/>
      <c r="AJB177" s="9"/>
      <c r="AJC177" s="9"/>
      <c r="AJD177" s="9"/>
      <c r="AJE177" s="9"/>
      <c r="AJF177" s="9"/>
      <c r="AJG177" s="9"/>
      <c r="AJH177" s="9"/>
      <c r="AJI177" s="9"/>
      <c r="AJJ177" s="9"/>
      <c r="AJK177" s="9"/>
      <c r="AJL177" s="9"/>
      <c r="AJM177" s="9"/>
      <c r="AJN177" s="9"/>
      <c r="AJO177" s="9"/>
      <c r="AJP177" s="9"/>
      <c r="AJQ177" s="9"/>
      <c r="AJR177" s="9"/>
      <c r="AJS177" s="9"/>
      <c r="AJT177" s="9"/>
      <c r="AJU177" s="9"/>
      <c r="AJV177" s="9"/>
      <c r="AJW177" s="9"/>
      <c r="AJX177" s="9"/>
      <c r="AJY177" s="9"/>
      <c r="AJZ177" s="9"/>
      <c r="AKA177" s="9"/>
      <c r="AKB177" s="9"/>
      <c r="AKC177" s="9"/>
      <c r="AKD177" s="9"/>
      <c r="AKE177" s="9"/>
      <c r="AKF177" s="9"/>
      <c r="AKG177" s="9"/>
      <c r="AKH177" s="9"/>
      <c r="AKI177" s="9"/>
      <c r="AKJ177" s="9"/>
      <c r="AKK177" s="9"/>
      <c r="AKL177" s="9"/>
      <c r="AKM177" s="9"/>
      <c r="AKN177" s="9"/>
      <c r="AKO177" s="9"/>
      <c r="AKP177" s="9"/>
      <c r="AKQ177" s="9"/>
      <c r="AKR177" s="9"/>
      <c r="AKS177" s="9"/>
      <c r="AKT177" s="9"/>
      <c r="AKU177" s="9"/>
      <c r="AKV177" s="9"/>
      <c r="AKW177" s="9"/>
      <c r="AKX177" s="9"/>
      <c r="AKY177" s="9"/>
      <c r="AKZ177" s="9"/>
      <c r="ALA177" s="9"/>
      <c r="ALB177" s="9"/>
      <c r="ALC177" s="9"/>
      <c r="ALD177" s="9"/>
      <c r="ALE177" s="9"/>
      <c r="ALF177" s="9"/>
      <c r="ALG177" s="9"/>
      <c r="ALH177" s="9"/>
      <c r="ALI177" s="9"/>
      <c r="ALJ177" s="9"/>
      <c r="ALK177" s="9"/>
      <c r="ALL177" s="9"/>
      <c r="ALM177" s="9"/>
      <c r="ALN177" s="9"/>
      <c r="ALO177" s="9"/>
      <c r="ALP177" s="9"/>
      <c r="ALQ177" s="9"/>
      <c r="ALR177" s="9"/>
      <c r="ALS177" s="9"/>
      <c r="ALT177" s="9"/>
      <c r="ALU177" s="9"/>
      <c r="ALV177" s="9"/>
      <c r="ALW177" s="9"/>
      <c r="ALX177" s="9"/>
      <c r="ALY177" s="9"/>
      <c r="AMN177" s="9"/>
      <c r="AMO177" s="9"/>
      <c r="AMP177" s="9"/>
      <c r="AMQ177" s="9"/>
      <c r="AMR177" s="9"/>
      <c r="AMS177" s="9"/>
      <c r="AMT177" s="9"/>
      <c r="AMU177" s="9"/>
      <c r="AMV177" s="9"/>
      <c r="AMW177" s="9"/>
      <c r="AMX177" s="9"/>
      <c r="AMY177" s="9"/>
      <c r="AMZ177" s="9"/>
      <c r="ANA177" s="9"/>
      <c r="ANB177" s="9" t="s">
        <v>11952</v>
      </c>
      <c r="ANC177" s="9" t="s">
        <v>2696</v>
      </c>
      <c r="AND177" s="9" t="s">
        <v>13453</v>
      </c>
      <c r="ANE177" s="9" t="s">
        <v>11954</v>
      </c>
      <c r="ANF177" s="9"/>
      <c r="ANG177" s="9"/>
      <c r="ANH177" s="9"/>
      <c r="ANI177" s="9"/>
      <c r="ANJ177" s="9"/>
      <c r="ANK177" s="9"/>
      <c r="ANL177" s="9"/>
      <c r="ANM177" s="9" t="s">
        <v>13454</v>
      </c>
      <c r="ANN177" s="9"/>
      <c r="ANO177" s="9"/>
      <c r="ANP177" s="9"/>
      <c r="ANQ177" s="9"/>
      <c r="ANR177" s="9"/>
      <c r="ANS177" s="9"/>
      <c r="ANT177" s="9"/>
      <c r="ANU177" s="9"/>
      <c r="ANV177" s="9"/>
      <c r="ANW177" s="9"/>
      <c r="ANX177" s="9"/>
      <c r="ANY177" s="9"/>
      <c r="ANZ177" s="9"/>
      <c r="AOA177" s="9"/>
      <c r="AOB177" s="9"/>
      <c r="AOC177" s="9"/>
      <c r="AOD177" s="9"/>
      <c r="AOE177" s="9"/>
      <c r="AOF177" s="9"/>
      <c r="AOG177" s="9"/>
      <c r="AOH177" s="9"/>
      <c r="AOI177" s="9"/>
      <c r="AOJ177" s="9"/>
      <c r="AOK177" s="9"/>
      <c r="AOL177" s="9"/>
      <c r="AOM177" s="9"/>
      <c r="AON177" s="9"/>
      <c r="AOO177" s="9"/>
      <c r="AOP177" s="9"/>
      <c r="AOQ177" s="9"/>
      <c r="AOR177" s="9"/>
      <c r="AOS177" s="9"/>
      <c r="AOT177" s="9"/>
      <c r="AOU177" s="9"/>
      <c r="AOV177" s="9"/>
      <c r="AOW177" s="9"/>
      <c r="AOX177" s="9"/>
      <c r="AOY177" s="9"/>
      <c r="AOZ177" s="9"/>
      <c r="APA177" s="9"/>
      <c r="APB177" s="9"/>
      <c r="APC177" s="9"/>
      <c r="APD177" s="9"/>
      <c r="APE177" s="9"/>
      <c r="APF177" s="9"/>
      <c r="APG177" s="9"/>
      <c r="APH177" s="9"/>
      <c r="API177" s="9"/>
      <c r="APJ177" s="9"/>
      <c r="APK177" s="9"/>
      <c r="APL177" s="9"/>
      <c r="APM177" s="9"/>
      <c r="APN177" s="9"/>
      <c r="APO177" s="9"/>
      <c r="APP177" s="9"/>
      <c r="APQ177" s="9"/>
      <c r="APR177" s="9"/>
      <c r="APS177" s="9"/>
      <c r="APT177" s="9"/>
      <c r="APU177" s="9"/>
      <c r="APV177" s="9"/>
      <c r="APW177" s="9"/>
      <c r="APX177" s="9"/>
      <c r="APY177" s="9"/>
      <c r="APZ177" s="9"/>
      <c r="AQA177" s="9"/>
      <c r="AQB177" s="9"/>
      <c r="AQC177" s="9"/>
      <c r="AQD177" s="9"/>
      <c r="AQE177" s="9"/>
      <c r="AQF177" s="9"/>
      <c r="AQG177" s="9"/>
      <c r="AQH177" s="9"/>
      <c r="AQI177" s="9"/>
      <c r="AQJ177" s="9"/>
      <c r="AQK177" s="9"/>
      <c r="AQL177" s="9"/>
      <c r="AQM177" s="9"/>
      <c r="AQN177" s="9"/>
      <c r="AQO177" s="9"/>
      <c r="AQP177" s="9"/>
      <c r="AQQ177" s="9"/>
      <c r="AQR177" s="9"/>
      <c r="AQS177" s="9"/>
      <c r="AQT177" s="9"/>
      <c r="AQU177" s="9"/>
      <c r="AQV177" s="9"/>
      <c r="AQW177" s="9"/>
      <c r="AQX177" s="9"/>
      <c r="AQY177" s="9"/>
      <c r="AQZ177" s="9"/>
      <c r="ARA177" s="9"/>
      <c r="ARB177" s="9"/>
      <c r="ARC177" s="9"/>
      <c r="ARD177" s="9"/>
      <c r="ARE177" s="9"/>
      <c r="ARF177" s="9"/>
      <c r="ARG177" s="9"/>
      <c r="ARH177" s="9"/>
      <c r="ARI177" s="9"/>
      <c r="ARJ177" s="9"/>
      <c r="ARK177" s="9"/>
      <c r="ARL177" s="9"/>
      <c r="ARM177" s="9"/>
      <c r="ARN177" s="9"/>
      <c r="ARO177" s="9"/>
      <c r="ARP177" s="9"/>
      <c r="ARQ177" s="9"/>
      <c r="ARR177" s="9"/>
      <c r="ARS177" s="9"/>
      <c r="ART177" s="9"/>
      <c r="ARU177" s="9"/>
      <c r="ARV177" s="9"/>
      <c r="ARW177" s="9"/>
      <c r="ARX177" s="9"/>
      <c r="ARY177" s="9"/>
      <c r="ARZ177" s="9"/>
      <c r="ASA177" s="9"/>
      <c r="ASB177" s="9"/>
      <c r="ASC177" s="9"/>
      <c r="ASD177" s="9"/>
      <c r="ASE177" s="9"/>
      <c r="ASF177" s="9"/>
      <c r="ASG177" s="9"/>
      <c r="ASH177" s="9"/>
      <c r="ASI177" s="9"/>
      <c r="ASJ177" s="9"/>
      <c r="ASK177" s="9"/>
      <c r="ASL177" s="9"/>
      <c r="ASM177" s="9"/>
      <c r="ASN177" s="9"/>
      <c r="ASO177" s="9"/>
      <c r="ASP177" s="9"/>
      <c r="ASQ177" s="9"/>
      <c r="ASR177" s="9"/>
      <c r="ASS177" s="9"/>
      <c r="AST177" s="9"/>
      <c r="ASU177" s="9"/>
      <c r="ASV177" s="9"/>
      <c r="ASW177" s="9"/>
      <c r="ASX177" s="9"/>
      <c r="ASY177" s="9"/>
      <c r="ASZ177" s="9"/>
      <c r="ATA177" s="9"/>
      <c r="ATB177" s="9"/>
      <c r="ATC177" s="9"/>
      <c r="ATD177" s="9"/>
      <c r="ATE177" s="9"/>
      <c r="ATF177" s="9"/>
      <c r="ATG177" s="9"/>
      <c r="ATH177" s="9"/>
      <c r="ATI177" s="9"/>
      <c r="ATJ177" s="9"/>
      <c r="ATK177" s="9"/>
      <c r="ATL177" s="9"/>
      <c r="ATM177" s="9"/>
      <c r="ATN177" s="9"/>
      <c r="ATO177" s="9"/>
      <c r="ATP177" s="9"/>
      <c r="ATQ177" s="9"/>
      <c r="ATR177" s="9" t="s">
        <v>13455</v>
      </c>
      <c r="ATS177" s="9">
        <v>1.751281201E9</v>
      </c>
      <c r="ATT177" s="9" t="s">
        <v>13456</v>
      </c>
      <c r="ATU177" s="9" t="s">
        <v>11952</v>
      </c>
      <c r="ATV177" s="9" t="s">
        <v>2696</v>
      </c>
      <c r="ATW177" s="9" t="s">
        <v>13453</v>
      </c>
      <c r="ATX177" s="9" t="s">
        <v>11954</v>
      </c>
      <c r="ATY177" s="9"/>
      <c r="ATZ177" s="9"/>
      <c r="AUA177" s="9"/>
      <c r="AUB177" s="9"/>
      <c r="AUC177" s="9"/>
      <c r="AUD177" s="9"/>
      <c r="AUE177" s="9"/>
      <c r="AUF177" s="9"/>
      <c r="AUG177" s="9"/>
      <c r="AUH177" s="9"/>
      <c r="AUI177" s="9"/>
      <c r="AUJ177" s="9"/>
      <c r="AUK177" s="9"/>
      <c r="AUL177" s="9"/>
      <c r="AUM177" s="9"/>
      <c r="AUN177" s="9"/>
      <c r="AUO177" s="9"/>
      <c r="AUP177" s="9"/>
      <c r="AUQ177" s="9"/>
      <c r="AUR177" s="9"/>
      <c r="AUS177" s="9"/>
      <c r="AUT177" s="9"/>
      <c r="AUU177" s="9"/>
      <c r="AUV177" s="9"/>
      <c r="AUW177" s="9"/>
      <c r="AUX177" s="9"/>
      <c r="AUY177" s="9"/>
      <c r="AUZ177" s="9"/>
      <c r="AVA177" s="9"/>
      <c r="AVB177" s="9"/>
      <c r="AVC177" s="9"/>
      <c r="AVD177" s="9"/>
      <c r="AVE177" s="9"/>
      <c r="AVF177" s="9"/>
      <c r="AVG177" s="9"/>
      <c r="AVH177" s="9"/>
      <c r="AVI177" s="9"/>
      <c r="AVJ177" s="9"/>
      <c r="AVK177" s="9"/>
      <c r="AVL177" s="9"/>
      <c r="AVM177" s="9"/>
      <c r="AVN177" s="9"/>
      <c r="AVO177" s="9"/>
      <c r="AVP177" s="9"/>
      <c r="AVQ177" s="9"/>
      <c r="AVR177" s="9"/>
      <c r="AVS177" s="9"/>
      <c r="AVT177" s="9"/>
      <c r="AVU177" s="9"/>
      <c r="AVV177" s="9"/>
      <c r="AVW177" s="9"/>
      <c r="AVX177" s="9"/>
      <c r="AVY177" s="9"/>
      <c r="AVZ177" s="9"/>
      <c r="AWA177" s="9"/>
      <c r="AWB177" s="9"/>
      <c r="AWC177" s="9"/>
      <c r="AWD177" s="9"/>
      <c r="AWE177" s="9"/>
      <c r="AWF177" s="9"/>
      <c r="AWG177" s="9"/>
      <c r="AWH177" s="9"/>
      <c r="AWI177" s="9"/>
      <c r="AWJ177" s="9"/>
      <c r="AWK177" s="9"/>
      <c r="AWL177" s="9"/>
      <c r="AWM177" s="9"/>
      <c r="AWN177" s="9"/>
      <c r="AWO177" s="9"/>
      <c r="AWP177" s="9"/>
      <c r="AWQ177" s="9"/>
      <c r="AWR177" s="9"/>
      <c r="AWS177" s="9"/>
      <c r="AWT177" s="9"/>
      <c r="AWU177" s="9"/>
      <c r="AWV177" s="9"/>
      <c r="AWW177" s="9"/>
      <c r="AWX177" s="9"/>
      <c r="AWY177" s="9"/>
      <c r="AWZ177" s="9"/>
      <c r="AXA177" s="9"/>
      <c r="AXB177" s="9"/>
      <c r="AXC177" s="9"/>
      <c r="AXD177" s="9"/>
      <c r="AXE177" s="9"/>
      <c r="AXF177" s="9"/>
      <c r="AXG177" s="9"/>
      <c r="AXH177" s="9"/>
      <c r="AXI177" s="9"/>
      <c r="AXJ177" s="9"/>
      <c r="AXK177" s="9"/>
      <c r="AXL177" s="9"/>
      <c r="AXM177" s="9"/>
      <c r="AXN177" s="9"/>
      <c r="AXO177" s="9"/>
      <c r="AXP177" s="9"/>
      <c r="AXQ177" s="9"/>
      <c r="AXR177" s="9"/>
      <c r="AXS177" s="9"/>
      <c r="AXT177" s="9"/>
      <c r="AXU177" s="9"/>
      <c r="AXV177" s="9"/>
      <c r="AXW177" s="9"/>
      <c r="AXX177" s="9"/>
      <c r="AXY177" s="9"/>
      <c r="AXZ177" s="9"/>
      <c r="AYA177" s="9"/>
      <c r="AYB177" s="9"/>
      <c r="AYC177" s="9"/>
      <c r="AYD177" s="9"/>
      <c r="AYE177" s="9"/>
      <c r="AYF177" s="9"/>
      <c r="AYG177" s="9"/>
      <c r="AYH177" s="9"/>
      <c r="AYI177" s="9"/>
      <c r="AYJ177" s="9"/>
      <c r="AYK177" s="9"/>
      <c r="AYL177" s="9"/>
      <c r="AYM177" s="9"/>
      <c r="AYN177" s="9"/>
      <c r="AYO177" s="9"/>
      <c r="AYP177" s="9"/>
      <c r="AYQ177" s="9"/>
      <c r="AYR177" s="9"/>
      <c r="AYS177" s="9"/>
      <c r="AYT177" s="9"/>
      <c r="AYU177" s="9"/>
      <c r="AYV177" s="9"/>
      <c r="AYW177" s="9"/>
      <c r="AYX177" s="9"/>
      <c r="AYY177" s="9"/>
      <c r="AYZ177" s="9"/>
      <c r="AZA177" s="9"/>
      <c r="AZB177" s="9"/>
      <c r="AZC177" s="9"/>
      <c r="AZD177" s="9"/>
      <c r="AZE177" s="9"/>
      <c r="AZF177" s="9"/>
      <c r="AZG177" s="9"/>
      <c r="AZH177" s="9"/>
      <c r="AZI177" s="9"/>
      <c r="AZJ177" s="9"/>
      <c r="AZK177" s="9"/>
      <c r="AZL177" s="9"/>
      <c r="AZM177" s="9"/>
      <c r="AZN177" s="9"/>
      <c r="AZO177" s="9"/>
      <c r="AZP177" s="9"/>
      <c r="AZQ177" s="9"/>
      <c r="AZR177" s="9"/>
      <c r="AZS177" s="9"/>
      <c r="AZT177" s="9"/>
      <c r="AZU177" s="9"/>
      <c r="AZV177" s="9"/>
      <c r="AZW177" s="9"/>
      <c r="AZX177" s="9"/>
      <c r="AZY177" s="9"/>
      <c r="AZZ177" s="9"/>
      <c r="BAA177" s="9"/>
      <c r="BAB177" s="9"/>
      <c r="BAC177" s="9"/>
      <c r="BAD177" s="9"/>
      <c r="BAE177" s="9"/>
      <c r="BAF177" s="9"/>
      <c r="BAG177" s="9"/>
      <c r="BAH177" s="9"/>
      <c r="BAI177" s="9"/>
      <c r="BAJ177" s="9"/>
      <c r="BAK177" s="9"/>
      <c r="BAL177" s="9"/>
      <c r="BAM177" s="9"/>
      <c r="BAN177" s="9"/>
      <c r="BAO177" s="9"/>
      <c r="BAP177" s="9"/>
      <c r="BAQ177" s="9"/>
      <c r="BAR177" s="9"/>
      <c r="BAS177" s="9"/>
      <c r="BAT177" s="9"/>
      <c r="BAU177" s="9"/>
      <c r="BAV177" s="9"/>
      <c r="BAW177" s="9"/>
      <c r="BAX177" s="9"/>
      <c r="BAY177" s="9"/>
      <c r="BAZ177" s="9"/>
      <c r="BBA177" s="9"/>
      <c r="BBB177" s="9"/>
      <c r="BBC177" s="9"/>
      <c r="BBD177" s="9"/>
      <c r="BBE177" s="9"/>
      <c r="BBF177" s="9"/>
      <c r="BBG177" s="9"/>
      <c r="BBH177" s="9"/>
      <c r="BBI177" s="9"/>
      <c r="BBJ177" s="9"/>
      <c r="BBK177" s="9"/>
      <c r="BBL177" s="9"/>
      <c r="BBM177" s="9"/>
      <c r="BBN177" s="9"/>
      <c r="BBO177" s="9"/>
      <c r="BBP177" s="9"/>
      <c r="BBQ177" s="9"/>
      <c r="BBR177" s="9"/>
      <c r="BBS177" s="9"/>
      <c r="BBT177" s="9"/>
      <c r="BBU177" s="9"/>
      <c r="BBV177" s="9"/>
      <c r="BBW177" s="9"/>
      <c r="BBX177" s="9"/>
      <c r="BBY177" s="9"/>
      <c r="BBZ177" s="9"/>
      <c r="BCA177" s="9"/>
      <c r="BCB177" s="9"/>
      <c r="BCC177" s="9"/>
      <c r="BCD177" s="9"/>
      <c r="BCE177" s="9"/>
      <c r="BCF177" s="9"/>
      <c r="BCG177" s="9"/>
      <c r="BCH177" s="9"/>
      <c r="BCI177" s="9"/>
      <c r="BCJ177" s="9"/>
      <c r="BCK177" s="9"/>
      <c r="BCL177" s="9"/>
      <c r="BCM177" s="9"/>
      <c r="BCN177" s="9"/>
      <c r="BCO177" s="9"/>
      <c r="BCP177" s="9"/>
      <c r="BCQ177" s="9"/>
      <c r="BCR177" s="9"/>
      <c r="BCS177" s="9"/>
      <c r="BCT177" s="9"/>
      <c r="BCU177" s="9"/>
      <c r="BCV177" s="9"/>
      <c r="BCW177" s="9"/>
      <c r="BCX177" s="9"/>
      <c r="BCY177" s="9"/>
      <c r="BCZ177" s="9"/>
      <c r="BDA177" s="9"/>
      <c r="BDB177" s="9"/>
      <c r="BDC177" s="9"/>
      <c r="BDD177" s="9"/>
      <c r="BDE177" s="9"/>
      <c r="BDF177" s="9"/>
      <c r="BDG177" s="9"/>
      <c r="BDH177" s="9"/>
      <c r="BDI177" s="9"/>
      <c r="BDJ177" s="9"/>
      <c r="BDK177" s="9"/>
      <c r="BDL177" s="9"/>
      <c r="BDM177" s="9"/>
      <c r="BDN177" s="9"/>
      <c r="BDO177" s="9"/>
      <c r="BDP177" s="9"/>
      <c r="BDQ177" s="9"/>
      <c r="BDR177" s="9"/>
      <c r="BDS177" s="9"/>
      <c r="BDT177" s="9"/>
      <c r="BDU177" s="9"/>
      <c r="BDV177" s="9"/>
      <c r="BDW177" s="9"/>
      <c r="BDX177" s="9"/>
      <c r="BDY177" s="9"/>
      <c r="BDZ177" s="9"/>
      <c r="BEA177" s="9"/>
      <c r="BEB177" s="9"/>
      <c r="BEC177" s="9"/>
      <c r="BED177" s="9"/>
      <c r="BEE177" s="9"/>
      <c r="BEF177" s="9"/>
      <c r="BEG177" s="9"/>
      <c r="BEH177" s="9"/>
      <c r="BEI177" s="9"/>
      <c r="BEJ177" s="9"/>
      <c r="BEK177" s="9"/>
      <c r="BEL177" s="9"/>
      <c r="BEM177" s="9"/>
      <c r="BEN177" s="9"/>
      <c r="BEO177" s="9"/>
      <c r="BEP177" s="9"/>
      <c r="BEQ177" s="9"/>
      <c r="BER177" s="9"/>
      <c r="BES177" s="9"/>
      <c r="BET177" s="9"/>
      <c r="BEU177" s="9"/>
      <c r="BEV177" s="9"/>
      <c r="BEW177" s="9"/>
      <c r="BEX177" s="9"/>
      <c r="BEY177" s="9"/>
      <c r="BEZ177" s="9"/>
      <c r="BFA177" s="9"/>
      <c r="BFB177" s="9"/>
      <c r="BFC177" s="9"/>
      <c r="BFD177" s="9"/>
      <c r="BFE177" s="9"/>
      <c r="BFF177" s="9"/>
      <c r="BFG177" s="9"/>
      <c r="BFH177" s="9"/>
      <c r="BFI177" s="9"/>
      <c r="BFJ177" s="9"/>
      <c r="BFK177" s="9"/>
      <c r="BFL177" s="9"/>
      <c r="BFM177" s="9"/>
      <c r="BFN177" s="9"/>
      <c r="BFO177" s="9"/>
      <c r="BFP177" s="9"/>
      <c r="BFQ177" s="9"/>
      <c r="BFR177" s="9"/>
      <c r="BFS177" s="9"/>
      <c r="BFT177" s="9"/>
      <c r="BFU177" s="9"/>
      <c r="BFV177" s="9"/>
      <c r="BFW177" s="9"/>
      <c r="BFX177" s="9"/>
      <c r="BFY177" s="9"/>
      <c r="BFZ177" s="9"/>
      <c r="BGA177" s="9"/>
      <c r="BGB177" s="9"/>
      <c r="BGC177" s="9"/>
      <c r="BGD177" s="9"/>
      <c r="BGE177" s="9"/>
      <c r="BGF177" s="9"/>
      <c r="BGG177" s="9"/>
      <c r="BGH177" s="9"/>
      <c r="BGI177" s="9"/>
      <c r="BGJ177" s="9"/>
      <c r="BGK177" s="9"/>
      <c r="BGL177" s="9"/>
      <c r="BGM177" s="9"/>
      <c r="BGN177" s="9"/>
      <c r="BGO177" s="9"/>
      <c r="BGP177" s="9"/>
      <c r="BGQ177" s="9"/>
      <c r="BGR177" s="9"/>
      <c r="BGS177" s="9"/>
      <c r="BGT177" s="9"/>
      <c r="BGU177" s="9"/>
      <c r="BGV177" s="9"/>
      <c r="BGW177" s="9"/>
      <c r="BGX177" s="9"/>
      <c r="BGY177" s="9"/>
      <c r="BGZ177" s="9"/>
      <c r="BHA177" s="9"/>
      <c r="BHB177" s="9"/>
      <c r="BHC177" s="9"/>
      <c r="BHD177" s="9"/>
      <c r="BHE177" s="9"/>
      <c r="BHF177" s="9"/>
      <c r="BHG177" s="9"/>
      <c r="BHH177" s="9"/>
      <c r="BHI177" s="9"/>
      <c r="BHJ177" s="9"/>
      <c r="BHK177" s="9"/>
      <c r="BHL177" s="9"/>
      <c r="BHM177" s="9"/>
      <c r="BHN177" s="9"/>
      <c r="BHO177" s="9"/>
      <c r="BHP177" s="9"/>
      <c r="BHQ177" s="9"/>
      <c r="BHR177" s="9"/>
      <c r="BHS177" s="9"/>
      <c r="BHT177" s="9"/>
      <c r="BHU177" s="9"/>
      <c r="BHV177" s="9"/>
      <c r="BHW177" s="9"/>
      <c r="BHX177" s="9"/>
      <c r="BHY177" s="9"/>
      <c r="BHZ177" s="9"/>
      <c r="BIA177" s="9"/>
      <c r="BIB177" s="9"/>
      <c r="BIC177" s="9"/>
      <c r="BID177" s="9"/>
      <c r="BIE177" s="9"/>
      <c r="BIF177" s="9"/>
      <c r="BIG177" s="9"/>
      <c r="BIH177" s="9"/>
      <c r="BII177" s="9"/>
      <c r="BIJ177" s="9"/>
      <c r="BIK177" s="9"/>
      <c r="BIL177" s="9"/>
      <c r="BIM177" s="9"/>
      <c r="BIN177" s="9"/>
      <c r="BIO177" s="9"/>
      <c r="BIP177" s="9"/>
      <c r="BIQ177" s="9"/>
      <c r="BIR177" s="9"/>
      <c r="BIS177" s="9"/>
      <c r="BIT177" s="9"/>
      <c r="BIU177" s="9"/>
      <c r="BIV177" s="9"/>
      <c r="BIW177" s="9"/>
      <c r="BIX177" s="9"/>
      <c r="BIY177" s="9"/>
      <c r="BIZ177" s="9"/>
      <c r="BJA177" s="9"/>
      <c r="BJB177" s="9"/>
      <c r="BJC177" s="9"/>
      <c r="BJD177" s="9"/>
      <c r="BJE177" s="9"/>
      <c r="BJF177" s="9"/>
      <c r="BJG177" s="9"/>
      <c r="BJH177" s="9"/>
      <c r="BJI177" s="9"/>
      <c r="BJJ177" s="9"/>
      <c r="BJK177" s="9"/>
      <c r="BJL177" s="9"/>
      <c r="BJM177" s="9"/>
      <c r="BJN177" s="9"/>
      <c r="BJO177" s="9"/>
      <c r="BJP177" s="9"/>
      <c r="BJQ177" s="9"/>
      <c r="BJR177" s="9"/>
      <c r="BJS177" s="9"/>
      <c r="BJT177" s="9"/>
      <c r="BJU177" s="9"/>
      <c r="BJV177" s="9"/>
      <c r="BJW177" s="9"/>
      <c r="BJX177" s="9"/>
      <c r="BJY177" s="9"/>
      <c r="BJZ177" s="9"/>
      <c r="BKA177" s="9"/>
      <c r="BKB177" s="9"/>
      <c r="BKC177" s="9"/>
      <c r="BKD177" s="9"/>
      <c r="BKE177" s="9"/>
      <c r="BKF177" s="9"/>
      <c r="BKG177" s="9"/>
      <c r="BKH177" s="9"/>
      <c r="BKI177" s="9"/>
      <c r="BKJ177" s="9"/>
      <c r="BKK177" s="9"/>
      <c r="BKL177" s="9"/>
      <c r="BKM177" s="9"/>
      <c r="BKN177" s="9"/>
      <c r="BKO177" s="9"/>
      <c r="BKP177" s="9"/>
      <c r="BKQ177" s="9"/>
      <c r="BKR177" s="9"/>
      <c r="BKS177" s="9"/>
      <c r="BKT177" s="9"/>
      <c r="BKU177" s="9"/>
      <c r="BKV177" s="9"/>
      <c r="BKW177" s="9"/>
      <c r="BKX177" s="9"/>
      <c r="BKY177" s="9"/>
      <c r="BKZ177" s="9"/>
      <c r="BLA177" s="9"/>
      <c r="BLB177" s="9"/>
      <c r="BLC177" s="9"/>
      <c r="BLD177" s="9"/>
      <c r="BLE177" s="9"/>
      <c r="BLF177" s="9"/>
      <c r="BLG177" s="9"/>
      <c r="BLH177" s="9"/>
      <c r="BLI177" s="9"/>
      <c r="BLJ177" s="9"/>
      <c r="BLK177" s="9"/>
      <c r="BLL177" s="9"/>
      <c r="BLM177" s="9"/>
      <c r="BLN177" s="9"/>
      <c r="BLO177" s="9"/>
      <c r="BLP177" s="9"/>
      <c r="BLQ177" s="9"/>
      <c r="BLR177" s="9"/>
      <c r="BLS177" s="9"/>
      <c r="BLT177" s="9"/>
      <c r="BLU177" s="9"/>
      <c r="BLV177" s="9"/>
      <c r="BLW177" s="9"/>
      <c r="BLX177" s="9"/>
      <c r="BLY177" s="9"/>
      <c r="BLZ177" s="9"/>
      <c r="BMA177" s="9"/>
      <c r="BMB177" s="9"/>
      <c r="BMC177" s="9"/>
      <c r="BMD177" s="9"/>
      <c r="BME177" s="9"/>
      <c r="BMF177" s="9"/>
      <c r="BMG177" s="9"/>
      <c r="BMH177" s="9"/>
      <c r="BMI177" s="9"/>
      <c r="BMJ177" s="9"/>
      <c r="BMK177" s="9"/>
      <c r="BML177" s="9"/>
      <c r="BMM177" s="9"/>
      <c r="BMN177" s="9"/>
      <c r="BMO177" s="9"/>
      <c r="BMP177" s="9"/>
      <c r="BMQ177" s="9"/>
      <c r="BMR177" s="9"/>
      <c r="BMS177" s="9"/>
      <c r="BMT177" s="9"/>
      <c r="BMU177" s="9"/>
      <c r="BMV177" s="9"/>
      <c r="BMW177" s="9"/>
      <c r="BMX177" s="9"/>
      <c r="BMY177" s="9"/>
      <c r="BMZ177" s="9"/>
      <c r="BNA177" s="9"/>
      <c r="BNB177" s="9"/>
      <c r="BNC177" s="9"/>
      <c r="BND177" s="9"/>
      <c r="BNE177" s="9"/>
      <c r="BNF177" s="9"/>
      <c r="BNG177" s="9"/>
      <c r="BNH177" s="9"/>
      <c r="BNI177" s="9"/>
      <c r="BNJ177" s="9"/>
      <c r="BNK177" s="9"/>
      <c r="BNL177" s="9"/>
      <c r="BNM177" s="9"/>
      <c r="BNN177" s="9"/>
      <c r="BNO177" s="9"/>
      <c r="BNP177" s="9"/>
      <c r="BNQ177" s="9"/>
      <c r="BNR177" s="9"/>
      <c r="BNS177" s="9"/>
      <c r="BNT177" s="9"/>
      <c r="BNU177" s="9"/>
      <c r="BNV177" s="9"/>
      <c r="BNW177" s="9"/>
      <c r="BNX177" s="9"/>
      <c r="BNY177" s="9"/>
      <c r="BNZ177" s="9"/>
      <c r="BOA177" s="9"/>
      <c r="BOB177" s="9"/>
      <c r="BOC177" s="9"/>
      <c r="BOD177" s="9"/>
      <c r="BOE177" s="9"/>
      <c r="BOF177" s="9"/>
      <c r="BOG177" s="9"/>
      <c r="BOH177" s="9"/>
      <c r="BOI177" s="9"/>
      <c r="BOJ177" s="9"/>
      <c r="BOK177" s="9"/>
      <c r="BOL177" s="9"/>
      <c r="BOM177" s="9"/>
      <c r="BON177" s="9"/>
      <c r="BOO177" s="9"/>
      <c r="BOP177" s="9"/>
      <c r="BOQ177" s="9"/>
      <c r="BOR177" s="9"/>
      <c r="BOS177" s="9"/>
      <c r="BOT177" s="9"/>
      <c r="BOU177" s="9"/>
      <c r="BOV177" s="9"/>
      <c r="BOW177" s="9"/>
      <c r="BOX177" s="9"/>
      <c r="BOY177" s="9"/>
      <c r="BOZ177" s="9"/>
      <c r="BPA177" s="9"/>
      <c r="BPB177" s="9"/>
      <c r="BPC177" s="9"/>
      <c r="BPD177" s="9"/>
      <c r="BPE177" s="9"/>
      <c r="BPF177" s="9"/>
      <c r="BPG177" s="9"/>
      <c r="BPH177" s="9"/>
      <c r="BPI177" s="9"/>
      <c r="BPJ177" s="9"/>
      <c r="BPK177" s="9"/>
      <c r="BPL177" s="9"/>
      <c r="BPM177" s="9"/>
      <c r="BPN177" s="9"/>
      <c r="BPO177" s="9"/>
      <c r="BPP177" s="9"/>
      <c r="BPQ177" s="9"/>
      <c r="BPR177" s="9"/>
      <c r="BPS177" s="9"/>
      <c r="BPT177" s="9"/>
      <c r="BPU177" s="9"/>
      <c r="BPV177" s="9"/>
      <c r="BPW177" s="9"/>
      <c r="BPX177" s="9"/>
      <c r="BPY177" s="9"/>
      <c r="BPZ177" s="9"/>
      <c r="BQA177" s="9"/>
      <c r="BQB177" s="9"/>
      <c r="BQC177" s="9"/>
      <c r="BQD177" s="9"/>
      <c r="BQE177" s="9"/>
      <c r="BQF177" s="9"/>
      <c r="BQG177" s="9"/>
      <c r="BQH177" s="9"/>
      <c r="BQI177" s="9"/>
      <c r="BQJ177" s="9"/>
      <c r="BQK177" s="9"/>
      <c r="BQL177" s="9"/>
      <c r="BQM177" s="9"/>
      <c r="BQN177" s="9"/>
      <c r="BQO177" s="9"/>
      <c r="BQP177" s="9"/>
      <c r="BQQ177" s="9"/>
      <c r="BQR177" s="9"/>
      <c r="BQS177" s="9"/>
      <c r="BQT177" s="9"/>
      <c r="BQU177" s="9"/>
      <c r="BQV177" s="9"/>
      <c r="BQW177" s="9"/>
      <c r="BQX177" s="9"/>
      <c r="BQY177" s="9"/>
      <c r="BQZ177" s="9"/>
      <c r="BRA177" s="9"/>
      <c r="BRB177" s="9"/>
      <c r="BRC177" s="9"/>
      <c r="BRD177" s="9"/>
      <c r="BRE177" s="9"/>
      <c r="BRF177" s="9"/>
      <c r="BRG177" s="9"/>
      <c r="BRH177" s="9"/>
      <c r="BRI177" s="9"/>
      <c r="BRJ177" s="9"/>
      <c r="BRK177" s="9"/>
      <c r="BRL177" s="9"/>
      <c r="BRM177" s="9"/>
      <c r="BRN177" s="9"/>
      <c r="BRO177" s="9"/>
      <c r="BRP177" s="9"/>
      <c r="BRQ177" s="9"/>
      <c r="BRR177" s="9"/>
      <c r="BRS177" s="9"/>
      <c r="BRT177" s="9"/>
      <c r="BRU177" s="9"/>
      <c r="BRV177" s="9"/>
      <c r="BRW177" s="9"/>
      <c r="BRX177" s="9"/>
      <c r="BRY177" s="9"/>
      <c r="BRZ177" s="9"/>
      <c r="BSA177" s="9"/>
      <c r="BSB177" s="9"/>
      <c r="BSC177" s="9"/>
      <c r="BSD177" s="9"/>
      <c r="BSE177" s="9"/>
      <c r="BSF177" s="9"/>
      <c r="BSG177" s="9"/>
      <c r="BSH177" s="9"/>
      <c r="BSI177" s="9"/>
      <c r="BSJ177" s="9"/>
      <c r="BSK177" s="9"/>
      <c r="BSL177" s="9"/>
      <c r="BSM177" s="9"/>
      <c r="BSN177" s="9"/>
      <c r="BSO177" s="9"/>
      <c r="BSP177" s="9"/>
      <c r="BSQ177" s="9"/>
      <c r="BSR177" s="9"/>
      <c r="BSS177" s="9"/>
      <c r="BST177" s="9"/>
      <c r="BSU177" s="9"/>
      <c r="BSV177" s="9"/>
      <c r="BSW177" s="9"/>
      <c r="BSX177" s="9"/>
      <c r="BSY177" s="9"/>
      <c r="BSZ177" s="9"/>
      <c r="BTA177" s="9"/>
      <c r="BTB177" s="9"/>
      <c r="BTC177" s="9"/>
      <c r="BTD177" s="9"/>
      <c r="BTE177" s="9"/>
      <c r="BTF177" s="9"/>
      <c r="BTG177" s="9"/>
      <c r="BTH177" s="9"/>
      <c r="BTI177" s="9"/>
      <c r="BTJ177" s="9"/>
      <c r="BTK177" s="9"/>
      <c r="BTL177" s="9"/>
      <c r="BTM177" s="9"/>
      <c r="BTN177" s="9"/>
      <c r="BTO177" s="9"/>
      <c r="BTP177" s="9"/>
      <c r="BTQ177" s="9"/>
      <c r="BTR177" s="9"/>
      <c r="BTS177" s="9"/>
      <c r="BTT177" s="9"/>
      <c r="BTU177" s="9"/>
      <c r="BTV177" s="9"/>
      <c r="BTW177" s="9"/>
      <c r="BTX177" s="9"/>
      <c r="BTY177" s="9"/>
      <c r="BTZ177" s="9"/>
      <c r="BUA177" s="9"/>
      <c r="BUB177" s="9"/>
      <c r="BUC177" s="9"/>
      <c r="BUD177" s="9"/>
      <c r="BUE177" s="9"/>
      <c r="BUF177" s="9"/>
      <c r="BUG177" s="9"/>
      <c r="BUH177" s="9"/>
      <c r="BUI177" s="9"/>
      <c r="BUJ177" s="9"/>
      <c r="BUK177" s="9"/>
      <c r="BUL177" s="9"/>
      <c r="BUM177" s="9"/>
      <c r="BUN177" s="9"/>
      <c r="BUO177" s="9"/>
      <c r="BUP177" s="9"/>
      <c r="BUQ177" s="9"/>
      <c r="BUR177" s="9"/>
      <c r="BUS177" s="9"/>
      <c r="BUT177" s="9"/>
      <c r="BUU177" s="9"/>
      <c r="BUV177" s="9"/>
      <c r="BUW177" s="9"/>
      <c r="BUX177" s="9"/>
      <c r="BUY177" s="9"/>
      <c r="BUZ177" s="9"/>
      <c r="BVA177" s="9"/>
      <c r="BVB177" s="9"/>
      <c r="BVC177" s="9"/>
      <c r="BVD177" s="9"/>
      <c r="BVE177" s="9"/>
      <c r="BVF177" s="9"/>
      <c r="BVG177" s="9"/>
      <c r="BVH177" s="9"/>
      <c r="BVI177" s="9"/>
      <c r="BVJ177" s="9"/>
      <c r="BVK177" s="9"/>
      <c r="BVL177" s="9"/>
      <c r="BVM177" s="9"/>
      <c r="BVN177" s="9"/>
      <c r="BVO177" s="9"/>
      <c r="BVP177" s="9"/>
      <c r="BVQ177" s="9"/>
      <c r="BVR177" s="9"/>
      <c r="BVS177" s="9"/>
      <c r="BVT177" s="9"/>
      <c r="BVU177" s="9"/>
      <c r="BVV177" s="9"/>
      <c r="BVW177" s="9"/>
      <c r="BVX177" s="9"/>
      <c r="BVY177" s="9"/>
      <c r="BVZ177" s="9"/>
      <c r="BWA177" s="9"/>
      <c r="BWB177" s="9"/>
      <c r="BWC177" s="9"/>
      <c r="BWD177" s="9"/>
      <c r="BWE177" s="9"/>
      <c r="BWF177" s="9"/>
      <c r="BWG177" s="9"/>
      <c r="BWH177" s="9"/>
      <c r="BWI177" s="9"/>
      <c r="BWJ177" s="9"/>
      <c r="BWK177" s="9"/>
      <c r="BWL177" s="9"/>
      <c r="BWM177" s="9"/>
      <c r="BWN177" s="9"/>
      <c r="BWO177" s="9"/>
      <c r="BWP177" s="9"/>
      <c r="BWQ177" s="9"/>
      <c r="BWR177" s="9"/>
      <c r="BWS177" s="9"/>
      <c r="BWT177" s="9"/>
      <c r="BWU177" s="9"/>
      <c r="BWV177" s="9"/>
      <c r="BWW177" s="9"/>
      <c r="BWX177" s="9"/>
      <c r="BWY177" s="9"/>
      <c r="BWZ177" s="9"/>
      <c r="BXA177" s="9"/>
      <c r="BXB177" s="9"/>
      <c r="BXC177" s="9"/>
      <c r="BXD177" s="9"/>
    </row>
    <row r="178" ht="14.25" customHeight="1">
      <c r="A178" s="9">
        <v>9.0</v>
      </c>
      <c r="B178" s="9" t="s">
        <v>11947</v>
      </c>
      <c r="C178" s="9" t="s">
        <v>11948</v>
      </c>
      <c r="D178" s="9" t="s">
        <v>11948</v>
      </c>
      <c r="E178" s="9"/>
      <c r="F178" s="9">
        <v>29.0</v>
      </c>
      <c r="G178" s="9" t="s">
        <v>13457</v>
      </c>
      <c r="H178" s="9"/>
      <c r="I178" s="9"/>
      <c r="J178" s="9"/>
      <c r="K178" s="9">
        <v>17.0</v>
      </c>
      <c r="L178" s="9">
        <v>11.0</v>
      </c>
      <c r="M178" s="9"/>
      <c r="N178" s="9"/>
      <c r="O178" s="9">
        <v>1.0</v>
      </c>
      <c r="P178" s="9">
        <v>0.0</v>
      </c>
      <c r="Q178" s="9" t="s">
        <v>13458</v>
      </c>
      <c r="R178" s="9"/>
      <c r="S178" s="9" t="s">
        <v>3328</v>
      </c>
      <c r="T178" s="9" t="s">
        <v>3326</v>
      </c>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c r="FZ178" s="9"/>
      <c r="GA178" s="9"/>
      <c r="GB178" s="9"/>
      <c r="GC178" s="9"/>
      <c r="GD178" s="9"/>
      <c r="GE178" s="9"/>
      <c r="GF178" s="9"/>
      <c r="GG178" s="9"/>
      <c r="GH178" s="9"/>
      <c r="GI178" s="9"/>
      <c r="GJ178" s="9"/>
      <c r="GK178" s="9"/>
      <c r="GL178" s="9"/>
      <c r="GM178" s="9"/>
      <c r="GN178" s="9"/>
      <c r="GO178" s="9"/>
      <c r="GP178" s="9"/>
      <c r="GQ178" s="9"/>
      <c r="GR178" s="9"/>
      <c r="GS178" s="9"/>
      <c r="GT178" s="9"/>
      <c r="GU178" s="9"/>
      <c r="GV178" s="9"/>
      <c r="GW178" s="9"/>
      <c r="GX178" s="9"/>
      <c r="GY178" s="9"/>
      <c r="GZ178" s="9"/>
      <c r="HA178" s="9"/>
      <c r="HB178" s="9"/>
      <c r="HC178" s="9"/>
      <c r="HD178" s="9"/>
      <c r="HE178" s="9"/>
      <c r="HF178" s="9"/>
      <c r="HG178" s="9"/>
      <c r="HH178" s="9"/>
      <c r="HI178" s="9"/>
      <c r="HJ178" s="9"/>
      <c r="HK178" s="9"/>
      <c r="HL178" s="9"/>
      <c r="HM178" s="9"/>
      <c r="HN178" s="9"/>
      <c r="HO178" s="9"/>
      <c r="HP178" s="9"/>
      <c r="HQ178" s="9"/>
      <c r="HR178" s="9"/>
      <c r="HS178" s="9"/>
      <c r="HT178" s="9"/>
      <c r="HU178" s="9"/>
      <c r="HV178" s="9"/>
      <c r="HW178" s="9"/>
      <c r="HX178" s="9"/>
      <c r="HY178" s="9"/>
      <c r="HZ178" s="9"/>
      <c r="IA178" s="9"/>
      <c r="IB178" s="9"/>
      <c r="IC178" s="9"/>
      <c r="ID178" s="9"/>
      <c r="IE178" s="9"/>
      <c r="IF178" s="9"/>
      <c r="IG178" s="9"/>
      <c r="IH178" s="9"/>
      <c r="II178" s="9"/>
      <c r="IJ178" s="9"/>
      <c r="IK178" s="9"/>
      <c r="IL178" s="9"/>
      <c r="IM178" s="9"/>
      <c r="IN178" s="9"/>
      <c r="IO178" s="9"/>
      <c r="IP178" s="9"/>
      <c r="IQ178" s="9"/>
      <c r="IR178" s="9"/>
      <c r="IS178" s="9"/>
      <c r="IT178" s="9"/>
      <c r="IU178" s="9"/>
      <c r="IV178" s="9"/>
      <c r="IW178" s="9"/>
      <c r="IX178" s="9"/>
      <c r="IY178" s="9"/>
      <c r="IZ178" s="9"/>
      <c r="JA178" s="9"/>
      <c r="JB178" s="9"/>
      <c r="JC178" s="9"/>
      <c r="JD178" s="9"/>
      <c r="JE178" s="9"/>
      <c r="JF178" s="9"/>
      <c r="JG178" s="9"/>
      <c r="JH178" s="9"/>
      <c r="JI178" s="9"/>
      <c r="JJ178" s="9"/>
      <c r="JK178" s="9"/>
      <c r="JL178" s="9"/>
      <c r="JM178" s="9"/>
      <c r="JN178" s="9"/>
      <c r="JO178" s="9"/>
      <c r="JP178" s="9"/>
      <c r="JQ178" s="9"/>
      <c r="JR178" s="9"/>
      <c r="JS178" s="9"/>
      <c r="JT178" s="9"/>
      <c r="JU178" s="9"/>
      <c r="JV178" s="9"/>
      <c r="JW178" s="9"/>
      <c r="JX178" s="9"/>
      <c r="JY178" s="9"/>
      <c r="JZ178" s="9"/>
      <c r="KA178" s="9"/>
      <c r="KB178" s="9"/>
      <c r="KC178" s="9"/>
      <c r="KD178" s="9"/>
      <c r="KE178" s="9"/>
      <c r="KF178" s="9"/>
      <c r="KG178" s="9"/>
      <c r="KH178" s="9"/>
      <c r="KI178" s="9"/>
      <c r="KJ178" s="9"/>
      <c r="KK178" s="9"/>
      <c r="KL178" s="9"/>
      <c r="KM178" s="9"/>
      <c r="KN178" s="9"/>
      <c r="KO178" s="9"/>
      <c r="KP178" s="9"/>
      <c r="KQ178" s="9"/>
      <c r="KR178" s="9"/>
      <c r="KS178" s="9"/>
      <c r="KT178" s="9"/>
      <c r="KU178" s="9"/>
      <c r="KV178" s="9"/>
      <c r="KW178" s="9"/>
      <c r="KX178" s="9"/>
      <c r="KY178" s="9"/>
      <c r="KZ178" s="9"/>
      <c r="LA178" s="9"/>
      <c r="LB178" s="9"/>
      <c r="LC178" s="9"/>
      <c r="LD178" s="9"/>
      <c r="LE178" s="9"/>
      <c r="LF178" s="9"/>
      <c r="LG178" s="9"/>
      <c r="LH178" s="9"/>
      <c r="LI178" s="9"/>
      <c r="LJ178" s="9"/>
      <c r="LK178" s="9"/>
      <c r="LL178" s="9"/>
      <c r="LM178" s="9"/>
      <c r="LN178" s="9"/>
      <c r="LO178" s="9"/>
      <c r="LP178" s="9"/>
      <c r="LQ178" s="9"/>
      <c r="LR178" s="9"/>
      <c r="LS178" s="9"/>
      <c r="LT178" s="9"/>
      <c r="LU178" s="9"/>
      <c r="LV178" s="9"/>
      <c r="LW178" s="9"/>
      <c r="LX178" s="9"/>
      <c r="LY178" s="9"/>
      <c r="LZ178" s="9"/>
      <c r="MA178" s="9"/>
      <c r="MB178" s="9"/>
      <c r="MC178" s="9"/>
      <c r="MD178" s="9"/>
      <c r="ME178" s="9"/>
      <c r="MF178" s="9"/>
      <c r="MG178" s="9"/>
      <c r="MH178" s="9"/>
      <c r="MI178" s="9"/>
      <c r="MJ178" s="9"/>
      <c r="MK178" s="9"/>
      <c r="ML178" s="9"/>
      <c r="MM178" s="9"/>
      <c r="MN178" s="9"/>
      <c r="MO178" s="9"/>
      <c r="MP178" s="9"/>
      <c r="MQ178" s="9"/>
      <c r="MR178" s="9"/>
      <c r="MS178" s="9"/>
      <c r="MT178" s="9"/>
      <c r="MU178" s="9"/>
      <c r="MV178" s="9"/>
      <c r="MW178" s="9"/>
      <c r="MX178" s="9"/>
      <c r="MY178" s="9"/>
      <c r="MZ178" s="9"/>
      <c r="NA178" s="9"/>
      <c r="NB178" s="9"/>
      <c r="NC178" s="9"/>
      <c r="ND178" s="9"/>
      <c r="NE178" s="9"/>
      <c r="NF178" s="9"/>
      <c r="NG178" s="9"/>
      <c r="NH178" s="9"/>
      <c r="NI178" s="9"/>
      <c r="NJ178" s="9"/>
      <c r="NK178" s="9"/>
      <c r="NL178" s="9"/>
      <c r="NM178" s="9"/>
      <c r="NN178" s="9"/>
      <c r="NO178" s="9"/>
      <c r="NP178" s="9"/>
      <c r="NQ178" s="9"/>
      <c r="NR178" s="9"/>
      <c r="NS178" s="9"/>
      <c r="NT178" s="9"/>
      <c r="NU178" s="9"/>
      <c r="NV178" s="9"/>
      <c r="NW178" s="9"/>
      <c r="NX178" s="9"/>
      <c r="NY178" s="9"/>
      <c r="NZ178" s="9"/>
      <c r="OA178" s="9"/>
      <c r="OB178" s="9"/>
      <c r="OC178" s="9"/>
      <c r="OD178" s="9"/>
      <c r="OE178" s="9"/>
      <c r="OF178" s="9"/>
      <c r="OG178" s="9"/>
      <c r="OH178" s="9"/>
      <c r="OI178" s="9"/>
      <c r="OJ178" s="9"/>
      <c r="OK178" s="9"/>
      <c r="OL178" s="9"/>
      <c r="OM178" s="9"/>
      <c r="ON178" s="9"/>
      <c r="OO178" s="9"/>
      <c r="OP178" s="9"/>
      <c r="OQ178" s="9"/>
      <c r="OR178" s="9"/>
      <c r="OS178" s="9"/>
      <c r="OT178" s="9"/>
      <c r="OU178" s="9"/>
      <c r="OV178" s="9"/>
      <c r="OW178" s="9"/>
      <c r="OX178" s="9"/>
      <c r="OY178" s="9"/>
      <c r="OZ178" s="9"/>
      <c r="PA178" s="9"/>
      <c r="PB178" s="9"/>
      <c r="PC178" s="9"/>
      <c r="PD178" s="9"/>
      <c r="PE178" s="9"/>
      <c r="PF178" s="9"/>
      <c r="PG178" s="9"/>
      <c r="PH178" s="9"/>
      <c r="PI178" s="9"/>
      <c r="PJ178" s="9"/>
      <c r="PK178" s="9"/>
      <c r="PL178" s="9"/>
      <c r="PM178" s="9"/>
      <c r="PN178" s="9"/>
      <c r="PO178" s="9"/>
      <c r="PP178" s="9"/>
      <c r="PQ178" s="9"/>
      <c r="PR178" s="9"/>
      <c r="PS178" s="9"/>
      <c r="PT178" s="9"/>
      <c r="PU178" s="9"/>
      <c r="PV178" s="9"/>
      <c r="PW178" s="9"/>
      <c r="PX178" s="9"/>
      <c r="PY178" s="9"/>
      <c r="PZ178" s="9"/>
      <c r="QA178" s="9"/>
      <c r="QB178" s="9"/>
      <c r="QC178" s="9"/>
      <c r="QD178" s="9"/>
      <c r="QE178" s="9"/>
      <c r="QF178" s="9"/>
      <c r="QG178" s="9"/>
      <c r="QH178" s="9"/>
      <c r="QI178" s="9"/>
      <c r="QJ178" s="9"/>
      <c r="QK178" s="9"/>
      <c r="QL178" s="9"/>
      <c r="QM178" s="9"/>
      <c r="QN178" s="9"/>
      <c r="QO178" s="9"/>
      <c r="QP178" s="9"/>
      <c r="QQ178" s="9"/>
      <c r="QR178" s="9"/>
      <c r="QS178" s="9"/>
      <c r="QT178" s="9"/>
      <c r="QU178" s="9"/>
      <c r="QV178" s="9"/>
      <c r="QW178" s="9"/>
      <c r="QX178" s="9"/>
      <c r="QY178" s="9"/>
      <c r="QZ178" s="9"/>
      <c r="RA178" s="9"/>
      <c r="RB178" s="9"/>
      <c r="RC178" s="9"/>
      <c r="RD178" s="9"/>
      <c r="RE178" s="9"/>
      <c r="RF178" s="9"/>
      <c r="RG178" s="9"/>
      <c r="RH178" s="9"/>
      <c r="RI178" s="9"/>
      <c r="RJ178" s="9"/>
      <c r="RK178" s="9"/>
      <c r="RL178" s="9"/>
      <c r="RM178" s="9"/>
      <c r="RN178" s="9"/>
      <c r="RO178" s="9"/>
      <c r="RP178" s="9"/>
      <c r="RQ178" s="9"/>
      <c r="RR178" s="9"/>
      <c r="RS178" s="9"/>
      <c r="RT178" s="9"/>
      <c r="RU178" s="9"/>
      <c r="RV178" s="9"/>
      <c r="RW178" s="9"/>
      <c r="RX178" s="9"/>
      <c r="RY178" s="9"/>
      <c r="RZ178" s="9"/>
      <c r="SA178" s="9"/>
      <c r="SB178" s="9"/>
      <c r="SC178" s="9"/>
      <c r="SD178" s="9"/>
      <c r="SE178" s="9"/>
      <c r="SF178" s="9"/>
      <c r="SG178" s="9"/>
      <c r="SH178" s="9"/>
      <c r="SI178" s="9"/>
      <c r="SJ178" s="9"/>
      <c r="SK178" s="9"/>
      <c r="SL178" s="9"/>
      <c r="SM178" s="9"/>
      <c r="SN178" s="9"/>
      <c r="SO178" s="9"/>
      <c r="SP178" s="9"/>
      <c r="SQ178" s="9"/>
      <c r="SR178" s="9"/>
      <c r="SS178" s="9"/>
      <c r="ST178" s="9"/>
      <c r="SU178" s="9"/>
      <c r="SV178" s="9"/>
      <c r="SW178" s="9"/>
      <c r="SX178" s="9"/>
      <c r="SY178" s="9"/>
      <c r="SZ178" s="9"/>
      <c r="TA178" s="9"/>
      <c r="TB178" s="9"/>
      <c r="TC178" s="9"/>
      <c r="TD178" s="9"/>
      <c r="TE178" s="9"/>
      <c r="TF178" s="9"/>
      <c r="TG178" s="9"/>
      <c r="TH178" s="9"/>
      <c r="TI178" s="9"/>
      <c r="TJ178" s="9"/>
      <c r="TK178" s="9"/>
      <c r="TL178" s="9"/>
      <c r="TM178" s="9"/>
      <c r="TN178" s="9"/>
      <c r="TO178" s="9"/>
      <c r="TP178" s="9"/>
      <c r="TQ178" s="9"/>
      <c r="TR178" s="9"/>
      <c r="TS178" s="9"/>
      <c r="TT178" s="9"/>
      <c r="TU178" s="9"/>
      <c r="TV178" s="9"/>
      <c r="TW178" s="9"/>
      <c r="TX178" s="9"/>
      <c r="TY178" s="9"/>
      <c r="TZ178" s="9"/>
      <c r="UA178" s="9"/>
      <c r="UB178" s="9"/>
      <c r="UC178" s="9"/>
      <c r="UD178" s="9"/>
      <c r="UE178" s="9"/>
      <c r="UF178" s="9"/>
      <c r="UG178" s="9"/>
      <c r="UH178" s="9"/>
      <c r="UI178" s="9"/>
      <c r="UJ178" s="9"/>
      <c r="UK178" s="9"/>
      <c r="UL178" s="9"/>
      <c r="UM178" s="9"/>
      <c r="UN178" s="9"/>
      <c r="UO178" s="9"/>
      <c r="UP178" s="9"/>
      <c r="UQ178" s="9"/>
      <c r="UR178" s="9"/>
      <c r="US178" s="9"/>
      <c r="UT178" s="9"/>
      <c r="UU178" s="9"/>
      <c r="UV178" s="9"/>
      <c r="UW178" s="9"/>
      <c r="UX178" s="9"/>
      <c r="UY178" s="9"/>
      <c r="UZ178" s="9"/>
      <c r="VA178" s="9"/>
      <c r="VB178" s="9"/>
      <c r="VC178" s="9"/>
      <c r="VD178" s="9"/>
      <c r="VE178" s="9"/>
      <c r="VF178" s="9"/>
      <c r="VG178" s="9"/>
      <c r="VH178" s="9"/>
      <c r="VI178" s="9"/>
      <c r="VJ178" s="9"/>
      <c r="VK178" s="9"/>
      <c r="VL178" s="9"/>
      <c r="VM178" s="9"/>
      <c r="VN178" s="9"/>
      <c r="VO178" s="9"/>
      <c r="VP178" s="9"/>
      <c r="VQ178" s="9"/>
      <c r="VR178" s="9"/>
      <c r="VS178" s="9"/>
      <c r="VT178" s="9"/>
      <c r="VU178" s="9"/>
      <c r="VV178" s="9"/>
      <c r="VW178" s="9"/>
      <c r="VX178" s="9"/>
      <c r="VY178" s="9"/>
      <c r="VZ178" s="9"/>
      <c r="WA178" s="9"/>
      <c r="WB178" s="9"/>
      <c r="WC178" s="9"/>
      <c r="WD178" s="9"/>
      <c r="WE178" s="9"/>
      <c r="WF178" s="9"/>
      <c r="WG178" s="9"/>
      <c r="WH178" s="9"/>
      <c r="WI178" s="9"/>
      <c r="WJ178" s="9"/>
      <c r="WK178" s="9"/>
      <c r="WL178" s="9"/>
      <c r="WM178" s="9"/>
      <c r="WN178" s="9"/>
      <c r="WO178" s="9"/>
      <c r="WP178" s="9"/>
      <c r="WQ178" s="9"/>
      <c r="WR178" s="9"/>
      <c r="WS178" s="9"/>
      <c r="WT178" s="9"/>
      <c r="WU178" s="9"/>
      <c r="WV178" s="9"/>
      <c r="WW178" s="9"/>
      <c r="WX178" s="9"/>
      <c r="WY178" s="9"/>
      <c r="WZ178" s="9"/>
      <c r="XA178" s="9"/>
      <c r="XB178" s="9"/>
      <c r="XC178" s="9"/>
      <c r="XD178" s="9"/>
      <c r="XE178" s="9"/>
      <c r="XF178" s="9"/>
      <c r="XG178" s="9"/>
      <c r="XH178" s="9"/>
      <c r="XI178" s="9"/>
      <c r="XJ178" s="9"/>
      <c r="XK178" s="9"/>
      <c r="XL178" s="9"/>
      <c r="XM178" s="9"/>
      <c r="XN178" s="9"/>
      <c r="XO178" s="9"/>
      <c r="XP178" s="9"/>
      <c r="XQ178" s="9"/>
      <c r="XR178" s="9"/>
      <c r="XS178" s="9"/>
      <c r="XT178" s="9"/>
      <c r="XU178" s="9"/>
      <c r="XV178" s="9"/>
      <c r="XW178" s="9"/>
      <c r="XX178" s="9"/>
      <c r="XY178" s="9"/>
      <c r="XZ178" s="9"/>
      <c r="YA178" s="9"/>
      <c r="YB178" s="9"/>
      <c r="YC178" s="9"/>
      <c r="YD178" s="9"/>
      <c r="YE178" s="9"/>
      <c r="YF178" s="9"/>
      <c r="YG178" s="9"/>
      <c r="YH178" s="9"/>
      <c r="YI178" s="9"/>
      <c r="YJ178" s="9"/>
      <c r="YK178" s="9"/>
      <c r="YL178" s="9"/>
      <c r="YM178" s="9"/>
      <c r="YN178" s="9"/>
      <c r="YO178" s="9"/>
      <c r="YP178" s="9"/>
      <c r="YQ178" s="9"/>
      <c r="YR178" s="9"/>
      <c r="YS178" s="9"/>
      <c r="YT178" s="9"/>
      <c r="YU178" s="9"/>
      <c r="YV178" s="9"/>
      <c r="YW178" s="9"/>
      <c r="YX178" s="9"/>
      <c r="YY178" s="9"/>
      <c r="YZ178" s="9"/>
      <c r="ZA178" s="9"/>
      <c r="ZB178" s="9"/>
      <c r="ZC178" s="9"/>
      <c r="ZD178" s="9"/>
      <c r="ZE178" s="9"/>
      <c r="ZF178" s="9"/>
      <c r="ZG178" s="9"/>
      <c r="ZH178" s="9"/>
      <c r="ZI178" s="9"/>
      <c r="ZJ178" s="9"/>
      <c r="ZK178" s="9"/>
      <c r="ZL178" s="9"/>
      <c r="ZM178" s="9"/>
      <c r="ZN178" s="9"/>
      <c r="ZO178" s="9"/>
      <c r="ZP178" s="9"/>
      <c r="ZQ178" s="9"/>
      <c r="ZR178" s="9"/>
      <c r="ZS178" s="9"/>
      <c r="ZT178" s="9"/>
      <c r="ZU178" s="9"/>
      <c r="ZV178" s="9"/>
      <c r="ZW178" s="9"/>
      <c r="ZX178" s="9"/>
      <c r="ZY178" s="9"/>
      <c r="ZZ178" s="9"/>
      <c r="AAA178" s="9"/>
      <c r="AAB178" s="9"/>
      <c r="AAC178" s="9"/>
      <c r="AAD178" s="9"/>
      <c r="AAE178" s="9"/>
      <c r="AAF178" s="9"/>
      <c r="AAG178" s="9"/>
      <c r="AAH178" s="9"/>
      <c r="AAI178" s="9"/>
      <c r="AAJ178" s="9"/>
      <c r="AAK178" s="9"/>
      <c r="AAL178" s="9"/>
      <c r="AAM178" s="9"/>
      <c r="AAN178" s="9"/>
      <c r="AAO178" s="9"/>
      <c r="AAP178" s="9"/>
      <c r="AAQ178" s="9"/>
      <c r="AAR178" s="9"/>
      <c r="AAS178" s="9"/>
      <c r="AAT178" s="9"/>
      <c r="AAU178" s="9"/>
      <c r="AAV178" s="9"/>
      <c r="AAW178" s="9"/>
      <c r="AAX178" s="9"/>
      <c r="AAY178" s="9"/>
      <c r="AAZ178" s="9"/>
      <c r="ABA178" s="9"/>
      <c r="ABB178" s="9"/>
      <c r="ABC178" s="9"/>
      <c r="ABD178" s="9"/>
      <c r="ABE178" s="9"/>
      <c r="ABF178" s="9"/>
      <c r="ABG178" s="9"/>
      <c r="ABH178" s="9"/>
      <c r="ABI178" s="9"/>
      <c r="ABJ178" s="9"/>
      <c r="ABK178" s="9"/>
      <c r="ABL178" s="9"/>
      <c r="ABM178" s="9"/>
      <c r="ABN178" s="9"/>
      <c r="ABO178" s="9"/>
      <c r="ABP178" s="9"/>
      <c r="ABQ178" s="9"/>
      <c r="ABR178" s="9"/>
      <c r="ABS178" s="9"/>
      <c r="ABT178" s="9"/>
      <c r="ABU178" s="9"/>
      <c r="ABV178" s="9"/>
      <c r="ABW178" s="9"/>
      <c r="ABX178" s="9"/>
      <c r="ABY178" s="9"/>
      <c r="ABZ178" s="9"/>
      <c r="ACA178" s="9"/>
      <c r="ACB178" s="9"/>
      <c r="ACC178" s="9"/>
      <c r="ACD178" s="9"/>
      <c r="ACE178" s="9"/>
      <c r="ACF178" s="9"/>
      <c r="ACG178" s="9"/>
      <c r="ACH178" s="9"/>
      <c r="ACI178" s="9"/>
      <c r="ACJ178" s="9"/>
      <c r="ACK178" s="9"/>
      <c r="ACL178" s="9"/>
      <c r="ACM178" s="9"/>
      <c r="ACN178" s="9"/>
      <c r="ACO178" s="9"/>
      <c r="ACP178" s="9"/>
      <c r="ACQ178" s="9"/>
      <c r="ACR178" s="9"/>
      <c r="ACS178" s="9"/>
      <c r="ACT178" s="9"/>
      <c r="ACU178" s="9"/>
      <c r="ACV178" s="9"/>
      <c r="ACW178" s="9"/>
      <c r="ACX178" s="9"/>
      <c r="ACY178" s="9"/>
      <c r="ACZ178" s="9"/>
      <c r="ADA178" s="9"/>
      <c r="ADB178" s="9"/>
      <c r="ADC178" s="9"/>
      <c r="ADD178" s="9"/>
      <c r="ADE178" s="9"/>
      <c r="ADF178" s="9"/>
      <c r="ADG178" s="9"/>
      <c r="ADH178" s="9"/>
      <c r="ADI178" s="9"/>
      <c r="ADJ178" s="9"/>
      <c r="ADK178" s="9"/>
      <c r="ADL178" s="9"/>
      <c r="ADM178" s="9"/>
      <c r="ADN178" s="9"/>
      <c r="ADO178" s="9"/>
      <c r="ADP178" s="9"/>
      <c r="ADQ178" s="9"/>
      <c r="ADR178" s="9"/>
      <c r="ADS178" s="9"/>
      <c r="ADT178" s="9"/>
      <c r="ADU178" s="9"/>
      <c r="ADV178" s="9"/>
      <c r="ADW178" s="9"/>
      <c r="ADX178" s="9"/>
      <c r="ADY178" s="9"/>
      <c r="ADZ178" s="9"/>
      <c r="AEA178" s="9"/>
      <c r="AEB178" s="9"/>
      <c r="AEC178" s="9"/>
      <c r="AED178" s="9"/>
      <c r="AEE178" s="9"/>
      <c r="AEF178" s="9"/>
      <c r="AEG178" s="9"/>
      <c r="AEH178" s="9"/>
      <c r="AEI178" s="9"/>
      <c r="AEJ178" s="9"/>
      <c r="AEK178" s="9"/>
      <c r="AEL178" s="9"/>
      <c r="AEM178" s="9"/>
      <c r="AEN178" s="9"/>
      <c r="AEO178" s="9"/>
      <c r="AEP178" s="9"/>
      <c r="AEQ178" s="9"/>
      <c r="AER178" s="9"/>
      <c r="AES178" s="9"/>
      <c r="AET178" s="9"/>
      <c r="AEU178" s="9"/>
      <c r="AEV178" s="9"/>
      <c r="AEW178" s="9"/>
      <c r="AEX178" s="9"/>
      <c r="AEY178" s="9"/>
      <c r="AEZ178" s="9"/>
      <c r="AFA178" s="9"/>
      <c r="AFB178" s="9"/>
      <c r="AFC178" s="9"/>
      <c r="AFD178" s="9"/>
      <c r="AFE178" s="9"/>
      <c r="AFF178" s="9"/>
      <c r="AFG178" s="9"/>
      <c r="AFH178" s="9"/>
      <c r="AFI178" s="9"/>
      <c r="AFJ178" s="9"/>
      <c r="AFK178" s="9"/>
      <c r="AFL178" s="9"/>
      <c r="AFM178" s="9"/>
      <c r="AFN178" s="9"/>
      <c r="AFO178" s="9"/>
      <c r="AFP178" s="9"/>
      <c r="AFQ178" s="9"/>
      <c r="AFR178" s="9"/>
      <c r="AFS178" s="9"/>
      <c r="AFT178" s="9"/>
      <c r="AFU178" s="9"/>
      <c r="AFV178" s="9"/>
      <c r="AFW178" s="9"/>
      <c r="AFX178" s="9"/>
      <c r="AFY178" s="9"/>
      <c r="AFZ178" s="9"/>
      <c r="AGA178" s="9"/>
      <c r="AGB178" s="9"/>
      <c r="AGC178" s="9"/>
      <c r="AGD178" s="9"/>
      <c r="AGE178" s="9"/>
      <c r="AGF178" s="9"/>
      <c r="AGG178" s="9"/>
      <c r="AGH178" s="9"/>
      <c r="AGI178" s="9"/>
      <c r="AGJ178" s="9"/>
      <c r="AGK178" s="9"/>
      <c r="AGL178" s="9"/>
      <c r="AGM178" s="9"/>
      <c r="AGN178" s="9"/>
      <c r="AGO178" s="9"/>
      <c r="AGP178" s="9"/>
      <c r="AGQ178" s="9"/>
      <c r="AGR178" s="9"/>
      <c r="AGS178" s="9"/>
      <c r="AGT178" s="9"/>
      <c r="AGU178" s="9"/>
      <c r="AGV178" s="9"/>
      <c r="AGW178" s="9"/>
      <c r="AGX178" s="9"/>
      <c r="AGY178" s="9"/>
      <c r="AGZ178" s="9"/>
      <c r="AHA178" s="9"/>
      <c r="AHB178" s="9"/>
      <c r="AHC178" s="9"/>
      <c r="AHD178" s="9"/>
      <c r="AHE178" s="9"/>
      <c r="AHF178" s="9"/>
      <c r="AHG178" s="9"/>
      <c r="AHH178" s="9"/>
      <c r="AHI178" s="9"/>
      <c r="AHJ178" s="9"/>
      <c r="AHK178" s="9"/>
      <c r="AHL178" s="9"/>
      <c r="AHM178" s="9"/>
      <c r="AHN178" s="9"/>
      <c r="AHO178" s="9"/>
      <c r="AHP178" s="9"/>
      <c r="AHQ178" s="9"/>
      <c r="AHR178" s="9"/>
      <c r="AHS178" s="9"/>
      <c r="AHT178" s="9"/>
      <c r="AHU178" s="9"/>
      <c r="AHV178" s="9"/>
      <c r="AHW178" s="9"/>
      <c r="AHX178" s="9"/>
      <c r="AHY178" s="9"/>
      <c r="AHZ178" s="9"/>
      <c r="AIA178" s="9"/>
      <c r="AIB178" s="9"/>
      <c r="AIC178" s="9"/>
      <c r="AID178" s="9"/>
      <c r="AIE178" s="9"/>
      <c r="AIF178" s="9"/>
      <c r="AIG178" s="9"/>
      <c r="AIH178" s="9"/>
      <c r="AII178" s="9"/>
      <c r="AIJ178" s="9"/>
      <c r="AIK178" s="9"/>
      <c r="AIL178" s="9"/>
      <c r="AIM178" s="9"/>
      <c r="AIN178" s="9"/>
      <c r="AIO178" s="9"/>
      <c r="AIP178" s="9"/>
      <c r="AIQ178" s="9"/>
      <c r="AIR178" s="9"/>
      <c r="AIS178" s="9"/>
      <c r="AIT178" s="9"/>
      <c r="AIU178" s="9"/>
      <c r="AIV178" s="9"/>
      <c r="AIW178" s="9"/>
      <c r="AIX178" s="9"/>
      <c r="AIY178" s="9"/>
      <c r="AIZ178" s="9"/>
      <c r="AJA178" s="9"/>
      <c r="AJB178" s="9"/>
      <c r="AJC178" s="9"/>
      <c r="AJD178" s="9"/>
      <c r="AJE178" s="9"/>
      <c r="AJF178" s="9"/>
      <c r="AJG178" s="9"/>
      <c r="AJH178" s="9"/>
      <c r="AJI178" s="9"/>
      <c r="AJJ178" s="9"/>
      <c r="AJK178" s="9"/>
      <c r="AJL178" s="9"/>
      <c r="AJM178" s="9"/>
      <c r="AJN178" s="9"/>
      <c r="AJO178" s="9"/>
      <c r="AJP178" s="9"/>
      <c r="AJQ178" s="9"/>
      <c r="AJR178" s="9"/>
      <c r="AJS178" s="9"/>
      <c r="AJT178" s="9"/>
      <c r="AJU178" s="9"/>
      <c r="AJV178" s="9"/>
      <c r="AJW178" s="9"/>
      <c r="AJX178" s="9"/>
      <c r="AJY178" s="9"/>
      <c r="AJZ178" s="9"/>
      <c r="AKA178" s="9"/>
      <c r="AKB178" s="9"/>
      <c r="AKC178" s="9"/>
      <c r="AKD178" s="9"/>
      <c r="AKE178" s="9"/>
      <c r="AKF178" s="9"/>
      <c r="AKG178" s="9"/>
      <c r="AKH178" s="9"/>
      <c r="AKI178" s="9"/>
      <c r="AKJ178" s="9"/>
      <c r="AKK178" s="9"/>
      <c r="AKL178" s="9"/>
      <c r="AKM178" s="9"/>
      <c r="AKN178" s="9"/>
      <c r="AKO178" s="9"/>
      <c r="AKP178" s="9"/>
      <c r="AKQ178" s="9"/>
      <c r="AKR178" s="9"/>
      <c r="AKS178" s="9"/>
      <c r="AKT178" s="9"/>
      <c r="AKU178" s="9"/>
      <c r="AKV178" s="9"/>
      <c r="AKW178" s="9"/>
      <c r="AKX178" s="9"/>
      <c r="AKY178" s="9"/>
      <c r="AKZ178" s="9"/>
      <c r="ALA178" s="9"/>
      <c r="ALB178" s="9"/>
      <c r="ALC178" s="9"/>
      <c r="ALD178" s="9"/>
      <c r="ALE178" s="9"/>
      <c r="ALF178" s="9"/>
      <c r="ALG178" s="9"/>
      <c r="ALH178" s="9"/>
      <c r="ALI178" s="9"/>
      <c r="ALJ178" s="9"/>
      <c r="ALK178" s="9"/>
      <c r="ALL178" s="9"/>
      <c r="ALM178" s="9"/>
      <c r="ALN178" s="9"/>
      <c r="ALO178" s="9"/>
      <c r="ALP178" s="9"/>
      <c r="ALQ178" s="9"/>
      <c r="ALR178" s="9"/>
      <c r="ALS178" s="9"/>
      <c r="ALT178" s="9"/>
      <c r="ALU178" s="9"/>
      <c r="ALV178" s="9"/>
      <c r="ALW178" s="9"/>
      <c r="ALX178" s="9"/>
      <c r="ALY178" s="9"/>
      <c r="AMN178" s="9"/>
      <c r="AMO178" s="9"/>
      <c r="AMP178" s="9"/>
      <c r="AMQ178" s="9"/>
      <c r="AMR178" s="9"/>
      <c r="AMS178" s="9"/>
      <c r="AMT178" s="9"/>
      <c r="AMU178" s="9"/>
      <c r="AMV178" s="9"/>
      <c r="AMW178" s="9"/>
      <c r="AMX178" s="9"/>
      <c r="AMY178" s="9"/>
      <c r="AMZ178" s="9"/>
      <c r="ANA178" s="9"/>
      <c r="ANB178" s="9"/>
      <c r="ANC178" s="9"/>
      <c r="AND178" s="9"/>
      <c r="ANE178" s="9"/>
      <c r="ANF178" s="9"/>
      <c r="ANG178" s="9"/>
      <c r="ANH178" s="9"/>
      <c r="ANI178" s="9"/>
      <c r="ANJ178" s="9"/>
      <c r="ANK178" s="9"/>
      <c r="ANL178" s="9"/>
      <c r="ANM178" s="9"/>
      <c r="ANN178" s="9"/>
      <c r="ANO178" s="9"/>
      <c r="ANP178" s="9"/>
      <c r="ANQ178" s="9"/>
      <c r="ANR178" s="9"/>
      <c r="ANS178" s="9"/>
      <c r="ANT178" s="9"/>
      <c r="ANU178" s="9"/>
      <c r="ANV178" s="9"/>
      <c r="ANW178" s="9"/>
      <c r="ANX178" s="9"/>
      <c r="ANY178" s="9"/>
      <c r="ANZ178" s="9"/>
      <c r="AOA178" s="9"/>
      <c r="AOB178" s="9"/>
      <c r="AOC178" s="9"/>
      <c r="AOD178" s="9"/>
      <c r="AOE178" s="9"/>
      <c r="AOF178" s="9"/>
      <c r="AOG178" s="9"/>
      <c r="AOH178" s="9"/>
      <c r="AOI178" s="9"/>
      <c r="AOJ178" s="9"/>
      <c r="AOK178" s="9"/>
      <c r="AOL178" s="9"/>
      <c r="AOM178" s="9"/>
      <c r="AON178" s="9"/>
      <c r="AOO178" s="9"/>
      <c r="AOP178" s="9"/>
      <c r="AOQ178" s="9"/>
      <c r="AOR178" s="9"/>
      <c r="AOS178" s="9"/>
      <c r="AOT178" s="9"/>
      <c r="AOU178" s="9"/>
      <c r="AOV178" s="9"/>
      <c r="AOW178" s="9"/>
      <c r="AOX178" s="9"/>
      <c r="AOY178" s="9"/>
      <c r="AOZ178" s="9"/>
      <c r="APA178" s="9"/>
      <c r="APB178" s="9"/>
      <c r="APC178" s="9"/>
      <c r="APD178" s="9"/>
      <c r="APE178" s="9"/>
      <c r="APF178" s="9"/>
      <c r="APG178" s="9"/>
      <c r="APH178" s="9"/>
      <c r="API178" s="9"/>
      <c r="APJ178" s="9"/>
      <c r="APK178" s="9"/>
      <c r="APL178" s="9"/>
      <c r="APM178" s="9"/>
      <c r="APN178" s="9"/>
      <c r="APO178" s="9"/>
      <c r="APP178" s="9"/>
      <c r="APQ178" s="9"/>
      <c r="APR178" s="9"/>
      <c r="APS178" s="9"/>
      <c r="APT178" s="9"/>
      <c r="APU178" s="9"/>
      <c r="APV178" s="9"/>
      <c r="APW178" s="9"/>
      <c r="APX178" s="9"/>
      <c r="APY178" s="9"/>
      <c r="APZ178" s="9"/>
      <c r="AQA178" s="9"/>
      <c r="AQB178" s="9"/>
      <c r="AQC178" s="9"/>
      <c r="AQD178" s="9"/>
      <c r="AQE178" s="9"/>
      <c r="AQF178" s="9"/>
      <c r="AQG178" s="9"/>
      <c r="AQH178" s="9"/>
      <c r="AQI178" s="9"/>
      <c r="AQJ178" s="9"/>
      <c r="AQK178" s="9"/>
      <c r="AQL178" s="9"/>
      <c r="AQM178" s="9"/>
      <c r="AQN178" s="9"/>
      <c r="AQO178" s="9"/>
      <c r="AQP178" s="9"/>
      <c r="AQQ178" s="9"/>
      <c r="AQR178" s="9"/>
      <c r="AQS178" s="9"/>
      <c r="AQT178" s="9"/>
      <c r="AQU178" s="9"/>
      <c r="AQV178" s="9"/>
      <c r="AQW178" s="9"/>
      <c r="AQX178" s="9"/>
      <c r="AQY178" s="9"/>
      <c r="AQZ178" s="9"/>
      <c r="ARA178" s="9"/>
      <c r="ARB178" s="9"/>
      <c r="ARC178" s="9"/>
      <c r="ARD178" s="9"/>
      <c r="ARE178" s="9"/>
      <c r="ARF178" s="9"/>
      <c r="ARG178" s="9"/>
      <c r="ARH178" s="9"/>
      <c r="ARI178" s="9"/>
      <c r="ARJ178" s="9"/>
      <c r="ARK178" s="9"/>
      <c r="ARL178" s="9"/>
      <c r="ARM178" s="9"/>
      <c r="ARN178" s="9"/>
      <c r="ARO178" s="9"/>
      <c r="ARP178" s="9"/>
      <c r="ARQ178" s="9"/>
      <c r="ARR178" s="9"/>
      <c r="ARS178" s="9"/>
      <c r="ART178" s="9"/>
      <c r="ARU178" s="9"/>
      <c r="ARV178" s="9"/>
      <c r="ARW178" s="9"/>
      <c r="ARX178" s="9"/>
      <c r="ARY178" s="9"/>
      <c r="ARZ178" s="9"/>
      <c r="ASA178" s="9"/>
      <c r="ASB178" s="9"/>
      <c r="ASC178" s="9"/>
      <c r="ASD178" s="9"/>
      <c r="ASE178" s="9"/>
      <c r="ASF178" s="9"/>
      <c r="ASG178" s="9"/>
      <c r="ASH178" s="9"/>
      <c r="ASI178" s="9"/>
      <c r="ASJ178" s="9"/>
      <c r="ASK178" s="9"/>
      <c r="ASL178" s="9"/>
      <c r="ASM178" s="9"/>
      <c r="ASN178" s="9"/>
      <c r="ASO178" s="9"/>
      <c r="ASP178" s="9"/>
      <c r="ASQ178" s="9"/>
      <c r="ASR178" s="9"/>
      <c r="ASS178" s="9"/>
      <c r="AST178" s="9"/>
      <c r="ASU178" s="9"/>
      <c r="ASV178" s="9"/>
      <c r="ASW178" s="9"/>
      <c r="ASX178" s="9"/>
      <c r="ASY178" s="9"/>
      <c r="ASZ178" s="9"/>
      <c r="ATA178" s="9"/>
      <c r="ATB178" s="9"/>
      <c r="ATC178" s="9"/>
      <c r="ATD178" s="9"/>
      <c r="ATE178" s="9"/>
      <c r="ATF178" s="9"/>
      <c r="ATG178" s="9"/>
      <c r="ATH178" s="9"/>
      <c r="ATI178" s="9"/>
      <c r="ATJ178" s="9"/>
      <c r="ATK178" s="9"/>
      <c r="ATL178" s="9"/>
      <c r="ATM178" s="9"/>
      <c r="ATN178" s="9"/>
      <c r="ATO178" s="9"/>
      <c r="ATP178" s="9"/>
      <c r="ATQ178" s="9"/>
      <c r="ATR178" s="9"/>
      <c r="ATS178" s="9"/>
      <c r="ATT178" s="9"/>
      <c r="ATU178" s="9"/>
      <c r="ATV178" s="9"/>
      <c r="ATW178" s="9"/>
      <c r="ATX178" s="9"/>
      <c r="ATY178" s="9" t="s">
        <v>5691</v>
      </c>
      <c r="ATZ178" s="9" t="s">
        <v>5691</v>
      </c>
      <c r="AUA178" s="9" t="s">
        <v>13459</v>
      </c>
      <c r="AUB178" s="9"/>
      <c r="AUC178" s="9"/>
      <c r="AUD178" s="9"/>
      <c r="AUE178" s="9"/>
      <c r="AUF178" s="9"/>
      <c r="AUG178" s="9"/>
      <c r="AUH178" s="9"/>
      <c r="AUI178" s="9"/>
      <c r="AUJ178" s="9"/>
      <c r="AUK178" s="9"/>
      <c r="AUL178" s="9"/>
      <c r="AUM178" s="9"/>
      <c r="AUN178" s="9"/>
      <c r="AUO178" s="9"/>
      <c r="AUP178" s="9"/>
      <c r="AUQ178" s="9"/>
      <c r="AUR178" s="9"/>
      <c r="AUS178" s="9"/>
      <c r="AUT178" s="9"/>
      <c r="AUU178" s="9"/>
      <c r="AUV178" s="9"/>
      <c r="AUW178" s="9"/>
      <c r="AUX178" s="9"/>
      <c r="AUY178" s="9"/>
      <c r="AUZ178" s="9"/>
      <c r="AVA178" s="9"/>
      <c r="AVB178" s="9"/>
      <c r="AVC178" s="9"/>
      <c r="AVD178" s="9"/>
      <c r="AVE178" s="9"/>
      <c r="AVF178" s="9"/>
      <c r="AVG178" s="9"/>
      <c r="AVH178" s="9"/>
      <c r="AVI178" s="9"/>
      <c r="AVJ178" s="9"/>
      <c r="AVK178" s="9" t="s">
        <v>13460</v>
      </c>
      <c r="AVL178" s="9"/>
      <c r="AVM178" s="9"/>
      <c r="AVN178" s="9"/>
      <c r="AVO178" s="9"/>
      <c r="AVP178" s="9"/>
      <c r="AVQ178" s="9"/>
      <c r="AVR178" s="9"/>
      <c r="AVS178" s="9"/>
      <c r="AVT178" s="9"/>
      <c r="AVU178" s="9"/>
      <c r="AVV178" s="9"/>
      <c r="AVW178" s="9"/>
      <c r="AVX178" s="9"/>
      <c r="AVY178" s="9"/>
      <c r="AVZ178" s="9"/>
      <c r="AWA178" s="9"/>
      <c r="AWB178" s="9"/>
      <c r="AWC178" s="9"/>
      <c r="AWD178" s="9"/>
      <c r="AWE178" s="9"/>
      <c r="AWF178" s="9"/>
      <c r="AWG178" s="9"/>
      <c r="AWH178" s="9"/>
      <c r="AWI178" s="9"/>
      <c r="AWJ178" s="9"/>
      <c r="AWK178" s="9"/>
      <c r="AWL178" s="9"/>
      <c r="AWM178" s="9"/>
      <c r="AWN178" s="9"/>
      <c r="AWO178" s="9"/>
      <c r="AWP178" s="9"/>
      <c r="AWQ178" s="9"/>
      <c r="AWR178" s="9"/>
      <c r="AWS178" s="9"/>
      <c r="AWT178" s="9"/>
      <c r="AWU178" s="9"/>
      <c r="AWV178" s="9"/>
      <c r="AWW178" s="9"/>
      <c r="AWX178" s="9"/>
      <c r="AWY178" s="9"/>
      <c r="AWZ178" s="9"/>
      <c r="AXA178" s="9"/>
      <c r="AXB178" s="9" t="s">
        <v>12022</v>
      </c>
      <c r="AXC178" s="9"/>
      <c r="AXD178" s="9"/>
      <c r="AXE178" s="9"/>
      <c r="AXF178" s="9"/>
      <c r="AXG178" s="9"/>
      <c r="AXH178" s="9"/>
      <c r="AXI178" s="9"/>
      <c r="AXJ178" s="9"/>
      <c r="AXK178" s="9">
        <v>540.0</v>
      </c>
      <c r="AXL178" s="9" t="s">
        <v>3329</v>
      </c>
      <c r="AXM178" s="9">
        <v>960.0</v>
      </c>
      <c r="AXN178" s="9"/>
      <c r="AXO178" s="9"/>
      <c r="AXP178" s="9"/>
      <c r="AXQ178" s="9"/>
      <c r="AXR178" s="9"/>
      <c r="AXS178" s="9"/>
      <c r="AXT178" s="9"/>
      <c r="AXU178" s="9"/>
      <c r="AXV178" s="9"/>
      <c r="AXW178" s="9"/>
      <c r="AXX178" s="9"/>
      <c r="AXY178" s="9"/>
      <c r="AXZ178" s="9"/>
      <c r="AYA178" s="9"/>
      <c r="AYB178" s="9"/>
      <c r="AYC178" s="9"/>
      <c r="AYD178" s="9" t="s">
        <v>3329</v>
      </c>
      <c r="AYE178" s="9"/>
      <c r="AYF178" s="9"/>
      <c r="AYG178" s="9"/>
      <c r="AYH178" s="9" t="s">
        <v>13461</v>
      </c>
      <c r="AYI178" s="9"/>
      <c r="AYJ178" s="9"/>
      <c r="AYK178" s="9"/>
      <c r="AYL178" s="9"/>
      <c r="AYM178" s="9"/>
      <c r="AYN178" s="9"/>
      <c r="AYO178" s="9"/>
      <c r="AYP178" s="9"/>
      <c r="AYQ178" s="9"/>
      <c r="AYR178" s="9"/>
      <c r="AYS178" s="9"/>
      <c r="AYT178" s="9"/>
      <c r="AYU178" s="9"/>
      <c r="AYV178" s="9"/>
      <c r="AYW178" s="9"/>
      <c r="AYX178" s="9"/>
      <c r="AYY178" s="9"/>
      <c r="AYZ178" s="9"/>
      <c r="AZA178" s="9"/>
      <c r="AZB178" s="9"/>
      <c r="AZC178" s="9"/>
      <c r="AZD178" s="9"/>
      <c r="AZE178" s="9"/>
      <c r="AZF178" s="9"/>
      <c r="AZG178" s="9"/>
      <c r="AZH178" s="9"/>
      <c r="AZI178" s="9"/>
      <c r="AZJ178" s="9"/>
      <c r="AZK178" s="9"/>
      <c r="AZL178" s="9"/>
      <c r="AZM178" s="9"/>
      <c r="AZN178" s="9"/>
      <c r="AZO178" s="9"/>
      <c r="AZP178" s="9"/>
      <c r="AZQ178" s="9"/>
      <c r="AZR178" s="9"/>
      <c r="AZS178" s="9"/>
      <c r="AZT178" s="9"/>
      <c r="AZU178" s="9"/>
      <c r="AZV178" s="9"/>
      <c r="AZW178" s="9"/>
      <c r="AZX178" s="9"/>
      <c r="AZY178" s="9"/>
      <c r="AZZ178" s="9"/>
      <c r="BAA178" s="9"/>
      <c r="BAB178" s="9"/>
      <c r="BAC178" s="9"/>
      <c r="BAD178" s="9"/>
      <c r="BAE178" s="9"/>
      <c r="BAF178" s="9"/>
      <c r="BAG178" s="9"/>
      <c r="BAH178" s="9"/>
      <c r="BAI178" s="9"/>
      <c r="BAJ178" s="9"/>
      <c r="BAK178" s="9"/>
      <c r="BAL178" s="9"/>
      <c r="BAM178" s="9"/>
      <c r="BAN178" s="9"/>
      <c r="BAO178" s="9"/>
      <c r="BAP178" s="9"/>
      <c r="BAQ178" s="9"/>
      <c r="BAR178" s="9"/>
      <c r="BAS178" s="9"/>
      <c r="BAT178" s="9"/>
      <c r="BAU178" s="9"/>
      <c r="BAV178" s="9"/>
      <c r="BAW178" s="9"/>
      <c r="BAX178" s="9"/>
      <c r="BAY178" s="9"/>
      <c r="BAZ178" s="9"/>
      <c r="BBA178" s="9"/>
      <c r="BBB178" s="9"/>
      <c r="BBC178" s="9"/>
      <c r="BBD178" s="9"/>
      <c r="BBE178" s="9"/>
      <c r="BBF178" s="9"/>
      <c r="BBG178" s="9"/>
      <c r="BBH178" s="9"/>
      <c r="BBI178" s="9"/>
      <c r="BBJ178" s="9"/>
      <c r="BBK178" s="9"/>
      <c r="BBL178" s="9"/>
      <c r="BBM178" s="9"/>
      <c r="BBN178" s="9"/>
      <c r="BBO178" s="9"/>
      <c r="BBP178" s="9"/>
      <c r="BBQ178" s="9"/>
      <c r="BBR178" s="9"/>
      <c r="BBS178" s="9"/>
      <c r="BBT178" s="9"/>
      <c r="BBU178" s="9"/>
      <c r="BBV178" s="9"/>
      <c r="BBW178" s="9"/>
      <c r="BBX178" s="9"/>
      <c r="BBY178" s="9"/>
      <c r="BBZ178" s="9"/>
      <c r="BCA178" s="9"/>
      <c r="BCB178" s="9"/>
      <c r="BCC178" s="9"/>
      <c r="BCD178" s="9"/>
      <c r="BCE178" s="9"/>
      <c r="BCF178" s="9"/>
      <c r="BCG178" s="9"/>
      <c r="BCH178" s="9"/>
      <c r="BCI178" s="9"/>
      <c r="BCJ178" s="9"/>
      <c r="BCK178" s="9"/>
      <c r="BCL178" s="9"/>
      <c r="BCM178" s="9"/>
      <c r="BCN178" s="9"/>
      <c r="BCO178" s="9"/>
      <c r="BCP178" s="9"/>
      <c r="BCQ178" s="9"/>
      <c r="BCR178" s="9"/>
      <c r="BCS178" s="9"/>
      <c r="BCT178" s="9"/>
      <c r="BCU178" s="9"/>
      <c r="BCV178" s="9"/>
      <c r="BCW178" s="9"/>
      <c r="BCX178" s="9"/>
      <c r="BCY178" s="9"/>
      <c r="BCZ178" s="9"/>
      <c r="BDA178" s="9"/>
      <c r="BDB178" s="9"/>
      <c r="BDC178" s="9"/>
      <c r="BDD178" s="9"/>
      <c r="BDE178" s="9"/>
      <c r="BDF178" s="9"/>
      <c r="BDG178" s="9"/>
      <c r="BDH178" s="9"/>
      <c r="BDI178" s="9"/>
      <c r="BDJ178" s="9"/>
      <c r="BDK178" s="9"/>
      <c r="BDL178" s="9"/>
      <c r="BDM178" s="9"/>
      <c r="BDN178" s="9"/>
      <c r="BDO178" s="9"/>
      <c r="BDP178" s="9"/>
      <c r="BDQ178" s="9"/>
      <c r="BDR178" s="9"/>
      <c r="BDS178" s="9"/>
      <c r="BDT178" s="9"/>
      <c r="BDU178" s="9"/>
      <c r="BDV178" s="9"/>
      <c r="BDW178" s="9"/>
      <c r="BDX178" s="9"/>
      <c r="BDY178" s="9"/>
      <c r="BDZ178" s="9"/>
      <c r="BEA178" s="9"/>
      <c r="BEB178" s="9"/>
      <c r="BEC178" s="9"/>
      <c r="BED178" s="9"/>
      <c r="BEE178" s="9"/>
      <c r="BEF178" s="9"/>
      <c r="BEG178" s="9"/>
      <c r="BEH178" s="9"/>
      <c r="BEI178" s="9"/>
      <c r="BEJ178" s="9"/>
      <c r="BEK178" s="9"/>
      <c r="BEL178" s="9"/>
      <c r="BEM178" s="9"/>
      <c r="BEN178" s="9"/>
      <c r="BEO178" s="9"/>
      <c r="BEP178" s="9"/>
      <c r="BEQ178" s="9"/>
      <c r="BER178" s="9"/>
      <c r="BES178" s="9"/>
      <c r="BET178" s="9"/>
      <c r="BEU178" s="9"/>
      <c r="BEV178" s="9"/>
      <c r="BEW178" s="9"/>
      <c r="BEX178" s="9"/>
      <c r="BEY178" s="9"/>
      <c r="BEZ178" s="9"/>
      <c r="BFA178" s="9"/>
      <c r="BFB178" s="9"/>
      <c r="BFC178" s="9"/>
      <c r="BFD178" s="9"/>
      <c r="BFE178" s="9"/>
      <c r="BFF178" s="9"/>
      <c r="BFG178" s="9"/>
      <c r="BFH178" s="9"/>
      <c r="BFI178" s="9"/>
      <c r="BFJ178" s="9"/>
      <c r="BFK178" s="9"/>
      <c r="BFL178" s="9"/>
      <c r="BFM178" s="9"/>
      <c r="BFN178" s="9"/>
      <c r="BFO178" s="9"/>
      <c r="BFP178" s="9"/>
      <c r="BFQ178" s="9"/>
      <c r="BFR178" s="9"/>
      <c r="BFS178" s="9"/>
      <c r="BFT178" s="9"/>
      <c r="BFU178" s="9"/>
      <c r="BFV178" s="9"/>
      <c r="BFW178" s="9"/>
      <c r="BFX178" s="9"/>
      <c r="BFY178" s="9"/>
      <c r="BFZ178" s="9"/>
      <c r="BGA178" s="9"/>
      <c r="BGB178" s="9"/>
      <c r="BGC178" s="9"/>
      <c r="BGD178" s="9"/>
      <c r="BGE178" s="9"/>
      <c r="BGF178" s="9"/>
      <c r="BGG178" s="9"/>
      <c r="BGH178" s="9"/>
      <c r="BGI178" s="9"/>
      <c r="BGJ178" s="9"/>
      <c r="BGK178" s="9"/>
      <c r="BGL178" s="9"/>
      <c r="BGM178" s="9"/>
      <c r="BGN178" s="9"/>
      <c r="BGO178" s="9"/>
      <c r="BGP178" s="9"/>
      <c r="BGQ178" s="9"/>
      <c r="BGR178" s="9"/>
      <c r="BGS178" s="9"/>
      <c r="BGT178" s="9"/>
      <c r="BGU178" s="9"/>
      <c r="BGV178" s="9"/>
      <c r="BGW178" s="9"/>
      <c r="BGX178" s="9"/>
      <c r="BGY178" s="9"/>
      <c r="BGZ178" s="9"/>
      <c r="BHA178" s="9"/>
      <c r="BHB178" s="9"/>
      <c r="BHC178" s="9"/>
      <c r="BHD178" s="9"/>
      <c r="BHE178" s="9"/>
      <c r="BHF178" s="9"/>
      <c r="BHG178" s="9"/>
      <c r="BHH178" s="9"/>
      <c r="BHI178" s="9"/>
      <c r="BHJ178" s="9"/>
      <c r="BHK178" s="9"/>
      <c r="BHL178" s="9"/>
      <c r="BHM178" s="9"/>
      <c r="BHN178" s="9"/>
      <c r="BHO178" s="9"/>
      <c r="BHP178" s="9"/>
      <c r="BHQ178" s="9"/>
      <c r="BHR178" s="9"/>
      <c r="BHS178" s="9"/>
      <c r="BHT178" s="9"/>
      <c r="BHU178" s="9"/>
      <c r="BHV178" s="9"/>
      <c r="BHW178" s="9"/>
      <c r="BHX178" s="9"/>
      <c r="BHY178" s="9"/>
      <c r="BHZ178" s="9"/>
      <c r="BIA178" s="9"/>
      <c r="BIB178" s="9"/>
      <c r="BIC178" s="9"/>
      <c r="BID178" s="9"/>
      <c r="BIE178" s="9"/>
      <c r="BIF178" s="9"/>
      <c r="BIG178" s="9"/>
      <c r="BIH178" s="9"/>
      <c r="BII178" s="9"/>
      <c r="BIJ178" s="9"/>
      <c r="BIK178" s="9"/>
      <c r="BIL178" s="9"/>
      <c r="BIM178" s="9"/>
      <c r="BIN178" s="9"/>
      <c r="BIO178" s="9"/>
      <c r="BIP178" s="9"/>
      <c r="BIQ178" s="9"/>
      <c r="BIR178" s="9"/>
      <c r="BIS178" s="9"/>
      <c r="BIT178" s="9"/>
      <c r="BIU178" s="9"/>
      <c r="BIV178" s="9"/>
      <c r="BIW178" s="9"/>
      <c r="BIX178" s="9"/>
      <c r="BIY178" s="9"/>
      <c r="BIZ178" s="9"/>
      <c r="BJA178" s="9"/>
      <c r="BJB178" s="9"/>
      <c r="BJC178" s="9"/>
      <c r="BJD178" s="9"/>
      <c r="BJE178" s="9"/>
      <c r="BJF178" s="9"/>
      <c r="BJG178" s="9"/>
      <c r="BJH178" s="9"/>
      <c r="BJI178" s="9"/>
      <c r="BJJ178" s="9"/>
      <c r="BJK178" s="9"/>
      <c r="BJL178" s="9"/>
      <c r="BJM178" s="9"/>
      <c r="BJN178" s="9"/>
      <c r="BJO178" s="9"/>
      <c r="BJP178" s="9"/>
      <c r="BJQ178" s="9"/>
      <c r="BJR178" s="9"/>
      <c r="BJS178" s="9"/>
      <c r="BJT178" s="9"/>
      <c r="BJU178" s="9"/>
      <c r="BJV178" s="9"/>
      <c r="BJW178" s="9"/>
      <c r="BJX178" s="9"/>
      <c r="BJY178" s="9"/>
      <c r="BJZ178" s="9"/>
      <c r="BKA178" s="9"/>
      <c r="BKB178" s="9"/>
      <c r="BKC178" s="9"/>
      <c r="BKD178" s="9"/>
      <c r="BKE178" s="9"/>
      <c r="BKF178" s="9"/>
      <c r="BKG178" s="9"/>
      <c r="BKH178" s="9"/>
      <c r="BKI178" s="9"/>
      <c r="BKJ178" s="9"/>
      <c r="BKK178" s="9"/>
      <c r="BKL178" s="9"/>
      <c r="BKM178" s="9"/>
      <c r="BKN178" s="9"/>
      <c r="BKO178" s="9"/>
      <c r="BKP178" s="9"/>
      <c r="BKQ178" s="9"/>
      <c r="BKR178" s="9"/>
      <c r="BKS178" s="9"/>
      <c r="BKT178" s="9"/>
      <c r="BKU178" s="9"/>
      <c r="BKV178" s="9"/>
      <c r="BKW178" s="9"/>
      <c r="BKX178" s="9"/>
      <c r="BKY178" s="9"/>
      <c r="BKZ178" s="9"/>
      <c r="BLA178" s="9"/>
      <c r="BLB178" s="9"/>
      <c r="BLC178" s="9"/>
      <c r="BLD178" s="9"/>
      <c r="BLE178" s="9"/>
      <c r="BLF178" s="9"/>
      <c r="BLG178" s="9"/>
      <c r="BLH178" s="9"/>
      <c r="BLI178" s="9"/>
      <c r="BLJ178" s="9"/>
      <c r="BLK178" s="9"/>
      <c r="BLL178" s="9"/>
      <c r="BLM178" s="9"/>
      <c r="BLN178" s="9"/>
      <c r="BLO178" s="9"/>
      <c r="BLP178" s="9"/>
      <c r="BLQ178" s="9"/>
      <c r="BLR178" s="9"/>
      <c r="BLS178" s="9"/>
      <c r="BLT178" s="9"/>
      <c r="BLU178" s="9"/>
      <c r="BLV178" s="9"/>
      <c r="BLW178" s="9"/>
      <c r="BLX178" s="9"/>
      <c r="BLY178" s="9"/>
      <c r="BLZ178" s="9"/>
      <c r="BMA178" s="9"/>
      <c r="BMB178" s="9"/>
      <c r="BMC178" s="9"/>
      <c r="BMD178" s="9"/>
      <c r="BME178" s="9"/>
      <c r="BMF178" s="9"/>
      <c r="BMG178" s="9"/>
      <c r="BMH178" s="9"/>
      <c r="BMI178" s="9"/>
      <c r="BMJ178" s="9"/>
      <c r="BMK178" s="9"/>
      <c r="BML178" s="9"/>
      <c r="BMM178" s="9"/>
      <c r="BMN178" s="9"/>
      <c r="BMO178" s="9"/>
      <c r="BMP178" s="9"/>
      <c r="BMQ178" s="9"/>
      <c r="BMR178" s="9"/>
      <c r="BMS178" s="9"/>
      <c r="BMT178" s="9"/>
      <c r="BMU178" s="9"/>
      <c r="BMV178" s="9"/>
      <c r="BMW178" s="9"/>
      <c r="BMX178" s="9"/>
      <c r="BMY178" s="9"/>
      <c r="BMZ178" s="9"/>
      <c r="BNA178" s="9"/>
      <c r="BNB178" s="9"/>
      <c r="BNC178" s="9"/>
      <c r="BND178" s="9"/>
      <c r="BNE178" s="9"/>
      <c r="BNF178" s="9"/>
      <c r="BNG178" s="9"/>
      <c r="BNH178" s="9"/>
      <c r="BNI178" s="9"/>
      <c r="BNJ178" s="9"/>
      <c r="BNK178" s="9"/>
      <c r="BNL178" s="9"/>
      <c r="BNM178" s="9"/>
      <c r="BNN178" s="9"/>
      <c r="BNO178" s="9"/>
      <c r="BNP178" s="9"/>
      <c r="BNQ178" s="9"/>
      <c r="BNR178" s="9"/>
      <c r="BNS178" s="9"/>
      <c r="BNT178" s="9"/>
      <c r="BNU178" s="9"/>
      <c r="BNV178" s="9"/>
      <c r="BNW178" s="9"/>
      <c r="BNX178" s="9"/>
      <c r="BNY178" s="9"/>
      <c r="BNZ178" s="9"/>
      <c r="BOA178" s="9"/>
      <c r="BOB178" s="9"/>
      <c r="BOC178" s="9"/>
      <c r="BOD178" s="9"/>
      <c r="BOE178" s="9"/>
      <c r="BOF178" s="9"/>
      <c r="BOG178" s="9"/>
      <c r="BOH178" s="9"/>
      <c r="BOI178" s="9"/>
      <c r="BOJ178" s="9"/>
      <c r="BOK178" s="9"/>
      <c r="BOL178" s="9"/>
      <c r="BOM178" s="9"/>
      <c r="BON178" s="9"/>
      <c r="BOO178" s="9"/>
      <c r="BOP178" s="9"/>
      <c r="BOQ178" s="9"/>
      <c r="BOR178" s="9"/>
      <c r="BOS178" s="9"/>
      <c r="BOT178" s="9"/>
      <c r="BOU178" s="9"/>
      <c r="BOV178" s="9"/>
      <c r="BOW178" s="9"/>
      <c r="BOX178" s="9"/>
      <c r="BOY178" s="9"/>
      <c r="BOZ178" s="9"/>
      <c r="BPA178" s="9"/>
      <c r="BPB178" s="9"/>
      <c r="BPC178" s="9"/>
      <c r="BPD178" s="9"/>
      <c r="BPE178" s="9"/>
      <c r="BPF178" s="9"/>
      <c r="BPG178" s="9"/>
      <c r="BPH178" s="9"/>
      <c r="BPI178" s="9"/>
      <c r="BPJ178" s="9"/>
      <c r="BPK178" s="9"/>
      <c r="BPL178" s="9"/>
      <c r="BPM178" s="9"/>
      <c r="BPN178" s="9"/>
      <c r="BPO178" s="9"/>
      <c r="BPP178" s="9"/>
      <c r="BPQ178" s="9"/>
      <c r="BPR178" s="9"/>
      <c r="BPS178" s="9"/>
      <c r="BPT178" s="9"/>
      <c r="BPU178" s="9"/>
      <c r="BPV178" s="9"/>
      <c r="BPW178" s="9"/>
      <c r="BPX178" s="9"/>
      <c r="BPY178" s="9"/>
      <c r="BPZ178" s="9"/>
      <c r="BQA178" s="9"/>
      <c r="BQB178" s="9"/>
      <c r="BQC178" s="9"/>
      <c r="BQD178" s="9"/>
      <c r="BQE178" s="9"/>
      <c r="BQF178" s="9"/>
      <c r="BQG178" s="9"/>
      <c r="BQH178" s="9"/>
      <c r="BQI178" s="9"/>
      <c r="BQJ178" s="9"/>
      <c r="BQK178" s="9"/>
      <c r="BQL178" s="9"/>
      <c r="BQM178" s="9"/>
      <c r="BQN178" s="9"/>
      <c r="BQO178" s="9"/>
      <c r="BQP178" s="9"/>
      <c r="BQQ178" s="9"/>
      <c r="BQR178" s="9"/>
      <c r="BQS178" s="9"/>
      <c r="BQT178" s="9"/>
      <c r="BQU178" s="9"/>
      <c r="BQV178" s="9"/>
      <c r="BQW178" s="9"/>
      <c r="BQX178" s="9"/>
      <c r="BQY178" s="9"/>
      <c r="BQZ178" s="9"/>
      <c r="BRA178" s="9"/>
      <c r="BRB178" s="9"/>
      <c r="BRC178" s="9"/>
      <c r="BRD178" s="9"/>
      <c r="BRE178" s="9"/>
      <c r="BRF178" s="9"/>
      <c r="BRG178" s="9"/>
      <c r="BRH178" s="9"/>
      <c r="BRI178" s="9"/>
      <c r="BRJ178" s="9"/>
      <c r="BRK178" s="9"/>
      <c r="BRL178" s="9"/>
      <c r="BRM178" s="9"/>
      <c r="BRN178" s="9"/>
      <c r="BRO178" s="9"/>
      <c r="BRP178" s="9"/>
      <c r="BRQ178" s="9"/>
      <c r="BRR178" s="9"/>
      <c r="BRS178" s="9"/>
      <c r="BRT178" s="9"/>
      <c r="BRU178" s="9"/>
      <c r="BRV178" s="9"/>
      <c r="BRW178" s="9"/>
      <c r="BRX178" s="9"/>
      <c r="BRY178" s="9"/>
      <c r="BRZ178" s="9"/>
      <c r="BSA178" s="9"/>
      <c r="BSB178" s="9"/>
      <c r="BSC178" s="9"/>
      <c r="BSD178" s="9"/>
      <c r="BSE178" s="9"/>
      <c r="BSF178" s="9"/>
      <c r="BSG178" s="9"/>
      <c r="BSH178" s="9"/>
      <c r="BSI178" s="9"/>
      <c r="BSJ178" s="9"/>
      <c r="BSK178" s="9"/>
      <c r="BSL178" s="9"/>
      <c r="BSM178" s="9"/>
      <c r="BSN178" s="9"/>
      <c r="BSO178" s="9"/>
      <c r="BSP178" s="9"/>
      <c r="BSQ178" s="9"/>
      <c r="BSR178" s="9"/>
      <c r="BSS178" s="9"/>
      <c r="BST178" s="9"/>
      <c r="BSU178" s="9"/>
      <c r="BSV178" s="9"/>
      <c r="BSW178" s="9"/>
      <c r="BSX178" s="9"/>
      <c r="BSY178" s="9"/>
      <c r="BSZ178" s="9"/>
      <c r="BTA178" s="9"/>
      <c r="BTB178" s="9"/>
      <c r="BTC178" s="9"/>
      <c r="BTD178" s="9"/>
      <c r="BTE178" s="9"/>
      <c r="BTF178" s="9"/>
      <c r="BTG178" s="9"/>
      <c r="BTH178" s="9"/>
      <c r="BTI178" s="9"/>
      <c r="BTJ178" s="9"/>
      <c r="BTK178" s="9"/>
      <c r="BTL178" s="9"/>
      <c r="BTM178" s="9"/>
      <c r="BTN178" s="9"/>
      <c r="BTO178" s="9"/>
      <c r="BTP178" s="9"/>
      <c r="BTQ178" s="9"/>
      <c r="BTR178" s="9"/>
      <c r="BTS178" s="9"/>
      <c r="BTT178" s="9"/>
      <c r="BTU178" s="9"/>
      <c r="BTV178" s="9"/>
      <c r="BTW178" s="9"/>
      <c r="BTX178" s="9"/>
      <c r="BTY178" s="9"/>
      <c r="BTZ178" s="9"/>
      <c r="BUA178" s="9"/>
      <c r="BUB178" s="9"/>
      <c r="BUC178" s="9"/>
      <c r="BUD178" s="9"/>
      <c r="BUE178" s="9"/>
      <c r="BUF178" s="9"/>
      <c r="BUG178" s="9"/>
      <c r="BUH178" s="9"/>
      <c r="BUI178" s="9"/>
      <c r="BUJ178" s="9"/>
      <c r="BUK178" s="9"/>
      <c r="BUL178" s="9"/>
      <c r="BUM178" s="9"/>
      <c r="BUN178" s="9"/>
      <c r="BUO178" s="9"/>
      <c r="BUP178" s="9"/>
      <c r="BUQ178" s="9"/>
      <c r="BUR178" s="9"/>
      <c r="BUS178" s="9"/>
      <c r="BUT178" s="9"/>
      <c r="BUU178" s="9"/>
      <c r="BUV178" s="9"/>
      <c r="BUW178" s="9"/>
      <c r="BUX178" s="9"/>
      <c r="BUY178" s="9"/>
      <c r="BUZ178" s="9"/>
      <c r="BVA178" s="9"/>
      <c r="BVB178" s="9"/>
      <c r="BVC178" s="9"/>
      <c r="BVD178" s="9"/>
      <c r="BVE178" s="9"/>
      <c r="BVF178" s="9"/>
      <c r="BVG178" s="9"/>
      <c r="BVH178" s="9"/>
      <c r="BVI178" s="9"/>
      <c r="BVJ178" s="9"/>
      <c r="BVK178" s="9"/>
      <c r="BVL178" s="9"/>
      <c r="BVM178" s="9"/>
      <c r="BVN178" s="9"/>
      <c r="BVO178" s="9"/>
      <c r="BVP178" s="9"/>
      <c r="BVQ178" s="9"/>
      <c r="BVR178" s="9"/>
      <c r="BVS178" s="9"/>
      <c r="BVT178" s="9"/>
      <c r="BVU178" s="9"/>
      <c r="BVV178" s="9"/>
      <c r="BVW178" s="9"/>
      <c r="BVX178" s="9"/>
      <c r="BVY178" s="9"/>
      <c r="BVZ178" s="9"/>
      <c r="BWA178" s="9"/>
      <c r="BWB178" s="9"/>
      <c r="BWC178" s="9"/>
      <c r="BWD178" s="9"/>
      <c r="BWE178" s="9"/>
      <c r="BWF178" s="9"/>
      <c r="BWG178" s="9"/>
      <c r="BWH178" s="9"/>
      <c r="BWI178" s="9"/>
      <c r="BWJ178" s="9"/>
      <c r="BWK178" s="9"/>
      <c r="BWL178" s="9"/>
      <c r="BWM178" s="9"/>
      <c r="BWN178" s="9"/>
      <c r="BWO178" s="9"/>
      <c r="BWP178" s="9"/>
      <c r="BWQ178" s="9"/>
      <c r="BWR178" s="9"/>
      <c r="BWS178" s="9"/>
      <c r="BWT178" s="9"/>
      <c r="BWU178" s="9"/>
      <c r="BWV178" s="9"/>
      <c r="BWW178" s="9"/>
      <c r="BWX178" s="9"/>
      <c r="BWY178" s="9"/>
      <c r="BWZ178" s="9"/>
      <c r="BXA178" s="9"/>
      <c r="BXB178" s="9"/>
      <c r="BXC178" s="9"/>
      <c r="BXD178" s="9"/>
    </row>
    <row r="179" ht="14.25" customHeight="1">
      <c r="A179" s="9">
        <v>10.0</v>
      </c>
      <c r="B179" s="9" t="s">
        <v>11947</v>
      </c>
      <c r="C179" s="9" t="s">
        <v>11948</v>
      </c>
      <c r="D179" s="9" t="s">
        <v>11948</v>
      </c>
      <c r="E179" s="9"/>
      <c r="F179" s="9">
        <v>40.0</v>
      </c>
      <c r="G179" s="9" t="s">
        <v>13462</v>
      </c>
      <c r="H179" s="9"/>
      <c r="I179" s="9"/>
      <c r="J179" s="9"/>
      <c r="K179" s="9"/>
      <c r="L179" s="9">
        <v>40.0</v>
      </c>
      <c r="M179" s="9"/>
      <c r="N179" s="9"/>
      <c r="O179" s="9"/>
      <c r="P179" s="9">
        <v>0.0</v>
      </c>
      <c r="Q179" s="9" t="s">
        <v>13463</v>
      </c>
      <c r="R179" s="9"/>
      <c r="S179" s="9" t="s">
        <v>3331</v>
      </c>
      <c r="T179" s="9" t="s">
        <v>3330</v>
      </c>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c r="FZ179" s="9"/>
      <c r="GA179" s="9"/>
      <c r="GB179" s="9"/>
      <c r="GC179" s="9"/>
      <c r="GD179" s="9"/>
      <c r="GE179" s="9"/>
      <c r="GF179" s="9"/>
      <c r="GG179" s="9"/>
      <c r="GH179" s="9"/>
      <c r="GI179" s="9"/>
      <c r="GJ179" s="9"/>
      <c r="GK179" s="9"/>
      <c r="GL179" s="9"/>
      <c r="GM179" s="9"/>
      <c r="GN179" s="9"/>
      <c r="GO179" s="9"/>
      <c r="GP179" s="9"/>
      <c r="GQ179" s="9"/>
      <c r="GR179" s="9"/>
      <c r="GS179" s="9"/>
      <c r="GT179" s="9"/>
      <c r="GU179" s="9"/>
      <c r="GV179" s="9"/>
      <c r="GW179" s="9"/>
      <c r="GX179" s="9"/>
      <c r="GY179" s="9"/>
      <c r="GZ179" s="9"/>
      <c r="HA179" s="9"/>
      <c r="HB179" s="9"/>
      <c r="HC179" s="9"/>
      <c r="HD179" s="9"/>
      <c r="HE179" s="9"/>
      <c r="HF179" s="9"/>
      <c r="HG179" s="9"/>
      <c r="HH179" s="9"/>
      <c r="HI179" s="9"/>
      <c r="HJ179" s="9"/>
      <c r="HK179" s="9"/>
      <c r="HL179" s="9"/>
      <c r="HM179" s="9"/>
      <c r="HN179" s="9"/>
      <c r="HO179" s="9"/>
      <c r="HP179" s="9"/>
      <c r="HQ179" s="9"/>
      <c r="HR179" s="9"/>
      <c r="HS179" s="9"/>
      <c r="HT179" s="9"/>
      <c r="HU179" s="9"/>
      <c r="HV179" s="9"/>
      <c r="HW179" s="9"/>
      <c r="HX179" s="9"/>
      <c r="HY179" s="9"/>
      <c r="HZ179" s="9"/>
      <c r="IA179" s="9"/>
      <c r="IB179" s="9"/>
      <c r="IC179" s="9"/>
      <c r="ID179" s="9"/>
      <c r="IE179" s="9"/>
      <c r="IF179" s="9"/>
      <c r="IG179" s="9"/>
      <c r="IH179" s="9"/>
      <c r="II179" s="9"/>
      <c r="IJ179" s="9"/>
      <c r="IK179" s="9"/>
      <c r="IL179" s="9"/>
      <c r="IM179" s="9"/>
      <c r="IN179" s="9"/>
      <c r="IO179" s="9"/>
      <c r="IP179" s="9"/>
      <c r="IQ179" s="9"/>
      <c r="IR179" s="9"/>
      <c r="IS179" s="9"/>
      <c r="IT179" s="9"/>
      <c r="IU179" s="9"/>
      <c r="IV179" s="9"/>
      <c r="IW179" s="9"/>
      <c r="IX179" s="9"/>
      <c r="IY179" s="9"/>
      <c r="IZ179" s="9"/>
      <c r="JA179" s="9"/>
      <c r="JB179" s="9"/>
      <c r="JC179" s="9"/>
      <c r="JD179" s="9"/>
      <c r="JE179" s="9"/>
      <c r="JF179" s="9"/>
      <c r="JG179" s="9"/>
      <c r="JH179" s="9"/>
      <c r="JI179" s="9"/>
      <c r="JJ179" s="9"/>
      <c r="JK179" s="9"/>
      <c r="JL179" s="9"/>
      <c r="JM179" s="9"/>
      <c r="JN179" s="9"/>
      <c r="JO179" s="9"/>
      <c r="JP179" s="9"/>
      <c r="JQ179" s="9"/>
      <c r="JR179" s="9"/>
      <c r="JS179" s="9"/>
      <c r="JT179" s="9"/>
      <c r="JU179" s="9"/>
      <c r="JV179" s="9"/>
      <c r="JW179" s="9"/>
      <c r="JX179" s="9"/>
      <c r="JY179" s="9"/>
      <c r="JZ179" s="9"/>
      <c r="KA179" s="9"/>
      <c r="KB179" s="9"/>
      <c r="KC179" s="9"/>
      <c r="KD179" s="9"/>
      <c r="KE179" s="9"/>
      <c r="KF179" s="9"/>
      <c r="KG179" s="9"/>
      <c r="KH179" s="9"/>
      <c r="KI179" s="9"/>
      <c r="KJ179" s="9"/>
      <c r="KK179" s="9"/>
      <c r="KL179" s="9"/>
      <c r="KM179" s="9"/>
      <c r="KN179" s="9"/>
      <c r="KO179" s="9"/>
      <c r="KP179" s="9"/>
      <c r="KQ179" s="9"/>
      <c r="KR179" s="9"/>
      <c r="KS179" s="9"/>
      <c r="KT179" s="9"/>
      <c r="KU179" s="9"/>
      <c r="KV179" s="9"/>
      <c r="KW179" s="9"/>
      <c r="KX179" s="9"/>
      <c r="KY179" s="9"/>
      <c r="KZ179" s="9"/>
      <c r="LA179" s="9"/>
      <c r="LB179" s="9"/>
      <c r="LC179" s="9"/>
      <c r="LD179" s="9"/>
      <c r="LE179" s="9"/>
      <c r="LF179" s="9"/>
      <c r="LG179" s="9"/>
      <c r="LH179" s="9"/>
      <c r="LI179" s="9"/>
      <c r="LJ179" s="9"/>
      <c r="LK179" s="9"/>
      <c r="LL179" s="9"/>
      <c r="LM179" s="9"/>
      <c r="LN179" s="9"/>
      <c r="LO179" s="9"/>
      <c r="LP179" s="9"/>
      <c r="LQ179" s="9"/>
      <c r="LR179" s="9"/>
      <c r="LS179" s="9"/>
      <c r="LT179" s="9"/>
      <c r="LU179" s="9"/>
      <c r="LV179" s="9"/>
      <c r="LW179" s="9"/>
      <c r="LX179" s="9"/>
      <c r="LY179" s="9"/>
      <c r="LZ179" s="9"/>
      <c r="MA179" s="9"/>
      <c r="MB179" s="9"/>
      <c r="MC179" s="9"/>
      <c r="MD179" s="9"/>
      <c r="ME179" s="9"/>
      <c r="MF179" s="9"/>
      <c r="MG179" s="9"/>
      <c r="MH179" s="9"/>
      <c r="MI179" s="9"/>
      <c r="MJ179" s="9"/>
      <c r="MK179" s="9"/>
      <c r="ML179" s="9"/>
      <c r="MM179" s="9"/>
      <c r="MN179" s="9"/>
      <c r="MO179" s="9"/>
      <c r="MP179" s="9"/>
      <c r="MQ179" s="9"/>
      <c r="MR179" s="9"/>
      <c r="MS179" s="9"/>
      <c r="MT179" s="9"/>
      <c r="MU179" s="9"/>
      <c r="MV179" s="9"/>
      <c r="MW179" s="9"/>
      <c r="MX179" s="9"/>
      <c r="MY179" s="9"/>
      <c r="MZ179" s="9"/>
      <c r="NA179" s="9"/>
      <c r="NB179" s="9"/>
      <c r="NC179" s="9"/>
      <c r="ND179" s="9"/>
      <c r="NE179" s="9"/>
      <c r="NF179" s="9"/>
      <c r="NG179" s="9"/>
      <c r="NH179" s="9"/>
      <c r="NI179" s="9"/>
      <c r="NJ179" s="9"/>
      <c r="NK179" s="9"/>
      <c r="NL179" s="9"/>
      <c r="NM179" s="9"/>
      <c r="NN179" s="9"/>
      <c r="NO179" s="9"/>
      <c r="NP179" s="9"/>
      <c r="NQ179" s="9"/>
      <c r="NR179" s="9"/>
      <c r="NS179" s="9"/>
      <c r="NT179" s="9"/>
      <c r="NU179" s="9"/>
      <c r="NV179" s="9"/>
      <c r="NW179" s="9"/>
      <c r="NX179" s="9"/>
      <c r="NY179" s="9"/>
      <c r="NZ179" s="9"/>
      <c r="OA179" s="9"/>
      <c r="OB179" s="9"/>
      <c r="OC179" s="9"/>
      <c r="OD179" s="9"/>
      <c r="OE179" s="9"/>
      <c r="OF179" s="9"/>
      <c r="OG179" s="9"/>
      <c r="OH179" s="9"/>
      <c r="OI179" s="9"/>
      <c r="OJ179" s="9"/>
      <c r="OK179" s="9"/>
      <c r="OL179" s="9"/>
      <c r="OM179" s="9"/>
      <c r="ON179" s="9"/>
      <c r="OO179" s="9"/>
      <c r="OP179" s="9"/>
      <c r="OQ179" s="9"/>
      <c r="OR179" s="9"/>
      <c r="OS179" s="9"/>
      <c r="OT179" s="9"/>
      <c r="OU179" s="9"/>
      <c r="OV179" s="9"/>
      <c r="OW179" s="9"/>
      <c r="OX179" s="9"/>
      <c r="OY179" s="9"/>
      <c r="OZ179" s="9"/>
      <c r="PA179" s="9"/>
      <c r="PB179" s="9"/>
      <c r="PC179" s="9"/>
      <c r="PD179" s="9"/>
      <c r="PE179" s="9"/>
      <c r="PF179" s="9"/>
      <c r="PG179" s="9"/>
      <c r="PH179" s="9"/>
      <c r="PI179" s="9"/>
      <c r="PJ179" s="9"/>
      <c r="PK179" s="9"/>
      <c r="PL179" s="9"/>
      <c r="PM179" s="9"/>
      <c r="PN179" s="9"/>
      <c r="PO179" s="9"/>
      <c r="PP179" s="9"/>
      <c r="PQ179" s="9"/>
      <c r="PR179" s="9"/>
      <c r="PS179" s="9"/>
      <c r="PT179" s="9"/>
      <c r="PU179" s="9"/>
      <c r="PV179" s="9"/>
      <c r="PW179" s="9"/>
      <c r="PX179" s="9"/>
      <c r="PY179" s="9"/>
      <c r="PZ179" s="9"/>
      <c r="QA179" s="9"/>
      <c r="QB179" s="9"/>
      <c r="QC179" s="9"/>
      <c r="QD179" s="9"/>
      <c r="QE179" s="9"/>
      <c r="QF179" s="9"/>
      <c r="QG179" s="9"/>
      <c r="QH179" s="9"/>
      <c r="QI179" s="9"/>
      <c r="QJ179" s="9"/>
      <c r="QK179" s="9"/>
      <c r="QL179" s="9"/>
      <c r="QM179" s="9"/>
      <c r="QN179" s="9"/>
      <c r="QO179" s="9"/>
      <c r="QP179" s="9"/>
      <c r="QQ179" s="9"/>
      <c r="QR179" s="9"/>
      <c r="QS179" s="9"/>
      <c r="QT179" s="9"/>
      <c r="QU179" s="9"/>
      <c r="QV179" s="9"/>
      <c r="QW179" s="9"/>
      <c r="QX179" s="9"/>
      <c r="QY179" s="9"/>
      <c r="QZ179" s="9"/>
      <c r="RA179" s="9"/>
      <c r="RB179" s="9"/>
      <c r="RC179" s="9"/>
      <c r="RD179" s="9"/>
      <c r="RE179" s="9"/>
      <c r="RF179" s="9"/>
      <c r="RG179" s="9"/>
      <c r="RH179" s="9"/>
      <c r="RI179" s="9"/>
      <c r="RJ179" s="9"/>
      <c r="RK179" s="9"/>
      <c r="RL179" s="9"/>
      <c r="RM179" s="9"/>
      <c r="RN179" s="9"/>
      <c r="RO179" s="9"/>
      <c r="RP179" s="9"/>
      <c r="RQ179" s="9"/>
      <c r="RR179" s="9"/>
      <c r="RS179" s="9"/>
      <c r="RT179" s="9"/>
      <c r="RU179" s="9"/>
      <c r="RV179" s="9"/>
      <c r="RW179" s="9"/>
      <c r="RX179" s="9"/>
      <c r="RY179" s="9"/>
      <c r="RZ179" s="9"/>
      <c r="SA179" s="9"/>
      <c r="SB179" s="9"/>
      <c r="SC179" s="9"/>
      <c r="SD179" s="9"/>
      <c r="SE179" s="9"/>
      <c r="SF179" s="9"/>
      <c r="SG179" s="9"/>
      <c r="SH179" s="9"/>
      <c r="SI179" s="9"/>
      <c r="SJ179" s="9"/>
      <c r="SK179" s="9"/>
      <c r="SL179" s="9"/>
      <c r="SM179" s="9"/>
      <c r="SN179" s="9"/>
      <c r="SO179" s="9"/>
      <c r="SP179" s="9"/>
      <c r="SQ179" s="9"/>
      <c r="SR179" s="9"/>
      <c r="SS179" s="9"/>
      <c r="ST179" s="9"/>
      <c r="SU179" s="9"/>
      <c r="SV179" s="9"/>
      <c r="SW179" s="9"/>
      <c r="SX179" s="9"/>
      <c r="SY179" s="9"/>
      <c r="SZ179" s="9"/>
      <c r="TA179" s="9"/>
      <c r="TB179" s="9"/>
      <c r="TC179" s="9"/>
      <c r="TD179" s="9"/>
      <c r="TE179" s="9"/>
      <c r="TF179" s="9"/>
      <c r="TG179" s="9"/>
      <c r="TH179" s="9"/>
      <c r="TI179" s="9"/>
      <c r="TJ179" s="9"/>
      <c r="TK179" s="9"/>
      <c r="TL179" s="9"/>
      <c r="TM179" s="9"/>
      <c r="TN179" s="9"/>
      <c r="TO179" s="9"/>
      <c r="TP179" s="9"/>
      <c r="TQ179" s="9"/>
      <c r="TR179" s="9"/>
      <c r="TS179" s="9"/>
      <c r="TT179" s="9"/>
      <c r="TU179" s="9"/>
      <c r="TV179" s="9"/>
      <c r="TW179" s="9"/>
      <c r="TX179" s="9"/>
      <c r="TY179" s="9"/>
      <c r="TZ179" s="9"/>
      <c r="UA179" s="9"/>
      <c r="UB179" s="9"/>
      <c r="UC179" s="9"/>
      <c r="UD179" s="9"/>
      <c r="UE179" s="9"/>
      <c r="UF179" s="9"/>
      <c r="UG179" s="9"/>
      <c r="UH179" s="9"/>
      <c r="UI179" s="9"/>
      <c r="UJ179" s="9"/>
      <c r="UK179" s="9"/>
      <c r="UL179" s="9"/>
      <c r="UM179" s="9"/>
      <c r="UN179" s="9"/>
      <c r="UO179" s="9"/>
      <c r="UP179" s="9"/>
      <c r="UQ179" s="9"/>
      <c r="UR179" s="9"/>
      <c r="US179" s="9"/>
      <c r="UT179" s="9"/>
      <c r="UU179" s="9"/>
      <c r="UV179" s="9"/>
      <c r="UW179" s="9"/>
      <c r="UX179" s="9"/>
      <c r="UY179" s="9"/>
      <c r="UZ179" s="9"/>
      <c r="VA179" s="9"/>
      <c r="VB179" s="9"/>
      <c r="VC179" s="9"/>
      <c r="VD179" s="9"/>
      <c r="VE179" s="9"/>
      <c r="VF179" s="9"/>
      <c r="VG179" s="9"/>
      <c r="VH179" s="9"/>
      <c r="VI179" s="9"/>
      <c r="VJ179" s="9"/>
      <c r="VK179" s="9"/>
      <c r="VL179" s="9"/>
      <c r="VM179" s="9"/>
      <c r="VN179" s="9"/>
      <c r="VO179" s="9"/>
      <c r="VP179" s="9"/>
      <c r="VQ179" s="9"/>
      <c r="VR179" s="9"/>
      <c r="VS179" s="9"/>
      <c r="VT179" s="9"/>
      <c r="VU179" s="9"/>
      <c r="VV179" s="9"/>
      <c r="VW179" s="9"/>
      <c r="VX179" s="9"/>
      <c r="VY179" s="9"/>
      <c r="VZ179" s="9"/>
      <c r="WA179" s="9"/>
      <c r="WB179" s="9"/>
      <c r="WC179" s="9"/>
      <c r="WD179" s="9"/>
      <c r="WE179" s="9"/>
      <c r="WF179" s="9"/>
      <c r="WG179" s="9"/>
      <c r="WH179" s="9"/>
      <c r="WI179" s="9"/>
      <c r="WJ179" s="9"/>
      <c r="WK179" s="9"/>
      <c r="WL179" s="9"/>
      <c r="WM179" s="9"/>
      <c r="WN179" s="9"/>
      <c r="WO179" s="9"/>
      <c r="WP179" s="9"/>
      <c r="WQ179" s="9"/>
      <c r="WR179" s="9"/>
      <c r="WS179" s="9"/>
      <c r="WT179" s="9"/>
      <c r="WU179" s="9"/>
      <c r="WV179" s="9"/>
      <c r="WW179" s="9"/>
      <c r="WX179" s="9"/>
      <c r="WY179" s="9"/>
      <c r="WZ179" s="9"/>
      <c r="XA179" s="9"/>
      <c r="XB179" s="9"/>
      <c r="XC179" s="9"/>
      <c r="XD179" s="9"/>
      <c r="XE179" s="9"/>
      <c r="XF179" s="9"/>
      <c r="XG179" s="9"/>
      <c r="XH179" s="9"/>
      <c r="XI179" s="9"/>
      <c r="XJ179" s="9"/>
      <c r="XK179" s="9"/>
      <c r="XL179" s="9"/>
      <c r="XM179" s="9"/>
      <c r="XN179" s="9"/>
      <c r="XO179" s="9"/>
      <c r="XP179" s="9"/>
      <c r="XQ179" s="9"/>
      <c r="XR179" s="9"/>
      <c r="XS179" s="9"/>
      <c r="XT179" s="9"/>
      <c r="XU179" s="9"/>
      <c r="XV179" s="9"/>
      <c r="XW179" s="9"/>
      <c r="XX179" s="9"/>
      <c r="XY179" s="9"/>
      <c r="XZ179" s="9"/>
      <c r="YA179" s="9"/>
      <c r="YB179" s="9"/>
      <c r="YC179" s="9"/>
      <c r="YD179" s="9"/>
      <c r="YE179" s="9"/>
      <c r="YF179" s="9"/>
      <c r="YG179" s="9"/>
      <c r="YH179" s="9"/>
      <c r="YI179" s="9"/>
      <c r="YJ179" s="9"/>
      <c r="YK179" s="9"/>
      <c r="YL179" s="9"/>
      <c r="YM179" s="9"/>
      <c r="YN179" s="9"/>
      <c r="YO179" s="9"/>
      <c r="YP179" s="9"/>
      <c r="YQ179" s="9"/>
      <c r="YR179" s="9"/>
      <c r="YS179" s="9"/>
      <c r="YT179" s="9"/>
      <c r="YU179" s="9"/>
      <c r="YV179" s="9"/>
      <c r="YW179" s="9"/>
      <c r="YX179" s="9"/>
      <c r="YY179" s="9"/>
      <c r="YZ179" s="9"/>
      <c r="ZA179" s="9"/>
      <c r="ZB179" s="9"/>
      <c r="ZC179" s="9"/>
      <c r="ZD179" s="9"/>
      <c r="ZE179" s="9"/>
      <c r="ZF179" s="9"/>
      <c r="ZG179" s="9"/>
      <c r="ZH179" s="9"/>
      <c r="ZI179" s="9"/>
      <c r="ZJ179" s="9"/>
      <c r="ZK179" s="9"/>
      <c r="ZL179" s="9"/>
      <c r="ZM179" s="9"/>
      <c r="ZN179" s="9"/>
      <c r="ZO179" s="9"/>
      <c r="ZP179" s="9"/>
      <c r="ZQ179" s="9"/>
      <c r="ZR179" s="9"/>
      <c r="ZS179" s="9"/>
      <c r="ZT179" s="9"/>
      <c r="ZU179" s="9"/>
      <c r="ZV179" s="9"/>
      <c r="ZW179" s="9"/>
      <c r="ZX179" s="9"/>
      <c r="ZY179" s="9"/>
      <c r="ZZ179" s="9"/>
      <c r="AAA179" s="9"/>
      <c r="AAB179" s="9"/>
      <c r="AAC179" s="9"/>
      <c r="AAD179" s="9"/>
      <c r="AAE179" s="9"/>
      <c r="AAF179" s="9"/>
      <c r="AAG179" s="9"/>
      <c r="AAH179" s="9"/>
      <c r="AAI179" s="9"/>
      <c r="AAJ179" s="9"/>
      <c r="AAK179" s="9"/>
      <c r="AAL179" s="9"/>
      <c r="AAM179" s="9"/>
      <c r="AAN179" s="9"/>
      <c r="AAO179" s="9"/>
      <c r="AAP179" s="9"/>
      <c r="AAQ179" s="9"/>
      <c r="AAR179" s="9"/>
      <c r="AAS179" s="9"/>
      <c r="AAT179" s="9"/>
      <c r="AAU179" s="9"/>
      <c r="AAV179" s="9"/>
      <c r="AAW179" s="9"/>
      <c r="AAX179" s="9"/>
      <c r="AAY179" s="9"/>
      <c r="AAZ179" s="9"/>
      <c r="ABA179" s="9"/>
      <c r="ABB179" s="9"/>
      <c r="ABC179" s="9"/>
      <c r="ABD179" s="9"/>
      <c r="ABE179" s="9"/>
      <c r="ABF179" s="9"/>
      <c r="ABG179" s="9"/>
      <c r="ABH179" s="9"/>
      <c r="ABI179" s="9"/>
      <c r="ABJ179" s="9"/>
      <c r="ABK179" s="9"/>
      <c r="ABL179" s="9"/>
      <c r="ABM179" s="9"/>
      <c r="ABN179" s="9"/>
      <c r="ABO179" s="9"/>
      <c r="ABP179" s="9"/>
      <c r="ABQ179" s="9"/>
      <c r="ABR179" s="9"/>
      <c r="ABS179" s="9"/>
      <c r="ABT179" s="9"/>
      <c r="ABU179" s="9"/>
      <c r="ABV179" s="9"/>
      <c r="ABW179" s="9"/>
      <c r="ABX179" s="9"/>
      <c r="ABY179" s="9"/>
      <c r="ABZ179" s="9"/>
      <c r="ACA179" s="9"/>
      <c r="ACB179" s="9"/>
      <c r="ACC179" s="9"/>
      <c r="ACD179" s="9"/>
      <c r="ACE179" s="9"/>
      <c r="ACF179" s="9"/>
      <c r="ACG179" s="9"/>
      <c r="ACH179" s="9"/>
      <c r="ACI179" s="9"/>
      <c r="ACJ179" s="9"/>
      <c r="ACK179" s="9"/>
      <c r="ACL179" s="9"/>
      <c r="ACM179" s="9"/>
      <c r="ACN179" s="9"/>
      <c r="ACO179" s="9"/>
      <c r="ACP179" s="9"/>
      <c r="ACQ179" s="9"/>
      <c r="ACR179" s="9"/>
      <c r="ACS179" s="9"/>
      <c r="ACT179" s="9"/>
      <c r="ACU179" s="9"/>
      <c r="ACV179" s="9"/>
      <c r="ACW179" s="9"/>
      <c r="ACX179" s="9"/>
      <c r="ACY179" s="9"/>
      <c r="ACZ179" s="9"/>
      <c r="ADA179" s="9"/>
      <c r="ADB179" s="9"/>
      <c r="ADC179" s="9"/>
      <c r="ADD179" s="9"/>
      <c r="ADE179" s="9"/>
      <c r="ADF179" s="9"/>
      <c r="ADG179" s="9"/>
      <c r="ADH179" s="9"/>
      <c r="ADI179" s="9"/>
      <c r="ADJ179" s="9"/>
      <c r="ADK179" s="9"/>
      <c r="ADL179" s="9"/>
      <c r="ADM179" s="9"/>
      <c r="ADN179" s="9"/>
      <c r="ADO179" s="9"/>
      <c r="ADP179" s="9"/>
      <c r="ADQ179" s="9"/>
      <c r="ADR179" s="9"/>
      <c r="ADS179" s="9"/>
      <c r="ADT179" s="9"/>
      <c r="ADU179" s="9"/>
      <c r="ADV179" s="9"/>
      <c r="ADW179" s="9"/>
      <c r="ADX179" s="9"/>
      <c r="ADY179" s="9"/>
      <c r="ADZ179" s="9"/>
      <c r="AEA179" s="9"/>
      <c r="AEB179" s="9"/>
      <c r="AEC179" s="9"/>
      <c r="AED179" s="9"/>
      <c r="AEE179" s="9"/>
      <c r="AEF179" s="9"/>
      <c r="AEG179" s="9"/>
      <c r="AEH179" s="9"/>
      <c r="AEI179" s="9"/>
      <c r="AEJ179" s="9"/>
      <c r="AEK179" s="9"/>
      <c r="AEL179" s="9"/>
      <c r="AEM179" s="9"/>
      <c r="AEN179" s="9"/>
      <c r="AEO179" s="9"/>
      <c r="AEP179" s="9"/>
      <c r="AEQ179" s="9"/>
      <c r="AER179" s="9"/>
      <c r="AES179" s="9"/>
      <c r="AET179" s="9"/>
      <c r="AEU179" s="9"/>
      <c r="AEV179" s="9"/>
      <c r="AEW179" s="9"/>
      <c r="AEX179" s="9"/>
      <c r="AEY179" s="9"/>
      <c r="AEZ179" s="9"/>
      <c r="AFA179" s="9"/>
      <c r="AFB179" s="9"/>
      <c r="AFC179" s="9"/>
      <c r="AFD179" s="9"/>
      <c r="AFE179" s="9"/>
      <c r="AFF179" s="9"/>
      <c r="AFG179" s="9"/>
      <c r="AFH179" s="9"/>
      <c r="AFI179" s="9"/>
      <c r="AFJ179" s="9"/>
      <c r="AFK179" s="9"/>
      <c r="AFL179" s="9"/>
      <c r="AFM179" s="9"/>
      <c r="AFN179" s="9"/>
      <c r="AFO179" s="9"/>
      <c r="AFP179" s="9"/>
      <c r="AFQ179" s="9"/>
      <c r="AFR179" s="9"/>
      <c r="AFS179" s="9"/>
      <c r="AFT179" s="9"/>
      <c r="AFU179" s="9"/>
      <c r="AFV179" s="9"/>
      <c r="AFW179" s="9"/>
      <c r="AFX179" s="9"/>
      <c r="AFY179" s="9"/>
      <c r="AFZ179" s="9"/>
      <c r="AGA179" s="9"/>
      <c r="AGB179" s="9"/>
      <c r="AGC179" s="9"/>
      <c r="AGD179" s="9"/>
      <c r="AGE179" s="9"/>
      <c r="AGF179" s="9"/>
      <c r="AGG179" s="9"/>
      <c r="AGH179" s="9"/>
      <c r="AGI179" s="9"/>
      <c r="AGJ179" s="9"/>
      <c r="AGK179" s="9"/>
      <c r="AGL179" s="9"/>
      <c r="AGM179" s="9"/>
      <c r="AGN179" s="9"/>
      <c r="AGO179" s="9"/>
      <c r="AGP179" s="9"/>
      <c r="AGQ179" s="9"/>
      <c r="AGR179" s="9"/>
      <c r="AGS179" s="9"/>
      <c r="AGT179" s="9"/>
      <c r="AGU179" s="9"/>
      <c r="AGV179" s="9"/>
      <c r="AGW179" s="9"/>
      <c r="AGX179" s="9"/>
      <c r="AGY179" s="9"/>
      <c r="AGZ179" s="9"/>
      <c r="AHA179" s="9"/>
      <c r="AHB179" s="9"/>
      <c r="AHC179" s="9"/>
      <c r="AHD179" s="9"/>
      <c r="AHE179" s="9"/>
      <c r="AHF179" s="9"/>
      <c r="AHG179" s="9"/>
      <c r="AHH179" s="9"/>
      <c r="AHI179" s="9"/>
      <c r="AHJ179" s="9"/>
      <c r="AHK179" s="9"/>
      <c r="AHL179" s="9"/>
      <c r="AHM179" s="9"/>
      <c r="AHN179" s="9"/>
      <c r="AHO179" s="9"/>
      <c r="AHP179" s="9"/>
      <c r="AHQ179" s="9"/>
      <c r="AHR179" s="9"/>
      <c r="AHS179" s="9"/>
      <c r="AHT179" s="9"/>
      <c r="AHU179" s="9"/>
      <c r="AHV179" s="9"/>
      <c r="AHW179" s="9"/>
      <c r="AHX179" s="9"/>
      <c r="AHY179" s="9"/>
      <c r="AHZ179" s="9"/>
      <c r="AIA179" s="9"/>
      <c r="AIB179" s="9"/>
      <c r="AIC179" s="9"/>
      <c r="AID179" s="9"/>
      <c r="AIE179" s="9"/>
      <c r="AIF179" s="9"/>
      <c r="AIG179" s="9"/>
      <c r="AIH179" s="9"/>
      <c r="AII179" s="9"/>
      <c r="AIJ179" s="9"/>
      <c r="AIK179" s="9"/>
      <c r="AIL179" s="9"/>
      <c r="AIM179" s="9"/>
      <c r="AIN179" s="9"/>
      <c r="AIO179" s="9"/>
      <c r="AIP179" s="9"/>
      <c r="AIQ179" s="9"/>
      <c r="AIR179" s="9"/>
      <c r="AIS179" s="9"/>
      <c r="AIT179" s="9"/>
      <c r="AIU179" s="9"/>
      <c r="AIV179" s="9"/>
      <c r="AIW179" s="9"/>
      <c r="AIX179" s="9"/>
      <c r="AIY179" s="9"/>
      <c r="AIZ179" s="9"/>
      <c r="AJA179" s="9"/>
      <c r="AJB179" s="9"/>
      <c r="AJC179" s="9"/>
      <c r="AJD179" s="9"/>
      <c r="AJE179" s="9"/>
      <c r="AJF179" s="9"/>
      <c r="AJG179" s="9"/>
      <c r="AJH179" s="9"/>
      <c r="AJI179" s="9"/>
      <c r="AJJ179" s="9"/>
      <c r="AJK179" s="9"/>
      <c r="AJL179" s="9"/>
      <c r="AJM179" s="9"/>
      <c r="AJN179" s="9"/>
      <c r="AJO179" s="9"/>
      <c r="AJP179" s="9"/>
      <c r="AJQ179" s="9"/>
      <c r="AJR179" s="9"/>
      <c r="AJS179" s="9"/>
      <c r="AJT179" s="9"/>
      <c r="AJU179" s="9"/>
      <c r="AJV179" s="9"/>
      <c r="AJW179" s="9"/>
      <c r="AJX179" s="9"/>
      <c r="AJY179" s="9"/>
      <c r="AJZ179" s="9"/>
      <c r="AKA179" s="9"/>
      <c r="AKB179" s="9"/>
      <c r="AKC179" s="9"/>
      <c r="AKD179" s="9"/>
      <c r="AKE179" s="9"/>
      <c r="AKF179" s="9"/>
      <c r="AKG179" s="9"/>
      <c r="AKH179" s="9"/>
      <c r="AKI179" s="9"/>
      <c r="AKJ179" s="9"/>
      <c r="AKK179" s="9"/>
      <c r="AKL179" s="9"/>
      <c r="AKM179" s="9"/>
      <c r="AKN179" s="9"/>
      <c r="AKO179" s="9"/>
      <c r="AKP179" s="9"/>
      <c r="AKQ179" s="9"/>
      <c r="AKR179" s="9"/>
      <c r="AKS179" s="9"/>
      <c r="AKT179" s="9"/>
      <c r="AKU179" s="9"/>
      <c r="AKV179" s="9"/>
      <c r="AKW179" s="9"/>
      <c r="AKX179" s="9"/>
      <c r="AKY179" s="9"/>
      <c r="AKZ179" s="9"/>
      <c r="ALA179" s="9"/>
      <c r="ALB179" s="9"/>
      <c r="ALC179" s="9"/>
      <c r="ALD179" s="9"/>
      <c r="ALE179" s="9"/>
      <c r="ALF179" s="9"/>
      <c r="ALG179" s="9"/>
      <c r="ALH179" s="9"/>
      <c r="ALI179" s="9"/>
      <c r="ALJ179" s="9"/>
      <c r="ALK179" s="9"/>
      <c r="ALL179" s="9"/>
      <c r="ALM179" s="9"/>
      <c r="ALN179" s="9"/>
      <c r="ALO179" s="9"/>
      <c r="ALP179" s="9"/>
      <c r="ALQ179" s="9"/>
      <c r="ALR179" s="9"/>
      <c r="ALS179" s="9"/>
      <c r="ALT179" s="9"/>
      <c r="ALU179" s="9"/>
      <c r="ALV179" s="9"/>
      <c r="ALW179" s="9"/>
      <c r="ALX179" s="9"/>
      <c r="ALY179" s="9"/>
      <c r="AMN179" s="9"/>
      <c r="AMO179" s="9"/>
      <c r="AMP179" s="9"/>
      <c r="AMQ179" s="9"/>
      <c r="AMR179" s="9"/>
      <c r="AMS179" s="9"/>
      <c r="AMT179" s="9"/>
      <c r="AMU179" s="9"/>
      <c r="AMV179" s="9"/>
      <c r="AMW179" s="9"/>
      <c r="AMX179" s="9"/>
      <c r="AMY179" s="9"/>
      <c r="AMZ179" s="9"/>
      <c r="ANA179" s="9"/>
      <c r="ANB179" s="9"/>
      <c r="ANC179" s="9"/>
      <c r="AND179" s="9"/>
      <c r="ANE179" s="9"/>
      <c r="ANF179" s="9"/>
      <c r="ANG179" s="9"/>
      <c r="ANH179" s="9"/>
      <c r="ANI179" s="9"/>
      <c r="ANJ179" s="9"/>
      <c r="ANK179" s="9"/>
      <c r="ANL179" s="9"/>
      <c r="ANM179" s="9"/>
      <c r="ANN179" s="9"/>
      <c r="ANO179" s="9"/>
      <c r="ANP179" s="9"/>
      <c r="ANQ179" s="9"/>
      <c r="ANR179" s="9"/>
      <c r="ANS179" s="9"/>
      <c r="ANT179" s="9"/>
      <c r="ANU179" s="9"/>
      <c r="ANV179" s="9"/>
      <c r="ANW179" s="9"/>
      <c r="ANX179" s="9"/>
      <c r="ANY179" s="9"/>
      <c r="ANZ179" s="9"/>
      <c r="AOA179" s="9"/>
      <c r="AOB179" s="9"/>
      <c r="AOC179" s="9"/>
      <c r="AOD179" s="9"/>
      <c r="AOE179" s="9"/>
      <c r="AOF179" s="9"/>
      <c r="AOG179" s="9"/>
      <c r="AOH179" s="9"/>
      <c r="AOI179" s="9"/>
      <c r="AOJ179" s="9"/>
      <c r="AOK179" s="9"/>
      <c r="AOL179" s="9"/>
      <c r="AOM179" s="9"/>
      <c r="AON179" s="9"/>
      <c r="AOO179" s="9"/>
      <c r="AOP179" s="9"/>
      <c r="AOQ179" s="9"/>
      <c r="AOR179" s="9"/>
      <c r="AOS179" s="9"/>
      <c r="AOT179" s="9"/>
      <c r="AOU179" s="9"/>
      <c r="AOV179" s="9"/>
      <c r="AOW179" s="9"/>
      <c r="AOX179" s="9"/>
      <c r="AOY179" s="9"/>
      <c r="AOZ179" s="9"/>
      <c r="APA179" s="9"/>
      <c r="APB179" s="9"/>
      <c r="APC179" s="9"/>
      <c r="APD179" s="9"/>
      <c r="APE179" s="9"/>
      <c r="APF179" s="9"/>
      <c r="APG179" s="9"/>
      <c r="APH179" s="9"/>
      <c r="API179" s="9"/>
      <c r="APJ179" s="9"/>
      <c r="APK179" s="9"/>
      <c r="APL179" s="9"/>
      <c r="APM179" s="9"/>
      <c r="APN179" s="9"/>
      <c r="APO179" s="9"/>
      <c r="APP179" s="9"/>
      <c r="APQ179" s="9"/>
      <c r="APR179" s="9"/>
      <c r="APS179" s="9"/>
      <c r="APT179" s="9"/>
      <c r="APU179" s="9"/>
      <c r="APV179" s="9"/>
      <c r="APW179" s="9"/>
      <c r="APX179" s="9"/>
      <c r="APY179" s="9"/>
      <c r="APZ179" s="9"/>
      <c r="AQA179" s="9"/>
      <c r="AQB179" s="9"/>
      <c r="AQC179" s="9"/>
      <c r="AQD179" s="9"/>
      <c r="AQE179" s="9"/>
      <c r="AQF179" s="9"/>
      <c r="AQG179" s="9"/>
      <c r="AQH179" s="9"/>
      <c r="AQI179" s="9"/>
      <c r="AQJ179" s="9"/>
      <c r="AQK179" s="9"/>
      <c r="AQL179" s="9"/>
      <c r="AQM179" s="9"/>
      <c r="AQN179" s="9"/>
      <c r="AQO179" s="9"/>
      <c r="AQP179" s="9"/>
      <c r="AQQ179" s="9"/>
      <c r="AQR179" s="9"/>
      <c r="AQS179" s="9"/>
      <c r="AQT179" s="9"/>
      <c r="AQU179" s="9"/>
      <c r="AQV179" s="9"/>
      <c r="AQW179" s="9"/>
      <c r="AQX179" s="9"/>
      <c r="AQY179" s="9"/>
      <c r="AQZ179" s="9"/>
      <c r="ARA179" s="9"/>
      <c r="ARB179" s="9"/>
      <c r="ARC179" s="9"/>
      <c r="ARD179" s="9"/>
      <c r="ARE179" s="9"/>
      <c r="ARF179" s="9"/>
      <c r="ARG179" s="9"/>
      <c r="ARH179" s="9"/>
      <c r="ARI179" s="9"/>
      <c r="ARJ179" s="9"/>
      <c r="ARK179" s="9"/>
      <c r="ARL179" s="9"/>
      <c r="ARM179" s="9"/>
      <c r="ARN179" s="9"/>
      <c r="ARO179" s="9"/>
      <c r="ARP179" s="9"/>
      <c r="ARQ179" s="9"/>
      <c r="ARR179" s="9"/>
      <c r="ARS179" s="9"/>
      <c r="ART179" s="9"/>
      <c r="ARU179" s="9"/>
      <c r="ARV179" s="9"/>
      <c r="ARW179" s="9"/>
      <c r="ARX179" s="9"/>
      <c r="ARY179" s="9"/>
      <c r="ARZ179" s="9"/>
      <c r="ASA179" s="9"/>
      <c r="ASB179" s="9"/>
      <c r="ASC179" s="9"/>
      <c r="ASD179" s="9"/>
      <c r="ASE179" s="9"/>
      <c r="ASF179" s="9"/>
      <c r="ASG179" s="9"/>
      <c r="ASH179" s="9"/>
      <c r="ASI179" s="9"/>
      <c r="ASJ179" s="9"/>
      <c r="ASK179" s="9"/>
      <c r="ASL179" s="9"/>
      <c r="ASM179" s="9"/>
      <c r="ASN179" s="9"/>
      <c r="ASO179" s="9"/>
      <c r="ASP179" s="9"/>
      <c r="ASQ179" s="9"/>
      <c r="ASR179" s="9"/>
      <c r="ASS179" s="9"/>
      <c r="AST179" s="9"/>
      <c r="ASU179" s="9"/>
      <c r="ASV179" s="9"/>
      <c r="ASW179" s="9"/>
      <c r="ASX179" s="9"/>
      <c r="ASY179" s="9"/>
      <c r="ASZ179" s="9"/>
      <c r="ATA179" s="9"/>
      <c r="ATB179" s="9"/>
      <c r="ATC179" s="9"/>
      <c r="ATD179" s="9"/>
      <c r="ATE179" s="9"/>
      <c r="ATF179" s="9"/>
      <c r="ATG179" s="9"/>
      <c r="ATH179" s="9"/>
      <c r="ATI179" s="9"/>
      <c r="ATJ179" s="9"/>
      <c r="ATK179" s="9"/>
      <c r="ATL179" s="9"/>
      <c r="ATM179" s="9"/>
      <c r="ATN179" s="9"/>
      <c r="ATO179" s="9"/>
      <c r="ATP179" s="9"/>
      <c r="ATQ179" s="9"/>
      <c r="ATR179" s="9"/>
      <c r="ATS179" s="9"/>
      <c r="ATT179" s="9"/>
      <c r="ATU179" s="9"/>
      <c r="ATV179" s="9"/>
      <c r="ATW179" s="9"/>
      <c r="ATX179" s="9"/>
      <c r="ATY179" s="9" t="s">
        <v>5691</v>
      </c>
      <c r="ATZ179" s="9" t="s">
        <v>5691</v>
      </c>
      <c r="AUA179" s="9" t="s">
        <v>13464</v>
      </c>
      <c r="AUB179" s="9"/>
      <c r="AUC179" s="9"/>
      <c r="AUD179" s="9"/>
      <c r="AUE179" s="9"/>
      <c r="AUF179" s="9"/>
      <c r="AUG179" s="9"/>
      <c r="AUH179" s="9"/>
      <c r="AUI179" s="9"/>
      <c r="AUJ179" s="9"/>
      <c r="AUK179" s="9"/>
      <c r="AUL179" s="9"/>
      <c r="AUM179" s="9"/>
      <c r="AUN179" s="9"/>
      <c r="AUO179" s="9"/>
      <c r="AUP179" s="9"/>
      <c r="AUQ179" s="9"/>
      <c r="AUR179" s="9"/>
      <c r="AUS179" s="9"/>
      <c r="AUT179" s="9"/>
      <c r="AUU179" s="9"/>
      <c r="AUV179" s="9"/>
      <c r="AUW179" s="9"/>
      <c r="AUX179" s="9"/>
      <c r="AUY179" s="9"/>
      <c r="AUZ179" s="9"/>
      <c r="AVA179" s="9"/>
      <c r="AVB179" s="9"/>
      <c r="AVC179" s="9"/>
      <c r="AVD179" s="9"/>
      <c r="AVE179" s="9"/>
      <c r="AVF179" s="9"/>
      <c r="AVG179" s="9"/>
      <c r="AVH179" s="9"/>
      <c r="AVI179" s="9"/>
      <c r="AVJ179" s="9"/>
      <c r="AVK179" s="9" t="s">
        <v>13465</v>
      </c>
      <c r="AVL179" s="9"/>
      <c r="AVM179" s="9"/>
      <c r="AVN179" s="9"/>
      <c r="AVO179" s="9"/>
      <c r="AVP179" s="9"/>
      <c r="AVQ179" s="9"/>
      <c r="AVR179" s="9"/>
      <c r="AVS179" s="9"/>
      <c r="AVT179" s="9"/>
      <c r="AVU179" s="9"/>
      <c r="AVV179" s="9"/>
      <c r="AVW179" s="9"/>
      <c r="AVX179" s="9"/>
      <c r="AVY179" s="9"/>
      <c r="AVZ179" s="9"/>
      <c r="AWA179" s="9"/>
      <c r="AWB179" s="9"/>
      <c r="AWC179" s="9"/>
      <c r="AWD179" s="9"/>
      <c r="AWE179" s="9"/>
      <c r="AWF179" s="9"/>
      <c r="AWG179" s="9"/>
      <c r="AWH179" s="9"/>
      <c r="AWI179" s="9"/>
      <c r="AWJ179" s="9"/>
      <c r="AWK179" s="9"/>
      <c r="AWL179" s="9"/>
      <c r="AWM179" s="9"/>
      <c r="AWN179" s="9"/>
      <c r="AWO179" s="9"/>
      <c r="AWP179" s="9"/>
      <c r="AWQ179" s="9"/>
      <c r="AWR179" s="9"/>
      <c r="AWS179" s="9"/>
      <c r="AWT179" s="9"/>
      <c r="AWU179" s="9"/>
      <c r="AWV179" s="9"/>
      <c r="AWW179" s="9"/>
      <c r="AWX179" s="9"/>
      <c r="AWY179" s="9"/>
      <c r="AWZ179" s="9"/>
      <c r="AXA179" s="9"/>
      <c r="AXB179" s="9" t="s">
        <v>5707</v>
      </c>
      <c r="AXC179" s="9"/>
      <c r="AXD179" s="9"/>
      <c r="AXE179" s="9"/>
      <c r="AXF179" s="9"/>
      <c r="AXG179" s="9"/>
      <c r="AXH179" s="9"/>
      <c r="AXI179" s="9"/>
      <c r="AXJ179" s="9"/>
      <c r="AXK179" s="9">
        <v>701.0</v>
      </c>
      <c r="AXL179" s="9" t="s">
        <v>3332</v>
      </c>
      <c r="AXM179" s="9">
        <v>526.0</v>
      </c>
      <c r="AXN179" s="9"/>
      <c r="AXO179" s="9"/>
      <c r="AXP179" s="9"/>
      <c r="AXQ179" s="9"/>
      <c r="AXR179" s="9"/>
      <c r="AXS179" s="9"/>
      <c r="AXT179" s="9"/>
      <c r="AXU179" s="9"/>
      <c r="AXV179" s="9"/>
      <c r="AXW179" s="9"/>
      <c r="AXX179" s="9"/>
      <c r="AXY179" s="9"/>
      <c r="AXZ179" s="9"/>
      <c r="AYA179" s="9"/>
      <c r="AYB179" s="9"/>
      <c r="AYC179" s="9"/>
      <c r="AYD179" s="9" t="s">
        <v>3332</v>
      </c>
      <c r="AYE179" s="9"/>
      <c r="AYF179" s="9"/>
      <c r="AYG179" s="9"/>
      <c r="AYH179" s="9" t="s">
        <v>13466</v>
      </c>
      <c r="AYI179" s="9"/>
      <c r="AYJ179" s="9"/>
      <c r="AYK179" s="9"/>
      <c r="AYL179" s="9"/>
      <c r="AYM179" s="9"/>
      <c r="AYN179" s="9"/>
      <c r="AYO179" s="9"/>
      <c r="AYP179" s="9"/>
      <c r="AYQ179" s="9"/>
      <c r="AYR179" s="9"/>
      <c r="AYS179" s="9"/>
      <c r="AYT179" s="9"/>
      <c r="AYU179" s="9"/>
      <c r="AYV179" s="9"/>
      <c r="AYW179" s="9"/>
      <c r="AYX179" s="9"/>
      <c r="AYY179" s="9"/>
      <c r="AYZ179" s="9"/>
      <c r="AZA179" s="9"/>
      <c r="AZB179" s="9"/>
      <c r="AZC179" s="9"/>
      <c r="AZD179" s="9"/>
      <c r="AZE179" s="9"/>
      <c r="AZF179" s="9"/>
      <c r="AZG179" s="9"/>
      <c r="AZH179" s="9"/>
      <c r="AZI179" s="9"/>
      <c r="AZJ179" s="9"/>
      <c r="AZK179" s="9"/>
      <c r="AZL179" s="9"/>
      <c r="AZM179" s="9"/>
      <c r="AZN179" s="9"/>
      <c r="AZO179" s="9"/>
      <c r="AZP179" s="9"/>
      <c r="AZQ179" s="9"/>
      <c r="AZR179" s="9"/>
      <c r="AZS179" s="9"/>
      <c r="AZT179" s="9"/>
      <c r="AZU179" s="9"/>
      <c r="AZV179" s="9"/>
      <c r="AZW179" s="9"/>
      <c r="AZX179" s="9"/>
      <c r="AZY179" s="9"/>
      <c r="AZZ179" s="9"/>
      <c r="BAA179" s="9"/>
      <c r="BAB179" s="9"/>
      <c r="BAC179" s="9"/>
      <c r="BAD179" s="9"/>
      <c r="BAE179" s="9"/>
      <c r="BAF179" s="9"/>
      <c r="BAG179" s="9"/>
      <c r="BAH179" s="9"/>
      <c r="BAI179" s="9"/>
      <c r="BAJ179" s="9"/>
      <c r="BAK179" s="9"/>
      <c r="BAL179" s="9"/>
      <c r="BAM179" s="9"/>
      <c r="BAN179" s="9"/>
      <c r="BAO179" s="9"/>
      <c r="BAP179" s="9"/>
      <c r="BAQ179" s="9"/>
      <c r="BAR179" s="9"/>
      <c r="BAS179" s="9"/>
      <c r="BAT179" s="9"/>
      <c r="BAU179" s="9"/>
      <c r="BAV179" s="9"/>
      <c r="BAW179" s="9"/>
      <c r="BAX179" s="9"/>
      <c r="BAY179" s="9"/>
      <c r="BAZ179" s="9"/>
      <c r="BBA179" s="9"/>
      <c r="BBB179" s="9"/>
      <c r="BBC179" s="9"/>
      <c r="BBD179" s="9"/>
      <c r="BBE179" s="9"/>
      <c r="BBF179" s="9"/>
      <c r="BBG179" s="9"/>
      <c r="BBH179" s="9"/>
      <c r="BBI179" s="9"/>
      <c r="BBJ179" s="9"/>
      <c r="BBK179" s="9"/>
      <c r="BBL179" s="9"/>
      <c r="BBM179" s="9"/>
      <c r="BBN179" s="9"/>
      <c r="BBO179" s="9"/>
      <c r="BBP179" s="9"/>
      <c r="BBQ179" s="9"/>
      <c r="BBR179" s="9"/>
      <c r="BBS179" s="9"/>
      <c r="BBT179" s="9"/>
      <c r="BBU179" s="9"/>
      <c r="BBV179" s="9"/>
      <c r="BBW179" s="9"/>
      <c r="BBX179" s="9"/>
      <c r="BBY179" s="9"/>
      <c r="BBZ179" s="9"/>
      <c r="BCA179" s="9"/>
      <c r="BCB179" s="9"/>
      <c r="BCC179" s="9"/>
      <c r="BCD179" s="9"/>
      <c r="BCE179" s="9"/>
      <c r="BCF179" s="9"/>
      <c r="BCG179" s="9"/>
      <c r="BCH179" s="9"/>
      <c r="BCI179" s="9"/>
      <c r="BCJ179" s="9"/>
      <c r="BCK179" s="9"/>
      <c r="BCL179" s="9"/>
      <c r="BCM179" s="9"/>
      <c r="BCN179" s="9"/>
      <c r="BCO179" s="9"/>
      <c r="BCP179" s="9"/>
      <c r="BCQ179" s="9"/>
      <c r="BCR179" s="9"/>
      <c r="BCS179" s="9"/>
      <c r="BCT179" s="9"/>
      <c r="BCU179" s="9"/>
      <c r="BCV179" s="9"/>
      <c r="BCW179" s="9"/>
      <c r="BCX179" s="9"/>
      <c r="BCY179" s="9"/>
      <c r="BCZ179" s="9"/>
      <c r="BDA179" s="9"/>
      <c r="BDB179" s="9"/>
      <c r="BDC179" s="9"/>
      <c r="BDD179" s="9"/>
      <c r="BDE179" s="9"/>
      <c r="BDF179" s="9"/>
      <c r="BDG179" s="9"/>
      <c r="BDH179" s="9"/>
      <c r="BDI179" s="9"/>
      <c r="BDJ179" s="9"/>
      <c r="BDK179" s="9"/>
      <c r="BDL179" s="9"/>
      <c r="BDM179" s="9"/>
      <c r="BDN179" s="9"/>
      <c r="BDO179" s="9"/>
      <c r="BDP179" s="9"/>
      <c r="BDQ179" s="9"/>
      <c r="BDR179" s="9"/>
      <c r="BDS179" s="9"/>
      <c r="BDT179" s="9"/>
      <c r="BDU179" s="9"/>
      <c r="BDV179" s="9"/>
      <c r="BDW179" s="9"/>
      <c r="BDX179" s="9"/>
      <c r="BDY179" s="9"/>
      <c r="BDZ179" s="9"/>
      <c r="BEA179" s="9"/>
      <c r="BEB179" s="9"/>
      <c r="BEC179" s="9"/>
      <c r="BED179" s="9"/>
      <c r="BEE179" s="9"/>
      <c r="BEF179" s="9"/>
      <c r="BEG179" s="9"/>
      <c r="BEH179" s="9"/>
      <c r="BEI179" s="9"/>
      <c r="BEJ179" s="9"/>
      <c r="BEK179" s="9"/>
      <c r="BEL179" s="9"/>
      <c r="BEM179" s="9"/>
      <c r="BEN179" s="9"/>
      <c r="BEO179" s="9"/>
      <c r="BEP179" s="9"/>
      <c r="BEQ179" s="9"/>
      <c r="BER179" s="9"/>
      <c r="BES179" s="9"/>
      <c r="BET179" s="9"/>
      <c r="BEU179" s="9"/>
      <c r="BEV179" s="9"/>
      <c r="BEW179" s="9"/>
      <c r="BEX179" s="9"/>
      <c r="BEY179" s="9"/>
      <c r="BEZ179" s="9"/>
      <c r="BFA179" s="9"/>
      <c r="BFB179" s="9"/>
      <c r="BFC179" s="9"/>
      <c r="BFD179" s="9"/>
      <c r="BFE179" s="9"/>
      <c r="BFF179" s="9"/>
      <c r="BFG179" s="9"/>
      <c r="BFH179" s="9"/>
      <c r="BFI179" s="9"/>
      <c r="BFJ179" s="9"/>
      <c r="BFK179" s="9"/>
      <c r="BFL179" s="9"/>
      <c r="BFM179" s="9"/>
      <c r="BFN179" s="9"/>
      <c r="BFO179" s="9"/>
      <c r="BFP179" s="9"/>
      <c r="BFQ179" s="9"/>
      <c r="BFR179" s="9"/>
      <c r="BFS179" s="9"/>
      <c r="BFT179" s="9"/>
      <c r="BFU179" s="9"/>
      <c r="BFV179" s="9"/>
      <c r="BFW179" s="9"/>
      <c r="BFX179" s="9"/>
      <c r="BFY179" s="9"/>
      <c r="BFZ179" s="9"/>
      <c r="BGA179" s="9"/>
      <c r="BGB179" s="9"/>
      <c r="BGC179" s="9"/>
      <c r="BGD179" s="9"/>
      <c r="BGE179" s="9"/>
      <c r="BGF179" s="9"/>
      <c r="BGG179" s="9"/>
      <c r="BGH179" s="9"/>
      <c r="BGI179" s="9"/>
      <c r="BGJ179" s="9"/>
      <c r="BGK179" s="9"/>
      <c r="BGL179" s="9"/>
      <c r="BGM179" s="9"/>
      <c r="BGN179" s="9"/>
      <c r="BGO179" s="9"/>
      <c r="BGP179" s="9"/>
      <c r="BGQ179" s="9"/>
      <c r="BGR179" s="9"/>
      <c r="BGS179" s="9"/>
      <c r="BGT179" s="9"/>
      <c r="BGU179" s="9"/>
      <c r="BGV179" s="9"/>
      <c r="BGW179" s="9"/>
      <c r="BGX179" s="9"/>
      <c r="BGY179" s="9"/>
      <c r="BGZ179" s="9"/>
      <c r="BHA179" s="9"/>
      <c r="BHB179" s="9"/>
      <c r="BHC179" s="9"/>
      <c r="BHD179" s="9"/>
      <c r="BHE179" s="9"/>
      <c r="BHF179" s="9"/>
      <c r="BHG179" s="9"/>
      <c r="BHH179" s="9"/>
      <c r="BHI179" s="9"/>
      <c r="BHJ179" s="9"/>
      <c r="BHK179" s="9"/>
      <c r="BHL179" s="9"/>
      <c r="BHM179" s="9"/>
      <c r="BHN179" s="9"/>
      <c r="BHO179" s="9"/>
      <c r="BHP179" s="9"/>
      <c r="BHQ179" s="9"/>
      <c r="BHR179" s="9"/>
      <c r="BHS179" s="9"/>
      <c r="BHT179" s="9"/>
      <c r="BHU179" s="9"/>
      <c r="BHV179" s="9"/>
      <c r="BHW179" s="9"/>
      <c r="BHX179" s="9"/>
      <c r="BHY179" s="9"/>
      <c r="BHZ179" s="9"/>
      <c r="BIA179" s="9"/>
      <c r="BIB179" s="9"/>
      <c r="BIC179" s="9"/>
      <c r="BID179" s="9"/>
      <c r="BIE179" s="9"/>
      <c r="BIF179" s="9"/>
      <c r="BIG179" s="9"/>
      <c r="BIH179" s="9"/>
      <c r="BII179" s="9"/>
      <c r="BIJ179" s="9"/>
      <c r="BIK179" s="9"/>
      <c r="BIL179" s="9"/>
      <c r="BIM179" s="9"/>
      <c r="BIN179" s="9"/>
      <c r="BIO179" s="9"/>
      <c r="BIP179" s="9"/>
      <c r="BIQ179" s="9"/>
      <c r="BIR179" s="9"/>
      <c r="BIS179" s="9"/>
      <c r="BIT179" s="9"/>
      <c r="BIU179" s="9"/>
      <c r="BIV179" s="9"/>
      <c r="BIW179" s="9"/>
      <c r="BIX179" s="9"/>
      <c r="BIY179" s="9"/>
      <c r="BIZ179" s="9"/>
      <c r="BJA179" s="9"/>
      <c r="BJB179" s="9"/>
      <c r="BJC179" s="9"/>
      <c r="BJD179" s="9"/>
      <c r="BJE179" s="9"/>
      <c r="BJF179" s="9"/>
      <c r="BJG179" s="9"/>
      <c r="BJH179" s="9"/>
      <c r="BJI179" s="9"/>
      <c r="BJJ179" s="9"/>
      <c r="BJK179" s="9"/>
      <c r="BJL179" s="9"/>
      <c r="BJM179" s="9"/>
      <c r="BJN179" s="9"/>
      <c r="BJO179" s="9"/>
      <c r="BJP179" s="9"/>
      <c r="BJQ179" s="9"/>
      <c r="BJR179" s="9"/>
      <c r="BJS179" s="9"/>
      <c r="BJT179" s="9"/>
      <c r="BJU179" s="9"/>
      <c r="BJV179" s="9"/>
      <c r="BJW179" s="9"/>
      <c r="BJX179" s="9"/>
      <c r="BJY179" s="9"/>
      <c r="BJZ179" s="9"/>
      <c r="BKA179" s="9"/>
      <c r="BKB179" s="9"/>
      <c r="BKC179" s="9"/>
      <c r="BKD179" s="9"/>
      <c r="BKE179" s="9"/>
      <c r="BKF179" s="9"/>
      <c r="BKG179" s="9"/>
      <c r="BKH179" s="9"/>
      <c r="BKI179" s="9"/>
      <c r="BKJ179" s="9"/>
      <c r="BKK179" s="9"/>
      <c r="BKL179" s="9"/>
      <c r="BKM179" s="9"/>
      <c r="BKN179" s="9"/>
      <c r="BKO179" s="9"/>
      <c r="BKP179" s="9"/>
      <c r="BKQ179" s="9"/>
      <c r="BKR179" s="9"/>
      <c r="BKS179" s="9"/>
      <c r="BKT179" s="9"/>
      <c r="BKU179" s="9"/>
      <c r="BKV179" s="9"/>
      <c r="BKW179" s="9"/>
      <c r="BKX179" s="9"/>
      <c r="BKY179" s="9"/>
      <c r="BKZ179" s="9"/>
      <c r="BLA179" s="9"/>
      <c r="BLB179" s="9"/>
      <c r="BLC179" s="9"/>
      <c r="BLD179" s="9"/>
      <c r="BLE179" s="9"/>
      <c r="BLF179" s="9"/>
      <c r="BLG179" s="9"/>
      <c r="BLH179" s="9"/>
      <c r="BLI179" s="9"/>
      <c r="BLJ179" s="9"/>
      <c r="BLK179" s="9"/>
      <c r="BLL179" s="9"/>
      <c r="BLM179" s="9"/>
      <c r="BLN179" s="9"/>
      <c r="BLO179" s="9"/>
      <c r="BLP179" s="9"/>
      <c r="BLQ179" s="9"/>
      <c r="BLR179" s="9"/>
      <c r="BLS179" s="9"/>
      <c r="BLT179" s="9"/>
      <c r="BLU179" s="9"/>
      <c r="BLV179" s="9"/>
      <c r="BLW179" s="9"/>
      <c r="BLX179" s="9"/>
      <c r="BLY179" s="9"/>
      <c r="BLZ179" s="9"/>
      <c r="BMA179" s="9"/>
      <c r="BMB179" s="9"/>
      <c r="BMC179" s="9"/>
      <c r="BMD179" s="9"/>
      <c r="BME179" s="9"/>
      <c r="BMF179" s="9"/>
      <c r="BMG179" s="9"/>
      <c r="BMH179" s="9"/>
      <c r="BMI179" s="9"/>
      <c r="BMJ179" s="9"/>
      <c r="BMK179" s="9"/>
      <c r="BML179" s="9"/>
      <c r="BMM179" s="9"/>
      <c r="BMN179" s="9"/>
      <c r="BMO179" s="9"/>
      <c r="BMP179" s="9"/>
      <c r="BMQ179" s="9"/>
      <c r="BMR179" s="9"/>
      <c r="BMS179" s="9"/>
      <c r="BMT179" s="9"/>
      <c r="BMU179" s="9"/>
      <c r="BMV179" s="9"/>
      <c r="BMW179" s="9"/>
      <c r="BMX179" s="9"/>
      <c r="BMY179" s="9"/>
      <c r="BMZ179" s="9"/>
      <c r="BNA179" s="9"/>
      <c r="BNB179" s="9"/>
      <c r="BNC179" s="9"/>
      <c r="BND179" s="9"/>
      <c r="BNE179" s="9"/>
      <c r="BNF179" s="9"/>
      <c r="BNG179" s="9"/>
      <c r="BNH179" s="9"/>
      <c r="BNI179" s="9"/>
      <c r="BNJ179" s="9"/>
      <c r="BNK179" s="9"/>
      <c r="BNL179" s="9"/>
      <c r="BNM179" s="9"/>
      <c r="BNN179" s="9"/>
      <c r="BNO179" s="9"/>
      <c r="BNP179" s="9"/>
      <c r="BNQ179" s="9"/>
      <c r="BNR179" s="9"/>
      <c r="BNS179" s="9"/>
      <c r="BNT179" s="9"/>
      <c r="BNU179" s="9"/>
      <c r="BNV179" s="9"/>
      <c r="BNW179" s="9"/>
      <c r="BNX179" s="9"/>
      <c r="BNY179" s="9"/>
      <c r="BNZ179" s="9"/>
      <c r="BOA179" s="9"/>
      <c r="BOB179" s="9"/>
      <c r="BOC179" s="9"/>
      <c r="BOD179" s="9"/>
      <c r="BOE179" s="9"/>
      <c r="BOF179" s="9"/>
      <c r="BOG179" s="9"/>
      <c r="BOH179" s="9"/>
      <c r="BOI179" s="9"/>
      <c r="BOJ179" s="9"/>
      <c r="BOK179" s="9"/>
      <c r="BOL179" s="9"/>
      <c r="BOM179" s="9"/>
      <c r="BON179" s="9"/>
      <c r="BOO179" s="9"/>
      <c r="BOP179" s="9"/>
      <c r="BOQ179" s="9"/>
      <c r="BOR179" s="9"/>
      <c r="BOS179" s="9"/>
      <c r="BOT179" s="9"/>
      <c r="BOU179" s="9"/>
      <c r="BOV179" s="9"/>
      <c r="BOW179" s="9"/>
      <c r="BOX179" s="9"/>
      <c r="BOY179" s="9"/>
      <c r="BOZ179" s="9"/>
      <c r="BPA179" s="9"/>
      <c r="BPB179" s="9"/>
      <c r="BPC179" s="9"/>
      <c r="BPD179" s="9"/>
      <c r="BPE179" s="9"/>
      <c r="BPF179" s="9"/>
      <c r="BPG179" s="9"/>
      <c r="BPH179" s="9"/>
      <c r="BPI179" s="9"/>
      <c r="BPJ179" s="9"/>
      <c r="BPK179" s="9"/>
      <c r="BPL179" s="9"/>
      <c r="BPM179" s="9"/>
      <c r="BPN179" s="9"/>
      <c r="BPO179" s="9"/>
      <c r="BPP179" s="9"/>
      <c r="BPQ179" s="9"/>
      <c r="BPR179" s="9"/>
      <c r="BPS179" s="9"/>
      <c r="BPT179" s="9"/>
      <c r="BPU179" s="9"/>
      <c r="BPV179" s="9"/>
      <c r="BPW179" s="9"/>
      <c r="BPX179" s="9"/>
      <c r="BPY179" s="9"/>
      <c r="BPZ179" s="9"/>
      <c r="BQA179" s="9"/>
      <c r="BQB179" s="9"/>
      <c r="BQC179" s="9"/>
      <c r="BQD179" s="9"/>
      <c r="BQE179" s="9"/>
      <c r="BQF179" s="9"/>
      <c r="BQG179" s="9"/>
      <c r="BQH179" s="9"/>
      <c r="BQI179" s="9"/>
      <c r="BQJ179" s="9"/>
      <c r="BQK179" s="9"/>
      <c r="BQL179" s="9"/>
      <c r="BQM179" s="9"/>
      <c r="BQN179" s="9"/>
      <c r="BQO179" s="9"/>
      <c r="BQP179" s="9"/>
      <c r="BQQ179" s="9"/>
      <c r="BQR179" s="9"/>
      <c r="BQS179" s="9"/>
      <c r="BQT179" s="9"/>
      <c r="BQU179" s="9"/>
      <c r="BQV179" s="9"/>
      <c r="BQW179" s="9"/>
      <c r="BQX179" s="9"/>
      <c r="BQY179" s="9"/>
      <c r="BQZ179" s="9"/>
      <c r="BRA179" s="9"/>
      <c r="BRB179" s="9"/>
      <c r="BRC179" s="9"/>
      <c r="BRD179" s="9"/>
      <c r="BRE179" s="9"/>
      <c r="BRF179" s="9"/>
      <c r="BRG179" s="9"/>
      <c r="BRH179" s="9"/>
      <c r="BRI179" s="9"/>
      <c r="BRJ179" s="9"/>
      <c r="BRK179" s="9"/>
      <c r="BRL179" s="9"/>
      <c r="BRM179" s="9"/>
      <c r="BRN179" s="9"/>
      <c r="BRO179" s="9"/>
      <c r="BRP179" s="9"/>
      <c r="BRQ179" s="9"/>
      <c r="BRR179" s="9"/>
      <c r="BRS179" s="9"/>
      <c r="BRT179" s="9"/>
      <c r="BRU179" s="9"/>
      <c r="BRV179" s="9"/>
      <c r="BRW179" s="9"/>
      <c r="BRX179" s="9"/>
      <c r="BRY179" s="9"/>
      <c r="BRZ179" s="9"/>
      <c r="BSA179" s="9"/>
      <c r="BSB179" s="9"/>
      <c r="BSC179" s="9"/>
      <c r="BSD179" s="9"/>
      <c r="BSE179" s="9"/>
      <c r="BSF179" s="9"/>
      <c r="BSG179" s="9"/>
      <c r="BSH179" s="9"/>
      <c r="BSI179" s="9"/>
      <c r="BSJ179" s="9"/>
      <c r="BSK179" s="9"/>
      <c r="BSL179" s="9"/>
      <c r="BSM179" s="9"/>
      <c r="BSN179" s="9"/>
      <c r="BSO179" s="9"/>
      <c r="BSP179" s="9"/>
      <c r="BSQ179" s="9"/>
      <c r="BSR179" s="9"/>
      <c r="BSS179" s="9"/>
      <c r="BST179" s="9"/>
      <c r="BSU179" s="9"/>
      <c r="BSV179" s="9"/>
      <c r="BSW179" s="9"/>
      <c r="BSX179" s="9"/>
      <c r="BSY179" s="9"/>
      <c r="BSZ179" s="9"/>
      <c r="BTA179" s="9"/>
      <c r="BTB179" s="9"/>
      <c r="BTC179" s="9"/>
      <c r="BTD179" s="9"/>
      <c r="BTE179" s="9"/>
      <c r="BTF179" s="9"/>
      <c r="BTG179" s="9"/>
      <c r="BTH179" s="9"/>
      <c r="BTI179" s="9"/>
      <c r="BTJ179" s="9"/>
      <c r="BTK179" s="9"/>
      <c r="BTL179" s="9"/>
      <c r="BTM179" s="9"/>
      <c r="BTN179" s="9"/>
      <c r="BTO179" s="9"/>
      <c r="BTP179" s="9"/>
      <c r="BTQ179" s="9"/>
      <c r="BTR179" s="9"/>
      <c r="BTS179" s="9"/>
      <c r="BTT179" s="9"/>
      <c r="BTU179" s="9"/>
      <c r="BTV179" s="9"/>
      <c r="BTW179" s="9"/>
      <c r="BTX179" s="9"/>
      <c r="BTY179" s="9"/>
      <c r="BTZ179" s="9"/>
      <c r="BUA179" s="9"/>
      <c r="BUB179" s="9"/>
      <c r="BUC179" s="9"/>
      <c r="BUD179" s="9"/>
      <c r="BUE179" s="9"/>
      <c r="BUF179" s="9"/>
      <c r="BUG179" s="9"/>
      <c r="BUH179" s="9"/>
      <c r="BUI179" s="9"/>
      <c r="BUJ179" s="9"/>
      <c r="BUK179" s="9"/>
      <c r="BUL179" s="9"/>
      <c r="BUM179" s="9"/>
      <c r="BUN179" s="9"/>
      <c r="BUO179" s="9"/>
      <c r="BUP179" s="9"/>
      <c r="BUQ179" s="9"/>
      <c r="BUR179" s="9"/>
      <c r="BUS179" s="9"/>
      <c r="BUT179" s="9"/>
      <c r="BUU179" s="9"/>
      <c r="BUV179" s="9"/>
      <c r="BUW179" s="9"/>
      <c r="BUX179" s="9"/>
      <c r="BUY179" s="9"/>
      <c r="BUZ179" s="9"/>
      <c r="BVA179" s="9"/>
      <c r="BVB179" s="9"/>
      <c r="BVC179" s="9"/>
      <c r="BVD179" s="9"/>
      <c r="BVE179" s="9"/>
      <c r="BVF179" s="9"/>
      <c r="BVG179" s="9"/>
      <c r="BVH179" s="9"/>
      <c r="BVI179" s="9"/>
      <c r="BVJ179" s="9"/>
      <c r="BVK179" s="9"/>
      <c r="BVL179" s="9"/>
      <c r="BVM179" s="9"/>
      <c r="BVN179" s="9"/>
      <c r="BVO179" s="9"/>
      <c r="BVP179" s="9"/>
      <c r="BVQ179" s="9"/>
      <c r="BVR179" s="9"/>
      <c r="BVS179" s="9"/>
      <c r="BVT179" s="9"/>
      <c r="BVU179" s="9"/>
      <c r="BVV179" s="9"/>
      <c r="BVW179" s="9"/>
      <c r="BVX179" s="9"/>
      <c r="BVY179" s="9"/>
      <c r="BVZ179" s="9"/>
      <c r="BWA179" s="9"/>
      <c r="BWB179" s="9"/>
      <c r="BWC179" s="9"/>
      <c r="BWD179" s="9"/>
      <c r="BWE179" s="9"/>
      <c r="BWF179" s="9"/>
      <c r="BWG179" s="9"/>
      <c r="BWH179" s="9"/>
      <c r="BWI179" s="9"/>
      <c r="BWJ179" s="9"/>
      <c r="BWK179" s="9"/>
      <c r="BWL179" s="9"/>
      <c r="BWM179" s="9"/>
      <c r="BWN179" s="9"/>
      <c r="BWO179" s="9"/>
      <c r="BWP179" s="9"/>
      <c r="BWQ179" s="9"/>
      <c r="BWR179" s="9"/>
      <c r="BWS179" s="9"/>
      <c r="BWT179" s="9"/>
      <c r="BWU179" s="9"/>
      <c r="BWV179" s="9"/>
      <c r="BWW179" s="9"/>
      <c r="BWX179" s="9"/>
      <c r="BWY179" s="9"/>
      <c r="BWZ179" s="9"/>
      <c r="BXA179" s="9"/>
      <c r="BXB179" s="9"/>
      <c r="BXC179" s="9"/>
      <c r="BXD179" s="9"/>
    </row>
    <row r="180" ht="14.25" customHeight="1">
      <c r="A180" s="9">
        <v>0.0</v>
      </c>
      <c r="B180" s="9" t="s">
        <v>11947</v>
      </c>
      <c r="C180" s="9" t="s">
        <v>11948</v>
      </c>
      <c r="D180" s="9" t="s">
        <v>11948</v>
      </c>
      <c r="E180" s="9"/>
      <c r="F180" s="9">
        <v>4.0</v>
      </c>
      <c r="G180" s="9" t="s">
        <v>13467</v>
      </c>
      <c r="H180" s="9" t="s">
        <v>13468</v>
      </c>
      <c r="I180" s="9"/>
      <c r="J180" s="9"/>
      <c r="K180" s="9"/>
      <c r="L180" s="9">
        <v>4.0</v>
      </c>
      <c r="M180" s="9"/>
      <c r="N180" s="9"/>
      <c r="O180" s="9"/>
      <c r="P180" s="9">
        <v>0.0</v>
      </c>
      <c r="Q180" s="9" t="s">
        <v>13469</v>
      </c>
      <c r="R180" s="9"/>
      <c r="S180" s="9" t="s">
        <v>3336</v>
      </c>
      <c r="T180" s="9" t="s">
        <v>3335</v>
      </c>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9"/>
      <c r="FM180" s="9"/>
      <c r="FN180" s="9"/>
      <c r="FO180" s="9"/>
      <c r="FP180" s="9"/>
      <c r="FQ180" s="9"/>
      <c r="FR180" s="9"/>
      <c r="FS180" s="9"/>
      <c r="FT180" s="9"/>
      <c r="FU180" s="9"/>
      <c r="FV180" s="9"/>
      <c r="FW180" s="9"/>
      <c r="FX180" s="9"/>
      <c r="FY180" s="9"/>
      <c r="FZ180" s="9"/>
      <c r="GA180" s="9"/>
      <c r="GB180" s="9"/>
      <c r="GC180" s="9"/>
      <c r="GD180" s="9"/>
      <c r="GE180" s="9"/>
      <c r="GF180" s="9"/>
      <c r="GG180" s="9"/>
      <c r="GH180" s="9"/>
      <c r="GI180" s="9"/>
      <c r="GJ180" s="9"/>
      <c r="GK180" s="9"/>
      <c r="GL180" s="9"/>
      <c r="GM180" s="9"/>
      <c r="GN180" s="9"/>
      <c r="GO180" s="9"/>
      <c r="GP180" s="9"/>
      <c r="GQ180" s="9"/>
      <c r="GR180" s="9"/>
      <c r="GS180" s="9"/>
      <c r="GT180" s="9"/>
      <c r="GU180" s="9"/>
      <c r="GV180" s="9"/>
      <c r="GW180" s="9"/>
      <c r="GX180" s="9"/>
      <c r="GY180" s="9"/>
      <c r="GZ180" s="9"/>
      <c r="HA180" s="9"/>
      <c r="HB180" s="9"/>
      <c r="HC180" s="9"/>
      <c r="HD180" s="9"/>
      <c r="HE180" s="9"/>
      <c r="HF180" s="9"/>
      <c r="HG180" s="9"/>
      <c r="HH180" s="9"/>
      <c r="HI180" s="9"/>
      <c r="HJ180" s="9"/>
      <c r="HK180" s="9"/>
      <c r="HL180" s="9"/>
      <c r="HM180" s="9"/>
      <c r="HN180" s="9"/>
      <c r="HO180" s="9"/>
      <c r="HP180" s="9"/>
      <c r="HQ180" s="9"/>
      <c r="HR180" s="9"/>
      <c r="HS180" s="9"/>
      <c r="HT180" s="9"/>
      <c r="HU180" s="9"/>
      <c r="HV180" s="9"/>
      <c r="HW180" s="9"/>
      <c r="HX180" s="9"/>
      <c r="HY180" s="9"/>
      <c r="HZ180" s="9"/>
      <c r="IA180" s="9"/>
      <c r="IB180" s="9"/>
      <c r="IC180" s="9"/>
      <c r="ID180" s="9"/>
      <c r="IE180" s="9"/>
      <c r="IF180" s="9"/>
      <c r="IG180" s="9"/>
      <c r="IH180" s="9"/>
      <c r="II180" s="9"/>
      <c r="IJ180" s="9"/>
      <c r="IK180" s="9"/>
      <c r="IL180" s="9"/>
      <c r="IM180" s="9"/>
      <c r="IN180" s="9"/>
      <c r="IO180" s="9"/>
      <c r="IP180" s="9"/>
      <c r="IQ180" s="9"/>
      <c r="IR180" s="9"/>
      <c r="IS180" s="9"/>
      <c r="IT180" s="9"/>
      <c r="IU180" s="9"/>
      <c r="IV180" s="9"/>
      <c r="IW180" s="9"/>
      <c r="IX180" s="9"/>
      <c r="IY180" s="9"/>
      <c r="IZ180" s="9"/>
      <c r="JA180" s="9"/>
      <c r="JB180" s="9"/>
      <c r="JC180" s="9"/>
      <c r="JD180" s="9"/>
      <c r="JE180" s="9"/>
      <c r="JF180" s="9"/>
      <c r="JG180" s="9"/>
      <c r="JH180" s="9"/>
      <c r="JI180" s="9"/>
      <c r="JJ180" s="9"/>
      <c r="JK180" s="9"/>
      <c r="JL180" s="9"/>
      <c r="JM180" s="9"/>
      <c r="JN180" s="9"/>
      <c r="JO180" s="9"/>
      <c r="JP180" s="9"/>
      <c r="JQ180" s="9"/>
      <c r="JR180" s="9"/>
      <c r="JS180" s="9"/>
      <c r="JT180" s="9"/>
      <c r="JU180" s="9"/>
      <c r="JV180" s="9"/>
      <c r="JW180" s="9"/>
      <c r="JX180" s="9"/>
      <c r="JY180" s="9"/>
      <c r="JZ180" s="9"/>
      <c r="KA180" s="9"/>
      <c r="KB180" s="9"/>
      <c r="KC180" s="9"/>
      <c r="KD180" s="9"/>
      <c r="KE180" s="9"/>
      <c r="KF180" s="9"/>
      <c r="KG180" s="9"/>
      <c r="KH180" s="9"/>
      <c r="KI180" s="9"/>
      <c r="KJ180" s="9"/>
      <c r="KK180" s="9"/>
      <c r="KL180" s="9"/>
      <c r="KM180" s="9"/>
      <c r="KN180" s="9"/>
      <c r="KO180" s="9"/>
      <c r="KP180" s="9"/>
      <c r="KQ180" s="9"/>
      <c r="KR180" s="9"/>
      <c r="KS180" s="9"/>
      <c r="KT180" s="9"/>
      <c r="KU180" s="9"/>
      <c r="KV180" s="9"/>
      <c r="KW180" s="9"/>
      <c r="KX180" s="9"/>
      <c r="KY180" s="9"/>
      <c r="KZ180" s="9"/>
      <c r="LA180" s="9"/>
      <c r="LB180" s="9"/>
      <c r="LC180" s="9"/>
      <c r="LD180" s="9"/>
      <c r="LE180" s="9"/>
      <c r="LF180" s="9"/>
      <c r="LG180" s="9"/>
      <c r="LH180" s="9"/>
      <c r="LI180" s="9"/>
      <c r="LJ180" s="9"/>
      <c r="LK180" s="9"/>
      <c r="LL180" s="9"/>
      <c r="LM180" s="9"/>
      <c r="LN180" s="9"/>
      <c r="LO180" s="9"/>
      <c r="LP180" s="9"/>
      <c r="LQ180" s="9"/>
      <c r="LR180" s="9"/>
      <c r="LS180" s="9"/>
      <c r="LT180" s="9"/>
      <c r="LU180" s="9"/>
      <c r="LV180" s="9"/>
      <c r="LW180" s="9"/>
      <c r="LX180" s="9"/>
      <c r="LY180" s="9"/>
      <c r="LZ180" s="9"/>
      <c r="MA180" s="9"/>
      <c r="MB180" s="9"/>
      <c r="MC180" s="9"/>
      <c r="MD180" s="9"/>
      <c r="ME180" s="9"/>
      <c r="MF180" s="9"/>
      <c r="MG180" s="9"/>
      <c r="MH180" s="9"/>
      <c r="MI180" s="9"/>
      <c r="MJ180" s="9"/>
      <c r="MK180" s="9"/>
      <c r="ML180" s="9"/>
      <c r="MM180" s="9"/>
      <c r="MN180" s="9"/>
      <c r="MO180" s="9"/>
      <c r="MP180" s="9"/>
      <c r="MQ180" s="9"/>
      <c r="MR180" s="9"/>
      <c r="MS180" s="9"/>
      <c r="MT180" s="9"/>
      <c r="MU180" s="9"/>
      <c r="MV180" s="9"/>
      <c r="MW180" s="9"/>
      <c r="MX180" s="9"/>
      <c r="MY180" s="9"/>
      <c r="MZ180" s="9"/>
      <c r="NA180" s="9"/>
      <c r="NB180" s="9"/>
      <c r="NC180" s="9"/>
      <c r="ND180" s="9"/>
      <c r="NE180" s="9"/>
      <c r="NF180" s="9"/>
      <c r="NG180" s="9"/>
      <c r="NH180" s="9"/>
      <c r="NI180" s="9"/>
      <c r="NJ180" s="9"/>
      <c r="NK180" s="9"/>
      <c r="NL180" s="9"/>
      <c r="NM180" s="9"/>
      <c r="NN180" s="9"/>
      <c r="NO180" s="9"/>
      <c r="NP180" s="9"/>
      <c r="NQ180" s="9"/>
      <c r="NR180" s="9"/>
      <c r="NS180" s="9"/>
      <c r="NT180" s="9"/>
      <c r="NU180" s="9"/>
      <c r="NV180" s="9"/>
      <c r="NW180" s="9"/>
      <c r="NX180" s="9"/>
      <c r="NY180" s="9"/>
      <c r="NZ180" s="9"/>
      <c r="OA180" s="9"/>
      <c r="OB180" s="9"/>
      <c r="OC180" s="9"/>
      <c r="OD180" s="9"/>
      <c r="OE180" s="9"/>
      <c r="OF180" s="9"/>
      <c r="OG180" s="9"/>
      <c r="OH180" s="9"/>
      <c r="OI180" s="9"/>
      <c r="OJ180" s="9"/>
      <c r="OK180" s="9"/>
      <c r="OL180" s="9"/>
      <c r="OM180" s="9"/>
      <c r="ON180" s="9"/>
      <c r="OO180" s="9"/>
      <c r="OP180" s="9"/>
      <c r="OQ180" s="9"/>
      <c r="OR180" s="9"/>
      <c r="OS180" s="9"/>
      <c r="OT180" s="9"/>
      <c r="OU180" s="9"/>
      <c r="OV180" s="9"/>
      <c r="OW180" s="9"/>
      <c r="OX180" s="9"/>
      <c r="OY180" s="9"/>
      <c r="OZ180" s="9"/>
      <c r="PA180" s="9"/>
      <c r="PB180" s="9"/>
      <c r="PC180" s="9"/>
      <c r="PD180" s="9"/>
      <c r="PE180" s="9"/>
      <c r="PF180" s="9"/>
      <c r="PG180" s="9"/>
      <c r="PH180" s="9"/>
      <c r="PI180" s="9"/>
      <c r="PJ180" s="9"/>
      <c r="PK180" s="9"/>
      <c r="PL180" s="9"/>
      <c r="PM180" s="9"/>
      <c r="PN180" s="9"/>
      <c r="PO180" s="9"/>
      <c r="PP180" s="9"/>
      <c r="PQ180" s="9"/>
      <c r="PR180" s="9"/>
      <c r="PS180" s="9"/>
      <c r="PT180" s="9"/>
      <c r="PU180" s="9"/>
      <c r="PV180" s="9"/>
      <c r="PW180" s="9"/>
      <c r="PX180" s="9"/>
      <c r="PY180" s="9"/>
      <c r="PZ180" s="9"/>
      <c r="QA180" s="9"/>
      <c r="QB180" s="9"/>
      <c r="QC180" s="9"/>
      <c r="QD180" s="9"/>
      <c r="QE180" s="9" t="s">
        <v>13468</v>
      </c>
      <c r="QF180" s="9" t="s">
        <v>5691</v>
      </c>
      <c r="QG180" s="9" t="s">
        <v>5691</v>
      </c>
      <c r="QH180" s="9" t="s">
        <v>6047</v>
      </c>
      <c r="QI180" s="9"/>
      <c r="QJ180" s="9"/>
      <c r="QK180" s="9"/>
      <c r="QL180" s="9"/>
      <c r="QM180" s="9"/>
      <c r="QN180" s="9"/>
      <c r="QO180" s="9"/>
      <c r="QP180" s="9"/>
      <c r="QQ180" s="9"/>
      <c r="QR180" s="9"/>
      <c r="QS180" s="9"/>
      <c r="QT180" s="9"/>
      <c r="QU180" s="9"/>
      <c r="QV180" s="9"/>
      <c r="QW180" s="9"/>
      <c r="QX180" s="9"/>
      <c r="QY180" s="9"/>
      <c r="QZ180" s="9"/>
      <c r="RA180" s="9"/>
      <c r="RB180" s="9"/>
      <c r="RC180" s="9"/>
      <c r="RD180" s="9"/>
      <c r="RE180" s="9"/>
      <c r="RF180" s="9"/>
      <c r="RG180" s="9"/>
      <c r="RH180" s="9"/>
      <c r="RI180" s="9"/>
      <c r="RJ180" s="9"/>
      <c r="RK180" s="9"/>
      <c r="RL180" s="9"/>
      <c r="RM180" s="9"/>
      <c r="RN180" s="9"/>
      <c r="RO180" s="9" t="s">
        <v>13470</v>
      </c>
      <c r="RP180" s="9"/>
      <c r="RQ180" s="9"/>
      <c r="RR180" s="9"/>
      <c r="RS180" s="9"/>
      <c r="RT180" s="9"/>
      <c r="RU180" s="9"/>
      <c r="RV180" s="9"/>
      <c r="RW180" s="9"/>
      <c r="RX180" s="9"/>
      <c r="RY180" s="9"/>
      <c r="RZ180" s="9"/>
      <c r="SA180" s="9"/>
      <c r="SB180" s="9"/>
      <c r="SC180" s="9"/>
      <c r="SD180" s="9"/>
      <c r="SE180" s="9"/>
      <c r="SF180" s="9"/>
      <c r="SG180" s="9"/>
      <c r="SH180" s="9"/>
      <c r="SI180" s="9"/>
      <c r="SJ180" s="9"/>
      <c r="SK180" s="9"/>
      <c r="SL180" s="9"/>
      <c r="SM180" s="9"/>
      <c r="SN180" s="9"/>
      <c r="SO180" s="9"/>
      <c r="SP180" s="9"/>
      <c r="SQ180" s="9"/>
      <c r="SR180" s="9"/>
      <c r="SS180" s="9"/>
      <c r="ST180" s="9"/>
      <c r="SU180" s="9"/>
      <c r="SV180" s="9"/>
      <c r="SW180" s="9"/>
      <c r="SX180" s="9" t="s">
        <v>9410</v>
      </c>
      <c r="SY180" s="9"/>
      <c r="SZ180" s="9"/>
      <c r="TA180" s="9"/>
      <c r="TB180" s="9"/>
      <c r="TC180" s="9"/>
      <c r="TD180" s="9"/>
      <c r="TE180" s="9"/>
      <c r="TF180" s="9"/>
      <c r="TG180" s="9"/>
      <c r="TH180" s="9"/>
      <c r="TI180" s="9"/>
      <c r="TJ180" s="9"/>
      <c r="TK180" s="9"/>
      <c r="TL180" s="9"/>
      <c r="TM180" s="9" t="s">
        <v>13471</v>
      </c>
      <c r="TN180" s="9"/>
      <c r="TO180" s="9" t="s">
        <v>13472</v>
      </c>
      <c r="TP180" s="9"/>
      <c r="TQ180" s="9"/>
      <c r="TR180" s="9"/>
      <c r="TS180" s="9"/>
      <c r="TT180" s="9"/>
      <c r="TU180" s="9"/>
      <c r="TV180" s="9"/>
      <c r="TW180" s="9"/>
      <c r="TX180" s="9"/>
      <c r="TY180" s="9"/>
      <c r="TZ180" s="9"/>
      <c r="UA180" s="9"/>
      <c r="UB180" s="9"/>
      <c r="UC180" s="9"/>
      <c r="UD180" s="9"/>
      <c r="UE180" s="9"/>
      <c r="UF180" s="9"/>
      <c r="UG180" s="9"/>
      <c r="UH180" s="9"/>
      <c r="UI180" s="9"/>
      <c r="UJ180" s="9"/>
      <c r="UK180" s="9"/>
      <c r="UL180" s="9"/>
      <c r="UM180" s="9"/>
      <c r="UN180" s="9"/>
      <c r="UO180" s="9"/>
      <c r="UP180" s="9"/>
      <c r="UQ180" s="9"/>
      <c r="UR180" s="9"/>
      <c r="US180" s="9"/>
      <c r="UT180" s="9"/>
      <c r="UU180" s="9"/>
      <c r="UV180" s="9"/>
      <c r="UW180" s="9"/>
      <c r="UX180" s="9"/>
      <c r="UY180" s="9"/>
      <c r="UZ180" s="9"/>
      <c r="VA180" s="9"/>
      <c r="VB180" s="9"/>
      <c r="VC180" s="9"/>
      <c r="VD180" s="9"/>
      <c r="VE180" s="9"/>
      <c r="VF180" s="9"/>
      <c r="VG180" s="9"/>
      <c r="VH180" s="9"/>
      <c r="VI180" s="9"/>
      <c r="VJ180" s="9"/>
      <c r="VK180" s="9"/>
      <c r="VL180" s="9"/>
      <c r="VM180" s="9"/>
      <c r="VN180" s="9"/>
      <c r="VO180" s="9"/>
      <c r="VP180" s="9"/>
      <c r="VQ180" s="9"/>
      <c r="VR180" s="9"/>
      <c r="VS180" s="9"/>
      <c r="VT180" s="9"/>
      <c r="VU180" s="9"/>
      <c r="VV180" s="9"/>
      <c r="VW180" s="9"/>
      <c r="VX180" s="9"/>
      <c r="VY180" s="9"/>
      <c r="VZ180" s="9"/>
      <c r="WA180" s="9"/>
      <c r="WB180" s="9"/>
      <c r="WC180" s="9"/>
      <c r="WD180" s="9"/>
      <c r="WE180" s="9"/>
      <c r="WF180" s="9"/>
      <c r="WG180" s="9"/>
      <c r="WH180" s="9"/>
      <c r="WI180" s="9"/>
      <c r="WJ180" s="9"/>
      <c r="WK180" s="9"/>
      <c r="WL180" s="9"/>
      <c r="WM180" s="9"/>
      <c r="WN180" s="9"/>
      <c r="WO180" s="9"/>
      <c r="WP180" s="9"/>
      <c r="WQ180" s="9"/>
      <c r="WR180" s="9"/>
      <c r="WS180" s="9"/>
      <c r="WT180" s="9"/>
      <c r="WU180" s="9"/>
      <c r="WV180" s="9"/>
      <c r="WW180" s="9"/>
      <c r="WX180" s="9"/>
      <c r="WY180" s="9"/>
      <c r="WZ180" s="9"/>
      <c r="XA180" s="9"/>
      <c r="XB180" s="9"/>
      <c r="XC180" s="9"/>
      <c r="XD180" s="9"/>
      <c r="XE180" s="9"/>
      <c r="XF180" s="9"/>
      <c r="XG180" s="9"/>
      <c r="XH180" s="9"/>
      <c r="XI180" s="9"/>
      <c r="XJ180" s="9"/>
      <c r="XK180" s="9"/>
      <c r="XL180" s="9"/>
      <c r="XM180" s="9"/>
      <c r="XN180" s="9"/>
      <c r="XO180" s="9"/>
      <c r="XP180" s="9"/>
      <c r="XQ180" s="9"/>
      <c r="XR180" s="9"/>
      <c r="XS180" s="9"/>
      <c r="XT180" s="9"/>
      <c r="XU180" s="9"/>
      <c r="XV180" s="9"/>
      <c r="XW180" s="9"/>
      <c r="XX180" s="9"/>
      <c r="XY180" s="9"/>
      <c r="XZ180" s="9"/>
      <c r="YA180" s="9"/>
      <c r="YB180" s="9"/>
      <c r="YC180" s="9"/>
      <c r="YD180" s="9"/>
      <c r="YE180" s="9"/>
      <c r="YF180" s="9"/>
      <c r="YG180" s="9"/>
      <c r="YH180" s="9"/>
      <c r="YI180" s="9"/>
      <c r="YJ180" s="9"/>
      <c r="YK180" s="9"/>
      <c r="YL180" s="9"/>
      <c r="YM180" s="9"/>
      <c r="YN180" s="9"/>
      <c r="YO180" s="9"/>
      <c r="YP180" s="9"/>
      <c r="YQ180" s="9"/>
      <c r="YR180" s="9"/>
      <c r="YS180" s="9"/>
      <c r="YT180" s="9"/>
      <c r="YU180" s="9"/>
      <c r="YV180" s="9"/>
      <c r="YW180" s="9"/>
      <c r="YX180" s="9"/>
      <c r="YY180" s="9"/>
      <c r="YZ180" s="9"/>
      <c r="ZA180" s="9"/>
      <c r="ZB180" s="9"/>
      <c r="ZC180" s="9"/>
      <c r="ZD180" s="9"/>
      <c r="ZE180" s="9"/>
      <c r="ZF180" s="9"/>
      <c r="ZG180" s="9"/>
      <c r="ZH180" s="9"/>
      <c r="ZI180" s="9"/>
      <c r="ZJ180" s="9"/>
      <c r="ZK180" s="9"/>
      <c r="ZL180" s="9"/>
      <c r="ZM180" s="9"/>
      <c r="ZN180" s="9"/>
      <c r="ZO180" s="9"/>
      <c r="ZP180" s="9"/>
      <c r="ZQ180" s="9"/>
      <c r="ZR180" s="9"/>
      <c r="ZS180" s="9"/>
      <c r="ZT180" s="9"/>
      <c r="ZU180" s="9"/>
      <c r="ZV180" s="9"/>
      <c r="ZW180" s="9"/>
      <c r="ZX180" s="9"/>
      <c r="ZY180" s="9"/>
      <c r="ZZ180" s="9"/>
      <c r="AAA180" s="9"/>
      <c r="AAB180" s="9"/>
      <c r="AAC180" s="9"/>
      <c r="AAD180" s="9"/>
      <c r="AAE180" s="9"/>
      <c r="AAF180" s="9"/>
      <c r="AAG180" s="9"/>
      <c r="AAH180" s="9"/>
      <c r="AAI180" s="9"/>
      <c r="AAJ180" s="9"/>
      <c r="AAK180" s="9"/>
      <c r="AAL180" s="9"/>
      <c r="AAM180" s="9"/>
      <c r="AAN180" s="9"/>
      <c r="AAO180" s="9"/>
      <c r="AAP180" s="9"/>
      <c r="AAQ180" s="9"/>
      <c r="AAR180" s="9"/>
      <c r="AAS180" s="9"/>
      <c r="AAT180" s="9"/>
      <c r="AAU180" s="9"/>
      <c r="AAV180" s="9"/>
      <c r="AAW180" s="9"/>
      <c r="AAX180" s="9"/>
      <c r="AAY180" s="9"/>
      <c r="AAZ180" s="9"/>
      <c r="ABA180" s="9"/>
      <c r="ABB180" s="9"/>
      <c r="ABC180" s="9"/>
      <c r="ABD180" s="9"/>
      <c r="ABE180" s="9"/>
      <c r="ABF180" s="9"/>
      <c r="ABG180" s="9"/>
      <c r="ABH180" s="9"/>
      <c r="ABI180" s="9"/>
      <c r="ABJ180" s="9"/>
      <c r="ABK180" s="9"/>
      <c r="ABL180" s="9"/>
      <c r="ABM180" s="9"/>
      <c r="ABN180" s="9"/>
      <c r="ABO180" s="9"/>
      <c r="ABP180" s="9"/>
      <c r="ABQ180" s="9"/>
      <c r="ABR180" s="9"/>
      <c r="ABS180" s="9"/>
      <c r="ABT180" s="9"/>
      <c r="ABU180" s="9"/>
      <c r="ABV180" s="9"/>
      <c r="ABW180" s="9"/>
      <c r="ABX180" s="9"/>
      <c r="ABY180" s="9"/>
      <c r="ABZ180" s="9"/>
      <c r="ACA180" s="9"/>
      <c r="ACB180" s="9"/>
      <c r="ACC180" s="9"/>
      <c r="ACD180" s="9"/>
      <c r="ACE180" s="9"/>
      <c r="ACF180" s="9"/>
      <c r="ACG180" s="9"/>
      <c r="ACH180" s="9"/>
      <c r="ACI180" s="9"/>
      <c r="ACJ180" s="9"/>
      <c r="ACK180" s="9"/>
      <c r="ACL180" s="9"/>
      <c r="ACM180" s="9"/>
      <c r="ACN180" s="9"/>
      <c r="ACO180" s="9"/>
      <c r="ACP180" s="9"/>
      <c r="ACQ180" s="9"/>
      <c r="ACR180" s="9"/>
      <c r="ACS180" s="9"/>
      <c r="ACT180" s="9"/>
      <c r="ACU180" s="9"/>
      <c r="ACV180" s="9"/>
      <c r="ACW180" s="9"/>
      <c r="ACX180" s="9"/>
      <c r="ACY180" s="9"/>
      <c r="ACZ180" s="9"/>
      <c r="ADA180" s="9"/>
      <c r="ADB180" s="9"/>
      <c r="ADC180" s="9"/>
      <c r="ADD180" s="9"/>
      <c r="ADE180" s="9"/>
      <c r="ADF180" s="9"/>
      <c r="ADG180" s="9"/>
      <c r="ADH180" s="9"/>
      <c r="ADI180" s="9"/>
      <c r="ADJ180" s="9"/>
      <c r="ADK180" s="9"/>
      <c r="ADL180" s="9"/>
      <c r="ADM180" s="9"/>
      <c r="ADN180" s="9"/>
      <c r="ADO180" s="9"/>
      <c r="ADP180" s="9"/>
      <c r="ADQ180" s="9"/>
      <c r="ADR180" s="9"/>
      <c r="ADS180" s="9"/>
      <c r="ADT180" s="9"/>
      <c r="ADU180" s="9"/>
      <c r="ADV180" s="9"/>
      <c r="ADW180" s="9"/>
      <c r="ADX180" s="9"/>
      <c r="ADY180" s="9"/>
      <c r="ADZ180" s="9"/>
      <c r="AEA180" s="9"/>
      <c r="AEB180" s="9"/>
      <c r="AEC180" s="9"/>
      <c r="AED180" s="9"/>
      <c r="AEE180" s="9"/>
      <c r="AEF180" s="9"/>
      <c r="AEG180" s="9"/>
      <c r="AEH180" s="9"/>
      <c r="AEI180" s="9"/>
      <c r="AEJ180" s="9"/>
      <c r="AEK180" s="9"/>
      <c r="AEL180" s="9"/>
      <c r="AEM180" s="9"/>
      <c r="AEN180" s="9"/>
      <c r="AEO180" s="9"/>
      <c r="AEP180" s="9"/>
      <c r="AEQ180" s="9"/>
      <c r="AER180" s="9"/>
      <c r="AES180" s="9"/>
      <c r="AET180" s="9"/>
      <c r="AEU180" s="9"/>
      <c r="AEV180" s="9"/>
      <c r="AEW180" s="9"/>
      <c r="AEX180" s="9"/>
      <c r="AEY180" s="9"/>
      <c r="AEZ180" s="9"/>
      <c r="AFA180" s="9"/>
      <c r="AFB180" s="9"/>
      <c r="AFC180" s="9"/>
      <c r="AFD180" s="9"/>
      <c r="AFE180" s="9"/>
      <c r="AFF180" s="9"/>
      <c r="AFG180" s="9"/>
      <c r="AFH180" s="9"/>
      <c r="AFI180" s="9"/>
      <c r="AFJ180" s="9"/>
      <c r="AFK180" s="9"/>
      <c r="AFL180" s="9"/>
      <c r="AFM180" s="9"/>
      <c r="AFN180" s="9"/>
      <c r="AFO180" s="9"/>
      <c r="AFP180" s="9"/>
      <c r="AFQ180" s="9"/>
      <c r="AFR180" s="9"/>
      <c r="AFS180" s="9"/>
      <c r="AFT180" s="9"/>
      <c r="AFU180" s="9"/>
      <c r="AFV180" s="9"/>
      <c r="AFW180" s="9"/>
      <c r="AFX180" s="9"/>
      <c r="AFY180" s="9"/>
      <c r="AFZ180" s="9"/>
      <c r="AGA180" s="9"/>
      <c r="AGB180" s="9"/>
      <c r="AGC180" s="9"/>
      <c r="AGD180" s="9"/>
      <c r="AGE180" s="9"/>
      <c r="AGF180" s="9"/>
      <c r="AGG180" s="9"/>
      <c r="AGH180" s="9"/>
      <c r="AGI180" s="9"/>
      <c r="AGJ180" s="9"/>
      <c r="AGK180" s="9"/>
      <c r="AGL180" s="9"/>
      <c r="AGM180" s="9"/>
      <c r="AGN180" s="9"/>
      <c r="AGO180" s="9"/>
      <c r="AGP180" s="9"/>
      <c r="AGQ180" s="9"/>
      <c r="AGR180" s="9"/>
      <c r="AGS180" s="9"/>
      <c r="AGT180" s="9"/>
      <c r="AGU180" s="9"/>
      <c r="AGV180" s="9"/>
      <c r="AGW180" s="9"/>
      <c r="AGX180" s="9"/>
      <c r="AGY180" s="9"/>
      <c r="AGZ180" s="9"/>
      <c r="AHA180" s="9"/>
      <c r="AHB180" s="9"/>
      <c r="AHC180" s="9"/>
      <c r="AHD180" s="9"/>
      <c r="AHE180" s="9"/>
      <c r="AHF180" s="9"/>
      <c r="AHG180" s="9"/>
      <c r="AHH180" s="9"/>
      <c r="AHI180" s="9"/>
      <c r="AHJ180" s="9"/>
      <c r="AHK180" s="9"/>
      <c r="AHL180" s="9"/>
      <c r="AHM180" s="9"/>
      <c r="AHN180" s="9"/>
      <c r="AHO180" s="9"/>
      <c r="AHP180" s="9"/>
      <c r="AHQ180" s="9"/>
      <c r="AHR180" s="9"/>
      <c r="AHS180" s="9"/>
      <c r="AHT180" s="9"/>
      <c r="AHU180" s="9"/>
      <c r="AHV180" s="9"/>
      <c r="AHW180" s="9"/>
      <c r="AHX180" s="9"/>
      <c r="AHY180" s="9"/>
      <c r="AHZ180" s="9"/>
      <c r="AIA180" s="9"/>
      <c r="AIB180" s="9"/>
      <c r="AIC180" s="9"/>
      <c r="AID180" s="9"/>
      <c r="AIE180" s="9"/>
      <c r="AIF180" s="9"/>
      <c r="AIG180" s="9"/>
      <c r="AIH180" s="9"/>
      <c r="AII180" s="9"/>
      <c r="AIJ180" s="9"/>
      <c r="AIK180" s="9"/>
      <c r="AIL180" s="9"/>
      <c r="AIM180" s="9"/>
      <c r="AIN180" s="9"/>
      <c r="AIO180" s="9"/>
      <c r="AIP180" s="9"/>
      <c r="AIQ180" s="9"/>
      <c r="AIR180" s="9"/>
      <c r="AIS180" s="9"/>
      <c r="AIT180" s="9"/>
      <c r="AIU180" s="9"/>
      <c r="AIV180" s="9"/>
      <c r="AIW180" s="9"/>
      <c r="AIX180" s="9"/>
      <c r="AIY180" s="9"/>
      <c r="AIZ180" s="9"/>
      <c r="AJA180" s="9"/>
      <c r="AJB180" s="9"/>
      <c r="AJC180" s="9"/>
      <c r="AJD180" s="9"/>
      <c r="AJE180" s="9"/>
      <c r="AJF180" s="9"/>
      <c r="AJG180" s="9"/>
      <c r="AJH180" s="9"/>
      <c r="AJI180" s="9"/>
      <c r="AJJ180" s="9"/>
      <c r="AJK180" s="9"/>
      <c r="AJL180" s="9"/>
      <c r="AJM180" s="9"/>
      <c r="AJN180" s="9"/>
      <c r="AJO180" s="9"/>
      <c r="AJP180" s="9"/>
      <c r="AJQ180" s="9"/>
      <c r="AJR180" s="9"/>
      <c r="AJS180" s="9"/>
      <c r="AJT180" s="9"/>
      <c r="AJU180" s="9"/>
      <c r="AJV180" s="9"/>
      <c r="AJW180" s="9"/>
      <c r="AJX180" s="9"/>
      <c r="AJY180" s="9"/>
      <c r="AJZ180" s="9"/>
      <c r="AKA180" s="9"/>
      <c r="AKB180" s="9"/>
      <c r="AKC180" s="9"/>
      <c r="AKD180" s="9"/>
      <c r="AKE180" s="9"/>
      <c r="AKF180" s="9"/>
      <c r="AKG180" s="9"/>
      <c r="AKH180" s="9"/>
      <c r="AKI180" s="9"/>
      <c r="AKJ180" s="9"/>
      <c r="AKK180" s="9"/>
      <c r="AKL180" s="9"/>
      <c r="AKM180" s="9"/>
      <c r="AKN180" s="9"/>
      <c r="AKO180" s="9"/>
      <c r="AKP180" s="9"/>
      <c r="AKQ180" s="9"/>
      <c r="AKR180" s="9"/>
      <c r="AKS180" s="9"/>
      <c r="AKT180" s="9"/>
      <c r="AKU180" s="9"/>
      <c r="AKV180" s="9"/>
      <c r="AKW180" s="9"/>
      <c r="AKX180" s="9"/>
      <c r="AKY180" s="9"/>
      <c r="AKZ180" s="9"/>
      <c r="ALA180" s="9"/>
      <c r="ALB180" s="9"/>
      <c r="ALC180" s="9"/>
      <c r="ALD180" s="9"/>
      <c r="ALE180" s="9"/>
      <c r="ALF180" s="9"/>
      <c r="ALG180" s="9"/>
      <c r="ALH180" s="9"/>
      <c r="ALI180" s="9"/>
      <c r="ALJ180" s="9"/>
      <c r="ALK180" s="9"/>
      <c r="ALL180" s="9"/>
      <c r="ALM180" s="9"/>
      <c r="ALN180" s="9"/>
      <c r="ALO180" s="9"/>
      <c r="ALP180" s="9"/>
      <c r="ALQ180" s="9"/>
      <c r="ALR180" s="9"/>
      <c r="ALS180" s="9"/>
      <c r="ALT180" s="9"/>
      <c r="ALU180" s="9"/>
      <c r="ALV180" s="9"/>
      <c r="ALW180" s="9"/>
      <c r="ALX180" s="9"/>
      <c r="ALY180" s="9"/>
      <c r="AMN180" s="9"/>
      <c r="AMO180" s="9"/>
      <c r="AMP180" s="9"/>
      <c r="AMQ180" s="9"/>
      <c r="AMR180" s="9"/>
      <c r="AMS180" s="9"/>
      <c r="AMT180" s="9"/>
      <c r="AMU180" s="9"/>
      <c r="AMV180" s="9"/>
      <c r="AMW180" s="9"/>
      <c r="AMX180" s="9"/>
      <c r="AMY180" s="9"/>
      <c r="AMZ180" s="9"/>
      <c r="ANA180" s="9"/>
      <c r="ANB180" s="9" t="s">
        <v>12032</v>
      </c>
      <c r="ANC180" s="9" t="s">
        <v>2820</v>
      </c>
      <c r="AND180" s="9" t="s">
        <v>13473</v>
      </c>
      <c r="ANE180" s="9" t="s">
        <v>12034</v>
      </c>
      <c r="ANF180" s="9"/>
      <c r="ANG180" s="9"/>
      <c r="ANH180" s="9"/>
      <c r="ANI180" s="9"/>
      <c r="ANJ180" s="9"/>
      <c r="ANK180" s="9"/>
      <c r="ANL180" s="9"/>
      <c r="ANM180" s="9" t="s">
        <v>13474</v>
      </c>
      <c r="ANN180" s="9"/>
      <c r="ANO180" s="9"/>
      <c r="ANP180" s="9" t="s">
        <v>13475</v>
      </c>
      <c r="ANQ180" s="9" t="s">
        <v>5718</v>
      </c>
      <c r="ANR180" s="9" t="s">
        <v>13476</v>
      </c>
      <c r="ANS180" s="9" t="s">
        <v>13477</v>
      </c>
      <c r="ANT180" s="9" t="s">
        <v>13478</v>
      </c>
      <c r="ANU180" s="9" t="s">
        <v>13477</v>
      </c>
      <c r="ANV180" s="9"/>
      <c r="ANW180" s="9"/>
      <c r="ANX180" s="9"/>
      <c r="ANY180" s="9" t="s">
        <v>13468</v>
      </c>
      <c r="ANZ180" s="9" t="s">
        <v>13479</v>
      </c>
      <c r="AOA180" s="9"/>
      <c r="AOB180" s="9" t="s">
        <v>13480</v>
      </c>
      <c r="AOC180" s="9"/>
      <c r="AOD180" s="9"/>
      <c r="AOE180" s="9" t="s">
        <v>13481</v>
      </c>
      <c r="AOF180" s="9"/>
      <c r="AOG180" s="9"/>
      <c r="AOH180" s="9"/>
      <c r="AOI180" s="9" t="s">
        <v>13482</v>
      </c>
      <c r="AOJ180" s="9" t="s">
        <v>13483</v>
      </c>
      <c r="AOK180" s="9"/>
      <c r="AOL180" s="9" t="s">
        <v>13484</v>
      </c>
      <c r="AOM180" s="9"/>
      <c r="AON180" s="9"/>
      <c r="AOO180" s="9" t="s">
        <v>13485</v>
      </c>
      <c r="AOP180" s="9"/>
      <c r="AOQ180" s="9"/>
      <c r="AOR180" s="9"/>
      <c r="AOS180" s="9"/>
      <c r="AOT180" s="9"/>
      <c r="AOU180" s="9"/>
      <c r="AOV180" s="9"/>
      <c r="AOW180" s="9"/>
      <c r="AOX180" s="9"/>
      <c r="AOY180" s="9"/>
      <c r="AOZ180" s="9"/>
      <c r="APA180" s="9"/>
      <c r="APB180" s="9"/>
      <c r="APC180" s="9"/>
      <c r="APD180" s="9"/>
      <c r="APE180" s="9"/>
      <c r="APF180" s="9"/>
      <c r="APG180" s="9"/>
      <c r="APH180" s="9"/>
      <c r="API180" s="9"/>
      <c r="APJ180" s="9"/>
      <c r="APK180" s="9"/>
      <c r="APL180" s="9"/>
      <c r="APM180" s="9"/>
      <c r="APN180" s="9"/>
      <c r="APO180" s="9"/>
      <c r="APP180" s="9"/>
      <c r="APQ180" s="9"/>
      <c r="APR180" s="9"/>
      <c r="APS180" s="9"/>
      <c r="APT180" s="9"/>
      <c r="APU180" s="9"/>
      <c r="APV180" s="9"/>
      <c r="APW180" s="9"/>
      <c r="APX180" s="9"/>
      <c r="APY180" s="9"/>
      <c r="APZ180" s="9"/>
      <c r="AQA180" s="9"/>
      <c r="AQB180" s="9"/>
      <c r="AQC180" s="9"/>
      <c r="AQD180" s="9"/>
      <c r="AQE180" s="9"/>
      <c r="AQF180" s="9"/>
      <c r="AQG180" s="9"/>
      <c r="AQH180" s="9"/>
      <c r="AQI180" s="9"/>
      <c r="AQJ180" s="9"/>
      <c r="AQK180" s="9"/>
      <c r="AQL180" s="9"/>
      <c r="AQM180" s="9"/>
      <c r="AQN180" s="9"/>
      <c r="AQO180" s="9"/>
      <c r="AQP180" s="9"/>
      <c r="AQQ180" s="9"/>
      <c r="AQR180" s="9"/>
      <c r="AQS180" s="9"/>
      <c r="AQT180" s="9"/>
      <c r="AQU180" s="9"/>
      <c r="AQV180" s="9"/>
      <c r="AQW180" s="9"/>
      <c r="AQX180" s="9"/>
      <c r="AQY180" s="9"/>
      <c r="AQZ180" s="9"/>
      <c r="ARA180" s="9"/>
      <c r="ARB180" s="9"/>
      <c r="ARC180" s="9"/>
      <c r="ARD180" s="9"/>
      <c r="ARE180" s="9"/>
      <c r="ARF180" s="9"/>
      <c r="ARG180" s="9"/>
      <c r="ARH180" s="9"/>
      <c r="ARI180" s="9"/>
      <c r="ARJ180" s="9"/>
      <c r="ARK180" s="9"/>
      <c r="ARL180" s="9"/>
      <c r="ARM180" s="9"/>
      <c r="ARN180" s="9"/>
      <c r="ARO180" s="9"/>
      <c r="ARP180" s="9"/>
      <c r="ARQ180" s="9"/>
      <c r="ARR180" s="9"/>
      <c r="ARS180" s="9"/>
      <c r="ART180" s="9"/>
      <c r="ARU180" s="9"/>
      <c r="ARV180" s="9"/>
      <c r="ARW180" s="9"/>
      <c r="ARX180" s="9"/>
      <c r="ARY180" s="9"/>
      <c r="ARZ180" s="9"/>
      <c r="ASA180" s="9"/>
      <c r="ASB180" s="9"/>
      <c r="ASC180" s="9"/>
      <c r="ASD180" s="9"/>
      <c r="ASE180" s="9"/>
      <c r="ASF180" s="9"/>
      <c r="ASG180" s="9"/>
      <c r="ASH180" s="9"/>
      <c r="ASI180" s="9"/>
      <c r="ASJ180" s="9"/>
      <c r="ASK180" s="9"/>
      <c r="ASL180" s="9"/>
      <c r="ASM180" s="9"/>
      <c r="ASN180" s="9"/>
      <c r="ASO180" s="9"/>
      <c r="ASP180" s="9"/>
      <c r="ASQ180" s="9"/>
      <c r="ASR180" s="9"/>
      <c r="ASS180" s="9"/>
      <c r="AST180" s="9"/>
      <c r="ASU180" s="9"/>
      <c r="ASV180" s="9"/>
      <c r="ASW180" s="9"/>
      <c r="ASX180" s="9"/>
      <c r="ASY180" s="9"/>
      <c r="ASZ180" s="9"/>
      <c r="ATA180" s="9"/>
      <c r="ATB180" s="9"/>
      <c r="ATC180" s="9"/>
      <c r="ATD180" s="9"/>
      <c r="ATE180" s="9"/>
      <c r="ATF180" s="9"/>
      <c r="ATG180" s="9"/>
      <c r="ATH180" s="9"/>
      <c r="ATI180" s="9"/>
      <c r="ATJ180" s="9"/>
      <c r="ATK180" s="9"/>
      <c r="ATL180" s="9"/>
      <c r="ATM180" s="9"/>
      <c r="ATN180" s="9"/>
      <c r="ATO180" s="9"/>
      <c r="ATP180" s="9"/>
      <c r="ATQ180" s="9"/>
      <c r="ATR180" s="9" t="s">
        <v>13486</v>
      </c>
      <c r="ATS180" s="9">
        <v>1.751113521E9</v>
      </c>
      <c r="ATT180" s="9" t="s">
        <v>13487</v>
      </c>
      <c r="ATU180" s="9" t="s">
        <v>12032</v>
      </c>
      <c r="ATV180" s="9" t="s">
        <v>2820</v>
      </c>
      <c r="ATW180" s="9" t="s">
        <v>13473</v>
      </c>
      <c r="ATX180" s="9" t="s">
        <v>12034</v>
      </c>
      <c r="ATY180" s="9"/>
      <c r="ATZ180" s="9"/>
      <c r="AUA180" s="9"/>
      <c r="AUB180" s="9"/>
      <c r="AUC180" s="9"/>
      <c r="AUD180" s="9"/>
      <c r="AUE180" s="9"/>
      <c r="AUF180" s="9"/>
      <c r="AUG180" s="9"/>
      <c r="AUH180" s="9"/>
      <c r="AUI180" s="9"/>
      <c r="AUJ180" s="9"/>
      <c r="AUK180" s="9"/>
      <c r="AUL180" s="9"/>
      <c r="AUM180" s="9"/>
      <c r="AUN180" s="9"/>
      <c r="AUO180" s="9"/>
      <c r="AUP180" s="9"/>
      <c r="AUQ180" s="9"/>
      <c r="AUR180" s="9"/>
      <c r="AUS180" s="9"/>
      <c r="AUT180" s="9"/>
      <c r="AUU180" s="9"/>
      <c r="AUV180" s="9"/>
      <c r="AUW180" s="9"/>
      <c r="AUX180" s="9"/>
      <c r="AUY180" s="9"/>
      <c r="AUZ180" s="9"/>
      <c r="AVA180" s="9"/>
      <c r="AVB180" s="9"/>
      <c r="AVC180" s="9"/>
      <c r="AVD180" s="9"/>
      <c r="AVE180" s="9"/>
      <c r="AVF180" s="9"/>
      <c r="AVG180" s="9"/>
      <c r="AVH180" s="9"/>
      <c r="AVI180" s="9"/>
      <c r="AVJ180" s="9"/>
      <c r="AVK180" s="9"/>
      <c r="AVL180" s="9"/>
      <c r="AVM180" s="9"/>
      <c r="AVN180" s="9"/>
      <c r="AVO180" s="9"/>
      <c r="AVP180" s="9"/>
      <c r="AVQ180" s="9"/>
      <c r="AVR180" s="9"/>
      <c r="AVS180" s="9"/>
      <c r="AVT180" s="9"/>
      <c r="AVU180" s="9"/>
      <c r="AVV180" s="9"/>
      <c r="AVW180" s="9"/>
      <c r="AVX180" s="9"/>
      <c r="AVY180" s="9"/>
      <c r="AVZ180" s="9"/>
      <c r="AWA180" s="9"/>
      <c r="AWB180" s="9"/>
      <c r="AWC180" s="9"/>
      <c r="AWD180" s="9"/>
      <c r="AWE180" s="9"/>
      <c r="AWF180" s="9"/>
      <c r="AWG180" s="9"/>
      <c r="AWH180" s="9"/>
      <c r="AWI180" s="9"/>
      <c r="AWJ180" s="9"/>
      <c r="AWK180" s="9"/>
      <c r="AWL180" s="9"/>
      <c r="AWM180" s="9"/>
      <c r="AWN180" s="9"/>
      <c r="AWO180" s="9"/>
      <c r="AWP180" s="9"/>
      <c r="AWQ180" s="9"/>
      <c r="AWR180" s="9"/>
      <c r="AWS180" s="9"/>
      <c r="AWT180" s="9"/>
      <c r="AWU180" s="9"/>
      <c r="AWV180" s="9"/>
      <c r="AWW180" s="9"/>
      <c r="AWX180" s="9"/>
      <c r="AWY180" s="9"/>
      <c r="AWZ180" s="9"/>
      <c r="AXA180" s="9"/>
      <c r="AXB180" s="9"/>
      <c r="AXC180" s="9"/>
      <c r="AXD180" s="9"/>
      <c r="AXE180" s="9"/>
      <c r="AXF180" s="9"/>
      <c r="AXG180" s="9"/>
      <c r="AXH180" s="9"/>
      <c r="AXI180" s="9"/>
      <c r="AXJ180" s="9"/>
      <c r="AXK180" s="9"/>
      <c r="AXL180" s="9"/>
      <c r="AXM180" s="9"/>
      <c r="AXN180" s="9"/>
      <c r="AXO180" s="9"/>
      <c r="AXP180" s="9"/>
      <c r="AXQ180" s="9"/>
      <c r="AXR180" s="9"/>
      <c r="AXS180" s="9"/>
      <c r="AXT180" s="9"/>
      <c r="AXU180" s="9"/>
      <c r="AXV180" s="9"/>
      <c r="AXW180" s="9"/>
      <c r="AXX180" s="9"/>
      <c r="AXY180" s="9"/>
      <c r="AXZ180" s="9"/>
      <c r="AYA180" s="9"/>
      <c r="AYB180" s="9"/>
      <c r="AYC180" s="9"/>
      <c r="AYD180" s="9"/>
      <c r="AYE180" s="9"/>
      <c r="AYF180" s="9"/>
      <c r="AYG180" s="9"/>
      <c r="AYH180" s="9"/>
      <c r="AYI180" s="9"/>
      <c r="AYJ180" s="9"/>
      <c r="AYK180" s="9"/>
      <c r="AYL180" s="9"/>
      <c r="AYM180" s="9"/>
      <c r="AYN180" s="9"/>
      <c r="AYO180" s="9"/>
      <c r="AYP180" s="9"/>
      <c r="AYQ180" s="9"/>
      <c r="AYR180" s="9"/>
      <c r="AYS180" s="9"/>
      <c r="AYT180" s="9"/>
      <c r="AYU180" s="9"/>
      <c r="AYV180" s="9"/>
      <c r="AYW180" s="9"/>
      <c r="AYX180" s="9"/>
      <c r="AYY180" s="9"/>
      <c r="AYZ180" s="9"/>
      <c r="AZA180" s="9"/>
      <c r="AZB180" s="9"/>
      <c r="AZC180" s="9"/>
      <c r="AZD180" s="9"/>
      <c r="AZE180" s="9"/>
      <c r="AZF180" s="9"/>
      <c r="AZG180" s="9"/>
      <c r="AZH180" s="9"/>
      <c r="AZI180" s="9"/>
      <c r="AZJ180" s="9"/>
      <c r="AZK180" s="9"/>
      <c r="AZL180" s="9"/>
      <c r="AZM180" s="9"/>
      <c r="AZN180" s="9"/>
      <c r="AZO180" s="9"/>
      <c r="AZP180" s="9"/>
      <c r="AZQ180" s="9"/>
      <c r="AZR180" s="9"/>
      <c r="AZS180" s="9"/>
      <c r="AZT180" s="9"/>
      <c r="AZU180" s="9"/>
      <c r="AZV180" s="9"/>
      <c r="AZW180" s="9"/>
      <c r="AZX180" s="9"/>
      <c r="AZY180" s="9"/>
      <c r="AZZ180" s="9"/>
      <c r="BAA180" s="9"/>
      <c r="BAB180" s="9"/>
      <c r="BAC180" s="9"/>
      <c r="BAD180" s="9"/>
      <c r="BAE180" s="9"/>
      <c r="BAF180" s="9"/>
      <c r="BAG180" s="9"/>
      <c r="BAH180" s="9"/>
      <c r="BAI180" s="9"/>
      <c r="BAJ180" s="9"/>
      <c r="BAK180" s="9"/>
      <c r="BAL180" s="9"/>
      <c r="BAM180" s="9"/>
      <c r="BAN180" s="9"/>
      <c r="BAO180" s="9"/>
      <c r="BAP180" s="9"/>
      <c r="BAQ180" s="9"/>
      <c r="BAR180" s="9"/>
      <c r="BAS180" s="9"/>
      <c r="BAT180" s="9"/>
      <c r="BAU180" s="9"/>
      <c r="BAV180" s="9"/>
      <c r="BAW180" s="9"/>
      <c r="BAX180" s="9"/>
      <c r="BAY180" s="9"/>
      <c r="BAZ180" s="9"/>
      <c r="BBA180" s="9"/>
      <c r="BBB180" s="9"/>
      <c r="BBC180" s="9"/>
      <c r="BBD180" s="9"/>
      <c r="BBE180" s="9"/>
      <c r="BBF180" s="9"/>
      <c r="BBG180" s="9"/>
      <c r="BBH180" s="9"/>
      <c r="BBI180" s="9"/>
      <c r="BBJ180" s="9"/>
      <c r="BBK180" s="9"/>
      <c r="BBL180" s="9"/>
      <c r="BBM180" s="9"/>
      <c r="BBN180" s="9"/>
      <c r="BBO180" s="9"/>
      <c r="BBP180" s="9"/>
      <c r="BBQ180" s="9"/>
      <c r="BBR180" s="9"/>
      <c r="BBS180" s="9"/>
      <c r="BBT180" s="9"/>
      <c r="BBU180" s="9"/>
      <c r="BBV180" s="9"/>
      <c r="BBW180" s="9"/>
      <c r="BBX180" s="9"/>
      <c r="BBY180" s="9"/>
      <c r="BBZ180" s="9"/>
      <c r="BCA180" s="9"/>
      <c r="BCB180" s="9"/>
      <c r="BCC180" s="9"/>
      <c r="BCD180" s="9"/>
      <c r="BCE180" s="9"/>
      <c r="BCF180" s="9"/>
      <c r="BCG180" s="9"/>
      <c r="BCH180" s="9"/>
      <c r="BCI180" s="9"/>
      <c r="BCJ180" s="9"/>
      <c r="BCK180" s="9"/>
      <c r="BCL180" s="9"/>
      <c r="BCM180" s="9"/>
      <c r="BCN180" s="9"/>
      <c r="BCO180" s="9"/>
      <c r="BCP180" s="9"/>
      <c r="BCQ180" s="9"/>
      <c r="BCR180" s="9"/>
      <c r="BCS180" s="9"/>
      <c r="BCT180" s="9"/>
      <c r="BCU180" s="9"/>
      <c r="BCV180" s="9"/>
      <c r="BCW180" s="9"/>
      <c r="BCX180" s="9"/>
      <c r="BCY180" s="9"/>
      <c r="BCZ180" s="9"/>
      <c r="BDA180" s="9"/>
      <c r="BDB180" s="9"/>
      <c r="BDC180" s="9"/>
      <c r="BDD180" s="9"/>
      <c r="BDE180" s="9"/>
      <c r="BDF180" s="9"/>
      <c r="BDG180" s="9"/>
      <c r="BDH180" s="9"/>
      <c r="BDI180" s="9"/>
      <c r="BDJ180" s="9"/>
      <c r="BDK180" s="9"/>
      <c r="BDL180" s="9"/>
      <c r="BDM180" s="9"/>
      <c r="BDN180" s="9"/>
      <c r="BDO180" s="9"/>
      <c r="BDP180" s="9"/>
      <c r="BDQ180" s="9"/>
      <c r="BDR180" s="9"/>
      <c r="BDS180" s="9"/>
      <c r="BDT180" s="9"/>
      <c r="BDU180" s="9"/>
      <c r="BDV180" s="9"/>
      <c r="BDW180" s="9"/>
      <c r="BDX180" s="9"/>
      <c r="BDY180" s="9"/>
      <c r="BDZ180" s="9"/>
      <c r="BEA180" s="9"/>
      <c r="BEB180" s="9"/>
      <c r="BEC180" s="9"/>
      <c r="BED180" s="9"/>
      <c r="BEE180" s="9"/>
      <c r="BEF180" s="9"/>
      <c r="BEG180" s="9"/>
      <c r="BEH180" s="9"/>
      <c r="BEI180" s="9"/>
      <c r="BEJ180" s="9"/>
      <c r="BEK180" s="9"/>
      <c r="BEL180" s="9"/>
      <c r="BEM180" s="9"/>
      <c r="BEN180" s="9"/>
      <c r="BEO180" s="9"/>
      <c r="BEP180" s="9"/>
      <c r="BEQ180" s="9"/>
      <c r="BER180" s="9"/>
      <c r="BES180" s="9"/>
      <c r="BET180" s="9"/>
      <c r="BEU180" s="9"/>
      <c r="BEV180" s="9"/>
      <c r="BEW180" s="9"/>
      <c r="BEX180" s="9"/>
      <c r="BEY180" s="9"/>
      <c r="BEZ180" s="9"/>
      <c r="BFA180" s="9"/>
      <c r="BFB180" s="9"/>
      <c r="BFC180" s="9"/>
      <c r="BFD180" s="9"/>
      <c r="BFE180" s="9"/>
      <c r="BFF180" s="9"/>
      <c r="BFG180" s="9"/>
      <c r="BFH180" s="9"/>
      <c r="BFI180" s="9"/>
      <c r="BFJ180" s="9"/>
      <c r="BFK180" s="9"/>
      <c r="BFL180" s="9"/>
      <c r="BFM180" s="9"/>
      <c r="BFN180" s="9"/>
      <c r="BFO180" s="9"/>
      <c r="BFP180" s="9"/>
      <c r="BFQ180" s="9"/>
      <c r="BFR180" s="9"/>
      <c r="BFS180" s="9"/>
      <c r="BFT180" s="9"/>
      <c r="BFU180" s="9"/>
      <c r="BFV180" s="9"/>
      <c r="BFW180" s="9"/>
      <c r="BFX180" s="9"/>
      <c r="BFY180" s="9"/>
      <c r="BFZ180" s="9"/>
      <c r="BGA180" s="9"/>
      <c r="BGB180" s="9"/>
      <c r="BGC180" s="9"/>
      <c r="BGD180" s="9"/>
      <c r="BGE180" s="9"/>
      <c r="BGF180" s="9"/>
      <c r="BGG180" s="9"/>
      <c r="BGH180" s="9"/>
      <c r="BGI180" s="9"/>
      <c r="BGJ180" s="9"/>
      <c r="BGK180" s="9"/>
      <c r="BGL180" s="9"/>
      <c r="BGM180" s="9"/>
      <c r="BGN180" s="9"/>
      <c r="BGO180" s="9"/>
      <c r="BGP180" s="9"/>
      <c r="BGQ180" s="9"/>
      <c r="BGR180" s="9"/>
      <c r="BGS180" s="9"/>
      <c r="BGT180" s="9"/>
      <c r="BGU180" s="9"/>
      <c r="BGV180" s="9"/>
      <c r="BGW180" s="9"/>
      <c r="BGX180" s="9"/>
      <c r="BGY180" s="9"/>
      <c r="BGZ180" s="9"/>
      <c r="BHA180" s="9"/>
      <c r="BHB180" s="9"/>
      <c r="BHC180" s="9"/>
      <c r="BHD180" s="9"/>
      <c r="BHE180" s="9"/>
      <c r="BHF180" s="9"/>
      <c r="BHG180" s="9"/>
      <c r="BHH180" s="9"/>
      <c r="BHI180" s="9"/>
      <c r="BHJ180" s="9"/>
      <c r="BHK180" s="9"/>
      <c r="BHL180" s="9"/>
      <c r="BHM180" s="9"/>
      <c r="BHN180" s="9"/>
      <c r="BHO180" s="9"/>
      <c r="BHP180" s="9"/>
      <c r="BHQ180" s="9"/>
      <c r="BHR180" s="9"/>
      <c r="BHS180" s="9"/>
      <c r="BHT180" s="9"/>
      <c r="BHU180" s="9"/>
      <c r="BHV180" s="9"/>
      <c r="BHW180" s="9"/>
      <c r="BHX180" s="9"/>
      <c r="BHY180" s="9"/>
      <c r="BHZ180" s="9"/>
      <c r="BIA180" s="9"/>
      <c r="BIB180" s="9"/>
      <c r="BIC180" s="9"/>
      <c r="BID180" s="9"/>
      <c r="BIE180" s="9"/>
      <c r="BIF180" s="9"/>
      <c r="BIG180" s="9"/>
      <c r="BIH180" s="9"/>
      <c r="BII180" s="9"/>
      <c r="BIJ180" s="9"/>
      <c r="BIK180" s="9"/>
      <c r="BIL180" s="9"/>
      <c r="BIM180" s="9"/>
      <c r="BIN180" s="9"/>
      <c r="BIO180" s="9"/>
      <c r="BIP180" s="9"/>
      <c r="BIQ180" s="9"/>
      <c r="BIR180" s="9"/>
      <c r="BIS180" s="9"/>
      <c r="BIT180" s="9"/>
      <c r="BIU180" s="9"/>
      <c r="BIV180" s="9"/>
      <c r="BIW180" s="9"/>
      <c r="BIX180" s="9"/>
      <c r="BIY180" s="9"/>
      <c r="BIZ180" s="9"/>
      <c r="BJA180" s="9"/>
      <c r="BJB180" s="9"/>
      <c r="BJC180" s="9"/>
      <c r="BJD180" s="9"/>
      <c r="BJE180" s="9"/>
      <c r="BJF180" s="9"/>
      <c r="BJG180" s="9"/>
      <c r="BJH180" s="9"/>
      <c r="BJI180" s="9"/>
      <c r="BJJ180" s="9"/>
      <c r="BJK180" s="9"/>
      <c r="BJL180" s="9"/>
      <c r="BJM180" s="9"/>
      <c r="BJN180" s="9"/>
      <c r="BJO180" s="9"/>
      <c r="BJP180" s="9"/>
      <c r="BJQ180" s="9"/>
      <c r="BJR180" s="9"/>
      <c r="BJS180" s="9"/>
      <c r="BJT180" s="9"/>
      <c r="BJU180" s="9"/>
      <c r="BJV180" s="9"/>
      <c r="BJW180" s="9"/>
      <c r="BJX180" s="9"/>
      <c r="BJY180" s="9"/>
      <c r="BJZ180" s="9"/>
      <c r="BKA180" s="9"/>
      <c r="BKB180" s="9"/>
      <c r="BKC180" s="9"/>
      <c r="BKD180" s="9"/>
      <c r="BKE180" s="9"/>
      <c r="BKF180" s="9"/>
      <c r="BKG180" s="9"/>
      <c r="BKH180" s="9"/>
      <c r="BKI180" s="9"/>
      <c r="BKJ180" s="9"/>
      <c r="BKK180" s="9"/>
      <c r="BKL180" s="9"/>
      <c r="BKM180" s="9"/>
      <c r="BKN180" s="9"/>
      <c r="BKO180" s="9"/>
      <c r="BKP180" s="9"/>
      <c r="BKQ180" s="9"/>
      <c r="BKR180" s="9"/>
      <c r="BKS180" s="9"/>
      <c r="BKT180" s="9"/>
      <c r="BKU180" s="9"/>
      <c r="BKV180" s="9"/>
      <c r="BKW180" s="9"/>
      <c r="BKX180" s="9"/>
      <c r="BKY180" s="9"/>
      <c r="BKZ180" s="9"/>
      <c r="BLA180" s="9"/>
      <c r="BLB180" s="9"/>
      <c r="BLC180" s="9"/>
      <c r="BLD180" s="9"/>
      <c r="BLE180" s="9"/>
      <c r="BLF180" s="9"/>
      <c r="BLG180" s="9"/>
      <c r="BLH180" s="9"/>
      <c r="BLI180" s="9"/>
      <c r="BLJ180" s="9"/>
      <c r="BLK180" s="9"/>
      <c r="BLL180" s="9"/>
      <c r="BLM180" s="9"/>
      <c r="BLN180" s="9"/>
      <c r="BLO180" s="9"/>
      <c r="BLP180" s="9"/>
      <c r="BLQ180" s="9"/>
      <c r="BLR180" s="9"/>
      <c r="BLS180" s="9"/>
      <c r="BLT180" s="9"/>
      <c r="BLU180" s="9"/>
      <c r="BLV180" s="9"/>
      <c r="BLW180" s="9"/>
      <c r="BLX180" s="9"/>
      <c r="BLY180" s="9"/>
      <c r="BLZ180" s="9"/>
      <c r="BMA180" s="9"/>
      <c r="BMB180" s="9"/>
      <c r="BMC180" s="9"/>
      <c r="BMD180" s="9"/>
      <c r="BME180" s="9"/>
      <c r="BMF180" s="9"/>
      <c r="BMG180" s="9"/>
      <c r="BMH180" s="9"/>
      <c r="BMI180" s="9"/>
      <c r="BMJ180" s="9"/>
      <c r="BMK180" s="9"/>
      <c r="BML180" s="9"/>
      <c r="BMM180" s="9"/>
      <c r="BMN180" s="9"/>
      <c r="BMO180" s="9"/>
      <c r="BMP180" s="9"/>
      <c r="BMQ180" s="9"/>
      <c r="BMR180" s="9"/>
      <c r="BMS180" s="9"/>
      <c r="BMT180" s="9"/>
      <c r="BMU180" s="9"/>
      <c r="BMV180" s="9"/>
      <c r="BMW180" s="9"/>
      <c r="BMX180" s="9"/>
      <c r="BMY180" s="9"/>
      <c r="BMZ180" s="9"/>
      <c r="BNA180" s="9"/>
      <c r="BNB180" s="9"/>
      <c r="BNC180" s="9"/>
      <c r="BND180" s="9"/>
      <c r="BNE180" s="9"/>
      <c r="BNF180" s="9"/>
      <c r="BNG180" s="9"/>
      <c r="BNH180" s="9"/>
      <c r="BNI180" s="9"/>
      <c r="BNJ180" s="9"/>
      <c r="BNK180" s="9"/>
      <c r="BNL180" s="9"/>
      <c r="BNM180" s="9"/>
      <c r="BNN180" s="9"/>
      <c r="BNO180" s="9"/>
      <c r="BNP180" s="9"/>
      <c r="BNQ180" s="9"/>
      <c r="BNR180" s="9"/>
      <c r="BNS180" s="9"/>
      <c r="BNT180" s="9"/>
      <c r="BNU180" s="9"/>
      <c r="BNV180" s="9"/>
      <c r="BNW180" s="9"/>
      <c r="BNX180" s="9"/>
      <c r="BNY180" s="9"/>
      <c r="BNZ180" s="9"/>
      <c r="BOA180" s="9"/>
      <c r="BOB180" s="9"/>
      <c r="BOC180" s="9"/>
      <c r="BOD180" s="9"/>
      <c r="BOE180" s="9"/>
      <c r="BOF180" s="9"/>
      <c r="BOG180" s="9"/>
      <c r="BOH180" s="9"/>
      <c r="BOI180" s="9"/>
      <c r="BOJ180" s="9"/>
      <c r="BOK180" s="9"/>
      <c r="BOL180" s="9"/>
      <c r="BOM180" s="9"/>
      <c r="BON180" s="9"/>
      <c r="BOO180" s="9"/>
      <c r="BOP180" s="9"/>
      <c r="BOQ180" s="9"/>
      <c r="BOR180" s="9"/>
      <c r="BOS180" s="9"/>
      <c r="BOT180" s="9"/>
      <c r="BOU180" s="9"/>
      <c r="BOV180" s="9"/>
      <c r="BOW180" s="9"/>
      <c r="BOX180" s="9"/>
      <c r="BOY180" s="9"/>
      <c r="BOZ180" s="9"/>
      <c r="BPA180" s="9"/>
      <c r="BPB180" s="9"/>
      <c r="BPC180" s="9"/>
      <c r="BPD180" s="9"/>
      <c r="BPE180" s="9"/>
      <c r="BPF180" s="9"/>
      <c r="BPG180" s="9"/>
      <c r="BPH180" s="9"/>
      <c r="BPI180" s="9"/>
      <c r="BPJ180" s="9"/>
      <c r="BPK180" s="9"/>
      <c r="BPL180" s="9"/>
      <c r="BPM180" s="9"/>
      <c r="BPN180" s="9"/>
      <c r="BPO180" s="9"/>
      <c r="BPP180" s="9"/>
      <c r="BPQ180" s="9"/>
      <c r="BPR180" s="9"/>
      <c r="BPS180" s="9"/>
      <c r="BPT180" s="9"/>
      <c r="BPU180" s="9"/>
      <c r="BPV180" s="9"/>
      <c r="BPW180" s="9"/>
      <c r="BPX180" s="9"/>
      <c r="BPY180" s="9"/>
      <c r="BPZ180" s="9"/>
      <c r="BQA180" s="9"/>
      <c r="BQB180" s="9"/>
      <c r="BQC180" s="9"/>
      <c r="BQD180" s="9"/>
      <c r="BQE180" s="9"/>
      <c r="BQF180" s="9"/>
      <c r="BQG180" s="9"/>
      <c r="BQH180" s="9"/>
      <c r="BQI180" s="9"/>
      <c r="BQJ180" s="9"/>
      <c r="BQK180" s="9"/>
      <c r="BQL180" s="9"/>
      <c r="BQM180" s="9"/>
      <c r="BQN180" s="9"/>
      <c r="BQO180" s="9"/>
      <c r="BQP180" s="9"/>
      <c r="BQQ180" s="9"/>
      <c r="BQR180" s="9"/>
      <c r="BQS180" s="9"/>
      <c r="BQT180" s="9"/>
      <c r="BQU180" s="9"/>
      <c r="BQV180" s="9"/>
      <c r="BQW180" s="9"/>
      <c r="BQX180" s="9"/>
      <c r="BQY180" s="9"/>
      <c r="BQZ180" s="9"/>
      <c r="BRA180" s="9"/>
      <c r="BRB180" s="9"/>
      <c r="BRC180" s="9"/>
      <c r="BRD180" s="9"/>
      <c r="BRE180" s="9"/>
      <c r="BRF180" s="9"/>
      <c r="BRG180" s="9"/>
      <c r="BRH180" s="9"/>
      <c r="BRI180" s="9"/>
      <c r="BRJ180" s="9"/>
      <c r="BRK180" s="9"/>
      <c r="BRL180" s="9"/>
      <c r="BRM180" s="9"/>
      <c r="BRN180" s="9"/>
      <c r="BRO180" s="9"/>
      <c r="BRP180" s="9"/>
      <c r="BRQ180" s="9"/>
      <c r="BRR180" s="9"/>
      <c r="BRS180" s="9"/>
      <c r="BRT180" s="9"/>
      <c r="BRU180" s="9"/>
      <c r="BRV180" s="9"/>
      <c r="BRW180" s="9"/>
      <c r="BRX180" s="9"/>
      <c r="BRY180" s="9"/>
      <c r="BRZ180" s="9"/>
      <c r="BSA180" s="9"/>
      <c r="BSB180" s="9"/>
      <c r="BSC180" s="9"/>
      <c r="BSD180" s="9"/>
      <c r="BSE180" s="9"/>
      <c r="BSF180" s="9"/>
      <c r="BSG180" s="9"/>
      <c r="BSH180" s="9"/>
      <c r="BSI180" s="9"/>
      <c r="BSJ180" s="9"/>
      <c r="BSK180" s="9"/>
      <c r="BSL180" s="9"/>
      <c r="BSM180" s="9"/>
      <c r="BSN180" s="9"/>
      <c r="BSO180" s="9"/>
      <c r="BSP180" s="9"/>
      <c r="BSQ180" s="9"/>
      <c r="BSR180" s="9"/>
      <c r="BSS180" s="9"/>
      <c r="BST180" s="9"/>
      <c r="BSU180" s="9"/>
      <c r="BSV180" s="9"/>
      <c r="BSW180" s="9"/>
      <c r="BSX180" s="9"/>
      <c r="BSY180" s="9"/>
      <c r="BSZ180" s="9"/>
      <c r="BTA180" s="9"/>
      <c r="BTB180" s="9"/>
      <c r="BTC180" s="9"/>
      <c r="BTD180" s="9"/>
      <c r="BTE180" s="9"/>
      <c r="BTF180" s="9"/>
      <c r="BTG180" s="9"/>
      <c r="BTH180" s="9"/>
      <c r="BTI180" s="9"/>
      <c r="BTJ180" s="9"/>
      <c r="BTK180" s="9"/>
      <c r="BTL180" s="9"/>
      <c r="BTM180" s="9"/>
      <c r="BTN180" s="9"/>
      <c r="BTO180" s="9"/>
      <c r="BTP180" s="9"/>
      <c r="BTQ180" s="9"/>
      <c r="BTR180" s="9"/>
      <c r="BTS180" s="9"/>
      <c r="BTT180" s="9"/>
      <c r="BTU180" s="9"/>
      <c r="BTV180" s="9"/>
      <c r="BTW180" s="9"/>
      <c r="BTX180" s="9"/>
      <c r="BTY180" s="9"/>
      <c r="BTZ180" s="9"/>
      <c r="BUA180" s="9"/>
      <c r="BUB180" s="9"/>
      <c r="BUC180" s="9"/>
      <c r="BUD180" s="9"/>
      <c r="BUE180" s="9"/>
      <c r="BUF180" s="9"/>
      <c r="BUG180" s="9"/>
      <c r="BUH180" s="9"/>
      <c r="BUI180" s="9"/>
      <c r="BUJ180" s="9"/>
      <c r="BUK180" s="9"/>
      <c r="BUL180" s="9"/>
      <c r="BUM180" s="9"/>
      <c r="BUN180" s="9"/>
      <c r="BUO180" s="9"/>
      <c r="BUP180" s="9"/>
      <c r="BUQ180" s="9"/>
      <c r="BUR180" s="9"/>
      <c r="BUS180" s="9"/>
      <c r="BUT180" s="9"/>
      <c r="BUU180" s="9"/>
      <c r="BUV180" s="9"/>
      <c r="BUW180" s="9"/>
      <c r="BUX180" s="9"/>
      <c r="BUY180" s="9"/>
      <c r="BUZ180" s="9"/>
      <c r="BVA180" s="9"/>
      <c r="BVB180" s="9"/>
      <c r="BVC180" s="9"/>
      <c r="BVD180" s="9"/>
      <c r="BVE180" s="9"/>
      <c r="BVF180" s="9"/>
      <c r="BVG180" s="9"/>
      <c r="BVH180" s="9"/>
      <c r="BVI180" s="9"/>
      <c r="BVJ180" s="9"/>
      <c r="BVK180" s="9"/>
      <c r="BVL180" s="9"/>
      <c r="BVM180" s="9"/>
      <c r="BVN180" s="9"/>
      <c r="BVO180" s="9"/>
      <c r="BVP180" s="9"/>
      <c r="BVQ180" s="9"/>
      <c r="BVR180" s="9"/>
      <c r="BVS180" s="9"/>
      <c r="BVT180" s="9"/>
      <c r="BVU180" s="9"/>
      <c r="BVV180" s="9"/>
      <c r="BVW180" s="9"/>
      <c r="BVX180" s="9"/>
      <c r="BVY180" s="9"/>
      <c r="BVZ180" s="9"/>
      <c r="BWA180" s="9"/>
      <c r="BWB180" s="9"/>
      <c r="BWC180" s="9"/>
      <c r="BWD180" s="9"/>
      <c r="BWE180" s="9"/>
      <c r="BWF180" s="9"/>
      <c r="BWG180" s="9"/>
      <c r="BWH180" s="9"/>
      <c r="BWI180" s="9"/>
      <c r="BWJ180" s="9"/>
      <c r="BWK180" s="9"/>
      <c r="BWL180" s="9"/>
      <c r="BWM180" s="9"/>
      <c r="BWN180" s="9"/>
      <c r="BWO180" s="9"/>
      <c r="BWP180" s="9"/>
      <c r="BWQ180" s="9"/>
      <c r="BWR180" s="9"/>
      <c r="BWS180" s="9"/>
      <c r="BWT180" s="9"/>
      <c r="BWU180" s="9"/>
      <c r="BWV180" s="9"/>
      <c r="BWW180" s="9"/>
      <c r="BWX180" s="9"/>
      <c r="BWY180" s="9"/>
      <c r="BWZ180" s="9"/>
      <c r="BXA180" s="9"/>
      <c r="BXB180" s="9"/>
      <c r="BXC180" s="9"/>
      <c r="BXD180" s="9"/>
    </row>
    <row r="181" ht="14.25" customHeight="1">
      <c r="A181" s="9">
        <v>16.0</v>
      </c>
      <c r="B181" s="9" t="s">
        <v>11947</v>
      </c>
      <c r="C181" s="9" t="s">
        <v>11948</v>
      </c>
      <c r="D181" s="9" t="s">
        <v>11948</v>
      </c>
      <c r="E181" s="9"/>
      <c r="F181" s="9">
        <v>24.0</v>
      </c>
      <c r="G181" s="9" t="s">
        <v>13488</v>
      </c>
      <c r="H181" s="9"/>
      <c r="I181" s="9"/>
      <c r="J181" s="9">
        <v>1.0</v>
      </c>
      <c r="K181" s="9"/>
      <c r="L181" s="9">
        <v>22.0</v>
      </c>
      <c r="M181" s="9"/>
      <c r="N181" s="9"/>
      <c r="O181" s="9">
        <v>1.0</v>
      </c>
      <c r="P181" s="9">
        <v>0.0</v>
      </c>
      <c r="Q181" s="9" t="s">
        <v>13489</v>
      </c>
      <c r="R181" s="9"/>
      <c r="S181" s="9" t="s">
        <v>3339</v>
      </c>
      <c r="T181" s="9" t="s">
        <v>3338</v>
      </c>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c r="FZ181" s="9"/>
      <c r="GA181" s="9"/>
      <c r="GB181" s="9"/>
      <c r="GC181" s="9"/>
      <c r="GD181" s="9"/>
      <c r="GE181" s="9"/>
      <c r="GF181" s="9"/>
      <c r="GG181" s="9"/>
      <c r="GH181" s="9"/>
      <c r="GI181" s="9"/>
      <c r="GJ181" s="9"/>
      <c r="GK181" s="9"/>
      <c r="GL181" s="9"/>
      <c r="GM181" s="9"/>
      <c r="GN181" s="9"/>
      <c r="GO181" s="9"/>
      <c r="GP181" s="9"/>
      <c r="GQ181" s="9"/>
      <c r="GR181" s="9"/>
      <c r="GS181" s="9"/>
      <c r="GT181" s="9"/>
      <c r="GU181" s="9"/>
      <c r="GV181" s="9"/>
      <c r="GW181" s="9"/>
      <c r="GX181" s="9"/>
      <c r="GY181" s="9"/>
      <c r="GZ181" s="9"/>
      <c r="HA181" s="9"/>
      <c r="HB181" s="9"/>
      <c r="HC181" s="9"/>
      <c r="HD181" s="9"/>
      <c r="HE181" s="9"/>
      <c r="HF181" s="9"/>
      <c r="HG181" s="9"/>
      <c r="HH181" s="9"/>
      <c r="HI181" s="9"/>
      <c r="HJ181" s="9"/>
      <c r="HK181" s="9"/>
      <c r="HL181" s="9"/>
      <c r="HM181" s="9"/>
      <c r="HN181" s="9"/>
      <c r="HO181" s="9"/>
      <c r="HP181" s="9"/>
      <c r="HQ181" s="9"/>
      <c r="HR181" s="9"/>
      <c r="HS181" s="9"/>
      <c r="HT181" s="9"/>
      <c r="HU181" s="9"/>
      <c r="HV181" s="9"/>
      <c r="HW181" s="9"/>
      <c r="HX181" s="9"/>
      <c r="HY181" s="9"/>
      <c r="HZ181" s="9"/>
      <c r="IA181" s="9"/>
      <c r="IB181" s="9"/>
      <c r="IC181" s="9"/>
      <c r="ID181" s="9"/>
      <c r="IE181" s="9"/>
      <c r="IF181" s="9"/>
      <c r="IG181" s="9"/>
      <c r="IH181" s="9"/>
      <c r="II181" s="9"/>
      <c r="IJ181" s="9"/>
      <c r="IK181" s="9"/>
      <c r="IL181" s="9"/>
      <c r="IM181" s="9"/>
      <c r="IN181" s="9"/>
      <c r="IO181" s="9"/>
      <c r="IP181" s="9"/>
      <c r="IQ181" s="9"/>
      <c r="IR181" s="9"/>
      <c r="IS181" s="9"/>
      <c r="IT181" s="9"/>
      <c r="IU181" s="9"/>
      <c r="IV181" s="9"/>
      <c r="IW181" s="9"/>
      <c r="IX181" s="9"/>
      <c r="IY181" s="9"/>
      <c r="IZ181" s="9"/>
      <c r="JA181" s="9"/>
      <c r="JB181" s="9"/>
      <c r="JC181" s="9"/>
      <c r="JD181" s="9"/>
      <c r="JE181" s="9"/>
      <c r="JF181" s="9"/>
      <c r="JG181" s="9"/>
      <c r="JH181" s="9"/>
      <c r="JI181" s="9"/>
      <c r="JJ181" s="9"/>
      <c r="JK181" s="9"/>
      <c r="JL181" s="9"/>
      <c r="JM181" s="9"/>
      <c r="JN181" s="9"/>
      <c r="JO181" s="9"/>
      <c r="JP181" s="9"/>
      <c r="JQ181" s="9"/>
      <c r="JR181" s="9"/>
      <c r="JS181" s="9"/>
      <c r="JT181" s="9"/>
      <c r="JU181" s="9"/>
      <c r="JV181" s="9"/>
      <c r="JW181" s="9"/>
      <c r="JX181" s="9"/>
      <c r="JY181" s="9"/>
      <c r="JZ181" s="9"/>
      <c r="KA181" s="9"/>
      <c r="KB181" s="9"/>
      <c r="KC181" s="9"/>
      <c r="KD181" s="9"/>
      <c r="KE181" s="9"/>
      <c r="KF181" s="9"/>
      <c r="KG181" s="9"/>
      <c r="KH181" s="9"/>
      <c r="KI181" s="9"/>
      <c r="KJ181" s="9"/>
      <c r="KK181" s="9"/>
      <c r="KL181" s="9"/>
      <c r="KM181" s="9"/>
      <c r="KN181" s="9"/>
      <c r="KO181" s="9"/>
      <c r="KP181" s="9"/>
      <c r="KQ181" s="9"/>
      <c r="KR181" s="9"/>
      <c r="KS181" s="9"/>
      <c r="KT181" s="9"/>
      <c r="KU181" s="9"/>
      <c r="KV181" s="9"/>
      <c r="KW181" s="9"/>
      <c r="KX181" s="9"/>
      <c r="KY181" s="9"/>
      <c r="KZ181" s="9"/>
      <c r="LA181" s="9"/>
      <c r="LB181" s="9"/>
      <c r="LC181" s="9"/>
      <c r="LD181" s="9"/>
      <c r="LE181" s="9"/>
      <c r="LF181" s="9"/>
      <c r="LG181" s="9"/>
      <c r="LH181" s="9"/>
      <c r="LI181" s="9"/>
      <c r="LJ181" s="9"/>
      <c r="LK181" s="9"/>
      <c r="LL181" s="9"/>
      <c r="LM181" s="9"/>
      <c r="LN181" s="9"/>
      <c r="LO181" s="9"/>
      <c r="LP181" s="9"/>
      <c r="LQ181" s="9"/>
      <c r="LR181" s="9"/>
      <c r="LS181" s="9"/>
      <c r="LT181" s="9"/>
      <c r="LU181" s="9"/>
      <c r="LV181" s="9"/>
      <c r="LW181" s="9"/>
      <c r="LX181" s="9"/>
      <c r="LY181" s="9"/>
      <c r="LZ181" s="9"/>
      <c r="MA181" s="9"/>
      <c r="MB181" s="9"/>
      <c r="MC181" s="9"/>
      <c r="MD181" s="9"/>
      <c r="ME181" s="9"/>
      <c r="MF181" s="9"/>
      <c r="MG181" s="9"/>
      <c r="MH181" s="9"/>
      <c r="MI181" s="9"/>
      <c r="MJ181" s="9"/>
      <c r="MK181" s="9"/>
      <c r="ML181" s="9"/>
      <c r="MM181" s="9"/>
      <c r="MN181" s="9"/>
      <c r="MO181" s="9"/>
      <c r="MP181" s="9"/>
      <c r="MQ181" s="9"/>
      <c r="MR181" s="9"/>
      <c r="MS181" s="9"/>
      <c r="MT181" s="9"/>
      <c r="MU181" s="9"/>
      <c r="MV181" s="9"/>
      <c r="MW181" s="9"/>
      <c r="MX181" s="9"/>
      <c r="MY181" s="9"/>
      <c r="MZ181" s="9"/>
      <c r="NA181" s="9"/>
      <c r="NB181" s="9"/>
      <c r="NC181" s="9"/>
      <c r="ND181" s="9"/>
      <c r="NE181" s="9"/>
      <c r="NF181" s="9"/>
      <c r="NG181" s="9"/>
      <c r="NH181" s="9"/>
      <c r="NI181" s="9"/>
      <c r="NJ181" s="9"/>
      <c r="NK181" s="9"/>
      <c r="NL181" s="9"/>
      <c r="NM181" s="9"/>
      <c r="NN181" s="9"/>
      <c r="NO181" s="9"/>
      <c r="NP181" s="9"/>
      <c r="NQ181" s="9"/>
      <c r="NR181" s="9"/>
      <c r="NS181" s="9"/>
      <c r="NT181" s="9"/>
      <c r="NU181" s="9"/>
      <c r="NV181" s="9"/>
      <c r="NW181" s="9"/>
      <c r="NX181" s="9"/>
      <c r="NY181" s="9"/>
      <c r="NZ181" s="9"/>
      <c r="OA181" s="9"/>
      <c r="OB181" s="9"/>
      <c r="OC181" s="9"/>
      <c r="OD181" s="9"/>
      <c r="OE181" s="9"/>
      <c r="OF181" s="9"/>
      <c r="OG181" s="9"/>
      <c r="OH181" s="9"/>
      <c r="OI181" s="9"/>
      <c r="OJ181" s="9"/>
      <c r="OK181" s="9"/>
      <c r="OL181" s="9"/>
      <c r="OM181" s="9"/>
      <c r="ON181" s="9"/>
      <c r="OO181" s="9"/>
      <c r="OP181" s="9"/>
      <c r="OQ181" s="9"/>
      <c r="OR181" s="9"/>
      <c r="OS181" s="9"/>
      <c r="OT181" s="9"/>
      <c r="OU181" s="9"/>
      <c r="OV181" s="9"/>
      <c r="OW181" s="9"/>
      <c r="OX181" s="9"/>
      <c r="OY181" s="9"/>
      <c r="OZ181" s="9"/>
      <c r="PA181" s="9"/>
      <c r="PB181" s="9"/>
      <c r="PC181" s="9"/>
      <c r="PD181" s="9"/>
      <c r="PE181" s="9"/>
      <c r="PF181" s="9"/>
      <c r="PG181" s="9"/>
      <c r="PH181" s="9"/>
      <c r="PI181" s="9"/>
      <c r="PJ181" s="9"/>
      <c r="PK181" s="9"/>
      <c r="PL181" s="9"/>
      <c r="PM181" s="9"/>
      <c r="PN181" s="9"/>
      <c r="PO181" s="9"/>
      <c r="PP181" s="9"/>
      <c r="PQ181" s="9"/>
      <c r="PR181" s="9"/>
      <c r="PS181" s="9"/>
      <c r="PT181" s="9"/>
      <c r="PU181" s="9"/>
      <c r="PV181" s="9"/>
      <c r="PW181" s="9"/>
      <c r="PX181" s="9"/>
      <c r="PY181" s="9"/>
      <c r="PZ181" s="9"/>
      <c r="QA181" s="9"/>
      <c r="QB181" s="9"/>
      <c r="QC181" s="9"/>
      <c r="QD181" s="9"/>
      <c r="QE181" s="9"/>
      <c r="QF181" s="9"/>
      <c r="QG181" s="9"/>
      <c r="QH181" s="9"/>
      <c r="QI181" s="9"/>
      <c r="QJ181" s="9"/>
      <c r="QK181" s="9"/>
      <c r="QL181" s="9"/>
      <c r="QM181" s="9"/>
      <c r="QN181" s="9"/>
      <c r="QO181" s="9"/>
      <c r="QP181" s="9"/>
      <c r="QQ181" s="9"/>
      <c r="QR181" s="9"/>
      <c r="QS181" s="9"/>
      <c r="QT181" s="9"/>
      <c r="QU181" s="9"/>
      <c r="QV181" s="9"/>
      <c r="QW181" s="9"/>
      <c r="QX181" s="9"/>
      <c r="QY181" s="9"/>
      <c r="QZ181" s="9"/>
      <c r="RA181" s="9"/>
      <c r="RB181" s="9"/>
      <c r="RC181" s="9"/>
      <c r="RD181" s="9"/>
      <c r="RE181" s="9"/>
      <c r="RF181" s="9"/>
      <c r="RG181" s="9"/>
      <c r="RH181" s="9"/>
      <c r="RI181" s="9"/>
      <c r="RJ181" s="9"/>
      <c r="RK181" s="9"/>
      <c r="RL181" s="9"/>
      <c r="RM181" s="9"/>
      <c r="RN181" s="9"/>
      <c r="RO181" s="9"/>
      <c r="RP181" s="9"/>
      <c r="RQ181" s="9"/>
      <c r="RR181" s="9"/>
      <c r="RS181" s="9"/>
      <c r="RT181" s="9"/>
      <c r="RU181" s="9"/>
      <c r="RV181" s="9"/>
      <c r="RW181" s="9"/>
      <c r="RX181" s="9"/>
      <c r="RY181" s="9"/>
      <c r="RZ181" s="9"/>
      <c r="SA181" s="9"/>
      <c r="SB181" s="9"/>
      <c r="SC181" s="9"/>
      <c r="SD181" s="9"/>
      <c r="SE181" s="9"/>
      <c r="SF181" s="9"/>
      <c r="SG181" s="9"/>
      <c r="SH181" s="9"/>
      <c r="SI181" s="9"/>
      <c r="SJ181" s="9"/>
      <c r="SK181" s="9"/>
      <c r="SL181" s="9"/>
      <c r="SM181" s="9"/>
      <c r="SN181" s="9"/>
      <c r="SO181" s="9"/>
      <c r="SP181" s="9"/>
      <c r="SQ181" s="9"/>
      <c r="SR181" s="9"/>
      <c r="SS181" s="9"/>
      <c r="ST181" s="9"/>
      <c r="SU181" s="9"/>
      <c r="SV181" s="9"/>
      <c r="SW181" s="9"/>
      <c r="SX181" s="9"/>
      <c r="SY181" s="9"/>
      <c r="SZ181" s="9"/>
      <c r="TA181" s="9"/>
      <c r="TB181" s="9"/>
      <c r="TC181" s="9"/>
      <c r="TD181" s="9"/>
      <c r="TE181" s="9"/>
      <c r="TF181" s="9"/>
      <c r="TG181" s="9"/>
      <c r="TH181" s="9"/>
      <c r="TI181" s="9"/>
      <c r="TJ181" s="9"/>
      <c r="TK181" s="9"/>
      <c r="TL181" s="9"/>
      <c r="TM181" s="9"/>
      <c r="TN181" s="9"/>
      <c r="TO181" s="9"/>
      <c r="TP181" s="9"/>
      <c r="TQ181" s="9"/>
      <c r="TR181" s="9"/>
      <c r="TS181" s="9"/>
      <c r="TT181" s="9"/>
      <c r="TU181" s="9"/>
      <c r="TV181" s="9"/>
      <c r="TW181" s="9"/>
      <c r="TX181" s="9"/>
      <c r="TY181" s="9"/>
      <c r="TZ181" s="9"/>
      <c r="UA181" s="9"/>
      <c r="UB181" s="9"/>
      <c r="UC181" s="9"/>
      <c r="UD181" s="9"/>
      <c r="UE181" s="9"/>
      <c r="UF181" s="9"/>
      <c r="UG181" s="9"/>
      <c r="UH181" s="9"/>
      <c r="UI181" s="9"/>
      <c r="UJ181" s="9"/>
      <c r="UK181" s="9"/>
      <c r="UL181" s="9"/>
      <c r="UM181" s="9"/>
      <c r="UN181" s="9"/>
      <c r="UO181" s="9"/>
      <c r="UP181" s="9"/>
      <c r="UQ181" s="9"/>
      <c r="UR181" s="9"/>
      <c r="US181" s="9"/>
      <c r="UT181" s="9"/>
      <c r="UU181" s="9"/>
      <c r="UV181" s="9"/>
      <c r="UW181" s="9"/>
      <c r="UX181" s="9"/>
      <c r="UY181" s="9"/>
      <c r="UZ181" s="9"/>
      <c r="VA181" s="9"/>
      <c r="VB181" s="9"/>
      <c r="VC181" s="9"/>
      <c r="VD181" s="9"/>
      <c r="VE181" s="9"/>
      <c r="VF181" s="9"/>
      <c r="VG181" s="9"/>
      <c r="VH181" s="9"/>
      <c r="VI181" s="9"/>
      <c r="VJ181" s="9"/>
      <c r="VK181" s="9"/>
      <c r="VL181" s="9"/>
      <c r="VM181" s="9"/>
      <c r="VN181" s="9"/>
      <c r="VO181" s="9"/>
      <c r="VP181" s="9"/>
      <c r="VQ181" s="9"/>
      <c r="VR181" s="9"/>
      <c r="VS181" s="9"/>
      <c r="VT181" s="9"/>
      <c r="VU181" s="9"/>
      <c r="VV181" s="9"/>
      <c r="VW181" s="9"/>
      <c r="VX181" s="9"/>
      <c r="VY181" s="9"/>
      <c r="VZ181" s="9"/>
      <c r="WA181" s="9"/>
      <c r="WB181" s="9"/>
      <c r="WC181" s="9"/>
      <c r="WD181" s="9"/>
      <c r="WE181" s="9"/>
      <c r="WF181" s="9"/>
      <c r="WG181" s="9"/>
      <c r="WH181" s="9"/>
      <c r="WI181" s="9"/>
      <c r="WJ181" s="9"/>
      <c r="WK181" s="9"/>
      <c r="WL181" s="9"/>
      <c r="WM181" s="9"/>
      <c r="WN181" s="9"/>
      <c r="WO181" s="9"/>
      <c r="WP181" s="9"/>
      <c r="WQ181" s="9"/>
      <c r="WR181" s="9"/>
      <c r="WS181" s="9"/>
      <c r="WT181" s="9"/>
      <c r="WU181" s="9"/>
      <c r="WV181" s="9"/>
      <c r="WW181" s="9"/>
      <c r="WX181" s="9"/>
      <c r="WY181" s="9"/>
      <c r="WZ181" s="9"/>
      <c r="XA181" s="9"/>
      <c r="XB181" s="9"/>
      <c r="XC181" s="9"/>
      <c r="XD181" s="9"/>
      <c r="XE181" s="9"/>
      <c r="XF181" s="9"/>
      <c r="XG181" s="9"/>
      <c r="XH181" s="9"/>
      <c r="XI181" s="9"/>
      <c r="XJ181" s="9"/>
      <c r="XK181" s="9"/>
      <c r="XL181" s="9"/>
      <c r="XM181" s="9"/>
      <c r="XN181" s="9"/>
      <c r="XO181" s="9"/>
      <c r="XP181" s="9"/>
      <c r="XQ181" s="9"/>
      <c r="XR181" s="9"/>
      <c r="XS181" s="9"/>
      <c r="XT181" s="9"/>
      <c r="XU181" s="9"/>
      <c r="XV181" s="9"/>
      <c r="XW181" s="9"/>
      <c r="XX181" s="9"/>
      <c r="XY181" s="9"/>
      <c r="XZ181" s="9"/>
      <c r="YA181" s="9"/>
      <c r="YB181" s="9"/>
      <c r="YC181" s="9"/>
      <c r="YD181" s="9"/>
      <c r="YE181" s="9"/>
      <c r="YF181" s="9"/>
      <c r="YG181" s="9"/>
      <c r="YH181" s="9"/>
      <c r="YI181" s="9"/>
      <c r="YJ181" s="9"/>
      <c r="YK181" s="9"/>
      <c r="YL181" s="9"/>
      <c r="YM181" s="9"/>
      <c r="YN181" s="9"/>
      <c r="YO181" s="9"/>
      <c r="YP181" s="9"/>
      <c r="YQ181" s="9"/>
      <c r="YR181" s="9"/>
      <c r="YS181" s="9"/>
      <c r="YT181" s="9"/>
      <c r="YU181" s="9"/>
      <c r="YV181" s="9"/>
      <c r="YW181" s="9"/>
      <c r="YX181" s="9"/>
      <c r="YY181" s="9"/>
      <c r="YZ181" s="9"/>
      <c r="ZA181" s="9"/>
      <c r="ZB181" s="9"/>
      <c r="ZC181" s="9"/>
      <c r="ZD181" s="9"/>
      <c r="ZE181" s="9"/>
      <c r="ZF181" s="9"/>
      <c r="ZG181" s="9"/>
      <c r="ZH181" s="9"/>
      <c r="ZI181" s="9"/>
      <c r="ZJ181" s="9"/>
      <c r="ZK181" s="9"/>
      <c r="ZL181" s="9"/>
      <c r="ZM181" s="9"/>
      <c r="ZN181" s="9"/>
      <c r="ZO181" s="9"/>
      <c r="ZP181" s="9"/>
      <c r="ZQ181" s="9"/>
      <c r="ZR181" s="9"/>
      <c r="ZS181" s="9"/>
      <c r="ZT181" s="9"/>
      <c r="ZU181" s="9"/>
      <c r="ZV181" s="9"/>
      <c r="ZW181" s="9"/>
      <c r="ZX181" s="9"/>
      <c r="ZY181" s="9"/>
      <c r="ZZ181" s="9"/>
      <c r="AAA181" s="9"/>
      <c r="AAB181" s="9"/>
      <c r="AAC181" s="9"/>
      <c r="AAD181" s="9"/>
      <c r="AAE181" s="9"/>
      <c r="AAF181" s="9"/>
      <c r="AAG181" s="9"/>
      <c r="AAH181" s="9"/>
      <c r="AAI181" s="9"/>
      <c r="AAJ181" s="9"/>
      <c r="AAK181" s="9"/>
      <c r="AAL181" s="9"/>
      <c r="AAM181" s="9"/>
      <c r="AAN181" s="9"/>
      <c r="AAO181" s="9"/>
      <c r="AAP181" s="9"/>
      <c r="AAQ181" s="9"/>
      <c r="AAR181" s="9"/>
      <c r="AAS181" s="9"/>
      <c r="AAT181" s="9"/>
      <c r="AAU181" s="9"/>
      <c r="AAV181" s="9"/>
      <c r="AAW181" s="9"/>
      <c r="AAX181" s="9"/>
      <c r="AAY181" s="9"/>
      <c r="AAZ181" s="9"/>
      <c r="ABA181" s="9"/>
      <c r="ABB181" s="9"/>
      <c r="ABC181" s="9"/>
      <c r="ABD181" s="9"/>
      <c r="ABE181" s="9"/>
      <c r="ABF181" s="9"/>
      <c r="ABG181" s="9"/>
      <c r="ABH181" s="9"/>
      <c r="ABI181" s="9"/>
      <c r="ABJ181" s="9"/>
      <c r="ABK181" s="9"/>
      <c r="ABL181" s="9"/>
      <c r="ABM181" s="9"/>
      <c r="ABN181" s="9"/>
      <c r="ABO181" s="9"/>
      <c r="ABP181" s="9"/>
      <c r="ABQ181" s="9"/>
      <c r="ABR181" s="9"/>
      <c r="ABS181" s="9"/>
      <c r="ABT181" s="9"/>
      <c r="ABU181" s="9"/>
      <c r="ABV181" s="9"/>
      <c r="ABW181" s="9"/>
      <c r="ABX181" s="9"/>
      <c r="ABY181" s="9"/>
      <c r="ABZ181" s="9"/>
      <c r="ACA181" s="9"/>
      <c r="ACB181" s="9"/>
      <c r="ACC181" s="9"/>
      <c r="ACD181" s="9"/>
      <c r="ACE181" s="9"/>
      <c r="ACF181" s="9"/>
      <c r="ACG181" s="9"/>
      <c r="ACH181" s="9"/>
      <c r="ACI181" s="9"/>
      <c r="ACJ181" s="9"/>
      <c r="ACK181" s="9"/>
      <c r="ACL181" s="9"/>
      <c r="ACM181" s="9"/>
      <c r="ACN181" s="9"/>
      <c r="ACO181" s="9"/>
      <c r="ACP181" s="9"/>
      <c r="ACQ181" s="9"/>
      <c r="ACR181" s="9"/>
      <c r="ACS181" s="9"/>
      <c r="ACT181" s="9"/>
      <c r="ACU181" s="9"/>
      <c r="ACV181" s="9"/>
      <c r="ACW181" s="9"/>
      <c r="ACX181" s="9"/>
      <c r="ACY181" s="9"/>
      <c r="ACZ181" s="9"/>
      <c r="ADA181" s="9"/>
      <c r="ADB181" s="9"/>
      <c r="ADC181" s="9"/>
      <c r="ADD181" s="9"/>
      <c r="ADE181" s="9"/>
      <c r="ADF181" s="9"/>
      <c r="ADG181" s="9"/>
      <c r="ADH181" s="9"/>
      <c r="ADI181" s="9"/>
      <c r="ADJ181" s="9"/>
      <c r="ADK181" s="9"/>
      <c r="ADL181" s="9"/>
      <c r="ADM181" s="9"/>
      <c r="ADN181" s="9"/>
      <c r="ADO181" s="9"/>
      <c r="ADP181" s="9"/>
      <c r="ADQ181" s="9"/>
      <c r="ADR181" s="9"/>
      <c r="ADS181" s="9"/>
      <c r="ADT181" s="9"/>
      <c r="ADU181" s="9"/>
      <c r="ADV181" s="9"/>
      <c r="ADW181" s="9"/>
      <c r="ADX181" s="9"/>
      <c r="ADY181" s="9"/>
      <c r="ADZ181" s="9"/>
      <c r="AEA181" s="9"/>
      <c r="AEB181" s="9"/>
      <c r="AEC181" s="9"/>
      <c r="AED181" s="9"/>
      <c r="AEE181" s="9"/>
      <c r="AEF181" s="9"/>
      <c r="AEG181" s="9"/>
      <c r="AEH181" s="9"/>
      <c r="AEI181" s="9"/>
      <c r="AEJ181" s="9"/>
      <c r="AEK181" s="9"/>
      <c r="AEL181" s="9"/>
      <c r="AEM181" s="9"/>
      <c r="AEN181" s="9"/>
      <c r="AEO181" s="9"/>
      <c r="AEP181" s="9"/>
      <c r="AEQ181" s="9"/>
      <c r="AER181" s="9"/>
      <c r="AES181" s="9"/>
      <c r="AET181" s="9"/>
      <c r="AEU181" s="9"/>
      <c r="AEV181" s="9"/>
      <c r="AEW181" s="9"/>
      <c r="AEX181" s="9"/>
      <c r="AEY181" s="9"/>
      <c r="AEZ181" s="9"/>
      <c r="AFA181" s="9"/>
      <c r="AFB181" s="9"/>
      <c r="AFC181" s="9"/>
      <c r="AFD181" s="9"/>
      <c r="AFE181" s="9"/>
      <c r="AFF181" s="9"/>
      <c r="AFG181" s="9"/>
      <c r="AFH181" s="9"/>
      <c r="AFI181" s="9"/>
      <c r="AFJ181" s="9"/>
      <c r="AFK181" s="9"/>
      <c r="AFL181" s="9"/>
      <c r="AFM181" s="9"/>
      <c r="AFN181" s="9"/>
      <c r="AFO181" s="9"/>
      <c r="AFP181" s="9"/>
      <c r="AFQ181" s="9"/>
      <c r="AFR181" s="9"/>
      <c r="AFS181" s="9"/>
      <c r="AFT181" s="9"/>
      <c r="AFU181" s="9"/>
      <c r="AFV181" s="9"/>
      <c r="AFW181" s="9"/>
      <c r="AFX181" s="9"/>
      <c r="AFY181" s="9"/>
      <c r="AFZ181" s="9"/>
      <c r="AGA181" s="9"/>
      <c r="AGB181" s="9"/>
      <c r="AGC181" s="9"/>
      <c r="AGD181" s="9"/>
      <c r="AGE181" s="9"/>
      <c r="AGF181" s="9"/>
      <c r="AGG181" s="9"/>
      <c r="AGH181" s="9"/>
      <c r="AGI181" s="9"/>
      <c r="AGJ181" s="9"/>
      <c r="AGK181" s="9"/>
      <c r="AGL181" s="9"/>
      <c r="AGM181" s="9"/>
      <c r="AGN181" s="9"/>
      <c r="AGO181" s="9"/>
      <c r="AGP181" s="9"/>
      <c r="AGQ181" s="9"/>
      <c r="AGR181" s="9"/>
      <c r="AGS181" s="9"/>
      <c r="AGT181" s="9"/>
      <c r="AGU181" s="9"/>
      <c r="AGV181" s="9"/>
      <c r="AGW181" s="9"/>
      <c r="AGX181" s="9"/>
      <c r="AGY181" s="9"/>
      <c r="AGZ181" s="9"/>
      <c r="AHA181" s="9"/>
      <c r="AHB181" s="9"/>
      <c r="AHC181" s="9"/>
      <c r="AHD181" s="9"/>
      <c r="AHE181" s="9"/>
      <c r="AHF181" s="9"/>
      <c r="AHG181" s="9"/>
      <c r="AHH181" s="9"/>
      <c r="AHI181" s="9"/>
      <c r="AHJ181" s="9"/>
      <c r="AHK181" s="9"/>
      <c r="AHL181" s="9"/>
      <c r="AHM181" s="9"/>
      <c r="AHN181" s="9"/>
      <c r="AHO181" s="9"/>
      <c r="AHP181" s="9"/>
      <c r="AHQ181" s="9"/>
      <c r="AHR181" s="9"/>
      <c r="AHS181" s="9"/>
      <c r="AHT181" s="9"/>
      <c r="AHU181" s="9"/>
      <c r="AHV181" s="9"/>
      <c r="AHW181" s="9"/>
      <c r="AHX181" s="9"/>
      <c r="AHY181" s="9"/>
      <c r="AHZ181" s="9"/>
      <c r="AIA181" s="9"/>
      <c r="AIB181" s="9"/>
      <c r="AIC181" s="9"/>
      <c r="AID181" s="9"/>
      <c r="AIE181" s="9"/>
      <c r="AIF181" s="9"/>
      <c r="AIG181" s="9"/>
      <c r="AIH181" s="9"/>
      <c r="AII181" s="9"/>
      <c r="AIJ181" s="9"/>
      <c r="AIK181" s="9"/>
      <c r="AIL181" s="9"/>
      <c r="AIM181" s="9"/>
      <c r="AIN181" s="9"/>
      <c r="AIO181" s="9"/>
      <c r="AIP181" s="9"/>
      <c r="AIQ181" s="9"/>
      <c r="AIR181" s="9"/>
      <c r="AIS181" s="9"/>
      <c r="AIT181" s="9"/>
      <c r="AIU181" s="9"/>
      <c r="AIV181" s="9"/>
      <c r="AIW181" s="9"/>
      <c r="AIX181" s="9"/>
      <c r="AIY181" s="9"/>
      <c r="AIZ181" s="9"/>
      <c r="AJA181" s="9"/>
      <c r="AJB181" s="9"/>
      <c r="AJC181" s="9"/>
      <c r="AJD181" s="9"/>
      <c r="AJE181" s="9"/>
      <c r="AJF181" s="9"/>
      <c r="AJG181" s="9"/>
      <c r="AJH181" s="9"/>
      <c r="AJI181" s="9"/>
      <c r="AJJ181" s="9"/>
      <c r="AJK181" s="9"/>
      <c r="AJL181" s="9"/>
      <c r="AJM181" s="9"/>
      <c r="AJN181" s="9"/>
      <c r="AJO181" s="9"/>
      <c r="AJP181" s="9"/>
      <c r="AJQ181" s="9"/>
      <c r="AJR181" s="9"/>
      <c r="AJS181" s="9"/>
      <c r="AJT181" s="9"/>
      <c r="AJU181" s="9"/>
      <c r="AJV181" s="9"/>
      <c r="AJW181" s="9"/>
      <c r="AJX181" s="9"/>
      <c r="AJY181" s="9"/>
      <c r="AJZ181" s="9"/>
      <c r="AKA181" s="9"/>
      <c r="AKB181" s="9"/>
      <c r="AKC181" s="9"/>
      <c r="AKD181" s="9"/>
      <c r="AKE181" s="9"/>
      <c r="AKF181" s="9"/>
      <c r="AKG181" s="9"/>
      <c r="AKH181" s="9"/>
      <c r="AKI181" s="9"/>
      <c r="AKJ181" s="9"/>
      <c r="AKK181" s="9"/>
      <c r="AKL181" s="9"/>
      <c r="AKM181" s="9"/>
      <c r="AKN181" s="9"/>
      <c r="AKO181" s="9"/>
      <c r="AKP181" s="9"/>
      <c r="AKQ181" s="9"/>
      <c r="AKR181" s="9"/>
      <c r="AKS181" s="9"/>
      <c r="AKT181" s="9"/>
      <c r="AKU181" s="9"/>
      <c r="AKV181" s="9"/>
      <c r="AKW181" s="9"/>
      <c r="AKX181" s="9"/>
      <c r="AKY181" s="9"/>
      <c r="AKZ181" s="9"/>
      <c r="ALA181" s="9"/>
      <c r="ALB181" s="9"/>
      <c r="ALC181" s="9"/>
      <c r="ALD181" s="9"/>
      <c r="ALE181" s="9"/>
      <c r="ALF181" s="9"/>
      <c r="ALG181" s="9"/>
      <c r="ALH181" s="9"/>
      <c r="ALI181" s="9"/>
      <c r="ALJ181" s="9"/>
      <c r="ALK181" s="9"/>
      <c r="ALL181" s="9"/>
      <c r="ALM181" s="9"/>
      <c r="ALN181" s="9"/>
      <c r="ALO181" s="9"/>
      <c r="ALP181" s="9"/>
      <c r="ALQ181" s="9"/>
      <c r="ALR181" s="9"/>
      <c r="ALS181" s="9"/>
      <c r="ALT181" s="9"/>
      <c r="ALU181" s="9"/>
      <c r="ALV181" s="9"/>
      <c r="ALW181" s="9"/>
      <c r="ALX181" s="9"/>
      <c r="ALY181" s="9"/>
      <c r="AMN181" s="9"/>
      <c r="AMO181" s="9"/>
      <c r="AMP181" s="9"/>
      <c r="AMQ181" s="9"/>
      <c r="AMR181" s="9"/>
      <c r="AMS181" s="9"/>
      <c r="AMT181" s="9"/>
      <c r="AMU181" s="9"/>
      <c r="AMV181" s="9"/>
      <c r="AMW181" s="9"/>
      <c r="AMX181" s="9"/>
      <c r="AMY181" s="9"/>
      <c r="AMZ181" s="9"/>
      <c r="ANA181" s="9"/>
      <c r="ANB181" s="9"/>
      <c r="ANC181" s="9"/>
      <c r="AND181" s="9"/>
      <c r="ANE181" s="9"/>
      <c r="ANF181" s="9"/>
      <c r="ANG181" s="9"/>
      <c r="ANH181" s="9"/>
      <c r="ANI181" s="9"/>
      <c r="ANJ181" s="9"/>
      <c r="ANK181" s="9"/>
      <c r="ANL181" s="9"/>
      <c r="ANM181" s="9"/>
      <c r="ANN181" s="9"/>
      <c r="ANO181" s="9"/>
      <c r="ANP181" s="9"/>
      <c r="ANQ181" s="9"/>
      <c r="ANR181" s="9"/>
      <c r="ANS181" s="9"/>
      <c r="ANT181" s="9"/>
      <c r="ANU181" s="9"/>
      <c r="ANV181" s="9"/>
      <c r="ANW181" s="9"/>
      <c r="ANX181" s="9"/>
      <c r="ANY181" s="9"/>
      <c r="ANZ181" s="9"/>
      <c r="AOA181" s="9"/>
      <c r="AOB181" s="9"/>
      <c r="AOC181" s="9"/>
      <c r="AOD181" s="9"/>
      <c r="AOE181" s="9"/>
      <c r="AOF181" s="9"/>
      <c r="AOG181" s="9"/>
      <c r="AOH181" s="9"/>
      <c r="AOI181" s="9"/>
      <c r="AOJ181" s="9"/>
      <c r="AOK181" s="9"/>
      <c r="AOL181" s="9"/>
      <c r="AOM181" s="9"/>
      <c r="AON181" s="9"/>
      <c r="AOO181" s="9"/>
      <c r="AOP181" s="9"/>
      <c r="AOQ181" s="9"/>
      <c r="AOR181" s="9"/>
      <c r="AOS181" s="9"/>
      <c r="AOT181" s="9"/>
      <c r="AOU181" s="9"/>
      <c r="AOV181" s="9"/>
      <c r="AOW181" s="9"/>
      <c r="AOX181" s="9"/>
      <c r="AOY181" s="9"/>
      <c r="AOZ181" s="9"/>
      <c r="APA181" s="9"/>
      <c r="APB181" s="9"/>
      <c r="APC181" s="9"/>
      <c r="APD181" s="9"/>
      <c r="APE181" s="9"/>
      <c r="APF181" s="9"/>
      <c r="APG181" s="9"/>
      <c r="APH181" s="9"/>
      <c r="API181" s="9"/>
      <c r="APJ181" s="9"/>
      <c r="APK181" s="9"/>
      <c r="APL181" s="9"/>
      <c r="APM181" s="9"/>
      <c r="APN181" s="9"/>
      <c r="APO181" s="9"/>
      <c r="APP181" s="9"/>
      <c r="APQ181" s="9"/>
      <c r="APR181" s="9"/>
      <c r="APS181" s="9"/>
      <c r="APT181" s="9"/>
      <c r="APU181" s="9"/>
      <c r="APV181" s="9"/>
      <c r="APW181" s="9"/>
      <c r="APX181" s="9"/>
      <c r="APY181" s="9"/>
      <c r="APZ181" s="9"/>
      <c r="AQA181" s="9"/>
      <c r="AQB181" s="9"/>
      <c r="AQC181" s="9"/>
      <c r="AQD181" s="9"/>
      <c r="AQE181" s="9"/>
      <c r="AQF181" s="9"/>
      <c r="AQG181" s="9"/>
      <c r="AQH181" s="9"/>
      <c r="AQI181" s="9"/>
      <c r="AQJ181" s="9"/>
      <c r="AQK181" s="9"/>
      <c r="AQL181" s="9"/>
      <c r="AQM181" s="9"/>
      <c r="AQN181" s="9"/>
      <c r="AQO181" s="9"/>
      <c r="AQP181" s="9"/>
      <c r="AQQ181" s="9"/>
      <c r="AQR181" s="9"/>
      <c r="AQS181" s="9"/>
      <c r="AQT181" s="9"/>
      <c r="AQU181" s="9"/>
      <c r="AQV181" s="9"/>
      <c r="AQW181" s="9"/>
      <c r="AQX181" s="9"/>
      <c r="AQY181" s="9"/>
      <c r="AQZ181" s="9"/>
      <c r="ARA181" s="9"/>
      <c r="ARB181" s="9"/>
      <c r="ARC181" s="9"/>
      <c r="ARD181" s="9"/>
      <c r="ARE181" s="9"/>
      <c r="ARF181" s="9"/>
      <c r="ARG181" s="9"/>
      <c r="ARH181" s="9"/>
      <c r="ARI181" s="9"/>
      <c r="ARJ181" s="9"/>
      <c r="ARK181" s="9"/>
      <c r="ARL181" s="9"/>
      <c r="ARM181" s="9"/>
      <c r="ARN181" s="9"/>
      <c r="ARO181" s="9"/>
      <c r="ARP181" s="9"/>
      <c r="ARQ181" s="9"/>
      <c r="ARR181" s="9"/>
      <c r="ARS181" s="9"/>
      <c r="ART181" s="9"/>
      <c r="ARU181" s="9"/>
      <c r="ARV181" s="9"/>
      <c r="ARW181" s="9"/>
      <c r="ARX181" s="9"/>
      <c r="ARY181" s="9"/>
      <c r="ARZ181" s="9"/>
      <c r="ASA181" s="9"/>
      <c r="ASB181" s="9"/>
      <c r="ASC181" s="9"/>
      <c r="ASD181" s="9"/>
      <c r="ASE181" s="9"/>
      <c r="ASF181" s="9"/>
      <c r="ASG181" s="9"/>
      <c r="ASH181" s="9"/>
      <c r="ASI181" s="9"/>
      <c r="ASJ181" s="9"/>
      <c r="ASK181" s="9"/>
      <c r="ASL181" s="9"/>
      <c r="ASM181" s="9"/>
      <c r="ASN181" s="9"/>
      <c r="ASO181" s="9"/>
      <c r="ASP181" s="9"/>
      <c r="ASQ181" s="9"/>
      <c r="ASR181" s="9"/>
      <c r="ASS181" s="9"/>
      <c r="AST181" s="9"/>
      <c r="ASU181" s="9"/>
      <c r="ASV181" s="9"/>
      <c r="ASW181" s="9"/>
      <c r="ASX181" s="9"/>
      <c r="ASY181" s="9"/>
      <c r="ASZ181" s="9"/>
      <c r="ATA181" s="9"/>
      <c r="ATB181" s="9"/>
      <c r="ATC181" s="9"/>
      <c r="ATD181" s="9"/>
      <c r="ATE181" s="9"/>
      <c r="ATF181" s="9"/>
      <c r="ATG181" s="9"/>
      <c r="ATH181" s="9"/>
      <c r="ATI181" s="9"/>
      <c r="ATJ181" s="9"/>
      <c r="ATK181" s="9"/>
      <c r="ATL181" s="9"/>
      <c r="ATM181" s="9"/>
      <c r="ATN181" s="9"/>
      <c r="ATO181" s="9"/>
      <c r="ATP181" s="9"/>
      <c r="ATQ181" s="9"/>
      <c r="ATR181" s="9"/>
      <c r="ATS181" s="9"/>
      <c r="ATT181" s="9"/>
      <c r="ATU181" s="9"/>
      <c r="ATV181" s="9"/>
      <c r="ATW181" s="9"/>
      <c r="ATX181" s="9"/>
      <c r="ATY181" s="9"/>
      <c r="ATZ181" s="9"/>
      <c r="AUA181" s="9"/>
      <c r="AUB181" s="9"/>
      <c r="AUC181" s="9"/>
      <c r="AUD181" s="9"/>
      <c r="AUE181" s="9"/>
      <c r="AUF181" s="9"/>
      <c r="AUG181" s="9"/>
      <c r="AUH181" s="9"/>
      <c r="AUI181" s="9"/>
      <c r="AUJ181" s="9"/>
      <c r="AUK181" s="9"/>
      <c r="AUL181" s="9"/>
      <c r="AUM181" s="9"/>
      <c r="AUN181" s="9"/>
      <c r="AUO181" s="9"/>
      <c r="AUP181" s="9"/>
      <c r="AUQ181" s="9"/>
      <c r="AUR181" s="9"/>
      <c r="AUS181" s="9"/>
      <c r="AUT181" s="9"/>
      <c r="AUU181" s="9"/>
      <c r="AUV181" s="9"/>
      <c r="AUW181" s="9"/>
      <c r="AUX181" s="9"/>
      <c r="AUY181" s="9"/>
      <c r="AUZ181" s="9"/>
      <c r="AVA181" s="9"/>
      <c r="AVB181" s="9"/>
      <c r="AVC181" s="9"/>
      <c r="AVD181" s="9"/>
      <c r="AVE181" s="9"/>
      <c r="AVF181" s="9"/>
      <c r="AVG181" s="9"/>
      <c r="AVH181" s="9"/>
      <c r="AVI181" s="9"/>
      <c r="AVJ181" s="9"/>
      <c r="AVK181" s="9"/>
      <c r="AVL181" s="9"/>
      <c r="AVM181" s="9"/>
      <c r="AVN181" s="9"/>
      <c r="AVO181" s="9"/>
      <c r="AVP181" s="9"/>
      <c r="AVQ181" s="9"/>
      <c r="AVR181" s="9"/>
      <c r="AVS181" s="9"/>
      <c r="AVT181" s="9"/>
      <c r="AVU181" s="9"/>
      <c r="AVV181" s="9"/>
      <c r="AVW181" s="9"/>
      <c r="AVX181" s="9"/>
      <c r="AVY181" s="9"/>
      <c r="AVZ181" s="9"/>
      <c r="AWA181" s="9"/>
      <c r="AWB181" s="9"/>
      <c r="AWC181" s="9"/>
      <c r="AWD181" s="9"/>
      <c r="AWE181" s="9"/>
      <c r="AWF181" s="9"/>
      <c r="AWG181" s="9"/>
      <c r="AWH181" s="9"/>
      <c r="AWI181" s="9"/>
      <c r="AWJ181" s="9"/>
      <c r="AWK181" s="9"/>
      <c r="AWL181" s="9"/>
      <c r="AWM181" s="9"/>
      <c r="AWN181" s="9"/>
      <c r="AWO181" s="9"/>
      <c r="AWP181" s="9"/>
      <c r="AWQ181" s="9"/>
      <c r="AWR181" s="9"/>
      <c r="AWS181" s="9"/>
      <c r="AWT181" s="9"/>
      <c r="AWU181" s="9"/>
      <c r="AWV181" s="9"/>
      <c r="AWW181" s="9"/>
      <c r="AWX181" s="9"/>
      <c r="AWY181" s="9" t="s">
        <v>13490</v>
      </c>
      <c r="AWZ181" s="9"/>
      <c r="AXA181" s="9"/>
      <c r="AXB181" s="9"/>
      <c r="AXC181" s="9"/>
      <c r="AXD181" s="9"/>
      <c r="AXE181" s="9"/>
      <c r="AXF181" s="9"/>
      <c r="AXG181" s="9"/>
      <c r="AXH181" s="9"/>
      <c r="AXI181" s="9"/>
      <c r="AXJ181" s="9"/>
      <c r="AXK181" s="9"/>
      <c r="AXL181" s="9"/>
      <c r="AXM181" s="9"/>
      <c r="AXN181" s="9"/>
      <c r="AXO181" s="9"/>
      <c r="AXP181" s="9"/>
      <c r="AXQ181" s="9"/>
      <c r="AXR181" s="9"/>
      <c r="AXS181" s="9"/>
      <c r="AXT181" s="9"/>
      <c r="AXU181" s="9"/>
      <c r="AXV181" s="9"/>
      <c r="AXW181" s="9"/>
      <c r="AXX181" s="9"/>
      <c r="AXY181" s="9"/>
      <c r="AXZ181" s="9"/>
      <c r="AYA181" s="9"/>
      <c r="AYB181" s="9"/>
      <c r="AYC181" s="9"/>
      <c r="AYD181" s="9"/>
      <c r="AYE181" s="9"/>
      <c r="AYF181" s="9"/>
      <c r="AYG181" s="9"/>
      <c r="AYH181" s="9" t="s">
        <v>13491</v>
      </c>
      <c r="AYI181" s="9"/>
      <c r="AYJ181" s="9"/>
      <c r="AYK181" s="9"/>
      <c r="AYL181" s="9"/>
      <c r="AYM181" s="9"/>
      <c r="AYN181" s="9"/>
      <c r="AYO181" s="9"/>
      <c r="AYP181" s="9"/>
      <c r="AYQ181" s="9"/>
      <c r="AYR181" s="9"/>
      <c r="AYS181" s="9"/>
      <c r="AYT181" s="9"/>
      <c r="AYU181" s="9"/>
      <c r="AYV181" s="9"/>
      <c r="AYW181" s="9"/>
      <c r="AYX181" s="9"/>
      <c r="AYY181" s="9" t="s">
        <v>5691</v>
      </c>
      <c r="AYZ181" s="9" t="s">
        <v>5691</v>
      </c>
      <c r="AZA181" s="9"/>
      <c r="AZB181" s="9"/>
      <c r="AZC181" s="9"/>
      <c r="AZD181" s="9"/>
      <c r="AZE181" s="9"/>
      <c r="AZF181" s="9"/>
      <c r="AZG181" s="9"/>
      <c r="AZH181" s="9"/>
      <c r="AZI181" s="9"/>
      <c r="AZJ181" s="9"/>
      <c r="AZK181" s="9"/>
      <c r="AZL181" s="9"/>
      <c r="AZM181" s="9"/>
      <c r="AZN181" s="9"/>
      <c r="AZO181" s="9"/>
      <c r="AZP181" s="9"/>
      <c r="AZQ181" s="9"/>
      <c r="AZR181" s="9"/>
      <c r="AZS181" s="9"/>
      <c r="AZT181" s="9"/>
      <c r="AZU181" s="9"/>
      <c r="AZV181" s="9"/>
      <c r="AZW181" s="9"/>
      <c r="AZX181" s="9"/>
      <c r="AZY181" s="9"/>
      <c r="AZZ181" s="9"/>
      <c r="BAA181" s="9"/>
      <c r="BAB181" s="9"/>
      <c r="BAC181" s="9"/>
      <c r="BAD181" s="9"/>
      <c r="BAE181" s="9"/>
      <c r="BAF181" s="9"/>
      <c r="BAG181" s="9"/>
      <c r="BAH181" s="9"/>
      <c r="BAI181" s="9"/>
      <c r="BAJ181" s="9"/>
      <c r="BAK181" s="9" t="s">
        <v>13492</v>
      </c>
      <c r="BAL181" s="9"/>
      <c r="BAM181" s="9"/>
      <c r="BAN181" s="9"/>
      <c r="BAO181" s="9"/>
      <c r="BAP181" s="9"/>
      <c r="BAQ181" s="9"/>
      <c r="BAR181" s="9">
        <v>332.0</v>
      </c>
      <c r="BAS181" s="9" t="s">
        <v>13493</v>
      </c>
      <c r="BAT181" s="9">
        <v>590.0</v>
      </c>
      <c r="BAU181" s="9"/>
      <c r="BAV181" s="9"/>
      <c r="BAW181" s="9"/>
      <c r="BAX181" s="9"/>
      <c r="BAY181" s="9"/>
      <c r="BAZ181" s="9"/>
      <c r="BBA181" s="9"/>
      <c r="BBB181" s="9"/>
      <c r="BBC181" s="9"/>
      <c r="BBD181" s="9"/>
      <c r="BBE181" s="9"/>
      <c r="BBF181" s="9"/>
      <c r="BBG181" s="9"/>
      <c r="BBH181" s="9"/>
      <c r="BBI181" s="9" t="s">
        <v>5718</v>
      </c>
      <c r="BBJ181" s="9"/>
      <c r="BBK181" s="9"/>
      <c r="BBL181" s="9"/>
      <c r="BBM181" s="9"/>
      <c r="BBN181" s="9"/>
      <c r="BBO181" s="9"/>
      <c r="BBP181" s="9"/>
      <c r="BBQ181" s="9"/>
      <c r="BBR181" s="9"/>
      <c r="BBS181" s="9"/>
      <c r="BBT181" s="9"/>
      <c r="BBU181" s="9"/>
      <c r="BBV181" s="9"/>
      <c r="BBW181" s="9"/>
      <c r="BBX181" s="9"/>
      <c r="BBY181" s="9"/>
      <c r="BBZ181" s="9"/>
      <c r="BCA181" s="9"/>
      <c r="BCB181" s="9" t="s">
        <v>5707</v>
      </c>
      <c r="BCC181" s="9"/>
      <c r="BCD181" s="9"/>
      <c r="BCE181" s="9"/>
      <c r="BCF181" s="9" t="s">
        <v>5720</v>
      </c>
      <c r="BCG181" s="9" t="s">
        <v>11952</v>
      </c>
      <c r="BCH181" s="9"/>
      <c r="BCI181" s="9"/>
      <c r="BCJ181" s="9"/>
      <c r="BCK181" s="9"/>
      <c r="BCL181" s="9"/>
      <c r="BCM181" s="9"/>
      <c r="BCN181" s="9"/>
      <c r="BCO181" s="9"/>
      <c r="BCP181" s="9"/>
      <c r="BCQ181" s="9"/>
      <c r="BCR181" s="9"/>
      <c r="BCS181" s="9"/>
      <c r="BCT181" s="9"/>
      <c r="BCU181" s="9"/>
      <c r="BCV181" s="9"/>
      <c r="BCW181" s="9"/>
      <c r="BCX181" s="9"/>
      <c r="BCY181" s="9"/>
      <c r="BCZ181" s="9"/>
      <c r="BDA181" s="9"/>
      <c r="BDB181" s="9"/>
      <c r="BDC181" s="9"/>
      <c r="BDD181" s="9" t="s">
        <v>13493</v>
      </c>
      <c r="BDE181" s="9"/>
      <c r="BDF181" s="9"/>
      <c r="BDG181" s="9"/>
      <c r="BDH181" s="9"/>
      <c r="BDI181" s="9"/>
      <c r="BDJ181" s="9"/>
      <c r="BDK181" s="9"/>
      <c r="BDL181" s="9"/>
      <c r="BDM181" s="9"/>
      <c r="BDN181" s="9"/>
      <c r="BDO181" s="9"/>
      <c r="BDP181" s="9"/>
      <c r="BDQ181" s="9"/>
      <c r="BDR181" s="9"/>
      <c r="BDS181" s="9"/>
      <c r="BDT181" s="9"/>
      <c r="BDU181" s="9"/>
      <c r="BDV181" s="9"/>
      <c r="BDW181" s="9"/>
      <c r="BDX181" s="9"/>
      <c r="BDY181" s="9" t="s">
        <v>5691</v>
      </c>
      <c r="BDZ181" s="9" t="s">
        <v>5691</v>
      </c>
      <c r="BEA181" s="9"/>
      <c r="BEB181" s="9"/>
      <c r="BEC181" s="9"/>
      <c r="BED181" s="9"/>
      <c r="BEE181" s="9"/>
      <c r="BEF181" s="9"/>
      <c r="BEG181" s="9"/>
      <c r="BEH181" s="9"/>
      <c r="BEI181" s="9"/>
      <c r="BEJ181" s="9"/>
      <c r="BEK181" s="9"/>
      <c r="BEL181" s="9"/>
      <c r="BEM181" s="9"/>
      <c r="BEN181" s="9"/>
      <c r="BEO181" s="9"/>
      <c r="BEP181" s="9"/>
      <c r="BEQ181" s="9"/>
      <c r="BER181" s="9"/>
      <c r="BES181" s="9"/>
      <c r="BET181" s="9"/>
      <c r="BEU181" s="9"/>
      <c r="BEV181" s="9"/>
      <c r="BEW181" s="9"/>
      <c r="BEX181" s="9"/>
      <c r="BEY181" s="9"/>
      <c r="BEZ181" s="9"/>
      <c r="BFA181" s="9"/>
      <c r="BFB181" s="9"/>
      <c r="BFC181" s="9"/>
      <c r="BFD181" s="9"/>
      <c r="BFE181" s="9"/>
      <c r="BFF181" s="9"/>
      <c r="BFG181" s="9"/>
      <c r="BFH181" s="9"/>
      <c r="BFI181" s="9"/>
      <c r="BFJ181" s="9"/>
      <c r="BFK181" s="9" t="s">
        <v>13494</v>
      </c>
      <c r="BFL181" s="9"/>
      <c r="BFM181" s="9"/>
      <c r="BFN181" s="9"/>
      <c r="BFO181" s="9"/>
      <c r="BFP181" s="9"/>
      <c r="BFQ181" s="9"/>
      <c r="BFR181" s="9">
        <v>332.0</v>
      </c>
      <c r="BFS181" s="9" t="s">
        <v>13495</v>
      </c>
      <c r="BFT181" s="9">
        <v>590.0</v>
      </c>
      <c r="BFU181" s="9"/>
      <c r="BFV181" s="9"/>
      <c r="BFW181" s="9"/>
      <c r="BFX181" s="9"/>
      <c r="BFY181" s="9"/>
      <c r="BFZ181" s="9"/>
      <c r="BGA181" s="9"/>
      <c r="BGB181" s="9"/>
      <c r="BGC181" s="9"/>
      <c r="BGD181" s="9"/>
      <c r="BGE181" s="9"/>
      <c r="BGF181" s="9"/>
      <c r="BGG181" s="9"/>
      <c r="BGH181" s="9"/>
      <c r="BGI181" s="9" t="s">
        <v>5718</v>
      </c>
      <c r="BGJ181" s="9"/>
      <c r="BGK181" s="9"/>
      <c r="BGL181" s="9"/>
      <c r="BGM181" s="9"/>
      <c r="BGN181" s="9"/>
      <c r="BGO181" s="9"/>
      <c r="BGP181" s="9"/>
      <c r="BGQ181" s="9"/>
      <c r="BGR181" s="9"/>
      <c r="BGS181" s="9"/>
      <c r="BGT181" s="9"/>
      <c r="BGU181" s="9"/>
      <c r="BGV181" s="9"/>
      <c r="BGW181" s="9"/>
      <c r="BGX181" s="9"/>
      <c r="BGY181" s="9"/>
      <c r="BGZ181" s="9"/>
      <c r="BHA181" s="9"/>
      <c r="BHB181" s="9" t="s">
        <v>5707</v>
      </c>
      <c r="BHC181" s="9"/>
      <c r="BHD181" s="9"/>
      <c r="BHE181" s="9"/>
      <c r="BHF181" s="9" t="s">
        <v>5720</v>
      </c>
      <c r="BHG181" s="9" t="s">
        <v>11952</v>
      </c>
      <c r="BHH181" s="9"/>
      <c r="BHI181" s="9"/>
      <c r="BHJ181" s="9"/>
      <c r="BHK181" s="9"/>
      <c r="BHL181" s="9"/>
      <c r="BHM181" s="9"/>
      <c r="BHN181" s="9"/>
      <c r="BHO181" s="9"/>
      <c r="BHP181" s="9"/>
      <c r="BHQ181" s="9"/>
      <c r="BHR181" s="9"/>
      <c r="BHS181" s="9"/>
      <c r="BHT181" s="9"/>
      <c r="BHU181" s="9"/>
      <c r="BHV181" s="9"/>
      <c r="BHW181" s="9"/>
      <c r="BHX181" s="9"/>
      <c r="BHY181" s="9"/>
      <c r="BHZ181" s="9"/>
      <c r="BIA181" s="9"/>
      <c r="BIB181" s="9"/>
      <c r="BIC181" s="9"/>
      <c r="BID181" s="9" t="s">
        <v>13495</v>
      </c>
      <c r="BIE181" s="9"/>
      <c r="BIF181" s="9"/>
      <c r="BIG181" s="9"/>
      <c r="BIH181" s="9"/>
      <c r="BII181" s="9"/>
      <c r="BIJ181" s="9"/>
      <c r="BIK181" s="9"/>
      <c r="BIL181" s="9"/>
      <c r="BIM181" s="9"/>
      <c r="BIN181" s="9"/>
      <c r="BIO181" s="9"/>
      <c r="BIP181" s="9"/>
      <c r="BIQ181" s="9"/>
      <c r="BIR181" s="9"/>
      <c r="BIS181" s="9"/>
      <c r="BIT181" s="9"/>
      <c r="BIU181" s="9"/>
      <c r="BIV181" s="9"/>
      <c r="BIW181" s="9"/>
      <c r="BIX181" s="9"/>
      <c r="BIY181" s="9" t="s">
        <v>5691</v>
      </c>
      <c r="BIZ181" s="9" t="s">
        <v>5691</v>
      </c>
      <c r="BJA181" s="9"/>
      <c r="BJB181" s="9"/>
      <c r="BJC181" s="9"/>
      <c r="BJD181" s="9"/>
      <c r="BJE181" s="9"/>
      <c r="BJF181" s="9"/>
      <c r="BJG181" s="9"/>
      <c r="BJH181" s="9"/>
      <c r="BJI181" s="9"/>
      <c r="BJJ181" s="9"/>
      <c r="BJK181" s="9"/>
      <c r="BJL181" s="9"/>
      <c r="BJM181" s="9"/>
      <c r="BJN181" s="9"/>
      <c r="BJO181" s="9"/>
      <c r="BJP181" s="9"/>
      <c r="BJQ181" s="9"/>
      <c r="BJR181" s="9"/>
      <c r="BJS181" s="9"/>
      <c r="BJT181" s="9"/>
      <c r="BJU181" s="9"/>
      <c r="BJV181" s="9"/>
      <c r="BJW181" s="9"/>
      <c r="BJX181" s="9"/>
      <c r="BJY181" s="9"/>
      <c r="BJZ181" s="9"/>
      <c r="BKA181" s="9"/>
      <c r="BKB181" s="9"/>
      <c r="BKC181" s="9"/>
      <c r="BKD181" s="9"/>
      <c r="BKE181" s="9"/>
      <c r="BKF181" s="9"/>
      <c r="BKG181" s="9"/>
      <c r="BKH181" s="9"/>
      <c r="BKI181" s="9"/>
      <c r="BKJ181" s="9"/>
      <c r="BKK181" s="9" t="s">
        <v>13496</v>
      </c>
      <c r="BKL181" s="9"/>
      <c r="BKM181" s="9"/>
      <c r="BKN181" s="9"/>
      <c r="BKO181" s="9"/>
      <c r="BKP181" s="9"/>
      <c r="BKQ181" s="9"/>
      <c r="BKR181" s="9">
        <v>332.0</v>
      </c>
      <c r="BKS181" s="9" t="s">
        <v>13497</v>
      </c>
      <c r="BKT181" s="9">
        <v>590.0</v>
      </c>
      <c r="BKU181" s="9"/>
      <c r="BKV181" s="9"/>
      <c r="BKW181" s="9"/>
      <c r="BKX181" s="9"/>
      <c r="BKY181" s="9"/>
      <c r="BKZ181" s="9"/>
      <c r="BLA181" s="9"/>
      <c r="BLB181" s="9"/>
      <c r="BLC181" s="9"/>
      <c r="BLD181" s="9"/>
      <c r="BLE181" s="9"/>
      <c r="BLF181" s="9"/>
      <c r="BLG181" s="9"/>
      <c r="BLH181" s="9"/>
      <c r="BLI181" s="9" t="s">
        <v>5718</v>
      </c>
      <c r="BLJ181" s="9"/>
      <c r="BLK181" s="9"/>
      <c r="BLL181" s="9"/>
      <c r="BLM181" s="9"/>
      <c r="BLN181" s="9"/>
      <c r="BLO181" s="9"/>
      <c r="BLP181" s="9"/>
      <c r="BLQ181" s="9"/>
      <c r="BLR181" s="9"/>
      <c r="BLS181" s="9"/>
      <c r="BLT181" s="9"/>
      <c r="BLU181" s="9"/>
      <c r="BLV181" s="9"/>
      <c r="BLW181" s="9"/>
      <c r="BLX181" s="9"/>
      <c r="BLY181" s="9"/>
      <c r="BLZ181" s="9"/>
      <c r="BMA181" s="9"/>
      <c r="BMB181" s="9" t="s">
        <v>5707</v>
      </c>
      <c r="BMC181" s="9"/>
      <c r="BMD181" s="9"/>
      <c r="BME181" s="9"/>
      <c r="BMF181" s="9" t="s">
        <v>5720</v>
      </c>
      <c r="BMG181" s="9" t="s">
        <v>11952</v>
      </c>
      <c r="BMH181" s="9"/>
      <c r="BMI181" s="9"/>
      <c r="BMJ181" s="9"/>
      <c r="BMK181" s="9"/>
      <c r="BML181" s="9"/>
      <c r="BMM181" s="9"/>
      <c r="BMN181" s="9"/>
      <c r="BMO181" s="9"/>
      <c r="BMP181" s="9"/>
      <c r="BMQ181" s="9"/>
      <c r="BMR181" s="9"/>
      <c r="BMS181" s="9"/>
      <c r="BMT181" s="9"/>
      <c r="BMU181" s="9"/>
      <c r="BMV181" s="9"/>
      <c r="BMW181" s="9"/>
      <c r="BMX181" s="9"/>
      <c r="BMY181" s="9"/>
      <c r="BMZ181" s="9"/>
      <c r="BNA181" s="9"/>
      <c r="BNB181" s="9"/>
      <c r="BNC181" s="9"/>
      <c r="BND181" s="9" t="s">
        <v>13497</v>
      </c>
      <c r="BNE181" s="9"/>
      <c r="BNF181" s="9"/>
      <c r="BNG181" s="9"/>
      <c r="BNH181" s="9"/>
      <c r="BNI181" s="9"/>
      <c r="BNJ181" s="9"/>
      <c r="BNK181" s="9"/>
      <c r="BNL181" s="9"/>
      <c r="BNM181" s="9"/>
      <c r="BNN181" s="9"/>
      <c r="BNO181" s="9"/>
      <c r="BNP181" s="9"/>
      <c r="BNQ181" s="9"/>
      <c r="BNR181" s="9"/>
      <c r="BNS181" s="9"/>
      <c r="BNT181" s="9"/>
      <c r="BNU181" s="9"/>
      <c r="BNV181" s="9"/>
      <c r="BNW181" s="9"/>
      <c r="BNX181" s="9"/>
      <c r="BNY181" s="9" t="s">
        <v>5691</v>
      </c>
      <c r="BNZ181" s="9" t="s">
        <v>5691</v>
      </c>
      <c r="BOA181" s="9"/>
      <c r="BOB181" s="9"/>
      <c r="BOC181" s="9"/>
      <c r="BOD181" s="9"/>
      <c r="BOE181" s="9"/>
      <c r="BOF181" s="9"/>
      <c r="BOG181" s="9"/>
      <c r="BOH181" s="9"/>
      <c r="BOI181" s="9"/>
      <c r="BOJ181" s="9"/>
      <c r="BOK181" s="9"/>
      <c r="BOL181" s="9"/>
      <c r="BOM181" s="9"/>
      <c r="BON181" s="9"/>
      <c r="BOO181" s="9"/>
      <c r="BOP181" s="9"/>
      <c r="BOQ181" s="9"/>
      <c r="BOR181" s="9"/>
      <c r="BOS181" s="9"/>
      <c r="BOT181" s="9"/>
      <c r="BOU181" s="9"/>
      <c r="BOV181" s="9"/>
      <c r="BOW181" s="9"/>
      <c r="BOX181" s="9"/>
      <c r="BOY181" s="9"/>
      <c r="BOZ181" s="9"/>
      <c r="BPA181" s="9"/>
      <c r="BPB181" s="9"/>
      <c r="BPC181" s="9"/>
      <c r="BPD181" s="9"/>
      <c r="BPE181" s="9"/>
      <c r="BPF181" s="9"/>
      <c r="BPG181" s="9"/>
      <c r="BPH181" s="9"/>
      <c r="BPI181" s="9"/>
      <c r="BPJ181" s="9"/>
      <c r="BPK181" s="9" t="s">
        <v>13498</v>
      </c>
      <c r="BPL181" s="9"/>
      <c r="BPM181" s="9"/>
      <c r="BPN181" s="9"/>
      <c r="BPO181" s="9"/>
      <c r="BPP181" s="9"/>
      <c r="BPQ181" s="9"/>
      <c r="BPR181" s="9">
        <v>333.0</v>
      </c>
      <c r="BPS181" s="9" t="s">
        <v>13499</v>
      </c>
      <c r="BPT181" s="9">
        <v>590.0</v>
      </c>
      <c r="BPU181" s="9"/>
      <c r="BPV181" s="9"/>
      <c r="BPW181" s="9"/>
      <c r="BPX181" s="9"/>
      <c r="BPY181" s="9"/>
      <c r="BPZ181" s="9"/>
      <c r="BQA181" s="9"/>
      <c r="BQB181" s="9"/>
      <c r="BQC181" s="9"/>
      <c r="BQD181" s="9"/>
      <c r="BQE181" s="9"/>
      <c r="BQF181" s="9"/>
      <c r="BQG181" s="9"/>
      <c r="BQH181" s="9"/>
      <c r="BQI181" s="9" t="s">
        <v>5718</v>
      </c>
      <c r="BQJ181" s="9"/>
      <c r="BQK181" s="9"/>
      <c r="BQL181" s="9"/>
      <c r="BQM181" s="9"/>
      <c r="BQN181" s="9"/>
      <c r="BQO181" s="9"/>
      <c r="BQP181" s="9"/>
      <c r="BQQ181" s="9"/>
      <c r="BQR181" s="9"/>
      <c r="BQS181" s="9"/>
      <c r="BQT181" s="9"/>
      <c r="BQU181" s="9"/>
      <c r="BQV181" s="9"/>
      <c r="BQW181" s="9"/>
      <c r="BQX181" s="9"/>
      <c r="BQY181" s="9"/>
      <c r="BQZ181" s="9"/>
      <c r="BRA181" s="9"/>
      <c r="BRB181" s="9" t="s">
        <v>5707</v>
      </c>
      <c r="BRC181" s="9"/>
      <c r="BRD181" s="9"/>
      <c r="BRE181" s="9"/>
      <c r="BRF181" s="9" t="s">
        <v>5720</v>
      </c>
      <c r="BRG181" s="9" t="s">
        <v>11952</v>
      </c>
      <c r="BRH181" s="9"/>
      <c r="BRI181" s="9"/>
      <c r="BRJ181" s="9"/>
      <c r="BRK181" s="9"/>
      <c r="BRL181" s="9"/>
      <c r="BRM181" s="9"/>
      <c r="BRN181" s="9"/>
      <c r="BRO181" s="9"/>
      <c r="BRP181" s="9"/>
      <c r="BRQ181" s="9"/>
      <c r="BRR181" s="9"/>
      <c r="BRS181" s="9"/>
      <c r="BRT181" s="9"/>
      <c r="BRU181" s="9"/>
      <c r="BRV181" s="9"/>
      <c r="BRW181" s="9"/>
      <c r="BRX181" s="9"/>
      <c r="BRY181" s="9"/>
      <c r="BRZ181" s="9"/>
      <c r="BSA181" s="9"/>
      <c r="BSB181" s="9"/>
      <c r="BSC181" s="9"/>
      <c r="BSD181" s="9" t="s">
        <v>13499</v>
      </c>
      <c r="BSE181" s="9"/>
      <c r="BSF181" s="9"/>
      <c r="BSG181" s="9"/>
      <c r="BSH181" s="9"/>
      <c r="BSI181" s="9"/>
      <c r="BSJ181" s="9"/>
      <c r="BSK181" s="9"/>
      <c r="BSL181" s="9"/>
      <c r="BSM181" s="9"/>
      <c r="BSN181" s="9"/>
      <c r="BSO181" s="9"/>
      <c r="BSP181" s="9"/>
      <c r="BSQ181" s="9"/>
      <c r="BSR181" s="9"/>
      <c r="BSS181" s="9"/>
      <c r="BST181" s="9"/>
      <c r="BSU181" s="9"/>
      <c r="BSV181" s="9"/>
      <c r="BSW181" s="9"/>
      <c r="BSX181" s="9"/>
      <c r="BSY181" s="9" t="s">
        <v>5691</v>
      </c>
      <c r="BSZ181" s="9" t="s">
        <v>5691</v>
      </c>
      <c r="BTA181" s="9"/>
      <c r="BTB181" s="9"/>
      <c r="BTC181" s="9"/>
      <c r="BTD181" s="9"/>
      <c r="BTE181" s="9"/>
      <c r="BTF181" s="9"/>
      <c r="BTG181" s="9"/>
      <c r="BTH181" s="9"/>
      <c r="BTI181" s="9"/>
      <c r="BTJ181" s="9"/>
      <c r="BTK181" s="9"/>
      <c r="BTL181" s="9"/>
      <c r="BTM181" s="9"/>
      <c r="BTN181" s="9"/>
      <c r="BTO181" s="9"/>
      <c r="BTP181" s="9"/>
      <c r="BTQ181" s="9"/>
      <c r="BTR181" s="9"/>
      <c r="BTS181" s="9"/>
      <c r="BTT181" s="9"/>
      <c r="BTU181" s="9"/>
      <c r="BTV181" s="9"/>
      <c r="BTW181" s="9"/>
      <c r="BTX181" s="9"/>
      <c r="BTY181" s="9"/>
      <c r="BTZ181" s="9"/>
      <c r="BUA181" s="9"/>
      <c r="BUB181" s="9"/>
      <c r="BUC181" s="9"/>
      <c r="BUD181" s="9"/>
      <c r="BUE181" s="9"/>
      <c r="BUF181" s="9"/>
      <c r="BUG181" s="9"/>
      <c r="BUH181" s="9"/>
      <c r="BUI181" s="9"/>
      <c r="BUJ181" s="9"/>
      <c r="BUK181" s="9" t="s">
        <v>13500</v>
      </c>
      <c r="BUL181" s="9"/>
      <c r="BUM181" s="9"/>
      <c r="BUN181" s="9"/>
      <c r="BUO181" s="9"/>
      <c r="BUP181" s="9"/>
      <c r="BUQ181" s="9"/>
      <c r="BUR181" s="9">
        <v>336.0</v>
      </c>
      <c r="BUS181" s="9" t="s">
        <v>13501</v>
      </c>
      <c r="BUT181" s="9">
        <v>590.0</v>
      </c>
      <c r="BUU181" s="9"/>
      <c r="BUV181" s="9"/>
      <c r="BUW181" s="9"/>
      <c r="BUX181" s="9"/>
      <c r="BUY181" s="9"/>
      <c r="BUZ181" s="9"/>
      <c r="BVA181" s="9"/>
      <c r="BVB181" s="9"/>
      <c r="BVC181" s="9"/>
      <c r="BVD181" s="9"/>
      <c r="BVE181" s="9"/>
      <c r="BVF181" s="9"/>
      <c r="BVG181" s="9"/>
      <c r="BVH181" s="9"/>
      <c r="BVI181" s="9" t="s">
        <v>5718</v>
      </c>
      <c r="BVJ181" s="9"/>
      <c r="BVK181" s="9"/>
      <c r="BVL181" s="9"/>
      <c r="BVM181" s="9"/>
      <c r="BVN181" s="9"/>
      <c r="BVO181" s="9"/>
      <c r="BVP181" s="9"/>
      <c r="BVQ181" s="9"/>
      <c r="BVR181" s="9"/>
      <c r="BVS181" s="9"/>
      <c r="BVT181" s="9"/>
      <c r="BVU181" s="9"/>
      <c r="BVV181" s="9"/>
      <c r="BVW181" s="9"/>
      <c r="BVX181" s="9"/>
      <c r="BVY181" s="9"/>
      <c r="BVZ181" s="9"/>
      <c r="BWA181" s="9"/>
      <c r="BWB181" s="9" t="s">
        <v>5707</v>
      </c>
      <c r="BWC181" s="9"/>
      <c r="BWD181" s="9"/>
      <c r="BWE181" s="9"/>
      <c r="BWF181" s="9" t="s">
        <v>5720</v>
      </c>
      <c r="BWG181" s="9" t="s">
        <v>11952</v>
      </c>
      <c r="BWH181" s="9"/>
      <c r="BWI181" s="9"/>
      <c r="BWJ181" s="9"/>
      <c r="BWK181" s="9"/>
      <c r="BWL181" s="9"/>
      <c r="BWM181" s="9"/>
      <c r="BWN181" s="9"/>
      <c r="BWO181" s="9"/>
      <c r="BWP181" s="9"/>
      <c r="BWQ181" s="9"/>
      <c r="BWR181" s="9"/>
      <c r="BWS181" s="9"/>
      <c r="BWT181" s="9"/>
      <c r="BWU181" s="9"/>
      <c r="BWV181" s="9"/>
      <c r="BWW181" s="9"/>
      <c r="BWX181" s="9"/>
      <c r="BWY181" s="9"/>
      <c r="BWZ181" s="9"/>
      <c r="BXA181" s="9"/>
      <c r="BXB181" s="9"/>
      <c r="BXC181" s="9"/>
      <c r="BXD181" s="9" t="s">
        <v>13501</v>
      </c>
    </row>
    <row r="182" ht="14.25" customHeight="1">
      <c r="A182" s="9">
        <v>7.0</v>
      </c>
      <c r="B182" s="9" t="s">
        <v>11947</v>
      </c>
      <c r="C182" s="9" t="s">
        <v>11948</v>
      </c>
      <c r="D182" s="9" t="s">
        <v>11948</v>
      </c>
      <c r="E182" s="9"/>
      <c r="F182" s="9">
        <v>15.0</v>
      </c>
      <c r="G182" s="9" t="s">
        <v>13502</v>
      </c>
      <c r="H182" s="9" t="s">
        <v>13503</v>
      </c>
      <c r="I182" s="9"/>
      <c r="J182" s="9"/>
      <c r="K182" s="9">
        <v>1.0</v>
      </c>
      <c r="L182" s="9">
        <v>12.0</v>
      </c>
      <c r="M182" s="9"/>
      <c r="N182" s="9"/>
      <c r="O182" s="9">
        <v>2.0</v>
      </c>
      <c r="P182" s="9">
        <v>0.0</v>
      </c>
      <c r="Q182" s="9" t="s">
        <v>13504</v>
      </c>
      <c r="R182" s="9"/>
      <c r="S182" s="9" t="s">
        <v>3343</v>
      </c>
      <c r="T182" s="9" t="s">
        <v>3342</v>
      </c>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c r="HA182" s="9"/>
      <c r="HB182" s="9"/>
      <c r="HC182" s="9"/>
      <c r="HD182" s="9"/>
      <c r="HE182" s="9"/>
      <c r="HF182" s="9"/>
      <c r="HG182" s="9"/>
      <c r="HH182" s="9"/>
      <c r="HI182" s="9"/>
      <c r="HJ182" s="9"/>
      <c r="HK182" s="9"/>
      <c r="HL182" s="9"/>
      <c r="HM182" s="9"/>
      <c r="HN182" s="9"/>
      <c r="HO182" s="9"/>
      <c r="HP182" s="9"/>
      <c r="HQ182" s="9"/>
      <c r="HR182" s="9"/>
      <c r="HS182" s="9"/>
      <c r="HT182" s="9"/>
      <c r="HU182" s="9"/>
      <c r="HV182" s="9"/>
      <c r="HW182" s="9"/>
      <c r="HX182" s="9"/>
      <c r="HY182" s="9"/>
      <c r="HZ182" s="9"/>
      <c r="IA182" s="9"/>
      <c r="IB182" s="9"/>
      <c r="IC182" s="9"/>
      <c r="ID182" s="9"/>
      <c r="IE182" s="9"/>
      <c r="IF182" s="9"/>
      <c r="IG182" s="9"/>
      <c r="IH182" s="9"/>
      <c r="II182" s="9"/>
      <c r="IJ182" s="9"/>
      <c r="IK182" s="9"/>
      <c r="IL182" s="9"/>
      <c r="IM182" s="9"/>
      <c r="IN182" s="9"/>
      <c r="IO182" s="9"/>
      <c r="IP182" s="9"/>
      <c r="IQ182" s="9"/>
      <c r="IR182" s="9"/>
      <c r="IS182" s="9"/>
      <c r="IT182" s="9"/>
      <c r="IU182" s="9"/>
      <c r="IV182" s="9"/>
      <c r="IW182" s="9"/>
      <c r="IX182" s="9"/>
      <c r="IY182" s="9"/>
      <c r="IZ182" s="9"/>
      <c r="JA182" s="9"/>
      <c r="JB182" s="9"/>
      <c r="JC182" s="9"/>
      <c r="JD182" s="9"/>
      <c r="JE182" s="9"/>
      <c r="JF182" s="9"/>
      <c r="JG182" s="9"/>
      <c r="JH182" s="9"/>
      <c r="JI182" s="9"/>
      <c r="JJ182" s="9"/>
      <c r="JK182" s="9"/>
      <c r="JL182" s="9"/>
      <c r="JM182" s="9"/>
      <c r="JN182" s="9"/>
      <c r="JO182" s="9"/>
      <c r="JP182" s="9"/>
      <c r="JQ182" s="9"/>
      <c r="JR182" s="9"/>
      <c r="JS182" s="9"/>
      <c r="JT182" s="9"/>
      <c r="JU182" s="9"/>
      <c r="JV182" s="9"/>
      <c r="JW182" s="9"/>
      <c r="JX182" s="9"/>
      <c r="JY182" s="9"/>
      <c r="JZ182" s="9"/>
      <c r="KA182" s="9"/>
      <c r="KB182" s="9"/>
      <c r="KC182" s="9"/>
      <c r="KD182" s="9"/>
      <c r="KE182" s="9"/>
      <c r="KF182" s="9"/>
      <c r="KG182" s="9"/>
      <c r="KH182" s="9"/>
      <c r="KI182" s="9"/>
      <c r="KJ182" s="9"/>
      <c r="KK182" s="9"/>
      <c r="KL182" s="9"/>
      <c r="KM182" s="9"/>
      <c r="KN182" s="9"/>
      <c r="KO182" s="9"/>
      <c r="KP182" s="9"/>
      <c r="KQ182" s="9"/>
      <c r="KR182" s="9"/>
      <c r="KS182" s="9"/>
      <c r="KT182" s="9"/>
      <c r="KU182" s="9"/>
      <c r="KV182" s="9"/>
      <c r="KW182" s="9"/>
      <c r="KX182" s="9"/>
      <c r="KY182" s="9"/>
      <c r="KZ182" s="9"/>
      <c r="LA182" s="9"/>
      <c r="LB182" s="9"/>
      <c r="LC182" s="9"/>
      <c r="LD182" s="9"/>
      <c r="LE182" s="9"/>
      <c r="LF182" s="9"/>
      <c r="LG182" s="9"/>
      <c r="LH182" s="9"/>
      <c r="LI182" s="9"/>
      <c r="LJ182" s="9"/>
      <c r="LK182" s="9"/>
      <c r="LL182" s="9"/>
      <c r="LM182" s="9"/>
      <c r="LN182" s="9"/>
      <c r="LO182" s="9"/>
      <c r="LP182" s="9"/>
      <c r="LQ182" s="9"/>
      <c r="LR182" s="9"/>
      <c r="LS182" s="9"/>
      <c r="LT182" s="9"/>
      <c r="LU182" s="9"/>
      <c r="LV182" s="9"/>
      <c r="LW182" s="9"/>
      <c r="LX182" s="9"/>
      <c r="LY182" s="9"/>
      <c r="LZ182" s="9"/>
      <c r="MA182" s="9"/>
      <c r="MB182" s="9"/>
      <c r="MC182" s="9"/>
      <c r="MD182" s="9"/>
      <c r="ME182" s="9"/>
      <c r="MF182" s="9"/>
      <c r="MG182" s="9"/>
      <c r="MH182" s="9"/>
      <c r="MI182" s="9"/>
      <c r="MJ182" s="9"/>
      <c r="MK182" s="9"/>
      <c r="ML182" s="9"/>
      <c r="MM182" s="9"/>
      <c r="MN182" s="9"/>
      <c r="MO182" s="9"/>
      <c r="MP182" s="9"/>
      <c r="MQ182" s="9"/>
      <c r="MR182" s="9"/>
      <c r="MS182" s="9"/>
      <c r="MT182" s="9"/>
      <c r="MU182" s="9"/>
      <c r="MV182" s="9"/>
      <c r="MW182" s="9"/>
      <c r="MX182" s="9"/>
      <c r="MY182" s="9"/>
      <c r="MZ182" s="9"/>
      <c r="NA182" s="9"/>
      <c r="NB182" s="9"/>
      <c r="NC182" s="9"/>
      <c r="ND182" s="9"/>
      <c r="NE182" s="9"/>
      <c r="NF182" s="9"/>
      <c r="NG182" s="9"/>
      <c r="NH182" s="9"/>
      <c r="NI182" s="9"/>
      <c r="NJ182" s="9"/>
      <c r="NK182" s="9"/>
      <c r="NL182" s="9"/>
      <c r="NM182" s="9"/>
      <c r="NN182" s="9"/>
      <c r="NO182" s="9"/>
      <c r="NP182" s="9"/>
      <c r="NQ182" s="9"/>
      <c r="NR182" s="9"/>
      <c r="NS182" s="9"/>
      <c r="NT182" s="9"/>
      <c r="NU182" s="9"/>
      <c r="NV182" s="9"/>
      <c r="NW182" s="9"/>
      <c r="NX182" s="9"/>
      <c r="NY182" s="9"/>
      <c r="NZ182" s="9"/>
      <c r="OA182" s="9"/>
      <c r="OB182" s="9"/>
      <c r="OC182" s="9"/>
      <c r="OD182" s="9"/>
      <c r="OE182" s="9"/>
      <c r="OF182" s="9"/>
      <c r="OG182" s="9"/>
      <c r="OH182" s="9"/>
      <c r="OI182" s="9"/>
      <c r="OJ182" s="9"/>
      <c r="OK182" s="9"/>
      <c r="OL182" s="9"/>
      <c r="OM182" s="9"/>
      <c r="ON182" s="9"/>
      <c r="OO182" s="9"/>
      <c r="OP182" s="9"/>
      <c r="OQ182" s="9"/>
      <c r="OR182" s="9"/>
      <c r="OS182" s="9"/>
      <c r="OT182" s="9"/>
      <c r="OU182" s="9"/>
      <c r="OV182" s="9"/>
      <c r="OW182" s="9"/>
      <c r="OX182" s="9"/>
      <c r="OY182" s="9"/>
      <c r="OZ182" s="9"/>
      <c r="PA182" s="9"/>
      <c r="PB182" s="9"/>
      <c r="PC182" s="9"/>
      <c r="PD182" s="9"/>
      <c r="PE182" s="9"/>
      <c r="PF182" s="9"/>
      <c r="PG182" s="9"/>
      <c r="PH182" s="9"/>
      <c r="PI182" s="9"/>
      <c r="PJ182" s="9"/>
      <c r="PK182" s="9"/>
      <c r="PL182" s="9"/>
      <c r="PM182" s="9"/>
      <c r="PN182" s="9"/>
      <c r="PO182" s="9"/>
      <c r="PP182" s="9"/>
      <c r="PQ182" s="9"/>
      <c r="PR182" s="9"/>
      <c r="PS182" s="9"/>
      <c r="PT182" s="9"/>
      <c r="PU182" s="9"/>
      <c r="PV182" s="9"/>
      <c r="PW182" s="9"/>
      <c r="PX182" s="9"/>
      <c r="PY182" s="9"/>
      <c r="PZ182" s="9"/>
      <c r="QA182" s="9"/>
      <c r="QB182" s="9"/>
      <c r="QC182" s="9"/>
      <c r="QD182" s="9"/>
      <c r="QE182" s="9" t="s">
        <v>13503</v>
      </c>
      <c r="QF182" s="9"/>
      <c r="QG182" s="9"/>
      <c r="QH182" s="9"/>
      <c r="QI182" s="9"/>
      <c r="QJ182" s="9"/>
      <c r="QK182" s="9"/>
      <c r="QL182" s="9"/>
      <c r="QM182" s="9"/>
      <c r="QN182" s="9"/>
      <c r="QO182" s="9"/>
      <c r="QP182" s="9"/>
      <c r="QQ182" s="9"/>
      <c r="QR182" s="9"/>
      <c r="QS182" s="9"/>
      <c r="QT182" s="9"/>
      <c r="QU182" s="9"/>
      <c r="QV182" s="9"/>
      <c r="QW182" s="9"/>
      <c r="QX182" s="9"/>
      <c r="QY182" s="9"/>
      <c r="QZ182" s="9"/>
      <c r="RA182" s="9"/>
      <c r="RB182" s="9"/>
      <c r="RC182" s="9"/>
      <c r="RD182" s="9"/>
      <c r="RE182" s="9"/>
      <c r="RF182" s="9"/>
      <c r="RG182" s="9"/>
      <c r="RH182" s="9"/>
      <c r="RI182" s="9"/>
      <c r="RJ182" s="9"/>
      <c r="RK182" s="9"/>
      <c r="RL182" s="9"/>
      <c r="RM182" s="9"/>
      <c r="RN182" s="9"/>
      <c r="RO182" s="9"/>
      <c r="RP182" s="9"/>
      <c r="RQ182" s="9"/>
      <c r="RR182" s="9"/>
      <c r="RS182" s="9"/>
      <c r="RT182" s="9"/>
      <c r="RU182" s="9"/>
      <c r="RV182" s="9"/>
      <c r="RW182" s="9"/>
      <c r="RX182" s="9"/>
      <c r="RY182" s="9"/>
      <c r="RZ182" s="9"/>
      <c r="SA182" s="9"/>
      <c r="SB182" s="9"/>
      <c r="SC182" s="9"/>
      <c r="SD182" s="9"/>
      <c r="SE182" s="9"/>
      <c r="SF182" s="9"/>
      <c r="SG182" s="9"/>
      <c r="SH182" s="9"/>
      <c r="SI182" s="9"/>
      <c r="SJ182" s="9"/>
      <c r="SK182" s="9"/>
      <c r="SL182" s="9"/>
      <c r="SM182" s="9"/>
      <c r="SN182" s="9"/>
      <c r="SO182" s="9"/>
      <c r="SP182" s="9"/>
      <c r="SQ182" s="9"/>
      <c r="SR182" s="9"/>
      <c r="SS182" s="9"/>
      <c r="ST182" s="9"/>
      <c r="SU182" s="9" t="s">
        <v>13505</v>
      </c>
      <c r="SV182" s="9"/>
      <c r="SW182" s="9"/>
      <c r="SX182" s="9"/>
      <c r="SY182" s="9"/>
      <c r="SZ182" s="9"/>
      <c r="TA182" s="9"/>
      <c r="TB182" s="9"/>
      <c r="TC182" s="9"/>
      <c r="TD182" s="9"/>
      <c r="TE182" s="9"/>
      <c r="TF182" s="9"/>
      <c r="TG182" s="9"/>
      <c r="TH182" s="9"/>
      <c r="TI182" s="9"/>
      <c r="TJ182" s="9"/>
      <c r="TK182" s="9"/>
      <c r="TL182" s="9"/>
      <c r="TM182" s="9"/>
      <c r="TN182" s="9"/>
      <c r="TO182" s="9" t="s">
        <v>13506</v>
      </c>
      <c r="TP182" s="9"/>
      <c r="TQ182" s="9"/>
      <c r="TR182" s="9"/>
      <c r="TS182" s="9"/>
      <c r="TT182" s="9"/>
      <c r="TU182" s="9"/>
      <c r="TV182" s="9"/>
      <c r="TW182" s="9"/>
      <c r="TX182" s="9"/>
      <c r="TY182" s="9"/>
      <c r="TZ182" s="9"/>
      <c r="UA182" s="9" t="s">
        <v>5691</v>
      </c>
      <c r="UB182" s="9" t="s">
        <v>5691</v>
      </c>
      <c r="UC182" s="9"/>
      <c r="UD182" s="9"/>
      <c r="UE182" s="9"/>
      <c r="UF182" s="9"/>
      <c r="UG182" s="9"/>
      <c r="UH182" s="9"/>
      <c r="UI182" s="9"/>
      <c r="UJ182" s="9"/>
      <c r="UK182" s="9"/>
      <c r="UL182" s="9"/>
      <c r="UM182" s="9"/>
      <c r="UN182" s="9"/>
      <c r="UO182" s="9"/>
      <c r="UP182" s="9"/>
      <c r="UQ182" s="9"/>
      <c r="UR182" s="9"/>
      <c r="US182" s="9"/>
      <c r="UT182" s="9"/>
      <c r="UU182" s="9"/>
      <c r="UV182" s="9"/>
      <c r="UW182" s="9"/>
      <c r="UX182" s="9"/>
      <c r="UY182" s="9"/>
      <c r="UZ182" s="9"/>
      <c r="VA182" s="9"/>
      <c r="VB182" s="9"/>
      <c r="VC182" s="9"/>
      <c r="VD182" s="9"/>
      <c r="VE182" s="9"/>
      <c r="VF182" s="9"/>
      <c r="VG182" s="9"/>
      <c r="VH182" s="9"/>
      <c r="VI182" s="9"/>
      <c r="VJ182" s="9" t="s">
        <v>13507</v>
      </c>
      <c r="VK182" s="9"/>
      <c r="VL182" s="9"/>
      <c r="VM182" s="9"/>
      <c r="VN182" s="9"/>
      <c r="VO182" s="9"/>
      <c r="VP182" s="9"/>
      <c r="VQ182" s="9"/>
      <c r="VR182" s="9"/>
      <c r="VS182" s="9"/>
      <c r="VT182" s="9"/>
      <c r="VU182" s="9"/>
      <c r="VV182" s="9"/>
      <c r="VW182" s="9"/>
      <c r="VX182" s="9"/>
      <c r="VY182" s="9"/>
      <c r="VZ182" s="9"/>
      <c r="WA182" s="9"/>
      <c r="WB182" s="9"/>
      <c r="WC182" s="9"/>
      <c r="WD182" s="9" t="s">
        <v>5718</v>
      </c>
      <c r="WE182" s="9"/>
      <c r="WF182" s="9"/>
      <c r="WG182" s="9"/>
      <c r="WH182" s="9"/>
      <c r="WI182" s="9"/>
      <c r="WJ182" s="9"/>
      <c r="WK182" s="9"/>
      <c r="WL182" s="9"/>
      <c r="WM182" s="9"/>
      <c r="WN182" s="9"/>
      <c r="WO182" s="9"/>
      <c r="WP182" s="9"/>
      <c r="WQ182" s="9"/>
      <c r="WR182" s="9"/>
      <c r="WS182" s="9" t="s">
        <v>5707</v>
      </c>
      <c r="WT182" s="9"/>
      <c r="WU182" s="9"/>
      <c r="WV182" s="9"/>
      <c r="WW182" s="9"/>
      <c r="WX182" s="9"/>
      <c r="WY182" s="9"/>
      <c r="WZ182" s="9"/>
      <c r="XA182" s="9"/>
      <c r="XB182" s="9"/>
      <c r="XC182" s="9"/>
      <c r="XD182" s="9"/>
      <c r="XE182" s="9"/>
      <c r="XF182" s="9"/>
      <c r="XG182" s="9"/>
      <c r="XH182" s="9" t="s">
        <v>13508</v>
      </c>
      <c r="XI182" s="9"/>
      <c r="XJ182" s="9"/>
      <c r="XK182" s="9"/>
      <c r="XL182" s="9"/>
      <c r="XM182" s="9"/>
      <c r="XN182" s="9"/>
      <c r="XO182" s="9"/>
      <c r="XP182" s="9"/>
      <c r="XQ182" s="9"/>
      <c r="XR182" s="9"/>
      <c r="XS182" s="9"/>
      <c r="XT182" s="9"/>
      <c r="XU182" s="9"/>
      <c r="XV182" s="9" t="s">
        <v>5691</v>
      </c>
      <c r="XW182" s="9" t="s">
        <v>5691</v>
      </c>
      <c r="XX182" s="9"/>
      <c r="XY182" s="9"/>
      <c r="XZ182" s="9"/>
      <c r="YA182" s="9"/>
      <c r="YB182" s="9"/>
      <c r="YC182" s="9"/>
      <c r="YD182" s="9"/>
      <c r="YE182" s="9"/>
      <c r="YF182" s="9"/>
      <c r="YG182" s="9"/>
      <c r="YH182" s="9"/>
      <c r="YI182" s="9"/>
      <c r="YJ182" s="9"/>
      <c r="YK182" s="9"/>
      <c r="YL182" s="9"/>
      <c r="YM182" s="9"/>
      <c r="YN182" s="9"/>
      <c r="YO182" s="9"/>
      <c r="YP182" s="9"/>
      <c r="YQ182" s="9"/>
      <c r="YR182" s="9"/>
      <c r="YS182" s="9"/>
      <c r="YT182" s="9"/>
      <c r="YU182" s="9"/>
      <c r="YV182" s="9"/>
      <c r="YW182" s="9"/>
      <c r="YX182" s="9"/>
      <c r="YY182" s="9"/>
      <c r="YZ182" s="9"/>
      <c r="ZA182" s="9"/>
      <c r="ZB182" s="9"/>
      <c r="ZC182" s="9"/>
      <c r="ZD182" s="9"/>
      <c r="ZE182" s="9" t="s">
        <v>13509</v>
      </c>
      <c r="ZF182" s="9"/>
      <c r="ZG182" s="9"/>
      <c r="ZH182" s="9"/>
      <c r="ZI182" s="9"/>
      <c r="ZJ182" s="9"/>
      <c r="ZK182" s="9"/>
      <c r="ZL182" s="9"/>
      <c r="ZM182" s="9"/>
      <c r="ZN182" s="9"/>
      <c r="ZO182" s="9"/>
      <c r="ZP182" s="9"/>
      <c r="ZQ182" s="9"/>
      <c r="ZR182" s="9"/>
      <c r="ZS182" s="9"/>
      <c r="ZT182" s="9"/>
      <c r="ZU182" s="9"/>
      <c r="ZV182" s="9"/>
      <c r="ZW182" s="9"/>
      <c r="ZX182" s="9"/>
      <c r="ZY182" s="9" t="s">
        <v>5718</v>
      </c>
      <c r="ZZ182" s="9"/>
      <c r="AAA182" s="9"/>
      <c r="AAB182" s="9"/>
      <c r="AAC182" s="9"/>
      <c r="AAD182" s="9"/>
      <c r="AAE182" s="9"/>
      <c r="AAF182" s="9"/>
      <c r="AAG182" s="9"/>
      <c r="AAH182" s="9"/>
      <c r="AAI182" s="9"/>
      <c r="AAJ182" s="9"/>
      <c r="AAK182" s="9"/>
      <c r="AAL182" s="9"/>
      <c r="AAM182" s="9"/>
      <c r="AAN182" s="9" t="s">
        <v>5707</v>
      </c>
      <c r="AAO182" s="9"/>
      <c r="AAP182" s="9"/>
      <c r="AAQ182" s="9"/>
      <c r="AAR182" s="9"/>
      <c r="AAS182" s="9"/>
      <c r="AAT182" s="9"/>
      <c r="AAU182" s="9"/>
      <c r="AAV182" s="9"/>
      <c r="AAW182" s="9"/>
      <c r="AAX182" s="9"/>
      <c r="AAY182" s="9"/>
      <c r="AAZ182" s="9"/>
      <c r="ABA182" s="9"/>
      <c r="ABB182" s="9"/>
      <c r="ABC182" s="9" t="s">
        <v>13510</v>
      </c>
      <c r="ABD182" s="9"/>
      <c r="ABE182" s="9"/>
      <c r="ABF182" s="9"/>
      <c r="ABG182" s="9"/>
      <c r="ABH182" s="9"/>
      <c r="ABI182" s="9"/>
      <c r="ABJ182" s="9"/>
      <c r="ABK182" s="9"/>
      <c r="ABL182" s="9"/>
      <c r="ABM182" s="9"/>
      <c r="ABN182" s="9"/>
      <c r="ABO182" s="9"/>
      <c r="ABP182" s="9"/>
      <c r="ABQ182" s="9" t="s">
        <v>5691</v>
      </c>
      <c r="ABR182" s="9" t="s">
        <v>5691</v>
      </c>
      <c r="ABS182" s="9"/>
      <c r="ABT182" s="9"/>
      <c r="ABU182" s="9"/>
      <c r="ABV182" s="9"/>
      <c r="ABW182" s="9"/>
      <c r="ABX182" s="9"/>
      <c r="ABY182" s="9"/>
      <c r="ABZ182" s="9"/>
      <c r="ACA182" s="9"/>
      <c r="ACB182" s="9"/>
      <c r="ACC182" s="9"/>
      <c r="ACD182" s="9"/>
      <c r="ACE182" s="9"/>
      <c r="ACF182" s="9"/>
      <c r="ACG182" s="9"/>
      <c r="ACH182" s="9"/>
      <c r="ACI182" s="9"/>
      <c r="ACJ182" s="9"/>
      <c r="ACK182" s="9"/>
      <c r="ACL182" s="9"/>
      <c r="ACM182" s="9"/>
      <c r="ACN182" s="9"/>
      <c r="ACO182" s="9"/>
      <c r="ACP182" s="9"/>
      <c r="ACQ182" s="9"/>
      <c r="ACR182" s="9"/>
      <c r="ACS182" s="9"/>
      <c r="ACT182" s="9"/>
      <c r="ACU182" s="9"/>
      <c r="ACV182" s="9"/>
      <c r="ACW182" s="9"/>
      <c r="ACX182" s="9"/>
      <c r="ACY182" s="9"/>
      <c r="ACZ182" s="9" t="s">
        <v>13511</v>
      </c>
      <c r="ADA182" s="9"/>
      <c r="ADB182" s="9"/>
      <c r="ADC182" s="9"/>
      <c r="ADD182" s="9"/>
      <c r="ADE182" s="9"/>
      <c r="ADF182" s="9"/>
      <c r="ADG182" s="9"/>
      <c r="ADH182" s="9"/>
      <c r="ADI182" s="9"/>
      <c r="ADJ182" s="9"/>
      <c r="ADK182" s="9"/>
      <c r="ADL182" s="9"/>
      <c r="ADM182" s="9"/>
      <c r="ADN182" s="9"/>
      <c r="ADO182" s="9"/>
      <c r="ADP182" s="9"/>
      <c r="ADQ182" s="9"/>
      <c r="ADR182" s="9"/>
      <c r="ADS182" s="9"/>
      <c r="ADT182" s="9" t="s">
        <v>5718</v>
      </c>
      <c r="ADU182" s="9"/>
      <c r="ADV182" s="9"/>
      <c r="ADW182" s="9"/>
      <c r="ADX182" s="9"/>
      <c r="ADY182" s="9"/>
      <c r="ADZ182" s="9"/>
      <c r="AEA182" s="9"/>
      <c r="AEB182" s="9"/>
      <c r="AEC182" s="9"/>
      <c r="AED182" s="9"/>
      <c r="AEE182" s="9"/>
      <c r="AEF182" s="9"/>
      <c r="AEG182" s="9"/>
      <c r="AEH182" s="9"/>
      <c r="AEI182" s="9" t="s">
        <v>5707</v>
      </c>
      <c r="AEJ182" s="9"/>
      <c r="AEK182" s="9"/>
      <c r="AEL182" s="9"/>
      <c r="AEM182" s="9"/>
      <c r="AEN182" s="9"/>
      <c r="AEO182" s="9"/>
      <c r="AEP182" s="9"/>
      <c r="AEQ182" s="9"/>
      <c r="AER182" s="9"/>
      <c r="AES182" s="9"/>
      <c r="AET182" s="9"/>
      <c r="AEU182" s="9"/>
      <c r="AEV182" s="9"/>
      <c r="AEW182" s="9"/>
      <c r="AEX182" s="9" t="s">
        <v>13512</v>
      </c>
      <c r="AEY182" s="9"/>
      <c r="AEZ182" s="9"/>
      <c r="AFA182" s="9"/>
      <c r="AFB182" s="9"/>
      <c r="AFC182" s="9"/>
      <c r="AFD182" s="9"/>
      <c r="AFE182" s="9"/>
      <c r="AFF182" s="9"/>
      <c r="AFG182" s="9"/>
      <c r="AFH182" s="9"/>
      <c r="AFI182" s="9"/>
      <c r="AFJ182" s="9"/>
      <c r="AFK182" s="9"/>
      <c r="AFL182" s="9" t="s">
        <v>5691</v>
      </c>
      <c r="AFM182" s="9" t="s">
        <v>5691</v>
      </c>
      <c r="AFN182" s="9"/>
      <c r="AFO182" s="9"/>
      <c r="AFP182" s="9"/>
      <c r="AFQ182" s="9"/>
      <c r="AFR182" s="9"/>
      <c r="AFS182" s="9"/>
      <c r="AFT182" s="9"/>
      <c r="AFU182" s="9"/>
      <c r="AFV182" s="9"/>
      <c r="AFW182" s="9"/>
      <c r="AFX182" s="9"/>
      <c r="AFY182" s="9"/>
      <c r="AFZ182" s="9"/>
      <c r="AGA182" s="9"/>
      <c r="AGB182" s="9"/>
      <c r="AGC182" s="9"/>
      <c r="AGD182" s="9"/>
      <c r="AGE182" s="9"/>
      <c r="AGF182" s="9"/>
      <c r="AGG182" s="9"/>
      <c r="AGH182" s="9"/>
      <c r="AGI182" s="9"/>
      <c r="AGJ182" s="9"/>
      <c r="AGK182" s="9"/>
      <c r="AGL182" s="9"/>
      <c r="AGM182" s="9"/>
      <c r="AGN182" s="9"/>
      <c r="AGO182" s="9"/>
      <c r="AGP182" s="9"/>
      <c r="AGQ182" s="9"/>
      <c r="AGR182" s="9"/>
      <c r="AGS182" s="9"/>
      <c r="AGT182" s="9"/>
      <c r="AGU182" s="9" t="s">
        <v>13513</v>
      </c>
      <c r="AGV182" s="9"/>
      <c r="AGW182" s="9"/>
      <c r="AGX182" s="9"/>
      <c r="AGY182" s="9"/>
      <c r="AGZ182" s="9"/>
      <c r="AHA182" s="9"/>
      <c r="AHB182" s="9"/>
      <c r="AHC182" s="9"/>
      <c r="AHD182" s="9"/>
      <c r="AHE182" s="9"/>
      <c r="AHF182" s="9"/>
      <c r="AHG182" s="9"/>
      <c r="AHH182" s="9"/>
      <c r="AHI182" s="9"/>
      <c r="AHJ182" s="9"/>
      <c r="AHK182" s="9"/>
      <c r="AHL182" s="9"/>
      <c r="AHM182" s="9"/>
      <c r="AHN182" s="9"/>
      <c r="AHO182" s="9" t="s">
        <v>5718</v>
      </c>
      <c r="AHP182" s="9"/>
      <c r="AHQ182" s="9"/>
      <c r="AHR182" s="9"/>
      <c r="AHS182" s="9"/>
      <c r="AHT182" s="9"/>
      <c r="AHU182" s="9"/>
      <c r="AHV182" s="9"/>
      <c r="AHW182" s="9"/>
      <c r="AHX182" s="9"/>
      <c r="AHY182" s="9"/>
      <c r="AHZ182" s="9"/>
      <c r="AIA182" s="9"/>
      <c r="AIB182" s="9"/>
      <c r="AIC182" s="9"/>
      <c r="AID182" s="9" t="s">
        <v>5707</v>
      </c>
      <c r="AIE182" s="9"/>
      <c r="AIF182" s="9"/>
      <c r="AIG182" s="9"/>
      <c r="AIH182" s="9"/>
      <c r="AII182" s="9"/>
      <c r="AIJ182" s="9"/>
      <c r="AIK182" s="9"/>
      <c r="AIL182" s="9"/>
      <c r="AIM182" s="9"/>
      <c r="AIN182" s="9"/>
      <c r="AIO182" s="9"/>
      <c r="AIP182" s="9"/>
      <c r="AIQ182" s="9"/>
      <c r="AIR182" s="9"/>
      <c r="AIS182" s="9" t="s">
        <v>13514</v>
      </c>
      <c r="AIT182" s="9"/>
      <c r="AIU182" s="9"/>
      <c r="AIV182" s="9"/>
      <c r="AIW182" s="9"/>
      <c r="AIX182" s="9"/>
      <c r="AIY182" s="9"/>
      <c r="AIZ182" s="9"/>
      <c r="AJA182" s="9"/>
      <c r="AJB182" s="9"/>
      <c r="AJC182" s="9"/>
      <c r="AJD182" s="9"/>
      <c r="AJE182" s="9"/>
      <c r="AJF182" s="9"/>
      <c r="AJG182" s="9" t="s">
        <v>5691</v>
      </c>
      <c r="AJH182" s="9" t="s">
        <v>5691</v>
      </c>
      <c r="AJI182" s="9"/>
      <c r="AJJ182" s="9"/>
      <c r="AJK182" s="9"/>
      <c r="AJL182" s="9"/>
      <c r="AJM182" s="9"/>
      <c r="AJN182" s="9"/>
      <c r="AJO182" s="9"/>
      <c r="AJP182" s="9"/>
      <c r="AJQ182" s="9"/>
      <c r="AJR182" s="9"/>
      <c r="AJS182" s="9"/>
      <c r="AJT182" s="9"/>
      <c r="AJU182" s="9"/>
      <c r="AJV182" s="9"/>
      <c r="AJW182" s="9"/>
      <c r="AJX182" s="9"/>
      <c r="AJY182" s="9"/>
      <c r="AJZ182" s="9"/>
      <c r="AKA182" s="9"/>
      <c r="AKB182" s="9"/>
      <c r="AKC182" s="9"/>
      <c r="AKD182" s="9"/>
      <c r="AKE182" s="9"/>
      <c r="AKF182" s="9"/>
      <c r="AKG182" s="9"/>
      <c r="AKH182" s="9"/>
      <c r="AKI182" s="9"/>
      <c r="AKJ182" s="9"/>
      <c r="AKK182" s="9"/>
      <c r="AKL182" s="9"/>
      <c r="AKM182" s="9"/>
      <c r="AKN182" s="9"/>
      <c r="AKO182" s="9"/>
      <c r="AKP182" s="9" t="s">
        <v>13515</v>
      </c>
      <c r="AKQ182" s="9"/>
      <c r="AKR182" s="9"/>
      <c r="AKS182" s="9"/>
      <c r="AKT182" s="9"/>
      <c r="AKU182" s="9"/>
      <c r="AKV182" s="9"/>
      <c r="AKW182" s="9"/>
      <c r="AKX182" s="9"/>
      <c r="AKY182" s="9"/>
      <c r="AKZ182" s="9"/>
      <c r="ALA182" s="9"/>
      <c r="ALB182" s="9"/>
      <c r="ALC182" s="9"/>
      <c r="ALD182" s="9"/>
      <c r="ALE182" s="9"/>
      <c r="ALF182" s="9"/>
      <c r="ALG182" s="9"/>
      <c r="ALH182" s="9"/>
      <c r="ALI182" s="9"/>
      <c r="ALJ182" s="9" t="s">
        <v>5718</v>
      </c>
      <c r="ALK182" s="9"/>
      <c r="ALL182" s="9"/>
      <c r="ALM182" s="9"/>
      <c r="ALN182" s="9"/>
      <c r="ALO182" s="9"/>
      <c r="ALP182" s="9"/>
      <c r="ALQ182" s="9"/>
      <c r="ALR182" s="9"/>
      <c r="ALS182" s="9"/>
      <c r="ALT182" s="9"/>
      <c r="ALU182" s="9"/>
      <c r="ALV182" s="9"/>
      <c r="ALW182" s="9"/>
      <c r="ALX182" s="9"/>
      <c r="ALY182" s="9" t="s">
        <v>5707</v>
      </c>
      <c r="AMN182" s="9" t="s">
        <v>13516</v>
      </c>
      <c r="AMO182" s="9"/>
      <c r="AMP182" s="9"/>
      <c r="AMQ182" s="9"/>
      <c r="AMR182" s="9"/>
      <c r="AMS182" s="9"/>
      <c r="AMT182" s="9"/>
      <c r="AMU182" s="9"/>
      <c r="AMV182" s="9"/>
      <c r="AMW182" s="9"/>
      <c r="AMX182" s="9"/>
      <c r="AMY182" s="9"/>
      <c r="AMZ182" s="9"/>
      <c r="ANA182" s="9"/>
      <c r="ANB182" s="9" t="s">
        <v>13517</v>
      </c>
      <c r="ANC182" s="9" t="s">
        <v>13518</v>
      </c>
      <c r="AND182" s="9" t="s">
        <v>13519</v>
      </c>
      <c r="ANE182" s="9" t="s">
        <v>13520</v>
      </c>
      <c r="ANF182" s="9"/>
      <c r="ANG182" s="9"/>
      <c r="ANH182" s="9"/>
      <c r="ANI182" s="9"/>
      <c r="ANJ182" s="9"/>
      <c r="ANK182" s="9"/>
      <c r="ANL182" s="9"/>
      <c r="ANM182" s="9" t="s">
        <v>13521</v>
      </c>
      <c r="ANN182" s="9"/>
      <c r="ANO182" s="9" t="s">
        <v>13503</v>
      </c>
      <c r="ANP182" s="9" t="s">
        <v>13522</v>
      </c>
      <c r="ANQ182" s="9"/>
      <c r="ANR182" s="9" t="s">
        <v>13523</v>
      </c>
      <c r="ANS182" s="9"/>
      <c r="ANT182" s="9"/>
      <c r="ANU182" s="9" t="s">
        <v>13524</v>
      </c>
      <c r="ANV182" s="9"/>
      <c r="ANW182" s="9"/>
      <c r="ANX182" s="9"/>
      <c r="ANY182" s="9" t="s">
        <v>13525</v>
      </c>
      <c r="ANZ182" s="9" t="s">
        <v>13526</v>
      </c>
      <c r="AOA182" s="9"/>
      <c r="AOB182" s="9" t="s">
        <v>13527</v>
      </c>
      <c r="AOC182" s="9"/>
      <c r="AOD182" s="9"/>
      <c r="AOE182" s="9" t="s">
        <v>13528</v>
      </c>
      <c r="AOF182" s="9"/>
      <c r="AOG182" s="9"/>
      <c r="AOH182" s="9"/>
      <c r="AOI182" s="9"/>
      <c r="AOJ182" s="9" t="s">
        <v>13517</v>
      </c>
      <c r="AOK182" s="9" t="s">
        <v>5718</v>
      </c>
      <c r="AOL182" s="9" t="s">
        <v>13529</v>
      </c>
      <c r="AOM182" s="9" t="s">
        <v>13520</v>
      </c>
      <c r="AON182" s="9" t="s">
        <v>13518</v>
      </c>
      <c r="AOO182" s="9" t="s">
        <v>13520</v>
      </c>
      <c r="AOP182" s="9"/>
      <c r="AOQ182" s="9"/>
      <c r="AOR182" s="9"/>
      <c r="AOS182" s="9"/>
      <c r="AOT182" s="9" t="s">
        <v>13530</v>
      </c>
      <c r="AOU182" s="9"/>
      <c r="AOV182" s="9" t="s">
        <v>13531</v>
      </c>
      <c r="AOW182" s="9"/>
      <c r="AOX182" s="9"/>
      <c r="AOY182" s="9" t="s">
        <v>13532</v>
      </c>
      <c r="AOZ182" s="9"/>
      <c r="APA182" s="9"/>
      <c r="APB182" s="9"/>
      <c r="APC182" s="9"/>
      <c r="APD182" s="9" t="s">
        <v>13533</v>
      </c>
      <c r="APE182" s="9"/>
      <c r="APF182" s="9" t="s">
        <v>13534</v>
      </c>
      <c r="APG182" s="9"/>
      <c r="APH182" s="9"/>
      <c r="API182" s="9" t="s">
        <v>13535</v>
      </c>
      <c r="APJ182" s="9"/>
      <c r="APK182" s="9"/>
      <c r="APL182" s="9"/>
      <c r="APM182" s="9"/>
      <c r="APN182" s="9" t="s">
        <v>12913</v>
      </c>
      <c r="APO182" s="9"/>
      <c r="APP182" s="9" t="s">
        <v>12914</v>
      </c>
      <c r="APQ182" s="9"/>
      <c r="APR182" s="9"/>
      <c r="APS182" s="9" t="s">
        <v>12915</v>
      </c>
      <c r="APT182" s="9"/>
      <c r="APU182" s="9"/>
      <c r="APV182" s="9"/>
      <c r="APW182" s="9"/>
      <c r="APX182" s="9" t="s">
        <v>13536</v>
      </c>
      <c r="APY182" s="9"/>
      <c r="APZ182" s="9" t="s">
        <v>13537</v>
      </c>
      <c r="AQA182" s="9"/>
      <c r="AQB182" s="9"/>
      <c r="AQC182" s="9" t="s">
        <v>13538</v>
      </c>
      <c r="AQD182" s="9"/>
      <c r="AQE182" s="9"/>
      <c r="AQF182" s="9"/>
      <c r="AQG182" s="9"/>
      <c r="AQH182" s="9" t="s">
        <v>12320</v>
      </c>
      <c r="AQI182" s="9"/>
      <c r="AQJ182" s="9" t="s">
        <v>12321</v>
      </c>
      <c r="AQK182" s="9"/>
      <c r="AQL182" s="9"/>
      <c r="AQM182" s="9" t="s">
        <v>12322</v>
      </c>
      <c r="AQN182" s="9"/>
      <c r="AQO182" s="9"/>
      <c r="AQP182" s="9"/>
      <c r="AQQ182" s="9"/>
      <c r="AQR182" s="9"/>
      <c r="AQS182" s="9"/>
      <c r="AQT182" s="9"/>
      <c r="AQU182" s="9"/>
      <c r="AQV182" s="9"/>
      <c r="AQW182" s="9"/>
      <c r="AQX182" s="9"/>
      <c r="AQY182" s="9"/>
      <c r="AQZ182" s="9"/>
      <c r="ARA182" s="9"/>
      <c r="ARB182" s="9"/>
      <c r="ARC182" s="9"/>
      <c r="ARD182" s="9"/>
      <c r="ARE182" s="9"/>
      <c r="ARF182" s="9"/>
      <c r="ARG182" s="9"/>
      <c r="ARH182" s="9"/>
      <c r="ARI182" s="9"/>
      <c r="ARJ182" s="9"/>
      <c r="ARK182" s="9"/>
      <c r="ARL182" s="9"/>
      <c r="ARM182" s="9"/>
      <c r="ARN182" s="9"/>
      <c r="ARO182" s="9"/>
      <c r="ARP182" s="9"/>
      <c r="ARQ182" s="9"/>
      <c r="ARR182" s="9"/>
      <c r="ARS182" s="9"/>
      <c r="ART182" s="9"/>
      <c r="ARU182" s="9"/>
      <c r="ARV182" s="9"/>
      <c r="ARW182" s="9"/>
      <c r="ARX182" s="9"/>
      <c r="ARY182" s="9"/>
      <c r="ARZ182" s="9"/>
      <c r="ASA182" s="9"/>
      <c r="ASB182" s="9"/>
      <c r="ASC182" s="9"/>
      <c r="ASD182" s="9"/>
      <c r="ASE182" s="9"/>
      <c r="ASF182" s="9"/>
      <c r="ASG182" s="9"/>
      <c r="ASH182" s="9"/>
      <c r="ASI182" s="9"/>
      <c r="ASJ182" s="9"/>
      <c r="ASK182" s="9"/>
      <c r="ASL182" s="9"/>
      <c r="ASM182" s="9"/>
      <c r="ASN182" s="9"/>
      <c r="ASO182" s="9"/>
      <c r="ASP182" s="9"/>
      <c r="ASQ182" s="9"/>
      <c r="ASR182" s="9"/>
      <c r="ASS182" s="9"/>
      <c r="AST182" s="9"/>
      <c r="ASU182" s="9"/>
      <c r="ASV182" s="9"/>
      <c r="ASW182" s="9"/>
      <c r="ASX182" s="9"/>
      <c r="ASY182" s="9"/>
      <c r="ASZ182" s="9"/>
      <c r="ATA182" s="9"/>
      <c r="ATB182" s="9"/>
      <c r="ATC182" s="9"/>
      <c r="ATD182" s="9"/>
      <c r="ATE182" s="9"/>
      <c r="ATF182" s="9"/>
      <c r="ATG182" s="9"/>
      <c r="ATH182" s="9"/>
      <c r="ATI182" s="9"/>
      <c r="ATJ182" s="9"/>
      <c r="ATK182" s="9"/>
      <c r="ATL182" s="9"/>
      <c r="ATM182" s="9"/>
      <c r="ATN182" s="9"/>
      <c r="ATO182" s="9"/>
      <c r="ATP182" s="9"/>
      <c r="ATQ182" s="9"/>
      <c r="ATR182" s="9" t="s">
        <v>13539</v>
      </c>
      <c r="ATS182" s="9">
        <v>1.750913741E9</v>
      </c>
      <c r="ATT182" s="9" t="s">
        <v>13506</v>
      </c>
      <c r="ATU182" s="9" t="s">
        <v>13517</v>
      </c>
      <c r="ATV182" s="9" t="s">
        <v>13518</v>
      </c>
      <c r="ATW182" s="9" t="s">
        <v>13519</v>
      </c>
      <c r="ATX182" s="9" t="s">
        <v>13520</v>
      </c>
      <c r="ATY182" s="9"/>
      <c r="ATZ182" s="9"/>
      <c r="AUA182" s="9"/>
      <c r="AUB182" s="9"/>
      <c r="AUC182" s="9"/>
      <c r="AUD182" s="9"/>
      <c r="AUE182" s="9"/>
      <c r="AUF182" s="9"/>
      <c r="AUG182" s="9"/>
      <c r="AUH182" s="9"/>
      <c r="AUI182" s="9"/>
      <c r="AUJ182" s="9"/>
      <c r="AUK182" s="9"/>
      <c r="AUL182" s="9"/>
      <c r="AUM182" s="9"/>
      <c r="AUN182" s="9"/>
      <c r="AUO182" s="9"/>
      <c r="AUP182" s="9"/>
      <c r="AUQ182" s="9"/>
      <c r="AUR182" s="9"/>
      <c r="AUS182" s="9"/>
      <c r="AUT182" s="9"/>
      <c r="AUU182" s="9"/>
      <c r="AUV182" s="9"/>
      <c r="AUW182" s="9"/>
      <c r="AUX182" s="9"/>
      <c r="AUY182" s="9"/>
      <c r="AUZ182" s="9"/>
      <c r="AVA182" s="9"/>
      <c r="AVB182" s="9"/>
      <c r="AVC182" s="9"/>
      <c r="AVD182" s="9"/>
      <c r="AVE182" s="9"/>
      <c r="AVF182" s="9"/>
      <c r="AVG182" s="9"/>
      <c r="AVH182" s="9"/>
      <c r="AVI182" s="9"/>
      <c r="AVJ182" s="9"/>
      <c r="AVK182" s="9"/>
      <c r="AVL182" s="9"/>
      <c r="AVM182" s="9"/>
      <c r="AVN182" s="9"/>
      <c r="AVO182" s="9"/>
      <c r="AVP182" s="9"/>
      <c r="AVQ182" s="9"/>
      <c r="AVR182" s="9"/>
      <c r="AVS182" s="9"/>
      <c r="AVT182" s="9"/>
      <c r="AVU182" s="9"/>
      <c r="AVV182" s="9"/>
      <c r="AVW182" s="9"/>
      <c r="AVX182" s="9"/>
      <c r="AVY182" s="9"/>
      <c r="AVZ182" s="9"/>
      <c r="AWA182" s="9"/>
      <c r="AWB182" s="9"/>
      <c r="AWC182" s="9"/>
      <c r="AWD182" s="9"/>
      <c r="AWE182" s="9"/>
      <c r="AWF182" s="9"/>
      <c r="AWG182" s="9"/>
      <c r="AWH182" s="9"/>
      <c r="AWI182" s="9"/>
      <c r="AWJ182" s="9"/>
      <c r="AWK182" s="9"/>
      <c r="AWL182" s="9"/>
      <c r="AWM182" s="9"/>
      <c r="AWN182" s="9"/>
      <c r="AWO182" s="9"/>
      <c r="AWP182" s="9"/>
      <c r="AWQ182" s="9"/>
      <c r="AWR182" s="9"/>
      <c r="AWS182" s="9"/>
      <c r="AWT182" s="9"/>
      <c r="AWU182" s="9"/>
      <c r="AWV182" s="9"/>
      <c r="AWW182" s="9"/>
      <c r="AWX182" s="9"/>
      <c r="AWY182" s="9"/>
      <c r="AWZ182" s="9"/>
      <c r="AXA182" s="9"/>
      <c r="AXB182" s="9"/>
      <c r="AXC182" s="9"/>
      <c r="AXD182" s="9"/>
      <c r="AXE182" s="9"/>
      <c r="AXF182" s="9"/>
      <c r="AXG182" s="9"/>
      <c r="AXH182" s="9"/>
      <c r="AXI182" s="9"/>
      <c r="AXJ182" s="9"/>
      <c r="AXK182" s="9"/>
      <c r="AXL182" s="9"/>
      <c r="AXM182" s="9"/>
      <c r="AXN182" s="9"/>
      <c r="AXO182" s="9"/>
      <c r="AXP182" s="9"/>
      <c r="AXQ182" s="9"/>
      <c r="AXR182" s="9"/>
      <c r="AXS182" s="9"/>
      <c r="AXT182" s="9"/>
      <c r="AXU182" s="9"/>
      <c r="AXV182" s="9"/>
      <c r="AXW182" s="9"/>
      <c r="AXX182" s="9"/>
      <c r="AXY182" s="9"/>
      <c r="AXZ182" s="9"/>
      <c r="AYA182" s="9"/>
      <c r="AYB182" s="9"/>
      <c r="AYC182" s="9"/>
      <c r="AYD182" s="9"/>
      <c r="AYE182" s="9"/>
      <c r="AYF182" s="9"/>
      <c r="AYG182" s="9"/>
      <c r="AYH182" s="9"/>
      <c r="AYI182" s="9"/>
      <c r="AYJ182" s="9"/>
      <c r="AYK182" s="9"/>
      <c r="AYL182" s="9"/>
      <c r="AYM182" s="9"/>
      <c r="AYN182" s="9"/>
      <c r="AYO182" s="9"/>
      <c r="AYP182" s="9"/>
      <c r="AYQ182" s="9"/>
      <c r="AYR182" s="9"/>
      <c r="AYS182" s="9"/>
      <c r="AYT182" s="9"/>
      <c r="AYU182" s="9"/>
      <c r="AYV182" s="9"/>
      <c r="AYW182" s="9"/>
      <c r="AYX182" s="9"/>
      <c r="AYY182" s="9"/>
      <c r="AYZ182" s="9"/>
      <c r="AZA182" s="9"/>
      <c r="AZB182" s="9"/>
      <c r="AZC182" s="9"/>
      <c r="AZD182" s="9"/>
      <c r="AZE182" s="9"/>
      <c r="AZF182" s="9"/>
      <c r="AZG182" s="9"/>
      <c r="AZH182" s="9"/>
      <c r="AZI182" s="9"/>
      <c r="AZJ182" s="9"/>
      <c r="AZK182" s="9"/>
      <c r="AZL182" s="9"/>
      <c r="AZM182" s="9"/>
      <c r="AZN182" s="9"/>
      <c r="AZO182" s="9"/>
      <c r="AZP182" s="9"/>
      <c r="AZQ182" s="9"/>
      <c r="AZR182" s="9"/>
      <c r="AZS182" s="9"/>
      <c r="AZT182" s="9"/>
      <c r="AZU182" s="9"/>
      <c r="AZV182" s="9"/>
      <c r="AZW182" s="9"/>
      <c r="AZX182" s="9"/>
      <c r="AZY182" s="9"/>
      <c r="AZZ182" s="9"/>
      <c r="BAA182" s="9"/>
      <c r="BAB182" s="9"/>
      <c r="BAC182" s="9"/>
      <c r="BAD182" s="9"/>
      <c r="BAE182" s="9"/>
      <c r="BAF182" s="9"/>
      <c r="BAG182" s="9"/>
      <c r="BAH182" s="9"/>
      <c r="BAI182" s="9"/>
      <c r="BAJ182" s="9"/>
      <c r="BAK182" s="9"/>
      <c r="BAL182" s="9"/>
      <c r="BAM182" s="9"/>
      <c r="BAN182" s="9"/>
      <c r="BAO182" s="9"/>
      <c r="BAP182" s="9"/>
      <c r="BAQ182" s="9"/>
      <c r="BAR182" s="9"/>
      <c r="BAS182" s="9"/>
      <c r="BAT182" s="9"/>
      <c r="BAU182" s="9"/>
      <c r="BAV182" s="9"/>
      <c r="BAW182" s="9"/>
      <c r="BAX182" s="9"/>
      <c r="BAY182" s="9"/>
      <c r="BAZ182" s="9"/>
      <c r="BBA182" s="9"/>
      <c r="BBB182" s="9"/>
      <c r="BBC182" s="9"/>
      <c r="BBD182" s="9"/>
      <c r="BBE182" s="9"/>
      <c r="BBF182" s="9"/>
      <c r="BBG182" s="9"/>
      <c r="BBH182" s="9"/>
      <c r="BBI182" s="9"/>
      <c r="BBJ182" s="9"/>
      <c r="BBK182" s="9"/>
      <c r="BBL182" s="9"/>
      <c r="BBM182" s="9"/>
      <c r="BBN182" s="9"/>
      <c r="BBO182" s="9"/>
      <c r="BBP182" s="9"/>
      <c r="BBQ182" s="9"/>
      <c r="BBR182" s="9"/>
      <c r="BBS182" s="9"/>
      <c r="BBT182" s="9"/>
      <c r="BBU182" s="9"/>
      <c r="BBV182" s="9"/>
      <c r="BBW182" s="9"/>
      <c r="BBX182" s="9"/>
      <c r="BBY182" s="9"/>
      <c r="BBZ182" s="9"/>
      <c r="BCA182" s="9"/>
      <c r="BCB182" s="9"/>
      <c r="BCC182" s="9"/>
      <c r="BCD182" s="9"/>
      <c r="BCE182" s="9"/>
      <c r="BCF182" s="9"/>
      <c r="BCG182" s="9"/>
      <c r="BCH182" s="9"/>
      <c r="BCI182" s="9"/>
      <c r="BCJ182" s="9"/>
      <c r="BCK182" s="9"/>
      <c r="BCL182" s="9"/>
      <c r="BCM182" s="9"/>
      <c r="BCN182" s="9"/>
      <c r="BCO182" s="9"/>
      <c r="BCP182" s="9"/>
      <c r="BCQ182" s="9"/>
      <c r="BCR182" s="9"/>
      <c r="BCS182" s="9"/>
      <c r="BCT182" s="9"/>
      <c r="BCU182" s="9"/>
      <c r="BCV182" s="9"/>
      <c r="BCW182" s="9"/>
      <c r="BCX182" s="9"/>
      <c r="BCY182" s="9"/>
      <c r="BCZ182" s="9"/>
      <c r="BDA182" s="9"/>
      <c r="BDB182" s="9"/>
      <c r="BDC182" s="9"/>
      <c r="BDD182" s="9"/>
      <c r="BDE182" s="9"/>
      <c r="BDF182" s="9"/>
      <c r="BDG182" s="9"/>
      <c r="BDH182" s="9"/>
      <c r="BDI182" s="9"/>
      <c r="BDJ182" s="9"/>
      <c r="BDK182" s="9"/>
      <c r="BDL182" s="9"/>
      <c r="BDM182" s="9"/>
      <c r="BDN182" s="9"/>
      <c r="BDO182" s="9"/>
      <c r="BDP182" s="9"/>
      <c r="BDQ182" s="9"/>
      <c r="BDR182" s="9"/>
      <c r="BDS182" s="9"/>
      <c r="BDT182" s="9"/>
      <c r="BDU182" s="9"/>
      <c r="BDV182" s="9"/>
      <c r="BDW182" s="9"/>
      <c r="BDX182" s="9"/>
      <c r="BDY182" s="9"/>
      <c r="BDZ182" s="9"/>
      <c r="BEA182" s="9"/>
      <c r="BEB182" s="9"/>
      <c r="BEC182" s="9"/>
      <c r="BED182" s="9"/>
      <c r="BEE182" s="9"/>
      <c r="BEF182" s="9"/>
      <c r="BEG182" s="9"/>
      <c r="BEH182" s="9"/>
      <c r="BEI182" s="9"/>
      <c r="BEJ182" s="9"/>
      <c r="BEK182" s="9"/>
      <c r="BEL182" s="9"/>
      <c r="BEM182" s="9"/>
      <c r="BEN182" s="9"/>
      <c r="BEO182" s="9"/>
      <c r="BEP182" s="9"/>
      <c r="BEQ182" s="9"/>
      <c r="BER182" s="9"/>
      <c r="BES182" s="9"/>
      <c r="BET182" s="9"/>
      <c r="BEU182" s="9"/>
      <c r="BEV182" s="9"/>
      <c r="BEW182" s="9"/>
      <c r="BEX182" s="9"/>
      <c r="BEY182" s="9"/>
      <c r="BEZ182" s="9"/>
      <c r="BFA182" s="9"/>
      <c r="BFB182" s="9"/>
      <c r="BFC182" s="9"/>
      <c r="BFD182" s="9"/>
      <c r="BFE182" s="9"/>
      <c r="BFF182" s="9"/>
      <c r="BFG182" s="9"/>
      <c r="BFH182" s="9"/>
      <c r="BFI182" s="9"/>
      <c r="BFJ182" s="9"/>
      <c r="BFK182" s="9"/>
      <c r="BFL182" s="9"/>
      <c r="BFM182" s="9"/>
      <c r="BFN182" s="9"/>
      <c r="BFO182" s="9"/>
      <c r="BFP182" s="9"/>
      <c r="BFQ182" s="9"/>
      <c r="BFR182" s="9"/>
      <c r="BFS182" s="9"/>
      <c r="BFT182" s="9"/>
      <c r="BFU182" s="9"/>
      <c r="BFV182" s="9"/>
      <c r="BFW182" s="9"/>
      <c r="BFX182" s="9"/>
      <c r="BFY182" s="9"/>
      <c r="BFZ182" s="9"/>
      <c r="BGA182" s="9"/>
      <c r="BGB182" s="9"/>
      <c r="BGC182" s="9"/>
      <c r="BGD182" s="9"/>
      <c r="BGE182" s="9"/>
      <c r="BGF182" s="9"/>
      <c r="BGG182" s="9"/>
      <c r="BGH182" s="9"/>
      <c r="BGI182" s="9"/>
      <c r="BGJ182" s="9"/>
      <c r="BGK182" s="9"/>
      <c r="BGL182" s="9"/>
      <c r="BGM182" s="9"/>
      <c r="BGN182" s="9"/>
      <c r="BGO182" s="9"/>
      <c r="BGP182" s="9"/>
      <c r="BGQ182" s="9"/>
      <c r="BGR182" s="9"/>
      <c r="BGS182" s="9"/>
      <c r="BGT182" s="9"/>
      <c r="BGU182" s="9"/>
      <c r="BGV182" s="9"/>
      <c r="BGW182" s="9"/>
      <c r="BGX182" s="9"/>
      <c r="BGY182" s="9"/>
      <c r="BGZ182" s="9"/>
      <c r="BHA182" s="9"/>
      <c r="BHB182" s="9"/>
      <c r="BHC182" s="9"/>
      <c r="BHD182" s="9"/>
      <c r="BHE182" s="9"/>
      <c r="BHF182" s="9"/>
      <c r="BHG182" s="9"/>
      <c r="BHH182" s="9"/>
      <c r="BHI182" s="9"/>
      <c r="BHJ182" s="9"/>
      <c r="BHK182" s="9"/>
      <c r="BHL182" s="9"/>
      <c r="BHM182" s="9"/>
      <c r="BHN182" s="9"/>
      <c r="BHO182" s="9"/>
      <c r="BHP182" s="9"/>
      <c r="BHQ182" s="9"/>
      <c r="BHR182" s="9"/>
      <c r="BHS182" s="9"/>
      <c r="BHT182" s="9"/>
      <c r="BHU182" s="9"/>
      <c r="BHV182" s="9"/>
      <c r="BHW182" s="9"/>
      <c r="BHX182" s="9"/>
      <c r="BHY182" s="9"/>
      <c r="BHZ182" s="9"/>
      <c r="BIA182" s="9"/>
      <c r="BIB182" s="9"/>
      <c r="BIC182" s="9"/>
      <c r="BID182" s="9"/>
      <c r="BIE182" s="9"/>
      <c r="BIF182" s="9"/>
      <c r="BIG182" s="9"/>
      <c r="BIH182" s="9"/>
      <c r="BII182" s="9"/>
      <c r="BIJ182" s="9"/>
      <c r="BIK182" s="9"/>
      <c r="BIL182" s="9"/>
      <c r="BIM182" s="9"/>
      <c r="BIN182" s="9"/>
      <c r="BIO182" s="9"/>
      <c r="BIP182" s="9"/>
      <c r="BIQ182" s="9"/>
      <c r="BIR182" s="9"/>
      <c r="BIS182" s="9"/>
      <c r="BIT182" s="9"/>
      <c r="BIU182" s="9"/>
      <c r="BIV182" s="9"/>
      <c r="BIW182" s="9"/>
      <c r="BIX182" s="9"/>
      <c r="BIY182" s="9"/>
      <c r="BIZ182" s="9"/>
      <c r="BJA182" s="9"/>
      <c r="BJB182" s="9"/>
      <c r="BJC182" s="9"/>
      <c r="BJD182" s="9"/>
      <c r="BJE182" s="9"/>
      <c r="BJF182" s="9"/>
      <c r="BJG182" s="9"/>
      <c r="BJH182" s="9"/>
      <c r="BJI182" s="9"/>
      <c r="BJJ182" s="9"/>
      <c r="BJK182" s="9"/>
      <c r="BJL182" s="9"/>
      <c r="BJM182" s="9"/>
      <c r="BJN182" s="9"/>
      <c r="BJO182" s="9"/>
      <c r="BJP182" s="9"/>
      <c r="BJQ182" s="9"/>
      <c r="BJR182" s="9"/>
      <c r="BJS182" s="9"/>
      <c r="BJT182" s="9"/>
      <c r="BJU182" s="9"/>
      <c r="BJV182" s="9"/>
      <c r="BJW182" s="9"/>
      <c r="BJX182" s="9"/>
      <c r="BJY182" s="9"/>
      <c r="BJZ182" s="9"/>
      <c r="BKA182" s="9"/>
      <c r="BKB182" s="9"/>
      <c r="BKC182" s="9"/>
      <c r="BKD182" s="9"/>
      <c r="BKE182" s="9"/>
      <c r="BKF182" s="9"/>
      <c r="BKG182" s="9"/>
      <c r="BKH182" s="9"/>
      <c r="BKI182" s="9"/>
      <c r="BKJ182" s="9"/>
      <c r="BKK182" s="9"/>
      <c r="BKL182" s="9"/>
      <c r="BKM182" s="9"/>
      <c r="BKN182" s="9"/>
      <c r="BKO182" s="9"/>
      <c r="BKP182" s="9"/>
      <c r="BKQ182" s="9"/>
      <c r="BKR182" s="9"/>
      <c r="BKS182" s="9"/>
      <c r="BKT182" s="9"/>
      <c r="BKU182" s="9"/>
      <c r="BKV182" s="9"/>
      <c r="BKW182" s="9"/>
      <c r="BKX182" s="9"/>
      <c r="BKY182" s="9"/>
      <c r="BKZ182" s="9"/>
      <c r="BLA182" s="9"/>
      <c r="BLB182" s="9"/>
      <c r="BLC182" s="9"/>
      <c r="BLD182" s="9"/>
      <c r="BLE182" s="9"/>
      <c r="BLF182" s="9"/>
      <c r="BLG182" s="9"/>
      <c r="BLH182" s="9"/>
      <c r="BLI182" s="9"/>
      <c r="BLJ182" s="9"/>
      <c r="BLK182" s="9"/>
      <c r="BLL182" s="9"/>
      <c r="BLM182" s="9"/>
      <c r="BLN182" s="9"/>
      <c r="BLO182" s="9"/>
      <c r="BLP182" s="9"/>
      <c r="BLQ182" s="9"/>
      <c r="BLR182" s="9"/>
      <c r="BLS182" s="9"/>
      <c r="BLT182" s="9"/>
      <c r="BLU182" s="9"/>
      <c r="BLV182" s="9"/>
      <c r="BLW182" s="9"/>
      <c r="BLX182" s="9"/>
      <c r="BLY182" s="9"/>
      <c r="BLZ182" s="9"/>
      <c r="BMA182" s="9"/>
      <c r="BMB182" s="9"/>
      <c r="BMC182" s="9"/>
      <c r="BMD182" s="9"/>
      <c r="BME182" s="9"/>
      <c r="BMF182" s="9"/>
      <c r="BMG182" s="9"/>
      <c r="BMH182" s="9"/>
      <c r="BMI182" s="9"/>
      <c r="BMJ182" s="9"/>
      <c r="BMK182" s="9"/>
      <c r="BML182" s="9"/>
      <c r="BMM182" s="9"/>
      <c r="BMN182" s="9"/>
      <c r="BMO182" s="9"/>
      <c r="BMP182" s="9"/>
      <c r="BMQ182" s="9"/>
      <c r="BMR182" s="9"/>
      <c r="BMS182" s="9"/>
      <c r="BMT182" s="9"/>
      <c r="BMU182" s="9"/>
      <c r="BMV182" s="9"/>
      <c r="BMW182" s="9"/>
      <c r="BMX182" s="9"/>
      <c r="BMY182" s="9"/>
      <c r="BMZ182" s="9"/>
      <c r="BNA182" s="9"/>
      <c r="BNB182" s="9"/>
      <c r="BNC182" s="9"/>
      <c r="BND182" s="9"/>
      <c r="BNE182" s="9"/>
      <c r="BNF182" s="9"/>
      <c r="BNG182" s="9"/>
      <c r="BNH182" s="9"/>
      <c r="BNI182" s="9"/>
      <c r="BNJ182" s="9"/>
      <c r="BNK182" s="9"/>
      <c r="BNL182" s="9"/>
      <c r="BNM182" s="9"/>
      <c r="BNN182" s="9"/>
      <c r="BNO182" s="9"/>
      <c r="BNP182" s="9"/>
      <c r="BNQ182" s="9"/>
      <c r="BNR182" s="9"/>
      <c r="BNS182" s="9"/>
      <c r="BNT182" s="9"/>
      <c r="BNU182" s="9"/>
      <c r="BNV182" s="9"/>
      <c r="BNW182" s="9"/>
      <c r="BNX182" s="9"/>
      <c r="BNY182" s="9"/>
      <c r="BNZ182" s="9"/>
      <c r="BOA182" s="9"/>
      <c r="BOB182" s="9"/>
      <c r="BOC182" s="9"/>
      <c r="BOD182" s="9"/>
      <c r="BOE182" s="9"/>
      <c r="BOF182" s="9"/>
      <c r="BOG182" s="9"/>
      <c r="BOH182" s="9"/>
      <c r="BOI182" s="9"/>
      <c r="BOJ182" s="9"/>
      <c r="BOK182" s="9"/>
      <c r="BOL182" s="9"/>
      <c r="BOM182" s="9"/>
      <c r="BON182" s="9"/>
      <c r="BOO182" s="9"/>
      <c r="BOP182" s="9"/>
      <c r="BOQ182" s="9"/>
      <c r="BOR182" s="9"/>
      <c r="BOS182" s="9"/>
      <c r="BOT182" s="9"/>
      <c r="BOU182" s="9"/>
      <c r="BOV182" s="9"/>
      <c r="BOW182" s="9"/>
      <c r="BOX182" s="9"/>
      <c r="BOY182" s="9"/>
      <c r="BOZ182" s="9"/>
      <c r="BPA182" s="9"/>
      <c r="BPB182" s="9"/>
      <c r="BPC182" s="9"/>
      <c r="BPD182" s="9"/>
      <c r="BPE182" s="9"/>
      <c r="BPF182" s="9"/>
      <c r="BPG182" s="9"/>
      <c r="BPH182" s="9"/>
      <c r="BPI182" s="9"/>
      <c r="BPJ182" s="9"/>
      <c r="BPK182" s="9"/>
      <c r="BPL182" s="9"/>
      <c r="BPM182" s="9"/>
      <c r="BPN182" s="9"/>
      <c r="BPO182" s="9"/>
      <c r="BPP182" s="9"/>
      <c r="BPQ182" s="9"/>
      <c r="BPR182" s="9"/>
      <c r="BPS182" s="9"/>
      <c r="BPT182" s="9"/>
      <c r="BPU182" s="9"/>
      <c r="BPV182" s="9"/>
      <c r="BPW182" s="9"/>
      <c r="BPX182" s="9"/>
      <c r="BPY182" s="9"/>
      <c r="BPZ182" s="9"/>
      <c r="BQA182" s="9"/>
      <c r="BQB182" s="9"/>
      <c r="BQC182" s="9"/>
      <c r="BQD182" s="9"/>
      <c r="BQE182" s="9"/>
      <c r="BQF182" s="9"/>
      <c r="BQG182" s="9"/>
      <c r="BQH182" s="9"/>
      <c r="BQI182" s="9"/>
      <c r="BQJ182" s="9"/>
      <c r="BQK182" s="9"/>
      <c r="BQL182" s="9"/>
      <c r="BQM182" s="9"/>
      <c r="BQN182" s="9"/>
      <c r="BQO182" s="9"/>
      <c r="BQP182" s="9"/>
      <c r="BQQ182" s="9"/>
      <c r="BQR182" s="9"/>
      <c r="BQS182" s="9"/>
      <c r="BQT182" s="9"/>
      <c r="BQU182" s="9"/>
      <c r="BQV182" s="9"/>
      <c r="BQW182" s="9"/>
      <c r="BQX182" s="9"/>
      <c r="BQY182" s="9"/>
      <c r="BQZ182" s="9"/>
      <c r="BRA182" s="9"/>
      <c r="BRB182" s="9"/>
      <c r="BRC182" s="9"/>
      <c r="BRD182" s="9"/>
      <c r="BRE182" s="9"/>
      <c r="BRF182" s="9"/>
      <c r="BRG182" s="9"/>
      <c r="BRH182" s="9"/>
      <c r="BRI182" s="9"/>
      <c r="BRJ182" s="9"/>
      <c r="BRK182" s="9"/>
      <c r="BRL182" s="9"/>
      <c r="BRM182" s="9"/>
      <c r="BRN182" s="9"/>
      <c r="BRO182" s="9"/>
      <c r="BRP182" s="9"/>
      <c r="BRQ182" s="9"/>
      <c r="BRR182" s="9"/>
      <c r="BRS182" s="9"/>
      <c r="BRT182" s="9"/>
      <c r="BRU182" s="9"/>
      <c r="BRV182" s="9"/>
      <c r="BRW182" s="9"/>
      <c r="BRX182" s="9"/>
      <c r="BRY182" s="9"/>
      <c r="BRZ182" s="9"/>
      <c r="BSA182" s="9"/>
      <c r="BSB182" s="9"/>
      <c r="BSC182" s="9"/>
      <c r="BSD182" s="9"/>
      <c r="BSE182" s="9"/>
      <c r="BSF182" s="9"/>
      <c r="BSG182" s="9"/>
      <c r="BSH182" s="9"/>
      <c r="BSI182" s="9"/>
      <c r="BSJ182" s="9"/>
      <c r="BSK182" s="9"/>
      <c r="BSL182" s="9"/>
      <c r="BSM182" s="9"/>
      <c r="BSN182" s="9"/>
      <c r="BSO182" s="9"/>
      <c r="BSP182" s="9"/>
      <c r="BSQ182" s="9"/>
      <c r="BSR182" s="9"/>
      <c r="BSS182" s="9"/>
      <c r="BST182" s="9"/>
      <c r="BSU182" s="9"/>
      <c r="BSV182" s="9"/>
      <c r="BSW182" s="9"/>
      <c r="BSX182" s="9"/>
      <c r="BSY182" s="9"/>
      <c r="BSZ182" s="9"/>
      <c r="BTA182" s="9"/>
      <c r="BTB182" s="9"/>
      <c r="BTC182" s="9"/>
      <c r="BTD182" s="9"/>
      <c r="BTE182" s="9"/>
      <c r="BTF182" s="9"/>
      <c r="BTG182" s="9"/>
      <c r="BTH182" s="9"/>
      <c r="BTI182" s="9"/>
      <c r="BTJ182" s="9"/>
      <c r="BTK182" s="9"/>
      <c r="BTL182" s="9"/>
      <c r="BTM182" s="9"/>
      <c r="BTN182" s="9"/>
      <c r="BTO182" s="9"/>
      <c r="BTP182" s="9"/>
      <c r="BTQ182" s="9"/>
      <c r="BTR182" s="9"/>
      <c r="BTS182" s="9"/>
      <c r="BTT182" s="9"/>
      <c r="BTU182" s="9"/>
      <c r="BTV182" s="9"/>
      <c r="BTW182" s="9"/>
      <c r="BTX182" s="9"/>
      <c r="BTY182" s="9"/>
      <c r="BTZ182" s="9"/>
      <c r="BUA182" s="9"/>
      <c r="BUB182" s="9"/>
      <c r="BUC182" s="9"/>
      <c r="BUD182" s="9"/>
      <c r="BUE182" s="9"/>
      <c r="BUF182" s="9"/>
      <c r="BUG182" s="9"/>
      <c r="BUH182" s="9"/>
      <c r="BUI182" s="9"/>
      <c r="BUJ182" s="9"/>
      <c r="BUK182" s="9"/>
      <c r="BUL182" s="9"/>
      <c r="BUM182" s="9"/>
      <c r="BUN182" s="9"/>
      <c r="BUO182" s="9"/>
      <c r="BUP182" s="9"/>
      <c r="BUQ182" s="9"/>
      <c r="BUR182" s="9"/>
      <c r="BUS182" s="9"/>
      <c r="BUT182" s="9"/>
      <c r="BUU182" s="9"/>
      <c r="BUV182" s="9"/>
      <c r="BUW182" s="9"/>
      <c r="BUX182" s="9"/>
      <c r="BUY182" s="9"/>
      <c r="BUZ182" s="9"/>
      <c r="BVA182" s="9"/>
      <c r="BVB182" s="9"/>
      <c r="BVC182" s="9"/>
      <c r="BVD182" s="9"/>
      <c r="BVE182" s="9"/>
      <c r="BVF182" s="9"/>
      <c r="BVG182" s="9"/>
      <c r="BVH182" s="9"/>
      <c r="BVI182" s="9"/>
      <c r="BVJ182" s="9"/>
      <c r="BVK182" s="9"/>
      <c r="BVL182" s="9"/>
      <c r="BVM182" s="9"/>
      <c r="BVN182" s="9"/>
      <c r="BVO182" s="9"/>
      <c r="BVP182" s="9"/>
      <c r="BVQ182" s="9"/>
      <c r="BVR182" s="9"/>
      <c r="BVS182" s="9"/>
      <c r="BVT182" s="9"/>
      <c r="BVU182" s="9"/>
      <c r="BVV182" s="9"/>
      <c r="BVW182" s="9"/>
      <c r="BVX182" s="9"/>
      <c r="BVY182" s="9"/>
      <c r="BVZ182" s="9"/>
      <c r="BWA182" s="9"/>
      <c r="BWB182" s="9"/>
      <c r="BWC182" s="9"/>
      <c r="BWD182" s="9"/>
      <c r="BWE182" s="9"/>
      <c r="BWF182" s="9"/>
      <c r="BWG182" s="9"/>
      <c r="BWH182" s="9"/>
      <c r="BWI182" s="9"/>
      <c r="BWJ182" s="9"/>
      <c r="BWK182" s="9"/>
      <c r="BWL182" s="9"/>
      <c r="BWM182" s="9"/>
      <c r="BWN182" s="9"/>
      <c r="BWO182" s="9"/>
      <c r="BWP182" s="9"/>
      <c r="BWQ182" s="9"/>
      <c r="BWR182" s="9"/>
      <c r="BWS182" s="9"/>
      <c r="BWT182" s="9"/>
      <c r="BWU182" s="9"/>
      <c r="BWV182" s="9"/>
      <c r="BWW182" s="9"/>
      <c r="BWX182" s="9"/>
      <c r="BWY182" s="9"/>
      <c r="BWZ182" s="9"/>
      <c r="BXA182" s="9"/>
      <c r="BXB182" s="9"/>
      <c r="BXC182" s="9"/>
      <c r="BXD182" s="9"/>
    </row>
    <row r="183" ht="14.25" customHeight="1">
      <c r="A183" s="9">
        <v>11.0</v>
      </c>
      <c r="B183" s="9" t="s">
        <v>11947</v>
      </c>
      <c r="C183" s="9" t="s">
        <v>11948</v>
      </c>
      <c r="D183" s="9" t="s">
        <v>11948</v>
      </c>
      <c r="E183" s="9"/>
      <c r="F183" s="9">
        <v>12.0</v>
      </c>
      <c r="G183" s="9" t="s">
        <v>13540</v>
      </c>
      <c r="H183" s="9"/>
      <c r="I183" s="9"/>
      <c r="J183" s="9"/>
      <c r="K183" s="9">
        <v>3.0</v>
      </c>
      <c r="L183" s="9">
        <v>9.0</v>
      </c>
      <c r="M183" s="9"/>
      <c r="N183" s="9"/>
      <c r="O183" s="9"/>
      <c r="P183" s="9">
        <v>0.0</v>
      </c>
      <c r="Q183" s="9" t="s">
        <v>13541</v>
      </c>
      <c r="R183" s="9"/>
      <c r="S183" s="9" t="s">
        <v>3347</v>
      </c>
      <c r="T183" s="9" t="s">
        <v>3345</v>
      </c>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c r="HA183" s="9"/>
      <c r="HB183" s="9"/>
      <c r="HC183" s="9"/>
      <c r="HD183" s="9"/>
      <c r="HE183" s="9"/>
      <c r="HF183" s="9"/>
      <c r="HG183" s="9"/>
      <c r="HH183" s="9"/>
      <c r="HI183" s="9"/>
      <c r="HJ183" s="9"/>
      <c r="HK183" s="9"/>
      <c r="HL183" s="9"/>
      <c r="HM183" s="9"/>
      <c r="HN183" s="9"/>
      <c r="HO183" s="9"/>
      <c r="HP183" s="9"/>
      <c r="HQ183" s="9"/>
      <c r="HR183" s="9"/>
      <c r="HS183" s="9"/>
      <c r="HT183" s="9"/>
      <c r="HU183" s="9"/>
      <c r="HV183" s="9"/>
      <c r="HW183" s="9"/>
      <c r="HX183" s="9"/>
      <c r="HY183" s="9"/>
      <c r="HZ183" s="9"/>
      <c r="IA183" s="9"/>
      <c r="IB183" s="9"/>
      <c r="IC183" s="9"/>
      <c r="ID183" s="9"/>
      <c r="IE183" s="9"/>
      <c r="IF183" s="9"/>
      <c r="IG183" s="9"/>
      <c r="IH183" s="9"/>
      <c r="II183" s="9"/>
      <c r="IJ183" s="9"/>
      <c r="IK183" s="9"/>
      <c r="IL183" s="9"/>
      <c r="IM183" s="9"/>
      <c r="IN183" s="9"/>
      <c r="IO183" s="9"/>
      <c r="IP183" s="9"/>
      <c r="IQ183" s="9"/>
      <c r="IR183" s="9"/>
      <c r="IS183" s="9"/>
      <c r="IT183" s="9"/>
      <c r="IU183" s="9"/>
      <c r="IV183" s="9"/>
      <c r="IW183" s="9"/>
      <c r="IX183" s="9"/>
      <c r="IY183" s="9"/>
      <c r="IZ183" s="9"/>
      <c r="JA183" s="9"/>
      <c r="JB183" s="9"/>
      <c r="JC183" s="9"/>
      <c r="JD183" s="9"/>
      <c r="JE183" s="9"/>
      <c r="JF183" s="9"/>
      <c r="JG183" s="9"/>
      <c r="JH183" s="9"/>
      <c r="JI183" s="9"/>
      <c r="JJ183" s="9"/>
      <c r="JK183" s="9"/>
      <c r="JL183" s="9"/>
      <c r="JM183" s="9"/>
      <c r="JN183" s="9"/>
      <c r="JO183" s="9"/>
      <c r="JP183" s="9"/>
      <c r="JQ183" s="9"/>
      <c r="JR183" s="9"/>
      <c r="JS183" s="9"/>
      <c r="JT183" s="9"/>
      <c r="JU183" s="9"/>
      <c r="JV183" s="9"/>
      <c r="JW183" s="9"/>
      <c r="JX183" s="9"/>
      <c r="JY183" s="9"/>
      <c r="JZ183" s="9"/>
      <c r="KA183" s="9"/>
      <c r="KB183" s="9"/>
      <c r="KC183" s="9"/>
      <c r="KD183" s="9"/>
      <c r="KE183" s="9"/>
      <c r="KF183" s="9"/>
      <c r="KG183" s="9"/>
      <c r="KH183" s="9"/>
      <c r="KI183" s="9"/>
      <c r="KJ183" s="9"/>
      <c r="KK183" s="9"/>
      <c r="KL183" s="9"/>
      <c r="KM183" s="9"/>
      <c r="KN183" s="9"/>
      <c r="KO183" s="9"/>
      <c r="KP183" s="9"/>
      <c r="KQ183" s="9"/>
      <c r="KR183" s="9"/>
      <c r="KS183" s="9"/>
      <c r="KT183" s="9"/>
      <c r="KU183" s="9"/>
      <c r="KV183" s="9"/>
      <c r="KW183" s="9"/>
      <c r="KX183" s="9"/>
      <c r="KY183" s="9"/>
      <c r="KZ183" s="9"/>
      <c r="LA183" s="9"/>
      <c r="LB183" s="9"/>
      <c r="LC183" s="9"/>
      <c r="LD183" s="9"/>
      <c r="LE183" s="9"/>
      <c r="LF183" s="9"/>
      <c r="LG183" s="9"/>
      <c r="LH183" s="9"/>
      <c r="LI183" s="9"/>
      <c r="LJ183" s="9"/>
      <c r="LK183" s="9"/>
      <c r="LL183" s="9"/>
      <c r="LM183" s="9"/>
      <c r="LN183" s="9"/>
      <c r="LO183" s="9"/>
      <c r="LP183" s="9"/>
      <c r="LQ183" s="9"/>
      <c r="LR183" s="9"/>
      <c r="LS183" s="9"/>
      <c r="LT183" s="9"/>
      <c r="LU183" s="9"/>
      <c r="LV183" s="9"/>
      <c r="LW183" s="9"/>
      <c r="LX183" s="9"/>
      <c r="LY183" s="9"/>
      <c r="LZ183" s="9"/>
      <c r="MA183" s="9"/>
      <c r="MB183" s="9"/>
      <c r="MC183" s="9"/>
      <c r="MD183" s="9"/>
      <c r="ME183" s="9"/>
      <c r="MF183" s="9"/>
      <c r="MG183" s="9"/>
      <c r="MH183" s="9"/>
      <c r="MI183" s="9"/>
      <c r="MJ183" s="9"/>
      <c r="MK183" s="9"/>
      <c r="ML183" s="9"/>
      <c r="MM183" s="9"/>
      <c r="MN183" s="9"/>
      <c r="MO183" s="9"/>
      <c r="MP183" s="9"/>
      <c r="MQ183" s="9"/>
      <c r="MR183" s="9"/>
      <c r="MS183" s="9"/>
      <c r="MT183" s="9"/>
      <c r="MU183" s="9"/>
      <c r="MV183" s="9"/>
      <c r="MW183" s="9"/>
      <c r="MX183" s="9"/>
      <c r="MY183" s="9"/>
      <c r="MZ183" s="9"/>
      <c r="NA183" s="9"/>
      <c r="NB183" s="9"/>
      <c r="NC183" s="9"/>
      <c r="ND183" s="9"/>
      <c r="NE183" s="9"/>
      <c r="NF183" s="9"/>
      <c r="NG183" s="9"/>
      <c r="NH183" s="9"/>
      <c r="NI183" s="9"/>
      <c r="NJ183" s="9"/>
      <c r="NK183" s="9"/>
      <c r="NL183" s="9"/>
      <c r="NM183" s="9"/>
      <c r="NN183" s="9"/>
      <c r="NO183" s="9"/>
      <c r="NP183" s="9"/>
      <c r="NQ183" s="9"/>
      <c r="NR183" s="9"/>
      <c r="NS183" s="9"/>
      <c r="NT183" s="9"/>
      <c r="NU183" s="9"/>
      <c r="NV183" s="9"/>
      <c r="NW183" s="9"/>
      <c r="NX183" s="9"/>
      <c r="NY183" s="9"/>
      <c r="NZ183" s="9"/>
      <c r="OA183" s="9"/>
      <c r="OB183" s="9"/>
      <c r="OC183" s="9"/>
      <c r="OD183" s="9"/>
      <c r="OE183" s="9"/>
      <c r="OF183" s="9"/>
      <c r="OG183" s="9"/>
      <c r="OH183" s="9"/>
      <c r="OI183" s="9"/>
      <c r="OJ183" s="9"/>
      <c r="OK183" s="9"/>
      <c r="OL183" s="9"/>
      <c r="OM183" s="9"/>
      <c r="ON183" s="9"/>
      <c r="OO183" s="9"/>
      <c r="OP183" s="9"/>
      <c r="OQ183" s="9"/>
      <c r="OR183" s="9"/>
      <c r="OS183" s="9"/>
      <c r="OT183" s="9"/>
      <c r="OU183" s="9"/>
      <c r="OV183" s="9"/>
      <c r="OW183" s="9"/>
      <c r="OX183" s="9"/>
      <c r="OY183" s="9"/>
      <c r="OZ183" s="9"/>
      <c r="PA183" s="9"/>
      <c r="PB183" s="9"/>
      <c r="PC183" s="9"/>
      <c r="PD183" s="9"/>
      <c r="PE183" s="9"/>
      <c r="PF183" s="9"/>
      <c r="PG183" s="9"/>
      <c r="PH183" s="9"/>
      <c r="PI183" s="9"/>
      <c r="PJ183" s="9"/>
      <c r="PK183" s="9"/>
      <c r="PL183" s="9"/>
      <c r="PM183" s="9"/>
      <c r="PN183" s="9"/>
      <c r="PO183" s="9"/>
      <c r="PP183" s="9"/>
      <c r="PQ183" s="9"/>
      <c r="PR183" s="9"/>
      <c r="PS183" s="9"/>
      <c r="PT183" s="9"/>
      <c r="PU183" s="9"/>
      <c r="PV183" s="9"/>
      <c r="PW183" s="9"/>
      <c r="PX183" s="9"/>
      <c r="PY183" s="9"/>
      <c r="PZ183" s="9"/>
      <c r="QA183" s="9"/>
      <c r="QB183" s="9"/>
      <c r="QC183" s="9"/>
      <c r="QD183" s="9"/>
      <c r="QE183" s="9"/>
      <c r="QF183" s="9"/>
      <c r="QG183" s="9"/>
      <c r="QH183" s="9"/>
      <c r="QI183" s="9"/>
      <c r="QJ183" s="9"/>
      <c r="QK183" s="9"/>
      <c r="QL183" s="9"/>
      <c r="QM183" s="9"/>
      <c r="QN183" s="9"/>
      <c r="QO183" s="9"/>
      <c r="QP183" s="9"/>
      <c r="QQ183" s="9"/>
      <c r="QR183" s="9"/>
      <c r="QS183" s="9"/>
      <c r="QT183" s="9"/>
      <c r="QU183" s="9"/>
      <c r="QV183" s="9"/>
      <c r="QW183" s="9"/>
      <c r="QX183" s="9"/>
      <c r="QY183" s="9"/>
      <c r="QZ183" s="9"/>
      <c r="RA183" s="9"/>
      <c r="RB183" s="9"/>
      <c r="RC183" s="9"/>
      <c r="RD183" s="9"/>
      <c r="RE183" s="9"/>
      <c r="RF183" s="9"/>
      <c r="RG183" s="9"/>
      <c r="RH183" s="9"/>
      <c r="RI183" s="9"/>
      <c r="RJ183" s="9"/>
      <c r="RK183" s="9"/>
      <c r="RL183" s="9"/>
      <c r="RM183" s="9"/>
      <c r="RN183" s="9"/>
      <c r="RO183" s="9"/>
      <c r="RP183" s="9"/>
      <c r="RQ183" s="9"/>
      <c r="RR183" s="9"/>
      <c r="RS183" s="9"/>
      <c r="RT183" s="9"/>
      <c r="RU183" s="9"/>
      <c r="RV183" s="9"/>
      <c r="RW183" s="9"/>
      <c r="RX183" s="9"/>
      <c r="RY183" s="9"/>
      <c r="RZ183" s="9"/>
      <c r="SA183" s="9"/>
      <c r="SB183" s="9"/>
      <c r="SC183" s="9"/>
      <c r="SD183" s="9"/>
      <c r="SE183" s="9"/>
      <c r="SF183" s="9"/>
      <c r="SG183" s="9"/>
      <c r="SH183" s="9"/>
      <c r="SI183" s="9"/>
      <c r="SJ183" s="9"/>
      <c r="SK183" s="9"/>
      <c r="SL183" s="9"/>
      <c r="SM183" s="9"/>
      <c r="SN183" s="9"/>
      <c r="SO183" s="9"/>
      <c r="SP183" s="9"/>
      <c r="SQ183" s="9"/>
      <c r="SR183" s="9"/>
      <c r="SS183" s="9"/>
      <c r="ST183" s="9"/>
      <c r="SU183" s="9"/>
      <c r="SV183" s="9"/>
      <c r="SW183" s="9"/>
      <c r="SX183" s="9"/>
      <c r="SY183" s="9"/>
      <c r="SZ183" s="9"/>
      <c r="TA183" s="9"/>
      <c r="TB183" s="9"/>
      <c r="TC183" s="9"/>
      <c r="TD183" s="9"/>
      <c r="TE183" s="9"/>
      <c r="TF183" s="9"/>
      <c r="TG183" s="9"/>
      <c r="TH183" s="9"/>
      <c r="TI183" s="9"/>
      <c r="TJ183" s="9"/>
      <c r="TK183" s="9"/>
      <c r="TL183" s="9"/>
      <c r="TM183" s="9"/>
      <c r="TN183" s="9"/>
      <c r="TO183" s="9"/>
      <c r="TP183" s="9"/>
      <c r="TQ183" s="9"/>
      <c r="TR183" s="9"/>
      <c r="TS183" s="9"/>
      <c r="TT183" s="9"/>
      <c r="TU183" s="9"/>
      <c r="TV183" s="9"/>
      <c r="TW183" s="9"/>
      <c r="TX183" s="9"/>
      <c r="TY183" s="9"/>
      <c r="TZ183" s="9"/>
      <c r="UA183" s="9"/>
      <c r="UB183" s="9"/>
      <c r="UC183" s="9"/>
      <c r="UD183" s="9"/>
      <c r="UE183" s="9"/>
      <c r="UF183" s="9"/>
      <c r="UG183" s="9"/>
      <c r="UH183" s="9"/>
      <c r="UI183" s="9"/>
      <c r="UJ183" s="9"/>
      <c r="UK183" s="9"/>
      <c r="UL183" s="9"/>
      <c r="UM183" s="9"/>
      <c r="UN183" s="9"/>
      <c r="UO183" s="9"/>
      <c r="UP183" s="9"/>
      <c r="UQ183" s="9"/>
      <c r="UR183" s="9"/>
      <c r="US183" s="9"/>
      <c r="UT183" s="9"/>
      <c r="UU183" s="9"/>
      <c r="UV183" s="9"/>
      <c r="UW183" s="9"/>
      <c r="UX183" s="9"/>
      <c r="UY183" s="9"/>
      <c r="UZ183" s="9"/>
      <c r="VA183" s="9"/>
      <c r="VB183" s="9"/>
      <c r="VC183" s="9"/>
      <c r="VD183" s="9"/>
      <c r="VE183" s="9"/>
      <c r="VF183" s="9"/>
      <c r="VG183" s="9"/>
      <c r="VH183" s="9"/>
      <c r="VI183" s="9"/>
      <c r="VJ183" s="9"/>
      <c r="VK183" s="9"/>
      <c r="VL183" s="9"/>
      <c r="VM183" s="9"/>
      <c r="VN183" s="9"/>
      <c r="VO183" s="9"/>
      <c r="VP183" s="9"/>
      <c r="VQ183" s="9"/>
      <c r="VR183" s="9"/>
      <c r="VS183" s="9"/>
      <c r="VT183" s="9"/>
      <c r="VU183" s="9"/>
      <c r="VV183" s="9"/>
      <c r="VW183" s="9"/>
      <c r="VX183" s="9"/>
      <c r="VY183" s="9"/>
      <c r="VZ183" s="9"/>
      <c r="WA183" s="9"/>
      <c r="WB183" s="9"/>
      <c r="WC183" s="9"/>
      <c r="WD183" s="9"/>
      <c r="WE183" s="9"/>
      <c r="WF183" s="9"/>
      <c r="WG183" s="9"/>
      <c r="WH183" s="9"/>
      <c r="WI183" s="9"/>
      <c r="WJ183" s="9"/>
      <c r="WK183" s="9"/>
      <c r="WL183" s="9"/>
      <c r="WM183" s="9"/>
      <c r="WN183" s="9"/>
      <c r="WO183" s="9"/>
      <c r="WP183" s="9"/>
      <c r="WQ183" s="9"/>
      <c r="WR183" s="9"/>
      <c r="WS183" s="9"/>
      <c r="WT183" s="9"/>
      <c r="WU183" s="9"/>
      <c r="WV183" s="9"/>
      <c r="WW183" s="9"/>
      <c r="WX183" s="9"/>
      <c r="WY183" s="9"/>
      <c r="WZ183" s="9"/>
      <c r="XA183" s="9"/>
      <c r="XB183" s="9"/>
      <c r="XC183" s="9"/>
      <c r="XD183" s="9"/>
      <c r="XE183" s="9"/>
      <c r="XF183" s="9"/>
      <c r="XG183" s="9"/>
      <c r="XH183" s="9"/>
      <c r="XI183" s="9"/>
      <c r="XJ183" s="9"/>
      <c r="XK183" s="9"/>
      <c r="XL183" s="9"/>
      <c r="XM183" s="9"/>
      <c r="XN183" s="9"/>
      <c r="XO183" s="9"/>
      <c r="XP183" s="9"/>
      <c r="XQ183" s="9"/>
      <c r="XR183" s="9"/>
      <c r="XS183" s="9"/>
      <c r="XT183" s="9"/>
      <c r="XU183" s="9"/>
      <c r="XV183" s="9"/>
      <c r="XW183" s="9"/>
      <c r="XX183" s="9"/>
      <c r="XY183" s="9"/>
      <c r="XZ183" s="9"/>
      <c r="YA183" s="9"/>
      <c r="YB183" s="9"/>
      <c r="YC183" s="9"/>
      <c r="YD183" s="9"/>
      <c r="YE183" s="9"/>
      <c r="YF183" s="9"/>
      <c r="YG183" s="9"/>
      <c r="YH183" s="9"/>
      <c r="YI183" s="9"/>
      <c r="YJ183" s="9"/>
      <c r="YK183" s="9"/>
      <c r="YL183" s="9"/>
      <c r="YM183" s="9"/>
      <c r="YN183" s="9"/>
      <c r="YO183" s="9"/>
      <c r="YP183" s="9"/>
      <c r="YQ183" s="9"/>
      <c r="YR183" s="9"/>
      <c r="YS183" s="9"/>
      <c r="YT183" s="9"/>
      <c r="YU183" s="9"/>
      <c r="YV183" s="9"/>
      <c r="YW183" s="9"/>
      <c r="YX183" s="9"/>
      <c r="YY183" s="9"/>
      <c r="YZ183" s="9"/>
      <c r="ZA183" s="9"/>
      <c r="ZB183" s="9"/>
      <c r="ZC183" s="9"/>
      <c r="ZD183" s="9"/>
      <c r="ZE183" s="9"/>
      <c r="ZF183" s="9"/>
      <c r="ZG183" s="9"/>
      <c r="ZH183" s="9"/>
      <c r="ZI183" s="9"/>
      <c r="ZJ183" s="9"/>
      <c r="ZK183" s="9"/>
      <c r="ZL183" s="9"/>
      <c r="ZM183" s="9"/>
      <c r="ZN183" s="9"/>
      <c r="ZO183" s="9"/>
      <c r="ZP183" s="9"/>
      <c r="ZQ183" s="9"/>
      <c r="ZR183" s="9"/>
      <c r="ZS183" s="9"/>
      <c r="ZT183" s="9"/>
      <c r="ZU183" s="9"/>
      <c r="ZV183" s="9"/>
      <c r="ZW183" s="9"/>
      <c r="ZX183" s="9"/>
      <c r="ZY183" s="9"/>
      <c r="ZZ183" s="9"/>
      <c r="AAA183" s="9"/>
      <c r="AAB183" s="9"/>
      <c r="AAC183" s="9"/>
      <c r="AAD183" s="9"/>
      <c r="AAE183" s="9"/>
      <c r="AAF183" s="9"/>
      <c r="AAG183" s="9"/>
      <c r="AAH183" s="9"/>
      <c r="AAI183" s="9"/>
      <c r="AAJ183" s="9"/>
      <c r="AAK183" s="9"/>
      <c r="AAL183" s="9"/>
      <c r="AAM183" s="9"/>
      <c r="AAN183" s="9"/>
      <c r="AAO183" s="9"/>
      <c r="AAP183" s="9"/>
      <c r="AAQ183" s="9"/>
      <c r="AAR183" s="9"/>
      <c r="AAS183" s="9"/>
      <c r="AAT183" s="9"/>
      <c r="AAU183" s="9"/>
      <c r="AAV183" s="9"/>
      <c r="AAW183" s="9"/>
      <c r="AAX183" s="9"/>
      <c r="AAY183" s="9"/>
      <c r="AAZ183" s="9"/>
      <c r="ABA183" s="9"/>
      <c r="ABB183" s="9"/>
      <c r="ABC183" s="9"/>
      <c r="ABD183" s="9"/>
      <c r="ABE183" s="9"/>
      <c r="ABF183" s="9"/>
      <c r="ABG183" s="9"/>
      <c r="ABH183" s="9"/>
      <c r="ABI183" s="9"/>
      <c r="ABJ183" s="9"/>
      <c r="ABK183" s="9"/>
      <c r="ABL183" s="9"/>
      <c r="ABM183" s="9"/>
      <c r="ABN183" s="9"/>
      <c r="ABO183" s="9"/>
      <c r="ABP183" s="9"/>
      <c r="ABQ183" s="9"/>
      <c r="ABR183" s="9"/>
      <c r="ABS183" s="9"/>
      <c r="ABT183" s="9"/>
      <c r="ABU183" s="9"/>
      <c r="ABV183" s="9"/>
      <c r="ABW183" s="9"/>
      <c r="ABX183" s="9"/>
      <c r="ABY183" s="9"/>
      <c r="ABZ183" s="9"/>
      <c r="ACA183" s="9"/>
      <c r="ACB183" s="9"/>
      <c r="ACC183" s="9"/>
      <c r="ACD183" s="9"/>
      <c r="ACE183" s="9"/>
      <c r="ACF183" s="9"/>
      <c r="ACG183" s="9"/>
      <c r="ACH183" s="9"/>
      <c r="ACI183" s="9"/>
      <c r="ACJ183" s="9"/>
      <c r="ACK183" s="9"/>
      <c r="ACL183" s="9"/>
      <c r="ACM183" s="9"/>
      <c r="ACN183" s="9"/>
      <c r="ACO183" s="9"/>
      <c r="ACP183" s="9"/>
      <c r="ACQ183" s="9"/>
      <c r="ACR183" s="9"/>
      <c r="ACS183" s="9"/>
      <c r="ACT183" s="9"/>
      <c r="ACU183" s="9"/>
      <c r="ACV183" s="9"/>
      <c r="ACW183" s="9"/>
      <c r="ACX183" s="9"/>
      <c r="ACY183" s="9"/>
      <c r="ACZ183" s="9"/>
      <c r="ADA183" s="9"/>
      <c r="ADB183" s="9"/>
      <c r="ADC183" s="9"/>
      <c r="ADD183" s="9"/>
      <c r="ADE183" s="9"/>
      <c r="ADF183" s="9"/>
      <c r="ADG183" s="9"/>
      <c r="ADH183" s="9"/>
      <c r="ADI183" s="9"/>
      <c r="ADJ183" s="9"/>
      <c r="ADK183" s="9"/>
      <c r="ADL183" s="9"/>
      <c r="ADM183" s="9"/>
      <c r="ADN183" s="9"/>
      <c r="ADO183" s="9"/>
      <c r="ADP183" s="9"/>
      <c r="ADQ183" s="9"/>
      <c r="ADR183" s="9"/>
      <c r="ADS183" s="9"/>
      <c r="ADT183" s="9"/>
      <c r="ADU183" s="9"/>
      <c r="ADV183" s="9"/>
      <c r="ADW183" s="9"/>
      <c r="ADX183" s="9"/>
      <c r="ADY183" s="9"/>
      <c r="ADZ183" s="9"/>
      <c r="AEA183" s="9"/>
      <c r="AEB183" s="9"/>
      <c r="AEC183" s="9"/>
      <c r="AED183" s="9"/>
      <c r="AEE183" s="9"/>
      <c r="AEF183" s="9"/>
      <c r="AEG183" s="9"/>
      <c r="AEH183" s="9"/>
      <c r="AEI183" s="9"/>
      <c r="AEJ183" s="9"/>
      <c r="AEK183" s="9"/>
      <c r="AEL183" s="9"/>
      <c r="AEM183" s="9"/>
      <c r="AEN183" s="9"/>
      <c r="AEO183" s="9"/>
      <c r="AEP183" s="9"/>
      <c r="AEQ183" s="9"/>
      <c r="AER183" s="9"/>
      <c r="AES183" s="9"/>
      <c r="AET183" s="9"/>
      <c r="AEU183" s="9"/>
      <c r="AEV183" s="9"/>
      <c r="AEW183" s="9"/>
      <c r="AEX183" s="9"/>
      <c r="AEY183" s="9"/>
      <c r="AEZ183" s="9"/>
      <c r="AFA183" s="9"/>
      <c r="AFB183" s="9"/>
      <c r="AFC183" s="9"/>
      <c r="AFD183" s="9"/>
      <c r="AFE183" s="9"/>
      <c r="AFF183" s="9"/>
      <c r="AFG183" s="9"/>
      <c r="AFH183" s="9"/>
      <c r="AFI183" s="9"/>
      <c r="AFJ183" s="9"/>
      <c r="AFK183" s="9"/>
      <c r="AFL183" s="9"/>
      <c r="AFM183" s="9"/>
      <c r="AFN183" s="9"/>
      <c r="AFO183" s="9"/>
      <c r="AFP183" s="9"/>
      <c r="AFQ183" s="9"/>
      <c r="AFR183" s="9"/>
      <c r="AFS183" s="9"/>
      <c r="AFT183" s="9"/>
      <c r="AFU183" s="9"/>
      <c r="AFV183" s="9"/>
      <c r="AFW183" s="9"/>
      <c r="AFX183" s="9"/>
      <c r="AFY183" s="9"/>
      <c r="AFZ183" s="9"/>
      <c r="AGA183" s="9"/>
      <c r="AGB183" s="9"/>
      <c r="AGC183" s="9"/>
      <c r="AGD183" s="9"/>
      <c r="AGE183" s="9"/>
      <c r="AGF183" s="9"/>
      <c r="AGG183" s="9"/>
      <c r="AGH183" s="9"/>
      <c r="AGI183" s="9"/>
      <c r="AGJ183" s="9"/>
      <c r="AGK183" s="9"/>
      <c r="AGL183" s="9"/>
      <c r="AGM183" s="9"/>
      <c r="AGN183" s="9"/>
      <c r="AGO183" s="9"/>
      <c r="AGP183" s="9"/>
      <c r="AGQ183" s="9"/>
      <c r="AGR183" s="9"/>
      <c r="AGS183" s="9"/>
      <c r="AGT183" s="9"/>
      <c r="AGU183" s="9"/>
      <c r="AGV183" s="9"/>
      <c r="AGW183" s="9"/>
      <c r="AGX183" s="9"/>
      <c r="AGY183" s="9"/>
      <c r="AGZ183" s="9"/>
      <c r="AHA183" s="9"/>
      <c r="AHB183" s="9"/>
      <c r="AHC183" s="9"/>
      <c r="AHD183" s="9"/>
      <c r="AHE183" s="9"/>
      <c r="AHF183" s="9"/>
      <c r="AHG183" s="9"/>
      <c r="AHH183" s="9"/>
      <c r="AHI183" s="9"/>
      <c r="AHJ183" s="9"/>
      <c r="AHK183" s="9"/>
      <c r="AHL183" s="9"/>
      <c r="AHM183" s="9"/>
      <c r="AHN183" s="9"/>
      <c r="AHO183" s="9"/>
      <c r="AHP183" s="9"/>
      <c r="AHQ183" s="9"/>
      <c r="AHR183" s="9"/>
      <c r="AHS183" s="9"/>
      <c r="AHT183" s="9"/>
      <c r="AHU183" s="9"/>
      <c r="AHV183" s="9"/>
      <c r="AHW183" s="9"/>
      <c r="AHX183" s="9"/>
      <c r="AHY183" s="9"/>
      <c r="AHZ183" s="9"/>
      <c r="AIA183" s="9"/>
      <c r="AIB183" s="9"/>
      <c r="AIC183" s="9"/>
      <c r="AID183" s="9"/>
      <c r="AIE183" s="9"/>
      <c r="AIF183" s="9"/>
      <c r="AIG183" s="9"/>
      <c r="AIH183" s="9"/>
      <c r="AII183" s="9"/>
      <c r="AIJ183" s="9"/>
      <c r="AIK183" s="9"/>
      <c r="AIL183" s="9"/>
      <c r="AIM183" s="9"/>
      <c r="AIN183" s="9"/>
      <c r="AIO183" s="9"/>
      <c r="AIP183" s="9"/>
      <c r="AIQ183" s="9"/>
      <c r="AIR183" s="9"/>
      <c r="AIS183" s="9"/>
      <c r="AIT183" s="9"/>
      <c r="AIU183" s="9"/>
      <c r="AIV183" s="9"/>
      <c r="AIW183" s="9"/>
      <c r="AIX183" s="9"/>
      <c r="AIY183" s="9"/>
      <c r="AIZ183" s="9"/>
      <c r="AJA183" s="9"/>
      <c r="AJB183" s="9"/>
      <c r="AJC183" s="9"/>
      <c r="AJD183" s="9"/>
      <c r="AJE183" s="9"/>
      <c r="AJF183" s="9"/>
      <c r="AJG183" s="9"/>
      <c r="AJH183" s="9"/>
      <c r="AJI183" s="9"/>
      <c r="AJJ183" s="9"/>
      <c r="AJK183" s="9"/>
      <c r="AJL183" s="9"/>
      <c r="AJM183" s="9"/>
      <c r="AJN183" s="9"/>
      <c r="AJO183" s="9"/>
      <c r="AJP183" s="9"/>
      <c r="AJQ183" s="9"/>
      <c r="AJR183" s="9"/>
      <c r="AJS183" s="9"/>
      <c r="AJT183" s="9"/>
      <c r="AJU183" s="9"/>
      <c r="AJV183" s="9"/>
      <c r="AJW183" s="9"/>
      <c r="AJX183" s="9"/>
      <c r="AJY183" s="9"/>
      <c r="AJZ183" s="9"/>
      <c r="AKA183" s="9"/>
      <c r="AKB183" s="9"/>
      <c r="AKC183" s="9"/>
      <c r="AKD183" s="9"/>
      <c r="AKE183" s="9"/>
      <c r="AKF183" s="9"/>
      <c r="AKG183" s="9"/>
      <c r="AKH183" s="9"/>
      <c r="AKI183" s="9"/>
      <c r="AKJ183" s="9"/>
      <c r="AKK183" s="9"/>
      <c r="AKL183" s="9"/>
      <c r="AKM183" s="9"/>
      <c r="AKN183" s="9"/>
      <c r="AKO183" s="9"/>
      <c r="AKP183" s="9"/>
      <c r="AKQ183" s="9"/>
      <c r="AKR183" s="9"/>
      <c r="AKS183" s="9"/>
      <c r="AKT183" s="9"/>
      <c r="AKU183" s="9"/>
      <c r="AKV183" s="9"/>
      <c r="AKW183" s="9"/>
      <c r="AKX183" s="9"/>
      <c r="AKY183" s="9"/>
      <c r="AKZ183" s="9"/>
      <c r="ALA183" s="9"/>
      <c r="ALB183" s="9"/>
      <c r="ALC183" s="9"/>
      <c r="ALD183" s="9"/>
      <c r="ALE183" s="9"/>
      <c r="ALF183" s="9"/>
      <c r="ALG183" s="9"/>
      <c r="ALH183" s="9"/>
      <c r="ALI183" s="9"/>
      <c r="ALJ183" s="9"/>
      <c r="ALK183" s="9"/>
      <c r="ALL183" s="9"/>
      <c r="ALM183" s="9"/>
      <c r="ALN183" s="9"/>
      <c r="ALO183" s="9"/>
      <c r="ALP183" s="9"/>
      <c r="ALQ183" s="9"/>
      <c r="ALR183" s="9"/>
      <c r="ALS183" s="9"/>
      <c r="ALT183" s="9"/>
      <c r="ALU183" s="9"/>
      <c r="ALV183" s="9"/>
      <c r="ALW183" s="9"/>
      <c r="ALX183" s="9"/>
      <c r="ALY183" s="9"/>
      <c r="AMN183" s="9"/>
      <c r="AMO183" s="9"/>
      <c r="AMP183" s="9"/>
      <c r="AMQ183" s="9"/>
      <c r="AMR183" s="9"/>
      <c r="AMS183" s="9"/>
      <c r="AMT183" s="9"/>
      <c r="AMU183" s="9"/>
      <c r="AMV183" s="9"/>
      <c r="AMW183" s="9"/>
      <c r="AMX183" s="9"/>
      <c r="AMY183" s="9"/>
      <c r="AMZ183" s="9"/>
      <c r="ANA183" s="9"/>
      <c r="ANB183" s="9"/>
      <c r="ANC183" s="9"/>
      <c r="AND183" s="9"/>
      <c r="ANE183" s="9"/>
      <c r="ANF183" s="9"/>
      <c r="ANG183" s="9"/>
      <c r="ANH183" s="9"/>
      <c r="ANI183" s="9"/>
      <c r="ANJ183" s="9"/>
      <c r="ANK183" s="9"/>
      <c r="ANL183" s="9"/>
      <c r="ANM183" s="9"/>
      <c r="ANN183" s="9"/>
      <c r="ANO183" s="9"/>
      <c r="ANP183" s="9"/>
      <c r="ANQ183" s="9"/>
      <c r="ANR183" s="9"/>
      <c r="ANS183" s="9"/>
      <c r="ANT183" s="9"/>
      <c r="ANU183" s="9"/>
      <c r="ANV183" s="9"/>
      <c r="ANW183" s="9"/>
      <c r="ANX183" s="9"/>
      <c r="ANY183" s="9"/>
      <c r="ANZ183" s="9"/>
      <c r="AOA183" s="9"/>
      <c r="AOB183" s="9"/>
      <c r="AOC183" s="9"/>
      <c r="AOD183" s="9"/>
      <c r="AOE183" s="9"/>
      <c r="AOF183" s="9"/>
      <c r="AOG183" s="9"/>
      <c r="AOH183" s="9"/>
      <c r="AOI183" s="9"/>
      <c r="AOJ183" s="9"/>
      <c r="AOK183" s="9"/>
      <c r="AOL183" s="9"/>
      <c r="AOM183" s="9"/>
      <c r="AON183" s="9"/>
      <c r="AOO183" s="9"/>
      <c r="AOP183" s="9"/>
      <c r="AOQ183" s="9"/>
      <c r="AOR183" s="9"/>
      <c r="AOS183" s="9"/>
      <c r="AOT183" s="9"/>
      <c r="AOU183" s="9"/>
      <c r="AOV183" s="9"/>
      <c r="AOW183" s="9"/>
      <c r="AOX183" s="9"/>
      <c r="AOY183" s="9"/>
      <c r="AOZ183" s="9"/>
      <c r="APA183" s="9"/>
      <c r="APB183" s="9"/>
      <c r="APC183" s="9"/>
      <c r="APD183" s="9"/>
      <c r="APE183" s="9"/>
      <c r="APF183" s="9"/>
      <c r="APG183" s="9"/>
      <c r="APH183" s="9"/>
      <c r="API183" s="9"/>
      <c r="APJ183" s="9"/>
      <c r="APK183" s="9"/>
      <c r="APL183" s="9"/>
      <c r="APM183" s="9"/>
      <c r="APN183" s="9"/>
      <c r="APO183" s="9"/>
      <c r="APP183" s="9"/>
      <c r="APQ183" s="9"/>
      <c r="APR183" s="9"/>
      <c r="APS183" s="9"/>
      <c r="APT183" s="9"/>
      <c r="APU183" s="9"/>
      <c r="APV183" s="9"/>
      <c r="APW183" s="9"/>
      <c r="APX183" s="9"/>
      <c r="APY183" s="9"/>
      <c r="APZ183" s="9"/>
      <c r="AQA183" s="9"/>
      <c r="AQB183" s="9"/>
      <c r="AQC183" s="9"/>
      <c r="AQD183" s="9"/>
      <c r="AQE183" s="9"/>
      <c r="AQF183" s="9"/>
      <c r="AQG183" s="9"/>
      <c r="AQH183" s="9"/>
      <c r="AQI183" s="9"/>
      <c r="AQJ183" s="9"/>
      <c r="AQK183" s="9"/>
      <c r="AQL183" s="9"/>
      <c r="AQM183" s="9"/>
      <c r="AQN183" s="9"/>
      <c r="AQO183" s="9"/>
      <c r="AQP183" s="9"/>
      <c r="AQQ183" s="9"/>
      <c r="AQR183" s="9"/>
      <c r="AQS183" s="9"/>
      <c r="AQT183" s="9"/>
      <c r="AQU183" s="9"/>
      <c r="AQV183" s="9"/>
      <c r="AQW183" s="9"/>
      <c r="AQX183" s="9"/>
      <c r="AQY183" s="9"/>
      <c r="AQZ183" s="9"/>
      <c r="ARA183" s="9"/>
      <c r="ARB183" s="9"/>
      <c r="ARC183" s="9"/>
      <c r="ARD183" s="9"/>
      <c r="ARE183" s="9"/>
      <c r="ARF183" s="9"/>
      <c r="ARG183" s="9"/>
      <c r="ARH183" s="9"/>
      <c r="ARI183" s="9"/>
      <c r="ARJ183" s="9"/>
      <c r="ARK183" s="9"/>
      <c r="ARL183" s="9"/>
      <c r="ARM183" s="9"/>
      <c r="ARN183" s="9"/>
      <c r="ARO183" s="9"/>
      <c r="ARP183" s="9"/>
      <c r="ARQ183" s="9"/>
      <c r="ARR183" s="9"/>
      <c r="ARS183" s="9"/>
      <c r="ART183" s="9"/>
      <c r="ARU183" s="9"/>
      <c r="ARV183" s="9"/>
      <c r="ARW183" s="9"/>
      <c r="ARX183" s="9"/>
      <c r="ARY183" s="9"/>
      <c r="ARZ183" s="9"/>
      <c r="ASA183" s="9"/>
      <c r="ASB183" s="9"/>
      <c r="ASC183" s="9"/>
      <c r="ASD183" s="9"/>
      <c r="ASE183" s="9"/>
      <c r="ASF183" s="9"/>
      <c r="ASG183" s="9"/>
      <c r="ASH183" s="9"/>
      <c r="ASI183" s="9"/>
      <c r="ASJ183" s="9"/>
      <c r="ASK183" s="9"/>
      <c r="ASL183" s="9"/>
      <c r="ASM183" s="9"/>
      <c r="ASN183" s="9"/>
      <c r="ASO183" s="9"/>
      <c r="ASP183" s="9"/>
      <c r="ASQ183" s="9"/>
      <c r="ASR183" s="9"/>
      <c r="ASS183" s="9"/>
      <c r="AST183" s="9"/>
      <c r="ASU183" s="9"/>
      <c r="ASV183" s="9"/>
      <c r="ASW183" s="9"/>
      <c r="ASX183" s="9"/>
      <c r="ASY183" s="9"/>
      <c r="ASZ183" s="9"/>
      <c r="ATA183" s="9"/>
      <c r="ATB183" s="9"/>
      <c r="ATC183" s="9"/>
      <c r="ATD183" s="9"/>
      <c r="ATE183" s="9"/>
      <c r="ATF183" s="9"/>
      <c r="ATG183" s="9"/>
      <c r="ATH183" s="9"/>
      <c r="ATI183" s="9"/>
      <c r="ATJ183" s="9"/>
      <c r="ATK183" s="9"/>
      <c r="ATL183" s="9"/>
      <c r="ATM183" s="9"/>
      <c r="ATN183" s="9"/>
      <c r="ATO183" s="9"/>
      <c r="ATP183" s="9"/>
      <c r="ATQ183" s="9"/>
      <c r="ATR183" s="9"/>
      <c r="ATS183" s="9"/>
      <c r="ATT183" s="9"/>
      <c r="ATU183" s="9"/>
      <c r="ATV183" s="9"/>
      <c r="ATW183" s="9"/>
      <c r="ATX183" s="9"/>
      <c r="ATY183" s="9"/>
      <c r="ATZ183" s="9"/>
      <c r="AUA183" s="9"/>
      <c r="AUB183" s="9"/>
      <c r="AUC183" s="9"/>
      <c r="AUD183" s="9"/>
      <c r="AUE183" s="9"/>
      <c r="AUF183" s="9"/>
      <c r="AUG183" s="9"/>
      <c r="AUH183" s="9"/>
      <c r="AUI183" s="9"/>
      <c r="AUJ183" s="9"/>
      <c r="AUK183" s="9"/>
      <c r="AUL183" s="9"/>
      <c r="AUM183" s="9"/>
      <c r="AUN183" s="9"/>
      <c r="AUO183" s="9"/>
      <c r="AUP183" s="9"/>
      <c r="AUQ183" s="9"/>
      <c r="AUR183" s="9"/>
      <c r="AUS183" s="9"/>
      <c r="AUT183" s="9"/>
      <c r="AUU183" s="9"/>
      <c r="AUV183" s="9"/>
      <c r="AUW183" s="9"/>
      <c r="AUX183" s="9"/>
      <c r="AUY183" s="9"/>
      <c r="AUZ183" s="9"/>
      <c r="AVA183" s="9"/>
      <c r="AVB183" s="9"/>
      <c r="AVC183" s="9"/>
      <c r="AVD183" s="9"/>
      <c r="AVE183" s="9"/>
      <c r="AVF183" s="9"/>
      <c r="AVG183" s="9"/>
      <c r="AVH183" s="9"/>
      <c r="AVI183" s="9"/>
      <c r="AVJ183" s="9"/>
      <c r="AVK183" s="9"/>
      <c r="AVL183" s="9"/>
      <c r="AVM183" s="9"/>
      <c r="AVN183" s="9"/>
      <c r="AVO183" s="9"/>
      <c r="AVP183" s="9"/>
      <c r="AVQ183" s="9"/>
      <c r="AVR183" s="9"/>
      <c r="AVS183" s="9"/>
      <c r="AVT183" s="9"/>
      <c r="AVU183" s="9"/>
      <c r="AVV183" s="9"/>
      <c r="AVW183" s="9"/>
      <c r="AVX183" s="9"/>
      <c r="AVY183" s="9"/>
      <c r="AVZ183" s="9"/>
      <c r="AWA183" s="9"/>
      <c r="AWB183" s="9"/>
      <c r="AWC183" s="9"/>
      <c r="AWD183" s="9"/>
      <c r="AWE183" s="9"/>
      <c r="AWF183" s="9"/>
      <c r="AWG183" s="9"/>
      <c r="AWH183" s="9"/>
      <c r="AWI183" s="9"/>
      <c r="AWJ183" s="9"/>
      <c r="AWK183" s="9"/>
      <c r="AWL183" s="9"/>
      <c r="AWM183" s="9"/>
      <c r="AWN183" s="9"/>
      <c r="AWO183" s="9"/>
      <c r="AWP183" s="9"/>
      <c r="AWQ183" s="9"/>
      <c r="AWR183" s="9"/>
      <c r="AWS183" s="9"/>
      <c r="AWT183" s="9"/>
      <c r="AWU183" s="9"/>
      <c r="AWV183" s="9"/>
      <c r="AWW183" s="9"/>
      <c r="AWX183" s="9"/>
      <c r="AWY183" s="9"/>
      <c r="AWZ183" s="9"/>
      <c r="AXA183" s="9"/>
      <c r="AXB183" s="9"/>
      <c r="AXC183" s="9"/>
      <c r="AXD183" s="9"/>
      <c r="AXE183" s="9"/>
      <c r="AXF183" s="9"/>
      <c r="AXG183" s="9"/>
      <c r="AXH183" s="9"/>
      <c r="AXI183" s="9"/>
      <c r="AXJ183" s="9"/>
      <c r="AXK183" s="9"/>
      <c r="AXL183" s="9"/>
      <c r="AXM183" s="9"/>
      <c r="AXN183" s="9"/>
      <c r="AXO183" s="9"/>
      <c r="AXP183" s="9"/>
      <c r="AXQ183" s="9"/>
      <c r="AXR183" s="9"/>
      <c r="AXS183" s="9"/>
      <c r="AXT183" s="9"/>
      <c r="AXU183" s="9"/>
      <c r="AXV183" s="9"/>
      <c r="AXW183" s="9"/>
      <c r="AXX183" s="9"/>
      <c r="AXY183" s="9"/>
      <c r="AXZ183" s="9"/>
      <c r="AYA183" s="9"/>
      <c r="AYB183" s="9"/>
      <c r="AYC183" s="9"/>
      <c r="AYD183" s="9"/>
      <c r="AYE183" s="9"/>
      <c r="AYF183" s="9"/>
      <c r="AYG183" s="9"/>
      <c r="AYH183" s="9"/>
      <c r="AYI183" s="9"/>
      <c r="AYJ183" s="9"/>
      <c r="AYK183" s="9"/>
      <c r="AYL183" s="9"/>
      <c r="AYM183" s="9"/>
      <c r="AYN183" s="9"/>
      <c r="AYO183" s="9"/>
      <c r="AYP183" s="9"/>
      <c r="AYQ183" s="9"/>
      <c r="AYR183" s="9"/>
      <c r="AYS183" s="9"/>
      <c r="AYT183" s="9"/>
      <c r="AYU183" s="9"/>
      <c r="AYV183" s="9"/>
      <c r="AYW183" s="9"/>
      <c r="AYX183" s="9"/>
      <c r="AYY183" s="9"/>
      <c r="AYZ183" s="9"/>
      <c r="AZA183" s="9"/>
      <c r="AZB183" s="9"/>
      <c r="AZC183" s="9"/>
      <c r="AZD183" s="9"/>
      <c r="AZE183" s="9"/>
      <c r="AZF183" s="9"/>
      <c r="AZG183" s="9"/>
      <c r="AZH183" s="9"/>
      <c r="AZI183" s="9"/>
      <c r="AZJ183" s="9"/>
      <c r="AZK183" s="9"/>
      <c r="AZL183" s="9"/>
      <c r="AZM183" s="9"/>
      <c r="AZN183" s="9"/>
      <c r="AZO183" s="9"/>
      <c r="AZP183" s="9"/>
      <c r="AZQ183" s="9"/>
      <c r="AZR183" s="9"/>
      <c r="AZS183" s="9"/>
      <c r="AZT183" s="9"/>
      <c r="AZU183" s="9"/>
      <c r="AZV183" s="9"/>
      <c r="AZW183" s="9"/>
      <c r="AZX183" s="9"/>
      <c r="AZY183" s="9"/>
      <c r="AZZ183" s="9"/>
      <c r="BAA183" s="9"/>
      <c r="BAB183" s="9"/>
      <c r="BAC183" s="9"/>
      <c r="BAD183" s="9"/>
      <c r="BAE183" s="9"/>
      <c r="BAF183" s="9"/>
      <c r="BAG183" s="9"/>
      <c r="BAH183" s="9"/>
      <c r="BAI183" s="9"/>
      <c r="BAJ183" s="9"/>
      <c r="BAK183" s="9"/>
      <c r="BAL183" s="9"/>
      <c r="BAM183" s="9"/>
      <c r="BAN183" s="9"/>
      <c r="BAO183" s="9"/>
      <c r="BAP183" s="9"/>
      <c r="BAQ183" s="9"/>
      <c r="BAR183" s="9"/>
      <c r="BAS183" s="9"/>
      <c r="BAT183" s="9"/>
      <c r="BAU183" s="9"/>
      <c r="BAV183" s="9"/>
      <c r="BAW183" s="9"/>
      <c r="BAX183" s="9"/>
      <c r="BAY183" s="9"/>
      <c r="BAZ183" s="9"/>
      <c r="BBA183" s="9"/>
      <c r="BBB183" s="9"/>
      <c r="BBC183" s="9"/>
      <c r="BBD183" s="9"/>
      <c r="BBE183" s="9"/>
      <c r="BBF183" s="9"/>
      <c r="BBG183" s="9"/>
      <c r="BBH183" s="9"/>
      <c r="BBI183" s="9"/>
      <c r="BBJ183" s="9"/>
      <c r="BBK183" s="9"/>
      <c r="BBL183" s="9"/>
      <c r="BBM183" s="9"/>
      <c r="BBN183" s="9"/>
      <c r="BBO183" s="9"/>
      <c r="BBP183" s="9"/>
      <c r="BBQ183" s="9"/>
      <c r="BBR183" s="9"/>
      <c r="BBS183" s="9"/>
      <c r="BBT183" s="9"/>
      <c r="BBU183" s="9"/>
      <c r="BBV183" s="9"/>
      <c r="BBW183" s="9"/>
      <c r="BBX183" s="9"/>
      <c r="BBY183" s="9"/>
      <c r="BBZ183" s="9"/>
      <c r="BCA183" s="9"/>
      <c r="BCB183" s="9"/>
      <c r="BCC183" s="9"/>
      <c r="BCD183" s="9"/>
      <c r="BCE183" s="9"/>
      <c r="BCF183" s="9"/>
      <c r="BCG183" s="9"/>
      <c r="BCH183" s="9"/>
      <c r="BCI183" s="9"/>
      <c r="BCJ183" s="9"/>
      <c r="BCK183" s="9"/>
      <c r="BCL183" s="9"/>
      <c r="BCM183" s="9"/>
      <c r="BCN183" s="9"/>
      <c r="BCO183" s="9"/>
      <c r="BCP183" s="9"/>
      <c r="BCQ183" s="9"/>
      <c r="BCR183" s="9"/>
      <c r="BCS183" s="9"/>
      <c r="BCT183" s="9"/>
      <c r="BCU183" s="9"/>
      <c r="BCV183" s="9"/>
      <c r="BCW183" s="9"/>
      <c r="BCX183" s="9"/>
      <c r="BCY183" s="9"/>
      <c r="BCZ183" s="9"/>
      <c r="BDA183" s="9"/>
      <c r="BDB183" s="9"/>
      <c r="BDC183" s="9"/>
      <c r="BDD183" s="9"/>
      <c r="BDE183" s="9"/>
      <c r="BDF183" s="9"/>
      <c r="BDG183" s="9"/>
      <c r="BDH183" s="9"/>
      <c r="BDI183" s="9"/>
      <c r="BDJ183" s="9"/>
      <c r="BDK183" s="9"/>
      <c r="BDL183" s="9"/>
      <c r="BDM183" s="9"/>
      <c r="BDN183" s="9"/>
      <c r="BDO183" s="9"/>
      <c r="BDP183" s="9"/>
      <c r="BDQ183" s="9"/>
      <c r="BDR183" s="9"/>
      <c r="BDS183" s="9"/>
      <c r="BDT183" s="9"/>
      <c r="BDU183" s="9"/>
      <c r="BDV183" s="9"/>
      <c r="BDW183" s="9"/>
      <c r="BDX183" s="9"/>
      <c r="BDY183" s="9"/>
      <c r="BDZ183" s="9"/>
      <c r="BEA183" s="9"/>
      <c r="BEB183" s="9"/>
      <c r="BEC183" s="9"/>
      <c r="BED183" s="9"/>
      <c r="BEE183" s="9"/>
      <c r="BEF183" s="9"/>
      <c r="BEG183" s="9"/>
      <c r="BEH183" s="9"/>
      <c r="BEI183" s="9"/>
      <c r="BEJ183" s="9"/>
      <c r="BEK183" s="9"/>
      <c r="BEL183" s="9"/>
      <c r="BEM183" s="9"/>
      <c r="BEN183" s="9"/>
      <c r="BEO183" s="9"/>
      <c r="BEP183" s="9"/>
      <c r="BEQ183" s="9"/>
      <c r="BER183" s="9"/>
      <c r="BES183" s="9"/>
      <c r="BET183" s="9"/>
      <c r="BEU183" s="9"/>
      <c r="BEV183" s="9"/>
      <c r="BEW183" s="9"/>
      <c r="BEX183" s="9"/>
      <c r="BEY183" s="9"/>
      <c r="BEZ183" s="9"/>
      <c r="BFA183" s="9"/>
      <c r="BFB183" s="9"/>
      <c r="BFC183" s="9"/>
      <c r="BFD183" s="9"/>
      <c r="BFE183" s="9"/>
      <c r="BFF183" s="9"/>
      <c r="BFG183" s="9"/>
      <c r="BFH183" s="9"/>
      <c r="BFI183" s="9"/>
      <c r="BFJ183" s="9"/>
      <c r="BFK183" s="9"/>
      <c r="BFL183" s="9"/>
      <c r="BFM183" s="9"/>
      <c r="BFN183" s="9"/>
      <c r="BFO183" s="9"/>
      <c r="BFP183" s="9"/>
      <c r="BFQ183" s="9"/>
      <c r="BFR183" s="9"/>
      <c r="BFS183" s="9"/>
      <c r="BFT183" s="9"/>
      <c r="BFU183" s="9"/>
      <c r="BFV183" s="9"/>
      <c r="BFW183" s="9"/>
      <c r="BFX183" s="9"/>
      <c r="BFY183" s="9"/>
      <c r="BFZ183" s="9"/>
      <c r="BGA183" s="9"/>
      <c r="BGB183" s="9"/>
      <c r="BGC183" s="9"/>
      <c r="BGD183" s="9"/>
      <c r="BGE183" s="9"/>
      <c r="BGF183" s="9"/>
      <c r="BGG183" s="9"/>
      <c r="BGH183" s="9"/>
      <c r="BGI183" s="9"/>
      <c r="BGJ183" s="9"/>
      <c r="BGK183" s="9"/>
      <c r="BGL183" s="9"/>
      <c r="BGM183" s="9"/>
      <c r="BGN183" s="9"/>
      <c r="BGO183" s="9"/>
      <c r="BGP183" s="9"/>
      <c r="BGQ183" s="9"/>
      <c r="BGR183" s="9"/>
      <c r="BGS183" s="9"/>
      <c r="BGT183" s="9"/>
      <c r="BGU183" s="9"/>
      <c r="BGV183" s="9"/>
      <c r="BGW183" s="9"/>
      <c r="BGX183" s="9"/>
      <c r="BGY183" s="9"/>
      <c r="BGZ183" s="9"/>
      <c r="BHA183" s="9"/>
      <c r="BHB183" s="9"/>
      <c r="BHC183" s="9"/>
      <c r="BHD183" s="9"/>
      <c r="BHE183" s="9"/>
      <c r="BHF183" s="9"/>
      <c r="BHG183" s="9"/>
      <c r="BHH183" s="9"/>
      <c r="BHI183" s="9"/>
      <c r="BHJ183" s="9"/>
      <c r="BHK183" s="9"/>
      <c r="BHL183" s="9"/>
      <c r="BHM183" s="9"/>
      <c r="BHN183" s="9"/>
      <c r="BHO183" s="9"/>
      <c r="BHP183" s="9"/>
      <c r="BHQ183" s="9"/>
      <c r="BHR183" s="9"/>
      <c r="BHS183" s="9"/>
      <c r="BHT183" s="9"/>
      <c r="BHU183" s="9"/>
      <c r="BHV183" s="9"/>
      <c r="BHW183" s="9"/>
      <c r="BHX183" s="9"/>
      <c r="BHY183" s="9"/>
      <c r="BHZ183" s="9"/>
      <c r="BIA183" s="9"/>
      <c r="BIB183" s="9"/>
      <c r="BIC183" s="9"/>
      <c r="BID183" s="9"/>
      <c r="BIE183" s="9"/>
      <c r="BIF183" s="9"/>
      <c r="BIG183" s="9"/>
      <c r="BIH183" s="9"/>
      <c r="BII183" s="9"/>
      <c r="BIJ183" s="9"/>
      <c r="BIK183" s="9"/>
      <c r="BIL183" s="9"/>
      <c r="BIM183" s="9"/>
      <c r="BIN183" s="9"/>
      <c r="BIO183" s="9"/>
      <c r="BIP183" s="9"/>
      <c r="BIQ183" s="9"/>
      <c r="BIR183" s="9"/>
      <c r="BIS183" s="9"/>
      <c r="BIT183" s="9"/>
      <c r="BIU183" s="9"/>
      <c r="BIV183" s="9"/>
      <c r="BIW183" s="9"/>
      <c r="BIX183" s="9"/>
      <c r="BIY183" s="9"/>
      <c r="BIZ183" s="9"/>
      <c r="BJA183" s="9"/>
      <c r="BJB183" s="9"/>
      <c r="BJC183" s="9"/>
      <c r="BJD183" s="9"/>
      <c r="BJE183" s="9"/>
      <c r="BJF183" s="9"/>
      <c r="BJG183" s="9"/>
      <c r="BJH183" s="9"/>
      <c r="BJI183" s="9"/>
      <c r="BJJ183" s="9"/>
      <c r="BJK183" s="9"/>
      <c r="BJL183" s="9"/>
      <c r="BJM183" s="9"/>
      <c r="BJN183" s="9"/>
      <c r="BJO183" s="9"/>
      <c r="BJP183" s="9"/>
      <c r="BJQ183" s="9"/>
      <c r="BJR183" s="9"/>
      <c r="BJS183" s="9"/>
      <c r="BJT183" s="9"/>
      <c r="BJU183" s="9"/>
      <c r="BJV183" s="9"/>
      <c r="BJW183" s="9"/>
      <c r="BJX183" s="9"/>
      <c r="BJY183" s="9"/>
      <c r="BJZ183" s="9"/>
      <c r="BKA183" s="9"/>
      <c r="BKB183" s="9"/>
      <c r="BKC183" s="9"/>
      <c r="BKD183" s="9"/>
      <c r="BKE183" s="9"/>
      <c r="BKF183" s="9"/>
      <c r="BKG183" s="9"/>
      <c r="BKH183" s="9"/>
      <c r="BKI183" s="9"/>
      <c r="BKJ183" s="9"/>
      <c r="BKK183" s="9"/>
      <c r="BKL183" s="9"/>
      <c r="BKM183" s="9"/>
      <c r="BKN183" s="9"/>
      <c r="BKO183" s="9"/>
      <c r="BKP183" s="9"/>
      <c r="BKQ183" s="9"/>
      <c r="BKR183" s="9"/>
      <c r="BKS183" s="9"/>
      <c r="BKT183" s="9"/>
      <c r="BKU183" s="9"/>
      <c r="BKV183" s="9"/>
      <c r="BKW183" s="9"/>
      <c r="BKX183" s="9"/>
      <c r="BKY183" s="9"/>
      <c r="BKZ183" s="9"/>
      <c r="BLA183" s="9"/>
      <c r="BLB183" s="9"/>
      <c r="BLC183" s="9"/>
      <c r="BLD183" s="9"/>
      <c r="BLE183" s="9"/>
      <c r="BLF183" s="9"/>
      <c r="BLG183" s="9"/>
      <c r="BLH183" s="9"/>
      <c r="BLI183" s="9"/>
      <c r="BLJ183" s="9"/>
      <c r="BLK183" s="9"/>
      <c r="BLL183" s="9"/>
      <c r="BLM183" s="9"/>
      <c r="BLN183" s="9"/>
      <c r="BLO183" s="9"/>
      <c r="BLP183" s="9"/>
      <c r="BLQ183" s="9"/>
      <c r="BLR183" s="9"/>
      <c r="BLS183" s="9"/>
      <c r="BLT183" s="9"/>
      <c r="BLU183" s="9"/>
      <c r="BLV183" s="9"/>
      <c r="BLW183" s="9"/>
      <c r="BLX183" s="9"/>
      <c r="BLY183" s="9"/>
      <c r="BLZ183" s="9"/>
      <c r="BMA183" s="9"/>
      <c r="BMB183" s="9"/>
      <c r="BMC183" s="9"/>
      <c r="BMD183" s="9"/>
      <c r="BME183" s="9"/>
      <c r="BMF183" s="9"/>
      <c r="BMG183" s="9"/>
      <c r="BMH183" s="9"/>
      <c r="BMI183" s="9"/>
      <c r="BMJ183" s="9"/>
      <c r="BMK183" s="9"/>
      <c r="BML183" s="9"/>
      <c r="BMM183" s="9"/>
      <c r="BMN183" s="9"/>
      <c r="BMO183" s="9"/>
      <c r="BMP183" s="9"/>
      <c r="BMQ183" s="9"/>
      <c r="BMR183" s="9"/>
      <c r="BMS183" s="9"/>
      <c r="BMT183" s="9"/>
      <c r="BMU183" s="9"/>
      <c r="BMV183" s="9"/>
      <c r="BMW183" s="9"/>
      <c r="BMX183" s="9"/>
      <c r="BMY183" s="9"/>
      <c r="BMZ183" s="9"/>
      <c r="BNA183" s="9"/>
      <c r="BNB183" s="9"/>
      <c r="BNC183" s="9"/>
      <c r="BND183" s="9"/>
      <c r="BNE183" s="9"/>
      <c r="BNF183" s="9"/>
      <c r="BNG183" s="9"/>
      <c r="BNH183" s="9"/>
      <c r="BNI183" s="9"/>
      <c r="BNJ183" s="9"/>
      <c r="BNK183" s="9"/>
      <c r="BNL183" s="9"/>
      <c r="BNM183" s="9"/>
      <c r="BNN183" s="9"/>
      <c r="BNO183" s="9"/>
      <c r="BNP183" s="9"/>
      <c r="BNQ183" s="9"/>
      <c r="BNR183" s="9"/>
      <c r="BNS183" s="9"/>
      <c r="BNT183" s="9"/>
      <c r="BNU183" s="9"/>
      <c r="BNV183" s="9"/>
      <c r="BNW183" s="9"/>
      <c r="BNX183" s="9"/>
      <c r="BNY183" s="9"/>
      <c r="BNZ183" s="9"/>
      <c r="BOA183" s="9"/>
      <c r="BOB183" s="9"/>
      <c r="BOC183" s="9"/>
      <c r="BOD183" s="9"/>
      <c r="BOE183" s="9"/>
      <c r="BOF183" s="9"/>
      <c r="BOG183" s="9"/>
      <c r="BOH183" s="9"/>
      <c r="BOI183" s="9"/>
      <c r="BOJ183" s="9"/>
      <c r="BOK183" s="9"/>
      <c r="BOL183" s="9"/>
      <c r="BOM183" s="9"/>
      <c r="BON183" s="9"/>
      <c r="BOO183" s="9"/>
      <c r="BOP183" s="9"/>
      <c r="BOQ183" s="9"/>
      <c r="BOR183" s="9"/>
      <c r="BOS183" s="9"/>
      <c r="BOT183" s="9"/>
      <c r="BOU183" s="9"/>
      <c r="BOV183" s="9"/>
      <c r="BOW183" s="9"/>
      <c r="BOX183" s="9"/>
      <c r="BOY183" s="9"/>
      <c r="BOZ183" s="9"/>
      <c r="BPA183" s="9"/>
      <c r="BPB183" s="9"/>
      <c r="BPC183" s="9"/>
      <c r="BPD183" s="9"/>
      <c r="BPE183" s="9"/>
      <c r="BPF183" s="9"/>
      <c r="BPG183" s="9"/>
      <c r="BPH183" s="9"/>
      <c r="BPI183" s="9"/>
      <c r="BPJ183" s="9"/>
      <c r="BPK183" s="9"/>
      <c r="BPL183" s="9"/>
      <c r="BPM183" s="9"/>
      <c r="BPN183" s="9"/>
      <c r="BPO183" s="9"/>
      <c r="BPP183" s="9"/>
      <c r="BPQ183" s="9"/>
      <c r="BPR183" s="9"/>
      <c r="BPS183" s="9"/>
      <c r="BPT183" s="9"/>
      <c r="BPU183" s="9"/>
      <c r="BPV183" s="9"/>
      <c r="BPW183" s="9"/>
      <c r="BPX183" s="9"/>
      <c r="BPY183" s="9"/>
      <c r="BPZ183" s="9"/>
      <c r="BQA183" s="9"/>
      <c r="BQB183" s="9"/>
      <c r="BQC183" s="9"/>
      <c r="BQD183" s="9"/>
      <c r="BQE183" s="9"/>
      <c r="BQF183" s="9"/>
      <c r="BQG183" s="9"/>
      <c r="BQH183" s="9"/>
      <c r="BQI183" s="9"/>
      <c r="BQJ183" s="9"/>
      <c r="BQK183" s="9"/>
      <c r="BQL183" s="9"/>
      <c r="BQM183" s="9"/>
      <c r="BQN183" s="9"/>
      <c r="BQO183" s="9"/>
      <c r="BQP183" s="9"/>
      <c r="BQQ183" s="9"/>
      <c r="BQR183" s="9"/>
      <c r="BQS183" s="9"/>
      <c r="BQT183" s="9"/>
      <c r="BQU183" s="9"/>
      <c r="BQV183" s="9"/>
      <c r="BQW183" s="9"/>
      <c r="BQX183" s="9"/>
      <c r="BQY183" s="9"/>
      <c r="BQZ183" s="9"/>
      <c r="BRA183" s="9"/>
      <c r="BRB183" s="9"/>
      <c r="BRC183" s="9"/>
      <c r="BRD183" s="9"/>
      <c r="BRE183" s="9"/>
      <c r="BRF183" s="9"/>
      <c r="BRG183" s="9"/>
      <c r="BRH183" s="9"/>
      <c r="BRI183" s="9"/>
      <c r="BRJ183" s="9"/>
      <c r="BRK183" s="9"/>
      <c r="BRL183" s="9"/>
      <c r="BRM183" s="9"/>
      <c r="BRN183" s="9"/>
      <c r="BRO183" s="9"/>
      <c r="BRP183" s="9"/>
      <c r="BRQ183" s="9"/>
      <c r="BRR183" s="9"/>
      <c r="BRS183" s="9"/>
      <c r="BRT183" s="9"/>
      <c r="BRU183" s="9"/>
      <c r="BRV183" s="9"/>
      <c r="BRW183" s="9"/>
      <c r="BRX183" s="9"/>
      <c r="BRY183" s="9"/>
      <c r="BRZ183" s="9"/>
      <c r="BSA183" s="9"/>
      <c r="BSB183" s="9"/>
      <c r="BSC183" s="9"/>
      <c r="BSD183" s="9"/>
      <c r="BSE183" s="9"/>
      <c r="BSF183" s="9"/>
      <c r="BSG183" s="9"/>
      <c r="BSH183" s="9"/>
      <c r="BSI183" s="9"/>
      <c r="BSJ183" s="9"/>
      <c r="BSK183" s="9"/>
      <c r="BSL183" s="9"/>
      <c r="BSM183" s="9"/>
      <c r="BSN183" s="9"/>
      <c r="BSO183" s="9"/>
      <c r="BSP183" s="9"/>
      <c r="BSQ183" s="9"/>
      <c r="BSR183" s="9"/>
      <c r="BSS183" s="9"/>
      <c r="BST183" s="9"/>
      <c r="BSU183" s="9"/>
      <c r="BSV183" s="9"/>
      <c r="BSW183" s="9"/>
      <c r="BSX183" s="9"/>
      <c r="BSY183" s="9"/>
      <c r="BSZ183" s="9"/>
      <c r="BTA183" s="9"/>
      <c r="BTB183" s="9"/>
      <c r="BTC183" s="9"/>
      <c r="BTD183" s="9"/>
      <c r="BTE183" s="9"/>
      <c r="BTF183" s="9"/>
      <c r="BTG183" s="9"/>
      <c r="BTH183" s="9"/>
      <c r="BTI183" s="9"/>
      <c r="BTJ183" s="9"/>
      <c r="BTK183" s="9"/>
      <c r="BTL183" s="9"/>
      <c r="BTM183" s="9"/>
      <c r="BTN183" s="9"/>
      <c r="BTO183" s="9"/>
      <c r="BTP183" s="9"/>
      <c r="BTQ183" s="9"/>
      <c r="BTR183" s="9"/>
      <c r="BTS183" s="9"/>
      <c r="BTT183" s="9"/>
      <c r="BTU183" s="9"/>
      <c r="BTV183" s="9"/>
      <c r="BTW183" s="9"/>
      <c r="BTX183" s="9"/>
      <c r="BTY183" s="9"/>
      <c r="BTZ183" s="9"/>
      <c r="BUA183" s="9"/>
      <c r="BUB183" s="9"/>
      <c r="BUC183" s="9"/>
      <c r="BUD183" s="9"/>
      <c r="BUE183" s="9"/>
      <c r="BUF183" s="9"/>
      <c r="BUG183" s="9"/>
      <c r="BUH183" s="9"/>
      <c r="BUI183" s="9"/>
      <c r="BUJ183" s="9"/>
      <c r="BUK183" s="9"/>
      <c r="BUL183" s="9"/>
      <c r="BUM183" s="9"/>
      <c r="BUN183" s="9"/>
      <c r="BUO183" s="9"/>
      <c r="BUP183" s="9"/>
      <c r="BUQ183" s="9"/>
      <c r="BUR183" s="9"/>
      <c r="BUS183" s="9"/>
      <c r="BUT183" s="9"/>
      <c r="BUU183" s="9"/>
      <c r="BUV183" s="9"/>
      <c r="BUW183" s="9"/>
      <c r="BUX183" s="9"/>
      <c r="BUY183" s="9"/>
      <c r="BUZ183" s="9"/>
      <c r="BVA183" s="9"/>
      <c r="BVB183" s="9"/>
      <c r="BVC183" s="9"/>
      <c r="BVD183" s="9"/>
      <c r="BVE183" s="9"/>
      <c r="BVF183" s="9"/>
      <c r="BVG183" s="9"/>
      <c r="BVH183" s="9"/>
      <c r="BVI183" s="9"/>
      <c r="BVJ183" s="9"/>
      <c r="BVK183" s="9"/>
      <c r="BVL183" s="9"/>
      <c r="BVM183" s="9"/>
      <c r="BVN183" s="9"/>
      <c r="BVO183" s="9"/>
      <c r="BVP183" s="9"/>
      <c r="BVQ183" s="9"/>
      <c r="BVR183" s="9"/>
      <c r="BVS183" s="9"/>
      <c r="BVT183" s="9"/>
      <c r="BVU183" s="9"/>
      <c r="BVV183" s="9"/>
      <c r="BVW183" s="9"/>
      <c r="BVX183" s="9"/>
      <c r="BVY183" s="9"/>
      <c r="BVZ183" s="9"/>
      <c r="BWA183" s="9"/>
      <c r="BWB183" s="9"/>
      <c r="BWC183" s="9"/>
      <c r="BWD183" s="9"/>
      <c r="BWE183" s="9"/>
      <c r="BWF183" s="9"/>
      <c r="BWG183" s="9"/>
      <c r="BWH183" s="9"/>
      <c r="BWI183" s="9"/>
      <c r="BWJ183" s="9"/>
      <c r="BWK183" s="9"/>
      <c r="BWL183" s="9"/>
      <c r="BWM183" s="9"/>
      <c r="BWN183" s="9"/>
      <c r="BWO183" s="9"/>
      <c r="BWP183" s="9"/>
      <c r="BWQ183" s="9"/>
      <c r="BWR183" s="9"/>
      <c r="BWS183" s="9"/>
      <c r="BWT183" s="9"/>
      <c r="BWU183" s="9"/>
      <c r="BWV183" s="9"/>
      <c r="BWW183" s="9"/>
      <c r="BWX183" s="9"/>
      <c r="BWY183" s="9"/>
      <c r="BWZ183" s="9"/>
      <c r="BXA183" s="9"/>
      <c r="BXB183" s="9"/>
      <c r="BXC183" s="9"/>
      <c r="BXD183" s="9"/>
    </row>
    <row r="184" ht="14.25" customHeight="1">
      <c r="A184" s="9">
        <v>25.0</v>
      </c>
      <c r="B184" s="9" t="s">
        <v>11947</v>
      </c>
      <c r="C184" s="9" t="s">
        <v>11948</v>
      </c>
      <c r="D184" s="9" t="s">
        <v>11948</v>
      </c>
      <c r="E184" s="9"/>
      <c r="F184" s="9">
        <v>2.0</v>
      </c>
      <c r="G184" s="9" t="s">
        <v>13542</v>
      </c>
      <c r="H184" s="9"/>
      <c r="I184" s="9"/>
      <c r="J184" s="9"/>
      <c r="K184" s="9"/>
      <c r="L184" s="9">
        <v>2.0</v>
      </c>
      <c r="M184" s="9"/>
      <c r="N184" s="9"/>
      <c r="O184" s="9"/>
      <c r="P184" s="9">
        <v>0.0</v>
      </c>
      <c r="Q184" s="9" t="s">
        <v>13543</v>
      </c>
      <c r="R184" s="9"/>
      <c r="S184" s="9" t="s">
        <v>3351</v>
      </c>
      <c r="T184" s="9" t="s">
        <v>3349</v>
      </c>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9"/>
      <c r="FB184" s="9"/>
      <c r="FC184" s="9"/>
      <c r="FD184" s="9"/>
      <c r="FE184" s="9"/>
      <c r="FF184" s="9"/>
      <c r="FG184" s="9"/>
      <c r="FH184" s="9"/>
      <c r="FI184" s="9"/>
      <c r="FJ184" s="9"/>
      <c r="FK184" s="9"/>
      <c r="FL184" s="9"/>
      <c r="FM184" s="9"/>
      <c r="FN184" s="9"/>
      <c r="FO184" s="9"/>
      <c r="FP184" s="9"/>
      <c r="FQ184" s="9"/>
      <c r="FR184" s="9"/>
      <c r="FS184" s="9"/>
      <c r="FT184" s="9"/>
      <c r="FU184" s="9"/>
      <c r="FV184" s="9"/>
      <c r="FW184" s="9"/>
      <c r="FX184" s="9"/>
      <c r="FY184" s="9"/>
      <c r="FZ184" s="9"/>
      <c r="GA184" s="9"/>
      <c r="GB184" s="9"/>
      <c r="GC184" s="9"/>
      <c r="GD184" s="9"/>
      <c r="GE184" s="9"/>
      <c r="GF184" s="9"/>
      <c r="GG184" s="9"/>
      <c r="GH184" s="9"/>
      <c r="GI184" s="9"/>
      <c r="GJ184" s="9"/>
      <c r="GK184" s="9"/>
      <c r="GL184" s="9"/>
      <c r="GM184" s="9"/>
      <c r="GN184" s="9"/>
      <c r="GO184" s="9"/>
      <c r="GP184" s="9"/>
      <c r="GQ184" s="9"/>
      <c r="GR184" s="9"/>
      <c r="GS184" s="9"/>
      <c r="GT184" s="9"/>
      <c r="GU184" s="9"/>
      <c r="GV184" s="9"/>
      <c r="GW184" s="9"/>
      <c r="GX184" s="9"/>
      <c r="GY184" s="9"/>
      <c r="GZ184" s="9"/>
      <c r="HA184" s="9"/>
      <c r="HB184" s="9"/>
      <c r="HC184" s="9"/>
      <c r="HD184" s="9"/>
      <c r="HE184" s="9"/>
      <c r="HF184" s="9"/>
      <c r="HG184" s="9"/>
      <c r="HH184" s="9"/>
      <c r="HI184" s="9"/>
      <c r="HJ184" s="9"/>
      <c r="HK184" s="9"/>
      <c r="HL184" s="9"/>
      <c r="HM184" s="9"/>
      <c r="HN184" s="9"/>
      <c r="HO184" s="9"/>
      <c r="HP184" s="9"/>
      <c r="HQ184" s="9"/>
      <c r="HR184" s="9"/>
      <c r="HS184" s="9"/>
      <c r="HT184" s="9"/>
      <c r="HU184" s="9"/>
      <c r="HV184" s="9"/>
      <c r="HW184" s="9"/>
      <c r="HX184" s="9"/>
      <c r="HY184" s="9"/>
      <c r="HZ184" s="9"/>
      <c r="IA184" s="9"/>
      <c r="IB184" s="9"/>
      <c r="IC184" s="9"/>
      <c r="ID184" s="9"/>
      <c r="IE184" s="9"/>
      <c r="IF184" s="9"/>
      <c r="IG184" s="9"/>
      <c r="IH184" s="9"/>
      <c r="II184" s="9"/>
      <c r="IJ184" s="9"/>
      <c r="IK184" s="9"/>
      <c r="IL184" s="9"/>
      <c r="IM184" s="9"/>
      <c r="IN184" s="9"/>
      <c r="IO184" s="9"/>
      <c r="IP184" s="9"/>
      <c r="IQ184" s="9"/>
      <c r="IR184" s="9"/>
      <c r="IS184" s="9"/>
      <c r="IT184" s="9"/>
      <c r="IU184" s="9"/>
      <c r="IV184" s="9"/>
      <c r="IW184" s="9"/>
      <c r="IX184" s="9"/>
      <c r="IY184" s="9"/>
      <c r="IZ184" s="9"/>
      <c r="JA184" s="9"/>
      <c r="JB184" s="9"/>
      <c r="JC184" s="9"/>
      <c r="JD184" s="9"/>
      <c r="JE184" s="9"/>
      <c r="JF184" s="9"/>
      <c r="JG184" s="9"/>
      <c r="JH184" s="9"/>
      <c r="JI184" s="9"/>
      <c r="JJ184" s="9"/>
      <c r="JK184" s="9"/>
      <c r="JL184" s="9"/>
      <c r="JM184" s="9"/>
      <c r="JN184" s="9"/>
      <c r="JO184" s="9"/>
      <c r="JP184" s="9"/>
      <c r="JQ184" s="9"/>
      <c r="JR184" s="9"/>
      <c r="JS184" s="9"/>
      <c r="JT184" s="9"/>
      <c r="JU184" s="9"/>
      <c r="JV184" s="9"/>
      <c r="JW184" s="9"/>
      <c r="JX184" s="9"/>
      <c r="JY184" s="9"/>
      <c r="JZ184" s="9"/>
      <c r="KA184" s="9"/>
      <c r="KB184" s="9"/>
      <c r="KC184" s="9"/>
      <c r="KD184" s="9"/>
      <c r="KE184" s="9"/>
      <c r="KF184" s="9"/>
      <c r="KG184" s="9"/>
      <c r="KH184" s="9"/>
      <c r="KI184" s="9"/>
      <c r="KJ184" s="9"/>
      <c r="KK184" s="9"/>
      <c r="KL184" s="9"/>
      <c r="KM184" s="9"/>
      <c r="KN184" s="9"/>
      <c r="KO184" s="9"/>
      <c r="KP184" s="9"/>
      <c r="KQ184" s="9"/>
      <c r="KR184" s="9"/>
      <c r="KS184" s="9"/>
      <c r="KT184" s="9"/>
      <c r="KU184" s="9"/>
      <c r="KV184" s="9"/>
      <c r="KW184" s="9"/>
      <c r="KX184" s="9"/>
      <c r="KY184" s="9"/>
      <c r="KZ184" s="9"/>
      <c r="LA184" s="9"/>
      <c r="LB184" s="9"/>
      <c r="LC184" s="9"/>
      <c r="LD184" s="9"/>
      <c r="LE184" s="9"/>
      <c r="LF184" s="9"/>
      <c r="LG184" s="9"/>
      <c r="LH184" s="9"/>
      <c r="LI184" s="9"/>
      <c r="LJ184" s="9"/>
      <c r="LK184" s="9"/>
      <c r="LL184" s="9"/>
      <c r="LM184" s="9"/>
      <c r="LN184" s="9"/>
      <c r="LO184" s="9"/>
      <c r="LP184" s="9"/>
      <c r="LQ184" s="9"/>
      <c r="LR184" s="9"/>
      <c r="LS184" s="9"/>
      <c r="LT184" s="9"/>
      <c r="LU184" s="9"/>
      <c r="LV184" s="9"/>
      <c r="LW184" s="9"/>
      <c r="LX184" s="9"/>
      <c r="LY184" s="9"/>
      <c r="LZ184" s="9"/>
      <c r="MA184" s="9"/>
      <c r="MB184" s="9"/>
      <c r="MC184" s="9"/>
      <c r="MD184" s="9"/>
      <c r="ME184" s="9"/>
      <c r="MF184" s="9"/>
      <c r="MG184" s="9"/>
      <c r="MH184" s="9"/>
      <c r="MI184" s="9"/>
      <c r="MJ184" s="9"/>
      <c r="MK184" s="9"/>
      <c r="ML184" s="9"/>
      <c r="MM184" s="9"/>
      <c r="MN184" s="9"/>
      <c r="MO184" s="9"/>
      <c r="MP184" s="9"/>
      <c r="MQ184" s="9"/>
      <c r="MR184" s="9"/>
      <c r="MS184" s="9"/>
      <c r="MT184" s="9"/>
      <c r="MU184" s="9"/>
      <c r="MV184" s="9"/>
      <c r="MW184" s="9"/>
      <c r="MX184" s="9"/>
      <c r="MY184" s="9"/>
      <c r="MZ184" s="9"/>
      <c r="NA184" s="9"/>
      <c r="NB184" s="9"/>
      <c r="NC184" s="9"/>
      <c r="ND184" s="9"/>
      <c r="NE184" s="9"/>
      <c r="NF184" s="9"/>
      <c r="NG184" s="9"/>
      <c r="NH184" s="9"/>
      <c r="NI184" s="9"/>
      <c r="NJ184" s="9"/>
      <c r="NK184" s="9"/>
      <c r="NL184" s="9"/>
      <c r="NM184" s="9"/>
      <c r="NN184" s="9"/>
      <c r="NO184" s="9"/>
      <c r="NP184" s="9"/>
      <c r="NQ184" s="9"/>
      <c r="NR184" s="9"/>
      <c r="NS184" s="9"/>
      <c r="NT184" s="9"/>
      <c r="NU184" s="9"/>
      <c r="NV184" s="9"/>
      <c r="NW184" s="9"/>
      <c r="NX184" s="9"/>
      <c r="NY184" s="9"/>
      <c r="NZ184" s="9"/>
      <c r="OA184" s="9"/>
      <c r="OB184" s="9"/>
      <c r="OC184" s="9"/>
      <c r="OD184" s="9"/>
      <c r="OE184" s="9"/>
      <c r="OF184" s="9"/>
      <c r="OG184" s="9"/>
      <c r="OH184" s="9"/>
      <c r="OI184" s="9"/>
      <c r="OJ184" s="9"/>
      <c r="OK184" s="9"/>
      <c r="OL184" s="9"/>
      <c r="OM184" s="9"/>
      <c r="ON184" s="9"/>
      <c r="OO184" s="9"/>
      <c r="OP184" s="9"/>
      <c r="OQ184" s="9"/>
      <c r="OR184" s="9"/>
      <c r="OS184" s="9"/>
      <c r="OT184" s="9"/>
      <c r="OU184" s="9"/>
      <c r="OV184" s="9"/>
      <c r="OW184" s="9"/>
      <c r="OX184" s="9"/>
      <c r="OY184" s="9"/>
      <c r="OZ184" s="9"/>
      <c r="PA184" s="9"/>
      <c r="PB184" s="9"/>
      <c r="PC184" s="9"/>
      <c r="PD184" s="9"/>
      <c r="PE184" s="9"/>
      <c r="PF184" s="9"/>
      <c r="PG184" s="9"/>
      <c r="PH184" s="9"/>
      <c r="PI184" s="9"/>
      <c r="PJ184" s="9"/>
      <c r="PK184" s="9"/>
      <c r="PL184" s="9"/>
      <c r="PM184" s="9"/>
      <c r="PN184" s="9"/>
      <c r="PO184" s="9"/>
      <c r="PP184" s="9"/>
      <c r="PQ184" s="9"/>
      <c r="PR184" s="9"/>
      <c r="PS184" s="9"/>
      <c r="PT184" s="9"/>
      <c r="PU184" s="9"/>
      <c r="PV184" s="9"/>
      <c r="PW184" s="9"/>
      <c r="PX184" s="9"/>
      <c r="PY184" s="9"/>
      <c r="PZ184" s="9"/>
      <c r="QA184" s="9"/>
      <c r="QB184" s="9"/>
      <c r="QC184" s="9"/>
      <c r="QD184" s="9"/>
      <c r="QE184" s="9"/>
      <c r="QF184" s="9"/>
      <c r="QG184" s="9"/>
      <c r="QH184" s="9"/>
      <c r="QI184" s="9"/>
      <c r="QJ184" s="9"/>
      <c r="QK184" s="9"/>
      <c r="QL184" s="9"/>
      <c r="QM184" s="9"/>
      <c r="QN184" s="9"/>
      <c r="QO184" s="9"/>
      <c r="QP184" s="9"/>
      <c r="QQ184" s="9"/>
      <c r="QR184" s="9"/>
      <c r="QS184" s="9"/>
      <c r="QT184" s="9"/>
      <c r="QU184" s="9"/>
      <c r="QV184" s="9"/>
      <c r="QW184" s="9"/>
      <c r="QX184" s="9"/>
      <c r="QY184" s="9"/>
      <c r="QZ184" s="9"/>
      <c r="RA184" s="9"/>
      <c r="RB184" s="9"/>
      <c r="RC184" s="9"/>
      <c r="RD184" s="9"/>
      <c r="RE184" s="9"/>
      <c r="RF184" s="9"/>
      <c r="RG184" s="9"/>
      <c r="RH184" s="9"/>
      <c r="RI184" s="9"/>
      <c r="RJ184" s="9"/>
      <c r="RK184" s="9"/>
      <c r="RL184" s="9"/>
      <c r="RM184" s="9"/>
      <c r="RN184" s="9"/>
      <c r="RO184" s="9"/>
      <c r="RP184" s="9"/>
      <c r="RQ184" s="9"/>
      <c r="RR184" s="9"/>
      <c r="RS184" s="9"/>
      <c r="RT184" s="9"/>
      <c r="RU184" s="9"/>
      <c r="RV184" s="9"/>
      <c r="RW184" s="9"/>
      <c r="RX184" s="9"/>
      <c r="RY184" s="9"/>
      <c r="RZ184" s="9"/>
      <c r="SA184" s="9"/>
      <c r="SB184" s="9"/>
      <c r="SC184" s="9"/>
      <c r="SD184" s="9"/>
      <c r="SE184" s="9"/>
      <c r="SF184" s="9"/>
      <c r="SG184" s="9"/>
      <c r="SH184" s="9"/>
      <c r="SI184" s="9"/>
      <c r="SJ184" s="9"/>
      <c r="SK184" s="9"/>
      <c r="SL184" s="9"/>
      <c r="SM184" s="9"/>
      <c r="SN184" s="9"/>
      <c r="SO184" s="9"/>
      <c r="SP184" s="9"/>
      <c r="SQ184" s="9"/>
      <c r="SR184" s="9"/>
      <c r="SS184" s="9"/>
      <c r="ST184" s="9"/>
      <c r="SU184" s="9"/>
      <c r="SV184" s="9"/>
      <c r="SW184" s="9"/>
      <c r="SX184" s="9"/>
      <c r="SY184" s="9"/>
      <c r="SZ184" s="9"/>
      <c r="TA184" s="9"/>
      <c r="TB184" s="9"/>
      <c r="TC184" s="9"/>
      <c r="TD184" s="9"/>
      <c r="TE184" s="9"/>
      <c r="TF184" s="9"/>
      <c r="TG184" s="9"/>
      <c r="TH184" s="9"/>
      <c r="TI184" s="9"/>
      <c r="TJ184" s="9"/>
      <c r="TK184" s="9"/>
      <c r="TL184" s="9"/>
      <c r="TM184" s="9"/>
      <c r="TN184" s="9"/>
      <c r="TO184" s="9"/>
      <c r="TP184" s="9"/>
      <c r="TQ184" s="9"/>
      <c r="TR184" s="9"/>
      <c r="TS184" s="9"/>
      <c r="TT184" s="9"/>
      <c r="TU184" s="9"/>
      <c r="TV184" s="9"/>
      <c r="TW184" s="9"/>
      <c r="TX184" s="9"/>
      <c r="TY184" s="9"/>
      <c r="TZ184" s="9"/>
      <c r="UA184" s="9"/>
      <c r="UB184" s="9"/>
      <c r="UC184" s="9"/>
      <c r="UD184" s="9"/>
      <c r="UE184" s="9"/>
      <c r="UF184" s="9"/>
      <c r="UG184" s="9"/>
      <c r="UH184" s="9"/>
      <c r="UI184" s="9"/>
      <c r="UJ184" s="9"/>
      <c r="UK184" s="9"/>
      <c r="UL184" s="9"/>
      <c r="UM184" s="9"/>
      <c r="UN184" s="9"/>
      <c r="UO184" s="9"/>
      <c r="UP184" s="9"/>
      <c r="UQ184" s="9"/>
      <c r="UR184" s="9"/>
      <c r="US184" s="9"/>
      <c r="UT184" s="9"/>
      <c r="UU184" s="9"/>
      <c r="UV184" s="9"/>
      <c r="UW184" s="9"/>
      <c r="UX184" s="9"/>
      <c r="UY184" s="9"/>
      <c r="UZ184" s="9"/>
      <c r="VA184" s="9"/>
      <c r="VB184" s="9"/>
      <c r="VC184" s="9"/>
      <c r="VD184" s="9"/>
      <c r="VE184" s="9"/>
      <c r="VF184" s="9"/>
      <c r="VG184" s="9"/>
      <c r="VH184" s="9"/>
      <c r="VI184" s="9"/>
      <c r="VJ184" s="9"/>
      <c r="VK184" s="9"/>
      <c r="VL184" s="9"/>
      <c r="VM184" s="9"/>
      <c r="VN184" s="9"/>
      <c r="VO184" s="9"/>
      <c r="VP184" s="9"/>
      <c r="VQ184" s="9"/>
      <c r="VR184" s="9"/>
      <c r="VS184" s="9"/>
      <c r="VT184" s="9"/>
      <c r="VU184" s="9"/>
      <c r="VV184" s="9"/>
      <c r="VW184" s="9"/>
      <c r="VX184" s="9"/>
      <c r="VY184" s="9"/>
      <c r="VZ184" s="9"/>
      <c r="WA184" s="9"/>
      <c r="WB184" s="9"/>
      <c r="WC184" s="9"/>
      <c r="WD184" s="9"/>
      <c r="WE184" s="9"/>
      <c r="WF184" s="9"/>
      <c r="WG184" s="9"/>
      <c r="WH184" s="9"/>
      <c r="WI184" s="9"/>
      <c r="WJ184" s="9"/>
      <c r="WK184" s="9"/>
      <c r="WL184" s="9"/>
      <c r="WM184" s="9"/>
      <c r="WN184" s="9"/>
      <c r="WO184" s="9"/>
      <c r="WP184" s="9"/>
      <c r="WQ184" s="9"/>
      <c r="WR184" s="9"/>
      <c r="WS184" s="9"/>
      <c r="WT184" s="9"/>
      <c r="WU184" s="9"/>
      <c r="WV184" s="9"/>
      <c r="WW184" s="9"/>
      <c r="WX184" s="9"/>
      <c r="WY184" s="9"/>
      <c r="WZ184" s="9"/>
      <c r="XA184" s="9"/>
      <c r="XB184" s="9"/>
      <c r="XC184" s="9"/>
      <c r="XD184" s="9"/>
      <c r="XE184" s="9"/>
      <c r="XF184" s="9"/>
      <c r="XG184" s="9"/>
      <c r="XH184" s="9"/>
      <c r="XI184" s="9"/>
      <c r="XJ184" s="9"/>
      <c r="XK184" s="9"/>
      <c r="XL184" s="9"/>
      <c r="XM184" s="9"/>
      <c r="XN184" s="9"/>
      <c r="XO184" s="9"/>
      <c r="XP184" s="9"/>
      <c r="XQ184" s="9"/>
      <c r="XR184" s="9"/>
      <c r="XS184" s="9"/>
      <c r="XT184" s="9"/>
      <c r="XU184" s="9"/>
      <c r="XV184" s="9"/>
      <c r="XW184" s="9"/>
      <c r="XX184" s="9"/>
      <c r="XY184" s="9"/>
      <c r="XZ184" s="9"/>
      <c r="YA184" s="9"/>
      <c r="YB184" s="9"/>
      <c r="YC184" s="9"/>
      <c r="YD184" s="9"/>
      <c r="YE184" s="9"/>
      <c r="YF184" s="9"/>
      <c r="YG184" s="9"/>
      <c r="YH184" s="9"/>
      <c r="YI184" s="9"/>
      <c r="YJ184" s="9"/>
      <c r="YK184" s="9"/>
      <c r="YL184" s="9"/>
      <c r="YM184" s="9"/>
      <c r="YN184" s="9"/>
      <c r="YO184" s="9"/>
      <c r="YP184" s="9"/>
      <c r="YQ184" s="9"/>
      <c r="YR184" s="9"/>
      <c r="YS184" s="9"/>
      <c r="YT184" s="9"/>
      <c r="YU184" s="9"/>
      <c r="YV184" s="9"/>
      <c r="YW184" s="9"/>
      <c r="YX184" s="9"/>
      <c r="YY184" s="9"/>
      <c r="YZ184" s="9"/>
      <c r="ZA184" s="9"/>
      <c r="ZB184" s="9"/>
      <c r="ZC184" s="9"/>
      <c r="ZD184" s="9"/>
      <c r="ZE184" s="9"/>
      <c r="ZF184" s="9"/>
      <c r="ZG184" s="9"/>
      <c r="ZH184" s="9"/>
      <c r="ZI184" s="9"/>
      <c r="ZJ184" s="9"/>
      <c r="ZK184" s="9"/>
      <c r="ZL184" s="9"/>
      <c r="ZM184" s="9"/>
      <c r="ZN184" s="9"/>
      <c r="ZO184" s="9"/>
      <c r="ZP184" s="9"/>
      <c r="ZQ184" s="9"/>
      <c r="ZR184" s="9"/>
      <c r="ZS184" s="9"/>
      <c r="ZT184" s="9"/>
      <c r="ZU184" s="9"/>
      <c r="ZV184" s="9"/>
      <c r="ZW184" s="9"/>
      <c r="ZX184" s="9"/>
      <c r="ZY184" s="9"/>
      <c r="ZZ184" s="9"/>
      <c r="AAA184" s="9"/>
      <c r="AAB184" s="9"/>
      <c r="AAC184" s="9"/>
      <c r="AAD184" s="9"/>
      <c r="AAE184" s="9"/>
      <c r="AAF184" s="9"/>
      <c r="AAG184" s="9"/>
      <c r="AAH184" s="9"/>
      <c r="AAI184" s="9"/>
      <c r="AAJ184" s="9"/>
      <c r="AAK184" s="9"/>
      <c r="AAL184" s="9"/>
      <c r="AAM184" s="9"/>
      <c r="AAN184" s="9"/>
      <c r="AAO184" s="9"/>
      <c r="AAP184" s="9"/>
      <c r="AAQ184" s="9"/>
      <c r="AAR184" s="9"/>
      <c r="AAS184" s="9"/>
      <c r="AAT184" s="9"/>
      <c r="AAU184" s="9"/>
      <c r="AAV184" s="9"/>
      <c r="AAW184" s="9"/>
      <c r="AAX184" s="9"/>
      <c r="AAY184" s="9"/>
      <c r="AAZ184" s="9"/>
      <c r="ABA184" s="9"/>
      <c r="ABB184" s="9"/>
      <c r="ABC184" s="9"/>
      <c r="ABD184" s="9"/>
      <c r="ABE184" s="9"/>
      <c r="ABF184" s="9"/>
      <c r="ABG184" s="9"/>
      <c r="ABH184" s="9"/>
      <c r="ABI184" s="9"/>
      <c r="ABJ184" s="9"/>
      <c r="ABK184" s="9"/>
      <c r="ABL184" s="9"/>
      <c r="ABM184" s="9"/>
      <c r="ABN184" s="9"/>
      <c r="ABO184" s="9"/>
      <c r="ABP184" s="9"/>
      <c r="ABQ184" s="9"/>
      <c r="ABR184" s="9"/>
      <c r="ABS184" s="9"/>
      <c r="ABT184" s="9"/>
      <c r="ABU184" s="9"/>
      <c r="ABV184" s="9"/>
      <c r="ABW184" s="9"/>
      <c r="ABX184" s="9"/>
      <c r="ABY184" s="9"/>
      <c r="ABZ184" s="9"/>
      <c r="ACA184" s="9"/>
      <c r="ACB184" s="9"/>
      <c r="ACC184" s="9"/>
      <c r="ACD184" s="9"/>
      <c r="ACE184" s="9"/>
      <c r="ACF184" s="9"/>
      <c r="ACG184" s="9"/>
      <c r="ACH184" s="9"/>
      <c r="ACI184" s="9"/>
      <c r="ACJ184" s="9"/>
      <c r="ACK184" s="9"/>
      <c r="ACL184" s="9"/>
      <c r="ACM184" s="9"/>
      <c r="ACN184" s="9"/>
      <c r="ACO184" s="9"/>
      <c r="ACP184" s="9"/>
      <c r="ACQ184" s="9"/>
      <c r="ACR184" s="9"/>
      <c r="ACS184" s="9"/>
      <c r="ACT184" s="9"/>
      <c r="ACU184" s="9"/>
      <c r="ACV184" s="9"/>
      <c r="ACW184" s="9"/>
      <c r="ACX184" s="9"/>
      <c r="ACY184" s="9"/>
      <c r="ACZ184" s="9"/>
      <c r="ADA184" s="9"/>
      <c r="ADB184" s="9"/>
      <c r="ADC184" s="9"/>
      <c r="ADD184" s="9"/>
      <c r="ADE184" s="9"/>
      <c r="ADF184" s="9"/>
      <c r="ADG184" s="9"/>
      <c r="ADH184" s="9"/>
      <c r="ADI184" s="9"/>
      <c r="ADJ184" s="9"/>
      <c r="ADK184" s="9"/>
      <c r="ADL184" s="9"/>
      <c r="ADM184" s="9"/>
      <c r="ADN184" s="9"/>
      <c r="ADO184" s="9"/>
      <c r="ADP184" s="9"/>
      <c r="ADQ184" s="9"/>
      <c r="ADR184" s="9"/>
      <c r="ADS184" s="9"/>
      <c r="ADT184" s="9"/>
      <c r="ADU184" s="9"/>
      <c r="ADV184" s="9"/>
      <c r="ADW184" s="9"/>
      <c r="ADX184" s="9"/>
      <c r="ADY184" s="9"/>
      <c r="ADZ184" s="9"/>
      <c r="AEA184" s="9"/>
      <c r="AEB184" s="9"/>
      <c r="AEC184" s="9"/>
      <c r="AED184" s="9"/>
      <c r="AEE184" s="9"/>
      <c r="AEF184" s="9"/>
      <c r="AEG184" s="9"/>
      <c r="AEH184" s="9"/>
      <c r="AEI184" s="9"/>
      <c r="AEJ184" s="9"/>
      <c r="AEK184" s="9"/>
      <c r="AEL184" s="9"/>
      <c r="AEM184" s="9"/>
      <c r="AEN184" s="9"/>
      <c r="AEO184" s="9"/>
      <c r="AEP184" s="9"/>
      <c r="AEQ184" s="9"/>
      <c r="AER184" s="9"/>
      <c r="AES184" s="9"/>
      <c r="AET184" s="9"/>
      <c r="AEU184" s="9"/>
      <c r="AEV184" s="9"/>
      <c r="AEW184" s="9"/>
      <c r="AEX184" s="9"/>
      <c r="AEY184" s="9"/>
      <c r="AEZ184" s="9"/>
      <c r="AFA184" s="9"/>
      <c r="AFB184" s="9"/>
      <c r="AFC184" s="9"/>
      <c r="AFD184" s="9"/>
      <c r="AFE184" s="9"/>
      <c r="AFF184" s="9"/>
      <c r="AFG184" s="9"/>
      <c r="AFH184" s="9"/>
      <c r="AFI184" s="9"/>
      <c r="AFJ184" s="9"/>
      <c r="AFK184" s="9"/>
      <c r="AFL184" s="9"/>
      <c r="AFM184" s="9"/>
      <c r="AFN184" s="9"/>
      <c r="AFO184" s="9"/>
      <c r="AFP184" s="9"/>
      <c r="AFQ184" s="9"/>
      <c r="AFR184" s="9"/>
      <c r="AFS184" s="9"/>
      <c r="AFT184" s="9"/>
      <c r="AFU184" s="9"/>
      <c r="AFV184" s="9"/>
      <c r="AFW184" s="9"/>
      <c r="AFX184" s="9"/>
      <c r="AFY184" s="9"/>
      <c r="AFZ184" s="9"/>
      <c r="AGA184" s="9"/>
      <c r="AGB184" s="9"/>
      <c r="AGC184" s="9"/>
      <c r="AGD184" s="9"/>
      <c r="AGE184" s="9"/>
      <c r="AGF184" s="9"/>
      <c r="AGG184" s="9"/>
      <c r="AGH184" s="9"/>
      <c r="AGI184" s="9"/>
      <c r="AGJ184" s="9"/>
      <c r="AGK184" s="9"/>
      <c r="AGL184" s="9"/>
      <c r="AGM184" s="9"/>
      <c r="AGN184" s="9"/>
      <c r="AGO184" s="9"/>
      <c r="AGP184" s="9"/>
      <c r="AGQ184" s="9"/>
      <c r="AGR184" s="9"/>
      <c r="AGS184" s="9"/>
      <c r="AGT184" s="9"/>
      <c r="AGU184" s="9"/>
      <c r="AGV184" s="9"/>
      <c r="AGW184" s="9"/>
      <c r="AGX184" s="9"/>
      <c r="AGY184" s="9"/>
      <c r="AGZ184" s="9"/>
      <c r="AHA184" s="9"/>
      <c r="AHB184" s="9"/>
      <c r="AHC184" s="9"/>
      <c r="AHD184" s="9"/>
      <c r="AHE184" s="9"/>
      <c r="AHF184" s="9"/>
      <c r="AHG184" s="9"/>
      <c r="AHH184" s="9"/>
      <c r="AHI184" s="9"/>
      <c r="AHJ184" s="9"/>
      <c r="AHK184" s="9"/>
      <c r="AHL184" s="9"/>
      <c r="AHM184" s="9"/>
      <c r="AHN184" s="9"/>
      <c r="AHO184" s="9"/>
      <c r="AHP184" s="9"/>
      <c r="AHQ184" s="9"/>
      <c r="AHR184" s="9"/>
      <c r="AHS184" s="9"/>
      <c r="AHT184" s="9"/>
      <c r="AHU184" s="9"/>
      <c r="AHV184" s="9"/>
      <c r="AHW184" s="9"/>
      <c r="AHX184" s="9"/>
      <c r="AHY184" s="9"/>
      <c r="AHZ184" s="9"/>
      <c r="AIA184" s="9"/>
      <c r="AIB184" s="9"/>
      <c r="AIC184" s="9"/>
      <c r="AID184" s="9"/>
      <c r="AIE184" s="9"/>
      <c r="AIF184" s="9"/>
      <c r="AIG184" s="9"/>
      <c r="AIH184" s="9"/>
      <c r="AII184" s="9"/>
      <c r="AIJ184" s="9"/>
      <c r="AIK184" s="9"/>
      <c r="AIL184" s="9"/>
      <c r="AIM184" s="9"/>
      <c r="AIN184" s="9"/>
      <c r="AIO184" s="9"/>
      <c r="AIP184" s="9"/>
      <c r="AIQ184" s="9"/>
      <c r="AIR184" s="9"/>
      <c r="AIS184" s="9"/>
      <c r="AIT184" s="9"/>
      <c r="AIU184" s="9"/>
      <c r="AIV184" s="9"/>
      <c r="AIW184" s="9"/>
      <c r="AIX184" s="9"/>
      <c r="AIY184" s="9"/>
      <c r="AIZ184" s="9"/>
      <c r="AJA184" s="9"/>
      <c r="AJB184" s="9"/>
      <c r="AJC184" s="9"/>
      <c r="AJD184" s="9"/>
      <c r="AJE184" s="9"/>
      <c r="AJF184" s="9"/>
      <c r="AJG184" s="9"/>
      <c r="AJH184" s="9"/>
      <c r="AJI184" s="9"/>
      <c r="AJJ184" s="9"/>
      <c r="AJK184" s="9"/>
      <c r="AJL184" s="9"/>
      <c r="AJM184" s="9"/>
      <c r="AJN184" s="9"/>
      <c r="AJO184" s="9"/>
      <c r="AJP184" s="9"/>
      <c r="AJQ184" s="9"/>
      <c r="AJR184" s="9"/>
      <c r="AJS184" s="9"/>
      <c r="AJT184" s="9"/>
      <c r="AJU184" s="9"/>
      <c r="AJV184" s="9"/>
      <c r="AJW184" s="9"/>
      <c r="AJX184" s="9"/>
      <c r="AJY184" s="9"/>
      <c r="AJZ184" s="9"/>
      <c r="AKA184" s="9"/>
      <c r="AKB184" s="9"/>
      <c r="AKC184" s="9"/>
      <c r="AKD184" s="9"/>
      <c r="AKE184" s="9"/>
      <c r="AKF184" s="9"/>
      <c r="AKG184" s="9"/>
      <c r="AKH184" s="9"/>
      <c r="AKI184" s="9"/>
      <c r="AKJ184" s="9"/>
      <c r="AKK184" s="9"/>
      <c r="AKL184" s="9"/>
      <c r="AKM184" s="9"/>
      <c r="AKN184" s="9"/>
      <c r="AKO184" s="9"/>
      <c r="AKP184" s="9"/>
      <c r="AKQ184" s="9"/>
      <c r="AKR184" s="9"/>
      <c r="AKS184" s="9"/>
      <c r="AKT184" s="9"/>
      <c r="AKU184" s="9"/>
      <c r="AKV184" s="9"/>
      <c r="AKW184" s="9"/>
      <c r="AKX184" s="9"/>
      <c r="AKY184" s="9"/>
      <c r="AKZ184" s="9"/>
      <c r="ALA184" s="9"/>
      <c r="ALB184" s="9"/>
      <c r="ALC184" s="9"/>
      <c r="ALD184" s="9"/>
      <c r="ALE184" s="9"/>
      <c r="ALF184" s="9"/>
      <c r="ALG184" s="9"/>
      <c r="ALH184" s="9"/>
      <c r="ALI184" s="9"/>
      <c r="ALJ184" s="9"/>
      <c r="ALK184" s="9"/>
      <c r="ALL184" s="9"/>
      <c r="ALM184" s="9"/>
      <c r="ALN184" s="9"/>
      <c r="ALO184" s="9"/>
      <c r="ALP184" s="9"/>
      <c r="ALQ184" s="9"/>
      <c r="ALR184" s="9"/>
      <c r="ALS184" s="9"/>
      <c r="ALT184" s="9"/>
      <c r="ALU184" s="9"/>
      <c r="ALV184" s="9"/>
      <c r="ALW184" s="9"/>
      <c r="ALX184" s="9"/>
      <c r="ALY184" s="9"/>
      <c r="AMN184" s="9"/>
      <c r="AMO184" s="9"/>
      <c r="AMP184" s="9"/>
      <c r="AMQ184" s="9"/>
      <c r="AMR184" s="9"/>
      <c r="AMS184" s="9"/>
      <c r="AMT184" s="9"/>
      <c r="AMU184" s="9"/>
      <c r="AMV184" s="9"/>
      <c r="AMW184" s="9"/>
      <c r="AMX184" s="9"/>
      <c r="AMY184" s="9"/>
      <c r="AMZ184" s="9"/>
      <c r="ANA184" s="9"/>
      <c r="ANB184" s="9"/>
      <c r="ANC184" s="9"/>
      <c r="AND184" s="9"/>
      <c r="ANE184" s="9"/>
      <c r="ANF184" s="9"/>
      <c r="ANG184" s="9"/>
      <c r="ANH184" s="9"/>
      <c r="ANI184" s="9"/>
      <c r="ANJ184" s="9"/>
      <c r="ANK184" s="9"/>
      <c r="ANL184" s="9"/>
      <c r="ANM184" s="9"/>
      <c r="ANN184" s="9"/>
      <c r="ANO184" s="9"/>
      <c r="ANP184" s="9"/>
      <c r="ANQ184" s="9"/>
      <c r="ANR184" s="9"/>
      <c r="ANS184" s="9"/>
      <c r="ANT184" s="9"/>
      <c r="ANU184" s="9"/>
      <c r="ANV184" s="9"/>
      <c r="ANW184" s="9"/>
      <c r="ANX184" s="9"/>
      <c r="ANY184" s="9"/>
      <c r="ANZ184" s="9"/>
      <c r="AOA184" s="9"/>
      <c r="AOB184" s="9"/>
      <c r="AOC184" s="9"/>
      <c r="AOD184" s="9"/>
      <c r="AOE184" s="9"/>
      <c r="AOF184" s="9"/>
      <c r="AOG184" s="9"/>
      <c r="AOH184" s="9"/>
      <c r="AOI184" s="9"/>
      <c r="AOJ184" s="9"/>
      <c r="AOK184" s="9"/>
      <c r="AOL184" s="9"/>
      <c r="AOM184" s="9"/>
      <c r="AON184" s="9"/>
      <c r="AOO184" s="9"/>
      <c r="AOP184" s="9"/>
      <c r="AOQ184" s="9"/>
      <c r="AOR184" s="9"/>
      <c r="AOS184" s="9"/>
      <c r="AOT184" s="9"/>
      <c r="AOU184" s="9"/>
      <c r="AOV184" s="9"/>
      <c r="AOW184" s="9"/>
      <c r="AOX184" s="9"/>
      <c r="AOY184" s="9"/>
      <c r="AOZ184" s="9"/>
      <c r="APA184" s="9"/>
      <c r="APB184" s="9"/>
      <c r="APC184" s="9"/>
      <c r="APD184" s="9"/>
      <c r="APE184" s="9"/>
      <c r="APF184" s="9"/>
      <c r="APG184" s="9"/>
      <c r="APH184" s="9"/>
      <c r="API184" s="9"/>
      <c r="APJ184" s="9"/>
      <c r="APK184" s="9"/>
      <c r="APL184" s="9"/>
      <c r="APM184" s="9"/>
      <c r="APN184" s="9"/>
      <c r="APO184" s="9"/>
      <c r="APP184" s="9"/>
      <c r="APQ184" s="9"/>
      <c r="APR184" s="9"/>
      <c r="APS184" s="9"/>
      <c r="APT184" s="9"/>
      <c r="APU184" s="9"/>
      <c r="APV184" s="9"/>
      <c r="APW184" s="9"/>
      <c r="APX184" s="9"/>
      <c r="APY184" s="9"/>
      <c r="APZ184" s="9"/>
      <c r="AQA184" s="9"/>
      <c r="AQB184" s="9"/>
      <c r="AQC184" s="9"/>
      <c r="AQD184" s="9"/>
      <c r="AQE184" s="9"/>
      <c r="AQF184" s="9"/>
      <c r="AQG184" s="9"/>
      <c r="AQH184" s="9"/>
      <c r="AQI184" s="9"/>
      <c r="AQJ184" s="9"/>
      <c r="AQK184" s="9"/>
      <c r="AQL184" s="9"/>
      <c r="AQM184" s="9"/>
      <c r="AQN184" s="9"/>
      <c r="AQO184" s="9"/>
      <c r="AQP184" s="9"/>
      <c r="AQQ184" s="9"/>
      <c r="AQR184" s="9"/>
      <c r="AQS184" s="9"/>
      <c r="AQT184" s="9"/>
      <c r="AQU184" s="9"/>
      <c r="AQV184" s="9"/>
      <c r="AQW184" s="9"/>
      <c r="AQX184" s="9"/>
      <c r="AQY184" s="9"/>
      <c r="AQZ184" s="9"/>
      <c r="ARA184" s="9"/>
      <c r="ARB184" s="9"/>
      <c r="ARC184" s="9"/>
      <c r="ARD184" s="9"/>
      <c r="ARE184" s="9"/>
      <c r="ARF184" s="9"/>
      <c r="ARG184" s="9"/>
      <c r="ARH184" s="9"/>
      <c r="ARI184" s="9"/>
      <c r="ARJ184" s="9"/>
      <c r="ARK184" s="9"/>
      <c r="ARL184" s="9"/>
      <c r="ARM184" s="9"/>
      <c r="ARN184" s="9"/>
      <c r="ARO184" s="9"/>
      <c r="ARP184" s="9"/>
      <c r="ARQ184" s="9"/>
      <c r="ARR184" s="9"/>
      <c r="ARS184" s="9"/>
      <c r="ART184" s="9"/>
      <c r="ARU184" s="9"/>
      <c r="ARV184" s="9"/>
      <c r="ARW184" s="9"/>
      <c r="ARX184" s="9"/>
      <c r="ARY184" s="9"/>
      <c r="ARZ184" s="9"/>
      <c r="ASA184" s="9"/>
      <c r="ASB184" s="9"/>
      <c r="ASC184" s="9"/>
      <c r="ASD184" s="9"/>
      <c r="ASE184" s="9"/>
      <c r="ASF184" s="9"/>
      <c r="ASG184" s="9"/>
      <c r="ASH184" s="9"/>
      <c r="ASI184" s="9"/>
      <c r="ASJ184" s="9"/>
      <c r="ASK184" s="9"/>
      <c r="ASL184" s="9"/>
      <c r="ASM184" s="9"/>
      <c r="ASN184" s="9"/>
      <c r="ASO184" s="9"/>
      <c r="ASP184" s="9"/>
      <c r="ASQ184" s="9"/>
      <c r="ASR184" s="9"/>
      <c r="ASS184" s="9"/>
      <c r="AST184" s="9"/>
      <c r="ASU184" s="9"/>
      <c r="ASV184" s="9"/>
      <c r="ASW184" s="9"/>
      <c r="ASX184" s="9"/>
      <c r="ASY184" s="9"/>
      <c r="ASZ184" s="9"/>
      <c r="ATA184" s="9"/>
      <c r="ATB184" s="9"/>
      <c r="ATC184" s="9"/>
      <c r="ATD184" s="9"/>
      <c r="ATE184" s="9"/>
      <c r="ATF184" s="9"/>
      <c r="ATG184" s="9"/>
      <c r="ATH184" s="9"/>
      <c r="ATI184" s="9"/>
      <c r="ATJ184" s="9"/>
      <c r="ATK184" s="9"/>
      <c r="ATL184" s="9"/>
      <c r="ATM184" s="9"/>
      <c r="ATN184" s="9"/>
      <c r="ATO184" s="9"/>
      <c r="ATP184" s="9"/>
      <c r="ATQ184" s="9"/>
      <c r="ATR184" s="9"/>
      <c r="ATS184" s="9"/>
      <c r="ATT184" s="9"/>
      <c r="ATU184" s="9"/>
      <c r="ATV184" s="9"/>
      <c r="ATW184" s="9"/>
      <c r="ATX184" s="9"/>
      <c r="ATY184" s="9"/>
      <c r="ATZ184" s="9"/>
      <c r="AUA184" s="9"/>
      <c r="AUB184" s="9"/>
      <c r="AUC184" s="9"/>
      <c r="AUD184" s="9"/>
      <c r="AUE184" s="9"/>
      <c r="AUF184" s="9"/>
      <c r="AUG184" s="9"/>
      <c r="AUH184" s="9"/>
      <c r="AUI184" s="9"/>
      <c r="AUJ184" s="9"/>
      <c r="AUK184" s="9"/>
      <c r="AUL184" s="9"/>
      <c r="AUM184" s="9"/>
      <c r="AUN184" s="9"/>
      <c r="AUO184" s="9"/>
      <c r="AUP184" s="9"/>
      <c r="AUQ184" s="9"/>
      <c r="AUR184" s="9"/>
      <c r="AUS184" s="9"/>
      <c r="AUT184" s="9"/>
      <c r="AUU184" s="9"/>
      <c r="AUV184" s="9"/>
      <c r="AUW184" s="9"/>
      <c r="AUX184" s="9"/>
      <c r="AUY184" s="9"/>
      <c r="AUZ184" s="9"/>
      <c r="AVA184" s="9"/>
      <c r="AVB184" s="9"/>
      <c r="AVC184" s="9"/>
      <c r="AVD184" s="9"/>
      <c r="AVE184" s="9"/>
      <c r="AVF184" s="9"/>
      <c r="AVG184" s="9"/>
      <c r="AVH184" s="9"/>
      <c r="AVI184" s="9"/>
      <c r="AVJ184" s="9"/>
      <c r="AVK184" s="9"/>
      <c r="AVL184" s="9"/>
      <c r="AVM184" s="9"/>
      <c r="AVN184" s="9"/>
      <c r="AVO184" s="9"/>
      <c r="AVP184" s="9"/>
      <c r="AVQ184" s="9"/>
      <c r="AVR184" s="9"/>
      <c r="AVS184" s="9"/>
      <c r="AVT184" s="9"/>
      <c r="AVU184" s="9"/>
      <c r="AVV184" s="9"/>
      <c r="AVW184" s="9"/>
      <c r="AVX184" s="9"/>
      <c r="AVY184" s="9"/>
      <c r="AVZ184" s="9"/>
      <c r="AWA184" s="9"/>
      <c r="AWB184" s="9"/>
      <c r="AWC184" s="9"/>
      <c r="AWD184" s="9"/>
      <c r="AWE184" s="9"/>
      <c r="AWF184" s="9"/>
      <c r="AWG184" s="9"/>
      <c r="AWH184" s="9"/>
      <c r="AWI184" s="9"/>
      <c r="AWJ184" s="9"/>
      <c r="AWK184" s="9"/>
      <c r="AWL184" s="9"/>
      <c r="AWM184" s="9"/>
      <c r="AWN184" s="9"/>
      <c r="AWO184" s="9"/>
      <c r="AWP184" s="9"/>
      <c r="AWQ184" s="9"/>
      <c r="AWR184" s="9"/>
      <c r="AWS184" s="9"/>
      <c r="AWT184" s="9"/>
      <c r="AWU184" s="9"/>
      <c r="AWV184" s="9"/>
      <c r="AWW184" s="9"/>
      <c r="AWX184" s="9"/>
      <c r="AWY184" s="9"/>
      <c r="AWZ184" s="9"/>
      <c r="AXA184" s="9"/>
      <c r="AXB184" s="9"/>
      <c r="AXC184" s="9"/>
      <c r="AXD184" s="9"/>
      <c r="AXE184" s="9"/>
      <c r="AXF184" s="9"/>
      <c r="AXG184" s="9"/>
      <c r="AXH184" s="9"/>
      <c r="AXI184" s="9"/>
      <c r="AXJ184" s="9"/>
      <c r="AXK184" s="9"/>
      <c r="AXL184" s="9"/>
      <c r="AXM184" s="9"/>
      <c r="AXN184" s="9"/>
      <c r="AXO184" s="9"/>
      <c r="AXP184" s="9"/>
      <c r="AXQ184" s="9"/>
      <c r="AXR184" s="9"/>
      <c r="AXS184" s="9"/>
      <c r="AXT184" s="9"/>
      <c r="AXU184" s="9"/>
      <c r="AXV184" s="9"/>
      <c r="AXW184" s="9"/>
      <c r="AXX184" s="9"/>
      <c r="AXY184" s="9"/>
      <c r="AXZ184" s="9"/>
      <c r="AYA184" s="9"/>
      <c r="AYB184" s="9"/>
      <c r="AYC184" s="9"/>
      <c r="AYD184" s="9"/>
      <c r="AYE184" s="9"/>
      <c r="AYF184" s="9"/>
      <c r="AYG184" s="9"/>
      <c r="AYH184" s="9"/>
      <c r="AYI184" s="9"/>
      <c r="AYJ184" s="9"/>
      <c r="AYK184" s="9"/>
      <c r="AYL184" s="9"/>
      <c r="AYM184" s="9"/>
      <c r="AYN184" s="9"/>
      <c r="AYO184" s="9"/>
      <c r="AYP184" s="9"/>
      <c r="AYQ184" s="9"/>
      <c r="AYR184" s="9"/>
      <c r="AYS184" s="9"/>
      <c r="AYT184" s="9"/>
      <c r="AYU184" s="9"/>
      <c r="AYV184" s="9"/>
      <c r="AYW184" s="9"/>
      <c r="AYX184" s="9"/>
      <c r="AYY184" s="9"/>
      <c r="AYZ184" s="9"/>
      <c r="AZA184" s="9"/>
      <c r="AZB184" s="9"/>
      <c r="AZC184" s="9"/>
      <c r="AZD184" s="9"/>
      <c r="AZE184" s="9"/>
      <c r="AZF184" s="9"/>
      <c r="AZG184" s="9"/>
      <c r="AZH184" s="9"/>
      <c r="AZI184" s="9"/>
      <c r="AZJ184" s="9"/>
      <c r="AZK184" s="9"/>
      <c r="AZL184" s="9"/>
      <c r="AZM184" s="9"/>
      <c r="AZN184" s="9"/>
      <c r="AZO184" s="9"/>
      <c r="AZP184" s="9"/>
      <c r="AZQ184" s="9"/>
      <c r="AZR184" s="9"/>
      <c r="AZS184" s="9"/>
      <c r="AZT184" s="9"/>
      <c r="AZU184" s="9"/>
      <c r="AZV184" s="9"/>
      <c r="AZW184" s="9"/>
      <c r="AZX184" s="9"/>
      <c r="AZY184" s="9"/>
      <c r="AZZ184" s="9"/>
      <c r="BAA184" s="9"/>
      <c r="BAB184" s="9"/>
      <c r="BAC184" s="9"/>
      <c r="BAD184" s="9"/>
      <c r="BAE184" s="9"/>
      <c r="BAF184" s="9"/>
      <c r="BAG184" s="9"/>
      <c r="BAH184" s="9"/>
      <c r="BAI184" s="9"/>
      <c r="BAJ184" s="9"/>
      <c r="BAK184" s="9"/>
      <c r="BAL184" s="9"/>
      <c r="BAM184" s="9"/>
      <c r="BAN184" s="9"/>
      <c r="BAO184" s="9"/>
      <c r="BAP184" s="9"/>
      <c r="BAQ184" s="9"/>
      <c r="BAR184" s="9"/>
      <c r="BAS184" s="9"/>
      <c r="BAT184" s="9"/>
      <c r="BAU184" s="9"/>
      <c r="BAV184" s="9"/>
      <c r="BAW184" s="9"/>
      <c r="BAX184" s="9"/>
      <c r="BAY184" s="9"/>
      <c r="BAZ184" s="9"/>
      <c r="BBA184" s="9"/>
      <c r="BBB184" s="9"/>
      <c r="BBC184" s="9"/>
      <c r="BBD184" s="9"/>
      <c r="BBE184" s="9"/>
      <c r="BBF184" s="9"/>
      <c r="BBG184" s="9"/>
      <c r="BBH184" s="9"/>
      <c r="BBI184" s="9"/>
      <c r="BBJ184" s="9"/>
      <c r="BBK184" s="9"/>
      <c r="BBL184" s="9"/>
      <c r="BBM184" s="9"/>
      <c r="BBN184" s="9"/>
      <c r="BBO184" s="9"/>
      <c r="BBP184" s="9"/>
      <c r="BBQ184" s="9"/>
      <c r="BBR184" s="9"/>
      <c r="BBS184" s="9"/>
      <c r="BBT184" s="9"/>
      <c r="BBU184" s="9"/>
      <c r="BBV184" s="9"/>
      <c r="BBW184" s="9"/>
      <c r="BBX184" s="9"/>
      <c r="BBY184" s="9"/>
      <c r="BBZ184" s="9"/>
      <c r="BCA184" s="9"/>
      <c r="BCB184" s="9"/>
      <c r="BCC184" s="9"/>
      <c r="BCD184" s="9"/>
      <c r="BCE184" s="9"/>
      <c r="BCF184" s="9"/>
      <c r="BCG184" s="9"/>
      <c r="BCH184" s="9"/>
      <c r="BCI184" s="9"/>
      <c r="BCJ184" s="9"/>
      <c r="BCK184" s="9"/>
      <c r="BCL184" s="9"/>
      <c r="BCM184" s="9"/>
      <c r="BCN184" s="9"/>
      <c r="BCO184" s="9"/>
      <c r="BCP184" s="9"/>
      <c r="BCQ184" s="9"/>
      <c r="BCR184" s="9"/>
      <c r="BCS184" s="9"/>
      <c r="BCT184" s="9"/>
      <c r="BCU184" s="9"/>
      <c r="BCV184" s="9"/>
      <c r="BCW184" s="9"/>
      <c r="BCX184" s="9"/>
      <c r="BCY184" s="9"/>
      <c r="BCZ184" s="9"/>
      <c r="BDA184" s="9"/>
      <c r="BDB184" s="9"/>
      <c r="BDC184" s="9"/>
      <c r="BDD184" s="9"/>
      <c r="BDE184" s="9"/>
      <c r="BDF184" s="9"/>
      <c r="BDG184" s="9"/>
      <c r="BDH184" s="9"/>
      <c r="BDI184" s="9"/>
      <c r="BDJ184" s="9"/>
      <c r="BDK184" s="9"/>
      <c r="BDL184" s="9"/>
      <c r="BDM184" s="9"/>
      <c r="BDN184" s="9"/>
      <c r="BDO184" s="9"/>
      <c r="BDP184" s="9"/>
      <c r="BDQ184" s="9"/>
      <c r="BDR184" s="9"/>
      <c r="BDS184" s="9"/>
      <c r="BDT184" s="9"/>
      <c r="BDU184" s="9"/>
      <c r="BDV184" s="9"/>
      <c r="BDW184" s="9"/>
      <c r="BDX184" s="9"/>
      <c r="BDY184" s="9"/>
      <c r="BDZ184" s="9"/>
      <c r="BEA184" s="9"/>
      <c r="BEB184" s="9"/>
      <c r="BEC184" s="9"/>
      <c r="BED184" s="9"/>
      <c r="BEE184" s="9"/>
      <c r="BEF184" s="9"/>
      <c r="BEG184" s="9"/>
      <c r="BEH184" s="9"/>
      <c r="BEI184" s="9"/>
      <c r="BEJ184" s="9"/>
      <c r="BEK184" s="9"/>
      <c r="BEL184" s="9"/>
      <c r="BEM184" s="9"/>
      <c r="BEN184" s="9"/>
      <c r="BEO184" s="9"/>
      <c r="BEP184" s="9"/>
      <c r="BEQ184" s="9"/>
      <c r="BER184" s="9"/>
      <c r="BES184" s="9"/>
      <c r="BET184" s="9"/>
      <c r="BEU184" s="9"/>
      <c r="BEV184" s="9"/>
      <c r="BEW184" s="9"/>
      <c r="BEX184" s="9"/>
      <c r="BEY184" s="9"/>
      <c r="BEZ184" s="9"/>
      <c r="BFA184" s="9"/>
      <c r="BFB184" s="9"/>
      <c r="BFC184" s="9"/>
      <c r="BFD184" s="9"/>
      <c r="BFE184" s="9"/>
      <c r="BFF184" s="9"/>
      <c r="BFG184" s="9"/>
      <c r="BFH184" s="9"/>
      <c r="BFI184" s="9"/>
      <c r="BFJ184" s="9"/>
      <c r="BFK184" s="9"/>
      <c r="BFL184" s="9"/>
      <c r="BFM184" s="9"/>
      <c r="BFN184" s="9"/>
      <c r="BFO184" s="9"/>
      <c r="BFP184" s="9"/>
      <c r="BFQ184" s="9"/>
      <c r="BFR184" s="9"/>
      <c r="BFS184" s="9"/>
      <c r="BFT184" s="9"/>
      <c r="BFU184" s="9"/>
      <c r="BFV184" s="9"/>
      <c r="BFW184" s="9"/>
      <c r="BFX184" s="9"/>
      <c r="BFY184" s="9"/>
      <c r="BFZ184" s="9"/>
      <c r="BGA184" s="9"/>
      <c r="BGB184" s="9"/>
      <c r="BGC184" s="9"/>
      <c r="BGD184" s="9"/>
      <c r="BGE184" s="9"/>
      <c r="BGF184" s="9"/>
      <c r="BGG184" s="9"/>
      <c r="BGH184" s="9"/>
      <c r="BGI184" s="9"/>
      <c r="BGJ184" s="9"/>
      <c r="BGK184" s="9"/>
      <c r="BGL184" s="9"/>
      <c r="BGM184" s="9"/>
      <c r="BGN184" s="9"/>
      <c r="BGO184" s="9"/>
      <c r="BGP184" s="9"/>
      <c r="BGQ184" s="9"/>
      <c r="BGR184" s="9"/>
      <c r="BGS184" s="9"/>
      <c r="BGT184" s="9"/>
      <c r="BGU184" s="9"/>
      <c r="BGV184" s="9"/>
      <c r="BGW184" s="9"/>
      <c r="BGX184" s="9"/>
      <c r="BGY184" s="9"/>
      <c r="BGZ184" s="9"/>
      <c r="BHA184" s="9"/>
      <c r="BHB184" s="9"/>
      <c r="BHC184" s="9"/>
      <c r="BHD184" s="9"/>
      <c r="BHE184" s="9"/>
      <c r="BHF184" s="9"/>
      <c r="BHG184" s="9"/>
      <c r="BHH184" s="9"/>
      <c r="BHI184" s="9"/>
      <c r="BHJ184" s="9"/>
      <c r="BHK184" s="9"/>
      <c r="BHL184" s="9"/>
      <c r="BHM184" s="9"/>
      <c r="BHN184" s="9"/>
      <c r="BHO184" s="9"/>
      <c r="BHP184" s="9"/>
      <c r="BHQ184" s="9"/>
      <c r="BHR184" s="9"/>
      <c r="BHS184" s="9"/>
      <c r="BHT184" s="9"/>
      <c r="BHU184" s="9"/>
      <c r="BHV184" s="9"/>
      <c r="BHW184" s="9"/>
      <c r="BHX184" s="9"/>
      <c r="BHY184" s="9"/>
      <c r="BHZ184" s="9"/>
      <c r="BIA184" s="9"/>
      <c r="BIB184" s="9"/>
      <c r="BIC184" s="9"/>
      <c r="BID184" s="9"/>
      <c r="BIE184" s="9"/>
      <c r="BIF184" s="9"/>
      <c r="BIG184" s="9"/>
      <c r="BIH184" s="9"/>
      <c r="BII184" s="9"/>
      <c r="BIJ184" s="9"/>
      <c r="BIK184" s="9"/>
      <c r="BIL184" s="9"/>
      <c r="BIM184" s="9"/>
      <c r="BIN184" s="9"/>
      <c r="BIO184" s="9"/>
      <c r="BIP184" s="9"/>
      <c r="BIQ184" s="9"/>
      <c r="BIR184" s="9"/>
      <c r="BIS184" s="9"/>
      <c r="BIT184" s="9"/>
      <c r="BIU184" s="9"/>
      <c r="BIV184" s="9"/>
      <c r="BIW184" s="9"/>
      <c r="BIX184" s="9"/>
      <c r="BIY184" s="9"/>
      <c r="BIZ184" s="9"/>
      <c r="BJA184" s="9"/>
      <c r="BJB184" s="9"/>
      <c r="BJC184" s="9"/>
      <c r="BJD184" s="9"/>
      <c r="BJE184" s="9"/>
      <c r="BJF184" s="9"/>
      <c r="BJG184" s="9"/>
      <c r="BJH184" s="9"/>
      <c r="BJI184" s="9"/>
      <c r="BJJ184" s="9"/>
      <c r="BJK184" s="9"/>
      <c r="BJL184" s="9"/>
      <c r="BJM184" s="9"/>
      <c r="BJN184" s="9"/>
      <c r="BJO184" s="9"/>
      <c r="BJP184" s="9"/>
      <c r="BJQ184" s="9"/>
      <c r="BJR184" s="9"/>
      <c r="BJS184" s="9"/>
      <c r="BJT184" s="9"/>
      <c r="BJU184" s="9"/>
      <c r="BJV184" s="9"/>
      <c r="BJW184" s="9"/>
      <c r="BJX184" s="9"/>
      <c r="BJY184" s="9"/>
      <c r="BJZ184" s="9"/>
      <c r="BKA184" s="9"/>
      <c r="BKB184" s="9"/>
      <c r="BKC184" s="9"/>
      <c r="BKD184" s="9"/>
      <c r="BKE184" s="9"/>
      <c r="BKF184" s="9"/>
      <c r="BKG184" s="9"/>
      <c r="BKH184" s="9"/>
      <c r="BKI184" s="9"/>
      <c r="BKJ184" s="9"/>
      <c r="BKK184" s="9"/>
      <c r="BKL184" s="9"/>
      <c r="BKM184" s="9"/>
      <c r="BKN184" s="9"/>
      <c r="BKO184" s="9"/>
      <c r="BKP184" s="9"/>
      <c r="BKQ184" s="9"/>
      <c r="BKR184" s="9"/>
      <c r="BKS184" s="9"/>
      <c r="BKT184" s="9"/>
      <c r="BKU184" s="9"/>
      <c r="BKV184" s="9"/>
      <c r="BKW184" s="9"/>
      <c r="BKX184" s="9"/>
      <c r="BKY184" s="9"/>
      <c r="BKZ184" s="9"/>
      <c r="BLA184" s="9"/>
      <c r="BLB184" s="9"/>
      <c r="BLC184" s="9"/>
      <c r="BLD184" s="9"/>
      <c r="BLE184" s="9"/>
      <c r="BLF184" s="9"/>
      <c r="BLG184" s="9"/>
      <c r="BLH184" s="9"/>
      <c r="BLI184" s="9"/>
      <c r="BLJ184" s="9"/>
      <c r="BLK184" s="9"/>
      <c r="BLL184" s="9"/>
      <c r="BLM184" s="9"/>
      <c r="BLN184" s="9"/>
      <c r="BLO184" s="9"/>
      <c r="BLP184" s="9"/>
      <c r="BLQ184" s="9"/>
      <c r="BLR184" s="9"/>
      <c r="BLS184" s="9"/>
      <c r="BLT184" s="9"/>
      <c r="BLU184" s="9"/>
      <c r="BLV184" s="9"/>
      <c r="BLW184" s="9"/>
      <c r="BLX184" s="9"/>
      <c r="BLY184" s="9"/>
      <c r="BLZ184" s="9"/>
      <c r="BMA184" s="9"/>
      <c r="BMB184" s="9"/>
      <c r="BMC184" s="9"/>
      <c r="BMD184" s="9"/>
      <c r="BME184" s="9"/>
      <c r="BMF184" s="9"/>
      <c r="BMG184" s="9"/>
      <c r="BMH184" s="9"/>
      <c r="BMI184" s="9"/>
      <c r="BMJ184" s="9"/>
      <c r="BMK184" s="9"/>
      <c r="BML184" s="9"/>
      <c r="BMM184" s="9"/>
      <c r="BMN184" s="9"/>
      <c r="BMO184" s="9"/>
      <c r="BMP184" s="9"/>
      <c r="BMQ184" s="9"/>
      <c r="BMR184" s="9"/>
      <c r="BMS184" s="9"/>
      <c r="BMT184" s="9"/>
      <c r="BMU184" s="9"/>
      <c r="BMV184" s="9"/>
      <c r="BMW184" s="9"/>
      <c r="BMX184" s="9"/>
      <c r="BMY184" s="9"/>
      <c r="BMZ184" s="9"/>
      <c r="BNA184" s="9"/>
      <c r="BNB184" s="9"/>
      <c r="BNC184" s="9"/>
      <c r="BND184" s="9"/>
      <c r="BNE184" s="9"/>
      <c r="BNF184" s="9"/>
      <c r="BNG184" s="9"/>
      <c r="BNH184" s="9"/>
      <c r="BNI184" s="9"/>
      <c r="BNJ184" s="9"/>
      <c r="BNK184" s="9"/>
      <c r="BNL184" s="9"/>
      <c r="BNM184" s="9"/>
      <c r="BNN184" s="9"/>
      <c r="BNO184" s="9"/>
      <c r="BNP184" s="9"/>
      <c r="BNQ184" s="9"/>
      <c r="BNR184" s="9"/>
      <c r="BNS184" s="9"/>
      <c r="BNT184" s="9"/>
      <c r="BNU184" s="9"/>
      <c r="BNV184" s="9"/>
      <c r="BNW184" s="9"/>
      <c r="BNX184" s="9"/>
      <c r="BNY184" s="9"/>
      <c r="BNZ184" s="9"/>
      <c r="BOA184" s="9"/>
      <c r="BOB184" s="9"/>
      <c r="BOC184" s="9"/>
      <c r="BOD184" s="9"/>
      <c r="BOE184" s="9"/>
      <c r="BOF184" s="9"/>
      <c r="BOG184" s="9"/>
      <c r="BOH184" s="9"/>
      <c r="BOI184" s="9"/>
      <c r="BOJ184" s="9"/>
      <c r="BOK184" s="9"/>
      <c r="BOL184" s="9"/>
      <c r="BOM184" s="9"/>
      <c r="BON184" s="9"/>
      <c r="BOO184" s="9"/>
      <c r="BOP184" s="9"/>
      <c r="BOQ184" s="9"/>
      <c r="BOR184" s="9"/>
      <c r="BOS184" s="9"/>
      <c r="BOT184" s="9"/>
      <c r="BOU184" s="9"/>
      <c r="BOV184" s="9"/>
      <c r="BOW184" s="9"/>
      <c r="BOX184" s="9"/>
      <c r="BOY184" s="9"/>
      <c r="BOZ184" s="9"/>
      <c r="BPA184" s="9"/>
      <c r="BPB184" s="9"/>
      <c r="BPC184" s="9"/>
      <c r="BPD184" s="9"/>
      <c r="BPE184" s="9"/>
      <c r="BPF184" s="9"/>
      <c r="BPG184" s="9"/>
      <c r="BPH184" s="9"/>
      <c r="BPI184" s="9"/>
      <c r="BPJ184" s="9"/>
      <c r="BPK184" s="9"/>
      <c r="BPL184" s="9"/>
      <c r="BPM184" s="9"/>
      <c r="BPN184" s="9"/>
      <c r="BPO184" s="9"/>
      <c r="BPP184" s="9"/>
      <c r="BPQ184" s="9"/>
      <c r="BPR184" s="9"/>
      <c r="BPS184" s="9"/>
      <c r="BPT184" s="9"/>
      <c r="BPU184" s="9"/>
      <c r="BPV184" s="9"/>
      <c r="BPW184" s="9"/>
      <c r="BPX184" s="9"/>
      <c r="BPY184" s="9"/>
      <c r="BPZ184" s="9"/>
      <c r="BQA184" s="9"/>
      <c r="BQB184" s="9"/>
      <c r="BQC184" s="9"/>
      <c r="BQD184" s="9"/>
      <c r="BQE184" s="9"/>
      <c r="BQF184" s="9"/>
      <c r="BQG184" s="9"/>
      <c r="BQH184" s="9"/>
      <c r="BQI184" s="9"/>
      <c r="BQJ184" s="9"/>
      <c r="BQK184" s="9"/>
      <c r="BQL184" s="9"/>
      <c r="BQM184" s="9"/>
      <c r="BQN184" s="9"/>
      <c r="BQO184" s="9"/>
      <c r="BQP184" s="9"/>
      <c r="BQQ184" s="9"/>
      <c r="BQR184" s="9"/>
      <c r="BQS184" s="9"/>
      <c r="BQT184" s="9"/>
      <c r="BQU184" s="9"/>
      <c r="BQV184" s="9"/>
      <c r="BQW184" s="9"/>
      <c r="BQX184" s="9"/>
      <c r="BQY184" s="9"/>
      <c r="BQZ184" s="9"/>
      <c r="BRA184" s="9"/>
      <c r="BRB184" s="9"/>
      <c r="BRC184" s="9"/>
      <c r="BRD184" s="9"/>
      <c r="BRE184" s="9"/>
      <c r="BRF184" s="9"/>
      <c r="BRG184" s="9"/>
      <c r="BRH184" s="9"/>
      <c r="BRI184" s="9"/>
      <c r="BRJ184" s="9"/>
      <c r="BRK184" s="9"/>
      <c r="BRL184" s="9"/>
      <c r="BRM184" s="9"/>
      <c r="BRN184" s="9"/>
      <c r="BRO184" s="9"/>
      <c r="BRP184" s="9"/>
      <c r="BRQ184" s="9"/>
      <c r="BRR184" s="9"/>
      <c r="BRS184" s="9"/>
      <c r="BRT184" s="9"/>
      <c r="BRU184" s="9"/>
      <c r="BRV184" s="9"/>
      <c r="BRW184" s="9"/>
      <c r="BRX184" s="9"/>
      <c r="BRY184" s="9"/>
      <c r="BRZ184" s="9"/>
      <c r="BSA184" s="9"/>
      <c r="BSB184" s="9"/>
      <c r="BSC184" s="9"/>
      <c r="BSD184" s="9"/>
      <c r="BSE184" s="9"/>
      <c r="BSF184" s="9"/>
      <c r="BSG184" s="9"/>
      <c r="BSH184" s="9"/>
      <c r="BSI184" s="9"/>
      <c r="BSJ184" s="9"/>
      <c r="BSK184" s="9"/>
      <c r="BSL184" s="9"/>
      <c r="BSM184" s="9"/>
      <c r="BSN184" s="9"/>
      <c r="BSO184" s="9"/>
      <c r="BSP184" s="9"/>
      <c r="BSQ184" s="9"/>
      <c r="BSR184" s="9"/>
      <c r="BSS184" s="9"/>
      <c r="BST184" s="9"/>
      <c r="BSU184" s="9"/>
      <c r="BSV184" s="9"/>
      <c r="BSW184" s="9"/>
      <c r="BSX184" s="9"/>
      <c r="BSY184" s="9"/>
      <c r="BSZ184" s="9"/>
      <c r="BTA184" s="9"/>
      <c r="BTB184" s="9"/>
      <c r="BTC184" s="9"/>
      <c r="BTD184" s="9"/>
      <c r="BTE184" s="9"/>
      <c r="BTF184" s="9"/>
      <c r="BTG184" s="9"/>
      <c r="BTH184" s="9"/>
      <c r="BTI184" s="9"/>
      <c r="BTJ184" s="9"/>
      <c r="BTK184" s="9"/>
      <c r="BTL184" s="9"/>
      <c r="BTM184" s="9"/>
      <c r="BTN184" s="9"/>
      <c r="BTO184" s="9"/>
      <c r="BTP184" s="9"/>
      <c r="BTQ184" s="9"/>
      <c r="BTR184" s="9"/>
      <c r="BTS184" s="9"/>
      <c r="BTT184" s="9"/>
      <c r="BTU184" s="9"/>
      <c r="BTV184" s="9"/>
      <c r="BTW184" s="9"/>
      <c r="BTX184" s="9"/>
      <c r="BTY184" s="9"/>
      <c r="BTZ184" s="9"/>
      <c r="BUA184" s="9"/>
      <c r="BUB184" s="9"/>
      <c r="BUC184" s="9"/>
      <c r="BUD184" s="9"/>
      <c r="BUE184" s="9"/>
      <c r="BUF184" s="9"/>
      <c r="BUG184" s="9"/>
      <c r="BUH184" s="9"/>
      <c r="BUI184" s="9"/>
      <c r="BUJ184" s="9"/>
      <c r="BUK184" s="9"/>
      <c r="BUL184" s="9"/>
      <c r="BUM184" s="9"/>
      <c r="BUN184" s="9"/>
      <c r="BUO184" s="9"/>
      <c r="BUP184" s="9"/>
      <c r="BUQ184" s="9"/>
      <c r="BUR184" s="9"/>
      <c r="BUS184" s="9"/>
      <c r="BUT184" s="9"/>
      <c r="BUU184" s="9"/>
      <c r="BUV184" s="9"/>
      <c r="BUW184" s="9"/>
      <c r="BUX184" s="9"/>
      <c r="BUY184" s="9"/>
      <c r="BUZ184" s="9"/>
      <c r="BVA184" s="9"/>
      <c r="BVB184" s="9"/>
      <c r="BVC184" s="9"/>
      <c r="BVD184" s="9"/>
      <c r="BVE184" s="9"/>
      <c r="BVF184" s="9"/>
      <c r="BVG184" s="9"/>
      <c r="BVH184" s="9"/>
      <c r="BVI184" s="9"/>
      <c r="BVJ184" s="9"/>
      <c r="BVK184" s="9"/>
      <c r="BVL184" s="9"/>
      <c r="BVM184" s="9"/>
      <c r="BVN184" s="9"/>
      <c r="BVO184" s="9"/>
      <c r="BVP184" s="9"/>
      <c r="BVQ184" s="9"/>
      <c r="BVR184" s="9"/>
      <c r="BVS184" s="9"/>
      <c r="BVT184" s="9"/>
      <c r="BVU184" s="9"/>
      <c r="BVV184" s="9"/>
      <c r="BVW184" s="9"/>
      <c r="BVX184" s="9"/>
      <c r="BVY184" s="9"/>
      <c r="BVZ184" s="9"/>
      <c r="BWA184" s="9"/>
      <c r="BWB184" s="9"/>
      <c r="BWC184" s="9"/>
      <c r="BWD184" s="9"/>
      <c r="BWE184" s="9"/>
      <c r="BWF184" s="9"/>
      <c r="BWG184" s="9"/>
      <c r="BWH184" s="9"/>
      <c r="BWI184" s="9"/>
      <c r="BWJ184" s="9"/>
      <c r="BWK184" s="9"/>
      <c r="BWL184" s="9"/>
      <c r="BWM184" s="9"/>
      <c r="BWN184" s="9"/>
      <c r="BWO184" s="9"/>
      <c r="BWP184" s="9"/>
      <c r="BWQ184" s="9"/>
      <c r="BWR184" s="9"/>
      <c r="BWS184" s="9"/>
      <c r="BWT184" s="9"/>
      <c r="BWU184" s="9"/>
      <c r="BWV184" s="9"/>
      <c r="BWW184" s="9"/>
      <c r="BWX184" s="9"/>
      <c r="BWY184" s="9"/>
      <c r="BWZ184" s="9"/>
      <c r="BXA184" s="9"/>
      <c r="BXB184" s="9"/>
      <c r="BXC184" s="9"/>
      <c r="BXD184" s="9"/>
    </row>
    <row r="185" ht="14.25" customHeight="1">
      <c r="A185" s="9">
        <v>1.0</v>
      </c>
      <c r="B185" s="9" t="s">
        <v>11947</v>
      </c>
      <c r="C185" s="9" t="s">
        <v>11948</v>
      </c>
      <c r="D185" s="9" t="s">
        <v>11948</v>
      </c>
      <c r="E185" s="9"/>
      <c r="F185" s="9">
        <v>7.0</v>
      </c>
      <c r="G185" s="9" t="s">
        <v>13544</v>
      </c>
      <c r="H185" s="9" t="s">
        <v>12629</v>
      </c>
      <c r="I185" s="9"/>
      <c r="J185" s="9"/>
      <c r="K185" s="9"/>
      <c r="L185" s="9">
        <v>6.0</v>
      </c>
      <c r="M185" s="9"/>
      <c r="N185" s="9">
        <v>1.0</v>
      </c>
      <c r="O185" s="9"/>
      <c r="P185" s="9">
        <v>0.0</v>
      </c>
      <c r="Q185" s="9" t="s">
        <v>13545</v>
      </c>
      <c r="R185" s="9"/>
      <c r="S185" s="9" t="s">
        <v>3354</v>
      </c>
      <c r="T185" s="9" t="s">
        <v>3353</v>
      </c>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9"/>
      <c r="FB185" s="9"/>
      <c r="FC185" s="9"/>
      <c r="FD185" s="9"/>
      <c r="FE185" s="9"/>
      <c r="FF185" s="9"/>
      <c r="FG185" s="9"/>
      <c r="FH185" s="9"/>
      <c r="FI185" s="9"/>
      <c r="FJ185" s="9"/>
      <c r="FK185" s="9"/>
      <c r="FL185" s="9"/>
      <c r="FM185" s="9"/>
      <c r="FN185" s="9"/>
      <c r="FO185" s="9"/>
      <c r="FP185" s="9"/>
      <c r="FQ185" s="9"/>
      <c r="FR185" s="9"/>
      <c r="FS185" s="9"/>
      <c r="FT185" s="9"/>
      <c r="FU185" s="9"/>
      <c r="FV185" s="9"/>
      <c r="FW185" s="9"/>
      <c r="FX185" s="9"/>
      <c r="FY185" s="9"/>
      <c r="FZ185" s="9"/>
      <c r="GA185" s="9"/>
      <c r="GB185" s="9"/>
      <c r="GC185" s="9"/>
      <c r="GD185" s="9"/>
      <c r="GE185" s="9"/>
      <c r="GF185" s="9"/>
      <c r="GG185" s="9"/>
      <c r="GH185" s="9"/>
      <c r="GI185" s="9"/>
      <c r="GJ185" s="9"/>
      <c r="GK185" s="9"/>
      <c r="GL185" s="9"/>
      <c r="GM185" s="9"/>
      <c r="GN185" s="9"/>
      <c r="GO185" s="9"/>
      <c r="GP185" s="9"/>
      <c r="GQ185" s="9"/>
      <c r="GR185" s="9"/>
      <c r="GS185" s="9"/>
      <c r="GT185" s="9"/>
      <c r="GU185" s="9"/>
      <c r="GV185" s="9"/>
      <c r="GW185" s="9"/>
      <c r="GX185" s="9"/>
      <c r="GY185" s="9"/>
      <c r="GZ185" s="9"/>
      <c r="HA185" s="9"/>
      <c r="HB185" s="9"/>
      <c r="HC185" s="9"/>
      <c r="HD185" s="9"/>
      <c r="HE185" s="9"/>
      <c r="HF185" s="9"/>
      <c r="HG185" s="9"/>
      <c r="HH185" s="9"/>
      <c r="HI185" s="9"/>
      <c r="HJ185" s="9"/>
      <c r="HK185" s="9"/>
      <c r="HL185" s="9"/>
      <c r="HM185" s="9"/>
      <c r="HN185" s="9"/>
      <c r="HO185" s="9"/>
      <c r="HP185" s="9"/>
      <c r="HQ185" s="9"/>
      <c r="HR185" s="9"/>
      <c r="HS185" s="9"/>
      <c r="HT185" s="9"/>
      <c r="HU185" s="9"/>
      <c r="HV185" s="9"/>
      <c r="HW185" s="9"/>
      <c r="HX185" s="9"/>
      <c r="HY185" s="9"/>
      <c r="HZ185" s="9"/>
      <c r="IA185" s="9"/>
      <c r="IB185" s="9"/>
      <c r="IC185" s="9"/>
      <c r="ID185" s="9"/>
      <c r="IE185" s="9"/>
      <c r="IF185" s="9"/>
      <c r="IG185" s="9"/>
      <c r="IH185" s="9"/>
      <c r="II185" s="9"/>
      <c r="IJ185" s="9"/>
      <c r="IK185" s="9"/>
      <c r="IL185" s="9"/>
      <c r="IM185" s="9"/>
      <c r="IN185" s="9"/>
      <c r="IO185" s="9"/>
      <c r="IP185" s="9"/>
      <c r="IQ185" s="9"/>
      <c r="IR185" s="9"/>
      <c r="IS185" s="9"/>
      <c r="IT185" s="9"/>
      <c r="IU185" s="9"/>
      <c r="IV185" s="9"/>
      <c r="IW185" s="9"/>
      <c r="IX185" s="9"/>
      <c r="IY185" s="9"/>
      <c r="IZ185" s="9"/>
      <c r="JA185" s="9"/>
      <c r="JB185" s="9"/>
      <c r="JC185" s="9"/>
      <c r="JD185" s="9"/>
      <c r="JE185" s="9"/>
      <c r="JF185" s="9"/>
      <c r="JG185" s="9"/>
      <c r="JH185" s="9"/>
      <c r="JI185" s="9"/>
      <c r="JJ185" s="9"/>
      <c r="JK185" s="9"/>
      <c r="JL185" s="9"/>
      <c r="JM185" s="9"/>
      <c r="JN185" s="9"/>
      <c r="JO185" s="9"/>
      <c r="JP185" s="9"/>
      <c r="JQ185" s="9"/>
      <c r="JR185" s="9"/>
      <c r="JS185" s="9"/>
      <c r="JT185" s="9"/>
      <c r="JU185" s="9"/>
      <c r="JV185" s="9"/>
      <c r="JW185" s="9"/>
      <c r="JX185" s="9"/>
      <c r="JY185" s="9"/>
      <c r="JZ185" s="9"/>
      <c r="KA185" s="9"/>
      <c r="KB185" s="9"/>
      <c r="KC185" s="9"/>
      <c r="KD185" s="9"/>
      <c r="KE185" s="9"/>
      <c r="KF185" s="9"/>
      <c r="KG185" s="9"/>
      <c r="KH185" s="9"/>
      <c r="KI185" s="9"/>
      <c r="KJ185" s="9"/>
      <c r="KK185" s="9"/>
      <c r="KL185" s="9"/>
      <c r="KM185" s="9"/>
      <c r="KN185" s="9"/>
      <c r="KO185" s="9"/>
      <c r="KP185" s="9"/>
      <c r="KQ185" s="9"/>
      <c r="KR185" s="9"/>
      <c r="KS185" s="9"/>
      <c r="KT185" s="9"/>
      <c r="KU185" s="9"/>
      <c r="KV185" s="9"/>
      <c r="KW185" s="9"/>
      <c r="KX185" s="9"/>
      <c r="KY185" s="9"/>
      <c r="KZ185" s="9"/>
      <c r="LA185" s="9"/>
      <c r="LB185" s="9"/>
      <c r="LC185" s="9"/>
      <c r="LD185" s="9"/>
      <c r="LE185" s="9"/>
      <c r="LF185" s="9"/>
      <c r="LG185" s="9"/>
      <c r="LH185" s="9"/>
      <c r="LI185" s="9"/>
      <c r="LJ185" s="9"/>
      <c r="LK185" s="9"/>
      <c r="LL185" s="9"/>
      <c r="LM185" s="9"/>
      <c r="LN185" s="9"/>
      <c r="LO185" s="9"/>
      <c r="LP185" s="9"/>
      <c r="LQ185" s="9"/>
      <c r="LR185" s="9"/>
      <c r="LS185" s="9"/>
      <c r="LT185" s="9"/>
      <c r="LU185" s="9"/>
      <c r="LV185" s="9"/>
      <c r="LW185" s="9"/>
      <c r="LX185" s="9"/>
      <c r="LY185" s="9"/>
      <c r="LZ185" s="9"/>
      <c r="MA185" s="9"/>
      <c r="MB185" s="9"/>
      <c r="MC185" s="9"/>
      <c r="MD185" s="9"/>
      <c r="ME185" s="9"/>
      <c r="MF185" s="9"/>
      <c r="MG185" s="9"/>
      <c r="MH185" s="9"/>
      <c r="MI185" s="9"/>
      <c r="MJ185" s="9"/>
      <c r="MK185" s="9"/>
      <c r="ML185" s="9"/>
      <c r="MM185" s="9"/>
      <c r="MN185" s="9"/>
      <c r="MO185" s="9"/>
      <c r="MP185" s="9"/>
      <c r="MQ185" s="9"/>
      <c r="MR185" s="9"/>
      <c r="MS185" s="9"/>
      <c r="MT185" s="9"/>
      <c r="MU185" s="9"/>
      <c r="MV185" s="9"/>
      <c r="MW185" s="9"/>
      <c r="MX185" s="9"/>
      <c r="MY185" s="9"/>
      <c r="MZ185" s="9"/>
      <c r="NA185" s="9"/>
      <c r="NB185" s="9"/>
      <c r="NC185" s="9"/>
      <c r="ND185" s="9"/>
      <c r="NE185" s="9"/>
      <c r="NF185" s="9"/>
      <c r="NG185" s="9"/>
      <c r="NH185" s="9"/>
      <c r="NI185" s="9"/>
      <c r="NJ185" s="9"/>
      <c r="NK185" s="9"/>
      <c r="NL185" s="9"/>
      <c r="NM185" s="9"/>
      <c r="NN185" s="9"/>
      <c r="NO185" s="9"/>
      <c r="NP185" s="9"/>
      <c r="NQ185" s="9"/>
      <c r="NR185" s="9"/>
      <c r="NS185" s="9"/>
      <c r="NT185" s="9"/>
      <c r="NU185" s="9"/>
      <c r="NV185" s="9"/>
      <c r="NW185" s="9"/>
      <c r="NX185" s="9"/>
      <c r="NY185" s="9"/>
      <c r="NZ185" s="9"/>
      <c r="OA185" s="9"/>
      <c r="OB185" s="9"/>
      <c r="OC185" s="9"/>
      <c r="OD185" s="9"/>
      <c r="OE185" s="9"/>
      <c r="OF185" s="9"/>
      <c r="OG185" s="9"/>
      <c r="OH185" s="9"/>
      <c r="OI185" s="9"/>
      <c r="OJ185" s="9"/>
      <c r="OK185" s="9"/>
      <c r="OL185" s="9"/>
      <c r="OM185" s="9"/>
      <c r="ON185" s="9"/>
      <c r="OO185" s="9"/>
      <c r="OP185" s="9"/>
      <c r="OQ185" s="9"/>
      <c r="OR185" s="9"/>
      <c r="OS185" s="9"/>
      <c r="OT185" s="9"/>
      <c r="OU185" s="9"/>
      <c r="OV185" s="9"/>
      <c r="OW185" s="9"/>
      <c r="OX185" s="9"/>
      <c r="OY185" s="9"/>
      <c r="OZ185" s="9"/>
      <c r="PA185" s="9"/>
      <c r="PB185" s="9"/>
      <c r="PC185" s="9"/>
      <c r="PD185" s="9"/>
      <c r="PE185" s="9"/>
      <c r="PF185" s="9"/>
      <c r="PG185" s="9"/>
      <c r="PH185" s="9"/>
      <c r="PI185" s="9"/>
      <c r="PJ185" s="9"/>
      <c r="PK185" s="9"/>
      <c r="PL185" s="9"/>
      <c r="PM185" s="9"/>
      <c r="PN185" s="9"/>
      <c r="PO185" s="9"/>
      <c r="PP185" s="9"/>
      <c r="PQ185" s="9"/>
      <c r="PR185" s="9"/>
      <c r="PS185" s="9"/>
      <c r="PT185" s="9"/>
      <c r="PU185" s="9"/>
      <c r="PV185" s="9"/>
      <c r="PW185" s="9"/>
      <c r="PX185" s="9"/>
      <c r="PY185" s="9"/>
      <c r="PZ185" s="9"/>
      <c r="QA185" s="9"/>
      <c r="QB185" s="9"/>
      <c r="QC185" s="9"/>
      <c r="QD185" s="9"/>
      <c r="QE185" s="9" t="s">
        <v>12629</v>
      </c>
      <c r="QF185" s="9" t="s">
        <v>5691</v>
      </c>
      <c r="QG185" s="9" t="s">
        <v>5691</v>
      </c>
      <c r="QH185" s="9" t="s">
        <v>12620</v>
      </c>
      <c r="QI185" s="9"/>
      <c r="QJ185" s="9"/>
      <c r="QK185" s="9"/>
      <c r="QL185" s="9"/>
      <c r="QM185" s="9"/>
      <c r="QN185" s="9"/>
      <c r="QO185" s="9"/>
      <c r="QP185" s="9"/>
      <c r="QQ185" s="9"/>
      <c r="QR185" s="9"/>
      <c r="QS185" s="9"/>
      <c r="QT185" s="9"/>
      <c r="QU185" s="9"/>
      <c r="QV185" s="9"/>
      <c r="QW185" s="9"/>
      <c r="QX185" s="9"/>
      <c r="QY185" s="9"/>
      <c r="QZ185" s="9"/>
      <c r="RA185" s="9"/>
      <c r="RB185" s="9"/>
      <c r="RC185" s="9"/>
      <c r="RD185" s="9"/>
      <c r="RE185" s="9"/>
      <c r="RF185" s="9"/>
      <c r="RG185" s="9"/>
      <c r="RH185" s="9"/>
      <c r="RI185" s="9"/>
      <c r="RJ185" s="9"/>
      <c r="RK185" s="9"/>
      <c r="RL185" s="9"/>
      <c r="RM185" s="9"/>
      <c r="RN185" s="9"/>
      <c r="RO185" s="9" t="s">
        <v>13546</v>
      </c>
      <c r="RP185" s="9"/>
      <c r="RQ185" s="9"/>
      <c r="RR185" s="9"/>
      <c r="RS185" s="9"/>
      <c r="RT185" s="9"/>
      <c r="RU185" s="9"/>
      <c r="RV185" s="9"/>
      <c r="RW185" s="9"/>
      <c r="RX185" s="9"/>
      <c r="RY185" s="9"/>
      <c r="RZ185" s="9"/>
      <c r="SA185" s="9"/>
      <c r="SB185" s="9"/>
      <c r="SC185" s="9"/>
      <c r="SD185" s="9"/>
      <c r="SE185" s="9"/>
      <c r="SF185" s="9"/>
      <c r="SG185" s="9"/>
      <c r="SH185" s="9"/>
      <c r="SI185" s="9"/>
      <c r="SJ185" s="9"/>
      <c r="SK185" s="9"/>
      <c r="SL185" s="9"/>
      <c r="SM185" s="9"/>
      <c r="SN185" s="9"/>
      <c r="SO185" s="9"/>
      <c r="SP185" s="9"/>
      <c r="SQ185" s="9"/>
      <c r="SR185" s="9"/>
      <c r="SS185" s="9"/>
      <c r="ST185" s="9"/>
      <c r="SU185" s="9"/>
      <c r="SV185" s="9"/>
      <c r="SW185" s="9"/>
      <c r="SX185" s="9" t="s">
        <v>9410</v>
      </c>
      <c r="SY185" s="9"/>
      <c r="SZ185" s="9"/>
      <c r="TA185" s="9"/>
      <c r="TB185" s="9"/>
      <c r="TC185" s="9"/>
      <c r="TD185" s="9"/>
      <c r="TE185" s="9"/>
      <c r="TF185" s="9"/>
      <c r="TG185" s="9"/>
      <c r="TH185" s="9"/>
      <c r="TI185" s="9"/>
      <c r="TJ185" s="9"/>
      <c r="TK185" s="9"/>
      <c r="TL185" s="9"/>
      <c r="TM185" s="9" t="s">
        <v>13547</v>
      </c>
      <c r="TN185" s="9"/>
      <c r="TO185" s="9" t="s">
        <v>13548</v>
      </c>
      <c r="TP185" s="9"/>
      <c r="TQ185" s="9"/>
      <c r="TR185" s="9"/>
      <c r="TS185" s="9"/>
      <c r="TT185" s="9"/>
      <c r="TU185" s="9"/>
      <c r="TV185" s="9"/>
      <c r="TW185" s="9"/>
      <c r="TX185" s="9"/>
      <c r="TY185" s="9"/>
      <c r="TZ185" s="9"/>
      <c r="UA185" s="9"/>
      <c r="UB185" s="9"/>
      <c r="UC185" s="9"/>
      <c r="UD185" s="9"/>
      <c r="UE185" s="9"/>
      <c r="UF185" s="9"/>
      <c r="UG185" s="9"/>
      <c r="UH185" s="9"/>
      <c r="UI185" s="9"/>
      <c r="UJ185" s="9"/>
      <c r="UK185" s="9"/>
      <c r="UL185" s="9"/>
      <c r="UM185" s="9"/>
      <c r="UN185" s="9"/>
      <c r="UO185" s="9"/>
      <c r="UP185" s="9"/>
      <c r="UQ185" s="9"/>
      <c r="UR185" s="9"/>
      <c r="US185" s="9"/>
      <c r="UT185" s="9"/>
      <c r="UU185" s="9"/>
      <c r="UV185" s="9"/>
      <c r="UW185" s="9"/>
      <c r="UX185" s="9"/>
      <c r="UY185" s="9"/>
      <c r="UZ185" s="9"/>
      <c r="VA185" s="9"/>
      <c r="VB185" s="9"/>
      <c r="VC185" s="9"/>
      <c r="VD185" s="9"/>
      <c r="VE185" s="9"/>
      <c r="VF185" s="9"/>
      <c r="VG185" s="9"/>
      <c r="VH185" s="9"/>
      <c r="VI185" s="9"/>
      <c r="VJ185" s="9"/>
      <c r="VK185" s="9"/>
      <c r="VL185" s="9"/>
      <c r="VM185" s="9"/>
      <c r="VN185" s="9"/>
      <c r="VO185" s="9"/>
      <c r="VP185" s="9"/>
      <c r="VQ185" s="9"/>
      <c r="VR185" s="9"/>
      <c r="VS185" s="9"/>
      <c r="VT185" s="9"/>
      <c r="VU185" s="9"/>
      <c r="VV185" s="9"/>
      <c r="VW185" s="9"/>
      <c r="VX185" s="9"/>
      <c r="VY185" s="9"/>
      <c r="VZ185" s="9"/>
      <c r="WA185" s="9"/>
      <c r="WB185" s="9"/>
      <c r="WC185" s="9"/>
      <c r="WD185" s="9"/>
      <c r="WE185" s="9"/>
      <c r="WF185" s="9"/>
      <c r="WG185" s="9"/>
      <c r="WH185" s="9"/>
      <c r="WI185" s="9"/>
      <c r="WJ185" s="9"/>
      <c r="WK185" s="9"/>
      <c r="WL185" s="9"/>
      <c r="WM185" s="9"/>
      <c r="WN185" s="9"/>
      <c r="WO185" s="9"/>
      <c r="WP185" s="9"/>
      <c r="WQ185" s="9"/>
      <c r="WR185" s="9"/>
      <c r="WS185" s="9"/>
      <c r="WT185" s="9"/>
      <c r="WU185" s="9"/>
      <c r="WV185" s="9"/>
      <c r="WW185" s="9"/>
      <c r="WX185" s="9"/>
      <c r="WY185" s="9"/>
      <c r="WZ185" s="9"/>
      <c r="XA185" s="9"/>
      <c r="XB185" s="9"/>
      <c r="XC185" s="9"/>
      <c r="XD185" s="9"/>
      <c r="XE185" s="9"/>
      <c r="XF185" s="9"/>
      <c r="XG185" s="9"/>
      <c r="XH185" s="9"/>
      <c r="XI185" s="9"/>
      <c r="XJ185" s="9"/>
      <c r="XK185" s="9"/>
      <c r="XL185" s="9"/>
      <c r="XM185" s="9"/>
      <c r="XN185" s="9"/>
      <c r="XO185" s="9"/>
      <c r="XP185" s="9"/>
      <c r="XQ185" s="9"/>
      <c r="XR185" s="9"/>
      <c r="XS185" s="9"/>
      <c r="XT185" s="9"/>
      <c r="XU185" s="9"/>
      <c r="XV185" s="9"/>
      <c r="XW185" s="9"/>
      <c r="XX185" s="9"/>
      <c r="XY185" s="9"/>
      <c r="XZ185" s="9"/>
      <c r="YA185" s="9"/>
      <c r="YB185" s="9"/>
      <c r="YC185" s="9"/>
      <c r="YD185" s="9"/>
      <c r="YE185" s="9"/>
      <c r="YF185" s="9"/>
      <c r="YG185" s="9"/>
      <c r="YH185" s="9"/>
      <c r="YI185" s="9"/>
      <c r="YJ185" s="9"/>
      <c r="YK185" s="9"/>
      <c r="YL185" s="9"/>
      <c r="YM185" s="9"/>
      <c r="YN185" s="9"/>
      <c r="YO185" s="9"/>
      <c r="YP185" s="9"/>
      <c r="YQ185" s="9"/>
      <c r="YR185" s="9"/>
      <c r="YS185" s="9"/>
      <c r="YT185" s="9"/>
      <c r="YU185" s="9"/>
      <c r="YV185" s="9"/>
      <c r="YW185" s="9"/>
      <c r="YX185" s="9"/>
      <c r="YY185" s="9"/>
      <c r="YZ185" s="9"/>
      <c r="ZA185" s="9"/>
      <c r="ZB185" s="9"/>
      <c r="ZC185" s="9"/>
      <c r="ZD185" s="9"/>
      <c r="ZE185" s="9"/>
      <c r="ZF185" s="9"/>
      <c r="ZG185" s="9"/>
      <c r="ZH185" s="9"/>
      <c r="ZI185" s="9"/>
      <c r="ZJ185" s="9"/>
      <c r="ZK185" s="9"/>
      <c r="ZL185" s="9"/>
      <c r="ZM185" s="9"/>
      <c r="ZN185" s="9"/>
      <c r="ZO185" s="9"/>
      <c r="ZP185" s="9"/>
      <c r="ZQ185" s="9"/>
      <c r="ZR185" s="9"/>
      <c r="ZS185" s="9"/>
      <c r="ZT185" s="9"/>
      <c r="ZU185" s="9"/>
      <c r="ZV185" s="9"/>
      <c r="ZW185" s="9"/>
      <c r="ZX185" s="9"/>
      <c r="ZY185" s="9"/>
      <c r="ZZ185" s="9"/>
      <c r="AAA185" s="9"/>
      <c r="AAB185" s="9"/>
      <c r="AAC185" s="9"/>
      <c r="AAD185" s="9"/>
      <c r="AAE185" s="9"/>
      <c r="AAF185" s="9"/>
      <c r="AAG185" s="9"/>
      <c r="AAH185" s="9"/>
      <c r="AAI185" s="9"/>
      <c r="AAJ185" s="9"/>
      <c r="AAK185" s="9"/>
      <c r="AAL185" s="9"/>
      <c r="AAM185" s="9"/>
      <c r="AAN185" s="9"/>
      <c r="AAO185" s="9"/>
      <c r="AAP185" s="9"/>
      <c r="AAQ185" s="9"/>
      <c r="AAR185" s="9"/>
      <c r="AAS185" s="9"/>
      <c r="AAT185" s="9"/>
      <c r="AAU185" s="9"/>
      <c r="AAV185" s="9"/>
      <c r="AAW185" s="9"/>
      <c r="AAX185" s="9"/>
      <c r="AAY185" s="9"/>
      <c r="AAZ185" s="9"/>
      <c r="ABA185" s="9"/>
      <c r="ABB185" s="9"/>
      <c r="ABC185" s="9"/>
      <c r="ABD185" s="9"/>
      <c r="ABE185" s="9"/>
      <c r="ABF185" s="9"/>
      <c r="ABG185" s="9"/>
      <c r="ABH185" s="9"/>
      <c r="ABI185" s="9"/>
      <c r="ABJ185" s="9"/>
      <c r="ABK185" s="9"/>
      <c r="ABL185" s="9"/>
      <c r="ABM185" s="9"/>
      <c r="ABN185" s="9"/>
      <c r="ABO185" s="9"/>
      <c r="ABP185" s="9"/>
      <c r="ABQ185" s="9"/>
      <c r="ABR185" s="9"/>
      <c r="ABS185" s="9"/>
      <c r="ABT185" s="9"/>
      <c r="ABU185" s="9"/>
      <c r="ABV185" s="9"/>
      <c r="ABW185" s="9"/>
      <c r="ABX185" s="9"/>
      <c r="ABY185" s="9"/>
      <c r="ABZ185" s="9"/>
      <c r="ACA185" s="9"/>
      <c r="ACB185" s="9"/>
      <c r="ACC185" s="9"/>
      <c r="ACD185" s="9"/>
      <c r="ACE185" s="9"/>
      <c r="ACF185" s="9"/>
      <c r="ACG185" s="9"/>
      <c r="ACH185" s="9"/>
      <c r="ACI185" s="9"/>
      <c r="ACJ185" s="9"/>
      <c r="ACK185" s="9"/>
      <c r="ACL185" s="9"/>
      <c r="ACM185" s="9"/>
      <c r="ACN185" s="9"/>
      <c r="ACO185" s="9"/>
      <c r="ACP185" s="9"/>
      <c r="ACQ185" s="9"/>
      <c r="ACR185" s="9"/>
      <c r="ACS185" s="9"/>
      <c r="ACT185" s="9"/>
      <c r="ACU185" s="9"/>
      <c r="ACV185" s="9"/>
      <c r="ACW185" s="9"/>
      <c r="ACX185" s="9"/>
      <c r="ACY185" s="9"/>
      <c r="ACZ185" s="9"/>
      <c r="ADA185" s="9"/>
      <c r="ADB185" s="9"/>
      <c r="ADC185" s="9"/>
      <c r="ADD185" s="9"/>
      <c r="ADE185" s="9"/>
      <c r="ADF185" s="9"/>
      <c r="ADG185" s="9"/>
      <c r="ADH185" s="9"/>
      <c r="ADI185" s="9"/>
      <c r="ADJ185" s="9"/>
      <c r="ADK185" s="9"/>
      <c r="ADL185" s="9"/>
      <c r="ADM185" s="9"/>
      <c r="ADN185" s="9"/>
      <c r="ADO185" s="9"/>
      <c r="ADP185" s="9"/>
      <c r="ADQ185" s="9"/>
      <c r="ADR185" s="9"/>
      <c r="ADS185" s="9"/>
      <c r="ADT185" s="9"/>
      <c r="ADU185" s="9"/>
      <c r="ADV185" s="9"/>
      <c r="ADW185" s="9"/>
      <c r="ADX185" s="9"/>
      <c r="ADY185" s="9"/>
      <c r="ADZ185" s="9"/>
      <c r="AEA185" s="9"/>
      <c r="AEB185" s="9"/>
      <c r="AEC185" s="9"/>
      <c r="AED185" s="9"/>
      <c r="AEE185" s="9"/>
      <c r="AEF185" s="9"/>
      <c r="AEG185" s="9"/>
      <c r="AEH185" s="9"/>
      <c r="AEI185" s="9"/>
      <c r="AEJ185" s="9"/>
      <c r="AEK185" s="9"/>
      <c r="AEL185" s="9"/>
      <c r="AEM185" s="9"/>
      <c r="AEN185" s="9"/>
      <c r="AEO185" s="9"/>
      <c r="AEP185" s="9"/>
      <c r="AEQ185" s="9"/>
      <c r="AER185" s="9"/>
      <c r="AES185" s="9"/>
      <c r="AET185" s="9"/>
      <c r="AEU185" s="9"/>
      <c r="AEV185" s="9"/>
      <c r="AEW185" s="9"/>
      <c r="AEX185" s="9"/>
      <c r="AEY185" s="9"/>
      <c r="AEZ185" s="9"/>
      <c r="AFA185" s="9"/>
      <c r="AFB185" s="9"/>
      <c r="AFC185" s="9"/>
      <c r="AFD185" s="9"/>
      <c r="AFE185" s="9"/>
      <c r="AFF185" s="9"/>
      <c r="AFG185" s="9"/>
      <c r="AFH185" s="9"/>
      <c r="AFI185" s="9"/>
      <c r="AFJ185" s="9"/>
      <c r="AFK185" s="9"/>
      <c r="AFL185" s="9"/>
      <c r="AFM185" s="9"/>
      <c r="AFN185" s="9"/>
      <c r="AFO185" s="9"/>
      <c r="AFP185" s="9"/>
      <c r="AFQ185" s="9"/>
      <c r="AFR185" s="9"/>
      <c r="AFS185" s="9"/>
      <c r="AFT185" s="9"/>
      <c r="AFU185" s="9"/>
      <c r="AFV185" s="9"/>
      <c r="AFW185" s="9"/>
      <c r="AFX185" s="9"/>
      <c r="AFY185" s="9"/>
      <c r="AFZ185" s="9"/>
      <c r="AGA185" s="9"/>
      <c r="AGB185" s="9"/>
      <c r="AGC185" s="9"/>
      <c r="AGD185" s="9"/>
      <c r="AGE185" s="9"/>
      <c r="AGF185" s="9"/>
      <c r="AGG185" s="9"/>
      <c r="AGH185" s="9"/>
      <c r="AGI185" s="9"/>
      <c r="AGJ185" s="9"/>
      <c r="AGK185" s="9"/>
      <c r="AGL185" s="9"/>
      <c r="AGM185" s="9"/>
      <c r="AGN185" s="9"/>
      <c r="AGO185" s="9"/>
      <c r="AGP185" s="9"/>
      <c r="AGQ185" s="9"/>
      <c r="AGR185" s="9"/>
      <c r="AGS185" s="9"/>
      <c r="AGT185" s="9"/>
      <c r="AGU185" s="9"/>
      <c r="AGV185" s="9"/>
      <c r="AGW185" s="9"/>
      <c r="AGX185" s="9"/>
      <c r="AGY185" s="9"/>
      <c r="AGZ185" s="9"/>
      <c r="AHA185" s="9"/>
      <c r="AHB185" s="9"/>
      <c r="AHC185" s="9"/>
      <c r="AHD185" s="9"/>
      <c r="AHE185" s="9"/>
      <c r="AHF185" s="9"/>
      <c r="AHG185" s="9"/>
      <c r="AHH185" s="9"/>
      <c r="AHI185" s="9"/>
      <c r="AHJ185" s="9"/>
      <c r="AHK185" s="9"/>
      <c r="AHL185" s="9"/>
      <c r="AHM185" s="9"/>
      <c r="AHN185" s="9"/>
      <c r="AHO185" s="9"/>
      <c r="AHP185" s="9"/>
      <c r="AHQ185" s="9"/>
      <c r="AHR185" s="9"/>
      <c r="AHS185" s="9"/>
      <c r="AHT185" s="9"/>
      <c r="AHU185" s="9"/>
      <c r="AHV185" s="9"/>
      <c r="AHW185" s="9"/>
      <c r="AHX185" s="9"/>
      <c r="AHY185" s="9"/>
      <c r="AHZ185" s="9"/>
      <c r="AIA185" s="9"/>
      <c r="AIB185" s="9"/>
      <c r="AIC185" s="9"/>
      <c r="AID185" s="9"/>
      <c r="AIE185" s="9"/>
      <c r="AIF185" s="9"/>
      <c r="AIG185" s="9"/>
      <c r="AIH185" s="9"/>
      <c r="AII185" s="9"/>
      <c r="AIJ185" s="9"/>
      <c r="AIK185" s="9"/>
      <c r="AIL185" s="9"/>
      <c r="AIM185" s="9"/>
      <c r="AIN185" s="9"/>
      <c r="AIO185" s="9"/>
      <c r="AIP185" s="9"/>
      <c r="AIQ185" s="9"/>
      <c r="AIR185" s="9"/>
      <c r="AIS185" s="9"/>
      <c r="AIT185" s="9"/>
      <c r="AIU185" s="9"/>
      <c r="AIV185" s="9"/>
      <c r="AIW185" s="9"/>
      <c r="AIX185" s="9"/>
      <c r="AIY185" s="9"/>
      <c r="AIZ185" s="9"/>
      <c r="AJA185" s="9"/>
      <c r="AJB185" s="9"/>
      <c r="AJC185" s="9"/>
      <c r="AJD185" s="9"/>
      <c r="AJE185" s="9"/>
      <c r="AJF185" s="9"/>
      <c r="AJG185" s="9"/>
      <c r="AJH185" s="9"/>
      <c r="AJI185" s="9"/>
      <c r="AJJ185" s="9"/>
      <c r="AJK185" s="9"/>
      <c r="AJL185" s="9"/>
      <c r="AJM185" s="9"/>
      <c r="AJN185" s="9"/>
      <c r="AJO185" s="9"/>
      <c r="AJP185" s="9"/>
      <c r="AJQ185" s="9"/>
      <c r="AJR185" s="9"/>
      <c r="AJS185" s="9"/>
      <c r="AJT185" s="9"/>
      <c r="AJU185" s="9"/>
      <c r="AJV185" s="9"/>
      <c r="AJW185" s="9"/>
      <c r="AJX185" s="9"/>
      <c r="AJY185" s="9"/>
      <c r="AJZ185" s="9"/>
      <c r="AKA185" s="9"/>
      <c r="AKB185" s="9"/>
      <c r="AKC185" s="9"/>
      <c r="AKD185" s="9"/>
      <c r="AKE185" s="9"/>
      <c r="AKF185" s="9"/>
      <c r="AKG185" s="9"/>
      <c r="AKH185" s="9"/>
      <c r="AKI185" s="9"/>
      <c r="AKJ185" s="9"/>
      <c r="AKK185" s="9"/>
      <c r="AKL185" s="9"/>
      <c r="AKM185" s="9"/>
      <c r="AKN185" s="9"/>
      <c r="AKO185" s="9"/>
      <c r="AKP185" s="9"/>
      <c r="AKQ185" s="9"/>
      <c r="AKR185" s="9"/>
      <c r="AKS185" s="9"/>
      <c r="AKT185" s="9"/>
      <c r="AKU185" s="9"/>
      <c r="AKV185" s="9"/>
      <c r="AKW185" s="9"/>
      <c r="AKX185" s="9"/>
      <c r="AKY185" s="9"/>
      <c r="AKZ185" s="9"/>
      <c r="ALA185" s="9"/>
      <c r="ALB185" s="9"/>
      <c r="ALC185" s="9"/>
      <c r="ALD185" s="9"/>
      <c r="ALE185" s="9"/>
      <c r="ALF185" s="9"/>
      <c r="ALG185" s="9"/>
      <c r="ALH185" s="9"/>
      <c r="ALI185" s="9"/>
      <c r="ALJ185" s="9"/>
      <c r="ALK185" s="9"/>
      <c r="ALL185" s="9"/>
      <c r="ALM185" s="9"/>
      <c r="ALN185" s="9"/>
      <c r="ALO185" s="9"/>
      <c r="ALP185" s="9"/>
      <c r="ALQ185" s="9"/>
      <c r="ALR185" s="9"/>
      <c r="ALS185" s="9"/>
      <c r="ALT185" s="9"/>
      <c r="ALU185" s="9"/>
      <c r="ALV185" s="9"/>
      <c r="ALW185" s="9"/>
      <c r="ALX185" s="9"/>
      <c r="ALY185" s="9"/>
      <c r="AMN185" s="9"/>
      <c r="AMO185" s="9"/>
      <c r="AMP185" s="9"/>
      <c r="AMQ185" s="9"/>
      <c r="AMR185" s="9"/>
      <c r="AMS185" s="9"/>
      <c r="AMT185" s="9"/>
      <c r="AMU185" s="9"/>
      <c r="AMV185" s="9"/>
      <c r="AMW185" s="9"/>
      <c r="AMX185" s="9"/>
      <c r="AMY185" s="9"/>
      <c r="AMZ185" s="9"/>
      <c r="ANA185" s="9"/>
      <c r="ANB185" s="9" t="s">
        <v>12032</v>
      </c>
      <c r="ANC185" s="9" t="s">
        <v>2820</v>
      </c>
      <c r="AND185" s="9" t="s">
        <v>13549</v>
      </c>
      <c r="ANE185" s="9" t="s">
        <v>12034</v>
      </c>
      <c r="ANF185" s="9"/>
      <c r="ANG185" s="9"/>
      <c r="ANH185" s="9"/>
      <c r="ANI185" s="9"/>
      <c r="ANJ185" s="9"/>
      <c r="ANK185" s="9"/>
      <c r="ANL185" s="9"/>
      <c r="ANM185" s="9" t="s">
        <v>13550</v>
      </c>
      <c r="ANN185" s="9"/>
      <c r="ANO185" s="9" t="s">
        <v>12629</v>
      </c>
      <c r="ANP185" s="9" t="s">
        <v>13551</v>
      </c>
      <c r="ANQ185" s="9"/>
      <c r="ANR185" s="9" t="s">
        <v>13552</v>
      </c>
      <c r="ANS185" s="9"/>
      <c r="ANT185" s="9"/>
      <c r="ANU185" s="9" t="s">
        <v>13553</v>
      </c>
      <c r="ANV185" s="9"/>
      <c r="ANW185" s="9"/>
      <c r="ANX185" s="9"/>
      <c r="ANY185" s="9" t="s">
        <v>12618</v>
      </c>
      <c r="ANZ185" s="9" t="s">
        <v>13554</v>
      </c>
      <c r="AOA185" s="9"/>
      <c r="AOB185" s="9" t="s">
        <v>13555</v>
      </c>
      <c r="AOC185" s="9"/>
      <c r="AOD185" s="9"/>
      <c r="AOE185" s="9" t="s">
        <v>13556</v>
      </c>
      <c r="AOF185" s="9"/>
      <c r="AOG185" s="9"/>
      <c r="AOH185" s="9"/>
      <c r="AOI185" s="9"/>
      <c r="AOJ185" s="9"/>
      <c r="AOK185" s="9"/>
      <c r="AOL185" s="9"/>
      <c r="AOM185" s="9"/>
      <c r="AON185" s="9"/>
      <c r="AOO185" s="9"/>
      <c r="AOP185" s="9"/>
      <c r="AOQ185" s="9"/>
      <c r="AOR185" s="9"/>
      <c r="AOS185" s="9"/>
      <c r="AOT185" s="9"/>
      <c r="AOU185" s="9"/>
      <c r="AOV185" s="9"/>
      <c r="AOW185" s="9"/>
      <c r="AOX185" s="9"/>
      <c r="AOY185" s="9"/>
      <c r="AOZ185" s="9"/>
      <c r="APA185" s="9"/>
      <c r="APB185" s="9"/>
      <c r="APC185" s="9"/>
      <c r="APD185" s="9"/>
      <c r="APE185" s="9"/>
      <c r="APF185" s="9"/>
      <c r="APG185" s="9"/>
      <c r="APH185" s="9"/>
      <c r="API185" s="9"/>
      <c r="APJ185" s="9"/>
      <c r="APK185" s="9"/>
      <c r="APL185" s="9"/>
      <c r="APM185" s="9"/>
      <c r="APN185" s="9"/>
      <c r="APO185" s="9"/>
      <c r="APP185" s="9"/>
      <c r="APQ185" s="9"/>
      <c r="APR185" s="9"/>
      <c r="APS185" s="9"/>
      <c r="APT185" s="9"/>
      <c r="APU185" s="9"/>
      <c r="APV185" s="9"/>
      <c r="APW185" s="9"/>
      <c r="APX185" s="9"/>
      <c r="APY185" s="9"/>
      <c r="APZ185" s="9"/>
      <c r="AQA185" s="9"/>
      <c r="AQB185" s="9"/>
      <c r="AQC185" s="9"/>
      <c r="AQD185" s="9"/>
      <c r="AQE185" s="9"/>
      <c r="AQF185" s="9"/>
      <c r="AQG185" s="9"/>
      <c r="AQH185" s="9"/>
      <c r="AQI185" s="9"/>
      <c r="AQJ185" s="9"/>
      <c r="AQK185" s="9"/>
      <c r="AQL185" s="9"/>
      <c r="AQM185" s="9"/>
      <c r="AQN185" s="9"/>
      <c r="AQO185" s="9"/>
      <c r="AQP185" s="9"/>
      <c r="AQQ185" s="9"/>
      <c r="AQR185" s="9"/>
      <c r="AQS185" s="9"/>
      <c r="AQT185" s="9"/>
      <c r="AQU185" s="9"/>
      <c r="AQV185" s="9"/>
      <c r="AQW185" s="9"/>
      <c r="AQX185" s="9"/>
      <c r="AQY185" s="9"/>
      <c r="AQZ185" s="9"/>
      <c r="ARA185" s="9"/>
      <c r="ARB185" s="9"/>
      <c r="ARC185" s="9"/>
      <c r="ARD185" s="9"/>
      <c r="ARE185" s="9"/>
      <c r="ARF185" s="9"/>
      <c r="ARG185" s="9"/>
      <c r="ARH185" s="9"/>
      <c r="ARI185" s="9"/>
      <c r="ARJ185" s="9"/>
      <c r="ARK185" s="9"/>
      <c r="ARL185" s="9"/>
      <c r="ARM185" s="9"/>
      <c r="ARN185" s="9"/>
      <c r="ARO185" s="9"/>
      <c r="ARP185" s="9"/>
      <c r="ARQ185" s="9"/>
      <c r="ARR185" s="9"/>
      <c r="ARS185" s="9"/>
      <c r="ART185" s="9"/>
      <c r="ARU185" s="9"/>
      <c r="ARV185" s="9"/>
      <c r="ARW185" s="9"/>
      <c r="ARX185" s="9"/>
      <c r="ARY185" s="9"/>
      <c r="ARZ185" s="9"/>
      <c r="ASA185" s="9"/>
      <c r="ASB185" s="9"/>
      <c r="ASC185" s="9"/>
      <c r="ASD185" s="9"/>
      <c r="ASE185" s="9"/>
      <c r="ASF185" s="9"/>
      <c r="ASG185" s="9"/>
      <c r="ASH185" s="9"/>
      <c r="ASI185" s="9"/>
      <c r="ASJ185" s="9"/>
      <c r="ASK185" s="9"/>
      <c r="ASL185" s="9"/>
      <c r="ASM185" s="9"/>
      <c r="ASN185" s="9"/>
      <c r="ASO185" s="9"/>
      <c r="ASP185" s="9"/>
      <c r="ASQ185" s="9"/>
      <c r="ASR185" s="9"/>
      <c r="ASS185" s="9"/>
      <c r="AST185" s="9"/>
      <c r="ASU185" s="9"/>
      <c r="ASV185" s="9"/>
      <c r="ASW185" s="9"/>
      <c r="ASX185" s="9"/>
      <c r="ASY185" s="9"/>
      <c r="ASZ185" s="9"/>
      <c r="ATA185" s="9"/>
      <c r="ATB185" s="9"/>
      <c r="ATC185" s="9"/>
      <c r="ATD185" s="9"/>
      <c r="ATE185" s="9"/>
      <c r="ATF185" s="9"/>
      <c r="ATG185" s="9"/>
      <c r="ATH185" s="9"/>
      <c r="ATI185" s="9"/>
      <c r="ATJ185" s="9"/>
      <c r="ATK185" s="9"/>
      <c r="ATL185" s="9"/>
      <c r="ATM185" s="9"/>
      <c r="ATN185" s="9"/>
      <c r="ATO185" s="9"/>
      <c r="ATP185" s="9"/>
      <c r="ATQ185" s="9"/>
      <c r="ATR185" s="9" t="s">
        <v>13557</v>
      </c>
      <c r="ATS185" s="9">
        <v>1.749383064E9</v>
      </c>
      <c r="ATT185" s="9" t="s">
        <v>13558</v>
      </c>
      <c r="ATU185" s="9" t="s">
        <v>12032</v>
      </c>
      <c r="ATV185" s="9" t="s">
        <v>2820</v>
      </c>
      <c r="ATW185" s="9" t="s">
        <v>13549</v>
      </c>
      <c r="ATX185" s="9" t="s">
        <v>12034</v>
      </c>
      <c r="ATY185" s="9"/>
      <c r="ATZ185" s="9"/>
      <c r="AUA185" s="9"/>
      <c r="AUB185" s="9"/>
      <c r="AUC185" s="9"/>
      <c r="AUD185" s="9"/>
      <c r="AUE185" s="9"/>
      <c r="AUF185" s="9"/>
      <c r="AUG185" s="9"/>
      <c r="AUH185" s="9"/>
      <c r="AUI185" s="9"/>
      <c r="AUJ185" s="9"/>
      <c r="AUK185" s="9"/>
      <c r="AUL185" s="9"/>
      <c r="AUM185" s="9"/>
      <c r="AUN185" s="9"/>
      <c r="AUO185" s="9"/>
      <c r="AUP185" s="9"/>
      <c r="AUQ185" s="9"/>
      <c r="AUR185" s="9"/>
      <c r="AUS185" s="9"/>
      <c r="AUT185" s="9"/>
      <c r="AUU185" s="9"/>
      <c r="AUV185" s="9"/>
      <c r="AUW185" s="9"/>
      <c r="AUX185" s="9"/>
      <c r="AUY185" s="9"/>
      <c r="AUZ185" s="9"/>
      <c r="AVA185" s="9"/>
      <c r="AVB185" s="9"/>
      <c r="AVC185" s="9"/>
      <c r="AVD185" s="9"/>
      <c r="AVE185" s="9"/>
      <c r="AVF185" s="9"/>
      <c r="AVG185" s="9"/>
      <c r="AVH185" s="9"/>
      <c r="AVI185" s="9"/>
      <c r="AVJ185" s="9"/>
      <c r="AVK185" s="9"/>
      <c r="AVL185" s="9"/>
      <c r="AVM185" s="9"/>
      <c r="AVN185" s="9"/>
      <c r="AVO185" s="9"/>
      <c r="AVP185" s="9"/>
      <c r="AVQ185" s="9"/>
      <c r="AVR185" s="9"/>
      <c r="AVS185" s="9"/>
      <c r="AVT185" s="9"/>
      <c r="AVU185" s="9"/>
      <c r="AVV185" s="9"/>
      <c r="AVW185" s="9"/>
      <c r="AVX185" s="9"/>
      <c r="AVY185" s="9"/>
      <c r="AVZ185" s="9"/>
      <c r="AWA185" s="9"/>
      <c r="AWB185" s="9"/>
      <c r="AWC185" s="9"/>
      <c r="AWD185" s="9"/>
      <c r="AWE185" s="9"/>
      <c r="AWF185" s="9"/>
      <c r="AWG185" s="9"/>
      <c r="AWH185" s="9"/>
      <c r="AWI185" s="9"/>
      <c r="AWJ185" s="9"/>
      <c r="AWK185" s="9"/>
      <c r="AWL185" s="9"/>
      <c r="AWM185" s="9"/>
      <c r="AWN185" s="9"/>
      <c r="AWO185" s="9"/>
      <c r="AWP185" s="9"/>
      <c r="AWQ185" s="9"/>
      <c r="AWR185" s="9"/>
      <c r="AWS185" s="9"/>
      <c r="AWT185" s="9"/>
      <c r="AWU185" s="9"/>
      <c r="AWV185" s="9"/>
      <c r="AWW185" s="9"/>
      <c r="AWX185" s="9"/>
      <c r="AWY185" s="9"/>
      <c r="AWZ185" s="9"/>
      <c r="AXA185" s="9"/>
      <c r="AXB185" s="9"/>
      <c r="AXC185" s="9"/>
      <c r="AXD185" s="9"/>
      <c r="AXE185" s="9"/>
      <c r="AXF185" s="9"/>
      <c r="AXG185" s="9"/>
      <c r="AXH185" s="9"/>
      <c r="AXI185" s="9"/>
      <c r="AXJ185" s="9"/>
      <c r="AXK185" s="9"/>
      <c r="AXL185" s="9"/>
      <c r="AXM185" s="9"/>
      <c r="AXN185" s="9"/>
      <c r="AXO185" s="9"/>
      <c r="AXP185" s="9"/>
      <c r="AXQ185" s="9"/>
      <c r="AXR185" s="9"/>
      <c r="AXS185" s="9"/>
      <c r="AXT185" s="9"/>
      <c r="AXU185" s="9"/>
      <c r="AXV185" s="9"/>
      <c r="AXW185" s="9"/>
      <c r="AXX185" s="9"/>
      <c r="AXY185" s="9"/>
      <c r="AXZ185" s="9"/>
      <c r="AYA185" s="9"/>
      <c r="AYB185" s="9"/>
      <c r="AYC185" s="9"/>
      <c r="AYD185" s="9"/>
      <c r="AYE185" s="9"/>
      <c r="AYF185" s="9"/>
      <c r="AYG185" s="9"/>
      <c r="AYH185" s="9"/>
      <c r="AYI185" s="9"/>
      <c r="AYJ185" s="9"/>
      <c r="AYK185" s="9"/>
      <c r="AYL185" s="9"/>
      <c r="AYM185" s="9"/>
      <c r="AYN185" s="9"/>
      <c r="AYO185" s="9"/>
      <c r="AYP185" s="9"/>
      <c r="AYQ185" s="9"/>
      <c r="AYR185" s="9"/>
      <c r="AYS185" s="9"/>
      <c r="AYT185" s="9"/>
      <c r="AYU185" s="9"/>
      <c r="AYV185" s="9"/>
      <c r="AYW185" s="9"/>
      <c r="AYX185" s="9"/>
      <c r="AYY185" s="9"/>
      <c r="AYZ185" s="9"/>
      <c r="AZA185" s="9"/>
      <c r="AZB185" s="9"/>
      <c r="AZC185" s="9"/>
      <c r="AZD185" s="9"/>
      <c r="AZE185" s="9"/>
      <c r="AZF185" s="9"/>
      <c r="AZG185" s="9"/>
      <c r="AZH185" s="9"/>
      <c r="AZI185" s="9"/>
      <c r="AZJ185" s="9"/>
      <c r="AZK185" s="9"/>
      <c r="AZL185" s="9"/>
      <c r="AZM185" s="9"/>
      <c r="AZN185" s="9"/>
      <c r="AZO185" s="9"/>
      <c r="AZP185" s="9"/>
      <c r="AZQ185" s="9"/>
      <c r="AZR185" s="9"/>
      <c r="AZS185" s="9"/>
      <c r="AZT185" s="9"/>
      <c r="AZU185" s="9"/>
      <c r="AZV185" s="9"/>
      <c r="AZW185" s="9"/>
      <c r="AZX185" s="9"/>
      <c r="AZY185" s="9"/>
      <c r="AZZ185" s="9"/>
      <c r="BAA185" s="9"/>
      <c r="BAB185" s="9"/>
      <c r="BAC185" s="9"/>
      <c r="BAD185" s="9"/>
      <c r="BAE185" s="9"/>
      <c r="BAF185" s="9"/>
      <c r="BAG185" s="9"/>
      <c r="BAH185" s="9"/>
      <c r="BAI185" s="9"/>
      <c r="BAJ185" s="9"/>
      <c r="BAK185" s="9"/>
      <c r="BAL185" s="9"/>
      <c r="BAM185" s="9"/>
      <c r="BAN185" s="9"/>
      <c r="BAO185" s="9"/>
      <c r="BAP185" s="9"/>
      <c r="BAQ185" s="9"/>
      <c r="BAR185" s="9"/>
      <c r="BAS185" s="9"/>
      <c r="BAT185" s="9"/>
      <c r="BAU185" s="9"/>
      <c r="BAV185" s="9"/>
      <c r="BAW185" s="9"/>
      <c r="BAX185" s="9"/>
      <c r="BAY185" s="9"/>
      <c r="BAZ185" s="9"/>
      <c r="BBA185" s="9"/>
      <c r="BBB185" s="9"/>
      <c r="BBC185" s="9"/>
      <c r="BBD185" s="9"/>
      <c r="BBE185" s="9"/>
      <c r="BBF185" s="9"/>
      <c r="BBG185" s="9"/>
      <c r="BBH185" s="9"/>
      <c r="BBI185" s="9"/>
      <c r="BBJ185" s="9"/>
      <c r="BBK185" s="9"/>
      <c r="BBL185" s="9"/>
      <c r="BBM185" s="9"/>
      <c r="BBN185" s="9"/>
      <c r="BBO185" s="9"/>
      <c r="BBP185" s="9"/>
      <c r="BBQ185" s="9"/>
      <c r="BBR185" s="9"/>
      <c r="BBS185" s="9"/>
      <c r="BBT185" s="9"/>
      <c r="BBU185" s="9"/>
      <c r="BBV185" s="9"/>
      <c r="BBW185" s="9"/>
      <c r="BBX185" s="9"/>
      <c r="BBY185" s="9"/>
      <c r="BBZ185" s="9"/>
      <c r="BCA185" s="9"/>
      <c r="BCB185" s="9"/>
      <c r="BCC185" s="9"/>
      <c r="BCD185" s="9"/>
      <c r="BCE185" s="9"/>
      <c r="BCF185" s="9"/>
      <c r="BCG185" s="9"/>
      <c r="BCH185" s="9"/>
      <c r="BCI185" s="9"/>
      <c r="BCJ185" s="9"/>
      <c r="BCK185" s="9"/>
      <c r="BCL185" s="9"/>
      <c r="BCM185" s="9"/>
      <c r="BCN185" s="9"/>
      <c r="BCO185" s="9"/>
      <c r="BCP185" s="9"/>
      <c r="BCQ185" s="9"/>
      <c r="BCR185" s="9"/>
      <c r="BCS185" s="9"/>
      <c r="BCT185" s="9"/>
      <c r="BCU185" s="9"/>
      <c r="BCV185" s="9"/>
      <c r="BCW185" s="9"/>
      <c r="BCX185" s="9"/>
      <c r="BCY185" s="9"/>
      <c r="BCZ185" s="9"/>
      <c r="BDA185" s="9"/>
      <c r="BDB185" s="9"/>
      <c r="BDC185" s="9"/>
      <c r="BDD185" s="9"/>
      <c r="BDE185" s="9"/>
      <c r="BDF185" s="9"/>
      <c r="BDG185" s="9"/>
      <c r="BDH185" s="9"/>
      <c r="BDI185" s="9"/>
      <c r="BDJ185" s="9"/>
      <c r="BDK185" s="9"/>
      <c r="BDL185" s="9"/>
      <c r="BDM185" s="9"/>
      <c r="BDN185" s="9"/>
      <c r="BDO185" s="9"/>
      <c r="BDP185" s="9"/>
      <c r="BDQ185" s="9"/>
      <c r="BDR185" s="9"/>
      <c r="BDS185" s="9"/>
      <c r="BDT185" s="9"/>
      <c r="BDU185" s="9"/>
      <c r="BDV185" s="9"/>
      <c r="BDW185" s="9"/>
      <c r="BDX185" s="9"/>
      <c r="BDY185" s="9"/>
      <c r="BDZ185" s="9"/>
      <c r="BEA185" s="9"/>
      <c r="BEB185" s="9"/>
      <c r="BEC185" s="9"/>
      <c r="BED185" s="9"/>
      <c r="BEE185" s="9"/>
      <c r="BEF185" s="9"/>
      <c r="BEG185" s="9"/>
      <c r="BEH185" s="9"/>
      <c r="BEI185" s="9"/>
      <c r="BEJ185" s="9"/>
      <c r="BEK185" s="9"/>
      <c r="BEL185" s="9"/>
      <c r="BEM185" s="9"/>
      <c r="BEN185" s="9"/>
      <c r="BEO185" s="9"/>
      <c r="BEP185" s="9"/>
      <c r="BEQ185" s="9"/>
      <c r="BER185" s="9"/>
      <c r="BES185" s="9"/>
      <c r="BET185" s="9"/>
      <c r="BEU185" s="9"/>
      <c r="BEV185" s="9"/>
      <c r="BEW185" s="9"/>
      <c r="BEX185" s="9"/>
      <c r="BEY185" s="9"/>
      <c r="BEZ185" s="9"/>
      <c r="BFA185" s="9"/>
      <c r="BFB185" s="9"/>
      <c r="BFC185" s="9"/>
      <c r="BFD185" s="9"/>
      <c r="BFE185" s="9"/>
      <c r="BFF185" s="9"/>
      <c r="BFG185" s="9"/>
      <c r="BFH185" s="9"/>
      <c r="BFI185" s="9"/>
      <c r="BFJ185" s="9"/>
      <c r="BFK185" s="9"/>
      <c r="BFL185" s="9"/>
      <c r="BFM185" s="9"/>
      <c r="BFN185" s="9"/>
      <c r="BFO185" s="9"/>
      <c r="BFP185" s="9"/>
      <c r="BFQ185" s="9"/>
      <c r="BFR185" s="9"/>
      <c r="BFS185" s="9"/>
      <c r="BFT185" s="9"/>
      <c r="BFU185" s="9"/>
      <c r="BFV185" s="9"/>
      <c r="BFW185" s="9"/>
      <c r="BFX185" s="9"/>
      <c r="BFY185" s="9"/>
      <c r="BFZ185" s="9"/>
      <c r="BGA185" s="9"/>
      <c r="BGB185" s="9"/>
      <c r="BGC185" s="9"/>
      <c r="BGD185" s="9"/>
      <c r="BGE185" s="9"/>
      <c r="BGF185" s="9"/>
      <c r="BGG185" s="9"/>
      <c r="BGH185" s="9"/>
      <c r="BGI185" s="9"/>
      <c r="BGJ185" s="9"/>
      <c r="BGK185" s="9"/>
      <c r="BGL185" s="9"/>
      <c r="BGM185" s="9"/>
      <c r="BGN185" s="9"/>
      <c r="BGO185" s="9"/>
      <c r="BGP185" s="9"/>
      <c r="BGQ185" s="9"/>
      <c r="BGR185" s="9"/>
      <c r="BGS185" s="9"/>
      <c r="BGT185" s="9"/>
      <c r="BGU185" s="9"/>
      <c r="BGV185" s="9"/>
      <c r="BGW185" s="9"/>
      <c r="BGX185" s="9"/>
      <c r="BGY185" s="9"/>
      <c r="BGZ185" s="9"/>
      <c r="BHA185" s="9"/>
      <c r="BHB185" s="9"/>
      <c r="BHC185" s="9"/>
      <c r="BHD185" s="9"/>
      <c r="BHE185" s="9"/>
      <c r="BHF185" s="9"/>
      <c r="BHG185" s="9"/>
      <c r="BHH185" s="9"/>
      <c r="BHI185" s="9"/>
      <c r="BHJ185" s="9"/>
      <c r="BHK185" s="9"/>
      <c r="BHL185" s="9"/>
      <c r="BHM185" s="9"/>
      <c r="BHN185" s="9"/>
      <c r="BHO185" s="9"/>
      <c r="BHP185" s="9"/>
      <c r="BHQ185" s="9"/>
      <c r="BHR185" s="9"/>
      <c r="BHS185" s="9"/>
      <c r="BHT185" s="9"/>
      <c r="BHU185" s="9"/>
      <c r="BHV185" s="9"/>
      <c r="BHW185" s="9"/>
      <c r="BHX185" s="9"/>
      <c r="BHY185" s="9"/>
      <c r="BHZ185" s="9"/>
      <c r="BIA185" s="9"/>
      <c r="BIB185" s="9"/>
      <c r="BIC185" s="9"/>
      <c r="BID185" s="9"/>
      <c r="BIE185" s="9"/>
      <c r="BIF185" s="9"/>
      <c r="BIG185" s="9"/>
      <c r="BIH185" s="9"/>
      <c r="BII185" s="9"/>
      <c r="BIJ185" s="9"/>
      <c r="BIK185" s="9"/>
      <c r="BIL185" s="9"/>
      <c r="BIM185" s="9"/>
      <c r="BIN185" s="9"/>
      <c r="BIO185" s="9"/>
      <c r="BIP185" s="9"/>
      <c r="BIQ185" s="9"/>
      <c r="BIR185" s="9"/>
      <c r="BIS185" s="9"/>
      <c r="BIT185" s="9"/>
      <c r="BIU185" s="9"/>
      <c r="BIV185" s="9"/>
      <c r="BIW185" s="9"/>
      <c r="BIX185" s="9"/>
      <c r="BIY185" s="9"/>
      <c r="BIZ185" s="9"/>
      <c r="BJA185" s="9"/>
      <c r="BJB185" s="9"/>
      <c r="BJC185" s="9"/>
      <c r="BJD185" s="9"/>
      <c r="BJE185" s="9"/>
      <c r="BJF185" s="9"/>
      <c r="BJG185" s="9"/>
      <c r="BJH185" s="9"/>
      <c r="BJI185" s="9"/>
      <c r="BJJ185" s="9"/>
      <c r="BJK185" s="9"/>
      <c r="BJL185" s="9"/>
      <c r="BJM185" s="9"/>
      <c r="BJN185" s="9"/>
      <c r="BJO185" s="9"/>
      <c r="BJP185" s="9"/>
      <c r="BJQ185" s="9"/>
      <c r="BJR185" s="9"/>
      <c r="BJS185" s="9"/>
      <c r="BJT185" s="9"/>
      <c r="BJU185" s="9"/>
      <c r="BJV185" s="9"/>
      <c r="BJW185" s="9"/>
      <c r="BJX185" s="9"/>
      <c r="BJY185" s="9"/>
      <c r="BJZ185" s="9"/>
      <c r="BKA185" s="9"/>
      <c r="BKB185" s="9"/>
      <c r="BKC185" s="9"/>
      <c r="BKD185" s="9"/>
      <c r="BKE185" s="9"/>
      <c r="BKF185" s="9"/>
      <c r="BKG185" s="9"/>
      <c r="BKH185" s="9"/>
      <c r="BKI185" s="9"/>
      <c r="BKJ185" s="9"/>
      <c r="BKK185" s="9"/>
      <c r="BKL185" s="9"/>
      <c r="BKM185" s="9"/>
      <c r="BKN185" s="9"/>
      <c r="BKO185" s="9"/>
      <c r="BKP185" s="9"/>
      <c r="BKQ185" s="9"/>
      <c r="BKR185" s="9"/>
      <c r="BKS185" s="9"/>
      <c r="BKT185" s="9"/>
      <c r="BKU185" s="9"/>
      <c r="BKV185" s="9"/>
      <c r="BKW185" s="9"/>
      <c r="BKX185" s="9"/>
      <c r="BKY185" s="9"/>
      <c r="BKZ185" s="9"/>
      <c r="BLA185" s="9"/>
      <c r="BLB185" s="9"/>
      <c r="BLC185" s="9"/>
      <c r="BLD185" s="9"/>
      <c r="BLE185" s="9"/>
      <c r="BLF185" s="9"/>
      <c r="BLG185" s="9"/>
      <c r="BLH185" s="9"/>
      <c r="BLI185" s="9"/>
      <c r="BLJ185" s="9"/>
      <c r="BLK185" s="9"/>
      <c r="BLL185" s="9"/>
      <c r="BLM185" s="9"/>
      <c r="BLN185" s="9"/>
      <c r="BLO185" s="9"/>
      <c r="BLP185" s="9"/>
      <c r="BLQ185" s="9"/>
      <c r="BLR185" s="9"/>
      <c r="BLS185" s="9"/>
      <c r="BLT185" s="9"/>
      <c r="BLU185" s="9"/>
      <c r="BLV185" s="9"/>
      <c r="BLW185" s="9"/>
      <c r="BLX185" s="9"/>
      <c r="BLY185" s="9"/>
      <c r="BLZ185" s="9"/>
      <c r="BMA185" s="9"/>
      <c r="BMB185" s="9"/>
      <c r="BMC185" s="9"/>
      <c r="BMD185" s="9"/>
      <c r="BME185" s="9"/>
      <c r="BMF185" s="9"/>
      <c r="BMG185" s="9"/>
      <c r="BMH185" s="9"/>
      <c r="BMI185" s="9"/>
      <c r="BMJ185" s="9"/>
      <c r="BMK185" s="9"/>
      <c r="BML185" s="9"/>
      <c r="BMM185" s="9"/>
      <c r="BMN185" s="9"/>
      <c r="BMO185" s="9"/>
      <c r="BMP185" s="9"/>
      <c r="BMQ185" s="9"/>
      <c r="BMR185" s="9"/>
      <c r="BMS185" s="9"/>
      <c r="BMT185" s="9"/>
      <c r="BMU185" s="9"/>
      <c r="BMV185" s="9"/>
      <c r="BMW185" s="9"/>
      <c r="BMX185" s="9"/>
      <c r="BMY185" s="9"/>
      <c r="BMZ185" s="9"/>
      <c r="BNA185" s="9"/>
      <c r="BNB185" s="9"/>
      <c r="BNC185" s="9"/>
      <c r="BND185" s="9"/>
      <c r="BNE185" s="9"/>
      <c r="BNF185" s="9"/>
      <c r="BNG185" s="9"/>
      <c r="BNH185" s="9"/>
      <c r="BNI185" s="9"/>
      <c r="BNJ185" s="9"/>
      <c r="BNK185" s="9"/>
      <c r="BNL185" s="9"/>
      <c r="BNM185" s="9"/>
      <c r="BNN185" s="9"/>
      <c r="BNO185" s="9"/>
      <c r="BNP185" s="9"/>
      <c r="BNQ185" s="9"/>
      <c r="BNR185" s="9"/>
      <c r="BNS185" s="9"/>
      <c r="BNT185" s="9"/>
      <c r="BNU185" s="9"/>
      <c r="BNV185" s="9"/>
      <c r="BNW185" s="9"/>
      <c r="BNX185" s="9"/>
      <c r="BNY185" s="9"/>
      <c r="BNZ185" s="9"/>
      <c r="BOA185" s="9"/>
      <c r="BOB185" s="9"/>
      <c r="BOC185" s="9"/>
      <c r="BOD185" s="9"/>
      <c r="BOE185" s="9"/>
      <c r="BOF185" s="9"/>
      <c r="BOG185" s="9"/>
      <c r="BOH185" s="9"/>
      <c r="BOI185" s="9"/>
      <c r="BOJ185" s="9"/>
      <c r="BOK185" s="9"/>
      <c r="BOL185" s="9"/>
      <c r="BOM185" s="9"/>
      <c r="BON185" s="9"/>
      <c r="BOO185" s="9"/>
      <c r="BOP185" s="9"/>
      <c r="BOQ185" s="9"/>
      <c r="BOR185" s="9"/>
      <c r="BOS185" s="9"/>
      <c r="BOT185" s="9"/>
      <c r="BOU185" s="9"/>
      <c r="BOV185" s="9"/>
      <c r="BOW185" s="9"/>
      <c r="BOX185" s="9"/>
      <c r="BOY185" s="9"/>
      <c r="BOZ185" s="9"/>
      <c r="BPA185" s="9"/>
      <c r="BPB185" s="9"/>
      <c r="BPC185" s="9"/>
      <c r="BPD185" s="9"/>
      <c r="BPE185" s="9"/>
      <c r="BPF185" s="9"/>
      <c r="BPG185" s="9"/>
      <c r="BPH185" s="9"/>
      <c r="BPI185" s="9"/>
      <c r="BPJ185" s="9"/>
      <c r="BPK185" s="9"/>
      <c r="BPL185" s="9"/>
      <c r="BPM185" s="9"/>
      <c r="BPN185" s="9"/>
      <c r="BPO185" s="9"/>
      <c r="BPP185" s="9"/>
      <c r="BPQ185" s="9"/>
      <c r="BPR185" s="9"/>
      <c r="BPS185" s="9"/>
      <c r="BPT185" s="9"/>
      <c r="BPU185" s="9"/>
      <c r="BPV185" s="9"/>
      <c r="BPW185" s="9"/>
      <c r="BPX185" s="9"/>
      <c r="BPY185" s="9"/>
      <c r="BPZ185" s="9"/>
      <c r="BQA185" s="9"/>
      <c r="BQB185" s="9"/>
      <c r="BQC185" s="9"/>
      <c r="BQD185" s="9"/>
      <c r="BQE185" s="9"/>
      <c r="BQF185" s="9"/>
      <c r="BQG185" s="9"/>
      <c r="BQH185" s="9"/>
      <c r="BQI185" s="9"/>
      <c r="BQJ185" s="9"/>
      <c r="BQK185" s="9"/>
      <c r="BQL185" s="9"/>
      <c r="BQM185" s="9"/>
      <c r="BQN185" s="9"/>
      <c r="BQO185" s="9"/>
      <c r="BQP185" s="9"/>
      <c r="BQQ185" s="9"/>
      <c r="BQR185" s="9"/>
      <c r="BQS185" s="9"/>
      <c r="BQT185" s="9"/>
      <c r="BQU185" s="9"/>
      <c r="BQV185" s="9"/>
      <c r="BQW185" s="9"/>
      <c r="BQX185" s="9"/>
      <c r="BQY185" s="9"/>
      <c r="BQZ185" s="9"/>
      <c r="BRA185" s="9"/>
      <c r="BRB185" s="9"/>
      <c r="BRC185" s="9"/>
      <c r="BRD185" s="9"/>
      <c r="BRE185" s="9"/>
      <c r="BRF185" s="9"/>
      <c r="BRG185" s="9"/>
      <c r="BRH185" s="9"/>
      <c r="BRI185" s="9"/>
      <c r="BRJ185" s="9"/>
      <c r="BRK185" s="9"/>
      <c r="BRL185" s="9"/>
      <c r="BRM185" s="9"/>
      <c r="BRN185" s="9"/>
      <c r="BRO185" s="9"/>
      <c r="BRP185" s="9"/>
      <c r="BRQ185" s="9"/>
      <c r="BRR185" s="9"/>
      <c r="BRS185" s="9"/>
      <c r="BRT185" s="9"/>
      <c r="BRU185" s="9"/>
      <c r="BRV185" s="9"/>
      <c r="BRW185" s="9"/>
      <c r="BRX185" s="9"/>
      <c r="BRY185" s="9"/>
      <c r="BRZ185" s="9"/>
      <c r="BSA185" s="9"/>
      <c r="BSB185" s="9"/>
      <c r="BSC185" s="9"/>
      <c r="BSD185" s="9"/>
      <c r="BSE185" s="9"/>
      <c r="BSF185" s="9"/>
      <c r="BSG185" s="9"/>
      <c r="BSH185" s="9"/>
      <c r="BSI185" s="9"/>
      <c r="BSJ185" s="9"/>
      <c r="BSK185" s="9"/>
      <c r="BSL185" s="9"/>
      <c r="BSM185" s="9"/>
      <c r="BSN185" s="9"/>
      <c r="BSO185" s="9"/>
      <c r="BSP185" s="9"/>
      <c r="BSQ185" s="9"/>
      <c r="BSR185" s="9"/>
      <c r="BSS185" s="9"/>
      <c r="BST185" s="9"/>
      <c r="BSU185" s="9"/>
      <c r="BSV185" s="9"/>
      <c r="BSW185" s="9"/>
      <c r="BSX185" s="9"/>
      <c r="BSY185" s="9"/>
      <c r="BSZ185" s="9"/>
      <c r="BTA185" s="9"/>
      <c r="BTB185" s="9"/>
      <c r="BTC185" s="9"/>
      <c r="BTD185" s="9"/>
      <c r="BTE185" s="9"/>
      <c r="BTF185" s="9"/>
      <c r="BTG185" s="9"/>
      <c r="BTH185" s="9"/>
      <c r="BTI185" s="9"/>
      <c r="BTJ185" s="9"/>
      <c r="BTK185" s="9"/>
      <c r="BTL185" s="9"/>
      <c r="BTM185" s="9"/>
      <c r="BTN185" s="9"/>
      <c r="BTO185" s="9"/>
      <c r="BTP185" s="9"/>
      <c r="BTQ185" s="9"/>
      <c r="BTR185" s="9"/>
      <c r="BTS185" s="9"/>
      <c r="BTT185" s="9"/>
      <c r="BTU185" s="9"/>
      <c r="BTV185" s="9"/>
      <c r="BTW185" s="9"/>
      <c r="BTX185" s="9"/>
      <c r="BTY185" s="9"/>
      <c r="BTZ185" s="9"/>
      <c r="BUA185" s="9"/>
      <c r="BUB185" s="9"/>
      <c r="BUC185" s="9"/>
      <c r="BUD185" s="9"/>
      <c r="BUE185" s="9"/>
      <c r="BUF185" s="9"/>
      <c r="BUG185" s="9"/>
      <c r="BUH185" s="9"/>
      <c r="BUI185" s="9"/>
      <c r="BUJ185" s="9"/>
      <c r="BUK185" s="9"/>
      <c r="BUL185" s="9"/>
      <c r="BUM185" s="9"/>
      <c r="BUN185" s="9"/>
      <c r="BUO185" s="9"/>
      <c r="BUP185" s="9"/>
      <c r="BUQ185" s="9"/>
      <c r="BUR185" s="9"/>
      <c r="BUS185" s="9"/>
      <c r="BUT185" s="9"/>
      <c r="BUU185" s="9"/>
      <c r="BUV185" s="9"/>
      <c r="BUW185" s="9"/>
      <c r="BUX185" s="9"/>
      <c r="BUY185" s="9"/>
      <c r="BUZ185" s="9"/>
      <c r="BVA185" s="9"/>
      <c r="BVB185" s="9"/>
      <c r="BVC185" s="9"/>
      <c r="BVD185" s="9"/>
      <c r="BVE185" s="9"/>
      <c r="BVF185" s="9"/>
      <c r="BVG185" s="9"/>
      <c r="BVH185" s="9"/>
      <c r="BVI185" s="9"/>
      <c r="BVJ185" s="9"/>
      <c r="BVK185" s="9"/>
      <c r="BVL185" s="9"/>
      <c r="BVM185" s="9"/>
      <c r="BVN185" s="9"/>
      <c r="BVO185" s="9"/>
      <c r="BVP185" s="9"/>
      <c r="BVQ185" s="9"/>
      <c r="BVR185" s="9"/>
      <c r="BVS185" s="9"/>
      <c r="BVT185" s="9"/>
      <c r="BVU185" s="9"/>
      <c r="BVV185" s="9"/>
      <c r="BVW185" s="9"/>
      <c r="BVX185" s="9"/>
      <c r="BVY185" s="9"/>
      <c r="BVZ185" s="9"/>
      <c r="BWA185" s="9"/>
      <c r="BWB185" s="9"/>
      <c r="BWC185" s="9"/>
      <c r="BWD185" s="9"/>
      <c r="BWE185" s="9"/>
      <c r="BWF185" s="9"/>
      <c r="BWG185" s="9"/>
      <c r="BWH185" s="9"/>
      <c r="BWI185" s="9"/>
      <c r="BWJ185" s="9"/>
      <c r="BWK185" s="9"/>
      <c r="BWL185" s="9"/>
      <c r="BWM185" s="9"/>
      <c r="BWN185" s="9"/>
      <c r="BWO185" s="9"/>
      <c r="BWP185" s="9"/>
      <c r="BWQ185" s="9"/>
      <c r="BWR185" s="9"/>
      <c r="BWS185" s="9"/>
      <c r="BWT185" s="9"/>
      <c r="BWU185" s="9"/>
      <c r="BWV185" s="9"/>
      <c r="BWW185" s="9"/>
      <c r="BWX185" s="9"/>
      <c r="BWY185" s="9"/>
      <c r="BWZ185" s="9"/>
      <c r="BXA185" s="9"/>
      <c r="BXB185" s="9"/>
      <c r="BXC185" s="9"/>
      <c r="BXD185" s="9"/>
    </row>
    <row r="186" ht="14.25" customHeight="1">
      <c r="A186" s="9">
        <v>54.0</v>
      </c>
      <c r="B186" s="9" t="s">
        <v>11947</v>
      </c>
      <c r="C186" s="9" t="s">
        <v>11948</v>
      </c>
      <c r="D186" s="9" t="s">
        <v>11948</v>
      </c>
      <c r="E186" s="9"/>
      <c r="F186" s="9">
        <v>22.0</v>
      </c>
      <c r="G186" s="9" t="s">
        <v>13559</v>
      </c>
      <c r="H186" s="9"/>
      <c r="I186" s="9"/>
      <c r="J186" s="9"/>
      <c r="K186" s="9">
        <v>8.0</v>
      </c>
      <c r="L186" s="9">
        <v>14.0</v>
      </c>
      <c r="M186" s="9"/>
      <c r="N186" s="9"/>
      <c r="O186" s="9"/>
      <c r="P186" s="9">
        <v>0.0</v>
      </c>
      <c r="Q186" s="9" t="s">
        <v>13560</v>
      </c>
      <c r="R186" s="9"/>
      <c r="S186" s="9" t="s">
        <v>3359</v>
      </c>
      <c r="T186" s="9" t="s">
        <v>3357</v>
      </c>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9"/>
      <c r="FB186" s="9"/>
      <c r="FC186" s="9"/>
      <c r="FD186" s="9"/>
      <c r="FE186" s="9"/>
      <c r="FF186" s="9"/>
      <c r="FG186" s="9"/>
      <c r="FH186" s="9"/>
      <c r="FI186" s="9"/>
      <c r="FJ186" s="9"/>
      <c r="FK186" s="9"/>
      <c r="FL186" s="9"/>
      <c r="FM186" s="9"/>
      <c r="FN186" s="9"/>
      <c r="FO186" s="9"/>
      <c r="FP186" s="9"/>
      <c r="FQ186" s="9"/>
      <c r="FR186" s="9"/>
      <c r="FS186" s="9"/>
      <c r="FT186" s="9"/>
      <c r="FU186" s="9"/>
      <c r="FV186" s="9"/>
      <c r="FW186" s="9"/>
      <c r="FX186" s="9"/>
      <c r="FY186" s="9"/>
      <c r="FZ186" s="9"/>
      <c r="GA186" s="9"/>
      <c r="GB186" s="9"/>
      <c r="GC186" s="9"/>
      <c r="GD186" s="9"/>
      <c r="GE186" s="9"/>
      <c r="GF186" s="9"/>
      <c r="GG186" s="9"/>
      <c r="GH186" s="9"/>
      <c r="GI186" s="9"/>
      <c r="GJ186" s="9"/>
      <c r="GK186" s="9"/>
      <c r="GL186" s="9"/>
      <c r="GM186" s="9"/>
      <c r="GN186" s="9"/>
      <c r="GO186" s="9"/>
      <c r="GP186" s="9"/>
      <c r="GQ186" s="9"/>
      <c r="GR186" s="9"/>
      <c r="GS186" s="9"/>
      <c r="GT186" s="9"/>
      <c r="GU186" s="9"/>
      <c r="GV186" s="9"/>
      <c r="GW186" s="9"/>
      <c r="GX186" s="9"/>
      <c r="GY186" s="9"/>
      <c r="GZ186" s="9"/>
      <c r="HA186" s="9"/>
      <c r="HB186" s="9"/>
      <c r="HC186" s="9"/>
      <c r="HD186" s="9"/>
      <c r="HE186" s="9"/>
      <c r="HF186" s="9"/>
      <c r="HG186" s="9"/>
      <c r="HH186" s="9"/>
      <c r="HI186" s="9"/>
      <c r="HJ186" s="9"/>
      <c r="HK186" s="9"/>
      <c r="HL186" s="9"/>
      <c r="HM186" s="9"/>
      <c r="HN186" s="9"/>
      <c r="HO186" s="9"/>
      <c r="HP186" s="9"/>
      <c r="HQ186" s="9"/>
      <c r="HR186" s="9"/>
      <c r="HS186" s="9"/>
      <c r="HT186" s="9"/>
      <c r="HU186" s="9"/>
      <c r="HV186" s="9"/>
      <c r="HW186" s="9"/>
      <c r="HX186" s="9"/>
      <c r="HY186" s="9"/>
      <c r="HZ186" s="9"/>
      <c r="IA186" s="9"/>
      <c r="IB186" s="9"/>
      <c r="IC186" s="9"/>
      <c r="ID186" s="9"/>
      <c r="IE186" s="9"/>
      <c r="IF186" s="9"/>
      <c r="IG186" s="9"/>
      <c r="IH186" s="9"/>
      <c r="II186" s="9"/>
      <c r="IJ186" s="9"/>
      <c r="IK186" s="9"/>
      <c r="IL186" s="9"/>
      <c r="IM186" s="9"/>
      <c r="IN186" s="9"/>
      <c r="IO186" s="9"/>
      <c r="IP186" s="9"/>
      <c r="IQ186" s="9"/>
      <c r="IR186" s="9"/>
      <c r="IS186" s="9"/>
      <c r="IT186" s="9"/>
      <c r="IU186" s="9"/>
      <c r="IV186" s="9"/>
      <c r="IW186" s="9"/>
      <c r="IX186" s="9"/>
      <c r="IY186" s="9"/>
      <c r="IZ186" s="9"/>
      <c r="JA186" s="9"/>
      <c r="JB186" s="9"/>
      <c r="JC186" s="9"/>
      <c r="JD186" s="9"/>
      <c r="JE186" s="9"/>
      <c r="JF186" s="9"/>
      <c r="JG186" s="9"/>
      <c r="JH186" s="9"/>
      <c r="JI186" s="9"/>
      <c r="JJ186" s="9"/>
      <c r="JK186" s="9"/>
      <c r="JL186" s="9"/>
      <c r="JM186" s="9"/>
      <c r="JN186" s="9"/>
      <c r="JO186" s="9"/>
      <c r="JP186" s="9"/>
      <c r="JQ186" s="9"/>
      <c r="JR186" s="9"/>
      <c r="JS186" s="9"/>
      <c r="JT186" s="9"/>
      <c r="JU186" s="9"/>
      <c r="JV186" s="9"/>
      <c r="JW186" s="9"/>
      <c r="JX186" s="9"/>
      <c r="JY186" s="9"/>
      <c r="JZ186" s="9"/>
      <c r="KA186" s="9"/>
      <c r="KB186" s="9"/>
      <c r="KC186" s="9"/>
      <c r="KD186" s="9"/>
      <c r="KE186" s="9"/>
      <c r="KF186" s="9"/>
      <c r="KG186" s="9"/>
      <c r="KH186" s="9"/>
      <c r="KI186" s="9"/>
      <c r="KJ186" s="9"/>
      <c r="KK186" s="9"/>
      <c r="KL186" s="9"/>
      <c r="KM186" s="9"/>
      <c r="KN186" s="9"/>
      <c r="KO186" s="9"/>
      <c r="KP186" s="9"/>
      <c r="KQ186" s="9"/>
      <c r="KR186" s="9"/>
      <c r="KS186" s="9"/>
      <c r="KT186" s="9"/>
      <c r="KU186" s="9"/>
      <c r="KV186" s="9"/>
      <c r="KW186" s="9"/>
      <c r="KX186" s="9"/>
      <c r="KY186" s="9"/>
      <c r="KZ186" s="9"/>
      <c r="LA186" s="9"/>
      <c r="LB186" s="9"/>
      <c r="LC186" s="9"/>
      <c r="LD186" s="9"/>
      <c r="LE186" s="9"/>
      <c r="LF186" s="9"/>
      <c r="LG186" s="9"/>
      <c r="LH186" s="9"/>
      <c r="LI186" s="9"/>
      <c r="LJ186" s="9"/>
      <c r="LK186" s="9"/>
      <c r="LL186" s="9"/>
      <c r="LM186" s="9"/>
      <c r="LN186" s="9"/>
      <c r="LO186" s="9"/>
      <c r="LP186" s="9"/>
      <c r="LQ186" s="9"/>
      <c r="LR186" s="9"/>
      <c r="LS186" s="9"/>
      <c r="LT186" s="9"/>
      <c r="LU186" s="9"/>
      <c r="LV186" s="9"/>
      <c r="LW186" s="9"/>
      <c r="LX186" s="9"/>
      <c r="LY186" s="9"/>
      <c r="LZ186" s="9"/>
      <c r="MA186" s="9"/>
      <c r="MB186" s="9"/>
      <c r="MC186" s="9"/>
      <c r="MD186" s="9"/>
      <c r="ME186" s="9"/>
      <c r="MF186" s="9"/>
      <c r="MG186" s="9"/>
      <c r="MH186" s="9"/>
      <c r="MI186" s="9"/>
      <c r="MJ186" s="9"/>
      <c r="MK186" s="9"/>
      <c r="ML186" s="9"/>
      <c r="MM186" s="9"/>
      <c r="MN186" s="9"/>
      <c r="MO186" s="9"/>
      <c r="MP186" s="9"/>
      <c r="MQ186" s="9"/>
      <c r="MR186" s="9"/>
      <c r="MS186" s="9"/>
      <c r="MT186" s="9"/>
      <c r="MU186" s="9"/>
      <c r="MV186" s="9"/>
      <c r="MW186" s="9"/>
      <c r="MX186" s="9"/>
      <c r="MY186" s="9"/>
      <c r="MZ186" s="9"/>
      <c r="NA186" s="9"/>
      <c r="NB186" s="9"/>
      <c r="NC186" s="9"/>
      <c r="ND186" s="9"/>
      <c r="NE186" s="9"/>
      <c r="NF186" s="9"/>
      <c r="NG186" s="9"/>
      <c r="NH186" s="9"/>
      <c r="NI186" s="9"/>
      <c r="NJ186" s="9"/>
      <c r="NK186" s="9"/>
      <c r="NL186" s="9"/>
      <c r="NM186" s="9"/>
      <c r="NN186" s="9"/>
      <c r="NO186" s="9"/>
      <c r="NP186" s="9"/>
      <c r="NQ186" s="9"/>
      <c r="NR186" s="9"/>
      <c r="NS186" s="9"/>
      <c r="NT186" s="9"/>
      <c r="NU186" s="9"/>
      <c r="NV186" s="9"/>
      <c r="NW186" s="9"/>
      <c r="NX186" s="9"/>
      <c r="NY186" s="9"/>
      <c r="NZ186" s="9"/>
      <c r="OA186" s="9"/>
      <c r="OB186" s="9"/>
      <c r="OC186" s="9"/>
      <c r="OD186" s="9"/>
      <c r="OE186" s="9"/>
      <c r="OF186" s="9"/>
      <c r="OG186" s="9"/>
      <c r="OH186" s="9"/>
      <c r="OI186" s="9"/>
      <c r="OJ186" s="9"/>
      <c r="OK186" s="9"/>
      <c r="OL186" s="9"/>
      <c r="OM186" s="9"/>
      <c r="ON186" s="9"/>
      <c r="OO186" s="9"/>
      <c r="OP186" s="9"/>
      <c r="OQ186" s="9"/>
      <c r="OR186" s="9"/>
      <c r="OS186" s="9"/>
      <c r="OT186" s="9"/>
      <c r="OU186" s="9"/>
      <c r="OV186" s="9"/>
      <c r="OW186" s="9"/>
      <c r="OX186" s="9"/>
      <c r="OY186" s="9"/>
      <c r="OZ186" s="9"/>
      <c r="PA186" s="9"/>
      <c r="PB186" s="9"/>
      <c r="PC186" s="9"/>
      <c r="PD186" s="9"/>
      <c r="PE186" s="9"/>
      <c r="PF186" s="9"/>
      <c r="PG186" s="9"/>
      <c r="PH186" s="9"/>
      <c r="PI186" s="9"/>
      <c r="PJ186" s="9"/>
      <c r="PK186" s="9"/>
      <c r="PL186" s="9"/>
      <c r="PM186" s="9"/>
      <c r="PN186" s="9"/>
      <c r="PO186" s="9"/>
      <c r="PP186" s="9"/>
      <c r="PQ186" s="9"/>
      <c r="PR186" s="9"/>
      <c r="PS186" s="9"/>
      <c r="PT186" s="9"/>
      <c r="PU186" s="9"/>
      <c r="PV186" s="9"/>
      <c r="PW186" s="9"/>
      <c r="PX186" s="9"/>
      <c r="PY186" s="9"/>
      <c r="PZ186" s="9"/>
      <c r="QA186" s="9"/>
      <c r="QB186" s="9"/>
      <c r="QC186" s="9"/>
      <c r="QD186" s="9"/>
      <c r="QE186" s="9"/>
      <c r="QF186" s="9"/>
      <c r="QG186" s="9"/>
      <c r="QH186" s="9"/>
      <c r="QI186" s="9"/>
      <c r="QJ186" s="9"/>
      <c r="QK186" s="9"/>
      <c r="QL186" s="9"/>
      <c r="QM186" s="9"/>
      <c r="QN186" s="9"/>
      <c r="QO186" s="9"/>
      <c r="QP186" s="9"/>
      <c r="QQ186" s="9"/>
      <c r="QR186" s="9"/>
      <c r="QS186" s="9"/>
      <c r="QT186" s="9"/>
      <c r="QU186" s="9"/>
      <c r="QV186" s="9"/>
      <c r="QW186" s="9"/>
      <c r="QX186" s="9"/>
      <c r="QY186" s="9"/>
      <c r="QZ186" s="9"/>
      <c r="RA186" s="9"/>
      <c r="RB186" s="9"/>
      <c r="RC186" s="9"/>
      <c r="RD186" s="9"/>
      <c r="RE186" s="9"/>
      <c r="RF186" s="9"/>
      <c r="RG186" s="9"/>
      <c r="RH186" s="9"/>
      <c r="RI186" s="9"/>
      <c r="RJ186" s="9"/>
      <c r="RK186" s="9"/>
      <c r="RL186" s="9"/>
      <c r="RM186" s="9"/>
      <c r="RN186" s="9"/>
      <c r="RO186" s="9"/>
      <c r="RP186" s="9"/>
      <c r="RQ186" s="9"/>
      <c r="RR186" s="9"/>
      <c r="RS186" s="9"/>
      <c r="RT186" s="9"/>
      <c r="RU186" s="9"/>
      <c r="RV186" s="9"/>
      <c r="RW186" s="9"/>
      <c r="RX186" s="9"/>
      <c r="RY186" s="9"/>
      <c r="RZ186" s="9"/>
      <c r="SA186" s="9"/>
      <c r="SB186" s="9"/>
      <c r="SC186" s="9"/>
      <c r="SD186" s="9"/>
      <c r="SE186" s="9"/>
      <c r="SF186" s="9"/>
      <c r="SG186" s="9"/>
      <c r="SH186" s="9"/>
      <c r="SI186" s="9"/>
      <c r="SJ186" s="9"/>
      <c r="SK186" s="9"/>
      <c r="SL186" s="9"/>
      <c r="SM186" s="9"/>
      <c r="SN186" s="9"/>
      <c r="SO186" s="9"/>
      <c r="SP186" s="9"/>
      <c r="SQ186" s="9"/>
      <c r="SR186" s="9"/>
      <c r="SS186" s="9"/>
      <c r="ST186" s="9"/>
      <c r="SU186" s="9"/>
      <c r="SV186" s="9"/>
      <c r="SW186" s="9"/>
      <c r="SX186" s="9"/>
      <c r="SY186" s="9"/>
      <c r="SZ186" s="9"/>
      <c r="TA186" s="9"/>
      <c r="TB186" s="9"/>
      <c r="TC186" s="9"/>
      <c r="TD186" s="9"/>
      <c r="TE186" s="9"/>
      <c r="TF186" s="9"/>
      <c r="TG186" s="9"/>
      <c r="TH186" s="9"/>
      <c r="TI186" s="9"/>
      <c r="TJ186" s="9"/>
      <c r="TK186" s="9"/>
      <c r="TL186" s="9"/>
      <c r="TM186" s="9"/>
      <c r="TN186" s="9"/>
      <c r="TO186" s="9"/>
      <c r="TP186" s="9"/>
      <c r="TQ186" s="9"/>
      <c r="TR186" s="9"/>
      <c r="TS186" s="9"/>
      <c r="TT186" s="9"/>
      <c r="TU186" s="9"/>
      <c r="TV186" s="9"/>
      <c r="TW186" s="9"/>
      <c r="TX186" s="9"/>
      <c r="TY186" s="9"/>
      <c r="TZ186" s="9"/>
      <c r="UA186" s="9"/>
      <c r="UB186" s="9"/>
      <c r="UC186" s="9"/>
      <c r="UD186" s="9"/>
      <c r="UE186" s="9"/>
      <c r="UF186" s="9"/>
      <c r="UG186" s="9"/>
      <c r="UH186" s="9"/>
      <c r="UI186" s="9"/>
      <c r="UJ186" s="9"/>
      <c r="UK186" s="9"/>
      <c r="UL186" s="9"/>
      <c r="UM186" s="9"/>
      <c r="UN186" s="9"/>
      <c r="UO186" s="9"/>
      <c r="UP186" s="9"/>
      <c r="UQ186" s="9"/>
      <c r="UR186" s="9"/>
      <c r="US186" s="9"/>
      <c r="UT186" s="9"/>
      <c r="UU186" s="9"/>
      <c r="UV186" s="9"/>
      <c r="UW186" s="9"/>
      <c r="UX186" s="9"/>
      <c r="UY186" s="9"/>
      <c r="UZ186" s="9"/>
      <c r="VA186" s="9"/>
      <c r="VB186" s="9"/>
      <c r="VC186" s="9"/>
      <c r="VD186" s="9"/>
      <c r="VE186" s="9"/>
      <c r="VF186" s="9"/>
      <c r="VG186" s="9"/>
      <c r="VH186" s="9"/>
      <c r="VI186" s="9"/>
      <c r="VJ186" s="9"/>
      <c r="VK186" s="9"/>
      <c r="VL186" s="9"/>
      <c r="VM186" s="9"/>
      <c r="VN186" s="9"/>
      <c r="VO186" s="9"/>
      <c r="VP186" s="9"/>
      <c r="VQ186" s="9"/>
      <c r="VR186" s="9"/>
      <c r="VS186" s="9"/>
      <c r="VT186" s="9"/>
      <c r="VU186" s="9"/>
      <c r="VV186" s="9"/>
      <c r="VW186" s="9"/>
      <c r="VX186" s="9"/>
      <c r="VY186" s="9"/>
      <c r="VZ186" s="9"/>
      <c r="WA186" s="9"/>
      <c r="WB186" s="9"/>
      <c r="WC186" s="9"/>
      <c r="WD186" s="9"/>
      <c r="WE186" s="9"/>
      <c r="WF186" s="9"/>
      <c r="WG186" s="9"/>
      <c r="WH186" s="9"/>
      <c r="WI186" s="9"/>
      <c r="WJ186" s="9"/>
      <c r="WK186" s="9"/>
      <c r="WL186" s="9"/>
      <c r="WM186" s="9"/>
      <c r="WN186" s="9"/>
      <c r="WO186" s="9"/>
      <c r="WP186" s="9"/>
      <c r="WQ186" s="9"/>
      <c r="WR186" s="9"/>
      <c r="WS186" s="9"/>
      <c r="WT186" s="9"/>
      <c r="WU186" s="9"/>
      <c r="WV186" s="9"/>
      <c r="WW186" s="9"/>
      <c r="WX186" s="9"/>
      <c r="WY186" s="9"/>
      <c r="WZ186" s="9"/>
      <c r="XA186" s="9"/>
      <c r="XB186" s="9"/>
      <c r="XC186" s="9"/>
      <c r="XD186" s="9"/>
      <c r="XE186" s="9"/>
      <c r="XF186" s="9"/>
      <c r="XG186" s="9"/>
      <c r="XH186" s="9"/>
      <c r="XI186" s="9"/>
      <c r="XJ186" s="9"/>
      <c r="XK186" s="9"/>
      <c r="XL186" s="9"/>
      <c r="XM186" s="9"/>
      <c r="XN186" s="9"/>
      <c r="XO186" s="9"/>
      <c r="XP186" s="9"/>
      <c r="XQ186" s="9"/>
      <c r="XR186" s="9"/>
      <c r="XS186" s="9"/>
      <c r="XT186" s="9"/>
      <c r="XU186" s="9"/>
      <c r="XV186" s="9"/>
      <c r="XW186" s="9"/>
      <c r="XX186" s="9"/>
      <c r="XY186" s="9"/>
      <c r="XZ186" s="9"/>
      <c r="YA186" s="9"/>
      <c r="YB186" s="9"/>
      <c r="YC186" s="9"/>
      <c r="YD186" s="9"/>
      <c r="YE186" s="9"/>
      <c r="YF186" s="9"/>
      <c r="YG186" s="9"/>
      <c r="YH186" s="9"/>
      <c r="YI186" s="9"/>
      <c r="YJ186" s="9"/>
      <c r="YK186" s="9"/>
      <c r="YL186" s="9"/>
      <c r="YM186" s="9"/>
      <c r="YN186" s="9"/>
      <c r="YO186" s="9"/>
      <c r="YP186" s="9"/>
      <c r="YQ186" s="9"/>
      <c r="YR186" s="9"/>
      <c r="YS186" s="9"/>
      <c r="YT186" s="9"/>
      <c r="YU186" s="9"/>
      <c r="YV186" s="9"/>
      <c r="YW186" s="9"/>
      <c r="YX186" s="9"/>
      <c r="YY186" s="9"/>
      <c r="YZ186" s="9"/>
      <c r="ZA186" s="9"/>
      <c r="ZB186" s="9"/>
      <c r="ZC186" s="9"/>
      <c r="ZD186" s="9"/>
      <c r="ZE186" s="9"/>
      <c r="ZF186" s="9"/>
      <c r="ZG186" s="9"/>
      <c r="ZH186" s="9"/>
      <c r="ZI186" s="9"/>
      <c r="ZJ186" s="9"/>
      <c r="ZK186" s="9"/>
      <c r="ZL186" s="9"/>
      <c r="ZM186" s="9"/>
      <c r="ZN186" s="9"/>
      <c r="ZO186" s="9"/>
      <c r="ZP186" s="9"/>
      <c r="ZQ186" s="9"/>
      <c r="ZR186" s="9"/>
      <c r="ZS186" s="9"/>
      <c r="ZT186" s="9"/>
      <c r="ZU186" s="9"/>
      <c r="ZV186" s="9"/>
      <c r="ZW186" s="9"/>
      <c r="ZX186" s="9"/>
      <c r="ZY186" s="9"/>
      <c r="ZZ186" s="9"/>
      <c r="AAA186" s="9"/>
      <c r="AAB186" s="9"/>
      <c r="AAC186" s="9"/>
      <c r="AAD186" s="9"/>
      <c r="AAE186" s="9"/>
      <c r="AAF186" s="9"/>
      <c r="AAG186" s="9"/>
      <c r="AAH186" s="9"/>
      <c r="AAI186" s="9"/>
      <c r="AAJ186" s="9"/>
      <c r="AAK186" s="9"/>
      <c r="AAL186" s="9"/>
      <c r="AAM186" s="9"/>
      <c r="AAN186" s="9"/>
      <c r="AAO186" s="9"/>
      <c r="AAP186" s="9"/>
      <c r="AAQ186" s="9"/>
      <c r="AAR186" s="9"/>
      <c r="AAS186" s="9"/>
      <c r="AAT186" s="9"/>
      <c r="AAU186" s="9"/>
      <c r="AAV186" s="9"/>
      <c r="AAW186" s="9"/>
      <c r="AAX186" s="9"/>
      <c r="AAY186" s="9"/>
      <c r="AAZ186" s="9"/>
      <c r="ABA186" s="9"/>
      <c r="ABB186" s="9"/>
      <c r="ABC186" s="9"/>
      <c r="ABD186" s="9"/>
      <c r="ABE186" s="9"/>
      <c r="ABF186" s="9"/>
      <c r="ABG186" s="9"/>
      <c r="ABH186" s="9"/>
      <c r="ABI186" s="9"/>
      <c r="ABJ186" s="9"/>
      <c r="ABK186" s="9"/>
      <c r="ABL186" s="9"/>
      <c r="ABM186" s="9"/>
      <c r="ABN186" s="9"/>
      <c r="ABO186" s="9"/>
      <c r="ABP186" s="9"/>
      <c r="ABQ186" s="9"/>
      <c r="ABR186" s="9"/>
      <c r="ABS186" s="9"/>
      <c r="ABT186" s="9"/>
      <c r="ABU186" s="9"/>
      <c r="ABV186" s="9"/>
      <c r="ABW186" s="9"/>
      <c r="ABX186" s="9"/>
      <c r="ABY186" s="9"/>
      <c r="ABZ186" s="9"/>
      <c r="ACA186" s="9"/>
      <c r="ACB186" s="9"/>
      <c r="ACC186" s="9"/>
      <c r="ACD186" s="9"/>
      <c r="ACE186" s="9"/>
      <c r="ACF186" s="9"/>
      <c r="ACG186" s="9"/>
      <c r="ACH186" s="9"/>
      <c r="ACI186" s="9"/>
      <c r="ACJ186" s="9"/>
      <c r="ACK186" s="9"/>
      <c r="ACL186" s="9"/>
      <c r="ACM186" s="9"/>
      <c r="ACN186" s="9"/>
      <c r="ACO186" s="9"/>
      <c r="ACP186" s="9"/>
      <c r="ACQ186" s="9"/>
      <c r="ACR186" s="9"/>
      <c r="ACS186" s="9"/>
      <c r="ACT186" s="9"/>
      <c r="ACU186" s="9"/>
      <c r="ACV186" s="9"/>
      <c r="ACW186" s="9"/>
      <c r="ACX186" s="9"/>
      <c r="ACY186" s="9"/>
      <c r="ACZ186" s="9"/>
      <c r="ADA186" s="9"/>
      <c r="ADB186" s="9"/>
      <c r="ADC186" s="9"/>
      <c r="ADD186" s="9"/>
      <c r="ADE186" s="9"/>
      <c r="ADF186" s="9"/>
      <c r="ADG186" s="9"/>
      <c r="ADH186" s="9"/>
      <c r="ADI186" s="9"/>
      <c r="ADJ186" s="9"/>
      <c r="ADK186" s="9"/>
      <c r="ADL186" s="9"/>
      <c r="ADM186" s="9"/>
      <c r="ADN186" s="9"/>
      <c r="ADO186" s="9"/>
      <c r="ADP186" s="9"/>
      <c r="ADQ186" s="9"/>
      <c r="ADR186" s="9"/>
      <c r="ADS186" s="9"/>
      <c r="ADT186" s="9"/>
      <c r="ADU186" s="9"/>
      <c r="ADV186" s="9"/>
      <c r="ADW186" s="9"/>
      <c r="ADX186" s="9"/>
      <c r="ADY186" s="9"/>
      <c r="ADZ186" s="9"/>
      <c r="AEA186" s="9"/>
      <c r="AEB186" s="9"/>
      <c r="AEC186" s="9"/>
      <c r="AED186" s="9"/>
      <c r="AEE186" s="9"/>
      <c r="AEF186" s="9"/>
      <c r="AEG186" s="9"/>
      <c r="AEH186" s="9"/>
      <c r="AEI186" s="9"/>
      <c r="AEJ186" s="9"/>
      <c r="AEK186" s="9"/>
      <c r="AEL186" s="9"/>
      <c r="AEM186" s="9"/>
      <c r="AEN186" s="9"/>
      <c r="AEO186" s="9"/>
      <c r="AEP186" s="9"/>
      <c r="AEQ186" s="9"/>
      <c r="AER186" s="9"/>
      <c r="AES186" s="9"/>
      <c r="AET186" s="9"/>
      <c r="AEU186" s="9"/>
      <c r="AEV186" s="9"/>
      <c r="AEW186" s="9"/>
      <c r="AEX186" s="9"/>
      <c r="AEY186" s="9"/>
      <c r="AEZ186" s="9"/>
      <c r="AFA186" s="9"/>
      <c r="AFB186" s="9"/>
      <c r="AFC186" s="9"/>
      <c r="AFD186" s="9"/>
      <c r="AFE186" s="9"/>
      <c r="AFF186" s="9"/>
      <c r="AFG186" s="9"/>
      <c r="AFH186" s="9"/>
      <c r="AFI186" s="9"/>
      <c r="AFJ186" s="9"/>
      <c r="AFK186" s="9"/>
      <c r="AFL186" s="9"/>
      <c r="AFM186" s="9"/>
      <c r="AFN186" s="9"/>
      <c r="AFO186" s="9"/>
      <c r="AFP186" s="9"/>
      <c r="AFQ186" s="9"/>
      <c r="AFR186" s="9"/>
      <c r="AFS186" s="9"/>
      <c r="AFT186" s="9"/>
      <c r="AFU186" s="9"/>
      <c r="AFV186" s="9"/>
      <c r="AFW186" s="9"/>
      <c r="AFX186" s="9"/>
      <c r="AFY186" s="9"/>
      <c r="AFZ186" s="9"/>
      <c r="AGA186" s="9"/>
      <c r="AGB186" s="9"/>
      <c r="AGC186" s="9"/>
      <c r="AGD186" s="9"/>
      <c r="AGE186" s="9"/>
      <c r="AGF186" s="9"/>
      <c r="AGG186" s="9"/>
      <c r="AGH186" s="9"/>
      <c r="AGI186" s="9"/>
      <c r="AGJ186" s="9"/>
      <c r="AGK186" s="9"/>
      <c r="AGL186" s="9"/>
      <c r="AGM186" s="9"/>
      <c r="AGN186" s="9"/>
      <c r="AGO186" s="9"/>
      <c r="AGP186" s="9"/>
      <c r="AGQ186" s="9"/>
      <c r="AGR186" s="9"/>
      <c r="AGS186" s="9"/>
      <c r="AGT186" s="9"/>
      <c r="AGU186" s="9"/>
      <c r="AGV186" s="9"/>
      <c r="AGW186" s="9"/>
      <c r="AGX186" s="9"/>
      <c r="AGY186" s="9"/>
      <c r="AGZ186" s="9"/>
      <c r="AHA186" s="9"/>
      <c r="AHB186" s="9"/>
      <c r="AHC186" s="9"/>
      <c r="AHD186" s="9"/>
      <c r="AHE186" s="9"/>
      <c r="AHF186" s="9"/>
      <c r="AHG186" s="9"/>
      <c r="AHH186" s="9"/>
      <c r="AHI186" s="9"/>
      <c r="AHJ186" s="9"/>
      <c r="AHK186" s="9"/>
      <c r="AHL186" s="9"/>
      <c r="AHM186" s="9"/>
      <c r="AHN186" s="9"/>
      <c r="AHO186" s="9"/>
      <c r="AHP186" s="9"/>
      <c r="AHQ186" s="9"/>
      <c r="AHR186" s="9"/>
      <c r="AHS186" s="9"/>
      <c r="AHT186" s="9"/>
      <c r="AHU186" s="9"/>
      <c r="AHV186" s="9"/>
      <c r="AHW186" s="9"/>
      <c r="AHX186" s="9"/>
      <c r="AHY186" s="9"/>
      <c r="AHZ186" s="9"/>
      <c r="AIA186" s="9"/>
      <c r="AIB186" s="9"/>
      <c r="AIC186" s="9"/>
      <c r="AID186" s="9"/>
      <c r="AIE186" s="9"/>
      <c r="AIF186" s="9"/>
      <c r="AIG186" s="9"/>
      <c r="AIH186" s="9"/>
      <c r="AII186" s="9"/>
      <c r="AIJ186" s="9"/>
      <c r="AIK186" s="9"/>
      <c r="AIL186" s="9"/>
      <c r="AIM186" s="9"/>
      <c r="AIN186" s="9"/>
      <c r="AIO186" s="9"/>
      <c r="AIP186" s="9"/>
      <c r="AIQ186" s="9"/>
      <c r="AIR186" s="9"/>
      <c r="AIS186" s="9"/>
      <c r="AIT186" s="9"/>
      <c r="AIU186" s="9"/>
      <c r="AIV186" s="9"/>
      <c r="AIW186" s="9"/>
      <c r="AIX186" s="9"/>
      <c r="AIY186" s="9"/>
      <c r="AIZ186" s="9"/>
      <c r="AJA186" s="9"/>
      <c r="AJB186" s="9"/>
      <c r="AJC186" s="9"/>
      <c r="AJD186" s="9"/>
      <c r="AJE186" s="9"/>
      <c r="AJF186" s="9"/>
      <c r="AJG186" s="9"/>
      <c r="AJH186" s="9"/>
      <c r="AJI186" s="9"/>
      <c r="AJJ186" s="9"/>
      <c r="AJK186" s="9"/>
      <c r="AJL186" s="9"/>
      <c r="AJM186" s="9"/>
      <c r="AJN186" s="9"/>
      <c r="AJO186" s="9"/>
      <c r="AJP186" s="9"/>
      <c r="AJQ186" s="9"/>
      <c r="AJR186" s="9"/>
      <c r="AJS186" s="9"/>
      <c r="AJT186" s="9"/>
      <c r="AJU186" s="9"/>
      <c r="AJV186" s="9"/>
      <c r="AJW186" s="9"/>
      <c r="AJX186" s="9"/>
      <c r="AJY186" s="9"/>
      <c r="AJZ186" s="9"/>
      <c r="AKA186" s="9"/>
      <c r="AKB186" s="9"/>
      <c r="AKC186" s="9"/>
      <c r="AKD186" s="9"/>
      <c r="AKE186" s="9"/>
      <c r="AKF186" s="9"/>
      <c r="AKG186" s="9"/>
      <c r="AKH186" s="9"/>
      <c r="AKI186" s="9"/>
      <c r="AKJ186" s="9"/>
      <c r="AKK186" s="9"/>
      <c r="AKL186" s="9"/>
      <c r="AKM186" s="9"/>
      <c r="AKN186" s="9"/>
      <c r="AKO186" s="9"/>
      <c r="AKP186" s="9"/>
      <c r="AKQ186" s="9"/>
      <c r="AKR186" s="9"/>
      <c r="AKS186" s="9"/>
      <c r="AKT186" s="9"/>
      <c r="AKU186" s="9"/>
      <c r="AKV186" s="9"/>
      <c r="AKW186" s="9"/>
      <c r="AKX186" s="9"/>
      <c r="AKY186" s="9"/>
      <c r="AKZ186" s="9"/>
      <c r="ALA186" s="9"/>
      <c r="ALB186" s="9"/>
      <c r="ALC186" s="9"/>
      <c r="ALD186" s="9"/>
      <c r="ALE186" s="9"/>
      <c r="ALF186" s="9"/>
      <c r="ALG186" s="9"/>
      <c r="ALH186" s="9"/>
      <c r="ALI186" s="9"/>
      <c r="ALJ186" s="9"/>
      <c r="ALK186" s="9"/>
      <c r="ALL186" s="9"/>
      <c r="ALM186" s="9"/>
      <c r="ALN186" s="9"/>
      <c r="ALO186" s="9"/>
      <c r="ALP186" s="9"/>
      <c r="ALQ186" s="9"/>
      <c r="ALR186" s="9"/>
      <c r="ALS186" s="9"/>
      <c r="ALT186" s="9"/>
      <c r="ALU186" s="9"/>
      <c r="ALV186" s="9"/>
      <c r="ALW186" s="9"/>
      <c r="ALX186" s="9"/>
      <c r="ALY186" s="9"/>
      <c r="AMN186" s="9"/>
      <c r="AMO186" s="9"/>
      <c r="AMP186" s="9"/>
      <c r="AMQ186" s="9"/>
      <c r="AMR186" s="9"/>
      <c r="AMS186" s="9"/>
      <c r="AMT186" s="9"/>
      <c r="AMU186" s="9"/>
      <c r="AMV186" s="9"/>
      <c r="AMW186" s="9"/>
      <c r="AMX186" s="9"/>
      <c r="AMY186" s="9"/>
      <c r="AMZ186" s="9"/>
      <c r="ANA186" s="9"/>
      <c r="ANB186" s="9"/>
      <c r="ANC186" s="9"/>
      <c r="AND186" s="9"/>
      <c r="ANE186" s="9"/>
      <c r="ANF186" s="9"/>
      <c r="ANG186" s="9"/>
      <c r="ANH186" s="9"/>
      <c r="ANI186" s="9"/>
      <c r="ANJ186" s="9"/>
      <c r="ANK186" s="9"/>
      <c r="ANL186" s="9"/>
      <c r="ANM186" s="9"/>
      <c r="ANN186" s="9"/>
      <c r="ANO186" s="9"/>
      <c r="ANP186" s="9"/>
      <c r="ANQ186" s="9"/>
      <c r="ANR186" s="9"/>
      <c r="ANS186" s="9"/>
      <c r="ANT186" s="9"/>
      <c r="ANU186" s="9"/>
      <c r="ANV186" s="9"/>
      <c r="ANW186" s="9"/>
      <c r="ANX186" s="9"/>
      <c r="ANY186" s="9"/>
      <c r="ANZ186" s="9"/>
      <c r="AOA186" s="9"/>
      <c r="AOB186" s="9"/>
      <c r="AOC186" s="9"/>
      <c r="AOD186" s="9"/>
      <c r="AOE186" s="9"/>
      <c r="AOF186" s="9"/>
      <c r="AOG186" s="9"/>
      <c r="AOH186" s="9"/>
      <c r="AOI186" s="9"/>
      <c r="AOJ186" s="9"/>
      <c r="AOK186" s="9"/>
      <c r="AOL186" s="9"/>
      <c r="AOM186" s="9"/>
      <c r="AON186" s="9"/>
      <c r="AOO186" s="9"/>
      <c r="AOP186" s="9"/>
      <c r="AOQ186" s="9"/>
      <c r="AOR186" s="9"/>
      <c r="AOS186" s="9"/>
      <c r="AOT186" s="9"/>
      <c r="AOU186" s="9"/>
      <c r="AOV186" s="9"/>
      <c r="AOW186" s="9"/>
      <c r="AOX186" s="9"/>
      <c r="AOY186" s="9"/>
      <c r="AOZ186" s="9"/>
      <c r="APA186" s="9"/>
      <c r="APB186" s="9"/>
      <c r="APC186" s="9"/>
      <c r="APD186" s="9"/>
      <c r="APE186" s="9"/>
      <c r="APF186" s="9"/>
      <c r="APG186" s="9"/>
      <c r="APH186" s="9"/>
      <c r="API186" s="9"/>
      <c r="APJ186" s="9"/>
      <c r="APK186" s="9"/>
      <c r="APL186" s="9"/>
      <c r="APM186" s="9"/>
      <c r="APN186" s="9"/>
      <c r="APO186" s="9"/>
      <c r="APP186" s="9"/>
      <c r="APQ186" s="9"/>
      <c r="APR186" s="9"/>
      <c r="APS186" s="9"/>
      <c r="APT186" s="9"/>
      <c r="APU186" s="9"/>
      <c r="APV186" s="9"/>
      <c r="APW186" s="9"/>
      <c r="APX186" s="9"/>
      <c r="APY186" s="9"/>
      <c r="APZ186" s="9"/>
      <c r="AQA186" s="9"/>
      <c r="AQB186" s="9"/>
      <c r="AQC186" s="9"/>
      <c r="AQD186" s="9"/>
      <c r="AQE186" s="9"/>
      <c r="AQF186" s="9"/>
      <c r="AQG186" s="9"/>
      <c r="AQH186" s="9"/>
      <c r="AQI186" s="9"/>
      <c r="AQJ186" s="9"/>
      <c r="AQK186" s="9"/>
      <c r="AQL186" s="9"/>
      <c r="AQM186" s="9"/>
      <c r="AQN186" s="9"/>
      <c r="AQO186" s="9"/>
      <c r="AQP186" s="9"/>
      <c r="AQQ186" s="9"/>
      <c r="AQR186" s="9"/>
      <c r="AQS186" s="9"/>
      <c r="AQT186" s="9"/>
      <c r="AQU186" s="9"/>
      <c r="AQV186" s="9"/>
      <c r="AQW186" s="9"/>
      <c r="AQX186" s="9"/>
      <c r="AQY186" s="9"/>
      <c r="AQZ186" s="9"/>
      <c r="ARA186" s="9"/>
      <c r="ARB186" s="9"/>
      <c r="ARC186" s="9"/>
      <c r="ARD186" s="9"/>
      <c r="ARE186" s="9"/>
      <c r="ARF186" s="9"/>
      <c r="ARG186" s="9"/>
      <c r="ARH186" s="9"/>
      <c r="ARI186" s="9"/>
      <c r="ARJ186" s="9"/>
      <c r="ARK186" s="9"/>
      <c r="ARL186" s="9"/>
      <c r="ARM186" s="9"/>
      <c r="ARN186" s="9"/>
      <c r="ARO186" s="9"/>
      <c r="ARP186" s="9"/>
      <c r="ARQ186" s="9"/>
      <c r="ARR186" s="9"/>
      <c r="ARS186" s="9"/>
      <c r="ART186" s="9"/>
      <c r="ARU186" s="9"/>
      <c r="ARV186" s="9"/>
      <c r="ARW186" s="9"/>
      <c r="ARX186" s="9"/>
      <c r="ARY186" s="9"/>
      <c r="ARZ186" s="9"/>
      <c r="ASA186" s="9"/>
      <c r="ASB186" s="9"/>
      <c r="ASC186" s="9"/>
      <c r="ASD186" s="9"/>
      <c r="ASE186" s="9"/>
      <c r="ASF186" s="9"/>
      <c r="ASG186" s="9"/>
      <c r="ASH186" s="9"/>
      <c r="ASI186" s="9"/>
      <c r="ASJ186" s="9"/>
      <c r="ASK186" s="9"/>
      <c r="ASL186" s="9"/>
      <c r="ASM186" s="9"/>
      <c r="ASN186" s="9"/>
      <c r="ASO186" s="9"/>
      <c r="ASP186" s="9"/>
      <c r="ASQ186" s="9"/>
      <c r="ASR186" s="9"/>
      <c r="ASS186" s="9"/>
      <c r="AST186" s="9"/>
      <c r="ASU186" s="9"/>
      <c r="ASV186" s="9"/>
      <c r="ASW186" s="9"/>
      <c r="ASX186" s="9"/>
      <c r="ASY186" s="9"/>
      <c r="ASZ186" s="9"/>
      <c r="ATA186" s="9"/>
      <c r="ATB186" s="9"/>
      <c r="ATC186" s="9"/>
      <c r="ATD186" s="9"/>
      <c r="ATE186" s="9"/>
      <c r="ATF186" s="9"/>
      <c r="ATG186" s="9"/>
      <c r="ATH186" s="9"/>
      <c r="ATI186" s="9"/>
      <c r="ATJ186" s="9"/>
      <c r="ATK186" s="9"/>
      <c r="ATL186" s="9"/>
      <c r="ATM186" s="9"/>
      <c r="ATN186" s="9"/>
      <c r="ATO186" s="9"/>
      <c r="ATP186" s="9"/>
      <c r="ATQ186" s="9"/>
      <c r="ATR186" s="9"/>
      <c r="ATS186" s="9"/>
      <c r="ATT186" s="9"/>
      <c r="ATU186" s="9"/>
      <c r="ATV186" s="9"/>
      <c r="ATW186" s="9"/>
      <c r="ATX186" s="9"/>
      <c r="ATY186" s="9"/>
      <c r="ATZ186" s="9"/>
      <c r="AUA186" s="9"/>
      <c r="AUB186" s="9"/>
      <c r="AUC186" s="9"/>
      <c r="AUD186" s="9"/>
      <c r="AUE186" s="9"/>
      <c r="AUF186" s="9"/>
      <c r="AUG186" s="9"/>
      <c r="AUH186" s="9"/>
      <c r="AUI186" s="9"/>
      <c r="AUJ186" s="9"/>
      <c r="AUK186" s="9"/>
      <c r="AUL186" s="9"/>
      <c r="AUM186" s="9"/>
      <c r="AUN186" s="9"/>
      <c r="AUO186" s="9"/>
      <c r="AUP186" s="9"/>
      <c r="AUQ186" s="9"/>
      <c r="AUR186" s="9"/>
      <c r="AUS186" s="9"/>
      <c r="AUT186" s="9"/>
      <c r="AUU186" s="9"/>
      <c r="AUV186" s="9"/>
      <c r="AUW186" s="9"/>
      <c r="AUX186" s="9"/>
      <c r="AUY186" s="9"/>
      <c r="AUZ186" s="9"/>
      <c r="AVA186" s="9"/>
      <c r="AVB186" s="9"/>
      <c r="AVC186" s="9"/>
      <c r="AVD186" s="9"/>
      <c r="AVE186" s="9"/>
      <c r="AVF186" s="9"/>
      <c r="AVG186" s="9"/>
      <c r="AVH186" s="9"/>
      <c r="AVI186" s="9"/>
      <c r="AVJ186" s="9"/>
      <c r="AVK186" s="9"/>
      <c r="AVL186" s="9"/>
      <c r="AVM186" s="9"/>
      <c r="AVN186" s="9"/>
      <c r="AVO186" s="9"/>
      <c r="AVP186" s="9"/>
      <c r="AVQ186" s="9"/>
      <c r="AVR186" s="9"/>
      <c r="AVS186" s="9"/>
      <c r="AVT186" s="9"/>
      <c r="AVU186" s="9"/>
      <c r="AVV186" s="9"/>
      <c r="AVW186" s="9"/>
      <c r="AVX186" s="9"/>
      <c r="AVY186" s="9"/>
      <c r="AVZ186" s="9"/>
      <c r="AWA186" s="9"/>
      <c r="AWB186" s="9"/>
      <c r="AWC186" s="9"/>
      <c r="AWD186" s="9"/>
      <c r="AWE186" s="9"/>
      <c r="AWF186" s="9"/>
      <c r="AWG186" s="9"/>
      <c r="AWH186" s="9"/>
      <c r="AWI186" s="9"/>
      <c r="AWJ186" s="9"/>
      <c r="AWK186" s="9"/>
      <c r="AWL186" s="9"/>
      <c r="AWM186" s="9"/>
      <c r="AWN186" s="9"/>
      <c r="AWO186" s="9"/>
      <c r="AWP186" s="9"/>
      <c r="AWQ186" s="9"/>
      <c r="AWR186" s="9"/>
      <c r="AWS186" s="9"/>
      <c r="AWT186" s="9"/>
      <c r="AWU186" s="9"/>
      <c r="AWV186" s="9"/>
      <c r="AWW186" s="9"/>
      <c r="AWX186" s="9"/>
      <c r="AWY186" s="9"/>
      <c r="AWZ186" s="9"/>
      <c r="AXA186" s="9"/>
      <c r="AXB186" s="9"/>
      <c r="AXC186" s="9"/>
      <c r="AXD186" s="9"/>
      <c r="AXE186" s="9"/>
      <c r="AXF186" s="9"/>
      <c r="AXG186" s="9"/>
      <c r="AXH186" s="9"/>
      <c r="AXI186" s="9"/>
      <c r="AXJ186" s="9"/>
      <c r="AXK186" s="9"/>
      <c r="AXL186" s="9"/>
      <c r="AXM186" s="9"/>
      <c r="AXN186" s="9"/>
      <c r="AXO186" s="9"/>
      <c r="AXP186" s="9"/>
      <c r="AXQ186" s="9"/>
      <c r="AXR186" s="9"/>
      <c r="AXS186" s="9"/>
      <c r="AXT186" s="9"/>
      <c r="AXU186" s="9"/>
      <c r="AXV186" s="9"/>
      <c r="AXW186" s="9"/>
      <c r="AXX186" s="9"/>
      <c r="AXY186" s="9"/>
      <c r="AXZ186" s="9"/>
      <c r="AYA186" s="9"/>
      <c r="AYB186" s="9"/>
      <c r="AYC186" s="9"/>
      <c r="AYD186" s="9"/>
      <c r="AYE186" s="9"/>
      <c r="AYF186" s="9"/>
      <c r="AYG186" s="9"/>
      <c r="AYH186" s="9"/>
      <c r="AYI186" s="9"/>
      <c r="AYJ186" s="9"/>
      <c r="AYK186" s="9"/>
      <c r="AYL186" s="9"/>
      <c r="AYM186" s="9"/>
      <c r="AYN186" s="9"/>
      <c r="AYO186" s="9"/>
      <c r="AYP186" s="9"/>
      <c r="AYQ186" s="9"/>
      <c r="AYR186" s="9"/>
      <c r="AYS186" s="9"/>
      <c r="AYT186" s="9"/>
      <c r="AYU186" s="9"/>
      <c r="AYV186" s="9"/>
      <c r="AYW186" s="9"/>
      <c r="AYX186" s="9"/>
      <c r="AYY186" s="9"/>
      <c r="AYZ186" s="9"/>
      <c r="AZA186" s="9"/>
      <c r="AZB186" s="9"/>
      <c r="AZC186" s="9"/>
      <c r="AZD186" s="9"/>
      <c r="AZE186" s="9"/>
      <c r="AZF186" s="9"/>
      <c r="AZG186" s="9"/>
      <c r="AZH186" s="9"/>
      <c r="AZI186" s="9"/>
      <c r="AZJ186" s="9"/>
      <c r="AZK186" s="9"/>
      <c r="AZL186" s="9"/>
      <c r="AZM186" s="9"/>
      <c r="AZN186" s="9"/>
      <c r="AZO186" s="9"/>
      <c r="AZP186" s="9"/>
      <c r="AZQ186" s="9"/>
      <c r="AZR186" s="9"/>
      <c r="AZS186" s="9"/>
      <c r="AZT186" s="9"/>
      <c r="AZU186" s="9"/>
      <c r="AZV186" s="9"/>
      <c r="AZW186" s="9"/>
      <c r="AZX186" s="9"/>
      <c r="AZY186" s="9"/>
      <c r="AZZ186" s="9"/>
      <c r="BAA186" s="9"/>
      <c r="BAB186" s="9"/>
      <c r="BAC186" s="9"/>
      <c r="BAD186" s="9"/>
      <c r="BAE186" s="9"/>
      <c r="BAF186" s="9"/>
      <c r="BAG186" s="9"/>
      <c r="BAH186" s="9"/>
      <c r="BAI186" s="9"/>
      <c r="BAJ186" s="9"/>
      <c r="BAK186" s="9"/>
      <c r="BAL186" s="9"/>
      <c r="BAM186" s="9"/>
      <c r="BAN186" s="9"/>
      <c r="BAO186" s="9"/>
      <c r="BAP186" s="9"/>
      <c r="BAQ186" s="9"/>
      <c r="BAR186" s="9"/>
      <c r="BAS186" s="9"/>
      <c r="BAT186" s="9"/>
      <c r="BAU186" s="9"/>
      <c r="BAV186" s="9"/>
      <c r="BAW186" s="9"/>
      <c r="BAX186" s="9"/>
      <c r="BAY186" s="9"/>
      <c r="BAZ186" s="9"/>
      <c r="BBA186" s="9"/>
      <c r="BBB186" s="9"/>
      <c r="BBC186" s="9"/>
      <c r="BBD186" s="9"/>
      <c r="BBE186" s="9"/>
      <c r="BBF186" s="9"/>
      <c r="BBG186" s="9"/>
      <c r="BBH186" s="9"/>
      <c r="BBI186" s="9"/>
      <c r="BBJ186" s="9"/>
      <c r="BBK186" s="9"/>
      <c r="BBL186" s="9"/>
      <c r="BBM186" s="9"/>
      <c r="BBN186" s="9"/>
      <c r="BBO186" s="9"/>
      <c r="BBP186" s="9"/>
      <c r="BBQ186" s="9"/>
      <c r="BBR186" s="9"/>
      <c r="BBS186" s="9"/>
      <c r="BBT186" s="9"/>
      <c r="BBU186" s="9"/>
      <c r="BBV186" s="9"/>
      <c r="BBW186" s="9"/>
      <c r="BBX186" s="9"/>
      <c r="BBY186" s="9"/>
      <c r="BBZ186" s="9"/>
      <c r="BCA186" s="9"/>
      <c r="BCB186" s="9"/>
      <c r="BCC186" s="9"/>
      <c r="BCD186" s="9"/>
      <c r="BCE186" s="9"/>
      <c r="BCF186" s="9"/>
      <c r="BCG186" s="9"/>
      <c r="BCH186" s="9"/>
      <c r="BCI186" s="9"/>
      <c r="BCJ186" s="9"/>
      <c r="BCK186" s="9"/>
      <c r="BCL186" s="9"/>
      <c r="BCM186" s="9"/>
      <c r="BCN186" s="9"/>
      <c r="BCO186" s="9"/>
      <c r="BCP186" s="9"/>
      <c r="BCQ186" s="9"/>
      <c r="BCR186" s="9"/>
      <c r="BCS186" s="9"/>
      <c r="BCT186" s="9"/>
      <c r="BCU186" s="9"/>
      <c r="BCV186" s="9"/>
      <c r="BCW186" s="9"/>
      <c r="BCX186" s="9"/>
      <c r="BCY186" s="9"/>
      <c r="BCZ186" s="9"/>
      <c r="BDA186" s="9"/>
      <c r="BDB186" s="9"/>
      <c r="BDC186" s="9"/>
      <c r="BDD186" s="9"/>
      <c r="BDE186" s="9"/>
      <c r="BDF186" s="9"/>
      <c r="BDG186" s="9"/>
      <c r="BDH186" s="9"/>
      <c r="BDI186" s="9"/>
      <c r="BDJ186" s="9"/>
      <c r="BDK186" s="9"/>
      <c r="BDL186" s="9"/>
      <c r="BDM186" s="9"/>
      <c r="BDN186" s="9"/>
      <c r="BDO186" s="9"/>
      <c r="BDP186" s="9"/>
      <c r="BDQ186" s="9"/>
      <c r="BDR186" s="9"/>
      <c r="BDS186" s="9"/>
      <c r="BDT186" s="9"/>
      <c r="BDU186" s="9"/>
      <c r="BDV186" s="9"/>
      <c r="BDW186" s="9"/>
      <c r="BDX186" s="9"/>
      <c r="BDY186" s="9"/>
      <c r="BDZ186" s="9"/>
      <c r="BEA186" s="9"/>
      <c r="BEB186" s="9"/>
      <c r="BEC186" s="9"/>
      <c r="BED186" s="9"/>
      <c r="BEE186" s="9"/>
      <c r="BEF186" s="9"/>
      <c r="BEG186" s="9"/>
      <c r="BEH186" s="9"/>
      <c r="BEI186" s="9"/>
      <c r="BEJ186" s="9"/>
      <c r="BEK186" s="9"/>
      <c r="BEL186" s="9"/>
      <c r="BEM186" s="9"/>
      <c r="BEN186" s="9"/>
      <c r="BEO186" s="9"/>
      <c r="BEP186" s="9"/>
      <c r="BEQ186" s="9"/>
      <c r="BER186" s="9"/>
      <c r="BES186" s="9"/>
      <c r="BET186" s="9"/>
      <c r="BEU186" s="9"/>
      <c r="BEV186" s="9"/>
      <c r="BEW186" s="9"/>
      <c r="BEX186" s="9"/>
      <c r="BEY186" s="9"/>
      <c r="BEZ186" s="9"/>
      <c r="BFA186" s="9"/>
      <c r="BFB186" s="9"/>
      <c r="BFC186" s="9"/>
      <c r="BFD186" s="9"/>
      <c r="BFE186" s="9"/>
      <c r="BFF186" s="9"/>
      <c r="BFG186" s="9"/>
      <c r="BFH186" s="9"/>
      <c r="BFI186" s="9"/>
      <c r="BFJ186" s="9"/>
      <c r="BFK186" s="9"/>
      <c r="BFL186" s="9"/>
      <c r="BFM186" s="9"/>
      <c r="BFN186" s="9"/>
      <c r="BFO186" s="9"/>
      <c r="BFP186" s="9"/>
      <c r="BFQ186" s="9"/>
      <c r="BFR186" s="9"/>
      <c r="BFS186" s="9"/>
      <c r="BFT186" s="9"/>
      <c r="BFU186" s="9"/>
      <c r="BFV186" s="9"/>
      <c r="BFW186" s="9"/>
      <c r="BFX186" s="9"/>
      <c r="BFY186" s="9"/>
      <c r="BFZ186" s="9"/>
      <c r="BGA186" s="9"/>
      <c r="BGB186" s="9"/>
      <c r="BGC186" s="9"/>
      <c r="BGD186" s="9"/>
      <c r="BGE186" s="9"/>
      <c r="BGF186" s="9"/>
      <c r="BGG186" s="9"/>
      <c r="BGH186" s="9"/>
      <c r="BGI186" s="9"/>
      <c r="BGJ186" s="9"/>
      <c r="BGK186" s="9"/>
      <c r="BGL186" s="9"/>
      <c r="BGM186" s="9"/>
      <c r="BGN186" s="9"/>
      <c r="BGO186" s="9"/>
      <c r="BGP186" s="9"/>
      <c r="BGQ186" s="9"/>
      <c r="BGR186" s="9"/>
      <c r="BGS186" s="9"/>
      <c r="BGT186" s="9"/>
      <c r="BGU186" s="9"/>
      <c r="BGV186" s="9"/>
      <c r="BGW186" s="9"/>
      <c r="BGX186" s="9"/>
      <c r="BGY186" s="9"/>
      <c r="BGZ186" s="9"/>
      <c r="BHA186" s="9"/>
      <c r="BHB186" s="9"/>
      <c r="BHC186" s="9"/>
      <c r="BHD186" s="9"/>
      <c r="BHE186" s="9"/>
      <c r="BHF186" s="9"/>
      <c r="BHG186" s="9"/>
      <c r="BHH186" s="9"/>
      <c r="BHI186" s="9"/>
      <c r="BHJ186" s="9"/>
      <c r="BHK186" s="9"/>
      <c r="BHL186" s="9"/>
      <c r="BHM186" s="9"/>
      <c r="BHN186" s="9"/>
      <c r="BHO186" s="9"/>
      <c r="BHP186" s="9"/>
      <c r="BHQ186" s="9"/>
      <c r="BHR186" s="9"/>
      <c r="BHS186" s="9"/>
      <c r="BHT186" s="9"/>
      <c r="BHU186" s="9"/>
      <c r="BHV186" s="9"/>
      <c r="BHW186" s="9"/>
      <c r="BHX186" s="9"/>
      <c r="BHY186" s="9"/>
      <c r="BHZ186" s="9"/>
      <c r="BIA186" s="9"/>
      <c r="BIB186" s="9"/>
      <c r="BIC186" s="9"/>
      <c r="BID186" s="9"/>
      <c r="BIE186" s="9"/>
      <c r="BIF186" s="9"/>
      <c r="BIG186" s="9"/>
      <c r="BIH186" s="9"/>
      <c r="BII186" s="9"/>
      <c r="BIJ186" s="9"/>
      <c r="BIK186" s="9"/>
      <c r="BIL186" s="9"/>
      <c r="BIM186" s="9"/>
      <c r="BIN186" s="9"/>
      <c r="BIO186" s="9"/>
      <c r="BIP186" s="9"/>
      <c r="BIQ186" s="9"/>
      <c r="BIR186" s="9"/>
      <c r="BIS186" s="9"/>
      <c r="BIT186" s="9"/>
      <c r="BIU186" s="9"/>
      <c r="BIV186" s="9"/>
      <c r="BIW186" s="9"/>
      <c r="BIX186" s="9"/>
      <c r="BIY186" s="9"/>
      <c r="BIZ186" s="9"/>
      <c r="BJA186" s="9"/>
      <c r="BJB186" s="9"/>
      <c r="BJC186" s="9"/>
      <c r="BJD186" s="9"/>
      <c r="BJE186" s="9"/>
      <c r="BJF186" s="9"/>
      <c r="BJG186" s="9"/>
      <c r="BJH186" s="9"/>
      <c r="BJI186" s="9"/>
      <c r="BJJ186" s="9"/>
      <c r="BJK186" s="9"/>
      <c r="BJL186" s="9"/>
      <c r="BJM186" s="9"/>
      <c r="BJN186" s="9"/>
      <c r="BJO186" s="9"/>
      <c r="BJP186" s="9"/>
      <c r="BJQ186" s="9"/>
      <c r="BJR186" s="9"/>
      <c r="BJS186" s="9"/>
      <c r="BJT186" s="9"/>
      <c r="BJU186" s="9"/>
      <c r="BJV186" s="9"/>
      <c r="BJW186" s="9"/>
      <c r="BJX186" s="9"/>
      <c r="BJY186" s="9"/>
      <c r="BJZ186" s="9"/>
      <c r="BKA186" s="9"/>
      <c r="BKB186" s="9"/>
      <c r="BKC186" s="9"/>
      <c r="BKD186" s="9"/>
      <c r="BKE186" s="9"/>
      <c r="BKF186" s="9"/>
      <c r="BKG186" s="9"/>
      <c r="BKH186" s="9"/>
      <c r="BKI186" s="9"/>
      <c r="BKJ186" s="9"/>
      <c r="BKK186" s="9"/>
      <c r="BKL186" s="9"/>
      <c r="BKM186" s="9"/>
      <c r="BKN186" s="9"/>
      <c r="BKO186" s="9"/>
      <c r="BKP186" s="9"/>
      <c r="BKQ186" s="9"/>
      <c r="BKR186" s="9"/>
      <c r="BKS186" s="9"/>
      <c r="BKT186" s="9"/>
      <c r="BKU186" s="9"/>
      <c r="BKV186" s="9"/>
      <c r="BKW186" s="9"/>
      <c r="BKX186" s="9"/>
      <c r="BKY186" s="9"/>
      <c r="BKZ186" s="9"/>
      <c r="BLA186" s="9"/>
      <c r="BLB186" s="9"/>
      <c r="BLC186" s="9"/>
      <c r="BLD186" s="9"/>
      <c r="BLE186" s="9"/>
      <c r="BLF186" s="9"/>
      <c r="BLG186" s="9"/>
      <c r="BLH186" s="9"/>
      <c r="BLI186" s="9"/>
      <c r="BLJ186" s="9"/>
      <c r="BLK186" s="9"/>
      <c r="BLL186" s="9"/>
      <c r="BLM186" s="9"/>
      <c r="BLN186" s="9"/>
      <c r="BLO186" s="9"/>
      <c r="BLP186" s="9"/>
      <c r="BLQ186" s="9"/>
      <c r="BLR186" s="9"/>
      <c r="BLS186" s="9"/>
      <c r="BLT186" s="9"/>
      <c r="BLU186" s="9"/>
      <c r="BLV186" s="9"/>
      <c r="BLW186" s="9"/>
      <c r="BLX186" s="9"/>
      <c r="BLY186" s="9"/>
      <c r="BLZ186" s="9"/>
      <c r="BMA186" s="9"/>
      <c r="BMB186" s="9"/>
      <c r="BMC186" s="9"/>
      <c r="BMD186" s="9"/>
      <c r="BME186" s="9"/>
      <c r="BMF186" s="9"/>
      <c r="BMG186" s="9"/>
      <c r="BMH186" s="9"/>
      <c r="BMI186" s="9"/>
      <c r="BMJ186" s="9"/>
      <c r="BMK186" s="9"/>
      <c r="BML186" s="9"/>
      <c r="BMM186" s="9"/>
      <c r="BMN186" s="9"/>
      <c r="BMO186" s="9"/>
      <c r="BMP186" s="9"/>
      <c r="BMQ186" s="9"/>
      <c r="BMR186" s="9"/>
      <c r="BMS186" s="9"/>
      <c r="BMT186" s="9"/>
      <c r="BMU186" s="9"/>
      <c r="BMV186" s="9"/>
      <c r="BMW186" s="9"/>
      <c r="BMX186" s="9"/>
      <c r="BMY186" s="9"/>
      <c r="BMZ186" s="9"/>
      <c r="BNA186" s="9"/>
      <c r="BNB186" s="9"/>
      <c r="BNC186" s="9"/>
      <c r="BND186" s="9"/>
      <c r="BNE186" s="9"/>
      <c r="BNF186" s="9"/>
      <c r="BNG186" s="9"/>
      <c r="BNH186" s="9"/>
      <c r="BNI186" s="9"/>
      <c r="BNJ186" s="9"/>
      <c r="BNK186" s="9"/>
      <c r="BNL186" s="9"/>
      <c r="BNM186" s="9"/>
      <c r="BNN186" s="9"/>
      <c r="BNO186" s="9"/>
      <c r="BNP186" s="9"/>
      <c r="BNQ186" s="9"/>
      <c r="BNR186" s="9"/>
      <c r="BNS186" s="9"/>
      <c r="BNT186" s="9"/>
      <c r="BNU186" s="9"/>
      <c r="BNV186" s="9"/>
      <c r="BNW186" s="9"/>
      <c r="BNX186" s="9"/>
      <c r="BNY186" s="9"/>
      <c r="BNZ186" s="9"/>
      <c r="BOA186" s="9"/>
      <c r="BOB186" s="9"/>
      <c r="BOC186" s="9"/>
      <c r="BOD186" s="9"/>
      <c r="BOE186" s="9"/>
      <c r="BOF186" s="9"/>
      <c r="BOG186" s="9"/>
      <c r="BOH186" s="9"/>
      <c r="BOI186" s="9"/>
      <c r="BOJ186" s="9"/>
      <c r="BOK186" s="9"/>
      <c r="BOL186" s="9"/>
      <c r="BOM186" s="9"/>
      <c r="BON186" s="9"/>
      <c r="BOO186" s="9"/>
      <c r="BOP186" s="9"/>
      <c r="BOQ186" s="9"/>
      <c r="BOR186" s="9"/>
      <c r="BOS186" s="9"/>
      <c r="BOT186" s="9"/>
      <c r="BOU186" s="9"/>
      <c r="BOV186" s="9"/>
      <c r="BOW186" s="9"/>
      <c r="BOX186" s="9"/>
      <c r="BOY186" s="9"/>
      <c r="BOZ186" s="9"/>
      <c r="BPA186" s="9"/>
      <c r="BPB186" s="9"/>
      <c r="BPC186" s="9"/>
      <c r="BPD186" s="9"/>
      <c r="BPE186" s="9"/>
      <c r="BPF186" s="9"/>
      <c r="BPG186" s="9"/>
      <c r="BPH186" s="9"/>
      <c r="BPI186" s="9"/>
      <c r="BPJ186" s="9"/>
      <c r="BPK186" s="9"/>
      <c r="BPL186" s="9"/>
      <c r="BPM186" s="9"/>
      <c r="BPN186" s="9"/>
      <c r="BPO186" s="9"/>
      <c r="BPP186" s="9"/>
      <c r="BPQ186" s="9"/>
      <c r="BPR186" s="9"/>
      <c r="BPS186" s="9"/>
      <c r="BPT186" s="9"/>
      <c r="BPU186" s="9"/>
      <c r="BPV186" s="9"/>
      <c r="BPW186" s="9"/>
      <c r="BPX186" s="9"/>
      <c r="BPY186" s="9"/>
      <c r="BPZ186" s="9"/>
      <c r="BQA186" s="9"/>
      <c r="BQB186" s="9"/>
      <c r="BQC186" s="9"/>
      <c r="BQD186" s="9"/>
      <c r="BQE186" s="9"/>
      <c r="BQF186" s="9"/>
      <c r="BQG186" s="9"/>
      <c r="BQH186" s="9"/>
      <c r="BQI186" s="9"/>
      <c r="BQJ186" s="9"/>
      <c r="BQK186" s="9"/>
      <c r="BQL186" s="9"/>
      <c r="BQM186" s="9"/>
      <c r="BQN186" s="9"/>
      <c r="BQO186" s="9"/>
      <c r="BQP186" s="9"/>
      <c r="BQQ186" s="9"/>
      <c r="BQR186" s="9"/>
      <c r="BQS186" s="9"/>
      <c r="BQT186" s="9"/>
      <c r="BQU186" s="9"/>
      <c r="BQV186" s="9"/>
      <c r="BQW186" s="9"/>
      <c r="BQX186" s="9"/>
      <c r="BQY186" s="9"/>
      <c r="BQZ186" s="9"/>
      <c r="BRA186" s="9"/>
      <c r="BRB186" s="9"/>
      <c r="BRC186" s="9"/>
      <c r="BRD186" s="9"/>
      <c r="BRE186" s="9"/>
      <c r="BRF186" s="9"/>
      <c r="BRG186" s="9"/>
      <c r="BRH186" s="9"/>
      <c r="BRI186" s="9"/>
      <c r="BRJ186" s="9"/>
      <c r="BRK186" s="9"/>
      <c r="BRL186" s="9"/>
      <c r="BRM186" s="9"/>
      <c r="BRN186" s="9"/>
      <c r="BRO186" s="9"/>
      <c r="BRP186" s="9"/>
      <c r="BRQ186" s="9"/>
      <c r="BRR186" s="9"/>
      <c r="BRS186" s="9"/>
      <c r="BRT186" s="9"/>
      <c r="BRU186" s="9"/>
      <c r="BRV186" s="9"/>
      <c r="BRW186" s="9"/>
      <c r="BRX186" s="9"/>
      <c r="BRY186" s="9"/>
      <c r="BRZ186" s="9"/>
      <c r="BSA186" s="9"/>
      <c r="BSB186" s="9"/>
      <c r="BSC186" s="9"/>
      <c r="BSD186" s="9"/>
      <c r="BSE186" s="9"/>
      <c r="BSF186" s="9"/>
      <c r="BSG186" s="9"/>
      <c r="BSH186" s="9"/>
      <c r="BSI186" s="9"/>
      <c r="BSJ186" s="9"/>
      <c r="BSK186" s="9"/>
      <c r="BSL186" s="9"/>
      <c r="BSM186" s="9"/>
      <c r="BSN186" s="9"/>
      <c r="BSO186" s="9"/>
      <c r="BSP186" s="9"/>
      <c r="BSQ186" s="9"/>
      <c r="BSR186" s="9"/>
      <c r="BSS186" s="9"/>
      <c r="BST186" s="9"/>
      <c r="BSU186" s="9"/>
      <c r="BSV186" s="9"/>
      <c r="BSW186" s="9"/>
      <c r="BSX186" s="9"/>
      <c r="BSY186" s="9"/>
      <c r="BSZ186" s="9"/>
      <c r="BTA186" s="9"/>
      <c r="BTB186" s="9"/>
      <c r="BTC186" s="9"/>
      <c r="BTD186" s="9"/>
      <c r="BTE186" s="9"/>
      <c r="BTF186" s="9"/>
      <c r="BTG186" s="9"/>
      <c r="BTH186" s="9"/>
      <c r="BTI186" s="9"/>
      <c r="BTJ186" s="9"/>
      <c r="BTK186" s="9"/>
      <c r="BTL186" s="9"/>
      <c r="BTM186" s="9"/>
      <c r="BTN186" s="9"/>
      <c r="BTO186" s="9"/>
      <c r="BTP186" s="9"/>
      <c r="BTQ186" s="9"/>
      <c r="BTR186" s="9"/>
      <c r="BTS186" s="9"/>
      <c r="BTT186" s="9"/>
      <c r="BTU186" s="9"/>
      <c r="BTV186" s="9"/>
      <c r="BTW186" s="9"/>
      <c r="BTX186" s="9"/>
      <c r="BTY186" s="9"/>
      <c r="BTZ186" s="9"/>
      <c r="BUA186" s="9"/>
      <c r="BUB186" s="9"/>
      <c r="BUC186" s="9"/>
      <c r="BUD186" s="9"/>
      <c r="BUE186" s="9"/>
      <c r="BUF186" s="9"/>
      <c r="BUG186" s="9"/>
      <c r="BUH186" s="9"/>
      <c r="BUI186" s="9"/>
      <c r="BUJ186" s="9"/>
      <c r="BUK186" s="9"/>
      <c r="BUL186" s="9"/>
      <c r="BUM186" s="9"/>
      <c r="BUN186" s="9"/>
      <c r="BUO186" s="9"/>
      <c r="BUP186" s="9"/>
      <c r="BUQ186" s="9"/>
      <c r="BUR186" s="9"/>
      <c r="BUS186" s="9"/>
      <c r="BUT186" s="9"/>
      <c r="BUU186" s="9"/>
      <c r="BUV186" s="9"/>
      <c r="BUW186" s="9"/>
      <c r="BUX186" s="9"/>
      <c r="BUY186" s="9"/>
      <c r="BUZ186" s="9"/>
      <c r="BVA186" s="9"/>
      <c r="BVB186" s="9"/>
      <c r="BVC186" s="9"/>
      <c r="BVD186" s="9"/>
      <c r="BVE186" s="9"/>
      <c r="BVF186" s="9"/>
      <c r="BVG186" s="9"/>
      <c r="BVH186" s="9"/>
      <c r="BVI186" s="9"/>
      <c r="BVJ186" s="9"/>
      <c r="BVK186" s="9"/>
      <c r="BVL186" s="9"/>
      <c r="BVM186" s="9"/>
      <c r="BVN186" s="9"/>
      <c r="BVO186" s="9"/>
      <c r="BVP186" s="9"/>
      <c r="BVQ186" s="9"/>
      <c r="BVR186" s="9"/>
      <c r="BVS186" s="9"/>
      <c r="BVT186" s="9"/>
      <c r="BVU186" s="9"/>
      <c r="BVV186" s="9"/>
      <c r="BVW186" s="9"/>
      <c r="BVX186" s="9"/>
      <c r="BVY186" s="9"/>
      <c r="BVZ186" s="9"/>
      <c r="BWA186" s="9"/>
      <c r="BWB186" s="9"/>
      <c r="BWC186" s="9"/>
      <c r="BWD186" s="9"/>
      <c r="BWE186" s="9"/>
      <c r="BWF186" s="9"/>
      <c r="BWG186" s="9"/>
      <c r="BWH186" s="9"/>
      <c r="BWI186" s="9"/>
      <c r="BWJ186" s="9"/>
      <c r="BWK186" s="9"/>
      <c r="BWL186" s="9"/>
      <c r="BWM186" s="9"/>
      <c r="BWN186" s="9"/>
      <c r="BWO186" s="9"/>
      <c r="BWP186" s="9"/>
      <c r="BWQ186" s="9"/>
      <c r="BWR186" s="9"/>
      <c r="BWS186" s="9"/>
      <c r="BWT186" s="9"/>
      <c r="BWU186" s="9"/>
      <c r="BWV186" s="9"/>
      <c r="BWW186" s="9"/>
      <c r="BWX186" s="9"/>
      <c r="BWY186" s="9"/>
      <c r="BWZ186" s="9"/>
      <c r="BXA186" s="9"/>
      <c r="BXB186" s="9"/>
      <c r="BXC186" s="9"/>
      <c r="BXD186" s="9"/>
    </row>
    <row r="187" ht="14.25" customHeight="1">
      <c r="A187" s="9">
        <v>15.0</v>
      </c>
      <c r="B187" s="9" t="s">
        <v>11947</v>
      </c>
      <c r="C187" s="9" t="s">
        <v>11948</v>
      </c>
      <c r="D187" s="9" t="s">
        <v>11948</v>
      </c>
      <c r="E187" s="9"/>
      <c r="F187" s="9">
        <v>34.0</v>
      </c>
      <c r="G187" s="9" t="s">
        <v>13561</v>
      </c>
      <c r="H187" s="9"/>
      <c r="I187" s="9"/>
      <c r="J187" s="9"/>
      <c r="K187" s="9"/>
      <c r="L187" s="9">
        <v>34.0</v>
      </c>
      <c r="M187" s="9"/>
      <c r="N187" s="9"/>
      <c r="O187" s="9"/>
      <c r="P187" s="9">
        <v>0.0</v>
      </c>
      <c r="Q187" s="9" t="s">
        <v>13562</v>
      </c>
      <c r="R187" s="9"/>
      <c r="S187" s="9" t="s">
        <v>3363</v>
      </c>
      <c r="T187" s="9" t="s">
        <v>3362</v>
      </c>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9"/>
      <c r="ES187" s="9"/>
      <c r="ET187" s="9"/>
      <c r="EU187" s="9"/>
      <c r="EV187" s="9"/>
      <c r="EW187" s="9"/>
      <c r="EX187" s="9"/>
      <c r="EY187" s="9"/>
      <c r="EZ187" s="9"/>
      <c r="FA187" s="9"/>
      <c r="FB187" s="9"/>
      <c r="FC187" s="9"/>
      <c r="FD187" s="9"/>
      <c r="FE187" s="9"/>
      <c r="FF187" s="9"/>
      <c r="FG187" s="9"/>
      <c r="FH187" s="9"/>
      <c r="FI187" s="9"/>
      <c r="FJ187" s="9"/>
      <c r="FK187" s="9"/>
      <c r="FL187" s="9"/>
      <c r="FM187" s="9"/>
      <c r="FN187" s="9"/>
      <c r="FO187" s="9"/>
      <c r="FP187" s="9"/>
      <c r="FQ187" s="9"/>
      <c r="FR187" s="9"/>
      <c r="FS187" s="9"/>
      <c r="FT187" s="9"/>
      <c r="FU187" s="9"/>
      <c r="FV187" s="9"/>
      <c r="FW187" s="9"/>
      <c r="FX187" s="9"/>
      <c r="FY187" s="9"/>
      <c r="FZ187" s="9"/>
      <c r="GA187" s="9"/>
      <c r="GB187" s="9"/>
      <c r="GC187" s="9"/>
      <c r="GD187" s="9"/>
      <c r="GE187" s="9"/>
      <c r="GF187" s="9"/>
      <c r="GG187" s="9"/>
      <c r="GH187" s="9"/>
      <c r="GI187" s="9"/>
      <c r="GJ187" s="9"/>
      <c r="GK187" s="9"/>
      <c r="GL187" s="9"/>
      <c r="GM187" s="9"/>
      <c r="GN187" s="9"/>
      <c r="GO187" s="9"/>
      <c r="GP187" s="9"/>
      <c r="GQ187" s="9"/>
      <c r="GR187" s="9"/>
      <c r="GS187" s="9"/>
      <c r="GT187" s="9"/>
      <c r="GU187" s="9"/>
      <c r="GV187" s="9"/>
      <c r="GW187" s="9"/>
      <c r="GX187" s="9"/>
      <c r="GY187" s="9"/>
      <c r="GZ187" s="9"/>
      <c r="HA187" s="9"/>
      <c r="HB187" s="9"/>
      <c r="HC187" s="9"/>
      <c r="HD187" s="9"/>
      <c r="HE187" s="9"/>
      <c r="HF187" s="9"/>
      <c r="HG187" s="9"/>
      <c r="HH187" s="9"/>
      <c r="HI187" s="9"/>
      <c r="HJ187" s="9"/>
      <c r="HK187" s="9"/>
      <c r="HL187" s="9"/>
      <c r="HM187" s="9"/>
      <c r="HN187" s="9"/>
      <c r="HO187" s="9"/>
      <c r="HP187" s="9"/>
      <c r="HQ187" s="9"/>
      <c r="HR187" s="9"/>
      <c r="HS187" s="9"/>
      <c r="HT187" s="9"/>
      <c r="HU187" s="9"/>
      <c r="HV187" s="9"/>
      <c r="HW187" s="9"/>
      <c r="HX187" s="9"/>
      <c r="HY187" s="9"/>
      <c r="HZ187" s="9"/>
      <c r="IA187" s="9"/>
      <c r="IB187" s="9"/>
      <c r="IC187" s="9"/>
      <c r="ID187" s="9"/>
      <c r="IE187" s="9"/>
      <c r="IF187" s="9"/>
      <c r="IG187" s="9"/>
      <c r="IH187" s="9"/>
      <c r="II187" s="9"/>
      <c r="IJ187" s="9"/>
      <c r="IK187" s="9"/>
      <c r="IL187" s="9"/>
      <c r="IM187" s="9"/>
      <c r="IN187" s="9"/>
      <c r="IO187" s="9"/>
      <c r="IP187" s="9"/>
      <c r="IQ187" s="9"/>
      <c r="IR187" s="9"/>
      <c r="IS187" s="9"/>
      <c r="IT187" s="9"/>
      <c r="IU187" s="9"/>
      <c r="IV187" s="9"/>
      <c r="IW187" s="9"/>
      <c r="IX187" s="9"/>
      <c r="IY187" s="9"/>
      <c r="IZ187" s="9"/>
      <c r="JA187" s="9"/>
      <c r="JB187" s="9"/>
      <c r="JC187" s="9"/>
      <c r="JD187" s="9"/>
      <c r="JE187" s="9"/>
      <c r="JF187" s="9"/>
      <c r="JG187" s="9"/>
      <c r="JH187" s="9"/>
      <c r="JI187" s="9"/>
      <c r="JJ187" s="9"/>
      <c r="JK187" s="9"/>
      <c r="JL187" s="9"/>
      <c r="JM187" s="9"/>
      <c r="JN187" s="9"/>
      <c r="JO187" s="9"/>
      <c r="JP187" s="9"/>
      <c r="JQ187" s="9"/>
      <c r="JR187" s="9"/>
      <c r="JS187" s="9"/>
      <c r="JT187" s="9"/>
      <c r="JU187" s="9"/>
      <c r="JV187" s="9"/>
      <c r="JW187" s="9"/>
      <c r="JX187" s="9"/>
      <c r="JY187" s="9"/>
      <c r="JZ187" s="9"/>
      <c r="KA187" s="9"/>
      <c r="KB187" s="9"/>
      <c r="KC187" s="9"/>
      <c r="KD187" s="9"/>
      <c r="KE187" s="9"/>
      <c r="KF187" s="9"/>
      <c r="KG187" s="9"/>
      <c r="KH187" s="9"/>
      <c r="KI187" s="9"/>
      <c r="KJ187" s="9"/>
      <c r="KK187" s="9"/>
      <c r="KL187" s="9"/>
      <c r="KM187" s="9"/>
      <c r="KN187" s="9"/>
      <c r="KO187" s="9"/>
      <c r="KP187" s="9"/>
      <c r="KQ187" s="9"/>
      <c r="KR187" s="9"/>
      <c r="KS187" s="9"/>
      <c r="KT187" s="9"/>
      <c r="KU187" s="9"/>
      <c r="KV187" s="9"/>
      <c r="KW187" s="9"/>
      <c r="KX187" s="9"/>
      <c r="KY187" s="9"/>
      <c r="KZ187" s="9"/>
      <c r="LA187" s="9"/>
      <c r="LB187" s="9"/>
      <c r="LC187" s="9"/>
      <c r="LD187" s="9"/>
      <c r="LE187" s="9"/>
      <c r="LF187" s="9"/>
      <c r="LG187" s="9"/>
      <c r="LH187" s="9"/>
      <c r="LI187" s="9"/>
      <c r="LJ187" s="9"/>
      <c r="LK187" s="9"/>
      <c r="LL187" s="9"/>
      <c r="LM187" s="9"/>
      <c r="LN187" s="9"/>
      <c r="LO187" s="9"/>
      <c r="LP187" s="9"/>
      <c r="LQ187" s="9"/>
      <c r="LR187" s="9"/>
      <c r="LS187" s="9"/>
      <c r="LT187" s="9"/>
      <c r="LU187" s="9"/>
      <c r="LV187" s="9"/>
      <c r="LW187" s="9"/>
      <c r="LX187" s="9"/>
      <c r="LY187" s="9"/>
      <c r="LZ187" s="9"/>
      <c r="MA187" s="9"/>
      <c r="MB187" s="9"/>
      <c r="MC187" s="9"/>
      <c r="MD187" s="9"/>
      <c r="ME187" s="9"/>
      <c r="MF187" s="9"/>
      <c r="MG187" s="9"/>
      <c r="MH187" s="9"/>
      <c r="MI187" s="9"/>
      <c r="MJ187" s="9"/>
      <c r="MK187" s="9"/>
      <c r="ML187" s="9"/>
      <c r="MM187" s="9"/>
      <c r="MN187" s="9"/>
      <c r="MO187" s="9"/>
      <c r="MP187" s="9"/>
      <c r="MQ187" s="9"/>
      <c r="MR187" s="9"/>
      <c r="MS187" s="9"/>
      <c r="MT187" s="9"/>
      <c r="MU187" s="9"/>
      <c r="MV187" s="9"/>
      <c r="MW187" s="9"/>
      <c r="MX187" s="9"/>
      <c r="MY187" s="9"/>
      <c r="MZ187" s="9"/>
      <c r="NA187" s="9"/>
      <c r="NB187" s="9"/>
      <c r="NC187" s="9"/>
      <c r="ND187" s="9"/>
      <c r="NE187" s="9"/>
      <c r="NF187" s="9"/>
      <c r="NG187" s="9"/>
      <c r="NH187" s="9"/>
      <c r="NI187" s="9"/>
      <c r="NJ187" s="9"/>
      <c r="NK187" s="9"/>
      <c r="NL187" s="9"/>
      <c r="NM187" s="9"/>
      <c r="NN187" s="9"/>
      <c r="NO187" s="9"/>
      <c r="NP187" s="9"/>
      <c r="NQ187" s="9"/>
      <c r="NR187" s="9"/>
      <c r="NS187" s="9"/>
      <c r="NT187" s="9"/>
      <c r="NU187" s="9"/>
      <c r="NV187" s="9"/>
      <c r="NW187" s="9"/>
      <c r="NX187" s="9"/>
      <c r="NY187" s="9"/>
      <c r="NZ187" s="9"/>
      <c r="OA187" s="9"/>
      <c r="OB187" s="9"/>
      <c r="OC187" s="9"/>
      <c r="OD187" s="9"/>
      <c r="OE187" s="9"/>
      <c r="OF187" s="9"/>
      <c r="OG187" s="9"/>
      <c r="OH187" s="9"/>
      <c r="OI187" s="9"/>
      <c r="OJ187" s="9"/>
      <c r="OK187" s="9"/>
      <c r="OL187" s="9"/>
      <c r="OM187" s="9"/>
      <c r="ON187" s="9"/>
      <c r="OO187" s="9"/>
      <c r="OP187" s="9"/>
      <c r="OQ187" s="9"/>
      <c r="OR187" s="9"/>
      <c r="OS187" s="9"/>
      <c r="OT187" s="9"/>
      <c r="OU187" s="9"/>
      <c r="OV187" s="9"/>
      <c r="OW187" s="9"/>
      <c r="OX187" s="9"/>
      <c r="OY187" s="9"/>
      <c r="OZ187" s="9"/>
      <c r="PA187" s="9"/>
      <c r="PB187" s="9"/>
      <c r="PC187" s="9"/>
      <c r="PD187" s="9"/>
      <c r="PE187" s="9"/>
      <c r="PF187" s="9"/>
      <c r="PG187" s="9"/>
      <c r="PH187" s="9"/>
      <c r="PI187" s="9"/>
      <c r="PJ187" s="9"/>
      <c r="PK187" s="9"/>
      <c r="PL187" s="9"/>
      <c r="PM187" s="9"/>
      <c r="PN187" s="9"/>
      <c r="PO187" s="9"/>
      <c r="PP187" s="9"/>
      <c r="PQ187" s="9"/>
      <c r="PR187" s="9"/>
      <c r="PS187" s="9"/>
      <c r="PT187" s="9"/>
      <c r="PU187" s="9"/>
      <c r="PV187" s="9"/>
      <c r="PW187" s="9"/>
      <c r="PX187" s="9"/>
      <c r="PY187" s="9"/>
      <c r="PZ187" s="9"/>
      <c r="QA187" s="9"/>
      <c r="QB187" s="9"/>
      <c r="QC187" s="9"/>
      <c r="QD187" s="9"/>
      <c r="QE187" s="9"/>
      <c r="QF187" s="9"/>
      <c r="QG187" s="9"/>
      <c r="QH187" s="9"/>
      <c r="QI187" s="9"/>
      <c r="QJ187" s="9"/>
      <c r="QK187" s="9"/>
      <c r="QL187" s="9"/>
      <c r="QM187" s="9"/>
      <c r="QN187" s="9"/>
      <c r="QO187" s="9"/>
      <c r="QP187" s="9"/>
      <c r="QQ187" s="9"/>
      <c r="QR187" s="9"/>
      <c r="QS187" s="9"/>
      <c r="QT187" s="9"/>
      <c r="QU187" s="9"/>
      <c r="QV187" s="9"/>
      <c r="QW187" s="9"/>
      <c r="QX187" s="9"/>
      <c r="QY187" s="9"/>
      <c r="QZ187" s="9"/>
      <c r="RA187" s="9"/>
      <c r="RB187" s="9"/>
      <c r="RC187" s="9"/>
      <c r="RD187" s="9"/>
      <c r="RE187" s="9"/>
      <c r="RF187" s="9"/>
      <c r="RG187" s="9"/>
      <c r="RH187" s="9"/>
      <c r="RI187" s="9"/>
      <c r="RJ187" s="9"/>
      <c r="RK187" s="9"/>
      <c r="RL187" s="9"/>
      <c r="RM187" s="9"/>
      <c r="RN187" s="9"/>
      <c r="RO187" s="9"/>
      <c r="RP187" s="9"/>
      <c r="RQ187" s="9"/>
      <c r="RR187" s="9"/>
      <c r="RS187" s="9"/>
      <c r="RT187" s="9"/>
      <c r="RU187" s="9"/>
      <c r="RV187" s="9"/>
      <c r="RW187" s="9"/>
      <c r="RX187" s="9"/>
      <c r="RY187" s="9"/>
      <c r="RZ187" s="9"/>
      <c r="SA187" s="9"/>
      <c r="SB187" s="9"/>
      <c r="SC187" s="9"/>
      <c r="SD187" s="9"/>
      <c r="SE187" s="9"/>
      <c r="SF187" s="9"/>
      <c r="SG187" s="9"/>
      <c r="SH187" s="9"/>
      <c r="SI187" s="9"/>
      <c r="SJ187" s="9"/>
      <c r="SK187" s="9"/>
      <c r="SL187" s="9"/>
      <c r="SM187" s="9"/>
      <c r="SN187" s="9"/>
      <c r="SO187" s="9"/>
      <c r="SP187" s="9"/>
      <c r="SQ187" s="9"/>
      <c r="SR187" s="9"/>
      <c r="SS187" s="9"/>
      <c r="ST187" s="9"/>
      <c r="SU187" s="9"/>
      <c r="SV187" s="9"/>
      <c r="SW187" s="9"/>
      <c r="SX187" s="9"/>
      <c r="SY187" s="9"/>
      <c r="SZ187" s="9"/>
      <c r="TA187" s="9"/>
      <c r="TB187" s="9"/>
      <c r="TC187" s="9"/>
      <c r="TD187" s="9"/>
      <c r="TE187" s="9"/>
      <c r="TF187" s="9"/>
      <c r="TG187" s="9"/>
      <c r="TH187" s="9"/>
      <c r="TI187" s="9"/>
      <c r="TJ187" s="9"/>
      <c r="TK187" s="9"/>
      <c r="TL187" s="9"/>
      <c r="TM187" s="9"/>
      <c r="TN187" s="9"/>
      <c r="TO187" s="9"/>
      <c r="TP187" s="9"/>
      <c r="TQ187" s="9"/>
      <c r="TR187" s="9"/>
      <c r="TS187" s="9"/>
      <c r="TT187" s="9"/>
      <c r="TU187" s="9"/>
      <c r="TV187" s="9"/>
      <c r="TW187" s="9"/>
      <c r="TX187" s="9"/>
      <c r="TY187" s="9"/>
      <c r="TZ187" s="9"/>
      <c r="UA187" s="9"/>
      <c r="UB187" s="9"/>
      <c r="UC187" s="9"/>
      <c r="UD187" s="9"/>
      <c r="UE187" s="9"/>
      <c r="UF187" s="9"/>
      <c r="UG187" s="9"/>
      <c r="UH187" s="9"/>
      <c r="UI187" s="9"/>
      <c r="UJ187" s="9"/>
      <c r="UK187" s="9"/>
      <c r="UL187" s="9"/>
      <c r="UM187" s="9"/>
      <c r="UN187" s="9"/>
      <c r="UO187" s="9"/>
      <c r="UP187" s="9"/>
      <c r="UQ187" s="9"/>
      <c r="UR187" s="9"/>
      <c r="US187" s="9"/>
      <c r="UT187" s="9"/>
      <c r="UU187" s="9"/>
      <c r="UV187" s="9"/>
      <c r="UW187" s="9"/>
      <c r="UX187" s="9"/>
      <c r="UY187" s="9"/>
      <c r="UZ187" s="9"/>
      <c r="VA187" s="9"/>
      <c r="VB187" s="9"/>
      <c r="VC187" s="9"/>
      <c r="VD187" s="9"/>
      <c r="VE187" s="9"/>
      <c r="VF187" s="9"/>
      <c r="VG187" s="9"/>
      <c r="VH187" s="9"/>
      <c r="VI187" s="9"/>
      <c r="VJ187" s="9"/>
      <c r="VK187" s="9"/>
      <c r="VL187" s="9"/>
      <c r="VM187" s="9"/>
      <c r="VN187" s="9"/>
      <c r="VO187" s="9"/>
      <c r="VP187" s="9"/>
      <c r="VQ187" s="9"/>
      <c r="VR187" s="9"/>
      <c r="VS187" s="9"/>
      <c r="VT187" s="9"/>
      <c r="VU187" s="9"/>
      <c r="VV187" s="9"/>
      <c r="VW187" s="9"/>
      <c r="VX187" s="9"/>
      <c r="VY187" s="9"/>
      <c r="VZ187" s="9"/>
      <c r="WA187" s="9"/>
      <c r="WB187" s="9"/>
      <c r="WC187" s="9"/>
      <c r="WD187" s="9"/>
      <c r="WE187" s="9"/>
      <c r="WF187" s="9"/>
      <c r="WG187" s="9"/>
      <c r="WH187" s="9"/>
      <c r="WI187" s="9"/>
      <c r="WJ187" s="9"/>
      <c r="WK187" s="9"/>
      <c r="WL187" s="9"/>
      <c r="WM187" s="9"/>
      <c r="WN187" s="9"/>
      <c r="WO187" s="9"/>
      <c r="WP187" s="9"/>
      <c r="WQ187" s="9"/>
      <c r="WR187" s="9"/>
      <c r="WS187" s="9"/>
      <c r="WT187" s="9"/>
      <c r="WU187" s="9"/>
      <c r="WV187" s="9"/>
      <c r="WW187" s="9"/>
      <c r="WX187" s="9"/>
      <c r="WY187" s="9"/>
      <c r="WZ187" s="9"/>
      <c r="XA187" s="9"/>
      <c r="XB187" s="9"/>
      <c r="XC187" s="9"/>
      <c r="XD187" s="9"/>
      <c r="XE187" s="9"/>
      <c r="XF187" s="9"/>
      <c r="XG187" s="9"/>
      <c r="XH187" s="9"/>
      <c r="XI187" s="9"/>
      <c r="XJ187" s="9"/>
      <c r="XK187" s="9"/>
      <c r="XL187" s="9"/>
      <c r="XM187" s="9"/>
      <c r="XN187" s="9"/>
      <c r="XO187" s="9"/>
      <c r="XP187" s="9"/>
      <c r="XQ187" s="9"/>
      <c r="XR187" s="9"/>
      <c r="XS187" s="9"/>
      <c r="XT187" s="9"/>
      <c r="XU187" s="9"/>
      <c r="XV187" s="9"/>
      <c r="XW187" s="9"/>
      <c r="XX187" s="9"/>
      <c r="XY187" s="9"/>
      <c r="XZ187" s="9"/>
      <c r="YA187" s="9"/>
      <c r="YB187" s="9"/>
      <c r="YC187" s="9"/>
      <c r="YD187" s="9"/>
      <c r="YE187" s="9"/>
      <c r="YF187" s="9"/>
      <c r="YG187" s="9"/>
      <c r="YH187" s="9"/>
      <c r="YI187" s="9"/>
      <c r="YJ187" s="9"/>
      <c r="YK187" s="9"/>
      <c r="YL187" s="9"/>
      <c r="YM187" s="9"/>
      <c r="YN187" s="9"/>
      <c r="YO187" s="9"/>
      <c r="YP187" s="9"/>
      <c r="YQ187" s="9"/>
      <c r="YR187" s="9"/>
      <c r="YS187" s="9"/>
      <c r="YT187" s="9"/>
      <c r="YU187" s="9"/>
      <c r="YV187" s="9"/>
      <c r="YW187" s="9"/>
      <c r="YX187" s="9"/>
      <c r="YY187" s="9"/>
      <c r="YZ187" s="9"/>
      <c r="ZA187" s="9"/>
      <c r="ZB187" s="9"/>
      <c r="ZC187" s="9"/>
      <c r="ZD187" s="9"/>
      <c r="ZE187" s="9"/>
      <c r="ZF187" s="9"/>
      <c r="ZG187" s="9"/>
      <c r="ZH187" s="9"/>
      <c r="ZI187" s="9"/>
      <c r="ZJ187" s="9"/>
      <c r="ZK187" s="9"/>
      <c r="ZL187" s="9"/>
      <c r="ZM187" s="9"/>
      <c r="ZN187" s="9"/>
      <c r="ZO187" s="9"/>
      <c r="ZP187" s="9"/>
      <c r="ZQ187" s="9"/>
      <c r="ZR187" s="9"/>
      <c r="ZS187" s="9"/>
      <c r="ZT187" s="9"/>
      <c r="ZU187" s="9"/>
      <c r="ZV187" s="9"/>
      <c r="ZW187" s="9"/>
      <c r="ZX187" s="9"/>
      <c r="ZY187" s="9"/>
      <c r="ZZ187" s="9"/>
      <c r="AAA187" s="9"/>
      <c r="AAB187" s="9"/>
      <c r="AAC187" s="9"/>
      <c r="AAD187" s="9"/>
      <c r="AAE187" s="9"/>
      <c r="AAF187" s="9"/>
      <c r="AAG187" s="9"/>
      <c r="AAH187" s="9"/>
      <c r="AAI187" s="9"/>
      <c r="AAJ187" s="9"/>
      <c r="AAK187" s="9"/>
      <c r="AAL187" s="9"/>
      <c r="AAM187" s="9"/>
      <c r="AAN187" s="9"/>
      <c r="AAO187" s="9"/>
      <c r="AAP187" s="9"/>
      <c r="AAQ187" s="9"/>
      <c r="AAR187" s="9"/>
      <c r="AAS187" s="9"/>
      <c r="AAT187" s="9"/>
      <c r="AAU187" s="9"/>
      <c r="AAV187" s="9"/>
      <c r="AAW187" s="9"/>
      <c r="AAX187" s="9"/>
      <c r="AAY187" s="9"/>
      <c r="AAZ187" s="9"/>
      <c r="ABA187" s="9"/>
      <c r="ABB187" s="9"/>
      <c r="ABC187" s="9"/>
      <c r="ABD187" s="9"/>
      <c r="ABE187" s="9"/>
      <c r="ABF187" s="9"/>
      <c r="ABG187" s="9"/>
      <c r="ABH187" s="9"/>
      <c r="ABI187" s="9"/>
      <c r="ABJ187" s="9"/>
      <c r="ABK187" s="9"/>
      <c r="ABL187" s="9"/>
      <c r="ABM187" s="9"/>
      <c r="ABN187" s="9"/>
      <c r="ABO187" s="9"/>
      <c r="ABP187" s="9"/>
      <c r="ABQ187" s="9"/>
      <c r="ABR187" s="9"/>
      <c r="ABS187" s="9"/>
      <c r="ABT187" s="9"/>
      <c r="ABU187" s="9"/>
      <c r="ABV187" s="9"/>
      <c r="ABW187" s="9"/>
      <c r="ABX187" s="9"/>
      <c r="ABY187" s="9"/>
      <c r="ABZ187" s="9"/>
      <c r="ACA187" s="9"/>
      <c r="ACB187" s="9"/>
      <c r="ACC187" s="9"/>
      <c r="ACD187" s="9"/>
      <c r="ACE187" s="9"/>
      <c r="ACF187" s="9"/>
      <c r="ACG187" s="9"/>
      <c r="ACH187" s="9"/>
      <c r="ACI187" s="9"/>
      <c r="ACJ187" s="9"/>
      <c r="ACK187" s="9"/>
      <c r="ACL187" s="9"/>
      <c r="ACM187" s="9"/>
      <c r="ACN187" s="9"/>
      <c r="ACO187" s="9"/>
      <c r="ACP187" s="9"/>
      <c r="ACQ187" s="9"/>
      <c r="ACR187" s="9"/>
      <c r="ACS187" s="9"/>
      <c r="ACT187" s="9"/>
      <c r="ACU187" s="9"/>
      <c r="ACV187" s="9"/>
      <c r="ACW187" s="9"/>
      <c r="ACX187" s="9"/>
      <c r="ACY187" s="9"/>
      <c r="ACZ187" s="9"/>
      <c r="ADA187" s="9"/>
      <c r="ADB187" s="9"/>
      <c r="ADC187" s="9"/>
      <c r="ADD187" s="9"/>
      <c r="ADE187" s="9"/>
      <c r="ADF187" s="9"/>
      <c r="ADG187" s="9"/>
      <c r="ADH187" s="9"/>
      <c r="ADI187" s="9"/>
      <c r="ADJ187" s="9"/>
      <c r="ADK187" s="9"/>
      <c r="ADL187" s="9"/>
      <c r="ADM187" s="9"/>
      <c r="ADN187" s="9"/>
      <c r="ADO187" s="9"/>
      <c r="ADP187" s="9"/>
      <c r="ADQ187" s="9"/>
      <c r="ADR187" s="9"/>
      <c r="ADS187" s="9"/>
      <c r="ADT187" s="9"/>
      <c r="ADU187" s="9"/>
      <c r="ADV187" s="9"/>
      <c r="ADW187" s="9"/>
      <c r="ADX187" s="9"/>
      <c r="ADY187" s="9"/>
      <c r="ADZ187" s="9"/>
      <c r="AEA187" s="9"/>
      <c r="AEB187" s="9"/>
      <c r="AEC187" s="9"/>
      <c r="AED187" s="9"/>
      <c r="AEE187" s="9"/>
      <c r="AEF187" s="9"/>
      <c r="AEG187" s="9"/>
      <c r="AEH187" s="9"/>
      <c r="AEI187" s="9"/>
      <c r="AEJ187" s="9"/>
      <c r="AEK187" s="9"/>
      <c r="AEL187" s="9"/>
      <c r="AEM187" s="9"/>
      <c r="AEN187" s="9"/>
      <c r="AEO187" s="9"/>
      <c r="AEP187" s="9"/>
      <c r="AEQ187" s="9"/>
      <c r="AER187" s="9"/>
      <c r="AES187" s="9"/>
      <c r="AET187" s="9"/>
      <c r="AEU187" s="9"/>
      <c r="AEV187" s="9"/>
      <c r="AEW187" s="9"/>
      <c r="AEX187" s="9"/>
      <c r="AEY187" s="9"/>
      <c r="AEZ187" s="9"/>
      <c r="AFA187" s="9"/>
      <c r="AFB187" s="9"/>
      <c r="AFC187" s="9"/>
      <c r="AFD187" s="9"/>
      <c r="AFE187" s="9"/>
      <c r="AFF187" s="9"/>
      <c r="AFG187" s="9"/>
      <c r="AFH187" s="9"/>
      <c r="AFI187" s="9"/>
      <c r="AFJ187" s="9"/>
      <c r="AFK187" s="9"/>
      <c r="AFL187" s="9"/>
      <c r="AFM187" s="9"/>
      <c r="AFN187" s="9"/>
      <c r="AFO187" s="9"/>
      <c r="AFP187" s="9"/>
      <c r="AFQ187" s="9"/>
      <c r="AFR187" s="9"/>
      <c r="AFS187" s="9"/>
      <c r="AFT187" s="9"/>
      <c r="AFU187" s="9"/>
      <c r="AFV187" s="9"/>
      <c r="AFW187" s="9"/>
      <c r="AFX187" s="9"/>
      <c r="AFY187" s="9"/>
      <c r="AFZ187" s="9"/>
      <c r="AGA187" s="9"/>
      <c r="AGB187" s="9"/>
      <c r="AGC187" s="9"/>
      <c r="AGD187" s="9"/>
      <c r="AGE187" s="9"/>
      <c r="AGF187" s="9"/>
      <c r="AGG187" s="9"/>
      <c r="AGH187" s="9"/>
      <c r="AGI187" s="9"/>
      <c r="AGJ187" s="9"/>
      <c r="AGK187" s="9"/>
      <c r="AGL187" s="9"/>
      <c r="AGM187" s="9"/>
      <c r="AGN187" s="9"/>
      <c r="AGO187" s="9"/>
      <c r="AGP187" s="9"/>
      <c r="AGQ187" s="9"/>
      <c r="AGR187" s="9"/>
      <c r="AGS187" s="9"/>
      <c r="AGT187" s="9"/>
      <c r="AGU187" s="9"/>
      <c r="AGV187" s="9"/>
      <c r="AGW187" s="9"/>
      <c r="AGX187" s="9"/>
      <c r="AGY187" s="9"/>
      <c r="AGZ187" s="9"/>
      <c r="AHA187" s="9"/>
      <c r="AHB187" s="9"/>
      <c r="AHC187" s="9"/>
      <c r="AHD187" s="9"/>
      <c r="AHE187" s="9"/>
      <c r="AHF187" s="9"/>
      <c r="AHG187" s="9"/>
      <c r="AHH187" s="9"/>
      <c r="AHI187" s="9"/>
      <c r="AHJ187" s="9"/>
      <c r="AHK187" s="9"/>
      <c r="AHL187" s="9"/>
      <c r="AHM187" s="9"/>
      <c r="AHN187" s="9"/>
      <c r="AHO187" s="9"/>
      <c r="AHP187" s="9"/>
      <c r="AHQ187" s="9"/>
      <c r="AHR187" s="9"/>
      <c r="AHS187" s="9"/>
      <c r="AHT187" s="9"/>
      <c r="AHU187" s="9"/>
      <c r="AHV187" s="9"/>
      <c r="AHW187" s="9"/>
      <c r="AHX187" s="9"/>
      <c r="AHY187" s="9"/>
      <c r="AHZ187" s="9"/>
      <c r="AIA187" s="9"/>
      <c r="AIB187" s="9"/>
      <c r="AIC187" s="9"/>
      <c r="AID187" s="9"/>
      <c r="AIE187" s="9"/>
      <c r="AIF187" s="9"/>
      <c r="AIG187" s="9"/>
      <c r="AIH187" s="9"/>
      <c r="AII187" s="9"/>
      <c r="AIJ187" s="9"/>
      <c r="AIK187" s="9"/>
      <c r="AIL187" s="9"/>
      <c r="AIM187" s="9"/>
      <c r="AIN187" s="9"/>
      <c r="AIO187" s="9"/>
      <c r="AIP187" s="9"/>
      <c r="AIQ187" s="9"/>
      <c r="AIR187" s="9"/>
      <c r="AIS187" s="9"/>
      <c r="AIT187" s="9"/>
      <c r="AIU187" s="9"/>
      <c r="AIV187" s="9"/>
      <c r="AIW187" s="9"/>
      <c r="AIX187" s="9"/>
      <c r="AIY187" s="9"/>
      <c r="AIZ187" s="9"/>
      <c r="AJA187" s="9"/>
      <c r="AJB187" s="9"/>
      <c r="AJC187" s="9"/>
      <c r="AJD187" s="9"/>
      <c r="AJE187" s="9"/>
      <c r="AJF187" s="9"/>
      <c r="AJG187" s="9"/>
      <c r="AJH187" s="9"/>
      <c r="AJI187" s="9"/>
      <c r="AJJ187" s="9"/>
      <c r="AJK187" s="9"/>
      <c r="AJL187" s="9"/>
      <c r="AJM187" s="9"/>
      <c r="AJN187" s="9"/>
      <c r="AJO187" s="9"/>
      <c r="AJP187" s="9"/>
      <c r="AJQ187" s="9"/>
      <c r="AJR187" s="9"/>
      <c r="AJS187" s="9"/>
      <c r="AJT187" s="9"/>
      <c r="AJU187" s="9"/>
      <c r="AJV187" s="9"/>
      <c r="AJW187" s="9"/>
      <c r="AJX187" s="9"/>
      <c r="AJY187" s="9"/>
      <c r="AJZ187" s="9"/>
      <c r="AKA187" s="9"/>
      <c r="AKB187" s="9"/>
      <c r="AKC187" s="9"/>
      <c r="AKD187" s="9"/>
      <c r="AKE187" s="9"/>
      <c r="AKF187" s="9"/>
      <c r="AKG187" s="9"/>
      <c r="AKH187" s="9"/>
      <c r="AKI187" s="9"/>
      <c r="AKJ187" s="9"/>
      <c r="AKK187" s="9"/>
      <c r="AKL187" s="9"/>
      <c r="AKM187" s="9"/>
      <c r="AKN187" s="9"/>
      <c r="AKO187" s="9"/>
      <c r="AKP187" s="9"/>
      <c r="AKQ187" s="9"/>
      <c r="AKR187" s="9"/>
      <c r="AKS187" s="9"/>
      <c r="AKT187" s="9"/>
      <c r="AKU187" s="9"/>
      <c r="AKV187" s="9"/>
      <c r="AKW187" s="9"/>
      <c r="AKX187" s="9"/>
      <c r="AKY187" s="9"/>
      <c r="AKZ187" s="9"/>
      <c r="ALA187" s="9"/>
      <c r="ALB187" s="9"/>
      <c r="ALC187" s="9"/>
      <c r="ALD187" s="9"/>
      <c r="ALE187" s="9"/>
      <c r="ALF187" s="9"/>
      <c r="ALG187" s="9"/>
      <c r="ALH187" s="9"/>
      <c r="ALI187" s="9"/>
      <c r="ALJ187" s="9"/>
      <c r="ALK187" s="9"/>
      <c r="ALL187" s="9"/>
      <c r="ALM187" s="9"/>
      <c r="ALN187" s="9"/>
      <c r="ALO187" s="9"/>
      <c r="ALP187" s="9"/>
      <c r="ALQ187" s="9"/>
      <c r="ALR187" s="9"/>
      <c r="ALS187" s="9"/>
      <c r="ALT187" s="9"/>
      <c r="ALU187" s="9"/>
      <c r="ALV187" s="9"/>
      <c r="ALW187" s="9"/>
      <c r="ALX187" s="9"/>
      <c r="ALY187" s="9"/>
      <c r="AMN187" s="9"/>
      <c r="AMO187" s="9"/>
      <c r="AMP187" s="9"/>
      <c r="AMQ187" s="9"/>
      <c r="AMR187" s="9"/>
      <c r="AMS187" s="9"/>
      <c r="AMT187" s="9"/>
      <c r="AMU187" s="9"/>
      <c r="AMV187" s="9"/>
      <c r="AMW187" s="9"/>
      <c r="AMX187" s="9"/>
      <c r="AMY187" s="9"/>
      <c r="AMZ187" s="9"/>
      <c r="ANA187" s="9"/>
      <c r="ANB187" s="9"/>
      <c r="ANC187" s="9"/>
      <c r="AND187" s="9"/>
      <c r="ANE187" s="9"/>
      <c r="ANF187" s="9"/>
      <c r="ANG187" s="9"/>
      <c r="ANH187" s="9"/>
      <c r="ANI187" s="9"/>
      <c r="ANJ187" s="9"/>
      <c r="ANK187" s="9"/>
      <c r="ANL187" s="9"/>
      <c r="ANM187" s="9"/>
      <c r="ANN187" s="9"/>
      <c r="ANO187" s="9"/>
      <c r="ANP187" s="9"/>
      <c r="ANQ187" s="9"/>
      <c r="ANR187" s="9"/>
      <c r="ANS187" s="9"/>
      <c r="ANT187" s="9"/>
      <c r="ANU187" s="9"/>
      <c r="ANV187" s="9"/>
      <c r="ANW187" s="9"/>
      <c r="ANX187" s="9"/>
      <c r="ANY187" s="9"/>
      <c r="ANZ187" s="9"/>
      <c r="AOA187" s="9"/>
      <c r="AOB187" s="9"/>
      <c r="AOC187" s="9"/>
      <c r="AOD187" s="9"/>
      <c r="AOE187" s="9"/>
      <c r="AOF187" s="9"/>
      <c r="AOG187" s="9"/>
      <c r="AOH187" s="9"/>
      <c r="AOI187" s="9"/>
      <c r="AOJ187" s="9"/>
      <c r="AOK187" s="9"/>
      <c r="AOL187" s="9"/>
      <c r="AOM187" s="9"/>
      <c r="AON187" s="9"/>
      <c r="AOO187" s="9"/>
      <c r="AOP187" s="9"/>
      <c r="AOQ187" s="9"/>
      <c r="AOR187" s="9"/>
      <c r="AOS187" s="9"/>
      <c r="AOT187" s="9"/>
      <c r="AOU187" s="9"/>
      <c r="AOV187" s="9"/>
      <c r="AOW187" s="9"/>
      <c r="AOX187" s="9"/>
      <c r="AOY187" s="9"/>
      <c r="AOZ187" s="9"/>
      <c r="APA187" s="9"/>
      <c r="APB187" s="9"/>
      <c r="APC187" s="9"/>
      <c r="APD187" s="9"/>
      <c r="APE187" s="9"/>
      <c r="APF187" s="9"/>
      <c r="APG187" s="9"/>
      <c r="APH187" s="9"/>
      <c r="API187" s="9"/>
      <c r="APJ187" s="9"/>
      <c r="APK187" s="9"/>
      <c r="APL187" s="9"/>
      <c r="APM187" s="9"/>
      <c r="APN187" s="9"/>
      <c r="APO187" s="9"/>
      <c r="APP187" s="9"/>
      <c r="APQ187" s="9"/>
      <c r="APR187" s="9"/>
      <c r="APS187" s="9"/>
      <c r="APT187" s="9"/>
      <c r="APU187" s="9"/>
      <c r="APV187" s="9"/>
      <c r="APW187" s="9"/>
      <c r="APX187" s="9"/>
      <c r="APY187" s="9"/>
      <c r="APZ187" s="9"/>
      <c r="AQA187" s="9"/>
      <c r="AQB187" s="9"/>
      <c r="AQC187" s="9"/>
      <c r="AQD187" s="9"/>
      <c r="AQE187" s="9"/>
      <c r="AQF187" s="9"/>
      <c r="AQG187" s="9"/>
      <c r="AQH187" s="9"/>
      <c r="AQI187" s="9"/>
      <c r="AQJ187" s="9"/>
      <c r="AQK187" s="9"/>
      <c r="AQL187" s="9"/>
      <c r="AQM187" s="9"/>
      <c r="AQN187" s="9"/>
      <c r="AQO187" s="9"/>
      <c r="AQP187" s="9"/>
      <c r="AQQ187" s="9"/>
      <c r="AQR187" s="9"/>
      <c r="AQS187" s="9"/>
      <c r="AQT187" s="9"/>
      <c r="AQU187" s="9"/>
      <c r="AQV187" s="9"/>
      <c r="AQW187" s="9"/>
      <c r="AQX187" s="9"/>
      <c r="AQY187" s="9"/>
      <c r="AQZ187" s="9"/>
      <c r="ARA187" s="9"/>
      <c r="ARB187" s="9"/>
      <c r="ARC187" s="9"/>
      <c r="ARD187" s="9"/>
      <c r="ARE187" s="9"/>
      <c r="ARF187" s="9"/>
      <c r="ARG187" s="9"/>
      <c r="ARH187" s="9"/>
      <c r="ARI187" s="9"/>
      <c r="ARJ187" s="9"/>
      <c r="ARK187" s="9"/>
      <c r="ARL187" s="9"/>
      <c r="ARM187" s="9"/>
      <c r="ARN187" s="9"/>
      <c r="ARO187" s="9"/>
      <c r="ARP187" s="9"/>
      <c r="ARQ187" s="9"/>
      <c r="ARR187" s="9"/>
      <c r="ARS187" s="9"/>
      <c r="ART187" s="9"/>
      <c r="ARU187" s="9"/>
      <c r="ARV187" s="9"/>
      <c r="ARW187" s="9"/>
      <c r="ARX187" s="9"/>
      <c r="ARY187" s="9"/>
      <c r="ARZ187" s="9"/>
      <c r="ASA187" s="9"/>
      <c r="ASB187" s="9"/>
      <c r="ASC187" s="9"/>
      <c r="ASD187" s="9"/>
      <c r="ASE187" s="9"/>
      <c r="ASF187" s="9"/>
      <c r="ASG187" s="9"/>
      <c r="ASH187" s="9"/>
      <c r="ASI187" s="9"/>
      <c r="ASJ187" s="9"/>
      <c r="ASK187" s="9"/>
      <c r="ASL187" s="9"/>
      <c r="ASM187" s="9"/>
      <c r="ASN187" s="9"/>
      <c r="ASO187" s="9"/>
      <c r="ASP187" s="9"/>
      <c r="ASQ187" s="9"/>
      <c r="ASR187" s="9"/>
      <c r="ASS187" s="9"/>
      <c r="AST187" s="9"/>
      <c r="ASU187" s="9"/>
      <c r="ASV187" s="9"/>
      <c r="ASW187" s="9"/>
      <c r="ASX187" s="9"/>
      <c r="ASY187" s="9"/>
      <c r="ASZ187" s="9"/>
      <c r="ATA187" s="9"/>
      <c r="ATB187" s="9"/>
      <c r="ATC187" s="9"/>
      <c r="ATD187" s="9"/>
      <c r="ATE187" s="9"/>
      <c r="ATF187" s="9"/>
      <c r="ATG187" s="9"/>
      <c r="ATH187" s="9"/>
      <c r="ATI187" s="9"/>
      <c r="ATJ187" s="9"/>
      <c r="ATK187" s="9"/>
      <c r="ATL187" s="9"/>
      <c r="ATM187" s="9"/>
      <c r="ATN187" s="9"/>
      <c r="ATO187" s="9"/>
      <c r="ATP187" s="9"/>
      <c r="ATQ187" s="9"/>
      <c r="ATR187" s="9"/>
      <c r="ATS187" s="9"/>
      <c r="ATT187" s="9"/>
      <c r="ATU187" s="9"/>
      <c r="ATV187" s="9"/>
      <c r="ATW187" s="9"/>
      <c r="ATX187" s="9"/>
      <c r="ATY187" s="9"/>
      <c r="ATZ187" s="9"/>
      <c r="AUA187" s="9"/>
      <c r="AUB187" s="9"/>
      <c r="AUC187" s="9"/>
      <c r="AUD187" s="9"/>
      <c r="AUE187" s="9"/>
      <c r="AUF187" s="9"/>
      <c r="AUG187" s="9"/>
      <c r="AUH187" s="9"/>
      <c r="AUI187" s="9"/>
      <c r="AUJ187" s="9"/>
      <c r="AUK187" s="9"/>
      <c r="AUL187" s="9"/>
      <c r="AUM187" s="9"/>
      <c r="AUN187" s="9"/>
      <c r="AUO187" s="9"/>
      <c r="AUP187" s="9"/>
      <c r="AUQ187" s="9"/>
      <c r="AUR187" s="9"/>
      <c r="AUS187" s="9"/>
      <c r="AUT187" s="9"/>
      <c r="AUU187" s="9"/>
      <c r="AUV187" s="9"/>
      <c r="AUW187" s="9"/>
      <c r="AUX187" s="9"/>
      <c r="AUY187" s="9"/>
      <c r="AUZ187" s="9"/>
      <c r="AVA187" s="9"/>
      <c r="AVB187" s="9"/>
      <c r="AVC187" s="9"/>
      <c r="AVD187" s="9"/>
      <c r="AVE187" s="9"/>
      <c r="AVF187" s="9"/>
      <c r="AVG187" s="9"/>
      <c r="AVH187" s="9"/>
      <c r="AVI187" s="9"/>
      <c r="AVJ187" s="9"/>
      <c r="AVK187" s="9"/>
      <c r="AVL187" s="9"/>
      <c r="AVM187" s="9"/>
      <c r="AVN187" s="9"/>
      <c r="AVO187" s="9"/>
      <c r="AVP187" s="9"/>
      <c r="AVQ187" s="9"/>
      <c r="AVR187" s="9"/>
      <c r="AVS187" s="9"/>
      <c r="AVT187" s="9"/>
      <c r="AVU187" s="9"/>
      <c r="AVV187" s="9"/>
      <c r="AVW187" s="9"/>
      <c r="AVX187" s="9"/>
      <c r="AVY187" s="9"/>
      <c r="AVZ187" s="9"/>
      <c r="AWA187" s="9"/>
      <c r="AWB187" s="9"/>
      <c r="AWC187" s="9"/>
      <c r="AWD187" s="9"/>
      <c r="AWE187" s="9"/>
      <c r="AWF187" s="9"/>
      <c r="AWG187" s="9"/>
      <c r="AWH187" s="9"/>
      <c r="AWI187" s="9"/>
      <c r="AWJ187" s="9"/>
      <c r="AWK187" s="9"/>
      <c r="AWL187" s="9"/>
      <c r="AWM187" s="9"/>
      <c r="AWN187" s="9"/>
      <c r="AWO187" s="9"/>
      <c r="AWP187" s="9"/>
      <c r="AWQ187" s="9"/>
      <c r="AWR187" s="9"/>
      <c r="AWS187" s="9"/>
      <c r="AWT187" s="9"/>
      <c r="AWU187" s="9"/>
      <c r="AWV187" s="9"/>
      <c r="AWW187" s="9"/>
      <c r="AWX187" s="9"/>
      <c r="AWY187" s="9" t="s">
        <v>13563</v>
      </c>
      <c r="AWZ187" s="9"/>
      <c r="AXA187" s="9"/>
      <c r="AXB187" s="9"/>
      <c r="AXC187" s="9"/>
      <c r="AXD187" s="9"/>
      <c r="AXE187" s="9"/>
      <c r="AXF187" s="9"/>
      <c r="AXG187" s="9"/>
      <c r="AXH187" s="9"/>
      <c r="AXI187" s="9"/>
      <c r="AXJ187" s="9"/>
      <c r="AXK187" s="9"/>
      <c r="AXL187" s="9"/>
      <c r="AXM187" s="9"/>
      <c r="AXN187" s="9"/>
      <c r="AXO187" s="9"/>
      <c r="AXP187" s="9"/>
      <c r="AXQ187" s="9"/>
      <c r="AXR187" s="9"/>
      <c r="AXS187" s="9"/>
      <c r="AXT187" s="9"/>
      <c r="AXU187" s="9"/>
      <c r="AXV187" s="9"/>
      <c r="AXW187" s="9"/>
      <c r="AXX187" s="9"/>
      <c r="AXY187" s="9"/>
      <c r="AXZ187" s="9"/>
      <c r="AYA187" s="9"/>
      <c r="AYB187" s="9"/>
      <c r="AYC187" s="9"/>
      <c r="AYD187" s="9"/>
      <c r="AYE187" s="9"/>
      <c r="AYF187" s="9"/>
      <c r="AYG187" s="9"/>
      <c r="AYH187" s="9" t="s">
        <v>13564</v>
      </c>
      <c r="AYI187" s="9"/>
      <c r="AYJ187" s="9"/>
      <c r="AYK187" s="9"/>
      <c r="AYL187" s="9"/>
      <c r="AYM187" s="9"/>
      <c r="AYN187" s="9"/>
      <c r="AYO187" s="9"/>
      <c r="AYP187" s="9"/>
      <c r="AYQ187" s="9"/>
      <c r="AYR187" s="9"/>
      <c r="AYS187" s="9"/>
      <c r="AYT187" s="9"/>
      <c r="AYU187" s="9"/>
      <c r="AYV187" s="9"/>
      <c r="AYW187" s="9"/>
      <c r="AYX187" s="9"/>
      <c r="AYY187" s="9" t="s">
        <v>5691</v>
      </c>
      <c r="AYZ187" s="9" t="s">
        <v>5691</v>
      </c>
      <c r="AZA187" s="9"/>
      <c r="AZB187" s="9"/>
      <c r="AZC187" s="9"/>
      <c r="AZD187" s="9"/>
      <c r="AZE187" s="9"/>
      <c r="AZF187" s="9"/>
      <c r="AZG187" s="9"/>
      <c r="AZH187" s="9"/>
      <c r="AZI187" s="9"/>
      <c r="AZJ187" s="9"/>
      <c r="AZK187" s="9"/>
      <c r="AZL187" s="9"/>
      <c r="AZM187" s="9"/>
      <c r="AZN187" s="9"/>
      <c r="AZO187" s="9"/>
      <c r="AZP187" s="9"/>
      <c r="AZQ187" s="9"/>
      <c r="AZR187" s="9"/>
      <c r="AZS187" s="9"/>
      <c r="AZT187" s="9"/>
      <c r="AZU187" s="9"/>
      <c r="AZV187" s="9"/>
      <c r="AZW187" s="9"/>
      <c r="AZX187" s="9"/>
      <c r="AZY187" s="9"/>
      <c r="AZZ187" s="9"/>
      <c r="BAA187" s="9"/>
      <c r="BAB187" s="9"/>
      <c r="BAC187" s="9"/>
      <c r="BAD187" s="9"/>
      <c r="BAE187" s="9"/>
      <c r="BAF187" s="9"/>
      <c r="BAG187" s="9"/>
      <c r="BAH187" s="9"/>
      <c r="BAI187" s="9"/>
      <c r="BAJ187" s="9"/>
      <c r="BAK187" s="9" t="s">
        <v>13565</v>
      </c>
      <c r="BAL187" s="9"/>
      <c r="BAM187" s="9"/>
      <c r="BAN187" s="9"/>
      <c r="BAO187" s="9"/>
      <c r="BAP187" s="9"/>
      <c r="BAQ187" s="9"/>
      <c r="BAR187" s="9">
        <v>394.0</v>
      </c>
      <c r="BAS187" s="9" t="s">
        <v>13566</v>
      </c>
      <c r="BAT187" s="9">
        <v>590.0</v>
      </c>
      <c r="BAU187" s="9"/>
      <c r="BAV187" s="9"/>
      <c r="BAW187" s="9"/>
      <c r="BAX187" s="9"/>
      <c r="BAY187" s="9"/>
      <c r="BAZ187" s="9"/>
      <c r="BBA187" s="9"/>
      <c r="BBB187" s="9"/>
      <c r="BBC187" s="9"/>
      <c r="BBD187" s="9"/>
      <c r="BBE187" s="9"/>
      <c r="BBF187" s="9"/>
      <c r="BBG187" s="9"/>
      <c r="BBH187" s="9"/>
      <c r="BBI187" s="9" t="s">
        <v>5718</v>
      </c>
      <c r="BBJ187" s="9"/>
      <c r="BBK187" s="9"/>
      <c r="BBL187" s="9"/>
      <c r="BBM187" s="9"/>
      <c r="BBN187" s="9"/>
      <c r="BBO187" s="9"/>
      <c r="BBP187" s="9"/>
      <c r="BBQ187" s="9"/>
      <c r="BBR187" s="9"/>
      <c r="BBS187" s="9"/>
      <c r="BBT187" s="9"/>
      <c r="BBU187" s="9"/>
      <c r="BBV187" s="9"/>
      <c r="BBW187" s="9"/>
      <c r="BBX187" s="9"/>
      <c r="BBY187" s="9"/>
      <c r="BBZ187" s="9"/>
      <c r="BCA187" s="9"/>
      <c r="BCB187" s="9" t="s">
        <v>12012</v>
      </c>
      <c r="BCC187" s="9"/>
      <c r="BCD187" s="9"/>
      <c r="BCE187" s="9"/>
      <c r="BCF187" s="9" t="s">
        <v>5720</v>
      </c>
      <c r="BCG187" s="9" t="s">
        <v>11952</v>
      </c>
      <c r="BCH187" s="9"/>
      <c r="BCI187" s="9"/>
      <c r="BCJ187" s="9"/>
      <c r="BCK187" s="9"/>
      <c r="BCL187" s="9"/>
      <c r="BCM187" s="9"/>
      <c r="BCN187" s="9"/>
      <c r="BCO187" s="9"/>
      <c r="BCP187" s="9"/>
      <c r="BCQ187" s="9"/>
      <c r="BCR187" s="9"/>
      <c r="BCS187" s="9"/>
      <c r="BCT187" s="9"/>
      <c r="BCU187" s="9"/>
      <c r="BCV187" s="9"/>
      <c r="BCW187" s="9"/>
      <c r="BCX187" s="9"/>
      <c r="BCY187" s="9"/>
      <c r="BCZ187" s="9"/>
      <c r="BDA187" s="9"/>
      <c r="BDB187" s="9"/>
      <c r="BDC187" s="9"/>
      <c r="BDD187" s="9" t="s">
        <v>13566</v>
      </c>
      <c r="BDE187" s="9"/>
      <c r="BDF187" s="9"/>
      <c r="BDG187" s="9"/>
      <c r="BDH187" s="9"/>
      <c r="BDI187" s="9"/>
      <c r="BDJ187" s="9"/>
      <c r="BDK187" s="9"/>
      <c r="BDL187" s="9"/>
      <c r="BDM187" s="9"/>
      <c r="BDN187" s="9"/>
      <c r="BDO187" s="9"/>
      <c r="BDP187" s="9"/>
      <c r="BDQ187" s="9"/>
      <c r="BDR187" s="9"/>
      <c r="BDS187" s="9"/>
      <c r="BDT187" s="9"/>
      <c r="BDU187" s="9"/>
      <c r="BDV187" s="9"/>
      <c r="BDW187" s="9"/>
      <c r="BDX187" s="9"/>
      <c r="BDY187" s="9" t="s">
        <v>5691</v>
      </c>
      <c r="BDZ187" s="9" t="s">
        <v>5691</v>
      </c>
      <c r="BEA187" s="9"/>
      <c r="BEB187" s="9"/>
      <c r="BEC187" s="9"/>
      <c r="BED187" s="9"/>
      <c r="BEE187" s="9"/>
      <c r="BEF187" s="9"/>
      <c r="BEG187" s="9"/>
      <c r="BEH187" s="9"/>
      <c r="BEI187" s="9"/>
      <c r="BEJ187" s="9"/>
      <c r="BEK187" s="9"/>
      <c r="BEL187" s="9"/>
      <c r="BEM187" s="9"/>
      <c r="BEN187" s="9"/>
      <c r="BEO187" s="9"/>
      <c r="BEP187" s="9"/>
      <c r="BEQ187" s="9"/>
      <c r="BER187" s="9"/>
      <c r="BES187" s="9"/>
      <c r="BET187" s="9"/>
      <c r="BEU187" s="9"/>
      <c r="BEV187" s="9"/>
      <c r="BEW187" s="9"/>
      <c r="BEX187" s="9"/>
      <c r="BEY187" s="9"/>
      <c r="BEZ187" s="9"/>
      <c r="BFA187" s="9"/>
      <c r="BFB187" s="9"/>
      <c r="BFC187" s="9"/>
      <c r="BFD187" s="9"/>
      <c r="BFE187" s="9"/>
      <c r="BFF187" s="9"/>
      <c r="BFG187" s="9"/>
      <c r="BFH187" s="9"/>
      <c r="BFI187" s="9"/>
      <c r="BFJ187" s="9"/>
      <c r="BFK187" s="9" t="s">
        <v>13567</v>
      </c>
      <c r="BFL187" s="9"/>
      <c r="BFM187" s="9"/>
      <c r="BFN187" s="9"/>
      <c r="BFO187" s="9"/>
      <c r="BFP187" s="9"/>
      <c r="BFQ187" s="9"/>
      <c r="BFR187" s="9">
        <v>394.0</v>
      </c>
      <c r="BFS187" s="9" t="s">
        <v>13568</v>
      </c>
      <c r="BFT187" s="9">
        <v>590.0</v>
      </c>
      <c r="BFU187" s="9"/>
      <c r="BFV187" s="9"/>
      <c r="BFW187" s="9"/>
      <c r="BFX187" s="9"/>
      <c r="BFY187" s="9"/>
      <c r="BFZ187" s="9"/>
      <c r="BGA187" s="9"/>
      <c r="BGB187" s="9"/>
      <c r="BGC187" s="9"/>
      <c r="BGD187" s="9"/>
      <c r="BGE187" s="9"/>
      <c r="BGF187" s="9"/>
      <c r="BGG187" s="9"/>
      <c r="BGH187" s="9"/>
      <c r="BGI187" s="9" t="s">
        <v>5718</v>
      </c>
      <c r="BGJ187" s="9"/>
      <c r="BGK187" s="9"/>
      <c r="BGL187" s="9"/>
      <c r="BGM187" s="9"/>
      <c r="BGN187" s="9"/>
      <c r="BGO187" s="9"/>
      <c r="BGP187" s="9"/>
      <c r="BGQ187" s="9"/>
      <c r="BGR187" s="9"/>
      <c r="BGS187" s="9"/>
      <c r="BGT187" s="9"/>
      <c r="BGU187" s="9"/>
      <c r="BGV187" s="9"/>
      <c r="BGW187" s="9"/>
      <c r="BGX187" s="9"/>
      <c r="BGY187" s="9"/>
      <c r="BGZ187" s="9"/>
      <c r="BHA187" s="9"/>
      <c r="BHB187" s="9" t="s">
        <v>12012</v>
      </c>
      <c r="BHC187" s="9"/>
      <c r="BHD187" s="9"/>
      <c r="BHE187" s="9"/>
      <c r="BHF187" s="9" t="s">
        <v>5720</v>
      </c>
      <c r="BHG187" s="9" t="s">
        <v>11952</v>
      </c>
      <c r="BHH187" s="9"/>
      <c r="BHI187" s="9"/>
      <c r="BHJ187" s="9"/>
      <c r="BHK187" s="9"/>
      <c r="BHL187" s="9"/>
      <c r="BHM187" s="9"/>
      <c r="BHN187" s="9"/>
      <c r="BHO187" s="9"/>
      <c r="BHP187" s="9"/>
      <c r="BHQ187" s="9"/>
      <c r="BHR187" s="9"/>
      <c r="BHS187" s="9"/>
      <c r="BHT187" s="9"/>
      <c r="BHU187" s="9"/>
      <c r="BHV187" s="9"/>
      <c r="BHW187" s="9"/>
      <c r="BHX187" s="9"/>
      <c r="BHY187" s="9"/>
      <c r="BHZ187" s="9"/>
      <c r="BIA187" s="9"/>
      <c r="BIB187" s="9"/>
      <c r="BIC187" s="9"/>
      <c r="BID187" s="9" t="s">
        <v>13568</v>
      </c>
      <c r="BIE187" s="9"/>
      <c r="BIF187" s="9"/>
      <c r="BIG187" s="9"/>
      <c r="BIH187" s="9"/>
      <c r="BII187" s="9"/>
      <c r="BIJ187" s="9"/>
      <c r="BIK187" s="9"/>
      <c r="BIL187" s="9"/>
      <c r="BIM187" s="9"/>
      <c r="BIN187" s="9"/>
      <c r="BIO187" s="9"/>
      <c r="BIP187" s="9"/>
      <c r="BIQ187" s="9"/>
      <c r="BIR187" s="9"/>
      <c r="BIS187" s="9"/>
      <c r="BIT187" s="9"/>
      <c r="BIU187" s="9"/>
      <c r="BIV187" s="9"/>
      <c r="BIW187" s="9"/>
      <c r="BIX187" s="9"/>
      <c r="BIY187" s="9" t="s">
        <v>5691</v>
      </c>
      <c r="BIZ187" s="9" t="s">
        <v>5691</v>
      </c>
      <c r="BJA187" s="9"/>
      <c r="BJB187" s="9"/>
      <c r="BJC187" s="9"/>
      <c r="BJD187" s="9"/>
      <c r="BJE187" s="9"/>
      <c r="BJF187" s="9"/>
      <c r="BJG187" s="9"/>
      <c r="BJH187" s="9"/>
      <c r="BJI187" s="9"/>
      <c r="BJJ187" s="9"/>
      <c r="BJK187" s="9"/>
      <c r="BJL187" s="9"/>
      <c r="BJM187" s="9"/>
      <c r="BJN187" s="9"/>
      <c r="BJO187" s="9"/>
      <c r="BJP187" s="9"/>
      <c r="BJQ187" s="9"/>
      <c r="BJR187" s="9"/>
      <c r="BJS187" s="9"/>
      <c r="BJT187" s="9"/>
      <c r="BJU187" s="9"/>
      <c r="BJV187" s="9"/>
      <c r="BJW187" s="9"/>
      <c r="BJX187" s="9"/>
      <c r="BJY187" s="9"/>
      <c r="BJZ187" s="9"/>
      <c r="BKA187" s="9"/>
      <c r="BKB187" s="9"/>
      <c r="BKC187" s="9"/>
      <c r="BKD187" s="9"/>
      <c r="BKE187" s="9"/>
      <c r="BKF187" s="9"/>
      <c r="BKG187" s="9"/>
      <c r="BKH187" s="9"/>
      <c r="BKI187" s="9"/>
      <c r="BKJ187" s="9"/>
      <c r="BKK187" s="9" t="s">
        <v>13569</v>
      </c>
      <c r="BKL187" s="9"/>
      <c r="BKM187" s="9"/>
      <c r="BKN187" s="9"/>
      <c r="BKO187" s="9"/>
      <c r="BKP187" s="9"/>
      <c r="BKQ187" s="9"/>
      <c r="BKR187" s="9">
        <v>394.0</v>
      </c>
      <c r="BKS187" s="9" t="s">
        <v>13570</v>
      </c>
      <c r="BKT187" s="9">
        <v>590.0</v>
      </c>
      <c r="BKU187" s="9"/>
      <c r="BKV187" s="9"/>
      <c r="BKW187" s="9"/>
      <c r="BKX187" s="9"/>
      <c r="BKY187" s="9"/>
      <c r="BKZ187" s="9"/>
      <c r="BLA187" s="9"/>
      <c r="BLB187" s="9"/>
      <c r="BLC187" s="9"/>
      <c r="BLD187" s="9"/>
      <c r="BLE187" s="9"/>
      <c r="BLF187" s="9"/>
      <c r="BLG187" s="9"/>
      <c r="BLH187" s="9"/>
      <c r="BLI187" s="9" t="s">
        <v>5718</v>
      </c>
      <c r="BLJ187" s="9"/>
      <c r="BLK187" s="9"/>
      <c r="BLL187" s="9"/>
      <c r="BLM187" s="9"/>
      <c r="BLN187" s="9"/>
      <c r="BLO187" s="9"/>
      <c r="BLP187" s="9"/>
      <c r="BLQ187" s="9"/>
      <c r="BLR187" s="9"/>
      <c r="BLS187" s="9"/>
      <c r="BLT187" s="9"/>
      <c r="BLU187" s="9"/>
      <c r="BLV187" s="9"/>
      <c r="BLW187" s="9"/>
      <c r="BLX187" s="9"/>
      <c r="BLY187" s="9"/>
      <c r="BLZ187" s="9"/>
      <c r="BMA187" s="9"/>
      <c r="BMB187" s="9" t="s">
        <v>13571</v>
      </c>
      <c r="BMC187" s="9"/>
      <c r="BMD187" s="9"/>
      <c r="BME187" s="9"/>
      <c r="BMF187" s="9" t="s">
        <v>5720</v>
      </c>
      <c r="BMG187" s="9" t="s">
        <v>11952</v>
      </c>
      <c r="BMH187" s="9"/>
      <c r="BMI187" s="9"/>
      <c r="BMJ187" s="9"/>
      <c r="BMK187" s="9"/>
      <c r="BML187" s="9"/>
      <c r="BMM187" s="9"/>
      <c r="BMN187" s="9"/>
      <c r="BMO187" s="9"/>
      <c r="BMP187" s="9"/>
      <c r="BMQ187" s="9"/>
      <c r="BMR187" s="9"/>
      <c r="BMS187" s="9"/>
      <c r="BMT187" s="9"/>
      <c r="BMU187" s="9"/>
      <c r="BMV187" s="9"/>
      <c r="BMW187" s="9"/>
      <c r="BMX187" s="9"/>
      <c r="BMY187" s="9"/>
      <c r="BMZ187" s="9"/>
      <c r="BNA187" s="9"/>
      <c r="BNB187" s="9"/>
      <c r="BNC187" s="9"/>
      <c r="BND187" s="9" t="s">
        <v>13570</v>
      </c>
      <c r="BNE187" s="9"/>
      <c r="BNF187" s="9"/>
      <c r="BNG187" s="9"/>
      <c r="BNH187" s="9"/>
      <c r="BNI187" s="9"/>
      <c r="BNJ187" s="9"/>
      <c r="BNK187" s="9"/>
      <c r="BNL187" s="9"/>
      <c r="BNM187" s="9"/>
      <c r="BNN187" s="9"/>
      <c r="BNO187" s="9"/>
      <c r="BNP187" s="9"/>
      <c r="BNQ187" s="9"/>
      <c r="BNR187" s="9"/>
      <c r="BNS187" s="9"/>
      <c r="BNT187" s="9"/>
      <c r="BNU187" s="9"/>
      <c r="BNV187" s="9"/>
      <c r="BNW187" s="9"/>
      <c r="BNX187" s="9"/>
      <c r="BNY187" s="9" t="s">
        <v>5691</v>
      </c>
      <c r="BNZ187" s="9" t="s">
        <v>5691</v>
      </c>
      <c r="BOA187" s="9"/>
      <c r="BOB187" s="9"/>
      <c r="BOC187" s="9"/>
      <c r="BOD187" s="9"/>
      <c r="BOE187" s="9"/>
      <c r="BOF187" s="9"/>
      <c r="BOG187" s="9"/>
      <c r="BOH187" s="9"/>
      <c r="BOI187" s="9"/>
      <c r="BOJ187" s="9"/>
      <c r="BOK187" s="9"/>
      <c r="BOL187" s="9"/>
      <c r="BOM187" s="9"/>
      <c r="BON187" s="9"/>
      <c r="BOO187" s="9"/>
      <c r="BOP187" s="9"/>
      <c r="BOQ187" s="9"/>
      <c r="BOR187" s="9"/>
      <c r="BOS187" s="9"/>
      <c r="BOT187" s="9"/>
      <c r="BOU187" s="9"/>
      <c r="BOV187" s="9"/>
      <c r="BOW187" s="9"/>
      <c r="BOX187" s="9"/>
      <c r="BOY187" s="9"/>
      <c r="BOZ187" s="9"/>
      <c r="BPA187" s="9"/>
      <c r="BPB187" s="9"/>
      <c r="BPC187" s="9"/>
      <c r="BPD187" s="9"/>
      <c r="BPE187" s="9"/>
      <c r="BPF187" s="9"/>
      <c r="BPG187" s="9"/>
      <c r="BPH187" s="9"/>
      <c r="BPI187" s="9"/>
      <c r="BPJ187" s="9"/>
      <c r="BPK187" s="9" t="s">
        <v>13572</v>
      </c>
      <c r="BPL187" s="9"/>
      <c r="BPM187" s="9"/>
      <c r="BPN187" s="9"/>
      <c r="BPO187" s="9"/>
      <c r="BPP187" s="9"/>
      <c r="BPQ187" s="9"/>
      <c r="BPR187" s="9">
        <v>394.0</v>
      </c>
      <c r="BPS187" s="9" t="s">
        <v>13573</v>
      </c>
      <c r="BPT187" s="9">
        <v>584.0</v>
      </c>
      <c r="BPU187" s="9"/>
      <c r="BPV187" s="9"/>
      <c r="BPW187" s="9"/>
      <c r="BPX187" s="9"/>
      <c r="BPY187" s="9"/>
      <c r="BPZ187" s="9"/>
      <c r="BQA187" s="9"/>
      <c r="BQB187" s="9"/>
      <c r="BQC187" s="9"/>
      <c r="BQD187" s="9"/>
      <c r="BQE187" s="9"/>
      <c r="BQF187" s="9"/>
      <c r="BQG187" s="9"/>
      <c r="BQH187" s="9"/>
      <c r="BQI187" s="9" t="s">
        <v>5718</v>
      </c>
      <c r="BQJ187" s="9"/>
      <c r="BQK187" s="9"/>
      <c r="BQL187" s="9"/>
      <c r="BQM187" s="9"/>
      <c r="BQN187" s="9"/>
      <c r="BQO187" s="9"/>
      <c r="BQP187" s="9"/>
      <c r="BQQ187" s="9"/>
      <c r="BQR187" s="9"/>
      <c r="BQS187" s="9"/>
      <c r="BQT187" s="9"/>
      <c r="BQU187" s="9"/>
      <c r="BQV187" s="9"/>
      <c r="BQW187" s="9"/>
      <c r="BQX187" s="9"/>
      <c r="BQY187" s="9"/>
      <c r="BQZ187" s="9"/>
      <c r="BRA187" s="9"/>
      <c r="BRB187" s="9" t="s">
        <v>13574</v>
      </c>
      <c r="BRC187" s="9"/>
      <c r="BRD187" s="9"/>
      <c r="BRE187" s="9"/>
      <c r="BRF187" s="9" t="s">
        <v>5720</v>
      </c>
      <c r="BRG187" s="9" t="s">
        <v>11952</v>
      </c>
      <c r="BRH187" s="9"/>
      <c r="BRI187" s="9"/>
      <c r="BRJ187" s="9"/>
      <c r="BRK187" s="9"/>
      <c r="BRL187" s="9"/>
      <c r="BRM187" s="9"/>
      <c r="BRN187" s="9"/>
      <c r="BRO187" s="9"/>
      <c r="BRP187" s="9"/>
      <c r="BRQ187" s="9"/>
      <c r="BRR187" s="9"/>
      <c r="BRS187" s="9"/>
      <c r="BRT187" s="9"/>
      <c r="BRU187" s="9"/>
      <c r="BRV187" s="9"/>
      <c r="BRW187" s="9"/>
      <c r="BRX187" s="9"/>
      <c r="BRY187" s="9"/>
      <c r="BRZ187" s="9"/>
      <c r="BSA187" s="9"/>
      <c r="BSB187" s="9"/>
      <c r="BSC187" s="9"/>
      <c r="BSD187" s="9" t="s">
        <v>13573</v>
      </c>
      <c r="BSE187" s="9"/>
      <c r="BSF187" s="9"/>
      <c r="BSG187" s="9"/>
      <c r="BSH187" s="9"/>
      <c r="BSI187" s="9"/>
      <c r="BSJ187" s="9"/>
      <c r="BSK187" s="9"/>
      <c r="BSL187" s="9"/>
      <c r="BSM187" s="9"/>
      <c r="BSN187" s="9"/>
      <c r="BSO187" s="9"/>
      <c r="BSP187" s="9"/>
      <c r="BSQ187" s="9"/>
      <c r="BSR187" s="9"/>
      <c r="BSS187" s="9"/>
      <c r="BST187" s="9"/>
      <c r="BSU187" s="9"/>
      <c r="BSV187" s="9"/>
      <c r="BSW187" s="9"/>
      <c r="BSX187" s="9"/>
      <c r="BSY187" s="9" t="s">
        <v>5691</v>
      </c>
      <c r="BSZ187" s="9" t="s">
        <v>5691</v>
      </c>
      <c r="BTA187" s="9"/>
      <c r="BTB187" s="9"/>
      <c r="BTC187" s="9"/>
      <c r="BTD187" s="9"/>
      <c r="BTE187" s="9"/>
      <c r="BTF187" s="9"/>
      <c r="BTG187" s="9"/>
      <c r="BTH187" s="9"/>
      <c r="BTI187" s="9"/>
      <c r="BTJ187" s="9"/>
      <c r="BTK187" s="9"/>
      <c r="BTL187" s="9"/>
      <c r="BTM187" s="9"/>
      <c r="BTN187" s="9"/>
      <c r="BTO187" s="9"/>
      <c r="BTP187" s="9"/>
      <c r="BTQ187" s="9"/>
      <c r="BTR187" s="9"/>
      <c r="BTS187" s="9"/>
      <c r="BTT187" s="9"/>
      <c r="BTU187" s="9"/>
      <c r="BTV187" s="9"/>
      <c r="BTW187" s="9"/>
      <c r="BTX187" s="9"/>
      <c r="BTY187" s="9"/>
      <c r="BTZ187" s="9"/>
      <c r="BUA187" s="9"/>
      <c r="BUB187" s="9"/>
      <c r="BUC187" s="9"/>
      <c r="BUD187" s="9"/>
      <c r="BUE187" s="9"/>
      <c r="BUF187" s="9"/>
      <c r="BUG187" s="9"/>
      <c r="BUH187" s="9"/>
      <c r="BUI187" s="9"/>
      <c r="BUJ187" s="9"/>
      <c r="BUK187" s="9" t="s">
        <v>13575</v>
      </c>
      <c r="BUL187" s="9"/>
      <c r="BUM187" s="9"/>
      <c r="BUN187" s="9"/>
      <c r="BUO187" s="9"/>
      <c r="BUP187" s="9"/>
      <c r="BUQ187" s="9"/>
      <c r="BUR187" s="9">
        <v>394.0</v>
      </c>
      <c r="BUS187" s="9" t="s">
        <v>13576</v>
      </c>
      <c r="BUT187" s="9">
        <v>590.0</v>
      </c>
      <c r="BUU187" s="9"/>
      <c r="BUV187" s="9"/>
      <c r="BUW187" s="9"/>
      <c r="BUX187" s="9"/>
      <c r="BUY187" s="9"/>
      <c r="BUZ187" s="9"/>
      <c r="BVA187" s="9"/>
      <c r="BVB187" s="9"/>
      <c r="BVC187" s="9"/>
      <c r="BVD187" s="9"/>
      <c r="BVE187" s="9"/>
      <c r="BVF187" s="9"/>
      <c r="BVG187" s="9"/>
      <c r="BVH187" s="9"/>
      <c r="BVI187" s="9" t="s">
        <v>5718</v>
      </c>
      <c r="BVJ187" s="9"/>
      <c r="BVK187" s="9"/>
      <c r="BVL187" s="9"/>
      <c r="BVM187" s="9"/>
      <c r="BVN187" s="9"/>
      <c r="BVO187" s="9"/>
      <c r="BVP187" s="9"/>
      <c r="BVQ187" s="9"/>
      <c r="BVR187" s="9"/>
      <c r="BVS187" s="9"/>
      <c r="BVT187" s="9"/>
      <c r="BVU187" s="9"/>
      <c r="BVV187" s="9"/>
      <c r="BVW187" s="9"/>
      <c r="BVX187" s="9"/>
      <c r="BVY187" s="9"/>
      <c r="BVZ187" s="9"/>
      <c r="BWA187" s="9"/>
      <c r="BWB187" s="9" t="s">
        <v>12022</v>
      </c>
      <c r="BWC187" s="9"/>
      <c r="BWD187" s="9"/>
      <c r="BWE187" s="9"/>
      <c r="BWF187" s="9" t="s">
        <v>5720</v>
      </c>
      <c r="BWG187" s="9" t="s">
        <v>11952</v>
      </c>
      <c r="BWH187" s="9"/>
      <c r="BWI187" s="9"/>
      <c r="BWJ187" s="9"/>
      <c r="BWK187" s="9"/>
      <c r="BWL187" s="9"/>
      <c r="BWM187" s="9"/>
      <c r="BWN187" s="9"/>
      <c r="BWO187" s="9"/>
      <c r="BWP187" s="9"/>
      <c r="BWQ187" s="9"/>
      <c r="BWR187" s="9"/>
      <c r="BWS187" s="9"/>
      <c r="BWT187" s="9"/>
      <c r="BWU187" s="9"/>
      <c r="BWV187" s="9"/>
      <c r="BWW187" s="9"/>
      <c r="BWX187" s="9"/>
      <c r="BWY187" s="9"/>
      <c r="BWZ187" s="9"/>
      <c r="BXA187" s="9"/>
      <c r="BXB187" s="9"/>
      <c r="BXC187" s="9"/>
      <c r="BXD187" s="9" t="s">
        <v>13576</v>
      </c>
    </row>
    <row r="188" ht="14.25" customHeight="1">
      <c r="A188" s="9">
        <v>1.0</v>
      </c>
      <c r="B188" s="9" t="s">
        <v>11947</v>
      </c>
      <c r="C188" s="9" t="s">
        <v>11948</v>
      </c>
      <c r="D188" s="9" t="s">
        <v>11948</v>
      </c>
      <c r="E188" s="9"/>
      <c r="F188" s="9">
        <v>3.0</v>
      </c>
      <c r="G188" s="9" t="s">
        <v>13577</v>
      </c>
      <c r="H188" s="9" t="s">
        <v>13578</v>
      </c>
      <c r="I188" s="9"/>
      <c r="J188" s="9"/>
      <c r="K188" s="9"/>
      <c r="L188" s="9">
        <v>3.0</v>
      </c>
      <c r="M188" s="9"/>
      <c r="N188" s="9"/>
      <c r="O188" s="9"/>
      <c r="P188" s="9">
        <v>0.0</v>
      </c>
      <c r="Q188" s="9" t="s">
        <v>13579</v>
      </c>
      <c r="R188" s="9" t="s">
        <v>13580</v>
      </c>
      <c r="S188" s="9" t="s">
        <v>3367</v>
      </c>
      <c r="T188" s="9" t="s">
        <v>3365</v>
      </c>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c r="FZ188" s="9"/>
      <c r="GA188" s="9"/>
      <c r="GB188" s="9"/>
      <c r="GC188" s="9"/>
      <c r="GD188" s="9"/>
      <c r="GE188" s="9"/>
      <c r="GF188" s="9"/>
      <c r="GG188" s="9"/>
      <c r="GH188" s="9"/>
      <c r="GI188" s="9"/>
      <c r="GJ188" s="9"/>
      <c r="GK188" s="9"/>
      <c r="GL188" s="9"/>
      <c r="GM188" s="9"/>
      <c r="GN188" s="9"/>
      <c r="GO188" s="9"/>
      <c r="GP188" s="9"/>
      <c r="GQ188" s="9"/>
      <c r="GR188" s="9"/>
      <c r="GS188" s="9"/>
      <c r="GT188" s="9"/>
      <c r="GU188" s="9"/>
      <c r="GV188" s="9"/>
      <c r="GW188" s="9"/>
      <c r="GX188" s="9"/>
      <c r="GY188" s="9"/>
      <c r="GZ188" s="9"/>
      <c r="HA188" s="9"/>
      <c r="HB188" s="9"/>
      <c r="HC188" s="9"/>
      <c r="HD188" s="9"/>
      <c r="HE188" s="9"/>
      <c r="HF188" s="9"/>
      <c r="HG188" s="9"/>
      <c r="HH188" s="9"/>
      <c r="HI188" s="9"/>
      <c r="HJ188" s="9"/>
      <c r="HK188" s="9"/>
      <c r="HL188" s="9"/>
      <c r="HM188" s="9"/>
      <c r="HN188" s="9"/>
      <c r="HO188" s="9"/>
      <c r="HP188" s="9"/>
      <c r="HQ188" s="9"/>
      <c r="HR188" s="9"/>
      <c r="HS188" s="9"/>
      <c r="HT188" s="9"/>
      <c r="HU188" s="9"/>
      <c r="HV188" s="9"/>
      <c r="HW188" s="9"/>
      <c r="HX188" s="9"/>
      <c r="HY188" s="9"/>
      <c r="HZ188" s="9"/>
      <c r="IA188" s="9"/>
      <c r="IB188" s="9"/>
      <c r="IC188" s="9"/>
      <c r="ID188" s="9"/>
      <c r="IE188" s="9"/>
      <c r="IF188" s="9"/>
      <c r="IG188" s="9"/>
      <c r="IH188" s="9"/>
      <c r="II188" s="9"/>
      <c r="IJ188" s="9"/>
      <c r="IK188" s="9"/>
      <c r="IL188" s="9"/>
      <c r="IM188" s="9"/>
      <c r="IN188" s="9"/>
      <c r="IO188" s="9"/>
      <c r="IP188" s="9"/>
      <c r="IQ188" s="9"/>
      <c r="IR188" s="9"/>
      <c r="IS188" s="9"/>
      <c r="IT188" s="9"/>
      <c r="IU188" s="9"/>
      <c r="IV188" s="9"/>
      <c r="IW188" s="9"/>
      <c r="IX188" s="9"/>
      <c r="IY188" s="9"/>
      <c r="IZ188" s="9"/>
      <c r="JA188" s="9"/>
      <c r="JB188" s="9"/>
      <c r="JC188" s="9"/>
      <c r="JD188" s="9"/>
      <c r="JE188" s="9"/>
      <c r="JF188" s="9"/>
      <c r="JG188" s="9"/>
      <c r="JH188" s="9"/>
      <c r="JI188" s="9"/>
      <c r="JJ188" s="9"/>
      <c r="JK188" s="9"/>
      <c r="JL188" s="9"/>
      <c r="JM188" s="9"/>
      <c r="JN188" s="9"/>
      <c r="JO188" s="9"/>
      <c r="JP188" s="9"/>
      <c r="JQ188" s="9"/>
      <c r="JR188" s="9"/>
      <c r="JS188" s="9"/>
      <c r="JT188" s="9"/>
      <c r="JU188" s="9"/>
      <c r="JV188" s="9"/>
      <c r="JW188" s="9"/>
      <c r="JX188" s="9"/>
      <c r="JY188" s="9"/>
      <c r="JZ188" s="9"/>
      <c r="KA188" s="9"/>
      <c r="KB188" s="9"/>
      <c r="KC188" s="9"/>
      <c r="KD188" s="9"/>
      <c r="KE188" s="9"/>
      <c r="KF188" s="9"/>
      <c r="KG188" s="9"/>
      <c r="KH188" s="9"/>
      <c r="KI188" s="9"/>
      <c r="KJ188" s="9"/>
      <c r="KK188" s="9"/>
      <c r="KL188" s="9"/>
      <c r="KM188" s="9"/>
      <c r="KN188" s="9"/>
      <c r="KO188" s="9"/>
      <c r="KP188" s="9"/>
      <c r="KQ188" s="9"/>
      <c r="KR188" s="9"/>
      <c r="KS188" s="9"/>
      <c r="KT188" s="9"/>
      <c r="KU188" s="9"/>
      <c r="KV188" s="9"/>
      <c r="KW188" s="9"/>
      <c r="KX188" s="9"/>
      <c r="KY188" s="9"/>
      <c r="KZ188" s="9"/>
      <c r="LA188" s="9"/>
      <c r="LB188" s="9"/>
      <c r="LC188" s="9"/>
      <c r="LD188" s="9"/>
      <c r="LE188" s="9"/>
      <c r="LF188" s="9"/>
      <c r="LG188" s="9"/>
      <c r="LH188" s="9"/>
      <c r="LI188" s="9"/>
      <c r="LJ188" s="9"/>
      <c r="LK188" s="9"/>
      <c r="LL188" s="9"/>
      <c r="LM188" s="9"/>
      <c r="LN188" s="9"/>
      <c r="LO188" s="9"/>
      <c r="LP188" s="9"/>
      <c r="LQ188" s="9"/>
      <c r="LR188" s="9"/>
      <c r="LS188" s="9"/>
      <c r="LT188" s="9"/>
      <c r="LU188" s="9"/>
      <c r="LV188" s="9"/>
      <c r="LW188" s="9"/>
      <c r="LX188" s="9"/>
      <c r="LY188" s="9"/>
      <c r="LZ188" s="9"/>
      <c r="MA188" s="9"/>
      <c r="MB188" s="9"/>
      <c r="MC188" s="9"/>
      <c r="MD188" s="9"/>
      <c r="ME188" s="9"/>
      <c r="MF188" s="9"/>
      <c r="MG188" s="9"/>
      <c r="MH188" s="9"/>
      <c r="MI188" s="9"/>
      <c r="MJ188" s="9"/>
      <c r="MK188" s="9"/>
      <c r="ML188" s="9"/>
      <c r="MM188" s="9"/>
      <c r="MN188" s="9"/>
      <c r="MO188" s="9"/>
      <c r="MP188" s="9"/>
      <c r="MQ188" s="9"/>
      <c r="MR188" s="9"/>
      <c r="MS188" s="9"/>
      <c r="MT188" s="9"/>
      <c r="MU188" s="9"/>
      <c r="MV188" s="9"/>
      <c r="MW188" s="9"/>
      <c r="MX188" s="9"/>
      <c r="MY188" s="9"/>
      <c r="MZ188" s="9"/>
      <c r="NA188" s="9"/>
      <c r="NB188" s="9"/>
      <c r="NC188" s="9"/>
      <c r="ND188" s="9"/>
      <c r="NE188" s="9"/>
      <c r="NF188" s="9"/>
      <c r="NG188" s="9"/>
      <c r="NH188" s="9"/>
      <c r="NI188" s="9"/>
      <c r="NJ188" s="9"/>
      <c r="NK188" s="9"/>
      <c r="NL188" s="9"/>
      <c r="NM188" s="9"/>
      <c r="NN188" s="9"/>
      <c r="NO188" s="9"/>
      <c r="NP188" s="9"/>
      <c r="NQ188" s="9"/>
      <c r="NR188" s="9"/>
      <c r="NS188" s="9"/>
      <c r="NT188" s="9"/>
      <c r="NU188" s="9"/>
      <c r="NV188" s="9"/>
      <c r="NW188" s="9"/>
      <c r="NX188" s="9"/>
      <c r="NY188" s="9"/>
      <c r="NZ188" s="9"/>
      <c r="OA188" s="9"/>
      <c r="OB188" s="9"/>
      <c r="OC188" s="9"/>
      <c r="OD188" s="9"/>
      <c r="OE188" s="9"/>
      <c r="OF188" s="9"/>
      <c r="OG188" s="9"/>
      <c r="OH188" s="9"/>
      <c r="OI188" s="9"/>
      <c r="OJ188" s="9"/>
      <c r="OK188" s="9"/>
      <c r="OL188" s="9"/>
      <c r="OM188" s="9"/>
      <c r="ON188" s="9"/>
      <c r="OO188" s="9"/>
      <c r="OP188" s="9"/>
      <c r="OQ188" s="9"/>
      <c r="OR188" s="9"/>
      <c r="OS188" s="9"/>
      <c r="OT188" s="9"/>
      <c r="OU188" s="9"/>
      <c r="OV188" s="9"/>
      <c r="OW188" s="9"/>
      <c r="OX188" s="9"/>
      <c r="OY188" s="9"/>
      <c r="OZ188" s="9"/>
      <c r="PA188" s="9"/>
      <c r="PB188" s="9"/>
      <c r="PC188" s="9"/>
      <c r="PD188" s="9"/>
      <c r="PE188" s="9"/>
      <c r="PF188" s="9"/>
      <c r="PG188" s="9"/>
      <c r="PH188" s="9"/>
      <c r="PI188" s="9"/>
      <c r="PJ188" s="9"/>
      <c r="PK188" s="9"/>
      <c r="PL188" s="9"/>
      <c r="PM188" s="9"/>
      <c r="PN188" s="9"/>
      <c r="PO188" s="9"/>
      <c r="PP188" s="9"/>
      <c r="PQ188" s="9"/>
      <c r="PR188" s="9"/>
      <c r="PS188" s="9"/>
      <c r="PT188" s="9"/>
      <c r="PU188" s="9"/>
      <c r="PV188" s="9"/>
      <c r="PW188" s="9"/>
      <c r="PX188" s="9"/>
      <c r="PY188" s="9"/>
      <c r="PZ188" s="9"/>
      <c r="QA188" s="9"/>
      <c r="QB188" s="9"/>
      <c r="QC188" s="9"/>
      <c r="QD188" s="9"/>
      <c r="QE188" s="9"/>
      <c r="QF188" s="9"/>
      <c r="QG188" s="9"/>
      <c r="QH188" s="9"/>
      <c r="QI188" s="9"/>
      <c r="QJ188" s="9"/>
      <c r="QK188" s="9"/>
      <c r="QL188" s="9"/>
      <c r="QM188" s="9"/>
      <c r="QN188" s="9"/>
      <c r="QO188" s="9"/>
      <c r="QP188" s="9"/>
      <c r="QQ188" s="9"/>
      <c r="QR188" s="9"/>
      <c r="QS188" s="9"/>
      <c r="QT188" s="9"/>
      <c r="QU188" s="9"/>
      <c r="QV188" s="9"/>
      <c r="QW188" s="9"/>
      <c r="QX188" s="9"/>
      <c r="QY188" s="9"/>
      <c r="QZ188" s="9"/>
      <c r="RA188" s="9"/>
      <c r="RB188" s="9"/>
      <c r="RC188" s="9"/>
      <c r="RD188" s="9"/>
      <c r="RE188" s="9"/>
      <c r="RF188" s="9"/>
      <c r="RG188" s="9"/>
      <c r="RH188" s="9"/>
      <c r="RI188" s="9"/>
      <c r="RJ188" s="9"/>
      <c r="RK188" s="9"/>
      <c r="RL188" s="9"/>
      <c r="RM188" s="9"/>
      <c r="RN188" s="9"/>
      <c r="RO188" s="9"/>
      <c r="RP188" s="9"/>
      <c r="RQ188" s="9"/>
      <c r="RR188" s="9"/>
      <c r="RS188" s="9"/>
      <c r="RT188" s="9"/>
      <c r="RU188" s="9"/>
      <c r="RV188" s="9"/>
      <c r="RW188" s="9"/>
      <c r="RX188" s="9"/>
      <c r="RY188" s="9"/>
      <c r="RZ188" s="9"/>
      <c r="SA188" s="9"/>
      <c r="SB188" s="9"/>
      <c r="SC188" s="9"/>
      <c r="SD188" s="9"/>
      <c r="SE188" s="9"/>
      <c r="SF188" s="9"/>
      <c r="SG188" s="9"/>
      <c r="SH188" s="9"/>
      <c r="SI188" s="9"/>
      <c r="SJ188" s="9"/>
      <c r="SK188" s="9"/>
      <c r="SL188" s="9"/>
      <c r="SM188" s="9"/>
      <c r="SN188" s="9"/>
      <c r="SO188" s="9"/>
      <c r="SP188" s="9"/>
      <c r="SQ188" s="9"/>
      <c r="SR188" s="9"/>
      <c r="SS188" s="9"/>
      <c r="ST188" s="9"/>
      <c r="SU188" s="9"/>
      <c r="SV188" s="9"/>
      <c r="SW188" s="9"/>
      <c r="SX188" s="9"/>
      <c r="SY188" s="9"/>
      <c r="SZ188" s="9"/>
      <c r="TA188" s="9"/>
      <c r="TB188" s="9"/>
      <c r="TC188" s="9"/>
      <c r="TD188" s="9"/>
      <c r="TE188" s="9"/>
      <c r="TF188" s="9"/>
      <c r="TG188" s="9"/>
      <c r="TH188" s="9"/>
      <c r="TI188" s="9"/>
      <c r="TJ188" s="9"/>
      <c r="TK188" s="9"/>
      <c r="TL188" s="9"/>
      <c r="TM188" s="9"/>
      <c r="TN188" s="9"/>
      <c r="TO188" s="9"/>
      <c r="TP188" s="9"/>
      <c r="TQ188" s="9"/>
      <c r="TR188" s="9"/>
      <c r="TS188" s="9"/>
      <c r="TT188" s="9"/>
      <c r="TU188" s="9"/>
      <c r="TV188" s="9"/>
      <c r="TW188" s="9"/>
      <c r="TX188" s="9"/>
      <c r="TY188" s="9"/>
      <c r="TZ188" s="9"/>
      <c r="UA188" s="9"/>
      <c r="UB188" s="9"/>
      <c r="UC188" s="9"/>
      <c r="UD188" s="9"/>
      <c r="UE188" s="9"/>
      <c r="UF188" s="9"/>
      <c r="UG188" s="9"/>
      <c r="UH188" s="9"/>
      <c r="UI188" s="9"/>
      <c r="UJ188" s="9"/>
      <c r="UK188" s="9"/>
      <c r="UL188" s="9"/>
      <c r="UM188" s="9"/>
      <c r="UN188" s="9"/>
      <c r="UO188" s="9"/>
      <c r="UP188" s="9"/>
      <c r="UQ188" s="9"/>
      <c r="UR188" s="9"/>
      <c r="US188" s="9"/>
      <c r="UT188" s="9"/>
      <c r="UU188" s="9"/>
      <c r="UV188" s="9"/>
      <c r="UW188" s="9"/>
      <c r="UX188" s="9"/>
      <c r="UY188" s="9"/>
      <c r="UZ188" s="9"/>
      <c r="VA188" s="9"/>
      <c r="VB188" s="9"/>
      <c r="VC188" s="9"/>
      <c r="VD188" s="9"/>
      <c r="VE188" s="9"/>
      <c r="VF188" s="9"/>
      <c r="VG188" s="9"/>
      <c r="VH188" s="9"/>
      <c r="VI188" s="9"/>
      <c r="VJ188" s="9"/>
      <c r="VK188" s="9"/>
      <c r="VL188" s="9"/>
      <c r="VM188" s="9"/>
      <c r="VN188" s="9"/>
      <c r="VO188" s="9"/>
      <c r="VP188" s="9"/>
      <c r="VQ188" s="9"/>
      <c r="VR188" s="9"/>
      <c r="VS188" s="9"/>
      <c r="VT188" s="9"/>
      <c r="VU188" s="9"/>
      <c r="VV188" s="9"/>
      <c r="VW188" s="9"/>
      <c r="VX188" s="9"/>
      <c r="VY188" s="9"/>
      <c r="VZ188" s="9"/>
      <c r="WA188" s="9"/>
      <c r="WB188" s="9"/>
      <c r="WC188" s="9"/>
      <c r="WD188" s="9"/>
      <c r="WE188" s="9"/>
      <c r="WF188" s="9"/>
      <c r="WG188" s="9"/>
      <c r="WH188" s="9"/>
      <c r="WI188" s="9"/>
      <c r="WJ188" s="9"/>
      <c r="WK188" s="9"/>
      <c r="WL188" s="9"/>
      <c r="WM188" s="9"/>
      <c r="WN188" s="9"/>
      <c r="WO188" s="9"/>
      <c r="WP188" s="9"/>
      <c r="WQ188" s="9"/>
      <c r="WR188" s="9"/>
      <c r="WS188" s="9"/>
      <c r="WT188" s="9"/>
      <c r="WU188" s="9"/>
      <c r="WV188" s="9"/>
      <c r="WW188" s="9"/>
      <c r="WX188" s="9"/>
      <c r="WY188" s="9"/>
      <c r="WZ188" s="9"/>
      <c r="XA188" s="9"/>
      <c r="XB188" s="9"/>
      <c r="XC188" s="9"/>
      <c r="XD188" s="9"/>
      <c r="XE188" s="9"/>
      <c r="XF188" s="9"/>
      <c r="XG188" s="9"/>
      <c r="XH188" s="9"/>
      <c r="XI188" s="9"/>
      <c r="XJ188" s="9"/>
      <c r="XK188" s="9"/>
      <c r="XL188" s="9"/>
      <c r="XM188" s="9"/>
      <c r="XN188" s="9"/>
      <c r="XO188" s="9"/>
      <c r="XP188" s="9"/>
      <c r="XQ188" s="9"/>
      <c r="XR188" s="9"/>
      <c r="XS188" s="9"/>
      <c r="XT188" s="9"/>
      <c r="XU188" s="9"/>
      <c r="XV188" s="9"/>
      <c r="XW188" s="9"/>
      <c r="XX188" s="9"/>
      <c r="XY188" s="9"/>
      <c r="XZ188" s="9"/>
      <c r="YA188" s="9"/>
      <c r="YB188" s="9"/>
      <c r="YC188" s="9"/>
      <c r="YD188" s="9"/>
      <c r="YE188" s="9"/>
      <c r="YF188" s="9"/>
      <c r="YG188" s="9"/>
      <c r="YH188" s="9"/>
      <c r="YI188" s="9"/>
      <c r="YJ188" s="9"/>
      <c r="YK188" s="9"/>
      <c r="YL188" s="9"/>
      <c r="YM188" s="9"/>
      <c r="YN188" s="9"/>
      <c r="YO188" s="9"/>
      <c r="YP188" s="9"/>
      <c r="YQ188" s="9"/>
      <c r="YR188" s="9"/>
      <c r="YS188" s="9"/>
      <c r="YT188" s="9"/>
      <c r="YU188" s="9"/>
      <c r="YV188" s="9"/>
      <c r="YW188" s="9"/>
      <c r="YX188" s="9"/>
      <c r="YY188" s="9"/>
      <c r="YZ188" s="9"/>
      <c r="ZA188" s="9"/>
      <c r="ZB188" s="9"/>
      <c r="ZC188" s="9"/>
      <c r="ZD188" s="9"/>
      <c r="ZE188" s="9"/>
      <c r="ZF188" s="9"/>
      <c r="ZG188" s="9"/>
      <c r="ZH188" s="9"/>
      <c r="ZI188" s="9"/>
      <c r="ZJ188" s="9"/>
      <c r="ZK188" s="9"/>
      <c r="ZL188" s="9"/>
      <c r="ZM188" s="9"/>
      <c r="ZN188" s="9"/>
      <c r="ZO188" s="9"/>
      <c r="ZP188" s="9"/>
      <c r="ZQ188" s="9"/>
      <c r="ZR188" s="9"/>
      <c r="ZS188" s="9"/>
      <c r="ZT188" s="9"/>
      <c r="ZU188" s="9"/>
      <c r="ZV188" s="9"/>
      <c r="ZW188" s="9"/>
      <c r="ZX188" s="9"/>
      <c r="ZY188" s="9"/>
      <c r="ZZ188" s="9"/>
      <c r="AAA188" s="9"/>
      <c r="AAB188" s="9"/>
      <c r="AAC188" s="9"/>
      <c r="AAD188" s="9"/>
      <c r="AAE188" s="9"/>
      <c r="AAF188" s="9"/>
      <c r="AAG188" s="9"/>
      <c r="AAH188" s="9"/>
      <c r="AAI188" s="9"/>
      <c r="AAJ188" s="9"/>
      <c r="AAK188" s="9"/>
      <c r="AAL188" s="9"/>
      <c r="AAM188" s="9"/>
      <c r="AAN188" s="9"/>
      <c r="AAO188" s="9"/>
      <c r="AAP188" s="9"/>
      <c r="AAQ188" s="9"/>
      <c r="AAR188" s="9"/>
      <c r="AAS188" s="9"/>
      <c r="AAT188" s="9"/>
      <c r="AAU188" s="9"/>
      <c r="AAV188" s="9"/>
      <c r="AAW188" s="9"/>
      <c r="AAX188" s="9"/>
      <c r="AAY188" s="9"/>
      <c r="AAZ188" s="9"/>
      <c r="ABA188" s="9"/>
      <c r="ABB188" s="9"/>
      <c r="ABC188" s="9"/>
      <c r="ABD188" s="9"/>
      <c r="ABE188" s="9"/>
      <c r="ABF188" s="9"/>
      <c r="ABG188" s="9"/>
      <c r="ABH188" s="9"/>
      <c r="ABI188" s="9"/>
      <c r="ABJ188" s="9"/>
      <c r="ABK188" s="9"/>
      <c r="ABL188" s="9"/>
      <c r="ABM188" s="9"/>
      <c r="ABN188" s="9"/>
      <c r="ABO188" s="9"/>
      <c r="ABP188" s="9"/>
      <c r="ABQ188" s="9"/>
      <c r="ABR188" s="9"/>
      <c r="ABS188" s="9"/>
      <c r="ABT188" s="9"/>
      <c r="ABU188" s="9"/>
      <c r="ABV188" s="9"/>
      <c r="ABW188" s="9"/>
      <c r="ABX188" s="9"/>
      <c r="ABY188" s="9"/>
      <c r="ABZ188" s="9"/>
      <c r="ACA188" s="9"/>
      <c r="ACB188" s="9"/>
      <c r="ACC188" s="9"/>
      <c r="ACD188" s="9"/>
      <c r="ACE188" s="9"/>
      <c r="ACF188" s="9"/>
      <c r="ACG188" s="9"/>
      <c r="ACH188" s="9"/>
      <c r="ACI188" s="9"/>
      <c r="ACJ188" s="9"/>
      <c r="ACK188" s="9"/>
      <c r="ACL188" s="9"/>
      <c r="ACM188" s="9"/>
      <c r="ACN188" s="9"/>
      <c r="ACO188" s="9"/>
      <c r="ACP188" s="9"/>
      <c r="ACQ188" s="9"/>
      <c r="ACR188" s="9"/>
      <c r="ACS188" s="9"/>
      <c r="ACT188" s="9"/>
      <c r="ACU188" s="9"/>
      <c r="ACV188" s="9"/>
      <c r="ACW188" s="9"/>
      <c r="ACX188" s="9"/>
      <c r="ACY188" s="9"/>
      <c r="ACZ188" s="9"/>
      <c r="ADA188" s="9"/>
      <c r="ADB188" s="9"/>
      <c r="ADC188" s="9"/>
      <c r="ADD188" s="9"/>
      <c r="ADE188" s="9"/>
      <c r="ADF188" s="9"/>
      <c r="ADG188" s="9"/>
      <c r="ADH188" s="9"/>
      <c r="ADI188" s="9"/>
      <c r="ADJ188" s="9"/>
      <c r="ADK188" s="9"/>
      <c r="ADL188" s="9"/>
      <c r="ADM188" s="9"/>
      <c r="ADN188" s="9"/>
      <c r="ADO188" s="9"/>
      <c r="ADP188" s="9"/>
      <c r="ADQ188" s="9"/>
      <c r="ADR188" s="9"/>
      <c r="ADS188" s="9"/>
      <c r="ADT188" s="9"/>
      <c r="ADU188" s="9"/>
      <c r="ADV188" s="9"/>
      <c r="ADW188" s="9"/>
      <c r="ADX188" s="9"/>
      <c r="ADY188" s="9"/>
      <c r="ADZ188" s="9"/>
      <c r="AEA188" s="9"/>
      <c r="AEB188" s="9"/>
      <c r="AEC188" s="9"/>
      <c r="AED188" s="9"/>
      <c r="AEE188" s="9"/>
      <c r="AEF188" s="9"/>
      <c r="AEG188" s="9"/>
      <c r="AEH188" s="9"/>
      <c r="AEI188" s="9"/>
      <c r="AEJ188" s="9"/>
      <c r="AEK188" s="9"/>
      <c r="AEL188" s="9"/>
      <c r="AEM188" s="9"/>
      <c r="AEN188" s="9"/>
      <c r="AEO188" s="9"/>
      <c r="AEP188" s="9"/>
      <c r="AEQ188" s="9"/>
      <c r="AER188" s="9"/>
      <c r="AES188" s="9"/>
      <c r="AET188" s="9"/>
      <c r="AEU188" s="9"/>
      <c r="AEV188" s="9"/>
      <c r="AEW188" s="9"/>
      <c r="AEX188" s="9"/>
      <c r="AEY188" s="9"/>
      <c r="AEZ188" s="9"/>
      <c r="AFA188" s="9"/>
      <c r="AFB188" s="9"/>
      <c r="AFC188" s="9"/>
      <c r="AFD188" s="9"/>
      <c r="AFE188" s="9"/>
      <c r="AFF188" s="9"/>
      <c r="AFG188" s="9"/>
      <c r="AFH188" s="9"/>
      <c r="AFI188" s="9"/>
      <c r="AFJ188" s="9"/>
      <c r="AFK188" s="9"/>
      <c r="AFL188" s="9"/>
      <c r="AFM188" s="9"/>
      <c r="AFN188" s="9"/>
      <c r="AFO188" s="9"/>
      <c r="AFP188" s="9"/>
      <c r="AFQ188" s="9"/>
      <c r="AFR188" s="9"/>
      <c r="AFS188" s="9"/>
      <c r="AFT188" s="9"/>
      <c r="AFU188" s="9"/>
      <c r="AFV188" s="9"/>
      <c r="AFW188" s="9"/>
      <c r="AFX188" s="9"/>
      <c r="AFY188" s="9"/>
      <c r="AFZ188" s="9"/>
      <c r="AGA188" s="9"/>
      <c r="AGB188" s="9"/>
      <c r="AGC188" s="9"/>
      <c r="AGD188" s="9"/>
      <c r="AGE188" s="9"/>
      <c r="AGF188" s="9"/>
      <c r="AGG188" s="9"/>
      <c r="AGH188" s="9"/>
      <c r="AGI188" s="9"/>
      <c r="AGJ188" s="9"/>
      <c r="AGK188" s="9"/>
      <c r="AGL188" s="9"/>
      <c r="AGM188" s="9"/>
      <c r="AGN188" s="9"/>
      <c r="AGO188" s="9"/>
      <c r="AGP188" s="9"/>
      <c r="AGQ188" s="9"/>
      <c r="AGR188" s="9"/>
      <c r="AGS188" s="9"/>
      <c r="AGT188" s="9"/>
      <c r="AGU188" s="9"/>
      <c r="AGV188" s="9"/>
      <c r="AGW188" s="9"/>
      <c r="AGX188" s="9"/>
      <c r="AGY188" s="9"/>
      <c r="AGZ188" s="9"/>
      <c r="AHA188" s="9"/>
      <c r="AHB188" s="9"/>
      <c r="AHC188" s="9"/>
      <c r="AHD188" s="9"/>
      <c r="AHE188" s="9"/>
      <c r="AHF188" s="9"/>
      <c r="AHG188" s="9"/>
      <c r="AHH188" s="9"/>
      <c r="AHI188" s="9"/>
      <c r="AHJ188" s="9"/>
      <c r="AHK188" s="9"/>
      <c r="AHL188" s="9"/>
      <c r="AHM188" s="9"/>
      <c r="AHN188" s="9"/>
      <c r="AHO188" s="9"/>
      <c r="AHP188" s="9"/>
      <c r="AHQ188" s="9"/>
      <c r="AHR188" s="9"/>
      <c r="AHS188" s="9"/>
      <c r="AHT188" s="9"/>
      <c r="AHU188" s="9"/>
      <c r="AHV188" s="9"/>
      <c r="AHW188" s="9"/>
      <c r="AHX188" s="9"/>
      <c r="AHY188" s="9"/>
      <c r="AHZ188" s="9"/>
      <c r="AIA188" s="9"/>
      <c r="AIB188" s="9"/>
      <c r="AIC188" s="9"/>
      <c r="AID188" s="9"/>
      <c r="AIE188" s="9"/>
      <c r="AIF188" s="9"/>
      <c r="AIG188" s="9"/>
      <c r="AIH188" s="9"/>
      <c r="AII188" s="9"/>
      <c r="AIJ188" s="9"/>
      <c r="AIK188" s="9"/>
      <c r="AIL188" s="9"/>
      <c r="AIM188" s="9"/>
      <c r="AIN188" s="9"/>
      <c r="AIO188" s="9"/>
      <c r="AIP188" s="9"/>
      <c r="AIQ188" s="9"/>
      <c r="AIR188" s="9"/>
      <c r="AIS188" s="9"/>
      <c r="AIT188" s="9"/>
      <c r="AIU188" s="9"/>
      <c r="AIV188" s="9"/>
      <c r="AIW188" s="9"/>
      <c r="AIX188" s="9"/>
      <c r="AIY188" s="9"/>
      <c r="AIZ188" s="9"/>
      <c r="AJA188" s="9"/>
      <c r="AJB188" s="9"/>
      <c r="AJC188" s="9"/>
      <c r="AJD188" s="9"/>
      <c r="AJE188" s="9"/>
      <c r="AJF188" s="9"/>
      <c r="AJG188" s="9"/>
      <c r="AJH188" s="9"/>
      <c r="AJI188" s="9"/>
      <c r="AJJ188" s="9"/>
      <c r="AJK188" s="9"/>
      <c r="AJL188" s="9"/>
      <c r="AJM188" s="9"/>
      <c r="AJN188" s="9"/>
      <c r="AJO188" s="9"/>
      <c r="AJP188" s="9"/>
      <c r="AJQ188" s="9"/>
      <c r="AJR188" s="9"/>
      <c r="AJS188" s="9"/>
      <c r="AJT188" s="9"/>
      <c r="AJU188" s="9"/>
      <c r="AJV188" s="9"/>
      <c r="AJW188" s="9"/>
      <c r="AJX188" s="9"/>
      <c r="AJY188" s="9"/>
      <c r="AJZ188" s="9"/>
      <c r="AKA188" s="9"/>
      <c r="AKB188" s="9"/>
      <c r="AKC188" s="9"/>
      <c r="AKD188" s="9"/>
      <c r="AKE188" s="9"/>
      <c r="AKF188" s="9"/>
      <c r="AKG188" s="9"/>
      <c r="AKH188" s="9"/>
      <c r="AKI188" s="9"/>
      <c r="AKJ188" s="9"/>
      <c r="AKK188" s="9"/>
      <c r="AKL188" s="9"/>
      <c r="AKM188" s="9"/>
      <c r="AKN188" s="9"/>
      <c r="AKO188" s="9"/>
      <c r="AKP188" s="9"/>
      <c r="AKQ188" s="9"/>
      <c r="AKR188" s="9"/>
      <c r="AKS188" s="9"/>
      <c r="AKT188" s="9"/>
      <c r="AKU188" s="9"/>
      <c r="AKV188" s="9"/>
      <c r="AKW188" s="9"/>
      <c r="AKX188" s="9"/>
      <c r="AKY188" s="9"/>
      <c r="AKZ188" s="9"/>
      <c r="ALA188" s="9"/>
      <c r="ALB188" s="9"/>
      <c r="ALC188" s="9"/>
      <c r="ALD188" s="9"/>
      <c r="ALE188" s="9"/>
      <c r="ALF188" s="9"/>
      <c r="ALG188" s="9"/>
      <c r="ALH188" s="9"/>
      <c r="ALI188" s="9"/>
      <c r="ALJ188" s="9"/>
      <c r="ALK188" s="9"/>
      <c r="ALL188" s="9"/>
      <c r="ALM188" s="9"/>
      <c r="ALN188" s="9"/>
      <c r="ALO188" s="9"/>
      <c r="ALP188" s="9"/>
      <c r="ALQ188" s="9"/>
      <c r="ALR188" s="9"/>
      <c r="ALS188" s="9"/>
      <c r="ALT188" s="9"/>
      <c r="ALU188" s="9"/>
      <c r="ALV188" s="9"/>
      <c r="ALW188" s="9"/>
      <c r="ALX188" s="9"/>
      <c r="ALY188" s="9"/>
      <c r="AMN188" s="9"/>
      <c r="AMO188" s="9"/>
      <c r="AMP188" s="9"/>
      <c r="AMQ188" s="9"/>
      <c r="AMR188" s="9"/>
      <c r="AMS188" s="9"/>
      <c r="AMT188" s="9"/>
      <c r="AMU188" s="9"/>
      <c r="AMV188" s="9"/>
      <c r="AMW188" s="9"/>
      <c r="AMX188" s="9"/>
      <c r="AMY188" s="9"/>
      <c r="AMZ188" s="9"/>
      <c r="ANA188" s="9"/>
      <c r="ANB188" s="9"/>
      <c r="ANC188" s="9"/>
      <c r="AND188" s="9"/>
      <c r="ANE188" s="9"/>
      <c r="ANF188" s="9"/>
      <c r="ANG188" s="9"/>
      <c r="ANH188" s="9"/>
      <c r="ANI188" s="9"/>
      <c r="ANJ188" s="9"/>
      <c r="ANK188" s="9"/>
      <c r="ANL188" s="9"/>
      <c r="ANM188" s="9"/>
      <c r="ANN188" s="9"/>
      <c r="ANO188" s="9"/>
      <c r="ANP188" s="9"/>
      <c r="ANQ188" s="9"/>
      <c r="ANR188" s="9"/>
      <c r="ANS188" s="9"/>
      <c r="ANT188" s="9"/>
      <c r="ANU188" s="9"/>
      <c r="ANV188" s="9"/>
      <c r="ANW188" s="9"/>
      <c r="ANX188" s="9"/>
      <c r="ANY188" s="9"/>
      <c r="ANZ188" s="9"/>
      <c r="AOA188" s="9"/>
      <c r="AOB188" s="9"/>
      <c r="AOC188" s="9"/>
      <c r="AOD188" s="9"/>
      <c r="AOE188" s="9"/>
      <c r="AOF188" s="9"/>
      <c r="AOG188" s="9"/>
      <c r="AOH188" s="9"/>
      <c r="AOI188" s="9"/>
      <c r="AOJ188" s="9"/>
      <c r="AOK188" s="9"/>
      <c r="AOL188" s="9"/>
      <c r="AOM188" s="9"/>
      <c r="AON188" s="9"/>
      <c r="AOO188" s="9"/>
      <c r="AOP188" s="9"/>
      <c r="AOQ188" s="9"/>
      <c r="AOR188" s="9"/>
      <c r="AOS188" s="9"/>
      <c r="AOT188" s="9"/>
      <c r="AOU188" s="9"/>
      <c r="AOV188" s="9"/>
      <c r="AOW188" s="9"/>
      <c r="AOX188" s="9"/>
      <c r="AOY188" s="9"/>
      <c r="AOZ188" s="9"/>
      <c r="APA188" s="9"/>
      <c r="APB188" s="9"/>
      <c r="APC188" s="9"/>
      <c r="APD188" s="9"/>
      <c r="APE188" s="9"/>
      <c r="APF188" s="9"/>
      <c r="APG188" s="9"/>
      <c r="APH188" s="9"/>
      <c r="API188" s="9"/>
      <c r="APJ188" s="9"/>
      <c r="APK188" s="9"/>
      <c r="APL188" s="9"/>
      <c r="APM188" s="9"/>
      <c r="APN188" s="9"/>
      <c r="APO188" s="9"/>
      <c r="APP188" s="9"/>
      <c r="APQ188" s="9"/>
      <c r="APR188" s="9"/>
      <c r="APS188" s="9"/>
      <c r="APT188" s="9"/>
      <c r="APU188" s="9"/>
      <c r="APV188" s="9"/>
      <c r="APW188" s="9"/>
      <c r="APX188" s="9"/>
      <c r="APY188" s="9"/>
      <c r="APZ188" s="9"/>
      <c r="AQA188" s="9"/>
      <c r="AQB188" s="9"/>
      <c r="AQC188" s="9"/>
      <c r="AQD188" s="9"/>
      <c r="AQE188" s="9"/>
      <c r="AQF188" s="9"/>
      <c r="AQG188" s="9"/>
      <c r="AQH188" s="9"/>
      <c r="AQI188" s="9"/>
      <c r="AQJ188" s="9"/>
      <c r="AQK188" s="9"/>
      <c r="AQL188" s="9"/>
      <c r="AQM188" s="9"/>
      <c r="AQN188" s="9"/>
      <c r="AQO188" s="9"/>
      <c r="AQP188" s="9"/>
      <c r="AQQ188" s="9"/>
      <c r="AQR188" s="9"/>
      <c r="AQS188" s="9"/>
      <c r="AQT188" s="9"/>
      <c r="AQU188" s="9"/>
      <c r="AQV188" s="9"/>
      <c r="AQW188" s="9"/>
      <c r="AQX188" s="9"/>
      <c r="AQY188" s="9"/>
      <c r="AQZ188" s="9"/>
      <c r="ARA188" s="9"/>
      <c r="ARB188" s="9"/>
      <c r="ARC188" s="9"/>
      <c r="ARD188" s="9"/>
      <c r="ARE188" s="9"/>
      <c r="ARF188" s="9"/>
      <c r="ARG188" s="9"/>
      <c r="ARH188" s="9"/>
      <c r="ARI188" s="9"/>
      <c r="ARJ188" s="9"/>
      <c r="ARK188" s="9"/>
      <c r="ARL188" s="9"/>
      <c r="ARM188" s="9"/>
      <c r="ARN188" s="9"/>
      <c r="ARO188" s="9"/>
      <c r="ARP188" s="9"/>
      <c r="ARQ188" s="9"/>
      <c r="ARR188" s="9"/>
      <c r="ARS188" s="9"/>
      <c r="ART188" s="9"/>
      <c r="ARU188" s="9"/>
      <c r="ARV188" s="9"/>
      <c r="ARW188" s="9"/>
      <c r="ARX188" s="9"/>
      <c r="ARY188" s="9"/>
      <c r="ARZ188" s="9"/>
      <c r="ASA188" s="9"/>
      <c r="ASB188" s="9"/>
      <c r="ASC188" s="9"/>
      <c r="ASD188" s="9"/>
      <c r="ASE188" s="9"/>
      <c r="ASF188" s="9"/>
      <c r="ASG188" s="9"/>
      <c r="ASH188" s="9"/>
      <c r="ASI188" s="9"/>
      <c r="ASJ188" s="9"/>
      <c r="ASK188" s="9"/>
      <c r="ASL188" s="9"/>
      <c r="ASM188" s="9"/>
      <c r="ASN188" s="9"/>
      <c r="ASO188" s="9"/>
      <c r="ASP188" s="9"/>
      <c r="ASQ188" s="9"/>
      <c r="ASR188" s="9"/>
      <c r="ASS188" s="9"/>
      <c r="AST188" s="9"/>
      <c r="ASU188" s="9"/>
      <c r="ASV188" s="9"/>
      <c r="ASW188" s="9"/>
      <c r="ASX188" s="9"/>
      <c r="ASY188" s="9"/>
      <c r="ASZ188" s="9"/>
      <c r="ATA188" s="9"/>
      <c r="ATB188" s="9"/>
      <c r="ATC188" s="9"/>
      <c r="ATD188" s="9"/>
      <c r="ATE188" s="9"/>
      <c r="ATF188" s="9"/>
      <c r="ATG188" s="9"/>
      <c r="ATH188" s="9"/>
      <c r="ATI188" s="9"/>
      <c r="ATJ188" s="9"/>
      <c r="ATK188" s="9"/>
      <c r="ATL188" s="9"/>
      <c r="ATM188" s="9"/>
      <c r="ATN188" s="9"/>
      <c r="ATO188" s="9"/>
      <c r="ATP188" s="9"/>
      <c r="ATQ188" s="9"/>
      <c r="ATR188" s="9"/>
      <c r="ATS188" s="9"/>
      <c r="ATT188" s="9"/>
      <c r="ATU188" s="9"/>
      <c r="ATV188" s="9"/>
      <c r="ATW188" s="9"/>
      <c r="ATX188" s="9"/>
      <c r="ATY188" s="9"/>
      <c r="ATZ188" s="9"/>
      <c r="AUA188" s="9"/>
      <c r="AUB188" s="9"/>
      <c r="AUC188" s="9"/>
      <c r="AUD188" s="9"/>
      <c r="AUE188" s="9"/>
      <c r="AUF188" s="9"/>
      <c r="AUG188" s="9"/>
      <c r="AUH188" s="9"/>
      <c r="AUI188" s="9"/>
      <c r="AUJ188" s="9"/>
      <c r="AUK188" s="9"/>
      <c r="AUL188" s="9"/>
      <c r="AUM188" s="9"/>
      <c r="AUN188" s="9"/>
      <c r="AUO188" s="9"/>
      <c r="AUP188" s="9"/>
      <c r="AUQ188" s="9"/>
      <c r="AUR188" s="9"/>
      <c r="AUS188" s="9"/>
      <c r="AUT188" s="9"/>
      <c r="AUU188" s="9"/>
      <c r="AUV188" s="9"/>
      <c r="AUW188" s="9"/>
      <c r="AUX188" s="9"/>
      <c r="AUY188" s="9"/>
      <c r="AUZ188" s="9"/>
      <c r="AVA188" s="9"/>
      <c r="AVB188" s="9"/>
      <c r="AVC188" s="9"/>
      <c r="AVD188" s="9"/>
      <c r="AVE188" s="9"/>
      <c r="AVF188" s="9"/>
      <c r="AVG188" s="9"/>
      <c r="AVH188" s="9"/>
      <c r="AVI188" s="9"/>
      <c r="AVJ188" s="9"/>
      <c r="AVK188" s="9"/>
      <c r="AVL188" s="9"/>
      <c r="AVM188" s="9"/>
      <c r="AVN188" s="9"/>
      <c r="AVO188" s="9"/>
      <c r="AVP188" s="9"/>
      <c r="AVQ188" s="9"/>
      <c r="AVR188" s="9"/>
      <c r="AVS188" s="9"/>
      <c r="AVT188" s="9"/>
      <c r="AVU188" s="9"/>
      <c r="AVV188" s="9"/>
      <c r="AVW188" s="9"/>
      <c r="AVX188" s="9"/>
      <c r="AVY188" s="9"/>
      <c r="AVZ188" s="9"/>
      <c r="AWA188" s="9"/>
      <c r="AWB188" s="9"/>
      <c r="AWC188" s="9"/>
      <c r="AWD188" s="9"/>
      <c r="AWE188" s="9"/>
      <c r="AWF188" s="9"/>
      <c r="AWG188" s="9"/>
      <c r="AWH188" s="9"/>
      <c r="AWI188" s="9"/>
      <c r="AWJ188" s="9"/>
      <c r="AWK188" s="9"/>
      <c r="AWL188" s="9"/>
      <c r="AWM188" s="9"/>
      <c r="AWN188" s="9"/>
      <c r="AWO188" s="9"/>
      <c r="AWP188" s="9"/>
      <c r="AWQ188" s="9"/>
      <c r="AWR188" s="9"/>
      <c r="AWS188" s="9"/>
      <c r="AWT188" s="9"/>
      <c r="AWU188" s="9"/>
      <c r="AWV188" s="9"/>
      <c r="AWW188" s="9"/>
      <c r="AWX188" s="9"/>
      <c r="AWY188" s="9"/>
      <c r="AWZ188" s="9"/>
      <c r="AXA188" s="9"/>
      <c r="AXB188" s="9"/>
      <c r="AXC188" s="9"/>
      <c r="AXD188" s="9"/>
      <c r="AXE188" s="9"/>
      <c r="AXF188" s="9"/>
      <c r="AXG188" s="9"/>
      <c r="AXH188" s="9"/>
      <c r="AXI188" s="9"/>
      <c r="AXJ188" s="9"/>
      <c r="AXK188" s="9"/>
      <c r="AXL188" s="9"/>
      <c r="AXM188" s="9"/>
      <c r="AXN188" s="9"/>
      <c r="AXO188" s="9"/>
      <c r="AXP188" s="9"/>
      <c r="AXQ188" s="9"/>
      <c r="AXR188" s="9"/>
      <c r="AXS188" s="9"/>
      <c r="AXT188" s="9"/>
      <c r="AXU188" s="9"/>
      <c r="AXV188" s="9"/>
      <c r="AXW188" s="9"/>
      <c r="AXX188" s="9"/>
      <c r="AXY188" s="9"/>
      <c r="AXZ188" s="9"/>
      <c r="AYA188" s="9"/>
      <c r="AYB188" s="9"/>
      <c r="AYC188" s="9"/>
      <c r="AYD188" s="9"/>
      <c r="AYE188" s="9"/>
      <c r="AYF188" s="9"/>
      <c r="AYG188" s="9"/>
      <c r="AYH188" s="9"/>
      <c r="AYI188" s="9"/>
      <c r="AYJ188" s="9"/>
      <c r="AYK188" s="9"/>
      <c r="AYL188" s="9"/>
      <c r="AYM188" s="9"/>
      <c r="AYN188" s="9"/>
      <c r="AYO188" s="9"/>
      <c r="AYP188" s="9"/>
      <c r="AYQ188" s="9"/>
      <c r="AYR188" s="9"/>
      <c r="AYS188" s="9"/>
      <c r="AYT188" s="9"/>
      <c r="AYU188" s="9"/>
      <c r="AYV188" s="9"/>
      <c r="AYW188" s="9"/>
      <c r="AYX188" s="9"/>
      <c r="AYY188" s="9"/>
      <c r="AYZ188" s="9"/>
      <c r="AZA188" s="9"/>
      <c r="AZB188" s="9"/>
      <c r="AZC188" s="9"/>
      <c r="AZD188" s="9"/>
      <c r="AZE188" s="9"/>
      <c r="AZF188" s="9"/>
      <c r="AZG188" s="9"/>
      <c r="AZH188" s="9"/>
      <c r="AZI188" s="9"/>
      <c r="AZJ188" s="9"/>
      <c r="AZK188" s="9"/>
      <c r="AZL188" s="9"/>
      <c r="AZM188" s="9"/>
      <c r="AZN188" s="9"/>
      <c r="AZO188" s="9"/>
      <c r="AZP188" s="9"/>
      <c r="AZQ188" s="9"/>
      <c r="AZR188" s="9"/>
      <c r="AZS188" s="9"/>
      <c r="AZT188" s="9"/>
      <c r="AZU188" s="9"/>
      <c r="AZV188" s="9"/>
      <c r="AZW188" s="9"/>
      <c r="AZX188" s="9"/>
      <c r="AZY188" s="9"/>
      <c r="AZZ188" s="9"/>
      <c r="BAA188" s="9"/>
      <c r="BAB188" s="9"/>
      <c r="BAC188" s="9"/>
      <c r="BAD188" s="9"/>
      <c r="BAE188" s="9"/>
      <c r="BAF188" s="9"/>
      <c r="BAG188" s="9"/>
      <c r="BAH188" s="9"/>
      <c r="BAI188" s="9"/>
      <c r="BAJ188" s="9"/>
      <c r="BAK188" s="9"/>
      <c r="BAL188" s="9"/>
      <c r="BAM188" s="9"/>
      <c r="BAN188" s="9"/>
      <c r="BAO188" s="9"/>
      <c r="BAP188" s="9"/>
      <c r="BAQ188" s="9"/>
      <c r="BAR188" s="9"/>
      <c r="BAS188" s="9"/>
      <c r="BAT188" s="9"/>
      <c r="BAU188" s="9"/>
      <c r="BAV188" s="9"/>
      <c r="BAW188" s="9"/>
      <c r="BAX188" s="9"/>
      <c r="BAY188" s="9"/>
      <c r="BAZ188" s="9"/>
      <c r="BBA188" s="9"/>
      <c r="BBB188" s="9"/>
      <c r="BBC188" s="9"/>
      <c r="BBD188" s="9"/>
      <c r="BBE188" s="9"/>
      <c r="BBF188" s="9"/>
      <c r="BBG188" s="9"/>
      <c r="BBH188" s="9"/>
      <c r="BBI188" s="9"/>
      <c r="BBJ188" s="9"/>
      <c r="BBK188" s="9"/>
      <c r="BBL188" s="9"/>
      <c r="BBM188" s="9"/>
      <c r="BBN188" s="9"/>
      <c r="BBO188" s="9"/>
      <c r="BBP188" s="9"/>
      <c r="BBQ188" s="9"/>
      <c r="BBR188" s="9"/>
      <c r="BBS188" s="9"/>
      <c r="BBT188" s="9"/>
      <c r="BBU188" s="9"/>
      <c r="BBV188" s="9"/>
      <c r="BBW188" s="9"/>
      <c r="BBX188" s="9"/>
      <c r="BBY188" s="9"/>
      <c r="BBZ188" s="9"/>
      <c r="BCA188" s="9"/>
      <c r="BCB188" s="9"/>
      <c r="BCC188" s="9"/>
      <c r="BCD188" s="9"/>
      <c r="BCE188" s="9"/>
      <c r="BCF188" s="9"/>
      <c r="BCG188" s="9"/>
      <c r="BCH188" s="9"/>
      <c r="BCI188" s="9"/>
      <c r="BCJ188" s="9"/>
      <c r="BCK188" s="9"/>
      <c r="BCL188" s="9"/>
      <c r="BCM188" s="9"/>
      <c r="BCN188" s="9"/>
      <c r="BCO188" s="9"/>
      <c r="BCP188" s="9"/>
      <c r="BCQ188" s="9"/>
      <c r="BCR188" s="9"/>
      <c r="BCS188" s="9"/>
      <c r="BCT188" s="9"/>
      <c r="BCU188" s="9"/>
      <c r="BCV188" s="9"/>
      <c r="BCW188" s="9"/>
      <c r="BCX188" s="9"/>
      <c r="BCY188" s="9"/>
      <c r="BCZ188" s="9"/>
      <c r="BDA188" s="9"/>
      <c r="BDB188" s="9"/>
      <c r="BDC188" s="9"/>
      <c r="BDD188" s="9"/>
      <c r="BDE188" s="9"/>
      <c r="BDF188" s="9"/>
      <c r="BDG188" s="9"/>
      <c r="BDH188" s="9"/>
      <c r="BDI188" s="9"/>
      <c r="BDJ188" s="9"/>
      <c r="BDK188" s="9"/>
      <c r="BDL188" s="9"/>
      <c r="BDM188" s="9"/>
      <c r="BDN188" s="9"/>
      <c r="BDO188" s="9"/>
      <c r="BDP188" s="9"/>
      <c r="BDQ188" s="9"/>
      <c r="BDR188" s="9"/>
      <c r="BDS188" s="9"/>
      <c r="BDT188" s="9"/>
      <c r="BDU188" s="9"/>
      <c r="BDV188" s="9"/>
      <c r="BDW188" s="9"/>
      <c r="BDX188" s="9"/>
      <c r="BDY188" s="9"/>
      <c r="BDZ188" s="9"/>
      <c r="BEA188" s="9"/>
      <c r="BEB188" s="9"/>
      <c r="BEC188" s="9"/>
      <c r="BED188" s="9"/>
      <c r="BEE188" s="9"/>
      <c r="BEF188" s="9"/>
      <c r="BEG188" s="9"/>
      <c r="BEH188" s="9"/>
      <c r="BEI188" s="9"/>
      <c r="BEJ188" s="9"/>
      <c r="BEK188" s="9"/>
      <c r="BEL188" s="9"/>
      <c r="BEM188" s="9"/>
      <c r="BEN188" s="9"/>
      <c r="BEO188" s="9"/>
      <c r="BEP188" s="9"/>
      <c r="BEQ188" s="9"/>
      <c r="BER188" s="9"/>
      <c r="BES188" s="9"/>
      <c r="BET188" s="9"/>
      <c r="BEU188" s="9"/>
      <c r="BEV188" s="9"/>
      <c r="BEW188" s="9"/>
      <c r="BEX188" s="9"/>
      <c r="BEY188" s="9"/>
      <c r="BEZ188" s="9"/>
      <c r="BFA188" s="9"/>
      <c r="BFB188" s="9"/>
      <c r="BFC188" s="9"/>
      <c r="BFD188" s="9"/>
      <c r="BFE188" s="9"/>
      <c r="BFF188" s="9"/>
      <c r="BFG188" s="9"/>
      <c r="BFH188" s="9"/>
      <c r="BFI188" s="9"/>
      <c r="BFJ188" s="9"/>
      <c r="BFK188" s="9"/>
      <c r="BFL188" s="9"/>
      <c r="BFM188" s="9"/>
      <c r="BFN188" s="9"/>
      <c r="BFO188" s="9"/>
      <c r="BFP188" s="9"/>
      <c r="BFQ188" s="9"/>
      <c r="BFR188" s="9"/>
      <c r="BFS188" s="9"/>
      <c r="BFT188" s="9"/>
      <c r="BFU188" s="9"/>
      <c r="BFV188" s="9"/>
      <c r="BFW188" s="9"/>
      <c r="BFX188" s="9"/>
      <c r="BFY188" s="9"/>
      <c r="BFZ188" s="9"/>
      <c r="BGA188" s="9"/>
      <c r="BGB188" s="9"/>
      <c r="BGC188" s="9"/>
      <c r="BGD188" s="9"/>
      <c r="BGE188" s="9"/>
      <c r="BGF188" s="9"/>
      <c r="BGG188" s="9"/>
      <c r="BGH188" s="9"/>
      <c r="BGI188" s="9"/>
      <c r="BGJ188" s="9"/>
      <c r="BGK188" s="9"/>
      <c r="BGL188" s="9"/>
      <c r="BGM188" s="9"/>
      <c r="BGN188" s="9"/>
      <c r="BGO188" s="9"/>
      <c r="BGP188" s="9"/>
      <c r="BGQ188" s="9"/>
      <c r="BGR188" s="9"/>
      <c r="BGS188" s="9"/>
      <c r="BGT188" s="9"/>
      <c r="BGU188" s="9"/>
      <c r="BGV188" s="9"/>
      <c r="BGW188" s="9"/>
      <c r="BGX188" s="9"/>
      <c r="BGY188" s="9"/>
      <c r="BGZ188" s="9"/>
      <c r="BHA188" s="9"/>
      <c r="BHB188" s="9"/>
      <c r="BHC188" s="9"/>
      <c r="BHD188" s="9"/>
      <c r="BHE188" s="9"/>
      <c r="BHF188" s="9"/>
      <c r="BHG188" s="9"/>
      <c r="BHH188" s="9"/>
      <c r="BHI188" s="9"/>
      <c r="BHJ188" s="9"/>
      <c r="BHK188" s="9"/>
      <c r="BHL188" s="9"/>
      <c r="BHM188" s="9"/>
      <c r="BHN188" s="9"/>
      <c r="BHO188" s="9"/>
      <c r="BHP188" s="9"/>
      <c r="BHQ188" s="9"/>
      <c r="BHR188" s="9"/>
      <c r="BHS188" s="9"/>
      <c r="BHT188" s="9"/>
      <c r="BHU188" s="9"/>
      <c r="BHV188" s="9"/>
      <c r="BHW188" s="9"/>
      <c r="BHX188" s="9"/>
      <c r="BHY188" s="9"/>
      <c r="BHZ188" s="9"/>
      <c r="BIA188" s="9"/>
      <c r="BIB188" s="9"/>
      <c r="BIC188" s="9"/>
      <c r="BID188" s="9"/>
      <c r="BIE188" s="9"/>
      <c r="BIF188" s="9"/>
      <c r="BIG188" s="9"/>
      <c r="BIH188" s="9"/>
      <c r="BII188" s="9"/>
      <c r="BIJ188" s="9"/>
      <c r="BIK188" s="9"/>
      <c r="BIL188" s="9"/>
      <c r="BIM188" s="9"/>
      <c r="BIN188" s="9"/>
      <c r="BIO188" s="9"/>
      <c r="BIP188" s="9"/>
      <c r="BIQ188" s="9"/>
      <c r="BIR188" s="9"/>
      <c r="BIS188" s="9"/>
      <c r="BIT188" s="9"/>
      <c r="BIU188" s="9"/>
      <c r="BIV188" s="9"/>
      <c r="BIW188" s="9"/>
      <c r="BIX188" s="9"/>
      <c r="BIY188" s="9"/>
      <c r="BIZ188" s="9"/>
      <c r="BJA188" s="9"/>
      <c r="BJB188" s="9"/>
      <c r="BJC188" s="9"/>
      <c r="BJD188" s="9"/>
      <c r="BJE188" s="9"/>
      <c r="BJF188" s="9"/>
      <c r="BJG188" s="9"/>
      <c r="BJH188" s="9"/>
      <c r="BJI188" s="9"/>
      <c r="BJJ188" s="9"/>
      <c r="BJK188" s="9"/>
      <c r="BJL188" s="9"/>
      <c r="BJM188" s="9"/>
      <c r="BJN188" s="9"/>
      <c r="BJO188" s="9"/>
      <c r="BJP188" s="9"/>
      <c r="BJQ188" s="9"/>
      <c r="BJR188" s="9"/>
      <c r="BJS188" s="9"/>
      <c r="BJT188" s="9"/>
      <c r="BJU188" s="9"/>
      <c r="BJV188" s="9"/>
      <c r="BJW188" s="9"/>
      <c r="BJX188" s="9"/>
      <c r="BJY188" s="9"/>
      <c r="BJZ188" s="9"/>
      <c r="BKA188" s="9"/>
      <c r="BKB188" s="9"/>
      <c r="BKC188" s="9"/>
      <c r="BKD188" s="9"/>
      <c r="BKE188" s="9"/>
      <c r="BKF188" s="9"/>
      <c r="BKG188" s="9"/>
      <c r="BKH188" s="9"/>
      <c r="BKI188" s="9"/>
      <c r="BKJ188" s="9"/>
      <c r="BKK188" s="9"/>
      <c r="BKL188" s="9"/>
      <c r="BKM188" s="9"/>
      <c r="BKN188" s="9"/>
      <c r="BKO188" s="9"/>
      <c r="BKP188" s="9"/>
      <c r="BKQ188" s="9"/>
      <c r="BKR188" s="9"/>
      <c r="BKS188" s="9"/>
      <c r="BKT188" s="9"/>
      <c r="BKU188" s="9"/>
      <c r="BKV188" s="9"/>
      <c r="BKW188" s="9"/>
      <c r="BKX188" s="9"/>
      <c r="BKY188" s="9"/>
      <c r="BKZ188" s="9"/>
      <c r="BLA188" s="9"/>
      <c r="BLB188" s="9"/>
      <c r="BLC188" s="9"/>
      <c r="BLD188" s="9"/>
      <c r="BLE188" s="9"/>
      <c r="BLF188" s="9"/>
      <c r="BLG188" s="9"/>
      <c r="BLH188" s="9"/>
      <c r="BLI188" s="9"/>
      <c r="BLJ188" s="9"/>
      <c r="BLK188" s="9"/>
      <c r="BLL188" s="9"/>
      <c r="BLM188" s="9"/>
      <c r="BLN188" s="9"/>
      <c r="BLO188" s="9"/>
      <c r="BLP188" s="9"/>
      <c r="BLQ188" s="9"/>
      <c r="BLR188" s="9"/>
      <c r="BLS188" s="9"/>
      <c r="BLT188" s="9"/>
      <c r="BLU188" s="9"/>
      <c r="BLV188" s="9"/>
      <c r="BLW188" s="9"/>
      <c r="BLX188" s="9"/>
      <c r="BLY188" s="9"/>
      <c r="BLZ188" s="9"/>
      <c r="BMA188" s="9"/>
      <c r="BMB188" s="9"/>
      <c r="BMC188" s="9"/>
      <c r="BMD188" s="9"/>
      <c r="BME188" s="9"/>
      <c r="BMF188" s="9"/>
      <c r="BMG188" s="9"/>
      <c r="BMH188" s="9"/>
      <c r="BMI188" s="9"/>
      <c r="BMJ188" s="9"/>
      <c r="BMK188" s="9"/>
      <c r="BML188" s="9"/>
      <c r="BMM188" s="9"/>
      <c r="BMN188" s="9"/>
      <c r="BMO188" s="9"/>
      <c r="BMP188" s="9"/>
      <c r="BMQ188" s="9"/>
      <c r="BMR188" s="9"/>
      <c r="BMS188" s="9"/>
      <c r="BMT188" s="9"/>
      <c r="BMU188" s="9"/>
      <c r="BMV188" s="9"/>
      <c r="BMW188" s="9"/>
      <c r="BMX188" s="9"/>
      <c r="BMY188" s="9"/>
      <c r="BMZ188" s="9"/>
      <c r="BNA188" s="9"/>
      <c r="BNB188" s="9"/>
      <c r="BNC188" s="9"/>
      <c r="BND188" s="9"/>
      <c r="BNE188" s="9"/>
      <c r="BNF188" s="9"/>
      <c r="BNG188" s="9"/>
      <c r="BNH188" s="9"/>
      <c r="BNI188" s="9"/>
      <c r="BNJ188" s="9"/>
      <c r="BNK188" s="9"/>
      <c r="BNL188" s="9"/>
      <c r="BNM188" s="9"/>
      <c r="BNN188" s="9"/>
      <c r="BNO188" s="9"/>
      <c r="BNP188" s="9"/>
      <c r="BNQ188" s="9"/>
      <c r="BNR188" s="9"/>
      <c r="BNS188" s="9"/>
      <c r="BNT188" s="9"/>
      <c r="BNU188" s="9"/>
      <c r="BNV188" s="9"/>
      <c r="BNW188" s="9"/>
      <c r="BNX188" s="9"/>
      <c r="BNY188" s="9"/>
      <c r="BNZ188" s="9"/>
      <c r="BOA188" s="9"/>
      <c r="BOB188" s="9"/>
      <c r="BOC188" s="9"/>
      <c r="BOD188" s="9"/>
      <c r="BOE188" s="9"/>
      <c r="BOF188" s="9"/>
      <c r="BOG188" s="9"/>
      <c r="BOH188" s="9"/>
      <c r="BOI188" s="9"/>
      <c r="BOJ188" s="9"/>
      <c r="BOK188" s="9"/>
      <c r="BOL188" s="9"/>
      <c r="BOM188" s="9"/>
      <c r="BON188" s="9"/>
      <c r="BOO188" s="9"/>
      <c r="BOP188" s="9"/>
      <c r="BOQ188" s="9"/>
      <c r="BOR188" s="9"/>
      <c r="BOS188" s="9"/>
      <c r="BOT188" s="9"/>
      <c r="BOU188" s="9"/>
      <c r="BOV188" s="9"/>
      <c r="BOW188" s="9"/>
      <c r="BOX188" s="9"/>
      <c r="BOY188" s="9"/>
      <c r="BOZ188" s="9"/>
      <c r="BPA188" s="9"/>
      <c r="BPB188" s="9"/>
      <c r="BPC188" s="9"/>
      <c r="BPD188" s="9"/>
      <c r="BPE188" s="9"/>
      <c r="BPF188" s="9"/>
      <c r="BPG188" s="9"/>
      <c r="BPH188" s="9"/>
      <c r="BPI188" s="9"/>
      <c r="BPJ188" s="9"/>
      <c r="BPK188" s="9"/>
      <c r="BPL188" s="9"/>
      <c r="BPM188" s="9"/>
      <c r="BPN188" s="9"/>
      <c r="BPO188" s="9"/>
      <c r="BPP188" s="9"/>
      <c r="BPQ188" s="9"/>
      <c r="BPR188" s="9"/>
      <c r="BPS188" s="9"/>
      <c r="BPT188" s="9"/>
      <c r="BPU188" s="9"/>
      <c r="BPV188" s="9"/>
      <c r="BPW188" s="9"/>
      <c r="BPX188" s="9"/>
      <c r="BPY188" s="9"/>
      <c r="BPZ188" s="9"/>
      <c r="BQA188" s="9"/>
      <c r="BQB188" s="9"/>
      <c r="BQC188" s="9"/>
      <c r="BQD188" s="9"/>
      <c r="BQE188" s="9"/>
      <c r="BQF188" s="9"/>
      <c r="BQG188" s="9"/>
      <c r="BQH188" s="9"/>
      <c r="BQI188" s="9"/>
      <c r="BQJ188" s="9"/>
      <c r="BQK188" s="9"/>
      <c r="BQL188" s="9"/>
      <c r="BQM188" s="9"/>
      <c r="BQN188" s="9"/>
      <c r="BQO188" s="9"/>
      <c r="BQP188" s="9"/>
      <c r="BQQ188" s="9"/>
      <c r="BQR188" s="9"/>
      <c r="BQS188" s="9"/>
      <c r="BQT188" s="9"/>
      <c r="BQU188" s="9"/>
      <c r="BQV188" s="9"/>
      <c r="BQW188" s="9"/>
      <c r="BQX188" s="9"/>
      <c r="BQY188" s="9"/>
      <c r="BQZ188" s="9"/>
      <c r="BRA188" s="9"/>
      <c r="BRB188" s="9"/>
      <c r="BRC188" s="9"/>
      <c r="BRD188" s="9"/>
      <c r="BRE188" s="9"/>
      <c r="BRF188" s="9"/>
      <c r="BRG188" s="9"/>
      <c r="BRH188" s="9"/>
      <c r="BRI188" s="9"/>
      <c r="BRJ188" s="9"/>
      <c r="BRK188" s="9"/>
      <c r="BRL188" s="9"/>
      <c r="BRM188" s="9"/>
      <c r="BRN188" s="9"/>
      <c r="BRO188" s="9"/>
      <c r="BRP188" s="9"/>
      <c r="BRQ188" s="9"/>
      <c r="BRR188" s="9"/>
      <c r="BRS188" s="9"/>
      <c r="BRT188" s="9"/>
      <c r="BRU188" s="9"/>
      <c r="BRV188" s="9"/>
      <c r="BRW188" s="9"/>
      <c r="BRX188" s="9"/>
      <c r="BRY188" s="9"/>
      <c r="BRZ188" s="9"/>
      <c r="BSA188" s="9"/>
      <c r="BSB188" s="9"/>
      <c r="BSC188" s="9"/>
      <c r="BSD188" s="9"/>
      <c r="BSE188" s="9"/>
      <c r="BSF188" s="9"/>
      <c r="BSG188" s="9"/>
      <c r="BSH188" s="9"/>
      <c r="BSI188" s="9"/>
      <c r="BSJ188" s="9"/>
      <c r="BSK188" s="9"/>
      <c r="BSL188" s="9"/>
      <c r="BSM188" s="9"/>
      <c r="BSN188" s="9"/>
      <c r="BSO188" s="9"/>
      <c r="BSP188" s="9"/>
      <c r="BSQ188" s="9"/>
      <c r="BSR188" s="9"/>
      <c r="BSS188" s="9"/>
      <c r="BST188" s="9"/>
      <c r="BSU188" s="9"/>
      <c r="BSV188" s="9"/>
      <c r="BSW188" s="9"/>
      <c r="BSX188" s="9"/>
      <c r="BSY188" s="9"/>
      <c r="BSZ188" s="9"/>
      <c r="BTA188" s="9"/>
      <c r="BTB188" s="9"/>
      <c r="BTC188" s="9"/>
      <c r="BTD188" s="9"/>
      <c r="BTE188" s="9"/>
      <c r="BTF188" s="9"/>
      <c r="BTG188" s="9"/>
      <c r="BTH188" s="9"/>
      <c r="BTI188" s="9"/>
      <c r="BTJ188" s="9"/>
      <c r="BTK188" s="9"/>
      <c r="BTL188" s="9"/>
      <c r="BTM188" s="9"/>
      <c r="BTN188" s="9"/>
      <c r="BTO188" s="9"/>
      <c r="BTP188" s="9"/>
      <c r="BTQ188" s="9"/>
      <c r="BTR188" s="9"/>
      <c r="BTS188" s="9"/>
      <c r="BTT188" s="9"/>
      <c r="BTU188" s="9"/>
      <c r="BTV188" s="9"/>
      <c r="BTW188" s="9"/>
      <c r="BTX188" s="9"/>
      <c r="BTY188" s="9"/>
      <c r="BTZ188" s="9"/>
      <c r="BUA188" s="9"/>
      <c r="BUB188" s="9"/>
      <c r="BUC188" s="9"/>
      <c r="BUD188" s="9"/>
      <c r="BUE188" s="9"/>
      <c r="BUF188" s="9"/>
      <c r="BUG188" s="9"/>
      <c r="BUH188" s="9"/>
      <c r="BUI188" s="9"/>
      <c r="BUJ188" s="9"/>
      <c r="BUK188" s="9"/>
      <c r="BUL188" s="9"/>
      <c r="BUM188" s="9"/>
      <c r="BUN188" s="9"/>
      <c r="BUO188" s="9"/>
      <c r="BUP188" s="9"/>
      <c r="BUQ188" s="9"/>
      <c r="BUR188" s="9"/>
      <c r="BUS188" s="9"/>
      <c r="BUT188" s="9"/>
      <c r="BUU188" s="9"/>
      <c r="BUV188" s="9"/>
      <c r="BUW188" s="9"/>
      <c r="BUX188" s="9"/>
      <c r="BUY188" s="9"/>
      <c r="BUZ188" s="9"/>
      <c r="BVA188" s="9"/>
      <c r="BVB188" s="9"/>
      <c r="BVC188" s="9"/>
      <c r="BVD188" s="9"/>
      <c r="BVE188" s="9"/>
      <c r="BVF188" s="9"/>
      <c r="BVG188" s="9"/>
      <c r="BVH188" s="9"/>
      <c r="BVI188" s="9"/>
      <c r="BVJ188" s="9"/>
      <c r="BVK188" s="9"/>
      <c r="BVL188" s="9"/>
      <c r="BVM188" s="9"/>
      <c r="BVN188" s="9"/>
      <c r="BVO188" s="9"/>
      <c r="BVP188" s="9"/>
      <c r="BVQ188" s="9"/>
      <c r="BVR188" s="9"/>
      <c r="BVS188" s="9"/>
      <c r="BVT188" s="9"/>
      <c r="BVU188" s="9"/>
      <c r="BVV188" s="9"/>
      <c r="BVW188" s="9"/>
      <c r="BVX188" s="9"/>
      <c r="BVY188" s="9"/>
      <c r="BVZ188" s="9"/>
      <c r="BWA188" s="9"/>
      <c r="BWB188" s="9"/>
      <c r="BWC188" s="9"/>
      <c r="BWD188" s="9"/>
      <c r="BWE188" s="9"/>
      <c r="BWF188" s="9"/>
      <c r="BWG188" s="9"/>
      <c r="BWH188" s="9"/>
      <c r="BWI188" s="9"/>
      <c r="BWJ188" s="9"/>
      <c r="BWK188" s="9"/>
      <c r="BWL188" s="9"/>
      <c r="BWM188" s="9"/>
      <c r="BWN188" s="9"/>
      <c r="BWO188" s="9"/>
      <c r="BWP188" s="9"/>
      <c r="BWQ188" s="9"/>
      <c r="BWR188" s="9"/>
      <c r="BWS188" s="9"/>
      <c r="BWT188" s="9"/>
      <c r="BWU188" s="9"/>
      <c r="BWV188" s="9"/>
      <c r="BWW188" s="9"/>
      <c r="BWX188" s="9"/>
      <c r="BWY188" s="9"/>
      <c r="BWZ188" s="9"/>
      <c r="BXA188" s="9"/>
      <c r="BXB188" s="9"/>
      <c r="BXC188" s="9"/>
      <c r="BXD188" s="9"/>
    </row>
    <row r="189" ht="14.25" customHeight="1">
      <c r="A189" s="9">
        <v>5.0</v>
      </c>
      <c r="B189" s="9" t="s">
        <v>11947</v>
      </c>
      <c r="C189" s="9" t="s">
        <v>11948</v>
      </c>
      <c r="D189" s="9" t="s">
        <v>11948</v>
      </c>
      <c r="E189" s="9"/>
      <c r="F189" s="9">
        <v>29.0</v>
      </c>
      <c r="G189" s="9" t="s">
        <v>13581</v>
      </c>
      <c r="H189" s="9"/>
      <c r="I189" s="9"/>
      <c r="J189" s="9"/>
      <c r="K189" s="9">
        <v>4.0</v>
      </c>
      <c r="L189" s="9">
        <v>25.0</v>
      </c>
      <c r="M189" s="9"/>
      <c r="N189" s="9"/>
      <c r="O189" s="9"/>
      <c r="P189" s="9">
        <v>0.0</v>
      </c>
      <c r="Q189" s="9" t="s">
        <v>13582</v>
      </c>
      <c r="R189" s="9"/>
      <c r="S189" s="9" t="s">
        <v>3372</v>
      </c>
      <c r="T189" s="9" t="s">
        <v>3371</v>
      </c>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9"/>
      <c r="ES189" s="9"/>
      <c r="ET189" s="9"/>
      <c r="EU189" s="9"/>
      <c r="EV189" s="9"/>
      <c r="EW189" s="9"/>
      <c r="EX189" s="9"/>
      <c r="EY189" s="9"/>
      <c r="EZ189" s="9"/>
      <c r="FA189" s="9"/>
      <c r="FB189" s="9"/>
      <c r="FC189" s="9"/>
      <c r="FD189" s="9"/>
      <c r="FE189" s="9"/>
      <c r="FF189" s="9"/>
      <c r="FG189" s="9"/>
      <c r="FH189" s="9"/>
      <c r="FI189" s="9"/>
      <c r="FJ189" s="9"/>
      <c r="FK189" s="9"/>
      <c r="FL189" s="9"/>
      <c r="FM189" s="9"/>
      <c r="FN189" s="9"/>
      <c r="FO189" s="9"/>
      <c r="FP189" s="9"/>
      <c r="FQ189" s="9"/>
      <c r="FR189" s="9"/>
      <c r="FS189" s="9"/>
      <c r="FT189" s="9"/>
      <c r="FU189" s="9"/>
      <c r="FV189" s="9"/>
      <c r="FW189" s="9"/>
      <c r="FX189" s="9"/>
      <c r="FY189" s="9"/>
      <c r="FZ189" s="9"/>
      <c r="GA189" s="9"/>
      <c r="GB189" s="9"/>
      <c r="GC189" s="9"/>
      <c r="GD189" s="9"/>
      <c r="GE189" s="9"/>
      <c r="GF189" s="9"/>
      <c r="GG189" s="9"/>
      <c r="GH189" s="9"/>
      <c r="GI189" s="9"/>
      <c r="GJ189" s="9"/>
      <c r="GK189" s="9"/>
      <c r="GL189" s="9"/>
      <c r="GM189" s="9"/>
      <c r="GN189" s="9"/>
      <c r="GO189" s="9"/>
      <c r="GP189" s="9"/>
      <c r="GQ189" s="9"/>
      <c r="GR189" s="9"/>
      <c r="GS189" s="9"/>
      <c r="GT189" s="9"/>
      <c r="GU189" s="9"/>
      <c r="GV189" s="9"/>
      <c r="GW189" s="9"/>
      <c r="GX189" s="9"/>
      <c r="GY189" s="9"/>
      <c r="GZ189" s="9"/>
      <c r="HA189" s="9"/>
      <c r="HB189" s="9"/>
      <c r="HC189" s="9"/>
      <c r="HD189" s="9"/>
      <c r="HE189" s="9"/>
      <c r="HF189" s="9"/>
      <c r="HG189" s="9"/>
      <c r="HH189" s="9"/>
      <c r="HI189" s="9"/>
      <c r="HJ189" s="9"/>
      <c r="HK189" s="9"/>
      <c r="HL189" s="9"/>
      <c r="HM189" s="9"/>
      <c r="HN189" s="9"/>
      <c r="HO189" s="9"/>
      <c r="HP189" s="9"/>
      <c r="HQ189" s="9"/>
      <c r="HR189" s="9"/>
      <c r="HS189" s="9"/>
      <c r="HT189" s="9"/>
      <c r="HU189" s="9"/>
      <c r="HV189" s="9"/>
      <c r="HW189" s="9"/>
      <c r="HX189" s="9"/>
      <c r="HY189" s="9"/>
      <c r="HZ189" s="9"/>
      <c r="IA189" s="9"/>
      <c r="IB189" s="9"/>
      <c r="IC189" s="9"/>
      <c r="ID189" s="9"/>
      <c r="IE189" s="9"/>
      <c r="IF189" s="9"/>
      <c r="IG189" s="9"/>
      <c r="IH189" s="9"/>
      <c r="II189" s="9"/>
      <c r="IJ189" s="9"/>
      <c r="IK189" s="9"/>
      <c r="IL189" s="9"/>
      <c r="IM189" s="9"/>
      <c r="IN189" s="9"/>
      <c r="IO189" s="9"/>
      <c r="IP189" s="9"/>
      <c r="IQ189" s="9"/>
      <c r="IR189" s="9"/>
      <c r="IS189" s="9"/>
      <c r="IT189" s="9"/>
      <c r="IU189" s="9"/>
      <c r="IV189" s="9"/>
      <c r="IW189" s="9"/>
      <c r="IX189" s="9"/>
      <c r="IY189" s="9"/>
      <c r="IZ189" s="9"/>
      <c r="JA189" s="9"/>
      <c r="JB189" s="9"/>
      <c r="JC189" s="9"/>
      <c r="JD189" s="9"/>
      <c r="JE189" s="9"/>
      <c r="JF189" s="9"/>
      <c r="JG189" s="9"/>
      <c r="JH189" s="9"/>
      <c r="JI189" s="9"/>
      <c r="JJ189" s="9"/>
      <c r="JK189" s="9"/>
      <c r="JL189" s="9"/>
      <c r="JM189" s="9"/>
      <c r="JN189" s="9"/>
      <c r="JO189" s="9"/>
      <c r="JP189" s="9"/>
      <c r="JQ189" s="9"/>
      <c r="JR189" s="9"/>
      <c r="JS189" s="9"/>
      <c r="JT189" s="9"/>
      <c r="JU189" s="9"/>
      <c r="JV189" s="9"/>
      <c r="JW189" s="9"/>
      <c r="JX189" s="9"/>
      <c r="JY189" s="9"/>
      <c r="JZ189" s="9"/>
      <c r="KA189" s="9"/>
      <c r="KB189" s="9"/>
      <c r="KC189" s="9"/>
      <c r="KD189" s="9"/>
      <c r="KE189" s="9"/>
      <c r="KF189" s="9"/>
      <c r="KG189" s="9"/>
      <c r="KH189" s="9"/>
      <c r="KI189" s="9"/>
      <c r="KJ189" s="9"/>
      <c r="KK189" s="9"/>
      <c r="KL189" s="9"/>
      <c r="KM189" s="9"/>
      <c r="KN189" s="9"/>
      <c r="KO189" s="9"/>
      <c r="KP189" s="9"/>
      <c r="KQ189" s="9"/>
      <c r="KR189" s="9"/>
      <c r="KS189" s="9"/>
      <c r="KT189" s="9"/>
      <c r="KU189" s="9"/>
      <c r="KV189" s="9"/>
      <c r="KW189" s="9"/>
      <c r="KX189" s="9"/>
      <c r="KY189" s="9"/>
      <c r="KZ189" s="9"/>
      <c r="LA189" s="9"/>
      <c r="LB189" s="9"/>
      <c r="LC189" s="9"/>
      <c r="LD189" s="9"/>
      <c r="LE189" s="9"/>
      <c r="LF189" s="9"/>
      <c r="LG189" s="9"/>
      <c r="LH189" s="9"/>
      <c r="LI189" s="9"/>
      <c r="LJ189" s="9"/>
      <c r="LK189" s="9"/>
      <c r="LL189" s="9"/>
      <c r="LM189" s="9"/>
      <c r="LN189" s="9"/>
      <c r="LO189" s="9"/>
      <c r="LP189" s="9"/>
      <c r="LQ189" s="9"/>
      <c r="LR189" s="9"/>
      <c r="LS189" s="9"/>
      <c r="LT189" s="9"/>
      <c r="LU189" s="9"/>
      <c r="LV189" s="9"/>
      <c r="LW189" s="9"/>
      <c r="LX189" s="9"/>
      <c r="LY189" s="9"/>
      <c r="LZ189" s="9"/>
      <c r="MA189" s="9"/>
      <c r="MB189" s="9"/>
      <c r="MC189" s="9"/>
      <c r="MD189" s="9"/>
      <c r="ME189" s="9"/>
      <c r="MF189" s="9"/>
      <c r="MG189" s="9"/>
      <c r="MH189" s="9"/>
      <c r="MI189" s="9"/>
      <c r="MJ189" s="9"/>
      <c r="MK189" s="9"/>
      <c r="ML189" s="9"/>
      <c r="MM189" s="9"/>
      <c r="MN189" s="9"/>
      <c r="MO189" s="9"/>
      <c r="MP189" s="9"/>
      <c r="MQ189" s="9"/>
      <c r="MR189" s="9"/>
      <c r="MS189" s="9"/>
      <c r="MT189" s="9"/>
      <c r="MU189" s="9"/>
      <c r="MV189" s="9"/>
      <c r="MW189" s="9"/>
      <c r="MX189" s="9"/>
      <c r="MY189" s="9"/>
      <c r="MZ189" s="9"/>
      <c r="NA189" s="9"/>
      <c r="NB189" s="9"/>
      <c r="NC189" s="9"/>
      <c r="ND189" s="9"/>
      <c r="NE189" s="9"/>
      <c r="NF189" s="9"/>
      <c r="NG189" s="9"/>
      <c r="NH189" s="9"/>
      <c r="NI189" s="9"/>
      <c r="NJ189" s="9"/>
      <c r="NK189" s="9"/>
      <c r="NL189" s="9"/>
      <c r="NM189" s="9"/>
      <c r="NN189" s="9"/>
      <c r="NO189" s="9"/>
      <c r="NP189" s="9"/>
      <c r="NQ189" s="9"/>
      <c r="NR189" s="9"/>
      <c r="NS189" s="9"/>
      <c r="NT189" s="9"/>
      <c r="NU189" s="9"/>
      <c r="NV189" s="9"/>
      <c r="NW189" s="9"/>
      <c r="NX189" s="9"/>
      <c r="NY189" s="9"/>
      <c r="NZ189" s="9"/>
      <c r="OA189" s="9"/>
      <c r="OB189" s="9"/>
      <c r="OC189" s="9"/>
      <c r="OD189" s="9"/>
      <c r="OE189" s="9"/>
      <c r="OF189" s="9"/>
      <c r="OG189" s="9"/>
      <c r="OH189" s="9"/>
      <c r="OI189" s="9"/>
      <c r="OJ189" s="9"/>
      <c r="OK189" s="9"/>
      <c r="OL189" s="9"/>
      <c r="OM189" s="9"/>
      <c r="ON189" s="9"/>
      <c r="OO189" s="9"/>
      <c r="OP189" s="9"/>
      <c r="OQ189" s="9"/>
      <c r="OR189" s="9"/>
      <c r="OS189" s="9"/>
      <c r="OT189" s="9"/>
      <c r="OU189" s="9"/>
      <c r="OV189" s="9"/>
      <c r="OW189" s="9"/>
      <c r="OX189" s="9"/>
      <c r="OY189" s="9"/>
      <c r="OZ189" s="9"/>
      <c r="PA189" s="9"/>
      <c r="PB189" s="9"/>
      <c r="PC189" s="9"/>
      <c r="PD189" s="9"/>
      <c r="PE189" s="9"/>
      <c r="PF189" s="9"/>
      <c r="PG189" s="9"/>
      <c r="PH189" s="9"/>
      <c r="PI189" s="9"/>
      <c r="PJ189" s="9"/>
      <c r="PK189" s="9"/>
      <c r="PL189" s="9"/>
      <c r="PM189" s="9"/>
      <c r="PN189" s="9"/>
      <c r="PO189" s="9"/>
      <c r="PP189" s="9"/>
      <c r="PQ189" s="9"/>
      <c r="PR189" s="9"/>
      <c r="PS189" s="9"/>
      <c r="PT189" s="9"/>
      <c r="PU189" s="9"/>
      <c r="PV189" s="9"/>
      <c r="PW189" s="9"/>
      <c r="PX189" s="9"/>
      <c r="PY189" s="9"/>
      <c r="PZ189" s="9"/>
      <c r="QA189" s="9"/>
      <c r="QB189" s="9"/>
      <c r="QC189" s="9"/>
      <c r="QD189" s="9"/>
      <c r="QE189" s="9"/>
      <c r="QF189" s="9"/>
      <c r="QG189" s="9"/>
      <c r="QH189" s="9"/>
      <c r="QI189" s="9"/>
      <c r="QJ189" s="9"/>
      <c r="QK189" s="9"/>
      <c r="QL189" s="9"/>
      <c r="QM189" s="9"/>
      <c r="QN189" s="9"/>
      <c r="QO189" s="9"/>
      <c r="QP189" s="9"/>
      <c r="QQ189" s="9"/>
      <c r="QR189" s="9"/>
      <c r="QS189" s="9"/>
      <c r="QT189" s="9"/>
      <c r="QU189" s="9"/>
      <c r="QV189" s="9"/>
      <c r="QW189" s="9"/>
      <c r="QX189" s="9"/>
      <c r="QY189" s="9"/>
      <c r="QZ189" s="9"/>
      <c r="RA189" s="9"/>
      <c r="RB189" s="9"/>
      <c r="RC189" s="9"/>
      <c r="RD189" s="9"/>
      <c r="RE189" s="9"/>
      <c r="RF189" s="9"/>
      <c r="RG189" s="9"/>
      <c r="RH189" s="9"/>
      <c r="RI189" s="9"/>
      <c r="RJ189" s="9"/>
      <c r="RK189" s="9"/>
      <c r="RL189" s="9"/>
      <c r="RM189" s="9"/>
      <c r="RN189" s="9"/>
      <c r="RO189" s="9"/>
      <c r="RP189" s="9"/>
      <c r="RQ189" s="9"/>
      <c r="RR189" s="9"/>
      <c r="RS189" s="9"/>
      <c r="RT189" s="9"/>
      <c r="RU189" s="9"/>
      <c r="RV189" s="9"/>
      <c r="RW189" s="9"/>
      <c r="RX189" s="9"/>
      <c r="RY189" s="9"/>
      <c r="RZ189" s="9"/>
      <c r="SA189" s="9"/>
      <c r="SB189" s="9"/>
      <c r="SC189" s="9"/>
      <c r="SD189" s="9"/>
      <c r="SE189" s="9"/>
      <c r="SF189" s="9"/>
      <c r="SG189" s="9"/>
      <c r="SH189" s="9"/>
      <c r="SI189" s="9"/>
      <c r="SJ189" s="9"/>
      <c r="SK189" s="9"/>
      <c r="SL189" s="9"/>
      <c r="SM189" s="9"/>
      <c r="SN189" s="9"/>
      <c r="SO189" s="9"/>
      <c r="SP189" s="9"/>
      <c r="SQ189" s="9"/>
      <c r="SR189" s="9"/>
      <c r="SS189" s="9"/>
      <c r="ST189" s="9"/>
      <c r="SU189" s="9"/>
      <c r="SV189" s="9"/>
      <c r="SW189" s="9"/>
      <c r="SX189" s="9"/>
      <c r="SY189" s="9"/>
      <c r="SZ189" s="9"/>
      <c r="TA189" s="9"/>
      <c r="TB189" s="9"/>
      <c r="TC189" s="9"/>
      <c r="TD189" s="9"/>
      <c r="TE189" s="9"/>
      <c r="TF189" s="9"/>
      <c r="TG189" s="9"/>
      <c r="TH189" s="9"/>
      <c r="TI189" s="9"/>
      <c r="TJ189" s="9"/>
      <c r="TK189" s="9"/>
      <c r="TL189" s="9"/>
      <c r="TM189" s="9"/>
      <c r="TN189" s="9"/>
      <c r="TO189" s="9"/>
      <c r="TP189" s="9"/>
      <c r="TQ189" s="9"/>
      <c r="TR189" s="9"/>
      <c r="TS189" s="9"/>
      <c r="TT189" s="9"/>
      <c r="TU189" s="9"/>
      <c r="TV189" s="9"/>
      <c r="TW189" s="9"/>
      <c r="TX189" s="9"/>
      <c r="TY189" s="9"/>
      <c r="TZ189" s="9"/>
      <c r="UA189" s="9"/>
      <c r="UB189" s="9"/>
      <c r="UC189" s="9"/>
      <c r="UD189" s="9"/>
      <c r="UE189" s="9"/>
      <c r="UF189" s="9"/>
      <c r="UG189" s="9"/>
      <c r="UH189" s="9"/>
      <c r="UI189" s="9"/>
      <c r="UJ189" s="9"/>
      <c r="UK189" s="9"/>
      <c r="UL189" s="9"/>
      <c r="UM189" s="9"/>
      <c r="UN189" s="9"/>
      <c r="UO189" s="9"/>
      <c r="UP189" s="9"/>
      <c r="UQ189" s="9"/>
      <c r="UR189" s="9"/>
      <c r="US189" s="9"/>
      <c r="UT189" s="9"/>
      <c r="UU189" s="9"/>
      <c r="UV189" s="9"/>
      <c r="UW189" s="9"/>
      <c r="UX189" s="9"/>
      <c r="UY189" s="9"/>
      <c r="UZ189" s="9"/>
      <c r="VA189" s="9"/>
      <c r="VB189" s="9"/>
      <c r="VC189" s="9"/>
      <c r="VD189" s="9"/>
      <c r="VE189" s="9"/>
      <c r="VF189" s="9"/>
      <c r="VG189" s="9"/>
      <c r="VH189" s="9"/>
      <c r="VI189" s="9"/>
      <c r="VJ189" s="9"/>
      <c r="VK189" s="9"/>
      <c r="VL189" s="9"/>
      <c r="VM189" s="9"/>
      <c r="VN189" s="9"/>
      <c r="VO189" s="9"/>
      <c r="VP189" s="9"/>
      <c r="VQ189" s="9"/>
      <c r="VR189" s="9"/>
      <c r="VS189" s="9"/>
      <c r="VT189" s="9"/>
      <c r="VU189" s="9"/>
      <c r="VV189" s="9"/>
      <c r="VW189" s="9"/>
      <c r="VX189" s="9"/>
      <c r="VY189" s="9"/>
      <c r="VZ189" s="9"/>
      <c r="WA189" s="9"/>
      <c r="WB189" s="9"/>
      <c r="WC189" s="9"/>
      <c r="WD189" s="9"/>
      <c r="WE189" s="9"/>
      <c r="WF189" s="9"/>
      <c r="WG189" s="9"/>
      <c r="WH189" s="9"/>
      <c r="WI189" s="9"/>
      <c r="WJ189" s="9"/>
      <c r="WK189" s="9"/>
      <c r="WL189" s="9"/>
      <c r="WM189" s="9"/>
      <c r="WN189" s="9"/>
      <c r="WO189" s="9"/>
      <c r="WP189" s="9"/>
      <c r="WQ189" s="9"/>
      <c r="WR189" s="9"/>
      <c r="WS189" s="9"/>
      <c r="WT189" s="9"/>
      <c r="WU189" s="9"/>
      <c r="WV189" s="9"/>
      <c r="WW189" s="9"/>
      <c r="WX189" s="9"/>
      <c r="WY189" s="9"/>
      <c r="WZ189" s="9"/>
      <c r="XA189" s="9"/>
      <c r="XB189" s="9"/>
      <c r="XC189" s="9"/>
      <c r="XD189" s="9"/>
      <c r="XE189" s="9"/>
      <c r="XF189" s="9"/>
      <c r="XG189" s="9"/>
      <c r="XH189" s="9"/>
      <c r="XI189" s="9"/>
      <c r="XJ189" s="9"/>
      <c r="XK189" s="9"/>
      <c r="XL189" s="9"/>
      <c r="XM189" s="9"/>
      <c r="XN189" s="9"/>
      <c r="XO189" s="9"/>
      <c r="XP189" s="9"/>
      <c r="XQ189" s="9"/>
      <c r="XR189" s="9"/>
      <c r="XS189" s="9"/>
      <c r="XT189" s="9"/>
      <c r="XU189" s="9"/>
      <c r="XV189" s="9"/>
      <c r="XW189" s="9"/>
      <c r="XX189" s="9"/>
      <c r="XY189" s="9"/>
      <c r="XZ189" s="9"/>
      <c r="YA189" s="9"/>
      <c r="YB189" s="9"/>
      <c r="YC189" s="9"/>
      <c r="YD189" s="9"/>
      <c r="YE189" s="9"/>
      <c r="YF189" s="9"/>
      <c r="YG189" s="9"/>
      <c r="YH189" s="9"/>
      <c r="YI189" s="9"/>
      <c r="YJ189" s="9"/>
      <c r="YK189" s="9"/>
      <c r="YL189" s="9"/>
      <c r="YM189" s="9"/>
      <c r="YN189" s="9"/>
      <c r="YO189" s="9"/>
      <c r="YP189" s="9"/>
      <c r="YQ189" s="9"/>
      <c r="YR189" s="9"/>
      <c r="YS189" s="9"/>
      <c r="YT189" s="9"/>
      <c r="YU189" s="9"/>
      <c r="YV189" s="9"/>
      <c r="YW189" s="9"/>
      <c r="YX189" s="9"/>
      <c r="YY189" s="9"/>
      <c r="YZ189" s="9"/>
      <c r="ZA189" s="9"/>
      <c r="ZB189" s="9"/>
      <c r="ZC189" s="9"/>
      <c r="ZD189" s="9"/>
      <c r="ZE189" s="9"/>
      <c r="ZF189" s="9"/>
      <c r="ZG189" s="9"/>
      <c r="ZH189" s="9"/>
      <c r="ZI189" s="9"/>
      <c r="ZJ189" s="9"/>
      <c r="ZK189" s="9"/>
      <c r="ZL189" s="9"/>
      <c r="ZM189" s="9"/>
      <c r="ZN189" s="9"/>
      <c r="ZO189" s="9"/>
      <c r="ZP189" s="9"/>
      <c r="ZQ189" s="9"/>
      <c r="ZR189" s="9"/>
      <c r="ZS189" s="9"/>
      <c r="ZT189" s="9"/>
      <c r="ZU189" s="9"/>
      <c r="ZV189" s="9"/>
      <c r="ZW189" s="9"/>
      <c r="ZX189" s="9"/>
      <c r="ZY189" s="9"/>
      <c r="ZZ189" s="9"/>
      <c r="AAA189" s="9"/>
      <c r="AAB189" s="9"/>
      <c r="AAC189" s="9"/>
      <c r="AAD189" s="9"/>
      <c r="AAE189" s="9"/>
      <c r="AAF189" s="9"/>
      <c r="AAG189" s="9"/>
      <c r="AAH189" s="9"/>
      <c r="AAI189" s="9"/>
      <c r="AAJ189" s="9"/>
      <c r="AAK189" s="9"/>
      <c r="AAL189" s="9"/>
      <c r="AAM189" s="9"/>
      <c r="AAN189" s="9"/>
      <c r="AAO189" s="9"/>
      <c r="AAP189" s="9"/>
      <c r="AAQ189" s="9"/>
      <c r="AAR189" s="9"/>
      <c r="AAS189" s="9"/>
      <c r="AAT189" s="9"/>
      <c r="AAU189" s="9"/>
      <c r="AAV189" s="9"/>
      <c r="AAW189" s="9"/>
      <c r="AAX189" s="9"/>
      <c r="AAY189" s="9"/>
      <c r="AAZ189" s="9"/>
      <c r="ABA189" s="9"/>
      <c r="ABB189" s="9"/>
      <c r="ABC189" s="9"/>
      <c r="ABD189" s="9"/>
      <c r="ABE189" s="9"/>
      <c r="ABF189" s="9"/>
      <c r="ABG189" s="9"/>
      <c r="ABH189" s="9"/>
      <c r="ABI189" s="9"/>
      <c r="ABJ189" s="9"/>
      <c r="ABK189" s="9"/>
      <c r="ABL189" s="9"/>
      <c r="ABM189" s="9"/>
      <c r="ABN189" s="9"/>
      <c r="ABO189" s="9"/>
      <c r="ABP189" s="9"/>
      <c r="ABQ189" s="9"/>
      <c r="ABR189" s="9"/>
      <c r="ABS189" s="9"/>
      <c r="ABT189" s="9"/>
      <c r="ABU189" s="9"/>
      <c r="ABV189" s="9"/>
      <c r="ABW189" s="9"/>
      <c r="ABX189" s="9"/>
      <c r="ABY189" s="9"/>
      <c r="ABZ189" s="9"/>
      <c r="ACA189" s="9"/>
      <c r="ACB189" s="9"/>
      <c r="ACC189" s="9"/>
      <c r="ACD189" s="9"/>
      <c r="ACE189" s="9"/>
      <c r="ACF189" s="9"/>
      <c r="ACG189" s="9"/>
      <c r="ACH189" s="9"/>
      <c r="ACI189" s="9"/>
      <c r="ACJ189" s="9"/>
      <c r="ACK189" s="9"/>
      <c r="ACL189" s="9"/>
      <c r="ACM189" s="9"/>
      <c r="ACN189" s="9"/>
      <c r="ACO189" s="9"/>
      <c r="ACP189" s="9"/>
      <c r="ACQ189" s="9"/>
      <c r="ACR189" s="9"/>
      <c r="ACS189" s="9"/>
      <c r="ACT189" s="9"/>
      <c r="ACU189" s="9"/>
      <c r="ACV189" s="9"/>
      <c r="ACW189" s="9"/>
      <c r="ACX189" s="9"/>
      <c r="ACY189" s="9"/>
      <c r="ACZ189" s="9"/>
      <c r="ADA189" s="9"/>
      <c r="ADB189" s="9"/>
      <c r="ADC189" s="9"/>
      <c r="ADD189" s="9"/>
      <c r="ADE189" s="9"/>
      <c r="ADF189" s="9"/>
      <c r="ADG189" s="9"/>
      <c r="ADH189" s="9"/>
      <c r="ADI189" s="9"/>
      <c r="ADJ189" s="9"/>
      <c r="ADK189" s="9"/>
      <c r="ADL189" s="9"/>
      <c r="ADM189" s="9"/>
      <c r="ADN189" s="9"/>
      <c r="ADO189" s="9"/>
      <c r="ADP189" s="9"/>
      <c r="ADQ189" s="9"/>
      <c r="ADR189" s="9"/>
      <c r="ADS189" s="9"/>
      <c r="ADT189" s="9"/>
      <c r="ADU189" s="9"/>
      <c r="ADV189" s="9"/>
      <c r="ADW189" s="9"/>
      <c r="ADX189" s="9"/>
      <c r="ADY189" s="9"/>
      <c r="ADZ189" s="9"/>
      <c r="AEA189" s="9"/>
      <c r="AEB189" s="9"/>
      <c r="AEC189" s="9"/>
      <c r="AED189" s="9"/>
      <c r="AEE189" s="9"/>
      <c r="AEF189" s="9"/>
      <c r="AEG189" s="9"/>
      <c r="AEH189" s="9"/>
      <c r="AEI189" s="9"/>
      <c r="AEJ189" s="9"/>
      <c r="AEK189" s="9"/>
      <c r="AEL189" s="9"/>
      <c r="AEM189" s="9"/>
      <c r="AEN189" s="9"/>
      <c r="AEO189" s="9"/>
      <c r="AEP189" s="9"/>
      <c r="AEQ189" s="9"/>
      <c r="AER189" s="9"/>
      <c r="AES189" s="9"/>
      <c r="AET189" s="9"/>
      <c r="AEU189" s="9"/>
      <c r="AEV189" s="9"/>
      <c r="AEW189" s="9"/>
      <c r="AEX189" s="9"/>
      <c r="AEY189" s="9"/>
      <c r="AEZ189" s="9"/>
      <c r="AFA189" s="9"/>
      <c r="AFB189" s="9"/>
      <c r="AFC189" s="9"/>
      <c r="AFD189" s="9"/>
      <c r="AFE189" s="9"/>
      <c r="AFF189" s="9"/>
      <c r="AFG189" s="9"/>
      <c r="AFH189" s="9"/>
      <c r="AFI189" s="9"/>
      <c r="AFJ189" s="9"/>
      <c r="AFK189" s="9"/>
      <c r="AFL189" s="9"/>
      <c r="AFM189" s="9"/>
      <c r="AFN189" s="9"/>
      <c r="AFO189" s="9"/>
      <c r="AFP189" s="9"/>
      <c r="AFQ189" s="9"/>
      <c r="AFR189" s="9"/>
      <c r="AFS189" s="9"/>
      <c r="AFT189" s="9"/>
      <c r="AFU189" s="9"/>
      <c r="AFV189" s="9"/>
      <c r="AFW189" s="9"/>
      <c r="AFX189" s="9"/>
      <c r="AFY189" s="9"/>
      <c r="AFZ189" s="9"/>
      <c r="AGA189" s="9"/>
      <c r="AGB189" s="9"/>
      <c r="AGC189" s="9"/>
      <c r="AGD189" s="9"/>
      <c r="AGE189" s="9"/>
      <c r="AGF189" s="9"/>
      <c r="AGG189" s="9"/>
      <c r="AGH189" s="9"/>
      <c r="AGI189" s="9"/>
      <c r="AGJ189" s="9"/>
      <c r="AGK189" s="9"/>
      <c r="AGL189" s="9"/>
      <c r="AGM189" s="9"/>
      <c r="AGN189" s="9"/>
      <c r="AGO189" s="9"/>
      <c r="AGP189" s="9"/>
      <c r="AGQ189" s="9"/>
      <c r="AGR189" s="9"/>
      <c r="AGS189" s="9"/>
      <c r="AGT189" s="9"/>
      <c r="AGU189" s="9"/>
      <c r="AGV189" s="9"/>
      <c r="AGW189" s="9"/>
      <c r="AGX189" s="9"/>
      <c r="AGY189" s="9"/>
      <c r="AGZ189" s="9"/>
      <c r="AHA189" s="9"/>
      <c r="AHB189" s="9"/>
      <c r="AHC189" s="9"/>
      <c r="AHD189" s="9"/>
      <c r="AHE189" s="9"/>
      <c r="AHF189" s="9"/>
      <c r="AHG189" s="9"/>
      <c r="AHH189" s="9"/>
      <c r="AHI189" s="9"/>
      <c r="AHJ189" s="9"/>
      <c r="AHK189" s="9"/>
      <c r="AHL189" s="9"/>
      <c r="AHM189" s="9"/>
      <c r="AHN189" s="9"/>
      <c r="AHO189" s="9"/>
      <c r="AHP189" s="9"/>
      <c r="AHQ189" s="9"/>
      <c r="AHR189" s="9"/>
      <c r="AHS189" s="9"/>
      <c r="AHT189" s="9"/>
      <c r="AHU189" s="9"/>
      <c r="AHV189" s="9"/>
      <c r="AHW189" s="9"/>
      <c r="AHX189" s="9"/>
      <c r="AHY189" s="9"/>
      <c r="AHZ189" s="9"/>
      <c r="AIA189" s="9"/>
      <c r="AIB189" s="9"/>
      <c r="AIC189" s="9"/>
      <c r="AID189" s="9"/>
      <c r="AIE189" s="9"/>
      <c r="AIF189" s="9"/>
      <c r="AIG189" s="9"/>
      <c r="AIH189" s="9"/>
      <c r="AII189" s="9"/>
      <c r="AIJ189" s="9"/>
      <c r="AIK189" s="9"/>
      <c r="AIL189" s="9"/>
      <c r="AIM189" s="9"/>
      <c r="AIN189" s="9"/>
      <c r="AIO189" s="9"/>
      <c r="AIP189" s="9"/>
      <c r="AIQ189" s="9"/>
      <c r="AIR189" s="9"/>
      <c r="AIS189" s="9"/>
      <c r="AIT189" s="9"/>
      <c r="AIU189" s="9"/>
      <c r="AIV189" s="9"/>
      <c r="AIW189" s="9"/>
      <c r="AIX189" s="9"/>
      <c r="AIY189" s="9"/>
      <c r="AIZ189" s="9"/>
      <c r="AJA189" s="9"/>
      <c r="AJB189" s="9"/>
      <c r="AJC189" s="9"/>
      <c r="AJD189" s="9"/>
      <c r="AJE189" s="9"/>
      <c r="AJF189" s="9"/>
      <c r="AJG189" s="9"/>
      <c r="AJH189" s="9"/>
      <c r="AJI189" s="9"/>
      <c r="AJJ189" s="9"/>
      <c r="AJK189" s="9"/>
      <c r="AJL189" s="9"/>
      <c r="AJM189" s="9"/>
      <c r="AJN189" s="9"/>
      <c r="AJO189" s="9"/>
      <c r="AJP189" s="9"/>
      <c r="AJQ189" s="9"/>
      <c r="AJR189" s="9"/>
      <c r="AJS189" s="9"/>
      <c r="AJT189" s="9"/>
      <c r="AJU189" s="9"/>
      <c r="AJV189" s="9"/>
      <c r="AJW189" s="9"/>
      <c r="AJX189" s="9"/>
      <c r="AJY189" s="9"/>
      <c r="AJZ189" s="9"/>
      <c r="AKA189" s="9"/>
      <c r="AKB189" s="9"/>
      <c r="AKC189" s="9"/>
      <c r="AKD189" s="9"/>
      <c r="AKE189" s="9"/>
      <c r="AKF189" s="9"/>
      <c r="AKG189" s="9"/>
      <c r="AKH189" s="9"/>
      <c r="AKI189" s="9"/>
      <c r="AKJ189" s="9"/>
      <c r="AKK189" s="9"/>
      <c r="AKL189" s="9"/>
      <c r="AKM189" s="9"/>
      <c r="AKN189" s="9"/>
      <c r="AKO189" s="9"/>
      <c r="AKP189" s="9"/>
      <c r="AKQ189" s="9"/>
      <c r="AKR189" s="9"/>
      <c r="AKS189" s="9"/>
      <c r="AKT189" s="9"/>
      <c r="AKU189" s="9"/>
      <c r="AKV189" s="9"/>
      <c r="AKW189" s="9"/>
      <c r="AKX189" s="9"/>
      <c r="AKY189" s="9"/>
      <c r="AKZ189" s="9"/>
      <c r="ALA189" s="9"/>
      <c r="ALB189" s="9"/>
      <c r="ALC189" s="9"/>
      <c r="ALD189" s="9"/>
      <c r="ALE189" s="9"/>
      <c r="ALF189" s="9"/>
      <c r="ALG189" s="9"/>
      <c r="ALH189" s="9"/>
      <c r="ALI189" s="9"/>
      <c r="ALJ189" s="9"/>
      <c r="ALK189" s="9"/>
      <c r="ALL189" s="9"/>
      <c r="ALM189" s="9"/>
      <c r="ALN189" s="9"/>
      <c r="ALO189" s="9"/>
      <c r="ALP189" s="9"/>
      <c r="ALQ189" s="9"/>
      <c r="ALR189" s="9"/>
      <c r="ALS189" s="9"/>
      <c r="ALT189" s="9"/>
      <c r="ALU189" s="9"/>
      <c r="ALV189" s="9"/>
      <c r="ALW189" s="9"/>
      <c r="ALX189" s="9"/>
      <c r="ALY189" s="9"/>
      <c r="AMN189" s="9"/>
      <c r="AMO189" s="9"/>
      <c r="AMP189" s="9"/>
      <c r="AMQ189" s="9"/>
      <c r="AMR189" s="9"/>
      <c r="AMS189" s="9"/>
      <c r="AMT189" s="9"/>
      <c r="AMU189" s="9"/>
      <c r="AMV189" s="9"/>
      <c r="AMW189" s="9"/>
      <c r="AMX189" s="9"/>
      <c r="AMY189" s="9"/>
      <c r="AMZ189" s="9"/>
      <c r="ANA189" s="9"/>
      <c r="ANB189" s="9"/>
      <c r="ANC189" s="9"/>
      <c r="AND189" s="9"/>
      <c r="ANE189" s="9"/>
      <c r="ANF189" s="9"/>
      <c r="ANG189" s="9"/>
      <c r="ANH189" s="9"/>
      <c r="ANI189" s="9"/>
      <c r="ANJ189" s="9"/>
      <c r="ANK189" s="9"/>
      <c r="ANL189" s="9"/>
      <c r="ANM189" s="9"/>
      <c r="ANN189" s="9"/>
      <c r="ANO189" s="9"/>
      <c r="ANP189" s="9"/>
      <c r="ANQ189" s="9"/>
      <c r="ANR189" s="9"/>
      <c r="ANS189" s="9"/>
      <c r="ANT189" s="9"/>
      <c r="ANU189" s="9"/>
      <c r="ANV189" s="9"/>
      <c r="ANW189" s="9"/>
      <c r="ANX189" s="9"/>
      <c r="ANY189" s="9"/>
      <c r="ANZ189" s="9"/>
      <c r="AOA189" s="9"/>
      <c r="AOB189" s="9"/>
      <c r="AOC189" s="9"/>
      <c r="AOD189" s="9"/>
      <c r="AOE189" s="9"/>
      <c r="AOF189" s="9"/>
      <c r="AOG189" s="9"/>
      <c r="AOH189" s="9"/>
      <c r="AOI189" s="9"/>
      <c r="AOJ189" s="9"/>
      <c r="AOK189" s="9"/>
      <c r="AOL189" s="9"/>
      <c r="AOM189" s="9"/>
      <c r="AON189" s="9"/>
      <c r="AOO189" s="9"/>
      <c r="AOP189" s="9"/>
      <c r="AOQ189" s="9"/>
      <c r="AOR189" s="9"/>
      <c r="AOS189" s="9"/>
      <c r="AOT189" s="9"/>
      <c r="AOU189" s="9"/>
      <c r="AOV189" s="9"/>
      <c r="AOW189" s="9"/>
      <c r="AOX189" s="9"/>
      <c r="AOY189" s="9"/>
      <c r="AOZ189" s="9"/>
      <c r="APA189" s="9"/>
      <c r="APB189" s="9"/>
      <c r="APC189" s="9"/>
      <c r="APD189" s="9"/>
      <c r="APE189" s="9"/>
      <c r="APF189" s="9"/>
      <c r="APG189" s="9"/>
      <c r="APH189" s="9"/>
      <c r="API189" s="9"/>
      <c r="APJ189" s="9"/>
      <c r="APK189" s="9"/>
      <c r="APL189" s="9"/>
      <c r="APM189" s="9"/>
      <c r="APN189" s="9"/>
      <c r="APO189" s="9"/>
      <c r="APP189" s="9"/>
      <c r="APQ189" s="9"/>
      <c r="APR189" s="9"/>
      <c r="APS189" s="9"/>
      <c r="APT189" s="9"/>
      <c r="APU189" s="9"/>
      <c r="APV189" s="9"/>
      <c r="APW189" s="9"/>
      <c r="APX189" s="9"/>
      <c r="APY189" s="9"/>
      <c r="APZ189" s="9"/>
      <c r="AQA189" s="9"/>
      <c r="AQB189" s="9"/>
      <c r="AQC189" s="9"/>
      <c r="AQD189" s="9"/>
      <c r="AQE189" s="9"/>
      <c r="AQF189" s="9"/>
      <c r="AQG189" s="9"/>
      <c r="AQH189" s="9"/>
      <c r="AQI189" s="9"/>
      <c r="AQJ189" s="9"/>
      <c r="AQK189" s="9"/>
      <c r="AQL189" s="9"/>
      <c r="AQM189" s="9"/>
      <c r="AQN189" s="9"/>
      <c r="AQO189" s="9"/>
      <c r="AQP189" s="9"/>
      <c r="AQQ189" s="9"/>
      <c r="AQR189" s="9"/>
      <c r="AQS189" s="9"/>
      <c r="AQT189" s="9"/>
      <c r="AQU189" s="9"/>
      <c r="AQV189" s="9"/>
      <c r="AQW189" s="9"/>
      <c r="AQX189" s="9"/>
      <c r="AQY189" s="9"/>
      <c r="AQZ189" s="9"/>
      <c r="ARA189" s="9"/>
      <c r="ARB189" s="9"/>
      <c r="ARC189" s="9"/>
      <c r="ARD189" s="9"/>
      <c r="ARE189" s="9"/>
      <c r="ARF189" s="9"/>
      <c r="ARG189" s="9"/>
      <c r="ARH189" s="9"/>
      <c r="ARI189" s="9"/>
      <c r="ARJ189" s="9"/>
      <c r="ARK189" s="9"/>
      <c r="ARL189" s="9"/>
      <c r="ARM189" s="9"/>
      <c r="ARN189" s="9"/>
      <c r="ARO189" s="9"/>
      <c r="ARP189" s="9"/>
      <c r="ARQ189" s="9"/>
      <c r="ARR189" s="9"/>
      <c r="ARS189" s="9"/>
      <c r="ART189" s="9"/>
      <c r="ARU189" s="9"/>
      <c r="ARV189" s="9"/>
      <c r="ARW189" s="9"/>
      <c r="ARX189" s="9"/>
      <c r="ARY189" s="9"/>
      <c r="ARZ189" s="9"/>
      <c r="ASA189" s="9"/>
      <c r="ASB189" s="9"/>
      <c r="ASC189" s="9"/>
      <c r="ASD189" s="9"/>
      <c r="ASE189" s="9"/>
      <c r="ASF189" s="9"/>
      <c r="ASG189" s="9"/>
      <c r="ASH189" s="9"/>
      <c r="ASI189" s="9"/>
      <c r="ASJ189" s="9"/>
      <c r="ASK189" s="9"/>
      <c r="ASL189" s="9"/>
      <c r="ASM189" s="9"/>
      <c r="ASN189" s="9"/>
      <c r="ASO189" s="9"/>
      <c r="ASP189" s="9"/>
      <c r="ASQ189" s="9"/>
      <c r="ASR189" s="9"/>
      <c r="ASS189" s="9"/>
      <c r="AST189" s="9"/>
      <c r="ASU189" s="9"/>
      <c r="ASV189" s="9"/>
      <c r="ASW189" s="9"/>
      <c r="ASX189" s="9"/>
      <c r="ASY189" s="9"/>
      <c r="ASZ189" s="9"/>
      <c r="ATA189" s="9"/>
      <c r="ATB189" s="9"/>
      <c r="ATC189" s="9"/>
      <c r="ATD189" s="9"/>
      <c r="ATE189" s="9"/>
      <c r="ATF189" s="9"/>
      <c r="ATG189" s="9"/>
      <c r="ATH189" s="9"/>
      <c r="ATI189" s="9"/>
      <c r="ATJ189" s="9"/>
      <c r="ATK189" s="9"/>
      <c r="ATL189" s="9"/>
      <c r="ATM189" s="9"/>
      <c r="ATN189" s="9"/>
      <c r="ATO189" s="9"/>
      <c r="ATP189" s="9"/>
      <c r="ATQ189" s="9"/>
      <c r="ATR189" s="9"/>
      <c r="ATS189" s="9"/>
      <c r="ATT189" s="9"/>
      <c r="ATU189" s="9"/>
      <c r="ATV189" s="9"/>
      <c r="ATW189" s="9"/>
      <c r="ATX189" s="9"/>
      <c r="ATY189" s="9"/>
      <c r="ATZ189" s="9"/>
      <c r="AUA189" s="9"/>
      <c r="AUB189" s="9"/>
      <c r="AUC189" s="9"/>
      <c r="AUD189" s="9"/>
      <c r="AUE189" s="9"/>
      <c r="AUF189" s="9"/>
      <c r="AUG189" s="9"/>
      <c r="AUH189" s="9"/>
      <c r="AUI189" s="9"/>
      <c r="AUJ189" s="9"/>
      <c r="AUK189" s="9"/>
      <c r="AUL189" s="9"/>
      <c r="AUM189" s="9"/>
      <c r="AUN189" s="9"/>
      <c r="AUO189" s="9"/>
      <c r="AUP189" s="9"/>
      <c r="AUQ189" s="9"/>
      <c r="AUR189" s="9"/>
      <c r="AUS189" s="9"/>
      <c r="AUT189" s="9"/>
      <c r="AUU189" s="9"/>
      <c r="AUV189" s="9"/>
      <c r="AUW189" s="9"/>
      <c r="AUX189" s="9"/>
      <c r="AUY189" s="9"/>
      <c r="AUZ189" s="9"/>
      <c r="AVA189" s="9"/>
      <c r="AVB189" s="9"/>
      <c r="AVC189" s="9"/>
      <c r="AVD189" s="9"/>
      <c r="AVE189" s="9"/>
      <c r="AVF189" s="9"/>
      <c r="AVG189" s="9"/>
      <c r="AVH189" s="9"/>
      <c r="AVI189" s="9"/>
      <c r="AVJ189" s="9"/>
      <c r="AVK189" s="9"/>
      <c r="AVL189" s="9"/>
      <c r="AVM189" s="9"/>
      <c r="AVN189" s="9"/>
      <c r="AVO189" s="9"/>
      <c r="AVP189" s="9"/>
      <c r="AVQ189" s="9"/>
      <c r="AVR189" s="9"/>
      <c r="AVS189" s="9"/>
      <c r="AVT189" s="9"/>
      <c r="AVU189" s="9"/>
      <c r="AVV189" s="9"/>
      <c r="AVW189" s="9"/>
      <c r="AVX189" s="9"/>
      <c r="AVY189" s="9"/>
      <c r="AVZ189" s="9"/>
      <c r="AWA189" s="9"/>
      <c r="AWB189" s="9"/>
      <c r="AWC189" s="9"/>
      <c r="AWD189" s="9"/>
      <c r="AWE189" s="9"/>
      <c r="AWF189" s="9"/>
      <c r="AWG189" s="9"/>
      <c r="AWH189" s="9"/>
      <c r="AWI189" s="9"/>
      <c r="AWJ189" s="9"/>
      <c r="AWK189" s="9"/>
      <c r="AWL189" s="9"/>
      <c r="AWM189" s="9"/>
      <c r="AWN189" s="9"/>
      <c r="AWO189" s="9"/>
      <c r="AWP189" s="9"/>
      <c r="AWQ189" s="9"/>
      <c r="AWR189" s="9"/>
      <c r="AWS189" s="9"/>
      <c r="AWT189" s="9"/>
      <c r="AWU189" s="9"/>
      <c r="AWV189" s="9"/>
      <c r="AWW189" s="9"/>
      <c r="AWX189" s="9"/>
      <c r="AWY189" s="9"/>
      <c r="AWZ189" s="9"/>
      <c r="AXA189" s="9"/>
      <c r="AXB189" s="9"/>
      <c r="AXC189" s="9"/>
      <c r="AXD189" s="9"/>
      <c r="AXE189" s="9"/>
      <c r="AXF189" s="9"/>
      <c r="AXG189" s="9"/>
      <c r="AXH189" s="9"/>
      <c r="AXI189" s="9"/>
      <c r="AXJ189" s="9"/>
      <c r="AXK189" s="9"/>
      <c r="AXL189" s="9"/>
      <c r="AXM189" s="9"/>
      <c r="AXN189" s="9"/>
      <c r="AXO189" s="9"/>
      <c r="AXP189" s="9"/>
      <c r="AXQ189" s="9"/>
      <c r="AXR189" s="9"/>
      <c r="AXS189" s="9"/>
      <c r="AXT189" s="9"/>
      <c r="AXU189" s="9"/>
      <c r="AXV189" s="9"/>
      <c r="AXW189" s="9"/>
      <c r="AXX189" s="9"/>
      <c r="AXY189" s="9"/>
      <c r="AXZ189" s="9"/>
      <c r="AYA189" s="9"/>
      <c r="AYB189" s="9"/>
      <c r="AYC189" s="9"/>
      <c r="AYD189" s="9"/>
      <c r="AYE189" s="9"/>
      <c r="AYF189" s="9"/>
      <c r="AYG189" s="9"/>
      <c r="AYH189" s="9"/>
      <c r="AYI189" s="9"/>
      <c r="AYJ189" s="9"/>
      <c r="AYK189" s="9"/>
      <c r="AYL189" s="9"/>
      <c r="AYM189" s="9"/>
      <c r="AYN189" s="9"/>
      <c r="AYO189" s="9"/>
      <c r="AYP189" s="9"/>
      <c r="AYQ189" s="9"/>
      <c r="AYR189" s="9"/>
      <c r="AYS189" s="9"/>
      <c r="AYT189" s="9"/>
      <c r="AYU189" s="9"/>
      <c r="AYV189" s="9"/>
      <c r="AYW189" s="9"/>
      <c r="AYX189" s="9"/>
      <c r="AYY189" s="9"/>
      <c r="AYZ189" s="9"/>
      <c r="AZA189" s="9"/>
      <c r="AZB189" s="9"/>
      <c r="AZC189" s="9"/>
      <c r="AZD189" s="9"/>
      <c r="AZE189" s="9"/>
      <c r="AZF189" s="9"/>
      <c r="AZG189" s="9"/>
      <c r="AZH189" s="9"/>
      <c r="AZI189" s="9"/>
      <c r="AZJ189" s="9"/>
      <c r="AZK189" s="9"/>
      <c r="AZL189" s="9"/>
      <c r="AZM189" s="9"/>
      <c r="AZN189" s="9"/>
      <c r="AZO189" s="9"/>
      <c r="AZP189" s="9"/>
      <c r="AZQ189" s="9"/>
      <c r="AZR189" s="9"/>
      <c r="AZS189" s="9"/>
      <c r="AZT189" s="9"/>
      <c r="AZU189" s="9"/>
      <c r="AZV189" s="9"/>
      <c r="AZW189" s="9"/>
      <c r="AZX189" s="9"/>
      <c r="AZY189" s="9"/>
      <c r="AZZ189" s="9"/>
      <c r="BAA189" s="9"/>
      <c r="BAB189" s="9"/>
      <c r="BAC189" s="9"/>
      <c r="BAD189" s="9"/>
      <c r="BAE189" s="9"/>
      <c r="BAF189" s="9"/>
      <c r="BAG189" s="9"/>
      <c r="BAH189" s="9"/>
      <c r="BAI189" s="9"/>
      <c r="BAJ189" s="9"/>
      <c r="BAK189" s="9"/>
      <c r="BAL189" s="9"/>
      <c r="BAM189" s="9"/>
      <c r="BAN189" s="9"/>
      <c r="BAO189" s="9"/>
      <c r="BAP189" s="9"/>
      <c r="BAQ189" s="9"/>
      <c r="BAR189" s="9"/>
      <c r="BAS189" s="9"/>
      <c r="BAT189" s="9"/>
      <c r="BAU189" s="9"/>
      <c r="BAV189" s="9"/>
      <c r="BAW189" s="9"/>
      <c r="BAX189" s="9"/>
      <c r="BAY189" s="9"/>
      <c r="BAZ189" s="9"/>
      <c r="BBA189" s="9"/>
      <c r="BBB189" s="9"/>
      <c r="BBC189" s="9"/>
      <c r="BBD189" s="9"/>
      <c r="BBE189" s="9"/>
      <c r="BBF189" s="9"/>
      <c r="BBG189" s="9"/>
      <c r="BBH189" s="9"/>
      <c r="BBI189" s="9"/>
      <c r="BBJ189" s="9"/>
      <c r="BBK189" s="9"/>
      <c r="BBL189" s="9"/>
      <c r="BBM189" s="9"/>
      <c r="BBN189" s="9"/>
      <c r="BBO189" s="9"/>
      <c r="BBP189" s="9"/>
      <c r="BBQ189" s="9"/>
      <c r="BBR189" s="9"/>
      <c r="BBS189" s="9"/>
      <c r="BBT189" s="9"/>
      <c r="BBU189" s="9"/>
      <c r="BBV189" s="9"/>
      <c r="BBW189" s="9"/>
      <c r="BBX189" s="9"/>
      <c r="BBY189" s="9"/>
      <c r="BBZ189" s="9"/>
      <c r="BCA189" s="9"/>
      <c r="BCB189" s="9"/>
      <c r="BCC189" s="9"/>
      <c r="BCD189" s="9"/>
      <c r="BCE189" s="9"/>
      <c r="BCF189" s="9"/>
      <c r="BCG189" s="9"/>
      <c r="BCH189" s="9"/>
      <c r="BCI189" s="9"/>
      <c r="BCJ189" s="9"/>
      <c r="BCK189" s="9"/>
      <c r="BCL189" s="9"/>
      <c r="BCM189" s="9"/>
      <c r="BCN189" s="9"/>
      <c r="BCO189" s="9"/>
      <c r="BCP189" s="9"/>
      <c r="BCQ189" s="9"/>
      <c r="BCR189" s="9"/>
      <c r="BCS189" s="9"/>
      <c r="BCT189" s="9"/>
      <c r="BCU189" s="9"/>
      <c r="BCV189" s="9"/>
      <c r="BCW189" s="9"/>
      <c r="BCX189" s="9"/>
      <c r="BCY189" s="9"/>
      <c r="BCZ189" s="9"/>
      <c r="BDA189" s="9"/>
      <c r="BDB189" s="9"/>
      <c r="BDC189" s="9"/>
      <c r="BDD189" s="9"/>
      <c r="BDE189" s="9"/>
      <c r="BDF189" s="9"/>
      <c r="BDG189" s="9"/>
      <c r="BDH189" s="9"/>
      <c r="BDI189" s="9"/>
      <c r="BDJ189" s="9"/>
      <c r="BDK189" s="9"/>
      <c r="BDL189" s="9"/>
      <c r="BDM189" s="9"/>
      <c r="BDN189" s="9"/>
      <c r="BDO189" s="9"/>
      <c r="BDP189" s="9"/>
      <c r="BDQ189" s="9"/>
      <c r="BDR189" s="9"/>
      <c r="BDS189" s="9"/>
      <c r="BDT189" s="9"/>
      <c r="BDU189" s="9"/>
      <c r="BDV189" s="9"/>
      <c r="BDW189" s="9"/>
      <c r="BDX189" s="9"/>
      <c r="BDY189" s="9"/>
      <c r="BDZ189" s="9"/>
      <c r="BEA189" s="9"/>
      <c r="BEB189" s="9"/>
      <c r="BEC189" s="9"/>
      <c r="BED189" s="9"/>
      <c r="BEE189" s="9"/>
      <c r="BEF189" s="9"/>
      <c r="BEG189" s="9"/>
      <c r="BEH189" s="9"/>
      <c r="BEI189" s="9"/>
      <c r="BEJ189" s="9"/>
      <c r="BEK189" s="9"/>
      <c r="BEL189" s="9"/>
      <c r="BEM189" s="9"/>
      <c r="BEN189" s="9"/>
      <c r="BEO189" s="9"/>
      <c r="BEP189" s="9"/>
      <c r="BEQ189" s="9"/>
      <c r="BER189" s="9"/>
      <c r="BES189" s="9"/>
      <c r="BET189" s="9"/>
      <c r="BEU189" s="9"/>
      <c r="BEV189" s="9"/>
      <c r="BEW189" s="9"/>
      <c r="BEX189" s="9"/>
      <c r="BEY189" s="9"/>
      <c r="BEZ189" s="9"/>
      <c r="BFA189" s="9"/>
      <c r="BFB189" s="9"/>
      <c r="BFC189" s="9"/>
      <c r="BFD189" s="9"/>
      <c r="BFE189" s="9"/>
      <c r="BFF189" s="9"/>
      <c r="BFG189" s="9"/>
      <c r="BFH189" s="9"/>
      <c r="BFI189" s="9"/>
      <c r="BFJ189" s="9"/>
      <c r="BFK189" s="9"/>
      <c r="BFL189" s="9"/>
      <c r="BFM189" s="9"/>
      <c r="BFN189" s="9"/>
      <c r="BFO189" s="9"/>
      <c r="BFP189" s="9"/>
      <c r="BFQ189" s="9"/>
      <c r="BFR189" s="9"/>
      <c r="BFS189" s="9"/>
      <c r="BFT189" s="9"/>
      <c r="BFU189" s="9"/>
      <c r="BFV189" s="9"/>
      <c r="BFW189" s="9"/>
      <c r="BFX189" s="9"/>
      <c r="BFY189" s="9"/>
      <c r="BFZ189" s="9"/>
      <c r="BGA189" s="9"/>
      <c r="BGB189" s="9"/>
      <c r="BGC189" s="9"/>
      <c r="BGD189" s="9"/>
      <c r="BGE189" s="9"/>
      <c r="BGF189" s="9"/>
      <c r="BGG189" s="9"/>
      <c r="BGH189" s="9"/>
      <c r="BGI189" s="9"/>
      <c r="BGJ189" s="9"/>
      <c r="BGK189" s="9"/>
      <c r="BGL189" s="9"/>
      <c r="BGM189" s="9"/>
      <c r="BGN189" s="9"/>
      <c r="BGO189" s="9"/>
      <c r="BGP189" s="9"/>
      <c r="BGQ189" s="9"/>
      <c r="BGR189" s="9"/>
      <c r="BGS189" s="9"/>
      <c r="BGT189" s="9"/>
      <c r="BGU189" s="9"/>
      <c r="BGV189" s="9"/>
      <c r="BGW189" s="9"/>
      <c r="BGX189" s="9"/>
      <c r="BGY189" s="9"/>
      <c r="BGZ189" s="9"/>
      <c r="BHA189" s="9"/>
      <c r="BHB189" s="9"/>
      <c r="BHC189" s="9"/>
      <c r="BHD189" s="9"/>
      <c r="BHE189" s="9"/>
      <c r="BHF189" s="9"/>
      <c r="BHG189" s="9"/>
      <c r="BHH189" s="9"/>
      <c r="BHI189" s="9"/>
      <c r="BHJ189" s="9"/>
      <c r="BHK189" s="9"/>
      <c r="BHL189" s="9"/>
      <c r="BHM189" s="9"/>
      <c r="BHN189" s="9"/>
      <c r="BHO189" s="9"/>
      <c r="BHP189" s="9"/>
      <c r="BHQ189" s="9"/>
      <c r="BHR189" s="9"/>
      <c r="BHS189" s="9"/>
      <c r="BHT189" s="9"/>
      <c r="BHU189" s="9"/>
      <c r="BHV189" s="9"/>
      <c r="BHW189" s="9"/>
      <c r="BHX189" s="9"/>
      <c r="BHY189" s="9"/>
      <c r="BHZ189" s="9"/>
      <c r="BIA189" s="9"/>
      <c r="BIB189" s="9"/>
      <c r="BIC189" s="9"/>
      <c r="BID189" s="9"/>
      <c r="BIE189" s="9"/>
      <c r="BIF189" s="9"/>
      <c r="BIG189" s="9"/>
      <c r="BIH189" s="9"/>
      <c r="BII189" s="9"/>
      <c r="BIJ189" s="9"/>
      <c r="BIK189" s="9"/>
      <c r="BIL189" s="9"/>
      <c r="BIM189" s="9"/>
      <c r="BIN189" s="9"/>
      <c r="BIO189" s="9"/>
      <c r="BIP189" s="9"/>
      <c r="BIQ189" s="9"/>
      <c r="BIR189" s="9"/>
      <c r="BIS189" s="9"/>
      <c r="BIT189" s="9"/>
      <c r="BIU189" s="9"/>
      <c r="BIV189" s="9"/>
      <c r="BIW189" s="9"/>
      <c r="BIX189" s="9"/>
      <c r="BIY189" s="9"/>
      <c r="BIZ189" s="9"/>
      <c r="BJA189" s="9"/>
      <c r="BJB189" s="9"/>
      <c r="BJC189" s="9"/>
      <c r="BJD189" s="9"/>
      <c r="BJE189" s="9"/>
      <c r="BJF189" s="9"/>
      <c r="BJG189" s="9"/>
      <c r="BJH189" s="9"/>
      <c r="BJI189" s="9"/>
      <c r="BJJ189" s="9"/>
      <c r="BJK189" s="9"/>
      <c r="BJL189" s="9"/>
      <c r="BJM189" s="9"/>
      <c r="BJN189" s="9"/>
      <c r="BJO189" s="9"/>
      <c r="BJP189" s="9"/>
      <c r="BJQ189" s="9"/>
      <c r="BJR189" s="9"/>
      <c r="BJS189" s="9"/>
      <c r="BJT189" s="9"/>
      <c r="BJU189" s="9"/>
      <c r="BJV189" s="9"/>
      <c r="BJW189" s="9"/>
      <c r="BJX189" s="9"/>
      <c r="BJY189" s="9"/>
      <c r="BJZ189" s="9"/>
      <c r="BKA189" s="9"/>
      <c r="BKB189" s="9"/>
      <c r="BKC189" s="9"/>
      <c r="BKD189" s="9"/>
      <c r="BKE189" s="9"/>
      <c r="BKF189" s="9"/>
      <c r="BKG189" s="9"/>
      <c r="BKH189" s="9"/>
      <c r="BKI189" s="9"/>
      <c r="BKJ189" s="9"/>
      <c r="BKK189" s="9"/>
      <c r="BKL189" s="9"/>
      <c r="BKM189" s="9"/>
      <c r="BKN189" s="9"/>
      <c r="BKO189" s="9"/>
      <c r="BKP189" s="9"/>
      <c r="BKQ189" s="9"/>
      <c r="BKR189" s="9"/>
      <c r="BKS189" s="9"/>
      <c r="BKT189" s="9"/>
      <c r="BKU189" s="9"/>
      <c r="BKV189" s="9"/>
      <c r="BKW189" s="9"/>
      <c r="BKX189" s="9"/>
      <c r="BKY189" s="9"/>
      <c r="BKZ189" s="9"/>
      <c r="BLA189" s="9"/>
      <c r="BLB189" s="9"/>
      <c r="BLC189" s="9"/>
      <c r="BLD189" s="9"/>
      <c r="BLE189" s="9"/>
      <c r="BLF189" s="9"/>
      <c r="BLG189" s="9"/>
      <c r="BLH189" s="9"/>
      <c r="BLI189" s="9"/>
      <c r="BLJ189" s="9"/>
      <c r="BLK189" s="9"/>
      <c r="BLL189" s="9"/>
      <c r="BLM189" s="9"/>
      <c r="BLN189" s="9"/>
      <c r="BLO189" s="9"/>
      <c r="BLP189" s="9"/>
      <c r="BLQ189" s="9"/>
      <c r="BLR189" s="9"/>
      <c r="BLS189" s="9"/>
      <c r="BLT189" s="9"/>
      <c r="BLU189" s="9"/>
      <c r="BLV189" s="9"/>
      <c r="BLW189" s="9"/>
      <c r="BLX189" s="9"/>
      <c r="BLY189" s="9"/>
      <c r="BLZ189" s="9"/>
      <c r="BMA189" s="9"/>
      <c r="BMB189" s="9"/>
      <c r="BMC189" s="9"/>
      <c r="BMD189" s="9"/>
      <c r="BME189" s="9"/>
      <c r="BMF189" s="9"/>
      <c r="BMG189" s="9"/>
      <c r="BMH189" s="9"/>
      <c r="BMI189" s="9"/>
      <c r="BMJ189" s="9"/>
      <c r="BMK189" s="9"/>
      <c r="BML189" s="9"/>
      <c r="BMM189" s="9"/>
      <c r="BMN189" s="9"/>
      <c r="BMO189" s="9"/>
      <c r="BMP189" s="9"/>
      <c r="BMQ189" s="9"/>
      <c r="BMR189" s="9"/>
      <c r="BMS189" s="9"/>
      <c r="BMT189" s="9"/>
      <c r="BMU189" s="9"/>
      <c r="BMV189" s="9"/>
      <c r="BMW189" s="9"/>
      <c r="BMX189" s="9"/>
      <c r="BMY189" s="9"/>
      <c r="BMZ189" s="9"/>
      <c r="BNA189" s="9"/>
      <c r="BNB189" s="9"/>
      <c r="BNC189" s="9"/>
      <c r="BND189" s="9"/>
      <c r="BNE189" s="9"/>
      <c r="BNF189" s="9"/>
      <c r="BNG189" s="9"/>
      <c r="BNH189" s="9"/>
      <c r="BNI189" s="9"/>
      <c r="BNJ189" s="9"/>
      <c r="BNK189" s="9"/>
      <c r="BNL189" s="9"/>
      <c r="BNM189" s="9"/>
      <c r="BNN189" s="9"/>
      <c r="BNO189" s="9"/>
      <c r="BNP189" s="9"/>
      <c r="BNQ189" s="9"/>
      <c r="BNR189" s="9"/>
      <c r="BNS189" s="9"/>
      <c r="BNT189" s="9"/>
      <c r="BNU189" s="9"/>
      <c r="BNV189" s="9"/>
      <c r="BNW189" s="9"/>
      <c r="BNX189" s="9"/>
      <c r="BNY189" s="9"/>
      <c r="BNZ189" s="9"/>
      <c r="BOA189" s="9"/>
      <c r="BOB189" s="9"/>
      <c r="BOC189" s="9"/>
      <c r="BOD189" s="9"/>
      <c r="BOE189" s="9"/>
      <c r="BOF189" s="9"/>
      <c r="BOG189" s="9"/>
      <c r="BOH189" s="9"/>
      <c r="BOI189" s="9"/>
      <c r="BOJ189" s="9"/>
      <c r="BOK189" s="9"/>
      <c r="BOL189" s="9"/>
      <c r="BOM189" s="9"/>
      <c r="BON189" s="9"/>
      <c r="BOO189" s="9"/>
      <c r="BOP189" s="9"/>
      <c r="BOQ189" s="9"/>
      <c r="BOR189" s="9"/>
      <c r="BOS189" s="9"/>
      <c r="BOT189" s="9"/>
      <c r="BOU189" s="9"/>
      <c r="BOV189" s="9"/>
      <c r="BOW189" s="9"/>
      <c r="BOX189" s="9"/>
      <c r="BOY189" s="9"/>
      <c r="BOZ189" s="9"/>
      <c r="BPA189" s="9"/>
      <c r="BPB189" s="9"/>
      <c r="BPC189" s="9"/>
      <c r="BPD189" s="9"/>
      <c r="BPE189" s="9"/>
      <c r="BPF189" s="9"/>
      <c r="BPG189" s="9"/>
      <c r="BPH189" s="9"/>
      <c r="BPI189" s="9"/>
      <c r="BPJ189" s="9"/>
      <c r="BPK189" s="9"/>
      <c r="BPL189" s="9"/>
      <c r="BPM189" s="9"/>
      <c r="BPN189" s="9"/>
      <c r="BPO189" s="9"/>
      <c r="BPP189" s="9"/>
      <c r="BPQ189" s="9"/>
      <c r="BPR189" s="9"/>
      <c r="BPS189" s="9"/>
      <c r="BPT189" s="9"/>
      <c r="BPU189" s="9"/>
      <c r="BPV189" s="9"/>
      <c r="BPW189" s="9"/>
      <c r="BPX189" s="9"/>
      <c r="BPY189" s="9"/>
      <c r="BPZ189" s="9"/>
      <c r="BQA189" s="9"/>
      <c r="BQB189" s="9"/>
      <c r="BQC189" s="9"/>
      <c r="BQD189" s="9"/>
      <c r="BQE189" s="9"/>
      <c r="BQF189" s="9"/>
      <c r="BQG189" s="9"/>
      <c r="BQH189" s="9"/>
      <c r="BQI189" s="9"/>
      <c r="BQJ189" s="9"/>
      <c r="BQK189" s="9"/>
      <c r="BQL189" s="9"/>
      <c r="BQM189" s="9"/>
      <c r="BQN189" s="9"/>
      <c r="BQO189" s="9"/>
      <c r="BQP189" s="9"/>
      <c r="BQQ189" s="9"/>
      <c r="BQR189" s="9"/>
      <c r="BQS189" s="9"/>
      <c r="BQT189" s="9"/>
      <c r="BQU189" s="9"/>
      <c r="BQV189" s="9"/>
      <c r="BQW189" s="9"/>
      <c r="BQX189" s="9"/>
      <c r="BQY189" s="9"/>
      <c r="BQZ189" s="9"/>
      <c r="BRA189" s="9"/>
      <c r="BRB189" s="9"/>
      <c r="BRC189" s="9"/>
      <c r="BRD189" s="9"/>
      <c r="BRE189" s="9"/>
      <c r="BRF189" s="9"/>
      <c r="BRG189" s="9"/>
      <c r="BRH189" s="9"/>
      <c r="BRI189" s="9"/>
      <c r="BRJ189" s="9"/>
      <c r="BRK189" s="9"/>
      <c r="BRL189" s="9"/>
      <c r="BRM189" s="9"/>
      <c r="BRN189" s="9"/>
      <c r="BRO189" s="9"/>
      <c r="BRP189" s="9"/>
      <c r="BRQ189" s="9"/>
      <c r="BRR189" s="9"/>
      <c r="BRS189" s="9"/>
      <c r="BRT189" s="9"/>
      <c r="BRU189" s="9"/>
      <c r="BRV189" s="9"/>
      <c r="BRW189" s="9"/>
      <c r="BRX189" s="9"/>
      <c r="BRY189" s="9"/>
      <c r="BRZ189" s="9"/>
      <c r="BSA189" s="9"/>
      <c r="BSB189" s="9"/>
      <c r="BSC189" s="9"/>
      <c r="BSD189" s="9"/>
      <c r="BSE189" s="9"/>
      <c r="BSF189" s="9"/>
      <c r="BSG189" s="9"/>
      <c r="BSH189" s="9"/>
      <c r="BSI189" s="9"/>
      <c r="BSJ189" s="9"/>
      <c r="BSK189" s="9"/>
      <c r="BSL189" s="9"/>
      <c r="BSM189" s="9"/>
      <c r="BSN189" s="9"/>
      <c r="BSO189" s="9"/>
      <c r="BSP189" s="9"/>
      <c r="BSQ189" s="9"/>
      <c r="BSR189" s="9"/>
      <c r="BSS189" s="9"/>
      <c r="BST189" s="9"/>
      <c r="BSU189" s="9"/>
      <c r="BSV189" s="9"/>
      <c r="BSW189" s="9"/>
      <c r="BSX189" s="9"/>
      <c r="BSY189" s="9"/>
      <c r="BSZ189" s="9"/>
      <c r="BTA189" s="9"/>
      <c r="BTB189" s="9"/>
      <c r="BTC189" s="9"/>
      <c r="BTD189" s="9"/>
      <c r="BTE189" s="9"/>
      <c r="BTF189" s="9"/>
      <c r="BTG189" s="9"/>
      <c r="BTH189" s="9"/>
      <c r="BTI189" s="9"/>
      <c r="BTJ189" s="9"/>
      <c r="BTK189" s="9"/>
      <c r="BTL189" s="9"/>
      <c r="BTM189" s="9"/>
      <c r="BTN189" s="9"/>
      <c r="BTO189" s="9"/>
      <c r="BTP189" s="9"/>
      <c r="BTQ189" s="9"/>
      <c r="BTR189" s="9"/>
      <c r="BTS189" s="9"/>
      <c r="BTT189" s="9"/>
      <c r="BTU189" s="9"/>
      <c r="BTV189" s="9"/>
      <c r="BTW189" s="9"/>
      <c r="BTX189" s="9"/>
      <c r="BTY189" s="9"/>
      <c r="BTZ189" s="9"/>
      <c r="BUA189" s="9"/>
      <c r="BUB189" s="9"/>
      <c r="BUC189" s="9"/>
      <c r="BUD189" s="9"/>
      <c r="BUE189" s="9"/>
      <c r="BUF189" s="9"/>
      <c r="BUG189" s="9"/>
      <c r="BUH189" s="9"/>
      <c r="BUI189" s="9"/>
      <c r="BUJ189" s="9"/>
      <c r="BUK189" s="9"/>
      <c r="BUL189" s="9"/>
      <c r="BUM189" s="9"/>
      <c r="BUN189" s="9"/>
      <c r="BUO189" s="9"/>
      <c r="BUP189" s="9"/>
      <c r="BUQ189" s="9"/>
      <c r="BUR189" s="9"/>
      <c r="BUS189" s="9"/>
      <c r="BUT189" s="9"/>
      <c r="BUU189" s="9"/>
      <c r="BUV189" s="9"/>
      <c r="BUW189" s="9"/>
      <c r="BUX189" s="9"/>
      <c r="BUY189" s="9"/>
      <c r="BUZ189" s="9"/>
      <c r="BVA189" s="9"/>
      <c r="BVB189" s="9"/>
      <c r="BVC189" s="9"/>
      <c r="BVD189" s="9"/>
      <c r="BVE189" s="9"/>
      <c r="BVF189" s="9"/>
      <c r="BVG189" s="9"/>
      <c r="BVH189" s="9"/>
      <c r="BVI189" s="9"/>
      <c r="BVJ189" s="9"/>
      <c r="BVK189" s="9"/>
      <c r="BVL189" s="9"/>
      <c r="BVM189" s="9"/>
      <c r="BVN189" s="9"/>
      <c r="BVO189" s="9"/>
      <c r="BVP189" s="9"/>
      <c r="BVQ189" s="9"/>
      <c r="BVR189" s="9"/>
      <c r="BVS189" s="9"/>
      <c r="BVT189" s="9"/>
      <c r="BVU189" s="9"/>
      <c r="BVV189" s="9"/>
      <c r="BVW189" s="9"/>
      <c r="BVX189" s="9"/>
      <c r="BVY189" s="9"/>
      <c r="BVZ189" s="9"/>
      <c r="BWA189" s="9"/>
      <c r="BWB189" s="9"/>
      <c r="BWC189" s="9"/>
      <c r="BWD189" s="9"/>
      <c r="BWE189" s="9"/>
      <c r="BWF189" s="9"/>
      <c r="BWG189" s="9"/>
      <c r="BWH189" s="9"/>
      <c r="BWI189" s="9"/>
      <c r="BWJ189" s="9"/>
      <c r="BWK189" s="9"/>
      <c r="BWL189" s="9"/>
      <c r="BWM189" s="9"/>
      <c r="BWN189" s="9"/>
      <c r="BWO189" s="9"/>
      <c r="BWP189" s="9"/>
      <c r="BWQ189" s="9"/>
      <c r="BWR189" s="9"/>
      <c r="BWS189" s="9"/>
      <c r="BWT189" s="9"/>
      <c r="BWU189" s="9"/>
      <c r="BWV189" s="9"/>
      <c r="BWW189" s="9"/>
      <c r="BWX189" s="9"/>
      <c r="BWY189" s="9"/>
      <c r="BWZ189" s="9"/>
      <c r="BXA189" s="9"/>
      <c r="BXB189" s="9"/>
      <c r="BXC189" s="9"/>
      <c r="BXD189" s="9"/>
    </row>
    <row r="190" ht="14.25" customHeight="1">
      <c r="A190" s="9">
        <v>25.0</v>
      </c>
      <c r="B190" s="9" t="s">
        <v>11947</v>
      </c>
      <c r="C190" s="9" t="s">
        <v>11948</v>
      </c>
      <c r="D190" s="9" t="s">
        <v>11948</v>
      </c>
      <c r="E190" s="9"/>
      <c r="F190" s="9">
        <v>74.0</v>
      </c>
      <c r="G190" s="9" t="s">
        <v>13583</v>
      </c>
      <c r="H190" s="9"/>
      <c r="I190" s="9"/>
      <c r="J190" s="9"/>
      <c r="K190" s="9"/>
      <c r="L190" s="9">
        <v>73.0</v>
      </c>
      <c r="M190" s="9"/>
      <c r="N190" s="9"/>
      <c r="O190" s="9">
        <v>1.0</v>
      </c>
      <c r="P190" s="9">
        <v>0.0</v>
      </c>
      <c r="Q190" s="9" t="s">
        <v>13584</v>
      </c>
      <c r="R190" s="9"/>
      <c r="S190" s="9" t="s">
        <v>3376</v>
      </c>
      <c r="T190" s="9" t="s">
        <v>3375</v>
      </c>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9"/>
      <c r="ES190" s="9"/>
      <c r="ET190" s="9"/>
      <c r="EU190" s="9"/>
      <c r="EV190" s="9"/>
      <c r="EW190" s="9"/>
      <c r="EX190" s="9"/>
      <c r="EY190" s="9"/>
      <c r="EZ190" s="9"/>
      <c r="FA190" s="9"/>
      <c r="FB190" s="9"/>
      <c r="FC190" s="9"/>
      <c r="FD190" s="9"/>
      <c r="FE190" s="9"/>
      <c r="FF190" s="9"/>
      <c r="FG190" s="9"/>
      <c r="FH190" s="9"/>
      <c r="FI190" s="9"/>
      <c r="FJ190" s="9"/>
      <c r="FK190" s="9"/>
      <c r="FL190" s="9"/>
      <c r="FM190" s="9"/>
      <c r="FN190" s="9"/>
      <c r="FO190" s="9"/>
      <c r="FP190" s="9"/>
      <c r="FQ190" s="9"/>
      <c r="FR190" s="9"/>
      <c r="FS190" s="9"/>
      <c r="FT190" s="9"/>
      <c r="FU190" s="9"/>
      <c r="FV190" s="9"/>
      <c r="FW190" s="9"/>
      <c r="FX190" s="9"/>
      <c r="FY190" s="9"/>
      <c r="FZ190" s="9"/>
      <c r="GA190" s="9"/>
      <c r="GB190" s="9"/>
      <c r="GC190" s="9"/>
      <c r="GD190" s="9"/>
      <c r="GE190" s="9"/>
      <c r="GF190" s="9"/>
      <c r="GG190" s="9"/>
      <c r="GH190" s="9"/>
      <c r="GI190" s="9"/>
      <c r="GJ190" s="9"/>
      <c r="GK190" s="9"/>
      <c r="GL190" s="9"/>
      <c r="GM190" s="9"/>
      <c r="GN190" s="9"/>
      <c r="GO190" s="9"/>
      <c r="GP190" s="9"/>
      <c r="GQ190" s="9"/>
      <c r="GR190" s="9"/>
      <c r="GS190" s="9"/>
      <c r="GT190" s="9"/>
      <c r="GU190" s="9"/>
      <c r="GV190" s="9"/>
      <c r="GW190" s="9"/>
      <c r="GX190" s="9"/>
      <c r="GY190" s="9"/>
      <c r="GZ190" s="9"/>
      <c r="HA190" s="9"/>
      <c r="HB190" s="9"/>
      <c r="HC190" s="9"/>
      <c r="HD190" s="9"/>
      <c r="HE190" s="9"/>
      <c r="HF190" s="9"/>
      <c r="HG190" s="9"/>
      <c r="HH190" s="9"/>
      <c r="HI190" s="9"/>
      <c r="HJ190" s="9"/>
      <c r="HK190" s="9"/>
      <c r="HL190" s="9"/>
      <c r="HM190" s="9"/>
      <c r="HN190" s="9"/>
      <c r="HO190" s="9"/>
      <c r="HP190" s="9"/>
      <c r="HQ190" s="9"/>
      <c r="HR190" s="9"/>
      <c r="HS190" s="9"/>
      <c r="HT190" s="9"/>
      <c r="HU190" s="9"/>
      <c r="HV190" s="9"/>
      <c r="HW190" s="9"/>
      <c r="HX190" s="9"/>
      <c r="HY190" s="9"/>
      <c r="HZ190" s="9"/>
      <c r="IA190" s="9"/>
      <c r="IB190" s="9"/>
      <c r="IC190" s="9"/>
      <c r="ID190" s="9"/>
      <c r="IE190" s="9"/>
      <c r="IF190" s="9"/>
      <c r="IG190" s="9"/>
      <c r="IH190" s="9"/>
      <c r="II190" s="9"/>
      <c r="IJ190" s="9"/>
      <c r="IK190" s="9"/>
      <c r="IL190" s="9"/>
      <c r="IM190" s="9"/>
      <c r="IN190" s="9"/>
      <c r="IO190" s="9"/>
      <c r="IP190" s="9"/>
      <c r="IQ190" s="9"/>
      <c r="IR190" s="9"/>
      <c r="IS190" s="9"/>
      <c r="IT190" s="9"/>
      <c r="IU190" s="9"/>
      <c r="IV190" s="9"/>
      <c r="IW190" s="9"/>
      <c r="IX190" s="9"/>
      <c r="IY190" s="9"/>
      <c r="IZ190" s="9"/>
      <c r="JA190" s="9"/>
      <c r="JB190" s="9"/>
      <c r="JC190" s="9"/>
      <c r="JD190" s="9"/>
      <c r="JE190" s="9"/>
      <c r="JF190" s="9"/>
      <c r="JG190" s="9"/>
      <c r="JH190" s="9"/>
      <c r="JI190" s="9"/>
      <c r="JJ190" s="9"/>
      <c r="JK190" s="9"/>
      <c r="JL190" s="9"/>
      <c r="JM190" s="9"/>
      <c r="JN190" s="9"/>
      <c r="JO190" s="9"/>
      <c r="JP190" s="9"/>
      <c r="JQ190" s="9"/>
      <c r="JR190" s="9"/>
      <c r="JS190" s="9"/>
      <c r="JT190" s="9"/>
      <c r="JU190" s="9"/>
      <c r="JV190" s="9"/>
      <c r="JW190" s="9"/>
      <c r="JX190" s="9"/>
      <c r="JY190" s="9"/>
      <c r="JZ190" s="9"/>
      <c r="KA190" s="9"/>
      <c r="KB190" s="9"/>
      <c r="KC190" s="9"/>
      <c r="KD190" s="9"/>
      <c r="KE190" s="9"/>
      <c r="KF190" s="9"/>
      <c r="KG190" s="9"/>
      <c r="KH190" s="9"/>
      <c r="KI190" s="9"/>
      <c r="KJ190" s="9"/>
      <c r="KK190" s="9"/>
      <c r="KL190" s="9"/>
      <c r="KM190" s="9"/>
      <c r="KN190" s="9"/>
      <c r="KO190" s="9"/>
      <c r="KP190" s="9"/>
      <c r="KQ190" s="9"/>
      <c r="KR190" s="9"/>
      <c r="KS190" s="9"/>
      <c r="KT190" s="9"/>
      <c r="KU190" s="9"/>
      <c r="KV190" s="9"/>
      <c r="KW190" s="9"/>
      <c r="KX190" s="9"/>
      <c r="KY190" s="9"/>
      <c r="KZ190" s="9"/>
      <c r="LA190" s="9"/>
      <c r="LB190" s="9"/>
      <c r="LC190" s="9"/>
      <c r="LD190" s="9"/>
      <c r="LE190" s="9"/>
      <c r="LF190" s="9"/>
      <c r="LG190" s="9"/>
      <c r="LH190" s="9"/>
      <c r="LI190" s="9"/>
      <c r="LJ190" s="9"/>
      <c r="LK190" s="9"/>
      <c r="LL190" s="9"/>
      <c r="LM190" s="9"/>
      <c r="LN190" s="9"/>
      <c r="LO190" s="9"/>
      <c r="LP190" s="9"/>
      <c r="LQ190" s="9"/>
      <c r="LR190" s="9"/>
      <c r="LS190" s="9"/>
      <c r="LT190" s="9"/>
      <c r="LU190" s="9"/>
      <c r="LV190" s="9"/>
      <c r="LW190" s="9"/>
      <c r="LX190" s="9"/>
      <c r="LY190" s="9"/>
      <c r="LZ190" s="9"/>
      <c r="MA190" s="9"/>
      <c r="MB190" s="9"/>
      <c r="MC190" s="9"/>
      <c r="MD190" s="9"/>
      <c r="ME190" s="9"/>
      <c r="MF190" s="9"/>
      <c r="MG190" s="9"/>
      <c r="MH190" s="9"/>
      <c r="MI190" s="9"/>
      <c r="MJ190" s="9"/>
      <c r="MK190" s="9"/>
      <c r="ML190" s="9"/>
      <c r="MM190" s="9"/>
      <c r="MN190" s="9"/>
      <c r="MO190" s="9"/>
      <c r="MP190" s="9"/>
      <c r="MQ190" s="9"/>
      <c r="MR190" s="9"/>
      <c r="MS190" s="9"/>
      <c r="MT190" s="9"/>
      <c r="MU190" s="9"/>
      <c r="MV190" s="9"/>
      <c r="MW190" s="9"/>
      <c r="MX190" s="9"/>
      <c r="MY190" s="9"/>
      <c r="MZ190" s="9"/>
      <c r="NA190" s="9"/>
      <c r="NB190" s="9"/>
      <c r="NC190" s="9"/>
      <c r="ND190" s="9"/>
      <c r="NE190" s="9"/>
      <c r="NF190" s="9"/>
      <c r="NG190" s="9"/>
      <c r="NH190" s="9"/>
      <c r="NI190" s="9"/>
      <c r="NJ190" s="9"/>
      <c r="NK190" s="9"/>
      <c r="NL190" s="9"/>
      <c r="NM190" s="9"/>
      <c r="NN190" s="9"/>
      <c r="NO190" s="9"/>
      <c r="NP190" s="9"/>
      <c r="NQ190" s="9"/>
      <c r="NR190" s="9"/>
      <c r="NS190" s="9"/>
      <c r="NT190" s="9"/>
      <c r="NU190" s="9"/>
      <c r="NV190" s="9"/>
      <c r="NW190" s="9"/>
      <c r="NX190" s="9"/>
      <c r="NY190" s="9"/>
      <c r="NZ190" s="9"/>
      <c r="OA190" s="9"/>
      <c r="OB190" s="9"/>
      <c r="OC190" s="9"/>
      <c r="OD190" s="9"/>
      <c r="OE190" s="9"/>
      <c r="OF190" s="9"/>
      <c r="OG190" s="9"/>
      <c r="OH190" s="9"/>
      <c r="OI190" s="9"/>
      <c r="OJ190" s="9"/>
      <c r="OK190" s="9"/>
      <c r="OL190" s="9"/>
      <c r="OM190" s="9"/>
      <c r="ON190" s="9"/>
      <c r="OO190" s="9"/>
      <c r="OP190" s="9"/>
      <c r="OQ190" s="9"/>
      <c r="OR190" s="9"/>
      <c r="OS190" s="9"/>
      <c r="OT190" s="9"/>
      <c r="OU190" s="9"/>
      <c r="OV190" s="9"/>
      <c r="OW190" s="9"/>
      <c r="OX190" s="9"/>
      <c r="OY190" s="9"/>
      <c r="OZ190" s="9"/>
      <c r="PA190" s="9"/>
      <c r="PB190" s="9"/>
      <c r="PC190" s="9"/>
      <c r="PD190" s="9"/>
      <c r="PE190" s="9"/>
      <c r="PF190" s="9"/>
      <c r="PG190" s="9"/>
      <c r="PH190" s="9"/>
      <c r="PI190" s="9"/>
      <c r="PJ190" s="9"/>
      <c r="PK190" s="9"/>
      <c r="PL190" s="9"/>
      <c r="PM190" s="9"/>
      <c r="PN190" s="9"/>
      <c r="PO190" s="9"/>
      <c r="PP190" s="9"/>
      <c r="PQ190" s="9"/>
      <c r="PR190" s="9"/>
      <c r="PS190" s="9"/>
      <c r="PT190" s="9"/>
      <c r="PU190" s="9"/>
      <c r="PV190" s="9"/>
      <c r="PW190" s="9"/>
      <c r="PX190" s="9"/>
      <c r="PY190" s="9"/>
      <c r="PZ190" s="9"/>
      <c r="QA190" s="9"/>
      <c r="QB190" s="9"/>
      <c r="QC190" s="9"/>
      <c r="QD190" s="9"/>
      <c r="QE190" s="9"/>
      <c r="QF190" s="9"/>
      <c r="QG190" s="9"/>
      <c r="QH190" s="9"/>
      <c r="QI190" s="9"/>
      <c r="QJ190" s="9"/>
      <c r="QK190" s="9"/>
      <c r="QL190" s="9"/>
      <c r="QM190" s="9"/>
      <c r="QN190" s="9"/>
      <c r="QO190" s="9"/>
      <c r="QP190" s="9"/>
      <c r="QQ190" s="9"/>
      <c r="QR190" s="9"/>
      <c r="QS190" s="9"/>
      <c r="QT190" s="9"/>
      <c r="QU190" s="9"/>
      <c r="QV190" s="9"/>
      <c r="QW190" s="9"/>
      <c r="QX190" s="9"/>
      <c r="QY190" s="9"/>
      <c r="QZ190" s="9"/>
      <c r="RA190" s="9"/>
      <c r="RB190" s="9"/>
      <c r="RC190" s="9"/>
      <c r="RD190" s="9"/>
      <c r="RE190" s="9"/>
      <c r="RF190" s="9"/>
      <c r="RG190" s="9"/>
      <c r="RH190" s="9"/>
      <c r="RI190" s="9"/>
      <c r="RJ190" s="9"/>
      <c r="RK190" s="9"/>
      <c r="RL190" s="9"/>
      <c r="RM190" s="9"/>
      <c r="RN190" s="9"/>
      <c r="RO190" s="9"/>
      <c r="RP190" s="9"/>
      <c r="RQ190" s="9"/>
      <c r="RR190" s="9"/>
      <c r="RS190" s="9"/>
      <c r="RT190" s="9"/>
      <c r="RU190" s="9"/>
      <c r="RV190" s="9"/>
      <c r="RW190" s="9"/>
      <c r="RX190" s="9"/>
      <c r="RY190" s="9"/>
      <c r="RZ190" s="9"/>
      <c r="SA190" s="9"/>
      <c r="SB190" s="9"/>
      <c r="SC190" s="9"/>
      <c r="SD190" s="9"/>
      <c r="SE190" s="9"/>
      <c r="SF190" s="9"/>
      <c r="SG190" s="9"/>
      <c r="SH190" s="9"/>
      <c r="SI190" s="9"/>
      <c r="SJ190" s="9"/>
      <c r="SK190" s="9"/>
      <c r="SL190" s="9"/>
      <c r="SM190" s="9"/>
      <c r="SN190" s="9"/>
      <c r="SO190" s="9"/>
      <c r="SP190" s="9"/>
      <c r="SQ190" s="9"/>
      <c r="SR190" s="9"/>
      <c r="SS190" s="9"/>
      <c r="ST190" s="9"/>
      <c r="SU190" s="9"/>
      <c r="SV190" s="9"/>
      <c r="SW190" s="9"/>
      <c r="SX190" s="9"/>
      <c r="SY190" s="9"/>
      <c r="SZ190" s="9"/>
      <c r="TA190" s="9"/>
      <c r="TB190" s="9"/>
      <c r="TC190" s="9"/>
      <c r="TD190" s="9"/>
      <c r="TE190" s="9"/>
      <c r="TF190" s="9"/>
      <c r="TG190" s="9"/>
      <c r="TH190" s="9"/>
      <c r="TI190" s="9"/>
      <c r="TJ190" s="9"/>
      <c r="TK190" s="9"/>
      <c r="TL190" s="9"/>
      <c r="TM190" s="9"/>
      <c r="TN190" s="9"/>
      <c r="TO190" s="9"/>
      <c r="TP190" s="9"/>
      <c r="TQ190" s="9"/>
      <c r="TR190" s="9"/>
      <c r="TS190" s="9"/>
      <c r="TT190" s="9"/>
      <c r="TU190" s="9"/>
      <c r="TV190" s="9"/>
      <c r="TW190" s="9"/>
      <c r="TX190" s="9"/>
      <c r="TY190" s="9"/>
      <c r="TZ190" s="9"/>
      <c r="UA190" s="9"/>
      <c r="UB190" s="9"/>
      <c r="UC190" s="9"/>
      <c r="UD190" s="9"/>
      <c r="UE190" s="9"/>
      <c r="UF190" s="9"/>
      <c r="UG190" s="9"/>
      <c r="UH190" s="9"/>
      <c r="UI190" s="9"/>
      <c r="UJ190" s="9"/>
      <c r="UK190" s="9"/>
      <c r="UL190" s="9"/>
      <c r="UM190" s="9"/>
      <c r="UN190" s="9"/>
      <c r="UO190" s="9"/>
      <c r="UP190" s="9"/>
      <c r="UQ190" s="9"/>
      <c r="UR190" s="9"/>
      <c r="US190" s="9"/>
      <c r="UT190" s="9"/>
      <c r="UU190" s="9"/>
      <c r="UV190" s="9"/>
      <c r="UW190" s="9"/>
      <c r="UX190" s="9"/>
      <c r="UY190" s="9"/>
      <c r="UZ190" s="9"/>
      <c r="VA190" s="9"/>
      <c r="VB190" s="9"/>
      <c r="VC190" s="9"/>
      <c r="VD190" s="9"/>
      <c r="VE190" s="9"/>
      <c r="VF190" s="9"/>
      <c r="VG190" s="9"/>
      <c r="VH190" s="9"/>
      <c r="VI190" s="9"/>
      <c r="VJ190" s="9"/>
      <c r="VK190" s="9"/>
      <c r="VL190" s="9"/>
      <c r="VM190" s="9"/>
      <c r="VN190" s="9"/>
      <c r="VO190" s="9"/>
      <c r="VP190" s="9"/>
      <c r="VQ190" s="9"/>
      <c r="VR190" s="9"/>
      <c r="VS190" s="9"/>
      <c r="VT190" s="9"/>
      <c r="VU190" s="9"/>
      <c r="VV190" s="9"/>
      <c r="VW190" s="9"/>
      <c r="VX190" s="9"/>
      <c r="VY190" s="9"/>
      <c r="VZ190" s="9"/>
      <c r="WA190" s="9"/>
      <c r="WB190" s="9"/>
      <c r="WC190" s="9"/>
      <c r="WD190" s="9"/>
      <c r="WE190" s="9"/>
      <c r="WF190" s="9"/>
      <c r="WG190" s="9"/>
      <c r="WH190" s="9"/>
      <c r="WI190" s="9"/>
      <c r="WJ190" s="9"/>
      <c r="WK190" s="9"/>
      <c r="WL190" s="9"/>
      <c r="WM190" s="9"/>
      <c r="WN190" s="9"/>
      <c r="WO190" s="9"/>
      <c r="WP190" s="9"/>
      <c r="WQ190" s="9"/>
      <c r="WR190" s="9"/>
      <c r="WS190" s="9"/>
      <c r="WT190" s="9"/>
      <c r="WU190" s="9"/>
      <c r="WV190" s="9"/>
      <c r="WW190" s="9"/>
      <c r="WX190" s="9"/>
      <c r="WY190" s="9"/>
      <c r="WZ190" s="9"/>
      <c r="XA190" s="9"/>
      <c r="XB190" s="9"/>
      <c r="XC190" s="9"/>
      <c r="XD190" s="9"/>
      <c r="XE190" s="9"/>
      <c r="XF190" s="9"/>
      <c r="XG190" s="9"/>
      <c r="XH190" s="9"/>
      <c r="XI190" s="9"/>
      <c r="XJ190" s="9"/>
      <c r="XK190" s="9"/>
      <c r="XL190" s="9"/>
      <c r="XM190" s="9"/>
      <c r="XN190" s="9"/>
      <c r="XO190" s="9"/>
      <c r="XP190" s="9"/>
      <c r="XQ190" s="9"/>
      <c r="XR190" s="9"/>
      <c r="XS190" s="9"/>
      <c r="XT190" s="9"/>
      <c r="XU190" s="9"/>
      <c r="XV190" s="9"/>
      <c r="XW190" s="9"/>
      <c r="XX190" s="9"/>
      <c r="XY190" s="9"/>
      <c r="XZ190" s="9"/>
      <c r="YA190" s="9"/>
      <c r="YB190" s="9"/>
      <c r="YC190" s="9"/>
      <c r="YD190" s="9"/>
      <c r="YE190" s="9"/>
      <c r="YF190" s="9"/>
      <c r="YG190" s="9"/>
      <c r="YH190" s="9"/>
      <c r="YI190" s="9"/>
      <c r="YJ190" s="9"/>
      <c r="YK190" s="9"/>
      <c r="YL190" s="9"/>
      <c r="YM190" s="9"/>
      <c r="YN190" s="9"/>
      <c r="YO190" s="9"/>
      <c r="YP190" s="9"/>
      <c r="YQ190" s="9"/>
      <c r="YR190" s="9"/>
      <c r="YS190" s="9"/>
      <c r="YT190" s="9"/>
      <c r="YU190" s="9"/>
      <c r="YV190" s="9"/>
      <c r="YW190" s="9"/>
      <c r="YX190" s="9"/>
      <c r="YY190" s="9"/>
      <c r="YZ190" s="9"/>
      <c r="ZA190" s="9"/>
      <c r="ZB190" s="9"/>
      <c r="ZC190" s="9"/>
      <c r="ZD190" s="9"/>
      <c r="ZE190" s="9"/>
      <c r="ZF190" s="9"/>
      <c r="ZG190" s="9"/>
      <c r="ZH190" s="9"/>
      <c r="ZI190" s="9"/>
      <c r="ZJ190" s="9"/>
      <c r="ZK190" s="9"/>
      <c r="ZL190" s="9"/>
      <c r="ZM190" s="9"/>
      <c r="ZN190" s="9"/>
      <c r="ZO190" s="9"/>
      <c r="ZP190" s="9"/>
      <c r="ZQ190" s="9"/>
      <c r="ZR190" s="9"/>
      <c r="ZS190" s="9"/>
      <c r="ZT190" s="9"/>
      <c r="ZU190" s="9"/>
      <c r="ZV190" s="9"/>
      <c r="ZW190" s="9"/>
      <c r="ZX190" s="9"/>
      <c r="ZY190" s="9"/>
      <c r="ZZ190" s="9"/>
      <c r="AAA190" s="9"/>
      <c r="AAB190" s="9"/>
      <c r="AAC190" s="9"/>
      <c r="AAD190" s="9"/>
      <c r="AAE190" s="9"/>
      <c r="AAF190" s="9"/>
      <c r="AAG190" s="9"/>
      <c r="AAH190" s="9"/>
      <c r="AAI190" s="9"/>
      <c r="AAJ190" s="9"/>
      <c r="AAK190" s="9"/>
      <c r="AAL190" s="9"/>
      <c r="AAM190" s="9"/>
      <c r="AAN190" s="9"/>
      <c r="AAO190" s="9"/>
      <c r="AAP190" s="9"/>
      <c r="AAQ190" s="9"/>
      <c r="AAR190" s="9"/>
      <c r="AAS190" s="9"/>
      <c r="AAT190" s="9"/>
      <c r="AAU190" s="9"/>
      <c r="AAV190" s="9"/>
      <c r="AAW190" s="9"/>
      <c r="AAX190" s="9"/>
      <c r="AAY190" s="9"/>
      <c r="AAZ190" s="9"/>
      <c r="ABA190" s="9"/>
      <c r="ABB190" s="9"/>
      <c r="ABC190" s="9"/>
      <c r="ABD190" s="9"/>
      <c r="ABE190" s="9"/>
      <c r="ABF190" s="9"/>
      <c r="ABG190" s="9"/>
      <c r="ABH190" s="9"/>
      <c r="ABI190" s="9"/>
      <c r="ABJ190" s="9"/>
      <c r="ABK190" s="9"/>
      <c r="ABL190" s="9"/>
      <c r="ABM190" s="9"/>
      <c r="ABN190" s="9"/>
      <c r="ABO190" s="9"/>
      <c r="ABP190" s="9"/>
      <c r="ABQ190" s="9"/>
      <c r="ABR190" s="9"/>
      <c r="ABS190" s="9"/>
      <c r="ABT190" s="9"/>
      <c r="ABU190" s="9"/>
      <c r="ABV190" s="9"/>
      <c r="ABW190" s="9"/>
      <c r="ABX190" s="9"/>
      <c r="ABY190" s="9"/>
      <c r="ABZ190" s="9"/>
      <c r="ACA190" s="9"/>
      <c r="ACB190" s="9"/>
      <c r="ACC190" s="9"/>
      <c r="ACD190" s="9"/>
      <c r="ACE190" s="9"/>
      <c r="ACF190" s="9"/>
      <c r="ACG190" s="9"/>
      <c r="ACH190" s="9"/>
      <c r="ACI190" s="9"/>
      <c r="ACJ190" s="9"/>
      <c r="ACK190" s="9"/>
      <c r="ACL190" s="9"/>
      <c r="ACM190" s="9"/>
      <c r="ACN190" s="9"/>
      <c r="ACO190" s="9"/>
      <c r="ACP190" s="9"/>
      <c r="ACQ190" s="9"/>
      <c r="ACR190" s="9"/>
      <c r="ACS190" s="9"/>
      <c r="ACT190" s="9"/>
      <c r="ACU190" s="9"/>
      <c r="ACV190" s="9"/>
      <c r="ACW190" s="9"/>
      <c r="ACX190" s="9"/>
      <c r="ACY190" s="9"/>
      <c r="ACZ190" s="9"/>
      <c r="ADA190" s="9"/>
      <c r="ADB190" s="9"/>
      <c r="ADC190" s="9"/>
      <c r="ADD190" s="9"/>
      <c r="ADE190" s="9"/>
      <c r="ADF190" s="9"/>
      <c r="ADG190" s="9"/>
      <c r="ADH190" s="9"/>
      <c r="ADI190" s="9"/>
      <c r="ADJ190" s="9"/>
      <c r="ADK190" s="9"/>
      <c r="ADL190" s="9"/>
      <c r="ADM190" s="9"/>
      <c r="ADN190" s="9"/>
      <c r="ADO190" s="9"/>
      <c r="ADP190" s="9"/>
      <c r="ADQ190" s="9"/>
      <c r="ADR190" s="9"/>
      <c r="ADS190" s="9"/>
      <c r="ADT190" s="9"/>
      <c r="ADU190" s="9"/>
      <c r="ADV190" s="9"/>
      <c r="ADW190" s="9"/>
      <c r="ADX190" s="9"/>
      <c r="ADY190" s="9"/>
      <c r="ADZ190" s="9"/>
      <c r="AEA190" s="9"/>
      <c r="AEB190" s="9"/>
      <c r="AEC190" s="9"/>
      <c r="AED190" s="9"/>
      <c r="AEE190" s="9"/>
      <c r="AEF190" s="9"/>
      <c r="AEG190" s="9"/>
      <c r="AEH190" s="9"/>
      <c r="AEI190" s="9"/>
      <c r="AEJ190" s="9"/>
      <c r="AEK190" s="9"/>
      <c r="AEL190" s="9"/>
      <c r="AEM190" s="9"/>
      <c r="AEN190" s="9"/>
      <c r="AEO190" s="9"/>
      <c r="AEP190" s="9"/>
      <c r="AEQ190" s="9"/>
      <c r="AER190" s="9"/>
      <c r="AES190" s="9"/>
      <c r="AET190" s="9"/>
      <c r="AEU190" s="9"/>
      <c r="AEV190" s="9"/>
      <c r="AEW190" s="9"/>
      <c r="AEX190" s="9"/>
      <c r="AEY190" s="9"/>
      <c r="AEZ190" s="9"/>
      <c r="AFA190" s="9"/>
      <c r="AFB190" s="9"/>
      <c r="AFC190" s="9"/>
      <c r="AFD190" s="9"/>
      <c r="AFE190" s="9"/>
      <c r="AFF190" s="9"/>
      <c r="AFG190" s="9"/>
      <c r="AFH190" s="9"/>
      <c r="AFI190" s="9"/>
      <c r="AFJ190" s="9"/>
      <c r="AFK190" s="9"/>
      <c r="AFL190" s="9"/>
      <c r="AFM190" s="9"/>
      <c r="AFN190" s="9"/>
      <c r="AFO190" s="9"/>
      <c r="AFP190" s="9"/>
      <c r="AFQ190" s="9"/>
      <c r="AFR190" s="9"/>
      <c r="AFS190" s="9"/>
      <c r="AFT190" s="9"/>
      <c r="AFU190" s="9"/>
      <c r="AFV190" s="9"/>
      <c r="AFW190" s="9"/>
      <c r="AFX190" s="9"/>
      <c r="AFY190" s="9"/>
      <c r="AFZ190" s="9"/>
      <c r="AGA190" s="9"/>
      <c r="AGB190" s="9"/>
      <c r="AGC190" s="9"/>
      <c r="AGD190" s="9"/>
      <c r="AGE190" s="9"/>
      <c r="AGF190" s="9"/>
      <c r="AGG190" s="9"/>
      <c r="AGH190" s="9"/>
      <c r="AGI190" s="9"/>
      <c r="AGJ190" s="9"/>
      <c r="AGK190" s="9"/>
      <c r="AGL190" s="9"/>
      <c r="AGM190" s="9"/>
      <c r="AGN190" s="9"/>
      <c r="AGO190" s="9"/>
      <c r="AGP190" s="9"/>
      <c r="AGQ190" s="9"/>
      <c r="AGR190" s="9"/>
      <c r="AGS190" s="9"/>
      <c r="AGT190" s="9"/>
      <c r="AGU190" s="9"/>
      <c r="AGV190" s="9"/>
      <c r="AGW190" s="9"/>
      <c r="AGX190" s="9"/>
      <c r="AGY190" s="9"/>
      <c r="AGZ190" s="9"/>
      <c r="AHA190" s="9"/>
      <c r="AHB190" s="9"/>
      <c r="AHC190" s="9"/>
      <c r="AHD190" s="9"/>
      <c r="AHE190" s="9"/>
      <c r="AHF190" s="9"/>
      <c r="AHG190" s="9"/>
      <c r="AHH190" s="9"/>
      <c r="AHI190" s="9"/>
      <c r="AHJ190" s="9"/>
      <c r="AHK190" s="9"/>
      <c r="AHL190" s="9"/>
      <c r="AHM190" s="9"/>
      <c r="AHN190" s="9"/>
      <c r="AHO190" s="9"/>
      <c r="AHP190" s="9"/>
      <c r="AHQ190" s="9"/>
      <c r="AHR190" s="9"/>
      <c r="AHS190" s="9"/>
      <c r="AHT190" s="9"/>
      <c r="AHU190" s="9"/>
      <c r="AHV190" s="9"/>
      <c r="AHW190" s="9"/>
      <c r="AHX190" s="9"/>
      <c r="AHY190" s="9"/>
      <c r="AHZ190" s="9"/>
      <c r="AIA190" s="9"/>
      <c r="AIB190" s="9"/>
      <c r="AIC190" s="9"/>
      <c r="AID190" s="9"/>
      <c r="AIE190" s="9"/>
      <c r="AIF190" s="9"/>
      <c r="AIG190" s="9"/>
      <c r="AIH190" s="9"/>
      <c r="AII190" s="9"/>
      <c r="AIJ190" s="9"/>
      <c r="AIK190" s="9"/>
      <c r="AIL190" s="9"/>
      <c r="AIM190" s="9"/>
      <c r="AIN190" s="9"/>
      <c r="AIO190" s="9"/>
      <c r="AIP190" s="9"/>
      <c r="AIQ190" s="9"/>
      <c r="AIR190" s="9"/>
      <c r="AIS190" s="9"/>
      <c r="AIT190" s="9"/>
      <c r="AIU190" s="9"/>
      <c r="AIV190" s="9"/>
      <c r="AIW190" s="9"/>
      <c r="AIX190" s="9"/>
      <c r="AIY190" s="9"/>
      <c r="AIZ190" s="9"/>
      <c r="AJA190" s="9"/>
      <c r="AJB190" s="9"/>
      <c r="AJC190" s="9"/>
      <c r="AJD190" s="9"/>
      <c r="AJE190" s="9"/>
      <c r="AJF190" s="9"/>
      <c r="AJG190" s="9"/>
      <c r="AJH190" s="9"/>
      <c r="AJI190" s="9"/>
      <c r="AJJ190" s="9"/>
      <c r="AJK190" s="9"/>
      <c r="AJL190" s="9"/>
      <c r="AJM190" s="9"/>
      <c r="AJN190" s="9"/>
      <c r="AJO190" s="9"/>
      <c r="AJP190" s="9"/>
      <c r="AJQ190" s="9"/>
      <c r="AJR190" s="9"/>
      <c r="AJS190" s="9"/>
      <c r="AJT190" s="9"/>
      <c r="AJU190" s="9"/>
      <c r="AJV190" s="9"/>
      <c r="AJW190" s="9"/>
      <c r="AJX190" s="9"/>
      <c r="AJY190" s="9"/>
      <c r="AJZ190" s="9"/>
      <c r="AKA190" s="9"/>
      <c r="AKB190" s="9"/>
      <c r="AKC190" s="9"/>
      <c r="AKD190" s="9"/>
      <c r="AKE190" s="9"/>
      <c r="AKF190" s="9"/>
      <c r="AKG190" s="9"/>
      <c r="AKH190" s="9"/>
      <c r="AKI190" s="9"/>
      <c r="AKJ190" s="9"/>
      <c r="AKK190" s="9"/>
      <c r="AKL190" s="9"/>
      <c r="AKM190" s="9"/>
      <c r="AKN190" s="9"/>
      <c r="AKO190" s="9"/>
      <c r="AKP190" s="9"/>
      <c r="AKQ190" s="9"/>
      <c r="AKR190" s="9"/>
      <c r="AKS190" s="9"/>
      <c r="AKT190" s="9"/>
      <c r="AKU190" s="9"/>
      <c r="AKV190" s="9"/>
      <c r="AKW190" s="9"/>
      <c r="AKX190" s="9"/>
      <c r="AKY190" s="9"/>
      <c r="AKZ190" s="9"/>
      <c r="ALA190" s="9"/>
      <c r="ALB190" s="9"/>
      <c r="ALC190" s="9"/>
      <c r="ALD190" s="9"/>
      <c r="ALE190" s="9"/>
      <c r="ALF190" s="9"/>
      <c r="ALG190" s="9"/>
      <c r="ALH190" s="9"/>
      <c r="ALI190" s="9"/>
      <c r="ALJ190" s="9"/>
      <c r="ALK190" s="9"/>
      <c r="ALL190" s="9"/>
      <c r="ALM190" s="9"/>
      <c r="ALN190" s="9"/>
      <c r="ALO190" s="9"/>
      <c r="ALP190" s="9"/>
      <c r="ALQ190" s="9"/>
      <c r="ALR190" s="9"/>
      <c r="ALS190" s="9"/>
      <c r="ALT190" s="9"/>
      <c r="ALU190" s="9"/>
      <c r="ALV190" s="9"/>
      <c r="ALW190" s="9"/>
      <c r="ALX190" s="9"/>
      <c r="ALY190" s="9"/>
      <c r="AMN190" s="9"/>
      <c r="AMO190" s="9"/>
      <c r="AMP190" s="9"/>
      <c r="AMQ190" s="9"/>
      <c r="AMR190" s="9"/>
      <c r="AMS190" s="9"/>
      <c r="AMT190" s="9"/>
      <c r="AMU190" s="9"/>
      <c r="AMV190" s="9"/>
      <c r="AMW190" s="9"/>
      <c r="AMX190" s="9"/>
      <c r="AMY190" s="9"/>
      <c r="AMZ190" s="9"/>
      <c r="ANA190" s="9"/>
      <c r="ANB190" s="9"/>
      <c r="ANC190" s="9"/>
      <c r="AND190" s="9"/>
      <c r="ANE190" s="9"/>
      <c r="ANF190" s="9"/>
      <c r="ANG190" s="9"/>
      <c r="ANH190" s="9"/>
      <c r="ANI190" s="9"/>
      <c r="ANJ190" s="9"/>
      <c r="ANK190" s="9"/>
      <c r="ANL190" s="9"/>
      <c r="ANM190" s="9"/>
      <c r="ANN190" s="9"/>
      <c r="ANO190" s="9"/>
      <c r="ANP190" s="9"/>
      <c r="ANQ190" s="9"/>
      <c r="ANR190" s="9"/>
      <c r="ANS190" s="9"/>
      <c r="ANT190" s="9"/>
      <c r="ANU190" s="9"/>
      <c r="ANV190" s="9"/>
      <c r="ANW190" s="9"/>
      <c r="ANX190" s="9"/>
      <c r="ANY190" s="9"/>
      <c r="ANZ190" s="9"/>
      <c r="AOA190" s="9"/>
      <c r="AOB190" s="9"/>
      <c r="AOC190" s="9"/>
      <c r="AOD190" s="9"/>
      <c r="AOE190" s="9"/>
      <c r="AOF190" s="9"/>
      <c r="AOG190" s="9"/>
      <c r="AOH190" s="9"/>
      <c r="AOI190" s="9"/>
      <c r="AOJ190" s="9"/>
      <c r="AOK190" s="9"/>
      <c r="AOL190" s="9"/>
      <c r="AOM190" s="9"/>
      <c r="AON190" s="9"/>
      <c r="AOO190" s="9"/>
      <c r="AOP190" s="9"/>
      <c r="AOQ190" s="9"/>
      <c r="AOR190" s="9"/>
      <c r="AOS190" s="9"/>
      <c r="AOT190" s="9"/>
      <c r="AOU190" s="9"/>
      <c r="AOV190" s="9"/>
      <c r="AOW190" s="9"/>
      <c r="AOX190" s="9"/>
      <c r="AOY190" s="9"/>
      <c r="AOZ190" s="9"/>
      <c r="APA190" s="9"/>
      <c r="APB190" s="9"/>
      <c r="APC190" s="9"/>
      <c r="APD190" s="9"/>
      <c r="APE190" s="9"/>
      <c r="APF190" s="9"/>
      <c r="APG190" s="9"/>
      <c r="APH190" s="9"/>
      <c r="API190" s="9"/>
      <c r="APJ190" s="9"/>
      <c r="APK190" s="9"/>
      <c r="APL190" s="9"/>
      <c r="APM190" s="9"/>
      <c r="APN190" s="9"/>
      <c r="APO190" s="9"/>
      <c r="APP190" s="9"/>
      <c r="APQ190" s="9"/>
      <c r="APR190" s="9"/>
      <c r="APS190" s="9"/>
      <c r="APT190" s="9"/>
      <c r="APU190" s="9"/>
      <c r="APV190" s="9"/>
      <c r="APW190" s="9"/>
      <c r="APX190" s="9"/>
      <c r="APY190" s="9"/>
      <c r="APZ190" s="9"/>
      <c r="AQA190" s="9"/>
      <c r="AQB190" s="9"/>
      <c r="AQC190" s="9"/>
      <c r="AQD190" s="9"/>
      <c r="AQE190" s="9"/>
      <c r="AQF190" s="9"/>
      <c r="AQG190" s="9"/>
      <c r="AQH190" s="9"/>
      <c r="AQI190" s="9"/>
      <c r="AQJ190" s="9"/>
      <c r="AQK190" s="9"/>
      <c r="AQL190" s="9"/>
      <c r="AQM190" s="9"/>
      <c r="AQN190" s="9"/>
      <c r="AQO190" s="9"/>
      <c r="AQP190" s="9"/>
      <c r="AQQ190" s="9"/>
      <c r="AQR190" s="9"/>
      <c r="AQS190" s="9"/>
      <c r="AQT190" s="9"/>
      <c r="AQU190" s="9"/>
      <c r="AQV190" s="9"/>
      <c r="AQW190" s="9"/>
      <c r="AQX190" s="9"/>
      <c r="AQY190" s="9"/>
      <c r="AQZ190" s="9"/>
      <c r="ARA190" s="9"/>
      <c r="ARB190" s="9"/>
      <c r="ARC190" s="9"/>
      <c r="ARD190" s="9"/>
      <c r="ARE190" s="9"/>
      <c r="ARF190" s="9"/>
      <c r="ARG190" s="9"/>
      <c r="ARH190" s="9"/>
      <c r="ARI190" s="9"/>
      <c r="ARJ190" s="9"/>
      <c r="ARK190" s="9"/>
      <c r="ARL190" s="9"/>
      <c r="ARM190" s="9"/>
      <c r="ARN190" s="9"/>
      <c r="ARO190" s="9"/>
      <c r="ARP190" s="9"/>
      <c r="ARQ190" s="9"/>
      <c r="ARR190" s="9"/>
      <c r="ARS190" s="9"/>
      <c r="ART190" s="9"/>
      <c r="ARU190" s="9"/>
      <c r="ARV190" s="9"/>
      <c r="ARW190" s="9"/>
      <c r="ARX190" s="9"/>
      <c r="ARY190" s="9"/>
      <c r="ARZ190" s="9"/>
      <c r="ASA190" s="9"/>
      <c r="ASB190" s="9"/>
      <c r="ASC190" s="9"/>
      <c r="ASD190" s="9"/>
      <c r="ASE190" s="9"/>
      <c r="ASF190" s="9"/>
      <c r="ASG190" s="9"/>
      <c r="ASH190" s="9"/>
      <c r="ASI190" s="9"/>
      <c r="ASJ190" s="9"/>
      <c r="ASK190" s="9"/>
      <c r="ASL190" s="9"/>
      <c r="ASM190" s="9"/>
      <c r="ASN190" s="9"/>
      <c r="ASO190" s="9"/>
      <c r="ASP190" s="9"/>
      <c r="ASQ190" s="9"/>
      <c r="ASR190" s="9"/>
      <c r="ASS190" s="9"/>
      <c r="AST190" s="9"/>
      <c r="ASU190" s="9"/>
      <c r="ASV190" s="9"/>
      <c r="ASW190" s="9"/>
      <c r="ASX190" s="9"/>
      <c r="ASY190" s="9"/>
      <c r="ASZ190" s="9"/>
      <c r="ATA190" s="9"/>
      <c r="ATB190" s="9"/>
      <c r="ATC190" s="9"/>
      <c r="ATD190" s="9"/>
      <c r="ATE190" s="9"/>
      <c r="ATF190" s="9"/>
      <c r="ATG190" s="9"/>
      <c r="ATH190" s="9"/>
      <c r="ATI190" s="9"/>
      <c r="ATJ190" s="9"/>
      <c r="ATK190" s="9"/>
      <c r="ATL190" s="9"/>
      <c r="ATM190" s="9"/>
      <c r="ATN190" s="9"/>
      <c r="ATO190" s="9"/>
      <c r="ATP190" s="9"/>
      <c r="ATQ190" s="9"/>
      <c r="ATR190" s="9"/>
      <c r="ATS190" s="9"/>
      <c r="ATT190" s="9"/>
      <c r="ATU190" s="9"/>
      <c r="ATV190" s="9"/>
      <c r="ATW190" s="9"/>
      <c r="ATX190" s="9"/>
      <c r="ATY190" s="9" t="s">
        <v>5691</v>
      </c>
      <c r="ATZ190" s="9" t="s">
        <v>5691</v>
      </c>
      <c r="AUA190" s="9" t="s">
        <v>13585</v>
      </c>
      <c r="AUB190" s="9"/>
      <c r="AUC190" s="9"/>
      <c r="AUD190" s="9"/>
      <c r="AUE190" s="9"/>
      <c r="AUF190" s="9"/>
      <c r="AUG190" s="9"/>
      <c r="AUH190" s="9"/>
      <c r="AUI190" s="9"/>
      <c r="AUJ190" s="9"/>
      <c r="AUK190" s="9"/>
      <c r="AUL190" s="9"/>
      <c r="AUM190" s="9"/>
      <c r="AUN190" s="9"/>
      <c r="AUO190" s="9"/>
      <c r="AUP190" s="9"/>
      <c r="AUQ190" s="9"/>
      <c r="AUR190" s="9"/>
      <c r="AUS190" s="9"/>
      <c r="AUT190" s="9"/>
      <c r="AUU190" s="9"/>
      <c r="AUV190" s="9"/>
      <c r="AUW190" s="9"/>
      <c r="AUX190" s="9"/>
      <c r="AUY190" s="9"/>
      <c r="AUZ190" s="9"/>
      <c r="AVA190" s="9"/>
      <c r="AVB190" s="9"/>
      <c r="AVC190" s="9"/>
      <c r="AVD190" s="9"/>
      <c r="AVE190" s="9"/>
      <c r="AVF190" s="9"/>
      <c r="AVG190" s="9"/>
      <c r="AVH190" s="9"/>
      <c r="AVI190" s="9"/>
      <c r="AVJ190" s="9"/>
      <c r="AVK190" s="9" t="s">
        <v>13586</v>
      </c>
      <c r="AVL190" s="9"/>
      <c r="AVM190" s="9"/>
      <c r="AVN190" s="9"/>
      <c r="AVO190" s="9"/>
      <c r="AVP190" s="9"/>
      <c r="AVQ190" s="9"/>
      <c r="AVR190" s="9"/>
      <c r="AVS190" s="9"/>
      <c r="AVT190" s="9"/>
      <c r="AVU190" s="9"/>
      <c r="AVV190" s="9"/>
      <c r="AVW190" s="9"/>
      <c r="AVX190" s="9"/>
      <c r="AVY190" s="9"/>
      <c r="AVZ190" s="9"/>
      <c r="AWA190" s="9"/>
      <c r="AWB190" s="9"/>
      <c r="AWC190" s="9"/>
      <c r="AWD190" s="9"/>
      <c r="AWE190" s="9"/>
      <c r="AWF190" s="9"/>
      <c r="AWG190" s="9"/>
      <c r="AWH190" s="9"/>
      <c r="AWI190" s="9"/>
      <c r="AWJ190" s="9"/>
      <c r="AWK190" s="9"/>
      <c r="AWL190" s="9"/>
      <c r="AWM190" s="9"/>
      <c r="AWN190" s="9"/>
      <c r="AWO190" s="9"/>
      <c r="AWP190" s="9"/>
      <c r="AWQ190" s="9"/>
      <c r="AWR190" s="9"/>
      <c r="AWS190" s="9"/>
      <c r="AWT190" s="9"/>
      <c r="AWU190" s="9"/>
      <c r="AWV190" s="9"/>
      <c r="AWW190" s="9"/>
      <c r="AWX190" s="9"/>
      <c r="AWY190" s="9"/>
      <c r="AWZ190" s="9"/>
      <c r="AXA190" s="9"/>
      <c r="AXB190" s="9" t="s">
        <v>12012</v>
      </c>
      <c r="AXC190" s="9"/>
      <c r="AXD190" s="9"/>
      <c r="AXE190" s="9"/>
      <c r="AXF190" s="9"/>
      <c r="AXG190" s="9"/>
      <c r="AXH190" s="9"/>
      <c r="AXI190" s="9"/>
      <c r="AXJ190" s="9"/>
      <c r="AXK190" s="9">
        <v>701.0</v>
      </c>
      <c r="AXL190" s="9" t="s">
        <v>3378</v>
      </c>
      <c r="AXM190" s="9">
        <v>526.0</v>
      </c>
      <c r="AXN190" s="9"/>
      <c r="AXO190" s="9"/>
      <c r="AXP190" s="9"/>
      <c r="AXQ190" s="9"/>
      <c r="AXR190" s="9"/>
      <c r="AXS190" s="9"/>
      <c r="AXT190" s="9"/>
      <c r="AXU190" s="9"/>
      <c r="AXV190" s="9"/>
      <c r="AXW190" s="9"/>
      <c r="AXX190" s="9"/>
      <c r="AXY190" s="9"/>
      <c r="AXZ190" s="9"/>
      <c r="AYA190" s="9"/>
      <c r="AYB190" s="9"/>
      <c r="AYC190" s="9"/>
      <c r="AYD190" s="9" t="s">
        <v>3378</v>
      </c>
      <c r="AYE190" s="9"/>
      <c r="AYF190" s="9"/>
      <c r="AYG190" s="9"/>
      <c r="AYH190" s="9" t="s">
        <v>13587</v>
      </c>
      <c r="AYI190" s="9"/>
      <c r="AYJ190" s="9"/>
      <c r="AYK190" s="9"/>
      <c r="AYL190" s="9"/>
      <c r="AYM190" s="9"/>
      <c r="AYN190" s="9"/>
      <c r="AYO190" s="9"/>
      <c r="AYP190" s="9"/>
      <c r="AYQ190" s="9"/>
      <c r="AYR190" s="9"/>
      <c r="AYS190" s="9"/>
      <c r="AYT190" s="9"/>
      <c r="AYU190" s="9"/>
      <c r="AYV190" s="9"/>
      <c r="AYW190" s="9"/>
      <c r="AYX190" s="9"/>
      <c r="AYY190" s="9"/>
      <c r="AYZ190" s="9"/>
      <c r="AZA190" s="9"/>
      <c r="AZB190" s="9"/>
      <c r="AZC190" s="9"/>
      <c r="AZD190" s="9"/>
      <c r="AZE190" s="9"/>
      <c r="AZF190" s="9"/>
      <c r="AZG190" s="9"/>
      <c r="AZH190" s="9"/>
      <c r="AZI190" s="9"/>
      <c r="AZJ190" s="9"/>
      <c r="AZK190" s="9"/>
      <c r="AZL190" s="9"/>
      <c r="AZM190" s="9"/>
      <c r="AZN190" s="9"/>
      <c r="AZO190" s="9"/>
      <c r="AZP190" s="9"/>
      <c r="AZQ190" s="9"/>
      <c r="AZR190" s="9"/>
      <c r="AZS190" s="9"/>
      <c r="AZT190" s="9"/>
      <c r="AZU190" s="9"/>
      <c r="AZV190" s="9"/>
      <c r="AZW190" s="9"/>
      <c r="AZX190" s="9"/>
      <c r="AZY190" s="9"/>
      <c r="AZZ190" s="9"/>
      <c r="BAA190" s="9"/>
      <c r="BAB190" s="9"/>
      <c r="BAC190" s="9"/>
      <c r="BAD190" s="9"/>
      <c r="BAE190" s="9"/>
      <c r="BAF190" s="9"/>
      <c r="BAG190" s="9"/>
      <c r="BAH190" s="9"/>
      <c r="BAI190" s="9"/>
      <c r="BAJ190" s="9"/>
      <c r="BAK190" s="9"/>
      <c r="BAL190" s="9"/>
      <c r="BAM190" s="9"/>
      <c r="BAN190" s="9"/>
      <c r="BAO190" s="9"/>
      <c r="BAP190" s="9"/>
      <c r="BAQ190" s="9"/>
      <c r="BAR190" s="9"/>
      <c r="BAS190" s="9"/>
      <c r="BAT190" s="9"/>
      <c r="BAU190" s="9"/>
      <c r="BAV190" s="9"/>
      <c r="BAW190" s="9"/>
      <c r="BAX190" s="9"/>
      <c r="BAY190" s="9"/>
      <c r="BAZ190" s="9"/>
      <c r="BBA190" s="9"/>
      <c r="BBB190" s="9"/>
      <c r="BBC190" s="9"/>
      <c r="BBD190" s="9"/>
      <c r="BBE190" s="9"/>
      <c r="BBF190" s="9"/>
      <c r="BBG190" s="9"/>
      <c r="BBH190" s="9"/>
      <c r="BBI190" s="9"/>
      <c r="BBJ190" s="9"/>
      <c r="BBK190" s="9"/>
      <c r="BBL190" s="9"/>
      <c r="BBM190" s="9"/>
      <c r="BBN190" s="9"/>
      <c r="BBO190" s="9"/>
      <c r="BBP190" s="9"/>
      <c r="BBQ190" s="9"/>
      <c r="BBR190" s="9"/>
      <c r="BBS190" s="9"/>
      <c r="BBT190" s="9"/>
      <c r="BBU190" s="9"/>
      <c r="BBV190" s="9"/>
      <c r="BBW190" s="9"/>
      <c r="BBX190" s="9"/>
      <c r="BBY190" s="9"/>
      <c r="BBZ190" s="9"/>
      <c r="BCA190" s="9"/>
      <c r="BCB190" s="9"/>
      <c r="BCC190" s="9"/>
      <c r="BCD190" s="9"/>
      <c r="BCE190" s="9"/>
      <c r="BCF190" s="9"/>
      <c r="BCG190" s="9"/>
      <c r="BCH190" s="9"/>
      <c r="BCI190" s="9"/>
      <c r="BCJ190" s="9"/>
      <c r="BCK190" s="9"/>
      <c r="BCL190" s="9"/>
      <c r="BCM190" s="9"/>
      <c r="BCN190" s="9"/>
      <c r="BCO190" s="9"/>
      <c r="BCP190" s="9"/>
      <c r="BCQ190" s="9"/>
      <c r="BCR190" s="9"/>
      <c r="BCS190" s="9"/>
      <c r="BCT190" s="9"/>
      <c r="BCU190" s="9"/>
      <c r="BCV190" s="9"/>
      <c r="BCW190" s="9"/>
      <c r="BCX190" s="9"/>
      <c r="BCY190" s="9"/>
      <c r="BCZ190" s="9"/>
      <c r="BDA190" s="9"/>
      <c r="BDB190" s="9"/>
      <c r="BDC190" s="9"/>
      <c r="BDD190" s="9"/>
      <c r="BDE190" s="9"/>
      <c r="BDF190" s="9"/>
      <c r="BDG190" s="9"/>
      <c r="BDH190" s="9"/>
      <c r="BDI190" s="9"/>
      <c r="BDJ190" s="9"/>
      <c r="BDK190" s="9"/>
      <c r="BDL190" s="9"/>
      <c r="BDM190" s="9"/>
      <c r="BDN190" s="9"/>
      <c r="BDO190" s="9"/>
      <c r="BDP190" s="9"/>
      <c r="BDQ190" s="9"/>
      <c r="BDR190" s="9"/>
      <c r="BDS190" s="9"/>
      <c r="BDT190" s="9"/>
      <c r="BDU190" s="9"/>
      <c r="BDV190" s="9"/>
      <c r="BDW190" s="9"/>
      <c r="BDX190" s="9"/>
      <c r="BDY190" s="9"/>
      <c r="BDZ190" s="9"/>
      <c r="BEA190" s="9"/>
      <c r="BEB190" s="9"/>
      <c r="BEC190" s="9"/>
      <c r="BED190" s="9"/>
      <c r="BEE190" s="9"/>
      <c r="BEF190" s="9"/>
      <c r="BEG190" s="9"/>
      <c r="BEH190" s="9"/>
      <c r="BEI190" s="9"/>
      <c r="BEJ190" s="9"/>
      <c r="BEK190" s="9"/>
      <c r="BEL190" s="9"/>
      <c r="BEM190" s="9"/>
      <c r="BEN190" s="9"/>
      <c r="BEO190" s="9"/>
      <c r="BEP190" s="9"/>
      <c r="BEQ190" s="9"/>
      <c r="BER190" s="9"/>
      <c r="BES190" s="9"/>
      <c r="BET190" s="9"/>
      <c r="BEU190" s="9"/>
      <c r="BEV190" s="9"/>
      <c r="BEW190" s="9"/>
      <c r="BEX190" s="9"/>
      <c r="BEY190" s="9"/>
      <c r="BEZ190" s="9"/>
      <c r="BFA190" s="9"/>
      <c r="BFB190" s="9"/>
      <c r="BFC190" s="9"/>
      <c r="BFD190" s="9"/>
      <c r="BFE190" s="9"/>
      <c r="BFF190" s="9"/>
      <c r="BFG190" s="9"/>
      <c r="BFH190" s="9"/>
      <c r="BFI190" s="9"/>
      <c r="BFJ190" s="9"/>
      <c r="BFK190" s="9"/>
      <c r="BFL190" s="9"/>
      <c r="BFM190" s="9"/>
      <c r="BFN190" s="9"/>
      <c r="BFO190" s="9"/>
      <c r="BFP190" s="9"/>
      <c r="BFQ190" s="9"/>
      <c r="BFR190" s="9"/>
      <c r="BFS190" s="9"/>
      <c r="BFT190" s="9"/>
      <c r="BFU190" s="9"/>
      <c r="BFV190" s="9"/>
      <c r="BFW190" s="9"/>
      <c r="BFX190" s="9"/>
      <c r="BFY190" s="9"/>
      <c r="BFZ190" s="9"/>
      <c r="BGA190" s="9"/>
      <c r="BGB190" s="9"/>
      <c r="BGC190" s="9"/>
      <c r="BGD190" s="9"/>
      <c r="BGE190" s="9"/>
      <c r="BGF190" s="9"/>
      <c r="BGG190" s="9"/>
      <c r="BGH190" s="9"/>
      <c r="BGI190" s="9"/>
      <c r="BGJ190" s="9"/>
      <c r="BGK190" s="9"/>
      <c r="BGL190" s="9"/>
      <c r="BGM190" s="9"/>
      <c r="BGN190" s="9"/>
      <c r="BGO190" s="9"/>
      <c r="BGP190" s="9"/>
      <c r="BGQ190" s="9"/>
      <c r="BGR190" s="9"/>
      <c r="BGS190" s="9"/>
      <c r="BGT190" s="9"/>
      <c r="BGU190" s="9"/>
      <c r="BGV190" s="9"/>
      <c r="BGW190" s="9"/>
      <c r="BGX190" s="9"/>
      <c r="BGY190" s="9"/>
      <c r="BGZ190" s="9"/>
      <c r="BHA190" s="9"/>
      <c r="BHB190" s="9"/>
      <c r="BHC190" s="9"/>
      <c r="BHD190" s="9"/>
      <c r="BHE190" s="9"/>
      <c r="BHF190" s="9"/>
      <c r="BHG190" s="9"/>
      <c r="BHH190" s="9"/>
      <c r="BHI190" s="9"/>
      <c r="BHJ190" s="9"/>
      <c r="BHK190" s="9"/>
      <c r="BHL190" s="9"/>
      <c r="BHM190" s="9"/>
      <c r="BHN190" s="9"/>
      <c r="BHO190" s="9"/>
      <c r="BHP190" s="9"/>
      <c r="BHQ190" s="9"/>
      <c r="BHR190" s="9"/>
      <c r="BHS190" s="9"/>
      <c r="BHT190" s="9"/>
      <c r="BHU190" s="9"/>
      <c r="BHV190" s="9"/>
      <c r="BHW190" s="9"/>
      <c r="BHX190" s="9"/>
      <c r="BHY190" s="9"/>
      <c r="BHZ190" s="9"/>
      <c r="BIA190" s="9"/>
      <c r="BIB190" s="9"/>
      <c r="BIC190" s="9"/>
      <c r="BID190" s="9"/>
      <c r="BIE190" s="9"/>
      <c r="BIF190" s="9"/>
      <c r="BIG190" s="9"/>
      <c r="BIH190" s="9"/>
      <c r="BII190" s="9"/>
      <c r="BIJ190" s="9"/>
      <c r="BIK190" s="9"/>
      <c r="BIL190" s="9"/>
      <c r="BIM190" s="9"/>
      <c r="BIN190" s="9"/>
      <c r="BIO190" s="9"/>
      <c r="BIP190" s="9"/>
      <c r="BIQ190" s="9"/>
      <c r="BIR190" s="9"/>
      <c r="BIS190" s="9"/>
      <c r="BIT190" s="9"/>
      <c r="BIU190" s="9"/>
      <c r="BIV190" s="9"/>
      <c r="BIW190" s="9"/>
      <c r="BIX190" s="9"/>
      <c r="BIY190" s="9"/>
      <c r="BIZ190" s="9"/>
      <c r="BJA190" s="9"/>
      <c r="BJB190" s="9"/>
      <c r="BJC190" s="9"/>
      <c r="BJD190" s="9"/>
      <c r="BJE190" s="9"/>
      <c r="BJF190" s="9"/>
      <c r="BJG190" s="9"/>
      <c r="BJH190" s="9"/>
      <c r="BJI190" s="9"/>
      <c r="BJJ190" s="9"/>
      <c r="BJK190" s="9"/>
      <c r="BJL190" s="9"/>
      <c r="BJM190" s="9"/>
      <c r="BJN190" s="9"/>
      <c r="BJO190" s="9"/>
      <c r="BJP190" s="9"/>
      <c r="BJQ190" s="9"/>
      <c r="BJR190" s="9"/>
      <c r="BJS190" s="9"/>
      <c r="BJT190" s="9"/>
      <c r="BJU190" s="9"/>
      <c r="BJV190" s="9"/>
      <c r="BJW190" s="9"/>
      <c r="BJX190" s="9"/>
      <c r="BJY190" s="9"/>
      <c r="BJZ190" s="9"/>
      <c r="BKA190" s="9"/>
      <c r="BKB190" s="9"/>
      <c r="BKC190" s="9"/>
      <c r="BKD190" s="9"/>
      <c r="BKE190" s="9"/>
      <c r="BKF190" s="9"/>
      <c r="BKG190" s="9"/>
      <c r="BKH190" s="9"/>
      <c r="BKI190" s="9"/>
      <c r="BKJ190" s="9"/>
      <c r="BKK190" s="9"/>
      <c r="BKL190" s="9"/>
      <c r="BKM190" s="9"/>
      <c r="BKN190" s="9"/>
      <c r="BKO190" s="9"/>
      <c r="BKP190" s="9"/>
      <c r="BKQ190" s="9"/>
      <c r="BKR190" s="9"/>
      <c r="BKS190" s="9"/>
      <c r="BKT190" s="9"/>
      <c r="BKU190" s="9"/>
      <c r="BKV190" s="9"/>
      <c r="BKW190" s="9"/>
      <c r="BKX190" s="9"/>
      <c r="BKY190" s="9"/>
      <c r="BKZ190" s="9"/>
      <c r="BLA190" s="9"/>
      <c r="BLB190" s="9"/>
      <c r="BLC190" s="9"/>
      <c r="BLD190" s="9"/>
      <c r="BLE190" s="9"/>
      <c r="BLF190" s="9"/>
      <c r="BLG190" s="9"/>
      <c r="BLH190" s="9"/>
      <c r="BLI190" s="9"/>
      <c r="BLJ190" s="9"/>
      <c r="BLK190" s="9"/>
      <c r="BLL190" s="9"/>
      <c r="BLM190" s="9"/>
      <c r="BLN190" s="9"/>
      <c r="BLO190" s="9"/>
      <c r="BLP190" s="9"/>
      <c r="BLQ190" s="9"/>
      <c r="BLR190" s="9"/>
      <c r="BLS190" s="9"/>
      <c r="BLT190" s="9"/>
      <c r="BLU190" s="9"/>
      <c r="BLV190" s="9"/>
      <c r="BLW190" s="9"/>
      <c r="BLX190" s="9"/>
      <c r="BLY190" s="9"/>
      <c r="BLZ190" s="9"/>
      <c r="BMA190" s="9"/>
      <c r="BMB190" s="9"/>
      <c r="BMC190" s="9"/>
      <c r="BMD190" s="9"/>
      <c r="BME190" s="9"/>
      <c r="BMF190" s="9"/>
      <c r="BMG190" s="9"/>
      <c r="BMH190" s="9"/>
      <c r="BMI190" s="9"/>
      <c r="BMJ190" s="9"/>
      <c r="BMK190" s="9"/>
      <c r="BML190" s="9"/>
      <c r="BMM190" s="9"/>
      <c r="BMN190" s="9"/>
      <c r="BMO190" s="9"/>
      <c r="BMP190" s="9"/>
      <c r="BMQ190" s="9"/>
      <c r="BMR190" s="9"/>
      <c r="BMS190" s="9"/>
      <c r="BMT190" s="9"/>
      <c r="BMU190" s="9"/>
      <c r="BMV190" s="9"/>
      <c r="BMW190" s="9"/>
      <c r="BMX190" s="9"/>
      <c r="BMY190" s="9"/>
      <c r="BMZ190" s="9"/>
      <c r="BNA190" s="9"/>
      <c r="BNB190" s="9"/>
      <c r="BNC190" s="9"/>
      <c r="BND190" s="9"/>
      <c r="BNE190" s="9"/>
      <c r="BNF190" s="9"/>
      <c r="BNG190" s="9"/>
      <c r="BNH190" s="9"/>
      <c r="BNI190" s="9"/>
      <c r="BNJ190" s="9"/>
      <c r="BNK190" s="9"/>
      <c r="BNL190" s="9"/>
      <c r="BNM190" s="9"/>
      <c r="BNN190" s="9"/>
      <c r="BNO190" s="9"/>
      <c r="BNP190" s="9"/>
      <c r="BNQ190" s="9"/>
      <c r="BNR190" s="9"/>
      <c r="BNS190" s="9"/>
      <c r="BNT190" s="9"/>
      <c r="BNU190" s="9"/>
      <c r="BNV190" s="9"/>
      <c r="BNW190" s="9"/>
      <c r="BNX190" s="9"/>
      <c r="BNY190" s="9"/>
      <c r="BNZ190" s="9"/>
      <c r="BOA190" s="9"/>
      <c r="BOB190" s="9"/>
      <c r="BOC190" s="9"/>
      <c r="BOD190" s="9"/>
      <c r="BOE190" s="9"/>
      <c r="BOF190" s="9"/>
      <c r="BOG190" s="9"/>
      <c r="BOH190" s="9"/>
      <c r="BOI190" s="9"/>
      <c r="BOJ190" s="9"/>
      <c r="BOK190" s="9"/>
      <c r="BOL190" s="9"/>
      <c r="BOM190" s="9"/>
      <c r="BON190" s="9"/>
      <c r="BOO190" s="9"/>
      <c r="BOP190" s="9"/>
      <c r="BOQ190" s="9"/>
      <c r="BOR190" s="9"/>
      <c r="BOS190" s="9"/>
      <c r="BOT190" s="9"/>
      <c r="BOU190" s="9"/>
      <c r="BOV190" s="9"/>
      <c r="BOW190" s="9"/>
      <c r="BOX190" s="9"/>
      <c r="BOY190" s="9"/>
      <c r="BOZ190" s="9"/>
      <c r="BPA190" s="9"/>
      <c r="BPB190" s="9"/>
      <c r="BPC190" s="9"/>
      <c r="BPD190" s="9"/>
      <c r="BPE190" s="9"/>
      <c r="BPF190" s="9"/>
      <c r="BPG190" s="9"/>
      <c r="BPH190" s="9"/>
      <c r="BPI190" s="9"/>
      <c r="BPJ190" s="9"/>
      <c r="BPK190" s="9"/>
      <c r="BPL190" s="9"/>
      <c r="BPM190" s="9"/>
      <c r="BPN190" s="9"/>
      <c r="BPO190" s="9"/>
      <c r="BPP190" s="9"/>
      <c r="BPQ190" s="9"/>
      <c r="BPR190" s="9"/>
      <c r="BPS190" s="9"/>
      <c r="BPT190" s="9"/>
      <c r="BPU190" s="9"/>
      <c r="BPV190" s="9"/>
      <c r="BPW190" s="9"/>
      <c r="BPX190" s="9"/>
      <c r="BPY190" s="9"/>
      <c r="BPZ190" s="9"/>
      <c r="BQA190" s="9"/>
      <c r="BQB190" s="9"/>
      <c r="BQC190" s="9"/>
      <c r="BQD190" s="9"/>
      <c r="BQE190" s="9"/>
      <c r="BQF190" s="9"/>
      <c r="BQG190" s="9"/>
      <c r="BQH190" s="9"/>
      <c r="BQI190" s="9"/>
      <c r="BQJ190" s="9"/>
      <c r="BQK190" s="9"/>
      <c r="BQL190" s="9"/>
      <c r="BQM190" s="9"/>
      <c r="BQN190" s="9"/>
      <c r="BQO190" s="9"/>
      <c r="BQP190" s="9"/>
      <c r="BQQ190" s="9"/>
      <c r="BQR190" s="9"/>
      <c r="BQS190" s="9"/>
      <c r="BQT190" s="9"/>
      <c r="BQU190" s="9"/>
      <c r="BQV190" s="9"/>
      <c r="BQW190" s="9"/>
      <c r="BQX190" s="9"/>
      <c r="BQY190" s="9"/>
      <c r="BQZ190" s="9"/>
      <c r="BRA190" s="9"/>
      <c r="BRB190" s="9"/>
      <c r="BRC190" s="9"/>
      <c r="BRD190" s="9"/>
      <c r="BRE190" s="9"/>
      <c r="BRF190" s="9"/>
      <c r="BRG190" s="9"/>
      <c r="BRH190" s="9"/>
      <c r="BRI190" s="9"/>
      <c r="BRJ190" s="9"/>
      <c r="BRK190" s="9"/>
      <c r="BRL190" s="9"/>
      <c r="BRM190" s="9"/>
      <c r="BRN190" s="9"/>
      <c r="BRO190" s="9"/>
      <c r="BRP190" s="9"/>
      <c r="BRQ190" s="9"/>
      <c r="BRR190" s="9"/>
      <c r="BRS190" s="9"/>
      <c r="BRT190" s="9"/>
      <c r="BRU190" s="9"/>
      <c r="BRV190" s="9"/>
      <c r="BRW190" s="9"/>
      <c r="BRX190" s="9"/>
      <c r="BRY190" s="9"/>
      <c r="BRZ190" s="9"/>
      <c r="BSA190" s="9"/>
      <c r="BSB190" s="9"/>
      <c r="BSC190" s="9"/>
      <c r="BSD190" s="9"/>
      <c r="BSE190" s="9"/>
      <c r="BSF190" s="9"/>
      <c r="BSG190" s="9"/>
      <c r="BSH190" s="9"/>
      <c r="BSI190" s="9"/>
      <c r="BSJ190" s="9"/>
      <c r="BSK190" s="9"/>
      <c r="BSL190" s="9"/>
      <c r="BSM190" s="9"/>
      <c r="BSN190" s="9"/>
      <c r="BSO190" s="9"/>
      <c r="BSP190" s="9"/>
      <c r="BSQ190" s="9"/>
      <c r="BSR190" s="9"/>
      <c r="BSS190" s="9"/>
      <c r="BST190" s="9"/>
      <c r="BSU190" s="9"/>
      <c r="BSV190" s="9"/>
      <c r="BSW190" s="9"/>
      <c r="BSX190" s="9"/>
      <c r="BSY190" s="9"/>
      <c r="BSZ190" s="9"/>
      <c r="BTA190" s="9"/>
      <c r="BTB190" s="9"/>
      <c r="BTC190" s="9"/>
      <c r="BTD190" s="9"/>
      <c r="BTE190" s="9"/>
      <c r="BTF190" s="9"/>
      <c r="BTG190" s="9"/>
      <c r="BTH190" s="9"/>
      <c r="BTI190" s="9"/>
      <c r="BTJ190" s="9"/>
      <c r="BTK190" s="9"/>
      <c r="BTL190" s="9"/>
      <c r="BTM190" s="9"/>
      <c r="BTN190" s="9"/>
      <c r="BTO190" s="9"/>
      <c r="BTP190" s="9"/>
      <c r="BTQ190" s="9"/>
      <c r="BTR190" s="9"/>
      <c r="BTS190" s="9"/>
      <c r="BTT190" s="9"/>
      <c r="BTU190" s="9"/>
      <c r="BTV190" s="9"/>
      <c r="BTW190" s="9"/>
      <c r="BTX190" s="9"/>
      <c r="BTY190" s="9"/>
      <c r="BTZ190" s="9"/>
      <c r="BUA190" s="9"/>
      <c r="BUB190" s="9"/>
      <c r="BUC190" s="9"/>
      <c r="BUD190" s="9"/>
      <c r="BUE190" s="9"/>
      <c r="BUF190" s="9"/>
      <c r="BUG190" s="9"/>
      <c r="BUH190" s="9"/>
      <c r="BUI190" s="9"/>
      <c r="BUJ190" s="9"/>
      <c r="BUK190" s="9"/>
      <c r="BUL190" s="9"/>
      <c r="BUM190" s="9"/>
      <c r="BUN190" s="9"/>
      <c r="BUO190" s="9"/>
      <c r="BUP190" s="9"/>
      <c r="BUQ190" s="9"/>
      <c r="BUR190" s="9"/>
      <c r="BUS190" s="9"/>
      <c r="BUT190" s="9"/>
      <c r="BUU190" s="9"/>
      <c r="BUV190" s="9"/>
      <c r="BUW190" s="9"/>
      <c r="BUX190" s="9"/>
      <c r="BUY190" s="9"/>
      <c r="BUZ190" s="9"/>
      <c r="BVA190" s="9"/>
      <c r="BVB190" s="9"/>
      <c r="BVC190" s="9"/>
      <c r="BVD190" s="9"/>
      <c r="BVE190" s="9"/>
      <c r="BVF190" s="9"/>
      <c r="BVG190" s="9"/>
      <c r="BVH190" s="9"/>
      <c r="BVI190" s="9"/>
      <c r="BVJ190" s="9"/>
      <c r="BVK190" s="9"/>
      <c r="BVL190" s="9"/>
      <c r="BVM190" s="9"/>
      <c r="BVN190" s="9"/>
      <c r="BVO190" s="9"/>
      <c r="BVP190" s="9"/>
      <c r="BVQ190" s="9"/>
      <c r="BVR190" s="9"/>
      <c r="BVS190" s="9"/>
      <c r="BVT190" s="9"/>
      <c r="BVU190" s="9"/>
      <c r="BVV190" s="9"/>
      <c r="BVW190" s="9"/>
      <c r="BVX190" s="9"/>
      <c r="BVY190" s="9"/>
      <c r="BVZ190" s="9"/>
      <c r="BWA190" s="9"/>
      <c r="BWB190" s="9"/>
      <c r="BWC190" s="9"/>
      <c r="BWD190" s="9"/>
      <c r="BWE190" s="9"/>
      <c r="BWF190" s="9"/>
      <c r="BWG190" s="9"/>
      <c r="BWH190" s="9"/>
      <c r="BWI190" s="9"/>
      <c r="BWJ190" s="9"/>
      <c r="BWK190" s="9"/>
      <c r="BWL190" s="9"/>
      <c r="BWM190" s="9"/>
      <c r="BWN190" s="9"/>
      <c r="BWO190" s="9"/>
      <c r="BWP190" s="9"/>
      <c r="BWQ190" s="9"/>
      <c r="BWR190" s="9"/>
      <c r="BWS190" s="9"/>
      <c r="BWT190" s="9"/>
      <c r="BWU190" s="9"/>
      <c r="BWV190" s="9"/>
      <c r="BWW190" s="9"/>
      <c r="BWX190" s="9"/>
      <c r="BWY190" s="9"/>
      <c r="BWZ190" s="9"/>
      <c r="BXA190" s="9"/>
      <c r="BXB190" s="9"/>
      <c r="BXC190" s="9"/>
      <c r="BXD190" s="9"/>
    </row>
    <row r="191" ht="14.25" customHeight="1">
      <c r="A191" s="9">
        <v>13.0</v>
      </c>
      <c r="B191" s="9" t="s">
        <v>11947</v>
      </c>
      <c r="C191" s="9" t="s">
        <v>11948</v>
      </c>
      <c r="D191" s="9" t="s">
        <v>11948</v>
      </c>
      <c r="E191" s="9"/>
      <c r="F191" s="9">
        <v>50.0</v>
      </c>
      <c r="G191" s="9" t="s">
        <v>13588</v>
      </c>
      <c r="H191" s="9"/>
      <c r="I191" s="9"/>
      <c r="J191" s="9"/>
      <c r="K191" s="9">
        <v>6.0</v>
      </c>
      <c r="L191" s="9">
        <v>43.0</v>
      </c>
      <c r="M191" s="9"/>
      <c r="N191" s="9"/>
      <c r="O191" s="9">
        <v>1.0</v>
      </c>
      <c r="P191" s="9">
        <v>0.0</v>
      </c>
      <c r="Q191" s="9" t="s">
        <v>13589</v>
      </c>
      <c r="R191" s="9"/>
      <c r="S191" s="9" t="s">
        <v>3381</v>
      </c>
      <c r="T191" s="9" t="s">
        <v>3380</v>
      </c>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9"/>
      <c r="ES191" s="9"/>
      <c r="ET191" s="9"/>
      <c r="EU191" s="9"/>
      <c r="EV191" s="9"/>
      <c r="EW191" s="9"/>
      <c r="EX191" s="9"/>
      <c r="EY191" s="9"/>
      <c r="EZ191" s="9"/>
      <c r="FA191" s="9"/>
      <c r="FB191" s="9"/>
      <c r="FC191" s="9"/>
      <c r="FD191" s="9"/>
      <c r="FE191" s="9"/>
      <c r="FF191" s="9"/>
      <c r="FG191" s="9"/>
      <c r="FH191" s="9"/>
      <c r="FI191" s="9"/>
      <c r="FJ191" s="9"/>
      <c r="FK191" s="9"/>
      <c r="FL191" s="9"/>
      <c r="FM191" s="9"/>
      <c r="FN191" s="9"/>
      <c r="FO191" s="9"/>
      <c r="FP191" s="9"/>
      <c r="FQ191" s="9"/>
      <c r="FR191" s="9"/>
      <c r="FS191" s="9"/>
      <c r="FT191" s="9"/>
      <c r="FU191" s="9"/>
      <c r="FV191" s="9"/>
      <c r="FW191" s="9"/>
      <c r="FX191" s="9"/>
      <c r="FY191" s="9"/>
      <c r="FZ191" s="9"/>
      <c r="GA191" s="9"/>
      <c r="GB191" s="9"/>
      <c r="GC191" s="9"/>
      <c r="GD191" s="9"/>
      <c r="GE191" s="9"/>
      <c r="GF191" s="9"/>
      <c r="GG191" s="9"/>
      <c r="GH191" s="9"/>
      <c r="GI191" s="9"/>
      <c r="GJ191" s="9"/>
      <c r="GK191" s="9"/>
      <c r="GL191" s="9"/>
      <c r="GM191" s="9"/>
      <c r="GN191" s="9"/>
      <c r="GO191" s="9"/>
      <c r="GP191" s="9"/>
      <c r="GQ191" s="9"/>
      <c r="GR191" s="9"/>
      <c r="GS191" s="9"/>
      <c r="GT191" s="9"/>
      <c r="GU191" s="9"/>
      <c r="GV191" s="9"/>
      <c r="GW191" s="9"/>
      <c r="GX191" s="9"/>
      <c r="GY191" s="9"/>
      <c r="GZ191" s="9"/>
      <c r="HA191" s="9"/>
      <c r="HB191" s="9"/>
      <c r="HC191" s="9"/>
      <c r="HD191" s="9"/>
      <c r="HE191" s="9"/>
      <c r="HF191" s="9"/>
      <c r="HG191" s="9"/>
      <c r="HH191" s="9"/>
      <c r="HI191" s="9"/>
      <c r="HJ191" s="9"/>
      <c r="HK191" s="9"/>
      <c r="HL191" s="9"/>
      <c r="HM191" s="9"/>
      <c r="HN191" s="9"/>
      <c r="HO191" s="9"/>
      <c r="HP191" s="9"/>
      <c r="HQ191" s="9"/>
      <c r="HR191" s="9"/>
      <c r="HS191" s="9"/>
      <c r="HT191" s="9"/>
      <c r="HU191" s="9"/>
      <c r="HV191" s="9"/>
      <c r="HW191" s="9"/>
      <c r="HX191" s="9"/>
      <c r="HY191" s="9"/>
      <c r="HZ191" s="9"/>
      <c r="IA191" s="9"/>
      <c r="IB191" s="9"/>
      <c r="IC191" s="9"/>
      <c r="ID191" s="9"/>
      <c r="IE191" s="9"/>
      <c r="IF191" s="9"/>
      <c r="IG191" s="9"/>
      <c r="IH191" s="9"/>
      <c r="II191" s="9"/>
      <c r="IJ191" s="9"/>
      <c r="IK191" s="9"/>
      <c r="IL191" s="9"/>
      <c r="IM191" s="9"/>
      <c r="IN191" s="9"/>
      <c r="IO191" s="9"/>
      <c r="IP191" s="9"/>
      <c r="IQ191" s="9"/>
      <c r="IR191" s="9"/>
      <c r="IS191" s="9"/>
      <c r="IT191" s="9"/>
      <c r="IU191" s="9"/>
      <c r="IV191" s="9"/>
      <c r="IW191" s="9"/>
      <c r="IX191" s="9"/>
      <c r="IY191" s="9"/>
      <c r="IZ191" s="9"/>
      <c r="JA191" s="9"/>
      <c r="JB191" s="9"/>
      <c r="JC191" s="9"/>
      <c r="JD191" s="9"/>
      <c r="JE191" s="9"/>
      <c r="JF191" s="9"/>
      <c r="JG191" s="9"/>
      <c r="JH191" s="9"/>
      <c r="JI191" s="9"/>
      <c r="JJ191" s="9"/>
      <c r="JK191" s="9"/>
      <c r="JL191" s="9"/>
      <c r="JM191" s="9"/>
      <c r="JN191" s="9"/>
      <c r="JO191" s="9"/>
      <c r="JP191" s="9"/>
      <c r="JQ191" s="9"/>
      <c r="JR191" s="9"/>
      <c r="JS191" s="9"/>
      <c r="JT191" s="9"/>
      <c r="JU191" s="9"/>
      <c r="JV191" s="9"/>
      <c r="JW191" s="9"/>
      <c r="JX191" s="9"/>
      <c r="JY191" s="9"/>
      <c r="JZ191" s="9"/>
      <c r="KA191" s="9"/>
      <c r="KB191" s="9"/>
      <c r="KC191" s="9"/>
      <c r="KD191" s="9"/>
      <c r="KE191" s="9"/>
      <c r="KF191" s="9"/>
      <c r="KG191" s="9"/>
      <c r="KH191" s="9"/>
      <c r="KI191" s="9"/>
      <c r="KJ191" s="9"/>
      <c r="KK191" s="9"/>
      <c r="KL191" s="9"/>
      <c r="KM191" s="9"/>
      <c r="KN191" s="9"/>
      <c r="KO191" s="9"/>
      <c r="KP191" s="9"/>
      <c r="KQ191" s="9"/>
      <c r="KR191" s="9"/>
      <c r="KS191" s="9"/>
      <c r="KT191" s="9"/>
      <c r="KU191" s="9"/>
      <c r="KV191" s="9"/>
      <c r="KW191" s="9"/>
      <c r="KX191" s="9"/>
      <c r="KY191" s="9"/>
      <c r="KZ191" s="9"/>
      <c r="LA191" s="9"/>
      <c r="LB191" s="9"/>
      <c r="LC191" s="9"/>
      <c r="LD191" s="9"/>
      <c r="LE191" s="9"/>
      <c r="LF191" s="9"/>
      <c r="LG191" s="9"/>
      <c r="LH191" s="9"/>
      <c r="LI191" s="9"/>
      <c r="LJ191" s="9"/>
      <c r="LK191" s="9"/>
      <c r="LL191" s="9"/>
      <c r="LM191" s="9"/>
      <c r="LN191" s="9"/>
      <c r="LO191" s="9"/>
      <c r="LP191" s="9"/>
      <c r="LQ191" s="9"/>
      <c r="LR191" s="9"/>
      <c r="LS191" s="9"/>
      <c r="LT191" s="9"/>
      <c r="LU191" s="9"/>
      <c r="LV191" s="9"/>
      <c r="LW191" s="9"/>
      <c r="LX191" s="9"/>
      <c r="LY191" s="9"/>
      <c r="LZ191" s="9"/>
      <c r="MA191" s="9"/>
      <c r="MB191" s="9"/>
      <c r="MC191" s="9"/>
      <c r="MD191" s="9"/>
      <c r="ME191" s="9"/>
      <c r="MF191" s="9"/>
      <c r="MG191" s="9"/>
      <c r="MH191" s="9"/>
      <c r="MI191" s="9"/>
      <c r="MJ191" s="9"/>
      <c r="MK191" s="9"/>
      <c r="ML191" s="9"/>
      <c r="MM191" s="9"/>
      <c r="MN191" s="9"/>
      <c r="MO191" s="9"/>
      <c r="MP191" s="9"/>
      <c r="MQ191" s="9"/>
      <c r="MR191" s="9"/>
      <c r="MS191" s="9"/>
      <c r="MT191" s="9"/>
      <c r="MU191" s="9"/>
      <c r="MV191" s="9"/>
      <c r="MW191" s="9"/>
      <c r="MX191" s="9"/>
      <c r="MY191" s="9"/>
      <c r="MZ191" s="9"/>
      <c r="NA191" s="9"/>
      <c r="NB191" s="9"/>
      <c r="NC191" s="9"/>
      <c r="ND191" s="9"/>
      <c r="NE191" s="9"/>
      <c r="NF191" s="9"/>
      <c r="NG191" s="9"/>
      <c r="NH191" s="9"/>
      <c r="NI191" s="9"/>
      <c r="NJ191" s="9"/>
      <c r="NK191" s="9"/>
      <c r="NL191" s="9"/>
      <c r="NM191" s="9"/>
      <c r="NN191" s="9"/>
      <c r="NO191" s="9"/>
      <c r="NP191" s="9"/>
      <c r="NQ191" s="9"/>
      <c r="NR191" s="9"/>
      <c r="NS191" s="9"/>
      <c r="NT191" s="9"/>
      <c r="NU191" s="9"/>
      <c r="NV191" s="9"/>
      <c r="NW191" s="9"/>
      <c r="NX191" s="9"/>
      <c r="NY191" s="9"/>
      <c r="NZ191" s="9"/>
      <c r="OA191" s="9"/>
      <c r="OB191" s="9"/>
      <c r="OC191" s="9"/>
      <c r="OD191" s="9"/>
      <c r="OE191" s="9"/>
      <c r="OF191" s="9"/>
      <c r="OG191" s="9"/>
      <c r="OH191" s="9"/>
      <c r="OI191" s="9"/>
      <c r="OJ191" s="9"/>
      <c r="OK191" s="9"/>
      <c r="OL191" s="9"/>
      <c r="OM191" s="9"/>
      <c r="ON191" s="9"/>
      <c r="OO191" s="9"/>
      <c r="OP191" s="9"/>
      <c r="OQ191" s="9"/>
      <c r="OR191" s="9"/>
      <c r="OS191" s="9"/>
      <c r="OT191" s="9"/>
      <c r="OU191" s="9"/>
      <c r="OV191" s="9"/>
      <c r="OW191" s="9"/>
      <c r="OX191" s="9"/>
      <c r="OY191" s="9"/>
      <c r="OZ191" s="9"/>
      <c r="PA191" s="9"/>
      <c r="PB191" s="9"/>
      <c r="PC191" s="9"/>
      <c r="PD191" s="9"/>
      <c r="PE191" s="9"/>
      <c r="PF191" s="9"/>
      <c r="PG191" s="9"/>
      <c r="PH191" s="9"/>
      <c r="PI191" s="9"/>
      <c r="PJ191" s="9"/>
      <c r="PK191" s="9"/>
      <c r="PL191" s="9"/>
      <c r="PM191" s="9"/>
      <c r="PN191" s="9"/>
      <c r="PO191" s="9"/>
      <c r="PP191" s="9"/>
      <c r="PQ191" s="9"/>
      <c r="PR191" s="9"/>
      <c r="PS191" s="9"/>
      <c r="PT191" s="9"/>
      <c r="PU191" s="9"/>
      <c r="PV191" s="9"/>
      <c r="PW191" s="9"/>
      <c r="PX191" s="9"/>
      <c r="PY191" s="9"/>
      <c r="PZ191" s="9"/>
      <c r="QA191" s="9"/>
      <c r="QB191" s="9"/>
      <c r="QC191" s="9"/>
      <c r="QD191" s="9"/>
      <c r="QE191" s="9"/>
      <c r="QF191" s="9"/>
      <c r="QG191" s="9"/>
      <c r="QH191" s="9"/>
      <c r="QI191" s="9"/>
      <c r="QJ191" s="9"/>
      <c r="QK191" s="9"/>
      <c r="QL191" s="9"/>
      <c r="QM191" s="9"/>
      <c r="QN191" s="9"/>
      <c r="QO191" s="9"/>
      <c r="QP191" s="9"/>
      <c r="QQ191" s="9"/>
      <c r="QR191" s="9"/>
      <c r="QS191" s="9"/>
      <c r="QT191" s="9"/>
      <c r="QU191" s="9"/>
      <c r="QV191" s="9"/>
      <c r="QW191" s="9"/>
      <c r="QX191" s="9"/>
      <c r="QY191" s="9"/>
      <c r="QZ191" s="9"/>
      <c r="RA191" s="9"/>
      <c r="RB191" s="9"/>
      <c r="RC191" s="9"/>
      <c r="RD191" s="9"/>
      <c r="RE191" s="9"/>
      <c r="RF191" s="9"/>
      <c r="RG191" s="9"/>
      <c r="RH191" s="9"/>
      <c r="RI191" s="9"/>
      <c r="RJ191" s="9"/>
      <c r="RK191" s="9"/>
      <c r="RL191" s="9"/>
      <c r="RM191" s="9"/>
      <c r="RN191" s="9"/>
      <c r="RO191" s="9"/>
      <c r="RP191" s="9"/>
      <c r="RQ191" s="9"/>
      <c r="RR191" s="9"/>
      <c r="RS191" s="9"/>
      <c r="RT191" s="9"/>
      <c r="RU191" s="9"/>
      <c r="RV191" s="9"/>
      <c r="RW191" s="9"/>
      <c r="RX191" s="9"/>
      <c r="RY191" s="9"/>
      <c r="RZ191" s="9"/>
      <c r="SA191" s="9"/>
      <c r="SB191" s="9"/>
      <c r="SC191" s="9"/>
      <c r="SD191" s="9"/>
      <c r="SE191" s="9"/>
      <c r="SF191" s="9"/>
      <c r="SG191" s="9"/>
      <c r="SH191" s="9"/>
      <c r="SI191" s="9"/>
      <c r="SJ191" s="9"/>
      <c r="SK191" s="9"/>
      <c r="SL191" s="9"/>
      <c r="SM191" s="9"/>
      <c r="SN191" s="9"/>
      <c r="SO191" s="9"/>
      <c r="SP191" s="9"/>
      <c r="SQ191" s="9"/>
      <c r="SR191" s="9"/>
      <c r="SS191" s="9"/>
      <c r="ST191" s="9"/>
      <c r="SU191" s="9"/>
      <c r="SV191" s="9"/>
      <c r="SW191" s="9"/>
      <c r="SX191" s="9"/>
      <c r="SY191" s="9"/>
      <c r="SZ191" s="9"/>
      <c r="TA191" s="9"/>
      <c r="TB191" s="9"/>
      <c r="TC191" s="9"/>
      <c r="TD191" s="9"/>
      <c r="TE191" s="9"/>
      <c r="TF191" s="9"/>
      <c r="TG191" s="9"/>
      <c r="TH191" s="9"/>
      <c r="TI191" s="9"/>
      <c r="TJ191" s="9"/>
      <c r="TK191" s="9"/>
      <c r="TL191" s="9"/>
      <c r="TM191" s="9"/>
      <c r="TN191" s="9"/>
      <c r="TO191" s="9"/>
      <c r="TP191" s="9"/>
      <c r="TQ191" s="9"/>
      <c r="TR191" s="9"/>
      <c r="TS191" s="9"/>
      <c r="TT191" s="9"/>
      <c r="TU191" s="9"/>
      <c r="TV191" s="9"/>
      <c r="TW191" s="9"/>
      <c r="TX191" s="9"/>
      <c r="TY191" s="9"/>
      <c r="TZ191" s="9"/>
      <c r="UA191" s="9"/>
      <c r="UB191" s="9"/>
      <c r="UC191" s="9"/>
      <c r="UD191" s="9"/>
      <c r="UE191" s="9"/>
      <c r="UF191" s="9"/>
      <c r="UG191" s="9"/>
      <c r="UH191" s="9"/>
      <c r="UI191" s="9"/>
      <c r="UJ191" s="9"/>
      <c r="UK191" s="9"/>
      <c r="UL191" s="9"/>
      <c r="UM191" s="9"/>
      <c r="UN191" s="9"/>
      <c r="UO191" s="9"/>
      <c r="UP191" s="9"/>
      <c r="UQ191" s="9"/>
      <c r="UR191" s="9"/>
      <c r="US191" s="9"/>
      <c r="UT191" s="9"/>
      <c r="UU191" s="9"/>
      <c r="UV191" s="9"/>
      <c r="UW191" s="9"/>
      <c r="UX191" s="9"/>
      <c r="UY191" s="9"/>
      <c r="UZ191" s="9"/>
      <c r="VA191" s="9"/>
      <c r="VB191" s="9"/>
      <c r="VC191" s="9"/>
      <c r="VD191" s="9"/>
      <c r="VE191" s="9"/>
      <c r="VF191" s="9"/>
      <c r="VG191" s="9"/>
      <c r="VH191" s="9"/>
      <c r="VI191" s="9"/>
      <c r="VJ191" s="9"/>
      <c r="VK191" s="9"/>
      <c r="VL191" s="9"/>
      <c r="VM191" s="9"/>
      <c r="VN191" s="9"/>
      <c r="VO191" s="9"/>
      <c r="VP191" s="9"/>
      <c r="VQ191" s="9"/>
      <c r="VR191" s="9"/>
      <c r="VS191" s="9"/>
      <c r="VT191" s="9"/>
      <c r="VU191" s="9"/>
      <c r="VV191" s="9"/>
      <c r="VW191" s="9"/>
      <c r="VX191" s="9"/>
      <c r="VY191" s="9"/>
      <c r="VZ191" s="9"/>
      <c r="WA191" s="9"/>
      <c r="WB191" s="9"/>
      <c r="WC191" s="9"/>
      <c r="WD191" s="9"/>
      <c r="WE191" s="9"/>
      <c r="WF191" s="9"/>
      <c r="WG191" s="9"/>
      <c r="WH191" s="9"/>
      <c r="WI191" s="9"/>
      <c r="WJ191" s="9"/>
      <c r="WK191" s="9"/>
      <c r="WL191" s="9"/>
      <c r="WM191" s="9"/>
      <c r="WN191" s="9"/>
      <c r="WO191" s="9"/>
      <c r="WP191" s="9"/>
      <c r="WQ191" s="9"/>
      <c r="WR191" s="9"/>
      <c r="WS191" s="9"/>
      <c r="WT191" s="9"/>
      <c r="WU191" s="9"/>
      <c r="WV191" s="9"/>
      <c r="WW191" s="9"/>
      <c r="WX191" s="9"/>
      <c r="WY191" s="9"/>
      <c r="WZ191" s="9"/>
      <c r="XA191" s="9"/>
      <c r="XB191" s="9"/>
      <c r="XC191" s="9"/>
      <c r="XD191" s="9"/>
      <c r="XE191" s="9"/>
      <c r="XF191" s="9"/>
      <c r="XG191" s="9"/>
      <c r="XH191" s="9"/>
      <c r="XI191" s="9"/>
      <c r="XJ191" s="9"/>
      <c r="XK191" s="9"/>
      <c r="XL191" s="9"/>
      <c r="XM191" s="9"/>
      <c r="XN191" s="9"/>
      <c r="XO191" s="9"/>
      <c r="XP191" s="9"/>
      <c r="XQ191" s="9"/>
      <c r="XR191" s="9"/>
      <c r="XS191" s="9"/>
      <c r="XT191" s="9"/>
      <c r="XU191" s="9"/>
      <c r="XV191" s="9"/>
      <c r="XW191" s="9"/>
      <c r="XX191" s="9"/>
      <c r="XY191" s="9"/>
      <c r="XZ191" s="9"/>
      <c r="YA191" s="9"/>
      <c r="YB191" s="9"/>
      <c r="YC191" s="9"/>
      <c r="YD191" s="9"/>
      <c r="YE191" s="9"/>
      <c r="YF191" s="9"/>
      <c r="YG191" s="9"/>
      <c r="YH191" s="9"/>
      <c r="YI191" s="9"/>
      <c r="YJ191" s="9"/>
      <c r="YK191" s="9"/>
      <c r="YL191" s="9"/>
      <c r="YM191" s="9"/>
      <c r="YN191" s="9"/>
      <c r="YO191" s="9"/>
      <c r="YP191" s="9"/>
      <c r="YQ191" s="9"/>
      <c r="YR191" s="9"/>
      <c r="YS191" s="9"/>
      <c r="YT191" s="9"/>
      <c r="YU191" s="9"/>
      <c r="YV191" s="9"/>
      <c r="YW191" s="9"/>
      <c r="YX191" s="9"/>
      <c r="YY191" s="9"/>
      <c r="YZ191" s="9"/>
      <c r="ZA191" s="9"/>
      <c r="ZB191" s="9"/>
      <c r="ZC191" s="9"/>
      <c r="ZD191" s="9"/>
      <c r="ZE191" s="9"/>
      <c r="ZF191" s="9"/>
      <c r="ZG191" s="9"/>
      <c r="ZH191" s="9"/>
      <c r="ZI191" s="9"/>
      <c r="ZJ191" s="9"/>
      <c r="ZK191" s="9"/>
      <c r="ZL191" s="9"/>
      <c r="ZM191" s="9"/>
      <c r="ZN191" s="9"/>
      <c r="ZO191" s="9"/>
      <c r="ZP191" s="9"/>
      <c r="ZQ191" s="9"/>
      <c r="ZR191" s="9"/>
      <c r="ZS191" s="9"/>
      <c r="ZT191" s="9"/>
      <c r="ZU191" s="9"/>
      <c r="ZV191" s="9"/>
      <c r="ZW191" s="9"/>
      <c r="ZX191" s="9"/>
      <c r="ZY191" s="9"/>
      <c r="ZZ191" s="9"/>
      <c r="AAA191" s="9"/>
      <c r="AAB191" s="9"/>
      <c r="AAC191" s="9"/>
      <c r="AAD191" s="9"/>
      <c r="AAE191" s="9"/>
      <c r="AAF191" s="9"/>
      <c r="AAG191" s="9"/>
      <c r="AAH191" s="9"/>
      <c r="AAI191" s="9"/>
      <c r="AAJ191" s="9"/>
      <c r="AAK191" s="9"/>
      <c r="AAL191" s="9"/>
      <c r="AAM191" s="9"/>
      <c r="AAN191" s="9"/>
      <c r="AAO191" s="9"/>
      <c r="AAP191" s="9"/>
      <c r="AAQ191" s="9"/>
      <c r="AAR191" s="9"/>
      <c r="AAS191" s="9"/>
      <c r="AAT191" s="9"/>
      <c r="AAU191" s="9"/>
      <c r="AAV191" s="9"/>
      <c r="AAW191" s="9"/>
      <c r="AAX191" s="9"/>
      <c r="AAY191" s="9"/>
      <c r="AAZ191" s="9"/>
      <c r="ABA191" s="9"/>
      <c r="ABB191" s="9"/>
      <c r="ABC191" s="9"/>
      <c r="ABD191" s="9"/>
      <c r="ABE191" s="9"/>
      <c r="ABF191" s="9"/>
      <c r="ABG191" s="9"/>
      <c r="ABH191" s="9"/>
      <c r="ABI191" s="9"/>
      <c r="ABJ191" s="9"/>
      <c r="ABK191" s="9"/>
      <c r="ABL191" s="9"/>
      <c r="ABM191" s="9"/>
      <c r="ABN191" s="9"/>
      <c r="ABO191" s="9"/>
      <c r="ABP191" s="9"/>
      <c r="ABQ191" s="9"/>
      <c r="ABR191" s="9"/>
      <c r="ABS191" s="9"/>
      <c r="ABT191" s="9"/>
      <c r="ABU191" s="9"/>
      <c r="ABV191" s="9"/>
      <c r="ABW191" s="9"/>
      <c r="ABX191" s="9"/>
      <c r="ABY191" s="9"/>
      <c r="ABZ191" s="9"/>
      <c r="ACA191" s="9"/>
      <c r="ACB191" s="9"/>
      <c r="ACC191" s="9"/>
      <c r="ACD191" s="9"/>
      <c r="ACE191" s="9"/>
      <c r="ACF191" s="9"/>
      <c r="ACG191" s="9"/>
      <c r="ACH191" s="9"/>
      <c r="ACI191" s="9"/>
      <c r="ACJ191" s="9"/>
      <c r="ACK191" s="9"/>
      <c r="ACL191" s="9"/>
      <c r="ACM191" s="9"/>
      <c r="ACN191" s="9"/>
      <c r="ACO191" s="9"/>
      <c r="ACP191" s="9"/>
      <c r="ACQ191" s="9"/>
      <c r="ACR191" s="9"/>
      <c r="ACS191" s="9"/>
      <c r="ACT191" s="9"/>
      <c r="ACU191" s="9"/>
      <c r="ACV191" s="9"/>
      <c r="ACW191" s="9"/>
      <c r="ACX191" s="9"/>
      <c r="ACY191" s="9"/>
      <c r="ACZ191" s="9"/>
      <c r="ADA191" s="9"/>
      <c r="ADB191" s="9"/>
      <c r="ADC191" s="9"/>
      <c r="ADD191" s="9"/>
      <c r="ADE191" s="9"/>
      <c r="ADF191" s="9"/>
      <c r="ADG191" s="9"/>
      <c r="ADH191" s="9"/>
      <c r="ADI191" s="9"/>
      <c r="ADJ191" s="9"/>
      <c r="ADK191" s="9"/>
      <c r="ADL191" s="9"/>
      <c r="ADM191" s="9"/>
      <c r="ADN191" s="9"/>
      <c r="ADO191" s="9"/>
      <c r="ADP191" s="9"/>
      <c r="ADQ191" s="9"/>
      <c r="ADR191" s="9"/>
      <c r="ADS191" s="9"/>
      <c r="ADT191" s="9"/>
      <c r="ADU191" s="9"/>
      <c r="ADV191" s="9"/>
      <c r="ADW191" s="9"/>
      <c r="ADX191" s="9"/>
      <c r="ADY191" s="9"/>
      <c r="ADZ191" s="9"/>
      <c r="AEA191" s="9"/>
      <c r="AEB191" s="9"/>
      <c r="AEC191" s="9"/>
      <c r="AED191" s="9"/>
      <c r="AEE191" s="9"/>
      <c r="AEF191" s="9"/>
      <c r="AEG191" s="9"/>
      <c r="AEH191" s="9"/>
      <c r="AEI191" s="9"/>
      <c r="AEJ191" s="9"/>
      <c r="AEK191" s="9"/>
      <c r="AEL191" s="9"/>
      <c r="AEM191" s="9"/>
      <c r="AEN191" s="9"/>
      <c r="AEO191" s="9"/>
      <c r="AEP191" s="9"/>
      <c r="AEQ191" s="9"/>
      <c r="AER191" s="9"/>
      <c r="AES191" s="9"/>
      <c r="AET191" s="9"/>
      <c r="AEU191" s="9"/>
      <c r="AEV191" s="9"/>
      <c r="AEW191" s="9"/>
      <c r="AEX191" s="9"/>
      <c r="AEY191" s="9"/>
      <c r="AEZ191" s="9"/>
      <c r="AFA191" s="9"/>
      <c r="AFB191" s="9"/>
      <c r="AFC191" s="9"/>
      <c r="AFD191" s="9"/>
      <c r="AFE191" s="9"/>
      <c r="AFF191" s="9"/>
      <c r="AFG191" s="9"/>
      <c r="AFH191" s="9"/>
      <c r="AFI191" s="9"/>
      <c r="AFJ191" s="9"/>
      <c r="AFK191" s="9"/>
      <c r="AFL191" s="9"/>
      <c r="AFM191" s="9"/>
      <c r="AFN191" s="9"/>
      <c r="AFO191" s="9"/>
      <c r="AFP191" s="9"/>
      <c r="AFQ191" s="9"/>
      <c r="AFR191" s="9"/>
      <c r="AFS191" s="9"/>
      <c r="AFT191" s="9"/>
      <c r="AFU191" s="9"/>
      <c r="AFV191" s="9"/>
      <c r="AFW191" s="9"/>
      <c r="AFX191" s="9"/>
      <c r="AFY191" s="9"/>
      <c r="AFZ191" s="9"/>
      <c r="AGA191" s="9"/>
      <c r="AGB191" s="9"/>
      <c r="AGC191" s="9"/>
      <c r="AGD191" s="9"/>
      <c r="AGE191" s="9"/>
      <c r="AGF191" s="9"/>
      <c r="AGG191" s="9"/>
      <c r="AGH191" s="9"/>
      <c r="AGI191" s="9"/>
      <c r="AGJ191" s="9"/>
      <c r="AGK191" s="9"/>
      <c r="AGL191" s="9"/>
      <c r="AGM191" s="9"/>
      <c r="AGN191" s="9"/>
      <c r="AGO191" s="9"/>
      <c r="AGP191" s="9"/>
      <c r="AGQ191" s="9"/>
      <c r="AGR191" s="9"/>
      <c r="AGS191" s="9"/>
      <c r="AGT191" s="9"/>
      <c r="AGU191" s="9"/>
      <c r="AGV191" s="9"/>
      <c r="AGW191" s="9"/>
      <c r="AGX191" s="9"/>
      <c r="AGY191" s="9"/>
      <c r="AGZ191" s="9"/>
      <c r="AHA191" s="9"/>
      <c r="AHB191" s="9"/>
      <c r="AHC191" s="9"/>
      <c r="AHD191" s="9"/>
      <c r="AHE191" s="9"/>
      <c r="AHF191" s="9"/>
      <c r="AHG191" s="9"/>
      <c r="AHH191" s="9"/>
      <c r="AHI191" s="9"/>
      <c r="AHJ191" s="9"/>
      <c r="AHK191" s="9"/>
      <c r="AHL191" s="9"/>
      <c r="AHM191" s="9"/>
      <c r="AHN191" s="9"/>
      <c r="AHO191" s="9"/>
      <c r="AHP191" s="9"/>
      <c r="AHQ191" s="9"/>
      <c r="AHR191" s="9"/>
      <c r="AHS191" s="9"/>
      <c r="AHT191" s="9"/>
      <c r="AHU191" s="9"/>
      <c r="AHV191" s="9"/>
      <c r="AHW191" s="9"/>
      <c r="AHX191" s="9"/>
      <c r="AHY191" s="9"/>
      <c r="AHZ191" s="9"/>
      <c r="AIA191" s="9"/>
      <c r="AIB191" s="9"/>
      <c r="AIC191" s="9"/>
      <c r="AID191" s="9"/>
      <c r="AIE191" s="9"/>
      <c r="AIF191" s="9"/>
      <c r="AIG191" s="9"/>
      <c r="AIH191" s="9"/>
      <c r="AII191" s="9"/>
      <c r="AIJ191" s="9"/>
      <c r="AIK191" s="9"/>
      <c r="AIL191" s="9"/>
      <c r="AIM191" s="9"/>
      <c r="AIN191" s="9"/>
      <c r="AIO191" s="9"/>
      <c r="AIP191" s="9"/>
      <c r="AIQ191" s="9"/>
      <c r="AIR191" s="9"/>
      <c r="AIS191" s="9"/>
      <c r="AIT191" s="9"/>
      <c r="AIU191" s="9"/>
      <c r="AIV191" s="9"/>
      <c r="AIW191" s="9"/>
      <c r="AIX191" s="9"/>
      <c r="AIY191" s="9"/>
      <c r="AIZ191" s="9"/>
      <c r="AJA191" s="9"/>
      <c r="AJB191" s="9"/>
      <c r="AJC191" s="9"/>
      <c r="AJD191" s="9"/>
      <c r="AJE191" s="9"/>
      <c r="AJF191" s="9"/>
      <c r="AJG191" s="9"/>
      <c r="AJH191" s="9"/>
      <c r="AJI191" s="9"/>
      <c r="AJJ191" s="9"/>
      <c r="AJK191" s="9"/>
      <c r="AJL191" s="9"/>
      <c r="AJM191" s="9"/>
      <c r="AJN191" s="9"/>
      <c r="AJO191" s="9"/>
      <c r="AJP191" s="9"/>
      <c r="AJQ191" s="9"/>
      <c r="AJR191" s="9"/>
      <c r="AJS191" s="9"/>
      <c r="AJT191" s="9"/>
      <c r="AJU191" s="9"/>
      <c r="AJV191" s="9"/>
      <c r="AJW191" s="9"/>
      <c r="AJX191" s="9"/>
      <c r="AJY191" s="9"/>
      <c r="AJZ191" s="9"/>
      <c r="AKA191" s="9"/>
      <c r="AKB191" s="9"/>
      <c r="AKC191" s="9"/>
      <c r="AKD191" s="9"/>
      <c r="AKE191" s="9"/>
      <c r="AKF191" s="9"/>
      <c r="AKG191" s="9"/>
      <c r="AKH191" s="9"/>
      <c r="AKI191" s="9"/>
      <c r="AKJ191" s="9"/>
      <c r="AKK191" s="9"/>
      <c r="AKL191" s="9"/>
      <c r="AKM191" s="9"/>
      <c r="AKN191" s="9"/>
      <c r="AKO191" s="9"/>
      <c r="AKP191" s="9"/>
      <c r="AKQ191" s="9"/>
      <c r="AKR191" s="9"/>
      <c r="AKS191" s="9"/>
      <c r="AKT191" s="9"/>
      <c r="AKU191" s="9"/>
      <c r="AKV191" s="9"/>
      <c r="AKW191" s="9"/>
      <c r="AKX191" s="9"/>
      <c r="AKY191" s="9"/>
      <c r="AKZ191" s="9"/>
      <c r="ALA191" s="9"/>
      <c r="ALB191" s="9"/>
      <c r="ALC191" s="9"/>
      <c r="ALD191" s="9"/>
      <c r="ALE191" s="9"/>
      <c r="ALF191" s="9"/>
      <c r="ALG191" s="9"/>
      <c r="ALH191" s="9"/>
      <c r="ALI191" s="9"/>
      <c r="ALJ191" s="9"/>
      <c r="ALK191" s="9"/>
      <c r="ALL191" s="9"/>
      <c r="ALM191" s="9"/>
      <c r="ALN191" s="9"/>
      <c r="ALO191" s="9"/>
      <c r="ALP191" s="9"/>
      <c r="ALQ191" s="9"/>
      <c r="ALR191" s="9"/>
      <c r="ALS191" s="9"/>
      <c r="ALT191" s="9"/>
      <c r="ALU191" s="9"/>
      <c r="ALV191" s="9"/>
      <c r="ALW191" s="9"/>
      <c r="ALX191" s="9"/>
      <c r="ALY191" s="9"/>
      <c r="AMN191" s="9"/>
      <c r="AMO191" s="9"/>
      <c r="AMP191" s="9"/>
      <c r="AMQ191" s="9"/>
      <c r="AMR191" s="9"/>
      <c r="AMS191" s="9"/>
      <c r="AMT191" s="9"/>
      <c r="AMU191" s="9"/>
      <c r="AMV191" s="9"/>
      <c r="AMW191" s="9"/>
      <c r="AMX191" s="9"/>
      <c r="AMY191" s="9"/>
      <c r="AMZ191" s="9"/>
      <c r="ANA191" s="9"/>
      <c r="ANB191" s="9"/>
      <c r="ANC191" s="9"/>
      <c r="AND191" s="9"/>
      <c r="ANE191" s="9"/>
      <c r="ANF191" s="9"/>
      <c r="ANG191" s="9"/>
      <c r="ANH191" s="9"/>
      <c r="ANI191" s="9"/>
      <c r="ANJ191" s="9"/>
      <c r="ANK191" s="9"/>
      <c r="ANL191" s="9"/>
      <c r="ANM191" s="9"/>
      <c r="ANN191" s="9"/>
      <c r="ANO191" s="9"/>
      <c r="ANP191" s="9"/>
      <c r="ANQ191" s="9"/>
      <c r="ANR191" s="9"/>
      <c r="ANS191" s="9"/>
      <c r="ANT191" s="9"/>
      <c r="ANU191" s="9"/>
      <c r="ANV191" s="9"/>
      <c r="ANW191" s="9"/>
      <c r="ANX191" s="9"/>
      <c r="ANY191" s="9"/>
      <c r="ANZ191" s="9"/>
      <c r="AOA191" s="9"/>
      <c r="AOB191" s="9"/>
      <c r="AOC191" s="9"/>
      <c r="AOD191" s="9"/>
      <c r="AOE191" s="9"/>
      <c r="AOF191" s="9"/>
      <c r="AOG191" s="9"/>
      <c r="AOH191" s="9"/>
      <c r="AOI191" s="9"/>
      <c r="AOJ191" s="9"/>
      <c r="AOK191" s="9"/>
      <c r="AOL191" s="9"/>
      <c r="AOM191" s="9"/>
      <c r="AON191" s="9"/>
      <c r="AOO191" s="9"/>
      <c r="AOP191" s="9"/>
      <c r="AOQ191" s="9"/>
      <c r="AOR191" s="9"/>
      <c r="AOS191" s="9"/>
      <c r="AOT191" s="9"/>
      <c r="AOU191" s="9"/>
      <c r="AOV191" s="9"/>
      <c r="AOW191" s="9"/>
      <c r="AOX191" s="9"/>
      <c r="AOY191" s="9"/>
      <c r="AOZ191" s="9"/>
      <c r="APA191" s="9"/>
      <c r="APB191" s="9"/>
      <c r="APC191" s="9"/>
      <c r="APD191" s="9"/>
      <c r="APE191" s="9"/>
      <c r="APF191" s="9"/>
      <c r="APG191" s="9"/>
      <c r="APH191" s="9"/>
      <c r="API191" s="9"/>
      <c r="APJ191" s="9"/>
      <c r="APK191" s="9"/>
      <c r="APL191" s="9"/>
      <c r="APM191" s="9"/>
      <c r="APN191" s="9"/>
      <c r="APO191" s="9"/>
      <c r="APP191" s="9"/>
      <c r="APQ191" s="9"/>
      <c r="APR191" s="9"/>
      <c r="APS191" s="9"/>
      <c r="APT191" s="9"/>
      <c r="APU191" s="9"/>
      <c r="APV191" s="9"/>
      <c r="APW191" s="9"/>
      <c r="APX191" s="9"/>
      <c r="APY191" s="9"/>
      <c r="APZ191" s="9"/>
      <c r="AQA191" s="9"/>
      <c r="AQB191" s="9"/>
      <c r="AQC191" s="9"/>
      <c r="AQD191" s="9"/>
      <c r="AQE191" s="9"/>
      <c r="AQF191" s="9"/>
      <c r="AQG191" s="9"/>
      <c r="AQH191" s="9"/>
      <c r="AQI191" s="9"/>
      <c r="AQJ191" s="9"/>
      <c r="AQK191" s="9"/>
      <c r="AQL191" s="9"/>
      <c r="AQM191" s="9"/>
      <c r="AQN191" s="9"/>
      <c r="AQO191" s="9"/>
      <c r="AQP191" s="9"/>
      <c r="AQQ191" s="9"/>
      <c r="AQR191" s="9"/>
      <c r="AQS191" s="9"/>
      <c r="AQT191" s="9"/>
      <c r="AQU191" s="9"/>
      <c r="AQV191" s="9"/>
      <c r="AQW191" s="9"/>
      <c r="AQX191" s="9"/>
      <c r="AQY191" s="9"/>
      <c r="AQZ191" s="9"/>
      <c r="ARA191" s="9"/>
      <c r="ARB191" s="9"/>
      <c r="ARC191" s="9"/>
      <c r="ARD191" s="9"/>
      <c r="ARE191" s="9"/>
      <c r="ARF191" s="9"/>
      <c r="ARG191" s="9"/>
      <c r="ARH191" s="9"/>
      <c r="ARI191" s="9"/>
      <c r="ARJ191" s="9"/>
      <c r="ARK191" s="9"/>
      <c r="ARL191" s="9"/>
      <c r="ARM191" s="9"/>
      <c r="ARN191" s="9"/>
      <c r="ARO191" s="9"/>
      <c r="ARP191" s="9"/>
      <c r="ARQ191" s="9"/>
      <c r="ARR191" s="9"/>
      <c r="ARS191" s="9"/>
      <c r="ART191" s="9"/>
      <c r="ARU191" s="9"/>
      <c r="ARV191" s="9"/>
      <c r="ARW191" s="9"/>
      <c r="ARX191" s="9"/>
      <c r="ARY191" s="9"/>
      <c r="ARZ191" s="9"/>
      <c r="ASA191" s="9"/>
      <c r="ASB191" s="9"/>
      <c r="ASC191" s="9"/>
      <c r="ASD191" s="9"/>
      <c r="ASE191" s="9"/>
      <c r="ASF191" s="9"/>
      <c r="ASG191" s="9"/>
      <c r="ASH191" s="9"/>
      <c r="ASI191" s="9"/>
      <c r="ASJ191" s="9"/>
      <c r="ASK191" s="9"/>
      <c r="ASL191" s="9"/>
      <c r="ASM191" s="9"/>
      <c r="ASN191" s="9"/>
      <c r="ASO191" s="9"/>
      <c r="ASP191" s="9"/>
      <c r="ASQ191" s="9"/>
      <c r="ASR191" s="9"/>
      <c r="ASS191" s="9"/>
      <c r="AST191" s="9"/>
      <c r="ASU191" s="9"/>
      <c r="ASV191" s="9"/>
      <c r="ASW191" s="9"/>
      <c r="ASX191" s="9"/>
      <c r="ASY191" s="9"/>
      <c r="ASZ191" s="9"/>
      <c r="ATA191" s="9"/>
      <c r="ATB191" s="9"/>
      <c r="ATC191" s="9"/>
      <c r="ATD191" s="9"/>
      <c r="ATE191" s="9"/>
      <c r="ATF191" s="9"/>
      <c r="ATG191" s="9"/>
      <c r="ATH191" s="9"/>
      <c r="ATI191" s="9"/>
      <c r="ATJ191" s="9"/>
      <c r="ATK191" s="9"/>
      <c r="ATL191" s="9"/>
      <c r="ATM191" s="9"/>
      <c r="ATN191" s="9"/>
      <c r="ATO191" s="9"/>
      <c r="ATP191" s="9"/>
      <c r="ATQ191" s="9"/>
      <c r="ATR191" s="9"/>
      <c r="ATS191" s="9"/>
      <c r="ATT191" s="9"/>
      <c r="ATU191" s="9"/>
      <c r="ATV191" s="9"/>
      <c r="ATW191" s="9"/>
      <c r="ATX191" s="9"/>
      <c r="ATY191" s="9" t="s">
        <v>5691</v>
      </c>
      <c r="ATZ191" s="9" t="s">
        <v>5691</v>
      </c>
      <c r="AUA191" s="9" t="s">
        <v>6047</v>
      </c>
      <c r="AUB191" s="9"/>
      <c r="AUC191" s="9"/>
      <c r="AUD191" s="9"/>
      <c r="AUE191" s="9"/>
      <c r="AUF191" s="9"/>
      <c r="AUG191" s="9"/>
      <c r="AUH191" s="9"/>
      <c r="AUI191" s="9"/>
      <c r="AUJ191" s="9"/>
      <c r="AUK191" s="9"/>
      <c r="AUL191" s="9"/>
      <c r="AUM191" s="9"/>
      <c r="AUN191" s="9"/>
      <c r="AUO191" s="9"/>
      <c r="AUP191" s="9"/>
      <c r="AUQ191" s="9"/>
      <c r="AUR191" s="9"/>
      <c r="AUS191" s="9"/>
      <c r="AUT191" s="9"/>
      <c r="AUU191" s="9"/>
      <c r="AUV191" s="9"/>
      <c r="AUW191" s="9"/>
      <c r="AUX191" s="9"/>
      <c r="AUY191" s="9"/>
      <c r="AUZ191" s="9"/>
      <c r="AVA191" s="9"/>
      <c r="AVB191" s="9"/>
      <c r="AVC191" s="9"/>
      <c r="AVD191" s="9"/>
      <c r="AVE191" s="9"/>
      <c r="AVF191" s="9"/>
      <c r="AVG191" s="9"/>
      <c r="AVH191" s="9"/>
      <c r="AVI191" s="9"/>
      <c r="AVJ191" s="9"/>
      <c r="AVK191" s="9" t="s">
        <v>13590</v>
      </c>
      <c r="AVL191" s="9"/>
      <c r="AVM191" s="9"/>
      <c r="AVN191" s="9"/>
      <c r="AVO191" s="9"/>
      <c r="AVP191" s="9"/>
      <c r="AVQ191" s="9"/>
      <c r="AVR191" s="9"/>
      <c r="AVS191" s="9"/>
      <c r="AVT191" s="9"/>
      <c r="AVU191" s="9"/>
      <c r="AVV191" s="9"/>
      <c r="AVW191" s="9"/>
      <c r="AVX191" s="9"/>
      <c r="AVY191" s="9"/>
      <c r="AVZ191" s="9"/>
      <c r="AWA191" s="9"/>
      <c r="AWB191" s="9"/>
      <c r="AWC191" s="9"/>
      <c r="AWD191" s="9"/>
      <c r="AWE191" s="9"/>
      <c r="AWF191" s="9"/>
      <c r="AWG191" s="9"/>
      <c r="AWH191" s="9"/>
      <c r="AWI191" s="9"/>
      <c r="AWJ191" s="9"/>
      <c r="AWK191" s="9"/>
      <c r="AWL191" s="9"/>
      <c r="AWM191" s="9"/>
      <c r="AWN191" s="9"/>
      <c r="AWO191" s="9"/>
      <c r="AWP191" s="9"/>
      <c r="AWQ191" s="9"/>
      <c r="AWR191" s="9"/>
      <c r="AWS191" s="9"/>
      <c r="AWT191" s="9"/>
      <c r="AWU191" s="9"/>
      <c r="AWV191" s="9"/>
      <c r="AWW191" s="9"/>
      <c r="AWX191" s="9"/>
      <c r="AWY191" s="9"/>
      <c r="AWZ191" s="9"/>
      <c r="AXA191" s="9"/>
      <c r="AXB191" s="9" t="s">
        <v>12012</v>
      </c>
      <c r="AXC191" s="9"/>
      <c r="AXD191" s="9"/>
      <c r="AXE191" s="9"/>
      <c r="AXF191" s="9"/>
      <c r="AXG191" s="9"/>
      <c r="AXH191" s="9"/>
      <c r="AXI191" s="9"/>
      <c r="AXJ191" s="9"/>
      <c r="AXK191" s="9">
        <v>540.0</v>
      </c>
      <c r="AXL191" s="9" t="s">
        <v>3382</v>
      </c>
      <c r="AXM191" s="9">
        <v>1464.0</v>
      </c>
      <c r="AXN191" s="9"/>
      <c r="AXO191" s="9"/>
      <c r="AXP191" s="9"/>
      <c r="AXQ191" s="9"/>
      <c r="AXR191" s="9"/>
      <c r="AXS191" s="9"/>
      <c r="AXT191" s="9"/>
      <c r="AXU191" s="9"/>
      <c r="AXV191" s="9"/>
      <c r="AXW191" s="9"/>
      <c r="AXX191" s="9"/>
      <c r="AXY191" s="9"/>
      <c r="AXZ191" s="9"/>
      <c r="AYA191" s="9"/>
      <c r="AYB191" s="9"/>
      <c r="AYC191" s="9"/>
      <c r="AYD191" s="9" t="s">
        <v>3382</v>
      </c>
      <c r="AYE191" s="9"/>
      <c r="AYF191" s="9"/>
      <c r="AYG191" s="9"/>
      <c r="AYH191" s="9" t="s">
        <v>13591</v>
      </c>
      <c r="AYI191" s="9"/>
      <c r="AYJ191" s="9"/>
      <c r="AYK191" s="9"/>
      <c r="AYL191" s="9"/>
      <c r="AYM191" s="9"/>
      <c r="AYN191" s="9"/>
      <c r="AYO191" s="9"/>
      <c r="AYP191" s="9"/>
      <c r="AYQ191" s="9"/>
      <c r="AYR191" s="9"/>
      <c r="AYS191" s="9"/>
      <c r="AYT191" s="9"/>
      <c r="AYU191" s="9"/>
      <c r="AYV191" s="9"/>
      <c r="AYW191" s="9"/>
      <c r="AYX191" s="9"/>
      <c r="AYY191" s="9"/>
      <c r="AYZ191" s="9"/>
      <c r="AZA191" s="9"/>
      <c r="AZB191" s="9"/>
      <c r="AZC191" s="9"/>
      <c r="AZD191" s="9"/>
      <c r="AZE191" s="9"/>
      <c r="AZF191" s="9"/>
      <c r="AZG191" s="9"/>
      <c r="AZH191" s="9"/>
      <c r="AZI191" s="9"/>
      <c r="AZJ191" s="9"/>
      <c r="AZK191" s="9"/>
      <c r="AZL191" s="9"/>
      <c r="AZM191" s="9"/>
      <c r="AZN191" s="9"/>
      <c r="AZO191" s="9"/>
      <c r="AZP191" s="9"/>
      <c r="AZQ191" s="9"/>
      <c r="AZR191" s="9"/>
      <c r="AZS191" s="9"/>
      <c r="AZT191" s="9"/>
      <c r="AZU191" s="9"/>
      <c r="AZV191" s="9"/>
      <c r="AZW191" s="9"/>
      <c r="AZX191" s="9"/>
      <c r="AZY191" s="9"/>
      <c r="AZZ191" s="9"/>
      <c r="BAA191" s="9"/>
      <c r="BAB191" s="9"/>
      <c r="BAC191" s="9"/>
      <c r="BAD191" s="9"/>
      <c r="BAE191" s="9"/>
      <c r="BAF191" s="9"/>
      <c r="BAG191" s="9"/>
      <c r="BAH191" s="9"/>
      <c r="BAI191" s="9"/>
      <c r="BAJ191" s="9"/>
      <c r="BAK191" s="9"/>
      <c r="BAL191" s="9"/>
      <c r="BAM191" s="9"/>
      <c r="BAN191" s="9"/>
      <c r="BAO191" s="9"/>
      <c r="BAP191" s="9"/>
      <c r="BAQ191" s="9"/>
      <c r="BAR191" s="9"/>
      <c r="BAS191" s="9"/>
      <c r="BAT191" s="9"/>
      <c r="BAU191" s="9"/>
      <c r="BAV191" s="9"/>
      <c r="BAW191" s="9"/>
      <c r="BAX191" s="9"/>
      <c r="BAY191" s="9"/>
      <c r="BAZ191" s="9"/>
      <c r="BBA191" s="9"/>
      <c r="BBB191" s="9"/>
      <c r="BBC191" s="9"/>
      <c r="BBD191" s="9"/>
      <c r="BBE191" s="9"/>
      <c r="BBF191" s="9"/>
      <c r="BBG191" s="9"/>
      <c r="BBH191" s="9"/>
      <c r="BBI191" s="9"/>
      <c r="BBJ191" s="9"/>
      <c r="BBK191" s="9"/>
      <c r="BBL191" s="9"/>
      <c r="BBM191" s="9"/>
      <c r="BBN191" s="9"/>
      <c r="BBO191" s="9"/>
      <c r="BBP191" s="9"/>
      <c r="BBQ191" s="9"/>
      <c r="BBR191" s="9"/>
      <c r="BBS191" s="9"/>
      <c r="BBT191" s="9"/>
      <c r="BBU191" s="9"/>
      <c r="BBV191" s="9"/>
      <c r="BBW191" s="9"/>
      <c r="BBX191" s="9"/>
      <c r="BBY191" s="9"/>
      <c r="BBZ191" s="9"/>
      <c r="BCA191" s="9"/>
      <c r="BCB191" s="9"/>
      <c r="BCC191" s="9"/>
      <c r="BCD191" s="9"/>
      <c r="BCE191" s="9"/>
      <c r="BCF191" s="9"/>
      <c r="BCG191" s="9"/>
      <c r="BCH191" s="9"/>
      <c r="BCI191" s="9"/>
      <c r="BCJ191" s="9"/>
      <c r="BCK191" s="9"/>
      <c r="BCL191" s="9"/>
      <c r="BCM191" s="9"/>
      <c r="BCN191" s="9"/>
      <c r="BCO191" s="9"/>
      <c r="BCP191" s="9"/>
      <c r="BCQ191" s="9"/>
      <c r="BCR191" s="9"/>
      <c r="BCS191" s="9"/>
      <c r="BCT191" s="9"/>
      <c r="BCU191" s="9"/>
      <c r="BCV191" s="9"/>
      <c r="BCW191" s="9"/>
      <c r="BCX191" s="9"/>
      <c r="BCY191" s="9"/>
      <c r="BCZ191" s="9"/>
      <c r="BDA191" s="9"/>
      <c r="BDB191" s="9"/>
      <c r="BDC191" s="9"/>
      <c r="BDD191" s="9"/>
      <c r="BDE191" s="9"/>
      <c r="BDF191" s="9"/>
      <c r="BDG191" s="9"/>
      <c r="BDH191" s="9"/>
      <c r="BDI191" s="9"/>
      <c r="BDJ191" s="9"/>
      <c r="BDK191" s="9"/>
      <c r="BDL191" s="9"/>
      <c r="BDM191" s="9"/>
      <c r="BDN191" s="9"/>
      <c r="BDO191" s="9"/>
      <c r="BDP191" s="9"/>
      <c r="BDQ191" s="9"/>
      <c r="BDR191" s="9"/>
      <c r="BDS191" s="9"/>
      <c r="BDT191" s="9"/>
      <c r="BDU191" s="9"/>
      <c r="BDV191" s="9"/>
      <c r="BDW191" s="9"/>
      <c r="BDX191" s="9"/>
      <c r="BDY191" s="9"/>
      <c r="BDZ191" s="9"/>
      <c r="BEA191" s="9"/>
      <c r="BEB191" s="9"/>
      <c r="BEC191" s="9"/>
      <c r="BED191" s="9"/>
      <c r="BEE191" s="9"/>
      <c r="BEF191" s="9"/>
      <c r="BEG191" s="9"/>
      <c r="BEH191" s="9"/>
      <c r="BEI191" s="9"/>
      <c r="BEJ191" s="9"/>
      <c r="BEK191" s="9"/>
      <c r="BEL191" s="9"/>
      <c r="BEM191" s="9"/>
      <c r="BEN191" s="9"/>
      <c r="BEO191" s="9"/>
      <c r="BEP191" s="9"/>
      <c r="BEQ191" s="9"/>
      <c r="BER191" s="9"/>
      <c r="BES191" s="9"/>
      <c r="BET191" s="9"/>
      <c r="BEU191" s="9"/>
      <c r="BEV191" s="9"/>
      <c r="BEW191" s="9"/>
      <c r="BEX191" s="9"/>
      <c r="BEY191" s="9"/>
      <c r="BEZ191" s="9"/>
      <c r="BFA191" s="9"/>
      <c r="BFB191" s="9"/>
      <c r="BFC191" s="9"/>
      <c r="BFD191" s="9"/>
      <c r="BFE191" s="9"/>
      <c r="BFF191" s="9"/>
      <c r="BFG191" s="9"/>
      <c r="BFH191" s="9"/>
      <c r="BFI191" s="9"/>
      <c r="BFJ191" s="9"/>
      <c r="BFK191" s="9"/>
      <c r="BFL191" s="9"/>
      <c r="BFM191" s="9"/>
      <c r="BFN191" s="9"/>
      <c r="BFO191" s="9"/>
      <c r="BFP191" s="9"/>
      <c r="BFQ191" s="9"/>
      <c r="BFR191" s="9"/>
      <c r="BFS191" s="9"/>
      <c r="BFT191" s="9"/>
      <c r="BFU191" s="9"/>
      <c r="BFV191" s="9"/>
      <c r="BFW191" s="9"/>
      <c r="BFX191" s="9"/>
      <c r="BFY191" s="9"/>
      <c r="BFZ191" s="9"/>
      <c r="BGA191" s="9"/>
      <c r="BGB191" s="9"/>
      <c r="BGC191" s="9"/>
      <c r="BGD191" s="9"/>
      <c r="BGE191" s="9"/>
      <c r="BGF191" s="9"/>
      <c r="BGG191" s="9"/>
      <c r="BGH191" s="9"/>
      <c r="BGI191" s="9"/>
      <c r="BGJ191" s="9"/>
      <c r="BGK191" s="9"/>
      <c r="BGL191" s="9"/>
      <c r="BGM191" s="9"/>
      <c r="BGN191" s="9"/>
      <c r="BGO191" s="9"/>
      <c r="BGP191" s="9"/>
      <c r="BGQ191" s="9"/>
      <c r="BGR191" s="9"/>
      <c r="BGS191" s="9"/>
      <c r="BGT191" s="9"/>
      <c r="BGU191" s="9"/>
      <c r="BGV191" s="9"/>
      <c r="BGW191" s="9"/>
      <c r="BGX191" s="9"/>
      <c r="BGY191" s="9"/>
      <c r="BGZ191" s="9"/>
      <c r="BHA191" s="9"/>
      <c r="BHB191" s="9"/>
      <c r="BHC191" s="9"/>
      <c r="BHD191" s="9"/>
      <c r="BHE191" s="9"/>
      <c r="BHF191" s="9"/>
      <c r="BHG191" s="9"/>
      <c r="BHH191" s="9"/>
      <c r="BHI191" s="9"/>
      <c r="BHJ191" s="9"/>
      <c r="BHK191" s="9"/>
      <c r="BHL191" s="9"/>
      <c r="BHM191" s="9"/>
      <c r="BHN191" s="9"/>
      <c r="BHO191" s="9"/>
      <c r="BHP191" s="9"/>
      <c r="BHQ191" s="9"/>
      <c r="BHR191" s="9"/>
      <c r="BHS191" s="9"/>
      <c r="BHT191" s="9"/>
      <c r="BHU191" s="9"/>
      <c r="BHV191" s="9"/>
      <c r="BHW191" s="9"/>
      <c r="BHX191" s="9"/>
      <c r="BHY191" s="9"/>
      <c r="BHZ191" s="9"/>
      <c r="BIA191" s="9"/>
      <c r="BIB191" s="9"/>
      <c r="BIC191" s="9"/>
      <c r="BID191" s="9"/>
      <c r="BIE191" s="9"/>
      <c r="BIF191" s="9"/>
      <c r="BIG191" s="9"/>
      <c r="BIH191" s="9"/>
      <c r="BII191" s="9"/>
      <c r="BIJ191" s="9"/>
      <c r="BIK191" s="9"/>
      <c r="BIL191" s="9"/>
      <c r="BIM191" s="9"/>
      <c r="BIN191" s="9"/>
      <c r="BIO191" s="9"/>
      <c r="BIP191" s="9"/>
      <c r="BIQ191" s="9"/>
      <c r="BIR191" s="9"/>
      <c r="BIS191" s="9"/>
      <c r="BIT191" s="9"/>
      <c r="BIU191" s="9"/>
      <c r="BIV191" s="9"/>
      <c r="BIW191" s="9"/>
      <c r="BIX191" s="9"/>
      <c r="BIY191" s="9"/>
      <c r="BIZ191" s="9"/>
      <c r="BJA191" s="9"/>
      <c r="BJB191" s="9"/>
      <c r="BJC191" s="9"/>
      <c r="BJD191" s="9"/>
      <c r="BJE191" s="9"/>
      <c r="BJF191" s="9"/>
      <c r="BJG191" s="9"/>
      <c r="BJH191" s="9"/>
      <c r="BJI191" s="9"/>
      <c r="BJJ191" s="9"/>
      <c r="BJK191" s="9"/>
      <c r="BJL191" s="9"/>
      <c r="BJM191" s="9"/>
      <c r="BJN191" s="9"/>
      <c r="BJO191" s="9"/>
      <c r="BJP191" s="9"/>
      <c r="BJQ191" s="9"/>
      <c r="BJR191" s="9"/>
      <c r="BJS191" s="9"/>
      <c r="BJT191" s="9"/>
      <c r="BJU191" s="9"/>
      <c r="BJV191" s="9"/>
      <c r="BJW191" s="9"/>
      <c r="BJX191" s="9"/>
      <c r="BJY191" s="9"/>
      <c r="BJZ191" s="9"/>
      <c r="BKA191" s="9"/>
      <c r="BKB191" s="9"/>
      <c r="BKC191" s="9"/>
      <c r="BKD191" s="9"/>
      <c r="BKE191" s="9"/>
      <c r="BKF191" s="9"/>
      <c r="BKG191" s="9"/>
      <c r="BKH191" s="9"/>
      <c r="BKI191" s="9"/>
      <c r="BKJ191" s="9"/>
      <c r="BKK191" s="9"/>
      <c r="BKL191" s="9"/>
      <c r="BKM191" s="9"/>
      <c r="BKN191" s="9"/>
      <c r="BKO191" s="9"/>
      <c r="BKP191" s="9"/>
      <c r="BKQ191" s="9"/>
      <c r="BKR191" s="9"/>
      <c r="BKS191" s="9"/>
      <c r="BKT191" s="9"/>
      <c r="BKU191" s="9"/>
      <c r="BKV191" s="9"/>
      <c r="BKW191" s="9"/>
      <c r="BKX191" s="9"/>
      <c r="BKY191" s="9"/>
      <c r="BKZ191" s="9"/>
      <c r="BLA191" s="9"/>
      <c r="BLB191" s="9"/>
      <c r="BLC191" s="9"/>
      <c r="BLD191" s="9"/>
      <c r="BLE191" s="9"/>
      <c r="BLF191" s="9"/>
      <c r="BLG191" s="9"/>
      <c r="BLH191" s="9"/>
      <c r="BLI191" s="9"/>
      <c r="BLJ191" s="9"/>
      <c r="BLK191" s="9"/>
      <c r="BLL191" s="9"/>
      <c r="BLM191" s="9"/>
      <c r="BLN191" s="9"/>
      <c r="BLO191" s="9"/>
      <c r="BLP191" s="9"/>
      <c r="BLQ191" s="9"/>
      <c r="BLR191" s="9"/>
      <c r="BLS191" s="9"/>
      <c r="BLT191" s="9"/>
      <c r="BLU191" s="9"/>
      <c r="BLV191" s="9"/>
      <c r="BLW191" s="9"/>
      <c r="BLX191" s="9"/>
      <c r="BLY191" s="9"/>
      <c r="BLZ191" s="9"/>
      <c r="BMA191" s="9"/>
      <c r="BMB191" s="9"/>
      <c r="BMC191" s="9"/>
      <c r="BMD191" s="9"/>
      <c r="BME191" s="9"/>
      <c r="BMF191" s="9"/>
      <c r="BMG191" s="9"/>
      <c r="BMH191" s="9"/>
      <c r="BMI191" s="9"/>
      <c r="BMJ191" s="9"/>
      <c r="BMK191" s="9"/>
      <c r="BML191" s="9"/>
      <c r="BMM191" s="9"/>
      <c r="BMN191" s="9"/>
      <c r="BMO191" s="9"/>
      <c r="BMP191" s="9"/>
      <c r="BMQ191" s="9"/>
      <c r="BMR191" s="9"/>
      <c r="BMS191" s="9"/>
      <c r="BMT191" s="9"/>
      <c r="BMU191" s="9"/>
      <c r="BMV191" s="9"/>
      <c r="BMW191" s="9"/>
      <c r="BMX191" s="9"/>
      <c r="BMY191" s="9"/>
      <c r="BMZ191" s="9"/>
      <c r="BNA191" s="9"/>
      <c r="BNB191" s="9"/>
      <c r="BNC191" s="9"/>
      <c r="BND191" s="9"/>
      <c r="BNE191" s="9"/>
      <c r="BNF191" s="9"/>
      <c r="BNG191" s="9"/>
      <c r="BNH191" s="9"/>
      <c r="BNI191" s="9"/>
      <c r="BNJ191" s="9"/>
      <c r="BNK191" s="9"/>
      <c r="BNL191" s="9"/>
      <c r="BNM191" s="9"/>
      <c r="BNN191" s="9"/>
      <c r="BNO191" s="9"/>
      <c r="BNP191" s="9"/>
      <c r="BNQ191" s="9"/>
      <c r="BNR191" s="9"/>
      <c r="BNS191" s="9"/>
      <c r="BNT191" s="9"/>
      <c r="BNU191" s="9"/>
      <c r="BNV191" s="9"/>
      <c r="BNW191" s="9"/>
      <c r="BNX191" s="9"/>
      <c r="BNY191" s="9"/>
      <c r="BNZ191" s="9"/>
      <c r="BOA191" s="9"/>
      <c r="BOB191" s="9"/>
      <c r="BOC191" s="9"/>
      <c r="BOD191" s="9"/>
      <c r="BOE191" s="9"/>
      <c r="BOF191" s="9"/>
      <c r="BOG191" s="9"/>
      <c r="BOH191" s="9"/>
      <c r="BOI191" s="9"/>
      <c r="BOJ191" s="9"/>
      <c r="BOK191" s="9"/>
      <c r="BOL191" s="9"/>
      <c r="BOM191" s="9"/>
      <c r="BON191" s="9"/>
      <c r="BOO191" s="9"/>
      <c r="BOP191" s="9"/>
      <c r="BOQ191" s="9"/>
      <c r="BOR191" s="9"/>
      <c r="BOS191" s="9"/>
      <c r="BOT191" s="9"/>
      <c r="BOU191" s="9"/>
      <c r="BOV191" s="9"/>
      <c r="BOW191" s="9"/>
      <c r="BOX191" s="9"/>
      <c r="BOY191" s="9"/>
      <c r="BOZ191" s="9"/>
      <c r="BPA191" s="9"/>
      <c r="BPB191" s="9"/>
      <c r="BPC191" s="9"/>
      <c r="BPD191" s="9"/>
      <c r="BPE191" s="9"/>
      <c r="BPF191" s="9"/>
      <c r="BPG191" s="9"/>
      <c r="BPH191" s="9"/>
      <c r="BPI191" s="9"/>
      <c r="BPJ191" s="9"/>
      <c r="BPK191" s="9"/>
      <c r="BPL191" s="9"/>
      <c r="BPM191" s="9"/>
      <c r="BPN191" s="9"/>
      <c r="BPO191" s="9"/>
      <c r="BPP191" s="9"/>
      <c r="BPQ191" s="9"/>
      <c r="BPR191" s="9"/>
      <c r="BPS191" s="9"/>
      <c r="BPT191" s="9"/>
      <c r="BPU191" s="9"/>
      <c r="BPV191" s="9"/>
      <c r="BPW191" s="9"/>
      <c r="BPX191" s="9"/>
      <c r="BPY191" s="9"/>
      <c r="BPZ191" s="9"/>
      <c r="BQA191" s="9"/>
      <c r="BQB191" s="9"/>
      <c r="BQC191" s="9"/>
      <c r="BQD191" s="9"/>
      <c r="BQE191" s="9"/>
      <c r="BQF191" s="9"/>
      <c r="BQG191" s="9"/>
      <c r="BQH191" s="9"/>
      <c r="BQI191" s="9"/>
      <c r="BQJ191" s="9"/>
      <c r="BQK191" s="9"/>
      <c r="BQL191" s="9"/>
      <c r="BQM191" s="9"/>
      <c r="BQN191" s="9"/>
      <c r="BQO191" s="9"/>
      <c r="BQP191" s="9"/>
      <c r="BQQ191" s="9"/>
      <c r="BQR191" s="9"/>
      <c r="BQS191" s="9"/>
      <c r="BQT191" s="9"/>
      <c r="BQU191" s="9"/>
      <c r="BQV191" s="9"/>
      <c r="BQW191" s="9"/>
      <c r="BQX191" s="9"/>
      <c r="BQY191" s="9"/>
      <c r="BQZ191" s="9"/>
      <c r="BRA191" s="9"/>
      <c r="BRB191" s="9"/>
      <c r="BRC191" s="9"/>
      <c r="BRD191" s="9"/>
      <c r="BRE191" s="9"/>
      <c r="BRF191" s="9"/>
      <c r="BRG191" s="9"/>
      <c r="BRH191" s="9"/>
      <c r="BRI191" s="9"/>
      <c r="BRJ191" s="9"/>
      <c r="BRK191" s="9"/>
      <c r="BRL191" s="9"/>
      <c r="BRM191" s="9"/>
      <c r="BRN191" s="9"/>
      <c r="BRO191" s="9"/>
      <c r="BRP191" s="9"/>
      <c r="BRQ191" s="9"/>
      <c r="BRR191" s="9"/>
      <c r="BRS191" s="9"/>
      <c r="BRT191" s="9"/>
      <c r="BRU191" s="9"/>
      <c r="BRV191" s="9"/>
      <c r="BRW191" s="9"/>
      <c r="BRX191" s="9"/>
      <c r="BRY191" s="9"/>
      <c r="BRZ191" s="9"/>
      <c r="BSA191" s="9"/>
      <c r="BSB191" s="9"/>
      <c r="BSC191" s="9"/>
      <c r="BSD191" s="9"/>
      <c r="BSE191" s="9"/>
      <c r="BSF191" s="9"/>
      <c r="BSG191" s="9"/>
      <c r="BSH191" s="9"/>
      <c r="BSI191" s="9"/>
      <c r="BSJ191" s="9"/>
      <c r="BSK191" s="9"/>
      <c r="BSL191" s="9"/>
      <c r="BSM191" s="9"/>
      <c r="BSN191" s="9"/>
      <c r="BSO191" s="9"/>
      <c r="BSP191" s="9"/>
      <c r="BSQ191" s="9"/>
      <c r="BSR191" s="9"/>
      <c r="BSS191" s="9"/>
      <c r="BST191" s="9"/>
      <c r="BSU191" s="9"/>
      <c r="BSV191" s="9"/>
      <c r="BSW191" s="9"/>
      <c r="BSX191" s="9"/>
      <c r="BSY191" s="9"/>
      <c r="BSZ191" s="9"/>
      <c r="BTA191" s="9"/>
      <c r="BTB191" s="9"/>
      <c r="BTC191" s="9"/>
      <c r="BTD191" s="9"/>
      <c r="BTE191" s="9"/>
      <c r="BTF191" s="9"/>
      <c r="BTG191" s="9"/>
      <c r="BTH191" s="9"/>
      <c r="BTI191" s="9"/>
      <c r="BTJ191" s="9"/>
      <c r="BTK191" s="9"/>
      <c r="BTL191" s="9"/>
      <c r="BTM191" s="9"/>
      <c r="BTN191" s="9"/>
      <c r="BTO191" s="9"/>
      <c r="BTP191" s="9"/>
      <c r="BTQ191" s="9"/>
      <c r="BTR191" s="9"/>
      <c r="BTS191" s="9"/>
      <c r="BTT191" s="9"/>
      <c r="BTU191" s="9"/>
      <c r="BTV191" s="9"/>
      <c r="BTW191" s="9"/>
      <c r="BTX191" s="9"/>
      <c r="BTY191" s="9"/>
      <c r="BTZ191" s="9"/>
      <c r="BUA191" s="9"/>
      <c r="BUB191" s="9"/>
      <c r="BUC191" s="9"/>
      <c r="BUD191" s="9"/>
      <c r="BUE191" s="9"/>
      <c r="BUF191" s="9"/>
      <c r="BUG191" s="9"/>
      <c r="BUH191" s="9"/>
      <c r="BUI191" s="9"/>
      <c r="BUJ191" s="9"/>
      <c r="BUK191" s="9"/>
      <c r="BUL191" s="9"/>
      <c r="BUM191" s="9"/>
      <c r="BUN191" s="9"/>
      <c r="BUO191" s="9"/>
      <c r="BUP191" s="9"/>
      <c r="BUQ191" s="9"/>
      <c r="BUR191" s="9"/>
      <c r="BUS191" s="9"/>
      <c r="BUT191" s="9"/>
      <c r="BUU191" s="9"/>
      <c r="BUV191" s="9"/>
      <c r="BUW191" s="9"/>
      <c r="BUX191" s="9"/>
      <c r="BUY191" s="9"/>
      <c r="BUZ191" s="9"/>
      <c r="BVA191" s="9"/>
      <c r="BVB191" s="9"/>
      <c r="BVC191" s="9"/>
      <c r="BVD191" s="9"/>
      <c r="BVE191" s="9"/>
      <c r="BVF191" s="9"/>
      <c r="BVG191" s="9"/>
      <c r="BVH191" s="9"/>
      <c r="BVI191" s="9"/>
      <c r="BVJ191" s="9"/>
      <c r="BVK191" s="9"/>
      <c r="BVL191" s="9"/>
      <c r="BVM191" s="9"/>
      <c r="BVN191" s="9"/>
      <c r="BVO191" s="9"/>
      <c r="BVP191" s="9"/>
      <c r="BVQ191" s="9"/>
      <c r="BVR191" s="9"/>
      <c r="BVS191" s="9"/>
      <c r="BVT191" s="9"/>
      <c r="BVU191" s="9"/>
      <c r="BVV191" s="9"/>
      <c r="BVW191" s="9"/>
      <c r="BVX191" s="9"/>
      <c r="BVY191" s="9"/>
      <c r="BVZ191" s="9"/>
      <c r="BWA191" s="9"/>
      <c r="BWB191" s="9"/>
      <c r="BWC191" s="9"/>
      <c r="BWD191" s="9"/>
      <c r="BWE191" s="9"/>
      <c r="BWF191" s="9"/>
      <c r="BWG191" s="9"/>
      <c r="BWH191" s="9"/>
      <c r="BWI191" s="9"/>
      <c r="BWJ191" s="9"/>
      <c r="BWK191" s="9"/>
      <c r="BWL191" s="9"/>
      <c r="BWM191" s="9"/>
      <c r="BWN191" s="9"/>
      <c r="BWO191" s="9"/>
      <c r="BWP191" s="9"/>
      <c r="BWQ191" s="9"/>
      <c r="BWR191" s="9"/>
      <c r="BWS191" s="9"/>
      <c r="BWT191" s="9"/>
      <c r="BWU191" s="9"/>
      <c r="BWV191" s="9"/>
      <c r="BWW191" s="9"/>
      <c r="BWX191" s="9"/>
      <c r="BWY191" s="9"/>
      <c r="BWZ191" s="9"/>
      <c r="BXA191" s="9"/>
      <c r="BXB191" s="9"/>
      <c r="BXC191" s="9"/>
      <c r="BXD191" s="9"/>
    </row>
    <row r="192" ht="14.25" customHeight="1">
      <c r="A192" s="9">
        <v>10.0</v>
      </c>
      <c r="B192" s="9" t="s">
        <v>11947</v>
      </c>
      <c r="C192" s="9" t="s">
        <v>11948</v>
      </c>
      <c r="D192" s="9" t="s">
        <v>11948</v>
      </c>
      <c r="E192" s="9"/>
      <c r="F192" s="9">
        <v>30.0</v>
      </c>
      <c r="G192" s="9" t="s">
        <v>13592</v>
      </c>
      <c r="H192" s="9"/>
      <c r="I192" s="9"/>
      <c r="J192" s="9"/>
      <c r="K192" s="9"/>
      <c r="L192" s="9">
        <v>30.0</v>
      </c>
      <c r="M192" s="9"/>
      <c r="N192" s="9"/>
      <c r="O192" s="9"/>
      <c r="P192" s="9">
        <v>0.0</v>
      </c>
      <c r="Q192" s="9" t="s">
        <v>13593</v>
      </c>
      <c r="R192" s="9"/>
      <c r="S192" s="9" t="s">
        <v>3386</v>
      </c>
      <c r="T192" s="9" t="s">
        <v>3385</v>
      </c>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9"/>
      <c r="FB192" s="9"/>
      <c r="FC192" s="9"/>
      <c r="FD192" s="9"/>
      <c r="FE192" s="9"/>
      <c r="FF192" s="9"/>
      <c r="FG192" s="9"/>
      <c r="FH192" s="9"/>
      <c r="FI192" s="9"/>
      <c r="FJ192" s="9"/>
      <c r="FK192" s="9"/>
      <c r="FL192" s="9"/>
      <c r="FM192" s="9"/>
      <c r="FN192" s="9"/>
      <c r="FO192" s="9"/>
      <c r="FP192" s="9"/>
      <c r="FQ192" s="9"/>
      <c r="FR192" s="9"/>
      <c r="FS192" s="9"/>
      <c r="FT192" s="9"/>
      <c r="FU192" s="9"/>
      <c r="FV192" s="9"/>
      <c r="FW192" s="9"/>
      <c r="FX192" s="9"/>
      <c r="FY192" s="9"/>
      <c r="FZ192" s="9"/>
      <c r="GA192" s="9"/>
      <c r="GB192" s="9"/>
      <c r="GC192" s="9"/>
      <c r="GD192" s="9"/>
      <c r="GE192" s="9"/>
      <c r="GF192" s="9"/>
      <c r="GG192" s="9"/>
      <c r="GH192" s="9"/>
      <c r="GI192" s="9"/>
      <c r="GJ192" s="9"/>
      <c r="GK192" s="9"/>
      <c r="GL192" s="9"/>
      <c r="GM192" s="9"/>
      <c r="GN192" s="9"/>
      <c r="GO192" s="9"/>
      <c r="GP192" s="9"/>
      <c r="GQ192" s="9"/>
      <c r="GR192" s="9"/>
      <c r="GS192" s="9"/>
      <c r="GT192" s="9"/>
      <c r="GU192" s="9"/>
      <c r="GV192" s="9"/>
      <c r="GW192" s="9"/>
      <c r="GX192" s="9"/>
      <c r="GY192" s="9"/>
      <c r="GZ192" s="9"/>
      <c r="HA192" s="9"/>
      <c r="HB192" s="9"/>
      <c r="HC192" s="9"/>
      <c r="HD192" s="9"/>
      <c r="HE192" s="9"/>
      <c r="HF192" s="9"/>
      <c r="HG192" s="9"/>
      <c r="HH192" s="9"/>
      <c r="HI192" s="9"/>
      <c r="HJ192" s="9"/>
      <c r="HK192" s="9"/>
      <c r="HL192" s="9"/>
      <c r="HM192" s="9"/>
      <c r="HN192" s="9"/>
      <c r="HO192" s="9"/>
      <c r="HP192" s="9"/>
      <c r="HQ192" s="9"/>
      <c r="HR192" s="9"/>
      <c r="HS192" s="9"/>
      <c r="HT192" s="9"/>
      <c r="HU192" s="9"/>
      <c r="HV192" s="9"/>
      <c r="HW192" s="9"/>
      <c r="HX192" s="9"/>
      <c r="HY192" s="9"/>
      <c r="HZ192" s="9"/>
      <c r="IA192" s="9"/>
      <c r="IB192" s="9"/>
      <c r="IC192" s="9"/>
      <c r="ID192" s="9"/>
      <c r="IE192" s="9"/>
      <c r="IF192" s="9"/>
      <c r="IG192" s="9"/>
      <c r="IH192" s="9"/>
      <c r="II192" s="9"/>
      <c r="IJ192" s="9"/>
      <c r="IK192" s="9"/>
      <c r="IL192" s="9"/>
      <c r="IM192" s="9"/>
      <c r="IN192" s="9"/>
      <c r="IO192" s="9"/>
      <c r="IP192" s="9"/>
      <c r="IQ192" s="9"/>
      <c r="IR192" s="9"/>
      <c r="IS192" s="9"/>
      <c r="IT192" s="9"/>
      <c r="IU192" s="9"/>
      <c r="IV192" s="9"/>
      <c r="IW192" s="9"/>
      <c r="IX192" s="9"/>
      <c r="IY192" s="9"/>
      <c r="IZ192" s="9"/>
      <c r="JA192" s="9"/>
      <c r="JB192" s="9"/>
      <c r="JC192" s="9"/>
      <c r="JD192" s="9"/>
      <c r="JE192" s="9"/>
      <c r="JF192" s="9"/>
      <c r="JG192" s="9"/>
      <c r="JH192" s="9"/>
      <c r="JI192" s="9"/>
      <c r="JJ192" s="9"/>
      <c r="JK192" s="9"/>
      <c r="JL192" s="9"/>
      <c r="JM192" s="9"/>
      <c r="JN192" s="9"/>
      <c r="JO192" s="9"/>
      <c r="JP192" s="9"/>
      <c r="JQ192" s="9"/>
      <c r="JR192" s="9"/>
      <c r="JS192" s="9"/>
      <c r="JT192" s="9"/>
      <c r="JU192" s="9"/>
      <c r="JV192" s="9"/>
      <c r="JW192" s="9"/>
      <c r="JX192" s="9"/>
      <c r="JY192" s="9"/>
      <c r="JZ192" s="9"/>
      <c r="KA192" s="9"/>
      <c r="KB192" s="9"/>
      <c r="KC192" s="9"/>
      <c r="KD192" s="9"/>
      <c r="KE192" s="9"/>
      <c r="KF192" s="9"/>
      <c r="KG192" s="9"/>
      <c r="KH192" s="9"/>
      <c r="KI192" s="9"/>
      <c r="KJ192" s="9"/>
      <c r="KK192" s="9"/>
      <c r="KL192" s="9"/>
      <c r="KM192" s="9"/>
      <c r="KN192" s="9"/>
      <c r="KO192" s="9"/>
      <c r="KP192" s="9"/>
      <c r="KQ192" s="9"/>
      <c r="KR192" s="9"/>
      <c r="KS192" s="9"/>
      <c r="KT192" s="9"/>
      <c r="KU192" s="9"/>
      <c r="KV192" s="9"/>
      <c r="KW192" s="9"/>
      <c r="KX192" s="9"/>
      <c r="KY192" s="9"/>
      <c r="KZ192" s="9"/>
      <c r="LA192" s="9"/>
      <c r="LB192" s="9"/>
      <c r="LC192" s="9"/>
      <c r="LD192" s="9"/>
      <c r="LE192" s="9"/>
      <c r="LF192" s="9"/>
      <c r="LG192" s="9"/>
      <c r="LH192" s="9"/>
      <c r="LI192" s="9"/>
      <c r="LJ192" s="9"/>
      <c r="LK192" s="9"/>
      <c r="LL192" s="9"/>
      <c r="LM192" s="9"/>
      <c r="LN192" s="9"/>
      <c r="LO192" s="9"/>
      <c r="LP192" s="9"/>
      <c r="LQ192" s="9"/>
      <c r="LR192" s="9"/>
      <c r="LS192" s="9"/>
      <c r="LT192" s="9"/>
      <c r="LU192" s="9"/>
      <c r="LV192" s="9"/>
      <c r="LW192" s="9"/>
      <c r="LX192" s="9"/>
      <c r="LY192" s="9"/>
      <c r="LZ192" s="9"/>
      <c r="MA192" s="9"/>
      <c r="MB192" s="9"/>
      <c r="MC192" s="9"/>
      <c r="MD192" s="9"/>
      <c r="ME192" s="9"/>
      <c r="MF192" s="9"/>
      <c r="MG192" s="9"/>
      <c r="MH192" s="9"/>
      <c r="MI192" s="9"/>
      <c r="MJ192" s="9"/>
      <c r="MK192" s="9"/>
      <c r="ML192" s="9"/>
      <c r="MM192" s="9"/>
      <c r="MN192" s="9"/>
      <c r="MO192" s="9"/>
      <c r="MP192" s="9"/>
      <c r="MQ192" s="9"/>
      <c r="MR192" s="9"/>
      <c r="MS192" s="9"/>
      <c r="MT192" s="9"/>
      <c r="MU192" s="9"/>
      <c r="MV192" s="9"/>
      <c r="MW192" s="9"/>
      <c r="MX192" s="9"/>
      <c r="MY192" s="9"/>
      <c r="MZ192" s="9"/>
      <c r="NA192" s="9"/>
      <c r="NB192" s="9"/>
      <c r="NC192" s="9"/>
      <c r="ND192" s="9"/>
      <c r="NE192" s="9"/>
      <c r="NF192" s="9"/>
      <c r="NG192" s="9"/>
      <c r="NH192" s="9"/>
      <c r="NI192" s="9"/>
      <c r="NJ192" s="9"/>
      <c r="NK192" s="9"/>
      <c r="NL192" s="9"/>
      <c r="NM192" s="9"/>
      <c r="NN192" s="9"/>
      <c r="NO192" s="9"/>
      <c r="NP192" s="9"/>
      <c r="NQ192" s="9"/>
      <c r="NR192" s="9"/>
      <c r="NS192" s="9"/>
      <c r="NT192" s="9"/>
      <c r="NU192" s="9"/>
      <c r="NV192" s="9"/>
      <c r="NW192" s="9"/>
      <c r="NX192" s="9"/>
      <c r="NY192" s="9"/>
      <c r="NZ192" s="9"/>
      <c r="OA192" s="9"/>
      <c r="OB192" s="9"/>
      <c r="OC192" s="9"/>
      <c r="OD192" s="9"/>
      <c r="OE192" s="9"/>
      <c r="OF192" s="9"/>
      <c r="OG192" s="9"/>
      <c r="OH192" s="9"/>
      <c r="OI192" s="9"/>
      <c r="OJ192" s="9"/>
      <c r="OK192" s="9"/>
      <c r="OL192" s="9"/>
      <c r="OM192" s="9"/>
      <c r="ON192" s="9"/>
      <c r="OO192" s="9"/>
      <c r="OP192" s="9"/>
      <c r="OQ192" s="9"/>
      <c r="OR192" s="9"/>
      <c r="OS192" s="9"/>
      <c r="OT192" s="9"/>
      <c r="OU192" s="9"/>
      <c r="OV192" s="9"/>
      <c r="OW192" s="9"/>
      <c r="OX192" s="9"/>
      <c r="OY192" s="9"/>
      <c r="OZ192" s="9"/>
      <c r="PA192" s="9"/>
      <c r="PB192" s="9"/>
      <c r="PC192" s="9"/>
      <c r="PD192" s="9"/>
      <c r="PE192" s="9"/>
      <c r="PF192" s="9"/>
      <c r="PG192" s="9"/>
      <c r="PH192" s="9"/>
      <c r="PI192" s="9"/>
      <c r="PJ192" s="9"/>
      <c r="PK192" s="9"/>
      <c r="PL192" s="9"/>
      <c r="PM192" s="9"/>
      <c r="PN192" s="9"/>
      <c r="PO192" s="9"/>
      <c r="PP192" s="9"/>
      <c r="PQ192" s="9"/>
      <c r="PR192" s="9"/>
      <c r="PS192" s="9"/>
      <c r="PT192" s="9"/>
      <c r="PU192" s="9"/>
      <c r="PV192" s="9"/>
      <c r="PW192" s="9"/>
      <c r="PX192" s="9"/>
      <c r="PY192" s="9"/>
      <c r="PZ192" s="9"/>
      <c r="QA192" s="9"/>
      <c r="QB192" s="9"/>
      <c r="QC192" s="9"/>
      <c r="QD192" s="9"/>
      <c r="QE192" s="9"/>
      <c r="QF192" s="9"/>
      <c r="QG192" s="9"/>
      <c r="QH192" s="9"/>
      <c r="QI192" s="9"/>
      <c r="QJ192" s="9"/>
      <c r="QK192" s="9"/>
      <c r="QL192" s="9"/>
      <c r="QM192" s="9"/>
      <c r="QN192" s="9"/>
      <c r="QO192" s="9"/>
      <c r="QP192" s="9"/>
      <c r="QQ192" s="9"/>
      <c r="QR192" s="9"/>
      <c r="QS192" s="9"/>
      <c r="QT192" s="9"/>
      <c r="QU192" s="9"/>
      <c r="QV192" s="9"/>
      <c r="QW192" s="9"/>
      <c r="QX192" s="9"/>
      <c r="QY192" s="9"/>
      <c r="QZ192" s="9"/>
      <c r="RA192" s="9"/>
      <c r="RB192" s="9"/>
      <c r="RC192" s="9"/>
      <c r="RD192" s="9"/>
      <c r="RE192" s="9"/>
      <c r="RF192" s="9"/>
      <c r="RG192" s="9"/>
      <c r="RH192" s="9"/>
      <c r="RI192" s="9"/>
      <c r="RJ192" s="9"/>
      <c r="RK192" s="9"/>
      <c r="RL192" s="9"/>
      <c r="RM192" s="9"/>
      <c r="RN192" s="9"/>
      <c r="RO192" s="9"/>
      <c r="RP192" s="9"/>
      <c r="RQ192" s="9"/>
      <c r="RR192" s="9"/>
      <c r="RS192" s="9"/>
      <c r="RT192" s="9"/>
      <c r="RU192" s="9"/>
      <c r="RV192" s="9"/>
      <c r="RW192" s="9"/>
      <c r="RX192" s="9"/>
      <c r="RY192" s="9"/>
      <c r="RZ192" s="9"/>
      <c r="SA192" s="9"/>
      <c r="SB192" s="9"/>
      <c r="SC192" s="9"/>
      <c r="SD192" s="9"/>
      <c r="SE192" s="9"/>
      <c r="SF192" s="9"/>
      <c r="SG192" s="9"/>
      <c r="SH192" s="9"/>
      <c r="SI192" s="9"/>
      <c r="SJ192" s="9"/>
      <c r="SK192" s="9"/>
      <c r="SL192" s="9"/>
      <c r="SM192" s="9"/>
      <c r="SN192" s="9"/>
      <c r="SO192" s="9"/>
      <c r="SP192" s="9"/>
      <c r="SQ192" s="9"/>
      <c r="SR192" s="9"/>
      <c r="SS192" s="9"/>
      <c r="ST192" s="9"/>
      <c r="SU192" s="9"/>
      <c r="SV192" s="9"/>
      <c r="SW192" s="9"/>
      <c r="SX192" s="9"/>
      <c r="SY192" s="9"/>
      <c r="SZ192" s="9"/>
      <c r="TA192" s="9"/>
      <c r="TB192" s="9"/>
      <c r="TC192" s="9"/>
      <c r="TD192" s="9"/>
      <c r="TE192" s="9"/>
      <c r="TF192" s="9"/>
      <c r="TG192" s="9"/>
      <c r="TH192" s="9"/>
      <c r="TI192" s="9"/>
      <c r="TJ192" s="9"/>
      <c r="TK192" s="9"/>
      <c r="TL192" s="9"/>
      <c r="TM192" s="9"/>
      <c r="TN192" s="9"/>
      <c r="TO192" s="9"/>
      <c r="TP192" s="9"/>
      <c r="TQ192" s="9"/>
      <c r="TR192" s="9"/>
      <c r="TS192" s="9"/>
      <c r="TT192" s="9"/>
      <c r="TU192" s="9"/>
      <c r="TV192" s="9"/>
      <c r="TW192" s="9"/>
      <c r="TX192" s="9"/>
      <c r="TY192" s="9"/>
      <c r="TZ192" s="9"/>
      <c r="UA192" s="9"/>
      <c r="UB192" s="9"/>
      <c r="UC192" s="9"/>
      <c r="UD192" s="9"/>
      <c r="UE192" s="9"/>
      <c r="UF192" s="9"/>
      <c r="UG192" s="9"/>
      <c r="UH192" s="9"/>
      <c r="UI192" s="9"/>
      <c r="UJ192" s="9"/>
      <c r="UK192" s="9"/>
      <c r="UL192" s="9"/>
      <c r="UM192" s="9"/>
      <c r="UN192" s="9"/>
      <c r="UO192" s="9"/>
      <c r="UP192" s="9"/>
      <c r="UQ192" s="9"/>
      <c r="UR192" s="9"/>
      <c r="US192" s="9"/>
      <c r="UT192" s="9"/>
      <c r="UU192" s="9"/>
      <c r="UV192" s="9"/>
      <c r="UW192" s="9"/>
      <c r="UX192" s="9"/>
      <c r="UY192" s="9"/>
      <c r="UZ192" s="9"/>
      <c r="VA192" s="9"/>
      <c r="VB192" s="9"/>
      <c r="VC192" s="9"/>
      <c r="VD192" s="9"/>
      <c r="VE192" s="9"/>
      <c r="VF192" s="9"/>
      <c r="VG192" s="9"/>
      <c r="VH192" s="9"/>
      <c r="VI192" s="9"/>
      <c r="VJ192" s="9"/>
      <c r="VK192" s="9"/>
      <c r="VL192" s="9"/>
      <c r="VM192" s="9"/>
      <c r="VN192" s="9"/>
      <c r="VO192" s="9"/>
      <c r="VP192" s="9"/>
      <c r="VQ192" s="9"/>
      <c r="VR192" s="9"/>
      <c r="VS192" s="9"/>
      <c r="VT192" s="9"/>
      <c r="VU192" s="9"/>
      <c r="VV192" s="9"/>
      <c r="VW192" s="9"/>
      <c r="VX192" s="9"/>
      <c r="VY192" s="9"/>
      <c r="VZ192" s="9"/>
      <c r="WA192" s="9"/>
      <c r="WB192" s="9"/>
      <c r="WC192" s="9"/>
      <c r="WD192" s="9"/>
      <c r="WE192" s="9"/>
      <c r="WF192" s="9"/>
      <c r="WG192" s="9"/>
      <c r="WH192" s="9"/>
      <c r="WI192" s="9"/>
      <c r="WJ192" s="9"/>
      <c r="WK192" s="9"/>
      <c r="WL192" s="9"/>
      <c r="WM192" s="9"/>
      <c r="WN192" s="9"/>
      <c r="WO192" s="9"/>
      <c r="WP192" s="9"/>
      <c r="WQ192" s="9"/>
      <c r="WR192" s="9"/>
      <c r="WS192" s="9"/>
      <c r="WT192" s="9"/>
      <c r="WU192" s="9"/>
      <c r="WV192" s="9"/>
      <c r="WW192" s="9"/>
      <c r="WX192" s="9"/>
      <c r="WY192" s="9"/>
      <c r="WZ192" s="9"/>
      <c r="XA192" s="9"/>
      <c r="XB192" s="9"/>
      <c r="XC192" s="9"/>
      <c r="XD192" s="9"/>
      <c r="XE192" s="9"/>
      <c r="XF192" s="9"/>
      <c r="XG192" s="9"/>
      <c r="XH192" s="9"/>
      <c r="XI192" s="9"/>
      <c r="XJ192" s="9"/>
      <c r="XK192" s="9"/>
      <c r="XL192" s="9"/>
      <c r="XM192" s="9"/>
      <c r="XN192" s="9"/>
      <c r="XO192" s="9"/>
      <c r="XP192" s="9"/>
      <c r="XQ192" s="9"/>
      <c r="XR192" s="9"/>
      <c r="XS192" s="9"/>
      <c r="XT192" s="9"/>
      <c r="XU192" s="9"/>
      <c r="XV192" s="9"/>
      <c r="XW192" s="9"/>
      <c r="XX192" s="9"/>
      <c r="XY192" s="9"/>
      <c r="XZ192" s="9"/>
      <c r="YA192" s="9"/>
      <c r="YB192" s="9"/>
      <c r="YC192" s="9"/>
      <c r="YD192" s="9"/>
      <c r="YE192" s="9"/>
      <c r="YF192" s="9"/>
      <c r="YG192" s="9"/>
      <c r="YH192" s="9"/>
      <c r="YI192" s="9"/>
      <c r="YJ192" s="9"/>
      <c r="YK192" s="9"/>
      <c r="YL192" s="9"/>
      <c r="YM192" s="9"/>
      <c r="YN192" s="9"/>
      <c r="YO192" s="9"/>
      <c r="YP192" s="9"/>
      <c r="YQ192" s="9"/>
      <c r="YR192" s="9"/>
      <c r="YS192" s="9"/>
      <c r="YT192" s="9"/>
      <c r="YU192" s="9"/>
      <c r="YV192" s="9"/>
      <c r="YW192" s="9"/>
      <c r="YX192" s="9"/>
      <c r="YY192" s="9"/>
      <c r="YZ192" s="9"/>
      <c r="ZA192" s="9"/>
      <c r="ZB192" s="9"/>
      <c r="ZC192" s="9"/>
      <c r="ZD192" s="9"/>
      <c r="ZE192" s="9"/>
      <c r="ZF192" s="9"/>
      <c r="ZG192" s="9"/>
      <c r="ZH192" s="9"/>
      <c r="ZI192" s="9"/>
      <c r="ZJ192" s="9"/>
      <c r="ZK192" s="9"/>
      <c r="ZL192" s="9"/>
      <c r="ZM192" s="9"/>
      <c r="ZN192" s="9"/>
      <c r="ZO192" s="9"/>
      <c r="ZP192" s="9"/>
      <c r="ZQ192" s="9"/>
      <c r="ZR192" s="9"/>
      <c r="ZS192" s="9"/>
      <c r="ZT192" s="9"/>
      <c r="ZU192" s="9"/>
      <c r="ZV192" s="9"/>
      <c r="ZW192" s="9"/>
      <c r="ZX192" s="9"/>
      <c r="ZY192" s="9"/>
      <c r="ZZ192" s="9"/>
      <c r="AAA192" s="9"/>
      <c r="AAB192" s="9"/>
      <c r="AAC192" s="9"/>
      <c r="AAD192" s="9"/>
      <c r="AAE192" s="9"/>
      <c r="AAF192" s="9"/>
      <c r="AAG192" s="9"/>
      <c r="AAH192" s="9"/>
      <c r="AAI192" s="9"/>
      <c r="AAJ192" s="9"/>
      <c r="AAK192" s="9"/>
      <c r="AAL192" s="9"/>
      <c r="AAM192" s="9"/>
      <c r="AAN192" s="9"/>
      <c r="AAO192" s="9"/>
      <c r="AAP192" s="9"/>
      <c r="AAQ192" s="9"/>
      <c r="AAR192" s="9"/>
      <c r="AAS192" s="9"/>
      <c r="AAT192" s="9"/>
      <c r="AAU192" s="9"/>
      <c r="AAV192" s="9"/>
      <c r="AAW192" s="9"/>
      <c r="AAX192" s="9"/>
      <c r="AAY192" s="9"/>
      <c r="AAZ192" s="9"/>
      <c r="ABA192" s="9"/>
      <c r="ABB192" s="9"/>
      <c r="ABC192" s="9"/>
      <c r="ABD192" s="9"/>
      <c r="ABE192" s="9"/>
      <c r="ABF192" s="9"/>
      <c r="ABG192" s="9"/>
      <c r="ABH192" s="9"/>
      <c r="ABI192" s="9"/>
      <c r="ABJ192" s="9"/>
      <c r="ABK192" s="9"/>
      <c r="ABL192" s="9"/>
      <c r="ABM192" s="9"/>
      <c r="ABN192" s="9"/>
      <c r="ABO192" s="9"/>
      <c r="ABP192" s="9"/>
      <c r="ABQ192" s="9"/>
      <c r="ABR192" s="9"/>
      <c r="ABS192" s="9"/>
      <c r="ABT192" s="9"/>
      <c r="ABU192" s="9"/>
      <c r="ABV192" s="9"/>
      <c r="ABW192" s="9"/>
      <c r="ABX192" s="9"/>
      <c r="ABY192" s="9"/>
      <c r="ABZ192" s="9"/>
      <c r="ACA192" s="9"/>
      <c r="ACB192" s="9"/>
      <c r="ACC192" s="9"/>
      <c r="ACD192" s="9"/>
      <c r="ACE192" s="9"/>
      <c r="ACF192" s="9"/>
      <c r="ACG192" s="9"/>
      <c r="ACH192" s="9"/>
      <c r="ACI192" s="9"/>
      <c r="ACJ192" s="9"/>
      <c r="ACK192" s="9"/>
      <c r="ACL192" s="9"/>
      <c r="ACM192" s="9"/>
      <c r="ACN192" s="9"/>
      <c r="ACO192" s="9"/>
      <c r="ACP192" s="9"/>
      <c r="ACQ192" s="9"/>
      <c r="ACR192" s="9"/>
      <c r="ACS192" s="9"/>
      <c r="ACT192" s="9"/>
      <c r="ACU192" s="9"/>
      <c r="ACV192" s="9"/>
      <c r="ACW192" s="9"/>
      <c r="ACX192" s="9"/>
      <c r="ACY192" s="9"/>
      <c r="ACZ192" s="9"/>
      <c r="ADA192" s="9"/>
      <c r="ADB192" s="9"/>
      <c r="ADC192" s="9"/>
      <c r="ADD192" s="9"/>
      <c r="ADE192" s="9"/>
      <c r="ADF192" s="9"/>
      <c r="ADG192" s="9"/>
      <c r="ADH192" s="9"/>
      <c r="ADI192" s="9"/>
      <c r="ADJ192" s="9"/>
      <c r="ADK192" s="9"/>
      <c r="ADL192" s="9"/>
      <c r="ADM192" s="9"/>
      <c r="ADN192" s="9"/>
      <c r="ADO192" s="9"/>
      <c r="ADP192" s="9"/>
      <c r="ADQ192" s="9"/>
      <c r="ADR192" s="9"/>
      <c r="ADS192" s="9"/>
      <c r="ADT192" s="9"/>
      <c r="ADU192" s="9"/>
      <c r="ADV192" s="9"/>
      <c r="ADW192" s="9"/>
      <c r="ADX192" s="9"/>
      <c r="ADY192" s="9"/>
      <c r="ADZ192" s="9"/>
      <c r="AEA192" s="9"/>
      <c r="AEB192" s="9"/>
      <c r="AEC192" s="9"/>
      <c r="AED192" s="9"/>
      <c r="AEE192" s="9"/>
      <c r="AEF192" s="9"/>
      <c r="AEG192" s="9"/>
      <c r="AEH192" s="9"/>
      <c r="AEI192" s="9"/>
      <c r="AEJ192" s="9"/>
      <c r="AEK192" s="9"/>
      <c r="AEL192" s="9"/>
      <c r="AEM192" s="9"/>
      <c r="AEN192" s="9"/>
      <c r="AEO192" s="9"/>
      <c r="AEP192" s="9"/>
      <c r="AEQ192" s="9"/>
      <c r="AER192" s="9"/>
      <c r="AES192" s="9"/>
      <c r="AET192" s="9"/>
      <c r="AEU192" s="9"/>
      <c r="AEV192" s="9"/>
      <c r="AEW192" s="9"/>
      <c r="AEX192" s="9"/>
      <c r="AEY192" s="9"/>
      <c r="AEZ192" s="9"/>
      <c r="AFA192" s="9"/>
      <c r="AFB192" s="9"/>
      <c r="AFC192" s="9"/>
      <c r="AFD192" s="9"/>
      <c r="AFE192" s="9"/>
      <c r="AFF192" s="9"/>
      <c r="AFG192" s="9"/>
      <c r="AFH192" s="9"/>
      <c r="AFI192" s="9"/>
      <c r="AFJ192" s="9"/>
      <c r="AFK192" s="9"/>
      <c r="AFL192" s="9"/>
      <c r="AFM192" s="9"/>
      <c r="AFN192" s="9"/>
      <c r="AFO192" s="9"/>
      <c r="AFP192" s="9"/>
      <c r="AFQ192" s="9"/>
      <c r="AFR192" s="9"/>
      <c r="AFS192" s="9"/>
      <c r="AFT192" s="9"/>
      <c r="AFU192" s="9"/>
      <c r="AFV192" s="9"/>
      <c r="AFW192" s="9"/>
      <c r="AFX192" s="9"/>
      <c r="AFY192" s="9"/>
      <c r="AFZ192" s="9"/>
      <c r="AGA192" s="9"/>
      <c r="AGB192" s="9"/>
      <c r="AGC192" s="9"/>
      <c r="AGD192" s="9"/>
      <c r="AGE192" s="9"/>
      <c r="AGF192" s="9"/>
      <c r="AGG192" s="9"/>
      <c r="AGH192" s="9"/>
      <c r="AGI192" s="9"/>
      <c r="AGJ192" s="9"/>
      <c r="AGK192" s="9"/>
      <c r="AGL192" s="9"/>
      <c r="AGM192" s="9"/>
      <c r="AGN192" s="9"/>
      <c r="AGO192" s="9"/>
      <c r="AGP192" s="9"/>
      <c r="AGQ192" s="9"/>
      <c r="AGR192" s="9"/>
      <c r="AGS192" s="9"/>
      <c r="AGT192" s="9"/>
      <c r="AGU192" s="9"/>
      <c r="AGV192" s="9"/>
      <c r="AGW192" s="9"/>
      <c r="AGX192" s="9"/>
      <c r="AGY192" s="9"/>
      <c r="AGZ192" s="9"/>
      <c r="AHA192" s="9"/>
      <c r="AHB192" s="9"/>
      <c r="AHC192" s="9"/>
      <c r="AHD192" s="9"/>
      <c r="AHE192" s="9"/>
      <c r="AHF192" s="9"/>
      <c r="AHG192" s="9"/>
      <c r="AHH192" s="9"/>
      <c r="AHI192" s="9"/>
      <c r="AHJ192" s="9"/>
      <c r="AHK192" s="9"/>
      <c r="AHL192" s="9"/>
      <c r="AHM192" s="9"/>
      <c r="AHN192" s="9"/>
      <c r="AHO192" s="9"/>
      <c r="AHP192" s="9"/>
      <c r="AHQ192" s="9"/>
      <c r="AHR192" s="9"/>
      <c r="AHS192" s="9"/>
      <c r="AHT192" s="9"/>
      <c r="AHU192" s="9"/>
      <c r="AHV192" s="9"/>
      <c r="AHW192" s="9"/>
      <c r="AHX192" s="9"/>
      <c r="AHY192" s="9"/>
      <c r="AHZ192" s="9"/>
      <c r="AIA192" s="9"/>
      <c r="AIB192" s="9"/>
      <c r="AIC192" s="9"/>
      <c r="AID192" s="9"/>
      <c r="AIE192" s="9"/>
      <c r="AIF192" s="9"/>
      <c r="AIG192" s="9"/>
      <c r="AIH192" s="9"/>
      <c r="AII192" s="9"/>
      <c r="AIJ192" s="9"/>
      <c r="AIK192" s="9"/>
      <c r="AIL192" s="9"/>
      <c r="AIM192" s="9"/>
      <c r="AIN192" s="9"/>
      <c r="AIO192" s="9"/>
      <c r="AIP192" s="9"/>
      <c r="AIQ192" s="9"/>
      <c r="AIR192" s="9"/>
      <c r="AIS192" s="9"/>
      <c r="AIT192" s="9"/>
      <c r="AIU192" s="9"/>
      <c r="AIV192" s="9"/>
      <c r="AIW192" s="9"/>
      <c r="AIX192" s="9"/>
      <c r="AIY192" s="9"/>
      <c r="AIZ192" s="9"/>
      <c r="AJA192" s="9"/>
      <c r="AJB192" s="9"/>
      <c r="AJC192" s="9"/>
      <c r="AJD192" s="9"/>
      <c r="AJE192" s="9"/>
      <c r="AJF192" s="9"/>
      <c r="AJG192" s="9"/>
      <c r="AJH192" s="9"/>
      <c r="AJI192" s="9"/>
      <c r="AJJ192" s="9"/>
      <c r="AJK192" s="9"/>
      <c r="AJL192" s="9"/>
      <c r="AJM192" s="9"/>
      <c r="AJN192" s="9"/>
      <c r="AJO192" s="9"/>
      <c r="AJP192" s="9"/>
      <c r="AJQ192" s="9"/>
      <c r="AJR192" s="9"/>
      <c r="AJS192" s="9"/>
      <c r="AJT192" s="9"/>
      <c r="AJU192" s="9"/>
      <c r="AJV192" s="9"/>
      <c r="AJW192" s="9"/>
      <c r="AJX192" s="9"/>
      <c r="AJY192" s="9"/>
      <c r="AJZ192" s="9"/>
      <c r="AKA192" s="9"/>
      <c r="AKB192" s="9"/>
      <c r="AKC192" s="9"/>
      <c r="AKD192" s="9"/>
      <c r="AKE192" s="9"/>
      <c r="AKF192" s="9"/>
      <c r="AKG192" s="9"/>
      <c r="AKH192" s="9"/>
      <c r="AKI192" s="9"/>
      <c r="AKJ192" s="9"/>
      <c r="AKK192" s="9"/>
      <c r="AKL192" s="9"/>
      <c r="AKM192" s="9"/>
      <c r="AKN192" s="9"/>
      <c r="AKO192" s="9"/>
      <c r="AKP192" s="9"/>
      <c r="AKQ192" s="9"/>
      <c r="AKR192" s="9"/>
      <c r="AKS192" s="9"/>
      <c r="AKT192" s="9"/>
      <c r="AKU192" s="9"/>
      <c r="AKV192" s="9"/>
      <c r="AKW192" s="9"/>
      <c r="AKX192" s="9"/>
      <c r="AKY192" s="9"/>
      <c r="AKZ192" s="9"/>
      <c r="ALA192" s="9"/>
      <c r="ALB192" s="9"/>
      <c r="ALC192" s="9"/>
      <c r="ALD192" s="9"/>
      <c r="ALE192" s="9"/>
      <c r="ALF192" s="9"/>
      <c r="ALG192" s="9"/>
      <c r="ALH192" s="9"/>
      <c r="ALI192" s="9"/>
      <c r="ALJ192" s="9"/>
      <c r="ALK192" s="9"/>
      <c r="ALL192" s="9"/>
      <c r="ALM192" s="9"/>
      <c r="ALN192" s="9"/>
      <c r="ALO192" s="9"/>
      <c r="ALP192" s="9"/>
      <c r="ALQ192" s="9"/>
      <c r="ALR192" s="9"/>
      <c r="ALS192" s="9"/>
      <c r="ALT192" s="9"/>
      <c r="ALU192" s="9"/>
      <c r="ALV192" s="9"/>
      <c r="ALW192" s="9"/>
      <c r="ALX192" s="9"/>
      <c r="ALY192" s="9"/>
      <c r="AMN192" s="9"/>
      <c r="AMO192" s="9"/>
      <c r="AMP192" s="9"/>
      <c r="AMQ192" s="9"/>
      <c r="AMR192" s="9"/>
      <c r="AMS192" s="9"/>
      <c r="AMT192" s="9"/>
      <c r="AMU192" s="9"/>
      <c r="AMV192" s="9"/>
      <c r="AMW192" s="9"/>
      <c r="AMX192" s="9"/>
      <c r="AMY192" s="9"/>
      <c r="AMZ192" s="9"/>
      <c r="ANA192" s="9"/>
      <c r="ANB192" s="9"/>
      <c r="ANC192" s="9"/>
      <c r="AND192" s="9"/>
      <c r="ANE192" s="9"/>
      <c r="ANF192" s="9"/>
      <c r="ANG192" s="9"/>
      <c r="ANH192" s="9"/>
      <c r="ANI192" s="9"/>
      <c r="ANJ192" s="9"/>
      <c r="ANK192" s="9"/>
      <c r="ANL192" s="9"/>
      <c r="ANM192" s="9"/>
      <c r="ANN192" s="9"/>
      <c r="ANO192" s="9"/>
      <c r="ANP192" s="9"/>
      <c r="ANQ192" s="9"/>
      <c r="ANR192" s="9"/>
      <c r="ANS192" s="9"/>
      <c r="ANT192" s="9"/>
      <c r="ANU192" s="9"/>
      <c r="ANV192" s="9"/>
      <c r="ANW192" s="9"/>
      <c r="ANX192" s="9"/>
      <c r="ANY192" s="9"/>
      <c r="ANZ192" s="9"/>
      <c r="AOA192" s="9"/>
      <c r="AOB192" s="9"/>
      <c r="AOC192" s="9"/>
      <c r="AOD192" s="9"/>
      <c r="AOE192" s="9"/>
      <c r="AOF192" s="9"/>
      <c r="AOG192" s="9"/>
      <c r="AOH192" s="9"/>
      <c r="AOI192" s="9"/>
      <c r="AOJ192" s="9"/>
      <c r="AOK192" s="9"/>
      <c r="AOL192" s="9"/>
      <c r="AOM192" s="9"/>
      <c r="AON192" s="9"/>
      <c r="AOO192" s="9"/>
      <c r="AOP192" s="9"/>
      <c r="AOQ192" s="9"/>
      <c r="AOR192" s="9"/>
      <c r="AOS192" s="9"/>
      <c r="AOT192" s="9"/>
      <c r="AOU192" s="9"/>
      <c r="AOV192" s="9"/>
      <c r="AOW192" s="9"/>
      <c r="AOX192" s="9"/>
      <c r="AOY192" s="9"/>
      <c r="AOZ192" s="9"/>
      <c r="APA192" s="9"/>
      <c r="APB192" s="9"/>
      <c r="APC192" s="9"/>
      <c r="APD192" s="9"/>
      <c r="APE192" s="9"/>
      <c r="APF192" s="9"/>
      <c r="APG192" s="9"/>
      <c r="APH192" s="9"/>
      <c r="API192" s="9"/>
      <c r="APJ192" s="9"/>
      <c r="APK192" s="9"/>
      <c r="APL192" s="9"/>
      <c r="APM192" s="9"/>
      <c r="APN192" s="9"/>
      <c r="APO192" s="9"/>
      <c r="APP192" s="9"/>
      <c r="APQ192" s="9"/>
      <c r="APR192" s="9"/>
      <c r="APS192" s="9"/>
      <c r="APT192" s="9"/>
      <c r="APU192" s="9"/>
      <c r="APV192" s="9"/>
      <c r="APW192" s="9"/>
      <c r="APX192" s="9"/>
      <c r="APY192" s="9"/>
      <c r="APZ192" s="9"/>
      <c r="AQA192" s="9"/>
      <c r="AQB192" s="9"/>
      <c r="AQC192" s="9"/>
      <c r="AQD192" s="9"/>
      <c r="AQE192" s="9"/>
      <c r="AQF192" s="9"/>
      <c r="AQG192" s="9"/>
      <c r="AQH192" s="9"/>
      <c r="AQI192" s="9"/>
      <c r="AQJ192" s="9"/>
      <c r="AQK192" s="9"/>
      <c r="AQL192" s="9"/>
      <c r="AQM192" s="9"/>
      <c r="AQN192" s="9"/>
      <c r="AQO192" s="9"/>
      <c r="AQP192" s="9"/>
      <c r="AQQ192" s="9"/>
      <c r="AQR192" s="9"/>
      <c r="AQS192" s="9"/>
      <c r="AQT192" s="9"/>
      <c r="AQU192" s="9"/>
      <c r="AQV192" s="9"/>
      <c r="AQW192" s="9"/>
      <c r="AQX192" s="9"/>
      <c r="AQY192" s="9"/>
      <c r="AQZ192" s="9"/>
      <c r="ARA192" s="9"/>
      <c r="ARB192" s="9"/>
      <c r="ARC192" s="9"/>
      <c r="ARD192" s="9"/>
      <c r="ARE192" s="9"/>
      <c r="ARF192" s="9"/>
      <c r="ARG192" s="9"/>
      <c r="ARH192" s="9"/>
      <c r="ARI192" s="9"/>
      <c r="ARJ192" s="9"/>
      <c r="ARK192" s="9"/>
      <c r="ARL192" s="9"/>
      <c r="ARM192" s="9"/>
      <c r="ARN192" s="9"/>
      <c r="ARO192" s="9"/>
      <c r="ARP192" s="9"/>
      <c r="ARQ192" s="9"/>
      <c r="ARR192" s="9"/>
      <c r="ARS192" s="9"/>
      <c r="ART192" s="9"/>
      <c r="ARU192" s="9"/>
      <c r="ARV192" s="9"/>
      <c r="ARW192" s="9"/>
      <c r="ARX192" s="9"/>
      <c r="ARY192" s="9"/>
      <c r="ARZ192" s="9"/>
      <c r="ASA192" s="9"/>
      <c r="ASB192" s="9"/>
      <c r="ASC192" s="9"/>
      <c r="ASD192" s="9"/>
      <c r="ASE192" s="9"/>
      <c r="ASF192" s="9"/>
      <c r="ASG192" s="9"/>
      <c r="ASH192" s="9"/>
      <c r="ASI192" s="9"/>
      <c r="ASJ192" s="9"/>
      <c r="ASK192" s="9"/>
      <c r="ASL192" s="9"/>
      <c r="ASM192" s="9"/>
      <c r="ASN192" s="9"/>
      <c r="ASO192" s="9"/>
      <c r="ASP192" s="9"/>
      <c r="ASQ192" s="9"/>
      <c r="ASR192" s="9"/>
      <c r="ASS192" s="9"/>
      <c r="AST192" s="9"/>
      <c r="ASU192" s="9"/>
      <c r="ASV192" s="9"/>
      <c r="ASW192" s="9"/>
      <c r="ASX192" s="9"/>
      <c r="ASY192" s="9"/>
      <c r="ASZ192" s="9"/>
      <c r="ATA192" s="9"/>
      <c r="ATB192" s="9"/>
      <c r="ATC192" s="9"/>
      <c r="ATD192" s="9"/>
      <c r="ATE192" s="9"/>
      <c r="ATF192" s="9"/>
      <c r="ATG192" s="9"/>
      <c r="ATH192" s="9"/>
      <c r="ATI192" s="9"/>
      <c r="ATJ192" s="9"/>
      <c r="ATK192" s="9"/>
      <c r="ATL192" s="9"/>
      <c r="ATM192" s="9"/>
      <c r="ATN192" s="9"/>
      <c r="ATO192" s="9"/>
      <c r="ATP192" s="9"/>
      <c r="ATQ192" s="9"/>
      <c r="ATR192" s="9"/>
      <c r="ATS192" s="9"/>
      <c r="ATT192" s="9"/>
      <c r="ATU192" s="9"/>
      <c r="ATV192" s="9"/>
      <c r="ATW192" s="9"/>
      <c r="ATX192" s="9"/>
      <c r="ATY192" s="9" t="s">
        <v>5691</v>
      </c>
      <c r="ATZ192" s="9" t="s">
        <v>5691</v>
      </c>
      <c r="AUA192" s="9" t="s">
        <v>13594</v>
      </c>
      <c r="AUB192" s="9"/>
      <c r="AUC192" s="9"/>
      <c r="AUD192" s="9"/>
      <c r="AUE192" s="9"/>
      <c r="AUF192" s="9"/>
      <c r="AUG192" s="9"/>
      <c r="AUH192" s="9"/>
      <c r="AUI192" s="9"/>
      <c r="AUJ192" s="9"/>
      <c r="AUK192" s="9"/>
      <c r="AUL192" s="9"/>
      <c r="AUM192" s="9"/>
      <c r="AUN192" s="9"/>
      <c r="AUO192" s="9"/>
      <c r="AUP192" s="9"/>
      <c r="AUQ192" s="9"/>
      <c r="AUR192" s="9"/>
      <c r="AUS192" s="9"/>
      <c r="AUT192" s="9"/>
      <c r="AUU192" s="9"/>
      <c r="AUV192" s="9"/>
      <c r="AUW192" s="9"/>
      <c r="AUX192" s="9"/>
      <c r="AUY192" s="9"/>
      <c r="AUZ192" s="9"/>
      <c r="AVA192" s="9"/>
      <c r="AVB192" s="9"/>
      <c r="AVC192" s="9"/>
      <c r="AVD192" s="9"/>
      <c r="AVE192" s="9"/>
      <c r="AVF192" s="9"/>
      <c r="AVG192" s="9"/>
      <c r="AVH192" s="9"/>
      <c r="AVI192" s="9"/>
      <c r="AVJ192" s="9"/>
      <c r="AVK192" s="9" t="s">
        <v>13595</v>
      </c>
      <c r="AVL192" s="9"/>
      <c r="AVM192" s="9"/>
      <c r="AVN192" s="9"/>
      <c r="AVO192" s="9"/>
      <c r="AVP192" s="9"/>
      <c r="AVQ192" s="9"/>
      <c r="AVR192" s="9"/>
      <c r="AVS192" s="9"/>
      <c r="AVT192" s="9"/>
      <c r="AVU192" s="9"/>
      <c r="AVV192" s="9"/>
      <c r="AVW192" s="9"/>
      <c r="AVX192" s="9"/>
      <c r="AVY192" s="9"/>
      <c r="AVZ192" s="9"/>
      <c r="AWA192" s="9"/>
      <c r="AWB192" s="9"/>
      <c r="AWC192" s="9"/>
      <c r="AWD192" s="9"/>
      <c r="AWE192" s="9"/>
      <c r="AWF192" s="9"/>
      <c r="AWG192" s="9"/>
      <c r="AWH192" s="9"/>
      <c r="AWI192" s="9"/>
      <c r="AWJ192" s="9"/>
      <c r="AWK192" s="9"/>
      <c r="AWL192" s="9"/>
      <c r="AWM192" s="9"/>
      <c r="AWN192" s="9"/>
      <c r="AWO192" s="9"/>
      <c r="AWP192" s="9"/>
      <c r="AWQ192" s="9"/>
      <c r="AWR192" s="9"/>
      <c r="AWS192" s="9"/>
      <c r="AWT192" s="9"/>
      <c r="AWU192" s="9"/>
      <c r="AWV192" s="9"/>
      <c r="AWW192" s="9"/>
      <c r="AWX192" s="9"/>
      <c r="AWY192" s="9"/>
      <c r="AWZ192" s="9"/>
      <c r="AXA192" s="9"/>
      <c r="AXB192" s="9" t="s">
        <v>13596</v>
      </c>
      <c r="AXC192" s="9"/>
      <c r="AXD192" s="9"/>
      <c r="AXE192" s="9"/>
      <c r="AXF192" s="9"/>
      <c r="AXG192" s="9"/>
      <c r="AXH192" s="9"/>
      <c r="AXI192" s="9"/>
      <c r="AXJ192" s="9"/>
      <c r="AXK192" s="9">
        <v>540.0</v>
      </c>
      <c r="AXL192" s="9" t="s">
        <v>3387</v>
      </c>
      <c r="AXM192" s="9">
        <v>1405.0</v>
      </c>
      <c r="AXN192" s="9"/>
      <c r="AXO192" s="9"/>
      <c r="AXP192" s="9"/>
      <c r="AXQ192" s="9"/>
      <c r="AXR192" s="9"/>
      <c r="AXS192" s="9"/>
      <c r="AXT192" s="9"/>
      <c r="AXU192" s="9"/>
      <c r="AXV192" s="9"/>
      <c r="AXW192" s="9"/>
      <c r="AXX192" s="9"/>
      <c r="AXY192" s="9"/>
      <c r="AXZ192" s="9"/>
      <c r="AYA192" s="9"/>
      <c r="AYB192" s="9"/>
      <c r="AYC192" s="9"/>
      <c r="AYD192" s="9" t="s">
        <v>3387</v>
      </c>
      <c r="AYE192" s="9"/>
      <c r="AYF192" s="9"/>
      <c r="AYG192" s="9"/>
      <c r="AYH192" s="9" t="s">
        <v>13597</v>
      </c>
      <c r="AYI192" s="9"/>
      <c r="AYJ192" s="9"/>
      <c r="AYK192" s="9"/>
      <c r="AYL192" s="9"/>
      <c r="AYM192" s="9"/>
      <c r="AYN192" s="9"/>
      <c r="AYO192" s="9"/>
      <c r="AYP192" s="9"/>
      <c r="AYQ192" s="9"/>
      <c r="AYR192" s="9"/>
      <c r="AYS192" s="9"/>
      <c r="AYT192" s="9"/>
      <c r="AYU192" s="9"/>
      <c r="AYV192" s="9"/>
      <c r="AYW192" s="9"/>
      <c r="AYX192" s="9"/>
      <c r="AYY192" s="9"/>
      <c r="AYZ192" s="9"/>
      <c r="AZA192" s="9"/>
      <c r="AZB192" s="9"/>
      <c r="AZC192" s="9"/>
      <c r="AZD192" s="9"/>
      <c r="AZE192" s="9"/>
      <c r="AZF192" s="9"/>
      <c r="AZG192" s="9"/>
      <c r="AZH192" s="9"/>
      <c r="AZI192" s="9"/>
      <c r="AZJ192" s="9"/>
      <c r="AZK192" s="9"/>
      <c r="AZL192" s="9"/>
      <c r="AZM192" s="9"/>
      <c r="AZN192" s="9"/>
      <c r="AZO192" s="9"/>
      <c r="AZP192" s="9"/>
      <c r="AZQ192" s="9"/>
      <c r="AZR192" s="9"/>
      <c r="AZS192" s="9"/>
      <c r="AZT192" s="9"/>
      <c r="AZU192" s="9"/>
      <c r="AZV192" s="9"/>
      <c r="AZW192" s="9"/>
      <c r="AZX192" s="9"/>
      <c r="AZY192" s="9"/>
      <c r="AZZ192" s="9"/>
      <c r="BAA192" s="9"/>
      <c r="BAB192" s="9"/>
      <c r="BAC192" s="9"/>
      <c r="BAD192" s="9"/>
      <c r="BAE192" s="9"/>
      <c r="BAF192" s="9"/>
      <c r="BAG192" s="9"/>
      <c r="BAH192" s="9"/>
      <c r="BAI192" s="9"/>
      <c r="BAJ192" s="9"/>
      <c r="BAK192" s="9"/>
      <c r="BAL192" s="9"/>
      <c r="BAM192" s="9"/>
      <c r="BAN192" s="9"/>
      <c r="BAO192" s="9"/>
      <c r="BAP192" s="9"/>
      <c r="BAQ192" s="9"/>
      <c r="BAR192" s="9"/>
      <c r="BAS192" s="9"/>
      <c r="BAT192" s="9"/>
      <c r="BAU192" s="9"/>
      <c r="BAV192" s="9"/>
      <c r="BAW192" s="9"/>
      <c r="BAX192" s="9"/>
      <c r="BAY192" s="9"/>
      <c r="BAZ192" s="9"/>
      <c r="BBA192" s="9"/>
      <c r="BBB192" s="9"/>
      <c r="BBC192" s="9"/>
      <c r="BBD192" s="9"/>
      <c r="BBE192" s="9"/>
      <c r="BBF192" s="9"/>
      <c r="BBG192" s="9"/>
      <c r="BBH192" s="9"/>
      <c r="BBI192" s="9"/>
      <c r="BBJ192" s="9"/>
      <c r="BBK192" s="9"/>
      <c r="BBL192" s="9"/>
      <c r="BBM192" s="9"/>
      <c r="BBN192" s="9"/>
      <c r="BBO192" s="9"/>
      <c r="BBP192" s="9"/>
      <c r="BBQ192" s="9"/>
      <c r="BBR192" s="9"/>
      <c r="BBS192" s="9"/>
      <c r="BBT192" s="9"/>
      <c r="BBU192" s="9"/>
      <c r="BBV192" s="9"/>
      <c r="BBW192" s="9"/>
      <c r="BBX192" s="9"/>
      <c r="BBY192" s="9"/>
      <c r="BBZ192" s="9"/>
      <c r="BCA192" s="9"/>
      <c r="BCB192" s="9"/>
      <c r="BCC192" s="9"/>
      <c r="BCD192" s="9"/>
      <c r="BCE192" s="9"/>
      <c r="BCF192" s="9"/>
      <c r="BCG192" s="9"/>
      <c r="BCH192" s="9"/>
      <c r="BCI192" s="9"/>
      <c r="BCJ192" s="9"/>
      <c r="BCK192" s="9"/>
      <c r="BCL192" s="9"/>
      <c r="BCM192" s="9"/>
      <c r="BCN192" s="9"/>
      <c r="BCO192" s="9"/>
      <c r="BCP192" s="9"/>
      <c r="BCQ192" s="9"/>
      <c r="BCR192" s="9"/>
      <c r="BCS192" s="9"/>
      <c r="BCT192" s="9"/>
      <c r="BCU192" s="9"/>
      <c r="BCV192" s="9"/>
      <c r="BCW192" s="9"/>
      <c r="BCX192" s="9"/>
      <c r="BCY192" s="9"/>
      <c r="BCZ192" s="9"/>
      <c r="BDA192" s="9"/>
      <c r="BDB192" s="9"/>
      <c r="BDC192" s="9"/>
      <c r="BDD192" s="9"/>
      <c r="BDE192" s="9"/>
      <c r="BDF192" s="9"/>
      <c r="BDG192" s="9"/>
      <c r="BDH192" s="9"/>
      <c r="BDI192" s="9"/>
      <c r="BDJ192" s="9"/>
      <c r="BDK192" s="9"/>
      <c r="BDL192" s="9"/>
      <c r="BDM192" s="9"/>
      <c r="BDN192" s="9"/>
      <c r="BDO192" s="9"/>
      <c r="BDP192" s="9"/>
      <c r="BDQ192" s="9"/>
      <c r="BDR192" s="9"/>
      <c r="BDS192" s="9"/>
      <c r="BDT192" s="9"/>
      <c r="BDU192" s="9"/>
      <c r="BDV192" s="9"/>
      <c r="BDW192" s="9"/>
      <c r="BDX192" s="9"/>
      <c r="BDY192" s="9"/>
      <c r="BDZ192" s="9"/>
      <c r="BEA192" s="9"/>
      <c r="BEB192" s="9"/>
      <c r="BEC192" s="9"/>
      <c r="BED192" s="9"/>
      <c r="BEE192" s="9"/>
      <c r="BEF192" s="9"/>
      <c r="BEG192" s="9"/>
      <c r="BEH192" s="9"/>
      <c r="BEI192" s="9"/>
      <c r="BEJ192" s="9"/>
      <c r="BEK192" s="9"/>
      <c r="BEL192" s="9"/>
      <c r="BEM192" s="9"/>
      <c r="BEN192" s="9"/>
      <c r="BEO192" s="9"/>
      <c r="BEP192" s="9"/>
      <c r="BEQ192" s="9"/>
      <c r="BER192" s="9"/>
      <c r="BES192" s="9"/>
      <c r="BET192" s="9"/>
      <c r="BEU192" s="9"/>
      <c r="BEV192" s="9"/>
      <c r="BEW192" s="9"/>
      <c r="BEX192" s="9"/>
      <c r="BEY192" s="9"/>
      <c r="BEZ192" s="9"/>
      <c r="BFA192" s="9"/>
      <c r="BFB192" s="9"/>
      <c r="BFC192" s="9"/>
      <c r="BFD192" s="9"/>
      <c r="BFE192" s="9"/>
      <c r="BFF192" s="9"/>
      <c r="BFG192" s="9"/>
      <c r="BFH192" s="9"/>
      <c r="BFI192" s="9"/>
      <c r="BFJ192" s="9"/>
      <c r="BFK192" s="9"/>
      <c r="BFL192" s="9"/>
      <c r="BFM192" s="9"/>
      <c r="BFN192" s="9"/>
      <c r="BFO192" s="9"/>
      <c r="BFP192" s="9"/>
      <c r="BFQ192" s="9"/>
      <c r="BFR192" s="9"/>
      <c r="BFS192" s="9"/>
      <c r="BFT192" s="9"/>
      <c r="BFU192" s="9"/>
      <c r="BFV192" s="9"/>
      <c r="BFW192" s="9"/>
      <c r="BFX192" s="9"/>
      <c r="BFY192" s="9"/>
      <c r="BFZ192" s="9"/>
      <c r="BGA192" s="9"/>
      <c r="BGB192" s="9"/>
      <c r="BGC192" s="9"/>
      <c r="BGD192" s="9"/>
      <c r="BGE192" s="9"/>
      <c r="BGF192" s="9"/>
      <c r="BGG192" s="9"/>
      <c r="BGH192" s="9"/>
      <c r="BGI192" s="9"/>
      <c r="BGJ192" s="9"/>
      <c r="BGK192" s="9"/>
      <c r="BGL192" s="9"/>
      <c r="BGM192" s="9"/>
      <c r="BGN192" s="9"/>
      <c r="BGO192" s="9"/>
      <c r="BGP192" s="9"/>
      <c r="BGQ192" s="9"/>
      <c r="BGR192" s="9"/>
      <c r="BGS192" s="9"/>
      <c r="BGT192" s="9"/>
      <c r="BGU192" s="9"/>
      <c r="BGV192" s="9"/>
      <c r="BGW192" s="9"/>
      <c r="BGX192" s="9"/>
      <c r="BGY192" s="9"/>
      <c r="BGZ192" s="9"/>
      <c r="BHA192" s="9"/>
      <c r="BHB192" s="9"/>
      <c r="BHC192" s="9"/>
      <c r="BHD192" s="9"/>
      <c r="BHE192" s="9"/>
      <c r="BHF192" s="9"/>
      <c r="BHG192" s="9"/>
      <c r="BHH192" s="9"/>
      <c r="BHI192" s="9"/>
      <c r="BHJ192" s="9"/>
      <c r="BHK192" s="9"/>
      <c r="BHL192" s="9"/>
      <c r="BHM192" s="9"/>
      <c r="BHN192" s="9"/>
      <c r="BHO192" s="9"/>
      <c r="BHP192" s="9"/>
      <c r="BHQ192" s="9"/>
      <c r="BHR192" s="9"/>
      <c r="BHS192" s="9"/>
      <c r="BHT192" s="9"/>
      <c r="BHU192" s="9"/>
      <c r="BHV192" s="9"/>
      <c r="BHW192" s="9"/>
      <c r="BHX192" s="9"/>
      <c r="BHY192" s="9"/>
      <c r="BHZ192" s="9"/>
      <c r="BIA192" s="9"/>
      <c r="BIB192" s="9"/>
      <c r="BIC192" s="9"/>
      <c r="BID192" s="9"/>
      <c r="BIE192" s="9"/>
      <c r="BIF192" s="9"/>
      <c r="BIG192" s="9"/>
      <c r="BIH192" s="9"/>
      <c r="BII192" s="9"/>
      <c r="BIJ192" s="9"/>
      <c r="BIK192" s="9"/>
      <c r="BIL192" s="9"/>
      <c r="BIM192" s="9"/>
      <c r="BIN192" s="9"/>
      <c r="BIO192" s="9"/>
      <c r="BIP192" s="9"/>
      <c r="BIQ192" s="9"/>
      <c r="BIR192" s="9"/>
      <c r="BIS192" s="9"/>
      <c r="BIT192" s="9"/>
      <c r="BIU192" s="9"/>
      <c r="BIV192" s="9"/>
      <c r="BIW192" s="9"/>
      <c r="BIX192" s="9"/>
      <c r="BIY192" s="9"/>
      <c r="BIZ192" s="9"/>
      <c r="BJA192" s="9"/>
      <c r="BJB192" s="9"/>
      <c r="BJC192" s="9"/>
      <c r="BJD192" s="9"/>
      <c r="BJE192" s="9"/>
      <c r="BJF192" s="9"/>
      <c r="BJG192" s="9"/>
      <c r="BJH192" s="9"/>
      <c r="BJI192" s="9"/>
      <c r="BJJ192" s="9"/>
      <c r="BJK192" s="9"/>
      <c r="BJL192" s="9"/>
      <c r="BJM192" s="9"/>
      <c r="BJN192" s="9"/>
      <c r="BJO192" s="9"/>
      <c r="BJP192" s="9"/>
      <c r="BJQ192" s="9"/>
      <c r="BJR192" s="9"/>
      <c r="BJS192" s="9"/>
      <c r="BJT192" s="9"/>
      <c r="BJU192" s="9"/>
      <c r="BJV192" s="9"/>
      <c r="BJW192" s="9"/>
      <c r="BJX192" s="9"/>
      <c r="BJY192" s="9"/>
      <c r="BJZ192" s="9"/>
      <c r="BKA192" s="9"/>
      <c r="BKB192" s="9"/>
      <c r="BKC192" s="9"/>
      <c r="BKD192" s="9"/>
      <c r="BKE192" s="9"/>
      <c r="BKF192" s="9"/>
      <c r="BKG192" s="9"/>
      <c r="BKH192" s="9"/>
      <c r="BKI192" s="9"/>
      <c r="BKJ192" s="9"/>
      <c r="BKK192" s="9"/>
      <c r="BKL192" s="9"/>
      <c r="BKM192" s="9"/>
      <c r="BKN192" s="9"/>
      <c r="BKO192" s="9"/>
      <c r="BKP192" s="9"/>
      <c r="BKQ192" s="9"/>
      <c r="BKR192" s="9"/>
      <c r="BKS192" s="9"/>
      <c r="BKT192" s="9"/>
      <c r="BKU192" s="9"/>
      <c r="BKV192" s="9"/>
      <c r="BKW192" s="9"/>
      <c r="BKX192" s="9"/>
      <c r="BKY192" s="9"/>
      <c r="BKZ192" s="9"/>
      <c r="BLA192" s="9"/>
      <c r="BLB192" s="9"/>
      <c r="BLC192" s="9"/>
      <c r="BLD192" s="9"/>
      <c r="BLE192" s="9"/>
      <c r="BLF192" s="9"/>
      <c r="BLG192" s="9"/>
      <c r="BLH192" s="9"/>
      <c r="BLI192" s="9"/>
      <c r="BLJ192" s="9"/>
      <c r="BLK192" s="9"/>
      <c r="BLL192" s="9"/>
      <c r="BLM192" s="9"/>
      <c r="BLN192" s="9"/>
      <c r="BLO192" s="9"/>
      <c r="BLP192" s="9"/>
      <c r="BLQ192" s="9"/>
      <c r="BLR192" s="9"/>
      <c r="BLS192" s="9"/>
      <c r="BLT192" s="9"/>
      <c r="BLU192" s="9"/>
      <c r="BLV192" s="9"/>
      <c r="BLW192" s="9"/>
      <c r="BLX192" s="9"/>
      <c r="BLY192" s="9"/>
      <c r="BLZ192" s="9"/>
      <c r="BMA192" s="9"/>
      <c r="BMB192" s="9"/>
      <c r="BMC192" s="9"/>
      <c r="BMD192" s="9"/>
      <c r="BME192" s="9"/>
      <c r="BMF192" s="9"/>
      <c r="BMG192" s="9"/>
      <c r="BMH192" s="9"/>
      <c r="BMI192" s="9"/>
      <c r="BMJ192" s="9"/>
      <c r="BMK192" s="9"/>
      <c r="BML192" s="9"/>
      <c r="BMM192" s="9"/>
      <c r="BMN192" s="9"/>
      <c r="BMO192" s="9"/>
      <c r="BMP192" s="9"/>
      <c r="BMQ192" s="9"/>
      <c r="BMR192" s="9"/>
      <c r="BMS192" s="9"/>
      <c r="BMT192" s="9"/>
      <c r="BMU192" s="9"/>
      <c r="BMV192" s="9"/>
      <c r="BMW192" s="9"/>
      <c r="BMX192" s="9"/>
      <c r="BMY192" s="9"/>
      <c r="BMZ192" s="9"/>
      <c r="BNA192" s="9"/>
      <c r="BNB192" s="9"/>
      <c r="BNC192" s="9"/>
      <c r="BND192" s="9"/>
      <c r="BNE192" s="9"/>
      <c r="BNF192" s="9"/>
      <c r="BNG192" s="9"/>
      <c r="BNH192" s="9"/>
      <c r="BNI192" s="9"/>
      <c r="BNJ192" s="9"/>
      <c r="BNK192" s="9"/>
      <c r="BNL192" s="9"/>
      <c r="BNM192" s="9"/>
      <c r="BNN192" s="9"/>
      <c r="BNO192" s="9"/>
      <c r="BNP192" s="9"/>
      <c r="BNQ192" s="9"/>
      <c r="BNR192" s="9"/>
      <c r="BNS192" s="9"/>
      <c r="BNT192" s="9"/>
      <c r="BNU192" s="9"/>
      <c r="BNV192" s="9"/>
      <c r="BNW192" s="9"/>
      <c r="BNX192" s="9"/>
      <c r="BNY192" s="9"/>
      <c r="BNZ192" s="9"/>
      <c r="BOA192" s="9"/>
      <c r="BOB192" s="9"/>
      <c r="BOC192" s="9"/>
      <c r="BOD192" s="9"/>
      <c r="BOE192" s="9"/>
      <c r="BOF192" s="9"/>
      <c r="BOG192" s="9"/>
      <c r="BOH192" s="9"/>
      <c r="BOI192" s="9"/>
      <c r="BOJ192" s="9"/>
      <c r="BOK192" s="9"/>
      <c r="BOL192" s="9"/>
      <c r="BOM192" s="9"/>
      <c r="BON192" s="9"/>
      <c r="BOO192" s="9"/>
      <c r="BOP192" s="9"/>
      <c r="BOQ192" s="9"/>
      <c r="BOR192" s="9"/>
      <c r="BOS192" s="9"/>
      <c r="BOT192" s="9"/>
      <c r="BOU192" s="9"/>
      <c r="BOV192" s="9"/>
      <c r="BOW192" s="9"/>
      <c r="BOX192" s="9"/>
      <c r="BOY192" s="9"/>
      <c r="BOZ192" s="9"/>
      <c r="BPA192" s="9"/>
      <c r="BPB192" s="9"/>
      <c r="BPC192" s="9"/>
      <c r="BPD192" s="9"/>
      <c r="BPE192" s="9"/>
      <c r="BPF192" s="9"/>
      <c r="BPG192" s="9"/>
      <c r="BPH192" s="9"/>
      <c r="BPI192" s="9"/>
      <c r="BPJ192" s="9"/>
      <c r="BPK192" s="9"/>
      <c r="BPL192" s="9"/>
      <c r="BPM192" s="9"/>
      <c r="BPN192" s="9"/>
      <c r="BPO192" s="9"/>
      <c r="BPP192" s="9"/>
      <c r="BPQ192" s="9"/>
      <c r="BPR192" s="9"/>
      <c r="BPS192" s="9"/>
      <c r="BPT192" s="9"/>
      <c r="BPU192" s="9"/>
      <c r="BPV192" s="9"/>
      <c r="BPW192" s="9"/>
      <c r="BPX192" s="9"/>
      <c r="BPY192" s="9"/>
      <c r="BPZ192" s="9"/>
      <c r="BQA192" s="9"/>
      <c r="BQB192" s="9"/>
      <c r="BQC192" s="9"/>
      <c r="BQD192" s="9"/>
      <c r="BQE192" s="9"/>
      <c r="BQF192" s="9"/>
      <c r="BQG192" s="9"/>
      <c r="BQH192" s="9"/>
      <c r="BQI192" s="9"/>
      <c r="BQJ192" s="9"/>
      <c r="BQK192" s="9"/>
      <c r="BQL192" s="9"/>
      <c r="BQM192" s="9"/>
      <c r="BQN192" s="9"/>
      <c r="BQO192" s="9"/>
      <c r="BQP192" s="9"/>
      <c r="BQQ192" s="9"/>
      <c r="BQR192" s="9"/>
      <c r="BQS192" s="9"/>
      <c r="BQT192" s="9"/>
      <c r="BQU192" s="9"/>
      <c r="BQV192" s="9"/>
      <c r="BQW192" s="9"/>
      <c r="BQX192" s="9"/>
      <c r="BQY192" s="9"/>
      <c r="BQZ192" s="9"/>
      <c r="BRA192" s="9"/>
      <c r="BRB192" s="9"/>
      <c r="BRC192" s="9"/>
      <c r="BRD192" s="9"/>
      <c r="BRE192" s="9"/>
      <c r="BRF192" s="9"/>
      <c r="BRG192" s="9"/>
      <c r="BRH192" s="9"/>
      <c r="BRI192" s="9"/>
      <c r="BRJ192" s="9"/>
      <c r="BRK192" s="9"/>
      <c r="BRL192" s="9"/>
      <c r="BRM192" s="9"/>
      <c r="BRN192" s="9"/>
      <c r="BRO192" s="9"/>
      <c r="BRP192" s="9"/>
      <c r="BRQ192" s="9"/>
      <c r="BRR192" s="9"/>
      <c r="BRS192" s="9"/>
      <c r="BRT192" s="9"/>
      <c r="BRU192" s="9"/>
      <c r="BRV192" s="9"/>
      <c r="BRW192" s="9"/>
      <c r="BRX192" s="9"/>
      <c r="BRY192" s="9"/>
      <c r="BRZ192" s="9"/>
      <c r="BSA192" s="9"/>
      <c r="BSB192" s="9"/>
      <c r="BSC192" s="9"/>
      <c r="BSD192" s="9"/>
      <c r="BSE192" s="9"/>
      <c r="BSF192" s="9"/>
      <c r="BSG192" s="9"/>
      <c r="BSH192" s="9"/>
      <c r="BSI192" s="9"/>
      <c r="BSJ192" s="9"/>
      <c r="BSK192" s="9"/>
      <c r="BSL192" s="9"/>
      <c r="BSM192" s="9"/>
      <c r="BSN192" s="9"/>
      <c r="BSO192" s="9"/>
      <c r="BSP192" s="9"/>
      <c r="BSQ192" s="9"/>
      <c r="BSR192" s="9"/>
      <c r="BSS192" s="9"/>
      <c r="BST192" s="9"/>
      <c r="BSU192" s="9"/>
      <c r="BSV192" s="9"/>
      <c r="BSW192" s="9"/>
      <c r="BSX192" s="9"/>
      <c r="BSY192" s="9"/>
      <c r="BSZ192" s="9"/>
      <c r="BTA192" s="9"/>
      <c r="BTB192" s="9"/>
      <c r="BTC192" s="9"/>
      <c r="BTD192" s="9"/>
      <c r="BTE192" s="9"/>
      <c r="BTF192" s="9"/>
      <c r="BTG192" s="9"/>
      <c r="BTH192" s="9"/>
      <c r="BTI192" s="9"/>
      <c r="BTJ192" s="9"/>
      <c r="BTK192" s="9"/>
      <c r="BTL192" s="9"/>
      <c r="BTM192" s="9"/>
      <c r="BTN192" s="9"/>
      <c r="BTO192" s="9"/>
      <c r="BTP192" s="9"/>
      <c r="BTQ192" s="9"/>
      <c r="BTR192" s="9"/>
      <c r="BTS192" s="9"/>
      <c r="BTT192" s="9"/>
      <c r="BTU192" s="9"/>
      <c r="BTV192" s="9"/>
      <c r="BTW192" s="9"/>
      <c r="BTX192" s="9"/>
      <c r="BTY192" s="9"/>
      <c r="BTZ192" s="9"/>
      <c r="BUA192" s="9"/>
      <c r="BUB192" s="9"/>
      <c r="BUC192" s="9"/>
      <c r="BUD192" s="9"/>
      <c r="BUE192" s="9"/>
      <c r="BUF192" s="9"/>
      <c r="BUG192" s="9"/>
      <c r="BUH192" s="9"/>
      <c r="BUI192" s="9"/>
      <c r="BUJ192" s="9"/>
      <c r="BUK192" s="9"/>
      <c r="BUL192" s="9"/>
      <c r="BUM192" s="9"/>
      <c r="BUN192" s="9"/>
      <c r="BUO192" s="9"/>
      <c r="BUP192" s="9"/>
      <c r="BUQ192" s="9"/>
      <c r="BUR192" s="9"/>
      <c r="BUS192" s="9"/>
      <c r="BUT192" s="9"/>
      <c r="BUU192" s="9"/>
      <c r="BUV192" s="9"/>
      <c r="BUW192" s="9"/>
      <c r="BUX192" s="9"/>
      <c r="BUY192" s="9"/>
      <c r="BUZ192" s="9"/>
      <c r="BVA192" s="9"/>
      <c r="BVB192" s="9"/>
      <c r="BVC192" s="9"/>
      <c r="BVD192" s="9"/>
      <c r="BVE192" s="9"/>
      <c r="BVF192" s="9"/>
      <c r="BVG192" s="9"/>
      <c r="BVH192" s="9"/>
      <c r="BVI192" s="9"/>
      <c r="BVJ192" s="9"/>
      <c r="BVK192" s="9"/>
      <c r="BVL192" s="9"/>
      <c r="BVM192" s="9"/>
      <c r="BVN192" s="9"/>
      <c r="BVO192" s="9"/>
      <c r="BVP192" s="9"/>
      <c r="BVQ192" s="9"/>
      <c r="BVR192" s="9"/>
      <c r="BVS192" s="9"/>
      <c r="BVT192" s="9"/>
      <c r="BVU192" s="9"/>
      <c r="BVV192" s="9"/>
      <c r="BVW192" s="9"/>
      <c r="BVX192" s="9"/>
      <c r="BVY192" s="9"/>
      <c r="BVZ192" s="9"/>
      <c r="BWA192" s="9"/>
      <c r="BWB192" s="9"/>
      <c r="BWC192" s="9"/>
      <c r="BWD192" s="9"/>
      <c r="BWE192" s="9"/>
      <c r="BWF192" s="9"/>
      <c r="BWG192" s="9"/>
      <c r="BWH192" s="9"/>
      <c r="BWI192" s="9"/>
      <c r="BWJ192" s="9"/>
      <c r="BWK192" s="9"/>
      <c r="BWL192" s="9"/>
      <c r="BWM192" s="9"/>
      <c r="BWN192" s="9"/>
      <c r="BWO192" s="9"/>
      <c r="BWP192" s="9"/>
      <c r="BWQ192" s="9"/>
      <c r="BWR192" s="9"/>
      <c r="BWS192" s="9"/>
      <c r="BWT192" s="9"/>
      <c r="BWU192" s="9"/>
      <c r="BWV192" s="9"/>
      <c r="BWW192" s="9"/>
      <c r="BWX192" s="9"/>
      <c r="BWY192" s="9"/>
      <c r="BWZ192" s="9"/>
      <c r="BXA192" s="9"/>
      <c r="BXB192" s="9"/>
      <c r="BXC192" s="9"/>
      <c r="BXD192" s="9"/>
    </row>
    <row r="193" ht="14.25" customHeight="1">
      <c r="A193" s="9">
        <v>37.0</v>
      </c>
      <c r="B193" s="9" t="s">
        <v>11947</v>
      </c>
      <c r="C193" s="9" t="s">
        <v>11948</v>
      </c>
      <c r="D193" s="9" t="s">
        <v>11948</v>
      </c>
      <c r="E193" s="9"/>
      <c r="F193" s="9">
        <v>10.0</v>
      </c>
      <c r="G193" s="9" t="s">
        <v>13598</v>
      </c>
      <c r="H193" s="9"/>
      <c r="I193" s="9"/>
      <c r="J193" s="9"/>
      <c r="K193" s="9"/>
      <c r="L193" s="9">
        <v>10.0</v>
      </c>
      <c r="M193" s="9"/>
      <c r="N193" s="9"/>
      <c r="O193" s="9"/>
      <c r="P193" s="9">
        <v>0.0</v>
      </c>
      <c r="Q193" s="9" t="s">
        <v>13599</v>
      </c>
      <c r="R193" s="9"/>
      <c r="S193" s="9" t="s">
        <v>3390</v>
      </c>
      <c r="T193" s="9" t="s">
        <v>3389</v>
      </c>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9"/>
      <c r="ES193" s="9"/>
      <c r="ET193" s="9"/>
      <c r="EU193" s="9"/>
      <c r="EV193" s="9"/>
      <c r="EW193" s="9"/>
      <c r="EX193" s="9"/>
      <c r="EY193" s="9"/>
      <c r="EZ193" s="9"/>
      <c r="FA193" s="9"/>
      <c r="FB193" s="9"/>
      <c r="FC193" s="9"/>
      <c r="FD193" s="9"/>
      <c r="FE193" s="9"/>
      <c r="FF193" s="9"/>
      <c r="FG193" s="9"/>
      <c r="FH193" s="9"/>
      <c r="FI193" s="9"/>
      <c r="FJ193" s="9"/>
      <c r="FK193" s="9"/>
      <c r="FL193" s="9"/>
      <c r="FM193" s="9"/>
      <c r="FN193" s="9"/>
      <c r="FO193" s="9"/>
      <c r="FP193" s="9"/>
      <c r="FQ193" s="9"/>
      <c r="FR193" s="9"/>
      <c r="FS193" s="9"/>
      <c r="FT193" s="9"/>
      <c r="FU193" s="9"/>
      <c r="FV193" s="9"/>
      <c r="FW193" s="9"/>
      <c r="FX193" s="9"/>
      <c r="FY193" s="9"/>
      <c r="FZ193" s="9"/>
      <c r="GA193" s="9"/>
      <c r="GB193" s="9"/>
      <c r="GC193" s="9"/>
      <c r="GD193" s="9"/>
      <c r="GE193" s="9"/>
      <c r="GF193" s="9"/>
      <c r="GG193" s="9"/>
      <c r="GH193" s="9"/>
      <c r="GI193" s="9"/>
      <c r="GJ193" s="9"/>
      <c r="GK193" s="9"/>
      <c r="GL193" s="9"/>
      <c r="GM193" s="9"/>
      <c r="GN193" s="9"/>
      <c r="GO193" s="9"/>
      <c r="GP193" s="9"/>
      <c r="GQ193" s="9"/>
      <c r="GR193" s="9"/>
      <c r="GS193" s="9"/>
      <c r="GT193" s="9"/>
      <c r="GU193" s="9"/>
      <c r="GV193" s="9"/>
      <c r="GW193" s="9"/>
      <c r="GX193" s="9"/>
      <c r="GY193" s="9"/>
      <c r="GZ193" s="9"/>
      <c r="HA193" s="9"/>
      <c r="HB193" s="9"/>
      <c r="HC193" s="9"/>
      <c r="HD193" s="9"/>
      <c r="HE193" s="9"/>
      <c r="HF193" s="9"/>
      <c r="HG193" s="9"/>
      <c r="HH193" s="9"/>
      <c r="HI193" s="9"/>
      <c r="HJ193" s="9"/>
      <c r="HK193" s="9"/>
      <c r="HL193" s="9"/>
      <c r="HM193" s="9"/>
      <c r="HN193" s="9"/>
      <c r="HO193" s="9"/>
      <c r="HP193" s="9"/>
      <c r="HQ193" s="9"/>
      <c r="HR193" s="9"/>
      <c r="HS193" s="9"/>
      <c r="HT193" s="9"/>
      <c r="HU193" s="9"/>
      <c r="HV193" s="9"/>
      <c r="HW193" s="9"/>
      <c r="HX193" s="9"/>
      <c r="HY193" s="9"/>
      <c r="HZ193" s="9"/>
      <c r="IA193" s="9"/>
      <c r="IB193" s="9"/>
      <c r="IC193" s="9"/>
      <c r="ID193" s="9"/>
      <c r="IE193" s="9"/>
      <c r="IF193" s="9"/>
      <c r="IG193" s="9"/>
      <c r="IH193" s="9"/>
      <c r="II193" s="9"/>
      <c r="IJ193" s="9"/>
      <c r="IK193" s="9"/>
      <c r="IL193" s="9"/>
      <c r="IM193" s="9"/>
      <c r="IN193" s="9"/>
      <c r="IO193" s="9"/>
      <c r="IP193" s="9"/>
      <c r="IQ193" s="9"/>
      <c r="IR193" s="9"/>
      <c r="IS193" s="9"/>
      <c r="IT193" s="9"/>
      <c r="IU193" s="9"/>
      <c r="IV193" s="9"/>
      <c r="IW193" s="9"/>
      <c r="IX193" s="9"/>
      <c r="IY193" s="9"/>
      <c r="IZ193" s="9"/>
      <c r="JA193" s="9"/>
      <c r="JB193" s="9"/>
      <c r="JC193" s="9"/>
      <c r="JD193" s="9"/>
      <c r="JE193" s="9"/>
      <c r="JF193" s="9"/>
      <c r="JG193" s="9"/>
      <c r="JH193" s="9"/>
      <c r="JI193" s="9"/>
      <c r="JJ193" s="9"/>
      <c r="JK193" s="9"/>
      <c r="JL193" s="9"/>
      <c r="JM193" s="9"/>
      <c r="JN193" s="9"/>
      <c r="JO193" s="9"/>
      <c r="JP193" s="9"/>
      <c r="JQ193" s="9"/>
      <c r="JR193" s="9"/>
      <c r="JS193" s="9"/>
      <c r="JT193" s="9"/>
      <c r="JU193" s="9"/>
      <c r="JV193" s="9"/>
      <c r="JW193" s="9"/>
      <c r="JX193" s="9"/>
      <c r="JY193" s="9"/>
      <c r="JZ193" s="9"/>
      <c r="KA193" s="9"/>
      <c r="KB193" s="9"/>
      <c r="KC193" s="9"/>
      <c r="KD193" s="9"/>
      <c r="KE193" s="9"/>
      <c r="KF193" s="9"/>
      <c r="KG193" s="9"/>
      <c r="KH193" s="9"/>
      <c r="KI193" s="9"/>
      <c r="KJ193" s="9"/>
      <c r="KK193" s="9"/>
      <c r="KL193" s="9"/>
      <c r="KM193" s="9"/>
      <c r="KN193" s="9"/>
      <c r="KO193" s="9"/>
      <c r="KP193" s="9"/>
      <c r="KQ193" s="9"/>
      <c r="KR193" s="9"/>
      <c r="KS193" s="9"/>
      <c r="KT193" s="9"/>
      <c r="KU193" s="9"/>
      <c r="KV193" s="9"/>
      <c r="KW193" s="9"/>
      <c r="KX193" s="9"/>
      <c r="KY193" s="9"/>
      <c r="KZ193" s="9"/>
      <c r="LA193" s="9"/>
      <c r="LB193" s="9"/>
      <c r="LC193" s="9"/>
      <c r="LD193" s="9"/>
      <c r="LE193" s="9"/>
      <c r="LF193" s="9"/>
      <c r="LG193" s="9"/>
      <c r="LH193" s="9"/>
      <c r="LI193" s="9"/>
      <c r="LJ193" s="9"/>
      <c r="LK193" s="9"/>
      <c r="LL193" s="9"/>
      <c r="LM193" s="9"/>
      <c r="LN193" s="9"/>
      <c r="LO193" s="9"/>
      <c r="LP193" s="9"/>
      <c r="LQ193" s="9"/>
      <c r="LR193" s="9"/>
      <c r="LS193" s="9"/>
      <c r="LT193" s="9"/>
      <c r="LU193" s="9"/>
      <c r="LV193" s="9"/>
      <c r="LW193" s="9"/>
      <c r="LX193" s="9"/>
      <c r="LY193" s="9"/>
      <c r="LZ193" s="9"/>
      <c r="MA193" s="9"/>
      <c r="MB193" s="9"/>
      <c r="MC193" s="9"/>
      <c r="MD193" s="9"/>
      <c r="ME193" s="9"/>
      <c r="MF193" s="9"/>
      <c r="MG193" s="9"/>
      <c r="MH193" s="9"/>
      <c r="MI193" s="9"/>
      <c r="MJ193" s="9"/>
      <c r="MK193" s="9"/>
      <c r="ML193" s="9"/>
      <c r="MM193" s="9"/>
      <c r="MN193" s="9"/>
      <c r="MO193" s="9"/>
      <c r="MP193" s="9"/>
      <c r="MQ193" s="9"/>
      <c r="MR193" s="9"/>
      <c r="MS193" s="9"/>
      <c r="MT193" s="9"/>
      <c r="MU193" s="9"/>
      <c r="MV193" s="9"/>
      <c r="MW193" s="9"/>
      <c r="MX193" s="9"/>
      <c r="MY193" s="9"/>
      <c r="MZ193" s="9"/>
      <c r="NA193" s="9"/>
      <c r="NB193" s="9"/>
      <c r="NC193" s="9"/>
      <c r="ND193" s="9"/>
      <c r="NE193" s="9"/>
      <c r="NF193" s="9"/>
      <c r="NG193" s="9"/>
      <c r="NH193" s="9"/>
      <c r="NI193" s="9"/>
      <c r="NJ193" s="9"/>
      <c r="NK193" s="9"/>
      <c r="NL193" s="9"/>
      <c r="NM193" s="9"/>
      <c r="NN193" s="9"/>
      <c r="NO193" s="9"/>
      <c r="NP193" s="9"/>
      <c r="NQ193" s="9"/>
      <c r="NR193" s="9"/>
      <c r="NS193" s="9"/>
      <c r="NT193" s="9"/>
      <c r="NU193" s="9"/>
      <c r="NV193" s="9"/>
      <c r="NW193" s="9"/>
      <c r="NX193" s="9"/>
      <c r="NY193" s="9"/>
      <c r="NZ193" s="9"/>
      <c r="OA193" s="9"/>
      <c r="OB193" s="9"/>
      <c r="OC193" s="9"/>
      <c r="OD193" s="9"/>
      <c r="OE193" s="9"/>
      <c r="OF193" s="9"/>
      <c r="OG193" s="9"/>
      <c r="OH193" s="9"/>
      <c r="OI193" s="9"/>
      <c r="OJ193" s="9"/>
      <c r="OK193" s="9"/>
      <c r="OL193" s="9"/>
      <c r="OM193" s="9"/>
      <c r="ON193" s="9"/>
      <c r="OO193" s="9"/>
      <c r="OP193" s="9"/>
      <c r="OQ193" s="9"/>
      <c r="OR193" s="9"/>
      <c r="OS193" s="9"/>
      <c r="OT193" s="9"/>
      <c r="OU193" s="9"/>
      <c r="OV193" s="9"/>
      <c r="OW193" s="9"/>
      <c r="OX193" s="9"/>
      <c r="OY193" s="9"/>
      <c r="OZ193" s="9"/>
      <c r="PA193" s="9"/>
      <c r="PB193" s="9"/>
      <c r="PC193" s="9"/>
      <c r="PD193" s="9"/>
      <c r="PE193" s="9"/>
      <c r="PF193" s="9"/>
      <c r="PG193" s="9"/>
      <c r="PH193" s="9"/>
      <c r="PI193" s="9"/>
      <c r="PJ193" s="9"/>
      <c r="PK193" s="9"/>
      <c r="PL193" s="9"/>
      <c r="PM193" s="9"/>
      <c r="PN193" s="9"/>
      <c r="PO193" s="9"/>
      <c r="PP193" s="9"/>
      <c r="PQ193" s="9"/>
      <c r="PR193" s="9"/>
      <c r="PS193" s="9"/>
      <c r="PT193" s="9"/>
      <c r="PU193" s="9"/>
      <c r="PV193" s="9"/>
      <c r="PW193" s="9"/>
      <c r="PX193" s="9"/>
      <c r="PY193" s="9"/>
      <c r="PZ193" s="9"/>
      <c r="QA193" s="9"/>
      <c r="QB193" s="9"/>
      <c r="QC193" s="9"/>
      <c r="QD193" s="9"/>
      <c r="QE193" s="9"/>
      <c r="QF193" s="9"/>
      <c r="QG193" s="9"/>
      <c r="QH193" s="9"/>
      <c r="QI193" s="9"/>
      <c r="QJ193" s="9"/>
      <c r="QK193" s="9"/>
      <c r="QL193" s="9"/>
      <c r="QM193" s="9"/>
      <c r="QN193" s="9"/>
      <c r="QO193" s="9"/>
      <c r="QP193" s="9"/>
      <c r="QQ193" s="9"/>
      <c r="QR193" s="9"/>
      <c r="QS193" s="9"/>
      <c r="QT193" s="9"/>
      <c r="QU193" s="9"/>
      <c r="QV193" s="9"/>
      <c r="QW193" s="9"/>
      <c r="QX193" s="9"/>
      <c r="QY193" s="9"/>
      <c r="QZ193" s="9"/>
      <c r="RA193" s="9"/>
      <c r="RB193" s="9"/>
      <c r="RC193" s="9"/>
      <c r="RD193" s="9"/>
      <c r="RE193" s="9"/>
      <c r="RF193" s="9"/>
      <c r="RG193" s="9"/>
      <c r="RH193" s="9"/>
      <c r="RI193" s="9"/>
      <c r="RJ193" s="9"/>
      <c r="RK193" s="9"/>
      <c r="RL193" s="9"/>
      <c r="RM193" s="9"/>
      <c r="RN193" s="9"/>
      <c r="RO193" s="9"/>
      <c r="RP193" s="9"/>
      <c r="RQ193" s="9"/>
      <c r="RR193" s="9"/>
      <c r="RS193" s="9"/>
      <c r="RT193" s="9"/>
      <c r="RU193" s="9"/>
      <c r="RV193" s="9"/>
      <c r="RW193" s="9"/>
      <c r="RX193" s="9"/>
      <c r="RY193" s="9"/>
      <c r="RZ193" s="9"/>
      <c r="SA193" s="9"/>
      <c r="SB193" s="9"/>
      <c r="SC193" s="9"/>
      <c r="SD193" s="9"/>
      <c r="SE193" s="9"/>
      <c r="SF193" s="9"/>
      <c r="SG193" s="9"/>
      <c r="SH193" s="9"/>
      <c r="SI193" s="9"/>
      <c r="SJ193" s="9"/>
      <c r="SK193" s="9"/>
      <c r="SL193" s="9"/>
      <c r="SM193" s="9"/>
      <c r="SN193" s="9"/>
      <c r="SO193" s="9"/>
      <c r="SP193" s="9"/>
      <c r="SQ193" s="9"/>
      <c r="SR193" s="9"/>
      <c r="SS193" s="9"/>
      <c r="ST193" s="9"/>
      <c r="SU193" s="9"/>
      <c r="SV193" s="9"/>
      <c r="SW193" s="9"/>
      <c r="SX193" s="9"/>
      <c r="SY193" s="9"/>
      <c r="SZ193" s="9"/>
      <c r="TA193" s="9"/>
      <c r="TB193" s="9"/>
      <c r="TC193" s="9"/>
      <c r="TD193" s="9"/>
      <c r="TE193" s="9"/>
      <c r="TF193" s="9"/>
      <c r="TG193" s="9"/>
      <c r="TH193" s="9"/>
      <c r="TI193" s="9"/>
      <c r="TJ193" s="9"/>
      <c r="TK193" s="9"/>
      <c r="TL193" s="9"/>
      <c r="TM193" s="9"/>
      <c r="TN193" s="9"/>
      <c r="TO193" s="9"/>
      <c r="ANB193" s="9"/>
      <c r="ANC193" s="9"/>
      <c r="AND193" s="9"/>
      <c r="ANE193" s="9"/>
      <c r="ANF193" s="9"/>
      <c r="ANG193" s="9"/>
      <c r="ANH193" s="9"/>
      <c r="ANI193" s="9"/>
      <c r="ANJ193" s="9"/>
      <c r="ANK193" s="9"/>
      <c r="ANL193" s="9"/>
      <c r="ANM193" s="9"/>
      <c r="ANN193" s="9"/>
      <c r="ANO193" s="9"/>
      <c r="ANP193" s="9"/>
      <c r="ANQ193" s="9"/>
      <c r="ANR193" s="9"/>
      <c r="ANS193" s="9"/>
      <c r="ANT193" s="9"/>
      <c r="ANU193" s="9"/>
      <c r="ANV193" s="9"/>
      <c r="ANW193" s="9"/>
      <c r="ANX193" s="9"/>
      <c r="ANY193" s="9"/>
      <c r="ANZ193" s="9"/>
      <c r="AOA193" s="9"/>
      <c r="AOB193" s="9"/>
      <c r="AOC193" s="9"/>
      <c r="AOD193" s="9"/>
      <c r="AOE193" s="9"/>
      <c r="AOF193" s="9"/>
      <c r="AOG193" s="9"/>
      <c r="AOH193" s="9"/>
      <c r="AOI193" s="9"/>
      <c r="AOJ193" s="9"/>
      <c r="AOK193" s="9"/>
      <c r="AOL193" s="9"/>
      <c r="AOM193" s="9"/>
      <c r="AON193" s="9"/>
      <c r="AOO193" s="9"/>
      <c r="AOP193" s="9"/>
      <c r="AOQ193" s="9"/>
      <c r="AOR193" s="9"/>
      <c r="AOS193" s="9"/>
      <c r="AOT193" s="9"/>
      <c r="AOU193" s="9"/>
      <c r="AOV193" s="9"/>
      <c r="AOW193" s="9"/>
      <c r="AOX193" s="9"/>
      <c r="AOY193" s="9"/>
      <c r="AOZ193" s="9"/>
      <c r="APA193" s="9"/>
      <c r="APB193" s="9"/>
      <c r="APC193" s="9"/>
      <c r="APD193" s="9"/>
      <c r="APE193" s="9"/>
      <c r="APF193" s="9"/>
      <c r="APG193" s="9"/>
      <c r="APH193" s="9"/>
      <c r="API193" s="9"/>
      <c r="APJ193" s="9"/>
      <c r="APK193" s="9"/>
      <c r="APL193" s="9"/>
      <c r="APM193" s="9"/>
      <c r="APN193" s="9"/>
      <c r="APO193" s="9"/>
      <c r="APP193" s="9"/>
      <c r="APQ193" s="9"/>
      <c r="APR193" s="9"/>
      <c r="APS193" s="9"/>
      <c r="APT193" s="9"/>
      <c r="APU193" s="9"/>
      <c r="APV193" s="9"/>
      <c r="APW193" s="9"/>
      <c r="APX193" s="9"/>
      <c r="APY193" s="9"/>
      <c r="APZ193" s="9"/>
      <c r="AQA193" s="9"/>
      <c r="AQB193" s="9"/>
      <c r="AQC193" s="9"/>
      <c r="AQD193" s="9"/>
      <c r="AQE193" s="9"/>
      <c r="AQF193" s="9"/>
      <c r="AQG193" s="9"/>
      <c r="AQH193" s="9"/>
      <c r="AQI193" s="9"/>
      <c r="AQJ193" s="9"/>
      <c r="AQK193" s="9"/>
      <c r="AQL193" s="9"/>
      <c r="AQM193" s="9"/>
      <c r="AQN193" s="9"/>
      <c r="AQO193" s="9"/>
      <c r="AQP193" s="9"/>
      <c r="AQQ193" s="9"/>
      <c r="AQR193" s="9"/>
      <c r="AQS193" s="9"/>
      <c r="AQT193" s="9"/>
      <c r="AQU193" s="9"/>
      <c r="AQV193" s="9"/>
      <c r="AQW193" s="9"/>
      <c r="AQX193" s="9"/>
      <c r="AQY193" s="9"/>
      <c r="AQZ193" s="9"/>
      <c r="ARA193" s="9"/>
      <c r="ARB193" s="9"/>
      <c r="ARC193" s="9"/>
      <c r="ARD193" s="9"/>
      <c r="ARE193" s="9"/>
      <c r="ARF193" s="9"/>
      <c r="ARG193" s="9"/>
      <c r="ARH193" s="9"/>
      <c r="ARI193" s="9"/>
      <c r="ARJ193" s="9"/>
      <c r="ARK193" s="9"/>
      <c r="ARL193" s="9"/>
      <c r="ARM193" s="9"/>
      <c r="ARN193" s="9"/>
      <c r="ARO193" s="9"/>
      <c r="ARP193" s="9"/>
      <c r="ARQ193" s="9"/>
      <c r="ARR193" s="9"/>
      <c r="ARS193" s="9"/>
      <c r="ART193" s="9"/>
      <c r="ARU193" s="9"/>
      <c r="ARV193" s="9"/>
      <c r="ARW193" s="9"/>
      <c r="ARX193" s="9"/>
      <c r="ARY193" s="9"/>
      <c r="ARZ193" s="9"/>
      <c r="ASA193" s="9"/>
      <c r="ASB193" s="9"/>
      <c r="ASC193" s="9"/>
      <c r="ASD193" s="9"/>
      <c r="ASE193" s="9"/>
      <c r="ASF193" s="9"/>
      <c r="ASG193" s="9"/>
      <c r="ASH193" s="9"/>
      <c r="ASI193" s="9"/>
      <c r="ASJ193" s="9"/>
      <c r="ASK193" s="9"/>
      <c r="ASL193" s="9"/>
      <c r="ASM193" s="9"/>
      <c r="ASN193" s="9"/>
      <c r="ASO193" s="9"/>
      <c r="ASP193" s="9"/>
      <c r="ASQ193" s="9"/>
      <c r="ASR193" s="9"/>
      <c r="ASS193" s="9"/>
      <c r="AST193" s="9"/>
      <c r="ASU193" s="9"/>
      <c r="ASV193" s="9"/>
      <c r="ASW193" s="9"/>
      <c r="ASX193" s="9"/>
      <c r="ASY193" s="9"/>
      <c r="ASZ193" s="9"/>
      <c r="ATA193" s="9"/>
      <c r="ATB193" s="9"/>
      <c r="ATC193" s="9"/>
      <c r="ATD193" s="9"/>
      <c r="ATE193" s="9"/>
      <c r="ATF193" s="9"/>
      <c r="ATG193" s="9"/>
      <c r="ATH193" s="9"/>
      <c r="ATI193" s="9"/>
      <c r="ATJ193" s="9"/>
      <c r="ATK193" s="9"/>
      <c r="ATL193" s="9"/>
      <c r="ATM193" s="9"/>
      <c r="ATN193" s="9"/>
      <c r="ATO193" s="9"/>
      <c r="ATP193" s="9"/>
      <c r="ATQ193" s="9"/>
      <c r="ATR193" s="9"/>
      <c r="ATS193" s="9"/>
      <c r="ATT193" s="9"/>
      <c r="ATU193" s="9"/>
      <c r="ATV193" s="9"/>
      <c r="ATW193" s="9"/>
      <c r="ATX193" s="9"/>
      <c r="ATY193" s="9"/>
      <c r="ATZ193" s="9"/>
      <c r="AUA193" s="9"/>
      <c r="AUB193" s="9"/>
      <c r="AUC193" s="9"/>
      <c r="AUD193" s="9"/>
      <c r="AUE193" s="9"/>
      <c r="AUF193" s="9"/>
      <c r="AUG193" s="9"/>
      <c r="AUH193" s="9"/>
      <c r="AUI193" s="9"/>
      <c r="AUJ193" s="9"/>
      <c r="AUK193" s="9"/>
      <c r="AUL193" s="9"/>
      <c r="AUM193" s="9"/>
      <c r="AUN193" s="9"/>
      <c r="AUO193" s="9"/>
      <c r="AUP193" s="9"/>
      <c r="AUQ193" s="9"/>
      <c r="AUR193" s="9"/>
      <c r="AUS193" s="9"/>
      <c r="AUT193" s="9"/>
      <c r="AUU193" s="9"/>
      <c r="AUV193" s="9"/>
      <c r="AUW193" s="9"/>
      <c r="AUX193" s="9"/>
      <c r="AUY193" s="9"/>
      <c r="AUZ193" s="9"/>
      <c r="AVA193" s="9"/>
      <c r="AVB193" s="9"/>
      <c r="AVC193" s="9"/>
      <c r="AVD193" s="9"/>
      <c r="AVE193" s="9"/>
      <c r="AVF193" s="9"/>
      <c r="AVG193" s="9"/>
      <c r="AVH193" s="9"/>
      <c r="AVI193" s="9"/>
      <c r="AVJ193" s="9"/>
      <c r="AVK193" s="9"/>
      <c r="AVL193" s="9"/>
      <c r="AVM193" s="9"/>
      <c r="AVN193" s="9"/>
      <c r="AVO193" s="9"/>
      <c r="AVP193" s="9"/>
      <c r="AVQ193" s="9"/>
      <c r="AVR193" s="9"/>
      <c r="AVS193" s="9"/>
      <c r="AVT193" s="9"/>
      <c r="AVU193" s="9"/>
      <c r="AVV193" s="9"/>
      <c r="AVW193" s="9"/>
      <c r="AVX193" s="9"/>
      <c r="AVY193" s="9"/>
      <c r="AVZ193" s="9"/>
      <c r="AWA193" s="9"/>
      <c r="AWB193" s="9"/>
      <c r="AWC193" s="9"/>
      <c r="AWD193" s="9"/>
      <c r="AWE193" s="9"/>
      <c r="AWF193" s="9"/>
      <c r="AWG193" s="9"/>
      <c r="AWH193" s="9"/>
      <c r="AWI193" s="9"/>
      <c r="AWJ193" s="9"/>
      <c r="AWK193" s="9"/>
      <c r="AWL193" s="9"/>
      <c r="AWM193" s="9"/>
      <c r="AWN193" s="9"/>
      <c r="AWO193" s="9"/>
      <c r="AWP193" s="9"/>
      <c r="AWQ193" s="9"/>
      <c r="AWR193" s="9"/>
      <c r="AWS193" s="9"/>
      <c r="AWT193" s="9"/>
      <c r="AWU193" s="9"/>
      <c r="AWV193" s="9"/>
      <c r="AWW193" s="9"/>
      <c r="AWX193" s="9"/>
      <c r="AWY193" s="9"/>
      <c r="AWZ193" s="9"/>
      <c r="AXA193" s="9"/>
      <c r="AXB193" s="9"/>
      <c r="AXC193" s="9"/>
      <c r="AXD193" s="9"/>
      <c r="AXE193" s="9"/>
      <c r="AXF193" s="9"/>
      <c r="AXG193" s="9"/>
      <c r="AXH193" s="9"/>
      <c r="AXI193" s="9"/>
      <c r="AXJ193" s="9"/>
      <c r="AXK193" s="9"/>
      <c r="AXL193" s="9"/>
      <c r="AXM193" s="9"/>
      <c r="AXN193" s="9"/>
      <c r="AXO193" s="9"/>
      <c r="AXP193" s="9"/>
      <c r="AXQ193" s="9"/>
      <c r="AXR193" s="9"/>
      <c r="AXS193" s="9"/>
      <c r="AXT193" s="9"/>
      <c r="AXU193" s="9"/>
      <c r="AXV193" s="9"/>
      <c r="AXW193" s="9"/>
      <c r="AXX193" s="9"/>
      <c r="AXY193" s="9"/>
      <c r="AXZ193" s="9"/>
      <c r="AYA193" s="9"/>
      <c r="AYB193" s="9"/>
      <c r="AYC193" s="9"/>
      <c r="AYD193" s="9"/>
      <c r="AYE193" s="9"/>
      <c r="AYF193" s="9"/>
      <c r="AYG193" s="9"/>
      <c r="AYH193" s="9"/>
      <c r="AYI193" s="9"/>
      <c r="AYJ193" s="9"/>
      <c r="AYK193" s="9"/>
      <c r="AYL193" s="9"/>
      <c r="AYM193" s="9"/>
      <c r="AYN193" s="9"/>
      <c r="AYO193" s="9"/>
      <c r="AYP193" s="9"/>
      <c r="AYQ193" s="9"/>
      <c r="AYR193" s="9"/>
      <c r="AYS193" s="9"/>
      <c r="AYT193" s="9"/>
      <c r="AYU193" s="9"/>
      <c r="AYV193" s="9"/>
      <c r="AYW193" s="9"/>
      <c r="AYX193" s="9"/>
      <c r="AYY193" s="9"/>
      <c r="AYZ193" s="9"/>
      <c r="AZA193" s="9"/>
      <c r="AZB193" s="9"/>
      <c r="AZC193" s="9"/>
      <c r="AZD193" s="9"/>
      <c r="AZE193" s="9"/>
      <c r="AZF193" s="9"/>
      <c r="AZG193" s="9"/>
      <c r="AZH193" s="9"/>
      <c r="AZI193" s="9"/>
      <c r="AZJ193" s="9"/>
      <c r="AZK193" s="9"/>
      <c r="AZL193" s="9"/>
      <c r="AZM193" s="9"/>
      <c r="AZN193" s="9"/>
      <c r="AZO193" s="9"/>
      <c r="AZP193" s="9"/>
      <c r="AZQ193" s="9"/>
      <c r="AZR193" s="9"/>
      <c r="AZS193" s="9"/>
      <c r="AZT193" s="9"/>
      <c r="AZU193" s="9"/>
      <c r="AZV193" s="9"/>
      <c r="AZW193" s="9"/>
      <c r="AZX193" s="9"/>
      <c r="AZY193" s="9"/>
      <c r="AZZ193" s="9"/>
      <c r="BAA193" s="9"/>
      <c r="BAB193" s="9"/>
      <c r="BAC193" s="9"/>
      <c r="BAD193" s="9"/>
      <c r="BAE193" s="9"/>
      <c r="BAF193" s="9"/>
      <c r="BAG193" s="9"/>
      <c r="BAH193" s="9"/>
      <c r="BAI193" s="9"/>
      <c r="BAJ193" s="9"/>
      <c r="BAK193" s="9"/>
      <c r="BAL193" s="9"/>
      <c r="BAM193" s="9"/>
      <c r="BAN193" s="9"/>
      <c r="BAO193" s="9"/>
      <c r="BAP193" s="9"/>
      <c r="BAQ193" s="9"/>
      <c r="BAR193" s="9"/>
      <c r="BAS193" s="9"/>
      <c r="BAT193" s="9"/>
      <c r="BAU193" s="9"/>
      <c r="BAV193" s="9"/>
      <c r="BAW193" s="9"/>
      <c r="BAX193" s="9"/>
      <c r="BAY193" s="9"/>
      <c r="BAZ193" s="9"/>
      <c r="BBA193" s="9"/>
      <c r="BBB193" s="9"/>
      <c r="BBC193" s="9"/>
      <c r="BBD193" s="9"/>
      <c r="BBE193" s="9"/>
      <c r="BBF193" s="9"/>
      <c r="BBG193" s="9"/>
      <c r="BBH193" s="9"/>
      <c r="BBI193" s="9"/>
      <c r="BBJ193" s="9"/>
      <c r="BBK193" s="9"/>
      <c r="BBL193" s="9"/>
      <c r="BBM193" s="9"/>
      <c r="BBN193" s="9"/>
      <c r="BBO193" s="9"/>
      <c r="BBP193" s="9"/>
      <c r="BBQ193" s="9"/>
      <c r="BBR193" s="9"/>
      <c r="BBS193" s="9"/>
      <c r="BBT193" s="9"/>
      <c r="BBU193" s="9"/>
      <c r="BBV193" s="9"/>
      <c r="BBW193" s="9"/>
      <c r="BBX193" s="9"/>
      <c r="BBY193" s="9"/>
      <c r="BBZ193" s="9"/>
      <c r="BCA193" s="9"/>
      <c r="BCB193" s="9"/>
      <c r="BCC193" s="9"/>
      <c r="BCD193" s="9"/>
      <c r="BCE193" s="9"/>
      <c r="BCF193" s="9"/>
      <c r="BCG193" s="9"/>
      <c r="BCH193" s="9"/>
      <c r="BCI193" s="9"/>
      <c r="BCJ193" s="9"/>
      <c r="BCK193" s="9"/>
      <c r="BCL193" s="9"/>
      <c r="BCM193" s="9"/>
      <c r="BCN193" s="9"/>
      <c r="BCO193" s="9"/>
      <c r="BCP193" s="9"/>
      <c r="BCQ193" s="9"/>
      <c r="BCR193" s="9"/>
      <c r="BCS193" s="9"/>
      <c r="BCT193" s="9"/>
      <c r="BCU193" s="9"/>
      <c r="BCV193" s="9"/>
      <c r="BCW193" s="9"/>
      <c r="BCX193" s="9"/>
      <c r="BCY193" s="9"/>
      <c r="BCZ193" s="9"/>
      <c r="BDA193" s="9"/>
      <c r="BDB193" s="9"/>
      <c r="BDC193" s="9"/>
      <c r="BDD193" s="9"/>
      <c r="BDE193" s="9"/>
      <c r="BDF193" s="9"/>
      <c r="BDG193" s="9"/>
      <c r="BDH193" s="9"/>
      <c r="BDI193" s="9"/>
      <c r="BDJ193" s="9"/>
      <c r="BDK193" s="9"/>
      <c r="BDL193" s="9"/>
      <c r="BDM193" s="9"/>
      <c r="BDN193" s="9"/>
      <c r="BDO193" s="9"/>
      <c r="BDP193" s="9"/>
      <c r="BDQ193" s="9"/>
      <c r="BDR193" s="9"/>
      <c r="BDS193" s="9"/>
      <c r="BDT193" s="9"/>
      <c r="BDU193" s="9"/>
      <c r="BDV193" s="9"/>
      <c r="BDW193" s="9"/>
      <c r="BDX193" s="9"/>
      <c r="BDY193" s="9"/>
      <c r="BDZ193" s="9"/>
      <c r="BEA193" s="9"/>
      <c r="BEB193" s="9"/>
      <c r="BEC193" s="9"/>
      <c r="BED193" s="9"/>
      <c r="BEE193" s="9"/>
      <c r="BEF193" s="9"/>
      <c r="BEG193" s="9"/>
      <c r="BEH193" s="9"/>
      <c r="BEI193" s="9"/>
      <c r="BEJ193" s="9"/>
      <c r="BEK193" s="9"/>
      <c r="BEL193" s="9"/>
      <c r="BEM193" s="9"/>
      <c r="BEN193" s="9"/>
      <c r="BEO193" s="9"/>
      <c r="BEP193" s="9"/>
      <c r="BEQ193" s="9"/>
      <c r="BER193" s="9"/>
      <c r="BES193" s="9"/>
      <c r="BET193" s="9"/>
      <c r="BEU193" s="9"/>
      <c r="BEV193" s="9"/>
      <c r="BEW193" s="9"/>
      <c r="BEX193" s="9"/>
      <c r="BEY193" s="9"/>
      <c r="BEZ193" s="9"/>
      <c r="BFA193" s="9"/>
      <c r="BFB193" s="9"/>
      <c r="BFC193" s="9"/>
      <c r="BFD193" s="9"/>
      <c r="BFE193" s="9"/>
      <c r="BFF193" s="9"/>
      <c r="BFG193" s="9"/>
      <c r="BFH193" s="9"/>
      <c r="BFI193" s="9"/>
      <c r="BFJ193" s="9"/>
      <c r="BFK193" s="9"/>
      <c r="BFL193" s="9"/>
      <c r="BFM193" s="9"/>
      <c r="BFN193" s="9"/>
      <c r="BFO193" s="9"/>
      <c r="BFP193" s="9"/>
      <c r="BFQ193" s="9"/>
      <c r="BFR193" s="9"/>
      <c r="BFS193" s="9"/>
      <c r="BFT193" s="9"/>
      <c r="BFU193" s="9"/>
      <c r="BFV193" s="9"/>
      <c r="BFW193" s="9"/>
      <c r="BFX193" s="9"/>
      <c r="BFY193" s="9"/>
      <c r="BFZ193" s="9"/>
      <c r="BGA193" s="9"/>
      <c r="BGB193" s="9"/>
      <c r="BGC193" s="9"/>
      <c r="BGD193" s="9"/>
      <c r="BGE193" s="9"/>
      <c r="BGF193" s="9"/>
      <c r="BGG193" s="9"/>
      <c r="BGH193" s="9"/>
      <c r="BGI193" s="9"/>
      <c r="BGJ193" s="9"/>
      <c r="BGK193" s="9"/>
      <c r="BGL193" s="9"/>
      <c r="BGM193" s="9"/>
      <c r="BGN193" s="9"/>
      <c r="BGO193" s="9"/>
      <c r="BGP193" s="9"/>
      <c r="BGQ193" s="9"/>
      <c r="BGR193" s="9"/>
      <c r="BGS193" s="9"/>
      <c r="BGT193" s="9"/>
      <c r="BGU193" s="9"/>
      <c r="BGV193" s="9"/>
      <c r="BGW193" s="9"/>
      <c r="BGX193" s="9"/>
      <c r="BGY193" s="9"/>
      <c r="BGZ193" s="9"/>
      <c r="BHA193" s="9"/>
      <c r="BHB193" s="9"/>
      <c r="BHC193" s="9"/>
      <c r="BHD193" s="9"/>
      <c r="BHE193" s="9"/>
      <c r="BHF193" s="9"/>
      <c r="BHG193" s="9"/>
      <c r="BHH193" s="9"/>
      <c r="BHI193" s="9"/>
      <c r="BHJ193" s="9"/>
      <c r="BHK193" s="9"/>
      <c r="BHL193" s="9"/>
      <c r="BHM193" s="9"/>
      <c r="BHN193" s="9"/>
      <c r="BHO193" s="9"/>
      <c r="BHP193" s="9"/>
      <c r="BHQ193" s="9"/>
      <c r="BHR193" s="9"/>
      <c r="BHS193" s="9"/>
      <c r="BHT193" s="9"/>
      <c r="BHU193" s="9"/>
      <c r="BHV193" s="9"/>
      <c r="BHW193" s="9"/>
      <c r="BHX193" s="9"/>
      <c r="BHY193" s="9"/>
      <c r="BHZ193" s="9"/>
      <c r="BIA193" s="9"/>
      <c r="BIB193" s="9"/>
      <c r="BIC193" s="9"/>
      <c r="BID193" s="9"/>
      <c r="BIE193" s="9"/>
      <c r="BIF193" s="9"/>
      <c r="BIG193" s="9"/>
      <c r="BIH193" s="9"/>
      <c r="BII193" s="9"/>
      <c r="BIJ193" s="9"/>
      <c r="BIK193" s="9"/>
      <c r="BIL193" s="9"/>
      <c r="BIM193" s="9"/>
      <c r="BIN193" s="9"/>
      <c r="BIO193" s="9"/>
      <c r="BIP193" s="9"/>
      <c r="BIQ193" s="9"/>
      <c r="BIR193" s="9"/>
      <c r="BIS193" s="9"/>
      <c r="BIT193" s="9"/>
      <c r="BIU193" s="9"/>
      <c r="BIV193" s="9"/>
      <c r="BIW193" s="9"/>
      <c r="BIX193" s="9"/>
      <c r="BIY193" s="9"/>
      <c r="BIZ193" s="9"/>
      <c r="BJA193" s="9"/>
      <c r="BJB193" s="9"/>
      <c r="BJC193" s="9"/>
      <c r="BJD193" s="9"/>
      <c r="BJE193" s="9"/>
      <c r="BJF193" s="9"/>
      <c r="BJG193" s="9"/>
      <c r="BJH193" s="9"/>
      <c r="BJI193" s="9"/>
      <c r="BJJ193" s="9"/>
      <c r="BJK193" s="9"/>
      <c r="BJL193" s="9"/>
      <c r="BJM193" s="9"/>
      <c r="BJN193" s="9"/>
      <c r="BJO193" s="9"/>
      <c r="BJP193" s="9"/>
      <c r="BJQ193" s="9"/>
      <c r="BJR193" s="9"/>
      <c r="BJS193" s="9"/>
      <c r="BJT193" s="9"/>
      <c r="BJU193" s="9"/>
      <c r="BJV193" s="9"/>
      <c r="BJW193" s="9"/>
      <c r="BJX193" s="9"/>
      <c r="BJY193" s="9"/>
      <c r="BJZ193" s="9"/>
      <c r="BKA193" s="9"/>
      <c r="BKB193" s="9"/>
      <c r="BKC193" s="9"/>
      <c r="BKD193" s="9"/>
      <c r="BKE193" s="9"/>
      <c r="BKF193" s="9"/>
      <c r="BKG193" s="9"/>
      <c r="BKH193" s="9"/>
      <c r="BKI193" s="9"/>
      <c r="BKJ193" s="9"/>
      <c r="BKK193" s="9"/>
      <c r="BKL193" s="9"/>
      <c r="BKM193" s="9"/>
      <c r="BKN193" s="9"/>
      <c r="BKO193" s="9"/>
      <c r="BKP193" s="9"/>
      <c r="BKQ193" s="9"/>
      <c r="BKR193" s="9"/>
      <c r="BKS193" s="9"/>
      <c r="BKT193" s="9"/>
      <c r="BKU193" s="9"/>
      <c r="BKV193" s="9"/>
      <c r="BKW193" s="9"/>
      <c r="BKX193" s="9"/>
      <c r="BKY193" s="9"/>
      <c r="BKZ193" s="9"/>
      <c r="BLA193" s="9"/>
      <c r="BLB193" s="9"/>
      <c r="BLC193" s="9"/>
      <c r="BLD193" s="9"/>
      <c r="BLE193" s="9"/>
      <c r="BLF193" s="9"/>
      <c r="BLG193" s="9"/>
      <c r="BLH193" s="9"/>
      <c r="BLI193" s="9"/>
      <c r="BLJ193" s="9"/>
      <c r="BLK193" s="9"/>
      <c r="BLL193" s="9"/>
      <c r="BLM193" s="9"/>
      <c r="BLN193" s="9"/>
      <c r="BLO193" s="9"/>
      <c r="BLP193" s="9"/>
      <c r="BLQ193" s="9"/>
      <c r="BLR193" s="9"/>
      <c r="BLS193" s="9"/>
      <c r="BLT193" s="9"/>
      <c r="BLU193" s="9"/>
      <c r="BLV193" s="9"/>
      <c r="BLW193" s="9"/>
      <c r="BLX193" s="9"/>
      <c r="BLY193" s="9"/>
      <c r="BLZ193" s="9"/>
      <c r="BMA193" s="9"/>
      <c r="BMB193" s="9"/>
      <c r="BMC193" s="9"/>
      <c r="BMD193" s="9"/>
      <c r="BME193" s="9"/>
      <c r="BMF193" s="9"/>
      <c r="BMG193" s="9"/>
      <c r="BMH193" s="9"/>
      <c r="BMI193" s="9"/>
      <c r="BMJ193" s="9"/>
      <c r="BMK193" s="9"/>
      <c r="BML193" s="9"/>
      <c r="BMM193" s="9"/>
      <c r="BMN193" s="9"/>
      <c r="BMO193" s="9"/>
      <c r="BMP193" s="9"/>
      <c r="BMQ193" s="9"/>
      <c r="BMR193" s="9"/>
      <c r="BMS193" s="9"/>
      <c r="BMT193" s="9"/>
      <c r="BMU193" s="9"/>
      <c r="BMV193" s="9"/>
      <c r="BMW193" s="9"/>
      <c r="BMX193" s="9"/>
      <c r="BMY193" s="9"/>
      <c r="BMZ193" s="9"/>
      <c r="BNA193" s="9"/>
      <c r="BNB193" s="9"/>
      <c r="BNC193" s="9"/>
      <c r="BND193" s="9"/>
    </row>
    <row r="194" ht="14.25" customHeight="1">
      <c r="A194" s="9">
        <v>0.0</v>
      </c>
      <c r="B194" s="9" t="s">
        <v>11947</v>
      </c>
      <c r="C194" s="9" t="s">
        <v>11948</v>
      </c>
      <c r="D194" s="9" t="s">
        <v>11948</v>
      </c>
      <c r="E194" s="9"/>
      <c r="F194" s="9">
        <v>21.0</v>
      </c>
      <c r="G194" s="9" t="s">
        <v>13600</v>
      </c>
      <c r="H194" s="9" t="s">
        <v>12629</v>
      </c>
      <c r="I194" s="9"/>
      <c r="J194" s="9"/>
      <c r="K194" s="9"/>
      <c r="L194" s="9">
        <v>21.0</v>
      </c>
      <c r="M194" s="9"/>
      <c r="N194" s="9"/>
      <c r="O194" s="9"/>
      <c r="P194" s="9">
        <v>1.0</v>
      </c>
      <c r="Q194" s="9" t="s">
        <v>13601</v>
      </c>
      <c r="R194" s="9"/>
      <c r="S194" s="9" t="s">
        <v>3394</v>
      </c>
      <c r="T194" s="9" t="s">
        <v>3393</v>
      </c>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c r="FZ194" s="9"/>
      <c r="GA194" s="9"/>
      <c r="GB194" s="9"/>
      <c r="GC194" s="9"/>
      <c r="GD194" s="9"/>
      <c r="GE194" s="9"/>
      <c r="GF194" s="9"/>
      <c r="GG194" s="9"/>
      <c r="GH194" s="9"/>
      <c r="GI194" s="9"/>
      <c r="GJ194" s="9"/>
      <c r="GK194" s="9"/>
      <c r="GL194" s="9"/>
      <c r="GM194" s="9"/>
      <c r="GN194" s="9"/>
      <c r="GO194" s="9"/>
      <c r="GP194" s="9"/>
      <c r="GQ194" s="9"/>
      <c r="GR194" s="9"/>
      <c r="GS194" s="9"/>
      <c r="GT194" s="9"/>
      <c r="GU194" s="9"/>
      <c r="GV194" s="9"/>
      <c r="GW194" s="9"/>
      <c r="GX194" s="9"/>
      <c r="GY194" s="9"/>
      <c r="GZ194" s="9"/>
      <c r="HA194" s="9"/>
      <c r="HB194" s="9"/>
      <c r="HC194" s="9"/>
      <c r="HD194" s="9"/>
      <c r="HE194" s="9"/>
      <c r="HF194" s="9"/>
      <c r="HG194" s="9"/>
      <c r="HH194" s="9"/>
      <c r="HI194" s="9"/>
      <c r="HJ194" s="9"/>
      <c r="HK194" s="9"/>
      <c r="HL194" s="9"/>
      <c r="HM194" s="9"/>
      <c r="HN194" s="9"/>
      <c r="HO194" s="9"/>
      <c r="HP194" s="9"/>
      <c r="HQ194" s="9"/>
      <c r="HR194" s="9"/>
      <c r="HS194" s="9"/>
      <c r="HT194" s="9"/>
      <c r="HU194" s="9"/>
      <c r="HV194" s="9"/>
      <c r="HW194" s="9"/>
      <c r="HX194" s="9"/>
      <c r="HY194" s="9"/>
      <c r="HZ194" s="9"/>
      <c r="IA194" s="9"/>
      <c r="IB194" s="9"/>
      <c r="IC194" s="9"/>
      <c r="ID194" s="9"/>
      <c r="IE194" s="9"/>
      <c r="IF194" s="9"/>
      <c r="IG194" s="9"/>
      <c r="IH194" s="9"/>
      <c r="II194" s="9"/>
      <c r="IJ194" s="9"/>
      <c r="IK194" s="9"/>
      <c r="IL194" s="9"/>
      <c r="IM194" s="9"/>
      <c r="IN194" s="9"/>
      <c r="IO194" s="9"/>
      <c r="IP194" s="9"/>
      <c r="IQ194" s="9"/>
      <c r="IR194" s="9"/>
      <c r="IS194" s="9"/>
      <c r="IT194" s="9"/>
      <c r="IU194" s="9"/>
      <c r="IV194" s="9"/>
      <c r="IW194" s="9"/>
      <c r="IX194" s="9"/>
      <c r="IY194" s="9"/>
      <c r="IZ194" s="9"/>
      <c r="JA194" s="9"/>
      <c r="JB194" s="9"/>
      <c r="JC194" s="9"/>
      <c r="JD194" s="9"/>
      <c r="JE194" s="9"/>
      <c r="JF194" s="9"/>
      <c r="JG194" s="9"/>
      <c r="JH194" s="9"/>
      <c r="JI194" s="9"/>
      <c r="JJ194" s="9"/>
      <c r="JK194" s="9"/>
      <c r="JL194" s="9"/>
      <c r="JM194" s="9"/>
      <c r="JN194" s="9"/>
      <c r="JO194" s="9"/>
      <c r="JP194" s="9"/>
      <c r="JQ194" s="9"/>
      <c r="JR194" s="9"/>
      <c r="JS194" s="9"/>
      <c r="JT194" s="9"/>
      <c r="JU194" s="9"/>
      <c r="JV194" s="9"/>
      <c r="JW194" s="9"/>
      <c r="JX194" s="9"/>
      <c r="JY194" s="9"/>
      <c r="JZ194" s="9"/>
      <c r="KA194" s="9"/>
      <c r="KB194" s="9"/>
      <c r="KC194" s="9"/>
      <c r="KD194" s="9"/>
      <c r="KE194" s="9"/>
      <c r="KF194" s="9"/>
      <c r="KG194" s="9"/>
      <c r="KH194" s="9"/>
      <c r="KI194" s="9"/>
      <c r="KJ194" s="9"/>
      <c r="KK194" s="9"/>
      <c r="KL194" s="9"/>
      <c r="KM194" s="9"/>
      <c r="KN194" s="9"/>
      <c r="KO194" s="9"/>
      <c r="KP194" s="9"/>
      <c r="KQ194" s="9"/>
      <c r="KR194" s="9"/>
      <c r="KS194" s="9"/>
      <c r="KT194" s="9"/>
      <c r="KU194" s="9"/>
      <c r="KV194" s="9"/>
      <c r="KW194" s="9"/>
      <c r="KX194" s="9"/>
      <c r="KY194" s="9"/>
      <c r="KZ194" s="9"/>
      <c r="LA194" s="9"/>
      <c r="LB194" s="9"/>
      <c r="LC194" s="9"/>
      <c r="LD194" s="9"/>
      <c r="LE194" s="9"/>
      <c r="LF194" s="9"/>
      <c r="LG194" s="9"/>
      <c r="LH194" s="9"/>
      <c r="LI194" s="9"/>
      <c r="LJ194" s="9"/>
      <c r="LK194" s="9"/>
      <c r="LL194" s="9"/>
      <c r="LM194" s="9"/>
      <c r="LN194" s="9"/>
      <c r="LO194" s="9"/>
      <c r="LP194" s="9"/>
      <c r="LQ194" s="9"/>
      <c r="LR194" s="9"/>
      <c r="LS194" s="9"/>
      <c r="LT194" s="9"/>
      <c r="LU194" s="9"/>
      <c r="LV194" s="9"/>
      <c r="LW194" s="9"/>
      <c r="LX194" s="9"/>
      <c r="LY194" s="9"/>
      <c r="LZ194" s="9"/>
      <c r="MA194" s="9"/>
      <c r="MB194" s="9"/>
      <c r="MC194" s="9"/>
      <c r="MD194" s="9"/>
      <c r="ME194" s="9"/>
      <c r="MF194" s="9"/>
      <c r="MG194" s="9"/>
      <c r="MH194" s="9"/>
      <c r="MI194" s="9"/>
      <c r="MJ194" s="9"/>
      <c r="MK194" s="9"/>
      <c r="ML194" s="9"/>
      <c r="MM194" s="9"/>
      <c r="MN194" s="9"/>
      <c r="MO194" s="9"/>
      <c r="MP194" s="9"/>
      <c r="MQ194" s="9"/>
      <c r="MR194" s="9"/>
      <c r="MS194" s="9"/>
      <c r="MT194" s="9"/>
      <c r="MU194" s="9"/>
      <c r="MV194" s="9"/>
      <c r="MW194" s="9"/>
      <c r="MX194" s="9"/>
      <c r="MY194" s="9"/>
      <c r="MZ194" s="9"/>
      <c r="NA194" s="9"/>
      <c r="NB194" s="9"/>
      <c r="NC194" s="9"/>
      <c r="ND194" s="9"/>
      <c r="NE194" s="9"/>
      <c r="NF194" s="9"/>
      <c r="NG194" s="9"/>
      <c r="NH194" s="9"/>
      <c r="NI194" s="9"/>
      <c r="NJ194" s="9"/>
      <c r="NK194" s="9"/>
      <c r="NL194" s="9"/>
      <c r="NM194" s="9"/>
      <c r="NN194" s="9"/>
      <c r="NO194" s="9"/>
      <c r="NP194" s="9"/>
      <c r="NQ194" s="9"/>
      <c r="NR194" s="9"/>
      <c r="NS194" s="9"/>
      <c r="NT194" s="9"/>
      <c r="NU194" s="9"/>
      <c r="NV194" s="9"/>
      <c r="NW194" s="9"/>
      <c r="NX194" s="9"/>
      <c r="NY194" s="9"/>
      <c r="NZ194" s="9"/>
      <c r="OA194" s="9"/>
      <c r="OB194" s="9"/>
      <c r="OC194" s="9"/>
      <c r="OD194" s="9"/>
      <c r="OE194" s="9"/>
      <c r="OF194" s="9"/>
      <c r="OG194" s="9"/>
      <c r="OH194" s="9"/>
      <c r="OI194" s="9"/>
      <c r="OJ194" s="9"/>
      <c r="OK194" s="9"/>
      <c r="OL194" s="9"/>
      <c r="OM194" s="9"/>
      <c r="ON194" s="9"/>
      <c r="OO194" s="9"/>
      <c r="OP194" s="9"/>
      <c r="OQ194" s="9"/>
      <c r="OR194" s="9"/>
      <c r="OS194" s="9"/>
      <c r="OT194" s="9"/>
      <c r="OU194" s="9"/>
      <c r="OV194" s="9"/>
      <c r="OW194" s="9"/>
      <c r="OX194" s="9"/>
      <c r="OY194" s="9"/>
      <c r="OZ194" s="9"/>
      <c r="PA194" s="9"/>
      <c r="PB194" s="9"/>
      <c r="PC194" s="9"/>
      <c r="PD194" s="9"/>
      <c r="PE194" s="9"/>
      <c r="PF194" s="9"/>
      <c r="PG194" s="9"/>
      <c r="PH194" s="9"/>
      <c r="PI194" s="9"/>
      <c r="PJ194" s="9"/>
      <c r="PK194" s="9"/>
      <c r="PL194" s="9"/>
      <c r="PM194" s="9"/>
      <c r="PN194" s="9"/>
      <c r="PO194" s="9"/>
      <c r="PP194" s="9"/>
      <c r="PQ194" s="9"/>
      <c r="PR194" s="9"/>
      <c r="PS194" s="9"/>
      <c r="PT194" s="9"/>
      <c r="PU194" s="9"/>
      <c r="PV194" s="9"/>
      <c r="PW194" s="9"/>
      <c r="PX194" s="9"/>
      <c r="PY194" s="9"/>
      <c r="PZ194" s="9"/>
      <c r="QA194" s="9"/>
      <c r="QB194" s="9"/>
      <c r="QC194" s="9"/>
      <c r="QD194" s="9"/>
      <c r="QE194" s="9" t="s">
        <v>12629</v>
      </c>
      <c r="QF194" s="9" t="s">
        <v>5691</v>
      </c>
      <c r="QG194" s="9" t="s">
        <v>5691</v>
      </c>
      <c r="QH194" s="9" t="s">
        <v>12620</v>
      </c>
      <c r="QI194" s="9"/>
      <c r="QJ194" s="9"/>
      <c r="QK194" s="9"/>
      <c r="QL194" s="9"/>
      <c r="QM194" s="9"/>
      <c r="QN194" s="9"/>
      <c r="QO194" s="9"/>
      <c r="QP194" s="9"/>
      <c r="QQ194" s="9"/>
      <c r="QR194" s="9"/>
      <c r="QS194" s="9"/>
      <c r="QT194" s="9"/>
      <c r="QU194" s="9"/>
      <c r="QV194" s="9"/>
      <c r="QW194" s="9"/>
      <c r="QX194" s="9"/>
      <c r="QY194" s="9"/>
      <c r="QZ194" s="9"/>
      <c r="RA194" s="9"/>
      <c r="RB194" s="9"/>
      <c r="RC194" s="9"/>
      <c r="RD194" s="9"/>
      <c r="RE194" s="9"/>
      <c r="RF194" s="9"/>
      <c r="RG194" s="9"/>
      <c r="RH194" s="9"/>
      <c r="RI194" s="9"/>
      <c r="RJ194" s="9"/>
      <c r="RK194" s="9"/>
      <c r="RL194" s="9"/>
      <c r="RM194" s="9"/>
      <c r="RN194" s="9"/>
      <c r="RO194" s="9" t="s">
        <v>13546</v>
      </c>
      <c r="RP194" s="9"/>
      <c r="RQ194" s="9"/>
      <c r="RR194" s="9"/>
      <c r="RS194" s="9"/>
      <c r="RT194" s="9"/>
      <c r="RU194" s="9"/>
      <c r="RV194" s="9"/>
      <c r="RW194" s="9"/>
      <c r="RX194" s="9"/>
      <c r="RY194" s="9"/>
      <c r="RZ194" s="9"/>
      <c r="SA194" s="9"/>
      <c r="SB194" s="9"/>
      <c r="SC194" s="9"/>
      <c r="SD194" s="9"/>
      <c r="SE194" s="9"/>
      <c r="SF194" s="9"/>
      <c r="SG194" s="9"/>
      <c r="SH194" s="9"/>
      <c r="SI194" s="9"/>
      <c r="SJ194" s="9"/>
      <c r="SK194" s="9"/>
      <c r="SL194" s="9"/>
      <c r="SM194" s="9"/>
      <c r="SN194" s="9"/>
      <c r="SO194" s="9"/>
      <c r="SP194" s="9"/>
      <c r="SQ194" s="9"/>
      <c r="SR194" s="9"/>
      <c r="SS194" s="9"/>
      <c r="ST194" s="9"/>
      <c r="SU194" s="9"/>
      <c r="SV194" s="9"/>
      <c r="SW194" s="9"/>
      <c r="SX194" s="9" t="s">
        <v>9410</v>
      </c>
      <c r="SY194" s="9"/>
      <c r="SZ194" s="9"/>
      <c r="TA194" s="9"/>
      <c r="TB194" s="9"/>
      <c r="TC194" s="9"/>
      <c r="TD194" s="9"/>
      <c r="TE194" s="9"/>
      <c r="TF194" s="9"/>
      <c r="TG194" s="9"/>
      <c r="TH194" s="9"/>
      <c r="TI194" s="9"/>
      <c r="TJ194" s="9"/>
      <c r="TK194" s="9"/>
      <c r="TL194" s="9"/>
      <c r="TM194" s="9" t="s">
        <v>13602</v>
      </c>
      <c r="TN194" s="9"/>
      <c r="TO194" s="9" t="s">
        <v>13548</v>
      </c>
      <c r="ANB194" s="9" t="s">
        <v>12032</v>
      </c>
      <c r="ANC194" s="9" t="s">
        <v>2820</v>
      </c>
      <c r="AND194" s="9" t="s">
        <v>13603</v>
      </c>
      <c r="ANE194" s="9" t="s">
        <v>12034</v>
      </c>
      <c r="ANF194" s="9"/>
      <c r="ANG194" s="9"/>
      <c r="ANH194" s="9"/>
      <c r="ANI194" s="9"/>
      <c r="ANJ194" s="9"/>
      <c r="ANK194" s="9"/>
      <c r="ANL194" s="9"/>
      <c r="ANM194" s="9" t="s">
        <v>13550</v>
      </c>
      <c r="ANN194" s="9"/>
      <c r="ANO194" s="9" t="s">
        <v>12629</v>
      </c>
      <c r="ANP194" s="9" t="s">
        <v>13551</v>
      </c>
      <c r="ANQ194" s="9"/>
      <c r="ANR194" s="9" t="s">
        <v>13604</v>
      </c>
      <c r="ANS194" s="9"/>
      <c r="ANT194" s="9"/>
      <c r="ANU194" s="9" t="s">
        <v>13605</v>
      </c>
      <c r="ANV194" s="9"/>
      <c r="ANW194" s="9"/>
      <c r="ANX194" s="9"/>
      <c r="ANY194" s="9" t="s">
        <v>12618</v>
      </c>
      <c r="ANZ194" s="9" t="s">
        <v>13554</v>
      </c>
      <c r="AOA194" s="9"/>
      <c r="AOB194" s="9" t="s">
        <v>13606</v>
      </c>
      <c r="AOC194" s="9"/>
      <c r="AOD194" s="9"/>
      <c r="AOE194" s="9" t="s">
        <v>13607</v>
      </c>
      <c r="AOF194" s="9"/>
      <c r="AOG194" s="9"/>
      <c r="AOH194" s="9"/>
      <c r="AOI194" s="9"/>
      <c r="AOJ194" s="9"/>
      <c r="AOK194" s="9"/>
      <c r="AOL194" s="9"/>
      <c r="AOM194" s="9"/>
      <c r="AON194" s="9"/>
      <c r="AOO194" s="9"/>
      <c r="AOP194" s="9"/>
      <c r="AOQ194" s="9"/>
      <c r="AOR194" s="9"/>
      <c r="AOS194" s="9"/>
      <c r="AOT194" s="9"/>
      <c r="AOU194" s="9"/>
      <c r="AOV194" s="9"/>
      <c r="AOW194" s="9"/>
      <c r="AOX194" s="9"/>
      <c r="AOY194" s="9"/>
      <c r="AOZ194" s="9"/>
      <c r="APA194" s="9"/>
      <c r="APB194" s="9"/>
      <c r="APC194" s="9"/>
      <c r="APD194" s="9"/>
      <c r="APE194" s="9"/>
      <c r="APF194" s="9"/>
      <c r="APG194" s="9"/>
      <c r="APH194" s="9"/>
      <c r="API194" s="9"/>
      <c r="APJ194" s="9"/>
      <c r="APK194" s="9"/>
      <c r="APL194" s="9"/>
      <c r="APM194" s="9"/>
      <c r="APN194" s="9"/>
      <c r="APO194" s="9"/>
      <c r="APP194" s="9"/>
      <c r="APQ194" s="9"/>
      <c r="APR194" s="9"/>
      <c r="APS194" s="9"/>
      <c r="APT194" s="9"/>
      <c r="APU194" s="9"/>
      <c r="APV194" s="9"/>
      <c r="APW194" s="9"/>
      <c r="APX194" s="9"/>
      <c r="APY194" s="9"/>
      <c r="APZ194" s="9"/>
      <c r="AQA194" s="9"/>
      <c r="AQB194" s="9"/>
      <c r="AQC194" s="9"/>
      <c r="AQD194" s="9"/>
      <c r="AQE194" s="9"/>
      <c r="AQF194" s="9"/>
      <c r="AQG194" s="9"/>
      <c r="AQH194" s="9"/>
      <c r="AQI194" s="9"/>
      <c r="AQJ194" s="9"/>
      <c r="AQK194" s="9"/>
      <c r="AQL194" s="9"/>
      <c r="AQM194" s="9"/>
      <c r="AQN194" s="9"/>
      <c r="AQO194" s="9"/>
      <c r="AQP194" s="9"/>
      <c r="AQQ194" s="9"/>
      <c r="AQR194" s="9"/>
      <c r="AQS194" s="9"/>
      <c r="AQT194" s="9"/>
      <c r="AQU194" s="9"/>
      <c r="AQV194" s="9"/>
      <c r="AQW194" s="9"/>
      <c r="AQX194" s="9"/>
      <c r="AQY194" s="9"/>
      <c r="AQZ194" s="9"/>
      <c r="ARA194" s="9"/>
      <c r="ARB194" s="9"/>
      <c r="ARC194" s="9"/>
      <c r="ARD194" s="9"/>
      <c r="ARE194" s="9"/>
      <c r="ARF194" s="9"/>
      <c r="ARG194" s="9"/>
      <c r="ARH194" s="9"/>
      <c r="ARI194" s="9"/>
      <c r="ARJ194" s="9"/>
      <c r="ARK194" s="9"/>
      <c r="ARL194" s="9"/>
      <c r="ARM194" s="9"/>
      <c r="ARN194" s="9"/>
      <c r="ARO194" s="9"/>
      <c r="ARP194" s="9"/>
      <c r="ARQ194" s="9"/>
      <c r="ARR194" s="9"/>
      <c r="ARS194" s="9"/>
      <c r="ART194" s="9"/>
      <c r="ARU194" s="9"/>
      <c r="ARV194" s="9"/>
      <c r="ARW194" s="9"/>
      <c r="ARX194" s="9"/>
      <c r="ARY194" s="9"/>
      <c r="ARZ194" s="9"/>
      <c r="ASA194" s="9"/>
      <c r="ASB194" s="9"/>
      <c r="ASC194" s="9"/>
      <c r="ASD194" s="9"/>
      <c r="ASE194" s="9"/>
      <c r="ASF194" s="9"/>
      <c r="ASG194" s="9"/>
      <c r="ASH194" s="9"/>
      <c r="ASI194" s="9"/>
      <c r="ASJ194" s="9"/>
      <c r="ASK194" s="9"/>
      <c r="ASL194" s="9"/>
      <c r="ASM194" s="9"/>
      <c r="ASN194" s="9"/>
      <c r="ASO194" s="9"/>
      <c r="ASP194" s="9"/>
      <c r="ASQ194" s="9"/>
      <c r="ASR194" s="9"/>
      <c r="ASS194" s="9"/>
      <c r="AST194" s="9"/>
      <c r="ASU194" s="9"/>
      <c r="ASV194" s="9"/>
      <c r="ASW194" s="9"/>
      <c r="ASX194" s="9"/>
      <c r="ASY194" s="9"/>
      <c r="ASZ194" s="9"/>
      <c r="ATA194" s="9"/>
      <c r="ATB194" s="9"/>
      <c r="ATC194" s="9"/>
      <c r="ATD194" s="9"/>
      <c r="ATE194" s="9"/>
      <c r="ATF194" s="9"/>
      <c r="ATG194" s="9"/>
      <c r="ATH194" s="9"/>
      <c r="ATI194" s="9"/>
      <c r="ATJ194" s="9"/>
      <c r="ATK194" s="9"/>
      <c r="ATL194" s="9"/>
      <c r="ATM194" s="9"/>
      <c r="ATN194" s="9"/>
      <c r="ATO194" s="9"/>
      <c r="ATP194" s="9"/>
      <c r="ATQ194" s="9"/>
      <c r="ATR194" s="9" t="s">
        <v>13557</v>
      </c>
      <c r="ATS194" s="9">
        <v>1.749383064E9</v>
      </c>
      <c r="ATT194" s="9" t="s">
        <v>13558</v>
      </c>
      <c r="ATU194" s="9" t="s">
        <v>12032</v>
      </c>
      <c r="ATV194" s="9" t="s">
        <v>2820</v>
      </c>
      <c r="ATW194" s="9" t="s">
        <v>13603</v>
      </c>
      <c r="ATX194" s="9" t="s">
        <v>12034</v>
      </c>
      <c r="ATY194" s="9"/>
      <c r="ATZ194" s="9"/>
      <c r="AUA194" s="9"/>
      <c r="AUB194" s="9"/>
      <c r="AUC194" s="9"/>
      <c r="AUD194" s="9"/>
      <c r="AUE194" s="9"/>
      <c r="AUF194" s="9"/>
      <c r="AUG194" s="9"/>
      <c r="AUH194" s="9"/>
      <c r="AUI194" s="9"/>
      <c r="AUJ194" s="9"/>
      <c r="AUK194" s="9"/>
      <c r="AUL194" s="9"/>
      <c r="AUM194" s="9"/>
      <c r="AUN194" s="9"/>
      <c r="AUO194" s="9"/>
      <c r="AUP194" s="9"/>
      <c r="AUQ194" s="9"/>
      <c r="AUR194" s="9"/>
      <c r="AUS194" s="9"/>
      <c r="AUT194" s="9"/>
      <c r="AUU194" s="9"/>
      <c r="AUV194" s="9"/>
      <c r="AUW194" s="9"/>
      <c r="AUX194" s="9"/>
      <c r="AUY194" s="9"/>
      <c r="AUZ194" s="9"/>
      <c r="AVA194" s="9"/>
      <c r="AVB194" s="9"/>
      <c r="AVC194" s="9"/>
      <c r="AVD194" s="9"/>
      <c r="AVE194" s="9"/>
      <c r="AVF194" s="9"/>
      <c r="AVG194" s="9"/>
      <c r="AVH194" s="9"/>
      <c r="AVI194" s="9"/>
      <c r="AVJ194" s="9"/>
      <c r="AVK194" s="9"/>
      <c r="AVL194" s="9"/>
      <c r="AVM194" s="9"/>
      <c r="AVN194" s="9"/>
      <c r="AVO194" s="9"/>
      <c r="AVP194" s="9"/>
      <c r="AVQ194" s="9"/>
      <c r="AVR194" s="9"/>
      <c r="AVS194" s="9"/>
      <c r="AVT194" s="9"/>
      <c r="AVU194" s="9"/>
      <c r="AVV194" s="9"/>
      <c r="AVW194" s="9"/>
      <c r="AVX194" s="9"/>
      <c r="AVY194" s="9"/>
      <c r="AVZ194" s="9"/>
      <c r="AWA194" s="9"/>
      <c r="AWB194" s="9"/>
      <c r="AWC194" s="9"/>
      <c r="AWD194" s="9"/>
      <c r="AWE194" s="9"/>
      <c r="AWF194" s="9"/>
      <c r="AWG194" s="9"/>
      <c r="AWH194" s="9"/>
      <c r="AWI194" s="9"/>
      <c r="AWJ194" s="9"/>
      <c r="AWK194" s="9"/>
      <c r="AWL194" s="9"/>
      <c r="AWM194" s="9"/>
      <c r="AWN194" s="9"/>
      <c r="AWO194" s="9"/>
      <c r="AWP194" s="9"/>
      <c r="AWQ194" s="9"/>
      <c r="AWR194" s="9"/>
      <c r="AWS194" s="9"/>
      <c r="AWT194" s="9"/>
      <c r="AWU194" s="9"/>
      <c r="AWV194" s="9"/>
      <c r="AWW194" s="9"/>
      <c r="AWX194" s="9"/>
      <c r="AWY194" s="9"/>
      <c r="AWZ194" s="9"/>
      <c r="AXA194" s="9"/>
      <c r="AXB194" s="9"/>
      <c r="AXC194" s="9"/>
      <c r="AXD194" s="9"/>
      <c r="AXE194" s="9"/>
      <c r="AXF194" s="9"/>
      <c r="AXG194" s="9"/>
      <c r="AXH194" s="9"/>
      <c r="AXI194" s="9"/>
      <c r="AXJ194" s="9"/>
      <c r="AXK194" s="9"/>
      <c r="AXL194" s="9"/>
      <c r="AXM194" s="9"/>
      <c r="AXN194" s="9"/>
      <c r="AXO194" s="9"/>
      <c r="AXP194" s="9"/>
      <c r="AXQ194" s="9"/>
      <c r="AXR194" s="9"/>
      <c r="AXS194" s="9"/>
      <c r="AXT194" s="9"/>
      <c r="AXU194" s="9"/>
      <c r="AXV194" s="9"/>
      <c r="AXW194" s="9"/>
      <c r="AXX194" s="9"/>
      <c r="AXY194" s="9"/>
      <c r="AXZ194" s="9"/>
      <c r="AYA194" s="9"/>
      <c r="AYB194" s="9"/>
      <c r="AYC194" s="9"/>
      <c r="AYD194" s="9"/>
      <c r="AYE194" s="9"/>
      <c r="AYF194" s="9"/>
      <c r="AYG194" s="9"/>
      <c r="AYH194" s="9"/>
      <c r="AYI194" s="9"/>
      <c r="AYJ194" s="9"/>
      <c r="AYK194" s="9"/>
      <c r="AYL194" s="9"/>
      <c r="AYM194" s="9"/>
      <c r="AYN194" s="9"/>
      <c r="AYO194" s="9"/>
      <c r="AYP194" s="9"/>
      <c r="AYQ194" s="9"/>
      <c r="AYR194" s="9"/>
      <c r="AYS194" s="9"/>
      <c r="AYT194" s="9"/>
      <c r="AYU194" s="9"/>
      <c r="AYV194" s="9"/>
      <c r="AYW194" s="9"/>
      <c r="AYX194" s="9"/>
      <c r="AYY194" s="9"/>
      <c r="AYZ194" s="9"/>
      <c r="AZA194" s="9"/>
      <c r="AZB194" s="9"/>
      <c r="AZC194" s="9"/>
      <c r="AZD194" s="9"/>
      <c r="AZE194" s="9"/>
      <c r="AZF194" s="9"/>
      <c r="AZG194" s="9"/>
      <c r="AZH194" s="9"/>
      <c r="AZI194" s="9"/>
      <c r="AZJ194" s="9"/>
      <c r="AZK194" s="9"/>
      <c r="AZL194" s="9"/>
      <c r="AZM194" s="9"/>
      <c r="AZN194" s="9"/>
      <c r="AZO194" s="9"/>
      <c r="AZP194" s="9"/>
      <c r="AZQ194" s="9"/>
      <c r="AZR194" s="9"/>
      <c r="AZS194" s="9"/>
      <c r="AZT194" s="9"/>
      <c r="AZU194" s="9"/>
      <c r="AZV194" s="9"/>
      <c r="AZW194" s="9"/>
      <c r="AZX194" s="9"/>
      <c r="AZY194" s="9"/>
      <c r="AZZ194" s="9"/>
      <c r="BAA194" s="9"/>
      <c r="BAB194" s="9"/>
      <c r="BAC194" s="9"/>
      <c r="BAD194" s="9"/>
      <c r="BAE194" s="9"/>
      <c r="BAF194" s="9"/>
      <c r="BAG194" s="9"/>
      <c r="BAH194" s="9"/>
      <c r="BAI194" s="9"/>
      <c r="BAJ194" s="9"/>
      <c r="BAK194" s="9"/>
      <c r="BAL194" s="9"/>
      <c r="BAM194" s="9"/>
      <c r="BAN194" s="9"/>
      <c r="BAO194" s="9"/>
      <c r="BAP194" s="9"/>
      <c r="BAQ194" s="9"/>
      <c r="BAR194" s="9"/>
      <c r="BAS194" s="9"/>
      <c r="BAT194" s="9"/>
      <c r="BAU194" s="9"/>
      <c r="BAV194" s="9"/>
      <c r="BAW194" s="9"/>
      <c r="BAX194" s="9"/>
      <c r="BAY194" s="9"/>
      <c r="BAZ194" s="9"/>
      <c r="BBA194" s="9"/>
      <c r="BBB194" s="9"/>
      <c r="BBC194" s="9"/>
      <c r="BBD194" s="9"/>
      <c r="BBE194" s="9"/>
      <c r="BBF194" s="9"/>
      <c r="BBG194" s="9"/>
      <c r="BBH194" s="9"/>
      <c r="BBI194" s="9"/>
      <c r="BBJ194" s="9"/>
      <c r="BBK194" s="9"/>
      <c r="BBL194" s="9"/>
      <c r="BBM194" s="9"/>
      <c r="BBN194" s="9"/>
      <c r="BBO194" s="9"/>
      <c r="BBP194" s="9"/>
      <c r="BBQ194" s="9"/>
      <c r="BBR194" s="9"/>
      <c r="BBS194" s="9"/>
      <c r="BBT194" s="9"/>
      <c r="BBU194" s="9"/>
      <c r="BBV194" s="9"/>
      <c r="BBW194" s="9"/>
      <c r="BBX194" s="9"/>
      <c r="BBY194" s="9"/>
      <c r="BBZ194" s="9"/>
      <c r="BCA194" s="9"/>
      <c r="BCB194" s="9"/>
      <c r="BCC194" s="9"/>
      <c r="BCD194" s="9"/>
      <c r="BCE194" s="9"/>
      <c r="BCF194" s="9"/>
      <c r="BCG194" s="9"/>
      <c r="BCH194" s="9"/>
      <c r="BCI194" s="9"/>
      <c r="BCJ194" s="9"/>
      <c r="BCK194" s="9"/>
      <c r="BCL194" s="9"/>
      <c r="BCM194" s="9"/>
      <c r="BCN194" s="9"/>
      <c r="BCO194" s="9"/>
      <c r="BCP194" s="9"/>
      <c r="BCQ194" s="9"/>
      <c r="BCR194" s="9"/>
      <c r="BCS194" s="9"/>
      <c r="BCT194" s="9"/>
      <c r="BCU194" s="9"/>
      <c r="BCV194" s="9"/>
      <c r="BCW194" s="9"/>
      <c r="BCX194" s="9"/>
      <c r="BCY194" s="9"/>
      <c r="BCZ194" s="9"/>
      <c r="BDA194" s="9"/>
      <c r="BDB194" s="9"/>
      <c r="BDC194" s="9"/>
      <c r="BDD194" s="9"/>
      <c r="BDE194" s="9"/>
      <c r="BDF194" s="9"/>
      <c r="BDG194" s="9"/>
      <c r="BDH194" s="9"/>
      <c r="BDI194" s="9"/>
      <c r="BDJ194" s="9"/>
      <c r="BDK194" s="9"/>
      <c r="BDL194" s="9"/>
      <c r="BDM194" s="9"/>
      <c r="BDN194" s="9"/>
      <c r="BDO194" s="9"/>
      <c r="BDP194" s="9"/>
      <c r="BDQ194" s="9"/>
      <c r="BDR194" s="9"/>
      <c r="BDS194" s="9"/>
      <c r="BDT194" s="9"/>
      <c r="BDU194" s="9"/>
      <c r="BDV194" s="9"/>
      <c r="BDW194" s="9"/>
      <c r="BDX194" s="9"/>
      <c r="BDY194" s="9"/>
      <c r="BDZ194" s="9"/>
      <c r="BEA194" s="9"/>
      <c r="BEB194" s="9"/>
      <c r="BEC194" s="9"/>
      <c r="BED194" s="9"/>
      <c r="BEE194" s="9"/>
      <c r="BEF194" s="9"/>
      <c r="BEG194" s="9"/>
      <c r="BEH194" s="9"/>
      <c r="BEI194" s="9"/>
      <c r="BEJ194" s="9"/>
      <c r="BEK194" s="9"/>
      <c r="BEL194" s="9"/>
      <c r="BEM194" s="9"/>
      <c r="BEN194" s="9"/>
      <c r="BEO194" s="9"/>
      <c r="BEP194" s="9"/>
      <c r="BEQ194" s="9"/>
      <c r="BER194" s="9"/>
      <c r="BES194" s="9"/>
      <c r="BET194" s="9"/>
      <c r="BEU194" s="9"/>
      <c r="BEV194" s="9"/>
      <c r="BEW194" s="9"/>
      <c r="BEX194" s="9"/>
      <c r="BEY194" s="9"/>
      <c r="BEZ194" s="9"/>
      <c r="BFA194" s="9"/>
      <c r="BFB194" s="9"/>
      <c r="BFC194" s="9"/>
      <c r="BFD194" s="9"/>
      <c r="BFE194" s="9"/>
      <c r="BFF194" s="9"/>
      <c r="BFG194" s="9"/>
      <c r="BFH194" s="9"/>
      <c r="BFI194" s="9"/>
      <c r="BFJ194" s="9"/>
      <c r="BFK194" s="9"/>
      <c r="BFL194" s="9"/>
      <c r="BFM194" s="9"/>
      <c r="BFN194" s="9"/>
      <c r="BFO194" s="9"/>
      <c r="BFP194" s="9"/>
      <c r="BFQ194" s="9"/>
      <c r="BFR194" s="9"/>
      <c r="BFS194" s="9"/>
      <c r="BFT194" s="9"/>
      <c r="BFU194" s="9"/>
      <c r="BFV194" s="9"/>
      <c r="BFW194" s="9"/>
      <c r="BFX194" s="9"/>
      <c r="BFY194" s="9"/>
      <c r="BFZ194" s="9"/>
      <c r="BGA194" s="9"/>
      <c r="BGB194" s="9"/>
      <c r="BGC194" s="9"/>
      <c r="BGD194" s="9"/>
      <c r="BGE194" s="9"/>
      <c r="BGF194" s="9"/>
      <c r="BGG194" s="9"/>
      <c r="BGH194" s="9"/>
      <c r="BGI194" s="9"/>
      <c r="BGJ194" s="9"/>
      <c r="BGK194" s="9"/>
      <c r="BGL194" s="9"/>
      <c r="BGM194" s="9"/>
      <c r="BGN194" s="9"/>
      <c r="BGO194" s="9"/>
      <c r="BGP194" s="9"/>
      <c r="BGQ194" s="9"/>
      <c r="BGR194" s="9"/>
      <c r="BGS194" s="9"/>
      <c r="BGT194" s="9"/>
      <c r="BGU194" s="9"/>
      <c r="BGV194" s="9"/>
      <c r="BGW194" s="9"/>
      <c r="BGX194" s="9"/>
      <c r="BGY194" s="9"/>
      <c r="BGZ194" s="9"/>
      <c r="BHA194" s="9"/>
      <c r="BHB194" s="9"/>
      <c r="BHC194" s="9"/>
      <c r="BHD194" s="9"/>
      <c r="BHE194" s="9"/>
      <c r="BHF194" s="9"/>
      <c r="BHG194" s="9"/>
      <c r="BHH194" s="9"/>
      <c r="BHI194" s="9"/>
      <c r="BHJ194" s="9"/>
      <c r="BHK194" s="9"/>
      <c r="BHL194" s="9"/>
      <c r="BHM194" s="9"/>
      <c r="BHN194" s="9"/>
      <c r="BHO194" s="9"/>
      <c r="BHP194" s="9"/>
      <c r="BHQ194" s="9"/>
      <c r="BHR194" s="9"/>
      <c r="BHS194" s="9"/>
      <c r="BHT194" s="9"/>
      <c r="BHU194" s="9"/>
      <c r="BHV194" s="9"/>
      <c r="BHW194" s="9"/>
      <c r="BHX194" s="9"/>
      <c r="BHY194" s="9"/>
      <c r="BHZ194" s="9"/>
      <c r="BIA194" s="9"/>
      <c r="BIB194" s="9"/>
      <c r="BIC194" s="9"/>
      <c r="BID194" s="9"/>
      <c r="BIE194" s="9"/>
      <c r="BIF194" s="9"/>
      <c r="BIG194" s="9"/>
      <c r="BIH194" s="9"/>
      <c r="BII194" s="9"/>
      <c r="BIJ194" s="9"/>
      <c r="BIK194" s="9"/>
      <c r="BIL194" s="9"/>
      <c r="BIM194" s="9"/>
      <c r="BIN194" s="9"/>
      <c r="BIO194" s="9"/>
      <c r="BIP194" s="9"/>
      <c r="BIQ194" s="9"/>
      <c r="BIR194" s="9"/>
      <c r="BIS194" s="9"/>
      <c r="BIT194" s="9"/>
      <c r="BIU194" s="9"/>
      <c r="BIV194" s="9"/>
      <c r="BIW194" s="9"/>
      <c r="BIX194" s="9"/>
      <c r="BIY194" s="9"/>
      <c r="BIZ194" s="9"/>
      <c r="BJA194" s="9"/>
      <c r="BJB194" s="9"/>
      <c r="BJC194" s="9"/>
      <c r="BJD194" s="9"/>
      <c r="BJE194" s="9"/>
      <c r="BJF194" s="9"/>
      <c r="BJG194" s="9"/>
      <c r="BJH194" s="9"/>
      <c r="BJI194" s="9"/>
      <c r="BJJ194" s="9"/>
      <c r="BJK194" s="9"/>
      <c r="BJL194" s="9"/>
      <c r="BJM194" s="9"/>
      <c r="BJN194" s="9"/>
      <c r="BJO194" s="9"/>
      <c r="BJP194" s="9"/>
      <c r="BJQ194" s="9"/>
      <c r="BJR194" s="9"/>
      <c r="BJS194" s="9"/>
      <c r="BJT194" s="9"/>
      <c r="BJU194" s="9"/>
      <c r="BJV194" s="9"/>
      <c r="BJW194" s="9"/>
      <c r="BJX194" s="9"/>
      <c r="BJY194" s="9"/>
      <c r="BJZ194" s="9"/>
      <c r="BKA194" s="9"/>
      <c r="BKB194" s="9"/>
      <c r="BKC194" s="9"/>
      <c r="BKD194" s="9"/>
      <c r="BKE194" s="9"/>
      <c r="BKF194" s="9"/>
      <c r="BKG194" s="9"/>
      <c r="BKH194" s="9"/>
      <c r="BKI194" s="9"/>
      <c r="BKJ194" s="9"/>
      <c r="BKK194" s="9"/>
      <c r="BKL194" s="9"/>
      <c r="BKM194" s="9"/>
      <c r="BKN194" s="9"/>
      <c r="BKO194" s="9"/>
      <c r="BKP194" s="9"/>
      <c r="BKQ194" s="9"/>
      <c r="BKR194" s="9"/>
      <c r="BKS194" s="9"/>
      <c r="BKT194" s="9"/>
      <c r="BKU194" s="9"/>
      <c r="BKV194" s="9"/>
      <c r="BKW194" s="9"/>
      <c r="BKX194" s="9"/>
      <c r="BKY194" s="9"/>
      <c r="BKZ194" s="9"/>
      <c r="BLA194" s="9"/>
      <c r="BLB194" s="9"/>
      <c r="BLC194" s="9"/>
      <c r="BLD194" s="9"/>
      <c r="BLE194" s="9"/>
      <c r="BLF194" s="9"/>
      <c r="BLG194" s="9"/>
      <c r="BLH194" s="9"/>
      <c r="BLI194" s="9"/>
      <c r="BLJ194" s="9"/>
      <c r="BLK194" s="9"/>
      <c r="BLL194" s="9"/>
      <c r="BLM194" s="9"/>
      <c r="BLN194" s="9"/>
      <c r="BLO194" s="9"/>
      <c r="BLP194" s="9"/>
      <c r="BLQ194" s="9"/>
      <c r="BLR194" s="9"/>
      <c r="BLS194" s="9"/>
      <c r="BLT194" s="9"/>
      <c r="BLU194" s="9"/>
      <c r="BLV194" s="9"/>
      <c r="BLW194" s="9"/>
      <c r="BLX194" s="9"/>
      <c r="BLY194" s="9"/>
      <c r="BLZ194" s="9"/>
      <c r="BMA194" s="9"/>
      <c r="BMB194" s="9"/>
      <c r="BMC194" s="9"/>
      <c r="BMD194" s="9"/>
      <c r="BME194" s="9"/>
      <c r="BMF194" s="9"/>
      <c r="BMG194" s="9"/>
      <c r="BMH194" s="9"/>
      <c r="BMI194" s="9"/>
      <c r="BMJ194" s="9"/>
      <c r="BMK194" s="9"/>
      <c r="BML194" s="9"/>
      <c r="BMM194" s="9"/>
      <c r="BMN194" s="9"/>
      <c r="BMO194" s="9"/>
      <c r="BMP194" s="9"/>
      <c r="BMQ194" s="9"/>
      <c r="BMR194" s="9"/>
      <c r="BMS194" s="9"/>
      <c r="BMT194" s="9"/>
      <c r="BMU194" s="9"/>
      <c r="BMV194" s="9"/>
      <c r="BMW194" s="9"/>
      <c r="BMX194" s="9"/>
      <c r="BMY194" s="9"/>
      <c r="BMZ194" s="9"/>
      <c r="BNA194" s="9"/>
      <c r="BNB194" s="9"/>
      <c r="BNC194" s="9"/>
      <c r="BND194" s="9"/>
    </row>
    <row r="195" ht="14.25" customHeight="1">
      <c r="A195" s="9">
        <v>18.0</v>
      </c>
      <c r="B195" s="9" t="s">
        <v>11947</v>
      </c>
      <c r="C195" s="9" t="s">
        <v>11948</v>
      </c>
      <c r="D195" s="9" t="s">
        <v>11948</v>
      </c>
      <c r="E195" s="9"/>
      <c r="F195" s="9">
        <v>15.0</v>
      </c>
      <c r="G195" s="9" t="s">
        <v>13608</v>
      </c>
      <c r="H195" s="9"/>
      <c r="I195" s="9"/>
      <c r="J195" s="9"/>
      <c r="K195" s="9"/>
      <c r="L195" s="9">
        <v>13.0</v>
      </c>
      <c r="M195" s="9"/>
      <c r="N195" s="9"/>
      <c r="O195" s="9">
        <v>2.0</v>
      </c>
      <c r="P195" s="9">
        <v>0.0</v>
      </c>
      <c r="Q195" s="9" t="s">
        <v>13609</v>
      </c>
      <c r="R195" s="9"/>
      <c r="S195" s="9" t="s">
        <v>3397</v>
      </c>
      <c r="T195" s="9" t="s">
        <v>3396</v>
      </c>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9"/>
      <c r="ES195" s="9"/>
      <c r="ET195" s="9"/>
      <c r="EU195" s="9"/>
      <c r="EV195" s="9"/>
      <c r="EW195" s="9"/>
      <c r="EX195" s="9"/>
      <c r="EY195" s="9"/>
      <c r="EZ195" s="9"/>
      <c r="FA195" s="9"/>
      <c r="FB195" s="9"/>
      <c r="FC195" s="9"/>
      <c r="FD195" s="9"/>
      <c r="FE195" s="9"/>
      <c r="FF195" s="9"/>
      <c r="FG195" s="9"/>
      <c r="FH195" s="9"/>
      <c r="FI195" s="9"/>
      <c r="FJ195" s="9"/>
      <c r="FK195" s="9"/>
      <c r="FL195" s="9"/>
      <c r="FM195" s="9"/>
      <c r="FN195" s="9"/>
      <c r="FO195" s="9"/>
      <c r="FP195" s="9"/>
      <c r="FQ195" s="9"/>
      <c r="FR195" s="9"/>
      <c r="FS195" s="9"/>
      <c r="FT195" s="9"/>
      <c r="FU195" s="9"/>
      <c r="FV195" s="9"/>
      <c r="FW195" s="9"/>
      <c r="FX195" s="9"/>
      <c r="FY195" s="9"/>
      <c r="FZ195" s="9"/>
      <c r="GA195" s="9"/>
      <c r="GB195" s="9"/>
      <c r="GC195" s="9"/>
      <c r="GD195" s="9"/>
      <c r="GE195" s="9"/>
      <c r="GF195" s="9"/>
      <c r="GG195" s="9"/>
      <c r="GH195" s="9"/>
      <c r="GI195" s="9"/>
      <c r="GJ195" s="9"/>
      <c r="GK195" s="9"/>
      <c r="GL195" s="9"/>
      <c r="GM195" s="9"/>
      <c r="GN195" s="9"/>
      <c r="GO195" s="9"/>
      <c r="GP195" s="9"/>
      <c r="GQ195" s="9"/>
      <c r="GR195" s="9"/>
      <c r="GS195" s="9"/>
      <c r="GT195" s="9"/>
      <c r="GU195" s="9"/>
      <c r="GV195" s="9"/>
      <c r="GW195" s="9"/>
      <c r="GX195" s="9"/>
      <c r="GY195" s="9"/>
      <c r="GZ195" s="9"/>
      <c r="HA195" s="9"/>
      <c r="HB195" s="9"/>
      <c r="HC195" s="9"/>
      <c r="HD195" s="9"/>
      <c r="HE195" s="9"/>
      <c r="HF195" s="9"/>
      <c r="HG195" s="9"/>
      <c r="HH195" s="9"/>
      <c r="HI195" s="9"/>
      <c r="HJ195" s="9"/>
      <c r="HK195" s="9"/>
      <c r="HL195" s="9"/>
      <c r="HM195" s="9"/>
      <c r="HN195" s="9"/>
      <c r="HO195" s="9"/>
      <c r="HP195" s="9"/>
      <c r="HQ195" s="9"/>
      <c r="HR195" s="9"/>
      <c r="HS195" s="9"/>
      <c r="HT195" s="9"/>
      <c r="HU195" s="9"/>
      <c r="HV195" s="9"/>
      <c r="HW195" s="9"/>
      <c r="HX195" s="9"/>
      <c r="HY195" s="9"/>
      <c r="HZ195" s="9"/>
      <c r="IA195" s="9"/>
      <c r="IB195" s="9"/>
      <c r="IC195" s="9"/>
      <c r="ID195" s="9"/>
      <c r="IE195" s="9"/>
      <c r="IF195" s="9"/>
      <c r="IG195" s="9"/>
      <c r="IH195" s="9"/>
      <c r="II195" s="9"/>
      <c r="IJ195" s="9"/>
      <c r="IK195" s="9"/>
      <c r="IL195" s="9"/>
      <c r="IM195" s="9"/>
      <c r="IN195" s="9"/>
      <c r="IO195" s="9"/>
      <c r="IP195" s="9"/>
      <c r="IQ195" s="9"/>
      <c r="IR195" s="9"/>
      <c r="IS195" s="9"/>
      <c r="IT195" s="9"/>
      <c r="IU195" s="9"/>
      <c r="IV195" s="9"/>
      <c r="IW195" s="9"/>
      <c r="IX195" s="9"/>
      <c r="IY195" s="9"/>
      <c r="IZ195" s="9"/>
      <c r="JA195" s="9"/>
      <c r="JB195" s="9"/>
      <c r="JC195" s="9"/>
      <c r="JD195" s="9"/>
      <c r="JE195" s="9"/>
      <c r="JF195" s="9"/>
      <c r="JG195" s="9"/>
      <c r="JH195" s="9"/>
      <c r="JI195" s="9"/>
      <c r="JJ195" s="9"/>
      <c r="JK195" s="9"/>
      <c r="JL195" s="9"/>
      <c r="JM195" s="9"/>
      <c r="JN195" s="9"/>
      <c r="JO195" s="9"/>
      <c r="JP195" s="9"/>
      <c r="JQ195" s="9"/>
      <c r="JR195" s="9"/>
      <c r="JS195" s="9"/>
      <c r="JT195" s="9"/>
      <c r="JU195" s="9"/>
      <c r="JV195" s="9"/>
      <c r="JW195" s="9"/>
      <c r="JX195" s="9"/>
      <c r="JY195" s="9"/>
      <c r="JZ195" s="9"/>
      <c r="KA195" s="9"/>
      <c r="KB195" s="9"/>
      <c r="KC195" s="9"/>
      <c r="KD195" s="9"/>
      <c r="KE195" s="9"/>
      <c r="KF195" s="9"/>
      <c r="KG195" s="9"/>
      <c r="KH195" s="9"/>
      <c r="KI195" s="9"/>
      <c r="KJ195" s="9"/>
      <c r="KK195" s="9"/>
      <c r="KL195" s="9"/>
      <c r="KM195" s="9"/>
      <c r="KN195" s="9"/>
      <c r="KO195" s="9"/>
      <c r="KP195" s="9"/>
      <c r="KQ195" s="9"/>
      <c r="KR195" s="9"/>
      <c r="KS195" s="9"/>
      <c r="KT195" s="9"/>
      <c r="KU195" s="9"/>
      <c r="KV195" s="9"/>
      <c r="KW195" s="9"/>
      <c r="KX195" s="9"/>
      <c r="KY195" s="9"/>
      <c r="KZ195" s="9"/>
      <c r="LA195" s="9"/>
      <c r="LB195" s="9"/>
      <c r="LC195" s="9"/>
      <c r="LD195" s="9"/>
      <c r="LE195" s="9"/>
      <c r="LF195" s="9"/>
      <c r="LG195" s="9"/>
      <c r="LH195" s="9"/>
      <c r="LI195" s="9"/>
      <c r="LJ195" s="9"/>
      <c r="LK195" s="9"/>
      <c r="LL195" s="9"/>
      <c r="LM195" s="9"/>
      <c r="LN195" s="9"/>
      <c r="LO195" s="9"/>
      <c r="LP195" s="9"/>
      <c r="LQ195" s="9"/>
      <c r="LR195" s="9"/>
      <c r="LS195" s="9"/>
      <c r="LT195" s="9"/>
      <c r="LU195" s="9"/>
      <c r="LV195" s="9"/>
      <c r="LW195" s="9"/>
      <c r="LX195" s="9"/>
      <c r="LY195" s="9"/>
      <c r="LZ195" s="9"/>
      <c r="MA195" s="9"/>
      <c r="MB195" s="9"/>
      <c r="MC195" s="9"/>
      <c r="MD195" s="9"/>
      <c r="ME195" s="9"/>
      <c r="MF195" s="9"/>
      <c r="MG195" s="9"/>
      <c r="MH195" s="9"/>
      <c r="MI195" s="9"/>
      <c r="MJ195" s="9"/>
      <c r="MK195" s="9"/>
      <c r="ML195" s="9"/>
      <c r="MM195" s="9"/>
      <c r="MN195" s="9"/>
      <c r="MO195" s="9"/>
      <c r="MP195" s="9"/>
      <c r="MQ195" s="9"/>
      <c r="MR195" s="9"/>
      <c r="MS195" s="9"/>
      <c r="MT195" s="9"/>
      <c r="MU195" s="9"/>
      <c r="MV195" s="9"/>
      <c r="MW195" s="9"/>
      <c r="MX195" s="9"/>
      <c r="MY195" s="9"/>
      <c r="MZ195" s="9"/>
      <c r="NA195" s="9"/>
      <c r="NB195" s="9"/>
      <c r="NC195" s="9"/>
      <c r="ND195" s="9"/>
      <c r="NE195" s="9"/>
      <c r="NF195" s="9"/>
      <c r="NG195" s="9"/>
      <c r="NH195" s="9"/>
      <c r="NI195" s="9"/>
      <c r="NJ195" s="9"/>
      <c r="NK195" s="9"/>
      <c r="NL195" s="9"/>
      <c r="NM195" s="9"/>
      <c r="NN195" s="9"/>
      <c r="NO195" s="9"/>
      <c r="NP195" s="9"/>
      <c r="NQ195" s="9"/>
      <c r="NR195" s="9"/>
      <c r="NS195" s="9"/>
      <c r="NT195" s="9"/>
      <c r="NU195" s="9"/>
      <c r="NV195" s="9"/>
      <c r="NW195" s="9"/>
      <c r="NX195" s="9"/>
      <c r="NY195" s="9"/>
      <c r="NZ195" s="9"/>
      <c r="OA195" s="9"/>
      <c r="OB195" s="9"/>
      <c r="OC195" s="9"/>
      <c r="OD195" s="9"/>
      <c r="OE195" s="9"/>
      <c r="OF195" s="9"/>
      <c r="OG195" s="9"/>
      <c r="OH195" s="9"/>
      <c r="OI195" s="9"/>
      <c r="OJ195" s="9"/>
      <c r="OK195" s="9"/>
      <c r="OL195" s="9"/>
      <c r="OM195" s="9"/>
      <c r="ON195" s="9"/>
      <c r="OO195" s="9"/>
      <c r="OP195" s="9"/>
      <c r="OQ195" s="9"/>
      <c r="OR195" s="9"/>
      <c r="OS195" s="9"/>
      <c r="OT195" s="9"/>
      <c r="OU195" s="9"/>
      <c r="OV195" s="9"/>
      <c r="OW195" s="9"/>
      <c r="OX195" s="9"/>
      <c r="OY195" s="9"/>
      <c r="OZ195" s="9"/>
      <c r="PA195" s="9"/>
      <c r="PB195" s="9"/>
      <c r="PC195" s="9"/>
      <c r="PD195" s="9"/>
      <c r="PE195" s="9"/>
      <c r="PF195" s="9"/>
      <c r="PG195" s="9"/>
      <c r="PH195" s="9"/>
      <c r="PI195" s="9"/>
      <c r="PJ195" s="9"/>
      <c r="PK195" s="9"/>
      <c r="PL195" s="9"/>
      <c r="PM195" s="9"/>
      <c r="PN195" s="9"/>
      <c r="PO195" s="9"/>
      <c r="PP195" s="9"/>
      <c r="PQ195" s="9"/>
      <c r="PR195" s="9"/>
      <c r="PS195" s="9"/>
      <c r="PT195" s="9"/>
      <c r="PU195" s="9"/>
      <c r="PV195" s="9"/>
      <c r="PW195" s="9"/>
      <c r="PX195" s="9"/>
      <c r="PY195" s="9"/>
      <c r="PZ195" s="9"/>
      <c r="QA195" s="9"/>
      <c r="QB195" s="9"/>
      <c r="QC195" s="9"/>
      <c r="QD195" s="9"/>
      <c r="QE195" s="9"/>
      <c r="QF195" s="9"/>
      <c r="QG195" s="9"/>
      <c r="QH195" s="9"/>
      <c r="QI195" s="9"/>
      <c r="QJ195" s="9"/>
      <c r="QK195" s="9"/>
      <c r="QL195" s="9"/>
      <c r="QM195" s="9"/>
      <c r="QN195" s="9"/>
      <c r="QO195" s="9"/>
      <c r="QP195" s="9"/>
      <c r="QQ195" s="9"/>
      <c r="QR195" s="9"/>
      <c r="QS195" s="9"/>
      <c r="QT195" s="9"/>
      <c r="QU195" s="9"/>
      <c r="QV195" s="9"/>
      <c r="QW195" s="9"/>
      <c r="QX195" s="9"/>
      <c r="QY195" s="9"/>
      <c r="QZ195" s="9"/>
      <c r="RA195" s="9"/>
      <c r="RB195" s="9"/>
      <c r="RC195" s="9"/>
      <c r="RD195" s="9"/>
      <c r="RE195" s="9"/>
      <c r="RF195" s="9"/>
      <c r="RG195" s="9"/>
      <c r="RH195" s="9"/>
      <c r="RI195" s="9"/>
      <c r="RJ195" s="9"/>
      <c r="RK195" s="9"/>
      <c r="RL195" s="9"/>
      <c r="RM195" s="9"/>
      <c r="RN195" s="9"/>
      <c r="RO195" s="9"/>
      <c r="RP195" s="9"/>
      <c r="RQ195" s="9"/>
      <c r="RR195" s="9"/>
      <c r="RS195" s="9"/>
      <c r="RT195" s="9"/>
      <c r="RU195" s="9"/>
      <c r="RV195" s="9"/>
      <c r="RW195" s="9"/>
      <c r="RX195" s="9"/>
      <c r="RY195" s="9"/>
      <c r="RZ195" s="9"/>
      <c r="SA195" s="9"/>
      <c r="SB195" s="9"/>
      <c r="SC195" s="9"/>
      <c r="SD195" s="9"/>
      <c r="SE195" s="9"/>
      <c r="SF195" s="9"/>
      <c r="SG195" s="9"/>
      <c r="SH195" s="9"/>
      <c r="SI195" s="9"/>
      <c r="SJ195" s="9"/>
      <c r="SK195" s="9"/>
      <c r="SL195" s="9"/>
      <c r="SM195" s="9"/>
      <c r="SN195" s="9"/>
      <c r="SO195" s="9"/>
      <c r="SP195" s="9"/>
      <c r="SQ195" s="9"/>
      <c r="SR195" s="9"/>
      <c r="SS195" s="9"/>
      <c r="ST195" s="9"/>
      <c r="SU195" s="9"/>
      <c r="SV195" s="9"/>
      <c r="SW195" s="9"/>
      <c r="SX195" s="9"/>
      <c r="SY195" s="9"/>
      <c r="SZ195" s="9"/>
      <c r="TA195" s="9"/>
      <c r="TB195" s="9"/>
      <c r="TC195" s="9"/>
      <c r="TD195" s="9"/>
      <c r="TE195" s="9"/>
      <c r="TF195" s="9"/>
      <c r="TG195" s="9"/>
      <c r="TH195" s="9"/>
      <c r="TI195" s="9"/>
      <c r="TJ195" s="9"/>
      <c r="TK195" s="9"/>
      <c r="TL195" s="9"/>
      <c r="TM195" s="9"/>
      <c r="TN195" s="9"/>
      <c r="TO195" s="9"/>
      <c r="ANB195" s="9"/>
      <c r="ANC195" s="9"/>
      <c r="AND195" s="9"/>
      <c r="ANE195" s="9"/>
      <c r="ANF195" s="9"/>
      <c r="ANG195" s="9"/>
      <c r="ANH195" s="9"/>
      <c r="ANI195" s="9"/>
      <c r="ANJ195" s="9"/>
      <c r="ANK195" s="9"/>
      <c r="ANL195" s="9"/>
      <c r="ANM195" s="9"/>
      <c r="ANN195" s="9"/>
      <c r="ANO195" s="9"/>
      <c r="ANP195" s="9"/>
      <c r="ANQ195" s="9"/>
      <c r="ANR195" s="9"/>
      <c r="ANS195" s="9"/>
      <c r="ANT195" s="9"/>
      <c r="ANU195" s="9"/>
      <c r="ANV195" s="9"/>
      <c r="ANW195" s="9"/>
      <c r="ANX195" s="9"/>
      <c r="ANY195" s="9"/>
      <c r="ANZ195" s="9"/>
      <c r="AOA195" s="9"/>
      <c r="AOB195" s="9"/>
      <c r="AOC195" s="9"/>
      <c r="AOD195" s="9"/>
      <c r="AOE195" s="9"/>
      <c r="AOF195" s="9"/>
      <c r="AOG195" s="9"/>
      <c r="AOH195" s="9"/>
      <c r="AOI195" s="9"/>
      <c r="AOJ195" s="9"/>
      <c r="AOK195" s="9"/>
      <c r="AOL195" s="9"/>
      <c r="AOM195" s="9"/>
      <c r="AON195" s="9"/>
      <c r="AOO195" s="9"/>
      <c r="AOP195" s="9"/>
      <c r="AOQ195" s="9"/>
      <c r="AOR195" s="9"/>
      <c r="AOS195" s="9"/>
      <c r="AOT195" s="9"/>
      <c r="AOU195" s="9"/>
      <c r="AOV195" s="9"/>
      <c r="AOW195" s="9"/>
      <c r="AOX195" s="9"/>
      <c r="AOY195" s="9"/>
      <c r="AOZ195" s="9"/>
      <c r="APA195" s="9"/>
      <c r="APB195" s="9"/>
      <c r="APC195" s="9"/>
      <c r="APD195" s="9"/>
      <c r="APE195" s="9"/>
      <c r="APF195" s="9"/>
      <c r="APG195" s="9"/>
      <c r="APH195" s="9"/>
      <c r="API195" s="9"/>
      <c r="APJ195" s="9"/>
      <c r="APK195" s="9"/>
      <c r="APL195" s="9"/>
      <c r="APM195" s="9"/>
      <c r="APN195" s="9"/>
      <c r="APO195" s="9"/>
      <c r="APP195" s="9"/>
      <c r="APQ195" s="9"/>
      <c r="APR195" s="9"/>
      <c r="APS195" s="9"/>
      <c r="APT195" s="9"/>
      <c r="APU195" s="9"/>
      <c r="APV195" s="9"/>
      <c r="APW195" s="9"/>
      <c r="APX195" s="9"/>
      <c r="APY195" s="9"/>
      <c r="APZ195" s="9"/>
      <c r="AQA195" s="9"/>
      <c r="AQB195" s="9"/>
      <c r="AQC195" s="9"/>
      <c r="AQD195" s="9"/>
      <c r="AQE195" s="9"/>
      <c r="AQF195" s="9"/>
      <c r="AQG195" s="9"/>
      <c r="AQH195" s="9"/>
      <c r="AQI195" s="9"/>
      <c r="AQJ195" s="9"/>
      <c r="AQK195" s="9"/>
      <c r="AQL195" s="9"/>
      <c r="AQM195" s="9"/>
      <c r="AQN195" s="9"/>
      <c r="AQO195" s="9"/>
      <c r="AQP195" s="9"/>
      <c r="AQQ195" s="9"/>
      <c r="AQR195" s="9"/>
      <c r="AQS195" s="9"/>
      <c r="AQT195" s="9"/>
      <c r="AQU195" s="9"/>
      <c r="AQV195" s="9"/>
      <c r="AQW195" s="9"/>
      <c r="AQX195" s="9"/>
      <c r="AQY195" s="9"/>
      <c r="AQZ195" s="9"/>
      <c r="ARA195" s="9"/>
      <c r="ARB195" s="9"/>
      <c r="ARC195" s="9"/>
      <c r="ARD195" s="9"/>
      <c r="ARE195" s="9"/>
      <c r="ARF195" s="9"/>
      <c r="ARG195" s="9"/>
      <c r="ARH195" s="9"/>
      <c r="ARI195" s="9"/>
      <c r="ARJ195" s="9"/>
      <c r="ARK195" s="9"/>
      <c r="ARL195" s="9"/>
      <c r="ARM195" s="9"/>
      <c r="ARN195" s="9"/>
      <c r="ARO195" s="9"/>
      <c r="ARP195" s="9"/>
      <c r="ARQ195" s="9"/>
      <c r="ARR195" s="9"/>
      <c r="ARS195" s="9"/>
      <c r="ART195" s="9"/>
      <c r="ARU195" s="9"/>
      <c r="ARV195" s="9"/>
      <c r="ARW195" s="9"/>
      <c r="ARX195" s="9"/>
      <c r="ARY195" s="9"/>
      <c r="ARZ195" s="9"/>
      <c r="ASA195" s="9"/>
      <c r="ASB195" s="9"/>
      <c r="ASC195" s="9"/>
      <c r="ASD195" s="9"/>
      <c r="ASE195" s="9"/>
      <c r="ASF195" s="9"/>
      <c r="ASG195" s="9"/>
      <c r="ASH195" s="9"/>
      <c r="ASI195" s="9"/>
      <c r="ASJ195" s="9"/>
      <c r="ASK195" s="9"/>
      <c r="ASL195" s="9"/>
      <c r="ASM195" s="9"/>
      <c r="ASN195" s="9"/>
      <c r="ASO195" s="9"/>
      <c r="ASP195" s="9"/>
      <c r="ASQ195" s="9"/>
      <c r="ASR195" s="9"/>
      <c r="ASS195" s="9"/>
      <c r="AST195" s="9"/>
      <c r="ASU195" s="9"/>
      <c r="ASV195" s="9"/>
      <c r="ASW195" s="9"/>
      <c r="ASX195" s="9"/>
      <c r="ASY195" s="9"/>
      <c r="ASZ195" s="9"/>
      <c r="ATA195" s="9"/>
      <c r="ATB195" s="9"/>
      <c r="ATC195" s="9"/>
      <c r="ATD195" s="9"/>
      <c r="ATE195" s="9"/>
      <c r="ATF195" s="9"/>
      <c r="ATG195" s="9"/>
      <c r="ATH195" s="9"/>
      <c r="ATI195" s="9"/>
      <c r="ATJ195" s="9"/>
      <c r="ATK195" s="9"/>
      <c r="ATL195" s="9"/>
      <c r="ATM195" s="9"/>
      <c r="ATN195" s="9"/>
      <c r="ATO195" s="9"/>
      <c r="ATP195" s="9"/>
      <c r="ATQ195" s="9"/>
      <c r="ATR195" s="9"/>
      <c r="ATS195" s="9"/>
      <c r="ATT195" s="9"/>
      <c r="ATU195" s="9"/>
      <c r="ATV195" s="9"/>
      <c r="ATW195" s="9"/>
      <c r="ATX195" s="9"/>
      <c r="ATY195" s="9"/>
      <c r="ATZ195" s="9"/>
      <c r="AUA195" s="9"/>
      <c r="AUB195" s="9"/>
      <c r="AUC195" s="9"/>
      <c r="AUD195" s="9"/>
      <c r="AUE195" s="9"/>
      <c r="AUF195" s="9"/>
      <c r="AUG195" s="9"/>
      <c r="AUH195" s="9"/>
      <c r="AUI195" s="9"/>
      <c r="AUJ195" s="9"/>
      <c r="AUK195" s="9"/>
      <c r="AUL195" s="9"/>
      <c r="AUM195" s="9"/>
      <c r="AUN195" s="9"/>
      <c r="AUO195" s="9"/>
      <c r="AUP195" s="9"/>
      <c r="AUQ195" s="9"/>
      <c r="AUR195" s="9"/>
      <c r="AUS195" s="9"/>
      <c r="AUT195" s="9"/>
      <c r="AUU195" s="9"/>
      <c r="AUV195" s="9"/>
      <c r="AUW195" s="9"/>
      <c r="AUX195" s="9"/>
      <c r="AUY195" s="9"/>
      <c r="AUZ195" s="9"/>
      <c r="AVA195" s="9"/>
      <c r="AVB195" s="9"/>
      <c r="AVC195" s="9"/>
      <c r="AVD195" s="9"/>
      <c r="AVE195" s="9"/>
      <c r="AVF195" s="9"/>
      <c r="AVG195" s="9"/>
      <c r="AVH195" s="9"/>
      <c r="AVI195" s="9"/>
      <c r="AVJ195" s="9"/>
      <c r="AVK195" s="9"/>
      <c r="AVL195" s="9"/>
      <c r="AVM195" s="9"/>
      <c r="AVN195" s="9"/>
      <c r="AVO195" s="9"/>
      <c r="AVP195" s="9"/>
      <c r="AVQ195" s="9"/>
      <c r="AVR195" s="9"/>
      <c r="AVS195" s="9"/>
      <c r="AVT195" s="9"/>
      <c r="AVU195" s="9"/>
      <c r="AVV195" s="9"/>
      <c r="AVW195" s="9"/>
      <c r="AVX195" s="9"/>
      <c r="AVY195" s="9"/>
      <c r="AVZ195" s="9"/>
      <c r="AWA195" s="9"/>
      <c r="AWB195" s="9"/>
      <c r="AWC195" s="9"/>
      <c r="AWD195" s="9"/>
      <c r="AWE195" s="9"/>
      <c r="AWF195" s="9"/>
      <c r="AWG195" s="9"/>
      <c r="AWH195" s="9"/>
      <c r="AWI195" s="9"/>
      <c r="AWJ195" s="9"/>
      <c r="AWK195" s="9"/>
      <c r="AWL195" s="9"/>
      <c r="AWM195" s="9"/>
      <c r="AWN195" s="9"/>
      <c r="AWO195" s="9"/>
      <c r="AWP195" s="9"/>
      <c r="AWQ195" s="9"/>
      <c r="AWR195" s="9"/>
      <c r="AWS195" s="9"/>
      <c r="AWT195" s="9"/>
      <c r="AWU195" s="9"/>
      <c r="AWV195" s="9"/>
      <c r="AWW195" s="9"/>
      <c r="AWX195" s="9"/>
      <c r="AWY195" s="9"/>
      <c r="AWZ195" s="9"/>
      <c r="AXA195" s="9"/>
      <c r="AXB195" s="9"/>
      <c r="AXC195" s="9"/>
      <c r="AXD195" s="9"/>
      <c r="AXE195" s="9"/>
      <c r="AXF195" s="9"/>
      <c r="AXG195" s="9"/>
      <c r="AXH195" s="9"/>
      <c r="AXI195" s="9"/>
      <c r="AXJ195" s="9"/>
      <c r="AXK195" s="9"/>
      <c r="AXL195" s="9"/>
      <c r="AXM195" s="9"/>
      <c r="AXN195" s="9"/>
      <c r="AXO195" s="9"/>
      <c r="AXP195" s="9"/>
      <c r="AXQ195" s="9"/>
      <c r="AXR195" s="9"/>
      <c r="AXS195" s="9"/>
      <c r="AXT195" s="9"/>
      <c r="AXU195" s="9"/>
      <c r="AXV195" s="9"/>
      <c r="AXW195" s="9"/>
      <c r="AXX195" s="9"/>
      <c r="AXY195" s="9"/>
      <c r="AXZ195" s="9"/>
      <c r="AYA195" s="9"/>
      <c r="AYB195" s="9"/>
      <c r="AYC195" s="9"/>
      <c r="AYD195" s="9"/>
      <c r="AYE195" s="9"/>
      <c r="AYF195" s="9"/>
      <c r="AYG195" s="9"/>
      <c r="AYH195" s="9"/>
      <c r="AYI195" s="9"/>
      <c r="AYJ195" s="9"/>
      <c r="AYK195" s="9"/>
      <c r="AYL195" s="9"/>
      <c r="AYM195" s="9"/>
      <c r="AYN195" s="9"/>
      <c r="AYO195" s="9"/>
      <c r="AYP195" s="9"/>
      <c r="AYQ195" s="9"/>
      <c r="AYR195" s="9"/>
      <c r="AYS195" s="9"/>
      <c r="AYT195" s="9"/>
      <c r="AYU195" s="9"/>
      <c r="AYV195" s="9"/>
      <c r="AYW195" s="9"/>
      <c r="AYX195" s="9"/>
      <c r="AYY195" s="9"/>
      <c r="AYZ195" s="9"/>
      <c r="AZA195" s="9"/>
      <c r="AZB195" s="9"/>
      <c r="AZC195" s="9"/>
      <c r="AZD195" s="9"/>
      <c r="AZE195" s="9"/>
      <c r="AZF195" s="9"/>
      <c r="AZG195" s="9"/>
      <c r="AZH195" s="9"/>
      <c r="AZI195" s="9"/>
      <c r="AZJ195" s="9"/>
      <c r="AZK195" s="9"/>
      <c r="AZL195" s="9"/>
      <c r="AZM195" s="9"/>
      <c r="AZN195" s="9"/>
      <c r="AZO195" s="9"/>
      <c r="AZP195" s="9"/>
      <c r="AZQ195" s="9"/>
      <c r="AZR195" s="9"/>
      <c r="AZS195" s="9"/>
      <c r="AZT195" s="9"/>
      <c r="AZU195" s="9"/>
      <c r="AZV195" s="9"/>
      <c r="AZW195" s="9"/>
      <c r="AZX195" s="9"/>
      <c r="AZY195" s="9"/>
      <c r="AZZ195" s="9"/>
      <c r="BAA195" s="9"/>
      <c r="BAB195" s="9"/>
      <c r="BAC195" s="9"/>
      <c r="BAD195" s="9"/>
      <c r="BAE195" s="9"/>
      <c r="BAF195" s="9"/>
      <c r="BAG195" s="9"/>
      <c r="BAH195" s="9"/>
      <c r="BAI195" s="9"/>
      <c r="BAJ195" s="9"/>
      <c r="BAK195" s="9"/>
      <c r="BAL195" s="9"/>
      <c r="BAM195" s="9"/>
      <c r="BAN195" s="9"/>
      <c r="BAO195" s="9"/>
      <c r="BAP195" s="9"/>
      <c r="BAQ195" s="9"/>
      <c r="BAR195" s="9"/>
      <c r="BAS195" s="9"/>
      <c r="BAT195" s="9"/>
      <c r="BAU195" s="9"/>
      <c r="BAV195" s="9"/>
      <c r="BAW195" s="9"/>
      <c r="BAX195" s="9"/>
      <c r="BAY195" s="9"/>
      <c r="BAZ195" s="9"/>
      <c r="BBA195" s="9"/>
      <c r="BBB195" s="9"/>
      <c r="BBC195" s="9"/>
      <c r="BBD195" s="9"/>
      <c r="BBE195" s="9"/>
      <c r="BBF195" s="9"/>
      <c r="BBG195" s="9"/>
      <c r="BBH195" s="9"/>
      <c r="BBI195" s="9"/>
      <c r="BBJ195" s="9"/>
      <c r="BBK195" s="9"/>
      <c r="BBL195" s="9"/>
      <c r="BBM195" s="9"/>
      <c r="BBN195" s="9"/>
      <c r="BBO195" s="9"/>
      <c r="BBP195" s="9"/>
      <c r="BBQ195" s="9"/>
      <c r="BBR195" s="9"/>
      <c r="BBS195" s="9"/>
      <c r="BBT195" s="9"/>
      <c r="BBU195" s="9"/>
      <c r="BBV195" s="9"/>
      <c r="BBW195" s="9"/>
      <c r="BBX195" s="9"/>
      <c r="BBY195" s="9"/>
      <c r="BBZ195" s="9"/>
      <c r="BCA195" s="9"/>
      <c r="BCB195" s="9"/>
      <c r="BCC195" s="9"/>
      <c r="BCD195" s="9"/>
      <c r="BCE195" s="9"/>
      <c r="BCF195" s="9"/>
      <c r="BCG195" s="9"/>
      <c r="BCH195" s="9"/>
      <c r="BCI195" s="9"/>
      <c r="BCJ195" s="9"/>
      <c r="BCK195" s="9"/>
      <c r="BCL195" s="9"/>
      <c r="BCM195" s="9"/>
      <c r="BCN195" s="9"/>
      <c r="BCO195" s="9"/>
      <c r="BCP195" s="9"/>
      <c r="BCQ195" s="9"/>
      <c r="BCR195" s="9"/>
      <c r="BCS195" s="9"/>
      <c r="BCT195" s="9"/>
      <c r="BCU195" s="9"/>
      <c r="BCV195" s="9"/>
      <c r="BCW195" s="9"/>
      <c r="BCX195" s="9"/>
      <c r="BCY195" s="9"/>
      <c r="BCZ195" s="9"/>
      <c r="BDA195" s="9"/>
      <c r="BDB195" s="9"/>
      <c r="BDC195" s="9"/>
      <c r="BDD195" s="9"/>
      <c r="BDE195" s="9"/>
      <c r="BDF195" s="9"/>
      <c r="BDG195" s="9"/>
      <c r="BDH195" s="9"/>
      <c r="BDI195" s="9"/>
      <c r="BDJ195" s="9"/>
      <c r="BDK195" s="9"/>
      <c r="BDL195" s="9"/>
      <c r="BDM195" s="9"/>
      <c r="BDN195" s="9"/>
      <c r="BDO195" s="9"/>
      <c r="BDP195" s="9"/>
      <c r="BDQ195" s="9"/>
      <c r="BDR195" s="9"/>
      <c r="BDS195" s="9"/>
      <c r="BDT195" s="9"/>
      <c r="BDU195" s="9"/>
      <c r="BDV195" s="9"/>
      <c r="BDW195" s="9"/>
      <c r="BDX195" s="9"/>
      <c r="BDY195" s="9"/>
      <c r="BDZ195" s="9"/>
      <c r="BEA195" s="9"/>
      <c r="BEB195" s="9"/>
      <c r="BEC195" s="9"/>
      <c r="BED195" s="9"/>
      <c r="BEE195" s="9"/>
      <c r="BEF195" s="9"/>
      <c r="BEG195" s="9"/>
      <c r="BEH195" s="9"/>
      <c r="BEI195" s="9"/>
      <c r="BEJ195" s="9"/>
      <c r="BEK195" s="9"/>
      <c r="BEL195" s="9"/>
      <c r="BEM195" s="9"/>
      <c r="BEN195" s="9"/>
      <c r="BEO195" s="9"/>
      <c r="BEP195" s="9"/>
      <c r="BEQ195" s="9"/>
      <c r="BER195" s="9"/>
      <c r="BES195" s="9"/>
      <c r="BET195" s="9"/>
      <c r="BEU195" s="9"/>
      <c r="BEV195" s="9"/>
      <c r="BEW195" s="9"/>
      <c r="BEX195" s="9"/>
      <c r="BEY195" s="9"/>
      <c r="BEZ195" s="9"/>
      <c r="BFA195" s="9"/>
      <c r="BFB195" s="9"/>
      <c r="BFC195" s="9"/>
      <c r="BFD195" s="9"/>
      <c r="BFE195" s="9"/>
      <c r="BFF195" s="9"/>
      <c r="BFG195" s="9"/>
      <c r="BFH195" s="9"/>
      <c r="BFI195" s="9"/>
      <c r="BFJ195" s="9"/>
      <c r="BFK195" s="9"/>
      <c r="BFL195" s="9"/>
      <c r="BFM195" s="9"/>
      <c r="BFN195" s="9"/>
      <c r="BFO195" s="9"/>
      <c r="BFP195" s="9"/>
      <c r="BFQ195" s="9"/>
      <c r="BFR195" s="9"/>
      <c r="BFS195" s="9"/>
      <c r="BFT195" s="9"/>
      <c r="BFU195" s="9"/>
      <c r="BFV195" s="9"/>
      <c r="BFW195" s="9"/>
      <c r="BFX195" s="9"/>
      <c r="BFY195" s="9"/>
      <c r="BFZ195" s="9"/>
      <c r="BGA195" s="9"/>
      <c r="BGB195" s="9"/>
      <c r="BGC195" s="9"/>
      <c r="BGD195" s="9"/>
      <c r="BGE195" s="9"/>
      <c r="BGF195" s="9"/>
      <c r="BGG195" s="9"/>
      <c r="BGH195" s="9"/>
      <c r="BGI195" s="9"/>
      <c r="BGJ195" s="9"/>
      <c r="BGK195" s="9"/>
      <c r="BGL195" s="9"/>
      <c r="BGM195" s="9"/>
      <c r="BGN195" s="9"/>
      <c r="BGO195" s="9"/>
      <c r="BGP195" s="9"/>
      <c r="BGQ195" s="9"/>
      <c r="BGR195" s="9"/>
      <c r="BGS195" s="9"/>
      <c r="BGT195" s="9"/>
      <c r="BGU195" s="9"/>
      <c r="BGV195" s="9"/>
      <c r="BGW195" s="9"/>
      <c r="BGX195" s="9"/>
      <c r="BGY195" s="9"/>
      <c r="BGZ195" s="9"/>
      <c r="BHA195" s="9"/>
      <c r="BHB195" s="9"/>
      <c r="BHC195" s="9"/>
      <c r="BHD195" s="9"/>
      <c r="BHE195" s="9"/>
      <c r="BHF195" s="9"/>
      <c r="BHG195" s="9"/>
      <c r="BHH195" s="9"/>
      <c r="BHI195" s="9"/>
      <c r="BHJ195" s="9"/>
      <c r="BHK195" s="9"/>
      <c r="BHL195" s="9"/>
      <c r="BHM195" s="9"/>
      <c r="BHN195" s="9"/>
      <c r="BHO195" s="9"/>
      <c r="BHP195" s="9"/>
      <c r="BHQ195" s="9"/>
      <c r="BHR195" s="9"/>
      <c r="BHS195" s="9"/>
      <c r="BHT195" s="9"/>
      <c r="BHU195" s="9"/>
      <c r="BHV195" s="9"/>
      <c r="BHW195" s="9"/>
      <c r="BHX195" s="9"/>
      <c r="BHY195" s="9"/>
      <c r="BHZ195" s="9"/>
      <c r="BIA195" s="9"/>
      <c r="BIB195" s="9"/>
      <c r="BIC195" s="9"/>
      <c r="BID195" s="9"/>
      <c r="BIE195" s="9"/>
      <c r="BIF195" s="9"/>
      <c r="BIG195" s="9"/>
      <c r="BIH195" s="9"/>
      <c r="BII195" s="9"/>
      <c r="BIJ195" s="9"/>
      <c r="BIK195" s="9"/>
      <c r="BIL195" s="9"/>
      <c r="BIM195" s="9"/>
      <c r="BIN195" s="9"/>
      <c r="BIO195" s="9"/>
      <c r="BIP195" s="9"/>
      <c r="BIQ195" s="9"/>
      <c r="BIR195" s="9"/>
      <c r="BIS195" s="9"/>
      <c r="BIT195" s="9"/>
      <c r="BIU195" s="9"/>
      <c r="BIV195" s="9"/>
      <c r="BIW195" s="9"/>
      <c r="BIX195" s="9"/>
      <c r="BIY195" s="9"/>
      <c r="BIZ195" s="9"/>
      <c r="BJA195" s="9"/>
      <c r="BJB195" s="9"/>
      <c r="BJC195" s="9"/>
      <c r="BJD195" s="9"/>
      <c r="BJE195" s="9"/>
      <c r="BJF195" s="9"/>
      <c r="BJG195" s="9"/>
      <c r="BJH195" s="9"/>
      <c r="BJI195" s="9"/>
      <c r="BJJ195" s="9"/>
      <c r="BJK195" s="9"/>
      <c r="BJL195" s="9"/>
      <c r="BJM195" s="9"/>
      <c r="BJN195" s="9"/>
      <c r="BJO195" s="9"/>
      <c r="BJP195" s="9"/>
      <c r="BJQ195" s="9"/>
      <c r="BJR195" s="9"/>
      <c r="BJS195" s="9"/>
      <c r="BJT195" s="9"/>
      <c r="BJU195" s="9"/>
      <c r="BJV195" s="9"/>
      <c r="BJW195" s="9"/>
      <c r="BJX195" s="9"/>
      <c r="BJY195" s="9"/>
      <c r="BJZ195" s="9"/>
      <c r="BKA195" s="9"/>
      <c r="BKB195" s="9"/>
      <c r="BKC195" s="9"/>
      <c r="BKD195" s="9"/>
      <c r="BKE195" s="9"/>
      <c r="BKF195" s="9"/>
      <c r="BKG195" s="9"/>
      <c r="BKH195" s="9"/>
      <c r="BKI195" s="9"/>
      <c r="BKJ195" s="9"/>
      <c r="BKK195" s="9"/>
      <c r="BKL195" s="9"/>
      <c r="BKM195" s="9"/>
      <c r="BKN195" s="9"/>
      <c r="BKO195" s="9"/>
      <c r="BKP195" s="9"/>
      <c r="BKQ195" s="9"/>
      <c r="BKR195" s="9"/>
      <c r="BKS195" s="9"/>
      <c r="BKT195" s="9"/>
      <c r="BKU195" s="9"/>
      <c r="BKV195" s="9"/>
      <c r="BKW195" s="9"/>
      <c r="BKX195" s="9"/>
      <c r="BKY195" s="9"/>
      <c r="BKZ195" s="9"/>
      <c r="BLA195" s="9"/>
      <c r="BLB195" s="9"/>
      <c r="BLC195" s="9"/>
      <c r="BLD195" s="9"/>
      <c r="BLE195" s="9"/>
      <c r="BLF195" s="9"/>
      <c r="BLG195" s="9"/>
      <c r="BLH195" s="9"/>
      <c r="BLI195" s="9"/>
      <c r="BLJ195" s="9"/>
      <c r="BLK195" s="9"/>
      <c r="BLL195" s="9"/>
      <c r="BLM195" s="9"/>
      <c r="BLN195" s="9"/>
      <c r="BLO195" s="9"/>
      <c r="BLP195" s="9"/>
      <c r="BLQ195" s="9"/>
      <c r="BLR195" s="9"/>
      <c r="BLS195" s="9"/>
      <c r="BLT195" s="9"/>
      <c r="BLU195" s="9"/>
      <c r="BLV195" s="9"/>
      <c r="BLW195" s="9"/>
      <c r="BLX195" s="9"/>
      <c r="BLY195" s="9"/>
      <c r="BLZ195" s="9"/>
      <c r="BMA195" s="9"/>
      <c r="BMB195" s="9"/>
      <c r="BMC195" s="9"/>
      <c r="BMD195" s="9"/>
      <c r="BME195" s="9"/>
      <c r="BMF195" s="9"/>
      <c r="BMG195" s="9"/>
      <c r="BMH195" s="9"/>
      <c r="BMI195" s="9"/>
      <c r="BMJ195" s="9"/>
      <c r="BMK195" s="9"/>
      <c r="BML195" s="9"/>
      <c r="BMM195" s="9"/>
      <c r="BMN195" s="9"/>
      <c r="BMO195" s="9"/>
      <c r="BMP195" s="9"/>
      <c r="BMQ195" s="9"/>
      <c r="BMR195" s="9"/>
      <c r="BMS195" s="9"/>
      <c r="BMT195" s="9"/>
      <c r="BMU195" s="9"/>
      <c r="BMV195" s="9"/>
      <c r="BMW195" s="9"/>
      <c r="BMX195" s="9"/>
      <c r="BMY195" s="9"/>
      <c r="BMZ195" s="9"/>
      <c r="BNA195" s="9"/>
      <c r="BNB195" s="9"/>
      <c r="BNC195" s="9"/>
      <c r="BND195" s="9"/>
    </row>
    <row r="196" ht="14.25" customHeight="1">
      <c r="A196" s="9">
        <v>12.0</v>
      </c>
      <c r="B196" s="9" t="s">
        <v>11947</v>
      </c>
      <c r="C196" s="9" t="s">
        <v>11948</v>
      </c>
      <c r="D196" s="9" t="s">
        <v>11948</v>
      </c>
      <c r="E196" s="9"/>
      <c r="F196" s="9">
        <v>10.0</v>
      </c>
      <c r="G196" s="9" t="s">
        <v>13610</v>
      </c>
      <c r="H196" s="9" t="s">
        <v>11967</v>
      </c>
      <c r="I196" s="9"/>
      <c r="J196" s="9">
        <v>2.0</v>
      </c>
      <c r="K196" s="9"/>
      <c r="L196" s="9">
        <v>8.0</v>
      </c>
      <c r="M196" s="9"/>
      <c r="N196" s="9"/>
      <c r="O196" s="9"/>
      <c r="P196" s="9">
        <v>0.0</v>
      </c>
      <c r="Q196" s="9" t="s">
        <v>13611</v>
      </c>
      <c r="R196" s="9"/>
      <c r="S196" s="9" t="s">
        <v>3400</v>
      </c>
      <c r="T196" s="9" t="s">
        <v>3399</v>
      </c>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9"/>
      <c r="ES196" s="9"/>
      <c r="ET196" s="9"/>
      <c r="EU196" s="9"/>
      <c r="EV196" s="9"/>
      <c r="EW196" s="9"/>
      <c r="EX196" s="9"/>
      <c r="EY196" s="9"/>
      <c r="EZ196" s="9"/>
      <c r="FA196" s="9"/>
      <c r="FB196" s="9"/>
      <c r="FC196" s="9"/>
      <c r="FD196" s="9"/>
      <c r="FE196" s="9"/>
      <c r="FF196" s="9"/>
      <c r="FG196" s="9"/>
      <c r="FH196" s="9"/>
      <c r="FI196" s="9"/>
      <c r="FJ196" s="9"/>
      <c r="FK196" s="9"/>
      <c r="FL196" s="9"/>
      <c r="FM196" s="9"/>
      <c r="FN196" s="9"/>
      <c r="FO196" s="9"/>
      <c r="FP196" s="9"/>
      <c r="FQ196" s="9"/>
      <c r="FR196" s="9"/>
      <c r="FS196" s="9"/>
      <c r="FT196" s="9"/>
      <c r="FU196" s="9"/>
      <c r="FV196" s="9"/>
      <c r="FW196" s="9"/>
      <c r="FX196" s="9"/>
      <c r="FY196" s="9"/>
      <c r="FZ196" s="9"/>
      <c r="GA196" s="9"/>
      <c r="GB196" s="9"/>
      <c r="GC196" s="9"/>
      <c r="GD196" s="9"/>
      <c r="GE196" s="9"/>
      <c r="GF196" s="9"/>
      <c r="GG196" s="9"/>
      <c r="GH196" s="9"/>
      <c r="GI196" s="9"/>
      <c r="GJ196" s="9"/>
      <c r="GK196" s="9"/>
      <c r="GL196" s="9"/>
      <c r="GM196" s="9"/>
      <c r="GN196" s="9"/>
      <c r="GO196" s="9"/>
      <c r="GP196" s="9"/>
      <c r="GQ196" s="9"/>
      <c r="GR196" s="9"/>
      <c r="GS196" s="9"/>
      <c r="GT196" s="9"/>
      <c r="GU196" s="9"/>
      <c r="GV196" s="9"/>
      <c r="GW196" s="9"/>
      <c r="GX196" s="9"/>
      <c r="GY196" s="9"/>
      <c r="GZ196" s="9"/>
      <c r="HA196" s="9"/>
      <c r="HB196" s="9"/>
      <c r="HC196" s="9"/>
      <c r="HD196" s="9"/>
      <c r="HE196" s="9"/>
      <c r="HF196" s="9"/>
      <c r="HG196" s="9"/>
      <c r="HH196" s="9"/>
      <c r="HI196" s="9"/>
      <c r="HJ196" s="9"/>
      <c r="HK196" s="9"/>
      <c r="HL196" s="9"/>
      <c r="HM196" s="9"/>
      <c r="HN196" s="9"/>
      <c r="HO196" s="9"/>
      <c r="HP196" s="9"/>
      <c r="HQ196" s="9"/>
      <c r="HR196" s="9"/>
      <c r="HS196" s="9"/>
      <c r="HT196" s="9"/>
      <c r="HU196" s="9"/>
      <c r="HV196" s="9"/>
      <c r="HW196" s="9"/>
      <c r="HX196" s="9"/>
      <c r="HY196" s="9"/>
      <c r="HZ196" s="9"/>
      <c r="IA196" s="9"/>
      <c r="IB196" s="9"/>
      <c r="IC196" s="9"/>
      <c r="ID196" s="9"/>
      <c r="IE196" s="9"/>
      <c r="IF196" s="9"/>
      <c r="IG196" s="9"/>
      <c r="IH196" s="9"/>
      <c r="II196" s="9"/>
      <c r="IJ196" s="9"/>
      <c r="IK196" s="9"/>
      <c r="IL196" s="9"/>
      <c r="IM196" s="9"/>
      <c r="IN196" s="9"/>
      <c r="IO196" s="9"/>
      <c r="IP196" s="9"/>
      <c r="IQ196" s="9"/>
      <c r="IR196" s="9"/>
      <c r="IS196" s="9"/>
      <c r="IT196" s="9"/>
      <c r="IU196" s="9"/>
      <c r="IV196" s="9"/>
      <c r="IW196" s="9"/>
      <c r="IX196" s="9"/>
      <c r="IY196" s="9"/>
      <c r="IZ196" s="9"/>
      <c r="JA196" s="9"/>
      <c r="JB196" s="9"/>
      <c r="JC196" s="9"/>
      <c r="JD196" s="9"/>
      <c r="JE196" s="9"/>
      <c r="JF196" s="9"/>
      <c r="JG196" s="9"/>
      <c r="JH196" s="9"/>
      <c r="JI196" s="9"/>
      <c r="JJ196" s="9"/>
      <c r="JK196" s="9"/>
      <c r="JL196" s="9"/>
      <c r="JM196" s="9"/>
      <c r="JN196" s="9"/>
      <c r="JO196" s="9"/>
      <c r="JP196" s="9"/>
      <c r="JQ196" s="9"/>
      <c r="JR196" s="9"/>
      <c r="JS196" s="9"/>
      <c r="JT196" s="9"/>
      <c r="JU196" s="9"/>
      <c r="JV196" s="9"/>
      <c r="JW196" s="9"/>
      <c r="JX196" s="9"/>
      <c r="JY196" s="9"/>
      <c r="JZ196" s="9"/>
      <c r="KA196" s="9"/>
      <c r="KB196" s="9"/>
      <c r="KC196" s="9"/>
      <c r="KD196" s="9"/>
      <c r="KE196" s="9"/>
      <c r="KF196" s="9"/>
      <c r="KG196" s="9"/>
      <c r="KH196" s="9"/>
      <c r="KI196" s="9"/>
      <c r="KJ196" s="9"/>
      <c r="KK196" s="9"/>
      <c r="KL196" s="9"/>
      <c r="KM196" s="9"/>
      <c r="KN196" s="9"/>
      <c r="KO196" s="9"/>
      <c r="KP196" s="9"/>
      <c r="KQ196" s="9"/>
      <c r="KR196" s="9"/>
      <c r="KS196" s="9"/>
      <c r="KT196" s="9"/>
      <c r="KU196" s="9"/>
      <c r="KV196" s="9"/>
      <c r="KW196" s="9"/>
      <c r="KX196" s="9"/>
      <c r="KY196" s="9"/>
      <c r="KZ196" s="9"/>
      <c r="LA196" s="9"/>
      <c r="LB196" s="9"/>
      <c r="LC196" s="9"/>
      <c r="LD196" s="9"/>
      <c r="LE196" s="9"/>
      <c r="LF196" s="9"/>
      <c r="LG196" s="9"/>
      <c r="LH196" s="9"/>
      <c r="LI196" s="9"/>
      <c r="LJ196" s="9"/>
      <c r="LK196" s="9"/>
      <c r="LL196" s="9"/>
      <c r="LM196" s="9"/>
      <c r="LN196" s="9"/>
      <c r="LO196" s="9"/>
      <c r="LP196" s="9"/>
      <c r="LQ196" s="9"/>
      <c r="LR196" s="9"/>
      <c r="LS196" s="9"/>
      <c r="LT196" s="9"/>
      <c r="LU196" s="9"/>
      <c r="LV196" s="9"/>
      <c r="LW196" s="9"/>
      <c r="LX196" s="9"/>
      <c r="LY196" s="9"/>
      <c r="LZ196" s="9"/>
      <c r="MA196" s="9"/>
      <c r="MB196" s="9"/>
      <c r="MC196" s="9"/>
      <c r="MD196" s="9"/>
      <c r="ME196" s="9"/>
      <c r="MF196" s="9"/>
      <c r="MG196" s="9"/>
      <c r="MH196" s="9"/>
      <c r="MI196" s="9"/>
      <c r="MJ196" s="9"/>
      <c r="MK196" s="9"/>
      <c r="ML196" s="9"/>
      <c r="MM196" s="9"/>
      <c r="MN196" s="9"/>
      <c r="MO196" s="9"/>
      <c r="MP196" s="9"/>
      <c r="MQ196" s="9"/>
      <c r="MR196" s="9"/>
      <c r="MS196" s="9"/>
      <c r="MT196" s="9"/>
      <c r="MU196" s="9"/>
      <c r="MV196" s="9"/>
      <c r="MW196" s="9"/>
      <c r="MX196" s="9"/>
      <c r="MY196" s="9"/>
      <c r="MZ196" s="9"/>
      <c r="NA196" s="9"/>
      <c r="NB196" s="9"/>
      <c r="NC196" s="9"/>
      <c r="ND196" s="9"/>
      <c r="NE196" s="9"/>
      <c r="NF196" s="9"/>
      <c r="NG196" s="9"/>
      <c r="NH196" s="9"/>
      <c r="NI196" s="9"/>
      <c r="NJ196" s="9"/>
      <c r="NK196" s="9"/>
      <c r="NL196" s="9"/>
      <c r="NM196" s="9"/>
      <c r="NN196" s="9"/>
      <c r="NO196" s="9"/>
      <c r="NP196" s="9"/>
      <c r="NQ196" s="9"/>
      <c r="NR196" s="9"/>
      <c r="NS196" s="9"/>
      <c r="NT196" s="9"/>
      <c r="NU196" s="9"/>
      <c r="NV196" s="9"/>
      <c r="NW196" s="9"/>
      <c r="NX196" s="9"/>
      <c r="NY196" s="9"/>
      <c r="NZ196" s="9"/>
      <c r="OA196" s="9"/>
      <c r="OB196" s="9"/>
      <c r="OC196" s="9"/>
      <c r="OD196" s="9"/>
      <c r="OE196" s="9"/>
      <c r="OF196" s="9"/>
      <c r="OG196" s="9"/>
      <c r="OH196" s="9"/>
      <c r="OI196" s="9"/>
      <c r="OJ196" s="9"/>
      <c r="OK196" s="9"/>
      <c r="OL196" s="9"/>
      <c r="OM196" s="9"/>
      <c r="ON196" s="9"/>
      <c r="OO196" s="9"/>
      <c r="OP196" s="9"/>
      <c r="OQ196" s="9"/>
      <c r="OR196" s="9"/>
      <c r="OS196" s="9"/>
      <c r="OT196" s="9"/>
      <c r="OU196" s="9"/>
      <c r="OV196" s="9"/>
      <c r="OW196" s="9"/>
      <c r="OX196" s="9"/>
      <c r="OY196" s="9"/>
      <c r="OZ196" s="9"/>
      <c r="PA196" s="9"/>
      <c r="PB196" s="9"/>
      <c r="PC196" s="9"/>
      <c r="PD196" s="9"/>
      <c r="PE196" s="9"/>
      <c r="PF196" s="9"/>
      <c r="PG196" s="9"/>
      <c r="PH196" s="9"/>
      <c r="PI196" s="9"/>
      <c r="PJ196" s="9"/>
      <c r="PK196" s="9"/>
      <c r="PL196" s="9"/>
      <c r="PM196" s="9"/>
      <c r="PN196" s="9"/>
      <c r="PO196" s="9"/>
      <c r="PP196" s="9"/>
      <c r="PQ196" s="9"/>
      <c r="PR196" s="9"/>
      <c r="PS196" s="9"/>
      <c r="PT196" s="9"/>
      <c r="PU196" s="9"/>
      <c r="PV196" s="9"/>
      <c r="PW196" s="9"/>
      <c r="PX196" s="9"/>
      <c r="PY196" s="9"/>
      <c r="PZ196" s="9"/>
      <c r="QA196" s="9"/>
      <c r="QB196" s="9"/>
      <c r="QC196" s="9"/>
      <c r="QD196" s="9"/>
      <c r="QE196" s="9" t="s">
        <v>11967</v>
      </c>
      <c r="QF196" s="9" t="s">
        <v>5691</v>
      </c>
      <c r="QG196" s="9" t="s">
        <v>5691</v>
      </c>
      <c r="QH196" s="9" t="s">
        <v>6047</v>
      </c>
      <c r="QI196" s="9"/>
      <c r="QJ196" s="9"/>
      <c r="QK196" s="9"/>
      <c r="QL196" s="9"/>
      <c r="QM196" s="9"/>
      <c r="QN196" s="9"/>
      <c r="QO196" s="9"/>
      <c r="QP196" s="9"/>
      <c r="QQ196" s="9"/>
      <c r="QR196" s="9"/>
      <c r="QS196" s="9"/>
      <c r="QT196" s="9"/>
      <c r="QU196" s="9"/>
      <c r="QV196" s="9"/>
      <c r="QW196" s="9"/>
      <c r="QX196" s="9"/>
      <c r="QY196" s="9"/>
      <c r="QZ196" s="9"/>
      <c r="RA196" s="9"/>
      <c r="RB196" s="9"/>
      <c r="RC196" s="9"/>
      <c r="RD196" s="9"/>
      <c r="RE196" s="9"/>
      <c r="RF196" s="9"/>
      <c r="RG196" s="9"/>
      <c r="RH196" s="9"/>
      <c r="RI196" s="9"/>
      <c r="RJ196" s="9"/>
      <c r="RK196" s="9"/>
      <c r="RL196" s="9"/>
      <c r="RM196" s="9"/>
      <c r="RN196" s="9"/>
      <c r="RO196" s="9" t="s">
        <v>13612</v>
      </c>
      <c r="RP196" s="9"/>
      <c r="RQ196" s="9"/>
      <c r="RR196" s="9"/>
      <c r="RS196" s="9"/>
      <c r="RT196" s="9"/>
      <c r="RU196" s="9"/>
      <c r="RV196" s="9"/>
      <c r="RW196" s="9"/>
      <c r="RX196" s="9"/>
      <c r="RY196" s="9"/>
      <c r="RZ196" s="9"/>
      <c r="SA196" s="9"/>
      <c r="SB196" s="9"/>
      <c r="SC196" s="9"/>
      <c r="SD196" s="9"/>
      <c r="SE196" s="9"/>
      <c r="SF196" s="9"/>
      <c r="SG196" s="9"/>
      <c r="SH196" s="9"/>
      <c r="SI196" s="9"/>
      <c r="SJ196" s="9"/>
      <c r="SK196" s="9"/>
      <c r="SL196" s="9"/>
      <c r="SM196" s="9"/>
      <c r="SN196" s="9"/>
      <c r="SO196" s="9"/>
      <c r="SP196" s="9"/>
      <c r="SQ196" s="9"/>
      <c r="SR196" s="9"/>
      <c r="SS196" s="9"/>
      <c r="ST196" s="9"/>
      <c r="SU196" s="9"/>
      <c r="SV196" s="9"/>
      <c r="SW196" s="9"/>
      <c r="SX196" s="9" t="s">
        <v>5707</v>
      </c>
      <c r="SY196" s="9"/>
      <c r="SZ196" s="9"/>
      <c r="TA196" s="9"/>
      <c r="TB196" s="9"/>
      <c r="TC196" s="9"/>
      <c r="TD196" s="9"/>
      <c r="TE196" s="9"/>
      <c r="TF196" s="9"/>
      <c r="TG196" s="9"/>
      <c r="TH196" s="9"/>
      <c r="TI196" s="9"/>
      <c r="TJ196" s="9"/>
      <c r="TK196" s="9"/>
      <c r="TL196" s="9"/>
      <c r="TM196" s="9" t="s">
        <v>13613</v>
      </c>
      <c r="TN196" s="9"/>
      <c r="TO196" s="9" t="s">
        <v>13614</v>
      </c>
      <c r="ANB196" s="9" t="s">
        <v>11973</v>
      </c>
      <c r="ANC196" s="9" t="s">
        <v>11974</v>
      </c>
      <c r="AND196" s="9" t="s">
        <v>13615</v>
      </c>
      <c r="ANE196" s="9" t="s">
        <v>11976</v>
      </c>
      <c r="ANF196" s="9"/>
      <c r="ANG196" s="9"/>
      <c r="ANH196" s="9"/>
      <c r="ANI196" s="9"/>
      <c r="ANJ196" s="9"/>
      <c r="ANK196" s="9"/>
      <c r="ANL196" s="9"/>
      <c r="ANM196" s="9" t="s">
        <v>13616</v>
      </c>
      <c r="ANN196" s="9"/>
      <c r="ANO196" s="9"/>
      <c r="ANP196" s="9" t="s">
        <v>12067</v>
      </c>
      <c r="ANQ196" s="9" t="s">
        <v>5730</v>
      </c>
      <c r="ANR196" s="9" t="s">
        <v>12068</v>
      </c>
      <c r="ANS196" s="9" t="s">
        <v>12069</v>
      </c>
      <c r="ANT196" s="9" t="s">
        <v>12070</v>
      </c>
      <c r="ANU196" s="9" t="s">
        <v>12069</v>
      </c>
      <c r="ANV196" s="9"/>
      <c r="ANW196" s="9"/>
      <c r="ANX196" s="9"/>
      <c r="ANY196" s="9" t="s">
        <v>11967</v>
      </c>
      <c r="ANZ196" s="9" t="s">
        <v>13617</v>
      </c>
      <c r="AOA196" s="9"/>
      <c r="AOB196" s="9" t="s">
        <v>13618</v>
      </c>
      <c r="AOC196" s="9"/>
      <c r="AOD196" s="9"/>
      <c r="AOE196" s="9" t="s">
        <v>13619</v>
      </c>
      <c r="AOF196" s="9"/>
      <c r="AOG196" s="9"/>
      <c r="AOH196" s="9"/>
      <c r="AOI196" s="9"/>
      <c r="AOJ196" s="9" t="s">
        <v>11984</v>
      </c>
      <c r="AOK196" s="9"/>
      <c r="AOL196" s="9" t="s">
        <v>11985</v>
      </c>
      <c r="AOM196" s="9"/>
      <c r="AON196" s="9"/>
      <c r="AOO196" s="9" t="s">
        <v>11986</v>
      </c>
      <c r="AOP196" s="9"/>
      <c r="AOQ196" s="9"/>
      <c r="AOR196" s="9"/>
      <c r="AOS196" s="9"/>
      <c r="AOT196" s="9" t="s">
        <v>11987</v>
      </c>
      <c r="AOU196" s="9"/>
      <c r="AOV196" s="9" t="s">
        <v>11988</v>
      </c>
      <c r="AOW196" s="9"/>
      <c r="AOX196" s="9"/>
      <c r="AOY196" s="9" t="s">
        <v>11989</v>
      </c>
      <c r="AOZ196" s="9"/>
      <c r="APA196" s="9"/>
      <c r="APB196" s="9"/>
      <c r="APC196" s="9"/>
      <c r="APD196" s="9" t="s">
        <v>12223</v>
      </c>
      <c r="APE196" s="9"/>
      <c r="APF196" s="9" t="s">
        <v>12224</v>
      </c>
      <c r="APG196" s="9"/>
      <c r="APH196" s="9"/>
      <c r="API196" s="9" t="s">
        <v>12225</v>
      </c>
      <c r="APJ196" s="9"/>
      <c r="APK196" s="9"/>
      <c r="APL196" s="9"/>
      <c r="APM196" s="9"/>
      <c r="APN196" s="9" t="s">
        <v>11990</v>
      </c>
      <c r="APO196" s="9"/>
      <c r="APP196" s="9" t="s">
        <v>11991</v>
      </c>
      <c r="APQ196" s="9"/>
      <c r="APR196" s="9"/>
      <c r="APS196" s="9" t="s">
        <v>11992</v>
      </c>
      <c r="APT196" s="9"/>
      <c r="APU196" s="9"/>
      <c r="APV196" s="9"/>
      <c r="APW196" s="9"/>
      <c r="APX196" s="9" t="s">
        <v>12290</v>
      </c>
      <c r="APY196" s="9"/>
      <c r="APZ196" s="9" t="s">
        <v>12291</v>
      </c>
      <c r="AQA196" s="9"/>
      <c r="AQB196" s="9"/>
      <c r="AQC196" s="9" t="s">
        <v>12292</v>
      </c>
      <c r="AQD196" s="9"/>
      <c r="AQE196" s="9"/>
      <c r="AQF196" s="9"/>
      <c r="AQG196" s="9"/>
      <c r="AQH196" s="9"/>
      <c r="AQI196" s="9"/>
      <c r="AQJ196" s="9"/>
      <c r="AQK196" s="9"/>
      <c r="AQL196" s="9"/>
      <c r="AQM196" s="9"/>
      <c r="AQN196" s="9"/>
      <c r="AQO196" s="9"/>
      <c r="AQP196" s="9"/>
      <c r="AQQ196" s="9"/>
      <c r="AQR196" s="9"/>
      <c r="AQS196" s="9"/>
      <c r="AQT196" s="9"/>
      <c r="AQU196" s="9"/>
      <c r="AQV196" s="9"/>
      <c r="AQW196" s="9"/>
      <c r="AQX196" s="9"/>
      <c r="AQY196" s="9"/>
      <c r="AQZ196" s="9"/>
      <c r="ARA196" s="9"/>
      <c r="ARB196" s="9"/>
      <c r="ARC196" s="9"/>
      <c r="ARD196" s="9"/>
      <c r="ARE196" s="9"/>
      <c r="ARF196" s="9"/>
      <c r="ARG196" s="9"/>
      <c r="ARH196" s="9"/>
      <c r="ARI196" s="9"/>
      <c r="ARJ196" s="9"/>
      <c r="ARK196" s="9"/>
      <c r="ARL196" s="9"/>
      <c r="ARM196" s="9"/>
      <c r="ARN196" s="9"/>
      <c r="ARO196" s="9"/>
      <c r="ARP196" s="9"/>
      <c r="ARQ196" s="9"/>
      <c r="ARR196" s="9"/>
      <c r="ARS196" s="9"/>
      <c r="ART196" s="9"/>
      <c r="ARU196" s="9"/>
      <c r="ARV196" s="9"/>
      <c r="ARW196" s="9"/>
      <c r="ARX196" s="9"/>
      <c r="ARY196" s="9"/>
      <c r="ARZ196" s="9"/>
      <c r="ASA196" s="9"/>
      <c r="ASB196" s="9"/>
      <c r="ASC196" s="9"/>
      <c r="ASD196" s="9"/>
      <c r="ASE196" s="9"/>
      <c r="ASF196" s="9"/>
      <c r="ASG196" s="9"/>
      <c r="ASH196" s="9"/>
      <c r="ASI196" s="9"/>
      <c r="ASJ196" s="9"/>
      <c r="ASK196" s="9"/>
      <c r="ASL196" s="9"/>
      <c r="ASM196" s="9"/>
      <c r="ASN196" s="9"/>
      <c r="ASO196" s="9"/>
      <c r="ASP196" s="9"/>
      <c r="ASQ196" s="9"/>
      <c r="ASR196" s="9"/>
      <c r="ASS196" s="9"/>
      <c r="AST196" s="9"/>
      <c r="ASU196" s="9"/>
      <c r="ASV196" s="9"/>
      <c r="ASW196" s="9"/>
      <c r="ASX196" s="9"/>
      <c r="ASY196" s="9"/>
      <c r="ASZ196" s="9"/>
      <c r="ATA196" s="9"/>
      <c r="ATB196" s="9"/>
      <c r="ATC196" s="9"/>
      <c r="ATD196" s="9"/>
      <c r="ATE196" s="9"/>
      <c r="ATF196" s="9"/>
      <c r="ATG196" s="9"/>
      <c r="ATH196" s="9"/>
      <c r="ATI196" s="9"/>
      <c r="ATJ196" s="9"/>
      <c r="ATK196" s="9"/>
      <c r="ATL196" s="9"/>
      <c r="ATM196" s="9"/>
      <c r="ATN196" s="9"/>
      <c r="ATO196" s="9"/>
      <c r="ATP196" s="9"/>
      <c r="ATQ196" s="9"/>
      <c r="ATR196" s="9" t="s">
        <v>13620</v>
      </c>
      <c r="ATS196" s="9">
        <v>1.74903333E9</v>
      </c>
      <c r="ATT196" s="9" t="s">
        <v>13621</v>
      </c>
      <c r="ATU196" s="9" t="s">
        <v>11973</v>
      </c>
      <c r="ATV196" s="9" t="s">
        <v>11974</v>
      </c>
      <c r="ATW196" s="9" t="s">
        <v>13615</v>
      </c>
      <c r="ATX196" s="9" t="s">
        <v>11976</v>
      </c>
      <c r="ATY196" s="9"/>
      <c r="ATZ196" s="9"/>
      <c r="AUA196" s="9"/>
      <c r="AUB196" s="9"/>
      <c r="AUC196" s="9"/>
      <c r="AUD196" s="9"/>
      <c r="AUE196" s="9"/>
      <c r="AUF196" s="9"/>
      <c r="AUG196" s="9"/>
      <c r="AUH196" s="9"/>
      <c r="AUI196" s="9"/>
      <c r="AUJ196" s="9"/>
      <c r="AUK196" s="9"/>
      <c r="AUL196" s="9"/>
      <c r="AUM196" s="9"/>
      <c r="AUN196" s="9"/>
      <c r="AUO196" s="9"/>
      <c r="AUP196" s="9"/>
      <c r="AUQ196" s="9"/>
      <c r="AUR196" s="9"/>
      <c r="AUS196" s="9"/>
      <c r="AUT196" s="9"/>
      <c r="AUU196" s="9"/>
      <c r="AUV196" s="9"/>
      <c r="AUW196" s="9"/>
      <c r="AUX196" s="9"/>
      <c r="AUY196" s="9"/>
      <c r="AUZ196" s="9"/>
      <c r="AVA196" s="9"/>
      <c r="AVB196" s="9"/>
      <c r="AVC196" s="9"/>
      <c r="AVD196" s="9"/>
      <c r="AVE196" s="9"/>
      <c r="AVF196" s="9"/>
      <c r="AVG196" s="9"/>
      <c r="AVH196" s="9"/>
      <c r="AVI196" s="9"/>
      <c r="AVJ196" s="9"/>
      <c r="AVK196" s="9"/>
      <c r="AVL196" s="9"/>
      <c r="AVM196" s="9"/>
      <c r="AVN196" s="9"/>
      <c r="AVO196" s="9"/>
      <c r="AVP196" s="9"/>
      <c r="AVQ196" s="9"/>
      <c r="AVR196" s="9"/>
      <c r="AVS196" s="9"/>
      <c r="AVT196" s="9"/>
      <c r="AVU196" s="9"/>
      <c r="AVV196" s="9"/>
      <c r="AVW196" s="9"/>
      <c r="AVX196" s="9"/>
      <c r="AVY196" s="9"/>
      <c r="AVZ196" s="9"/>
      <c r="AWA196" s="9"/>
      <c r="AWB196" s="9"/>
      <c r="AWC196" s="9"/>
      <c r="AWD196" s="9"/>
      <c r="AWE196" s="9"/>
      <c r="AWF196" s="9"/>
      <c r="AWG196" s="9"/>
      <c r="AWH196" s="9"/>
      <c r="AWI196" s="9"/>
      <c r="AWJ196" s="9"/>
      <c r="AWK196" s="9"/>
      <c r="AWL196" s="9"/>
      <c r="AWM196" s="9"/>
      <c r="AWN196" s="9"/>
      <c r="AWO196" s="9"/>
      <c r="AWP196" s="9"/>
      <c r="AWQ196" s="9"/>
      <c r="AWR196" s="9"/>
      <c r="AWS196" s="9"/>
      <c r="AWT196" s="9"/>
      <c r="AWU196" s="9"/>
      <c r="AWV196" s="9"/>
      <c r="AWW196" s="9"/>
      <c r="AWX196" s="9"/>
      <c r="AWY196" s="9"/>
      <c r="AWZ196" s="9"/>
      <c r="AXA196" s="9"/>
      <c r="AXB196" s="9"/>
      <c r="AXC196" s="9"/>
      <c r="AXD196" s="9"/>
      <c r="AXE196" s="9"/>
      <c r="AXF196" s="9"/>
      <c r="AXG196" s="9"/>
      <c r="AXH196" s="9"/>
      <c r="AXI196" s="9"/>
      <c r="AXJ196" s="9"/>
      <c r="AXK196" s="9"/>
      <c r="AXL196" s="9"/>
      <c r="AXM196" s="9"/>
      <c r="AXN196" s="9"/>
      <c r="AXO196" s="9"/>
      <c r="AXP196" s="9"/>
      <c r="AXQ196" s="9"/>
      <c r="AXR196" s="9"/>
      <c r="AXS196" s="9"/>
      <c r="AXT196" s="9"/>
      <c r="AXU196" s="9"/>
      <c r="AXV196" s="9"/>
      <c r="AXW196" s="9"/>
      <c r="AXX196" s="9"/>
      <c r="AXY196" s="9"/>
      <c r="AXZ196" s="9"/>
      <c r="AYA196" s="9"/>
      <c r="AYB196" s="9"/>
      <c r="AYC196" s="9"/>
      <c r="AYD196" s="9"/>
      <c r="AYE196" s="9"/>
      <c r="AYF196" s="9"/>
      <c r="AYG196" s="9"/>
      <c r="AYH196" s="9"/>
      <c r="AYI196" s="9"/>
      <c r="AYJ196" s="9"/>
      <c r="AYK196" s="9"/>
      <c r="AYL196" s="9"/>
      <c r="AYM196" s="9"/>
      <c r="AYN196" s="9"/>
      <c r="AYO196" s="9"/>
      <c r="AYP196" s="9"/>
      <c r="AYQ196" s="9"/>
      <c r="AYR196" s="9"/>
      <c r="AYS196" s="9"/>
      <c r="AYT196" s="9"/>
      <c r="AYU196" s="9"/>
      <c r="AYV196" s="9"/>
      <c r="AYW196" s="9"/>
      <c r="AYX196" s="9"/>
      <c r="AYY196" s="9"/>
      <c r="AYZ196" s="9"/>
      <c r="AZA196" s="9"/>
      <c r="AZB196" s="9"/>
      <c r="AZC196" s="9"/>
      <c r="AZD196" s="9"/>
      <c r="AZE196" s="9"/>
      <c r="AZF196" s="9"/>
      <c r="AZG196" s="9"/>
      <c r="AZH196" s="9"/>
      <c r="AZI196" s="9"/>
      <c r="AZJ196" s="9"/>
      <c r="AZK196" s="9"/>
      <c r="AZL196" s="9"/>
      <c r="AZM196" s="9"/>
      <c r="AZN196" s="9"/>
      <c r="AZO196" s="9"/>
      <c r="AZP196" s="9"/>
      <c r="AZQ196" s="9"/>
      <c r="AZR196" s="9"/>
      <c r="AZS196" s="9"/>
      <c r="AZT196" s="9"/>
      <c r="AZU196" s="9"/>
      <c r="AZV196" s="9"/>
      <c r="AZW196" s="9"/>
      <c r="AZX196" s="9"/>
      <c r="AZY196" s="9"/>
      <c r="AZZ196" s="9"/>
      <c r="BAA196" s="9"/>
      <c r="BAB196" s="9"/>
      <c r="BAC196" s="9"/>
      <c r="BAD196" s="9"/>
      <c r="BAE196" s="9"/>
      <c r="BAF196" s="9"/>
      <c r="BAG196" s="9"/>
      <c r="BAH196" s="9"/>
      <c r="BAI196" s="9"/>
      <c r="BAJ196" s="9"/>
      <c r="BAK196" s="9"/>
      <c r="BAL196" s="9"/>
      <c r="BAM196" s="9"/>
      <c r="BAN196" s="9"/>
      <c r="BAO196" s="9"/>
      <c r="BAP196" s="9"/>
      <c r="BAQ196" s="9"/>
      <c r="BAR196" s="9"/>
      <c r="BAS196" s="9"/>
      <c r="BAT196" s="9"/>
      <c r="BAU196" s="9"/>
      <c r="BAV196" s="9"/>
      <c r="BAW196" s="9"/>
      <c r="BAX196" s="9"/>
      <c r="BAY196" s="9"/>
      <c r="BAZ196" s="9"/>
      <c r="BBA196" s="9"/>
      <c r="BBB196" s="9"/>
      <c r="BBC196" s="9"/>
      <c r="BBD196" s="9"/>
      <c r="BBE196" s="9"/>
      <c r="BBF196" s="9"/>
      <c r="BBG196" s="9"/>
      <c r="BBH196" s="9"/>
      <c r="BBI196" s="9"/>
      <c r="BBJ196" s="9"/>
      <c r="BBK196" s="9"/>
      <c r="BBL196" s="9"/>
      <c r="BBM196" s="9"/>
      <c r="BBN196" s="9"/>
      <c r="BBO196" s="9"/>
      <c r="BBP196" s="9"/>
      <c r="BBQ196" s="9"/>
      <c r="BBR196" s="9"/>
      <c r="BBS196" s="9"/>
      <c r="BBT196" s="9"/>
      <c r="BBU196" s="9"/>
      <c r="BBV196" s="9"/>
      <c r="BBW196" s="9"/>
      <c r="BBX196" s="9"/>
      <c r="BBY196" s="9"/>
      <c r="BBZ196" s="9"/>
      <c r="BCA196" s="9"/>
      <c r="BCB196" s="9"/>
      <c r="BCC196" s="9"/>
      <c r="BCD196" s="9"/>
      <c r="BCE196" s="9"/>
      <c r="BCF196" s="9"/>
      <c r="BCG196" s="9"/>
      <c r="BCH196" s="9"/>
      <c r="BCI196" s="9"/>
      <c r="BCJ196" s="9"/>
      <c r="BCK196" s="9"/>
      <c r="BCL196" s="9"/>
      <c r="BCM196" s="9"/>
      <c r="BCN196" s="9"/>
      <c r="BCO196" s="9"/>
      <c r="BCP196" s="9"/>
      <c r="BCQ196" s="9"/>
      <c r="BCR196" s="9"/>
      <c r="BCS196" s="9"/>
      <c r="BCT196" s="9"/>
      <c r="BCU196" s="9"/>
      <c r="BCV196" s="9"/>
      <c r="BCW196" s="9"/>
      <c r="BCX196" s="9"/>
      <c r="BCY196" s="9"/>
      <c r="BCZ196" s="9"/>
      <c r="BDA196" s="9"/>
      <c r="BDB196" s="9"/>
      <c r="BDC196" s="9"/>
      <c r="BDD196" s="9"/>
      <c r="BDE196" s="9"/>
      <c r="BDF196" s="9"/>
      <c r="BDG196" s="9"/>
      <c r="BDH196" s="9"/>
      <c r="BDI196" s="9"/>
      <c r="BDJ196" s="9"/>
      <c r="BDK196" s="9"/>
      <c r="BDL196" s="9"/>
      <c r="BDM196" s="9"/>
      <c r="BDN196" s="9"/>
      <c r="BDO196" s="9"/>
      <c r="BDP196" s="9"/>
      <c r="BDQ196" s="9"/>
      <c r="BDR196" s="9"/>
      <c r="BDS196" s="9"/>
      <c r="BDT196" s="9"/>
      <c r="BDU196" s="9"/>
      <c r="BDV196" s="9"/>
      <c r="BDW196" s="9"/>
      <c r="BDX196" s="9"/>
      <c r="BDY196" s="9"/>
      <c r="BDZ196" s="9"/>
      <c r="BEA196" s="9"/>
      <c r="BEB196" s="9"/>
      <c r="BEC196" s="9"/>
      <c r="BED196" s="9"/>
      <c r="BEE196" s="9"/>
      <c r="BEF196" s="9"/>
      <c r="BEG196" s="9"/>
      <c r="BEH196" s="9"/>
      <c r="BEI196" s="9"/>
      <c r="BEJ196" s="9"/>
      <c r="BEK196" s="9"/>
      <c r="BEL196" s="9"/>
      <c r="BEM196" s="9"/>
      <c r="BEN196" s="9"/>
      <c r="BEO196" s="9"/>
      <c r="BEP196" s="9"/>
      <c r="BEQ196" s="9"/>
      <c r="BER196" s="9"/>
      <c r="BES196" s="9"/>
      <c r="BET196" s="9"/>
      <c r="BEU196" s="9"/>
      <c r="BEV196" s="9"/>
      <c r="BEW196" s="9"/>
      <c r="BEX196" s="9"/>
      <c r="BEY196" s="9"/>
      <c r="BEZ196" s="9"/>
      <c r="BFA196" s="9"/>
      <c r="BFB196" s="9"/>
      <c r="BFC196" s="9"/>
      <c r="BFD196" s="9"/>
      <c r="BFE196" s="9"/>
      <c r="BFF196" s="9"/>
      <c r="BFG196" s="9"/>
      <c r="BFH196" s="9"/>
      <c r="BFI196" s="9"/>
      <c r="BFJ196" s="9"/>
      <c r="BFK196" s="9"/>
      <c r="BFL196" s="9"/>
      <c r="BFM196" s="9"/>
      <c r="BFN196" s="9"/>
      <c r="BFO196" s="9"/>
      <c r="BFP196" s="9"/>
      <c r="BFQ196" s="9"/>
      <c r="BFR196" s="9"/>
      <c r="BFS196" s="9"/>
      <c r="BFT196" s="9"/>
      <c r="BFU196" s="9"/>
      <c r="BFV196" s="9"/>
      <c r="BFW196" s="9"/>
      <c r="BFX196" s="9"/>
      <c r="BFY196" s="9"/>
      <c r="BFZ196" s="9"/>
      <c r="BGA196" s="9"/>
      <c r="BGB196" s="9"/>
      <c r="BGC196" s="9"/>
      <c r="BGD196" s="9"/>
      <c r="BGE196" s="9"/>
      <c r="BGF196" s="9"/>
      <c r="BGG196" s="9"/>
      <c r="BGH196" s="9"/>
      <c r="BGI196" s="9"/>
      <c r="BGJ196" s="9"/>
      <c r="BGK196" s="9"/>
      <c r="BGL196" s="9"/>
      <c r="BGM196" s="9"/>
      <c r="BGN196" s="9"/>
      <c r="BGO196" s="9"/>
      <c r="BGP196" s="9"/>
      <c r="BGQ196" s="9"/>
      <c r="BGR196" s="9"/>
      <c r="BGS196" s="9"/>
      <c r="BGT196" s="9"/>
      <c r="BGU196" s="9"/>
      <c r="BGV196" s="9"/>
      <c r="BGW196" s="9"/>
      <c r="BGX196" s="9"/>
      <c r="BGY196" s="9"/>
      <c r="BGZ196" s="9"/>
      <c r="BHA196" s="9"/>
      <c r="BHB196" s="9"/>
      <c r="BHC196" s="9"/>
      <c r="BHD196" s="9"/>
      <c r="BHE196" s="9"/>
      <c r="BHF196" s="9"/>
      <c r="BHG196" s="9"/>
      <c r="BHH196" s="9"/>
      <c r="BHI196" s="9"/>
      <c r="BHJ196" s="9"/>
      <c r="BHK196" s="9"/>
      <c r="BHL196" s="9"/>
      <c r="BHM196" s="9"/>
      <c r="BHN196" s="9"/>
      <c r="BHO196" s="9"/>
      <c r="BHP196" s="9"/>
      <c r="BHQ196" s="9"/>
      <c r="BHR196" s="9"/>
      <c r="BHS196" s="9"/>
      <c r="BHT196" s="9"/>
      <c r="BHU196" s="9"/>
      <c r="BHV196" s="9"/>
      <c r="BHW196" s="9"/>
      <c r="BHX196" s="9"/>
      <c r="BHY196" s="9"/>
      <c r="BHZ196" s="9"/>
      <c r="BIA196" s="9"/>
      <c r="BIB196" s="9"/>
      <c r="BIC196" s="9"/>
      <c r="BID196" s="9"/>
      <c r="BIE196" s="9"/>
      <c r="BIF196" s="9"/>
      <c r="BIG196" s="9"/>
      <c r="BIH196" s="9"/>
      <c r="BII196" s="9"/>
      <c r="BIJ196" s="9"/>
      <c r="BIK196" s="9"/>
      <c r="BIL196" s="9"/>
      <c r="BIM196" s="9"/>
      <c r="BIN196" s="9"/>
      <c r="BIO196" s="9"/>
      <c r="BIP196" s="9"/>
      <c r="BIQ196" s="9"/>
      <c r="BIR196" s="9"/>
      <c r="BIS196" s="9"/>
      <c r="BIT196" s="9"/>
      <c r="BIU196" s="9"/>
      <c r="BIV196" s="9"/>
      <c r="BIW196" s="9"/>
      <c r="BIX196" s="9"/>
      <c r="BIY196" s="9"/>
      <c r="BIZ196" s="9"/>
      <c r="BJA196" s="9"/>
      <c r="BJB196" s="9"/>
      <c r="BJC196" s="9"/>
      <c r="BJD196" s="9"/>
      <c r="BJE196" s="9"/>
      <c r="BJF196" s="9"/>
      <c r="BJG196" s="9"/>
      <c r="BJH196" s="9"/>
      <c r="BJI196" s="9"/>
      <c r="BJJ196" s="9"/>
      <c r="BJK196" s="9"/>
      <c r="BJL196" s="9"/>
      <c r="BJM196" s="9"/>
      <c r="BJN196" s="9"/>
      <c r="BJO196" s="9"/>
      <c r="BJP196" s="9"/>
      <c r="BJQ196" s="9"/>
      <c r="BJR196" s="9"/>
      <c r="BJS196" s="9"/>
      <c r="BJT196" s="9"/>
      <c r="BJU196" s="9"/>
      <c r="BJV196" s="9"/>
      <c r="BJW196" s="9"/>
      <c r="BJX196" s="9"/>
      <c r="BJY196" s="9"/>
      <c r="BJZ196" s="9"/>
      <c r="BKA196" s="9"/>
      <c r="BKB196" s="9"/>
      <c r="BKC196" s="9"/>
      <c r="BKD196" s="9"/>
      <c r="BKE196" s="9"/>
      <c r="BKF196" s="9"/>
      <c r="BKG196" s="9"/>
      <c r="BKH196" s="9"/>
      <c r="BKI196" s="9"/>
      <c r="BKJ196" s="9"/>
      <c r="BKK196" s="9"/>
      <c r="BKL196" s="9"/>
      <c r="BKM196" s="9"/>
      <c r="BKN196" s="9"/>
      <c r="BKO196" s="9"/>
      <c r="BKP196" s="9"/>
      <c r="BKQ196" s="9"/>
      <c r="BKR196" s="9"/>
      <c r="BKS196" s="9"/>
      <c r="BKT196" s="9"/>
      <c r="BKU196" s="9"/>
      <c r="BKV196" s="9"/>
      <c r="BKW196" s="9"/>
      <c r="BKX196" s="9"/>
      <c r="BKY196" s="9"/>
      <c r="BKZ196" s="9"/>
      <c r="BLA196" s="9"/>
      <c r="BLB196" s="9"/>
      <c r="BLC196" s="9"/>
      <c r="BLD196" s="9"/>
      <c r="BLE196" s="9"/>
      <c r="BLF196" s="9"/>
      <c r="BLG196" s="9"/>
      <c r="BLH196" s="9"/>
      <c r="BLI196" s="9"/>
      <c r="BLJ196" s="9"/>
      <c r="BLK196" s="9"/>
      <c r="BLL196" s="9"/>
      <c r="BLM196" s="9"/>
      <c r="BLN196" s="9"/>
      <c r="BLO196" s="9"/>
      <c r="BLP196" s="9"/>
      <c r="BLQ196" s="9"/>
      <c r="BLR196" s="9"/>
      <c r="BLS196" s="9"/>
      <c r="BLT196" s="9"/>
      <c r="BLU196" s="9"/>
      <c r="BLV196" s="9"/>
      <c r="BLW196" s="9"/>
      <c r="BLX196" s="9"/>
      <c r="BLY196" s="9"/>
      <c r="BLZ196" s="9"/>
      <c r="BMA196" s="9"/>
      <c r="BMB196" s="9"/>
      <c r="BMC196" s="9"/>
      <c r="BMD196" s="9"/>
      <c r="BME196" s="9"/>
      <c r="BMF196" s="9"/>
      <c r="BMG196" s="9"/>
      <c r="BMH196" s="9"/>
      <c r="BMI196" s="9"/>
      <c r="BMJ196" s="9"/>
      <c r="BMK196" s="9"/>
      <c r="BML196" s="9"/>
      <c r="BMM196" s="9"/>
      <c r="BMN196" s="9"/>
      <c r="BMO196" s="9"/>
      <c r="BMP196" s="9"/>
      <c r="BMQ196" s="9"/>
      <c r="BMR196" s="9"/>
      <c r="BMS196" s="9"/>
      <c r="BMT196" s="9"/>
      <c r="BMU196" s="9"/>
      <c r="BMV196" s="9"/>
      <c r="BMW196" s="9"/>
      <c r="BMX196" s="9"/>
      <c r="BMY196" s="9"/>
      <c r="BMZ196" s="9"/>
      <c r="BNA196" s="9"/>
      <c r="BNB196" s="9"/>
      <c r="BNC196" s="9"/>
      <c r="BND196" s="9"/>
    </row>
    <row r="197" ht="14.25" customHeight="1">
      <c r="A197" s="9">
        <v>4.0</v>
      </c>
      <c r="B197" s="9" t="s">
        <v>11947</v>
      </c>
      <c r="C197" s="9" t="s">
        <v>11948</v>
      </c>
      <c r="D197" s="9" t="s">
        <v>11948</v>
      </c>
      <c r="E197" s="9"/>
      <c r="F197" s="9">
        <v>8.0</v>
      </c>
      <c r="G197" s="9" t="s">
        <v>13622</v>
      </c>
      <c r="H197" s="9" t="s">
        <v>13623</v>
      </c>
      <c r="I197" s="9"/>
      <c r="J197" s="9"/>
      <c r="K197" s="9"/>
      <c r="L197" s="9">
        <v>8.0</v>
      </c>
      <c r="M197" s="9"/>
      <c r="N197" s="9"/>
      <c r="O197" s="9"/>
      <c r="P197" s="9">
        <v>0.0</v>
      </c>
      <c r="Q197" s="9" t="s">
        <v>13624</v>
      </c>
      <c r="R197" s="9"/>
      <c r="S197" s="9" t="s">
        <v>13625</v>
      </c>
      <c r="T197" s="9" t="s">
        <v>3403</v>
      </c>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9"/>
      <c r="ES197" s="9"/>
      <c r="ET197" s="9"/>
      <c r="EU197" s="9"/>
      <c r="EV197" s="9"/>
      <c r="EW197" s="9"/>
      <c r="EX197" s="9"/>
      <c r="EY197" s="9"/>
      <c r="EZ197" s="9"/>
      <c r="FA197" s="9"/>
      <c r="FB197" s="9"/>
      <c r="FC197" s="9"/>
      <c r="FD197" s="9"/>
      <c r="FE197" s="9"/>
      <c r="FF197" s="9"/>
      <c r="FG197" s="9"/>
      <c r="FH197" s="9"/>
      <c r="FI197" s="9"/>
      <c r="FJ197" s="9"/>
      <c r="FK197" s="9"/>
      <c r="FL197" s="9"/>
      <c r="FM197" s="9"/>
      <c r="FN197" s="9"/>
      <c r="FO197" s="9"/>
      <c r="FP197" s="9"/>
      <c r="FQ197" s="9"/>
      <c r="FR197" s="9"/>
      <c r="FS197" s="9"/>
      <c r="FT197" s="9"/>
      <c r="FU197" s="9"/>
      <c r="FV197" s="9"/>
      <c r="FW197" s="9"/>
      <c r="FX197" s="9"/>
      <c r="FY197" s="9"/>
      <c r="FZ197" s="9"/>
      <c r="GA197" s="9"/>
      <c r="GB197" s="9"/>
      <c r="GC197" s="9"/>
      <c r="GD197" s="9"/>
      <c r="GE197" s="9"/>
      <c r="GF197" s="9"/>
      <c r="GG197" s="9"/>
      <c r="GH197" s="9"/>
      <c r="GI197" s="9"/>
      <c r="GJ197" s="9"/>
      <c r="GK197" s="9"/>
      <c r="GL197" s="9"/>
      <c r="GM197" s="9"/>
      <c r="GN197" s="9"/>
      <c r="GO197" s="9"/>
      <c r="GP197" s="9"/>
      <c r="GQ197" s="9"/>
      <c r="GR197" s="9"/>
      <c r="GS197" s="9"/>
      <c r="GT197" s="9"/>
      <c r="GU197" s="9"/>
      <c r="GV197" s="9"/>
      <c r="GW197" s="9"/>
      <c r="GX197" s="9"/>
      <c r="GY197" s="9"/>
      <c r="GZ197" s="9"/>
      <c r="HA197" s="9"/>
      <c r="HB197" s="9"/>
      <c r="HC197" s="9"/>
      <c r="HD197" s="9"/>
      <c r="HE197" s="9"/>
      <c r="HF197" s="9"/>
      <c r="HG197" s="9"/>
      <c r="HH197" s="9"/>
      <c r="HI197" s="9"/>
      <c r="HJ197" s="9"/>
      <c r="HK197" s="9"/>
      <c r="HL197" s="9"/>
      <c r="HM197" s="9"/>
      <c r="HN197" s="9"/>
      <c r="HO197" s="9"/>
      <c r="HP197" s="9"/>
      <c r="HQ197" s="9"/>
      <c r="HR197" s="9"/>
      <c r="HS197" s="9"/>
      <c r="HT197" s="9"/>
      <c r="HU197" s="9"/>
      <c r="HV197" s="9"/>
      <c r="HW197" s="9"/>
      <c r="HX197" s="9"/>
      <c r="HY197" s="9"/>
      <c r="HZ197" s="9"/>
      <c r="IA197" s="9"/>
      <c r="IB197" s="9"/>
      <c r="IC197" s="9"/>
      <c r="ID197" s="9"/>
      <c r="IE197" s="9"/>
      <c r="IF197" s="9"/>
      <c r="IG197" s="9"/>
      <c r="IH197" s="9"/>
      <c r="II197" s="9"/>
      <c r="IJ197" s="9"/>
      <c r="IK197" s="9"/>
      <c r="IL197" s="9"/>
      <c r="IM197" s="9"/>
      <c r="IN197" s="9"/>
      <c r="IO197" s="9"/>
      <c r="IP197" s="9"/>
      <c r="IQ197" s="9"/>
      <c r="IR197" s="9"/>
      <c r="IS197" s="9"/>
      <c r="IT197" s="9"/>
      <c r="IU197" s="9"/>
      <c r="IV197" s="9"/>
      <c r="IW197" s="9"/>
      <c r="IX197" s="9"/>
      <c r="IY197" s="9"/>
      <c r="IZ197" s="9"/>
      <c r="JA197" s="9"/>
      <c r="JB197" s="9"/>
      <c r="JC197" s="9"/>
      <c r="JD197" s="9"/>
      <c r="JE197" s="9"/>
      <c r="JF197" s="9"/>
      <c r="JG197" s="9"/>
      <c r="JH197" s="9"/>
      <c r="JI197" s="9"/>
      <c r="JJ197" s="9"/>
      <c r="JK197" s="9"/>
      <c r="JL197" s="9"/>
      <c r="JM197" s="9"/>
      <c r="JN197" s="9"/>
      <c r="JO197" s="9"/>
      <c r="JP197" s="9"/>
      <c r="JQ197" s="9"/>
      <c r="JR197" s="9"/>
      <c r="JS197" s="9"/>
      <c r="JT197" s="9"/>
      <c r="JU197" s="9"/>
      <c r="JV197" s="9"/>
      <c r="JW197" s="9"/>
      <c r="JX197" s="9"/>
      <c r="JY197" s="9"/>
      <c r="JZ197" s="9"/>
      <c r="KA197" s="9"/>
      <c r="KB197" s="9"/>
      <c r="KC197" s="9"/>
      <c r="KD197" s="9"/>
      <c r="KE197" s="9"/>
      <c r="KF197" s="9"/>
      <c r="KG197" s="9"/>
      <c r="KH197" s="9"/>
      <c r="KI197" s="9"/>
      <c r="KJ197" s="9"/>
      <c r="KK197" s="9"/>
      <c r="KL197" s="9"/>
      <c r="KM197" s="9"/>
      <c r="KN197" s="9"/>
      <c r="KO197" s="9"/>
      <c r="KP197" s="9"/>
      <c r="KQ197" s="9"/>
      <c r="KR197" s="9"/>
      <c r="KS197" s="9"/>
      <c r="KT197" s="9"/>
      <c r="KU197" s="9"/>
      <c r="KV197" s="9"/>
      <c r="KW197" s="9"/>
      <c r="KX197" s="9"/>
      <c r="KY197" s="9"/>
      <c r="KZ197" s="9"/>
      <c r="LA197" s="9"/>
      <c r="LB197" s="9"/>
      <c r="LC197" s="9"/>
      <c r="LD197" s="9"/>
      <c r="LE197" s="9"/>
      <c r="LF197" s="9"/>
      <c r="LG197" s="9"/>
      <c r="LH197" s="9"/>
      <c r="LI197" s="9"/>
      <c r="LJ197" s="9"/>
      <c r="LK197" s="9"/>
      <c r="LL197" s="9"/>
      <c r="LM197" s="9"/>
      <c r="LN197" s="9"/>
      <c r="LO197" s="9"/>
      <c r="LP197" s="9"/>
      <c r="LQ197" s="9"/>
      <c r="LR197" s="9"/>
      <c r="LS197" s="9"/>
      <c r="LT197" s="9"/>
      <c r="LU197" s="9"/>
      <c r="LV197" s="9"/>
      <c r="LW197" s="9"/>
      <c r="LX197" s="9"/>
      <c r="LY197" s="9"/>
      <c r="LZ197" s="9"/>
      <c r="MA197" s="9"/>
      <c r="MB197" s="9"/>
      <c r="MC197" s="9"/>
      <c r="MD197" s="9"/>
      <c r="ME197" s="9"/>
      <c r="MF197" s="9"/>
      <c r="MG197" s="9"/>
      <c r="MH197" s="9"/>
      <c r="MI197" s="9"/>
      <c r="MJ197" s="9"/>
      <c r="MK197" s="9"/>
      <c r="ML197" s="9"/>
      <c r="MM197" s="9"/>
      <c r="MN197" s="9"/>
      <c r="MO197" s="9"/>
      <c r="MP197" s="9"/>
      <c r="MQ197" s="9"/>
      <c r="MR197" s="9"/>
      <c r="MS197" s="9"/>
      <c r="MT197" s="9"/>
      <c r="MU197" s="9"/>
      <c r="MV197" s="9"/>
      <c r="MW197" s="9"/>
      <c r="MX197" s="9"/>
      <c r="MY197" s="9"/>
      <c r="MZ197" s="9"/>
      <c r="NA197" s="9"/>
      <c r="NB197" s="9"/>
      <c r="NC197" s="9"/>
      <c r="ND197" s="9"/>
      <c r="NE197" s="9"/>
      <c r="NF197" s="9"/>
      <c r="NG197" s="9"/>
      <c r="NH197" s="9"/>
      <c r="NI197" s="9"/>
      <c r="NJ197" s="9"/>
      <c r="NK197" s="9"/>
      <c r="NL197" s="9"/>
      <c r="NM197" s="9"/>
      <c r="NN197" s="9"/>
      <c r="NO197" s="9"/>
      <c r="NP197" s="9"/>
      <c r="NQ197" s="9"/>
      <c r="NR197" s="9"/>
      <c r="NS197" s="9"/>
      <c r="NT197" s="9"/>
      <c r="NU197" s="9"/>
      <c r="NV197" s="9"/>
      <c r="NW197" s="9"/>
      <c r="NX197" s="9"/>
      <c r="NY197" s="9"/>
      <c r="NZ197" s="9"/>
      <c r="OA197" s="9"/>
      <c r="OB197" s="9"/>
      <c r="OC197" s="9"/>
      <c r="OD197" s="9"/>
      <c r="OE197" s="9"/>
      <c r="OF197" s="9"/>
      <c r="OG197" s="9"/>
      <c r="OH197" s="9"/>
      <c r="OI197" s="9"/>
      <c r="OJ197" s="9"/>
      <c r="OK197" s="9"/>
      <c r="OL197" s="9"/>
      <c r="OM197" s="9"/>
      <c r="ON197" s="9"/>
      <c r="OO197" s="9"/>
      <c r="OP197" s="9"/>
      <c r="OQ197" s="9"/>
      <c r="OR197" s="9"/>
      <c r="OS197" s="9"/>
      <c r="OT197" s="9"/>
      <c r="OU197" s="9"/>
      <c r="OV197" s="9"/>
      <c r="OW197" s="9"/>
      <c r="OX197" s="9"/>
      <c r="OY197" s="9"/>
      <c r="OZ197" s="9"/>
      <c r="PA197" s="9"/>
      <c r="PB197" s="9"/>
      <c r="PC197" s="9"/>
      <c r="PD197" s="9"/>
      <c r="PE197" s="9"/>
      <c r="PF197" s="9"/>
      <c r="PG197" s="9"/>
      <c r="PH197" s="9"/>
      <c r="PI197" s="9"/>
      <c r="PJ197" s="9"/>
      <c r="PK197" s="9"/>
      <c r="PL197" s="9"/>
      <c r="PM197" s="9"/>
      <c r="PN197" s="9"/>
      <c r="PO197" s="9"/>
      <c r="PP197" s="9"/>
      <c r="PQ197" s="9"/>
      <c r="PR197" s="9"/>
      <c r="PS197" s="9"/>
      <c r="PT197" s="9"/>
      <c r="PU197" s="9"/>
      <c r="PV197" s="9"/>
      <c r="PW197" s="9"/>
      <c r="PX197" s="9"/>
      <c r="PY197" s="9"/>
      <c r="PZ197" s="9"/>
      <c r="QA197" s="9"/>
      <c r="QB197" s="9"/>
      <c r="QC197" s="9"/>
      <c r="QD197" s="9"/>
      <c r="QE197" s="9" t="s">
        <v>13623</v>
      </c>
      <c r="QF197" s="9" t="s">
        <v>5691</v>
      </c>
      <c r="QG197" s="9" t="s">
        <v>5691</v>
      </c>
      <c r="QH197" s="9" t="s">
        <v>10052</v>
      </c>
      <c r="QI197" s="9"/>
      <c r="QJ197" s="9"/>
      <c r="QK197" s="9"/>
      <c r="QL197" s="9"/>
      <c r="QM197" s="9"/>
      <c r="QN197" s="9"/>
      <c r="QO197" s="9"/>
      <c r="QP197" s="9"/>
      <c r="QQ197" s="9"/>
      <c r="QR197" s="9"/>
      <c r="QS197" s="9"/>
      <c r="QT197" s="9"/>
      <c r="QU197" s="9"/>
      <c r="QV197" s="9"/>
      <c r="QW197" s="9"/>
      <c r="QX197" s="9"/>
      <c r="QY197" s="9"/>
      <c r="QZ197" s="9"/>
      <c r="RA197" s="9"/>
      <c r="RB197" s="9"/>
      <c r="RC197" s="9"/>
      <c r="RD197" s="9"/>
      <c r="RE197" s="9"/>
      <c r="RF197" s="9"/>
      <c r="RG197" s="9"/>
      <c r="RH197" s="9"/>
      <c r="RI197" s="9"/>
      <c r="RJ197" s="9"/>
      <c r="RK197" s="9"/>
      <c r="RL197" s="9"/>
      <c r="RM197" s="9"/>
      <c r="RN197" s="9"/>
      <c r="RO197" s="9" t="s">
        <v>13626</v>
      </c>
      <c r="RP197" s="9"/>
      <c r="RQ197" s="9"/>
      <c r="RR197" s="9"/>
      <c r="RS197" s="9"/>
      <c r="RT197" s="9"/>
      <c r="RU197" s="9"/>
      <c r="RV197" s="9"/>
      <c r="RW197" s="9"/>
      <c r="RX197" s="9"/>
      <c r="RY197" s="9"/>
      <c r="RZ197" s="9"/>
      <c r="SA197" s="9"/>
      <c r="SB197" s="9"/>
      <c r="SC197" s="9"/>
      <c r="SD197" s="9"/>
      <c r="SE197" s="9"/>
      <c r="SF197" s="9"/>
      <c r="SG197" s="9"/>
      <c r="SH197" s="9"/>
      <c r="SI197" s="9"/>
      <c r="SJ197" s="9"/>
      <c r="SK197" s="9"/>
      <c r="SL197" s="9"/>
      <c r="SM197" s="9"/>
      <c r="SN197" s="9"/>
      <c r="SO197" s="9"/>
      <c r="SP197" s="9"/>
      <c r="SQ197" s="9"/>
      <c r="SR197" s="9"/>
      <c r="SS197" s="9"/>
      <c r="ST197" s="9"/>
      <c r="SU197" s="9"/>
      <c r="SV197" s="9"/>
      <c r="SW197" s="9"/>
      <c r="SX197" s="9" t="s">
        <v>13627</v>
      </c>
      <c r="SY197" s="9"/>
      <c r="SZ197" s="9"/>
      <c r="TA197" s="9"/>
      <c r="TB197" s="9"/>
      <c r="TC197" s="9"/>
      <c r="TD197" s="9"/>
      <c r="TE197" s="9"/>
      <c r="TF197" s="9"/>
      <c r="TG197" s="9"/>
      <c r="TH197" s="9"/>
      <c r="TI197" s="9"/>
      <c r="TJ197" s="9"/>
      <c r="TK197" s="9"/>
      <c r="TL197" s="9"/>
      <c r="TM197" s="9" t="s">
        <v>13628</v>
      </c>
      <c r="TN197" s="9"/>
      <c r="TO197" s="9" t="s">
        <v>13629</v>
      </c>
      <c r="ANB197" s="9" t="s">
        <v>12032</v>
      </c>
      <c r="ANC197" s="9" t="s">
        <v>2820</v>
      </c>
      <c r="AND197" s="9" t="s">
        <v>13630</v>
      </c>
      <c r="ANE197" s="9" t="s">
        <v>12034</v>
      </c>
      <c r="ANF197" s="9"/>
      <c r="ANG197" s="9"/>
      <c r="ANH197" s="9"/>
      <c r="ANI197" s="9"/>
      <c r="ANJ197" s="9"/>
      <c r="ANK197" s="9"/>
      <c r="ANL197" s="9"/>
      <c r="ANM197" s="9" t="s">
        <v>13631</v>
      </c>
      <c r="ANN197" s="9"/>
      <c r="ANO197" s="9"/>
      <c r="ANP197" s="9" t="s">
        <v>13632</v>
      </c>
      <c r="ANQ197" s="9" t="s">
        <v>5730</v>
      </c>
      <c r="ANR197" s="9" t="s">
        <v>13633</v>
      </c>
      <c r="ANS197" s="9" t="s">
        <v>13634</v>
      </c>
      <c r="ANT197" s="9" t="s">
        <v>13635</v>
      </c>
      <c r="ANU197" s="9" t="s">
        <v>13634</v>
      </c>
      <c r="ANV197" s="9"/>
      <c r="ANW197" s="9"/>
      <c r="ANX197" s="9"/>
      <c r="ANY197" s="9"/>
      <c r="ANZ197" s="9" t="s">
        <v>13636</v>
      </c>
      <c r="AOA197" s="9" t="s">
        <v>5718</v>
      </c>
      <c r="AOB197" s="9" t="s">
        <v>13637</v>
      </c>
      <c r="AOC197" s="9" t="s">
        <v>13638</v>
      </c>
      <c r="AOD197" s="9" t="s">
        <v>13639</v>
      </c>
      <c r="AOE197" s="9" t="s">
        <v>13638</v>
      </c>
      <c r="AOF197" s="9"/>
      <c r="AOG197" s="9"/>
      <c r="AOH197" s="9"/>
      <c r="AOI197" s="9" t="s">
        <v>13623</v>
      </c>
      <c r="AOJ197" s="9" t="s">
        <v>13640</v>
      </c>
      <c r="AOK197" s="9"/>
      <c r="AOL197" s="9" t="s">
        <v>13641</v>
      </c>
      <c r="AOM197" s="9"/>
      <c r="AON197" s="9"/>
      <c r="AOO197" s="9" t="s">
        <v>13642</v>
      </c>
      <c r="AOP197" s="9"/>
      <c r="AOQ197" s="9"/>
      <c r="AOR197" s="9"/>
      <c r="AOS197" s="9" t="s">
        <v>13643</v>
      </c>
      <c r="AOT197" s="9" t="s">
        <v>13644</v>
      </c>
      <c r="AOU197" s="9"/>
      <c r="AOV197" s="9" t="s">
        <v>13645</v>
      </c>
      <c r="AOW197" s="9"/>
      <c r="AOX197" s="9"/>
      <c r="AOY197" s="9" t="s">
        <v>13646</v>
      </c>
      <c r="AOZ197" s="9"/>
      <c r="APA197" s="9"/>
      <c r="APB197" s="9"/>
      <c r="APC197" s="9"/>
      <c r="APD197" s="9"/>
      <c r="APE197" s="9"/>
      <c r="APF197" s="9"/>
      <c r="APG197" s="9"/>
      <c r="APH197" s="9"/>
      <c r="API197" s="9"/>
      <c r="APJ197" s="9"/>
      <c r="APK197" s="9"/>
      <c r="APL197" s="9"/>
      <c r="APM197" s="9"/>
      <c r="APN197" s="9"/>
      <c r="APO197" s="9"/>
      <c r="APP197" s="9"/>
      <c r="APQ197" s="9"/>
      <c r="APR197" s="9"/>
      <c r="APS197" s="9"/>
      <c r="APT197" s="9"/>
      <c r="APU197" s="9"/>
      <c r="APV197" s="9"/>
      <c r="APW197" s="9"/>
      <c r="APX197" s="9"/>
      <c r="APY197" s="9"/>
      <c r="APZ197" s="9"/>
      <c r="AQA197" s="9"/>
      <c r="AQB197" s="9"/>
      <c r="AQC197" s="9"/>
      <c r="AQD197" s="9"/>
      <c r="AQE197" s="9"/>
      <c r="AQF197" s="9"/>
      <c r="AQG197" s="9"/>
      <c r="AQH197" s="9"/>
      <c r="AQI197" s="9"/>
      <c r="AQJ197" s="9"/>
      <c r="AQK197" s="9"/>
      <c r="AQL197" s="9"/>
      <c r="AQM197" s="9"/>
      <c r="AQN197" s="9"/>
      <c r="AQO197" s="9"/>
      <c r="AQP197" s="9"/>
      <c r="AQQ197" s="9"/>
      <c r="AQR197" s="9"/>
      <c r="AQS197" s="9"/>
      <c r="AQT197" s="9"/>
      <c r="AQU197" s="9"/>
      <c r="AQV197" s="9"/>
      <c r="AQW197" s="9"/>
      <c r="AQX197" s="9"/>
      <c r="AQY197" s="9"/>
      <c r="AQZ197" s="9"/>
      <c r="ARA197" s="9"/>
      <c r="ARB197" s="9"/>
      <c r="ARC197" s="9"/>
      <c r="ARD197" s="9"/>
      <c r="ARE197" s="9"/>
      <c r="ARF197" s="9"/>
      <c r="ARG197" s="9"/>
      <c r="ARH197" s="9"/>
      <c r="ARI197" s="9"/>
      <c r="ARJ197" s="9"/>
      <c r="ARK197" s="9"/>
      <c r="ARL197" s="9"/>
      <c r="ARM197" s="9"/>
      <c r="ARN197" s="9"/>
      <c r="ARO197" s="9"/>
      <c r="ARP197" s="9"/>
      <c r="ARQ197" s="9"/>
      <c r="ARR197" s="9"/>
      <c r="ARS197" s="9"/>
      <c r="ART197" s="9"/>
      <c r="ARU197" s="9"/>
      <c r="ARV197" s="9"/>
      <c r="ARW197" s="9"/>
      <c r="ARX197" s="9"/>
      <c r="ARY197" s="9"/>
      <c r="ARZ197" s="9"/>
      <c r="ASA197" s="9"/>
      <c r="ASB197" s="9"/>
      <c r="ASC197" s="9"/>
      <c r="ASD197" s="9"/>
      <c r="ASE197" s="9"/>
      <c r="ASF197" s="9"/>
      <c r="ASG197" s="9"/>
      <c r="ASH197" s="9"/>
      <c r="ASI197" s="9"/>
      <c r="ASJ197" s="9"/>
      <c r="ASK197" s="9"/>
      <c r="ASL197" s="9"/>
      <c r="ASM197" s="9"/>
      <c r="ASN197" s="9"/>
      <c r="ASO197" s="9"/>
      <c r="ASP197" s="9"/>
      <c r="ASQ197" s="9"/>
      <c r="ASR197" s="9"/>
      <c r="ASS197" s="9"/>
      <c r="AST197" s="9"/>
      <c r="ASU197" s="9"/>
      <c r="ASV197" s="9"/>
      <c r="ASW197" s="9"/>
      <c r="ASX197" s="9"/>
      <c r="ASY197" s="9"/>
      <c r="ASZ197" s="9"/>
      <c r="ATA197" s="9"/>
      <c r="ATB197" s="9"/>
      <c r="ATC197" s="9"/>
      <c r="ATD197" s="9"/>
      <c r="ATE197" s="9"/>
      <c r="ATF197" s="9"/>
      <c r="ATG197" s="9"/>
      <c r="ATH197" s="9"/>
      <c r="ATI197" s="9"/>
      <c r="ATJ197" s="9"/>
      <c r="ATK197" s="9"/>
      <c r="ATL197" s="9"/>
      <c r="ATM197" s="9"/>
      <c r="ATN197" s="9"/>
      <c r="ATO197" s="9"/>
      <c r="ATP197" s="9"/>
      <c r="ATQ197" s="9"/>
      <c r="ATR197" s="9" t="s">
        <v>13647</v>
      </c>
      <c r="ATS197" s="9">
        <v>1.748935693E9</v>
      </c>
      <c r="ATT197" s="9" t="s">
        <v>13648</v>
      </c>
      <c r="ATU197" s="9" t="s">
        <v>12032</v>
      </c>
      <c r="ATV197" s="9" t="s">
        <v>2820</v>
      </c>
      <c r="ATW197" s="9" t="s">
        <v>13630</v>
      </c>
      <c r="ATX197" s="9" t="s">
        <v>12034</v>
      </c>
      <c r="ATY197" s="9"/>
      <c r="ATZ197" s="9"/>
      <c r="AUA197" s="9"/>
      <c r="AUB197" s="9"/>
      <c r="AUC197" s="9"/>
      <c r="AUD197" s="9"/>
      <c r="AUE197" s="9"/>
      <c r="AUF197" s="9"/>
      <c r="AUG197" s="9"/>
      <c r="AUH197" s="9"/>
      <c r="AUI197" s="9"/>
      <c r="AUJ197" s="9"/>
      <c r="AUK197" s="9"/>
      <c r="AUL197" s="9"/>
      <c r="AUM197" s="9"/>
      <c r="AUN197" s="9"/>
      <c r="AUO197" s="9"/>
      <c r="AUP197" s="9"/>
      <c r="AUQ197" s="9"/>
      <c r="AUR197" s="9"/>
      <c r="AUS197" s="9"/>
      <c r="AUT197" s="9"/>
      <c r="AUU197" s="9"/>
      <c r="AUV197" s="9"/>
      <c r="AUW197" s="9"/>
      <c r="AUX197" s="9"/>
      <c r="AUY197" s="9"/>
      <c r="AUZ197" s="9"/>
      <c r="AVA197" s="9"/>
      <c r="AVB197" s="9"/>
      <c r="AVC197" s="9"/>
      <c r="AVD197" s="9"/>
      <c r="AVE197" s="9"/>
      <c r="AVF197" s="9"/>
      <c r="AVG197" s="9"/>
      <c r="AVH197" s="9"/>
      <c r="AVI197" s="9"/>
      <c r="AVJ197" s="9"/>
      <c r="AVK197" s="9"/>
      <c r="AVL197" s="9"/>
      <c r="AVM197" s="9"/>
      <c r="AVN197" s="9"/>
      <c r="AVO197" s="9"/>
      <c r="AVP197" s="9"/>
      <c r="AVQ197" s="9"/>
      <c r="AVR197" s="9"/>
      <c r="AVS197" s="9"/>
      <c r="AVT197" s="9"/>
      <c r="AVU197" s="9"/>
      <c r="AVV197" s="9"/>
      <c r="AVW197" s="9"/>
      <c r="AVX197" s="9"/>
      <c r="AVY197" s="9"/>
      <c r="AVZ197" s="9"/>
      <c r="AWA197" s="9"/>
      <c r="AWB197" s="9"/>
      <c r="AWC197" s="9"/>
      <c r="AWD197" s="9"/>
      <c r="AWE197" s="9"/>
      <c r="AWF197" s="9"/>
      <c r="AWG197" s="9"/>
      <c r="AWH197" s="9"/>
      <c r="AWI197" s="9"/>
      <c r="AWJ197" s="9"/>
      <c r="AWK197" s="9"/>
      <c r="AWL197" s="9"/>
      <c r="AWM197" s="9"/>
      <c r="AWN197" s="9"/>
      <c r="AWO197" s="9"/>
      <c r="AWP197" s="9"/>
      <c r="AWQ197" s="9"/>
      <c r="AWR197" s="9"/>
      <c r="AWS197" s="9"/>
      <c r="AWT197" s="9"/>
      <c r="AWU197" s="9"/>
      <c r="AWV197" s="9"/>
      <c r="AWW197" s="9"/>
      <c r="AWX197" s="9"/>
      <c r="AWY197" s="9"/>
      <c r="AWZ197" s="9"/>
      <c r="AXA197" s="9"/>
      <c r="AXB197" s="9"/>
      <c r="AXC197" s="9"/>
      <c r="AXD197" s="9"/>
      <c r="AXE197" s="9"/>
      <c r="AXF197" s="9"/>
      <c r="AXG197" s="9"/>
      <c r="AXH197" s="9"/>
      <c r="AXI197" s="9"/>
      <c r="AXJ197" s="9"/>
      <c r="AXK197" s="9"/>
      <c r="AXL197" s="9"/>
      <c r="AXM197" s="9"/>
      <c r="AXN197" s="9"/>
      <c r="AXO197" s="9"/>
      <c r="AXP197" s="9"/>
      <c r="AXQ197" s="9"/>
      <c r="AXR197" s="9"/>
      <c r="AXS197" s="9"/>
      <c r="AXT197" s="9"/>
      <c r="AXU197" s="9"/>
      <c r="AXV197" s="9"/>
      <c r="AXW197" s="9"/>
      <c r="AXX197" s="9"/>
      <c r="AXY197" s="9"/>
      <c r="AXZ197" s="9"/>
      <c r="AYA197" s="9"/>
      <c r="AYB197" s="9"/>
      <c r="AYC197" s="9"/>
      <c r="AYD197" s="9"/>
      <c r="AYE197" s="9"/>
      <c r="AYF197" s="9"/>
      <c r="AYG197" s="9"/>
      <c r="AYH197" s="9"/>
      <c r="AYI197" s="9"/>
      <c r="AYJ197" s="9"/>
      <c r="AYK197" s="9"/>
      <c r="AYL197" s="9"/>
      <c r="AYM197" s="9"/>
      <c r="AYN197" s="9"/>
      <c r="AYO197" s="9"/>
      <c r="AYP197" s="9"/>
      <c r="AYQ197" s="9"/>
      <c r="AYR197" s="9"/>
      <c r="AYS197" s="9"/>
      <c r="AYT197" s="9"/>
      <c r="AYU197" s="9"/>
      <c r="AYV197" s="9"/>
      <c r="AYW197" s="9"/>
      <c r="AYX197" s="9"/>
      <c r="AYY197" s="9"/>
      <c r="AYZ197" s="9"/>
      <c r="AZA197" s="9"/>
      <c r="AZB197" s="9"/>
      <c r="AZC197" s="9"/>
      <c r="AZD197" s="9"/>
      <c r="AZE197" s="9"/>
      <c r="AZF197" s="9"/>
      <c r="AZG197" s="9"/>
      <c r="AZH197" s="9"/>
      <c r="AZI197" s="9"/>
      <c r="AZJ197" s="9"/>
      <c r="AZK197" s="9"/>
      <c r="AZL197" s="9"/>
      <c r="AZM197" s="9"/>
      <c r="AZN197" s="9"/>
      <c r="AZO197" s="9"/>
      <c r="AZP197" s="9"/>
      <c r="AZQ197" s="9"/>
      <c r="AZR197" s="9"/>
      <c r="AZS197" s="9"/>
      <c r="AZT197" s="9"/>
      <c r="AZU197" s="9"/>
      <c r="AZV197" s="9"/>
      <c r="AZW197" s="9"/>
      <c r="AZX197" s="9"/>
      <c r="AZY197" s="9"/>
      <c r="AZZ197" s="9"/>
      <c r="BAA197" s="9"/>
      <c r="BAB197" s="9"/>
      <c r="BAC197" s="9"/>
      <c r="BAD197" s="9"/>
      <c r="BAE197" s="9"/>
      <c r="BAF197" s="9"/>
      <c r="BAG197" s="9"/>
      <c r="BAH197" s="9"/>
      <c r="BAI197" s="9"/>
      <c r="BAJ197" s="9"/>
      <c r="BAK197" s="9"/>
      <c r="BAL197" s="9"/>
      <c r="BAM197" s="9"/>
      <c r="BAN197" s="9"/>
      <c r="BAO197" s="9"/>
      <c r="BAP197" s="9"/>
      <c r="BAQ197" s="9"/>
      <c r="BAR197" s="9"/>
      <c r="BAS197" s="9"/>
      <c r="BAT197" s="9"/>
      <c r="BAU197" s="9"/>
      <c r="BAV197" s="9"/>
      <c r="BAW197" s="9"/>
      <c r="BAX197" s="9"/>
      <c r="BAY197" s="9"/>
      <c r="BAZ197" s="9"/>
      <c r="BBA197" s="9"/>
      <c r="BBB197" s="9"/>
      <c r="BBC197" s="9"/>
      <c r="BBD197" s="9"/>
      <c r="BBE197" s="9"/>
      <c r="BBF197" s="9"/>
      <c r="BBG197" s="9"/>
      <c r="BBH197" s="9"/>
      <c r="BBI197" s="9"/>
      <c r="BBJ197" s="9"/>
      <c r="BBK197" s="9"/>
      <c r="BBL197" s="9"/>
      <c r="BBM197" s="9"/>
      <c r="BBN197" s="9"/>
      <c r="BBO197" s="9"/>
      <c r="BBP197" s="9"/>
      <c r="BBQ197" s="9"/>
      <c r="BBR197" s="9"/>
      <c r="BBS197" s="9"/>
      <c r="BBT197" s="9"/>
      <c r="BBU197" s="9"/>
      <c r="BBV197" s="9"/>
      <c r="BBW197" s="9"/>
      <c r="BBX197" s="9"/>
      <c r="BBY197" s="9"/>
      <c r="BBZ197" s="9"/>
      <c r="BCA197" s="9"/>
      <c r="BCB197" s="9"/>
      <c r="BCC197" s="9"/>
      <c r="BCD197" s="9"/>
      <c r="BCE197" s="9"/>
      <c r="BCF197" s="9"/>
      <c r="BCG197" s="9"/>
      <c r="BCH197" s="9"/>
      <c r="BCI197" s="9"/>
      <c r="BCJ197" s="9"/>
      <c r="BCK197" s="9"/>
      <c r="BCL197" s="9"/>
      <c r="BCM197" s="9"/>
      <c r="BCN197" s="9"/>
      <c r="BCO197" s="9"/>
      <c r="BCP197" s="9"/>
      <c r="BCQ197" s="9"/>
      <c r="BCR197" s="9"/>
      <c r="BCS197" s="9"/>
      <c r="BCT197" s="9"/>
      <c r="BCU197" s="9"/>
      <c r="BCV197" s="9"/>
      <c r="BCW197" s="9"/>
      <c r="BCX197" s="9"/>
      <c r="BCY197" s="9"/>
      <c r="BCZ197" s="9"/>
      <c r="BDA197" s="9"/>
      <c r="BDB197" s="9"/>
      <c r="BDC197" s="9"/>
      <c r="BDD197" s="9"/>
      <c r="BDE197" s="9"/>
      <c r="BDF197" s="9"/>
      <c r="BDG197" s="9"/>
      <c r="BDH197" s="9"/>
      <c r="BDI197" s="9"/>
      <c r="BDJ197" s="9"/>
      <c r="BDK197" s="9"/>
      <c r="BDL197" s="9"/>
      <c r="BDM197" s="9"/>
      <c r="BDN197" s="9"/>
      <c r="BDO197" s="9"/>
      <c r="BDP197" s="9"/>
      <c r="BDQ197" s="9"/>
      <c r="BDR197" s="9"/>
      <c r="BDS197" s="9"/>
      <c r="BDT197" s="9"/>
      <c r="BDU197" s="9"/>
      <c r="BDV197" s="9"/>
      <c r="BDW197" s="9"/>
      <c r="BDX197" s="9"/>
      <c r="BDY197" s="9"/>
      <c r="BDZ197" s="9"/>
      <c r="BEA197" s="9"/>
      <c r="BEB197" s="9"/>
      <c r="BEC197" s="9"/>
      <c r="BED197" s="9"/>
      <c r="BEE197" s="9"/>
      <c r="BEF197" s="9"/>
      <c r="BEG197" s="9"/>
      <c r="BEH197" s="9"/>
      <c r="BEI197" s="9"/>
      <c r="BEJ197" s="9"/>
      <c r="BEK197" s="9"/>
      <c r="BEL197" s="9"/>
      <c r="BEM197" s="9"/>
      <c r="BEN197" s="9"/>
      <c r="BEO197" s="9"/>
      <c r="BEP197" s="9"/>
      <c r="BEQ197" s="9"/>
      <c r="BER197" s="9"/>
      <c r="BES197" s="9"/>
      <c r="BET197" s="9"/>
      <c r="BEU197" s="9"/>
      <c r="BEV197" s="9"/>
      <c r="BEW197" s="9"/>
      <c r="BEX197" s="9"/>
      <c r="BEY197" s="9"/>
      <c r="BEZ197" s="9"/>
      <c r="BFA197" s="9"/>
      <c r="BFB197" s="9"/>
      <c r="BFC197" s="9"/>
      <c r="BFD197" s="9"/>
      <c r="BFE197" s="9"/>
      <c r="BFF197" s="9"/>
      <c r="BFG197" s="9"/>
      <c r="BFH197" s="9"/>
      <c r="BFI197" s="9"/>
      <c r="BFJ197" s="9"/>
      <c r="BFK197" s="9"/>
      <c r="BFL197" s="9"/>
      <c r="BFM197" s="9"/>
      <c r="BFN197" s="9"/>
      <c r="BFO197" s="9"/>
      <c r="BFP197" s="9"/>
      <c r="BFQ197" s="9"/>
      <c r="BFR197" s="9"/>
      <c r="BFS197" s="9"/>
      <c r="BFT197" s="9"/>
      <c r="BFU197" s="9"/>
      <c r="BFV197" s="9"/>
      <c r="BFW197" s="9"/>
      <c r="BFX197" s="9"/>
      <c r="BFY197" s="9"/>
      <c r="BFZ197" s="9"/>
      <c r="BGA197" s="9"/>
      <c r="BGB197" s="9"/>
      <c r="BGC197" s="9"/>
      <c r="BGD197" s="9"/>
      <c r="BGE197" s="9"/>
      <c r="BGF197" s="9"/>
      <c r="BGG197" s="9"/>
      <c r="BGH197" s="9"/>
      <c r="BGI197" s="9"/>
      <c r="BGJ197" s="9"/>
      <c r="BGK197" s="9"/>
      <c r="BGL197" s="9"/>
      <c r="BGM197" s="9"/>
      <c r="BGN197" s="9"/>
      <c r="BGO197" s="9"/>
      <c r="BGP197" s="9"/>
      <c r="BGQ197" s="9"/>
      <c r="BGR197" s="9"/>
      <c r="BGS197" s="9"/>
      <c r="BGT197" s="9"/>
      <c r="BGU197" s="9"/>
      <c r="BGV197" s="9"/>
      <c r="BGW197" s="9"/>
      <c r="BGX197" s="9"/>
      <c r="BGY197" s="9"/>
      <c r="BGZ197" s="9"/>
      <c r="BHA197" s="9"/>
      <c r="BHB197" s="9"/>
      <c r="BHC197" s="9"/>
      <c r="BHD197" s="9"/>
      <c r="BHE197" s="9"/>
      <c r="BHF197" s="9"/>
      <c r="BHG197" s="9"/>
      <c r="BHH197" s="9"/>
      <c r="BHI197" s="9"/>
      <c r="BHJ197" s="9"/>
      <c r="BHK197" s="9"/>
      <c r="BHL197" s="9"/>
      <c r="BHM197" s="9"/>
      <c r="BHN197" s="9"/>
      <c r="BHO197" s="9"/>
      <c r="BHP197" s="9"/>
      <c r="BHQ197" s="9"/>
      <c r="BHR197" s="9"/>
      <c r="BHS197" s="9"/>
      <c r="BHT197" s="9"/>
      <c r="BHU197" s="9"/>
      <c r="BHV197" s="9"/>
      <c r="BHW197" s="9"/>
      <c r="BHX197" s="9"/>
      <c r="BHY197" s="9"/>
      <c r="BHZ197" s="9"/>
      <c r="BIA197" s="9"/>
      <c r="BIB197" s="9"/>
      <c r="BIC197" s="9"/>
      <c r="BID197" s="9"/>
      <c r="BIE197" s="9"/>
      <c r="BIF197" s="9"/>
      <c r="BIG197" s="9"/>
      <c r="BIH197" s="9"/>
      <c r="BII197" s="9"/>
      <c r="BIJ197" s="9"/>
      <c r="BIK197" s="9"/>
      <c r="BIL197" s="9"/>
      <c r="BIM197" s="9"/>
      <c r="BIN197" s="9"/>
      <c r="BIO197" s="9"/>
      <c r="BIP197" s="9"/>
      <c r="BIQ197" s="9"/>
      <c r="BIR197" s="9"/>
      <c r="BIS197" s="9"/>
      <c r="BIT197" s="9"/>
      <c r="BIU197" s="9"/>
      <c r="BIV197" s="9"/>
      <c r="BIW197" s="9"/>
      <c r="BIX197" s="9"/>
      <c r="BIY197" s="9"/>
      <c r="BIZ197" s="9"/>
      <c r="BJA197" s="9"/>
      <c r="BJB197" s="9"/>
      <c r="BJC197" s="9"/>
      <c r="BJD197" s="9"/>
      <c r="BJE197" s="9"/>
      <c r="BJF197" s="9"/>
      <c r="BJG197" s="9"/>
      <c r="BJH197" s="9"/>
      <c r="BJI197" s="9"/>
      <c r="BJJ197" s="9"/>
      <c r="BJK197" s="9"/>
      <c r="BJL197" s="9"/>
      <c r="BJM197" s="9"/>
      <c r="BJN197" s="9"/>
      <c r="BJO197" s="9"/>
      <c r="BJP197" s="9"/>
      <c r="BJQ197" s="9"/>
      <c r="BJR197" s="9"/>
      <c r="BJS197" s="9"/>
      <c r="BJT197" s="9"/>
      <c r="BJU197" s="9"/>
      <c r="BJV197" s="9"/>
      <c r="BJW197" s="9"/>
      <c r="BJX197" s="9"/>
      <c r="BJY197" s="9"/>
      <c r="BJZ197" s="9"/>
      <c r="BKA197" s="9"/>
      <c r="BKB197" s="9"/>
      <c r="BKC197" s="9"/>
      <c r="BKD197" s="9"/>
      <c r="BKE197" s="9"/>
      <c r="BKF197" s="9"/>
      <c r="BKG197" s="9"/>
      <c r="BKH197" s="9"/>
      <c r="BKI197" s="9"/>
      <c r="BKJ197" s="9"/>
      <c r="BKK197" s="9"/>
      <c r="BKL197" s="9"/>
      <c r="BKM197" s="9"/>
      <c r="BKN197" s="9"/>
      <c r="BKO197" s="9"/>
      <c r="BKP197" s="9"/>
      <c r="BKQ197" s="9"/>
      <c r="BKR197" s="9"/>
      <c r="BKS197" s="9"/>
      <c r="BKT197" s="9"/>
      <c r="BKU197" s="9"/>
      <c r="BKV197" s="9"/>
      <c r="BKW197" s="9"/>
      <c r="BKX197" s="9"/>
      <c r="BKY197" s="9"/>
      <c r="BKZ197" s="9"/>
      <c r="BLA197" s="9"/>
      <c r="BLB197" s="9"/>
      <c r="BLC197" s="9"/>
      <c r="BLD197" s="9"/>
      <c r="BLE197" s="9"/>
      <c r="BLF197" s="9"/>
      <c r="BLG197" s="9"/>
      <c r="BLH197" s="9"/>
      <c r="BLI197" s="9"/>
      <c r="BLJ197" s="9"/>
      <c r="BLK197" s="9"/>
      <c r="BLL197" s="9"/>
      <c r="BLM197" s="9"/>
      <c r="BLN197" s="9"/>
      <c r="BLO197" s="9"/>
      <c r="BLP197" s="9"/>
      <c r="BLQ197" s="9"/>
      <c r="BLR197" s="9"/>
      <c r="BLS197" s="9"/>
      <c r="BLT197" s="9"/>
      <c r="BLU197" s="9"/>
      <c r="BLV197" s="9"/>
      <c r="BLW197" s="9"/>
      <c r="BLX197" s="9"/>
      <c r="BLY197" s="9"/>
      <c r="BLZ197" s="9"/>
      <c r="BMA197" s="9"/>
      <c r="BMB197" s="9"/>
      <c r="BMC197" s="9"/>
      <c r="BMD197" s="9"/>
      <c r="BME197" s="9"/>
      <c r="BMF197" s="9"/>
      <c r="BMG197" s="9"/>
      <c r="BMH197" s="9"/>
      <c r="BMI197" s="9"/>
      <c r="BMJ197" s="9"/>
      <c r="BMK197" s="9"/>
      <c r="BML197" s="9"/>
      <c r="BMM197" s="9"/>
      <c r="BMN197" s="9"/>
      <c r="BMO197" s="9"/>
      <c r="BMP197" s="9"/>
      <c r="BMQ197" s="9"/>
      <c r="BMR197" s="9"/>
      <c r="BMS197" s="9"/>
      <c r="BMT197" s="9"/>
      <c r="BMU197" s="9"/>
      <c r="BMV197" s="9"/>
      <c r="BMW197" s="9"/>
      <c r="BMX197" s="9"/>
      <c r="BMY197" s="9"/>
      <c r="BMZ197" s="9"/>
      <c r="BNA197" s="9"/>
      <c r="BNB197" s="9"/>
      <c r="BNC197" s="9"/>
      <c r="BND197" s="9"/>
    </row>
    <row r="198" ht="14.25" customHeight="1">
      <c r="A198" s="9">
        <v>45.0</v>
      </c>
      <c r="B198" s="9" t="s">
        <v>11947</v>
      </c>
      <c r="C198" s="9" t="s">
        <v>11948</v>
      </c>
      <c r="D198" s="9" t="s">
        <v>11948</v>
      </c>
      <c r="E198" s="9"/>
      <c r="F198" s="9">
        <v>78.0</v>
      </c>
      <c r="G198" s="9" t="s">
        <v>13649</v>
      </c>
      <c r="H198" s="9"/>
      <c r="I198" s="9"/>
      <c r="J198" s="9"/>
      <c r="K198" s="9">
        <v>22.0</v>
      </c>
      <c r="L198" s="9">
        <v>46.0</v>
      </c>
      <c r="M198" s="9">
        <v>1.0</v>
      </c>
      <c r="N198" s="9"/>
      <c r="O198" s="9">
        <v>9.0</v>
      </c>
      <c r="P198" s="9">
        <v>1.0</v>
      </c>
      <c r="Q198" s="9" t="s">
        <v>13650</v>
      </c>
      <c r="R198" s="9"/>
      <c r="S198" s="9" t="s">
        <v>3410</v>
      </c>
      <c r="T198" s="9" t="s">
        <v>3409</v>
      </c>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c r="FZ198" s="9"/>
      <c r="GA198" s="9"/>
      <c r="GB198" s="9"/>
      <c r="GC198" s="9"/>
      <c r="GD198" s="9"/>
      <c r="GE198" s="9"/>
      <c r="GF198" s="9"/>
      <c r="GG198" s="9"/>
      <c r="GH198" s="9"/>
      <c r="GI198" s="9"/>
      <c r="GJ198" s="9"/>
      <c r="GK198" s="9"/>
      <c r="GL198" s="9"/>
      <c r="GM198" s="9"/>
      <c r="GN198" s="9"/>
      <c r="GO198" s="9"/>
      <c r="GP198" s="9"/>
      <c r="GQ198" s="9"/>
      <c r="GR198" s="9"/>
      <c r="GS198" s="9"/>
      <c r="GT198" s="9"/>
      <c r="GU198" s="9"/>
      <c r="GV198" s="9"/>
      <c r="GW198" s="9"/>
      <c r="GX198" s="9"/>
      <c r="GY198" s="9"/>
      <c r="GZ198" s="9"/>
      <c r="HA198" s="9"/>
      <c r="HB198" s="9"/>
      <c r="HC198" s="9"/>
      <c r="HD198" s="9"/>
      <c r="HE198" s="9"/>
      <c r="HF198" s="9"/>
      <c r="HG198" s="9"/>
      <c r="HH198" s="9"/>
      <c r="HI198" s="9"/>
      <c r="HJ198" s="9"/>
      <c r="HK198" s="9"/>
      <c r="HL198" s="9"/>
      <c r="HM198" s="9"/>
      <c r="HN198" s="9"/>
      <c r="HO198" s="9"/>
      <c r="HP198" s="9"/>
      <c r="HQ198" s="9"/>
      <c r="HR198" s="9"/>
      <c r="HS198" s="9"/>
      <c r="HT198" s="9"/>
      <c r="HU198" s="9"/>
      <c r="HV198" s="9"/>
      <c r="HW198" s="9"/>
      <c r="HX198" s="9"/>
      <c r="HY198" s="9"/>
      <c r="HZ198" s="9"/>
      <c r="IA198" s="9"/>
      <c r="IB198" s="9"/>
      <c r="IC198" s="9"/>
      <c r="ID198" s="9"/>
      <c r="IE198" s="9"/>
      <c r="IF198" s="9"/>
      <c r="IG198" s="9"/>
      <c r="IH198" s="9"/>
      <c r="II198" s="9"/>
      <c r="IJ198" s="9"/>
      <c r="IK198" s="9"/>
      <c r="IL198" s="9"/>
      <c r="IM198" s="9"/>
      <c r="IN198" s="9"/>
      <c r="IO198" s="9"/>
      <c r="IP198" s="9"/>
      <c r="IQ198" s="9"/>
      <c r="IR198" s="9"/>
      <c r="IS198" s="9"/>
      <c r="IT198" s="9"/>
      <c r="IU198" s="9"/>
      <c r="IV198" s="9"/>
      <c r="IW198" s="9"/>
      <c r="IX198" s="9"/>
      <c r="IY198" s="9"/>
      <c r="IZ198" s="9"/>
      <c r="JA198" s="9"/>
      <c r="JB198" s="9"/>
      <c r="JC198" s="9"/>
      <c r="JD198" s="9"/>
      <c r="JE198" s="9"/>
      <c r="JF198" s="9"/>
      <c r="JG198" s="9"/>
      <c r="JH198" s="9"/>
      <c r="JI198" s="9"/>
      <c r="JJ198" s="9"/>
      <c r="JK198" s="9"/>
      <c r="JL198" s="9"/>
      <c r="JM198" s="9"/>
      <c r="JN198" s="9"/>
      <c r="JO198" s="9"/>
      <c r="JP198" s="9"/>
      <c r="JQ198" s="9"/>
      <c r="JR198" s="9"/>
      <c r="JS198" s="9"/>
      <c r="JT198" s="9"/>
      <c r="JU198" s="9"/>
      <c r="JV198" s="9"/>
      <c r="JW198" s="9"/>
      <c r="JX198" s="9"/>
      <c r="JY198" s="9"/>
      <c r="JZ198" s="9"/>
      <c r="KA198" s="9"/>
      <c r="KB198" s="9"/>
      <c r="KC198" s="9"/>
      <c r="KD198" s="9"/>
      <c r="KE198" s="9"/>
      <c r="KF198" s="9"/>
      <c r="KG198" s="9"/>
      <c r="KH198" s="9"/>
      <c r="KI198" s="9"/>
      <c r="KJ198" s="9"/>
      <c r="KK198" s="9"/>
      <c r="KL198" s="9"/>
      <c r="KM198" s="9"/>
      <c r="KN198" s="9"/>
      <c r="KO198" s="9"/>
      <c r="KP198" s="9"/>
      <c r="KQ198" s="9"/>
      <c r="KR198" s="9"/>
      <c r="KS198" s="9"/>
      <c r="KT198" s="9"/>
      <c r="KU198" s="9"/>
      <c r="KV198" s="9"/>
      <c r="KW198" s="9"/>
      <c r="KX198" s="9"/>
      <c r="KY198" s="9"/>
      <c r="KZ198" s="9"/>
      <c r="LA198" s="9"/>
      <c r="LB198" s="9"/>
      <c r="LC198" s="9"/>
      <c r="LD198" s="9"/>
      <c r="LE198" s="9"/>
      <c r="LF198" s="9"/>
      <c r="LG198" s="9"/>
      <c r="LH198" s="9"/>
      <c r="LI198" s="9"/>
      <c r="LJ198" s="9"/>
      <c r="LK198" s="9"/>
      <c r="LL198" s="9"/>
      <c r="LM198" s="9"/>
      <c r="LN198" s="9"/>
      <c r="LO198" s="9"/>
      <c r="LP198" s="9"/>
      <c r="LQ198" s="9"/>
      <c r="LR198" s="9"/>
      <c r="LS198" s="9"/>
      <c r="LT198" s="9"/>
      <c r="LU198" s="9"/>
      <c r="LV198" s="9"/>
      <c r="LW198" s="9"/>
      <c r="LX198" s="9"/>
      <c r="LY198" s="9"/>
      <c r="LZ198" s="9"/>
      <c r="MA198" s="9"/>
      <c r="MB198" s="9"/>
      <c r="MC198" s="9"/>
      <c r="MD198" s="9"/>
      <c r="ME198" s="9"/>
      <c r="MF198" s="9"/>
      <c r="MG198" s="9"/>
      <c r="MH198" s="9"/>
      <c r="MI198" s="9"/>
      <c r="MJ198" s="9"/>
      <c r="MK198" s="9"/>
      <c r="ML198" s="9"/>
      <c r="MM198" s="9"/>
      <c r="MN198" s="9"/>
      <c r="MO198" s="9"/>
      <c r="MP198" s="9"/>
      <c r="MQ198" s="9"/>
      <c r="MR198" s="9"/>
      <c r="MS198" s="9"/>
      <c r="MT198" s="9"/>
      <c r="MU198" s="9"/>
      <c r="MV198" s="9"/>
      <c r="MW198" s="9"/>
      <c r="MX198" s="9"/>
      <c r="MY198" s="9"/>
      <c r="MZ198" s="9"/>
      <c r="NA198" s="9"/>
      <c r="NB198" s="9"/>
      <c r="NC198" s="9"/>
      <c r="ND198" s="9"/>
      <c r="NE198" s="9"/>
      <c r="NF198" s="9"/>
      <c r="NG198" s="9"/>
      <c r="NH198" s="9"/>
      <c r="NI198" s="9"/>
      <c r="NJ198" s="9"/>
      <c r="NK198" s="9"/>
      <c r="NL198" s="9"/>
      <c r="NM198" s="9"/>
      <c r="NN198" s="9"/>
      <c r="NO198" s="9"/>
      <c r="NP198" s="9"/>
      <c r="NQ198" s="9"/>
      <c r="NR198" s="9"/>
      <c r="NS198" s="9"/>
      <c r="NT198" s="9"/>
      <c r="NU198" s="9"/>
      <c r="NV198" s="9"/>
      <c r="NW198" s="9"/>
      <c r="NX198" s="9"/>
      <c r="NY198" s="9"/>
      <c r="NZ198" s="9"/>
      <c r="OA198" s="9"/>
      <c r="OB198" s="9"/>
      <c r="OC198" s="9"/>
      <c r="OD198" s="9"/>
      <c r="OE198" s="9"/>
      <c r="OF198" s="9"/>
      <c r="OG198" s="9"/>
      <c r="OH198" s="9"/>
      <c r="OI198" s="9"/>
      <c r="OJ198" s="9"/>
      <c r="OK198" s="9"/>
      <c r="OL198" s="9"/>
      <c r="OM198" s="9"/>
      <c r="ON198" s="9"/>
      <c r="OO198" s="9"/>
      <c r="OP198" s="9"/>
      <c r="OQ198" s="9"/>
      <c r="OR198" s="9"/>
      <c r="OS198" s="9"/>
      <c r="OT198" s="9"/>
      <c r="OU198" s="9"/>
      <c r="OV198" s="9"/>
      <c r="OW198" s="9"/>
      <c r="OX198" s="9"/>
      <c r="OY198" s="9"/>
      <c r="OZ198" s="9"/>
      <c r="PA198" s="9"/>
      <c r="PB198" s="9"/>
      <c r="PC198" s="9"/>
      <c r="PD198" s="9"/>
      <c r="PE198" s="9"/>
      <c r="PF198" s="9"/>
      <c r="PG198" s="9"/>
      <c r="PH198" s="9"/>
      <c r="PI198" s="9"/>
      <c r="PJ198" s="9"/>
      <c r="PK198" s="9"/>
      <c r="PL198" s="9"/>
      <c r="PM198" s="9"/>
      <c r="PN198" s="9"/>
      <c r="PO198" s="9"/>
      <c r="PP198" s="9"/>
      <c r="PQ198" s="9"/>
      <c r="PR198" s="9"/>
      <c r="PS198" s="9"/>
      <c r="PT198" s="9"/>
      <c r="PU198" s="9"/>
      <c r="PV198" s="9"/>
      <c r="PW198" s="9"/>
      <c r="PX198" s="9"/>
      <c r="PY198" s="9"/>
      <c r="PZ198" s="9"/>
      <c r="QA198" s="9"/>
      <c r="QB198" s="9"/>
      <c r="QC198" s="9"/>
      <c r="QD198" s="9"/>
      <c r="QE198" s="9"/>
      <c r="QF198" s="9"/>
      <c r="QG198" s="9"/>
      <c r="QH198" s="9"/>
      <c r="QI198" s="9"/>
      <c r="QJ198" s="9"/>
      <c r="QK198" s="9"/>
      <c r="QL198" s="9"/>
      <c r="QM198" s="9"/>
      <c r="QN198" s="9"/>
      <c r="QO198" s="9"/>
      <c r="QP198" s="9"/>
      <c r="QQ198" s="9"/>
      <c r="QR198" s="9"/>
      <c r="QS198" s="9"/>
      <c r="QT198" s="9"/>
      <c r="QU198" s="9"/>
      <c r="QV198" s="9"/>
      <c r="QW198" s="9"/>
      <c r="QX198" s="9"/>
      <c r="QY198" s="9"/>
      <c r="QZ198" s="9"/>
      <c r="RA198" s="9"/>
      <c r="RB198" s="9"/>
      <c r="RC198" s="9"/>
      <c r="RD198" s="9"/>
      <c r="RE198" s="9"/>
      <c r="RF198" s="9"/>
      <c r="RG198" s="9"/>
      <c r="RH198" s="9"/>
      <c r="RI198" s="9"/>
      <c r="RJ198" s="9"/>
      <c r="RK198" s="9"/>
      <c r="RL198" s="9"/>
      <c r="RM198" s="9"/>
      <c r="RN198" s="9"/>
      <c r="RO198" s="9"/>
      <c r="RP198" s="9"/>
      <c r="RQ198" s="9"/>
      <c r="RR198" s="9"/>
      <c r="RS198" s="9"/>
      <c r="RT198" s="9"/>
      <c r="RU198" s="9"/>
      <c r="RV198" s="9"/>
      <c r="RW198" s="9"/>
      <c r="RX198" s="9"/>
      <c r="RY198" s="9"/>
      <c r="RZ198" s="9"/>
      <c r="SA198" s="9"/>
      <c r="SB198" s="9"/>
      <c r="SC198" s="9"/>
      <c r="SD198" s="9"/>
      <c r="SE198" s="9"/>
      <c r="SF198" s="9"/>
      <c r="SG198" s="9"/>
      <c r="SH198" s="9"/>
      <c r="SI198" s="9"/>
      <c r="SJ198" s="9"/>
      <c r="SK198" s="9"/>
      <c r="SL198" s="9"/>
      <c r="SM198" s="9"/>
      <c r="SN198" s="9"/>
      <c r="SO198" s="9"/>
      <c r="SP198" s="9"/>
      <c r="SQ198" s="9"/>
      <c r="SR198" s="9"/>
      <c r="SS198" s="9"/>
      <c r="ST198" s="9"/>
      <c r="SU198" s="9"/>
      <c r="SV198" s="9"/>
      <c r="SW198" s="9"/>
      <c r="SX198" s="9"/>
      <c r="SY198" s="9"/>
      <c r="SZ198" s="9"/>
      <c r="TA198" s="9"/>
      <c r="TB198" s="9"/>
      <c r="TC198" s="9"/>
      <c r="TD198" s="9"/>
      <c r="TE198" s="9"/>
      <c r="TF198" s="9"/>
      <c r="TG198" s="9"/>
      <c r="TH198" s="9"/>
      <c r="TI198" s="9"/>
      <c r="TJ198" s="9"/>
      <c r="TK198" s="9"/>
      <c r="TL198" s="9"/>
      <c r="TM198" s="9"/>
      <c r="TN198" s="9"/>
      <c r="TO198" s="9"/>
      <c r="ANB198" s="9"/>
      <c r="ANC198" s="9"/>
      <c r="AND198" s="9"/>
      <c r="ANE198" s="9"/>
      <c r="ANF198" s="9"/>
      <c r="ANG198" s="9"/>
      <c r="ANH198" s="9"/>
      <c r="ANI198" s="9"/>
      <c r="ANJ198" s="9"/>
      <c r="ANK198" s="9"/>
      <c r="ANL198" s="9"/>
      <c r="ANM198" s="9"/>
      <c r="ANN198" s="9"/>
      <c r="ANO198" s="9"/>
      <c r="ANP198" s="9"/>
      <c r="ANQ198" s="9"/>
      <c r="ANR198" s="9"/>
      <c r="ANS198" s="9"/>
      <c r="ANT198" s="9"/>
      <c r="ANU198" s="9"/>
      <c r="ANV198" s="9"/>
      <c r="ANW198" s="9"/>
      <c r="ANX198" s="9"/>
      <c r="ANY198" s="9"/>
      <c r="ANZ198" s="9"/>
      <c r="AOA198" s="9"/>
      <c r="AOB198" s="9"/>
      <c r="AOC198" s="9"/>
      <c r="AOD198" s="9"/>
      <c r="AOE198" s="9"/>
      <c r="AOF198" s="9"/>
      <c r="AOG198" s="9"/>
      <c r="AOH198" s="9"/>
      <c r="AOI198" s="9"/>
      <c r="AOJ198" s="9"/>
      <c r="AOK198" s="9"/>
      <c r="AOL198" s="9"/>
      <c r="AOM198" s="9"/>
      <c r="AON198" s="9"/>
      <c r="AOO198" s="9"/>
      <c r="AOP198" s="9"/>
      <c r="AOQ198" s="9"/>
      <c r="AOR198" s="9"/>
      <c r="AOS198" s="9"/>
      <c r="AOT198" s="9"/>
      <c r="AOU198" s="9"/>
      <c r="AOV198" s="9"/>
      <c r="AOW198" s="9"/>
      <c r="AOX198" s="9"/>
      <c r="AOY198" s="9"/>
      <c r="AOZ198" s="9"/>
      <c r="APA198" s="9"/>
      <c r="APB198" s="9"/>
      <c r="APC198" s="9"/>
      <c r="APD198" s="9"/>
      <c r="APE198" s="9"/>
      <c r="APF198" s="9"/>
      <c r="APG198" s="9"/>
      <c r="APH198" s="9"/>
      <c r="API198" s="9"/>
      <c r="APJ198" s="9"/>
      <c r="APK198" s="9"/>
      <c r="APL198" s="9"/>
      <c r="APM198" s="9"/>
      <c r="APN198" s="9"/>
      <c r="APO198" s="9"/>
      <c r="APP198" s="9"/>
      <c r="APQ198" s="9"/>
      <c r="APR198" s="9"/>
      <c r="APS198" s="9"/>
      <c r="APT198" s="9"/>
      <c r="APU198" s="9"/>
      <c r="APV198" s="9"/>
      <c r="APW198" s="9"/>
      <c r="APX198" s="9"/>
      <c r="APY198" s="9"/>
      <c r="APZ198" s="9"/>
      <c r="AQA198" s="9"/>
      <c r="AQB198" s="9"/>
      <c r="AQC198" s="9"/>
      <c r="AQD198" s="9"/>
      <c r="AQE198" s="9"/>
      <c r="AQF198" s="9"/>
      <c r="AQG198" s="9"/>
      <c r="AQH198" s="9"/>
      <c r="AQI198" s="9"/>
      <c r="AQJ198" s="9"/>
      <c r="AQK198" s="9"/>
      <c r="AQL198" s="9"/>
      <c r="AQM198" s="9"/>
      <c r="AQN198" s="9"/>
      <c r="AQO198" s="9"/>
      <c r="AQP198" s="9"/>
      <c r="AQQ198" s="9"/>
      <c r="AQR198" s="9"/>
      <c r="AQS198" s="9"/>
      <c r="AQT198" s="9"/>
      <c r="AQU198" s="9"/>
      <c r="AQV198" s="9"/>
      <c r="AQW198" s="9"/>
      <c r="AQX198" s="9"/>
      <c r="AQY198" s="9"/>
      <c r="AQZ198" s="9"/>
      <c r="ARA198" s="9"/>
      <c r="ARB198" s="9"/>
      <c r="ARC198" s="9"/>
      <c r="ARD198" s="9"/>
      <c r="ARE198" s="9"/>
      <c r="ARF198" s="9"/>
      <c r="ARG198" s="9"/>
      <c r="ARH198" s="9"/>
      <c r="ARI198" s="9"/>
      <c r="ARJ198" s="9"/>
      <c r="ARK198" s="9"/>
      <c r="ARL198" s="9"/>
      <c r="ARM198" s="9"/>
      <c r="ARN198" s="9"/>
      <c r="ARO198" s="9"/>
      <c r="ARP198" s="9"/>
      <c r="ARQ198" s="9"/>
      <c r="ARR198" s="9"/>
      <c r="ARS198" s="9"/>
      <c r="ART198" s="9"/>
      <c r="ARU198" s="9"/>
      <c r="ARV198" s="9"/>
      <c r="ARW198" s="9"/>
      <c r="ARX198" s="9"/>
      <c r="ARY198" s="9"/>
      <c r="ARZ198" s="9"/>
      <c r="ASA198" s="9"/>
      <c r="ASB198" s="9"/>
      <c r="ASC198" s="9"/>
      <c r="ASD198" s="9"/>
      <c r="ASE198" s="9"/>
      <c r="ASF198" s="9"/>
      <c r="ASG198" s="9"/>
      <c r="ASH198" s="9"/>
      <c r="ASI198" s="9"/>
      <c r="ASJ198" s="9"/>
      <c r="ASK198" s="9"/>
      <c r="ASL198" s="9"/>
      <c r="ASM198" s="9"/>
      <c r="ASN198" s="9"/>
      <c r="ASO198" s="9"/>
      <c r="ASP198" s="9"/>
      <c r="ASQ198" s="9"/>
      <c r="ASR198" s="9"/>
      <c r="ASS198" s="9"/>
      <c r="AST198" s="9"/>
      <c r="ASU198" s="9"/>
      <c r="ASV198" s="9"/>
      <c r="ASW198" s="9"/>
      <c r="ASX198" s="9"/>
      <c r="ASY198" s="9"/>
      <c r="ASZ198" s="9"/>
      <c r="ATA198" s="9"/>
      <c r="ATB198" s="9"/>
      <c r="ATC198" s="9"/>
      <c r="ATD198" s="9"/>
      <c r="ATE198" s="9"/>
      <c r="ATF198" s="9"/>
      <c r="ATG198" s="9"/>
      <c r="ATH198" s="9"/>
      <c r="ATI198" s="9"/>
      <c r="ATJ198" s="9"/>
      <c r="ATK198" s="9"/>
      <c r="ATL198" s="9"/>
      <c r="ATM198" s="9"/>
      <c r="ATN198" s="9"/>
      <c r="ATO198" s="9"/>
      <c r="ATP198" s="9"/>
      <c r="ATQ198" s="9"/>
      <c r="ATR198" s="9"/>
      <c r="ATS198" s="9"/>
      <c r="ATT198" s="9"/>
      <c r="ATU198" s="9"/>
      <c r="ATV198" s="9"/>
      <c r="ATW198" s="9"/>
      <c r="ATX198" s="9"/>
      <c r="ATY198" s="9" t="s">
        <v>5691</v>
      </c>
      <c r="ATZ198" s="9" t="s">
        <v>5691</v>
      </c>
      <c r="AUA198" s="9" t="s">
        <v>13651</v>
      </c>
      <c r="AUB198" s="9"/>
      <c r="AUC198" s="9"/>
      <c r="AUD198" s="9"/>
      <c r="AUE198" s="9"/>
      <c r="AUF198" s="9"/>
      <c r="AUG198" s="9"/>
      <c r="AUH198" s="9"/>
      <c r="AUI198" s="9"/>
      <c r="AUJ198" s="9"/>
      <c r="AUK198" s="9"/>
      <c r="AUL198" s="9"/>
      <c r="AUM198" s="9"/>
      <c r="AUN198" s="9"/>
      <c r="AUO198" s="9"/>
      <c r="AUP198" s="9"/>
      <c r="AUQ198" s="9"/>
      <c r="AUR198" s="9"/>
      <c r="AUS198" s="9"/>
      <c r="AUT198" s="9"/>
      <c r="AUU198" s="9"/>
      <c r="AUV198" s="9"/>
      <c r="AUW198" s="9"/>
      <c r="AUX198" s="9"/>
      <c r="AUY198" s="9"/>
      <c r="AUZ198" s="9"/>
      <c r="AVA198" s="9"/>
      <c r="AVB198" s="9"/>
      <c r="AVC198" s="9"/>
      <c r="AVD198" s="9"/>
      <c r="AVE198" s="9"/>
      <c r="AVF198" s="9"/>
      <c r="AVG198" s="9"/>
      <c r="AVH198" s="9"/>
      <c r="AVI198" s="9"/>
      <c r="AVJ198" s="9"/>
      <c r="AVK198" s="9" t="s">
        <v>13652</v>
      </c>
      <c r="AVL198" s="9"/>
      <c r="AVM198" s="9"/>
      <c r="AVN198" s="9"/>
      <c r="AVO198" s="9"/>
      <c r="AVP198" s="9"/>
      <c r="AVQ198" s="9"/>
      <c r="AVR198" s="9"/>
      <c r="AVS198" s="9"/>
      <c r="AVT198" s="9"/>
      <c r="AVU198" s="9"/>
      <c r="AVV198" s="9"/>
      <c r="AVW198" s="9"/>
      <c r="AVX198" s="9"/>
      <c r="AVY198" s="9"/>
      <c r="AVZ198" s="9"/>
      <c r="AWA198" s="9"/>
      <c r="AWB198" s="9"/>
      <c r="AWC198" s="9"/>
      <c r="AWD198" s="9"/>
      <c r="AWE198" s="9"/>
      <c r="AWF198" s="9"/>
      <c r="AWG198" s="9"/>
      <c r="AWH198" s="9"/>
      <c r="AWI198" s="9"/>
      <c r="AWJ198" s="9"/>
      <c r="AWK198" s="9"/>
      <c r="AWL198" s="9"/>
      <c r="AWM198" s="9"/>
      <c r="AWN198" s="9"/>
      <c r="AWO198" s="9"/>
      <c r="AWP198" s="9"/>
      <c r="AWQ198" s="9"/>
      <c r="AWR198" s="9"/>
      <c r="AWS198" s="9"/>
      <c r="AWT198" s="9"/>
      <c r="AWU198" s="9"/>
      <c r="AWV198" s="9"/>
      <c r="AWW198" s="9"/>
      <c r="AWX198" s="9"/>
      <c r="AWY198" s="9"/>
      <c r="AWZ198" s="9"/>
      <c r="AXA198" s="9"/>
      <c r="AXB198" s="9" t="s">
        <v>5707</v>
      </c>
      <c r="AXC198" s="9"/>
      <c r="AXD198" s="9"/>
      <c r="AXE198" s="9"/>
      <c r="AXF198" s="9"/>
      <c r="AXG198" s="9"/>
      <c r="AXH198" s="9"/>
      <c r="AXI198" s="9"/>
      <c r="AXJ198" s="9"/>
      <c r="AXK198" s="9">
        <v>540.0</v>
      </c>
      <c r="AXL198" s="9" t="s">
        <v>3412</v>
      </c>
      <c r="AXM198" s="9">
        <v>810.0</v>
      </c>
      <c r="AXN198" s="9"/>
      <c r="AXO198" s="9"/>
      <c r="AXP198" s="9"/>
      <c r="AXQ198" s="9"/>
      <c r="AXR198" s="9"/>
      <c r="AXS198" s="9"/>
      <c r="AXT198" s="9"/>
      <c r="AXU198" s="9"/>
      <c r="AXV198" s="9"/>
      <c r="AXW198" s="9"/>
      <c r="AXX198" s="9"/>
      <c r="AXY198" s="9"/>
      <c r="AXZ198" s="9"/>
      <c r="AYA198" s="9"/>
      <c r="AYB198" s="9"/>
      <c r="AYC198" s="9"/>
      <c r="AYD198" s="9" t="s">
        <v>3412</v>
      </c>
      <c r="AYE198" s="9"/>
      <c r="AYF198" s="9"/>
      <c r="AYG198" s="9"/>
      <c r="AYH198" s="9" t="s">
        <v>13653</v>
      </c>
      <c r="AYI198" s="9"/>
      <c r="AYJ198" s="9"/>
      <c r="AYK198" s="9"/>
      <c r="AYL198" s="9"/>
      <c r="AYM198" s="9"/>
      <c r="AYN198" s="9"/>
      <c r="AYO198" s="9"/>
      <c r="AYP198" s="9"/>
      <c r="AYQ198" s="9"/>
      <c r="AYR198" s="9"/>
      <c r="AYS198" s="9"/>
      <c r="AYT198" s="9"/>
      <c r="AYU198" s="9"/>
      <c r="AYV198" s="9"/>
      <c r="AYW198" s="9"/>
      <c r="AYX198" s="9"/>
      <c r="AYY198" s="9"/>
      <c r="AYZ198" s="9"/>
      <c r="AZA198" s="9"/>
      <c r="AZB198" s="9"/>
      <c r="AZC198" s="9"/>
      <c r="AZD198" s="9"/>
      <c r="AZE198" s="9"/>
      <c r="AZF198" s="9"/>
      <c r="AZG198" s="9"/>
      <c r="AZH198" s="9"/>
      <c r="AZI198" s="9"/>
      <c r="AZJ198" s="9"/>
      <c r="AZK198" s="9"/>
      <c r="AZL198" s="9"/>
      <c r="AZM198" s="9"/>
      <c r="AZN198" s="9"/>
      <c r="AZO198" s="9"/>
      <c r="AZP198" s="9"/>
      <c r="AZQ198" s="9"/>
      <c r="AZR198" s="9"/>
      <c r="AZS198" s="9"/>
      <c r="AZT198" s="9"/>
      <c r="AZU198" s="9"/>
      <c r="AZV198" s="9"/>
      <c r="AZW198" s="9"/>
      <c r="AZX198" s="9"/>
      <c r="AZY198" s="9"/>
      <c r="AZZ198" s="9"/>
      <c r="BAA198" s="9"/>
      <c r="BAB198" s="9"/>
      <c r="BAC198" s="9"/>
      <c r="BAD198" s="9"/>
      <c r="BAE198" s="9"/>
      <c r="BAF198" s="9"/>
      <c r="BAG198" s="9"/>
      <c r="BAH198" s="9"/>
      <c r="BAI198" s="9"/>
      <c r="BAJ198" s="9"/>
      <c r="BAK198" s="9"/>
      <c r="BAL198" s="9"/>
      <c r="BAM198" s="9"/>
      <c r="BAN198" s="9"/>
      <c r="BAO198" s="9"/>
      <c r="BAP198" s="9"/>
      <c r="BAQ198" s="9"/>
      <c r="BAR198" s="9"/>
      <c r="BAS198" s="9"/>
      <c r="BAT198" s="9"/>
      <c r="BAU198" s="9"/>
      <c r="BAV198" s="9"/>
      <c r="BAW198" s="9"/>
      <c r="BAX198" s="9"/>
      <c r="BAY198" s="9"/>
      <c r="BAZ198" s="9"/>
      <c r="BBA198" s="9"/>
      <c r="BBB198" s="9"/>
      <c r="BBC198" s="9"/>
      <c r="BBD198" s="9"/>
      <c r="BBE198" s="9"/>
      <c r="BBF198" s="9"/>
      <c r="BBG198" s="9"/>
      <c r="BBH198" s="9"/>
      <c r="BBI198" s="9"/>
      <c r="BBJ198" s="9"/>
      <c r="BBK198" s="9"/>
      <c r="BBL198" s="9"/>
      <c r="BBM198" s="9"/>
      <c r="BBN198" s="9"/>
      <c r="BBO198" s="9"/>
      <c r="BBP198" s="9"/>
      <c r="BBQ198" s="9"/>
      <c r="BBR198" s="9"/>
      <c r="BBS198" s="9"/>
      <c r="BBT198" s="9"/>
      <c r="BBU198" s="9"/>
      <c r="BBV198" s="9"/>
      <c r="BBW198" s="9"/>
      <c r="BBX198" s="9"/>
      <c r="BBY198" s="9"/>
      <c r="BBZ198" s="9"/>
      <c r="BCA198" s="9"/>
      <c r="BCB198" s="9"/>
      <c r="BCC198" s="9"/>
      <c r="BCD198" s="9"/>
      <c r="BCE198" s="9"/>
      <c r="BCF198" s="9"/>
      <c r="BCG198" s="9"/>
      <c r="BCH198" s="9"/>
      <c r="BCI198" s="9"/>
      <c r="BCJ198" s="9"/>
      <c r="BCK198" s="9"/>
      <c r="BCL198" s="9"/>
      <c r="BCM198" s="9"/>
      <c r="BCN198" s="9"/>
      <c r="BCO198" s="9"/>
      <c r="BCP198" s="9"/>
      <c r="BCQ198" s="9"/>
      <c r="BCR198" s="9"/>
      <c r="BCS198" s="9"/>
      <c r="BCT198" s="9"/>
      <c r="BCU198" s="9"/>
      <c r="BCV198" s="9"/>
      <c r="BCW198" s="9"/>
      <c r="BCX198" s="9"/>
      <c r="BCY198" s="9"/>
      <c r="BCZ198" s="9"/>
      <c r="BDA198" s="9"/>
      <c r="BDB198" s="9"/>
      <c r="BDC198" s="9"/>
      <c r="BDD198" s="9"/>
      <c r="BDE198" s="9"/>
      <c r="BDF198" s="9"/>
      <c r="BDG198" s="9"/>
      <c r="BDH198" s="9"/>
      <c r="BDI198" s="9"/>
      <c r="BDJ198" s="9"/>
      <c r="BDK198" s="9"/>
      <c r="BDL198" s="9"/>
      <c r="BDM198" s="9"/>
      <c r="BDN198" s="9"/>
      <c r="BDO198" s="9"/>
      <c r="BDP198" s="9"/>
      <c r="BDQ198" s="9"/>
      <c r="BDR198" s="9"/>
      <c r="BDS198" s="9"/>
      <c r="BDT198" s="9"/>
      <c r="BDU198" s="9"/>
      <c r="BDV198" s="9"/>
      <c r="BDW198" s="9"/>
      <c r="BDX198" s="9"/>
      <c r="BDY198" s="9"/>
      <c r="BDZ198" s="9"/>
      <c r="BEA198" s="9"/>
      <c r="BEB198" s="9"/>
      <c r="BEC198" s="9"/>
      <c r="BED198" s="9"/>
      <c r="BEE198" s="9"/>
      <c r="BEF198" s="9"/>
      <c r="BEG198" s="9"/>
      <c r="BEH198" s="9"/>
      <c r="BEI198" s="9"/>
      <c r="BEJ198" s="9"/>
      <c r="BEK198" s="9"/>
      <c r="BEL198" s="9"/>
      <c r="BEM198" s="9"/>
      <c r="BEN198" s="9"/>
      <c r="BEO198" s="9"/>
      <c r="BEP198" s="9"/>
      <c r="BEQ198" s="9"/>
      <c r="BER198" s="9"/>
      <c r="BES198" s="9"/>
      <c r="BET198" s="9"/>
      <c r="BEU198" s="9"/>
      <c r="BEV198" s="9"/>
      <c r="BEW198" s="9"/>
      <c r="BEX198" s="9"/>
      <c r="BEY198" s="9"/>
      <c r="BEZ198" s="9"/>
      <c r="BFA198" s="9"/>
      <c r="BFB198" s="9"/>
      <c r="BFC198" s="9"/>
      <c r="BFD198" s="9"/>
      <c r="BFE198" s="9"/>
      <c r="BFF198" s="9"/>
      <c r="BFG198" s="9"/>
      <c r="BFH198" s="9"/>
      <c r="BFI198" s="9"/>
      <c r="BFJ198" s="9"/>
      <c r="BFK198" s="9"/>
      <c r="BFL198" s="9"/>
      <c r="BFM198" s="9"/>
      <c r="BFN198" s="9"/>
      <c r="BFO198" s="9"/>
      <c r="BFP198" s="9"/>
      <c r="BFQ198" s="9"/>
      <c r="BFR198" s="9"/>
      <c r="BFS198" s="9"/>
      <c r="BFT198" s="9"/>
      <c r="BFU198" s="9"/>
      <c r="BFV198" s="9"/>
      <c r="BFW198" s="9"/>
      <c r="BFX198" s="9"/>
      <c r="BFY198" s="9"/>
      <c r="BFZ198" s="9"/>
      <c r="BGA198" s="9"/>
      <c r="BGB198" s="9"/>
      <c r="BGC198" s="9"/>
      <c r="BGD198" s="9"/>
      <c r="BGE198" s="9"/>
      <c r="BGF198" s="9"/>
      <c r="BGG198" s="9"/>
      <c r="BGH198" s="9"/>
      <c r="BGI198" s="9"/>
      <c r="BGJ198" s="9"/>
      <c r="BGK198" s="9"/>
      <c r="BGL198" s="9"/>
      <c r="BGM198" s="9"/>
      <c r="BGN198" s="9"/>
      <c r="BGO198" s="9"/>
      <c r="BGP198" s="9"/>
      <c r="BGQ198" s="9"/>
      <c r="BGR198" s="9"/>
      <c r="BGS198" s="9"/>
      <c r="BGT198" s="9"/>
      <c r="BGU198" s="9"/>
      <c r="BGV198" s="9"/>
      <c r="BGW198" s="9"/>
      <c r="BGX198" s="9"/>
      <c r="BGY198" s="9"/>
      <c r="BGZ198" s="9"/>
      <c r="BHA198" s="9"/>
      <c r="BHB198" s="9"/>
      <c r="BHC198" s="9"/>
      <c r="BHD198" s="9"/>
      <c r="BHE198" s="9"/>
      <c r="BHF198" s="9"/>
      <c r="BHG198" s="9"/>
      <c r="BHH198" s="9"/>
      <c r="BHI198" s="9"/>
      <c r="BHJ198" s="9"/>
      <c r="BHK198" s="9"/>
      <c r="BHL198" s="9"/>
      <c r="BHM198" s="9"/>
      <c r="BHN198" s="9"/>
      <c r="BHO198" s="9"/>
      <c r="BHP198" s="9"/>
      <c r="BHQ198" s="9"/>
      <c r="BHR198" s="9"/>
      <c r="BHS198" s="9"/>
      <c r="BHT198" s="9"/>
      <c r="BHU198" s="9"/>
      <c r="BHV198" s="9"/>
      <c r="BHW198" s="9"/>
      <c r="BHX198" s="9"/>
      <c r="BHY198" s="9"/>
      <c r="BHZ198" s="9"/>
      <c r="BIA198" s="9"/>
      <c r="BIB198" s="9"/>
      <c r="BIC198" s="9"/>
      <c r="BID198" s="9"/>
      <c r="BIE198" s="9"/>
      <c r="BIF198" s="9"/>
      <c r="BIG198" s="9"/>
      <c r="BIH198" s="9"/>
      <c r="BII198" s="9"/>
      <c r="BIJ198" s="9"/>
      <c r="BIK198" s="9"/>
      <c r="BIL198" s="9"/>
      <c r="BIM198" s="9"/>
      <c r="BIN198" s="9"/>
      <c r="BIO198" s="9"/>
      <c r="BIP198" s="9"/>
      <c r="BIQ198" s="9"/>
      <c r="BIR198" s="9"/>
      <c r="BIS198" s="9"/>
      <c r="BIT198" s="9"/>
      <c r="BIU198" s="9"/>
      <c r="BIV198" s="9"/>
      <c r="BIW198" s="9"/>
      <c r="BIX198" s="9"/>
      <c r="BIY198" s="9"/>
      <c r="BIZ198" s="9"/>
      <c r="BJA198" s="9"/>
      <c r="BJB198" s="9"/>
      <c r="BJC198" s="9"/>
      <c r="BJD198" s="9"/>
      <c r="BJE198" s="9"/>
      <c r="BJF198" s="9"/>
      <c r="BJG198" s="9"/>
      <c r="BJH198" s="9"/>
      <c r="BJI198" s="9"/>
      <c r="BJJ198" s="9"/>
      <c r="BJK198" s="9"/>
      <c r="BJL198" s="9"/>
      <c r="BJM198" s="9"/>
      <c r="BJN198" s="9"/>
      <c r="BJO198" s="9"/>
      <c r="BJP198" s="9"/>
      <c r="BJQ198" s="9"/>
      <c r="BJR198" s="9"/>
      <c r="BJS198" s="9"/>
      <c r="BJT198" s="9"/>
      <c r="BJU198" s="9"/>
      <c r="BJV198" s="9"/>
      <c r="BJW198" s="9"/>
      <c r="BJX198" s="9"/>
      <c r="BJY198" s="9"/>
      <c r="BJZ198" s="9"/>
      <c r="BKA198" s="9"/>
      <c r="BKB198" s="9"/>
      <c r="BKC198" s="9"/>
      <c r="BKD198" s="9"/>
      <c r="BKE198" s="9"/>
      <c r="BKF198" s="9"/>
      <c r="BKG198" s="9"/>
      <c r="BKH198" s="9"/>
      <c r="BKI198" s="9"/>
      <c r="BKJ198" s="9"/>
      <c r="BKK198" s="9"/>
      <c r="BKL198" s="9"/>
      <c r="BKM198" s="9"/>
      <c r="BKN198" s="9"/>
      <c r="BKO198" s="9"/>
      <c r="BKP198" s="9"/>
      <c r="BKQ198" s="9"/>
      <c r="BKR198" s="9"/>
      <c r="BKS198" s="9"/>
      <c r="BKT198" s="9"/>
      <c r="BKU198" s="9"/>
      <c r="BKV198" s="9"/>
      <c r="BKW198" s="9"/>
      <c r="BKX198" s="9"/>
      <c r="BKY198" s="9"/>
      <c r="BKZ198" s="9"/>
      <c r="BLA198" s="9"/>
      <c r="BLB198" s="9"/>
      <c r="BLC198" s="9"/>
      <c r="BLD198" s="9"/>
      <c r="BLE198" s="9"/>
      <c r="BLF198" s="9"/>
      <c r="BLG198" s="9"/>
      <c r="BLH198" s="9"/>
      <c r="BLI198" s="9"/>
      <c r="BLJ198" s="9"/>
      <c r="BLK198" s="9"/>
      <c r="BLL198" s="9"/>
      <c r="BLM198" s="9"/>
      <c r="BLN198" s="9"/>
      <c r="BLO198" s="9"/>
      <c r="BLP198" s="9"/>
      <c r="BLQ198" s="9"/>
      <c r="BLR198" s="9"/>
      <c r="BLS198" s="9"/>
      <c r="BLT198" s="9"/>
      <c r="BLU198" s="9"/>
      <c r="BLV198" s="9"/>
      <c r="BLW198" s="9"/>
      <c r="BLX198" s="9"/>
      <c r="BLY198" s="9"/>
      <c r="BLZ198" s="9"/>
      <c r="BMA198" s="9"/>
      <c r="BMB198" s="9"/>
      <c r="BMC198" s="9"/>
      <c r="BMD198" s="9"/>
      <c r="BME198" s="9"/>
      <c r="BMF198" s="9"/>
      <c r="BMG198" s="9"/>
      <c r="BMH198" s="9"/>
      <c r="BMI198" s="9"/>
      <c r="BMJ198" s="9"/>
      <c r="BMK198" s="9"/>
      <c r="BML198" s="9"/>
      <c r="BMM198" s="9"/>
      <c r="BMN198" s="9"/>
      <c r="BMO198" s="9"/>
      <c r="BMP198" s="9"/>
      <c r="BMQ198" s="9"/>
      <c r="BMR198" s="9"/>
      <c r="BMS198" s="9"/>
      <c r="BMT198" s="9"/>
      <c r="BMU198" s="9"/>
      <c r="BMV198" s="9"/>
      <c r="BMW198" s="9"/>
      <c r="BMX198" s="9"/>
      <c r="BMY198" s="9"/>
      <c r="BMZ198" s="9"/>
      <c r="BNA198" s="9"/>
      <c r="BNB198" s="9"/>
      <c r="BNC198" s="9"/>
      <c r="BND198" s="9"/>
    </row>
    <row r="199" ht="14.25" customHeight="1">
      <c r="A199" s="9">
        <v>7.0</v>
      </c>
      <c r="B199" s="9" t="s">
        <v>11947</v>
      </c>
      <c r="C199" s="9" t="s">
        <v>11948</v>
      </c>
      <c r="D199" s="9" t="s">
        <v>11948</v>
      </c>
      <c r="E199" s="9"/>
      <c r="F199" s="9">
        <v>26.0</v>
      </c>
      <c r="G199" s="9" t="s">
        <v>13654</v>
      </c>
      <c r="H199" s="9"/>
      <c r="I199" s="9"/>
      <c r="J199" s="9"/>
      <c r="K199" s="9">
        <v>2.0</v>
      </c>
      <c r="L199" s="9">
        <v>23.0</v>
      </c>
      <c r="M199" s="9"/>
      <c r="N199" s="9"/>
      <c r="O199" s="9">
        <v>1.0</v>
      </c>
      <c r="P199" s="9">
        <v>0.0</v>
      </c>
      <c r="Q199" s="9" t="s">
        <v>13655</v>
      </c>
      <c r="R199" s="9"/>
      <c r="S199" s="9" t="s">
        <v>3415</v>
      </c>
      <c r="T199" s="9" t="s">
        <v>3414</v>
      </c>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9"/>
      <c r="ES199" s="9"/>
      <c r="ET199" s="9"/>
      <c r="EU199" s="9"/>
      <c r="EV199" s="9"/>
      <c r="EW199" s="9"/>
      <c r="EX199" s="9"/>
      <c r="EY199" s="9"/>
      <c r="EZ199" s="9"/>
      <c r="FA199" s="9"/>
      <c r="FB199" s="9"/>
      <c r="FC199" s="9"/>
      <c r="FD199" s="9"/>
      <c r="FE199" s="9"/>
      <c r="FF199" s="9"/>
      <c r="FG199" s="9"/>
      <c r="FH199" s="9"/>
      <c r="FI199" s="9"/>
      <c r="FJ199" s="9"/>
      <c r="FK199" s="9"/>
      <c r="FL199" s="9"/>
      <c r="FM199" s="9"/>
      <c r="FN199" s="9"/>
      <c r="FO199" s="9"/>
      <c r="FP199" s="9"/>
      <c r="FQ199" s="9"/>
      <c r="FR199" s="9"/>
      <c r="FS199" s="9"/>
      <c r="FT199" s="9"/>
      <c r="FU199" s="9"/>
      <c r="FV199" s="9"/>
      <c r="FW199" s="9"/>
      <c r="FX199" s="9"/>
      <c r="FY199" s="9"/>
      <c r="FZ199" s="9"/>
      <c r="GA199" s="9"/>
      <c r="GB199" s="9"/>
      <c r="GC199" s="9"/>
      <c r="GD199" s="9"/>
      <c r="GE199" s="9"/>
      <c r="GF199" s="9"/>
      <c r="GG199" s="9"/>
      <c r="GH199" s="9"/>
      <c r="GI199" s="9"/>
      <c r="GJ199" s="9"/>
      <c r="GK199" s="9"/>
      <c r="GL199" s="9"/>
      <c r="GM199" s="9"/>
      <c r="GN199" s="9"/>
      <c r="GO199" s="9"/>
      <c r="GP199" s="9"/>
      <c r="GQ199" s="9"/>
      <c r="GR199" s="9"/>
      <c r="GS199" s="9"/>
      <c r="GT199" s="9"/>
      <c r="GU199" s="9"/>
      <c r="GV199" s="9"/>
      <c r="GW199" s="9"/>
      <c r="GX199" s="9"/>
      <c r="GY199" s="9"/>
      <c r="GZ199" s="9"/>
      <c r="HA199" s="9"/>
      <c r="HB199" s="9"/>
      <c r="HC199" s="9"/>
      <c r="HD199" s="9"/>
      <c r="HE199" s="9"/>
      <c r="HF199" s="9"/>
      <c r="HG199" s="9"/>
      <c r="HH199" s="9"/>
      <c r="HI199" s="9"/>
      <c r="HJ199" s="9"/>
      <c r="HK199" s="9"/>
      <c r="HL199" s="9"/>
      <c r="HM199" s="9"/>
      <c r="HN199" s="9"/>
      <c r="HO199" s="9"/>
      <c r="HP199" s="9"/>
      <c r="HQ199" s="9"/>
      <c r="HR199" s="9"/>
      <c r="HS199" s="9"/>
      <c r="HT199" s="9"/>
      <c r="HU199" s="9"/>
      <c r="HV199" s="9"/>
      <c r="HW199" s="9"/>
      <c r="HX199" s="9"/>
      <c r="HY199" s="9"/>
      <c r="HZ199" s="9"/>
      <c r="IA199" s="9"/>
      <c r="IB199" s="9"/>
      <c r="IC199" s="9"/>
      <c r="ID199" s="9"/>
      <c r="IE199" s="9"/>
      <c r="IF199" s="9"/>
      <c r="IG199" s="9"/>
      <c r="IH199" s="9"/>
      <c r="II199" s="9"/>
      <c r="IJ199" s="9"/>
      <c r="IK199" s="9"/>
      <c r="IL199" s="9"/>
      <c r="IM199" s="9"/>
      <c r="IN199" s="9"/>
      <c r="IO199" s="9"/>
      <c r="IP199" s="9"/>
      <c r="IQ199" s="9"/>
      <c r="IR199" s="9"/>
      <c r="IS199" s="9"/>
      <c r="IT199" s="9"/>
      <c r="IU199" s="9"/>
      <c r="IV199" s="9"/>
      <c r="IW199" s="9"/>
      <c r="IX199" s="9"/>
      <c r="IY199" s="9"/>
      <c r="IZ199" s="9"/>
      <c r="JA199" s="9"/>
      <c r="JB199" s="9"/>
      <c r="JC199" s="9"/>
      <c r="JD199" s="9"/>
      <c r="JE199" s="9"/>
      <c r="JF199" s="9"/>
      <c r="JG199" s="9"/>
      <c r="JH199" s="9"/>
      <c r="JI199" s="9"/>
      <c r="JJ199" s="9"/>
      <c r="JK199" s="9"/>
      <c r="JL199" s="9"/>
      <c r="JM199" s="9"/>
      <c r="JN199" s="9"/>
      <c r="JO199" s="9"/>
      <c r="JP199" s="9"/>
      <c r="JQ199" s="9"/>
      <c r="JR199" s="9"/>
      <c r="JS199" s="9"/>
      <c r="JT199" s="9"/>
      <c r="JU199" s="9"/>
      <c r="JV199" s="9"/>
      <c r="JW199" s="9"/>
      <c r="JX199" s="9"/>
      <c r="JY199" s="9"/>
      <c r="JZ199" s="9"/>
      <c r="KA199" s="9"/>
      <c r="KB199" s="9"/>
      <c r="KC199" s="9"/>
      <c r="KD199" s="9"/>
      <c r="KE199" s="9"/>
      <c r="KF199" s="9"/>
      <c r="KG199" s="9"/>
      <c r="KH199" s="9"/>
      <c r="KI199" s="9"/>
      <c r="KJ199" s="9"/>
      <c r="KK199" s="9"/>
      <c r="KL199" s="9"/>
      <c r="KM199" s="9"/>
      <c r="KN199" s="9"/>
      <c r="KO199" s="9"/>
      <c r="KP199" s="9"/>
      <c r="KQ199" s="9"/>
      <c r="KR199" s="9"/>
      <c r="KS199" s="9"/>
      <c r="KT199" s="9"/>
      <c r="KU199" s="9"/>
      <c r="KV199" s="9"/>
      <c r="KW199" s="9"/>
      <c r="KX199" s="9"/>
      <c r="KY199" s="9"/>
      <c r="KZ199" s="9"/>
      <c r="LA199" s="9"/>
      <c r="LB199" s="9"/>
      <c r="LC199" s="9"/>
      <c r="LD199" s="9"/>
      <c r="LE199" s="9"/>
      <c r="LF199" s="9"/>
      <c r="LG199" s="9"/>
      <c r="LH199" s="9"/>
      <c r="LI199" s="9"/>
      <c r="LJ199" s="9"/>
      <c r="LK199" s="9"/>
      <c r="LL199" s="9"/>
      <c r="LM199" s="9"/>
      <c r="LN199" s="9"/>
      <c r="LO199" s="9"/>
      <c r="LP199" s="9"/>
      <c r="LQ199" s="9"/>
      <c r="LR199" s="9"/>
      <c r="LS199" s="9"/>
      <c r="LT199" s="9"/>
      <c r="LU199" s="9"/>
      <c r="LV199" s="9"/>
      <c r="LW199" s="9"/>
      <c r="LX199" s="9"/>
      <c r="LY199" s="9"/>
      <c r="LZ199" s="9"/>
      <c r="MA199" s="9"/>
      <c r="MB199" s="9"/>
      <c r="MC199" s="9"/>
      <c r="MD199" s="9"/>
      <c r="ME199" s="9"/>
      <c r="MF199" s="9"/>
      <c r="MG199" s="9"/>
      <c r="MH199" s="9"/>
      <c r="MI199" s="9"/>
      <c r="MJ199" s="9"/>
      <c r="MK199" s="9"/>
      <c r="ML199" s="9"/>
      <c r="MM199" s="9"/>
      <c r="MN199" s="9"/>
      <c r="MO199" s="9"/>
      <c r="MP199" s="9"/>
      <c r="MQ199" s="9"/>
      <c r="MR199" s="9"/>
      <c r="MS199" s="9"/>
      <c r="MT199" s="9"/>
      <c r="MU199" s="9"/>
      <c r="MV199" s="9"/>
      <c r="MW199" s="9"/>
      <c r="MX199" s="9"/>
      <c r="MY199" s="9"/>
      <c r="MZ199" s="9"/>
      <c r="NA199" s="9"/>
      <c r="NB199" s="9"/>
      <c r="NC199" s="9"/>
      <c r="ND199" s="9"/>
      <c r="NE199" s="9"/>
      <c r="NF199" s="9"/>
      <c r="NG199" s="9"/>
      <c r="NH199" s="9"/>
      <c r="NI199" s="9"/>
      <c r="NJ199" s="9"/>
      <c r="NK199" s="9"/>
      <c r="NL199" s="9"/>
      <c r="NM199" s="9"/>
      <c r="NN199" s="9"/>
      <c r="NO199" s="9"/>
      <c r="NP199" s="9"/>
      <c r="NQ199" s="9"/>
      <c r="NR199" s="9"/>
      <c r="NS199" s="9"/>
      <c r="NT199" s="9"/>
      <c r="NU199" s="9"/>
      <c r="NV199" s="9"/>
      <c r="NW199" s="9"/>
      <c r="NX199" s="9"/>
      <c r="NY199" s="9"/>
      <c r="NZ199" s="9"/>
      <c r="OA199" s="9"/>
      <c r="OB199" s="9"/>
      <c r="OC199" s="9"/>
      <c r="OD199" s="9"/>
      <c r="OE199" s="9"/>
      <c r="OF199" s="9"/>
      <c r="OG199" s="9"/>
      <c r="OH199" s="9"/>
      <c r="OI199" s="9"/>
      <c r="OJ199" s="9"/>
      <c r="OK199" s="9"/>
      <c r="OL199" s="9"/>
      <c r="OM199" s="9"/>
      <c r="ON199" s="9"/>
      <c r="OO199" s="9"/>
      <c r="OP199" s="9"/>
      <c r="OQ199" s="9"/>
      <c r="OR199" s="9"/>
      <c r="OS199" s="9"/>
      <c r="OT199" s="9"/>
      <c r="OU199" s="9"/>
      <c r="OV199" s="9"/>
      <c r="OW199" s="9"/>
      <c r="OX199" s="9"/>
      <c r="OY199" s="9"/>
      <c r="OZ199" s="9"/>
      <c r="PA199" s="9"/>
      <c r="PB199" s="9"/>
      <c r="PC199" s="9"/>
      <c r="PD199" s="9"/>
      <c r="PE199" s="9"/>
      <c r="PF199" s="9"/>
      <c r="PG199" s="9"/>
      <c r="PH199" s="9"/>
      <c r="PI199" s="9"/>
      <c r="PJ199" s="9"/>
      <c r="PK199" s="9"/>
      <c r="PL199" s="9"/>
      <c r="PM199" s="9"/>
      <c r="PN199" s="9"/>
      <c r="PO199" s="9"/>
      <c r="PP199" s="9"/>
      <c r="PQ199" s="9"/>
      <c r="PR199" s="9"/>
      <c r="PS199" s="9"/>
      <c r="PT199" s="9"/>
      <c r="PU199" s="9"/>
      <c r="PV199" s="9"/>
      <c r="PW199" s="9"/>
      <c r="PX199" s="9"/>
      <c r="PY199" s="9"/>
      <c r="PZ199" s="9"/>
      <c r="QA199" s="9"/>
      <c r="QB199" s="9"/>
      <c r="QC199" s="9"/>
      <c r="QD199" s="9"/>
      <c r="QE199" s="9"/>
      <c r="QF199" s="9"/>
      <c r="QG199" s="9"/>
      <c r="QH199" s="9"/>
      <c r="QI199" s="9"/>
      <c r="QJ199" s="9"/>
      <c r="QK199" s="9"/>
      <c r="QL199" s="9"/>
      <c r="QM199" s="9"/>
      <c r="QN199" s="9"/>
      <c r="QO199" s="9"/>
      <c r="QP199" s="9"/>
      <c r="QQ199" s="9"/>
      <c r="QR199" s="9"/>
      <c r="QS199" s="9"/>
      <c r="QT199" s="9"/>
      <c r="QU199" s="9"/>
      <c r="QV199" s="9"/>
      <c r="QW199" s="9"/>
      <c r="QX199" s="9"/>
      <c r="QY199" s="9"/>
      <c r="QZ199" s="9"/>
      <c r="RA199" s="9"/>
      <c r="RB199" s="9"/>
      <c r="RC199" s="9"/>
      <c r="RD199" s="9"/>
      <c r="RE199" s="9"/>
      <c r="RF199" s="9"/>
      <c r="RG199" s="9"/>
      <c r="RH199" s="9"/>
      <c r="RI199" s="9"/>
      <c r="RJ199" s="9"/>
      <c r="RK199" s="9"/>
      <c r="RL199" s="9"/>
      <c r="RM199" s="9"/>
      <c r="RN199" s="9"/>
      <c r="RO199" s="9"/>
      <c r="RP199" s="9"/>
      <c r="RQ199" s="9"/>
      <c r="RR199" s="9"/>
      <c r="RS199" s="9"/>
      <c r="RT199" s="9"/>
      <c r="RU199" s="9"/>
      <c r="RV199" s="9"/>
      <c r="RW199" s="9"/>
      <c r="RX199" s="9"/>
      <c r="RY199" s="9"/>
      <c r="RZ199" s="9"/>
      <c r="SA199" s="9"/>
      <c r="SB199" s="9"/>
      <c r="SC199" s="9"/>
      <c r="SD199" s="9"/>
      <c r="SE199" s="9"/>
      <c r="SF199" s="9"/>
      <c r="SG199" s="9"/>
      <c r="SH199" s="9"/>
      <c r="SI199" s="9"/>
      <c r="SJ199" s="9"/>
      <c r="SK199" s="9"/>
      <c r="SL199" s="9"/>
      <c r="SM199" s="9"/>
      <c r="SN199" s="9"/>
      <c r="SO199" s="9"/>
      <c r="SP199" s="9"/>
      <c r="SQ199" s="9"/>
      <c r="SR199" s="9"/>
      <c r="SS199" s="9"/>
      <c r="ST199" s="9"/>
      <c r="SU199" s="9"/>
      <c r="SV199" s="9"/>
      <c r="SW199" s="9"/>
      <c r="SX199" s="9"/>
      <c r="SY199" s="9"/>
      <c r="SZ199" s="9"/>
      <c r="TA199" s="9"/>
      <c r="TB199" s="9"/>
      <c r="TC199" s="9"/>
      <c r="TD199" s="9"/>
      <c r="TE199" s="9"/>
      <c r="TF199" s="9"/>
      <c r="TG199" s="9"/>
      <c r="TH199" s="9"/>
      <c r="TI199" s="9"/>
      <c r="TJ199" s="9"/>
      <c r="TK199" s="9"/>
      <c r="TL199" s="9"/>
      <c r="TM199" s="9"/>
      <c r="TN199" s="9"/>
      <c r="TO199" s="9"/>
      <c r="ANB199" s="9"/>
      <c r="ANC199" s="9"/>
      <c r="AND199" s="9"/>
      <c r="ANE199" s="9"/>
      <c r="ANF199" s="9"/>
      <c r="ANG199" s="9"/>
      <c r="ANH199" s="9"/>
      <c r="ANI199" s="9"/>
      <c r="ANJ199" s="9"/>
      <c r="ANK199" s="9"/>
      <c r="ANL199" s="9"/>
      <c r="ANM199" s="9"/>
      <c r="ANN199" s="9"/>
      <c r="ANO199" s="9"/>
      <c r="ANP199" s="9"/>
      <c r="ANQ199" s="9"/>
      <c r="ANR199" s="9"/>
      <c r="ANS199" s="9"/>
      <c r="ANT199" s="9"/>
      <c r="ANU199" s="9"/>
      <c r="ANV199" s="9"/>
      <c r="ANW199" s="9"/>
      <c r="ANX199" s="9"/>
      <c r="ANY199" s="9"/>
      <c r="ANZ199" s="9"/>
      <c r="AOA199" s="9"/>
      <c r="AOB199" s="9"/>
      <c r="AOC199" s="9"/>
      <c r="AOD199" s="9"/>
      <c r="AOE199" s="9"/>
      <c r="AOF199" s="9"/>
      <c r="AOG199" s="9"/>
      <c r="AOH199" s="9"/>
      <c r="AOI199" s="9"/>
      <c r="AOJ199" s="9"/>
      <c r="AOK199" s="9"/>
      <c r="AOL199" s="9"/>
      <c r="AOM199" s="9"/>
      <c r="AON199" s="9"/>
      <c r="AOO199" s="9"/>
      <c r="AOP199" s="9"/>
      <c r="AOQ199" s="9"/>
      <c r="AOR199" s="9"/>
      <c r="AOS199" s="9"/>
      <c r="AOT199" s="9"/>
      <c r="AOU199" s="9"/>
      <c r="AOV199" s="9"/>
      <c r="AOW199" s="9"/>
      <c r="AOX199" s="9"/>
      <c r="AOY199" s="9"/>
      <c r="AOZ199" s="9"/>
      <c r="APA199" s="9"/>
      <c r="APB199" s="9"/>
      <c r="APC199" s="9"/>
      <c r="APD199" s="9"/>
      <c r="APE199" s="9"/>
      <c r="APF199" s="9"/>
      <c r="APG199" s="9"/>
      <c r="APH199" s="9"/>
      <c r="API199" s="9"/>
      <c r="APJ199" s="9"/>
      <c r="APK199" s="9"/>
      <c r="APL199" s="9"/>
      <c r="APM199" s="9"/>
      <c r="APN199" s="9"/>
      <c r="APO199" s="9"/>
      <c r="APP199" s="9"/>
      <c r="APQ199" s="9"/>
      <c r="APR199" s="9"/>
      <c r="APS199" s="9"/>
      <c r="APT199" s="9"/>
      <c r="APU199" s="9"/>
      <c r="APV199" s="9"/>
      <c r="APW199" s="9"/>
      <c r="APX199" s="9"/>
      <c r="APY199" s="9"/>
      <c r="APZ199" s="9"/>
      <c r="AQA199" s="9"/>
      <c r="AQB199" s="9"/>
      <c r="AQC199" s="9"/>
      <c r="AQD199" s="9"/>
      <c r="AQE199" s="9"/>
      <c r="AQF199" s="9"/>
      <c r="AQG199" s="9"/>
      <c r="AQH199" s="9"/>
      <c r="AQI199" s="9"/>
      <c r="AQJ199" s="9"/>
      <c r="AQK199" s="9"/>
      <c r="AQL199" s="9"/>
      <c r="AQM199" s="9"/>
      <c r="AQN199" s="9"/>
      <c r="AQO199" s="9"/>
      <c r="AQP199" s="9"/>
      <c r="AQQ199" s="9"/>
      <c r="AQR199" s="9"/>
      <c r="AQS199" s="9"/>
      <c r="AQT199" s="9"/>
      <c r="AQU199" s="9"/>
      <c r="AQV199" s="9"/>
      <c r="AQW199" s="9"/>
      <c r="AQX199" s="9"/>
      <c r="AQY199" s="9"/>
      <c r="AQZ199" s="9"/>
      <c r="ARA199" s="9"/>
      <c r="ARB199" s="9"/>
      <c r="ARC199" s="9"/>
      <c r="ARD199" s="9"/>
      <c r="ARE199" s="9"/>
      <c r="ARF199" s="9"/>
      <c r="ARG199" s="9"/>
      <c r="ARH199" s="9"/>
      <c r="ARI199" s="9"/>
      <c r="ARJ199" s="9"/>
      <c r="ARK199" s="9"/>
      <c r="ARL199" s="9"/>
      <c r="ARM199" s="9"/>
      <c r="ARN199" s="9"/>
      <c r="ARO199" s="9"/>
      <c r="ARP199" s="9"/>
      <c r="ARQ199" s="9"/>
      <c r="ARR199" s="9"/>
      <c r="ARS199" s="9"/>
      <c r="ART199" s="9"/>
      <c r="ARU199" s="9"/>
      <c r="ARV199" s="9"/>
      <c r="ARW199" s="9"/>
      <c r="ARX199" s="9"/>
      <c r="ARY199" s="9"/>
      <c r="ARZ199" s="9"/>
      <c r="ASA199" s="9"/>
      <c r="ASB199" s="9"/>
      <c r="ASC199" s="9"/>
      <c r="ASD199" s="9"/>
      <c r="ASE199" s="9"/>
      <c r="ASF199" s="9"/>
      <c r="ASG199" s="9"/>
      <c r="ASH199" s="9"/>
      <c r="ASI199" s="9"/>
      <c r="ASJ199" s="9"/>
      <c r="ASK199" s="9"/>
      <c r="ASL199" s="9"/>
      <c r="ASM199" s="9"/>
      <c r="ASN199" s="9"/>
      <c r="ASO199" s="9"/>
      <c r="ASP199" s="9"/>
      <c r="ASQ199" s="9"/>
      <c r="ASR199" s="9"/>
      <c r="ASS199" s="9"/>
      <c r="AST199" s="9"/>
      <c r="ASU199" s="9"/>
      <c r="ASV199" s="9"/>
      <c r="ASW199" s="9"/>
      <c r="ASX199" s="9"/>
      <c r="ASY199" s="9"/>
      <c r="ASZ199" s="9"/>
      <c r="ATA199" s="9"/>
      <c r="ATB199" s="9"/>
      <c r="ATC199" s="9"/>
      <c r="ATD199" s="9"/>
      <c r="ATE199" s="9"/>
      <c r="ATF199" s="9"/>
      <c r="ATG199" s="9"/>
      <c r="ATH199" s="9"/>
      <c r="ATI199" s="9"/>
      <c r="ATJ199" s="9"/>
      <c r="ATK199" s="9"/>
      <c r="ATL199" s="9"/>
      <c r="ATM199" s="9"/>
      <c r="ATN199" s="9"/>
      <c r="ATO199" s="9"/>
      <c r="ATP199" s="9"/>
      <c r="ATQ199" s="9"/>
      <c r="ATR199" s="9"/>
      <c r="ATS199" s="9"/>
      <c r="ATT199" s="9"/>
      <c r="ATU199" s="9"/>
      <c r="ATV199" s="9"/>
      <c r="ATW199" s="9"/>
      <c r="ATX199" s="9"/>
      <c r="ATY199" s="9" t="s">
        <v>5691</v>
      </c>
      <c r="ATZ199" s="9" t="s">
        <v>5691</v>
      </c>
      <c r="AUA199" s="9" t="s">
        <v>6047</v>
      </c>
      <c r="AUB199" s="9"/>
      <c r="AUC199" s="9"/>
      <c r="AUD199" s="9"/>
      <c r="AUE199" s="9"/>
      <c r="AUF199" s="9"/>
      <c r="AUG199" s="9"/>
      <c r="AUH199" s="9"/>
      <c r="AUI199" s="9"/>
      <c r="AUJ199" s="9"/>
      <c r="AUK199" s="9"/>
      <c r="AUL199" s="9"/>
      <c r="AUM199" s="9"/>
      <c r="AUN199" s="9"/>
      <c r="AUO199" s="9"/>
      <c r="AUP199" s="9"/>
      <c r="AUQ199" s="9"/>
      <c r="AUR199" s="9"/>
      <c r="AUS199" s="9"/>
      <c r="AUT199" s="9"/>
      <c r="AUU199" s="9"/>
      <c r="AUV199" s="9"/>
      <c r="AUW199" s="9"/>
      <c r="AUX199" s="9"/>
      <c r="AUY199" s="9"/>
      <c r="AUZ199" s="9"/>
      <c r="AVA199" s="9"/>
      <c r="AVB199" s="9"/>
      <c r="AVC199" s="9"/>
      <c r="AVD199" s="9"/>
      <c r="AVE199" s="9"/>
      <c r="AVF199" s="9"/>
      <c r="AVG199" s="9"/>
      <c r="AVH199" s="9"/>
      <c r="AVI199" s="9"/>
      <c r="AVJ199" s="9"/>
      <c r="AVK199" s="9" t="s">
        <v>13656</v>
      </c>
      <c r="AVL199" s="9"/>
      <c r="AVM199" s="9"/>
      <c r="AVN199" s="9"/>
      <c r="AVO199" s="9"/>
      <c r="AVP199" s="9"/>
      <c r="AVQ199" s="9"/>
      <c r="AVR199" s="9"/>
      <c r="AVS199" s="9"/>
      <c r="AVT199" s="9"/>
      <c r="AVU199" s="9"/>
      <c r="AVV199" s="9"/>
      <c r="AVW199" s="9"/>
      <c r="AVX199" s="9"/>
      <c r="AVY199" s="9"/>
      <c r="AVZ199" s="9"/>
      <c r="AWA199" s="9"/>
      <c r="AWB199" s="9"/>
      <c r="AWC199" s="9"/>
      <c r="AWD199" s="9"/>
      <c r="AWE199" s="9"/>
      <c r="AWF199" s="9"/>
      <c r="AWG199" s="9"/>
      <c r="AWH199" s="9"/>
      <c r="AWI199" s="9"/>
      <c r="AWJ199" s="9"/>
      <c r="AWK199" s="9"/>
      <c r="AWL199" s="9"/>
      <c r="AWM199" s="9"/>
      <c r="AWN199" s="9"/>
      <c r="AWO199" s="9"/>
      <c r="AWP199" s="9"/>
      <c r="AWQ199" s="9"/>
      <c r="AWR199" s="9"/>
      <c r="AWS199" s="9"/>
      <c r="AWT199" s="9"/>
      <c r="AWU199" s="9"/>
      <c r="AWV199" s="9"/>
      <c r="AWW199" s="9"/>
      <c r="AWX199" s="9"/>
      <c r="AWY199" s="9"/>
      <c r="AWZ199" s="9"/>
      <c r="AXA199" s="9"/>
      <c r="AXB199" s="9" t="s">
        <v>13657</v>
      </c>
      <c r="AXC199" s="9"/>
      <c r="AXD199" s="9"/>
      <c r="AXE199" s="9"/>
      <c r="AXF199" s="9"/>
      <c r="AXG199" s="9"/>
      <c r="AXH199" s="9"/>
      <c r="AXI199" s="9"/>
      <c r="AXJ199" s="9"/>
      <c r="AXK199" s="9">
        <v>540.0</v>
      </c>
      <c r="AXL199" s="9" t="s">
        <v>3417</v>
      </c>
      <c r="AXM199" s="9">
        <v>960.0</v>
      </c>
      <c r="AXN199" s="9"/>
      <c r="AXO199" s="9"/>
      <c r="AXP199" s="9"/>
      <c r="AXQ199" s="9"/>
      <c r="AXR199" s="9"/>
      <c r="AXS199" s="9"/>
      <c r="AXT199" s="9"/>
      <c r="AXU199" s="9"/>
      <c r="AXV199" s="9"/>
      <c r="AXW199" s="9"/>
      <c r="AXX199" s="9"/>
      <c r="AXY199" s="9"/>
      <c r="AXZ199" s="9"/>
      <c r="AYA199" s="9"/>
      <c r="AYB199" s="9"/>
      <c r="AYC199" s="9"/>
      <c r="AYD199" s="9" t="s">
        <v>3417</v>
      </c>
      <c r="AYE199" s="9"/>
      <c r="AYF199" s="9"/>
      <c r="AYG199" s="9"/>
      <c r="AYH199" s="9" t="s">
        <v>13658</v>
      </c>
      <c r="AYI199" s="9"/>
      <c r="AYJ199" s="9"/>
      <c r="AYK199" s="9"/>
      <c r="AYL199" s="9"/>
      <c r="AYM199" s="9"/>
      <c r="AYN199" s="9"/>
      <c r="AYO199" s="9"/>
      <c r="AYP199" s="9"/>
      <c r="AYQ199" s="9"/>
      <c r="AYR199" s="9"/>
      <c r="AYS199" s="9"/>
      <c r="AYT199" s="9"/>
      <c r="AYU199" s="9"/>
      <c r="AYV199" s="9"/>
      <c r="AYW199" s="9"/>
      <c r="AYX199" s="9"/>
      <c r="AYY199" s="9"/>
      <c r="AYZ199" s="9"/>
      <c r="AZA199" s="9"/>
      <c r="AZB199" s="9"/>
      <c r="AZC199" s="9"/>
      <c r="AZD199" s="9"/>
      <c r="AZE199" s="9"/>
      <c r="AZF199" s="9"/>
      <c r="AZG199" s="9"/>
      <c r="AZH199" s="9"/>
      <c r="AZI199" s="9"/>
      <c r="AZJ199" s="9"/>
      <c r="AZK199" s="9"/>
      <c r="AZL199" s="9"/>
      <c r="AZM199" s="9"/>
      <c r="AZN199" s="9"/>
      <c r="AZO199" s="9"/>
      <c r="AZP199" s="9"/>
      <c r="AZQ199" s="9"/>
      <c r="AZR199" s="9"/>
      <c r="AZS199" s="9"/>
      <c r="AZT199" s="9"/>
      <c r="AZU199" s="9"/>
      <c r="AZV199" s="9"/>
      <c r="AZW199" s="9"/>
      <c r="AZX199" s="9"/>
      <c r="AZY199" s="9"/>
      <c r="AZZ199" s="9"/>
      <c r="BAA199" s="9"/>
      <c r="BAB199" s="9"/>
      <c r="BAC199" s="9"/>
      <c r="BAD199" s="9"/>
      <c r="BAE199" s="9"/>
      <c r="BAF199" s="9"/>
      <c r="BAG199" s="9"/>
      <c r="BAH199" s="9"/>
      <c r="BAI199" s="9"/>
      <c r="BAJ199" s="9"/>
      <c r="BAK199" s="9"/>
      <c r="BAL199" s="9"/>
      <c r="BAM199" s="9"/>
      <c r="BAN199" s="9"/>
      <c r="BAO199" s="9"/>
      <c r="BAP199" s="9"/>
      <c r="BAQ199" s="9"/>
      <c r="BAR199" s="9"/>
      <c r="BAS199" s="9"/>
      <c r="BAT199" s="9"/>
      <c r="BAU199" s="9"/>
      <c r="BAV199" s="9"/>
      <c r="BAW199" s="9"/>
      <c r="BAX199" s="9"/>
      <c r="BAY199" s="9"/>
      <c r="BAZ199" s="9"/>
      <c r="BBA199" s="9"/>
      <c r="BBB199" s="9"/>
      <c r="BBC199" s="9"/>
      <c r="BBD199" s="9"/>
      <c r="BBE199" s="9"/>
      <c r="BBF199" s="9"/>
      <c r="BBG199" s="9"/>
      <c r="BBH199" s="9"/>
      <c r="BBI199" s="9"/>
      <c r="BBJ199" s="9"/>
      <c r="BBK199" s="9"/>
      <c r="BBL199" s="9"/>
      <c r="BBM199" s="9"/>
      <c r="BBN199" s="9"/>
      <c r="BBO199" s="9"/>
      <c r="BBP199" s="9"/>
      <c r="BBQ199" s="9"/>
      <c r="BBR199" s="9"/>
      <c r="BBS199" s="9"/>
      <c r="BBT199" s="9"/>
      <c r="BBU199" s="9"/>
      <c r="BBV199" s="9"/>
      <c r="BBW199" s="9"/>
      <c r="BBX199" s="9"/>
      <c r="BBY199" s="9"/>
      <c r="BBZ199" s="9"/>
      <c r="BCA199" s="9"/>
      <c r="BCB199" s="9"/>
      <c r="BCC199" s="9"/>
      <c r="BCD199" s="9"/>
      <c r="BCE199" s="9"/>
      <c r="BCF199" s="9"/>
      <c r="BCG199" s="9"/>
      <c r="BCH199" s="9"/>
      <c r="BCI199" s="9"/>
      <c r="BCJ199" s="9"/>
      <c r="BCK199" s="9"/>
      <c r="BCL199" s="9"/>
      <c r="BCM199" s="9"/>
      <c r="BCN199" s="9"/>
      <c r="BCO199" s="9"/>
      <c r="BCP199" s="9"/>
      <c r="BCQ199" s="9"/>
      <c r="BCR199" s="9"/>
      <c r="BCS199" s="9"/>
      <c r="BCT199" s="9"/>
      <c r="BCU199" s="9"/>
      <c r="BCV199" s="9"/>
      <c r="BCW199" s="9"/>
      <c r="BCX199" s="9"/>
      <c r="BCY199" s="9"/>
      <c r="BCZ199" s="9"/>
      <c r="BDA199" s="9"/>
      <c r="BDB199" s="9"/>
      <c r="BDC199" s="9"/>
      <c r="BDD199" s="9"/>
      <c r="BDE199" s="9"/>
      <c r="BDF199" s="9"/>
      <c r="BDG199" s="9"/>
      <c r="BDH199" s="9"/>
      <c r="BDI199" s="9"/>
      <c r="BDJ199" s="9"/>
      <c r="BDK199" s="9"/>
      <c r="BDL199" s="9"/>
      <c r="BDM199" s="9"/>
      <c r="BDN199" s="9"/>
      <c r="BDO199" s="9"/>
      <c r="BDP199" s="9"/>
      <c r="BDQ199" s="9"/>
      <c r="BDR199" s="9"/>
      <c r="BDS199" s="9"/>
      <c r="BDT199" s="9"/>
      <c r="BDU199" s="9"/>
      <c r="BDV199" s="9"/>
      <c r="BDW199" s="9"/>
      <c r="BDX199" s="9"/>
      <c r="BDY199" s="9"/>
      <c r="BDZ199" s="9"/>
      <c r="BEA199" s="9"/>
      <c r="BEB199" s="9"/>
      <c r="BEC199" s="9"/>
      <c r="BED199" s="9"/>
      <c r="BEE199" s="9"/>
      <c r="BEF199" s="9"/>
      <c r="BEG199" s="9"/>
      <c r="BEH199" s="9"/>
      <c r="BEI199" s="9"/>
      <c r="BEJ199" s="9"/>
      <c r="BEK199" s="9"/>
      <c r="BEL199" s="9"/>
      <c r="BEM199" s="9"/>
      <c r="BEN199" s="9"/>
      <c r="BEO199" s="9"/>
      <c r="BEP199" s="9"/>
      <c r="BEQ199" s="9"/>
      <c r="BER199" s="9"/>
      <c r="BES199" s="9"/>
      <c r="BET199" s="9"/>
      <c r="BEU199" s="9"/>
      <c r="BEV199" s="9"/>
      <c r="BEW199" s="9"/>
      <c r="BEX199" s="9"/>
      <c r="BEY199" s="9"/>
      <c r="BEZ199" s="9"/>
      <c r="BFA199" s="9"/>
      <c r="BFB199" s="9"/>
      <c r="BFC199" s="9"/>
      <c r="BFD199" s="9"/>
      <c r="BFE199" s="9"/>
      <c r="BFF199" s="9"/>
      <c r="BFG199" s="9"/>
      <c r="BFH199" s="9"/>
      <c r="BFI199" s="9"/>
      <c r="BFJ199" s="9"/>
      <c r="BFK199" s="9"/>
      <c r="BFL199" s="9"/>
      <c r="BFM199" s="9"/>
      <c r="BFN199" s="9"/>
      <c r="BFO199" s="9"/>
      <c r="BFP199" s="9"/>
      <c r="BFQ199" s="9"/>
      <c r="BFR199" s="9"/>
      <c r="BFS199" s="9"/>
      <c r="BFT199" s="9"/>
      <c r="BFU199" s="9"/>
      <c r="BFV199" s="9"/>
      <c r="BFW199" s="9"/>
      <c r="BFX199" s="9"/>
      <c r="BFY199" s="9"/>
      <c r="BFZ199" s="9"/>
      <c r="BGA199" s="9"/>
      <c r="BGB199" s="9"/>
      <c r="BGC199" s="9"/>
      <c r="BGD199" s="9"/>
      <c r="BGE199" s="9"/>
      <c r="BGF199" s="9"/>
      <c r="BGG199" s="9"/>
      <c r="BGH199" s="9"/>
      <c r="BGI199" s="9"/>
      <c r="BGJ199" s="9"/>
      <c r="BGK199" s="9"/>
      <c r="BGL199" s="9"/>
      <c r="BGM199" s="9"/>
      <c r="BGN199" s="9"/>
      <c r="BGO199" s="9"/>
      <c r="BGP199" s="9"/>
      <c r="BGQ199" s="9"/>
      <c r="BGR199" s="9"/>
      <c r="BGS199" s="9"/>
      <c r="BGT199" s="9"/>
      <c r="BGU199" s="9"/>
      <c r="BGV199" s="9"/>
      <c r="BGW199" s="9"/>
      <c r="BGX199" s="9"/>
      <c r="BGY199" s="9"/>
      <c r="BGZ199" s="9"/>
      <c r="BHA199" s="9"/>
      <c r="BHB199" s="9"/>
      <c r="BHC199" s="9"/>
      <c r="BHD199" s="9"/>
      <c r="BHE199" s="9"/>
      <c r="BHF199" s="9"/>
      <c r="BHG199" s="9"/>
      <c r="BHH199" s="9"/>
      <c r="BHI199" s="9"/>
      <c r="BHJ199" s="9"/>
      <c r="BHK199" s="9"/>
      <c r="BHL199" s="9"/>
      <c r="BHM199" s="9"/>
      <c r="BHN199" s="9"/>
      <c r="BHO199" s="9"/>
      <c r="BHP199" s="9"/>
      <c r="BHQ199" s="9"/>
      <c r="BHR199" s="9"/>
      <c r="BHS199" s="9"/>
      <c r="BHT199" s="9"/>
      <c r="BHU199" s="9"/>
      <c r="BHV199" s="9"/>
      <c r="BHW199" s="9"/>
      <c r="BHX199" s="9"/>
      <c r="BHY199" s="9"/>
      <c r="BHZ199" s="9"/>
      <c r="BIA199" s="9"/>
      <c r="BIB199" s="9"/>
      <c r="BIC199" s="9"/>
      <c r="BID199" s="9"/>
      <c r="BIE199" s="9"/>
      <c r="BIF199" s="9"/>
      <c r="BIG199" s="9"/>
      <c r="BIH199" s="9"/>
      <c r="BII199" s="9"/>
      <c r="BIJ199" s="9"/>
      <c r="BIK199" s="9"/>
      <c r="BIL199" s="9"/>
      <c r="BIM199" s="9"/>
      <c r="BIN199" s="9"/>
      <c r="BIO199" s="9"/>
      <c r="BIP199" s="9"/>
      <c r="BIQ199" s="9"/>
      <c r="BIR199" s="9"/>
      <c r="BIS199" s="9"/>
      <c r="BIT199" s="9"/>
      <c r="BIU199" s="9"/>
      <c r="BIV199" s="9"/>
      <c r="BIW199" s="9"/>
      <c r="BIX199" s="9"/>
      <c r="BIY199" s="9"/>
      <c r="BIZ199" s="9"/>
      <c r="BJA199" s="9"/>
      <c r="BJB199" s="9"/>
      <c r="BJC199" s="9"/>
      <c r="BJD199" s="9"/>
      <c r="BJE199" s="9"/>
      <c r="BJF199" s="9"/>
      <c r="BJG199" s="9"/>
      <c r="BJH199" s="9"/>
      <c r="BJI199" s="9"/>
      <c r="BJJ199" s="9"/>
      <c r="BJK199" s="9"/>
      <c r="BJL199" s="9"/>
      <c r="BJM199" s="9"/>
      <c r="BJN199" s="9"/>
      <c r="BJO199" s="9"/>
      <c r="BJP199" s="9"/>
      <c r="BJQ199" s="9"/>
      <c r="BJR199" s="9"/>
      <c r="BJS199" s="9"/>
      <c r="BJT199" s="9"/>
      <c r="BJU199" s="9"/>
      <c r="BJV199" s="9"/>
      <c r="BJW199" s="9"/>
      <c r="BJX199" s="9"/>
      <c r="BJY199" s="9"/>
      <c r="BJZ199" s="9"/>
      <c r="BKA199" s="9"/>
      <c r="BKB199" s="9"/>
      <c r="BKC199" s="9"/>
      <c r="BKD199" s="9"/>
      <c r="BKE199" s="9"/>
      <c r="BKF199" s="9"/>
      <c r="BKG199" s="9"/>
      <c r="BKH199" s="9"/>
      <c r="BKI199" s="9"/>
      <c r="BKJ199" s="9"/>
      <c r="BKK199" s="9"/>
      <c r="BKL199" s="9"/>
      <c r="BKM199" s="9"/>
      <c r="BKN199" s="9"/>
      <c r="BKO199" s="9"/>
      <c r="BKP199" s="9"/>
      <c r="BKQ199" s="9"/>
      <c r="BKR199" s="9"/>
      <c r="BKS199" s="9"/>
      <c r="BKT199" s="9"/>
      <c r="BKU199" s="9"/>
      <c r="BKV199" s="9"/>
      <c r="BKW199" s="9"/>
      <c r="BKX199" s="9"/>
      <c r="BKY199" s="9"/>
      <c r="BKZ199" s="9"/>
      <c r="BLA199" s="9"/>
      <c r="BLB199" s="9"/>
      <c r="BLC199" s="9"/>
      <c r="BLD199" s="9"/>
      <c r="BLE199" s="9"/>
      <c r="BLF199" s="9"/>
      <c r="BLG199" s="9"/>
      <c r="BLH199" s="9"/>
      <c r="BLI199" s="9"/>
      <c r="BLJ199" s="9"/>
      <c r="BLK199" s="9"/>
      <c r="BLL199" s="9"/>
      <c r="BLM199" s="9"/>
      <c r="BLN199" s="9"/>
      <c r="BLO199" s="9"/>
      <c r="BLP199" s="9"/>
      <c r="BLQ199" s="9"/>
      <c r="BLR199" s="9"/>
      <c r="BLS199" s="9"/>
      <c r="BLT199" s="9"/>
      <c r="BLU199" s="9"/>
      <c r="BLV199" s="9"/>
      <c r="BLW199" s="9"/>
      <c r="BLX199" s="9"/>
      <c r="BLY199" s="9"/>
      <c r="BLZ199" s="9"/>
      <c r="BMA199" s="9"/>
      <c r="BMB199" s="9"/>
      <c r="BMC199" s="9"/>
      <c r="BMD199" s="9"/>
      <c r="BME199" s="9"/>
      <c r="BMF199" s="9"/>
      <c r="BMG199" s="9"/>
      <c r="BMH199" s="9"/>
      <c r="BMI199" s="9"/>
      <c r="BMJ199" s="9"/>
      <c r="BMK199" s="9"/>
      <c r="BML199" s="9"/>
      <c r="BMM199" s="9"/>
      <c r="BMN199" s="9"/>
      <c r="BMO199" s="9"/>
      <c r="BMP199" s="9"/>
      <c r="BMQ199" s="9"/>
      <c r="BMR199" s="9"/>
      <c r="BMS199" s="9"/>
      <c r="BMT199" s="9"/>
      <c r="BMU199" s="9"/>
      <c r="BMV199" s="9"/>
      <c r="BMW199" s="9"/>
      <c r="BMX199" s="9"/>
      <c r="BMY199" s="9"/>
      <c r="BMZ199" s="9"/>
      <c r="BNA199" s="9"/>
      <c r="BNB199" s="9"/>
      <c r="BNC199" s="9"/>
      <c r="BND199" s="9"/>
    </row>
    <row r="200" ht="14.25" customHeight="1">
      <c r="A200" s="9">
        <v>4.0</v>
      </c>
      <c r="B200" s="9" t="s">
        <v>11947</v>
      </c>
      <c r="C200" s="9" t="s">
        <v>11948</v>
      </c>
      <c r="D200" s="9" t="s">
        <v>11948</v>
      </c>
      <c r="E200" s="9"/>
      <c r="F200" s="9">
        <v>4.0</v>
      </c>
      <c r="G200" s="9" t="s">
        <v>13659</v>
      </c>
      <c r="H200" s="9"/>
      <c r="I200" s="9"/>
      <c r="J200" s="9"/>
      <c r="K200" s="9">
        <v>1.0</v>
      </c>
      <c r="L200" s="9">
        <v>2.0</v>
      </c>
      <c r="M200" s="9"/>
      <c r="N200" s="9"/>
      <c r="O200" s="9">
        <v>1.0</v>
      </c>
      <c r="P200" s="9">
        <v>0.0</v>
      </c>
      <c r="Q200" s="9" t="s">
        <v>13660</v>
      </c>
      <c r="R200" s="9"/>
      <c r="S200" s="9" t="s">
        <v>3421</v>
      </c>
      <c r="T200" s="9" t="s">
        <v>3419</v>
      </c>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c r="FZ200" s="9"/>
      <c r="GA200" s="9"/>
      <c r="GB200" s="9"/>
      <c r="GC200" s="9"/>
      <c r="GD200" s="9"/>
      <c r="GE200" s="9"/>
      <c r="GF200" s="9"/>
      <c r="GG200" s="9"/>
      <c r="GH200" s="9"/>
      <c r="GI200" s="9"/>
      <c r="GJ200" s="9"/>
      <c r="GK200" s="9"/>
      <c r="GL200" s="9"/>
      <c r="GM200" s="9"/>
      <c r="GN200" s="9"/>
      <c r="GO200" s="9"/>
      <c r="GP200" s="9"/>
      <c r="GQ200" s="9"/>
      <c r="GR200" s="9"/>
      <c r="GS200" s="9"/>
      <c r="GT200" s="9"/>
      <c r="GU200" s="9"/>
      <c r="GV200" s="9"/>
      <c r="GW200" s="9"/>
      <c r="GX200" s="9"/>
      <c r="GY200" s="9"/>
      <c r="GZ200" s="9"/>
      <c r="HA200" s="9"/>
      <c r="HB200" s="9"/>
      <c r="HC200" s="9"/>
      <c r="HD200" s="9"/>
      <c r="HE200" s="9"/>
      <c r="HF200" s="9"/>
      <c r="HG200" s="9"/>
      <c r="HH200" s="9"/>
      <c r="HI200" s="9"/>
      <c r="HJ200" s="9"/>
      <c r="HK200" s="9"/>
      <c r="HL200" s="9"/>
      <c r="HM200" s="9"/>
      <c r="HN200" s="9"/>
      <c r="HO200" s="9"/>
      <c r="HP200" s="9"/>
      <c r="HQ200" s="9"/>
      <c r="HR200" s="9"/>
      <c r="HS200" s="9"/>
      <c r="HT200" s="9"/>
      <c r="HU200" s="9"/>
      <c r="HV200" s="9"/>
      <c r="HW200" s="9"/>
      <c r="HX200" s="9"/>
      <c r="HY200" s="9"/>
      <c r="HZ200" s="9"/>
      <c r="IA200" s="9"/>
      <c r="IB200" s="9"/>
      <c r="IC200" s="9"/>
      <c r="ID200" s="9"/>
      <c r="IE200" s="9"/>
      <c r="IF200" s="9"/>
      <c r="IG200" s="9"/>
      <c r="IH200" s="9"/>
      <c r="II200" s="9"/>
      <c r="IJ200" s="9"/>
      <c r="IK200" s="9"/>
      <c r="IL200" s="9"/>
      <c r="IM200" s="9"/>
      <c r="IN200" s="9"/>
      <c r="IO200" s="9"/>
      <c r="IP200" s="9"/>
      <c r="IQ200" s="9"/>
      <c r="IR200" s="9"/>
      <c r="IS200" s="9"/>
      <c r="IT200" s="9"/>
      <c r="IU200" s="9"/>
      <c r="IV200" s="9"/>
      <c r="IW200" s="9"/>
      <c r="IX200" s="9"/>
      <c r="IY200" s="9"/>
      <c r="IZ200" s="9"/>
      <c r="JA200" s="9"/>
      <c r="JB200" s="9"/>
      <c r="JC200" s="9"/>
      <c r="JD200" s="9"/>
      <c r="JE200" s="9"/>
      <c r="JF200" s="9"/>
      <c r="JG200" s="9"/>
      <c r="JH200" s="9"/>
      <c r="JI200" s="9"/>
      <c r="JJ200" s="9"/>
      <c r="JK200" s="9"/>
      <c r="JL200" s="9"/>
      <c r="JM200" s="9"/>
      <c r="JN200" s="9"/>
      <c r="JO200" s="9"/>
      <c r="JP200" s="9"/>
      <c r="JQ200" s="9"/>
      <c r="JR200" s="9"/>
      <c r="JS200" s="9"/>
      <c r="JT200" s="9"/>
      <c r="JU200" s="9"/>
      <c r="JV200" s="9"/>
      <c r="JW200" s="9"/>
      <c r="JX200" s="9"/>
      <c r="JY200" s="9"/>
      <c r="JZ200" s="9"/>
      <c r="KA200" s="9"/>
      <c r="KB200" s="9"/>
      <c r="KC200" s="9"/>
      <c r="KD200" s="9"/>
      <c r="KE200" s="9"/>
      <c r="KF200" s="9"/>
      <c r="KG200" s="9"/>
      <c r="KH200" s="9"/>
      <c r="KI200" s="9"/>
      <c r="KJ200" s="9"/>
      <c r="KK200" s="9"/>
      <c r="KL200" s="9"/>
      <c r="KM200" s="9"/>
      <c r="KN200" s="9"/>
      <c r="KO200" s="9"/>
      <c r="KP200" s="9"/>
      <c r="KQ200" s="9"/>
      <c r="KR200" s="9"/>
      <c r="KS200" s="9"/>
      <c r="KT200" s="9"/>
      <c r="KU200" s="9"/>
      <c r="KV200" s="9"/>
      <c r="KW200" s="9"/>
      <c r="KX200" s="9"/>
      <c r="KY200" s="9"/>
      <c r="KZ200" s="9"/>
      <c r="LA200" s="9"/>
      <c r="LB200" s="9"/>
      <c r="LC200" s="9"/>
      <c r="LD200" s="9"/>
      <c r="LE200" s="9"/>
      <c r="LF200" s="9"/>
      <c r="LG200" s="9"/>
      <c r="LH200" s="9"/>
      <c r="LI200" s="9"/>
      <c r="LJ200" s="9"/>
      <c r="LK200" s="9"/>
      <c r="LL200" s="9"/>
      <c r="LM200" s="9"/>
      <c r="LN200" s="9"/>
      <c r="LO200" s="9"/>
      <c r="LP200" s="9"/>
      <c r="LQ200" s="9"/>
      <c r="LR200" s="9"/>
      <c r="LS200" s="9"/>
      <c r="LT200" s="9"/>
      <c r="LU200" s="9"/>
      <c r="LV200" s="9"/>
      <c r="LW200" s="9"/>
      <c r="LX200" s="9"/>
      <c r="LY200" s="9"/>
      <c r="LZ200" s="9"/>
      <c r="MA200" s="9"/>
      <c r="MB200" s="9"/>
      <c r="MC200" s="9"/>
      <c r="MD200" s="9"/>
      <c r="ME200" s="9"/>
      <c r="MF200" s="9"/>
      <c r="MG200" s="9"/>
      <c r="MH200" s="9"/>
      <c r="MI200" s="9"/>
      <c r="MJ200" s="9"/>
      <c r="MK200" s="9"/>
      <c r="ML200" s="9"/>
      <c r="MM200" s="9"/>
      <c r="MN200" s="9"/>
      <c r="MO200" s="9"/>
      <c r="MP200" s="9"/>
      <c r="MQ200" s="9"/>
      <c r="MR200" s="9"/>
      <c r="MS200" s="9"/>
      <c r="MT200" s="9"/>
      <c r="MU200" s="9"/>
      <c r="MV200" s="9"/>
      <c r="MW200" s="9"/>
      <c r="MX200" s="9"/>
      <c r="MY200" s="9"/>
      <c r="MZ200" s="9"/>
      <c r="NA200" s="9"/>
      <c r="NB200" s="9"/>
      <c r="NC200" s="9"/>
      <c r="ND200" s="9"/>
      <c r="NE200" s="9"/>
      <c r="NF200" s="9"/>
      <c r="NG200" s="9"/>
      <c r="NH200" s="9"/>
      <c r="NI200" s="9"/>
      <c r="NJ200" s="9"/>
      <c r="NK200" s="9"/>
      <c r="NL200" s="9"/>
      <c r="NM200" s="9"/>
      <c r="NN200" s="9"/>
      <c r="NO200" s="9"/>
      <c r="NP200" s="9"/>
      <c r="NQ200" s="9"/>
      <c r="NR200" s="9"/>
      <c r="NS200" s="9"/>
      <c r="NT200" s="9"/>
      <c r="NU200" s="9"/>
      <c r="NV200" s="9"/>
      <c r="NW200" s="9"/>
      <c r="NX200" s="9"/>
      <c r="NY200" s="9"/>
      <c r="NZ200" s="9"/>
      <c r="OA200" s="9"/>
      <c r="OB200" s="9"/>
      <c r="OC200" s="9"/>
      <c r="OD200" s="9"/>
      <c r="OE200" s="9"/>
      <c r="OF200" s="9"/>
      <c r="OG200" s="9"/>
      <c r="OH200" s="9"/>
      <c r="OI200" s="9"/>
      <c r="OJ200" s="9"/>
      <c r="OK200" s="9"/>
      <c r="OL200" s="9"/>
      <c r="OM200" s="9"/>
      <c r="ON200" s="9"/>
      <c r="OO200" s="9"/>
      <c r="OP200" s="9"/>
      <c r="OQ200" s="9"/>
      <c r="OR200" s="9"/>
      <c r="OS200" s="9"/>
      <c r="OT200" s="9"/>
      <c r="OU200" s="9"/>
      <c r="OV200" s="9"/>
      <c r="OW200" s="9"/>
      <c r="OX200" s="9"/>
      <c r="OY200" s="9"/>
      <c r="OZ200" s="9"/>
      <c r="PA200" s="9"/>
      <c r="PB200" s="9"/>
      <c r="PC200" s="9"/>
      <c r="PD200" s="9"/>
      <c r="PE200" s="9"/>
      <c r="PF200" s="9"/>
      <c r="PG200" s="9"/>
      <c r="PH200" s="9"/>
      <c r="PI200" s="9"/>
      <c r="PJ200" s="9"/>
      <c r="PK200" s="9"/>
      <c r="PL200" s="9"/>
      <c r="PM200" s="9"/>
      <c r="PN200" s="9"/>
      <c r="PO200" s="9"/>
      <c r="PP200" s="9"/>
      <c r="PQ200" s="9"/>
      <c r="PR200" s="9"/>
      <c r="PS200" s="9"/>
      <c r="PT200" s="9"/>
      <c r="PU200" s="9"/>
      <c r="PV200" s="9"/>
      <c r="PW200" s="9"/>
      <c r="PX200" s="9"/>
      <c r="PY200" s="9"/>
      <c r="PZ200" s="9"/>
      <c r="QA200" s="9"/>
      <c r="QB200" s="9"/>
      <c r="QC200" s="9"/>
      <c r="QD200" s="9"/>
      <c r="QE200" s="9"/>
      <c r="QF200" s="9"/>
      <c r="QG200" s="9"/>
      <c r="QH200" s="9"/>
      <c r="QI200" s="9"/>
      <c r="QJ200" s="9"/>
      <c r="QK200" s="9"/>
      <c r="QL200" s="9"/>
      <c r="QM200" s="9"/>
      <c r="QN200" s="9"/>
      <c r="QO200" s="9"/>
      <c r="QP200" s="9"/>
      <c r="QQ200" s="9"/>
      <c r="QR200" s="9"/>
      <c r="QS200" s="9"/>
      <c r="QT200" s="9"/>
      <c r="QU200" s="9"/>
      <c r="QV200" s="9"/>
      <c r="QW200" s="9"/>
      <c r="QX200" s="9"/>
      <c r="QY200" s="9"/>
      <c r="QZ200" s="9"/>
      <c r="RA200" s="9"/>
      <c r="RB200" s="9"/>
      <c r="RC200" s="9"/>
      <c r="RD200" s="9"/>
      <c r="RE200" s="9"/>
      <c r="RF200" s="9"/>
      <c r="RG200" s="9"/>
      <c r="RH200" s="9"/>
      <c r="RI200" s="9"/>
      <c r="RJ200" s="9"/>
      <c r="RK200" s="9"/>
      <c r="RL200" s="9"/>
      <c r="RM200" s="9"/>
      <c r="RN200" s="9"/>
      <c r="RO200" s="9"/>
      <c r="RP200" s="9"/>
      <c r="RQ200" s="9"/>
      <c r="RR200" s="9"/>
      <c r="RS200" s="9"/>
      <c r="RT200" s="9"/>
      <c r="RU200" s="9"/>
      <c r="RV200" s="9"/>
      <c r="RW200" s="9"/>
      <c r="RX200" s="9"/>
      <c r="RY200" s="9"/>
      <c r="RZ200" s="9"/>
      <c r="SA200" s="9"/>
      <c r="SB200" s="9"/>
      <c r="SC200" s="9"/>
      <c r="SD200" s="9"/>
      <c r="SE200" s="9"/>
      <c r="SF200" s="9"/>
      <c r="SG200" s="9"/>
      <c r="SH200" s="9"/>
      <c r="SI200" s="9"/>
      <c r="SJ200" s="9"/>
      <c r="SK200" s="9"/>
      <c r="SL200" s="9"/>
      <c r="SM200" s="9"/>
      <c r="SN200" s="9"/>
      <c r="SO200" s="9"/>
      <c r="SP200" s="9"/>
      <c r="SQ200" s="9"/>
      <c r="SR200" s="9"/>
      <c r="SS200" s="9"/>
      <c r="ST200" s="9"/>
      <c r="SU200" s="9"/>
      <c r="SV200" s="9"/>
      <c r="SW200" s="9"/>
      <c r="SX200" s="9"/>
      <c r="SY200" s="9"/>
      <c r="SZ200" s="9"/>
      <c r="TA200" s="9"/>
      <c r="TB200" s="9"/>
      <c r="TC200" s="9"/>
      <c r="TD200" s="9"/>
      <c r="TE200" s="9"/>
      <c r="TF200" s="9"/>
      <c r="TG200" s="9"/>
      <c r="TH200" s="9"/>
      <c r="TI200" s="9"/>
      <c r="TJ200" s="9"/>
      <c r="TK200" s="9"/>
      <c r="TL200" s="9"/>
      <c r="TM200" s="9"/>
      <c r="TN200" s="9"/>
      <c r="TO200" s="9"/>
      <c r="ANB200" s="9"/>
      <c r="ANC200" s="9"/>
      <c r="AND200" s="9"/>
      <c r="ANE200" s="9"/>
      <c r="ANF200" s="9"/>
      <c r="ANG200" s="9"/>
      <c r="ANH200" s="9"/>
      <c r="ANI200" s="9"/>
      <c r="ANJ200" s="9"/>
      <c r="ANK200" s="9"/>
      <c r="ANL200" s="9"/>
      <c r="ANM200" s="9"/>
      <c r="ANN200" s="9"/>
      <c r="ANO200" s="9"/>
      <c r="ANP200" s="9"/>
      <c r="ANQ200" s="9"/>
      <c r="ANR200" s="9"/>
      <c r="ANS200" s="9"/>
      <c r="ANT200" s="9"/>
      <c r="ANU200" s="9"/>
      <c r="ANV200" s="9"/>
      <c r="ANW200" s="9"/>
      <c r="ANX200" s="9"/>
      <c r="ANY200" s="9"/>
      <c r="ANZ200" s="9"/>
      <c r="AOA200" s="9"/>
      <c r="AOB200" s="9"/>
      <c r="AOC200" s="9"/>
      <c r="AOD200" s="9"/>
      <c r="AOE200" s="9"/>
      <c r="AOF200" s="9"/>
      <c r="AOG200" s="9"/>
      <c r="AOH200" s="9"/>
      <c r="AOI200" s="9"/>
      <c r="AOJ200" s="9"/>
      <c r="AOK200" s="9"/>
      <c r="AOL200" s="9"/>
      <c r="AOM200" s="9"/>
      <c r="AON200" s="9"/>
      <c r="AOO200" s="9"/>
      <c r="AOP200" s="9"/>
      <c r="AOQ200" s="9"/>
      <c r="AOR200" s="9"/>
      <c r="AOS200" s="9"/>
      <c r="AOT200" s="9"/>
      <c r="AOU200" s="9"/>
      <c r="AOV200" s="9"/>
      <c r="AOW200" s="9"/>
      <c r="AOX200" s="9"/>
      <c r="AOY200" s="9"/>
      <c r="AOZ200" s="9"/>
      <c r="APA200" s="9"/>
      <c r="APB200" s="9"/>
      <c r="APC200" s="9"/>
      <c r="APD200" s="9"/>
      <c r="APE200" s="9"/>
      <c r="APF200" s="9"/>
      <c r="APG200" s="9"/>
      <c r="APH200" s="9"/>
      <c r="API200" s="9"/>
      <c r="APJ200" s="9"/>
      <c r="APK200" s="9"/>
      <c r="APL200" s="9"/>
      <c r="APM200" s="9"/>
      <c r="APN200" s="9"/>
      <c r="APO200" s="9"/>
      <c r="APP200" s="9"/>
      <c r="APQ200" s="9"/>
      <c r="APR200" s="9"/>
      <c r="APS200" s="9"/>
      <c r="APT200" s="9"/>
      <c r="APU200" s="9"/>
      <c r="APV200" s="9"/>
      <c r="APW200" s="9"/>
      <c r="APX200" s="9"/>
      <c r="APY200" s="9"/>
      <c r="APZ200" s="9"/>
      <c r="AQA200" s="9"/>
      <c r="AQB200" s="9"/>
      <c r="AQC200" s="9"/>
      <c r="AQD200" s="9"/>
      <c r="AQE200" s="9"/>
      <c r="AQF200" s="9"/>
      <c r="AQG200" s="9"/>
      <c r="AQH200" s="9"/>
      <c r="AQI200" s="9"/>
      <c r="AQJ200" s="9"/>
      <c r="AQK200" s="9"/>
      <c r="AQL200" s="9"/>
      <c r="AQM200" s="9"/>
      <c r="AQN200" s="9"/>
      <c r="AQO200" s="9"/>
      <c r="AQP200" s="9"/>
      <c r="AQQ200" s="9"/>
      <c r="AQR200" s="9"/>
      <c r="AQS200" s="9"/>
      <c r="AQT200" s="9"/>
      <c r="AQU200" s="9"/>
      <c r="AQV200" s="9"/>
      <c r="AQW200" s="9"/>
      <c r="AQX200" s="9"/>
      <c r="AQY200" s="9"/>
      <c r="AQZ200" s="9"/>
      <c r="ARA200" s="9"/>
      <c r="ARB200" s="9"/>
      <c r="ARC200" s="9"/>
      <c r="ARD200" s="9"/>
      <c r="ARE200" s="9"/>
      <c r="ARF200" s="9"/>
      <c r="ARG200" s="9"/>
      <c r="ARH200" s="9"/>
      <c r="ARI200" s="9"/>
      <c r="ARJ200" s="9"/>
      <c r="ARK200" s="9"/>
      <c r="ARL200" s="9"/>
      <c r="ARM200" s="9"/>
      <c r="ARN200" s="9"/>
      <c r="ARO200" s="9"/>
      <c r="ARP200" s="9"/>
      <c r="ARQ200" s="9"/>
      <c r="ARR200" s="9"/>
      <c r="ARS200" s="9"/>
      <c r="ART200" s="9"/>
      <c r="ARU200" s="9"/>
      <c r="ARV200" s="9"/>
      <c r="ARW200" s="9"/>
      <c r="ARX200" s="9"/>
      <c r="ARY200" s="9"/>
      <c r="ARZ200" s="9"/>
      <c r="ASA200" s="9"/>
      <c r="ASB200" s="9"/>
      <c r="ASC200" s="9"/>
      <c r="ASD200" s="9"/>
      <c r="ASE200" s="9"/>
      <c r="ASF200" s="9"/>
      <c r="ASG200" s="9"/>
      <c r="ASH200" s="9"/>
      <c r="ASI200" s="9"/>
      <c r="ASJ200" s="9"/>
      <c r="ASK200" s="9"/>
      <c r="ASL200" s="9"/>
      <c r="ASM200" s="9"/>
      <c r="ASN200" s="9"/>
      <c r="ASO200" s="9"/>
      <c r="ASP200" s="9"/>
      <c r="ASQ200" s="9"/>
      <c r="ASR200" s="9"/>
      <c r="ASS200" s="9"/>
      <c r="AST200" s="9"/>
      <c r="ASU200" s="9"/>
      <c r="ASV200" s="9"/>
      <c r="ASW200" s="9"/>
      <c r="ASX200" s="9"/>
      <c r="ASY200" s="9"/>
      <c r="ASZ200" s="9"/>
      <c r="ATA200" s="9"/>
      <c r="ATB200" s="9"/>
      <c r="ATC200" s="9"/>
      <c r="ATD200" s="9"/>
      <c r="ATE200" s="9"/>
      <c r="ATF200" s="9"/>
      <c r="ATG200" s="9"/>
      <c r="ATH200" s="9"/>
      <c r="ATI200" s="9"/>
      <c r="ATJ200" s="9"/>
      <c r="ATK200" s="9"/>
      <c r="ATL200" s="9"/>
      <c r="ATM200" s="9"/>
      <c r="ATN200" s="9"/>
      <c r="ATO200" s="9"/>
      <c r="ATP200" s="9"/>
      <c r="ATQ200" s="9"/>
      <c r="ATR200" s="9"/>
      <c r="ATS200" s="9"/>
      <c r="ATT200" s="9"/>
      <c r="ATU200" s="9"/>
      <c r="ATV200" s="9"/>
      <c r="ATW200" s="9"/>
      <c r="ATX200" s="9"/>
      <c r="ATY200" s="9"/>
      <c r="ATZ200" s="9"/>
      <c r="AUA200" s="9"/>
      <c r="AUB200" s="9"/>
      <c r="AUC200" s="9"/>
      <c r="AUD200" s="9"/>
      <c r="AUE200" s="9"/>
      <c r="AUF200" s="9"/>
      <c r="AUG200" s="9"/>
      <c r="AUH200" s="9"/>
      <c r="AUI200" s="9"/>
      <c r="AUJ200" s="9"/>
      <c r="AUK200" s="9"/>
      <c r="AUL200" s="9"/>
      <c r="AUM200" s="9"/>
      <c r="AUN200" s="9"/>
      <c r="AUO200" s="9"/>
      <c r="AUP200" s="9"/>
      <c r="AUQ200" s="9"/>
      <c r="AUR200" s="9"/>
      <c r="AUS200" s="9"/>
      <c r="AUT200" s="9"/>
      <c r="AUU200" s="9"/>
      <c r="AUV200" s="9"/>
      <c r="AUW200" s="9"/>
      <c r="AUX200" s="9"/>
      <c r="AUY200" s="9"/>
      <c r="AUZ200" s="9"/>
      <c r="AVA200" s="9"/>
      <c r="AVB200" s="9"/>
      <c r="AVC200" s="9"/>
      <c r="AVD200" s="9"/>
      <c r="AVE200" s="9"/>
      <c r="AVF200" s="9"/>
      <c r="AVG200" s="9"/>
      <c r="AVH200" s="9"/>
      <c r="AVI200" s="9"/>
      <c r="AVJ200" s="9"/>
      <c r="AVK200" s="9"/>
      <c r="AVL200" s="9"/>
      <c r="AVM200" s="9"/>
      <c r="AVN200" s="9"/>
      <c r="AVO200" s="9"/>
      <c r="AVP200" s="9"/>
      <c r="AVQ200" s="9"/>
      <c r="AVR200" s="9"/>
      <c r="AVS200" s="9"/>
      <c r="AVT200" s="9"/>
      <c r="AVU200" s="9"/>
      <c r="AVV200" s="9"/>
      <c r="AVW200" s="9"/>
      <c r="AVX200" s="9"/>
      <c r="AVY200" s="9"/>
      <c r="AVZ200" s="9"/>
      <c r="AWA200" s="9"/>
      <c r="AWB200" s="9"/>
      <c r="AWC200" s="9"/>
      <c r="AWD200" s="9"/>
      <c r="AWE200" s="9"/>
      <c r="AWF200" s="9"/>
      <c r="AWG200" s="9"/>
      <c r="AWH200" s="9"/>
      <c r="AWI200" s="9"/>
      <c r="AWJ200" s="9"/>
      <c r="AWK200" s="9"/>
      <c r="AWL200" s="9"/>
      <c r="AWM200" s="9"/>
      <c r="AWN200" s="9"/>
      <c r="AWO200" s="9"/>
      <c r="AWP200" s="9"/>
      <c r="AWQ200" s="9"/>
      <c r="AWR200" s="9"/>
      <c r="AWS200" s="9"/>
      <c r="AWT200" s="9"/>
      <c r="AWU200" s="9"/>
      <c r="AWV200" s="9"/>
      <c r="AWW200" s="9"/>
      <c r="AWX200" s="9"/>
      <c r="AWY200" s="9"/>
      <c r="AWZ200" s="9"/>
      <c r="AXA200" s="9"/>
      <c r="AXB200" s="9"/>
      <c r="AXC200" s="9"/>
      <c r="AXD200" s="9"/>
      <c r="AXE200" s="9"/>
      <c r="AXF200" s="9"/>
      <c r="AXG200" s="9"/>
      <c r="AXH200" s="9"/>
      <c r="AXI200" s="9"/>
      <c r="AXJ200" s="9"/>
      <c r="AXK200" s="9"/>
      <c r="AXL200" s="9"/>
      <c r="AXM200" s="9"/>
      <c r="AXN200" s="9"/>
      <c r="AXO200" s="9"/>
      <c r="AXP200" s="9"/>
      <c r="AXQ200" s="9"/>
      <c r="AXR200" s="9"/>
      <c r="AXS200" s="9"/>
      <c r="AXT200" s="9"/>
      <c r="AXU200" s="9"/>
      <c r="AXV200" s="9"/>
      <c r="AXW200" s="9"/>
      <c r="AXX200" s="9"/>
      <c r="AXY200" s="9"/>
      <c r="AXZ200" s="9"/>
      <c r="AYA200" s="9"/>
      <c r="AYB200" s="9"/>
      <c r="AYC200" s="9"/>
      <c r="AYD200" s="9"/>
      <c r="AYE200" s="9"/>
      <c r="AYF200" s="9"/>
      <c r="AYG200" s="9"/>
      <c r="AYH200" s="9"/>
      <c r="AYI200" s="9"/>
      <c r="AYJ200" s="9"/>
      <c r="AYK200" s="9"/>
      <c r="AYL200" s="9"/>
      <c r="AYM200" s="9"/>
      <c r="AYN200" s="9"/>
      <c r="AYO200" s="9"/>
      <c r="AYP200" s="9"/>
      <c r="AYQ200" s="9"/>
      <c r="AYR200" s="9"/>
      <c r="AYS200" s="9"/>
      <c r="AYT200" s="9"/>
      <c r="AYU200" s="9"/>
      <c r="AYV200" s="9"/>
      <c r="AYW200" s="9"/>
      <c r="AYX200" s="9"/>
      <c r="AYY200" s="9"/>
      <c r="AYZ200" s="9"/>
      <c r="AZA200" s="9"/>
      <c r="AZB200" s="9"/>
      <c r="AZC200" s="9"/>
      <c r="AZD200" s="9"/>
      <c r="AZE200" s="9"/>
      <c r="AZF200" s="9"/>
      <c r="AZG200" s="9"/>
      <c r="AZH200" s="9"/>
      <c r="AZI200" s="9"/>
      <c r="AZJ200" s="9"/>
      <c r="AZK200" s="9"/>
      <c r="AZL200" s="9"/>
      <c r="AZM200" s="9"/>
      <c r="AZN200" s="9"/>
      <c r="AZO200" s="9"/>
      <c r="AZP200" s="9"/>
      <c r="AZQ200" s="9"/>
      <c r="AZR200" s="9"/>
      <c r="AZS200" s="9"/>
      <c r="AZT200" s="9"/>
      <c r="AZU200" s="9"/>
      <c r="AZV200" s="9"/>
      <c r="AZW200" s="9"/>
      <c r="AZX200" s="9"/>
      <c r="AZY200" s="9"/>
      <c r="AZZ200" s="9"/>
      <c r="BAA200" s="9"/>
      <c r="BAB200" s="9"/>
      <c r="BAC200" s="9"/>
      <c r="BAD200" s="9"/>
      <c r="BAE200" s="9"/>
      <c r="BAF200" s="9"/>
      <c r="BAG200" s="9"/>
      <c r="BAH200" s="9"/>
      <c r="BAI200" s="9"/>
      <c r="BAJ200" s="9"/>
      <c r="BAK200" s="9"/>
      <c r="BAL200" s="9"/>
      <c r="BAM200" s="9"/>
      <c r="BAN200" s="9"/>
      <c r="BAO200" s="9"/>
      <c r="BAP200" s="9"/>
      <c r="BAQ200" s="9"/>
      <c r="BAR200" s="9"/>
      <c r="BAS200" s="9"/>
      <c r="BAT200" s="9"/>
      <c r="BAU200" s="9"/>
      <c r="BAV200" s="9"/>
      <c r="BAW200" s="9"/>
      <c r="BAX200" s="9"/>
      <c r="BAY200" s="9"/>
      <c r="BAZ200" s="9"/>
      <c r="BBA200" s="9"/>
      <c r="BBB200" s="9"/>
      <c r="BBC200" s="9"/>
      <c r="BBD200" s="9"/>
      <c r="BBE200" s="9"/>
      <c r="BBF200" s="9"/>
      <c r="BBG200" s="9"/>
      <c r="BBH200" s="9"/>
      <c r="BBI200" s="9"/>
      <c r="BBJ200" s="9"/>
      <c r="BBK200" s="9"/>
      <c r="BBL200" s="9"/>
      <c r="BBM200" s="9"/>
      <c r="BBN200" s="9"/>
      <c r="BBO200" s="9"/>
      <c r="BBP200" s="9"/>
      <c r="BBQ200" s="9"/>
      <c r="BBR200" s="9"/>
      <c r="BBS200" s="9"/>
      <c r="BBT200" s="9"/>
      <c r="BBU200" s="9"/>
      <c r="BBV200" s="9"/>
      <c r="BBW200" s="9"/>
      <c r="BBX200" s="9"/>
      <c r="BBY200" s="9"/>
      <c r="BBZ200" s="9"/>
      <c r="BCA200" s="9"/>
      <c r="BCB200" s="9"/>
      <c r="BCC200" s="9"/>
      <c r="BCD200" s="9"/>
      <c r="BCE200" s="9"/>
      <c r="BCF200" s="9"/>
      <c r="BCG200" s="9"/>
      <c r="BCH200" s="9"/>
      <c r="BCI200" s="9"/>
      <c r="BCJ200" s="9"/>
      <c r="BCK200" s="9"/>
      <c r="BCL200" s="9"/>
      <c r="BCM200" s="9"/>
      <c r="BCN200" s="9"/>
      <c r="BCO200" s="9"/>
      <c r="BCP200" s="9"/>
      <c r="BCQ200" s="9"/>
      <c r="BCR200" s="9"/>
      <c r="BCS200" s="9"/>
      <c r="BCT200" s="9"/>
      <c r="BCU200" s="9"/>
      <c r="BCV200" s="9"/>
      <c r="BCW200" s="9"/>
      <c r="BCX200" s="9"/>
      <c r="BCY200" s="9"/>
      <c r="BCZ200" s="9"/>
      <c r="BDA200" s="9"/>
      <c r="BDB200" s="9"/>
      <c r="BDC200" s="9"/>
      <c r="BDD200" s="9"/>
      <c r="BDE200" s="9"/>
      <c r="BDF200" s="9"/>
      <c r="BDG200" s="9"/>
      <c r="BDH200" s="9"/>
      <c r="BDI200" s="9"/>
      <c r="BDJ200" s="9"/>
      <c r="BDK200" s="9"/>
      <c r="BDL200" s="9"/>
      <c r="BDM200" s="9"/>
      <c r="BDN200" s="9"/>
      <c r="BDO200" s="9"/>
      <c r="BDP200" s="9"/>
      <c r="BDQ200" s="9"/>
      <c r="BDR200" s="9"/>
      <c r="BDS200" s="9"/>
      <c r="BDT200" s="9"/>
      <c r="BDU200" s="9"/>
      <c r="BDV200" s="9"/>
      <c r="BDW200" s="9"/>
      <c r="BDX200" s="9"/>
      <c r="BDY200" s="9"/>
      <c r="BDZ200" s="9"/>
      <c r="BEA200" s="9"/>
      <c r="BEB200" s="9"/>
      <c r="BEC200" s="9"/>
      <c r="BED200" s="9"/>
      <c r="BEE200" s="9"/>
      <c r="BEF200" s="9"/>
      <c r="BEG200" s="9"/>
      <c r="BEH200" s="9"/>
      <c r="BEI200" s="9"/>
      <c r="BEJ200" s="9"/>
      <c r="BEK200" s="9"/>
      <c r="BEL200" s="9"/>
      <c r="BEM200" s="9"/>
      <c r="BEN200" s="9"/>
      <c r="BEO200" s="9"/>
      <c r="BEP200" s="9"/>
      <c r="BEQ200" s="9"/>
      <c r="BER200" s="9"/>
      <c r="BES200" s="9"/>
      <c r="BET200" s="9"/>
      <c r="BEU200" s="9"/>
      <c r="BEV200" s="9"/>
      <c r="BEW200" s="9"/>
      <c r="BEX200" s="9"/>
      <c r="BEY200" s="9"/>
      <c r="BEZ200" s="9"/>
      <c r="BFA200" s="9"/>
      <c r="BFB200" s="9"/>
      <c r="BFC200" s="9"/>
      <c r="BFD200" s="9"/>
      <c r="BFE200" s="9"/>
      <c r="BFF200" s="9"/>
      <c r="BFG200" s="9"/>
      <c r="BFH200" s="9"/>
      <c r="BFI200" s="9"/>
      <c r="BFJ200" s="9"/>
      <c r="BFK200" s="9"/>
      <c r="BFL200" s="9"/>
      <c r="BFM200" s="9"/>
      <c r="BFN200" s="9"/>
      <c r="BFO200" s="9"/>
      <c r="BFP200" s="9"/>
      <c r="BFQ200" s="9"/>
      <c r="BFR200" s="9"/>
      <c r="BFS200" s="9"/>
      <c r="BFT200" s="9"/>
      <c r="BFU200" s="9"/>
      <c r="BFV200" s="9"/>
      <c r="BFW200" s="9"/>
      <c r="BFX200" s="9"/>
      <c r="BFY200" s="9"/>
      <c r="BFZ200" s="9"/>
      <c r="BGA200" s="9"/>
      <c r="BGB200" s="9"/>
      <c r="BGC200" s="9"/>
      <c r="BGD200" s="9"/>
      <c r="BGE200" s="9"/>
      <c r="BGF200" s="9"/>
      <c r="BGG200" s="9"/>
      <c r="BGH200" s="9"/>
      <c r="BGI200" s="9"/>
      <c r="BGJ200" s="9"/>
      <c r="BGK200" s="9"/>
      <c r="BGL200" s="9"/>
      <c r="BGM200" s="9"/>
      <c r="BGN200" s="9"/>
      <c r="BGO200" s="9"/>
      <c r="BGP200" s="9"/>
      <c r="BGQ200" s="9"/>
      <c r="BGR200" s="9"/>
      <c r="BGS200" s="9"/>
      <c r="BGT200" s="9"/>
      <c r="BGU200" s="9"/>
      <c r="BGV200" s="9"/>
      <c r="BGW200" s="9"/>
      <c r="BGX200" s="9"/>
      <c r="BGY200" s="9"/>
      <c r="BGZ200" s="9"/>
      <c r="BHA200" s="9"/>
      <c r="BHB200" s="9"/>
      <c r="BHC200" s="9"/>
      <c r="BHD200" s="9"/>
      <c r="BHE200" s="9"/>
      <c r="BHF200" s="9"/>
      <c r="BHG200" s="9"/>
      <c r="BHH200" s="9"/>
      <c r="BHI200" s="9"/>
      <c r="BHJ200" s="9"/>
      <c r="BHK200" s="9"/>
      <c r="BHL200" s="9"/>
      <c r="BHM200" s="9"/>
      <c r="BHN200" s="9"/>
      <c r="BHO200" s="9"/>
      <c r="BHP200" s="9"/>
      <c r="BHQ200" s="9"/>
      <c r="BHR200" s="9"/>
      <c r="BHS200" s="9"/>
      <c r="BHT200" s="9"/>
      <c r="BHU200" s="9"/>
      <c r="BHV200" s="9"/>
      <c r="BHW200" s="9"/>
      <c r="BHX200" s="9"/>
      <c r="BHY200" s="9"/>
      <c r="BHZ200" s="9"/>
      <c r="BIA200" s="9"/>
      <c r="BIB200" s="9"/>
      <c r="BIC200" s="9"/>
      <c r="BID200" s="9"/>
      <c r="BIE200" s="9"/>
      <c r="BIF200" s="9"/>
      <c r="BIG200" s="9"/>
      <c r="BIH200" s="9"/>
      <c r="BII200" s="9"/>
      <c r="BIJ200" s="9"/>
      <c r="BIK200" s="9"/>
      <c r="BIL200" s="9"/>
      <c r="BIM200" s="9"/>
      <c r="BIN200" s="9"/>
      <c r="BIO200" s="9"/>
      <c r="BIP200" s="9"/>
      <c r="BIQ200" s="9"/>
      <c r="BIR200" s="9"/>
      <c r="BIS200" s="9"/>
      <c r="BIT200" s="9"/>
      <c r="BIU200" s="9"/>
      <c r="BIV200" s="9"/>
      <c r="BIW200" s="9"/>
      <c r="BIX200" s="9"/>
      <c r="BIY200" s="9"/>
      <c r="BIZ200" s="9"/>
      <c r="BJA200" s="9"/>
      <c r="BJB200" s="9"/>
      <c r="BJC200" s="9"/>
      <c r="BJD200" s="9"/>
      <c r="BJE200" s="9"/>
      <c r="BJF200" s="9"/>
      <c r="BJG200" s="9"/>
      <c r="BJH200" s="9"/>
      <c r="BJI200" s="9"/>
      <c r="BJJ200" s="9"/>
      <c r="BJK200" s="9"/>
      <c r="BJL200" s="9"/>
      <c r="BJM200" s="9"/>
      <c r="BJN200" s="9"/>
      <c r="BJO200" s="9"/>
      <c r="BJP200" s="9"/>
      <c r="BJQ200" s="9"/>
      <c r="BJR200" s="9"/>
      <c r="BJS200" s="9"/>
      <c r="BJT200" s="9"/>
      <c r="BJU200" s="9"/>
      <c r="BJV200" s="9"/>
      <c r="BJW200" s="9"/>
      <c r="BJX200" s="9"/>
      <c r="BJY200" s="9"/>
      <c r="BJZ200" s="9"/>
      <c r="BKA200" s="9"/>
      <c r="BKB200" s="9"/>
      <c r="BKC200" s="9"/>
      <c r="BKD200" s="9"/>
      <c r="BKE200" s="9"/>
      <c r="BKF200" s="9"/>
      <c r="BKG200" s="9"/>
      <c r="BKH200" s="9"/>
      <c r="BKI200" s="9"/>
      <c r="BKJ200" s="9"/>
      <c r="BKK200" s="9"/>
      <c r="BKL200" s="9"/>
      <c r="BKM200" s="9"/>
      <c r="BKN200" s="9"/>
      <c r="BKO200" s="9"/>
      <c r="BKP200" s="9"/>
      <c r="BKQ200" s="9"/>
      <c r="BKR200" s="9"/>
      <c r="BKS200" s="9"/>
      <c r="BKT200" s="9"/>
      <c r="BKU200" s="9"/>
      <c r="BKV200" s="9"/>
      <c r="BKW200" s="9"/>
      <c r="BKX200" s="9"/>
      <c r="BKY200" s="9"/>
      <c r="BKZ200" s="9"/>
      <c r="BLA200" s="9"/>
      <c r="BLB200" s="9"/>
      <c r="BLC200" s="9"/>
      <c r="BLD200" s="9"/>
      <c r="BLE200" s="9"/>
      <c r="BLF200" s="9"/>
      <c r="BLG200" s="9"/>
      <c r="BLH200" s="9"/>
      <c r="BLI200" s="9"/>
      <c r="BLJ200" s="9"/>
      <c r="BLK200" s="9"/>
      <c r="BLL200" s="9"/>
      <c r="BLM200" s="9"/>
      <c r="BLN200" s="9"/>
      <c r="BLO200" s="9"/>
      <c r="BLP200" s="9"/>
      <c r="BLQ200" s="9"/>
      <c r="BLR200" s="9"/>
      <c r="BLS200" s="9"/>
      <c r="BLT200" s="9"/>
      <c r="BLU200" s="9"/>
      <c r="BLV200" s="9"/>
      <c r="BLW200" s="9"/>
      <c r="BLX200" s="9"/>
      <c r="BLY200" s="9"/>
      <c r="BLZ200" s="9"/>
      <c r="BMA200" s="9"/>
      <c r="BMB200" s="9"/>
      <c r="BMC200" s="9"/>
      <c r="BMD200" s="9"/>
      <c r="BME200" s="9"/>
      <c r="BMF200" s="9"/>
      <c r="BMG200" s="9"/>
      <c r="BMH200" s="9"/>
      <c r="BMI200" s="9"/>
      <c r="BMJ200" s="9"/>
      <c r="BMK200" s="9"/>
      <c r="BML200" s="9"/>
      <c r="BMM200" s="9"/>
      <c r="BMN200" s="9"/>
      <c r="BMO200" s="9"/>
      <c r="BMP200" s="9"/>
      <c r="BMQ200" s="9"/>
      <c r="BMR200" s="9"/>
      <c r="BMS200" s="9"/>
      <c r="BMT200" s="9"/>
      <c r="BMU200" s="9"/>
      <c r="BMV200" s="9"/>
      <c r="BMW200" s="9"/>
      <c r="BMX200" s="9"/>
      <c r="BMY200" s="9"/>
      <c r="BMZ200" s="9"/>
      <c r="BNA200" s="9"/>
      <c r="BNB200" s="9"/>
      <c r="BNC200" s="9"/>
      <c r="BND200" s="9"/>
    </row>
    <row r="201" ht="14.25" customHeight="1">
      <c r="A201" s="9">
        <v>24.0</v>
      </c>
      <c r="B201" s="9" t="s">
        <v>11947</v>
      </c>
      <c r="C201" s="9" t="s">
        <v>11948</v>
      </c>
      <c r="D201" s="9" t="s">
        <v>11948</v>
      </c>
      <c r="E201" s="9"/>
      <c r="F201" s="9">
        <v>6.0</v>
      </c>
      <c r="G201" s="9" t="s">
        <v>13661</v>
      </c>
      <c r="H201" s="9"/>
      <c r="I201" s="9"/>
      <c r="J201" s="9"/>
      <c r="K201" s="9"/>
      <c r="L201" s="9">
        <v>6.0</v>
      </c>
      <c r="M201" s="9"/>
      <c r="N201" s="9"/>
      <c r="O201" s="9"/>
      <c r="P201" s="9">
        <v>0.0</v>
      </c>
      <c r="Q201" s="9" t="s">
        <v>13662</v>
      </c>
      <c r="R201" s="9"/>
      <c r="S201" s="9" t="s">
        <v>3426</v>
      </c>
      <c r="T201" s="9" t="s">
        <v>3424</v>
      </c>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c r="DX201" s="9"/>
      <c r="DY201" s="9"/>
      <c r="DZ201" s="9"/>
      <c r="EA201" s="9"/>
      <c r="EB201" s="9"/>
      <c r="EC201" s="9"/>
      <c r="ED201" s="9"/>
      <c r="EE201" s="9"/>
      <c r="EF201" s="9"/>
      <c r="EG201" s="9"/>
      <c r="EH201" s="9"/>
      <c r="EI201" s="9"/>
      <c r="EJ201" s="9"/>
      <c r="EK201" s="9"/>
      <c r="EL201" s="9"/>
      <c r="EM201" s="9"/>
      <c r="EN201" s="9"/>
      <c r="EO201" s="9"/>
      <c r="EP201" s="9"/>
      <c r="EQ201" s="9"/>
      <c r="ER201" s="9"/>
      <c r="ES201" s="9"/>
      <c r="ET201" s="9"/>
      <c r="EU201" s="9"/>
      <c r="EV201" s="9"/>
      <c r="EW201" s="9"/>
      <c r="EX201" s="9"/>
      <c r="EY201" s="9"/>
      <c r="EZ201" s="9"/>
      <c r="FA201" s="9"/>
      <c r="FB201" s="9"/>
      <c r="FC201" s="9"/>
      <c r="FD201" s="9"/>
      <c r="FE201" s="9"/>
      <c r="FF201" s="9"/>
      <c r="FG201" s="9"/>
      <c r="FH201" s="9"/>
      <c r="FI201" s="9"/>
      <c r="FJ201" s="9"/>
      <c r="FK201" s="9"/>
      <c r="FL201" s="9"/>
      <c r="FM201" s="9"/>
      <c r="FN201" s="9"/>
      <c r="FO201" s="9"/>
      <c r="FP201" s="9"/>
      <c r="FQ201" s="9"/>
      <c r="FR201" s="9"/>
      <c r="FS201" s="9"/>
      <c r="FT201" s="9"/>
      <c r="FU201" s="9"/>
      <c r="FV201" s="9"/>
      <c r="FW201" s="9"/>
      <c r="FX201" s="9"/>
      <c r="FY201" s="9"/>
      <c r="FZ201" s="9"/>
      <c r="GA201" s="9"/>
      <c r="GB201" s="9"/>
      <c r="GC201" s="9"/>
      <c r="GD201" s="9"/>
      <c r="GE201" s="9"/>
      <c r="GF201" s="9"/>
      <c r="GG201" s="9"/>
      <c r="GH201" s="9"/>
      <c r="GI201" s="9"/>
      <c r="GJ201" s="9"/>
      <c r="GK201" s="9"/>
      <c r="GL201" s="9"/>
      <c r="GM201" s="9"/>
      <c r="GN201" s="9"/>
      <c r="GO201" s="9"/>
      <c r="GP201" s="9"/>
      <c r="GQ201" s="9"/>
      <c r="GR201" s="9"/>
      <c r="GS201" s="9"/>
      <c r="GT201" s="9"/>
      <c r="GU201" s="9"/>
      <c r="GV201" s="9"/>
      <c r="GW201" s="9"/>
      <c r="GX201" s="9"/>
      <c r="GY201" s="9"/>
      <c r="GZ201" s="9"/>
      <c r="HA201" s="9"/>
      <c r="HB201" s="9"/>
      <c r="HC201" s="9"/>
      <c r="HD201" s="9"/>
      <c r="HE201" s="9"/>
      <c r="HF201" s="9"/>
      <c r="HG201" s="9"/>
      <c r="HH201" s="9"/>
      <c r="HI201" s="9"/>
      <c r="HJ201" s="9"/>
      <c r="HK201" s="9"/>
      <c r="HL201" s="9"/>
      <c r="HM201" s="9"/>
      <c r="HN201" s="9"/>
      <c r="HO201" s="9"/>
      <c r="HP201" s="9"/>
      <c r="HQ201" s="9"/>
      <c r="HR201" s="9"/>
      <c r="HS201" s="9"/>
      <c r="HT201" s="9"/>
      <c r="HU201" s="9"/>
      <c r="HV201" s="9"/>
      <c r="HW201" s="9"/>
      <c r="HX201" s="9"/>
      <c r="HY201" s="9"/>
      <c r="HZ201" s="9"/>
      <c r="IA201" s="9"/>
      <c r="IB201" s="9"/>
      <c r="IC201" s="9"/>
      <c r="ID201" s="9"/>
      <c r="IE201" s="9"/>
      <c r="IF201" s="9"/>
      <c r="IG201" s="9"/>
      <c r="IH201" s="9"/>
      <c r="II201" s="9"/>
      <c r="IJ201" s="9"/>
      <c r="IK201" s="9"/>
      <c r="IL201" s="9"/>
      <c r="IM201" s="9"/>
      <c r="IN201" s="9"/>
      <c r="IO201" s="9"/>
      <c r="IP201" s="9"/>
      <c r="IQ201" s="9"/>
      <c r="IR201" s="9"/>
      <c r="IS201" s="9"/>
      <c r="IT201" s="9"/>
      <c r="IU201" s="9"/>
      <c r="IV201" s="9"/>
      <c r="IW201" s="9"/>
      <c r="IX201" s="9"/>
      <c r="IY201" s="9"/>
      <c r="IZ201" s="9"/>
      <c r="JA201" s="9"/>
      <c r="JB201" s="9"/>
      <c r="JC201" s="9"/>
      <c r="JD201" s="9"/>
      <c r="JE201" s="9"/>
      <c r="JF201" s="9"/>
      <c r="JG201" s="9"/>
      <c r="JH201" s="9"/>
      <c r="JI201" s="9"/>
      <c r="JJ201" s="9"/>
      <c r="JK201" s="9"/>
      <c r="JL201" s="9"/>
      <c r="JM201" s="9"/>
      <c r="JN201" s="9"/>
      <c r="JO201" s="9"/>
      <c r="JP201" s="9"/>
      <c r="JQ201" s="9"/>
      <c r="JR201" s="9"/>
      <c r="JS201" s="9"/>
      <c r="JT201" s="9"/>
      <c r="JU201" s="9"/>
      <c r="JV201" s="9"/>
      <c r="JW201" s="9"/>
      <c r="JX201" s="9"/>
      <c r="JY201" s="9"/>
      <c r="JZ201" s="9"/>
      <c r="KA201" s="9"/>
      <c r="KB201" s="9"/>
      <c r="KC201" s="9"/>
      <c r="KD201" s="9"/>
      <c r="KE201" s="9"/>
      <c r="KF201" s="9"/>
      <c r="KG201" s="9"/>
      <c r="KH201" s="9"/>
      <c r="KI201" s="9"/>
      <c r="KJ201" s="9"/>
      <c r="KK201" s="9"/>
      <c r="KL201" s="9"/>
      <c r="KM201" s="9"/>
      <c r="KN201" s="9"/>
      <c r="KO201" s="9"/>
      <c r="KP201" s="9"/>
      <c r="KQ201" s="9"/>
      <c r="KR201" s="9"/>
      <c r="KS201" s="9"/>
      <c r="KT201" s="9"/>
      <c r="KU201" s="9"/>
      <c r="KV201" s="9"/>
      <c r="KW201" s="9"/>
      <c r="KX201" s="9"/>
      <c r="KY201" s="9"/>
      <c r="KZ201" s="9"/>
      <c r="LA201" s="9"/>
      <c r="LB201" s="9"/>
      <c r="LC201" s="9"/>
      <c r="LD201" s="9"/>
      <c r="LE201" s="9"/>
      <c r="LF201" s="9"/>
      <c r="LG201" s="9"/>
      <c r="LH201" s="9"/>
      <c r="LI201" s="9"/>
      <c r="LJ201" s="9"/>
      <c r="LK201" s="9"/>
      <c r="LL201" s="9"/>
      <c r="LM201" s="9"/>
      <c r="LN201" s="9"/>
      <c r="LO201" s="9"/>
      <c r="LP201" s="9"/>
      <c r="LQ201" s="9"/>
      <c r="LR201" s="9"/>
      <c r="LS201" s="9"/>
      <c r="LT201" s="9"/>
      <c r="LU201" s="9"/>
      <c r="LV201" s="9"/>
      <c r="LW201" s="9"/>
      <c r="LX201" s="9"/>
      <c r="LY201" s="9"/>
      <c r="LZ201" s="9"/>
      <c r="MA201" s="9"/>
      <c r="MB201" s="9"/>
      <c r="MC201" s="9"/>
      <c r="MD201" s="9"/>
      <c r="ME201" s="9"/>
      <c r="MF201" s="9"/>
      <c r="MG201" s="9"/>
      <c r="MH201" s="9"/>
      <c r="MI201" s="9"/>
      <c r="MJ201" s="9"/>
      <c r="MK201" s="9"/>
      <c r="ML201" s="9"/>
      <c r="MM201" s="9"/>
      <c r="MN201" s="9"/>
      <c r="MO201" s="9"/>
      <c r="MP201" s="9"/>
      <c r="MQ201" s="9"/>
      <c r="MR201" s="9"/>
      <c r="MS201" s="9"/>
      <c r="MT201" s="9"/>
      <c r="MU201" s="9"/>
      <c r="MV201" s="9"/>
      <c r="MW201" s="9"/>
      <c r="MX201" s="9"/>
      <c r="MY201" s="9"/>
      <c r="MZ201" s="9"/>
      <c r="NA201" s="9"/>
      <c r="NB201" s="9"/>
      <c r="NC201" s="9"/>
      <c r="ND201" s="9"/>
      <c r="NE201" s="9"/>
      <c r="NF201" s="9"/>
      <c r="NG201" s="9"/>
      <c r="NH201" s="9"/>
      <c r="NI201" s="9"/>
      <c r="NJ201" s="9"/>
      <c r="NK201" s="9"/>
      <c r="NL201" s="9"/>
      <c r="NM201" s="9"/>
      <c r="NN201" s="9"/>
      <c r="NO201" s="9"/>
      <c r="NP201" s="9"/>
      <c r="NQ201" s="9"/>
      <c r="NR201" s="9"/>
      <c r="NS201" s="9"/>
      <c r="NT201" s="9"/>
      <c r="NU201" s="9"/>
      <c r="NV201" s="9"/>
      <c r="NW201" s="9"/>
      <c r="NX201" s="9"/>
      <c r="NY201" s="9"/>
      <c r="NZ201" s="9"/>
      <c r="OA201" s="9"/>
      <c r="OB201" s="9"/>
      <c r="OC201" s="9"/>
      <c r="OD201" s="9"/>
      <c r="OE201" s="9"/>
      <c r="OF201" s="9"/>
      <c r="OG201" s="9"/>
      <c r="OH201" s="9"/>
      <c r="OI201" s="9"/>
      <c r="OJ201" s="9"/>
      <c r="OK201" s="9"/>
      <c r="OL201" s="9"/>
      <c r="OM201" s="9"/>
      <c r="ON201" s="9"/>
      <c r="OO201" s="9"/>
      <c r="OP201" s="9"/>
      <c r="OQ201" s="9"/>
      <c r="OR201" s="9"/>
      <c r="OS201" s="9"/>
      <c r="OT201" s="9"/>
      <c r="OU201" s="9"/>
      <c r="OV201" s="9"/>
      <c r="OW201" s="9"/>
      <c r="OX201" s="9"/>
      <c r="OY201" s="9"/>
      <c r="OZ201" s="9"/>
      <c r="PA201" s="9"/>
      <c r="PB201" s="9"/>
      <c r="PC201" s="9"/>
      <c r="PD201" s="9"/>
      <c r="PE201" s="9"/>
      <c r="PF201" s="9"/>
      <c r="PG201" s="9"/>
      <c r="PH201" s="9"/>
      <c r="PI201" s="9"/>
      <c r="PJ201" s="9"/>
      <c r="PK201" s="9"/>
      <c r="PL201" s="9"/>
      <c r="PM201" s="9"/>
      <c r="PN201" s="9"/>
      <c r="PO201" s="9"/>
      <c r="PP201" s="9"/>
      <c r="PQ201" s="9"/>
      <c r="PR201" s="9"/>
      <c r="PS201" s="9"/>
      <c r="PT201" s="9"/>
      <c r="PU201" s="9"/>
      <c r="PV201" s="9"/>
      <c r="PW201" s="9"/>
      <c r="PX201" s="9"/>
      <c r="PY201" s="9"/>
      <c r="PZ201" s="9"/>
      <c r="QA201" s="9"/>
      <c r="QB201" s="9"/>
      <c r="QC201" s="9"/>
      <c r="QD201" s="9"/>
      <c r="QE201" s="9"/>
      <c r="QF201" s="9"/>
      <c r="QG201" s="9"/>
      <c r="QH201" s="9"/>
      <c r="QI201" s="9"/>
      <c r="QJ201" s="9"/>
      <c r="QK201" s="9"/>
      <c r="QL201" s="9"/>
      <c r="QM201" s="9"/>
      <c r="QN201" s="9"/>
      <c r="QO201" s="9"/>
      <c r="QP201" s="9"/>
      <c r="QQ201" s="9"/>
      <c r="QR201" s="9"/>
      <c r="QS201" s="9"/>
      <c r="QT201" s="9"/>
      <c r="QU201" s="9"/>
      <c r="QV201" s="9"/>
      <c r="QW201" s="9"/>
      <c r="QX201" s="9"/>
      <c r="QY201" s="9"/>
      <c r="QZ201" s="9"/>
      <c r="RA201" s="9"/>
      <c r="RB201" s="9"/>
      <c r="RC201" s="9"/>
      <c r="RD201" s="9"/>
      <c r="RE201" s="9"/>
      <c r="RF201" s="9"/>
      <c r="RG201" s="9"/>
      <c r="RH201" s="9"/>
      <c r="RI201" s="9"/>
      <c r="RJ201" s="9"/>
      <c r="RK201" s="9"/>
      <c r="RL201" s="9"/>
      <c r="RM201" s="9"/>
      <c r="RN201" s="9"/>
      <c r="RO201" s="9"/>
      <c r="RP201" s="9"/>
      <c r="RQ201" s="9"/>
      <c r="RR201" s="9"/>
      <c r="RS201" s="9"/>
      <c r="RT201" s="9"/>
      <c r="RU201" s="9"/>
      <c r="RV201" s="9"/>
      <c r="RW201" s="9"/>
      <c r="RX201" s="9"/>
      <c r="RY201" s="9"/>
      <c r="RZ201" s="9"/>
      <c r="SA201" s="9"/>
      <c r="SB201" s="9"/>
      <c r="SC201" s="9"/>
      <c r="SD201" s="9"/>
      <c r="SE201" s="9"/>
      <c r="SF201" s="9"/>
      <c r="SG201" s="9"/>
      <c r="SH201" s="9"/>
      <c r="SI201" s="9"/>
      <c r="SJ201" s="9"/>
      <c r="SK201" s="9"/>
      <c r="SL201" s="9"/>
      <c r="SM201" s="9"/>
      <c r="SN201" s="9"/>
      <c r="SO201" s="9"/>
      <c r="SP201" s="9"/>
      <c r="SQ201" s="9"/>
      <c r="SR201" s="9"/>
      <c r="SS201" s="9"/>
      <c r="ST201" s="9"/>
      <c r="SU201" s="9"/>
      <c r="SV201" s="9"/>
      <c r="SW201" s="9"/>
      <c r="SX201" s="9"/>
      <c r="SY201" s="9"/>
      <c r="SZ201" s="9"/>
      <c r="TA201" s="9"/>
      <c r="TB201" s="9"/>
      <c r="TC201" s="9"/>
      <c r="TD201" s="9"/>
      <c r="TE201" s="9"/>
      <c r="TF201" s="9"/>
      <c r="TG201" s="9"/>
      <c r="TH201" s="9"/>
      <c r="TI201" s="9"/>
      <c r="TJ201" s="9"/>
      <c r="TK201" s="9"/>
      <c r="TL201" s="9"/>
      <c r="TM201" s="9"/>
      <c r="TN201" s="9"/>
      <c r="TO201" s="9"/>
      <c r="ANB201" s="9"/>
      <c r="ANC201" s="9"/>
      <c r="AND201" s="9"/>
      <c r="ANE201" s="9"/>
      <c r="ANF201" s="9"/>
      <c r="ANG201" s="9"/>
      <c r="ANH201" s="9"/>
      <c r="ANI201" s="9"/>
      <c r="ANJ201" s="9"/>
      <c r="ANK201" s="9"/>
      <c r="ANL201" s="9"/>
      <c r="ANM201" s="9"/>
      <c r="ANN201" s="9"/>
      <c r="ANO201" s="9"/>
      <c r="ANP201" s="9"/>
      <c r="ANQ201" s="9"/>
      <c r="ANR201" s="9"/>
      <c r="ANS201" s="9"/>
      <c r="ANT201" s="9"/>
      <c r="ANU201" s="9"/>
      <c r="ANV201" s="9"/>
      <c r="ANW201" s="9"/>
      <c r="ANX201" s="9"/>
      <c r="ANY201" s="9"/>
      <c r="ANZ201" s="9"/>
      <c r="AOA201" s="9"/>
      <c r="AOB201" s="9"/>
      <c r="AOC201" s="9"/>
      <c r="AOD201" s="9"/>
      <c r="AOE201" s="9"/>
      <c r="AOF201" s="9"/>
      <c r="AOG201" s="9"/>
      <c r="AOH201" s="9"/>
      <c r="AOI201" s="9"/>
      <c r="AOJ201" s="9"/>
      <c r="AOK201" s="9"/>
      <c r="AOL201" s="9"/>
      <c r="AOM201" s="9"/>
      <c r="AON201" s="9"/>
      <c r="AOO201" s="9"/>
      <c r="AOP201" s="9"/>
      <c r="AOQ201" s="9"/>
      <c r="AOR201" s="9"/>
      <c r="AOS201" s="9"/>
      <c r="AOT201" s="9"/>
      <c r="AOU201" s="9"/>
      <c r="AOV201" s="9"/>
      <c r="AOW201" s="9"/>
      <c r="AOX201" s="9"/>
      <c r="AOY201" s="9"/>
      <c r="AOZ201" s="9"/>
      <c r="APA201" s="9"/>
      <c r="APB201" s="9"/>
      <c r="APC201" s="9"/>
      <c r="APD201" s="9"/>
      <c r="APE201" s="9"/>
      <c r="APF201" s="9"/>
      <c r="APG201" s="9"/>
      <c r="APH201" s="9"/>
      <c r="API201" s="9"/>
      <c r="APJ201" s="9"/>
      <c r="APK201" s="9"/>
      <c r="APL201" s="9"/>
      <c r="APM201" s="9"/>
      <c r="APN201" s="9"/>
      <c r="APO201" s="9"/>
      <c r="APP201" s="9"/>
      <c r="APQ201" s="9"/>
      <c r="APR201" s="9"/>
      <c r="APS201" s="9"/>
      <c r="APT201" s="9"/>
      <c r="APU201" s="9"/>
      <c r="APV201" s="9"/>
      <c r="APW201" s="9"/>
      <c r="APX201" s="9"/>
      <c r="APY201" s="9"/>
      <c r="APZ201" s="9"/>
      <c r="AQA201" s="9"/>
      <c r="AQB201" s="9"/>
      <c r="AQC201" s="9"/>
      <c r="AQD201" s="9"/>
      <c r="AQE201" s="9"/>
      <c r="AQF201" s="9"/>
      <c r="AQG201" s="9"/>
      <c r="AQH201" s="9"/>
      <c r="AQI201" s="9"/>
      <c r="AQJ201" s="9"/>
      <c r="AQK201" s="9"/>
      <c r="AQL201" s="9"/>
      <c r="AQM201" s="9"/>
      <c r="AQN201" s="9"/>
      <c r="AQO201" s="9"/>
      <c r="AQP201" s="9"/>
      <c r="AQQ201" s="9"/>
      <c r="AQR201" s="9"/>
      <c r="AQS201" s="9"/>
      <c r="AQT201" s="9"/>
      <c r="AQU201" s="9"/>
      <c r="AQV201" s="9"/>
      <c r="AQW201" s="9"/>
      <c r="AQX201" s="9"/>
      <c r="AQY201" s="9"/>
      <c r="AQZ201" s="9"/>
      <c r="ARA201" s="9"/>
      <c r="ARB201" s="9"/>
      <c r="ARC201" s="9"/>
      <c r="ARD201" s="9"/>
      <c r="ARE201" s="9"/>
      <c r="ARF201" s="9"/>
      <c r="ARG201" s="9"/>
      <c r="ARH201" s="9"/>
      <c r="ARI201" s="9"/>
      <c r="ARJ201" s="9"/>
      <c r="ARK201" s="9"/>
      <c r="ARL201" s="9"/>
      <c r="ARM201" s="9"/>
      <c r="ARN201" s="9"/>
      <c r="ARO201" s="9"/>
      <c r="ARP201" s="9"/>
      <c r="ARQ201" s="9"/>
      <c r="ARR201" s="9"/>
      <c r="ARS201" s="9"/>
      <c r="ART201" s="9"/>
      <c r="ARU201" s="9"/>
      <c r="ARV201" s="9"/>
      <c r="ARW201" s="9"/>
      <c r="ARX201" s="9"/>
      <c r="ARY201" s="9"/>
      <c r="ARZ201" s="9"/>
      <c r="ASA201" s="9"/>
      <c r="ASB201" s="9"/>
      <c r="ASC201" s="9"/>
      <c r="ASD201" s="9"/>
      <c r="ASE201" s="9"/>
      <c r="ASF201" s="9"/>
      <c r="ASG201" s="9"/>
      <c r="ASH201" s="9"/>
      <c r="ASI201" s="9"/>
      <c r="ASJ201" s="9"/>
      <c r="ASK201" s="9"/>
      <c r="ASL201" s="9"/>
      <c r="ASM201" s="9"/>
      <c r="ASN201" s="9"/>
      <c r="ASO201" s="9"/>
      <c r="ASP201" s="9"/>
      <c r="ASQ201" s="9"/>
      <c r="ASR201" s="9"/>
      <c r="ASS201" s="9"/>
      <c r="AST201" s="9"/>
      <c r="ASU201" s="9"/>
      <c r="ASV201" s="9"/>
      <c r="ASW201" s="9"/>
      <c r="ASX201" s="9"/>
      <c r="ASY201" s="9"/>
      <c r="ASZ201" s="9"/>
      <c r="ATA201" s="9"/>
      <c r="ATB201" s="9"/>
      <c r="ATC201" s="9"/>
      <c r="ATD201" s="9"/>
      <c r="ATE201" s="9"/>
      <c r="ATF201" s="9"/>
      <c r="ATG201" s="9"/>
      <c r="ATH201" s="9"/>
      <c r="ATI201" s="9"/>
      <c r="ATJ201" s="9"/>
      <c r="ATK201" s="9"/>
      <c r="ATL201" s="9"/>
      <c r="ATM201" s="9"/>
      <c r="ATN201" s="9"/>
      <c r="ATO201" s="9"/>
      <c r="ATP201" s="9"/>
      <c r="ATQ201" s="9"/>
      <c r="ATR201" s="9"/>
      <c r="ATS201" s="9"/>
      <c r="ATT201" s="9"/>
      <c r="ATU201" s="9"/>
      <c r="ATV201" s="9"/>
      <c r="ATW201" s="9"/>
      <c r="ATX201" s="9"/>
      <c r="ATY201" s="9"/>
      <c r="ATZ201" s="9"/>
      <c r="AUA201" s="9"/>
      <c r="AUB201" s="9"/>
      <c r="AUC201" s="9"/>
      <c r="AUD201" s="9"/>
      <c r="AUE201" s="9"/>
      <c r="AUF201" s="9"/>
      <c r="AUG201" s="9"/>
      <c r="AUH201" s="9"/>
      <c r="AUI201" s="9"/>
      <c r="AUJ201" s="9"/>
      <c r="AUK201" s="9"/>
      <c r="AUL201" s="9"/>
      <c r="AUM201" s="9"/>
      <c r="AUN201" s="9"/>
      <c r="AUO201" s="9"/>
      <c r="AUP201" s="9"/>
      <c r="AUQ201" s="9"/>
      <c r="AUR201" s="9"/>
      <c r="AUS201" s="9"/>
      <c r="AUT201" s="9"/>
      <c r="AUU201" s="9"/>
      <c r="AUV201" s="9"/>
      <c r="AUW201" s="9"/>
      <c r="AUX201" s="9"/>
      <c r="AUY201" s="9"/>
      <c r="AUZ201" s="9"/>
      <c r="AVA201" s="9"/>
      <c r="AVB201" s="9"/>
      <c r="AVC201" s="9"/>
      <c r="AVD201" s="9"/>
      <c r="AVE201" s="9"/>
      <c r="AVF201" s="9"/>
      <c r="AVG201" s="9"/>
      <c r="AVH201" s="9"/>
      <c r="AVI201" s="9"/>
      <c r="AVJ201" s="9"/>
      <c r="AVK201" s="9"/>
      <c r="AVL201" s="9"/>
      <c r="AVM201" s="9"/>
      <c r="AVN201" s="9"/>
      <c r="AVO201" s="9"/>
      <c r="AVP201" s="9"/>
      <c r="AVQ201" s="9"/>
      <c r="AVR201" s="9"/>
      <c r="AVS201" s="9"/>
      <c r="AVT201" s="9"/>
      <c r="AVU201" s="9"/>
      <c r="AVV201" s="9"/>
      <c r="AVW201" s="9"/>
      <c r="AVX201" s="9"/>
      <c r="AVY201" s="9"/>
      <c r="AVZ201" s="9"/>
      <c r="AWA201" s="9"/>
      <c r="AWB201" s="9"/>
      <c r="AWC201" s="9"/>
      <c r="AWD201" s="9"/>
      <c r="AWE201" s="9"/>
      <c r="AWF201" s="9"/>
      <c r="AWG201" s="9"/>
      <c r="AWH201" s="9"/>
      <c r="AWI201" s="9"/>
      <c r="AWJ201" s="9"/>
      <c r="AWK201" s="9"/>
      <c r="AWL201" s="9"/>
      <c r="AWM201" s="9"/>
      <c r="AWN201" s="9"/>
      <c r="AWO201" s="9"/>
      <c r="AWP201" s="9"/>
      <c r="AWQ201" s="9"/>
      <c r="AWR201" s="9"/>
      <c r="AWS201" s="9"/>
      <c r="AWT201" s="9"/>
      <c r="AWU201" s="9"/>
      <c r="AWV201" s="9"/>
      <c r="AWW201" s="9"/>
      <c r="AWX201" s="9"/>
      <c r="AWY201" s="9"/>
      <c r="AWZ201" s="9"/>
      <c r="AXA201" s="9"/>
      <c r="AXB201" s="9"/>
      <c r="AXC201" s="9"/>
      <c r="AXD201" s="9"/>
      <c r="AXE201" s="9"/>
      <c r="AXF201" s="9"/>
      <c r="AXG201" s="9"/>
      <c r="AXH201" s="9"/>
      <c r="AXI201" s="9"/>
      <c r="AXJ201" s="9"/>
      <c r="AXK201" s="9"/>
      <c r="AXL201" s="9"/>
      <c r="AXM201" s="9"/>
      <c r="AXN201" s="9"/>
      <c r="AXO201" s="9"/>
      <c r="AXP201" s="9"/>
      <c r="AXQ201" s="9"/>
      <c r="AXR201" s="9"/>
      <c r="AXS201" s="9"/>
      <c r="AXT201" s="9"/>
      <c r="AXU201" s="9"/>
      <c r="AXV201" s="9"/>
      <c r="AXW201" s="9"/>
      <c r="AXX201" s="9"/>
      <c r="AXY201" s="9"/>
      <c r="AXZ201" s="9"/>
      <c r="AYA201" s="9"/>
      <c r="AYB201" s="9"/>
      <c r="AYC201" s="9"/>
      <c r="AYD201" s="9"/>
      <c r="AYE201" s="9"/>
      <c r="AYF201" s="9"/>
      <c r="AYG201" s="9"/>
      <c r="AYH201" s="9"/>
      <c r="AYI201" s="9"/>
      <c r="AYJ201" s="9"/>
      <c r="AYK201" s="9"/>
      <c r="AYL201" s="9"/>
      <c r="AYM201" s="9"/>
      <c r="AYN201" s="9"/>
      <c r="AYO201" s="9"/>
      <c r="AYP201" s="9"/>
      <c r="AYQ201" s="9"/>
      <c r="AYR201" s="9"/>
      <c r="AYS201" s="9"/>
      <c r="AYT201" s="9"/>
      <c r="AYU201" s="9"/>
      <c r="AYV201" s="9"/>
      <c r="AYW201" s="9"/>
      <c r="AYX201" s="9"/>
      <c r="AYY201" s="9"/>
      <c r="AYZ201" s="9"/>
      <c r="AZA201" s="9"/>
      <c r="AZB201" s="9"/>
      <c r="AZC201" s="9"/>
      <c r="AZD201" s="9"/>
      <c r="AZE201" s="9"/>
      <c r="AZF201" s="9"/>
      <c r="AZG201" s="9"/>
      <c r="AZH201" s="9"/>
      <c r="AZI201" s="9"/>
      <c r="AZJ201" s="9"/>
      <c r="AZK201" s="9"/>
      <c r="AZL201" s="9"/>
      <c r="AZM201" s="9"/>
      <c r="AZN201" s="9"/>
      <c r="AZO201" s="9"/>
      <c r="AZP201" s="9"/>
      <c r="AZQ201" s="9"/>
      <c r="AZR201" s="9"/>
      <c r="AZS201" s="9"/>
      <c r="AZT201" s="9"/>
      <c r="AZU201" s="9"/>
      <c r="AZV201" s="9"/>
      <c r="AZW201" s="9"/>
      <c r="AZX201" s="9"/>
      <c r="AZY201" s="9"/>
      <c r="AZZ201" s="9"/>
      <c r="BAA201" s="9"/>
      <c r="BAB201" s="9"/>
      <c r="BAC201" s="9"/>
      <c r="BAD201" s="9"/>
      <c r="BAE201" s="9"/>
      <c r="BAF201" s="9"/>
      <c r="BAG201" s="9"/>
      <c r="BAH201" s="9"/>
      <c r="BAI201" s="9"/>
      <c r="BAJ201" s="9"/>
      <c r="BAK201" s="9"/>
      <c r="BAL201" s="9"/>
      <c r="BAM201" s="9"/>
      <c r="BAN201" s="9"/>
      <c r="BAO201" s="9"/>
      <c r="BAP201" s="9"/>
      <c r="BAQ201" s="9"/>
      <c r="BAR201" s="9"/>
      <c r="BAS201" s="9"/>
      <c r="BAT201" s="9"/>
      <c r="BAU201" s="9"/>
      <c r="BAV201" s="9"/>
      <c r="BAW201" s="9"/>
      <c r="BAX201" s="9"/>
      <c r="BAY201" s="9"/>
      <c r="BAZ201" s="9"/>
      <c r="BBA201" s="9"/>
      <c r="BBB201" s="9"/>
      <c r="BBC201" s="9"/>
      <c r="BBD201" s="9"/>
      <c r="BBE201" s="9"/>
      <c r="BBF201" s="9"/>
      <c r="BBG201" s="9"/>
      <c r="BBH201" s="9"/>
      <c r="BBI201" s="9"/>
      <c r="BBJ201" s="9"/>
      <c r="BBK201" s="9"/>
      <c r="BBL201" s="9"/>
      <c r="BBM201" s="9"/>
      <c r="BBN201" s="9"/>
      <c r="BBO201" s="9"/>
      <c r="BBP201" s="9"/>
      <c r="BBQ201" s="9"/>
      <c r="BBR201" s="9"/>
      <c r="BBS201" s="9"/>
      <c r="BBT201" s="9"/>
      <c r="BBU201" s="9"/>
      <c r="BBV201" s="9"/>
      <c r="BBW201" s="9"/>
      <c r="BBX201" s="9"/>
      <c r="BBY201" s="9"/>
      <c r="BBZ201" s="9"/>
      <c r="BCA201" s="9"/>
      <c r="BCB201" s="9"/>
      <c r="BCC201" s="9"/>
      <c r="BCD201" s="9"/>
      <c r="BCE201" s="9"/>
      <c r="BCF201" s="9"/>
      <c r="BCG201" s="9"/>
      <c r="BCH201" s="9"/>
      <c r="BCI201" s="9"/>
      <c r="BCJ201" s="9"/>
      <c r="BCK201" s="9"/>
      <c r="BCL201" s="9"/>
      <c r="BCM201" s="9"/>
      <c r="BCN201" s="9"/>
      <c r="BCO201" s="9"/>
      <c r="BCP201" s="9"/>
      <c r="BCQ201" s="9"/>
      <c r="BCR201" s="9"/>
      <c r="BCS201" s="9"/>
      <c r="BCT201" s="9"/>
      <c r="BCU201" s="9"/>
      <c r="BCV201" s="9"/>
      <c r="BCW201" s="9"/>
      <c r="BCX201" s="9"/>
      <c r="BCY201" s="9"/>
      <c r="BCZ201" s="9"/>
      <c r="BDA201" s="9"/>
      <c r="BDB201" s="9"/>
      <c r="BDC201" s="9"/>
      <c r="BDD201" s="9"/>
      <c r="BDE201" s="9"/>
      <c r="BDF201" s="9"/>
      <c r="BDG201" s="9"/>
      <c r="BDH201" s="9"/>
      <c r="BDI201" s="9"/>
      <c r="BDJ201" s="9"/>
      <c r="BDK201" s="9"/>
      <c r="BDL201" s="9"/>
      <c r="BDM201" s="9"/>
      <c r="BDN201" s="9"/>
      <c r="BDO201" s="9"/>
      <c r="BDP201" s="9"/>
      <c r="BDQ201" s="9"/>
      <c r="BDR201" s="9"/>
      <c r="BDS201" s="9"/>
      <c r="BDT201" s="9"/>
      <c r="BDU201" s="9"/>
      <c r="BDV201" s="9"/>
      <c r="BDW201" s="9"/>
      <c r="BDX201" s="9"/>
      <c r="BDY201" s="9"/>
      <c r="BDZ201" s="9"/>
      <c r="BEA201" s="9"/>
      <c r="BEB201" s="9"/>
      <c r="BEC201" s="9"/>
      <c r="BED201" s="9"/>
      <c r="BEE201" s="9"/>
      <c r="BEF201" s="9"/>
      <c r="BEG201" s="9"/>
      <c r="BEH201" s="9"/>
      <c r="BEI201" s="9"/>
      <c r="BEJ201" s="9"/>
      <c r="BEK201" s="9"/>
      <c r="BEL201" s="9"/>
      <c r="BEM201" s="9"/>
      <c r="BEN201" s="9"/>
      <c r="BEO201" s="9"/>
      <c r="BEP201" s="9"/>
      <c r="BEQ201" s="9"/>
      <c r="BER201" s="9"/>
      <c r="BES201" s="9"/>
      <c r="BET201" s="9"/>
      <c r="BEU201" s="9"/>
      <c r="BEV201" s="9"/>
      <c r="BEW201" s="9"/>
      <c r="BEX201" s="9"/>
      <c r="BEY201" s="9"/>
      <c r="BEZ201" s="9"/>
      <c r="BFA201" s="9"/>
      <c r="BFB201" s="9"/>
      <c r="BFC201" s="9"/>
      <c r="BFD201" s="9"/>
      <c r="BFE201" s="9"/>
      <c r="BFF201" s="9"/>
      <c r="BFG201" s="9"/>
      <c r="BFH201" s="9"/>
      <c r="BFI201" s="9"/>
      <c r="BFJ201" s="9"/>
      <c r="BFK201" s="9"/>
      <c r="BFL201" s="9"/>
      <c r="BFM201" s="9"/>
      <c r="BFN201" s="9"/>
      <c r="BFO201" s="9"/>
      <c r="BFP201" s="9"/>
      <c r="BFQ201" s="9"/>
      <c r="BFR201" s="9"/>
      <c r="BFS201" s="9"/>
      <c r="BFT201" s="9"/>
      <c r="BFU201" s="9"/>
      <c r="BFV201" s="9"/>
      <c r="BFW201" s="9"/>
      <c r="BFX201" s="9"/>
      <c r="BFY201" s="9"/>
      <c r="BFZ201" s="9"/>
      <c r="BGA201" s="9"/>
      <c r="BGB201" s="9"/>
      <c r="BGC201" s="9"/>
      <c r="BGD201" s="9"/>
      <c r="BGE201" s="9"/>
      <c r="BGF201" s="9"/>
      <c r="BGG201" s="9"/>
      <c r="BGH201" s="9"/>
      <c r="BGI201" s="9"/>
      <c r="BGJ201" s="9"/>
      <c r="BGK201" s="9"/>
      <c r="BGL201" s="9"/>
      <c r="BGM201" s="9"/>
      <c r="BGN201" s="9"/>
      <c r="BGO201" s="9"/>
      <c r="BGP201" s="9"/>
      <c r="BGQ201" s="9"/>
      <c r="BGR201" s="9"/>
      <c r="BGS201" s="9"/>
      <c r="BGT201" s="9"/>
      <c r="BGU201" s="9"/>
      <c r="BGV201" s="9"/>
      <c r="BGW201" s="9"/>
      <c r="BGX201" s="9"/>
      <c r="BGY201" s="9"/>
      <c r="BGZ201" s="9"/>
      <c r="BHA201" s="9"/>
      <c r="BHB201" s="9"/>
      <c r="BHC201" s="9"/>
      <c r="BHD201" s="9"/>
      <c r="BHE201" s="9"/>
      <c r="BHF201" s="9"/>
      <c r="BHG201" s="9"/>
      <c r="BHH201" s="9"/>
      <c r="BHI201" s="9"/>
      <c r="BHJ201" s="9"/>
      <c r="BHK201" s="9"/>
      <c r="BHL201" s="9"/>
      <c r="BHM201" s="9"/>
      <c r="BHN201" s="9"/>
      <c r="BHO201" s="9"/>
      <c r="BHP201" s="9"/>
      <c r="BHQ201" s="9"/>
      <c r="BHR201" s="9"/>
      <c r="BHS201" s="9"/>
      <c r="BHT201" s="9"/>
      <c r="BHU201" s="9"/>
      <c r="BHV201" s="9"/>
      <c r="BHW201" s="9"/>
      <c r="BHX201" s="9"/>
      <c r="BHY201" s="9"/>
      <c r="BHZ201" s="9"/>
      <c r="BIA201" s="9"/>
      <c r="BIB201" s="9"/>
      <c r="BIC201" s="9"/>
      <c r="BID201" s="9"/>
      <c r="BIE201" s="9"/>
      <c r="BIF201" s="9"/>
      <c r="BIG201" s="9"/>
      <c r="BIH201" s="9"/>
      <c r="BII201" s="9"/>
      <c r="BIJ201" s="9"/>
      <c r="BIK201" s="9"/>
      <c r="BIL201" s="9"/>
      <c r="BIM201" s="9"/>
      <c r="BIN201" s="9"/>
      <c r="BIO201" s="9"/>
      <c r="BIP201" s="9"/>
      <c r="BIQ201" s="9"/>
      <c r="BIR201" s="9"/>
      <c r="BIS201" s="9"/>
      <c r="BIT201" s="9"/>
      <c r="BIU201" s="9"/>
      <c r="BIV201" s="9"/>
      <c r="BIW201" s="9"/>
      <c r="BIX201" s="9"/>
      <c r="BIY201" s="9"/>
      <c r="BIZ201" s="9"/>
      <c r="BJA201" s="9"/>
      <c r="BJB201" s="9"/>
      <c r="BJC201" s="9"/>
      <c r="BJD201" s="9"/>
      <c r="BJE201" s="9"/>
      <c r="BJF201" s="9"/>
      <c r="BJG201" s="9"/>
      <c r="BJH201" s="9"/>
      <c r="BJI201" s="9"/>
      <c r="BJJ201" s="9"/>
      <c r="BJK201" s="9"/>
      <c r="BJL201" s="9"/>
      <c r="BJM201" s="9"/>
      <c r="BJN201" s="9"/>
      <c r="BJO201" s="9"/>
      <c r="BJP201" s="9"/>
      <c r="BJQ201" s="9"/>
      <c r="BJR201" s="9"/>
      <c r="BJS201" s="9"/>
      <c r="BJT201" s="9"/>
      <c r="BJU201" s="9"/>
      <c r="BJV201" s="9"/>
      <c r="BJW201" s="9"/>
      <c r="BJX201" s="9"/>
      <c r="BJY201" s="9"/>
      <c r="BJZ201" s="9"/>
      <c r="BKA201" s="9"/>
      <c r="BKB201" s="9"/>
      <c r="BKC201" s="9"/>
      <c r="BKD201" s="9"/>
      <c r="BKE201" s="9"/>
      <c r="BKF201" s="9"/>
      <c r="BKG201" s="9"/>
      <c r="BKH201" s="9"/>
      <c r="BKI201" s="9"/>
      <c r="BKJ201" s="9"/>
      <c r="BKK201" s="9"/>
      <c r="BKL201" s="9"/>
      <c r="BKM201" s="9"/>
      <c r="BKN201" s="9"/>
      <c r="BKO201" s="9"/>
      <c r="BKP201" s="9"/>
      <c r="BKQ201" s="9"/>
      <c r="BKR201" s="9"/>
      <c r="BKS201" s="9"/>
      <c r="BKT201" s="9"/>
      <c r="BKU201" s="9"/>
      <c r="BKV201" s="9"/>
      <c r="BKW201" s="9"/>
      <c r="BKX201" s="9"/>
      <c r="BKY201" s="9"/>
      <c r="BKZ201" s="9"/>
      <c r="BLA201" s="9"/>
      <c r="BLB201" s="9"/>
      <c r="BLC201" s="9"/>
      <c r="BLD201" s="9"/>
      <c r="BLE201" s="9"/>
      <c r="BLF201" s="9"/>
      <c r="BLG201" s="9"/>
      <c r="BLH201" s="9"/>
      <c r="BLI201" s="9"/>
      <c r="BLJ201" s="9"/>
      <c r="BLK201" s="9"/>
      <c r="BLL201" s="9"/>
      <c r="BLM201" s="9"/>
      <c r="BLN201" s="9"/>
      <c r="BLO201" s="9"/>
      <c r="BLP201" s="9"/>
      <c r="BLQ201" s="9"/>
      <c r="BLR201" s="9"/>
      <c r="BLS201" s="9"/>
      <c r="BLT201" s="9"/>
      <c r="BLU201" s="9"/>
      <c r="BLV201" s="9"/>
      <c r="BLW201" s="9"/>
      <c r="BLX201" s="9"/>
      <c r="BLY201" s="9"/>
      <c r="BLZ201" s="9"/>
      <c r="BMA201" s="9"/>
      <c r="BMB201" s="9"/>
      <c r="BMC201" s="9"/>
      <c r="BMD201" s="9"/>
      <c r="BME201" s="9"/>
      <c r="BMF201" s="9"/>
      <c r="BMG201" s="9"/>
      <c r="BMH201" s="9"/>
      <c r="BMI201" s="9"/>
      <c r="BMJ201" s="9"/>
      <c r="BMK201" s="9"/>
      <c r="BML201" s="9"/>
      <c r="BMM201" s="9"/>
      <c r="BMN201" s="9"/>
      <c r="BMO201" s="9"/>
      <c r="BMP201" s="9"/>
      <c r="BMQ201" s="9"/>
      <c r="BMR201" s="9"/>
      <c r="BMS201" s="9"/>
      <c r="BMT201" s="9"/>
      <c r="BMU201" s="9"/>
      <c r="BMV201" s="9"/>
      <c r="BMW201" s="9"/>
      <c r="BMX201" s="9"/>
      <c r="BMY201" s="9"/>
      <c r="BMZ201" s="9"/>
      <c r="BNA201" s="9"/>
      <c r="BNB201" s="9"/>
      <c r="BNC201" s="9"/>
      <c r="BND201" s="9"/>
    </row>
    <row r="202" ht="14.25" customHeight="1">
      <c r="A202" s="9">
        <v>8.0</v>
      </c>
      <c r="B202" s="9" t="s">
        <v>11947</v>
      </c>
      <c r="C202" s="9" t="s">
        <v>11948</v>
      </c>
      <c r="D202" s="9" t="s">
        <v>11948</v>
      </c>
      <c r="E202" s="9"/>
      <c r="F202" s="9">
        <v>26.0</v>
      </c>
      <c r="G202" s="9" t="s">
        <v>13663</v>
      </c>
      <c r="H202" s="9" t="s">
        <v>13664</v>
      </c>
      <c r="I202" s="9"/>
      <c r="J202" s="9"/>
      <c r="K202" s="9"/>
      <c r="L202" s="9">
        <v>26.0</v>
      </c>
      <c r="M202" s="9"/>
      <c r="N202" s="9"/>
      <c r="O202" s="9"/>
      <c r="P202" s="9">
        <v>2.0</v>
      </c>
      <c r="Q202" s="9" t="s">
        <v>13665</v>
      </c>
      <c r="R202" s="9"/>
      <c r="S202" s="9" t="s">
        <v>3429</v>
      </c>
      <c r="T202" s="9" t="s">
        <v>3428</v>
      </c>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c r="DX202" s="9"/>
      <c r="DY202" s="9"/>
      <c r="DZ202" s="9"/>
      <c r="EA202" s="9"/>
      <c r="EB202" s="9"/>
      <c r="EC202" s="9"/>
      <c r="ED202" s="9"/>
      <c r="EE202" s="9"/>
      <c r="EF202" s="9"/>
      <c r="EG202" s="9"/>
      <c r="EH202" s="9"/>
      <c r="EI202" s="9"/>
      <c r="EJ202" s="9"/>
      <c r="EK202" s="9"/>
      <c r="EL202" s="9"/>
      <c r="EM202" s="9"/>
      <c r="EN202" s="9"/>
      <c r="EO202" s="9"/>
      <c r="EP202" s="9"/>
      <c r="EQ202" s="9"/>
      <c r="ER202" s="9"/>
      <c r="ES202" s="9"/>
      <c r="ET202" s="9"/>
      <c r="EU202" s="9"/>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c r="FZ202" s="9"/>
      <c r="GA202" s="9"/>
      <c r="GB202" s="9"/>
      <c r="GC202" s="9"/>
      <c r="GD202" s="9"/>
      <c r="GE202" s="9"/>
      <c r="GF202" s="9"/>
      <c r="GG202" s="9"/>
      <c r="GH202" s="9"/>
      <c r="GI202" s="9"/>
      <c r="GJ202" s="9"/>
      <c r="GK202" s="9"/>
      <c r="GL202" s="9"/>
      <c r="GM202" s="9"/>
      <c r="GN202" s="9"/>
      <c r="GO202" s="9"/>
      <c r="GP202" s="9"/>
      <c r="GQ202" s="9"/>
      <c r="GR202" s="9"/>
      <c r="GS202" s="9"/>
      <c r="GT202" s="9"/>
      <c r="GU202" s="9"/>
      <c r="GV202" s="9"/>
      <c r="GW202" s="9"/>
      <c r="GX202" s="9"/>
      <c r="GY202" s="9"/>
      <c r="GZ202" s="9"/>
      <c r="HA202" s="9"/>
      <c r="HB202" s="9"/>
      <c r="HC202" s="9"/>
      <c r="HD202" s="9"/>
      <c r="HE202" s="9"/>
      <c r="HF202" s="9"/>
      <c r="HG202" s="9"/>
      <c r="HH202" s="9"/>
      <c r="HI202" s="9"/>
      <c r="HJ202" s="9"/>
      <c r="HK202" s="9"/>
      <c r="HL202" s="9"/>
      <c r="HM202" s="9"/>
      <c r="HN202" s="9"/>
      <c r="HO202" s="9"/>
      <c r="HP202" s="9"/>
      <c r="HQ202" s="9"/>
      <c r="HR202" s="9"/>
      <c r="HS202" s="9"/>
      <c r="HT202" s="9"/>
      <c r="HU202" s="9"/>
      <c r="HV202" s="9"/>
      <c r="HW202" s="9"/>
      <c r="HX202" s="9"/>
      <c r="HY202" s="9"/>
      <c r="HZ202" s="9"/>
      <c r="IA202" s="9"/>
      <c r="IB202" s="9"/>
      <c r="IC202" s="9"/>
      <c r="ID202" s="9"/>
      <c r="IE202" s="9"/>
      <c r="IF202" s="9"/>
      <c r="IG202" s="9"/>
      <c r="IH202" s="9"/>
      <c r="II202" s="9"/>
      <c r="IJ202" s="9"/>
      <c r="IK202" s="9"/>
      <c r="IL202" s="9"/>
      <c r="IM202" s="9"/>
      <c r="IN202" s="9"/>
      <c r="IO202" s="9"/>
      <c r="IP202" s="9"/>
      <c r="IQ202" s="9"/>
      <c r="IR202" s="9"/>
      <c r="IS202" s="9"/>
      <c r="IT202" s="9"/>
      <c r="IU202" s="9"/>
      <c r="IV202" s="9"/>
      <c r="IW202" s="9"/>
      <c r="IX202" s="9"/>
      <c r="IY202" s="9"/>
      <c r="IZ202" s="9"/>
      <c r="JA202" s="9"/>
      <c r="JB202" s="9"/>
      <c r="JC202" s="9"/>
      <c r="JD202" s="9"/>
      <c r="JE202" s="9"/>
      <c r="JF202" s="9"/>
      <c r="JG202" s="9"/>
      <c r="JH202" s="9"/>
      <c r="JI202" s="9"/>
      <c r="JJ202" s="9"/>
      <c r="JK202" s="9"/>
      <c r="JL202" s="9"/>
      <c r="JM202" s="9"/>
      <c r="JN202" s="9"/>
      <c r="JO202" s="9"/>
      <c r="JP202" s="9"/>
      <c r="JQ202" s="9"/>
      <c r="JR202" s="9"/>
      <c r="JS202" s="9"/>
      <c r="JT202" s="9"/>
      <c r="JU202" s="9"/>
      <c r="JV202" s="9"/>
      <c r="JW202" s="9"/>
      <c r="JX202" s="9"/>
      <c r="JY202" s="9"/>
      <c r="JZ202" s="9"/>
      <c r="KA202" s="9"/>
      <c r="KB202" s="9"/>
      <c r="KC202" s="9"/>
      <c r="KD202" s="9"/>
      <c r="KE202" s="9"/>
      <c r="KF202" s="9"/>
      <c r="KG202" s="9"/>
      <c r="KH202" s="9"/>
      <c r="KI202" s="9"/>
      <c r="KJ202" s="9"/>
      <c r="KK202" s="9"/>
      <c r="KL202" s="9"/>
      <c r="KM202" s="9"/>
      <c r="KN202" s="9"/>
      <c r="KO202" s="9"/>
      <c r="KP202" s="9"/>
      <c r="KQ202" s="9"/>
      <c r="KR202" s="9"/>
      <c r="KS202" s="9"/>
      <c r="KT202" s="9"/>
      <c r="KU202" s="9"/>
      <c r="KV202" s="9"/>
      <c r="KW202" s="9"/>
      <c r="KX202" s="9"/>
      <c r="KY202" s="9"/>
      <c r="KZ202" s="9"/>
      <c r="LA202" s="9"/>
      <c r="LB202" s="9"/>
      <c r="LC202" s="9"/>
      <c r="LD202" s="9"/>
      <c r="LE202" s="9"/>
      <c r="LF202" s="9"/>
      <c r="LG202" s="9"/>
      <c r="LH202" s="9"/>
      <c r="LI202" s="9"/>
      <c r="LJ202" s="9"/>
      <c r="LK202" s="9"/>
      <c r="LL202" s="9"/>
      <c r="LM202" s="9"/>
      <c r="LN202" s="9"/>
      <c r="LO202" s="9"/>
      <c r="LP202" s="9"/>
      <c r="LQ202" s="9"/>
      <c r="LR202" s="9"/>
      <c r="LS202" s="9"/>
      <c r="LT202" s="9"/>
      <c r="LU202" s="9"/>
      <c r="LV202" s="9"/>
      <c r="LW202" s="9"/>
      <c r="LX202" s="9"/>
      <c r="LY202" s="9"/>
      <c r="LZ202" s="9"/>
      <c r="MA202" s="9"/>
      <c r="MB202" s="9"/>
      <c r="MC202" s="9"/>
      <c r="MD202" s="9"/>
      <c r="ME202" s="9"/>
      <c r="MF202" s="9"/>
      <c r="MG202" s="9"/>
      <c r="MH202" s="9"/>
      <c r="MI202" s="9"/>
      <c r="MJ202" s="9"/>
      <c r="MK202" s="9"/>
      <c r="ML202" s="9"/>
      <c r="MM202" s="9"/>
      <c r="MN202" s="9"/>
      <c r="MO202" s="9"/>
      <c r="MP202" s="9"/>
      <c r="MQ202" s="9"/>
      <c r="MR202" s="9"/>
      <c r="MS202" s="9"/>
      <c r="MT202" s="9"/>
      <c r="MU202" s="9"/>
      <c r="MV202" s="9"/>
      <c r="MW202" s="9"/>
      <c r="MX202" s="9"/>
      <c r="MY202" s="9"/>
      <c r="MZ202" s="9"/>
      <c r="NA202" s="9"/>
      <c r="NB202" s="9"/>
      <c r="NC202" s="9"/>
      <c r="ND202" s="9"/>
      <c r="NE202" s="9"/>
      <c r="NF202" s="9"/>
      <c r="NG202" s="9"/>
      <c r="NH202" s="9"/>
      <c r="NI202" s="9"/>
      <c r="NJ202" s="9"/>
      <c r="NK202" s="9"/>
      <c r="NL202" s="9"/>
      <c r="NM202" s="9"/>
      <c r="NN202" s="9"/>
      <c r="NO202" s="9"/>
      <c r="NP202" s="9"/>
      <c r="NQ202" s="9"/>
      <c r="NR202" s="9"/>
      <c r="NS202" s="9"/>
      <c r="NT202" s="9"/>
      <c r="NU202" s="9"/>
      <c r="NV202" s="9"/>
      <c r="NW202" s="9"/>
      <c r="NX202" s="9"/>
      <c r="NY202" s="9"/>
      <c r="NZ202" s="9"/>
      <c r="OA202" s="9"/>
      <c r="OB202" s="9"/>
      <c r="OC202" s="9"/>
      <c r="OD202" s="9"/>
      <c r="OE202" s="9"/>
      <c r="OF202" s="9"/>
      <c r="OG202" s="9"/>
      <c r="OH202" s="9"/>
      <c r="OI202" s="9"/>
      <c r="OJ202" s="9"/>
      <c r="OK202" s="9"/>
      <c r="OL202" s="9"/>
      <c r="OM202" s="9"/>
      <c r="ON202" s="9"/>
      <c r="OO202" s="9"/>
      <c r="OP202" s="9"/>
      <c r="OQ202" s="9"/>
      <c r="OR202" s="9"/>
      <c r="OS202" s="9"/>
      <c r="OT202" s="9"/>
      <c r="OU202" s="9"/>
      <c r="OV202" s="9"/>
      <c r="OW202" s="9"/>
      <c r="OX202" s="9"/>
      <c r="OY202" s="9"/>
      <c r="OZ202" s="9"/>
      <c r="PA202" s="9"/>
      <c r="PB202" s="9"/>
      <c r="PC202" s="9"/>
      <c r="PD202" s="9"/>
      <c r="PE202" s="9"/>
      <c r="PF202" s="9"/>
      <c r="PG202" s="9"/>
      <c r="PH202" s="9"/>
      <c r="PI202" s="9"/>
      <c r="PJ202" s="9"/>
      <c r="PK202" s="9"/>
      <c r="PL202" s="9"/>
      <c r="PM202" s="9"/>
      <c r="PN202" s="9"/>
      <c r="PO202" s="9"/>
      <c r="PP202" s="9"/>
      <c r="PQ202" s="9"/>
      <c r="PR202" s="9"/>
      <c r="PS202" s="9"/>
      <c r="PT202" s="9"/>
      <c r="PU202" s="9"/>
      <c r="PV202" s="9"/>
      <c r="PW202" s="9"/>
      <c r="PX202" s="9"/>
      <c r="PY202" s="9"/>
      <c r="PZ202" s="9"/>
      <c r="QA202" s="9"/>
      <c r="QB202" s="9"/>
      <c r="QC202" s="9"/>
      <c r="QD202" s="9"/>
      <c r="QE202" s="9"/>
      <c r="QF202" s="9"/>
      <c r="QG202" s="9"/>
      <c r="QH202" s="9"/>
      <c r="QI202" s="9"/>
      <c r="QJ202" s="9"/>
      <c r="QK202" s="9"/>
      <c r="QL202" s="9"/>
      <c r="QM202" s="9"/>
      <c r="QN202" s="9"/>
      <c r="QO202" s="9"/>
      <c r="QP202" s="9"/>
      <c r="QQ202" s="9"/>
      <c r="QR202" s="9"/>
      <c r="QS202" s="9"/>
      <c r="QT202" s="9"/>
      <c r="QU202" s="9"/>
      <c r="QV202" s="9"/>
      <c r="QW202" s="9"/>
      <c r="QX202" s="9"/>
      <c r="QY202" s="9"/>
      <c r="QZ202" s="9"/>
      <c r="RA202" s="9"/>
      <c r="RB202" s="9"/>
      <c r="RC202" s="9"/>
      <c r="RD202" s="9"/>
      <c r="RE202" s="9"/>
      <c r="RF202" s="9"/>
      <c r="RG202" s="9"/>
      <c r="RH202" s="9"/>
      <c r="RI202" s="9"/>
      <c r="RJ202" s="9"/>
      <c r="RK202" s="9"/>
      <c r="RL202" s="9"/>
      <c r="RM202" s="9"/>
      <c r="RN202" s="9"/>
      <c r="RO202" s="9"/>
      <c r="RP202" s="9"/>
      <c r="RQ202" s="9"/>
      <c r="RR202" s="9"/>
      <c r="RS202" s="9"/>
      <c r="RT202" s="9"/>
      <c r="RU202" s="9"/>
      <c r="RV202" s="9"/>
      <c r="RW202" s="9"/>
      <c r="RX202" s="9"/>
      <c r="RY202" s="9"/>
      <c r="RZ202" s="9"/>
      <c r="SA202" s="9"/>
      <c r="SB202" s="9"/>
      <c r="SC202" s="9"/>
      <c r="SD202" s="9"/>
      <c r="SE202" s="9"/>
      <c r="SF202" s="9"/>
      <c r="SG202" s="9"/>
      <c r="SH202" s="9"/>
      <c r="SI202" s="9"/>
      <c r="SJ202" s="9"/>
      <c r="SK202" s="9"/>
      <c r="SL202" s="9"/>
      <c r="SM202" s="9"/>
      <c r="SN202" s="9"/>
      <c r="SO202" s="9"/>
      <c r="SP202" s="9"/>
      <c r="SQ202" s="9"/>
      <c r="SR202" s="9"/>
      <c r="SS202" s="9"/>
      <c r="ST202" s="9"/>
      <c r="SU202" s="9"/>
      <c r="SV202" s="9"/>
      <c r="SW202" s="9"/>
      <c r="SX202" s="9"/>
      <c r="SY202" s="9"/>
      <c r="SZ202" s="9"/>
      <c r="TA202" s="9"/>
      <c r="TB202" s="9"/>
      <c r="TC202" s="9"/>
      <c r="TD202" s="9"/>
      <c r="TE202" s="9"/>
      <c r="TF202" s="9"/>
      <c r="TG202" s="9"/>
      <c r="TH202" s="9"/>
      <c r="TI202" s="9"/>
      <c r="TJ202" s="9"/>
      <c r="TK202" s="9"/>
      <c r="TL202" s="9"/>
      <c r="TM202" s="9"/>
      <c r="TN202" s="9"/>
      <c r="TO202" s="9"/>
      <c r="ANB202" s="9"/>
      <c r="ANC202" s="9"/>
      <c r="AND202" s="9"/>
      <c r="ANE202" s="9"/>
      <c r="ANF202" s="9"/>
      <c r="ANG202" s="9"/>
      <c r="ANH202" s="9"/>
      <c r="ANI202" s="9"/>
      <c r="ANJ202" s="9"/>
      <c r="ANK202" s="9"/>
      <c r="ANL202" s="9"/>
      <c r="ANM202" s="9"/>
      <c r="ANN202" s="9"/>
      <c r="ANO202" s="9"/>
      <c r="ANP202" s="9"/>
      <c r="ANQ202" s="9"/>
      <c r="ANR202" s="9"/>
      <c r="ANS202" s="9"/>
      <c r="ANT202" s="9"/>
      <c r="ANU202" s="9"/>
      <c r="ANV202" s="9"/>
      <c r="ANW202" s="9"/>
      <c r="ANX202" s="9"/>
      <c r="ANY202" s="9"/>
      <c r="ANZ202" s="9"/>
      <c r="AOA202" s="9"/>
      <c r="AOB202" s="9"/>
      <c r="AOC202" s="9"/>
      <c r="AOD202" s="9"/>
      <c r="AOE202" s="9"/>
      <c r="AOF202" s="9"/>
      <c r="AOG202" s="9"/>
      <c r="AOH202" s="9"/>
      <c r="AOI202" s="9"/>
      <c r="AOJ202" s="9"/>
      <c r="AOK202" s="9"/>
      <c r="AOL202" s="9"/>
      <c r="AOM202" s="9"/>
      <c r="AON202" s="9"/>
      <c r="AOO202" s="9"/>
      <c r="AOP202" s="9"/>
      <c r="AOQ202" s="9"/>
      <c r="AOR202" s="9"/>
      <c r="AOS202" s="9"/>
      <c r="AOT202" s="9"/>
      <c r="AOU202" s="9"/>
      <c r="AOV202" s="9"/>
      <c r="AOW202" s="9"/>
      <c r="AOX202" s="9"/>
      <c r="AOY202" s="9"/>
      <c r="AOZ202" s="9"/>
      <c r="APA202" s="9"/>
      <c r="APB202" s="9"/>
      <c r="APC202" s="9"/>
      <c r="APD202" s="9"/>
      <c r="APE202" s="9"/>
      <c r="APF202" s="9"/>
      <c r="APG202" s="9"/>
      <c r="APH202" s="9"/>
      <c r="API202" s="9"/>
      <c r="APJ202" s="9"/>
      <c r="APK202" s="9"/>
      <c r="APL202" s="9"/>
      <c r="APM202" s="9"/>
      <c r="APN202" s="9"/>
      <c r="APO202" s="9"/>
      <c r="APP202" s="9"/>
      <c r="APQ202" s="9"/>
      <c r="APR202" s="9"/>
      <c r="APS202" s="9"/>
      <c r="APT202" s="9"/>
      <c r="APU202" s="9"/>
      <c r="APV202" s="9"/>
      <c r="APW202" s="9"/>
      <c r="APX202" s="9"/>
      <c r="APY202" s="9"/>
      <c r="APZ202" s="9"/>
      <c r="AQA202" s="9"/>
      <c r="AQB202" s="9"/>
      <c r="AQC202" s="9"/>
      <c r="AQD202" s="9"/>
      <c r="AQE202" s="9"/>
      <c r="AQF202" s="9"/>
      <c r="AQG202" s="9"/>
      <c r="AQH202" s="9"/>
      <c r="AQI202" s="9"/>
      <c r="AQJ202" s="9"/>
      <c r="AQK202" s="9"/>
      <c r="AQL202" s="9"/>
      <c r="AQM202" s="9"/>
      <c r="AQN202" s="9"/>
      <c r="AQO202" s="9"/>
      <c r="AQP202" s="9"/>
      <c r="AQQ202" s="9"/>
      <c r="AQR202" s="9"/>
      <c r="AQS202" s="9"/>
      <c r="AQT202" s="9"/>
      <c r="AQU202" s="9"/>
      <c r="AQV202" s="9"/>
      <c r="AQW202" s="9"/>
      <c r="AQX202" s="9"/>
      <c r="AQY202" s="9"/>
      <c r="AQZ202" s="9"/>
      <c r="ARA202" s="9"/>
      <c r="ARB202" s="9"/>
      <c r="ARC202" s="9"/>
      <c r="ARD202" s="9"/>
      <c r="ARE202" s="9"/>
      <c r="ARF202" s="9"/>
      <c r="ARG202" s="9"/>
      <c r="ARH202" s="9"/>
      <c r="ARI202" s="9"/>
      <c r="ARJ202" s="9"/>
      <c r="ARK202" s="9"/>
      <c r="ARL202" s="9"/>
      <c r="ARM202" s="9"/>
      <c r="ARN202" s="9"/>
      <c r="ARO202" s="9"/>
      <c r="ARP202" s="9"/>
      <c r="ARQ202" s="9"/>
      <c r="ARR202" s="9"/>
      <c r="ARS202" s="9"/>
      <c r="ART202" s="9"/>
      <c r="ARU202" s="9"/>
      <c r="ARV202" s="9"/>
      <c r="ARW202" s="9"/>
      <c r="ARX202" s="9"/>
      <c r="ARY202" s="9"/>
      <c r="ARZ202" s="9"/>
      <c r="ASA202" s="9"/>
      <c r="ASB202" s="9"/>
      <c r="ASC202" s="9"/>
      <c r="ASD202" s="9"/>
      <c r="ASE202" s="9"/>
      <c r="ASF202" s="9"/>
      <c r="ASG202" s="9"/>
      <c r="ASH202" s="9"/>
      <c r="ASI202" s="9"/>
      <c r="ASJ202" s="9"/>
      <c r="ASK202" s="9"/>
      <c r="ASL202" s="9"/>
      <c r="ASM202" s="9"/>
      <c r="ASN202" s="9"/>
      <c r="ASO202" s="9"/>
      <c r="ASP202" s="9"/>
      <c r="ASQ202" s="9"/>
      <c r="ASR202" s="9"/>
      <c r="ASS202" s="9"/>
      <c r="AST202" s="9"/>
      <c r="ASU202" s="9"/>
      <c r="ASV202" s="9"/>
      <c r="ASW202" s="9"/>
      <c r="ASX202" s="9"/>
      <c r="ASY202" s="9"/>
      <c r="ASZ202" s="9"/>
      <c r="ATA202" s="9"/>
      <c r="ATB202" s="9"/>
      <c r="ATC202" s="9"/>
      <c r="ATD202" s="9"/>
      <c r="ATE202" s="9"/>
      <c r="ATF202" s="9"/>
      <c r="ATG202" s="9"/>
      <c r="ATH202" s="9"/>
      <c r="ATI202" s="9"/>
      <c r="ATJ202" s="9"/>
      <c r="ATK202" s="9"/>
      <c r="ATL202" s="9"/>
      <c r="ATM202" s="9"/>
      <c r="ATN202" s="9"/>
      <c r="ATO202" s="9"/>
      <c r="ATP202" s="9"/>
      <c r="ATQ202" s="9"/>
      <c r="ATR202" s="9"/>
      <c r="ATS202" s="9"/>
      <c r="ATT202" s="9"/>
      <c r="ATU202" s="9"/>
      <c r="ATV202" s="9"/>
      <c r="ATW202" s="9"/>
      <c r="ATX202" s="9"/>
      <c r="ATY202" s="9"/>
      <c r="ATZ202" s="9"/>
      <c r="AUA202" s="9"/>
      <c r="AUB202" s="9"/>
      <c r="AUC202" s="9"/>
      <c r="AUD202" s="9"/>
      <c r="AUE202" s="9"/>
      <c r="AUF202" s="9"/>
      <c r="AUG202" s="9"/>
      <c r="AUH202" s="9"/>
      <c r="AUI202" s="9"/>
      <c r="AUJ202" s="9"/>
      <c r="AUK202" s="9"/>
      <c r="AUL202" s="9"/>
      <c r="AUM202" s="9"/>
      <c r="AUN202" s="9"/>
      <c r="AUO202" s="9"/>
      <c r="AUP202" s="9"/>
      <c r="AUQ202" s="9"/>
      <c r="AUR202" s="9"/>
      <c r="AUS202" s="9"/>
      <c r="AUT202" s="9"/>
      <c r="AUU202" s="9"/>
      <c r="AUV202" s="9"/>
      <c r="AUW202" s="9"/>
      <c r="AUX202" s="9"/>
      <c r="AUY202" s="9"/>
      <c r="AUZ202" s="9"/>
      <c r="AVA202" s="9"/>
      <c r="AVB202" s="9"/>
      <c r="AVC202" s="9"/>
      <c r="AVD202" s="9"/>
      <c r="AVE202" s="9"/>
      <c r="AVF202" s="9"/>
      <c r="AVG202" s="9"/>
      <c r="AVH202" s="9"/>
      <c r="AVI202" s="9"/>
      <c r="AVJ202" s="9"/>
      <c r="AVK202" s="9"/>
      <c r="AVL202" s="9"/>
      <c r="AVM202" s="9"/>
      <c r="AVN202" s="9"/>
      <c r="AVO202" s="9"/>
      <c r="AVP202" s="9"/>
      <c r="AVQ202" s="9"/>
      <c r="AVR202" s="9"/>
      <c r="AVS202" s="9"/>
      <c r="AVT202" s="9"/>
      <c r="AVU202" s="9"/>
      <c r="AVV202" s="9"/>
      <c r="AVW202" s="9"/>
      <c r="AVX202" s="9"/>
      <c r="AVY202" s="9"/>
      <c r="AVZ202" s="9"/>
      <c r="AWA202" s="9"/>
      <c r="AWB202" s="9"/>
      <c r="AWC202" s="9"/>
      <c r="AWD202" s="9"/>
      <c r="AWE202" s="9"/>
      <c r="AWF202" s="9"/>
      <c r="AWG202" s="9"/>
      <c r="AWH202" s="9"/>
      <c r="AWI202" s="9"/>
      <c r="AWJ202" s="9"/>
      <c r="AWK202" s="9"/>
      <c r="AWL202" s="9"/>
      <c r="AWM202" s="9"/>
      <c r="AWN202" s="9"/>
      <c r="AWO202" s="9"/>
      <c r="AWP202" s="9"/>
      <c r="AWQ202" s="9"/>
      <c r="AWR202" s="9"/>
      <c r="AWS202" s="9"/>
      <c r="AWT202" s="9"/>
      <c r="AWU202" s="9"/>
      <c r="AWV202" s="9"/>
      <c r="AWW202" s="9"/>
      <c r="AWX202" s="9"/>
      <c r="AWY202" s="9" t="s">
        <v>13666</v>
      </c>
      <c r="AWZ202" s="9"/>
      <c r="AXA202" s="9"/>
      <c r="AXB202" s="9"/>
      <c r="AXC202" s="9"/>
      <c r="AXD202" s="9"/>
      <c r="AXE202" s="9"/>
      <c r="AXF202" s="9"/>
      <c r="AXG202" s="9"/>
      <c r="AXH202" s="9"/>
      <c r="AXI202" s="9"/>
      <c r="AXJ202" s="9"/>
      <c r="AXK202" s="9"/>
      <c r="AXL202" s="9"/>
      <c r="AXM202" s="9"/>
      <c r="AXN202" s="9"/>
      <c r="AXO202" s="9"/>
      <c r="AXP202" s="9"/>
      <c r="AXQ202" s="9"/>
      <c r="AXR202" s="9"/>
      <c r="AXS202" s="9"/>
      <c r="AXT202" s="9"/>
      <c r="AXU202" s="9"/>
      <c r="AXV202" s="9"/>
      <c r="AXW202" s="9"/>
      <c r="AXX202" s="9"/>
      <c r="AXY202" s="9"/>
      <c r="AXZ202" s="9"/>
      <c r="AYA202" s="9"/>
      <c r="AYB202" s="9"/>
      <c r="AYC202" s="9"/>
      <c r="AYD202" s="9"/>
      <c r="AYE202" s="9"/>
      <c r="AYF202" s="9"/>
      <c r="AYG202" s="9"/>
      <c r="AYH202" s="9" t="s">
        <v>13667</v>
      </c>
      <c r="AYI202" s="9"/>
      <c r="AYJ202" s="9"/>
      <c r="AYK202" s="9"/>
      <c r="AYL202" s="9"/>
      <c r="AYM202" s="9"/>
      <c r="AYN202" s="9"/>
      <c r="AYO202" s="9"/>
      <c r="AYP202" s="9"/>
      <c r="AYQ202" s="9"/>
      <c r="AYR202" s="9"/>
      <c r="AYS202" s="9"/>
      <c r="AYT202" s="9"/>
      <c r="AYU202" s="9"/>
      <c r="AYV202" s="9"/>
      <c r="AYW202" s="9"/>
      <c r="AYX202" s="9"/>
      <c r="AYY202" s="9" t="s">
        <v>5691</v>
      </c>
      <c r="AYZ202" s="9" t="s">
        <v>5691</v>
      </c>
      <c r="AZA202" s="9"/>
      <c r="AZB202" s="9"/>
      <c r="AZC202" s="9"/>
      <c r="AZD202" s="9"/>
      <c r="AZE202" s="9"/>
      <c r="AZF202" s="9"/>
      <c r="AZG202" s="9"/>
      <c r="AZH202" s="9"/>
      <c r="AZI202" s="9"/>
      <c r="AZJ202" s="9"/>
      <c r="AZK202" s="9"/>
      <c r="AZL202" s="9"/>
      <c r="AZM202" s="9"/>
      <c r="AZN202" s="9"/>
      <c r="AZO202" s="9"/>
      <c r="AZP202" s="9"/>
      <c r="AZQ202" s="9"/>
      <c r="AZR202" s="9"/>
      <c r="AZS202" s="9"/>
      <c r="AZT202" s="9"/>
      <c r="AZU202" s="9"/>
      <c r="AZV202" s="9"/>
      <c r="AZW202" s="9"/>
      <c r="AZX202" s="9"/>
      <c r="AZY202" s="9"/>
      <c r="AZZ202" s="9"/>
      <c r="BAA202" s="9"/>
      <c r="BAB202" s="9"/>
      <c r="BAC202" s="9"/>
      <c r="BAD202" s="9"/>
      <c r="BAE202" s="9"/>
      <c r="BAF202" s="9"/>
      <c r="BAG202" s="9"/>
      <c r="BAH202" s="9"/>
      <c r="BAI202" s="9"/>
      <c r="BAJ202" s="9"/>
      <c r="BAK202" s="9" t="s">
        <v>13668</v>
      </c>
      <c r="BAL202" s="9"/>
      <c r="BAM202" s="9"/>
      <c r="BAN202" s="9"/>
      <c r="BAO202" s="9"/>
      <c r="BAP202" s="9"/>
      <c r="BAQ202" s="9"/>
      <c r="BAR202" s="9">
        <v>590.0</v>
      </c>
      <c r="BAS202" s="9" t="s">
        <v>13669</v>
      </c>
      <c r="BAT202" s="9">
        <v>332.0</v>
      </c>
      <c r="BAU202" s="9"/>
      <c r="BAV202" s="9"/>
      <c r="BAW202" s="9"/>
      <c r="BAX202" s="9"/>
      <c r="BAY202" s="9"/>
      <c r="BAZ202" s="9"/>
      <c r="BBA202" s="9"/>
      <c r="BBB202" s="9"/>
      <c r="BBC202" s="9"/>
      <c r="BBD202" s="9"/>
      <c r="BBE202" s="9"/>
      <c r="BBF202" s="9"/>
      <c r="BBG202" s="9"/>
      <c r="BBH202" s="9"/>
      <c r="BBI202" s="9" t="s">
        <v>5718</v>
      </c>
      <c r="BBJ202" s="9"/>
      <c r="BBK202" s="9"/>
      <c r="BBL202" s="9"/>
      <c r="BBM202" s="9"/>
      <c r="BBN202" s="9"/>
      <c r="BBO202" s="9"/>
      <c r="BBP202" s="9"/>
      <c r="BBQ202" s="9"/>
      <c r="BBR202" s="9"/>
      <c r="BBS202" s="9"/>
      <c r="BBT202" s="9"/>
      <c r="BBU202" s="9"/>
      <c r="BBV202" s="9"/>
      <c r="BBW202" s="9"/>
      <c r="BBX202" s="9"/>
      <c r="BBY202" s="9"/>
      <c r="BBZ202" s="9"/>
      <c r="BCA202" s="9"/>
      <c r="BCB202" s="9" t="s">
        <v>12851</v>
      </c>
      <c r="BCC202" s="9"/>
      <c r="BCD202" s="9"/>
      <c r="BCE202" s="9"/>
      <c r="BCF202" s="9" t="s">
        <v>5720</v>
      </c>
      <c r="BCG202" s="9" t="s">
        <v>11952</v>
      </c>
      <c r="BCH202" s="9"/>
      <c r="BCI202" s="9"/>
      <c r="BCJ202" s="9"/>
      <c r="BCK202" s="9"/>
      <c r="BCL202" s="9"/>
      <c r="BCM202" s="9"/>
      <c r="BCN202" s="9"/>
      <c r="BCO202" s="9"/>
      <c r="BCP202" s="9"/>
      <c r="BCQ202" s="9"/>
      <c r="BCR202" s="9"/>
      <c r="BCS202" s="9"/>
      <c r="BCT202" s="9"/>
      <c r="BCU202" s="9"/>
      <c r="BCV202" s="9"/>
      <c r="BCW202" s="9"/>
      <c r="BCX202" s="9"/>
      <c r="BCY202" s="9"/>
      <c r="BCZ202" s="9"/>
      <c r="BDA202" s="9"/>
      <c r="BDB202" s="9"/>
      <c r="BDC202" s="9"/>
      <c r="BDD202" s="9" t="s">
        <v>13669</v>
      </c>
      <c r="BDE202" s="9"/>
      <c r="BDF202" s="9"/>
      <c r="BDG202" s="9"/>
      <c r="BDH202" s="9"/>
      <c r="BDI202" s="9"/>
      <c r="BDJ202" s="9"/>
      <c r="BDK202" s="9"/>
      <c r="BDL202" s="9"/>
      <c r="BDM202" s="9"/>
      <c r="BDN202" s="9"/>
      <c r="BDO202" s="9"/>
      <c r="BDP202" s="9"/>
      <c r="BDQ202" s="9"/>
      <c r="BDR202" s="9"/>
      <c r="BDS202" s="9"/>
      <c r="BDT202" s="9"/>
      <c r="BDU202" s="9"/>
      <c r="BDV202" s="9"/>
      <c r="BDW202" s="9"/>
      <c r="BDX202" s="9"/>
      <c r="BDY202" s="9" t="s">
        <v>5691</v>
      </c>
      <c r="BDZ202" s="9" t="s">
        <v>5691</v>
      </c>
      <c r="BEA202" s="9"/>
      <c r="BEB202" s="9"/>
      <c r="BEC202" s="9"/>
      <c r="BED202" s="9"/>
      <c r="BEE202" s="9"/>
      <c r="BEF202" s="9"/>
      <c r="BEG202" s="9"/>
      <c r="BEH202" s="9"/>
      <c r="BEI202" s="9"/>
      <c r="BEJ202" s="9"/>
      <c r="BEK202" s="9"/>
      <c r="BEL202" s="9"/>
      <c r="BEM202" s="9"/>
      <c r="BEN202" s="9"/>
      <c r="BEO202" s="9"/>
      <c r="BEP202" s="9"/>
      <c r="BEQ202" s="9"/>
      <c r="BER202" s="9"/>
      <c r="BES202" s="9"/>
      <c r="BET202" s="9"/>
      <c r="BEU202" s="9"/>
      <c r="BEV202" s="9"/>
      <c r="BEW202" s="9"/>
      <c r="BEX202" s="9"/>
      <c r="BEY202" s="9"/>
      <c r="BEZ202" s="9"/>
      <c r="BFA202" s="9"/>
      <c r="BFB202" s="9"/>
      <c r="BFC202" s="9"/>
      <c r="BFD202" s="9"/>
      <c r="BFE202" s="9"/>
      <c r="BFF202" s="9"/>
      <c r="BFG202" s="9"/>
      <c r="BFH202" s="9"/>
      <c r="BFI202" s="9"/>
      <c r="BFJ202" s="9"/>
      <c r="BFK202" s="9" t="s">
        <v>13670</v>
      </c>
      <c r="BFL202" s="9"/>
      <c r="BFM202" s="9"/>
      <c r="BFN202" s="9"/>
      <c r="BFO202" s="9"/>
      <c r="BFP202" s="9"/>
      <c r="BFQ202" s="9"/>
      <c r="BFR202" s="9">
        <v>590.0</v>
      </c>
      <c r="BFS202" s="9" t="s">
        <v>13671</v>
      </c>
      <c r="BFT202" s="9">
        <v>332.0</v>
      </c>
      <c r="BFU202" s="9"/>
      <c r="BFV202" s="9"/>
      <c r="BFW202" s="9"/>
      <c r="BFX202" s="9"/>
      <c r="BFY202" s="9"/>
      <c r="BFZ202" s="9"/>
      <c r="BGA202" s="9"/>
      <c r="BGB202" s="9"/>
      <c r="BGC202" s="9"/>
      <c r="BGD202" s="9"/>
      <c r="BGE202" s="9"/>
      <c r="BGF202" s="9"/>
      <c r="BGG202" s="9"/>
      <c r="BGH202" s="9"/>
      <c r="BGI202" s="9" t="s">
        <v>5718</v>
      </c>
      <c r="BGJ202" s="9"/>
      <c r="BGK202" s="9"/>
      <c r="BGL202" s="9"/>
      <c r="BGM202" s="9"/>
      <c r="BGN202" s="9"/>
      <c r="BGO202" s="9"/>
      <c r="BGP202" s="9"/>
      <c r="BGQ202" s="9"/>
      <c r="BGR202" s="9"/>
      <c r="BGS202" s="9"/>
      <c r="BGT202" s="9"/>
      <c r="BGU202" s="9"/>
      <c r="BGV202" s="9"/>
      <c r="BGW202" s="9"/>
      <c r="BGX202" s="9"/>
      <c r="BGY202" s="9"/>
      <c r="BGZ202" s="9"/>
      <c r="BHA202" s="9"/>
      <c r="BHB202" s="9" t="s">
        <v>12851</v>
      </c>
      <c r="BHC202" s="9"/>
      <c r="BHD202" s="9"/>
      <c r="BHE202" s="9"/>
      <c r="BHF202" s="9" t="s">
        <v>5720</v>
      </c>
      <c r="BHG202" s="9" t="s">
        <v>11952</v>
      </c>
      <c r="BHH202" s="9"/>
      <c r="BHI202" s="9"/>
      <c r="BHJ202" s="9"/>
      <c r="BHK202" s="9"/>
      <c r="BHL202" s="9"/>
      <c r="BHM202" s="9"/>
      <c r="BHN202" s="9"/>
      <c r="BHO202" s="9"/>
      <c r="BHP202" s="9"/>
      <c r="BHQ202" s="9"/>
      <c r="BHR202" s="9"/>
      <c r="BHS202" s="9"/>
      <c r="BHT202" s="9"/>
      <c r="BHU202" s="9"/>
      <c r="BHV202" s="9"/>
      <c r="BHW202" s="9"/>
      <c r="BHX202" s="9"/>
      <c r="BHY202" s="9"/>
      <c r="BHZ202" s="9"/>
      <c r="BIA202" s="9"/>
      <c r="BIB202" s="9"/>
      <c r="BIC202" s="9"/>
      <c r="BID202" s="9" t="s">
        <v>13671</v>
      </c>
      <c r="BIE202" s="9"/>
      <c r="BIF202" s="9"/>
      <c r="BIG202" s="9"/>
      <c r="BIH202" s="9"/>
      <c r="BII202" s="9"/>
      <c r="BIJ202" s="9"/>
      <c r="BIK202" s="9"/>
      <c r="BIL202" s="9"/>
      <c r="BIM202" s="9"/>
      <c r="BIN202" s="9"/>
      <c r="BIO202" s="9"/>
      <c r="BIP202" s="9"/>
      <c r="BIQ202" s="9"/>
      <c r="BIR202" s="9"/>
      <c r="BIS202" s="9"/>
      <c r="BIT202" s="9"/>
      <c r="BIU202" s="9"/>
      <c r="BIV202" s="9"/>
      <c r="BIW202" s="9"/>
      <c r="BIX202" s="9"/>
      <c r="BIY202" s="9" t="s">
        <v>5691</v>
      </c>
      <c r="BIZ202" s="9" t="s">
        <v>5691</v>
      </c>
      <c r="BJA202" s="9"/>
      <c r="BJB202" s="9"/>
      <c r="BJC202" s="9"/>
      <c r="BJD202" s="9"/>
      <c r="BJE202" s="9"/>
      <c r="BJF202" s="9"/>
      <c r="BJG202" s="9"/>
      <c r="BJH202" s="9"/>
      <c r="BJI202" s="9"/>
      <c r="BJJ202" s="9"/>
      <c r="BJK202" s="9"/>
      <c r="BJL202" s="9"/>
      <c r="BJM202" s="9"/>
      <c r="BJN202" s="9"/>
      <c r="BJO202" s="9"/>
      <c r="BJP202" s="9"/>
      <c r="BJQ202" s="9"/>
      <c r="BJR202" s="9"/>
      <c r="BJS202" s="9"/>
      <c r="BJT202" s="9"/>
      <c r="BJU202" s="9"/>
      <c r="BJV202" s="9"/>
      <c r="BJW202" s="9"/>
      <c r="BJX202" s="9"/>
      <c r="BJY202" s="9"/>
      <c r="BJZ202" s="9"/>
      <c r="BKA202" s="9"/>
      <c r="BKB202" s="9"/>
      <c r="BKC202" s="9"/>
      <c r="BKD202" s="9"/>
      <c r="BKE202" s="9"/>
      <c r="BKF202" s="9"/>
      <c r="BKG202" s="9"/>
      <c r="BKH202" s="9"/>
      <c r="BKI202" s="9"/>
      <c r="BKJ202" s="9"/>
      <c r="BKK202" s="9" t="s">
        <v>13672</v>
      </c>
      <c r="BKL202" s="9"/>
      <c r="BKM202" s="9"/>
      <c r="BKN202" s="9"/>
      <c r="BKO202" s="9"/>
      <c r="BKP202" s="9"/>
      <c r="BKQ202" s="9"/>
      <c r="BKR202" s="9">
        <v>590.0</v>
      </c>
      <c r="BKS202" s="9" t="s">
        <v>13673</v>
      </c>
      <c r="BKT202" s="9">
        <v>332.0</v>
      </c>
      <c r="BKU202" s="9"/>
      <c r="BKV202" s="9"/>
      <c r="BKW202" s="9"/>
      <c r="BKX202" s="9"/>
      <c r="BKY202" s="9"/>
      <c r="BKZ202" s="9"/>
      <c r="BLA202" s="9"/>
      <c r="BLB202" s="9"/>
      <c r="BLC202" s="9"/>
      <c r="BLD202" s="9"/>
      <c r="BLE202" s="9"/>
      <c r="BLF202" s="9"/>
      <c r="BLG202" s="9"/>
      <c r="BLH202" s="9"/>
      <c r="BLI202" s="9" t="s">
        <v>5718</v>
      </c>
      <c r="BLJ202" s="9"/>
      <c r="BLK202" s="9"/>
      <c r="BLL202" s="9"/>
      <c r="BLM202" s="9"/>
      <c r="BLN202" s="9"/>
      <c r="BLO202" s="9"/>
      <c r="BLP202" s="9"/>
      <c r="BLQ202" s="9"/>
      <c r="BLR202" s="9"/>
      <c r="BLS202" s="9"/>
      <c r="BLT202" s="9"/>
      <c r="BLU202" s="9"/>
      <c r="BLV202" s="9"/>
      <c r="BLW202" s="9"/>
      <c r="BLX202" s="9"/>
      <c r="BLY202" s="9"/>
      <c r="BLZ202" s="9"/>
      <c r="BMA202" s="9"/>
      <c r="BMB202" s="9" t="s">
        <v>12851</v>
      </c>
      <c r="BMC202" s="9"/>
      <c r="BMD202" s="9"/>
      <c r="BME202" s="9"/>
      <c r="BMF202" s="9" t="s">
        <v>5720</v>
      </c>
      <c r="BMG202" s="9" t="s">
        <v>11952</v>
      </c>
      <c r="BMH202" s="9"/>
      <c r="BMI202" s="9"/>
      <c r="BMJ202" s="9"/>
      <c r="BMK202" s="9"/>
      <c r="BML202" s="9"/>
      <c r="BMM202" s="9"/>
      <c r="BMN202" s="9"/>
      <c r="BMO202" s="9"/>
      <c r="BMP202" s="9"/>
      <c r="BMQ202" s="9"/>
      <c r="BMR202" s="9"/>
      <c r="BMS202" s="9"/>
      <c r="BMT202" s="9"/>
      <c r="BMU202" s="9"/>
      <c r="BMV202" s="9"/>
      <c r="BMW202" s="9"/>
      <c r="BMX202" s="9"/>
      <c r="BMY202" s="9"/>
      <c r="BMZ202" s="9"/>
      <c r="BNA202" s="9"/>
      <c r="BNB202" s="9"/>
      <c r="BNC202" s="9"/>
      <c r="BND202" s="9" t="s">
        <v>13673</v>
      </c>
    </row>
    <row r="203" ht="14.25" customHeight="1">
      <c r="A203" s="9">
        <v>4.0</v>
      </c>
      <c r="B203" s="9" t="s">
        <v>11947</v>
      </c>
      <c r="C203" s="9" t="s">
        <v>11948</v>
      </c>
      <c r="D203" s="9" t="s">
        <v>11948</v>
      </c>
      <c r="E203" s="9"/>
      <c r="F203" s="9">
        <v>2.0</v>
      </c>
      <c r="G203" s="9" t="s">
        <v>13674</v>
      </c>
      <c r="H203" s="9"/>
      <c r="I203" s="9"/>
      <c r="J203" s="9"/>
      <c r="K203" s="9"/>
      <c r="L203" s="9">
        <v>2.0</v>
      </c>
      <c r="M203" s="9"/>
      <c r="N203" s="9"/>
      <c r="O203" s="9"/>
      <c r="P203" s="9">
        <v>0.0</v>
      </c>
      <c r="Q203" s="9" t="s">
        <v>13675</v>
      </c>
      <c r="R203" s="9"/>
      <c r="S203" s="9" t="s">
        <v>3432</v>
      </c>
      <c r="T203" s="9" t="s">
        <v>3431</v>
      </c>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c r="DA203" s="9"/>
      <c r="DB203" s="9"/>
      <c r="DC203" s="9"/>
      <c r="DD203" s="9"/>
      <c r="DE203" s="9"/>
      <c r="DF203" s="9"/>
      <c r="DG203" s="9"/>
      <c r="DH203" s="9"/>
      <c r="DI203" s="9"/>
      <c r="DJ203" s="9"/>
      <c r="DK203" s="9"/>
      <c r="DL203" s="9"/>
      <c r="DM203" s="9"/>
      <c r="DN203" s="9"/>
      <c r="DO203" s="9"/>
      <c r="DP203" s="9"/>
      <c r="DQ203" s="9"/>
      <c r="DR203" s="9"/>
      <c r="DS203" s="9"/>
      <c r="DT203" s="9"/>
      <c r="DU203" s="9"/>
      <c r="DV203" s="9"/>
      <c r="DW203" s="9"/>
      <c r="DX203" s="9"/>
      <c r="DY203" s="9"/>
      <c r="DZ203" s="9"/>
      <c r="EA203" s="9"/>
      <c r="EB203" s="9"/>
      <c r="EC203" s="9"/>
      <c r="ED203" s="9"/>
      <c r="EE203" s="9"/>
      <c r="EF203" s="9"/>
      <c r="EG203" s="9"/>
      <c r="EH203" s="9"/>
      <c r="EI203" s="9"/>
      <c r="EJ203" s="9"/>
      <c r="EK203" s="9"/>
      <c r="EL203" s="9"/>
      <c r="EM203" s="9"/>
      <c r="EN203" s="9"/>
      <c r="EO203" s="9"/>
      <c r="EP203" s="9"/>
      <c r="EQ203" s="9"/>
      <c r="ER203" s="9"/>
      <c r="ES203" s="9"/>
      <c r="ET203" s="9"/>
      <c r="EU203" s="9"/>
      <c r="EV203" s="9"/>
      <c r="EW203" s="9"/>
      <c r="EX203" s="9"/>
      <c r="EY203" s="9"/>
      <c r="EZ203" s="9"/>
      <c r="FA203" s="9"/>
      <c r="FB203" s="9"/>
      <c r="FC203" s="9"/>
      <c r="FD203" s="9"/>
      <c r="FE203" s="9"/>
      <c r="FF203" s="9"/>
      <c r="FG203" s="9"/>
      <c r="FH203" s="9"/>
      <c r="FI203" s="9"/>
      <c r="FJ203" s="9"/>
      <c r="FK203" s="9"/>
      <c r="FL203" s="9"/>
      <c r="FM203" s="9"/>
      <c r="FN203" s="9"/>
      <c r="FO203" s="9"/>
      <c r="FP203" s="9"/>
      <c r="FQ203" s="9"/>
      <c r="FR203" s="9"/>
      <c r="FS203" s="9"/>
      <c r="FT203" s="9"/>
      <c r="FU203" s="9"/>
      <c r="FV203" s="9"/>
      <c r="FW203" s="9"/>
      <c r="FX203" s="9"/>
      <c r="FY203" s="9"/>
      <c r="FZ203" s="9"/>
      <c r="GA203" s="9"/>
      <c r="GB203" s="9"/>
      <c r="GC203" s="9"/>
      <c r="GD203" s="9"/>
      <c r="GE203" s="9"/>
      <c r="GF203" s="9"/>
      <c r="GG203" s="9"/>
      <c r="GH203" s="9"/>
      <c r="GI203" s="9"/>
      <c r="GJ203" s="9"/>
      <c r="GK203" s="9"/>
      <c r="GL203" s="9"/>
      <c r="GM203" s="9"/>
      <c r="GN203" s="9"/>
      <c r="GO203" s="9"/>
      <c r="GP203" s="9"/>
      <c r="GQ203" s="9"/>
      <c r="GR203" s="9"/>
      <c r="GS203" s="9"/>
      <c r="GT203" s="9"/>
      <c r="GU203" s="9"/>
      <c r="GV203" s="9"/>
      <c r="GW203" s="9"/>
      <c r="GX203" s="9"/>
      <c r="GY203" s="9"/>
      <c r="GZ203" s="9"/>
      <c r="HA203" s="9"/>
      <c r="HB203" s="9"/>
      <c r="HC203" s="9"/>
      <c r="HD203" s="9"/>
      <c r="HE203" s="9"/>
      <c r="HF203" s="9"/>
      <c r="HG203" s="9"/>
      <c r="HH203" s="9"/>
      <c r="HI203" s="9"/>
      <c r="HJ203" s="9"/>
      <c r="HK203" s="9"/>
      <c r="HL203" s="9"/>
      <c r="HM203" s="9"/>
      <c r="HN203" s="9"/>
      <c r="HO203" s="9"/>
      <c r="HP203" s="9"/>
      <c r="HQ203" s="9"/>
      <c r="HR203" s="9"/>
      <c r="HS203" s="9"/>
      <c r="HT203" s="9"/>
      <c r="HU203" s="9"/>
      <c r="HV203" s="9"/>
      <c r="HW203" s="9"/>
      <c r="HX203" s="9"/>
      <c r="HY203" s="9"/>
      <c r="HZ203" s="9"/>
      <c r="IA203" s="9"/>
      <c r="IB203" s="9"/>
      <c r="IC203" s="9"/>
      <c r="ID203" s="9"/>
      <c r="IE203" s="9"/>
      <c r="IF203" s="9"/>
      <c r="IG203" s="9"/>
      <c r="IH203" s="9"/>
      <c r="II203" s="9"/>
      <c r="IJ203" s="9"/>
      <c r="IK203" s="9"/>
      <c r="IL203" s="9"/>
      <c r="IM203" s="9"/>
      <c r="IN203" s="9"/>
      <c r="IO203" s="9"/>
      <c r="IP203" s="9"/>
      <c r="IQ203" s="9"/>
      <c r="IR203" s="9"/>
      <c r="IS203" s="9"/>
      <c r="IT203" s="9"/>
      <c r="IU203" s="9"/>
      <c r="IV203" s="9"/>
      <c r="IW203" s="9"/>
      <c r="IX203" s="9"/>
      <c r="IY203" s="9"/>
      <c r="IZ203" s="9"/>
      <c r="JA203" s="9"/>
      <c r="JB203" s="9"/>
      <c r="JC203" s="9"/>
      <c r="JD203" s="9"/>
      <c r="JE203" s="9"/>
      <c r="JF203" s="9"/>
      <c r="JG203" s="9"/>
      <c r="JH203" s="9"/>
      <c r="JI203" s="9"/>
      <c r="JJ203" s="9"/>
      <c r="JK203" s="9"/>
      <c r="JL203" s="9"/>
      <c r="JM203" s="9"/>
      <c r="JN203" s="9"/>
      <c r="JO203" s="9"/>
      <c r="JP203" s="9"/>
      <c r="JQ203" s="9"/>
      <c r="JR203" s="9"/>
      <c r="JS203" s="9"/>
      <c r="JT203" s="9"/>
      <c r="JU203" s="9"/>
      <c r="JV203" s="9"/>
      <c r="JW203" s="9"/>
      <c r="JX203" s="9"/>
      <c r="JY203" s="9"/>
      <c r="JZ203" s="9"/>
      <c r="KA203" s="9"/>
      <c r="KB203" s="9"/>
      <c r="KC203" s="9"/>
      <c r="KD203" s="9"/>
      <c r="KE203" s="9"/>
      <c r="KF203" s="9"/>
      <c r="KG203" s="9"/>
      <c r="KH203" s="9"/>
      <c r="KI203" s="9"/>
      <c r="KJ203" s="9"/>
      <c r="KK203" s="9"/>
      <c r="KL203" s="9"/>
      <c r="KM203" s="9"/>
      <c r="KN203" s="9"/>
      <c r="KO203" s="9"/>
      <c r="KP203" s="9"/>
      <c r="KQ203" s="9"/>
      <c r="KR203" s="9"/>
      <c r="KS203" s="9"/>
      <c r="KT203" s="9"/>
      <c r="KU203" s="9"/>
      <c r="KV203" s="9"/>
      <c r="KW203" s="9"/>
      <c r="KX203" s="9"/>
      <c r="KY203" s="9"/>
      <c r="KZ203" s="9"/>
      <c r="LA203" s="9"/>
      <c r="LB203" s="9"/>
      <c r="LC203" s="9"/>
      <c r="LD203" s="9"/>
      <c r="LE203" s="9"/>
      <c r="LF203" s="9"/>
      <c r="LG203" s="9"/>
      <c r="LH203" s="9"/>
      <c r="LI203" s="9"/>
      <c r="LJ203" s="9"/>
      <c r="LK203" s="9"/>
      <c r="LL203" s="9"/>
      <c r="LM203" s="9"/>
      <c r="LN203" s="9"/>
      <c r="LO203" s="9"/>
      <c r="LP203" s="9"/>
      <c r="LQ203" s="9"/>
      <c r="LR203" s="9"/>
      <c r="LS203" s="9"/>
      <c r="LT203" s="9"/>
      <c r="LU203" s="9"/>
      <c r="LV203" s="9"/>
      <c r="LW203" s="9"/>
      <c r="LX203" s="9"/>
      <c r="LY203" s="9"/>
      <c r="LZ203" s="9"/>
      <c r="MA203" s="9"/>
      <c r="MB203" s="9"/>
      <c r="MC203" s="9"/>
      <c r="MD203" s="9"/>
      <c r="ME203" s="9"/>
      <c r="MF203" s="9"/>
      <c r="MG203" s="9"/>
      <c r="MH203" s="9"/>
      <c r="MI203" s="9"/>
      <c r="MJ203" s="9"/>
      <c r="MK203" s="9"/>
      <c r="ML203" s="9"/>
      <c r="MM203" s="9"/>
      <c r="MN203" s="9"/>
      <c r="MO203" s="9"/>
      <c r="MP203" s="9"/>
      <c r="MQ203" s="9"/>
      <c r="MR203" s="9"/>
      <c r="MS203" s="9"/>
      <c r="MT203" s="9"/>
      <c r="MU203" s="9"/>
      <c r="MV203" s="9"/>
      <c r="MW203" s="9"/>
      <c r="MX203" s="9"/>
      <c r="MY203" s="9"/>
      <c r="MZ203" s="9"/>
      <c r="NA203" s="9"/>
      <c r="NB203" s="9"/>
      <c r="NC203" s="9"/>
      <c r="ND203" s="9"/>
      <c r="NE203" s="9"/>
      <c r="NF203" s="9"/>
      <c r="NG203" s="9"/>
      <c r="NH203" s="9"/>
      <c r="NI203" s="9"/>
      <c r="NJ203" s="9"/>
      <c r="NK203" s="9"/>
      <c r="NL203" s="9"/>
      <c r="NM203" s="9"/>
      <c r="NN203" s="9"/>
      <c r="NO203" s="9"/>
      <c r="NP203" s="9"/>
      <c r="NQ203" s="9"/>
      <c r="NR203" s="9"/>
      <c r="NS203" s="9"/>
      <c r="NT203" s="9"/>
      <c r="NU203" s="9"/>
      <c r="NV203" s="9"/>
      <c r="NW203" s="9"/>
      <c r="NX203" s="9"/>
      <c r="NY203" s="9"/>
      <c r="NZ203" s="9"/>
      <c r="OA203" s="9"/>
      <c r="OB203" s="9"/>
      <c r="OC203" s="9"/>
      <c r="OD203" s="9"/>
      <c r="OE203" s="9"/>
      <c r="OF203" s="9"/>
      <c r="OG203" s="9"/>
      <c r="OH203" s="9"/>
      <c r="OI203" s="9"/>
      <c r="OJ203" s="9"/>
      <c r="OK203" s="9"/>
      <c r="OL203" s="9"/>
      <c r="OM203" s="9"/>
      <c r="ON203" s="9"/>
      <c r="OO203" s="9"/>
      <c r="OP203" s="9"/>
      <c r="OQ203" s="9"/>
      <c r="OR203" s="9"/>
      <c r="OS203" s="9"/>
      <c r="OT203" s="9"/>
      <c r="OU203" s="9"/>
      <c r="OV203" s="9"/>
      <c r="OW203" s="9"/>
      <c r="OX203" s="9"/>
      <c r="OY203" s="9"/>
      <c r="OZ203" s="9"/>
      <c r="PA203" s="9"/>
      <c r="PB203" s="9"/>
      <c r="PC203" s="9"/>
      <c r="PD203" s="9"/>
      <c r="PE203" s="9"/>
      <c r="PF203" s="9"/>
      <c r="PG203" s="9"/>
      <c r="PH203" s="9"/>
      <c r="PI203" s="9"/>
      <c r="PJ203" s="9"/>
      <c r="PK203" s="9"/>
      <c r="PL203" s="9"/>
      <c r="PM203" s="9"/>
      <c r="PN203" s="9"/>
      <c r="PO203" s="9"/>
      <c r="PP203" s="9"/>
      <c r="PQ203" s="9"/>
      <c r="PR203" s="9"/>
      <c r="PS203" s="9"/>
      <c r="PT203" s="9"/>
      <c r="PU203" s="9"/>
      <c r="PV203" s="9"/>
      <c r="PW203" s="9"/>
      <c r="PX203" s="9"/>
      <c r="PY203" s="9"/>
      <c r="PZ203" s="9"/>
      <c r="QA203" s="9"/>
      <c r="QB203" s="9"/>
      <c r="QC203" s="9"/>
      <c r="QD203" s="9"/>
      <c r="QE203" s="9"/>
      <c r="QF203" s="9"/>
      <c r="QG203" s="9"/>
      <c r="QH203" s="9"/>
      <c r="QI203" s="9"/>
      <c r="QJ203" s="9"/>
      <c r="QK203" s="9"/>
      <c r="QL203" s="9"/>
      <c r="QM203" s="9"/>
      <c r="QN203" s="9"/>
      <c r="QO203" s="9"/>
      <c r="QP203" s="9"/>
      <c r="QQ203" s="9"/>
      <c r="QR203" s="9"/>
      <c r="QS203" s="9"/>
      <c r="QT203" s="9"/>
      <c r="QU203" s="9"/>
      <c r="QV203" s="9"/>
      <c r="QW203" s="9"/>
      <c r="QX203" s="9"/>
      <c r="QY203" s="9"/>
      <c r="QZ203" s="9"/>
      <c r="RA203" s="9"/>
      <c r="RB203" s="9"/>
      <c r="RC203" s="9"/>
      <c r="RD203" s="9"/>
      <c r="RE203" s="9"/>
      <c r="RF203" s="9"/>
      <c r="RG203" s="9"/>
      <c r="RH203" s="9"/>
      <c r="RI203" s="9"/>
      <c r="RJ203" s="9"/>
      <c r="RK203" s="9"/>
      <c r="RL203" s="9"/>
      <c r="RM203" s="9"/>
      <c r="RN203" s="9"/>
      <c r="RO203" s="9"/>
      <c r="RP203" s="9"/>
      <c r="RQ203" s="9"/>
      <c r="RR203" s="9"/>
      <c r="RS203" s="9"/>
      <c r="RT203" s="9"/>
      <c r="RU203" s="9"/>
      <c r="RV203" s="9"/>
      <c r="RW203" s="9"/>
      <c r="RX203" s="9"/>
      <c r="RY203" s="9"/>
      <c r="RZ203" s="9"/>
      <c r="SA203" s="9"/>
      <c r="SB203" s="9"/>
      <c r="SC203" s="9"/>
      <c r="SD203" s="9"/>
      <c r="SE203" s="9"/>
      <c r="SF203" s="9"/>
      <c r="SG203" s="9"/>
      <c r="SH203" s="9"/>
      <c r="SI203" s="9"/>
      <c r="SJ203" s="9"/>
      <c r="SK203" s="9"/>
      <c r="SL203" s="9"/>
      <c r="SM203" s="9"/>
      <c r="SN203" s="9"/>
      <c r="SO203" s="9"/>
      <c r="SP203" s="9"/>
      <c r="SQ203" s="9"/>
      <c r="SR203" s="9"/>
      <c r="SS203" s="9"/>
      <c r="ST203" s="9"/>
      <c r="SU203" s="9"/>
      <c r="SV203" s="9"/>
      <c r="SW203" s="9"/>
      <c r="SX203" s="9"/>
      <c r="SY203" s="9"/>
      <c r="SZ203" s="9"/>
      <c r="TA203" s="9"/>
      <c r="TB203" s="9"/>
      <c r="TC203" s="9"/>
      <c r="TD203" s="9"/>
      <c r="TE203" s="9"/>
      <c r="TF203" s="9"/>
      <c r="TG203" s="9"/>
      <c r="TH203" s="9"/>
      <c r="TI203" s="9"/>
      <c r="TJ203" s="9"/>
      <c r="TK203" s="9"/>
      <c r="TL203" s="9"/>
      <c r="TM203" s="9"/>
      <c r="TN203" s="9"/>
      <c r="TO203" s="9"/>
      <c r="ANB203" s="9"/>
      <c r="ANC203" s="9"/>
      <c r="AND203" s="9"/>
      <c r="ANE203" s="9"/>
      <c r="ANF203" s="9"/>
      <c r="ANG203" s="9"/>
      <c r="ANH203" s="9"/>
      <c r="ANI203" s="9"/>
      <c r="ANJ203" s="9"/>
      <c r="ANK203" s="9"/>
      <c r="ANL203" s="9"/>
      <c r="ANM203" s="9"/>
      <c r="ANN203" s="9"/>
      <c r="ANO203" s="9"/>
      <c r="ANP203" s="9"/>
      <c r="ANQ203" s="9"/>
      <c r="ANR203" s="9"/>
      <c r="ANS203" s="9"/>
      <c r="ANT203" s="9"/>
      <c r="ANU203" s="9"/>
      <c r="ANV203" s="9"/>
      <c r="ANW203" s="9"/>
      <c r="ANX203" s="9"/>
      <c r="ANY203" s="9"/>
      <c r="ANZ203" s="9"/>
      <c r="AOA203" s="9"/>
      <c r="AOB203" s="9"/>
      <c r="AOC203" s="9"/>
      <c r="AOD203" s="9"/>
      <c r="AOE203" s="9"/>
      <c r="AOF203" s="9"/>
      <c r="AOG203" s="9"/>
      <c r="AOH203" s="9"/>
      <c r="AOI203" s="9"/>
      <c r="AOJ203" s="9"/>
      <c r="AOK203" s="9"/>
      <c r="AOL203" s="9"/>
      <c r="AOM203" s="9"/>
      <c r="AON203" s="9"/>
      <c r="AOO203" s="9"/>
      <c r="AOP203" s="9"/>
      <c r="AOQ203" s="9"/>
      <c r="AOR203" s="9"/>
      <c r="AOS203" s="9"/>
      <c r="AOT203" s="9"/>
      <c r="AOU203" s="9"/>
      <c r="AOV203" s="9"/>
      <c r="AOW203" s="9"/>
      <c r="AOX203" s="9"/>
      <c r="AOY203" s="9"/>
      <c r="AOZ203" s="9"/>
      <c r="APA203" s="9"/>
      <c r="APB203" s="9"/>
      <c r="APC203" s="9"/>
      <c r="APD203" s="9"/>
      <c r="APE203" s="9"/>
      <c r="APF203" s="9"/>
      <c r="APG203" s="9"/>
      <c r="APH203" s="9"/>
      <c r="API203" s="9"/>
      <c r="APJ203" s="9"/>
      <c r="APK203" s="9"/>
      <c r="APL203" s="9"/>
      <c r="APM203" s="9"/>
      <c r="APN203" s="9"/>
      <c r="APO203" s="9"/>
      <c r="APP203" s="9"/>
      <c r="APQ203" s="9"/>
      <c r="APR203" s="9"/>
      <c r="APS203" s="9"/>
      <c r="APT203" s="9"/>
      <c r="APU203" s="9"/>
      <c r="APV203" s="9"/>
      <c r="APW203" s="9"/>
      <c r="APX203" s="9"/>
      <c r="APY203" s="9"/>
      <c r="APZ203" s="9"/>
      <c r="AQA203" s="9"/>
      <c r="AQB203" s="9"/>
      <c r="AQC203" s="9"/>
      <c r="AQD203" s="9"/>
      <c r="AQE203" s="9"/>
      <c r="AQF203" s="9"/>
      <c r="AQG203" s="9"/>
      <c r="AQH203" s="9"/>
      <c r="AQI203" s="9"/>
      <c r="AQJ203" s="9"/>
      <c r="AQK203" s="9"/>
      <c r="AQL203" s="9"/>
      <c r="AQM203" s="9"/>
      <c r="AQN203" s="9"/>
      <c r="AQO203" s="9"/>
      <c r="AQP203" s="9"/>
      <c r="AQQ203" s="9"/>
      <c r="AQR203" s="9"/>
      <c r="AQS203" s="9"/>
      <c r="AQT203" s="9"/>
      <c r="AQU203" s="9"/>
      <c r="AQV203" s="9"/>
      <c r="AQW203" s="9"/>
      <c r="AQX203" s="9"/>
      <c r="AQY203" s="9"/>
      <c r="AQZ203" s="9"/>
      <c r="ARA203" s="9"/>
      <c r="ARB203" s="9"/>
      <c r="ARC203" s="9"/>
      <c r="ARD203" s="9"/>
      <c r="ARE203" s="9"/>
      <c r="ARF203" s="9"/>
      <c r="ARG203" s="9"/>
      <c r="ARH203" s="9"/>
      <c r="ARI203" s="9"/>
      <c r="ARJ203" s="9"/>
      <c r="ARK203" s="9"/>
      <c r="ARL203" s="9"/>
      <c r="ARM203" s="9"/>
      <c r="ARN203" s="9"/>
      <c r="ARO203" s="9"/>
      <c r="ARP203" s="9"/>
      <c r="ARQ203" s="9"/>
      <c r="ARR203" s="9"/>
      <c r="ARS203" s="9"/>
      <c r="ART203" s="9"/>
      <c r="ARU203" s="9"/>
      <c r="ARV203" s="9"/>
      <c r="ARW203" s="9"/>
      <c r="ARX203" s="9"/>
      <c r="ARY203" s="9"/>
      <c r="ARZ203" s="9"/>
      <c r="ASA203" s="9"/>
      <c r="ASB203" s="9"/>
      <c r="ASC203" s="9"/>
      <c r="ASD203" s="9"/>
      <c r="ASE203" s="9"/>
      <c r="ASF203" s="9"/>
      <c r="ASG203" s="9"/>
      <c r="ASH203" s="9"/>
      <c r="ASI203" s="9"/>
      <c r="ASJ203" s="9"/>
      <c r="ASK203" s="9"/>
      <c r="ASL203" s="9"/>
      <c r="ASM203" s="9"/>
      <c r="ASN203" s="9"/>
      <c r="ASO203" s="9"/>
      <c r="ASP203" s="9"/>
      <c r="ASQ203" s="9"/>
      <c r="ASR203" s="9"/>
      <c r="ASS203" s="9"/>
      <c r="AST203" s="9"/>
      <c r="ASU203" s="9"/>
      <c r="ASV203" s="9"/>
      <c r="ASW203" s="9"/>
      <c r="ASX203" s="9"/>
      <c r="ASY203" s="9"/>
      <c r="ASZ203" s="9"/>
      <c r="ATA203" s="9"/>
      <c r="ATB203" s="9"/>
      <c r="ATC203" s="9"/>
      <c r="ATD203" s="9"/>
      <c r="ATE203" s="9"/>
      <c r="ATF203" s="9"/>
      <c r="ATG203" s="9"/>
      <c r="ATH203" s="9"/>
      <c r="ATI203" s="9"/>
      <c r="ATJ203" s="9"/>
      <c r="ATK203" s="9"/>
      <c r="ATL203" s="9"/>
      <c r="ATM203" s="9"/>
      <c r="ATN203" s="9"/>
      <c r="ATO203" s="9"/>
      <c r="ATP203" s="9"/>
      <c r="ATQ203" s="9"/>
      <c r="ATR203" s="9"/>
      <c r="ATS203" s="9"/>
      <c r="ATT203" s="9"/>
      <c r="ATU203" s="9"/>
      <c r="ATV203" s="9"/>
      <c r="ATW203" s="9"/>
      <c r="ATX203" s="9"/>
      <c r="ATY203" s="9"/>
      <c r="ATZ203" s="9"/>
      <c r="AUA203" s="9"/>
      <c r="AUB203" s="9"/>
      <c r="AUC203" s="9"/>
      <c r="AUD203" s="9"/>
      <c r="AUE203" s="9"/>
      <c r="AUF203" s="9"/>
      <c r="AUG203" s="9"/>
      <c r="AUH203" s="9"/>
      <c r="AUI203" s="9"/>
      <c r="AUJ203" s="9"/>
      <c r="AUK203" s="9"/>
      <c r="AUL203" s="9"/>
      <c r="AUM203" s="9"/>
      <c r="AUN203" s="9"/>
      <c r="AUO203" s="9"/>
      <c r="AUP203" s="9"/>
      <c r="AUQ203" s="9"/>
      <c r="AUR203" s="9"/>
      <c r="AUS203" s="9"/>
      <c r="AUT203" s="9"/>
      <c r="AUU203" s="9"/>
      <c r="AUV203" s="9"/>
      <c r="AUW203" s="9"/>
      <c r="AUX203" s="9"/>
      <c r="AUY203" s="9"/>
      <c r="AUZ203" s="9"/>
      <c r="AVA203" s="9"/>
      <c r="AVB203" s="9"/>
      <c r="AVC203" s="9"/>
      <c r="AVD203" s="9"/>
      <c r="AVE203" s="9"/>
      <c r="AVF203" s="9"/>
      <c r="AVG203" s="9"/>
      <c r="AVH203" s="9"/>
      <c r="AVI203" s="9"/>
      <c r="AVJ203" s="9"/>
      <c r="AVK203" s="9"/>
      <c r="AVL203" s="9"/>
      <c r="AVM203" s="9"/>
      <c r="AVN203" s="9"/>
      <c r="AVO203" s="9"/>
      <c r="AVP203" s="9"/>
      <c r="AVQ203" s="9"/>
      <c r="AVR203" s="9"/>
      <c r="AVS203" s="9"/>
      <c r="AVT203" s="9"/>
      <c r="AVU203" s="9"/>
      <c r="AVV203" s="9"/>
      <c r="AVW203" s="9"/>
      <c r="AVX203" s="9"/>
      <c r="AVY203" s="9"/>
      <c r="AVZ203" s="9"/>
      <c r="AWA203" s="9"/>
      <c r="AWB203" s="9"/>
      <c r="AWC203" s="9"/>
      <c r="AWD203" s="9"/>
      <c r="AWE203" s="9"/>
      <c r="AWF203" s="9"/>
      <c r="AWG203" s="9"/>
      <c r="AWH203" s="9"/>
      <c r="AWI203" s="9"/>
      <c r="AWJ203" s="9"/>
      <c r="AWK203" s="9"/>
      <c r="AWL203" s="9"/>
      <c r="AWM203" s="9"/>
      <c r="AWN203" s="9"/>
      <c r="AWO203" s="9"/>
      <c r="AWP203" s="9"/>
      <c r="AWQ203" s="9"/>
      <c r="AWR203" s="9"/>
      <c r="AWS203" s="9"/>
      <c r="AWT203" s="9"/>
      <c r="AWU203" s="9"/>
      <c r="AWV203" s="9"/>
      <c r="AWW203" s="9"/>
      <c r="AWX203" s="9"/>
      <c r="AWY203" s="9"/>
      <c r="AWZ203" s="9"/>
      <c r="AXA203" s="9"/>
      <c r="AXB203" s="9"/>
      <c r="AXC203" s="9"/>
      <c r="AXD203" s="9"/>
      <c r="AXE203" s="9"/>
      <c r="AXF203" s="9"/>
      <c r="AXG203" s="9"/>
      <c r="AXH203" s="9"/>
      <c r="AXI203" s="9"/>
      <c r="AXJ203" s="9"/>
      <c r="AXK203" s="9"/>
      <c r="AXL203" s="9"/>
      <c r="AXM203" s="9"/>
      <c r="AXN203" s="9"/>
      <c r="AXO203" s="9"/>
      <c r="AXP203" s="9"/>
      <c r="AXQ203" s="9"/>
      <c r="AXR203" s="9"/>
      <c r="AXS203" s="9"/>
      <c r="AXT203" s="9"/>
      <c r="AXU203" s="9"/>
      <c r="AXV203" s="9"/>
      <c r="AXW203" s="9"/>
      <c r="AXX203" s="9"/>
      <c r="AXY203" s="9"/>
      <c r="AXZ203" s="9"/>
      <c r="AYA203" s="9"/>
      <c r="AYB203" s="9"/>
      <c r="AYC203" s="9"/>
      <c r="AYD203" s="9"/>
      <c r="AYE203" s="9"/>
      <c r="AYF203" s="9"/>
      <c r="AYG203" s="9"/>
      <c r="AYH203" s="9"/>
      <c r="AYI203" s="9"/>
      <c r="AYJ203" s="9"/>
      <c r="AYK203" s="9"/>
      <c r="AYL203" s="9"/>
      <c r="AYM203" s="9"/>
      <c r="AYN203" s="9"/>
      <c r="AYO203" s="9"/>
      <c r="AYP203" s="9"/>
      <c r="AYQ203" s="9"/>
      <c r="AYR203" s="9"/>
      <c r="AYS203" s="9"/>
      <c r="AYT203" s="9"/>
      <c r="AYU203" s="9"/>
      <c r="AYV203" s="9"/>
      <c r="AYW203" s="9"/>
      <c r="AYX203" s="9"/>
      <c r="AYY203" s="9"/>
      <c r="AYZ203" s="9"/>
      <c r="AZA203" s="9"/>
      <c r="AZB203" s="9"/>
      <c r="AZC203" s="9"/>
      <c r="AZD203" s="9"/>
      <c r="AZE203" s="9"/>
      <c r="AZF203" s="9"/>
      <c r="AZG203" s="9"/>
      <c r="AZH203" s="9"/>
      <c r="AZI203" s="9"/>
      <c r="AZJ203" s="9"/>
      <c r="AZK203" s="9"/>
      <c r="AZL203" s="9"/>
      <c r="AZM203" s="9"/>
      <c r="AZN203" s="9"/>
      <c r="AZO203" s="9"/>
      <c r="AZP203" s="9"/>
      <c r="AZQ203" s="9"/>
      <c r="AZR203" s="9"/>
      <c r="AZS203" s="9"/>
      <c r="AZT203" s="9"/>
      <c r="AZU203" s="9"/>
      <c r="AZV203" s="9"/>
      <c r="AZW203" s="9"/>
      <c r="AZX203" s="9"/>
      <c r="AZY203" s="9"/>
      <c r="AZZ203" s="9"/>
      <c r="BAA203" s="9"/>
      <c r="BAB203" s="9"/>
      <c r="BAC203" s="9"/>
      <c r="BAD203" s="9"/>
      <c r="BAE203" s="9"/>
      <c r="BAF203" s="9"/>
      <c r="BAG203" s="9"/>
      <c r="BAH203" s="9"/>
      <c r="BAI203" s="9"/>
      <c r="BAJ203" s="9"/>
      <c r="BAK203" s="9"/>
      <c r="BAL203" s="9"/>
      <c r="BAM203" s="9"/>
      <c r="BAN203" s="9"/>
      <c r="BAO203" s="9"/>
      <c r="BAP203" s="9"/>
      <c r="BAQ203" s="9"/>
      <c r="BAR203" s="9"/>
      <c r="BAS203" s="9"/>
      <c r="BAT203" s="9"/>
      <c r="BAU203" s="9"/>
      <c r="BAV203" s="9"/>
      <c r="BAW203" s="9"/>
      <c r="BAX203" s="9"/>
      <c r="BAY203" s="9"/>
      <c r="BAZ203" s="9"/>
      <c r="BBA203" s="9"/>
      <c r="BBB203" s="9"/>
      <c r="BBC203" s="9"/>
      <c r="BBD203" s="9"/>
      <c r="BBE203" s="9"/>
      <c r="BBF203" s="9"/>
      <c r="BBG203" s="9"/>
      <c r="BBH203" s="9"/>
      <c r="BBI203" s="9"/>
      <c r="BBJ203" s="9"/>
      <c r="BBK203" s="9"/>
      <c r="BBL203" s="9"/>
      <c r="BBM203" s="9"/>
      <c r="BBN203" s="9"/>
      <c r="BBO203" s="9"/>
      <c r="BBP203" s="9"/>
      <c r="BBQ203" s="9"/>
      <c r="BBR203" s="9"/>
      <c r="BBS203" s="9"/>
      <c r="BBT203" s="9"/>
      <c r="BBU203" s="9"/>
      <c r="BBV203" s="9"/>
      <c r="BBW203" s="9"/>
      <c r="BBX203" s="9"/>
      <c r="BBY203" s="9"/>
      <c r="BBZ203" s="9"/>
      <c r="BCA203" s="9"/>
      <c r="BCB203" s="9"/>
      <c r="BCC203" s="9"/>
      <c r="BCD203" s="9"/>
      <c r="BCE203" s="9"/>
      <c r="BCF203" s="9"/>
      <c r="BCG203" s="9"/>
      <c r="BCH203" s="9"/>
      <c r="BCI203" s="9"/>
      <c r="BCJ203" s="9"/>
      <c r="BCK203" s="9"/>
      <c r="BCL203" s="9"/>
      <c r="BCM203" s="9"/>
      <c r="BCN203" s="9"/>
      <c r="BCO203" s="9"/>
      <c r="BCP203" s="9"/>
      <c r="BCQ203" s="9"/>
      <c r="BCR203" s="9"/>
      <c r="BCS203" s="9"/>
      <c r="BCT203" s="9"/>
      <c r="BCU203" s="9"/>
      <c r="BCV203" s="9"/>
      <c r="BCW203" s="9"/>
      <c r="BCX203" s="9"/>
      <c r="BCY203" s="9"/>
      <c r="BCZ203" s="9"/>
      <c r="BDA203" s="9"/>
      <c r="BDB203" s="9"/>
      <c r="BDC203" s="9"/>
      <c r="BDD203" s="9"/>
      <c r="BDE203" s="9"/>
      <c r="BDF203" s="9"/>
      <c r="BDG203" s="9"/>
      <c r="BDH203" s="9"/>
      <c r="BDI203" s="9"/>
      <c r="BDJ203" s="9"/>
      <c r="BDK203" s="9"/>
      <c r="BDL203" s="9"/>
      <c r="BDM203" s="9"/>
      <c r="BDN203" s="9"/>
      <c r="BDO203" s="9"/>
      <c r="BDP203" s="9"/>
      <c r="BDQ203" s="9"/>
      <c r="BDR203" s="9"/>
      <c r="BDS203" s="9"/>
      <c r="BDT203" s="9"/>
      <c r="BDU203" s="9"/>
      <c r="BDV203" s="9"/>
      <c r="BDW203" s="9"/>
      <c r="BDX203" s="9"/>
      <c r="BDY203" s="9"/>
      <c r="BDZ203" s="9"/>
      <c r="BEA203" s="9"/>
      <c r="BEB203" s="9"/>
      <c r="BEC203" s="9"/>
      <c r="BED203" s="9"/>
      <c r="BEE203" s="9"/>
      <c r="BEF203" s="9"/>
      <c r="BEG203" s="9"/>
      <c r="BEH203" s="9"/>
      <c r="BEI203" s="9"/>
      <c r="BEJ203" s="9"/>
      <c r="BEK203" s="9"/>
      <c r="BEL203" s="9"/>
      <c r="BEM203" s="9"/>
      <c r="BEN203" s="9"/>
      <c r="BEO203" s="9"/>
      <c r="BEP203" s="9"/>
      <c r="BEQ203" s="9"/>
      <c r="BER203" s="9"/>
      <c r="BES203" s="9"/>
      <c r="BET203" s="9"/>
      <c r="BEU203" s="9"/>
      <c r="BEV203" s="9"/>
      <c r="BEW203" s="9"/>
      <c r="BEX203" s="9"/>
      <c r="BEY203" s="9"/>
      <c r="BEZ203" s="9"/>
      <c r="BFA203" s="9"/>
      <c r="BFB203" s="9"/>
      <c r="BFC203" s="9"/>
      <c r="BFD203" s="9"/>
      <c r="BFE203" s="9"/>
      <c r="BFF203" s="9"/>
      <c r="BFG203" s="9"/>
      <c r="BFH203" s="9"/>
      <c r="BFI203" s="9"/>
      <c r="BFJ203" s="9"/>
      <c r="BFK203" s="9"/>
      <c r="BFL203" s="9"/>
      <c r="BFM203" s="9"/>
      <c r="BFN203" s="9"/>
      <c r="BFO203" s="9"/>
      <c r="BFP203" s="9"/>
      <c r="BFQ203" s="9"/>
      <c r="BFR203" s="9"/>
      <c r="BFS203" s="9"/>
      <c r="BFT203" s="9"/>
      <c r="BFU203" s="9"/>
      <c r="BFV203" s="9"/>
      <c r="BFW203" s="9"/>
      <c r="BFX203" s="9"/>
      <c r="BFY203" s="9"/>
      <c r="BFZ203" s="9"/>
      <c r="BGA203" s="9"/>
      <c r="BGB203" s="9"/>
      <c r="BGC203" s="9"/>
      <c r="BGD203" s="9"/>
      <c r="BGE203" s="9"/>
      <c r="BGF203" s="9"/>
      <c r="BGG203" s="9"/>
      <c r="BGH203" s="9"/>
      <c r="BGI203" s="9"/>
      <c r="BGJ203" s="9"/>
      <c r="BGK203" s="9"/>
      <c r="BGL203" s="9"/>
      <c r="BGM203" s="9"/>
      <c r="BGN203" s="9"/>
      <c r="BGO203" s="9"/>
      <c r="BGP203" s="9"/>
      <c r="BGQ203" s="9"/>
      <c r="BGR203" s="9"/>
      <c r="BGS203" s="9"/>
      <c r="BGT203" s="9"/>
      <c r="BGU203" s="9"/>
      <c r="BGV203" s="9"/>
      <c r="BGW203" s="9"/>
      <c r="BGX203" s="9"/>
      <c r="BGY203" s="9"/>
      <c r="BGZ203" s="9"/>
      <c r="BHA203" s="9"/>
      <c r="BHB203" s="9"/>
      <c r="BHC203" s="9"/>
      <c r="BHD203" s="9"/>
      <c r="BHE203" s="9"/>
      <c r="BHF203" s="9"/>
      <c r="BHG203" s="9"/>
      <c r="BHH203" s="9"/>
      <c r="BHI203" s="9"/>
      <c r="BHJ203" s="9"/>
      <c r="BHK203" s="9"/>
      <c r="BHL203" s="9"/>
      <c r="BHM203" s="9"/>
      <c r="BHN203" s="9"/>
      <c r="BHO203" s="9"/>
      <c r="BHP203" s="9"/>
      <c r="BHQ203" s="9"/>
      <c r="BHR203" s="9"/>
      <c r="BHS203" s="9"/>
      <c r="BHT203" s="9"/>
      <c r="BHU203" s="9"/>
      <c r="BHV203" s="9"/>
      <c r="BHW203" s="9"/>
      <c r="BHX203" s="9"/>
      <c r="BHY203" s="9"/>
      <c r="BHZ203" s="9"/>
      <c r="BIA203" s="9"/>
      <c r="BIB203" s="9"/>
      <c r="BIC203" s="9"/>
      <c r="BID203" s="9"/>
      <c r="BIE203" s="9"/>
      <c r="BIF203" s="9"/>
      <c r="BIG203" s="9"/>
      <c r="BIH203" s="9"/>
      <c r="BII203" s="9"/>
      <c r="BIJ203" s="9"/>
      <c r="BIK203" s="9"/>
      <c r="BIL203" s="9"/>
      <c r="BIM203" s="9"/>
      <c r="BIN203" s="9"/>
      <c r="BIO203" s="9"/>
      <c r="BIP203" s="9"/>
      <c r="BIQ203" s="9"/>
      <c r="BIR203" s="9"/>
      <c r="BIS203" s="9"/>
      <c r="BIT203" s="9"/>
      <c r="BIU203" s="9"/>
      <c r="BIV203" s="9"/>
      <c r="BIW203" s="9"/>
      <c r="BIX203" s="9"/>
      <c r="BIY203" s="9"/>
      <c r="BIZ203" s="9"/>
      <c r="BJA203" s="9"/>
      <c r="BJB203" s="9"/>
      <c r="BJC203" s="9"/>
      <c r="BJD203" s="9"/>
      <c r="BJE203" s="9"/>
      <c r="BJF203" s="9"/>
      <c r="BJG203" s="9"/>
      <c r="BJH203" s="9"/>
      <c r="BJI203" s="9"/>
      <c r="BJJ203" s="9"/>
      <c r="BJK203" s="9"/>
      <c r="BJL203" s="9"/>
      <c r="BJM203" s="9"/>
      <c r="BJN203" s="9"/>
      <c r="BJO203" s="9"/>
      <c r="BJP203" s="9"/>
      <c r="BJQ203" s="9"/>
      <c r="BJR203" s="9"/>
      <c r="BJS203" s="9"/>
      <c r="BJT203" s="9"/>
      <c r="BJU203" s="9"/>
      <c r="BJV203" s="9"/>
      <c r="BJW203" s="9"/>
      <c r="BJX203" s="9"/>
      <c r="BJY203" s="9"/>
      <c r="BJZ203" s="9"/>
      <c r="BKA203" s="9"/>
      <c r="BKB203" s="9"/>
      <c r="BKC203" s="9"/>
      <c r="BKD203" s="9"/>
      <c r="BKE203" s="9"/>
      <c r="BKF203" s="9"/>
      <c r="BKG203" s="9"/>
      <c r="BKH203" s="9"/>
      <c r="BKI203" s="9"/>
      <c r="BKJ203" s="9"/>
      <c r="BKK203" s="9"/>
      <c r="BKL203" s="9"/>
      <c r="BKM203" s="9"/>
      <c r="BKN203" s="9"/>
      <c r="BKO203" s="9"/>
      <c r="BKP203" s="9"/>
      <c r="BKQ203" s="9"/>
      <c r="BKR203" s="9"/>
      <c r="BKS203" s="9"/>
      <c r="BKT203" s="9"/>
      <c r="BKU203" s="9"/>
      <c r="BKV203" s="9"/>
      <c r="BKW203" s="9"/>
      <c r="BKX203" s="9"/>
      <c r="BKY203" s="9"/>
      <c r="BKZ203" s="9"/>
      <c r="BLA203" s="9"/>
      <c r="BLB203" s="9"/>
      <c r="BLC203" s="9"/>
      <c r="BLD203" s="9"/>
      <c r="BLE203" s="9"/>
      <c r="BLF203" s="9"/>
      <c r="BLG203" s="9"/>
      <c r="BLH203" s="9"/>
      <c r="BLI203" s="9"/>
      <c r="BLJ203" s="9"/>
      <c r="BLK203" s="9"/>
      <c r="BLL203" s="9"/>
      <c r="BLM203" s="9"/>
      <c r="BLN203" s="9"/>
      <c r="BLO203" s="9"/>
      <c r="BLP203" s="9"/>
      <c r="BLQ203" s="9"/>
      <c r="BLR203" s="9"/>
      <c r="BLS203" s="9"/>
      <c r="BLT203" s="9"/>
      <c r="BLU203" s="9"/>
      <c r="BLV203" s="9"/>
      <c r="BLW203" s="9"/>
      <c r="BLX203" s="9"/>
      <c r="BLY203" s="9"/>
      <c r="BLZ203" s="9"/>
      <c r="BMA203" s="9"/>
      <c r="BMB203" s="9"/>
      <c r="BMC203" s="9"/>
      <c r="BMD203" s="9"/>
      <c r="BME203" s="9"/>
      <c r="BMF203" s="9"/>
      <c r="BMG203" s="9"/>
      <c r="BMH203" s="9"/>
      <c r="BMI203" s="9"/>
      <c r="BMJ203" s="9"/>
      <c r="BMK203" s="9"/>
      <c r="BML203" s="9"/>
      <c r="BMM203" s="9"/>
      <c r="BMN203" s="9"/>
      <c r="BMO203" s="9"/>
      <c r="BMP203" s="9"/>
      <c r="BMQ203" s="9"/>
      <c r="BMR203" s="9"/>
      <c r="BMS203" s="9"/>
      <c r="BMT203" s="9"/>
      <c r="BMU203" s="9"/>
      <c r="BMV203" s="9"/>
      <c r="BMW203" s="9"/>
      <c r="BMX203" s="9"/>
      <c r="BMY203" s="9"/>
      <c r="BMZ203" s="9"/>
      <c r="BNA203" s="9"/>
      <c r="BNB203" s="9"/>
      <c r="BNC203" s="9"/>
      <c r="BND203" s="9"/>
    </row>
    <row r="204" ht="14.25" customHeight="1">
      <c r="A204" s="9">
        <v>0.0</v>
      </c>
      <c r="B204" s="9" t="s">
        <v>11947</v>
      </c>
      <c r="C204" s="9" t="s">
        <v>11948</v>
      </c>
      <c r="D204" s="9" t="s">
        <v>11948</v>
      </c>
      <c r="E204" s="9"/>
      <c r="F204" s="9">
        <v>0.0</v>
      </c>
      <c r="G204" s="9" t="s">
        <v>13676</v>
      </c>
      <c r="H204" s="9"/>
      <c r="I204" s="9"/>
      <c r="J204" s="9"/>
      <c r="K204" s="9"/>
      <c r="L204" s="9"/>
      <c r="M204" s="9"/>
      <c r="N204" s="9"/>
      <c r="O204" s="9"/>
      <c r="P204" s="9">
        <v>0.0</v>
      </c>
      <c r="Q204" s="9" t="s">
        <v>13677</v>
      </c>
      <c r="R204" s="9"/>
      <c r="S204" s="9" t="s">
        <v>3434</v>
      </c>
      <c r="T204" s="9" t="s">
        <v>3433</v>
      </c>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9"/>
      <c r="DH204" s="9"/>
      <c r="DI204" s="9"/>
      <c r="DJ204" s="9"/>
      <c r="DK204" s="9"/>
      <c r="DL204" s="9"/>
      <c r="DM204" s="9"/>
      <c r="DN204" s="9"/>
      <c r="DO204" s="9"/>
      <c r="DP204" s="9"/>
      <c r="DQ204" s="9"/>
      <c r="DR204" s="9"/>
      <c r="DS204" s="9"/>
      <c r="DT204" s="9"/>
      <c r="DU204" s="9"/>
      <c r="DV204" s="9"/>
      <c r="DW204" s="9"/>
      <c r="DX204" s="9"/>
      <c r="DY204" s="9"/>
      <c r="DZ204" s="9"/>
      <c r="EA204" s="9"/>
      <c r="EB204" s="9"/>
      <c r="EC204" s="9"/>
      <c r="ED204" s="9"/>
      <c r="EE204" s="9"/>
      <c r="EF204" s="9"/>
      <c r="EG204" s="9"/>
      <c r="EH204" s="9"/>
      <c r="EI204" s="9"/>
      <c r="EJ204" s="9"/>
      <c r="EK204" s="9"/>
      <c r="EL204" s="9"/>
      <c r="EM204" s="9"/>
      <c r="EN204" s="9"/>
      <c r="EO204" s="9"/>
      <c r="EP204" s="9"/>
      <c r="EQ204" s="9"/>
      <c r="ER204" s="9"/>
      <c r="ES204" s="9"/>
      <c r="ET204" s="9"/>
      <c r="EU204" s="9"/>
      <c r="EV204" s="9"/>
      <c r="EW204" s="9"/>
      <c r="EX204" s="9"/>
      <c r="EY204" s="9"/>
      <c r="EZ204" s="9"/>
      <c r="FA204" s="9"/>
      <c r="FB204" s="9"/>
      <c r="FC204" s="9"/>
      <c r="FD204" s="9"/>
      <c r="FE204" s="9"/>
      <c r="FF204" s="9"/>
      <c r="FG204" s="9"/>
      <c r="FH204" s="9"/>
      <c r="FI204" s="9"/>
      <c r="FJ204" s="9"/>
      <c r="FK204" s="9"/>
      <c r="FL204" s="9"/>
      <c r="FM204" s="9"/>
      <c r="FN204" s="9"/>
      <c r="FO204" s="9"/>
      <c r="FP204" s="9"/>
      <c r="FQ204" s="9"/>
      <c r="FR204" s="9"/>
      <c r="FS204" s="9"/>
      <c r="FT204" s="9"/>
      <c r="FU204" s="9"/>
      <c r="FV204" s="9"/>
      <c r="FW204" s="9"/>
      <c r="FX204" s="9"/>
      <c r="FY204" s="9"/>
      <c r="FZ204" s="9"/>
      <c r="GA204" s="9"/>
      <c r="GB204" s="9"/>
      <c r="GC204" s="9"/>
      <c r="GD204" s="9"/>
      <c r="GE204" s="9"/>
      <c r="GF204" s="9"/>
      <c r="GG204" s="9"/>
      <c r="GH204" s="9"/>
      <c r="GI204" s="9"/>
      <c r="GJ204" s="9"/>
      <c r="GK204" s="9"/>
      <c r="GL204" s="9"/>
      <c r="GM204" s="9"/>
      <c r="GN204" s="9"/>
      <c r="GO204" s="9"/>
      <c r="GP204" s="9"/>
      <c r="GQ204" s="9"/>
      <c r="GR204" s="9"/>
      <c r="GS204" s="9"/>
      <c r="GT204" s="9"/>
      <c r="GU204" s="9"/>
      <c r="GV204" s="9"/>
      <c r="GW204" s="9"/>
      <c r="GX204" s="9"/>
      <c r="GY204" s="9"/>
      <c r="GZ204" s="9"/>
      <c r="HA204" s="9"/>
      <c r="HB204" s="9"/>
      <c r="HC204" s="9"/>
      <c r="HD204" s="9"/>
      <c r="HE204" s="9"/>
      <c r="HF204" s="9"/>
      <c r="HG204" s="9"/>
      <c r="HH204" s="9"/>
      <c r="HI204" s="9"/>
      <c r="HJ204" s="9"/>
      <c r="HK204" s="9"/>
      <c r="HL204" s="9"/>
      <c r="HM204" s="9"/>
      <c r="HN204" s="9"/>
      <c r="HO204" s="9"/>
      <c r="HP204" s="9"/>
      <c r="HQ204" s="9"/>
      <c r="HR204" s="9"/>
      <c r="HS204" s="9"/>
      <c r="HT204" s="9"/>
      <c r="HU204" s="9"/>
      <c r="HV204" s="9"/>
      <c r="HW204" s="9"/>
      <c r="HX204" s="9"/>
      <c r="HY204" s="9"/>
      <c r="HZ204" s="9"/>
      <c r="IA204" s="9"/>
      <c r="IB204" s="9"/>
      <c r="IC204" s="9"/>
      <c r="ID204" s="9"/>
      <c r="IE204" s="9"/>
      <c r="IF204" s="9"/>
      <c r="IG204" s="9"/>
      <c r="IH204" s="9"/>
      <c r="II204" s="9"/>
      <c r="IJ204" s="9"/>
      <c r="IK204" s="9"/>
      <c r="IL204" s="9"/>
      <c r="IM204" s="9"/>
      <c r="IN204" s="9"/>
      <c r="IO204" s="9"/>
      <c r="IP204" s="9"/>
      <c r="IQ204" s="9"/>
      <c r="IR204" s="9"/>
      <c r="IS204" s="9"/>
      <c r="IT204" s="9"/>
      <c r="IU204" s="9"/>
      <c r="IV204" s="9"/>
      <c r="IW204" s="9"/>
      <c r="IX204" s="9"/>
      <c r="IY204" s="9"/>
      <c r="IZ204" s="9"/>
      <c r="JA204" s="9"/>
      <c r="JB204" s="9"/>
      <c r="JC204" s="9"/>
      <c r="JD204" s="9"/>
      <c r="JE204" s="9"/>
      <c r="JF204" s="9"/>
      <c r="JG204" s="9"/>
      <c r="JH204" s="9"/>
      <c r="JI204" s="9"/>
      <c r="JJ204" s="9"/>
      <c r="JK204" s="9"/>
      <c r="JL204" s="9"/>
      <c r="JM204" s="9"/>
      <c r="JN204" s="9"/>
      <c r="JO204" s="9"/>
      <c r="JP204" s="9"/>
      <c r="JQ204" s="9"/>
      <c r="JR204" s="9"/>
      <c r="JS204" s="9"/>
      <c r="JT204" s="9"/>
      <c r="JU204" s="9"/>
      <c r="JV204" s="9"/>
      <c r="JW204" s="9"/>
      <c r="JX204" s="9"/>
      <c r="JY204" s="9"/>
      <c r="JZ204" s="9"/>
      <c r="KA204" s="9"/>
      <c r="KB204" s="9"/>
      <c r="KC204" s="9"/>
      <c r="KD204" s="9"/>
      <c r="KE204" s="9"/>
      <c r="KF204" s="9"/>
      <c r="KG204" s="9"/>
      <c r="KH204" s="9"/>
      <c r="KI204" s="9"/>
      <c r="KJ204" s="9"/>
      <c r="KK204" s="9"/>
      <c r="KL204" s="9"/>
      <c r="KM204" s="9"/>
      <c r="KN204" s="9"/>
      <c r="KO204" s="9"/>
      <c r="KP204" s="9"/>
      <c r="KQ204" s="9"/>
      <c r="KR204" s="9"/>
      <c r="KS204" s="9"/>
      <c r="KT204" s="9"/>
      <c r="KU204" s="9"/>
      <c r="KV204" s="9"/>
      <c r="KW204" s="9"/>
      <c r="KX204" s="9"/>
      <c r="KY204" s="9"/>
      <c r="KZ204" s="9"/>
      <c r="LA204" s="9"/>
      <c r="LB204" s="9"/>
      <c r="LC204" s="9"/>
      <c r="LD204" s="9"/>
      <c r="LE204" s="9"/>
      <c r="LF204" s="9"/>
      <c r="LG204" s="9"/>
      <c r="LH204" s="9"/>
      <c r="LI204" s="9"/>
      <c r="LJ204" s="9"/>
      <c r="LK204" s="9"/>
      <c r="LL204" s="9"/>
      <c r="LM204" s="9"/>
      <c r="LN204" s="9"/>
      <c r="LO204" s="9"/>
      <c r="LP204" s="9"/>
      <c r="LQ204" s="9"/>
      <c r="LR204" s="9"/>
      <c r="LS204" s="9"/>
      <c r="LT204" s="9"/>
      <c r="LU204" s="9"/>
      <c r="LV204" s="9"/>
      <c r="LW204" s="9"/>
      <c r="LX204" s="9"/>
      <c r="LY204" s="9"/>
      <c r="LZ204" s="9"/>
      <c r="MA204" s="9"/>
      <c r="MB204" s="9"/>
      <c r="MC204" s="9"/>
      <c r="MD204" s="9"/>
      <c r="ME204" s="9"/>
      <c r="MF204" s="9"/>
      <c r="MG204" s="9"/>
      <c r="MH204" s="9"/>
      <c r="MI204" s="9"/>
      <c r="MJ204" s="9"/>
      <c r="MK204" s="9"/>
      <c r="ML204" s="9"/>
      <c r="MM204" s="9"/>
      <c r="MN204" s="9"/>
      <c r="MO204" s="9"/>
      <c r="MP204" s="9"/>
      <c r="MQ204" s="9"/>
      <c r="MR204" s="9"/>
      <c r="MS204" s="9"/>
      <c r="MT204" s="9"/>
      <c r="MU204" s="9"/>
      <c r="MV204" s="9"/>
      <c r="MW204" s="9"/>
      <c r="MX204" s="9"/>
      <c r="MY204" s="9"/>
      <c r="MZ204" s="9"/>
      <c r="NA204" s="9"/>
      <c r="NB204" s="9"/>
      <c r="NC204" s="9"/>
      <c r="ND204" s="9"/>
      <c r="NE204" s="9"/>
      <c r="NF204" s="9"/>
      <c r="NG204" s="9"/>
      <c r="NH204" s="9"/>
      <c r="NI204" s="9"/>
      <c r="NJ204" s="9"/>
      <c r="NK204" s="9"/>
      <c r="NL204" s="9"/>
      <c r="NM204" s="9"/>
      <c r="NN204" s="9"/>
      <c r="NO204" s="9"/>
      <c r="NP204" s="9"/>
      <c r="NQ204" s="9"/>
      <c r="NR204" s="9"/>
      <c r="NS204" s="9"/>
      <c r="NT204" s="9"/>
      <c r="NU204" s="9"/>
      <c r="NV204" s="9"/>
      <c r="NW204" s="9"/>
      <c r="NX204" s="9"/>
      <c r="NY204" s="9"/>
      <c r="NZ204" s="9"/>
      <c r="OA204" s="9"/>
      <c r="OB204" s="9"/>
      <c r="OC204" s="9"/>
      <c r="OD204" s="9"/>
      <c r="OE204" s="9"/>
      <c r="OF204" s="9"/>
      <c r="OG204" s="9"/>
      <c r="OH204" s="9"/>
      <c r="OI204" s="9"/>
      <c r="OJ204" s="9"/>
      <c r="OK204" s="9"/>
      <c r="OL204" s="9"/>
      <c r="OM204" s="9"/>
      <c r="ON204" s="9"/>
      <c r="OO204" s="9"/>
      <c r="OP204" s="9"/>
      <c r="OQ204" s="9"/>
      <c r="OR204" s="9"/>
      <c r="OS204" s="9"/>
      <c r="OT204" s="9"/>
      <c r="OU204" s="9"/>
      <c r="OV204" s="9"/>
      <c r="OW204" s="9"/>
      <c r="OX204" s="9"/>
      <c r="OY204" s="9"/>
      <c r="OZ204" s="9"/>
      <c r="PA204" s="9"/>
      <c r="PB204" s="9"/>
      <c r="PC204" s="9"/>
      <c r="PD204" s="9"/>
      <c r="PE204" s="9"/>
      <c r="PF204" s="9"/>
      <c r="PG204" s="9"/>
      <c r="PH204" s="9"/>
      <c r="PI204" s="9"/>
      <c r="PJ204" s="9"/>
      <c r="PK204" s="9"/>
      <c r="PL204" s="9"/>
      <c r="PM204" s="9"/>
      <c r="PN204" s="9"/>
      <c r="PO204" s="9"/>
      <c r="PP204" s="9"/>
      <c r="PQ204" s="9"/>
      <c r="PR204" s="9"/>
      <c r="PS204" s="9"/>
      <c r="PT204" s="9"/>
      <c r="PU204" s="9"/>
      <c r="PV204" s="9"/>
      <c r="PW204" s="9"/>
      <c r="PX204" s="9"/>
      <c r="PY204" s="9"/>
      <c r="PZ204" s="9"/>
      <c r="QA204" s="9"/>
      <c r="QB204" s="9"/>
      <c r="QC204" s="9"/>
      <c r="QD204" s="9"/>
      <c r="QE204" s="9"/>
      <c r="QF204" s="9"/>
      <c r="QG204" s="9"/>
      <c r="QH204" s="9"/>
      <c r="QI204" s="9"/>
      <c r="QJ204" s="9"/>
      <c r="QK204" s="9"/>
      <c r="QL204" s="9"/>
      <c r="QM204" s="9"/>
      <c r="QN204" s="9"/>
      <c r="QO204" s="9"/>
      <c r="QP204" s="9"/>
      <c r="QQ204" s="9"/>
      <c r="QR204" s="9"/>
      <c r="QS204" s="9"/>
      <c r="QT204" s="9"/>
      <c r="QU204" s="9"/>
      <c r="QV204" s="9"/>
      <c r="QW204" s="9"/>
      <c r="QX204" s="9"/>
      <c r="QY204" s="9"/>
      <c r="QZ204" s="9"/>
      <c r="RA204" s="9"/>
      <c r="RB204" s="9"/>
      <c r="RC204" s="9"/>
      <c r="RD204" s="9"/>
      <c r="RE204" s="9"/>
      <c r="RF204" s="9"/>
      <c r="RG204" s="9"/>
      <c r="RH204" s="9"/>
      <c r="RI204" s="9"/>
      <c r="RJ204" s="9"/>
      <c r="RK204" s="9"/>
      <c r="RL204" s="9"/>
      <c r="RM204" s="9"/>
      <c r="RN204" s="9"/>
      <c r="RO204" s="9"/>
      <c r="RP204" s="9"/>
      <c r="RQ204" s="9"/>
      <c r="RR204" s="9"/>
      <c r="RS204" s="9"/>
      <c r="RT204" s="9"/>
      <c r="RU204" s="9"/>
      <c r="RV204" s="9"/>
      <c r="RW204" s="9"/>
      <c r="RX204" s="9"/>
      <c r="RY204" s="9"/>
      <c r="RZ204" s="9"/>
      <c r="SA204" s="9"/>
      <c r="SB204" s="9"/>
      <c r="SC204" s="9"/>
      <c r="SD204" s="9"/>
      <c r="SE204" s="9"/>
      <c r="SF204" s="9"/>
      <c r="SG204" s="9"/>
      <c r="SH204" s="9"/>
      <c r="SI204" s="9"/>
      <c r="SJ204" s="9"/>
      <c r="SK204" s="9"/>
      <c r="SL204" s="9"/>
      <c r="SM204" s="9"/>
      <c r="SN204" s="9"/>
      <c r="SO204" s="9"/>
      <c r="SP204" s="9"/>
      <c r="SQ204" s="9"/>
      <c r="SR204" s="9"/>
      <c r="SS204" s="9"/>
      <c r="ST204" s="9"/>
      <c r="SU204" s="9"/>
      <c r="SV204" s="9"/>
      <c r="SW204" s="9"/>
      <c r="SX204" s="9"/>
      <c r="SY204" s="9"/>
      <c r="SZ204" s="9"/>
      <c r="TA204" s="9"/>
      <c r="TB204" s="9"/>
      <c r="TC204" s="9"/>
      <c r="TD204" s="9"/>
      <c r="TE204" s="9"/>
      <c r="TF204" s="9"/>
      <c r="TG204" s="9"/>
      <c r="TH204" s="9"/>
      <c r="TI204" s="9"/>
      <c r="TJ204" s="9"/>
      <c r="TK204" s="9"/>
      <c r="TL204" s="9"/>
      <c r="TM204" s="9"/>
      <c r="TN204" s="9"/>
      <c r="TO204" s="9"/>
      <c r="ANB204" s="9"/>
      <c r="ANC204" s="9"/>
      <c r="AND204" s="9"/>
      <c r="ANE204" s="9"/>
      <c r="ANF204" s="9"/>
      <c r="ANG204" s="9"/>
      <c r="ANH204" s="9"/>
      <c r="ANI204" s="9"/>
      <c r="ANJ204" s="9"/>
      <c r="ANK204" s="9"/>
      <c r="ANL204" s="9"/>
      <c r="ANM204" s="9"/>
      <c r="ANN204" s="9"/>
      <c r="ANO204" s="9"/>
      <c r="ANP204" s="9"/>
      <c r="ANQ204" s="9"/>
      <c r="ANR204" s="9"/>
      <c r="ANS204" s="9"/>
      <c r="ANT204" s="9"/>
      <c r="ANU204" s="9"/>
      <c r="ANV204" s="9"/>
      <c r="ANW204" s="9"/>
      <c r="ANX204" s="9"/>
      <c r="ANY204" s="9"/>
      <c r="ANZ204" s="9"/>
      <c r="AOA204" s="9"/>
      <c r="AOB204" s="9"/>
      <c r="AOC204" s="9"/>
      <c r="AOD204" s="9"/>
      <c r="AOE204" s="9"/>
      <c r="AOF204" s="9"/>
      <c r="AOG204" s="9"/>
      <c r="AOH204" s="9"/>
      <c r="AOI204" s="9"/>
      <c r="AOJ204" s="9"/>
      <c r="AOK204" s="9"/>
      <c r="AOL204" s="9"/>
      <c r="AOM204" s="9"/>
      <c r="AON204" s="9"/>
      <c r="AOO204" s="9"/>
      <c r="AOP204" s="9"/>
      <c r="AOQ204" s="9"/>
      <c r="AOR204" s="9"/>
      <c r="AOS204" s="9"/>
      <c r="AOT204" s="9"/>
      <c r="AOU204" s="9"/>
      <c r="AOV204" s="9"/>
      <c r="AOW204" s="9"/>
      <c r="AOX204" s="9"/>
      <c r="AOY204" s="9"/>
      <c r="AOZ204" s="9"/>
      <c r="APA204" s="9"/>
      <c r="APB204" s="9"/>
      <c r="APC204" s="9"/>
      <c r="APD204" s="9"/>
      <c r="APE204" s="9"/>
      <c r="APF204" s="9"/>
      <c r="APG204" s="9"/>
      <c r="APH204" s="9"/>
      <c r="API204" s="9"/>
      <c r="APJ204" s="9"/>
      <c r="APK204" s="9"/>
      <c r="APL204" s="9"/>
      <c r="APM204" s="9"/>
      <c r="APN204" s="9"/>
      <c r="APO204" s="9"/>
      <c r="APP204" s="9"/>
      <c r="APQ204" s="9"/>
      <c r="APR204" s="9"/>
      <c r="APS204" s="9"/>
      <c r="APT204" s="9"/>
      <c r="APU204" s="9"/>
      <c r="APV204" s="9"/>
      <c r="APW204" s="9"/>
      <c r="APX204" s="9"/>
      <c r="APY204" s="9"/>
      <c r="APZ204" s="9"/>
      <c r="AQA204" s="9"/>
      <c r="AQB204" s="9"/>
      <c r="AQC204" s="9"/>
      <c r="AQD204" s="9"/>
      <c r="AQE204" s="9"/>
      <c r="AQF204" s="9"/>
      <c r="AQG204" s="9"/>
      <c r="AQH204" s="9"/>
      <c r="AQI204" s="9"/>
      <c r="AQJ204" s="9"/>
      <c r="AQK204" s="9"/>
      <c r="AQL204" s="9"/>
      <c r="AQM204" s="9"/>
      <c r="AQN204" s="9"/>
      <c r="AQO204" s="9"/>
      <c r="AQP204" s="9"/>
      <c r="AQQ204" s="9"/>
      <c r="AQR204" s="9"/>
      <c r="AQS204" s="9"/>
      <c r="AQT204" s="9"/>
      <c r="AQU204" s="9"/>
      <c r="AQV204" s="9"/>
      <c r="AQW204" s="9"/>
      <c r="AQX204" s="9"/>
      <c r="AQY204" s="9"/>
      <c r="AQZ204" s="9"/>
      <c r="ARA204" s="9"/>
      <c r="ARB204" s="9"/>
      <c r="ARC204" s="9"/>
      <c r="ARD204" s="9"/>
      <c r="ARE204" s="9"/>
      <c r="ARF204" s="9"/>
      <c r="ARG204" s="9"/>
      <c r="ARH204" s="9"/>
      <c r="ARI204" s="9"/>
      <c r="ARJ204" s="9"/>
      <c r="ARK204" s="9"/>
      <c r="ARL204" s="9"/>
      <c r="ARM204" s="9"/>
      <c r="ARN204" s="9"/>
      <c r="ARO204" s="9"/>
      <c r="ARP204" s="9"/>
      <c r="ARQ204" s="9"/>
      <c r="ARR204" s="9"/>
      <c r="ARS204" s="9"/>
      <c r="ART204" s="9"/>
      <c r="ARU204" s="9"/>
      <c r="ARV204" s="9"/>
      <c r="ARW204" s="9"/>
      <c r="ARX204" s="9"/>
      <c r="ARY204" s="9"/>
      <c r="ARZ204" s="9"/>
      <c r="ASA204" s="9"/>
      <c r="ASB204" s="9"/>
      <c r="ASC204" s="9"/>
      <c r="ASD204" s="9"/>
      <c r="ASE204" s="9"/>
      <c r="ASF204" s="9"/>
      <c r="ASG204" s="9"/>
      <c r="ASH204" s="9"/>
      <c r="ASI204" s="9"/>
      <c r="ASJ204" s="9"/>
      <c r="ASK204" s="9"/>
      <c r="ASL204" s="9"/>
      <c r="ASM204" s="9"/>
      <c r="ASN204" s="9"/>
      <c r="ASO204" s="9"/>
      <c r="ASP204" s="9"/>
      <c r="ASQ204" s="9"/>
      <c r="ASR204" s="9"/>
      <c r="ASS204" s="9"/>
      <c r="AST204" s="9"/>
      <c r="ASU204" s="9"/>
      <c r="ASV204" s="9"/>
      <c r="ASW204" s="9"/>
      <c r="ASX204" s="9"/>
      <c r="ASY204" s="9"/>
      <c r="ASZ204" s="9"/>
      <c r="ATA204" s="9"/>
      <c r="ATB204" s="9"/>
      <c r="ATC204" s="9"/>
      <c r="ATD204" s="9"/>
      <c r="ATE204" s="9"/>
      <c r="ATF204" s="9"/>
      <c r="ATG204" s="9"/>
      <c r="ATH204" s="9"/>
      <c r="ATI204" s="9"/>
      <c r="ATJ204" s="9"/>
      <c r="ATK204" s="9"/>
      <c r="ATL204" s="9"/>
      <c r="ATM204" s="9"/>
      <c r="ATN204" s="9"/>
      <c r="ATO204" s="9"/>
      <c r="ATP204" s="9"/>
      <c r="ATQ204" s="9"/>
      <c r="ATR204" s="9"/>
      <c r="ATS204" s="9"/>
      <c r="ATT204" s="9"/>
      <c r="ATU204" s="9"/>
      <c r="ATV204" s="9"/>
      <c r="ATW204" s="9"/>
      <c r="ATX204" s="9"/>
      <c r="ATY204" s="9"/>
      <c r="ATZ204" s="9"/>
      <c r="AUA204" s="9"/>
      <c r="AUB204" s="9"/>
      <c r="AUC204" s="9"/>
      <c r="AUD204" s="9"/>
      <c r="AUE204" s="9"/>
      <c r="AUF204" s="9"/>
      <c r="AUG204" s="9"/>
      <c r="AUH204" s="9"/>
      <c r="AUI204" s="9"/>
      <c r="AUJ204" s="9"/>
      <c r="AUK204" s="9"/>
      <c r="AUL204" s="9"/>
      <c r="AUM204" s="9"/>
      <c r="AUN204" s="9"/>
      <c r="AUO204" s="9"/>
      <c r="AUP204" s="9"/>
      <c r="AUQ204" s="9"/>
      <c r="AUR204" s="9"/>
      <c r="AUS204" s="9"/>
      <c r="AUT204" s="9"/>
      <c r="AUU204" s="9"/>
      <c r="AUV204" s="9"/>
      <c r="AUW204" s="9"/>
      <c r="AUX204" s="9"/>
      <c r="AUY204" s="9"/>
      <c r="AUZ204" s="9"/>
      <c r="AVA204" s="9"/>
      <c r="AVB204" s="9"/>
      <c r="AVC204" s="9"/>
      <c r="AVD204" s="9"/>
      <c r="AVE204" s="9"/>
      <c r="AVF204" s="9"/>
      <c r="AVG204" s="9"/>
      <c r="AVH204" s="9"/>
      <c r="AVI204" s="9"/>
      <c r="AVJ204" s="9"/>
      <c r="AVK204" s="9"/>
      <c r="AVL204" s="9"/>
      <c r="AVM204" s="9"/>
      <c r="AVN204" s="9"/>
      <c r="AVO204" s="9"/>
      <c r="AVP204" s="9"/>
      <c r="AVQ204" s="9"/>
      <c r="AVR204" s="9"/>
      <c r="AVS204" s="9"/>
      <c r="AVT204" s="9"/>
      <c r="AVU204" s="9"/>
      <c r="AVV204" s="9"/>
      <c r="AVW204" s="9"/>
      <c r="AVX204" s="9"/>
      <c r="AVY204" s="9"/>
      <c r="AVZ204" s="9"/>
      <c r="AWA204" s="9"/>
      <c r="AWB204" s="9"/>
      <c r="AWC204" s="9"/>
      <c r="AWD204" s="9"/>
      <c r="AWE204" s="9"/>
      <c r="AWF204" s="9"/>
      <c r="AWG204" s="9"/>
      <c r="AWH204" s="9"/>
      <c r="AWI204" s="9"/>
      <c r="AWJ204" s="9"/>
      <c r="AWK204" s="9"/>
      <c r="AWL204" s="9"/>
      <c r="AWM204" s="9"/>
      <c r="AWN204" s="9"/>
      <c r="AWO204" s="9"/>
      <c r="AWP204" s="9"/>
      <c r="AWQ204" s="9"/>
      <c r="AWR204" s="9"/>
      <c r="AWS204" s="9"/>
      <c r="AWT204" s="9"/>
      <c r="AWU204" s="9"/>
      <c r="AWV204" s="9"/>
      <c r="AWW204" s="9"/>
      <c r="AWX204" s="9"/>
      <c r="AWY204" s="9"/>
      <c r="AWZ204" s="9"/>
      <c r="AXA204" s="9"/>
      <c r="AXB204" s="9"/>
      <c r="AXC204" s="9"/>
      <c r="AXD204" s="9"/>
      <c r="AXE204" s="9"/>
      <c r="AXF204" s="9"/>
      <c r="AXG204" s="9"/>
      <c r="AXH204" s="9"/>
      <c r="AXI204" s="9"/>
      <c r="AXJ204" s="9"/>
      <c r="AXK204" s="9"/>
      <c r="AXL204" s="9"/>
      <c r="AXM204" s="9"/>
      <c r="AXN204" s="9"/>
      <c r="AXO204" s="9"/>
      <c r="AXP204" s="9"/>
      <c r="AXQ204" s="9"/>
      <c r="AXR204" s="9"/>
      <c r="AXS204" s="9"/>
      <c r="AXT204" s="9"/>
      <c r="AXU204" s="9"/>
      <c r="AXV204" s="9"/>
      <c r="AXW204" s="9"/>
      <c r="AXX204" s="9"/>
      <c r="AXY204" s="9"/>
      <c r="AXZ204" s="9"/>
      <c r="AYA204" s="9"/>
      <c r="AYB204" s="9"/>
      <c r="AYC204" s="9"/>
      <c r="AYD204" s="9"/>
      <c r="AYE204" s="9"/>
      <c r="AYF204" s="9"/>
      <c r="AYG204" s="9"/>
      <c r="AYH204" s="9"/>
      <c r="AYI204" s="9"/>
      <c r="AYJ204" s="9"/>
      <c r="AYK204" s="9"/>
      <c r="AYL204" s="9"/>
      <c r="AYM204" s="9"/>
      <c r="AYN204" s="9"/>
      <c r="AYO204" s="9"/>
      <c r="AYP204" s="9"/>
      <c r="AYQ204" s="9"/>
      <c r="AYR204" s="9"/>
      <c r="AYS204" s="9"/>
      <c r="AYT204" s="9"/>
      <c r="AYU204" s="9"/>
      <c r="AYV204" s="9"/>
      <c r="AYW204" s="9"/>
      <c r="AYX204" s="9"/>
      <c r="AYY204" s="9"/>
      <c r="AYZ204" s="9"/>
      <c r="AZA204" s="9"/>
      <c r="AZB204" s="9"/>
      <c r="AZC204" s="9"/>
      <c r="AZD204" s="9"/>
      <c r="AZE204" s="9"/>
      <c r="AZF204" s="9"/>
      <c r="AZG204" s="9"/>
      <c r="AZH204" s="9"/>
      <c r="AZI204" s="9"/>
      <c r="AZJ204" s="9"/>
      <c r="AZK204" s="9"/>
      <c r="AZL204" s="9"/>
      <c r="AZM204" s="9"/>
      <c r="AZN204" s="9"/>
      <c r="AZO204" s="9"/>
      <c r="AZP204" s="9"/>
      <c r="AZQ204" s="9"/>
      <c r="AZR204" s="9"/>
      <c r="AZS204" s="9"/>
      <c r="AZT204" s="9"/>
      <c r="AZU204" s="9"/>
      <c r="AZV204" s="9"/>
      <c r="AZW204" s="9"/>
      <c r="AZX204" s="9"/>
      <c r="AZY204" s="9"/>
      <c r="AZZ204" s="9"/>
      <c r="BAA204" s="9"/>
      <c r="BAB204" s="9"/>
      <c r="BAC204" s="9"/>
      <c r="BAD204" s="9"/>
      <c r="BAE204" s="9"/>
      <c r="BAF204" s="9"/>
      <c r="BAG204" s="9"/>
      <c r="BAH204" s="9"/>
      <c r="BAI204" s="9"/>
      <c r="BAJ204" s="9"/>
      <c r="BAK204" s="9"/>
      <c r="BAL204" s="9"/>
      <c r="BAM204" s="9"/>
      <c r="BAN204" s="9"/>
      <c r="BAO204" s="9"/>
      <c r="BAP204" s="9"/>
      <c r="BAQ204" s="9"/>
      <c r="BAR204" s="9"/>
      <c r="BAS204" s="9"/>
      <c r="BAT204" s="9"/>
      <c r="BAU204" s="9"/>
      <c r="BAV204" s="9"/>
      <c r="BAW204" s="9"/>
      <c r="BAX204" s="9"/>
      <c r="BAY204" s="9"/>
      <c r="BAZ204" s="9"/>
      <c r="BBA204" s="9"/>
      <c r="BBB204" s="9"/>
      <c r="BBC204" s="9"/>
      <c r="BBD204" s="9"/>
      <c r="BBE204" s="9"/>
      <c r="BBF204" s="9"/>
      <c r="BBG204" s="9"/>
      <c r="BBH204" s="9"/>
      <c r="BBI204" s="9"/>
      <c r="BBJ204" s="9"/>
      <c r="BBK204" s="9"/>
      <c r="BBL204" s="9"/>
      <c r="BBM204" s="9"/>
      <c r="BBN204" s="9"/>
      <c r="BBO204" s="9"/>
      <c r="BBP204" s="9"/>
      <c r="BBQ204" s="9"/>
      <c r="BBR204" s="9"/>
      <c r="BBS204" s="9"/>
      <c r="BBT204" s="9"/>
      <c r="BBU204" s="9"/>
      <c r="BBV204" s="9"/>
      <c r="BBW204" s="9"/>
      <c r="BBX204" s="9"/>
      <c r="BBY204" s="9"/>
      <c r="BBZ204" s="9"/>
      <c r="BCA204" s="9"/>
      <c r="BCB204" s="9"/>
      <c r="BCC204" s="9"/>
      <c r="BCD204" s="9"/>
      <c r="BCE204" s="9"/>
      <c r="BCF204" s="9"/>
      <c r="BCG204" s="9"/>
      <c r="BCH204" s="9"/>
      <c r="BCI204" s="9"/>
      <c r="BCJ204" s="9"/>
      <c r="BCK204" s="9"/>
      <c r="BCL204" s="9"/>
      <c r="BCM204" s="9"/>
      <c r="BCN204" s="9"/>
      <c r="BCO204" s="9"/>
      <c r="BCP204" s="9"/>
      <c r="BCQ204" s="9"/>
      <c r="BCR204" s="9"/>
      <c r="BCS204" s="9"/>
      <c r="BCT204" s="9"/>
      <c r="BCU204" s="9"/>
      <c r="BCV204" s="9"/>
      <c r="BCW204" s="9"/>
      <c r="BCX204" s="9"/>
      <c r="BCY204" s="9"/>
      <c r="BCZ204" s="9"/>
      <c r="BDA204" s="9"/>
      <c r="BDB204" s="9"/>
      <c r="BDC204" s="9"/>
      <c r="BDD204" s="9"/>
      <c r="BDE204" s="9"/>
      <c r="BDF204" s="9"/>
      <c r="BDG204" s="9"/>
      <c r="BDH204" s="9"/>
      <c r="BDI204" s="9"/>
      <c r="BDJ204" s="9"/>
      <c r="BDK204" s="9"/>
      <c r="BDL204" s="9"/>
      <c r="BDM204" s="9"/>
      <c r="BDN204" s="9"/>
      <c r="BDO204" s="9"/>
      <c r="BDP204" s="9"/>
      <c r="BDQ204" s="9"/>
      <c r="BDR204" s="9"/>
      <c r="BDS204" s="9"/>
      <c r="BDT204" s="9"/>
      <c r="BDU204" s="9"/>
      <c r="BDV204" s="9"/>
      <c r="BDW204" s="9"/>
      <c r="BDX204" s="9"/>
      <c r="BDY204" s="9"/>
      <c r="BDZ204" s="9"/>
      <c r="BEA204" s="9"/>
      <c r="BEB204" s="9"/>
      <c r="BEC204" s="9"/>
      <c r="BED204" s="9"/>
      <c r="BEE204" s="9"/>
      <c r="BEF204" s="9"/>
      <c r="BEG204" s="9"/>
      <c r="BEH204" s="9"/>
      <c r="BEI204" s="9"/>
      <c r="BEJ204" s="9"/>
      <c r="BEK204" s="9"/>
      <c r="BEL204" s="9"/>
      <c r="BEM204" s="9"/>
      <c r="BEN204" s="9"/>
      <c r="BEO204" s="9"/>
      <c r="BEP204" s="9"/>
      <c r="BEQ204" s="9"/>
      <c r="BER204" s="9"/>
      <c r="BES204" s="9"/>
      <c r="BET204" s="9"/>
      <c r="BEU204" s="9"/>
      <c r="BEV204" s="9"/>
      <c r="BEW204" s="9"/>
      <c r="BEX204" s="9"/>
      <c r="BEY204" s="9"/>
      <c r="BEZ204" s="9"/>
      <c r="BFA204" s="9"/>
      <c r="BFB204" s="9"/>
      <c r="BFC204" s="9"/>
      <c r="BFD204" s="9"/>
      <c r="BFE204" s="9"/>
      <c r="BFF204" s="9"/>
      <c r="BFG204" s="9"/>
      <c r="BFH204" s="9"/>
      <c r="BFI204" s="9"/>
      <c r="BFJ204" s="9"/>
      <c r="BFK204" s="9"/>
      <c r="BFL204" s="9"/>
      <c r="BFM204" s="9"/>
      <c r="BFN204" s="9"/>
      <c r="BFO204" s="9"/>
      <c r="BFP204" s="9"/>
      <c r="BFQ204" s="9"/>
      <c r="BFR204" s="9"/>
      <c r="BFS204" s="9"/>
      <c r="BFT204" s="9"/>
      <c r="BFU204" s="9"/>
      <c r="BFV204" s="9"/>
      <c r="BFW204" s="9"/>
      <c r="BFX204" s="9"/>
      <c r="BFY204" s="9"/>
      <c r="BFZ204" s="9"/>
      <c r="BGA204" s="9"/>
      <c r="BGB204" s="9"/>
      <c r="BGC204" s="9"/>
      <c r="BGD204" s="9"/>
      <c r="BGE204" s="9"/>
      <c r="BGF204" s="9"/>
      <c r="BGG204" s="9"/>
      <c r="BGH204" s="9"/>
      <c r="BGI204" s="9"/>
      <c r="BGJ204" s="9"/>
      <c r="BGK204" s="9"/>
      <c r="BGL204" s="9"/>
      <c r="BGM204" s="9"/>
      <c r="BGN204" s="9"/>
      <c r="BGO204" s="9"/>
      <c r="BGP204" s="9"/>
      <c r="BGQ204" s="9"/>
      <c r="BGR204" s="9"/>
      <c r="BGS204" s="9"/>
      <c r="BGT204" s="9"/>
      <c r="BGU204" s="9"/>
      <c r="BGV204" s="9"/>
      <c r="BGW204" s="9"/>
      <c r="BGX204" s="9"/>
      <c r="BGY204" s="9"/>
      <c r="BGZ204" s="9"/>
      <c r="BHA204" s="9"/>
      <c r="BHB204" s="9"/>
      <c r="BHC204" s="9"/>
      <c r="BHD204" s="9"/>
      <c r="BHE204" s="9"/>
      <c r="BHF204" s="9"/>
      <c r="BHG204" s="9"/>
      <c r="BHH204" s="9"/>
      <c r="BHI204" s="9"/>
      <c r="BHJ204" s="9"/>
      <c r="BHK204" s="9"/>
      <c r="BHL204" s="9"/>
      <c r="BHM204" s="9"/>
      <c r="BHN204" s="9"/>
      <c r="BHO204" s="9"/>
      <c r="BHP204" s="9"/>
      <c r="BHQ204" s="9"/>
      <c r="BHR204" s="9"/>
      <c r="BHS204" s="9"/>
      <c r="BHT204" s="9"/>
      <c r="BHU204" s="9"/>
      <c r="BHV204" s="9"/>
      <c r="BHW204" s="9"/>
      <c r="BHX204" s="9"/>
      <c r="BHY204" s="9"/>
      <c r="BHZ204" s="9"/>
      <c r="BIA204" s="9"/>
      <c r="BIB204" s="9"/>
      <c r="BIC204" s="9"/>
      <c r="BID204" s="9"/>
      <c r="BIE204" s="9"/>
      <c r="BIF204" s="9"/>
      <c r="BIG204" s="9"/>
      <c r="BIH204" s="9"/>
      <c r="BII204" s="9"/>
      <c r="BIJ204" s="9"/>
      <c r="BIK204" s="9"/>
      <c r="BIL204" s="9"/>
      <c r="BIM204" s="9"/>
      <c r="BIN204" s="9"/>
      <c r="BIO204" s="9"/>
      <c r="BIP204" s="9"/>
      <c r="BIQ204" s="9"/>
      <c r="BIR204" s="9"/>
      <c r="BIS204" s="9"/>
      <c r="BIT204" s="9"/>
      <c r="BIU204" s="9"/>
      <c r="BIV204" s="9"/>
      <c r="BIW204" s="9"/>
      <c r="BIX204" s="9"/>
      <c r="BIY204" s="9"/>
      <c r="BIZ204" s="9"/>
      <c r="BJA204" s="9"/>
      <c r="BJB204" s="9"/>
      <c r="BJC204" s="9"/>
      <c r="BJD204" s="9"/>
      <c r="BJE204" s="9"/>
      <c r="BJF204" s="9"/>
      <c r="BJG204" s="9"/>
      <c r="BJH204" s="9"/>
      <c r="BJI204" s="9"/>
      <c r="BJJ204" s="9"/>
      <c r="BJK204" s="9"/>
      <c r="BJL204" s="9"/>
      <c r="BJM204" s="9"/>
      <c r="BJN204" s="9"/>
      <c r="BJO204" s="9"/>
      <c r="BJP204" s="9"/>
      <c r="BJQ204" s="9"/>
      <c r="BJR204" s="9"/>
      <c r="BJS204" s="9"/>
      <c r="BJT204" s="9"/>
      <c r="BJU204" s="9"/>
      <c r="BJV204" s="9"/>
      <c r="BJW204" s="9"/>
      <c r="BJX204" s="9"/>
      <c r="BJY204" s="9"/>
      <c r="BJZ204" s="9"/>
      <c r="BKA204" s="9"/>
      <c r="BKB204" s="9"/>
      <c r="BKC204" s="9"/>
      <c r="BKD204" s="9"/>
      <c r="BKE204" s="9"/>
      <c r="BKF204" s="9"/>
      <c r="BKG204" s="9"/>
      <c r="BKH204" s="9"/>
      <c r="BKI204" s="9"/>
      <c r="BKJ204" s="9"/>
      <c r="BKK204" s="9"/>
      <c r="BKL204" s="9"/>
      <c r="BKM204" s="9"/>
      <c r="BKN204" s="9"/>
      <c r="BKO204" s="9"/>
      <c r="BKP204" s="9"/>
      <c r="BKQ204" s="9"/>
      <c r="BKR204" s="9"/>
      <c r="BKS204" s="9"/>
      <c r="BKT204" s="9"/>
      <c r="BKU204" s="9"/>
      <c r="BKV204" s="9"/>
      <c r="BKW204" s="9"/>
      <c r="BKX204" s="9"/>
      <c r="BKY204" s="9"/>
      <c r="BKZ204" s="9"/>
      <c r="BLA204" s="9"/>
      <c r="BLB204" s="9"/>
      <c r="BLC204" s="9"/>
      <c r="BLD204" s="9"/>
      <c r="BLE204" s="9"/>
      <c r="BLF204" s="9"/>
      <c r="BLG204" s="9"/>
      <c r="BLH204" s="9"/>
      <c r="BLI204" s="9"/>
      <c r="BLJ204" s="9"/>
      <c r="BLK204" s="9"/>
      <c r="BLL204" s="9"/>
      <c r="BLM204" s="9"/>
      <c r="BLN204" s="9"/>
      <c r="BLO204" s="9"/>
      <c r="BLP204" s="9"/>
      <c r="BLQ204" s="9"/>
      <c r="BLR204" s="9"/>
      <c r="BLS204" s="9"/>
      <c r="BLT204" s="9"/>
      <c r="BLU204" s="9"/>
      <c r="BLV204" s="9"/>
      <c r="BLW204" s="9"/>
      <c r="BLX204" s="9"/>
      <c r="BLY204" s="9"/>
      <c r="BLZ204" s="9"/>
      <c r="BMA204" s="9"/>
      <c r="BMB204" s="9"/>
      <c r="BMC204" s="9"/>
      <c r="BMD204" s="9"/>
      <c r="BME204" s="9"/>
      <c r="BMF204" s="9"/>
      <c r="BMG204" s="9"/>
      <c r="BMH204" s="9"/>
      <c r="BMI204" s="9"/>
      <c r="BMJ204" s="9"/>
      <c r="BMK204" s="9"/>
      <c r="BML204" s="9"/>
      <c r="BMM204" s="9"/>
      <c r="BMN204" s="9"/>
      <c r="BMO204" s="9"/>
      <c r="BMP204" s="9"/>
      <c r="BMQ204" s="9"/>
      <c r="BMR204" s="9"/>
      <c r="BMS204" s="9"/>
      <c r="BMT204" s="9"/>
      <c r="BMU204" s="9"/>
      <c r="BMV204" s="9"/>
      <c r="BMW204" s="9"/>
      <c r="BMX204" s="9"/>
      <c r="BMY204" s="9"/>
      <c r="BMZ204" s="9"/>
      <c r="BNA204" s="9"/>
      <c r="BNB204" s="9"/>
      <c r="BNC204" s="9"/>
      <c r="BND204" s="9"/>
    </row>
    <row r="205" ht="14.25" customHeight="1">
      <c r="A205" s="9">
        <v>1.0</v>
      </c>
      <c r="B205" s="9" t="s">
        <v>11947</v>
      </c>
      <c r="C205" s="9" t="s">
        <v>11948</v>
      </c>
      <c r="D205" s="9" t="s">
        <v>11948</v>
      </c>
      <c r="E205" s="9"/>
      <c r="F205" s="9">
        <v>4.0</v>
      </c>
      <c r="G205" s="9" t="s">
        <v>13678</v>
      </c>
      <c r="H205" s="9"/>
      <c r="I205" s="9"/>
      <c r="J205" s="9"/>
      <c r="K205" s="9"/>
      <c r="L205" s="9">
        <v>4.0</v>
      </c>
      <c r="M205" s="9"/>
      <c r="N205" s="9"/>
      <c r="O205" s="9"/>
      <c r="P205" s="9">
        <v>0.0</v>
      </c>
      <c r="Q205" s="9" t="s">
        <v>13679</v>
      </c>
      <c r="R205" s="9"/>
      <c r="S205" s="9" t="s">
        <v>708</v>
      </c>
      <c r="T205" s="9" t="s">
        <v>13680</v>
      </c>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c r="DG205" s="9"/>
      <c r="DH205" s="9"/>
      <c r="DI205" s="9"/>
      <c r="DJ205" s="9"/>
      <c r="DK205" s="9"/>
      <c r="DL205" s="9"/>
      <c r="DM205" s="9"/>
      <c r="DN205" s="9"/>
      <c r="DO205" s="9"/>
      <c r="DP205" s="9"/>
      <c r="DQ205" s="9"/>
      <c r="DR205" s="9"/>
      <c r="DS205" s="9"/>
      <c r="DT205" s="9"/>
      <c r="DU205" s="9"/>
      <c r="DV205" s="9"/>
      <c r="DW205" s="9"/>
      <c r="DX205" s="9"/>
      <c r="DY205" s="9"/>
      <c r="DZ205" s="9"/>
      <c r="EA205" s="9"/>
      <c r="EB205" s="9"/>
      <c r="EC205" s="9"/>
      <c r="ED205" s="9"/>
      <c r="EE205" s="9"/>
      <c r="EF205" s="9"/>
      <c r="EG205" s="9"/>
      <c r="EH205" s="9"/>
      <c r="EI205" s="9"/>
      <c r="EJ205" s="9"/>
      <c r="EK205" s="9"/>
      <c r="EL205" s="9"/>
      <c r="EM205" s="9"/>
      <c r="EN205" s="9"/>
      <c r="EO205" s="9"/>
      <c r="EP205" s="9"/>
      <c r="EQ205" s="9"/>
      <c r="ER205" s="9"/>
      <c r="ES205" s="9"/>
      <c r="ET205" s="9"/>
      <c r="EU205" s="9"/>
      <c r="EV205" s="9"/>
      <c r="EW205" s="9"/>
      <c r="EX205" s="9"/>
      <c r="EY205" s="9"/>
      <c r="EZ205" s="9"/>
      <c r="FA205" s="9"/>
      <c r="FB205" s="9"/>
      <c r="FC205" s="9"/>
      <c r="FD205" s="9"/>
      <c r="FE205" s="9"/>
      <c r="FF205" s="9"/>
      <c r="FG205" s="9"/>
      <c r="FH205" s="9"/>
      <c r="FI205" s="9"/>
      <c r="FJ205" s="9"/>
      <c r="FK205" s="9"/>
      <c r="FL205" s="9"/>
      <c r="FM205" s="9"/>
      <c r="FN205" s="9"/>
      <c r="FO205" s="9"/>
      <c r="FP205" s="9"/>
      <c r="FQ205" s="9"/>
      <c r="FR205" s="9"/>
      <c r="FS205" s="9"/>
      <c r="FT205" s="9"/>
      <c r="FU205" s="9"/>
      <c r="FV205" s="9"/>
      <c r="FW205" s="9"/>
      <c r="FX205" s="9"/>
      <c r="FY205" s="9"/>
      <c r="FZ205" s="9"/>
      <c r="GA205" s="9"/>
      <c r="GB205" s="9"/>
      <c r="GC205" s="9"/>
      <c r="GD205" s="9"/>
      <c r="GE205" s="9"/>
      <c r="GF205" s="9"/>
      <c r="GG205" s="9"/>
      <c r="GH205" s="9"/>
      <c r="GI205" s="9"/>
      <c r="GJ205" s="9"/>
      <c r="GK205" s="9"/>
      <c r="GL205" s="9"/>
      <c r="GM205" s="9"/>
      <c r="GN205" s="9"/>
      <c r="GO205" s="9"/>
      <c r="GP205" s="9"/>
      <c r="GQ205" s="9"/>
      <c r="GR205" s="9"/>
      <c r="GS205" s="9"/>
      <c r="GT205" s="9"/>
      <c r="GU205" s="9"/>
      <c r="GV205" s="9"/>
      <c r="GW205" s="9"/>
      <c r="GX205" s="9"/>
      <c r="GY205" s="9"/>
      <c r="GZ205" s="9"/>
      <c r="HA205" s="9"/>
      <c r="HB205" s="9"/>
      <c r="HC205" s="9"/>
      <c r="HD205" s="9"/>
      <c r="HE205" s="9"/>
      <c r="HF205" s="9"/>
      <c r="HG205" s="9"/>
      <c r="HH205" s="9"/>
      <c r="HI205" s="9"/>
      <c r="HJ205" s="9"/>
      <c r="HK205" s="9"/>
      <c r="HL205" s="9"/>
      <c r="HM205" s="9"/>
      <c r="HN205" s="9"/>
      <c r="HO205" s="9"/>
      <c r="HP205" s="9"/>
      <c r="HQ205" s="9"/>
      <c r="HR205" s="9"/>
      <c r="HS205" s="9"/>
      <c r="HT205" s="9"/>
      <c r="HU205" s="9"/>
      <c r="HV205" s="9"/>
      <c r="HW205" s="9"/>
      <c r="HX205" s="9"/>
      <c r="HY205" s="9"/>
      <c r="HZ205" s="9"/>
      <c r="IA205" s="9"/>
      <c r="IB205" s="9"/>
      <c r="IC205" s="9"/>
      <c r="ID205" s="9"/>
      <c r="IE205" s="9"/>
      <c r="IF205" s="9"/>
      <c r="IG205" s="9"/>
      <c r="IH205" s="9"/>
      <c r="II205" s="9"/>
      <c r="IJ205" s="9"/>
      <c r="IK205" s="9"/>
      <c r="IL205" s="9"/>
      <c r="IM205" s="9"/>
      <c r="IN205" s="9"/>
      <c r="IO205" s="9"/>
      <c r="IP205" s="9"/>
      <c r="IQ205" s="9"/>
      <c r="IR205" s="9"/>
      <c r="IS205" s="9"/>
      <c r="IT205" s="9"/>
      <c r="IU205" s="9"/>
      <c r="IV205" s="9"/>
      <c r="IW205" s="9"/>
      <c r="IX205" s="9"/>
      <c r="IY205" s="9"/>
      <c r="IZ205" s="9"/>
      <c r="JA205" s="9"/>
      <c r="JB205" s="9"/>
      <c r="JC205" s="9"/>
      <c r="JD205" s="9"/>
      <c r="JE205" s="9"/>
      <c r="JF205" s="9"/>
      <c r="JG205" s="9"/>
      <c r="JH205" s="9"/>
      <c r="JI205" s="9"/>
      <c r="JJ205" s="9"/>
      <c r="JK205" s="9"/>
      <c r="JL205" s="9"/>
      <c r="JM205" s="9"/>
      <c r="JN205" s="9"/>
      <c r="JO205" s="9"/>
      <c r="JP205" s="9"/>
      <c r="JQ205" s="9"/>
      <c r="JR205" s="9"/>
      <c r="JS205" s="9"/>
      <c r="JT205" s="9"/>
      <c r="JU205" s="9"/>
      <c r="JV205" s="9"/>
      <c r="JW205" s="9"/>
      <c r="JX205" s="9"/>
      <c r="JY205" s="9"/>
      <c r="JZ205" s="9"/>
      <c r="KA205" s="9"/>
      <c r="KB205" s="9"/>
      <c r="KC205" s="9"/>
      <c r="KD205" s="9"/>
      <c r="KE205" s="9"/>
      <c r="KF205" s="9"/>
      <c r="KG205" s="9"/>
      <c r="KH205" s="9"/>
      <c r="KI205" s="9"/>
      <c r="KJ205" s="9"/>
      <c r="KK205" s="9"/>
      <c r="KL205" s="9"/>
      <c r="KM205" s="9"/>
      <c r="KN205" s="9"/>
      <c r="KO205" s="9"/>
      <c r="KP205" s="9"/>
      <c r="KQ205" s="9"/>
      <c r="KR205" s="9"/>
      <c r="KS205" s="9"/>
      <c r="KT205" s="9"/>
      <c r="KU205" s="9"/>
      <c r="KV205" s="9"/>
      <c r="KW205" s="9"/>
      <c r="KX205" s="9"/>
      <c r="KY205" s="9"/>
      <c r="KZ205" s="9"/>
      <c r="LA205" s="9"/>
      <c r="LB205" s="9"/>
      <c r="LC205" s="9"/>
      <c r="LD205" s="9"/>
      <c r="LE205" s="9"/>
      <c r="LF205" s="9"/>
      <c r="LG205" s="9"/>
      <c r="LH205" s="9"/>
      <c r="LI205" s="9"/>
      <c r="LJ205" s="9"/>
      <c r="LK205" s="9"/>
      <c r="LL205" s="9"/>
      <c r="LM205" s="9"/>
      <c r="LN205" s="9"/>
      <c r="LO205" s="9"/>
      <c r="LP205" s="9"/>
      <c r="LQ205" s="9"/>
      <c r="LR205" s="9"/>
      <c r="LS205" s="9"/>
      <c r="LT205" s="9"/>
      <c r="LU205" s="9"/>
      <c r="LV205" s="9"/>
      <c r="LW205" s="9"/>
      <c r="LX205" s="9"/>
      <c r="LY205" s="9"/>
      <c r="LZ205" s="9"/>
      <c r="MA205" s="9"/>
      <c r="MB205" s="9"/>
      <c r="MC205" s="9"/>
      <c r="MD205" s="9"/>
      <c r="ME205" s="9"/>
      <c r="MF205" s="9"/>
      <c r="MG205" s="9"/>
      <c r="MH205" s="9"/>
      <c r="MI205" s="9"/>
      <c r="MJ205" s="9"/>
      <c r="MK205" s="9"/>
      <c r="ML205" s="9"/>
      <c r="MM205" s="9"/>
      <c r="MN205" s="9"/>
      <c r="MO205" s="9"/>
      <c r="MP205" s="9"/>
      <c r="MQ205" s="9"/>
      <c r="MR205" s="9"/>
      <c r="MS205" s="9"/>
      <c r="MT205" s="9"/>
      <c r="MU205" s="9"/>
      <c r="MV205" s="9"/>
      <c r="MW205" s="9"/>
      <c r="MX205" s="9"/>
      <c r="MY205" s="9"/>
      <c r="MZ205" s="9"/>
      <c r="NA205" s="9"/>
      <c r="NB205" s="9"/>
      <c r="NC205" s="9"/>
      <c r="ND205" s="9"/>
      <c r="NE205" s="9"/>
      <c r="NF205" s="9"/>
      <c r="NG205" s="9"/>
      <c r="NH205" s="9"/>
      <c r="NI205" s="9"/>
      <c r="NJ205" s="9"/>
      <c r="NK205" s="9"/>
      <c r="NL205" s="9"/>
      <c r="NM205" s="9"/>
      <c r="NN205" s="9"/>
      <c r="NO205" s="9"/>
      <c r="NP205" s="9"/>
      <c r="NQ205" s="9"/>
      <c r="NR205" s="9"/>
      <c r="NS205" s="9"/>
      <c r="NT205" s="9"/>
      <c r="NU205" s="9"/>
      <c r="NV205" s="9"/>
      <c r="NW205" s="9"/>
      <c r="NX205" s="9"/>
      <c r="NY205" s="9"/>
      <c r="NZ205" s="9"/>
      <c r="OA205" s="9"/>
      <c r="OB205" s="9"/>
      <c r="OC205" s="9"/>
      <c r="OD205" s="9"/>
      <c r="OE205" s="9"/>
      <c r="OF205" s="9"/>
      <c r="OG205" s="9"/>
      <c r="OH205" s="9"/>
      <c r="OI205" s="9"/>
      <c r="OJ205" s="9"/>
      <c r="OK205" s="9"/>
      <c r="OL205" s="9"/>
      <c r="OM205" s="9"/>
      <c r="ON205" s="9"/>
      <c r="OO205" s="9"/>
      <c r="OP205" s="9"/>
      <c r="OQ205" s="9"/>
      <c r="OR205" s="9"/>
      <c r="OS205" s="9"/>
      <c r="OT205" s="9"/>
      <c r="OU205" s="9"/>
      <c r="OV205" s="9"/>
      <c r="OW205" s="9"/>
      <c r="OX205" s="9"/>
      <c r="OY205" s="9"/>
      <c r="OZ205" s="9"/>
      <c r="PA205" s="9"/>
      <c r="PB205" s="9"/>
      <c r="PC205" s="9"/>
      <c r="PD205" s="9"/>
      <c r="PE205" s="9"/>
      <c r="PF205" s="9"/>
      <c r="PG205" s="9"/>
      <c r="PH205" s="9"/>
      <c r="PI205" s="9"/>
      <c r="PJ205" s="9"/>
      <c r="PK205" s="9"/>
      <c r="PL205" s="9"/>
      <c r="PM205" s="9"/>
      <c r="PN205" s="9"/>
      <c r="PO205" s="9"/>
      <c r="PP205" s="9"/>
      <c r="PQ205" s="9"/>
      <c r="PR205" s="9"/>
      <c r="PS205" s="9"/>
      <c r="PT205" s="9"/>
      <c r="PU205" s="9"/>
      <c r="PV205" s="9"/>
      <c r="PW205" s="9"/>
      <c r="PX205" s="9"/>
      <c r="PY205" s="9"/>
      <c r="PZ205" s="9"/>
      <c r="QA205" s="9"/>
      <c r="QB205" s="9"/>
      <c r="QC205" s="9"/>
      <c r="QD205" s="9"/>
      <c r="QE205" s="9"/>
      <c r="QF205" s="9" t="s">
        <v>5691</v>
      </c>
      <c r="QG205" s="9" t="s">
        <v>5691</v>
      </c>
      <c r="QH205" s="9" t="s">
        <v>13681</v>
      </c>
      <c r="QI205" s="9"/>
      <c r="QJ205" s="9"/>
      <c r="QK205" s="9"/>
      <c r="QL205" s="9"/>
      <c r="QM205" s="9"/>
      <c r="QN205" s="9"/>
      <c r="QO205" s="9"/>
      <c r="QP205" s="9"/>
      <c r="QQ205" s="9"/>
      <c r="QR205" s="9"/>
      <c r="QS205" s="9"/>
      <c r="QT205" s="9"/>
      <c r="QU205" s="9"/>
      <c r="QV205" s="9"/>
      <c r="QW205" s="9"/>
      <c r="QX205" s="9"/>
      <c r="QY205" s="9"/>
      <c r="QZ205" s="9"/>
      <c r="RA205" s="9"/>
      <c r="RB205" s="9"/>
      <c r="RC205" s="9"/>
      <c r="RD205" s="9"/>
      <c r="RE205" s="9"/>
      <c r="RF205" s="9"/>
      <c r="RG205" s="9"/>
      <c r="RH205" s="9"/>
      <c r="RI205" s="9"/>
      <c r="RJ205" s="9"/>
      <c r="RK205" s="9"/>
      <c r="RL205" s="9"/>
      <c r="RM205" s="9"/>
      <c r="RN205" s="9"/>
      <c r="RO205" s="9" t="s">
        <v>13682</v>
      </c>
      <c r="RP205" s="9"/>
      <c r="RQ205" s="9"/>
      <c r="RR205" s="9"/>
      <c r="RS205" s="9"/>
      <c r="RT205" s="9"/>
      <c r="RU205" s="9"/>
      <c r="RV205" s="9"/>
      <c r="RW205" s="9"/>
      <c r="RX205" s="9"/>
      <c r="RY205" s="9"/>
      <c r="RZ205" s="9"/>
      <c r="SA205" s="9"/>
      <c r="SB205" s="9"/>
      <c r="SC205" s="9"/>
      <c r="SD205" s="9"/>
      <c r="SE205" s="9"/>
      <c r="SF205" s="9"/>
      <c r="SG205" s="9"/>
      <c r="SH205" s="9"/>
      <c r="SI205" s="9"/>
      <c r="SJ205" s="9"/>
      <c r="SK205" s="9"/>
      <c r="SL205" s="9"/>
      <c r="SM205" s="9"/>
      <c r="SN205" s="9"/>
      <c r="SO205" s="9"/>
      <c r="SP205" s="9"/>
      <c r="SQ205" s="9"/>
      <c r="SR205" s="9"/>
      <c r="SS205" s="9"/>
      <c r="ST205" s="9"/>
      <c r="SU205" s="9"/>
      <c r="SV205" s="9"/>
      <c r="SW205" s="9"/>
      <c r="SX205" s="9" t="s">
        <v>5707</v>
      </c>
      <c r="SY205" s="9"/>
      <c r="SZ205" s="9"/>
      <c r="TA205" s="9"/>
      <c r="TB205" s="9"/>
      <c r="TC205" s="9"/>
      <c r="TD205" s="9"/>
      <c r="TE205" s="9"/>
      <c r="TF205" s="9"/>
      <c r="TG205" s="9"/>
      <c r="TH205" s="9"/>
      <c r="TI205" s="9"/>
      <c r="TJ205" s="9"/>
      <c r="TK205" s="9"/>
      <c r="TL205" s="9"/>
      <c r="TM205" s="9" t="s">
        <v>13683</v>
      </c>
      <c r="TN205" s="9"/>
      <c r="TO205" s="9" t="s">
        <v>13684</v>
      </c>
      <c r="ANB205" s="9" t="s">
        <v>13685</v>
      </c>
      <c r="ANC205" s="9" t="s">
        <v>13686</v>
      </c>
      <c r="AND205" s="9" t="s">
        <v>13687</v>
      </c>
      <c r="ANE205" s="9" t="s">
        <v>13688</v>
      </c>
      <c r="ANF205" s="9"/>
      <c r="ANG205" s="9"/>
      <c r="ANH205" s="9"/>
      <c r="ANI205" s="9"/>
      <c r="ANJ205" s="9"/>
      <c r="ANK205" s="9"/>
      <c r="ANL205" s="9"/>
      <c r="ANM205" s="9" t="s">
        <v>13689</v>
      </c>
      <c r="ANN205" s="9"/>
      <c r="ANO205" s="9"/>
      <c r="ANP205" s="9"/>
      <c r="ANQ205" s="9"/>
      <c r="ANR205" s="9"/>
      <c r="ANS205" s="9"/>
      <c r="ANT205" s="9"/>
      <c r="ANU205" s="9"/>
      <c r="ANV205" s="9"/>
      <c r="ANW205" s="9"/>
      <c r="ANX205" s="9"/>
      <c r="ANY205" s="9"/>
      <c r="ANZ205" s="9"/>
      <c r="AOA205" s="9"/>
      <c r="AOB205" s="9"/>
      <c r="AOC205" s="9"/>
      <c r="AOD205" s="9"/>
      <c r="AOE205" s="9"/>
      <c r="AOF205" s="9"/>
      <c r="AOG205" s="9"/>
      <c r="AOH205" s="9"/>
      <c r="AOI205" s="9"/>
      <c r="AOJ205" s="9"/>
      <c r="AOK205" s="9"/>
      <c r="AOL205" s="9"/>
      <c r="AOM205" s="9"/>
      <c r="AON205" s="9"/>
      <c r="AOO205" s="9"/>
      <c r="AOP205" s="9"/>
      <c r="AOQ205" s="9"/>
      <c r="AOR205" s="9"/>
      <c r="AOS205" s="9"/>
      <c r="AOT205" s="9"/>
      <c r="AOU205" s="9"/>
      <c r="AOV205" s="9"/>
      <c r="AOW205" s="9"/>
      <c r="AOX205" s="9"/>
      <c r="AOY205" s="9"/>
      <c r="AOZ205" s="9"/>
      <c r="APA205" s="9"/>
      <c r="APB205" s="9"/>
      <c r="APC205" s="9"/>
      <c r="APD205" s="9"/>
      <c r="APE205" s="9"/>
      <c r="APF205" s="9"/>
      <c r="APG205" s="9"/>
      <c r="APH205" s="9"/>
      <c r="API205" s="9"/>
      <c r="APJ205" s="9"/>
      <c r="APK205" s="9"/>
      <c r="APL205" s="9"/>
      <c r="APM205" s="9"/>
      <c r="APN205" s="9"/>
      <c r="APO205" s="9"/>
      <c r="APP205" s="9"/>
      <c r="APQ205" s="9"/>
      <c r="APR205" s="9"/>
      <c r="APS205" s="9"/>
      <c r="APT205" s="9"/>
      <c r="APU205" s="9"/>
      <c r="APV205" s="9"/>
      <c r="APW205" s="9"/>
      <c r="APX205" s="9"/>
      <c r="APY205" s="9"/>
      <c r="APZ205" s="9"/>
      <c r="AQA205" s="9"/>
      <c r="AQB205" s="9"/>
      <c r="AQC205" s="9"/>
      <c r="AQD205" s="9"/>
      <c r="AQE205" s="9"/>
      <c r="AQF205" s="9"/>
      <c r="AQG205" s="9"/>
      <c r="AQH205" s="9"/>
      <c r="AQI205" s="9"/>
      <c r="AQJ205" s="9"/>
      <c r="AQK205" s="9"/>
      <c r="AQL205" s="9"/>
      <c r="AQM205" s="9"/>
      <c r="AQN205" s="9"/>
      <c r="AQO205" s="9"/>
      <c r="AQP205" s="9"/>
      <c r="AQQ205" s="9"/>
      <c r="AQR205" s="9"/>
      <c r="AQS205" s="9"/>
      <c r="AQT205" s="9"/>
      <c r="AQU205" s="9"/>
      <c r="AQV205" s="9"/>
      <c r="AQW205" s="9"/>
      <c r="AQX205" s="9"/>
      <c r="AQY205" s="9"/>
      <c r="AQZ205" s="9"/>
      <c r="ARA205" s="9"/>
      <c r="ARB205" s="9"/>
      <c r="ARC205" s="9"/>
      <c r="ARD205" s="9"/>
      <c r="ARE205" s="9"/>
      <c r="ARF205" s="9"/>
      <c r="ARG205" s="9"/>
      <c r="ARH205" s="9"/>
      <c r="ARI205" s="9"/>
      <c r="ARJ205" s="9"/>
      <c r="ARK205" s="9"/>
      <c r="ARL205" s="9"/>
      <c r="ARM205" s="9"/>
      <c r="ARN205" s="9"/>
      <c r="ARO205" s="9"/>
      <c r="ARP205" s="9"/>
      <c r="ARQ205" s="9"/>
      <c r="ARR205" s="9"/>
      <c r="ARS205" s="9"/>
      <c r="ART205" s="9"/>
      <c r="ARU205" s="9"/>
      <c r="ARV205" s="9"/>
      <c r="ARW205" s="9"/>
      <c r="ARX205" s="9"/>
      <c r="ARY205" s="9"/>
      <c r="ARZ205" s="9"/>
      <c r="ASA205" s="9"/>
      <c r="ASB205" s="9"/>
      <c r="ASC205" s="9"/>
      <c r="ASD205" s="9"/>
      <c r="ASE205" s="9"/>
      <c r="ASF205" s="9"/>
      <c r="ASG205" s="9"/>
      <c r="ASH205" s="9"/>
      <c r="ASI205" s="9"/>
      <c r="ASJ205" s="9"/>
      <c r="ASK205" s="9"/>
      <c r="ASL205" s="9"/>
      <c r="ASM205" s="9"/>
      <c r="ASN205" s="9"/>
      <c r="ASO205" s="9"/>
      <c r="ASP205" s="9"/>
      <c r="ASQ205" s="9"/>
      <c r="ASR205" s="9"/>
      <c r="ASS205" s="9"/>
      <c r="AST205" s="9"/>
      <c r="ASU205" s="9"/>
      <c r="ASV205" s="9"/>
      <c r="ASW205" s="9"/>
      <c r="ASX205" s="9"/>
      <c r="ASY205" s="9"/>
      <c r="ASZ205" s="9"/>
      <c r="ATA205" s="9"/>
      <c r="ATB205" s="9"/>
      <c r="ATC205" s="9"/>
      <c r="ATD205" s="9"/>
      <c r="ATE205" s="9"/>
      <c r="ATF205" s="9"/>
      <c r="ATG205" s="9"/>
      <c r="ATH205" s="9"/>
      <c r="ATI205" s="9"/>
      <c r="ATJ205" s="9"/>
      <c r="ATK205" s="9"/>
      <c r="ATL205" s="9"/>
      <c r="ATM205" s="9"/>
      <c r="ATN205" s="9"/>
      <c r="ATO205" s="9"/>
      <c r="ATP205" s="9"/>
      <c r="ATQ205" s="9"/>
      <c r="ATR205" s="9" t="s">
        <v>13690</v>
      </c>
      <c r="ATS205" s="9">
        <v>1.747898343E9</v>
      </c>
      <c r="ATT205" s="9" t="s">
        <v>13691</v>
      </c>
      <c r="ATU205" s="9" t="s">
        <v>13685</v>
      </c>
      <c r="ATV205" s="9" t="s">
        <v>13686</v>
      </c>
      <c r="ATW205" s="9" t="s">
        <v>13687</v>
      </c>
      <c r="ATX205" s="9" t="s">
        <v>13688</v>
      </c>
      <c r="ATY205" s="9"/>
      <c r="ATZ205" s="9"/>
      <c r="AUA205" s="9"/>
      <c r="AUB205" s="9"/>
      <c r="AUC205" s="9"/>
      <c r="AUD205" s="9"/>
      <c r="AUE205" s="9"/>
      <c r="AUF205" s="9"/>
      <c r="AUG205" s="9"/>
      <c r="AUH205" s="9"/>
      <c r="AUI205" s="9"/>
      <c r="AUJ205" s="9"/>
      <c r="AUK205" s="9"/>
      <c r="AUL205" s="9"/>
      <c r="AUM205" s="9"/>
      <c r="AUN205" s="9"/>
      <c r="AUO205" s="9"/>
      <c r="AUP205" s="9"/>
      <c r="AUQ205" s="9"/>
      <c r="AUR205" s="9"/>
      <c r="AUS205" s="9"/>
      <c r="AUT205" s="9"/>
      <c r="AUU205" s="9"/>
      <c r="AUV205" s="9"/>
      <c r="AUW205" s="9"/>
      <c r="AUX205" s="9"/>
      <c r="AUY205" s="9"/>
      <c r="AUZ205" s="9"/>
      <c r="AVA205" s="9"/>
      <c r="AVB205" s="9"/>
      <c r="AVC205" s="9"/>
      <c r="AVD205" s="9"/>
      <c r="AVE205" s="9"/>
      <c r="AVF205" s="9"/>
      <c r="AVG205" s="9"/>
      <c r="AVH205" s="9"/>
      <c r="AVI205" s="9"/>
      <c r="AVJ205" s="9"/>
      <c r="AVK205" s="9"/>
      <c r="AVL205" s="9"/>
      <c r="AVM205" s="9"/>
      <c r="AVN205" s="9"/>
      <c r="AVO205" s="9"/>
      <c r="AVP205" s="9"/>
      <c r="AVQ205" s="9"/>
      <c r="AVR205" s="9"/>
      <c r="AVS205" s="9"/>
      <c r="AVT205" s="9"/>
      <c r="AVU205" s="9"/>
      <c r="AVV205" s="9"/>
      <c r="AVW205" s="9"/>
      <c r="AVX205" s="9"/>
      <c r="AVY205" s="9"/>
      <c r="AVZ205" s="9"/>
      <c r="AWA205" s="9"/>
      <c r="AWB205" s="9"/>
      <c r="AWC205" s="9"/>
      <c r="AWD205" s="9"/>
      <c r="AWE205" s="9"/>
      <c r="AWF205" s="9"/>
      <c r="AWG205" s="9"/>
      <c r="AWH205" s="9"/>
      <c r="AWI205" s="9"/>
      <c r="AWJ205" s="9"/>
      <c r="AWK205" s="9"/>
      <c r="AWL205" s="9"/>
      <c r="AWM205" s="9"/>
      <c r="AWN205" s="9"/>
      <c r="AWO205" s="9"/>
      <c r="AWP205" s="9"/>
      <c r="AWQ205" s="9"/>
      <c r="AWR205" s="9"/>
      <c r="AWS205" s="9"/>
      <c r="AWT205" s="9"/>
      <c r="AWU205" s="9"/>
      <c r="AWV205" s="9"/>
      <c r="AWW205" s="9"/>
      <c r="AWX205" s="9"/>
      <c r="AWY205" s="9"/>
      <c r="AWZ205" s="9"/>
      <c r="AXA205" s="9"/>
      <c r="AXB205" s="9"/>
      <c r="AXC205" s="9"/>
      <c r="AXD205" s="9"/>
      <c r="AXE205" s="9"/>
      <c r="AXF205" s="9"/>
      <c r="AXG205" s="9"/>
      <c r="AXH205" s="9"/>
      <c r="AXI205" s="9"/>
      <c r="AXJ205" s="9"/>
      <c r="AXK205" s="9"/>
      <c r="AXL205" s="9"/>
      <c r="AXM205" s="9"/>
      <c r="AXN205" s="9"/>
      <c r="AXO205" s="9"/>
      <c r="AXP205" s="9"/>
      <c r="AXQ205" s="9"/>
      <c r="AXR205" s="9"/>
      <c r="AXS205" s="9"/>
      <c r="AXT205" s="9"/>
      <c r="AXU205" s="9"/>
      <c r="AXV205" s="9"/>
      <c r="AXW205" s="9"/>
      <c r="AXX205" s="9"/>
      <c r="AXY205" s="9"/>
      <c r="AXZ205" s="9"/>
      <c r="AYA205" s="9"/>
      <c r="AYB205" s="9"/>
      <c r="AYC205" s="9"/>
      <c r="AYD205" s="9"/>
      <c r="AYE205" s="9"/>
      <c r="AYF205" s="9"/>
      <c r="AYG205" s="9"/>
      <c r="AYH205" s="9"/>
      <c r="AYI205" s="9"/>
      <c r="AYJ205" s="9"/>
      <c r="AYK205" s="9"/>
      <c r="AYL205" s="9"/>
      <c r="AYM205" s="9"/>
      <c r="AYN205" s="9"/>
      <c r="AYO205" s="9"/>
      <c r="AYP205" s="9"/>
      <c r="AYQ205" s="9"/>
      <c r="AYR205" s="9"/>
      <c r="AYS205" s="9"/>
      <c r="AYT205" s="9"/>
      <c r="AYU205" s="9"/>
      <c r="AYV205" s="9"/>
      <c r="AYW205" s="9"/>
      <c r="AYX205" s="9"/>
      <c r="AYY205" s="9"/>
      <c r="AYZ205" s="9"/>
      <c r="AZA205" s="9"/>
      <c r="AZB205" s="9"/>
      <c r="AZC205" s="9"/>
      <c r="AZD205" s="9"/>
      <c r="AZE205" s="9"/>
      <c r="AZF205" s="9"/>
      <c r="AZG205" s="9"/>
      <c r="AZH205" s="9"/>
      <c r="AZI205" s="9"/>
      <c r="AZJ205" s="9"/>
      <c r="AZK205" s="9"/>
      <c r="AZL205" s="9"/>
      <c r="AZM205" s="9"/>
      <c r="AZN205" s="9"/>
      <c r="AZO205" s="9"/>
      <c r="AZP205" s="9"/>
      <c r="AZQ205" s="9"/>
      <c r="AZR205" s="9"/>
      <c r="AZS205" s="9"/>
      <c r="AZT205" s="9"/>
      <c r="AZU205" s="9"/>
      <c r="AZV205" s="9"/>
      <c r="AZW205" s="9"/>
      <c r="AZX205" s="9"/>
      <c r="AZY205" s="9"/>
      <c r="AZZ205" s="9"/>
      <c r="BAA205" s="9"/>
      <c r="BAB205" s="9"/>
      <c r="BAC205" s="9"/>
      <c r="BAD205" s="9"/>
      <c r="BAE205" s="9"/>
      <c r="BAF205" s="9"/>
      <c r="BAG205" s="9"/>
      <c r="BAH205" s="9"/>
      <c r="BAI205" s="9"/>
      <c r="BAJ205" s="9"/>
      <c r="BAK205" s="9"/>
      <c r="BAL205" s="9"/>
      <c r="BAM205" s="9"/>
      <c r="BAN205" s="9"/>
      <c r="BAO205" s="9"/>
      <c r="BAP205" s="9"/>
      <c r="BAQ205" s="9"/>
      <c r="BAR205" s="9"/>
      <c r="BAS205" s="9"/>
      <c r="BAT205" s="9"/>
      <c r="BAU205" s="9"/>
      <c r="BAV205" s="9"/>
      <c r="BAW205" s="9"/>
      <c r="BAX205" s="9"/>
      <c r="BAY205" s="9"/>
      <c r="BAZ205" s="9"/>
      <c r="BBA205" s="9"/>
      <c r="BBB205" s="9"/>
      <c r="BBC205" s="9"/>
      <c r="BBD205" s="9"/>
      <c r="BBE205" s="9"/>
      <c r="BBF205" s="9"/>
      <c r="BBG205" s="9"/>
      <c r="BBH205" s="9"/>
      <c r="BBI205" s="9"/>
      <c r="BBJ205" s="9"/>
      <c r="BBK205" s="9"/>
      <c r="BBL205" s="9"/>
      <c r="BBM205" s="9"/>
      <c r="BBN205" s="9"/>
      <c r="BBO205" s="9"/>
      <c r="BBP205" s="9"/>
      <c r="BBQ205" s="9"/>
      <c r="BBR205" s="9"/>
      <c r="BBS205" s="9"/>
      <c r="BBT205" s="9"/>
      <c r="BBU205" s="9"/>
      <c r="BBV205" s="9"/>
      <c r="BBW205" s="9"/>
      <c r="BBX205" s="9"/>
      <c r="BBY205" s="9"/>
      <c r="BBZ205" s="9"/>
      <c r="BCA205" s="9"/>
      <c r="BCB205" s="9"/>
      <c r="BCC205" s="9"/>
      <c r="BCD205" s="9"/>
      <c r="BCE205" s="9"/>
      <c r="BCF205" s="9"/>
      <c r="BCG205" s="9"/>
      <c r="BCH205" s="9"/>
      <c r="BCI205" s="9"/>
      <c r="BCJ205" s="9"/>
      <c r="BCK205" s="9"/>
      <c r="BCL205" s="9"/>
      <c r="BCM205" s="9"/>
      <c r="BCN205" s="9"/>
      <c r="BCO205" s="9"/>
      <c r="BCP205" s="9"/>
      <c r="BCQ205" s="9"/>
      <c r="BCR205" s="9"/>
      <c r="BCS205" s="9"/>
      <c r="BCT205" s="9"/>
      <c r="BCU205" s="9"/>
      <c r="BCV205" s="9"/>
      <c r="BCW205" s="9"/>
      <c r="BCX205" s="9"/>
      <c r="BCY205" s="9"/>
      <c r="BCZ205" s="9"/>
      <c r="BDA205" s="9"/>
      <c r="BDB205" s="9"/>
      <c r="BDC205" s="9"/>
      <c r="BDD205" s="9"/>
      <c r="BDE205" s="9"/>
      <c r="BDF205" s="9"/>
      <c r="BDG205" s="9"/>
      <c r="BDH205" s="9"/>
      <c r="BDI205" s="9"/>
      <c r="BDJ205" s="9"/>
      <c r="BDK205" s="9"/>
      <c r="BDL205" s="9"/>
      <c r="BDM205" s="9"/>
      <c r="BDN205" s="9"/>
      <c r="BDO205" s="9"/>
      <c r="BDP205" s="9"/>
      <c r="BDQ205" s="9"/>
      <c r="BDR205" s="9"/>
      <c r="BDS205" s="9"/>
      <c r="BDT205" s="9"/>
      <c r="BDU205" s="9"/>
      <c r="BDV205" s="9"/>
      <c r="BDW205" s="9"/>
      <c r="BDX205" s="9"/>
      <c r="BDY205" s="9"/>
      <c r="BDZ205" s="9"/>
      <c r="BEA205" s="9"/>
      <c r="BEB205" s="9"/>
      <c r="BEC205" s="9"/>
      <c r="BED205" s="9"/>
      <c r="BEE205" s="9"/>
      <c r="BEF205" s="9"/>
      <c r="BEG205" s="9"/>
      <c r="BEH205" s="9"/>
      <c r="BEI205" s="9"/>
      <c r="BEJ205" s="9"/>
      <c r="BEK205" s="9"/>
      <c r="BEL205" s="9"/>
      <c r="BEM205" s="9"/>
      <c r="BEN205" s="9"/>
      <c r="BEO205" s="9"/>
      <c r="BEP205" s="9"/>
      <c r="BEQ205" s="9"/>
      <c r="BER205" s="9"/>
      <c r="BES205" s="9"/>
      <c r="BET205" s="9"/>
      <c r="BEU205" s="9"/>
      <c r="BEV205" s="9"/>
      <c r="BEW205" s="9"/>
      <c r="BEX205" s="9"/>
      <c r="BEY205" s="9"/>
      <c r="BEZ205" s="9"/>
      <c r="BFA205" s="9"/>
      <c r="BFB205" s="9"/>
      <c r="BFC205" s="9"/>
      <c r="BFD205" s="9"/>
      <c r="BFE205" s="9"/>
      <c r="BFF205" s="9"/>
      <c r="BFG205" s="9"/>
      <c r="BFH205" s="9"/>
      <c r="BFI205" s="9"/>
      <c r="BFJ205" s="9"/>
      <c r="BFK205" s="9"/>
      <c r="BFL205" s="9"/>
      <c r="BFM205" s="9"/>
      <c r="BFN205" s="9"/>
      <c r="BFO205" s="9"/>
      <c r="BFP205" s="9"/>
      <c r="BFQ205" s="9"/>
      <c r="BFR205" s="9"/>
      <c r="BFS205" s="9"/>
      <c r="BFT205" s="9"/>
      <c r="BFU205" s="9"/>
      <c r="BFV205" s="9"/>
      <c r="BFW205" s="9"/>
      <c r="BFX205" s="9"/>
      <c r="BFY205" s="9"/>
      <c r="BFZ205" s="9"/>
      <c r="BGA205" s="9"/>
      <c r="BGB205" s="9"/>
      <c r="BGC205" s="9"/>
      <c r="BGD205" s="9"/>
      <c r="BGE205" s="9"/>
      <c r="BGF205" s="9"/>
      <c r="BGG205" s="9"/>
      <c r="BGH205" s="9"/>
      <c r="BGI205" s="9"/>
      <c r="BGJ205" s="9"/>
      <c r="BGK205" s="9"/>
      <c r="BGL205" s="9"/>
      <c r="BGM205" s="9"/>
      <c r="BGN205" s="9"/>
      <c r="BGO205" s="9"/>
      <c r="BGP205" s="9"/>
      <c r="BGQ205" s="9"/>
      <c r="BGR205" s="9"/>
      <c r="BGS205" s="9"/>
      <c r="BGT205" s="9"/>
      <c r="BGU205" s="9"/>
      <c r="BGV205" s="9"/>
      <c r="BGW205" s="9"/>
      <c r="BGX205" s="9"/>
      <c r="BGY205" s="9"/>
      <c r="BGZ205" s="9"/>
      <c r="BHA205" s="9"/>
      <c r="BHB205" s="9"/>
      <c r="BHC205" s="9"/>
      <c r="BHD205" s="9"/>
      <c r="BHE205" s="9"/>
      <c r="BHF205" s="9"/>
      <c r="BHG205" s="9"/>
      <c r="BHH205" s="9"/>
      <c r="BHI205" s="9"/>
      <c r="BHJ205" s="9"/>
      <c r="BHK205" s="9"/>
      <c r="BHL205" s="9"/>
      <c r="BHM205" s="9"/>
      <c r="BHN205" s="9"/>
      <c r="BHO205" s="9"/>
      <c r="BHP205" s="9"/>
      <c r="BHQ205" s="9"/>
      <c r="BHR205" s="9"/>
      <c r="BHS205" s="9"/>
      <c r="BHT205" s="9"/>
      <c r="BHU205" s="9"/>
      <c r="BHV205" s="9"/>
      <c r="BHW205" s="9"/>
      <c r="BHX205" s="9"/>
      <c r="BHY205" s="9"/>
      <c r="BHZ205" s="9"/>
      <c r="BIA205" s="9"/>
      <c r="BIB205" s="9"/>
      <c r="BIC205" s="9"/>
      <c r="BID205" s="9"/>
      <c r="BIE205" s="9"/>
      <c r="BIF205" s="9"/>
      <c r="BIG205" s="9"/>
      <c r="BIH205" s="9"/>
      <c r="BII205" s="9"/>
      <c r="BIJ205" s="9"/>
      <c r="BIK205" s="9"/>
      <c r="BIL205" s="9"/>
      <c r="BIM205" s="9"/>
      <c r="BIN205" s="9"/>
      <c r="BIO205" s="9"/>
      <c r="BIP205" s="9"/>
      <c r="BIQ205" s="9"/>
      <c r="BIR205" s="9"/>
      <c r="BIS205" s="9"/>
      <c r="BIT205" s="9"/>
      <c r="BIU205" s="9"/>
      <c r="BIV205" s="9"/>
      <c r="BIW205" s="9"/>
      <c r="BIX205" s="9"/>
      <c r="BIY205" s="9"/>
      <c r="BIZ205" s="9"/>
      <c r="BJA205" s="9"/>
      <c r="BJB205" s="9"/>
      <c r="BJC205" s="9"/>
      <c r="BJD205" s="9"/>
      <c r="BJE205" s="9"/>
      <c r="BJF205" s="9"/>
      <c r="BJG205" s="9"/>
      <c r="BJH205" s="9"/>
      <c r="BJI205" s="9"/>
      <c r="BJJ205" s="9"/>
      <c r="BJK205" s="9"/>
      <c r="BJL205" s="9"/>
      <c r="BJM205" s="9"/>
      <c r="BJN205" s="9"/>
      <c r="BJO205" s="9"/>
      <c r="BJP205" s="9"/>
      <c r="BJQ205" s="9"/>
      <c r="BJR205" s="9"/>
      <c r="BJS205" s="9"/>
      <c r="BJT205" s="9"/>
      <c r="BJU205" s="9"/>
      <c r="BJV205" s="9"/>
      <c r="BJW205" s="9"/>
      <c r="BJX205" s="9"/>
      <c r="BJY205" s="9"/>
      <c r="BJZ205" s="9"/>
      <c r="BKA205" s="9"/>
      <c r="BKB205" s="9"/>
      <c r="BKC205" s="9"/>
      <c r="BKD205" s="9"/>
      <c r="BKE205" s="9"/>
      <c r="BKF205" s="9"/>
      <c r="BKG205" s="9"/>
      <c r="BKH205" s="9"/>
      <c r="BKI205" s="9"/>
      <c r="BKJ205" s="9"/>
      <c r="BKK205" s="9"/>
      <c r="BKL205" s="9"/>
      <c r="BKM205" s="9"/>
      <c r="BKN205" s="9"/>
      <c r="BKO205" s="9"/>
      <c r="BKP205" s="9"/>
      <c r="BKQ205" s="9"/>
      <c r="BKR205" s="9"/>
      <c r="BKS205" s="9"/>
      <c r="BKT205" s="9"/>
      <c r="BKU205" s="9"/>
      <c r="BKV205" s="9"/>
      <c r="BKW205" s="9"/>
      <c r="BKX205" s="9"/>
      <c r="BKY205" s="9"/>
      <c r="BKZ205" s="9"/>
      <c r="BLA205" s="9"/>
      <c r="BLB205" s="9"/>
      <c r="BLC205" s="9"/>
      <c r="BLD205" s="9"/>
      <c r="BLE205" s="9"/>
      <c r="BLF205" s="9"/>
      <c r="BLG205" s="9"/>
      <c r="BLH205" s="9"/>
      <c r="BLI205" s="9"/>
      <c r="BLJ205" s="9"/>
      <c r="BLK205" s="9"/>
      <c r="BLL205" s="9"/>
      <c r="BLM205" s="9"/>
      <c r="BLN205" s="9"/>
      <c r="BLO205" s="9"/>
      <c r="BLP205" s="9"/>
      <c r="BLQ205" s="9"/>
      <c r="BLR205" s="9"/>
      <c r="BLS205" s="9"/>
      <c r="BLT205" s="9"/>
      <c r="BLU205" s="9"/>
      <c r="BLV205" s="9"/>
      <c r="BLW205" s="9"/>
      <c r="BLX205" s="9"/>
      <c r="BLY205" s="9"/>
      <c r="BLZ205" s="9"/>
      <c r="BMA205" s="9"/>
      <c r="BMB205" s="9"/>
      <c r="BMC205" s="9"/>
      <c r="BMD205" s="9"/>
      <c r="BME205" s="9"/>
      <c r="BMF205" s="9"/>
      <c r="BMG205" s="9"/>
      <c r="BMH205" s="9"/>
      <c r="BMI205" s="9"/>
      <c r="BMJ205" s="9"/>
      <c r="BMK205" s="9"/>
      <c r="BML205" s="9"/>
      <c r="BMM205" s="9"/>
      <c r="BMN205" s="9"/>
      <c r="BMO205" s="9"/>
      <c r="BMP205" s="9"/>
      <c r="BMQ205" s="9"/>
      <c r="BMR205" s="9"/>
      <c r="BMS205" s="9"/>
      <c r="BMT205" s="9"/>
      <c r="BMU205" s="9"/>
      <c r="BMV205" s="9"/>
      <c r="BMW205" s="9"/>
      <c r="BMX205" s="9"/>
      <c r="BMY205" s="9"/>
      <c r="BMZ205" s="9"/>
      <c r="BNA205" s="9"/>
      <c r="BNB205" s="9"/>
      <c r="BNC205" s="9"/>
      <c r="BND205" s="9"/>
    </row>
    <row r="206" ht="14.25" customHeight="1">
      <c r="A206" s="9">
        <v>0.0</v>
      </c>
      <c r="B206" s="9" t="s">
        <v>11947</v>
      </c>
      <c r="C206" s="9" t="s">
        <v>11948</v>
      </c>
      <c r="D206" s="9" t="s">
        <v>11948</v>
      </c>
      <c r="E206" s="9"/>
      <c r="F206" s="9">
        <v>8.0</v>
      </c>
      <c r="G206" s="9" t="s">
        <v>13692</v>
      </c>
      <c r="H206" s="9" t="s">
        <v>13693</v>
      </c>
      <c r="I206" s="9">
        <v>1.0</v>
      </c>
      <c r="J206" s="9"/>
      <c r="K206" s="9"/>
      <c r="L206" s="9">
        <v>4.0</v>
      </c>
      <c r="M206" s="9"/>
      <c r="N206" s="9"/>
      <c r="O206" s="9">
        <v>3.0</v>
      </c>
      <c r="P206" s="9">
        <v>0.0</v>
      </c>
      <c r="Q206" s="9" t="s">
        <v>13694</v>
      </c>
      <c r="R206" s="9"/>
      <c r="S206" s="9" t="s">
        <v>3437</v>
      </c>
      <c r="T206" s="9" t="s">
        <v>3436</v>
      </c>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c r="DN206" s="9"/>
      <c r="DO206" s="9"/>
      <c r="DP206" s="9"/>
      <c r="DQ206" s="9"/>
      <c r="DR206" s="9"/>
      <c r="DS206" s="9"/>
      <c r="DT206" s="9"/>
      <c r="DU206" s="9"/>
      <c r="DV206" s="9"/>
      <c r="DW206" s="9"/>
      <c r="DX206" s="9"/>
      <c r="DY206" s="9"/>
      <c r="DZ206" s="9"/>
      <c r="EA206" s="9"/>
      <c r="EB206" s="9"/>
      <c r="EC206" s="9"/>
      <c r="ED206" s="9"/>
      <c r="EE206" s="9"/>
      <c r="EF206" s="9"/>
      <c r="EG206" s="9"/>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c r="FZ206" s="9"/>
      <c r="GA206" s="9"/>
      <c r="GB206" s="9"/>
      <c r="GC206" s="9"/>
      <c r="GD206" s="9"/>
      <c r="GE206" s="9"/>
      <c r="GF206" s="9"/>
      <c r="GG206" s="9"/>
      <c r="GH206" s="9"/>
      <c r="GI206" s="9"/>
      <c r="GJ206" s="9"/>
      <c r="GK206" s="9"/>
      <c r="GL206" s="9"/>
      <c r="GM206" s="9"/>
      <c r="GN206" s="9"/>
      <c r="GO206" s="9"/>
      <c r="GP206" s="9"/>
      <c r="GQ206" s="9"/>
      <c r="GR206" s="9"/>
      <c r="GS206" s="9"/>
      <c r="GT206" s="9"/>
      <c r="GU206" s="9"/>
      <c r="GV206" s="9"/>
      <c r="GW206" s="9"/>
      <c r="GX206" s="9"/>
      <c r="GY206" s="9"/>
      <c r="GZ206" s="9"/>
      <c r="HA206" s="9"/>
      <c r="HB206" s="9"/>
      <c r="HC206" s="9"/>
      <c r="HD206" s="9"/>
      <c r="HE206" s="9"/>
      <c r="HF206" s="9"/>
      <c r="HG206" s="9"/>
      <c r="HH206" s="9"/>
      <c r="HI206" s="9"/>
      <c r="HJ206" s="9"/>
      <c r="HK206" s="9"/>
      <c r="HL206" s="9"/>
      <c r="HM206" s="9"/>
      <c r="HN206" s="9"/>
      <c r="HO206" s="9"/>
      <c r="HP206" s="9"/>
      <c r="HQ206" s="9"/>
      <c r="HR206" s="9"/>
      <c r="HS206" s="9"/>
      <c r="HT206" s="9"/>
      <c r="HU206" s="9"/>
      <c r="HV206" s="9"/>
      <c r="HW206" s="9"/>
      <c r="HX206" s="9"/>
      <c r="HY206" s="9"/>
      <c r="HZ206" s="9"/>
      <c r="IA206" s="9"/>
      <c r="IB206" s="9"/>
      <c r="IC206" s="9"/>
      <c r="ID206" s="9"/>
      <c r="IE206" s="9"/>
      <c r="IF206" s="9"/>
      <c r="IG206" s="9"/>
      <c r="IH206" s="9"/>
      <c r="II206" s="9"/>
      <c r="IJ206" s="9"/>
      <c r="IK206" s="9"/>
      <c r="IL206" s="9"/>
      <c r="IM206" s="9"/>
      <c r="IN206" s="9"/>
      <c r="IO206" s="9"/>
      <c r="IP206" s="9"/>
      <c r="IQ206" s="9"/>
      <c r="IR206" s="9"/>
      <c r="IS206" s="9"/>
      <c r="IT206" s="9"/>
      <c r="IU206" s="9"/>
      <c r="IV206" s="9"/>
      <c r="IW206" s="9"/>
      <c r="IX206" s="9"/>
      <c r="IY206" s="9"/>
      <c r="IZ206" s="9"/>
      <c r="JA206" s="9"/>
      <c r="JB206" s="9"/>
      <c r="JC206" s="9"/>
      <c r="JD206" s="9"/>
      <c r="JE206" s="9"/>
      <c r="JF206" s="9"/>
      <c r="JG206" s="9"/>
      <c r="JH206" s="9"/>
      <c r="JI206" s="9"/>
      <c r="JJ206" s="9"/>
      <c r="JK206" s="9"/>
      <c r="JL206" s="9"/>
      <c r="JM206" s="9"/>
      <c r="JN206" s="9"/>
      <c r="JO206" s="9"/>
      <c r="JP206" s="9"/>
      <c r="JQ206" s="9"/>
      <c r="JR206" s="9"/>
      <c r="JS206" s="9"/>
      <c r="JT206" s="9"/>
      <c r="JU206" s="9"/>
      <c r="JV206" s="9"/>
      <c r="JW206" s="9"/>
      <c r="JX206" s="9"/>
      <c r="JY206" s="9"/>
      <c r="JZ206" s="9"/>
      <c r="KA206" s="9"/>
      <c r="KB206" s="9"/>
      <c r="KC206" s="9"/>
      <c r="KD206" s="9"/>
      <c r="KE206" s="9"/>
      <c r="KF206" s="9"/>
      <c r="KG206" s="9"/>
      <c r="KH206" s="9"/>
      <c r="KI206" s="9"/>
      <c r="KJ206" s="9"/>
      <c r="KK206" s="9"/>
      <c r="KL206" s="9"/>
      <c r="KM206" s="9"/>
      <c r="KN206" s="9"/>
      <c r="KO206" s="9"/>
      <c r="KP206" s="9"/>
      <c r="KQ206" s="9"/>
      <c r="KR206" s="9"/>
      <c r="KS206" s="9"/>
      <c r="KT206" s="9"/>
      <c r="KU206" s="9"/>
      <c r="KV206" s="9"/>
      <c r="KW206" s="9"/>
      <c r="KX206" s="9"/>
      <c r="KY206" s="9"/>
      <c r="KZ206" s="9"/>
      <c r="LA206" s="9"/>
      <c r="LB206" s="9"/>
      <c r="LC206" s="9"/>
      <c r="LD206" s="9"/>
      <c r="LE206" s="9"/>
      <c r="LF206" s="9"/>
      <c r="LG206" s="9"/>
      <c r="LH206" s="9"/>
      <c r="LI206" s="9"/>
      <c r="LJ206" s="9"/>
      <c r="LK206" s="9"/>
      <c r="LL206" s="9"/>
      <c r="LM206" s="9"/>
      <c r="LN206" s="9"/>
      <c r="LO206" s="9"/>
      <c r="LP206" s="9"/>
      <c r="LQ206" s="9"/>
      <c r="LR206" s="9"/>
      <c r="LS206" s="9"/>
      <c r="LT206" s="9"/>
      <c r="LU206" s="9"/>
      <c r="LV206" s="9"/>
      <c r="LW206" s="9"/>
      <c r="LX206" s="9"/>
      <c r="LY206" s="9"/>
      <c r="LZ206" s="9"/>
      <c r="MA206" s="9"/>
      <c r="MB206" s="9"/>
      <c r="MC206" s="9"/>
      <c r="MD206" s="9"/>
      <c r="ME206" s="9"/>
      <c r="MF206" s="9"/>
      <c r="MG206" s="9"/>
      <c r="MH206" s="9"/>
      <c r="MI206" s="9"/>
      <c r="MJ206" s="9"/>
      <c r="MK206" s="9"/>
      <c r="ML206" s="9"/>
      <c r="MM206" s="9"/>
      <c r="MN206" s="9"/>
      <c r="MO206" s="9"/>
      <c r="MP206" s="9"/>
      <c r="MQ206" s="9"/>
      <c r="MR206" s="9"/>
      <c r="MS206" s="9"/>
      <c r="MT206" s="9"/>
      <c r="MU206" s="9"/>
      <c r="MV206" s="9"/>
      <c r="MW206" s="9"/>
      <c r="MX206" s="9"/>
      <c r="MY206" s="9"/>
      <c r="MZ206" s="9"/>
      <c r="NA206" s="9"/>
      <c r="NB206" s="9"/>
      <c r="NC206" s="9"/>
      <c r="ND206" s="9"/>
      <c r="NE206" s="9"/>
      <c r="NF206" s="9"/>
      <c r="NG206" s="9"/>
      <c r="NH206" s="9"/>
      <c r="NI206" s="9"/>
      <c r="NJ206" s="9"/>
      <c r="NK206" s="9"/>
      <c r="NL206" s="9"/>
      <c r="NM206" s="9"/>
      <c r="NN206" s="9"/>
      <c r="NO206" s="9"/>
      <c r="NP206" s="9"/>
      <c r="NQ206" s="9"/>
      <c r="NR206" s="9"/>
      <c r="NS206" s="9"/>
      <c r="NT206" s="9"/>
      <c r="NU206" s="9"/>
      <c r="NV206" s="9"/>
      <c r="NW206" s="9"/>
      <c r="NX206" s="9"/>
      <c r="NY206" s="9"/>
      <c r="NZ206" s="9"/>
      <c r="OA206" s="9"/>
      <c r="OB206" s="9"/>
      <c r="OC206" s="9"/>
      <c r="OD206" s="9"/>
      <c r="OE206" s="9"/>
      <c r="OF206" s="9"/>
      <c r="OG206" s="9"/>
      <c r="OH206" s="9"/>
      <c r="OI206" s="9"/>
      <c r="OJ206" s="9"/>
      <c r="OK206" s="9"/>
      <c r="OL206" s="9"/>
      <c r="OM206" s="9"/>
      <c r="ON206" s="9"/>
      <c r="OO206" s="9"/>
      <c r="OP206" s="9"/>
      <c r="OQ206" s="9"/>
      <c r="OR206" s="9"/>
      <c r="OS206" s="9"/>
      <c r="OT206" s="9"/>
      <c r="OU206" s="9"/>
      <c r="OV206" s="9"/>
      <c r="OW206" s="9"/>
      <c r="OX206" s="9"/>
      <c r="OY206" s="9"/>
      <c r="OZ206" s="9"/>
      <c r="PA206" s="9"/>
      <c r="PB206" s="9"/>
      <c r="PC206" s="9"/>
      <c r="PD206" s="9"/>
      <c r="PE206" s="9"/>
      <c r="PF206" s="9"/>
      <c r="PG206" s="9"/>
      <c r="PH206" s="9"/>
      <c r="PI206" s="9"/>
      <c r="PJ206" s="9"/>
      <c r="PK206" s="9"/>
      <c r="PL206" s="9"/>
      <c r="PM206" s="9"/>
      <c r="PN206" s="9"/>
      <c r="PO206" s="9"/>
      <c r="PP206" s="9"/>
      <c r="PQ206" s="9"/>
      <c r="PR206" s="9"/>
      <c r="PS206" s="9"/>
      <c r="PT206" s="9"/>
      <c r="PU206" s="9"/>
      <c r="PV206" s="9"/>
      <c r="PW206" s="9"/>
      <c r="PX206" s="9"/>
      <c r="PY206" s="9"/>
      <c r="PZ206" s="9"/>
      <c r="QA206" s="9"/>
      <c r="QB206" s="9"/>
      <c r="QC206" s="9"/>
      <c r="QD206" s="9"/>
      <c r="QE206" s="9" t="s">
        <v>13693</v>
      </c>
      <c r="QF206" s="9" t="s">
        <v>5691</v>
      </c>
      <c r="QG206" s="9" t="s">
        <v>5691</v>
      </c>
      <c r="QH206" s="9" t="s">
        <v>8907</v>
      </c>
      <c r="QI206" s="9"/>
      <c r="QJ206" s="9"/>
      <c r="QK206" s="9"/>
      <c r="QL206" s="9"/>
      <c r="QM206" s="9"/>
      <c r="QN206" s="9"/>
      <c r="QO206" s="9"/>
      <c r="QP206" s="9"/>
      <c r="QQ206" s="9"/>
      <c r="QR206" s="9"/>
      <c r="QS206" s="9"/>
      <c r="QT206" s="9"/>
      <c r="QU206" s="9"/>
      <c r="QV206" s="9"/>
      <c r="QW206" s="9"/>
      <c r="QX206" s="9"/>
      <c r="QY206" s="9"/>
      <c r="QZ206" s="9"/>
      <c r="RA206" s="9"/>
      <c r="RB206" s="9"/>
      <c r="RC206" s="9"/>
      <c r="RD206" s="9"/>
      <c r="RE206" s="9"/>
      <c r="RF206" s="9"/>
      <c r="RG206" s="9"/>
      <c r="RH206" s="9"/>
      <c r="RI206" s="9"/>
      <c r="RJ206" s="9"/>
      <c r="RK206" s="9"/>
      <c r="RL206" s="9"/>
      <c r="RM206" s="9"/>
      <c r="RN206" s="9"/>
      <c r="RO206" s="9" t="s">
        <v>13695</v>
      </c>
      <c r="RP206" s="9"/>
      <c r="RQ206" s="9"/>
      <c r="RR206" s="9"/>
      <c r="RS206" s="9"/>
      <c r="RT206" s="9"/>
      <c r="RU206" s="9"/>
      <c r="RV206" s="9"/>
      <c r="RW206" s="9"/>
      <c r="RX206" s="9"/>
      <c r="RY206" s="9"/>
      <c r="RZ206" s="9"/>
      <c r="SA206" s="9"/>
      <c r="SB206" s="9"/>
      <c r="SC206" s="9"/>
      <c r="SD206" s="9"/>
      <c r="SE206" s="9"/>
      <c r="SF206" s="9"/>
      <c r="SG206" s="9"/>
      <c r="SH206" s="9"/>
      <c r="SI206" s="9"/>
      <c r="SJ206" s="9"/>
      <c r="SK206" s="9"/>
      <c r="SL206" s="9"/>
      <c r="SM206" s="9"/>
      <c r="SN206" s="9"/>
      <c r="SO206" s="9"/>
      <c r="SP206" s="9"/>
      <c r="SQ206" s="9"/>
      <c r="SR206" s="9"/>
      <c r="SS206" s="9"/>
      <c r="ST206" s="9"/>
      <c r="SU206" s="9"/>
      <c r="SV206" s="9"/>
      <c r="SW206" s="9"/>
      <c r="SX206" s="9" t="s">
        <v>13696</v>
      </c>
      <c r="SY206" s="9"/>
      <c r="SZ206" s="9"/>
      <c r="TA206" s="9"/>
      <c r="TB206" s="9"/>
      <c r="TC206" s="9"/>
      <c r="TD206" s="9"/>
      <c r="TE206" s="9"/>
      <c r="TF206" s="9"/>
      <c r="TG206" s="9"/>
      <c r="TH206" s="9"/>
      <c r="TI206" s="9"/>
      <c r="TJ206" s="9"/>
      <c r="TK206" s="9"/>
      <c r="TL206" s="9"/>
      <c r="TM206" s="9" t="s">
        <v>13697</v>
      </c>
      <c r="TN206" s="9"/>
      <c r="TO206" s="9" t="s">
        <v>13698</v>
      </c>
      <c r="ANB206" s="9" t="s">
        <v>12032</v>
      </c>
      <c r="ANC206" s="9" t="s">
        <v>2820</v>
      </c>
      <c r="AND206" s="9" t="s">
        <v>13699</v>
      </c>
      <c r="ANE206" s="9" t="s">
        <v>12034</v>
      </c>
      <c r="ANF206" s="9"/>
      <c r="ANG206" s="9"/>
      <c r="ANH206" s="9"/>
      <c r="ANI206" s="9"/>
      <c r="ANJ206" s="9"/>
      <c r="ANK206" s="9"/>
      <c r="ANL206" s="9"/>
      <c r="ANM206" s="9" t="s">
        <v>13700</v>
      </c>
      <c r="ANN206" s="9"/>
      <c r="ANO206" s="9" t="s">
        <v>13693</v>
      </c>
      <c r="ANP206" s="9" t="s">
        <v>13701</v>
      </c>
      <c r="ANQ206" s="9"/>
      <c r="ANR206" s="9" t="s">
        <v>13702</v>
      </c>
      <c r="ANS206" s="9"/>
      <c r="ANT206" s="9"/>
      <c r="ANU206" s="9" t="s">
        <v>13703</v>
      </c>
      <c r="ANV206" s="9"/>
      <c r="ANW206" s="9"/>
      <c r="ANX206" s="9"/>
      <c r="ANY206" s="9" t="s">
        <v>13704</v>
      </c>
      <c r="ANZ206" s="9" t="s">
        <v>13705</v>
      </c>
      <c r="AOA206" s="9"/>
      <c r="AOB206" s="9" t="s">
        <v>13706</v>
      </c>
      <c r="AOC206" s="9"/>
      <c r="AOD206" s="9"/>
      <c r="AOE206" s="9" t="s">
        <v>13707</v>
      </c>
      <c r="AOF206" s="9"/>
      <c r="AOG206" s="9"/>
      <c r="AOH206" s="9"/>
      <c r="AOI206" s="9" t="s">
        <v>13708</v>
      </c>
      <c r="AOJ206" s="9" t="s">
        <v>13709</v>
      </c>
      <c r="AOK206" s="9"/>
      <c r="AOL206" s="9" t="s">
        <v>13710</v>
      </c>
      <c r="AOM206" s="9"/>
      <c r="AON206" s="9"/>
      <c r="AOO206" s="9" t="s">
        <v>13711</v>
      </c>
      <c r="AOP206" s="9"/>
      <c r="AOQ206" s="9"/>
      <c r="AOR206" s="9"/>
      <c r="AOS206" s="9"/>
      <c r="AOT206" s="9"/>
      <c r="AOU206" s="9"/>
      <c r="AOV206" s="9"/>
      <c r="AOW206" s="9"/>
      <c r="AOX206" s="9"/>
      <c r="AOY206" s="9"/>
      <c r="AOZ206" s="9"/>
      <c r="APA206" s="9"/>
      <c r="APB206" s="9"/>
      <c r="APC206" s="9"/>
      <c r="APD206" s="9"/>
      <c r="APE206" s="9"/>
      <c r="APF206" s="9"/>
      <c r="APG206" s="9"/>
      <c r="APH206" s="9"/>
      <c r="API206" s="9"/>
      <c r="APJ206" s="9"/>
      <c r="APK206" s="9"/>
      <c r="APL206" s="9"/>
      <c r="APM206" s="9"/>
      <c r="APN206" s="9"/>
      <c r="APO206" s="9"/>
      <c r="APP206" s="9"/>
      <c r="APQ206" s="9"/>
      <c r="APR206" s="9"/>
      <c r="APS206" s="9"/>
      <c r="APT206" s="9"/>
      <c r="APU206" s="9"/>
      <c r="APV206" s="9"/>
      <c r="APW206" s="9"/>
      <c r="APX206" s="9"/>
      <c r="APY206" s="9"/>
      <c r="APZ206" s="9"/>
      <c r="AQA206" s="9"/>
      <c r="AQB206" s="9"/>
      <c r="AQC206" s="9"/>
      <c r="AQD206" s="9"/>
      <c r="AQE206" s="9"/>
      <c r="AQF206" s="9"/>
      <c r="AQG206" s="9"/>
      <c r="AQH206" s="9"/>
      <c r="AQI206" s="9"/>
      <c r="AQJ206" s="9"/>
      <c r="AQK206" s="9"/>
      <c r="AQL206" s="9"/>
      <c r="AQM206" s="9"/>
      <c r="AQN206" s="9"/>
      <c r="AQO206" s="9"/>
      <c r="AQP206" s="9"/>
      <c r="AQQ206" s="9"/>
      <c r="AQR206" s="9"/>
      <c r="AQS206" s="9"/>
      <c r="AQT206" s="9"/>
      <c r="AQU206" s="9"/>
      <c r="AQV206" s="9"/>
      <c r="AQW206" s="9"/>
      <c r="AQX206" s="9"/>
      <c r="AQY206" s="9"/>
      <c r="AQZ206" s="9"/>
      <c r="ARA206" s="9"/>
      <c r="ARB206" s="9"/>
      <c r="ARC206" s="9"/>
      <c r="ARD206" s="9"/>
      <c r="ARE206" s="9"/>
      <c r="ARF206" s="9"/>
      <c r="ARG206" s="9"/>
      <c r="ARH206" s="9"/>
      <c r="ARI206" s="9"/>
      <c r="ARJ206" s="9"/>
      <c r="ARK206" s="9"/>
      <c r="ARL206" s="9"/>
      <c r="ARM206" s="9"/>
      <c r="ARN206" s="9"/>
      <c r="ARO206" s="9"/>
      <c r="ARP206" s="9"/>
      <c r="ARQ206" s="9"/>
      <c r="ARR206" s="9"/>
      <c r="ARS206" s="9"/>
      <c r="ART206" s="9"/>
      <c r="ARU206" s="9"/>
      <c r="ARV206" s="9"/>
      <c r="ARW206" s="9"/>
      <c r="ARX206" s="9"/>
      <c r="ARY206" s="9"/>
      <c r="ARZ206" s="9"/>
      <c r="ASA206" s="9"/>
      <c r="ASB206" s="9"/>
      <c r="ASC206" s="9"/>
      <c r="ASD206" s="9"/>
      <c r="ASE206" s="9"/>
      <c r="ASF206" s="9"/>
      <c r="ASG206" s="9"/>
      <c r="ASH206" s="9"/>
      <c r="ASI206" s="9"/>
      <c r="ASJ206" s="9"/>
      <c r="ASK206" s="9"/>
      <c r="ASL206" s="9"/>
      <c r="ASM206" s="9"/>
      <c r="ASN206" s="9"/>
      <c r="ASO206" s="9"/>
      <c r="ASP206" s="9"/>
      <c r="ASQ206" s="9"/>
      <c r="ASR206" s="9"/>
      <c r="ASS206" s="9"/>
      <c r="AST206" s="9"/>
      <c r="ASU206" s="9"/>
      <c r="ASV206" s="9"/>
      <c r="ASW206" s="9"/>
      <c r="ASX206" s="9"/>
      <c r="ASY206" s="9"/>
      <c r="ASZ206" s="9"/>
      <c r="ATA206" s="9"/>
      <c r="ATB206" s="9"/>
      <c r="ATC206" s="9"/>
      <c r="ATD206" s="9"/>
      <c r="ATE206" s="9"/>
      <c r="ATF206" s="9"/>
      <c r="ATG206" s="9"/>
      <c r="ATH206" s="9"/>
      <c r="ATI206" s="9"/>
      <c r="ATJ206" s="9"/>
      <c r="ATK206" s="9"/>
      <c r="ATL206" s="9"/>
      <c r="ATM206" s="9"/>
      <c r="ATN206" s="9"/>
      <c r="ATO206" s="9"/>
      <c r="ATP206" s="9"/>
      <c r="ATQ206" s="9"/>
      <c r="ATR206" s="9" t="s">
        <v>13712</v>
      </c>
      <c r="ATS206" s="9">
        <v>1.747985706E9</v>
      </c>
      <c r="ATT206" s="9" t="s">
        <v>13713</v>
      </c>
      <c r="ATU206" s="9" t="s">
        <v>12032</v>
      </c>
      <c r="ATV206" s="9" t="s">
        <v>2820</v>
      </c>
      <c r="ATW206" s="9" t="s">
        <v>13699</v>
      </c>
      <c r="ATX206" s="9" t="s">
        <v>12034</v>
      </c>
      <c r="ATY206" s="9"/>
      <c r="ATZ206" s="9"/>
      <c r="AUA206" s="9"/>
      <c r="AUB206" s="9"/>
      <c r="AUC206" s="9"/>
      <c r="AUD206" s="9"/>
      <c r="AUE206" s="9"/>
      <c r="AUF206" s="9"/>
      <c r="AUG206" s="9"/>
      <c r="AUH206" s="9"/>
      <c r="AUI206" s="9"/>
      <c r="AUJ206" s="9"/>
      <c r="AUK206" s="9"/>
      <c r="AUL206" s="9"/>
      <c r="AUM206" s="9"/>
      <c r="AUN206" s="9"/>
      <c r="AUO206" s="9"/>
      <c r="AUP206" s="9"/>
      <c r="AUQ206" s="9"/>
      <c r="AUR206" s="9"/>
      <c r="AUS206" s="9"/>
      <c r="AUT206" s="9"/>
      <c r="AUU206" s="9"/>
      <c r="AUV206" s="9"/>
      <c r="AUW206" s="9"/>
      <c r="AUX206" s="9"/>
      <c r="AUY206" s="9"/>
      <c r="AUZ206" s="9"/>
      <c r="AVA206" s="9"/>
      <c r="AVB206" s="9"/>
      <c r="AVC206" s="9"/>
      <c r="AVD206" s="9"/>
      <c r="AVE206" s="9"/>
      <c r="AVF206" s="9"/>
      <c r="AVG206" s="9"/>
      <c r="AVH206" s="9"/>
      <c r="AVI206" s="9"/>
      <c r="AVJ206" s="9"/>
      <c r="AVK206" s="9"/>
      <c r="AVL206" s="9"/>
      <c r="AVM206" s="9"/>
      <c r="AVN206" s="9"/>
      <c r="AVO206" s="9"/>
      <c r="AVP206" s="9"/>
      <c r="AVQ206" s="9"/>
      <c r="AVR206" s="9"/>
      <c r="AVS206" s="9"/>
      <c r="AVT206" s="9"/>
      <c r="AVU206" s="9"/>
      <c r="AVV206" s="9"/>
      <c r="AVW206" s="9"/>
      <c r="AVX206" s="9"/>
      <c r="AVY206" s="9"/>
      <c r="AVZ206" s="9"/>
      <c r="AWA206" s="9"/>
      <c r="AWB206" s="9"/>
      <c r="AWC206" s="9"/>
      <c r="AWD206" s="9"/>
      <c r="AWE206" s="9"/>
      <c r="AWF206" s="9"/>
      <c r="AWG206" s="9"/>
      <c r="AWH206" s="9"/>
      <c r="AWI206" s="9"/>
      <c r="AWJ206" s="9"/>
      <c r="AWK206" s="9"/>
      <c r="AWL206" s="9"/>
      <c r="AWM206" s="9"/>
      <c r="AWN206" s="9"/>
      <c r="AWO206" s="9"/>
      <c r="AWP206" s="9"/>
      <c r="AWQ206" s="9"/>
      <c r="AWR206" s="9"/>
      <c r="AWS206" s="9"/>
      <c r="AWT206" s="9"/>
      <c r="AWU206" s="9"/>
      <c r="AWV206" s="9"/>
      <c r="AWW206" s="9"/>
      <c r="AWX206" s="9"/>
      <c r="AWY206" s="9"/>
      <c r="AWZ206" s="9"/>
      <c r="AXA206" s="9"/>
      <c r="AXB206" s="9"/>
      <c r="AXC206" s="9"/>
      <c r="AXD206" s="9"/>
      <c r="AXE206" s="9"/>
      <c r="AXF206" s="9"/>
      <c r="AXG206" s="9"/>
      <c r="AXH206" s="9"/>
      <c r="AXI206" s="9"/>
      <c r="AXJ206" s="9"/>
      <c r="AXK206" s="9"/>
      <c r="AXL206" s="9"/>
      <c r="AXM206" s="9"/>
      <c r="AXN206" s="9"/>
      <c r="AXO206" s="9"/>
      <c r="AXP206" s="9"/>
      <c r="AXQ206" s="9"/>
      <c r="AXR206" s="9"/>
      <c r="AXS206" s="9"/>
      <c r="AXT206" s="9"/>
      <c r="AXU206" s="9"/>
      <c r="AXV206" s="9"/>
      <c r="AXW206" s="9"/>
      <c r="AXX206" s="9"/>
      <c r="AXY206" s="9"/>
      <c r="AXZ206" s="9"/>
      <c r="AYA206" s="9"/>
      <c r="AYB206" s="9"/>
      <c r="AYC206" s="9"/>
      <c r="AYD206" s="9"/>
      <c r="AYE206" s="9"/>
      <c r="AYF206" s="9"/>
      <c r="AYG206" s="9"/>
      <c r="AYH206" s="9"/>
      <c r="AYI206" s="9"/>
      <c r="AYJ206" s="9"/>
      <c r="AYK206" s="9"/>
      <c r="AYL206" s="9"/>
      <c r="AYM206" s="9"/>
      <c r="AYN206" s="9"/>
      <c r="AYO206" s="9"/>
      <c r="AYP206" s="9"/>
      <c r="AYQ206" s="9"/>
      <c r="AYR206" s="9"/>
      <c r="AYS206" s="9"/>
      <c r="AYT206" s="9"/>
      <c r="AYU206" s="9"/>
      <c r="AYV206" s="9"/>
      <c r="AYW206" s="9"/>
      <c r="AYX206" s="9"/>
      <c r="AYY206" s="9"/>
      <c r="AYZ206" s="9"/>
      <c r="AZA206" s="9"/>
      <c r="AZB206" s="9"/>
      <c r="AZC206" s="9"/>
      <c r="AZD206" s="9"/>
      <c r="AZE206" s="9"/>
      <c r="AZF206" s="9"/>
      <c r="AZG206" s="9"/>
      <c r="AZH206" s="9"/>
      <c r="AZI206" s="9"/>
      <c r="AZJ206" s="9"/>
      <c r="AZK206" s="9"/>
      <c r="AZL206" s="9"/>
      <c r="AZM206" s="9"/>
      <c r="AZN206" s="9"/>
      <c r="AZO206" s="9"/>
      <c r="AZP206" s="9"/>
      <c r="AZQ206" s="9"/>
      <c r="AZR206" s="9"/>
      <c r="AZS206" s="9"/>
      <c r="AZT206" s="9"/>
      <c r="AZU206" s="9"/>
      <c r="AZV206" s="9"/>
      <c r="AZW206" s="9"/>
      <c r="AZX206" s="9"/>
      <c r="AZY206" s="9"/>
      <c r="AZZ206" s="9"/>
      <c r="BAA206" s="9"/>
      <c r="BAB206" s="9"/>
      <c r="BAC206" s="9"/>
      <c r="BAD206" s="9"/>
      <c r="BAE206" s="9"/>
      <c r="BAF206" s="9"/>
      <c r="BAG206" s="9"/>
      <c r="BAH206" s="9"/>
      <c r="BAI206" s="9"/>
      <c r="BAJ206" s="9"/>
      <c r="BAK206" s="9"/>
      <c r="BAL206" s="9"/>
      <c r="BAM206" s="9"/>
      <c r="BAN206" s="9"/>
      <c r="BAO206" s="9"/>
      <c r="BAP206" s="9"/>
      <c r="BAQ206" s="9"/>
      <c r="BAR206" s="9"/>
      <c r="BAS206" s="9"/>
      <c r="BAT206" s="9"/>
      <c r="BAU206" s="9"/>
      <c r="BAV206" s="9"/>
      <c r="BAW206" s="9"/>
      <c r="BAX206" s="9"/>
      <c r="BAY206" s="9"/>
      <c r="BAZ206" s="9"/>
      <c r="BBA206" s="9"/>
      <c r="BBB206" s="9"/>
      <c r="BBC206" s="9"/>
      <c r="BBD206" s="9"/>
      <c r="BBE206" s="9"/>
      <c r="BBF206" s="9"/>
      <c r="BBG206" s="9"/>
      <c r="BBH206" s="9"/>
      <c r="BBI206" s="9"/>
      <c r="BBJ206" s="9"/>
      <c r="BBK206" s="9"/>
      <c r="BBL206" s="9"/>
      <c r="BBM206" s="9"/>
      <c r="BBN206" s="9"/>
      <c r="BBO206" s="9"/>
      <c r="BBP206" s="9"/>
      <c r="BBQ206" s="9"/>
      <c r="BBR206" s="9"/>
      <c r="BBS206" s="9"/>
      <c r="BBT206" s="9"/>
      <c r="BBU206" s="9"/>
      <c r="BBV206" s="9"/>
      <c r="BBW206" s="9"/>
      <c r="BBX206" s="9"/>
      <c r="BBY206" s="9"/>
      <c r="BBZ206" s="9"/>
      <c r="BCA206" s="9"/>
      <c r="BCB206" s="9"/>
      <c r="BCC206" s="9"/>
      <c r="BCD206" s="9"/>
      <c r="BCE206" s="9"/>
      <c r="BCF206" s="9"/>
      <c r="BCG206" s="9"/>
      <c r="BCH206" s="9"/>
      <c r="BCI206" s="9"/>
      <c r="BCJ206" s="9"/>
      <c r="BCK206" s="9"/>
      <c r="BCL206" s="9"/>
      <c r="BCM206" s="9"/>
      <c r="BCN206" s="9"/>
      <c r="BCO206" s="9"/>
      <c r="BCP206" s="9"/>
      <c r="BCQ206" s="9"/>
      <c r="BCR206" s="9"/>
      <c r="BCS206" s="9"/>
      <c r="BCT206" s="9"/>
      <c r="BCU206" s="9"/>
      <c r="BCV206" s="9"/>
      <c r="BCW206" s="9"/>
      <c r="BCX206" s="9"/>
      <c r="BCY206" s="9"/>
      <c r="BCZ206" s="9"/>
      <c r="BDA206" s="9"/>
      <c r="BDB206" s="9"/>
      <c r="BDC206" s="9"/>
      <c r="BDD206" s="9"/>
      <c r="BDE206" s="9"/>
      <c r="BDF206" s="9"/>
      <c r="BDG206" s="9"/>
      <c r="BDH206" s="9"/>
      <c r="BDI206" s="9"/>
      <c r="BDJ206" s="9"/>
      <c r="BDK206" s="9"/>
      <c r="BDL206" s="9"/>
      <c r="BDM206" s="9"/>
      <c r="BDN206" s="9"/>
      <c r="BDO206" s="9"/>
      <c r="BDP206" s="9"/>
      <c r="BDQ206" s="9"/>
      <c r="BDR206" s="9"/>
      <c r="BDS206" s="9"/>
      <c r="BDT206" s="9"/>
      <c r="BDU206" s="9"/>
      <c r="BDV206" s="9"/>
      <c r="BDW206" s="9"/>
      <c r="BDX206" s="9"/>
      <c r="BDY206" s="9"/>
      <c r="BDZ206" s="9"/>
      <c r="BEA206" s="9"/>
      <c r="BEB206" s="9"/>
      <c r="BEC206" s="9"/>
      <c r="BED206" s="9"/>
      <c r="BEE206" s="9"/>
      <c r="BEF206" s="9"/>
      <c r="BEG206" s="9"/>
      <c r="BEH206" s="9"/>
      <c r="BEI206" s="9"/>
      <c r="BEJ206" s="9"/>
      <c r="BEK206" s="9"/>
      <c r="BEL206" s="9"/>
      <c r="BEM206" s="9"/>
      <c r="BEN206" s="9"/>
      <c r="BEO206" s="9"/>
      <c r="BEP206" s="9"/>
      <c r="BEQ206" s="9"/>
      <c r="BER206" s="9"/>
      <c r="BES206" s="9"/>
      <c r="BET206" s="9"/>
      <c r="BEU206" s="9"/>
      <c r="BEV206" s="9"/>
      <c r="BEW206" s="9"/>
      <c r="BEX206" s="9"/>
      <c r="BEY206" s="9"/>
      <c r="BEZ206" s="9"/>
      <c r="BFA206" s="9"/>
      <c r="BFB206" s="9"/>
      <c r="BFC206" s="9"/>
      <c r="BFD206" s="9"/>
      <c r="BFE206" s="9"/>
      <c r="BFF206" s="9"/>
      <c r="BFG206" s="9"/>
      <c r="BFH206" s="9"/>
      <c r="BFI206" s="9"/>
      <c r="BFJ206" s="9"/>
      <c r="BFK206" s="9"/>
      <c r="BFL206" s="9"/>
      <c r="BFM206" s="9"/>
      <c r="BFN206" s="9"/>
      <c r="BFO206" s="9"/>
      <c r="BFP206" s="9"/>
      <c r="BFQ206" s="9"/>
      <c r="BFR206" s="9"/>
      <c r="BFS206" s="9"/>
      <c r="BFT206" s="9"/>
      <c r="BFU206" s="9"/>
      <c r="BFV206" s="9"/>
      <c r="BFW206" s="9"/>
      <c r="BFX206" s="9"/>
      <c r="BFY206" s="9"/>
      <c r="BFZ206" s="9"/>
      <c r="BGA206" s="9"/>
      <c r="BGB206" s="9"/>
      <c r="BGC206" s="9"/>
      <c r="BGD206" s="9"/>
      <c r="BGE206" s="9"/>
      <c r="BGF206" s="9"/>
      <c r="BGG206" s="9"/>
      <c r="BGH206" s="9"/>
      <c r="BGI206" s="9"/>
      <c r="BGJ206" s="9"/>
      <c r="BGK206" s="9"/>
      <c r="BGL206" s="9"/>
      <c r="BGM206" s="9"/>
      <c r="BGN206" s="9"/>
      <c r="BGO206" s="9"/>
      <c r="BGP206" s="9"/>
      <c r="BGQ206" s="9"/>
      <c r="BGR206" s="9"/>
      <c r="BGS206" s="9"/>
      <c r="BGT206" s="9"/>
      <c r="BGU206" s="9"/>
      <c r="BGV206" s="9"/>
      <c r="BGW206" s="9"/>
      <c r="BGX206" s="9"/>
      <c r="BGY206" s="9"/>
      <c r="BGZ206" s="9"/>
      <c r="BHA206" s="9"/>
      <c r="BHB206" s="9"/>
      <c r="BHC206" s="9"/>
      <c r="BHD206" s="9"/>
      <c r="BHE206" s="9"/>
      <c r="BHF206" s="9"/>
      <c r="BHG206" s="9"/>
      <c r="BHH206" s="9"/>
      <c r="BHI206" s="9"/>
      <c r="BHJ206" s="9"/>
      <c r="BHK206" s="9"/>
      <c r="BHL206" s="9"/>
      <c r="BHM206" s="9"/>
      <c r="BHN206" s="9"/>
      <c r="BHO206" s="9"/>
      <c r="BHP206" s="9"/>
      <c r="BHQ206" s="9"/>
      <c r="BHR206" s="9"/>
      <c r="BHS206" s="9"/>
      <c r="BHT206" s="9"/>
      <c r="BHU206" s="9"/>
      <c r="BHV206" s="9"/>
      <c r="BHW206" s="9"/>
      <c r="BHX206" s="9"/>
      <c r="BHY206" s="9"/>
      <c r="BHZ206" s="9"/>
      <c r="BIA206" s="9"/>
      <c r="BIB206" s="9"/>
      <c r="BIC206" s="9"/>
      <c r="BID206" s="9"/>
      <c r="BIE206" s="9"/>
      <c r="BIF206" s="9"/>
      <c r="BIG206" s="9"/>
      <c r="BIH206" s="9"/>
      <c r="BII206" s="9"/>
      <c r="BIJ206" s="9"/>
      <c r="BIK206" s="9"/>
      <c r="BIL206" s="9"/>
      <c r="BIM206" s="9"/>
      <c r="BIN206" s="9"/>
      <c r="BIO206" s="9"/>
      <c r="BIP206" s="9"/>
      <c r="BIQ206" s="9"/>
      <c r="BIR206" s="9"/>
      <c r="BIS206" s="9"/>
      <c r="BIT206" s="9"/>
      <c r="BIU206" s="9"/>
      <c r="BIV206" s="9"/>
      <c r="BIW206" s="9"/>
      <c r="BIX206" s="9"/>
      <c r="BIY206" s="9"/>
      <c r="BIZ206" s="9"/>
      <c r="BJA206" s="9"/>
      <c r="BJB206" s="9"/>
      <c r="BJC206" s="9"/>
      <c r="BJD206" s="9"/>
      <c r="BJE206" s="9"/>
      <c r="BJF206" s="9"/>
      <c r="BJG206" s="9"/>
      <c r="BJH206" s="9"/>
      <c r="BJI206" s="9"/>
      <c r="BJJ206" s="9"/>
      <c r="BJK206" s="9"/>
      <c r="BJL206" s="9"/>
      <c r="BJM206" s="9"/>
      <c r="BJN206" s="9"/>
      <c r="BJO206" s="9"/>
      <c r="BJP206" s="9"/>
      <c r="BJQ206" s="9"/>
      <c r="BJR206" s="9"/>
      <c r="BJS206" s="9"/>
      <c r="BJT206" s="9"/>
      <c r="BJU206" s="9"/>
      <c r="BJV206" s="9"/>
      <c r="BJW206" s="9"/>
      <c r="BJX206" s="9"/>
      <c r="BJY206" s="9"/>
      <c r="BJZ206" s="9"/>
      <c r="BKA206" s="9"/>
      <c r="BKB206" s="9"/>
      <c r="BKC206" s="9"/>
      <c r="BKD206" s="9"/>
      <c r="BKE206" s="9"/>
      <c r="BKF206" s="9"/>
      <c r="BKG206" s="9"/>
      <c r="BKH206" s="9"/>
      <c r="BKI206" s="9"/>
      <c r="BKJ206" s="9"/>
      <c r="BKK206" s="9"/>
      <c r="BKL206" s="9"/>
      <c r="BKM206" s="9"/>
      <c r="BKN206" s="9"/>
      <c r="BKO206" s="9"/>
      <c r="BKP206" s="9"/>
      <c r="BKQ206" s="9"/>
      <c r="BKR206" s="9"/>
      <c r="BKS206" s="9"/>
      <c r="BKT206" s="9"/>
      <c r="BKU206" s="9"/>
      <c r="BKV206" s="9"/>
      <c r="BKW206" s="9"/>
      <c r="BKX206" s="9"/>
      <c r="BKY206" s="9"/>
      <c r="BKZ206" s="9"/>
      <c r="BLA206" s="9"/>
      <c r="BLB206" s="9"/>
      <c r="BLC206" s="9"/>
      <c r="BLD206" s="9"/>
      <c r="BLE206" s="9"/>
      <c r="BLF206" s="9"/>
      <c r="BLG206" s="9"/>
      <c r="BLH206" s="9"/>
      <c r="BLI206" s="9"/>
      <c r="BLJ206" s="9"/>
      <c r="BLK206" s="9"/>
      <c r="BLL206" s="9"/>
      <c r="BLM206" s="9"/>
      <c r="BLN206" s="9"/>
      <c r="BLO206" s="9"/>
      <c r="BLP206" s="9"/>
      <c r="BLQ206" s="9"/>
      <c r="BLR206" s="9"/>
      <c r="BLS206" s="9"/>
      <c r="BLT206" s="9"/>
      <c r="BLU206" s="9"/>
      <c r="BLV206" s="9"/>
      <c r="BLW206" s="9"/>
      <c r="BLX206" s="9"/>
      <c r="BLY206" s="9"/>
      <c r="BLZ206" s="9"/>
      <c r="BMA206" s="9"/>
      <c r="BMB206" s="9"/>
      <c r="BMC206" s="9"/>
      <c r="BMD206" s="9"/>
      <c r="BME206" s="9"/>
      <c r="BMF206" s="9"/>
      <c r="BMG206" s="9"/>
      <c r="BMH206" s="9"/>
      <c r="BMI206" s="9"/>
      <c r="BMJ206" s="9"/>
      <c r="BMK206" s="9"/>
      <c r="BML206" s="9"/>
      <c r="BMM206" s="9"/>
      <c r="BMN206" s="9"/>
      <c r="BMO206" s="9"/>
      <c r="BMP206" s="9"/>
      <c r="BMQ206" s="9"/>
      <c r="BMR206" s="9"/>
      <c r="BMS206" s="9"/>
      <c r="BMT206" s="9"/>
      <c r="BMU206" s="9"/>
      <c r="BMV206" s="9"/>
      <c r="BMW206" s="9"/>
      <c r="BMX206" s="9"/>
      <c r="BMY206" s="9"/>
      <c r="BMZ206" s="9"/>
      <c r="BNA206" s="9"/>
      <c r="BNB206" s="9"/>
      <c r="BNC206" s="9"/>
      <c r="BND206" s="9"/>
    </row>
    <row r="207" ht="14.25" customHeight="1">
      <c r="A207" s="9">
        <v>103.0</v>
      </c>
      <c r="B207" s="9" t="s">
        <v>11947</v>
      </c>
      <c r="C207" s="9" t="s">
        <v>11948</v>
      </c>
      <c r="D207" s="9" t="s">
        <v>11948</v>
      </c>
      <c r="E207" s="9"/>
      <c r="F207" s="9">
        <v>24.0</v>
      </c>
      <c r="G207" s="9" t="s">
        <v>13714</v>
      </c>
      <c r="H207" s="9"/>
      <c r="I207" s="9"/>
      <c r="J207" s="9">
        <v>1.0</v>
      </c>
      <c r="K207" s="9">
        <v>8.0</v>
      </c>
      <c r="L207" s="9">
        <v>15.0</v>
      </c>
      <c r="M207" s="9"/>
      <c r="N207" s="9"/>
      <c r="O207" s="9"/>
      <c r="P207" s="9">
        <v>0.0</v>
      </c>
      <c r="Q207" s="9" t="s">
        <v>13715</v>
      </c>
      <c r="R207" s="9"/>
      <c r="S207" s="9" t="s">
        <v>3440</v>
      </c>
      <c r="T207" s="9" t="s">
        <v>3439</v>
      </c>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c r="DA207" s="9"/>
      <c r="DB207" s="9"/>
      <c r="DC207" s="9"/>
      <c r="DD207" s="9"/>
      <c r="DE207" s="9"/>
      <c r="DF207" s="9"/>
      <c r="DG207" s="9"/>
      <c r="DH207" s="9"/>
      <c r="DI207" s="9"/>
      <c r="DJ207" s="9"/>
      <c r="DK207" s="9"/>
      <c r="DL207" s="9"/>
      <c r="DM207" s="9"/>
      <c r="DN207" s="9"/>
      <c r="DO207" s="9"/>
      <c r="DP207" s="9"/>
      <c r="DQ207" s="9"/>
      <c r="DR207" s="9"/>
      <c r="DS207" s="9"/>
      <c r="DT207" s="9"/>
      <c r="DU207" s="9"/>
      <c r="DV207" s="9"/>
      <c r="DW207" s="9"/>
      <c r="DX207" s="9"/>
      <c r="DY207" s="9"/>
      <c r="DZ207" s="9"/>
      <c r="EA207" s="9"/>
      <c r="EB207" s="9"/>
      <c r="EC207" s="9"/>
      <c r="ED207" s="9"/>
      <c r="EE207" s="9"/>
      <c r="EF207" s="9"/>
      <c r="EG207" s="9"/>
      <c r="EH207" s="9"/>
      <c r="EI207" s="9"/>
      <c r="EJ207" s="9"/>
      <c r="EK207" s="9"/>
      <c r="EL207" s="9"/>
      <c r="EM207" s="9"/>
      <c r="EN207" s="9"/>
      <c r="EO207" s="9"/>
      <c r="EP207" s="9"/>
      <c r="EQ207" s="9"/>
      <c r="ER207" s="9"/>
      <c r="ES207" s="9"/>
      <c r="ET207" s="9"/>
      <c r="EU207" s="9"/>
      <c r="EV207" s="9"/>
      <c r="EW207" s="9"/>
      <c r="EX207" s="9"/>
      <c r="EY207" s="9"/>
      <c r="EZ207" s="9"/>
      <c r="FA207" s="9"/>
      <c r="FB207" s="9"/>
      <c r="FC207" s="9"/>
      <c r="FD207" s="9"/>
      <c r="FE207" s="9"/>
      <c r="FF207" s="9"/>
      <c r="FG207" s="9"/>
      <c r="FH207" s="9"/>
      <c r="FI207" s="9"/>
      <c r="FJ207" s="9"/>
      <c r="FK207" s="9"/>
      <c r="FL207" s="9"/>
      <c r="FM207" s="9"/>
      <c r="FN207" s="9"/>
      <c r="FO207" s="9"/>
      <c r="FP207" s="9"/>
      <c r="FQ207" s="9"/>
      <c r="FR207" s="9"/>
      <c r="FS207" s="9"/>
      <c r="FT207" s="9"/>
      <c r="FU207" s="9"/>
      <c r="FV207" s="9"/>
      <c r="FW207" s="9"/>
      <c r="FX207" s="9"/>
      <c r="FY207" s="9"/>
      <c r="FZ207" s="9"/>
      <c r="GA207" s="9"/>
      <c r="GB207" s="9"/>
      <c r="GC207" s="9"/>
      <c r="GD207" s="9"/>
      <c r="GE207" s="9"/>
      <c r="GF207" s="9"/>
      <c r="GG207" s="9"/>
      <c r="GH207" s="9"/>
      <c r="GI207" s="9"/>
      <c r="GJ207" s="9"/>
      <c r="GK207" s="9"/>
      <c r="GL207" s="9"/>
      <c r="GM207" s="9"/>
      <c r="GN207" s="9"/>
      <c r="GO207" s="9"/>
      <c r="GP207" s="9"/>
      <c r="GQ207" s="9"/>
      <c r="GR207" s="9"/>
      <c r="GS207" s="9"/>
      <c r="GT207" s="9"/>
      <c r="GU207" s="9"/>
      <c r="GV207" s="9"/>
      <c r="GW207" s="9"/>
      <c r="GX207" s="9"/>
      <c r="GY207" s="9"/>
      <c r="GZ207" s="9"/>
      <c r="HA207" s="9"/>
      <c r="HB207" s="9"/>
      <c r="HC207" s="9"/>
      <c r="HD207" s="9"/>
      <c r="HE207" s="9"/>
      <c r="HF207" s="9"/>
      <c r="HG207" s="9"/>
      <c r="HH207" s="9"/>
      <c r="HI207" s="9"/>
      <c r="HJ207" s="9"/>
      <c r="HK207" s="9"/>
      <c r="HL207" s="9"/>
      <c r="HM207" s="9"/>
      <c r="HN207" s="9"/>
      <c r="HO207" s="9"/>
      <c r="HP207" s="9"/>
      <c r="HQ207" s="9"/>
      <c r="HR207" s="9"/>
      <c r="HS207" s="9"/>
      <c r="HT207" s="9"/>
      <c r="HU207" s="9"/>
      <c r="HV207" s="9"/>
      <c r="HW207" s="9"/>
      <c r="HX207" s="9"/>
      <c r="HY207" s="9"/>
      <c r="HZ207" s="9"/>
      <c r="IA207" s="9"/>
      <c r="IB207" s="9"/>
      <c r="IC207" s="9"/>
      <c r="ID207" s="9"/>
      <c r="IE207" s="9"/>
      <c r="IF207" s="9"/>
      <c r="IG207" s="9"/>
      <c r="IH207" s="9"/>
      <c r="II207" s="9"/>
      <c r="IJ207" s="9"/>
      <c r="IK207" s="9"/>
      <c r="IL207" s="9"/>
      <c r="IM207" s="9"/>
      <c r="IN207" s="9"/>
      <c r="IO207" s="9"/>
      <c r="IP207" s="9"/>
      <c r="IQ207" s="9"/>
      <c r="IR207" s="9"/>
      <c r="IS207" s="9"/>
      <c r="IT207" s="9"/>
      <c r="IU207" s="9"/>
      <c r="IV207" s="9"/>
      <c r="IW207" s="9"/>
      <c r="IX207" s="9"/>
      <c r="IY207" s="9"/>
      <c r="IZ207" s="9"/>
      <c r="JA207" s="9"/>
      <c r="JB207" s="9"/>
      <c r="JC207" s="9"/>
      <c r="JD207" s="9"/>
      <c r="JE207" s="9"/>
      <c r="JF207" s="9"/>
      <c r="JG207" s="9"/>
      <c r="JH207" s="9"/>
      <c r="JI207" s="9"/>
      <c r="JJ207" s="9"/>
      <c r="JK207" s="9"/>
      <c r="JL207" s="9"/>
      <c r="JM207" s="9"/>
      <c r="JN207" s="9"/>
      <c r="JO207" s="9"/>
      <c r="JP207" s="9"/>
      <c r="JQ207" s="9"/>
      <c r="JR207" s="9"/>
      <c r="JS207" s="9"/>
      <c r="JT207" s="9"/>
      <c r="JU207" s="9"/>
      <c r="JV207" s="9"/>
      <c r="JW207" s="9"/>
      <c r="JX207" s="9"/>
      <c r="JY207" s="9"/>
      <c r="JZ207" s="9"/>
      <c r="KA207" s="9"/>
      <c r="KB207" s="9"/>
      <c r="KC207" s="9"/>
      <c r="KD207" s="9"/>
      <c r="KE207" s="9"/>
      <c r="KF207" s="9"/>
      <c r="KG207" s="9"/>
      <c r="KH207" s="9"/>
      <c r="KI207" s="9"/>
      <c r="KJ207" s="9"/>
      <c r="KK207" s="9"/>
      <c r="KL207" s="9"/>
      <c r="KM207" s="9"/>
      <c r="KN207" s="9"/>
      <c r="KO207" s="9"/>
      <c r="KP207" s="9"/>
      <c r="KQ207" s="9"/>
      <c r="KR207" s="9"/>
      <c r="KS207" s="9"/>
      <c r="KT207" s="9"/>
      <c r="KU207" s="9"/>
      <c r="KV207" s="9"/>
      <c r="KW207" s="9"/>
      <c r="KX207" s="9"/>
      <c r="KY207" s="9"/>
      <c r="KZ207" s="9"/>
      <c r="LA207" s="9"/>
      <c r="LB207" s="9"/>
      <c r="LC207" s="9"/>
      <c r="LD207" s="9"/>
      <c r="LE207" s="9"/>
      <c r="LF207" s="9"/>
      <c r="LG207" s="9"/>
      <c r="LH207" s="9"/>
      <c r="LI207" s="9"/>
      <c r="LJ207" s="9"/>
      <c r="LK207" s="9"/>
      <c r="LL207" s="9"/>
      <c r="LM207" s="9"/>
      <c r="LN207" s="9"/>
      <c r="LO207" s="9"/>
      <c r="LP207" s="9"/>
      <c r="LQ207" s="9"/>
      <c r="LR207" s="9"/>
      <c r="LS207" s="9"/>
      <c r="LT207" s="9"/>
      <c r="LU207" s="9"/>
      <c r="LV207" s="9"/>
      <c r="LW207" s="9"/>
      <c r="LX207" s="9"/>
      <c r="LY207" s="9"/>
      <c r="LZ207" s="9"/>
      <c r="MA207" s="9"/>
      <c r="MB207" s="9"/>
      <c r="MC207" s="9"/>
      <c r="MD207" s="9"/>
      <c r="ME207" s="9"/>
      <c r="MF207" s="9"/>
      <c r="MG207" s="9"/>
      <c r="MH207" s="9"/>
      <c r="MI207" s="9"/>
      <c r="MJ207" s="9"/>
      <c r="MK207" s="9"/>
      <c r="ML207" s="9"/>
      <c r="MM207" s="9"/>
      <c r="MN207" s="9"/>
      <c r="MO207" s="9"/>
      <c r="MP207" s="9"/>
      <c r="MQ207" s="9"/>
      <c r="MR207" s="9"/>
      <c r="MS207" s="9"/>
      <c r="MT207" s="9"/>
      <c r="MU207" s="9"/>
      <c r="MV207" s="9"/>
      <c r="MW207" s="9"/>
      <c r="MX207" s="9"/>
      <c r="MY207" s="9"/>
      <c r="MZ207" s="9"/>
      <c r="NA207" s="9"/>
      <c r="NB207" s="9"/>
      <c r="NC207" s="9"/>
      <c r="ND207" s="9"/>
      <c r="NE207" s="9"/>
      <c r="NF207" s="9"/>
      <c r="NG207" s="9"/>
      <c r="NH207" s="9"/>
      <c r="NI207" s="9"/>
      <c r="NJ207" s="9"/>
      <c r="NK207" s="9"/>
      <c r="NL207" s="9"/>
      <c r="NM207" s="9"/>
      <c r="NN207" s="9"/>
      <c r="NO207" s="9"/>
      <c r="NP207" s="9"/>
      <c r="NQ207" s="9"/>
      <c r="NR207" s="9"/>
      <c r="NS207" s="9"/>
      <c r="NT207" s="9"/>
      <c r="NU207" s="9"/>
      <c r="NV207" s="9"/>
      <c r="NW207" s="9"/>
      <c r="NX207" s="9"/>
      <c r="NY207" s="9"/>
      <c r="NZ207" s="9"/>
      <c r="OA207" s="9"/>
      <c r="OB207" s="9"/>
      <c r="OC207" s="9"/>
      <c r="OD207" s="9"/>
      <c r="OE207" s="9"/>
      <c r="OF207" s="9"/>
      <c r="OG207" s="9"/>
      <c r="OH207" s="9"/>
      <c r="OI207" s="9"/>
      <c r="OJ207" s="9"/>
      <c r="OK207" s="9"/>
      <c r="OL207" s="9"/>
      <c r="OM207" s="9"/>
      <c r="ON207" s="9"/>
      <c r="OO207" s="9"/>
      <c r="OP207" s="9"/>
      <c r="OQ207" s="9"/>
      <c r="OR207" s="9"/>
      <c r="OS207" s="9"/>
      <c r="OT207" s="9"/>
      <c r="OU207" s="9"/>
      <c r="OV207" s="9"/>
      <c r="OW207" s="9"/>
      <c r="OX207" s="9"/>
      <c r="OY207" s="9"/>
      <c r="OZ207" s="9"/>
      <c r="PA207" s="9"/>
      <c r="PB207" s="9"/>
      <c r="PC207" s="9"/>
      <c r="PD207" s="9"/>
      <c r="PE207" s="9"/>
      <c r="PF207" s="9"/>
      <c r="PG207" s="9"/>
      <c r="PH207" s="9"/>
      <c r="PI207" s="9"/>
      <c r="PJ207" s="9"/>
      <c r="PK207" s="9"/>
      <c r="PL207" s="9"/>
      <c r="PM207" s="9"/>
      <c r="PN207" s="9"/>
      <c r="PO207" s="9"/>
      <c r="PP207" s="9"/>
      <c r="PQ207" s="9"/>
      <c r="PR207" s="9"/>
      <c r="PS207" s="9"/>
      <c r="PT207" s="9"/>
      <c r="PU207" s="9"/>
      <c r="PV207" s="9"/>
      <c r="PW207" s="9"/>
      <c r="PX207" s="9"/>
      <c r="PY207" s="9"/>
      <c r="PZ207" s="9"/>
      <c r="QA207" s="9"/>
      <c r="QB207" s="9"/>
      <c r="QC207" s="9"/>
      <c r="QD207" s="9"/>
      <c r="QE207" s="9"/>
      <c r="QF207" s="9"/>
      <c r="QG207" s="9"/>
      <c r="QH207" s="9"/>
      <c r="QI207" s="9"/>
      <c r="QJ207" s="9"/>
      <c r="QK207" s="9"/>
      <c r="QL207" s="9"/>
      <c r="QM207" s="9"/>
      <c r="QN207" s="9"/>
      <c r="QO207" s="9"/>
      <c r="QP207" s="9"/>
      <c r="QQ207" s="9"/>
      <c r="QR207" s="9"/>
      <c r="QS207" s="9"/>
      <c r="QT207" s="9"/>
      <c r="QU207" s="9"/>
      <c r="QV207" s="9"/>
      <c r="QW207" s="9"/>
      <c r="QX207" s="9"/>
      <c r="QY207" s="9"/>
      <c r="QZ207" s="9"/>
      <c r="RA207" s="9"/>
      <c r="RB207" s="9"/>
      <c r="RC207" s="9"/>
      <c r="RD207" s="9"/>
      <c r="RE207" s="9"/>
      <c r="RF207" s="9"/>
      <c r="RG207" s="9"/>
      <c r="RH207" s="9"/>
      <c r="RI207" s="9"/>
      <c r="RJ207" s="9"/>
      <c r="RK207" s="9"/>
      <c r="RL207" s="9"/>
      <c r="RM207" s="9"/>
      <c r="RN207" s="9"/>
      <c r="RO207" s="9"/>
      <c r="RP207" s="9"/>
      <c r="RQ207" s="9"/>
      <c r="RR207" s="9"/>
      <c r="RS207" s="9"/>
      <c r="RT207" s="9"/>
      <c r="RU207" s="9"/>
      <c r="RV207" s="9"/>
      <c r="RW207" s="9"/>
      <c r="RX207" s="9"/>
      <c r="RY207" s="9"/>
      <c r="RZ207" s="9"/>
      <c r="SA207" s="9"/>
      <c r="SB207" s="9"/>
      <c r="SC207" s="9"/>
      <c r="SD207" s="9"/>
      <c r="SE207" s="9"/>
      <c r="SF207" s="9"/>
      <c r="SG207" s="9"/>
      <c r="SH207" s="9"/>
      <c r="SI207" s="9"/>
      <c r="SJ207" s="9"/>
      <c r="SK207" s="9"/>
      <c r="SL207" s="9"/>
      <c r="SM207" s="9"/>
      <c r="SN207" s="9"/>
      <c r="SO207" s="9"/>
      <c r="SP207" s="9"/>
      <c r="SQ207" s="9"/>
      <c r="SR207" s="9"/>
      <c r="SS207" s="9"/>
      <c r="ST207" s="9"/>
      <c r="SU207" s="9"/>
      <c r="SV207" s="9"/>
      <c r="SW207" s="9"/>
      <c r="SX207" s="9"/>
      <c r="SY207" s="9"/>
      <c r="SZ207" s="9"/>
      <c r="TA207" s="9"/>
      <c r="TB207" s="9"/>
      <c r="TC207" s="9"/>
      <c r="TD207" s="9"/>
      <c r="TE207" s="9"/>
      <c r="TF207" s="9"/>
      <c r="TG207" s="9"/>
      <c r="TH207" s="9"/>
      <c r="TI207" s="9"/>
      <c r="TJ207" s="9"/>
      <c r="TK207" s="9"/>
      <c r="TL207" s="9"/>
      <c r="TM207" s="9"/>
      <c r="TN207" s="9"/>
      <c r="TO207" s="9"/>
      <c r="ANB207" s="9"/>
      <c r="ANC207" s="9"/>
      <c r="AND207" s="9"/>
      <c r="ANE207" s="9"/>
      <c r="ANF207" s="9"/>
      <c r="ANG207" s="9"/>
      <c r="ANH207" s="9"/>
      <c r="ANI207" s="9"/>
      <c r="ANJ207" s="9"/>
      <c r="ANK207" s="9"/>
      <c r="ANL207" s="9"/>
      <c r="ANM207" s="9"/>
      <c r="ANN207" s="9"/>
      <c r="ANO207" s="9"/>
      <c r="ANP207" s="9"/>
      <c r="ANQ207" s="9"/>
      <c r="ANR207" s="9"/>
      <c r="ANS207" s="9"/>
      <c r="ANT207" s="9"/>
      <c r="ANU207" s="9"/>
      <c r="ANV207" s="9"/>
      <c r="ANW207" s="9"/>
      <c r="ANX207" s="9"/>
      <c r="ANY207" s="9"/>
      <c r="ANZ207" s="9"/>
      <c r="AOA207" s="9"/>
      <c r="AOB207" s="9"/>
      <c r="AOC207" s="9"/>
      <c r="AOD207" s="9"/>
      <c r="AOE207" s="9"/>
      <c r="AOF207" s="9"/>
      <c r="AOG207" s="9"/>
      <c r="AOH207" s="9"/>
      <c r="AOI207" s="9"/>
      <c r="AOJ207" s="9"/>
      <c r="AOK207" s="9"/>
      <c r="AOL207" s="9"/>
      <c r="AOM207" s="9"/>
      <c r="AON207" s="9"/>
      <c r="AOO207" s="9"/>
      <c r="AOP207" s="9"/>
      <c r="AOQ207" s="9"/>
      <c r="AOR207" s="9"/>
      <c r="AOS207" s="9"/>
      <c r="AOT207" s="9"/>
      <c r="AOU207" s="9"/>
      <c r="AOV207" s="9"/>
      <c r="AOW207" s="9"/>
      <c r="AOX207" s="9"/>
      <c r="AOY207" s="9"/>
      <c r="AOZ207" s="9"/>
      <c r="APA207" s="9"/>
      <c r="APB207" s="9"/>
      <c r="APC207" s="9"/>
      <c r="APD207" s="9"/>
      <c r="APE207" s="9"/>
      <c r="APF207" s="9"/>
      <c r="APG207" s="9"/>
      <c r="APH207" s="9"/>
      <c r="API207" s="9"/>
      <c r="APJ207" s="9"/>
      <c r="APK207" s="9"/>
      <c r="APL207" s="9"/>
      <c r="APM207" s="9"/>
      <c r="APN207" s="9"/>
      <c r="APO207" s="9"/>
      <c r="APP207" s="9"/>
      <c r="APQ207" s="9"/>
      <c r="APR207" s="9"/>
      <c r="APS207" s="9"/>
      <c r="APT207" s="9"/>
      <c r="APU207" s="9"/>
      <c r="APV207" s="9"/>
      <c r="APW207" s="9"/>
      <c r="APX207" s="9"/>
      <c r="APY207" s="9"/>
      <c r="APZ207" s="9"/>
      <c r="AQA207" s="9"/>
      <c r="AQB207" s="9"/>
      <c r="AQC207" s="9"/>
      <c r="AQD207" s="9"/>
      <c r="AQE207" s="9"/>
      <c r="AQF207" s="9"/>
      <c r="AQG207" s="9"/>
      <c r="AQH207" s="9"/>
      <c r="AQI207" s="9"/>
      <c r="AQJ207" s="9"/>
      <c r="AQK207" s="9"/>
      <c r="AQL207" s="9"/>
      <c r="AQM207" s="9"/>
      <c r="AQN207" s="9"/>
      <c r="AQO207" s="9"/>
      <c r="AQP207" s="9"/>
      <c r="AQQ207" s="9"/>
      <c r="AQR207" s="9"/>
      <c r="AQS207" s="9"/>
      <c r="AQT207" s="9"/>
      <c r="AQU207" s="9"/>
      <c r="AQV207" s="9"/>
      <c r="AQW207" s="9"/>
      <c r="AQX207" s="9"/>
      <c r="AQY207" s="9"/>
      <c r="AQZ207" s="9"/>
      <c r="ARA207" s="9"/>
      <c r="ARB207" s="9"/>
      <c r="ARC207" s="9"/>
      <c r="ARD207" s="9"/>
      <c r="ARE207" s="9"/>
      <c r="ARF207" s="9"/>
      <c r="ARG207" s="9"/>
      <c r="ARH207" s="9"/>
      <c r="ARI207" s="9"/>
      <c r="ARJ207" s="9"/>
      <c r="ARK207" s="9"/>
      <c r="ARL207" s="9"/>
      <c r="ARM207" s="9"/>
      <c r="ARN207" s="9"/>
      <c r="ARO207" s="9"/>
      <c r="ARP207" s="9"/>
      <c r="ARQ207" s="9"/>
      <c r="ARR207" s="9"/>
      <c r="ARS207" s="9"/>
      <c r="ART207" s="9"/>
      <c r="ARU207" s="9"/>
      <c r="ARV207" s="9"/>
      <c r="ARW207" s="9"/>
      <c r="ARX207" s="9"/>
      <c r="ARY207" s="9"/>
      <c r="ARZ207" s="9"/>
      <c r="ASA207" s="9"/>
      <c r="ASB207" s="9"/>
      <c r="ASC207" s="9"/>
      <c r="ASD207" s="9"/>
      <c r="ASE207" s="9"/>
      <c r="ASF207" s="9"/>
      <c r="ASG207" s="9"/>
      <c r="ASH207" s="9"/>
      <c r="ASI207" s="9"/>
      <c r="ASJ207" s="9"/>
      <c r="ASK207" s="9"/>
      <c r="ASL207" s="9"/>
      <c r="ASM207" s="9"/>
      <c r="ASN207" s="9"/>
      <c r="ASO207" s="9"/>
      <c r="ASP207" s="9"/>
      <c r="ASQ207" s="9"/>
      <c r="ASR207" s="9"/>
      <c r="ASS207" s="9"/>
      <c r="AST207" s="9"/>
      <c r="ASU207" s="9"/>
      <c r="ASV207" s="9"/>
      <c r="ASW207" s="9"/>
      <c r="ASX207" s="9"/>
      <c r="ASY207" s="9"/>
      <c r="ASZ207" s="9"/>
      <c r="ATA207" s="9"/>
      <c r="ATB207" s="9"/>
      <c r="ATC207" s="9"/>
      <c r="ATD207" s="9"/>
      <c r="ATE207" s="9"/>
      <c r="ATF207" s="9"/>
      <c r="ATG207" s="9"/>
      <c r="ATH207" s="9"/>
      <c r="ATI207" s="9"/>
      <c r="ATJ207" s="9"/>
      <c r="ATK207" s="9"/>
      <c r="ATL207" s="9"/>
      <c r="ATM207" s="9"/>
      <c r="ATN207" s="9"/>
      <c r="ATO207" s="9"/>
      <c r="ATP207" s="9"/>
      <c r="ATQ207" s="9"/>
      <c r="ATR207" s="9"/>
      <c r="ATS207" s="9"/>
      <c r="ATT207" s="9"/>
      <c r="ATU207" s="9"/>
      <c r="ATV207" s="9"/>
      <c r="ATW207" s="9"/>
      <c r="ATX207" s="9"/>
      <c r="ATY207" s="9"/>
      <c r="ATZ207" s="9"/>
      <c r="AUA207" s="9"/>
      <c r="AUB207" s="9"/>
      <c r="AUC207" s="9"/>
      <c r="AUD207" s="9"/>
      <c r="AUE207" s="9"/>
      <c r="AUF207" s="9"/>
      <c r="AUG207" s="9"/>
      <c r="AUH207" s="9"/>
      <c r="AUI207" s="9"/>
      <c r="AUJ207" s="9"/>
      <c r="AUK207" s="9"/>
      <c r="AUL207" s="9"/>
      <c r="AUM207" s="9"/>
      <c r="AUN207" s="9"/>
      <c r="AUO207" s="9"/>
      <c r="AUP207" s="9"/>
      <c r="AUQ207" s="9"/>
      <c r="AUR207" s="9"/>
      <c r="AUS207" s="9"/>
      <c r="AUT207" s="9"/>
      <c r="AUU207" s="9"/>
      <c r="AUV207" s="9"/>
      <c r="AUW207" s="9"/>
      <c r="AUX207" s="9"/>
      <c r="AUY207" s="9"/>
      <c r="AUZ207" s="9"/>
      <c r="AVA207" s="9"/>
      <c r="AVB207" s="9"/>
      <c r="AVC207" s="9"/>
      <c r="AVD207" s="9"/>
      <c r="AVE207" s="9"/>
      <c r="AVF207" s="9"/>
      <c r="AVG207" s="9"/>
      <c r="AVH207" s="9"/>
      <c r="AVI207" s="9"/>
      <c r="AVJ207" s="9"/>
      <c r="AVK207" s="9"/>
      <c r="AVL207" s="9"/>
      <c r="AVM207" s="9"/>
      <c r="AVN207" s="9"/>
      <c r="AVO207" s="9"/>
      <c r="AVP207" s="9"/>
      <c r="AVQ207" s="9"/>
      <c r="AVR207" s="9"/>
      <c r="AVS207" s="9"/>
      <c r="AVT207" s="9"/>
      <c r="AVU207" s="9"/>
      <c r="AVV207" s="9"/>
      <c r="AVW207" s="9"/>
      <c r="AVX207" s="9"/>
      <c r="AVY207" s="9"/>
      <c r="AVZ207" s="9"/>
      <c r="AWA207" s="9"/>
      <c r="AWB207" s="9"/>
      <c r="AWC207" s="9"/>
      <c r="AWD207" s="9"/>
      <c r="AWE207" s="9"/>
      <c r="AWF207" s="9"/>
      <c r="AWG207" s="9"/>
      <c r="AWH207" s="9"/>
      <c r="AWI207" s="9"/>
      <c r="AWJ207" s="9"/>
      <c r="AWK207" s="9"/>
      <c r="AWL207" s="9"/>
      <c r="AWM207" s="9"/>
      <c r="AWN207" s="9"/>
      <c r="AWO207" s="9"/>
      <c r="AWP207" s="9"/>
      <c r="AWQ207" s="9"/>
      <c r="AWR207" s="9"/>
      <c r="AWS207" s="9"/>
      <c r="AWT207" s="9"/>
      <c r="AWU207" s="9"/>
      <c r="AWV207" s="9"/>
      <c r="AWW207" s="9"/>
      <c r="AWX207" s="9"/>
      <c r="AWY207" s="9"/>
      <c r="AWZ207" s="9"/>
      <c r="AXA207" s="9"/>
      <c r="AXB207" s="9"/>
      <c r="AXC207" s="9"/>
      <c r="AXD207" s="9"/>
      <c r="AXE207" s="9"/>
      <c r="AXF207" s="9"/>
      <c r="AXG207" s="9"/>
      <c r="AXH207" s="9"/>
      <c r="AXI207" s="9"/>
      <c r="AXJ207" s="9"/>
      <c r="AXK207" s="9"/>
      <c r="AXL207" s="9"/>
      <c r="AXM207" s="9"/>
      <c r="AXN207" s="9"/>
      <c r="AXO207" s="9"/>
      <c r="AXP207" s="9"/>
      <c r="AXQ207" s="9"/>
      <c r="AXR207" s="9"/>
      <c r="AXS207" s="9"/>
      <c r="AXT207" s="9"/>
      <c r="AXU207" s="9"/>
      <c r="AXV207" s="9"/>
      <c r="AXW207" s="9"/>
      <c r="AXX207" s="9"/>
      <c r="AXY207" s="9"/>
      <c r="AXZ207" s="9"/>
      <c r="AYA207" s="9"/>
      <c r="AYB207" s="9"/>
      <c r="AYC207" s="9"/>
      <c r="AYD207" s="9"/>
      <c r="AYE207" s="9"/>
      <c r="AYF207" s="9"/>
      <c r="AYG207" s="9"/>
      <c r="AYH207" s="9"/>
      <c r="AYI207" s="9"/>
      <c r="AYJ207" s="9"/>
      <c r="AYK207" s="9"/>
      <c r="AYL207" s="9"/>
      <c r="AYM207" s="9"/>
      <c r="AYN207" s="9"/>
      <c r="AYO207" s="9"/>
      <c r="AYP207" s="9"/>
      <c r="AYQ207" s="9"/>
      <c r="AYR207" s="9"/>
      <c r="AYS207" s="9"/>
      <c r="AYT207" s="9"/>
      <c r="AYU207" s="9"/>
      <c r="AYV207" s="9"/>
      <c r="AYW207" s="9"/>
      <c r="AYX207" s="9"/>
      <c r="AYY207" s="9"/>
      <c r="AYZ207" s="9"/>
      <c r="AZA207" s="9"/>
      <c r="AZB207" s="9"/>
      <c r="AZC207" s="9"/>
      <c r="AZD207" s="9"/>
      <c r="AZE207" s="9"/>
      <c r="AZF207" s="9"/>
      <c r="AZG207" s="9"/>
      <c r="AZH207" s="9"/>
      <c r="AZI207" s="9"/>
      <c r="AZJ207" s="9"/>
      <c r="AZK207" s="9"/>
      <c r="AZL207" s="9"/>
      <c r="AZM207" s="9"/>
      <c r="AZN207" s="9"/>
      <c r="AZO207" s="9"/>
      <c r="AZP207" s="9"/>
      <c r="AZQ207" s="9"/>
      <c r="AZR207" s="9"/>
      <c r="AZS207" s="9"/>
      <c r="AZT207" s="9"/>
      <c r="AZU207" s="9"/>
      <c r="AZV207" s="9"/>
      <c r="AZW207" s="9"/>
      <c r="AZX207" s="9"/>
      <c r="AZY207" s="9"/>
      <c r="AZZ207" s="9"/>
      <c r="BAA207" s="9"/>
      <c r="BAB207" s="9"/>
      <c r="BAC207" s="9"/>
      <c r="BAD207" s="9"/>
      <c r="BAE207" s="9"/>
      <c r="BAF207" s="9"/>
      <c r="BAG207" s="9"/>
      <c r="BAH207" s="9"/>
      <c r="BAI207" s="9"/>
      <c r="BAJ207" s="9"/>
      <c r="BAK207" s="9"/>
      <c r="BAL207" s="9"/>
      <c r="BAM207" s="9"/>
      <c r="BAN207" s="9"/>
      <c r="BAO207" s="9"/>
      <c r="BAP207" s="9"/>
      <c r="BAQ207" s="9"/>
      <c r="BAR207" s="9"/>
      <c r="BAS207" s="9"/>
      <c r="BAT207" s="9"/>
      <c r="BAU207" s="9"/>
      <c r="BAV207" s="9"/>
      <c r="BAW207" s="9"/>
      <c r="BAX207" s="9"/>
      <c r="BAY207" s="9"/>
      <c r="BAZ207" s="9"/>
      <c r="BBA207" s="9"/>
      <c r="BBB207" s="9"/>
      <c r="BBC207" s="9"/>
      <c r="BBD207" s="9"/>
      <c r="BBE207" s="9"/>
      <c r="BBF207" s="9"/>
      <c r="BBG207" s="9"/>
      <c r="BBH207" s="9"/>
      <c r="BBI207" s="9"/>
      <c r="BBJ207" s="9"/>
      <c r="BBK207" s="9"/>
      <c r="BBL207" s="9"/>
      <c r="BBM207" s="9"/>
      <c r="BBN207" s="9"/>
      <c r="BBO207" s="9"/>
      <c r="BBP207" s="9"/>
      <c r="BBQ207" s="9"/>
      <c r="BBR207" s="9"/>
      <c r="BBS207" s="9"/>
      <c r="BBT207" s="9"/>
      <c r="BBU207" s="9"/>
      <c r="BBV207" s="9"/>
      <c r="BBW207" s="9"/>
      <c r="BBX207" s="9"/>
      <c r="BBY207" s="9"/>
      <c r="BBZ207" s="9"/>
      <c r="BCA207" s="9"/>
      <c r="BCB207" s="9"/>
      <c r="BCC207" s="9"/>
      <c r="BCD207" s="9"/>
      <c r="BCE207" s="9"/>
      <c r="BCF207" s="9"/>
      <c r="BCG207" s="9"/>
      <c r="BCH207" s="9"/>
      <c r="BCI207" s="9"/>
      <c r="BCJ207" s="9"/>
      <c r="BCK207" s="9"/>
      <c r="BCL207" s="9"/>
      <c r="BCM207" s="9"/>
      <c r="BCN207" s="9"/>
      <c r="BCO207" s="9"/>
      <c r="BCP207" s="9"/>
      <c r="BCQ207" s="9"/>
      <c r="BCR207" s="9"/>
      <c r="BCS207" s="9"/>
      <c r="BCT207" s="9"/>
      <c r="BCU207" s="9"/>
      <c r="BCV207" s="9"/>
      <c r="BCW207" s="9"/>
      <c r="BCX207" s="9"/>
      <c r="BCY207" s="9"/>
      <c r="BCZ207" s="9"/>
      <c r="BDA207" s="9"/>
      <c r="BDB207" s="9"/>
      <c r="BDC207" s="9"/>
      <c r="BDD207" s="9"/>
      <c r="BDE207" s="9"/>
      <c r="BDF207" s="9"/>
      <c r="BDG207" s="9"/>
      <c r="BDH207" s="9"/>
      <c r="BDI207" s="9"/>
      <c r="BDJ207" s="9"/>
      <c r="BDK207" s="9"/>
      <c r="BDL207" s="9"/>
      <c r="BDM207" s="9"/>
      <c r="BDN207" s="9"/>
      <c r="BDO207" s="9"/>
      <c r="BDP207" s="9"/>
      <c r="BDQ207" s="9"/>
      <c r="BDR207" s="9"/>
      <c r="BDS207" s="9"/>
      <c r="BDT207" s="9"/>
      <c r="BDU207" s="9"/>
      <c r="BDV207" s="9"/>
      <c r="BDW207" s="9"/>
      <c r="BDX207" s="9"/>
      <c r="BDY207" s="9"/>
      <c r="BDZ207" s="9"/>
      <c r="BEA207" s="9"/>
      <c r="BEB207" s="9"/>
      <c r="BEC207" s="9"/>
      <c r="BED207" s="9"/>
      <c r="BEE207" s="9"/>
      <c r="BEF207" s="9"/>
      <c r="BEG207" s="9"/>
      <c r="BEH207" s="9"/>
      <c r="BEI207" s="9"/>
      <c r="BEJ207" s="9"/>
      <c r="BEK207" s="9"/>
      <c r="BEL207" s="9"/>
      <c r="BEM207" s="9"/>
      <c r="BEN207" s="9"/>
      <c r="BEO207" s="9"/>
      <c r="BEP207" s="9"/>
      <c r="BEQ207" s="9"/>
      <c r="BER207" s="9"/>
      <c r="BES207" s="9"/>
      <c r="BET207" s="9"/>
      <c r="BEU207" s="9"/>
      <c r="BEV207" s="9"/>
      <c r="BEW207" s="9"/>
      <c r="BEX207" s="9"/>
      <c r="BEY207" s="9"/>
      <c r="BEZ207" s="9"/>
      <c r="BFA207" s="9"/>
      <c r="BFB207" s="9"/>
      <c r="BFC207" s="9"/>
      <c r="BFD207" s="9"/>
      <c r="BFE207" s="9"/>
      <c r="BFF207" s="9"/>
      <c r="BFG207" s="9"/>
      <c r="BFH207" s="9"/>
      <c r="BFI207" s="9"/>
      <c r="BFJ207" s="9"/>
      <c r="BFK207" s="9"/>
      <c r="BFL207" s="9"/>
      <c r="BFM207" s="9"/>
      <c r="BFN207" s="9"/>
      <c r="BFO207" s="9"/>
      <c r="BFP207" s="9"/>
      <c r="BFQ207" s="9"/>
      <c r="BFR207" s="9"/>
      <c r="BFS207" s="9"/>
      <c r="BFT207" s="9"/>
      <c r="BFU207" s="9"/>
      <c r="BFV207" s="9"/>
      <c r="BFW207" s="9"/>
      <c r="BFX207" s="9"/>
      <c r="BFY207" s="9"/>
      <c r="BFZ207" s="9"/>
      <c r="BGA207" s="9"/>
      <c r="BGB207" s="9"/>
      <c r="BGC207" s="9"/>
      <c r="BGD207" s="9"/>
      <c r="BGE207" s="9"/>
      <c r="BGF207" s="9"/>
      <c r="BGG207" s="9"/>
      <c r="BGH207" s="9"/>
      <c r="BGI207" s="9"/>
      <c r="BGJ207" s="9"/>
      <c r="BGK207" s="9"/>
      <c r="BGL207" s="9"/>
      <c r="BGM207" s="9"/>
      <c r="BGN207" s="9"/>
      <c r="BGO207" s="9"/>
      <c r="BGP207" s="9"/>
      <c r="BGQ207" s="9"/>
      <c r="BGR207" s="9"/>
      <c r="BGS207" s="9"/>
      <c r="BGT207" s="9"/>
      <c r="BGU207" s="9"/>
      <c r="BGV207" s="9"/>
      <c r="BGW207" s="9"/>
      <c r="BGX207" s="9"/>
      <c r="BGY207" s="9"/>
      <c r="BGZ207" s="9"/>
      <c r="BHA207" s="9"/>
      <c r="BHB207" s="9"/>
      <c r="BHC207" s="9"/>
      <c r="BHD207" s="9"/>
      <c r="BHE207" s="9"/>
      <c r="BHF207" s="9"/>
      <c r="BHG207" s="9"/>
      <c r="BHH207" s="9"/>
      <c r="BHI207" s="9"/>
      <c r="BHJ207" s="9"/>
      <c r="BHK207" s="9"/>
      <c r="BHL207" s="9"/>
      <c r="BHM207" s="9"/>
      <c r="BHN207" s="9"/>
      <c r="BHO207" s="9"/>
      <c r="BHP207" s="9"/>
      <c r="BHQ207" s="9"/>
      <c r="BHR207" s="9"/>
      <c r="BHS207" s="9"/>
      <c r="BHT207" s="9"/>
      <c r="BHU207" s="9"/>
      <c r="BHV207" s="9"/>
      <c r="BHW207" s="9"/>
      <c r="BHX207" s="9"/>
      <c r="BHY207" s="9"/>
      <c r="BHZ207" s="9"/>
      <c r="BIA207" s="9"/>
      <c r="BIB207" s="9"/>
      <c r="BIC207" s="9"/>
      <c r="BID207" s="9"/>
      <c r="BIE207" s="9"/>
      <c r="BIF207" s="9"/>
      <c r="BIG207" s="9"/>
      <c r="BIH207" s="9"/>
      <c r="BII207" s="9"/>
      <c r="BIJ207" s="9"/>
      <c r="BIK207" s="9"/>
      <c r="BIL207" s="9"/>
      <c r="BIM207" s="9"/>
      <c r="BIN207" s="9"/>
      <c r="BIO207" s="9"/>
      <c r="BIP207" s="9"/>
      <c r="BIQ207" s="9"/>
      <c r="BIR207" s="9"/>
      <c r="BIS207" s="9"/>
      <c r="BIT207" s="9"/>
      <c r="BIU207" s="9"/>
      <c r="BIV207" s="9"/>
      <c r="BIW207" s="9"/>
      <c r="BIX207" s="9"/>
      <c r="BIY207" s="9"/>
      <c r="BIZ207" s="9"/>
      <c r="BJA207" s="9"/>
      <c r="BJB207" s="9"/>
      <c r="BJC207" s="9"/>
      <c r="BJD207" s="9"/>
      <c r="BJE207" s="9"/>
      <c r="BJF207" s="9"/>
      <c r="BJG207" s="9"/>
      <c r="BJH207" s="9"/>
      <c r="BJI207" s="9"/>
      <c r="BJJ207" s="9"/>
      <c r="BJK207" s="9"/>
      <c r="BJL207" s="9"/>
      <c r="BJM207" s="9"/>
      <c r="BJN207" s="9"/>
      <c r="BJO207" s="9"/>
      <c r="BJP207" s="9"/>
      <c r="BJQ207" s="9"/>
      <c r="BJR207" s="9"/>
      <c r="BJS207" s="9"/>
      <c r="BJT207" s="9"/>
      <c r="BJU207" s="9"/>
      <c r="BJV207" s="9"/>
      <c r="BJW207" s="9"/>
      <c r="BJX207" s="9"/>
      <c r="BJY207" s="9"/>
      <c r="BJZ207" s="9"/>
      <c r="BKA207" s="9"/>
      <c r="BKB207" s="9"/>
      <c r="BKC207" s="9"/>
      <c r="BKD207" s="9"/>
      <c r="BKE207" s="9"/>
      <c r="BKF207" s="9"/>
      <c r="BKG207" s="9"/>
      <c r="BKH207" s="9"/>
      <c r="BKI207" s="9"/>
      <c r="BKJ207" s="9"/>
      <c r="BKK207" s="9"/>
      <c r="BKL207" s="9"/>
      <c r="BKM207" s="9"/>
      <c r="BKN207" s="9"/>
      <c r="BKO207" s="9"/>
      <c r="BKP207" s="9"/>
      <c r="BKQ207" s="9"/>
      <c r="BKR207" s="9"/>
      <c r="BKS207" s="9"/>
      <c r="BKT207" s="9"/>
      <c r="BKU207" s="9"/>
      <c r="BKV207" s="9"/>
      <c r="BKW207" s="9"/>
      <c r="BKX207" s="9"/>
      <c r="BKY207" s="9"/>
      <c r="BKZ207" s="9"/>
      <c r="BLA207" s="9"/>
      <c r="BLB207" s="9"/>
      <c r="BLC207" s="9"/>
      <c r="BLD207" s="9"/>
      <c r="BLE207" s="9"/>
      <c r="BLF207" s="9"/>
      <c r="BLG207" s="9"/>
      <c r="BLH207" s="9"/>
      <c r="BLI207" s="9"/>
      <c r="BLJ207" s="9"/>
      <c r="BLK207" s="9"/>
      <c r="BLL207" s="9"/>
      <c r="BLM207" s="9"/>
      <c r="BLN207" s="9"/>
      <c r="BLO207" s="9"/>
      <c r="BLP207" s="9"/>
      <c r="BLQ207" s="9"/>
      <c r="BLR207" s="9"/>
      <c r="BLS207" s="9"/>
      <c r="BLT207" s="9"/>
      <c r="BLU207" s="9"/>
      <c r="BLV207" s="9"/>
      <c r="BLW207" s="9"/>
      <c r="BLX207" s="9"/>
      <c r="BLY207" s="9"/>
      <c r="BLZ207" s="9"/>
      <c r="BMA207" s="9"/>
      <c r="BMB207" s="9"/>
      <c r="BMC207" s="9"/>
      <c r="BMD207" s="9"/>
      <c r="BME207" s="9"/>
      <c r="BMF207" s="9"/>
      <c r="BMG207" s="9"/>
      <c r="BMH207" s="9"/>
      <c r="BMI207" s="9"/>
      <c r="BMJ207" s="9"/>
      <c r="BMK207" s="9"/>
      <c r="BML207" s="9"/>
      <c r="BMM207" s="9"/>
      <c r="BMN207" s="9"/>
      <c r="BMO207" s="9"/>
      <c r="BMP207" s="9"/>
      <c r="BMQ207" s="9"/>
      <c r="BMR207" s="9"/>
      <c r="BMS207" s="9"/>
      <c r="BMT207" s="9"/>
      <c r="BMU207" s="9"/>
      <c r="BMV207" s="9"/>
      <c r="BMW207" s="9"/>
      <c r="BMX207" s="9"/>
      <c r="BMY207" s="9"/>
      <c r="BMZ207" s="9"/>
      <c r="BNA207" s="9"/>
      <c r="BNB207" s="9"/>
      <c r="BNC207" s="9"/>
      <c r="BND207" s="9"/>
    </row>
    <row r="208" ht="14.25" customHeight="1">
      <c r="A208" s="9">
        <v>12.0</v>
      </c>
      <c r="B208" s="9" t="s">
        <v>11947</v>
      </c>
      <c r="C208" s="9" t="s">
        <v>11948</v>
      </c>
      <c r="D208" s="9" t="s">
        <v>11948</v>
      </c>
      <c r="E208" s="9"/>
      <c r="F208" s="9">
        <v>38.0</v>
      </c>
      <c r="G208" s="9" t="s">
        <v>13716</v>
      </c>
      <c r="H208" s="9"/>
      <c r="I208" s="9"/>
      <c r="J208" s="9"/>
      <c r="K208" s="9"/>
      <c r="L208" s="9">
        <v>37.0</v>
      </c>
      <c r="M208" s="9">
        <v>1.0</v>
      </c>
      <c r="N208" s="9"/>
      <c r="O208" s="9"/>
      <c r="P208" s="9">
        <v>0.0</v>
      </c>
      <c r="Q208" s="9" t="s">
        <v>13717</v>
      </c>
      <c r="R208" s="9"/>
      <c r="S208" s="9" t="s">
        <v>3445</v>
      </c>
      <c r="T208" s="9" t="s">
        <v>3443</v>
      </c>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c r="DA208" s="9"/>
      <c r="DB208" s="9"/>
      <c r="DC208" s="9"/>
      <c r="DD208" s="9"/>
      <c r="DE208" s="9"/>
      <c r="DF208" s="9"/>
      <c r="DG208" s="9"/>
      <c r="DH208" s="9"/>
      <c r="DI208" s="9"/>
      <c r="DJ208" s="9"/>
      <c r="DK208" s="9"/>
      <c r="DL208" s="9"/>
      <c r="DM208" s="9"/>
      <c r="DN208" s="9"/>
      <c r="DO208" s="9"/>
      <c r="DP208" s="9"/>
      <c r="DQ208" s="9"/>
      <c r="DR208" s="9"/>
      <c r="DS208" s="9"/>
      <c r="DT208" s="9"/>
      <c r="DU208" s="9"/>
      <c r="DV208" s="9"/>
      <c r="DW208" s="9"/>
      <c r="DX208" s="9"/>
      <c r="DY208" s="9"/>
      <c r="DZ208" s="9"/>
      <c r="EA208" s="9"/>
      <c r="EB208" s="9"/>
      <c r="EC208" s="9"/>
      <c r="ED208" s="9"/>
      <c r="EE208" s="9"/>
      <c r="EF208" s="9"/>
      <c r="EG208" s="9"/>
      <c r="EH208" s="9"/>
      <c r="EI208" s="9"/>
      <c r="EJ208" s="9"/>
      <c r="EK208" s="9"/>
      <c r="EL208" s="9"/>
      <c r="EM208" s="9"/>
      <c r="EN208" s="9"/>
      <c r="EO208" s="9"/>
      <c r="EP208" s="9"/>
      <c r="EQ208" s="9"/>
      <c r="ER208" s="9"/>
      <c r="ES208" s="9"/>
      <c r="ET208" s="9"/>
      <c r="EU208" s="9"/>
      <c r="EV208" s="9"/>
      <c r="EW208" s="9"/>
      <c r="EX208" s="9"/>
      <c r="EY208" s="9"/>
      <c r="EZ208" s="9"/>
      <c r="FA208" s="9"/>
      <c r="FB208" s="9"/>
      <c r="FC208" s="9"/>
      <c r="FD208" s="9"/>
      <c r="FE208" s="9"/>
      <c r="FF208" s="9"/>
      <c r="FG208" s="9"/>
      <c r="FH208" s="9"/>
      <c r="FI208" s="9"/>
      <c r="FJ208" s="9"/>
      <c r="FK208" s="9"/>
      <c r="FL208" s="9"/>
      <c r="FM208" s="9"/>
      <c r="FN208" s="9"/>
      <c r="FO208" s="9"/>
      <c r="FP208" s="9"/>
      <c r="FQ208" s="9"/>
      <c r="FR208" s="9"/>
      <c r="FS208" s="9"/>
      <c r="FT208" s="9"/>
      <c r="FU208" s="9"/>
      <c r="FV208" s="9"/>
      <c r="FW208" s="9"/>
      <c r="FX208" s="9"/>
      <c r="FY208" s="9"/>
      <c r="FZ208" s="9"/>
      <c r="GA208" s="9"/>
      <c r="GB208" s="9"/>
      <c r="GC208" s="9"/>
      <c r="GD208" s="9"/>
      <c r="GE208" s="9"/>
      <c r="GF208" s="9"/>
      <c r="GG208" s="9"/>
      <c r="GH208" s="9"/>
      <c r="GI208" s="9"/>
      <c r="GJ208" s="9"/>
      <c r="GK208" s="9"/>
      <c r="GL208" s="9"/>
      <c r="GM208" s="9"/>
      <c r="GN208" s="9"/>
      <c r="GO208" s="9"/>
      <c r="GP208" s="9"/>
      <c r="GQ208" s="9"/>
      <c r="GR208" s="9"/>
      <c r="GS208" s="9"/>
      <c r="GT208" s="9"/>
      <c r="GU208" s="9"/>
      <c r="GV208" s="9"/>
      <c r="GW208" s="9"/>
      <c r="GX208" s="9"/>
      <c r="GY208" s="9"/>
      <c r="GZ208" s="9"/>
      <c r="HA208" s="9"/>
      <c r="HB208" s="9"/>
      <c r="HC208" s="9"/>
      <c r="HD208" s="9"/>
      <c r="HE208" s="9"/>
      <c r="HF208" s="9"/>
      <c r="HG208" s="9"/>
      <c r="HH208" s="9"/>
      <c r="HI208" s="9"/>
      <c r="HJ208" s="9"/>
      <c r="HK208" s="9"/>
      <c r="HL208" s="9"/>
      <c r="HM208" s="9"/>
      <c r="HN208" s="9"/>
      <c r="HO208" s="9"/>
      <c r="HP208" s="9"/>
      <c r="HQ208" s="9"/>
      <c r="HR208" s="9"/>
      <c r="HS208" s="9"/>
      <c r="HT208" s="9"/>
      <c r="HU208" s="9"/>
      <c r="HV208" s="9"/>
      <c r="HW208" s="9"/>
      <c r="HX208" s="9"/>
      <c r="HY208" s="9"/>
      <c r="HZ208" s="9"/>
      <c r="IA208" s="9"/>
      <c r="IB208" s="9"/>
      <c r="IC208" s="9"/>
      <c r="ID208" s="9"/>
      <c r="IE208" s="9"/>
      <c r="IF208" s="9"/>
      <c r="IG208" s="9"/>
      <c r="IH208" s="9"/>
      <c r="II208" s="9"/>
      <c r="IJ208" s="9"/>
      <c r="IK208" s="9"/>
      <c r="IL208" s="9"/>
      <c r="IM208" s="9"/>
      <c r="IN208" s="9"/>
      <c r="IO208" s="9"/>
      <c r="IP208" s="9"/>
      <c r="IQ208" s="9"/>
      <c r="IR208" s="9"/>
      <c r="IS208" s="9"/>
      <c r="IT208" s="9"/>
      <c r="IU208" s="9"/>
      <c r="IV208" s="9"/>
      <c r="IW208" s="9"/>
      <c r="IX208" s="9"/>
      <c r="IY208" s="9"/>
      <c r="IZ208" s="9"/>
      <c r="JA208" s="9"/>
      <c r="JB208" s="9"/>
      <c r="JC208" s="9"/>
      <c r="JD208" s="9"/>
      <c r="JE208" s="9"/>
      <c r="JF208" s="9"/>
      <c r="JG208" s="9"/>
      <c r="JH208" s="9"/>
      <c r="JI208" s="9"/>
      <c r="JJ208" s="9"/>
      <c r="JK208" s="9"/>
      <c r="JL208" s="9"/>
      <c r="JM208" s="9"/>
      <c r="JN208" s="9"/>
      <c r="JO208" s="9"/>
      <c r="JP208" s="9"/>
      <c r="JQ208" s="9"/>
      <c r="JR208" s="9"/>
      <c r="JS208" s="9"/>
      <c r="JT208" s="9"/>
      <c r="JU208" s="9"/>
      <c r="JV208" s="9"/>
      <c r="JW208" s="9"/>
      <c r="JX208" s="9"/>
      <c r="JY208" s="9"/>
      <c r="JZ208" s="9"/>
      <c r="KA208" s="9"/>
      <c r="KB208" s="9"/>
      <c r="KC208" s="9"/>
      <c r="KD208" s="9"/>
      <c r="KE208" s="9"/>
      <c r="KF208" s="9"/>
      <c r="KG208" s="9"/>
      <c r="KH208" s="9"/>
      <c r="KI208" s="9"/>
      <c r="KJ208" s="9"/>
      <c r="KK208" s="9"/>
      <c r="KL208" s="9"/>
      <c r="KM208" s="9"/>
      <c r="KN208" s="9"/>
      <c r="KO208" s="9"/>
      <c r="KP208" s="9"/>
      <c r="KQ208" s="9"/>
      <c r="KR208" s="9"/>
      <c r="KS208" s="9"/>
      <c r="KT208" s="9"/>
      <c r="KU208" s="9"/>
      <c r="KV208" s="9"/>
      <c r="KW208" s="9"/>
      <c r="KX208" s="9"/>
      <c r="KY208" s="9"/>
      <c r="KZ208" s="9"/>
      <c r="LA208" s="9"/>
      <c r="LB208" s="9"/>
      <c r="LC208" s="9"/>
      <c r="LD208" s="9"/>
      <c r="LE208" s="9"/>
      <c r="LF208" s="9"/>
      <c r="LG208" s="9"/>
      <c r="LH208" s="9"/>
      <c r="LI208" s="9"/>
      <c r="LJ208" s="9"/>
      <c r="LK208" s="9"/>
      <c r="LL208" s="9"/>
      <c r="LM208" s="9"/>
      <c r="LN208" s="9"/>
      <c r="LO208" s="9"/>
      <c r="LP208" s="9"/>
      <c r="LQ208" s="9"/>
      <c r="LR208" s="9"/>
      <c r="LS208" s="9"/>
      <c r="LT208" s="9"/>
      <c r="LU208" s="9"/>
      <c r="LV208" s="9"/>
      <c r="LW208" s="9"/>
      <c r="LX208" s="9"/>
      <c r="LY208" s="9"/>
      <c r="LZ208" s="9"/>
      <c r="MA208" s="9"/>
      <c r="MB208" s="9"/>
      <c r="MC208" s="9"/>
      <c r="MD208" s="9"/>
      <c r="ME208" s="9"/>
      <c r="MF208" s="9"/>
      <c r="MG208" s="9"/>
      <c r="MH208" s="9"/>
      <c r="MI208" s="9"/>
      <c r="MJ208" s="9"/>
      <c r="MK208" s="9"/>
      <c r="ML208" s="9"/>
      <c r="MM208" s="9"/>
      <c r="MN208" s="9"/>
      <c r="MO208" s="9"/>
      <c r="MP208" s="9"/>
      <c r="MQ208" s="9"/>
      <c r="MR208" s="9"/>
      <c r="MS208" s="9"/>
      <c r="MT208" s="9"/>
      <c r="MU208" s="9"/>
      <c r="MV208" s="9"/>
      <c r="MW208" s="9"/>
      <c r="MX208" s="9"/>
      <c r="MY208" s="9"/>
      <c r="MZ208" s="9"/>
      <c r="NA208" s="9"/>
      <c r="NB208" s="9"/>
      <c r="NC208" s="9"/>
      <c r="ND208" s="9"/>
      <c r="NE208" s="9"/>
      <c r="NF208" s="9"/>
      <c r="NG208" s="9"/>
      <c r="NH208" s="9"/>
      <c r="NI208" s="9"/>
      <c r="NJ208" s="9"/>
      <c r="NK208" s="9"/>
      <c r="NL208" s="9"/>
      <c r="NM208" s="9"/>
      <c r="NN208" s="9"/>
      <c r="NO208" s="9"/>
      <c r="NP208" s="9"/>
      <c r="NQ208" s="9"/>
      <c r="NR208" s="9"/>
      <c r="NS208" s="9"/>
      <c r="NT208" s="9"/>
      <c r="NU208" s="9"/>
      <c r="NV208" s="9"/>
      <c r="NW208" s="9"/>
      <c r="NX208" s="9"/>
      <c r="NY208" s="9"/>
      <c r="NZ208" s="9"/>
      <c r="OA208" s="9"/>
      <c r="OB208" s="9"/>
      <c r="OC208" s="9"/>
      <c r="OD208" s="9"/>
      <c r="OE208" s="9"/>
      <c r="OF208" s="9"/>
      <c r="OG208" s="9"/>
      <c r="OH208" s="9"/>
      <c r="OI208" s="9"/>
      <c r="OJ208" s="9"/>
      <c r="OK208" s="9"/>
      <c r="OL208" s="9"/>
      <c r="OM208" s="9"/>
      <c r="ON208" s="9"/>
      <c r="OO208" s="9"/>
      <c r="OP208" s="9"/>
      <c r="OQ208" s="9"/>
      <c r="OR208" s="9"/>
      <c r="OS208" s="9"/>
      <c r="OT208" s="9"/>
      <c r="OU208" s="9"/>
      <c r="OV208" s="9"/>
      <c r="OW208" s="9"/>
      <c r="OX208" s="9"/>
      <c r="OY208" s="9"/>
      <c r="OZ208" s="9"/>
      <c r="PA208" s="9"/>
      <c r="PB208" s="9"/>
      <c r="PC208" s="9"/>
      <c r="PD208" s="9"/>
      <c r="PE208" s="9"/>
      <c r="PF208" s="9"/>
      <c r="PG208" s="9"/>
      <c r="PH208" s="9"/>
      <c r="PI208" s="9"/>
      <c r="PJ208" s="9"/>
      <c r="PK208" s="9"/>
      <c r="PL208" s="9"/>
      <c r="PM208" s="9"/>
      <c r="PN208" s="9"/>
      <c r="PO208" s="9"/>
      <c r="PP208" s="9"/>
      <c r="PQ208" s="9"/>
      <c r="PR208" s="9"/>
      <c r="PS208" s="9"/>
      <c r="PT208" s="9"/>
      <c r="PU208" s="9"/>
      <c r="PV208" s="9"/>
      <c r="PW208" s="9"/>
      <c r="PX208" s="9"/>
      <c r="PY208" s="9"/>
      <c r="PZ208" s="9"/>
      <c r="QA208" s="9"/>
      <c r="QB208" s="9"/>
      <c r="QC208" s="9"/>
      <c r="QD208" s="9"/>
      <c r="QE208" s="9"/>
      <c r="QF208" s="9"/>
      <c r="QG208" s="9"/>
      <c r="QH208" s="9"/>
      <c r="QI208" s="9"/>
      <c r="QJ208" s="9"/>
      <c r="QK208" s="9"/>
      <c r="QL208" s="9"/>
      <c r="QM208" s="9"/>
      <c r="QN208" s="9"/>
      <c r="QO208" s="9"/>
      <c r="QP208" s="9"/>
      <c r="QQ208" s="9"/>
      <c r="QR208" s="9"/>
      <c r="QS208" s="9"/>
      <c r="QT208" s="9"/>
      <c r="QU208" s="9"/>
      <c r="QV208" s="9"/>
      <c r="QW208" s="9"/>
      <c r="QX208" s="9"/>
      <c r="QY208" s="9"/>
      <c r="QZ208" s="9"/>
      <c r="RA208" s="9"/>
      <c r="RB208" s="9"/>
      <c r="RC208" s="9"/>
      <c r="RD208" s="9"/>
      <c r="RE208" s="9"/>
      <c r="RF208" s="9"/>
      <c r="RG208" s="9"/>
      <c r="RH208" s="9"/>
      <c r="RI208" s="9"/>
      <c r="RJ208" s="9"/>
      <c r="RK208" s="9"/>
      <c r="RL208" s="9"/>
      <c r="RM208" s="9"/>
      <c r="RN208" s="9"/>
      <c r="RO208" s="9"/>
      <c r="RP208" s="9"/>
      <c r="RQ208" s="9"/>
      <c r="RR208" s="9"/>
      <c r="RS208" s="9"/>
      <c r="RT208" s="9"/>
      <c r="RU208" s="9"/>
      <c r="RV208" s="9"/>
      <c r="RW208" s="9"/>
      <c r="RX208" s="9"/>
      <c r="RY208" s="9"/>
      <c r="RZ208" s="9"/>
      <c r="SA208" s="9"/>
      <c r="SB208" s="9"/>
      <c r="SC208" s="9"/>
      <c r="SD208" s="9"/>
      <c r="SE208" s="9"/>
      <c r="SF208" s="9"/>
      <c r="SG208" s="9"/>
      <c r="SH208" s="9"/>
      <c r="SI208" s="9"/>
      <c r="SJ208" s="9"/>
      <c r="SK208" s="9"/>
      <c r="SL208" s="9"/>
      <c r="SM208" s="9"/>
      <c r="SN208" s="9"/>
      <c r="SO208" s="9"/>
      <c r="SP208" s="9"/>
      <c r="SQ208" s="9"/>
      <c r="SR208" s="9"/>
      <c r="SS208" s="9"/>
      <c r="ST208" s="9"/>
      <c r="SU208" s="9"/>
      <c r="SV208" s="9"/>
      <c r="SW208" s="9"/>
      <c r="SX208" s="9"/>
      <c r="SY208" s="9"/>
      <c r="SZ208" s="9"/>
      <c r="TA208" s="9"/>
      <c r="TB208" s="9"/>
      <c r="TC208" s="9"/>
      <c r="TD208" s="9"/>
      <c r="TE208" s="9"/>
      <c r="TF208" s="9"/>
      <c r="TG208" s="9"/>
      <c r="TH208" s="9"/>
      <c r="TI208" s="9"/>
      <c r="TJ208" s="9"/>
      <c r="TK208" s="9"/>
      <c r="TL208" s="9"/>
      <c r="TM208" s="9"/>
      <c r="TN208" s="9"/>
      <c r="TO208" s="9"/>
      <c r="ANB208" s="9"/>
      <c r="ANC208" s="9"/>
      <c r="AND208" s="9"/>
      <c r="ANE208" s="9"/>
      <c r="ANF208" s="9"/>
      <c r="ANG208" s="9"/>
      <c r="ANH208" s="9"/>
      <c r="ANI208" s="9"/>
      <c r="ANJ208" s="9"/>
      <c r="ANK208" s="9"/>
      <c r="ANL208" s="9"/>
      <c r="ANM208" s="9"/>
      <c r="ANN208" s="9"/>
      <c r="ANO208" s="9"/>
      <c r="ANP208" s="9"/>
      <c r="ANQ208" s="9"/>
      <c r="ANR208" s="9"/>
      <c r="ANS208" s="9"/>
      <c r="ANT208" s="9"/>
      <c r="ANU208" s="9"/>
      <c r="ANV208" s="9"/>
      <c r="ANW208" s="9"/>
      <c r="ANX208" s="9"/>
      <c r="ANY208" s="9"/>
      <c r="ANZ208" s="9"/>
      <c r="AOA208" s="9"/>
      <c r="AOB208" s="9"/>
      <c r="AOC208" s="9"/>
      <c r="AOD208" s="9"/>
      <c r="AOE208" s="9"/>
      <c r="AOF208" s="9"/>
      <c r="AOG208" s="9"/>
      <c r="AOH208" s="9"/>
      <c r="AOI208" s="9"/>
      <c r="AOJ208" s="9"/>
      <c r="AOK208" s="9"/>
      <c r="AOL208" s="9"/>
      <c r="AOM208" s="9"/>
      <c r="AON208" s="9"/>
      <c r="AOO208" s="9"/>
      <c r="AOP208" s="9"/>
      <c r="AOQ208" s="9"/>
      <c r="AOR208" s="9"/>
      <c r="AOS208" s="9"/>
      <c r="AOT208" s="9"/>
      <c r="AOU208" s="9"/>
      <c r="AOV208" s="9"/>
      <c r="AOW208" s="9"/>
      <c r="AOX208" s="9"/>
      <c r="AOY208" s="9"/>
      <c r="AOZ208" s="9"/>
      <c r="APA208" s="9"/>
      <c r="APB208" s="9"/>
      <c r="APC208" s="9"/>
      <c r="APD208" s="9"/>
      <c r="APE208" s="9"/>
      <c r="APF208" s="9"/>
      <c r="APG208" s="9"/>
      <c r="APH208" s="9"/>
      <c r="API208" s="9"/>
      <c r="APJ208" s="9"/>
      <c r="APK208" s="9"/>
      <c r="APL208" s="9"/>
      <c r="APM208" s="9"/>
      <c r="APN208" s="9"/>
      <c r="APO208" s="9"/>
      <c r="APP208" s="9"/>
      <c r="APQ208" s="9"/>
      <c r="APR208" s="9"/>
      <c r="APS208" s="9"/>
      <c r="APT208" s="9"/>
      <c r="APU208" s="9"/>
      <c r="APV208" s="9"/>
      <c r="APW208" s="9"/>
      <c r="APX208" s="9"/>
      <c r="APY208" s="9"/>
      <c r="APZ208" s="9"/>
      <c r="AQA208" s="9"/>
      <c r="AQB208" s="9"/>
      <c r="AQC208" s="9"/>
      <c r="AQD208" s="9"/>
      <c r="AQE208" s="9"/>
      <c r="AQF208" s="9"/>
      <c r="AQG208" s="9"/>
      <c r="AQH208" s="9"/>
      <c r="AQI208" s="9"/>
      <c r="AQJ208" s="9"/>
      <c r="AQK208" s="9"/>
      <c r="AQL208" s="9"/>
      <c r="AQM208" s="9"/>
      <c r="AQN208" s="9"/>
      <c r="AQO208" s="9"/>
      <c r="AQP208" s="9"/>
      <c r="AQQ208" s="9"/>
      <c r="AQR208" s="9"/>
      <c r="AQS208" s="9"/>
      <c r="AQT208" s="9"/>
      <c r="AQU208" s="9"/>
      <c r="AQV208" s="9"/>
      <c r="AQW208" s="9"/>
      <c r="AQX208" s="9"/>
      <c r="AQY208" s="9"/>
      <c r="AQZ208" s="9"/>
      <c r="ARA208" s="9"/>
      <c r="ARB208" s="9"/>
      <c r="ARC208" s="9"/>
      <c r="ARD208" s="9"/>
      <c r="ARE208" s="9"/>
      <c r="ARF208" s="9"/>
      <c r="ARG208" s="9"/>
      <c r="ARH208" s="9"/>
      <c r="ARI208" s="9"/>
      <c r="ARJ208" s="9"/>
      <c r="ARK208" s="9"/>
      <c r="ARL208" s="9"/>
      <c r="ARM208" s="9"/>
      <c r="ARN208" s="9"/>
      <c r="ARO208" s="9"/>
      <c r="ARP208" s="9"/>
      <c r="ARQ208" s="9"/>
      <c r="ARR208" s="9"/>
      <c r="ARS208" s="9"/>
      <c r="ART208" s="9"/>
      <c r="ARU208" s="9"/>
      <c r="ARV208" s="9"/>
      <c r="ARW208" s="9"/>
      <c r="ARX208" s="9"/>
      <c r="ARY208" s="9"/>
      <c r="ARZ208" s="9"/>
      <c r="ASA208" s="9"/>
      <c r="ASB208" s="9"/>
      <c r="ASC208" s="9"/>
      <c r="ASD208" s="9"/>
      <c r="ASE208" s="9"/>
      <c r="ASF208" s="9"/>
      <c r="ASG208" s="9"/>
      <c r="ASH208" s="9"/>
      <c r="ASI208" s="9"/>
      <c r="ASJ208" s="9"/>
      <c r="ASK208" s="9"/>
      <c r="ASL208" s="9"/>
      <c r="ASM208" s="9"/>
      <c r="ASN208" s="9"/>
      <c r="ASO208" s="9"/>
      <c r="ASP208" s="9"/>
      <c r="ASQ208" s="9"/>
      <c r="ASR208" s="9"/>
      <c r="ASS208" s="9"/>
      <c r="AST208" s="9"/>
      <c r="ASU208" s="9"/>
      <c r="ASV208" s="9"/>
      <c r="ASW208" s="9"/>
      <c r="ASX208" s="9"/>
      <c r="ASY208" s="9"/>
      <c r="ASZ208" s="9"/>
      <c r="ATA208" s="9"/>
      <c r="ATB208" s="9"/>
      <c r="ATC208" s="9"/>
      <c r="ATD208" s="9"/>
      <c r="ATE208" s="9"/>
      <c r="ATF208" s="9"/>
      <c r="ATG208" s="9"/>
      <c r="ATH208" s="9"/>
      <c r="ATI208" s="9"/>
      <c r="ATJ208" s="9"/>
      <c r="ATK208" s="9"/>
      <c r="ATL208" s="9"/>
      <c r="ATM208" s="9"/>
      <c r="ATN208" s="9"/>
      <c r="ATO208" s="9"/>
      <c r="ATP208" s="9"/>
      <c r="ATQ208" s="9"/>
      <c r="ATR208" s="9"/>
      <c r="ATS208" s="9"/>
      <c r="ATT208" s="9"/>
      <c r="ATU208" s="9"/>
      <c r="ATV208" s="9"/>
      <c r="ATW208" s="9"/>
      <c r="ATX208" s="9"/>
      <c r="ATY208" s="9" t="s">
        <v>5691</v>
      </c>
      <c r="ATZ208" s="9" t="s">
        <v>5691</v>
      </c>
      <c r="AUA208" s="9" t="s">
        <v>13718</v>
      </c>
      <c r="AUB208" s="9"/>
      <c r="AUC208" s="9"/>
      <c r="AUD208" s="9"/>
      <c r="AUE208" s="9"/>
      <c r="AUF208" s="9"/>
      <c r="AUG208" s="9"/>
      <c r="AUH208" s="9"/>
      <c r="AUI208" s="9"/>
      <c r="AUJ208" s="9"/>
      <c r="AUK208" s="9"/>
      <c r="AUL208" s="9"/>
      <c r="AUM208" s="9"/>
      <c r="AUN208" s="9"/>
      <c r="AUO208" s="9"/>
      <c r="AUP208" s="9"/>
      <c r="AUQ208" s="9"/>
      <c r="AUR208" s="9"/>
      <c r="AUS208" s="9"/>
      <c r="AUT208" s="9"/>
      <c r="AUU208" s="9"/>
      <c r="AUV208" s="9"/>
      <c r="AUW208" s="9"/>
      <c r="AUX208" s="9"/>
      <c r="AUY208" s="9"/>
      <c r="AUZ208" s="9"/>
      <c r="AVA208" s="9"/>
      <c r="AVB208" s="9"/>
      <c r="AVC208" s="9"/>
      <c r="AVD208" s="9"/>
      <c r="AVE208" s="9"/>
      <c r="AVF208" s="9"/>
      <c r="AVG208" s="9"/>
      <c r="AVH208" s="9"/>
      <c r="AVI208" s="9"/>
      <c r="AVJ208" s="9"/>
      <c r="AVK208" s="9" t="s">
        <v>13719</v>
      </c>
      <c r="AVL208" s="9"/>
      <c r="AVM208" s="9"/>
      <c r="AVN208" s="9"/>
      <c r="AVO208" s="9"/>
      <c r="AVP208" s="9"/>
      <c r="AVQ208" s="9"/>
      <c r="AVR208" s="9"/>
      <c r="AVS208" s="9"/>
      <c r="AVT208" s="9"/>
      <c r="AVU208" s="9"/>
      <c r="AVV208" s="9"/>
      <c r="AVW208" s="9"/>
      <c r="AVX208" s="9"/>
      <c r="AVY208" s="9"/>
      <c r="AVZ208" s="9"/>
      <c r="AWA208" s="9"/>
      <c r="AWB208" s="9"/>
      <c r="AWC208" s="9"/>
      <c r="AWD208" s="9"/>
      <c r="AWE208" s="9"/>
      <c r="AWF208" s="9"/>
      <c r="AWG208" s="9"/>
      <c r="AWH208" s="9"/>
      <c r="AWI208" s="9"/>
      <c r="AWJ208" s="9"/>
      <c r="AWK208" s="9"/>
      <c r="AWL208" s="9"/>
      <c r="AWM208" s="9"/>
      <c r="AWN208" s="9"/>
      <c r="AWO208" s="9"/>
      <c r="AWP208" s="9"/>
      <c r="AWQ208" s="9"/>
      <c r="AWR208" s="9"/>
      <c r="AWS208" s="9"/>
      <c r="AWT208" s="9"/>
      <c r="AWU208" s="9"/>
      <c r="AWV208" s="9"/>
      <c r="AWW208" s="9"/>
      <c r="AWX208" s="9"/>
      <c r="AWY208" s="9"/>
      <c r="AWZ208" s="9"/>
      <c r="AXA208" s="9"/>
      <c r="AXB208" s="9" t="s">
        <v>5707</v>
      </c>
      <c r="AXC208" s="9"/>
      <c r="AXD208" s="9"/>
      <c r="AXE208" s="9"/>
      <c r="AXF208" s="9"/>
      <c r="AXG208" s="9"/>
      <c r="AXH208" s="9"/>
      <c r="AXI208" s="9"/>
      <c r="AXJ208" s="9"/>
      <c r="AXK208" s="9">
        <v>540.0</v>
      </c>
      <c r="AXL208" s="9" t="s">
        <v>3446</v>
      </c>
      <c r="AXM208" s="9">
        <v>720.0</v>
      </c>
      <c r="AXN208" s="9"/>
      <c r="AXO208" s="9"/>
      <c r="AXP208" s="9"/>
      <c r="AXQ208" s="9"/>
      <c r="AXR208" s="9"/>
      <c r="AXS208" s="9"/>
      <c r="AXT208" s="9"/>
      <c r="AXU208" s="9"/>
      <c r="AXV208" s="9"/>
      <c r="AXW208" s="9"/>
      <c r="AXX208" s="9"/>
      <c r="AXY208" s="9"/>
      <c r="AXZ208" s="9"/>
      <c r="AYA208" s="9"/>
      <c r="AYB208" s="9"/>
      <c r="AYC208" s="9"/>
      <c r="AYD208" s="9" t="s">
        <v>3446</v>
      </c>
      <c r="AYE208" s="9"/>
      <c r="AYF208" s="9"/>
      <c r="AYG208" s="9"/>
      <c r="AYH208" s="9" t="s">
        <v>13720</v>
      </c>
      <c r="AYI208" s="9"/>
      <c r="AYJ208" s="9"/>
      <c r="AYK208" s="9"/>
      <c r="AYL208" s="9"/>
      <c r="AYM208" s="9"/>
      <c r="AYN208" s="9"/>
      <c r="AYO208" s="9"/>
      <c r="AYP208" s="9"/>
      <c r="AYQ208" s="9"/>
      <c r="AYR208" s="9"/>
      <c r="AYS208" s="9"/>
      <c r="AYT208" s="9"/>
      <c r="AYU208" s="9"/>
      <c r="AYV208" s="9"/>
      <c r="AYW208" s="9"/>
      <c r="AYX208" s="9"/>
      <c r="AYY208" s="9"/>
      <c r="AYZ208" s="9"/>
      <c r="AZA208" s="9"/>
      <c r="AZB208" s="9"/>
      <c r="AZC208" s="9"/>
      <c r="AZD208" s="9"/>
      <c r="AZE208" s="9"/>
      <c r="AZF208" s="9"/>
      <c r="AZG208" s="9"/>
      <c r="AZH208" s="9"/>
      <c r="AZI208" s="9"/>
      <c r="AZJ208" s="9"/>
      <c r="AZK208" s="9"/>
      <c r="AZL208" s="9"/>
      <c r="AZM208" s="9"/>
      <c r="AZN208" s="9"/>
      <c r="AZO208" s="9"/>
      <c r="AZP208" s="9"/>
      <c r="AZQ208" s="9"/>
      <c r="AZR208" s="9"/>
      <c r="AZS208" s="9"/>
      <c r="AZT208" s="9"/>
      <c r="AZU208" s="9"/>
      <c r="AZV208" s="9"/>
      <c r="AZW208" s="9"/>
      <c r="AZX208" s="9"/>
      <c r="AZY208" s="9"/>
      <c r="AZZ208" s="9"/>
      <c r="BAA208" s="9"/>
      <c r="BAB208" s="9"/>
      <c r="BAC208" s="9"/>
      <c r="BAD208" s="9"/>
      <c r="BAE208" s="9"/>
      <c r="BAF208" s="9"/>
      <c r="BAG208" s="9"/>
      <c r="BAH208" s="9"/>
      <c r="BAI208" s="9"/>
      <c r="BAJ208" s="9"/>
      <c r="BAK208" s="9"/>
      <c r="BAL208" s="9"/>
      <c r="BAM208" s="9"/>
      <c r="BAN208" s="9"/>
      <c r="BAO208" s="9"/>
      <c r="BAP208" s="9"/>
      <c r="BAQ208" s="9"/>
      <c r="BAR208" s="9"/>
      <c r="BAS208" s="9"/>
      <c r="BAT208" s="9"/>
      <c r="BAU208" s="9"/>
      <c r="BAV208" s="9"/>
      <c r="BAW208" s="9"/>
      <c r="BAX208" s="9"/>
      <c r="BAY208" s="9"/>
      <c r="BAZ208" s="9"/>
      <c r="BBA208" s="9"/>
      <c r="BBB208" s="9"/>
      <c r="BBC208" s="9"/>
      <c r="BBD208" s="9"/>
      <c r="BBE208" s="9"/>
      <c r="BBF208" s="9"/>
      <c r="BBG208" s="9"/>
      <c r="BBH208" s="9"/>
      <c r="BBI208" s="9"/>
      <c r="BBJ208" s="9"/>
      <c r="BBK208" s="9"/>
      <c r="BBL208" s="9"/>
      <c r="BBM208" s="9"/>
      <c r="BBN208" s="9"/>
      <c r="BBO208" s="9"/>
      <c r="BBP208" s="9"/>
      <c r="BBQ208" s="9"/>
      <c r="BBR208" s="9"/>
      <c r="BBS208" s="9"/>
      <c r="BBT208" s="9"/>
      <c r="BBU208" s="9"/>
      <c r="BBV208" s="9"/>
      <c r="BBW208" s="9"/>
      <c r="BBX208" s="9"/>
      <c r="BBY208" s="9"/>
      <c r="BBZ208" s="9"/>
      <c r="BCA208" s="9"/>
      <c r="BCB208" s="9"/>
      <c r="BCC208" s="9"/>
      <c r="BCD208" s="9"/>
      <c r="BCE208" s="9"/>
      <c r="BCF208" s="9"/>
      <c r="BCG208" s="9"/>
      <c r="BCH208" s="9"/>
      <c r="BCI208" s="9"/>
      <c r="BCJ208" s="9"/>
      <c r="BCK208" s="9"/>
      <c r="BCL208" s="9"/>
      <c r="BCM208" s="9"/>
      <c r="BCN208" s="9"/>
      <c r="BCO208" s="9"/>
      <c r="BCP208" s="9"/>
      <c r="BCQ208" s="9"/>
      <c r="BCR208" s="9"/>
      <c r="BCS208" s="9"/>
      <c r="BCT208" s="9"/>
      <c r="BCU208" s="9"/>
      <c r="BCV208" s="9"/>
      <c r="BCW208" s="9"/>
      <c r="BCX208" s="9"/>
      <c r="BCY208" s="9"/>
      <c r="BCZ208" s="9"/>
      <c r="BDA208" s="9"/>
      <c r="BDB208" s="9"/>
      <c r="BDC208" s="9"/>
      <c r="BDD208" s="9"/>
      <c r="BDE208" s="9"/>
      <c r="BDF208" s="9"/>
      <c r="BDG208" s="9"/>
      <c r="BDH208" s="9"/>
      <c r="BDI208" s="9"/>
      <c r="BDJ208" s="9"/>
      <c r="BDK208" s="9"/>
      <c r="BDL208" s="9"/>
      <c r="BDM208" s="9"/>
      <c r="BDN208" s="9"/>
      <c r="BDO208" s="9"/>
      <c r="BDP208" s="9"/>
      <c r="BDQ208" s="9"/>
      <c r="BDR208" s="9"/>
      <c r="BDS208" s="9"/>
      <c r="BDT208" s="9"/>
      <c r="BDU208" s="9"/>
      <c r="BDV208" s="9"/>
      <c r="BDW208" s="9"/>
      <c r="BDX208" s="9"/>
      <c r="BDY208" s="9"/>
      <c r="BDZ208" s="9"/>
      <c r="BEA208" s="9"/>
      <c r="BEB208" s="9"/>
      <c r="BEC208" s="9"/>
      <c r="BED208" s="9"/>
      <c r="BEE208" s="9"/>
      <c r="BEF208" s="9"/>
      <c r="BEG208" s="9"/>
      <c r="BEH208" s="9"/>
      <c r="BEI208" s="9"/>
      <c r="BEJ208" s="9"/>
      <c r="BEK208" s="9"/>
      <c r="BEL208" s="9"/>
      <c r="BEM208" s="9"/>
      <c r="BEN208" s="9"/>
      <c r="BEO208" s="9"/>
      <c r="BEP208" s="9"/>
      <c r="BEQ208" s="9"/>
      <c r="BER208" s="9"/>
      <c r="BES208" s="9"/>
      <c r="BET208" s="9"/>
      <c r="BEU208" s="9"/>
      <c r="BEV208" s="9"/>
      <c r="BEW208" s="9"/>
      <c r="BEX208" s="9"/>
      <c r="BEY208" s="9"/>
      <c r="BEZ208" s="9"/>
      <c r="BFA208" s="9"/>
      <c r="BFB208" s="9"/>
      <c r="BFC208" s="9"/>
      <c r="BFD208" s="9"/>
      <c r="BFE208" s="9"/>
      <c r="BFF208" s="9"/>
      <c r="BFG208" s="9"/>
      <c r="BFH208" s="9"/>
      <c r="BFI208" s="9"/>
      <c r="BFJ208" s="9"/>
      <c r="BFK208" s="9"/>
      <c r="BFL208" s="9"/>
      <c r="BFM208" s="9"/>
      <c r="BFN208" s="9"/>
      <c r="BFO208" s="9"/>
      <c r="BFP208" s="9"/>
      <c r="BFQ208" s="9"/>
      <c r="BFR208" s="9"/>
      <c r="BFS208" s="9"/>
      <c r="BFT208" s="9"/>
      <c r="BFU208" s="9"/>
      <c r="BFV208" s="9"/>
      <c r="BFW208" s="9"/>
      <c r="BFX208" s="9"/>
      <c r="BFY208" s="9"/>
      <c r="BFZ208" s="9"/>
      <c r="BGA208" s="9"/>
      <c r="BGB208" s="9"/>
      <c r="BGC208" s="9"/>
      <c r="BGD208" s="9"/>
      <c r="BGE208" s="9"/>
      <c r="BGF208" s="9"/>
      <c r="BGG208" s="9"/>
      <c r="BGH208" s="9"/>
      <c r="BGI208" s="9"/>
      <c r="BGJ208" s="9"/>
      <c r="BGK208" s="9"/>
      <c r="BGL208" s="9"/>
      <c r="BGM208" s="9"/>
      <c r="BGN208" s="9"/>
      <c r="BGO208" s="9"/>
      <c r="BGP208" s="9"/>
      <c r="BGQ208" s="9"/>
      <c r="BGR208" s="9"/>
      <c r="BGS208" s="9"/>
      <c r="BGT208" s="9"/>
      <c r="BGU208" s="9"/>
      <c r="BGV208" s="9"/>
      <c r="BGW208" s="9"/>
      <c r="BGX208" s="9"/>
      <c r="BGY208" s="9"/>
      <c r="BGZ208" s="9"/>
      <c r="BHA208" s="9"/>
      <c r="BHB208" s="9"/>
      <c r="BHC208" s="9"/>
      <c r="BHD208" s="9"/>
      <c r="BHE208" s="9"/>
      <c r="BHF208" s="9"/>
      <c r="BHG208" s="9"/>
      <c r="BHH208" s="9"/>
      <c r="BHI208" s="9"/>
      <c r="BHJ208" s="9"/>
      <c r="BHK208" s="9"/>
      <c r="BHL208" s="9"/>
      <c r="BHM208" s="9"/>
      <c r="BHN208" s="9"/>
      <c r="BHO208" s="9"/>
      <c r="BHP208" s="9"/>
      <c r="BHQ208" s="9"/>
      <c r="BHR208" s="9"/>
      <c r="BHS208" s="9"/>
      <c r="BHT208" s="9"/>
      <c r="BHU208" s="9"/>
      <c r="BHV208" s="9"/>
      <c r="BHW208" s="9"/>
      <c r="BHX208" s="9"/>
      <c r="BHY208" s="9"/>
      <c r="BHZ208" s="9"/>
      <c r="BIA208" s="9"/>
      <c r="BIB208" s="9"/>
      <c r="BIC208" s="9"/>
      <c r="BID208" s="9"/>
      <c r="BIE208" s="9"/>
      <c r="BIF208" s="9"/>
      <c r="BIG208" s="9"/>
      <c r="BIH208" s="9"/>
      <c r="BII208" s="9"/>
      <c r="BIJ208" s="9"/>
      <c r="BIK208" s="9"/>
      <c r="BIL208" s="9"/>
      <c r="BIM208" s="9"/>
      <c r="BIN208" s="9"/>
      <c r="BIO208" s="9"/>
      <c r="BIP208" s="9"/>
      <c r="BIQ208" s="9"/>
      <c r="BIR208" s="9"/>
      <c r="BIS208" s="9"/>
      <c r="BIT208" s="9"/>
      <c r="BIU208" s="9"/>
      <c r="BIV208" s="9"/>
      <c r="BIW208" s="9"/>
      <c r="BIX208" s="9"/>
      <c r="BIY208" s="9"/>
      <c r="BIZ208" s="9"/>
      <c r="BJA208" s="9"/>
      <c r="BJB208" s="9"/>
      <c r="BJC208" s="9"/>
      <c r="BJD208" s="9"/>
      <c r="BJE208" s="9"/>
      <c r="BJF208" s="9"/>
      <c r="BJG208" s="9"/>
      <c r="BJH208" s="9"/>
      <c r="BJI208" s="9"/>
      <c r="BJJ208" s="9"/>
      <c r="BJK208" s="9"/>
      <c r="BJL208" s="9"/>
      <c r="BJM208" s="9"/>
      <c r="BJN208" s="9"/>
      <c r="BJO208" s="9"/>
      <c r="BJP208" s="9"/>
      <c r="BJQ208" s="9"/>
      <c r="BJR208" s="9"/>
      <c r="BJS208" s="9"/>
      <c r="BJT208" s="9"/>
      <c r="BJU208" s="9"/>
      <c r="BJV208" s="9"/>
      <c r="BJW208" s="9"/>
      <c r="BJX208" s="9"/>
      <c r="BJY208" s="9"/>
      <c r="BJZ208" s="9"/>
      <c r="BKA208" s="9"/>
      <c r="BKB208" s="9"/>
      <c r="BKC208" s="9"/>
      <c r="BKD208" s="9"/>
      <c r="BKE208" s="9"/>
      <c r="BKF208" s="9"/>
      <c r="BKG208" s="9"/>
      <c r="BKH208" s="9"/>
      <c r="BKI208" s="9"/>
      <c r="BKJ208" s="9"/>
      <c r="BKK208" s="9"/>
      <c r="BKL208" s="9"/>
      <c r="BKM208" s="9"/>
      <c r="BKN208" s="9"/>
      <c r="BKO208" s="9"/>
      <c r="BKP208" s="9"/>
      <c r="BKQ208" s="9"/>
      <c r="BKR208" s="9"/>
      <c r="BKS208" s="9"/>
      <c r="BKT208" s="9"/>
      <c r="BKU208" s="9"/>
      <c r="BKV208" s="9"/>
      <c r="BKW208" s="9"/>
      <c r="BKX208" s="9"/>
      <c r="BKY208" s="9"/>
      <c r="BKZ208" s="9"/>
      <c r="BLA208" s="9"/>
      <c r="BLB208" s="9"/>
      <c r="BLC208" s="9"/>
      <c r="BLD208" s="9"/>
      <c r="BLE208" s="9"/>
      <c r="BLF208" s="9"/>
      <c r="BLG208" s="9"/>
      <c r="BLH208" s="9"/>
      <c r="BLI208" s="9"/>
      <c r="BLJ208" s="9"/>
      <c r="BLK208" s="9"/>
      <c r="BLL208" s="9"/>
      <c r="BLM208" s="9"/>
      <c r="BLN208" s="9"/>
      <c r="BLO208" s="9"/>
      <c r="BLP208" s="9"/>
      <c r="BLQ208" s="9"/>
      <c r="BLR208" s="9"/>
      <c r="BLS208" s="9"/>
      <c r="BLT208" s="9"/>
      <c r="BLU208" s="9"/>
      <c r="BLV208" s="9"/>
      <c r="BLW208" s="9"/>
      <c r="BLX208" s="9"/>
      <c r="BLY208" s="9"/>
      <c r="BLZ208" s="9"/>
      <c r="BMA208" s="9"/>
      <c r="BMB208" s="9"/>
      <c r="BMC208" s="9"/>
      <c r="BMD208" s="9"/>
      <c r="BME208" s="9"/>
      <c r="BMF208" s="9"/>
      <c r="BMG208" s="9"/>
      <c r="BMH208" s="9"/>
      <c r="BMI208" s="9"/>
      <c r="BMJ208" s="9"/>
      <c r="BMK208" s="9"/>
      <c r="BML208" s="9"/>
      <c r="BMM208" s="9"/>
      <c r="BMN208" s="9"/>
      <c r="BMO208" s="9"/>
      <c r="BMP208" s="9"/>
      <c r="BMQ208" s="9"/>
      <c r="BMR208" s="9"/>
      <c r="BMS208" s="9"/>
      <c r="BMT208" s="9"/>
      <c r="BMU208" s="9"/>
      <c r="BMV208" s="9"/>
      <c r="BMW208" s="9"/>
      <c r="BMX208" s="9"/>
      <c r="BMY208" s="9"/>
      <c r="BMZ208" s="9"/>
      <c r="BNA208" s="9"/>
      <c r="BNB208" s="9"/>
      <c r="BNC208" s="9"/>
      <c r="BND208" s="9"/>
    </row>
    <row r="209" ht="14.25" customHeight="1">
      <c r="A209" s="9">
        <v>0.0</v>
      </c>
      <c r="B209" s="9" t="s">
        <v>11947</v>
      </c>
      <c r="C209" s="9" t="s">
        <v>11948</v>
      </c>
      <c r="D209" s="9" t="s">
        <v>11948</v>
      </c>
      <c r="E209" s="9"/>
      <c r="F209" s="9">
        <v>19.0</v>
      </c>
      <c r="G209" s="9" t="s">
        <v>13721</v>
      </c>
      <c r="H209" s="9"/>
      <c r="I209" s="9"/>
      <c r="J209" s="9"/>
      <c r="K209" s="9"/>
      <c r="L209" s="9">
        <v>18.0</v>
      </c>
      <c r="M209" s="9">
        <v>1.0</v>
      </c>
      <c r="N209" s="9"/>
      <c r="O209" s="9"/>
      <c r="P209" s="9">
        <v>0.0</v>
      </c>
      <c r="Q209" s="9" t="s">
        <v>13722</v>
      </c>
      <c r="R209" s="9"/>
      <c r="S209" s="9" t="s">
        <v>3449</v>
      </c>
      <c r="T209" s="9" t="s">
        <v>3448</v>
      </c>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9"/>
      <c r="DH209" s="9"/>
      <c r="DI209" s="9"/>
      <c r="DJ209" s="9"/>
      <c r="DK209" s="9"/>
      <c r="DL209" s="9"/>
      <c r="DM209" s="9"/>
      <c r="DN209" s="9"/>
      <c r="DO209" s="9"/>
      <c r="DP209" s="9"/>
      <c r="DQ209" s="9"/>
      <c r="DR209" s="9"/>
      <c r="DS209" s="9"/>
      <c r="DT209" s="9"/>
      <c r="DU209" s="9"/>
      <c r="DV209" s="9"/>
      <c r="DW209" s="9"/>
      <c r="DX209" s="9"/>
      <c r="DY209" s="9"/>
      <c r="DZ209" s="9"/>
      <c r="EA209" s="9"/>
      <c r="EB209" s="9"/>
      <c r="EC209" s="9"/>
      <c r="ED209" s="9"/>
      <c r="EE209" s="9"/>
      <c r="EF209" s="9"/>
      <c r="EG209" s="9"/>
      <c r="EH209" s="9"/>
      <c r="EI209" s="9"/>
      <c r="EJ209" s="9"/>
      <c r="EK209" s="9"/>
      <c r="EL209" s="9"/>
      <c r="EM209" s="9"/>
      <c r="EN209" s="9"/>
      <c r="EO209" s="9"/>
      <c r="EP209" s="9"/>
      <c r="EQ209" s="9"/>
      <c r="ER209" s="9"/>
      <c r="ES209" s="9"/>
      <c r="ET209" s="9"/>
      <c r="EU209" s="9"/>
      <c r="EV209" s="9"/>
      <c r="EW209" s="9"/>
      <c r="EX209" s="9"/>
      <c r="EY209" s="9"/>
      <c r="EZ209" s="9"/>
      <c r="FA209" s="9"/>
      <c r="FB209" s="9"/>
      <c r="FC209" s="9"/>
      <c r="FD209" s="9"/>
      <c r="FE209" s="9"/>
      <c r="FF209" s="9"/>
      <c r="FG209" s="9"/>
      <c r="FH209" s="9"/>
      <c r="FI209" s="9"/>
      <c r="FJ209" s="9"/>
      <c r="FK209" s="9"/>
      <c r="FL209" s="9"/>
      <c r="FM209" s="9"/>
      <c r="FN209" s="9"/>
      <c r="FO209" s="9"/>
      <c r="FP209" s="9"/>
      <c r="FQ209" s="9"/>
      <c r="FR209" s="9"/>
      <c r="FS209" s="9"/>
      <c r="FT209" s="9"/>
      <c r="FU209" s="9"/>
      <c r="FV209" s="9"/>
      <c r="FW209" s="9"/>
      <c r="FX209" s="9"/>
      <c r="FY209" s="9"/>
      <c r="FZ209" s="9"/>
      <c r="GA209" s="9"/>
      <c r="GB209" s="9"/>
      <c r="GC209" s="9"/>
      <c r="GD209" s="9"/>
      <c r="GE209" s="9"/>
      <c r="GF209" s="9"/>
      <c r="GG209" s="9"/>
      <c r="GH209" s="9"/>
      <c r="GI209" s="9"/>
      <c r="GJ209" s="9"/>
      <c r="GK209" s="9"/>
      <c r="GL209" s="9"/>
      <c r="GM209" s="9"/>
      <c r="GN209" s="9"/>
      <c r="GO209" s="9"/>
      <c r="GP209" s="9"/>
      <c r="GQ209" s="9"/>
      <c r="GR209" s="9"/>
      <c r="GS209" s="9"/>
      <c r="GT209" s="9"/>
      <c r="GU209" s="9"/>
      <c r="GV209" s="9"/>
      <c r="GW209" s="9"/>
      <c r="GX209" s="9"/>
      <c r="GY209" s="9"/>
      <c r="GZ209" s="9"/>
      <c r="HA209" s="9"/>
      <c r="HB209" s="9"/>
      <c r="HC209" s="9"/>
      <c r="HD209" s="9"/>
      <c r="HE209" s="9"/>
      <c r="HF209" s="9"/>
      <c r="HG209" s="9"/>
      <c r="HH209" s="9"/>
      <c r="HI209" s="9"/>
      <c r="HJ209" s="9"/>
      <c r="HK209" s="9"/>
      <c r="HL209" s="9"/>
      <c r="HM209" s="9"/>
      <c r="HN209" s="9"/>
      <c r="HO209" s="9"/>
      <c r="HP209" s="9"/>
      <c r="HQ209" s="9"/>
      <c r="HR209" s="9"/>
      <c r="HS209" s="9"/>
      <c r="HT209" s="9"/>
      <c r="HU209" s="9"/>
      <c r="HV209" s="9"/>
      <c r="HW209" s="9"/>
      <c r="HX209" s="9"/>
      <c r="HY209" s="9"/>
      <c r="HZ209" s="9"/>
      <c r="IA209" s="9"/>
      <c r="IB209" s="9"/>
      <c r="IC209" s="9"/>
      <c r="ID209" s="9"/>
      <c r="IE209" s="9"/>
      <c r="IF209" s="9"/>
      <c r="IG209" s="9"/>
      <c r="IH209" s="9"/>
      <c r="II209" s="9"/>
      <c r="IJ209" s="9"/>
      <c r="IK209" s="9"/>
      <c r="IL209" s="9"/>
      <c r="IM209" s="9"/>
      <c r="IN209" s="9"/>
      <c r="IO209" s="9"/>
      <c r="IP209" s="9"/>
      <c r="IQ209" s="9"/>
      <c r="IR209" s="9"/>
      <c r="IS209" s="9"/>
      <c r="IT209" s="9"/>
      <c r="IU209" s="9"/>
      <c r="IV209" s="9"/>
      <c r="IW209" s="9"/>
      <c r="IX209" s="9"/>
      <c r="IY209" s="9"/>
      <c r="IZ209" s="9"/>
      <c r="JA209" s="9"/>
      <c r="JB209" s="9"/>
      <c r="JC209" s="9"/>
      <c r="JD209" s="9"/>
      <c r="JE209" s="9"/>
      <c r="JF209" s="9"/>
      <c r="JG209" s="9"/>
      <c r="JH209" s="9"/>
      <c r="JI209" s="9"/>
      <c r="JJ209" s="9"/>
      <c r="JK209" s="9"/>
      <c r="JL209" s="9"/>
      <c r="JM209" s="9"/>
      <c r="JN209" s="9"/>
      <c r="JO209" s="9"/>
      <c r="JP209" s="9"/>
      <c r="JQ209" s="9"/>
      <c r="JR209" s="9"/>
      <c r="JS209" s="9"/>
      <c r="JT209" s="9"/>
      <c r="JU209" s="9"/>
      <c r="JV209" s="9"/>
      <c r="JW209" s="9"/>
      <c r="JX209" s="9"/>
      <c r="JY209" s="9"/>
      <c r="JZ209" s="9"/>
      <c r="KA209" s="9"/>
      <c r="KB209" s="9"/>
      <c r="KC209" s="9"/>
      <c r="KD209" s="9"/>
      <c r="KE209" s="9"/>
      <c r="KF209" s="9"/>
      <c r="KG209" s="9"/>
      <c r="KH209" s="9"/>
      <c r="KI209" s="9"/>
      <c r="KJ209" s="9"/>
      <c r="KK209" s="9"/>
      <c r="KL209" s="9"/>
      <c r="KM209" s="9"/>
      <c r="KN209" s="9"/>
      <c r="KO209" s="9"/>
      <c r="KP209" s="9"/>
      <c r="KQ209" s="9"/>
      <c r="KR209" s="9"/>
      <c r="KS209" s="9"/>
      <c r="KT209" s="9"/>
      <c r="KU209" s="9"/>
      <c r="KV209" s="9"/>
      <c r="KW209" s="9"/>
      <c r="KX209" s="9"/>
      <c r="KY209" s="9"/>
      <c r="KZ209" s="9"/>
      <c r="LA209" s="9"/>
      <c r="LB209" s="9"/>
      <c r="LC209" s="9"/>
      <c r="LD209" s="9"/>
      <c r="LE209" s="9"/>
      <c r="LF209" s="9"/>
      <c r="LG209" s="9"/>
      <c r="LH209" s="9"/>
      <c r="LI209" s="9"/>
      <c r="LJ209" s="9"/>
      <c r="LK209" s="9"/>
      <c r="LL209" s="9"/>
      <c r="LM209" s="9"/>
      <c r="LN209" s="9"/>
      <c r="LO209" s="9"/>
      <c r="LP209" s="9"/>
      <c r="LQ209" s="9"/>
      <c r="LR209" s="9"/>
      <c r="LS209" s="9"/>
      <c r="LT209" s="9"/>
      <c r="LU209" s="9"/>
      <c r="LV209" s="9"/>
      <c r="LW209" s="9"/>
      <c r="LX209" s="9"/>
      <c r="LY209" s="9"/>
      <c r="LZ209" s="9"/>
      <c r="MA209" s="9"/>
      <c r="MB209" s="9"/>
      <c r="MC209" s="9"/>
      <c r="MD209" s="9"/>
      <c r="ME209" s="9"/>
      <c r="MF209" s="9"/>
      <c r="MG209" s="9"/>
      <c r="MH209" s="9"/>
      <c r="MI209" s="9"/>
      <c r="MJ209" s="9"/>
      <c r="MK209" s="9"/>
      <c r="ML209" s="9"/>
      <c r="MM209" s="9"/>
      <c r="MN209" s="9"/>
      <c r="MO209" s="9"/>
      <c r="MP209" s="9"/>
      <c r="MQ209" s="9"/>
      <c r="MR209" s="9"/>
      <c r="MS209" s="9"/>
      <c r="MT209" s="9"/>
      <c r="MU209" s="9"/>
      <c r="MV209" s="9"/>
      <c r="MW209" s="9"/>
      <c r="MX209" s="9"/>
      <c r="MY209" s="9"/>
      <c r="MZ209" s="9"/>
      <c r="NA209" s="9"/>
      <c r="NB209" s="9"/>
      <c r="NC209" s="9"/>
      <c r="ND209" s="9"/>
      <c r="NE209" s="9"/>
      <c r="NF209" s="9"/>
      <c r="NG209" s="9"/>
      <c r="NH209" s="9"/>
      <c r="NI209" s="9"/>
      <c r="NJ209" s="9"/>
      <c r="NK209" s="9"/>
      <c r="NL209" s="9"/>
      <c r="NM209" s="9"/>
      <c r="NN209" s="9"/>
      <c r="NO209" s="9"/>
      <c r="NP209" s="9"/>
      <c r="NQ209" s="9"/>
      <c r="NR209" s="9"/>
      <c r="NS209" s="9"/>
      <c r="NT209" s="9"/>
      <c r="NU209" s="9"/>
      <c r="NV209" s="9"/>
      <c r="NW209" s="9"/>
      <c r="NX209" s="9"/>
      <c r="NY209" s="9"/>
      <c r="NZ209" s="9"/>
      <c r="OA209" s="9"/>
      <c r="OB209" s="9"/>
      <c r="OC209" s="9"/>
      <c r="OD209" s="9"/>
      <c r="OE209" s="9"/>
      <c r="OF209" s="9"/>
      <c r="OG209" s="9"/>
      <c r="OH209" s="9"/>
      <c r="OI209" s="9"/>
      <c r="OJ209" s="9"/>
      <c r="OK209" s="9"/>
      <c r="OL209" s="9"/>
      <c r="OM209" s="9"/>
      <c r="ON209" s="9"/>
      <c r="OO209" s="9"/>
      <c r="OP209" s="9"/>
      <c r="OQ209" s="9"/>
      <c r="OR209" s="9"/>
      <c r="OS209" s="9"/>
      <c r="OT209" s="9"/>
      <c r="OU209" s="9"/>
      <c r="OV209" s="9"/>
      <c r="OW209" s="9"/>
      <c r="OX209" s="9"/>
      <c r="OY209" s="9"/>
      <c r="OZ209" s="9"/>
      <c r="PA209" s="9"/>
      <c r="PB209" s="9"/>
      <c r="PC209" s="9"/>
      <c r="PD209" s="9"/>
      <c r="PE209" s="9"/>
      <c r="PF209" s="9"/>
      <c r="PG209" s="9"/>
      <c r="PH209" s="9"/>
      <c r="PI209" s="9"/>
      <c r="PJ209" s="9"/>
      <c r="PK209" s="9"/>
      <c r="PL209" s="9"/>
      <c r="PM209" s="9"/>
      <c r="PN209" s="9"/>
      <c r="PO209" s="9"/>
      <c r="PP209" s="9"/>
      <c r="PQ209" s="9"/>
      <c r="PR209" s="9"/>
      <c r="PS209" s="9"/>
      <c r="PT209" s="9"/>
      <c r="PU209" s="9"/>
      <c r="PV209" s="9"/>
      <c r="PW209" s="9"/>
      <c r="PX209" s="9"/>
      <c r="PY209" s="9"/>
      <c r="PZ209" s="9"/>
      <c r="QA209" s="9"/>
      <c r="QB209" s="9"/>
      <c r="QC209" s="9"/>
      <c r="QD209" s="9"/>
      <c r="QE209" s="9"/>
      <c r="QF209" s="9"/>
      <c r="QG209" s="9"/>
      <c r="QH209" s="9"/>
      <c r="QI209" s="9"/>
      <c r="QJ209" s="9"/>
      <c r="QK209" s="9"/>
      <c r="QL209" s="9"/>
      <c r="QM209" s="9"/>
      <c r="QN209" s="9"/>
      <c r="QO209" s="9"/>
      <c r="QP209" s="9"/>
      <c r="QQ209" s="9"/>
      <c r="QR209" s="9"/>
      <c r="QS209" s="9"/>
      <c r="QT209" s="9"/>
      <c r="QU209" s="9"/>
      <c r="QV209" s="9"/>
      <c r="QW209" s="9"/>
      <c r="QX209" s="9"/>
      <c r="QY209" s="9"/>
      <c r="QZ209" s="9"/>
      <c r="RA209" s="9"/>
      <c r="RB209" s="9"/>
      <c r="RC209" s="9"/>
      <c r="RD209" s="9"/>
      <c r="RE209" s="9"/>
      <c r="RF209" s="9"/>
      <c r="RG209" s="9"/>
      <c r="RH209" s="9"/>
      <c r="RI209" s="9"/>
      <c r="RJ209" s="9"/>
      <c r="RK209" s="9"/>
      <c r="RL209" s="9"/>
      <c r="RM209" s="9"/>
      <c r="RN209" s="9"/>
      <c r="RO209" s="9"/>
      <c r="RP209" s="9"/>
      <c r="RQ209" s="9"/>
      <c r="RR209" s="9"/>
      <c r="RS209" s="9"/>
      <c r="RT209" s="9"/>
      <c r="RU209" s="9"/>
      <c r="RV209" s="9"/>
      <c r="RW209" s="9"/>
      <c r="RX209" s="9"/>
      <c r="RY209" s="9"/>
      <c r="RZ209" s="9"/>
      <c r="SA209" s="9"/>
      <c r="SB209" s="9"/>
      <c r="SC209" s="9"/>
      <c r="SD209" s="9"/>
      <c r="SE209" s="9"/>
      <c r="SF209" s="9"/>
      <c r="SG209" s="9"/>
      <c r="SH209" s="9"/>
      <c r="SI209" s="9"/>
      <c r="SJ209" s="9"/>
      <c r="SK209" s="9"/>
      <c r="SL209" s="9"/>
      <c r="SM209" s="9"/>
      <c r="SN209" s="9"/>
      <c r="SO209" s="9"/>
      <c r="SP209" s="9"/>
      <c r="SQ209" s="9"/>
      <c r="SR209" s="9"/>
      <c r="SS209" s="9"/>
      <c r="ST209" s="9"/>
      <c r="SU209" s="9"/>
      <c r="SV209" s="9"/>
      <c r="SW209" s="9"/>
      <c r="SX209" s="9"/>
      <c r="SY209" s="9"/>
      <c r="SZ209" s="9"/>
      <c r="TA209" s="9"/>
      <c r="TB209" s="9"/>
      <c r="TC209" s="9"/>
      <c r="TD209" s="9"/>
      <c r="TE209" s="9"/>
      <c r="TF209" s="9"/>
      <c r="TG209" s="9"/>
      <c r="TH209" s="9"/>
      <c r="TI209" s="9"/>
      <c r="TJ209" s="9"/>
      <c r="TK209" s="9"/>
      <c r="TL209" s="9"/>
      <c r="TM209" s="9"/>
      <c r="TN209" s="9"/>
      <c r="TO209" s="9"/>
      <c r="ANB209" s="9"/>
      <c r="ANC209" s="9"/>
      <c r="AND209" s="9"/>
      <c r="ANE209" s="9"/>
      <c r="ANF209" s="9"/>
      <c r="ANG209" s="9"/>
      <c r="ANH209" s="9"/>
      <c r="ANI209" s="9"/>
      <c r="ANJ209" s="9"/>
      <c r="ANK209" s="9"/>
      <c r="ANL209" s="9"/>
      <c r="ANM209" s="9"/>
      <c r="ANN209" s="9"/>
      <c r="ANO209" s="9"/>
      <c r="ANP209" s="9"/>
      <c r="ANQ209" s="9"/>
      <c r="ANR209" s="9"/>
      <c r="ANS209" s="9"/>
      <c r="ANT209" s="9"/>
      <c r="ANU209" s="9"/>
      <c r="ANV209" s="9"/>
      <c r="ANW209" s="9"/>
      <c r="ANX209" s="9"/>
      <c r="ANY209" s="9"/>
      <c r="ANZ209" s="9"/>
      <c r="AOA209" s="9"/>
      <c r="AOB209" s="9"/>
      <c r="AOC209" s="9"/>
      <c r="AOD209" s="9"/>
      <c r="AOE209" s="9"/>
      <c r="AOF209" s="9"/>
      <c r="AOG209" s="9"/>
      <c r="AOH209" s="9"/>
      <c r="AOI209" s="9"/>
      <c r="AOJ209" s="9"/>
      <c r="AOK209" s="9"/>
      <c r="AOL209" s="9"/>
      <c r="AOM209" s="9"/>
      <c r="AON209" s="9"/>
      <c r="AOO209" s="9"/>
      <c r="AOP209" s="9"/>
      <c r="AOQ209" s="9"/>
      <c r="AOR209" s="9"/>
      <c r="AOS209" s="9"/>
      <c r="AOT209" s="9"/>
      <c r="AOU209" s="9"/>
      <c r="AOV209" s="9"/>
      <c r="AOW209" s="9"/>
      <c r="AOX209" s="9"/>
      <c r="AOY209" s="9"/>
      <c r="AOZ209" s="9"/>
      <c r="APA209" s="9"/>
      <c r="APB209" s="9"/>
      <c r="APC209" s="9"/>
      <c r="APD209" s="9"/>
      <c r="APE209" s="9"/>
      <c r="APF209" s="9"/>
      <c r="APG209" s="9"/>
      <c r="APH209" s="9"/>
      <c r="API209" s="9"/>
      <c r="APJ209" s="9"/>
      <c r="APK209" s="9"/>
      <c r="APL209" s="9"/>
      <c r="APM209" s="9"/>
      <c r="APN209" s="9"/>
      <c r="APO209" s="9"/>
      <c r="APP209" s="9"/>
      <c r="APQ209" s="9"/>
      <c r="APR209" s="9"/>
      <c r="APS209" s="9"/>
      <c r="APT209" s="9"/>
      <c r="APU209" s="9"/>
      <c r="APV209" s="9"/>
      <c r="APW209" s="9"/>
      <c r="APX209" s="9"/>
      <c r="APY209" s="9"/>
      <c r="APZ209" s="9"/>
      <c r="AQA209" s="9"/>
      <c r="AQB209" s="9"/>
      <c r="AQC209" s="9"/>
      <c r="AQD209" s="9"/>
      <c r="AQE209" s="9"/>
      <c r="AQF209" s="9"/>
      <c r="AQG209" s="9"/>
      <c r="AQH209" s="9"/>
      <c r="AQI209" s="9"/>
      <c r="AQJ209" s="9"/>
      <c r="AQK209" s="9"/>
      <c r="AQL209" s="9"/>
      <c r="AQM209" s="9"/>
      <c r="AQN209" s="9"/>
      <c r="AQO209" s="9"/>
      <c r="AQP209" s="9"/>
      <c r="AQQ209" s="9"/>
      <c r="AQR209" s="9"/>
      <c r="AQS209" s="9"/>
      <c r="AQT209" s="9"/>
      <c r="AQU209" s="9"/>
      <c r="AQV209" s="9"/>
      <c r="AQW209" s="9"/>
      <c r="AQX209" s="9"/>
      <c r="AQY209" s="9"/>
      <c r="AQZ209" s="9"/>
      <c r="ARA209" s="9"/>
      <c r="ARB209" s="9"/>
      <c r="ARC209" s="9"/>
      <c r="ARD209" s="9"/>
      <c r="ARE209" s="9"/>
      <c r="ARF209" s="9"/>
      <c r="ARG209" s="9"/>
      <c r="ARH209" s="9"/>
      <c r="ARI209" s="9"/>
      <c r="ARJ209" s="9"/>
      <c r="ARK209" s="9"/>
      <c r="ARL209" s="9"/>
      <c r="ARM209" s="9"/>
      <c r="ARN209" s="9"/>
      <c r="ARO209" s="9"/>
      <c r="ARP209" s="9"/>
      <c r="ARQ209" s="9"/>
      <c r="ARR209" s="9"/>
      <c r="ARS209" s="9"/>
      <c r="ART209" s="9"/>
      <c r="ARU209" s="9"/>
      <c r="ARV209" s="9"/>
      <c r="ARW209" s="9"/>
      <c r="ARX209" s="9"/>
      <c r="ARY209" s="9"/>
      <c r="ARZ209" s="9"/>
      <c r="ASA209" s="9"/>
      <c r="ASB209" s="9"/>
      <c r="ASC209" s="9"/>
      <c r="ASD209" s="9"/>
      <c r="ASE209" s="9"/>
      <c r="ASF209" s="9"/>
      <c r="ASG209" s="9"/>
      <c r="ASH209" s="9"/>
      <c r="ASI209" s="9"/>
      <c r="ASJ209" s="9"/>
      <c r="ASK209" s="9"/>
      <c r="ASL209" s="9"/>
      <c r="ASM209" s="9"/>
      <c r="ASN209" s="9"/>
      <c r="ASO209" s="9"/>
      <c r="ASP209" s="9"/>
      <c r="ASQ209" s="9"/>
      <c r="ASR209" s="9"/>
      <c r="ASS209" s="9"/>
      <c r="AST209" s="9"/>
      <c r="ASU209" s="9"/>
      <c r="ASV209" s="9"/>
      <c r="ASW209" s="9"/>
      <c r="ASX209" s="9"/>
      <c r="ASY209" s="9"/>
      <c r="ASZ209" s="9"/>
      <c r="ATA209" s="9"/>
      <c r="ATB209" s="9"/>
      <c r="ATC209" s="9"/>
      <c r="ATD209" s="9"/>
      <c r="ATE209" s="9"/>
      <c r="ATF209" s="9"/>
      <c r="ATG209" s="9"/>
      <c r="ATH209" s="9"/>
      <c r="ATI209" s="9"/>
      <c r="ATJ209" s="9"/>
      <c r="ATK209" s="9"/>
      <c r="ATL209" s="9"/>
      <c r="ATM209" s="9"/>
      <c r="ATN209" s="9"/>
      <c r="ATO209" s="9"/>
      <c r="ATP209" s="9"/>
      <c r="ATQ209" s="9"/>
      <c r="ATR209" s="9"/>
      <c r="ATS209" s="9"/>
      <c r="ATT209" s="9"/>
      <c r="ATU209" s="9"/>
      <c r="ATV209" s="9"/>
      <c r="ATW209" s="9"/>
      <c r="ATX209" s="9"/>
      <c r="ATY209" s="9"/>
      <c r="ATZ209" s="9"/>
      <c r="AUA209" s="9"/>
      <c r="AUB209" s="9"/>
      <c r="AUC209" s="9"/>
      <c r="AUD209" s="9"/>
      <c r="AUE209" s="9"/>
      <c r="AUF209" s="9"/>
      <c r="AUG209" s="9"/>
      <c r="AUH209" s="9"/>
      <c r="AUI209" s="9"/>
      <c r="AUJ209" s="9"/>
      <c r="AUK209" s="9"/>
      <c r="AUL209" s="9"/>
      <c r="AUM209" s="9"/>
      <c r="AUN209" s="9"/>
      <c r="AUO209" s="9"/>
      <c r="AUP209" s="9"/>
      <c r="AUQ209" s="9"/>
      <c r="AUR209" s="9"/>
      <c r="AUS209" s="9"/>
      <c r="AUT209" s="9"/>
      <c r="AUU209" s="9"/>
      <c r="AUV209" s="9"/>
      <c r="AUW209" s="9"/>
      <c r="AUX209" s="9"/>
      <c r="AUY209" s="9"/>
      <c r="AUZ209" s="9"/>
      <c r="AVA209" s="9"/>
      <c r="AVB209" s="9"/>
      <c r="AVC209" s="9"/>
      <c r="AVD209" s="9"/>
      <c r="AVE209" s="9"/>
      <c r="AVF209" s="9"/>
      <c r="AVG209" s="9"/>
      <c r="AVH209" s="9"/>
      <c r="AVI209" s="9"/>
      <c r="AVJ209" s="9"/>
      <c r="AVK209" s="9"/>
      <c r="AVL209" s="9"/>
      <c r="AVM209" s="9"/>
      <c r="AVN209" s="9"/>
      <c r="AVO209" s="9"/>
      <c r="AVP209" s="9"/>
      <c r="AVQ209" s="9"/>
      <c r="AVR209" s="9"/>
      <c r="AVS209" s="9"/>
      <c r="AVT209" s="9"/>
      <c r="AVU209" s="9"/>
      <c r="AVV209" s="9"/>
      <c r="AVW209" s="9"/>
      <c r="AVX209" s="9"/>
      <c r="AVY209" s="9"/>
      <c r="AVZ209" s="9"/>
      <c r="AWA209" s="9"/>
      <c r="AWB209" s="9"/>
      <c r="AWC209" s="9"/>
      <c r="AWD209" s="9"/>
      <c r="AWE209" s="9"/>
      <c r="AWF209" s="9"/>
      <c r="AWG209" s="9"/>
      <c r="AWH209" s="9"/>
      <c r="AWI209" s="9"/>
      <c r="AWJ209" s="9"/>
      <c r="AWK209" s="9"/>
      <c r="AWL209" s="9"/>
      <c r="AWM209" s="9"/>
      <c r="AWN209" s="9"/>
      <c r="AWO209" s="9"/>
      <c r="AWP209" s="9"/>
      <c r="AWQ209" s="9"/>
      <c r="AWR209" s="9"/>
      <c r="AWS209" s="9"/>
      <c r="AWT209" s="9"/>
      <c r="AWU209" s="9"/>
      <c r="AWV209" s="9"/>
      <c r="AWW209" s="9"/>
      <c r="AWX209" s="9"/>
      <c r="AWY209" s="9" t="s">
        <v>13723</v>
      </c>
      <c r="AWZ209" s="9"/>
      <c r="AXA209" s="9"/>
      <c r="AXB209" s="9"/>
      <c r="AXC209" s="9"/>
      <c r="AXD209" s="9"/>
      <c r="AXE209" s="9"/>
      <c r="AXF209" s="9"/>
      <c r="AXG209" s="9"/>
      <c r="AXH209" s="9"/>
      <c r="AXI209" s="9"/>
      <c r="AXJ209" s="9"/>
      <c r="AXK209" s="9"/>
      <c r="AXL209" s="9"/>
      <c r="AXM209" s="9"/>
      <c r="AXN209" s="9"/>
      <c r="AXO209" s="9"/>
      <c r="AXP209" s="9"/>
      <c r="AXQ209" s="9"/>
      <c r="AXR209" s="9"/>
      <c r="AXS209" s="9"/>
      <c r="AXT209" s="9"/>
      <c r="AXU209" s="9"/>
      <c r="AXV209" s="9"/>
      <c r="AXW209" s="9"/>
      <c r="AXX209" s="9"/>
      <c r="AXY209" s="9"/>
      <c r="AXZ209" s="9"/>
      <c r="AYA209" s="9"/>
      <c r="AYB209" s="9"/>
      <c r="AYC209" s="9"/>
      <c r="AYD209" s="9"/>
      <c r="AYE209" s="9"/>
      <c r="AYF209" s="9"/>
      <c r="AYG209" s="9"/>
      <c r="AYH209" s="9" t="s">
        <v>13724</v>
      </c>
      <c r="AYI209" s="9"/>
      <c r="AYJ209" s="9"/>
      <c r="AYK209" s="9"/>
      <c r="AYL209" s="9"/>
      <c r="AYM209" s="9"/>
      <c r="AYN209" s="9"/>
      <c r="AYO209" s="9"/>
      <c r="AYP209" s="9"/>
      <c r="AYQ209" s="9"/>
      <c r="AYR209" s="9"/>
      <c r="AYS209" s="9"/>
      <c r="AYT209" s="9"/>
      <c r="AYU209" s="9"/>
      <c r="AYV209" s="9"/>
      <c r="AYW209" s="9"/>
      <c r="AYX209" s="9"/>
      <c r="AYY209" s="9" t="s">
        <v>5691</v>
      </c>
      <c r="AYZ209" s="9" t="s">
        <v>5691</v>
      </c>
      <c r="AZA209" s="9"/>
      <c r="AZB209" s="9"/>
      <c r="AZC209" s="9"/>
      <c r="AZD209" s="9"/>
      <c r="AZE209" s="9"/>
      <c r="AZF209" s="9"/>
      <c r="AZG209" s="9"/>
      <c r="AZH209" s="9"/>
      <c r="AZI209" s="9"/>
      <c r="AZJ209" s="9"/>
      <c r="AZK209" s="9"/>
      <c r="AZL209" s="9"/>
      <c r="AZM209" s="9"/>
      <c r="AZN209" s="9"/>
      <c r="AZO209" s="9"/>
      <c r="AZP209" s="9"/>
      <c r="AZQ209" s="9"/>
      <c r="AZR209" s="9"/>
      <c r="AZS209" s="9"/>
      <c r="AZT209" s="9"/>
      <c r="AZU209" s="9"/>
      <c r="AZV209" s="9"/>
      <c r="AZW209" s="9"/>
      <c r="AZX209" s="9"/>
      <c r="AZY209" s="9"/>
      <c r="AZZ209" s="9"/>
      <c r="BAA209" s="9"/>
      <c r="BAB209" s="9"/>
      <c r="BAC209" s="9"/>
      <c r="BAD209" s="9"/>
      <c r="BAE209" s="9"/>
      <c r="BAF209" s="9"/>
      <c r="BAG209" s="9"/>
      <c r="BAH209" s="9"/>
      <c r="BAI209" s="9"/>
      <c r="BAJ209" s="9"/>
      <c r="BAK209" s="9" t="s">
        <v>13725</v>
      </c>
      <c r="BAL209" s="9"/>
      <c r="BAM209" s="9"/>
      <c r="BAN209" s="9"/>
      <c r="BAO209" s="9"/>
      <c r="BAP209" s="9"/>
      <c r="BAQ209" s="9"/>
      <c r="BAR209" s="9">
        <v>394.0</v>
      </c>
      <c r="BAS209" s="9" t="s">
        <v>13726</v>
      </c>
      <c r="BAT209" s="9">
        <v>590.0</v>
      </c>
      <c r="BAU209" s="9"/>
      <c r="BAV209" s="9"/>
      <c r="BAW209" s="9"/>
      <c r="BAX209" s="9"/>
      <c r="BAY209" s="9"/>
      <c r="BAZ209" s="9"/>
      <c r="BBA209" s="9"/>
      <c r="BBB209" s="9"/>
      <c r="BBC209" s="9"/>
      <c r="BBD209" s="9"/>
      <c r="BBE209" s="9"/>
      <c r="BBF209" s="9"/>
      <c r="BBG209" s="9"/>
      <c r="BBH209" s="9"/>
      <c r="BBI209" s="9" t="s">
        <v>5718</v>
      </c>
      <c r="BBJ209" s="9"/>
      <c r="BBK209" s="9"/>
      <c r="BBL209" s="9"/>
      <c r="BBM209" s="9"/>
      <c r="BBN209" s="9"/>
      <c r="BBO209" s="9"/>
      <c r="BBP209" s="9"/>
      <c r="BBQ209" s="9"/>
      <c r="BBR209" s="9"/>
      <c r="BBS209" s="9"/>
      <c r="BBT209" s="9"/>
      <c r="BBU209" s="9"/>
      <c r="BBV209" s="9"/>
      <c r="BBW209" s="9"/>
      <c r="BBX209" s="9"/>
      <c r="BBY209" s="9"/>
      <c r="BBZ209" s="9"/>
      <c r="BCA209" s="9"/>
      <c r="BCB209" s="9" t="s">
        <v>13727</v>
      </c>
      <c r="BCC209" s="9"/>
      <c r="BCD209" s="9"/>
      <c r="BCE209" s="9"/>
      <c r="BCF209" s="9" t="s">
        <v>6521</v>
      </c>
      <c r="BCG209" s="9" t="s">
        <v>13728</v>
      </c>
      <c r="BCH209" s="9"/>
      <c r="BCI209" s="9"/>
      <c r="BCJ209" s="9"/>
      <c r="BCK209" s="9"/>
      <c r="BCL209" s="9"/>
      <c r="BCM209" s="9"/>
      <c r="BCN209" s="9"/>
      <c r="BCO209" s="9"/>
      <c r="BCP209" s="9"/>
      <c r="BCQ209" s="9"/>
      <c r="BCR209" s="9"/>
      <c r="BCS209" s="9"/>
      <c r="BCT209" s="9"/>
      <c r="BCU209" s="9"/>
      <c r="BCV209" s="9"/>
      <c r="BCW209" s="9"/>
      <c r="BCX209" s="9"/>
      <c r="BCY209" s="9"/>
      <c r="BCZ209" s="9"/>
      <c r="BDA209" s="9"/>
      <c r="BDB209" s="9"/>
      <c r="BDC209" s="9"/>
      <c r="BDD209" s="9" t="s">
        <v>13726</v>
      </c>
      <c r="BDE209" s="9"/>
      <c r="BDF209" s="9"/>
      <c r="BDG209" s="9"/>
      <c r="BDH209" s="9"/>
      <c r="BDI209" s="9"/>
      <c r="BDJ209" s="9"/>
      <c r="BDK209" s="9"/>
      <c r="BDL209" s="9"/>
      <c r="BDM209" s="9"/>
      <c r="BDN209" s="9"/>
      <c r="BDO209" s="9"/>
      <c r="BDP209" s="9"/>
      <c r="BDQ209" s="9"/>
      <c r="BDR209" s="9"/>
      <c r="BDS209" s="9"/>
      <c r="BDT209" s="9"/>
      <c r="BDU209" s="9"/>
      <c r="BDV209" s="9"/>
      <c r="BDW209" s="9"/>
      <c r="BDX209" s="9"/>
      <c r="BDY209" s="9" t="s">
        <v>5691</v>
      </c>
      <c r="BDZ209" s="9" t="s">
        <v>5691</v>
      </c>
      <c r="BEA209" s="9"/>
      <c r="BEB209" s="9"/>
      <c r="BEC209" s="9"/>
      <c r="BED209" s="9"/>
      <c r="BEE209" s="9"/>
      <c r="BEF209" s="9"/>
      <c r="BEG209" s="9"/>
      <c r="BEH209" s="9"/>
      <c r="BEI209" s="9"/>
      <c r="BEJ209" s="9"/>
      <c r="BEK209" s="9"/>
      <c r="BEL209" s="9"/>
      <c r="BEM209" s="9"/>
      <c r="BEN209" s="9"/>
      <c r="BEO209" s="9"/>
      <c r="BEP209" s="9"/>
      <c r="BEQ209" s="9"/>
      <c r="BER209" s="9"/>
      <c r="BES209" s="9"/>
      <c r="BET209" s="9"/>
      <c r="BEU209" s="9"/>
      <c r="BEV209" s="9"/>
      <c r="BEW209" s="9"/>
      <c r="BEX209" s="9"/>
      <c r="BEY209" s="9"/>
      <c r="BEZ209" s="9"/>
      <c r="BFA209" s="9"/>
      <c r="BFB209" s="9"/>
      <c r="BFC209" s="9"/>
      <c r="BFD209" s="9"/>
      <c r="BFE209" s="9"/>
      <c r="BFF209" s="9"/>
      <c r="BFG209" s="9"/>
      <c r="BFH209" s="9"/>
      <c r="BFI209" s="9"/>
      <c r="BFJ209" s="9"/>
      <c r="BFK209" s="9" t="s">
        <v>13729</v>
      </c>
      <c r="BFL209" s="9"/>
      <c r="BFM209" s="9"/>
      <c r="BFN209" s="9"/>
      <c r="BFO209" s="9"/>
      <c r="BFP209" s="9"/>
      <c r="BFQ209" s="9"/>
      <c r="BFR209" s="9">
        <v>394.0</v>
      </c>
      <c r="BFS209" s="9" t="s">
        <v>13730</v>
      </c>
      <c r="BFT209" s="9">
        <v>590.0</v>
      </c>
      <c r="BFU209" s="9"/>
      <c r="BFV209" s="9"/>
      <c r="BFW209" s="9"/>
      <c r="BFX209" s="9"/>
      <c r="BFY209" s="9"/>
      <c r="BFZ209" s="9"/>
      <c r="BGA209" s="9"/>
      <c r="BGB209" s="9"/>
      <c r="BGC209" s="9"/>
      <c r="BGD209" s="9"/>
      <c r="BGE209" s="9"/>
      <c r="BGF209" s="9"/>
      <c r="BGG209" s="9"/>
      <c r="BGH209" s="9"/>
      <c r="BGI209" s="9" t="s">
        <v>5718</v>
      </c>
      <c r="BGJ209" s="9"/>
      <c r="BGK209" s="9"/>
      <c r="BGL209" s="9"/>
      <c r="BGM209" s="9"/>
      <c r="BGN209" s="9"/>
      <c r="BGO209" s="9"/>
      <c r="BGP209" s="9"/>
      <c r="BGQ209" s="9"/>
      <c r="BGR209" s="9"/>
      <c r="BGS209" s="9"/>
      <c r="BGT209" s="9"/>
      <c r="BGU209" s="9"/>
      <c r="BGV209" s="9"/>
      <c r="BGW209" s="9"/>
      <c r="BGX209" s="9"/>
      <c r="BGY209" s="9"/>
      <c r="BGZ209" s="9"/>
      <c r="BHA209" s="9"/>
      <c r="BHB209" s="9" t="s">
        <v>12012</v>
      </c>
      <c r="BHC209" s="9"/>
      <c r="BHD209" s="9"/>
      <c r="BHE209" s="9"/>
      <c r="BHF209" s="9" t="s">
        <v>6521</v>
      </c>
      <c r="BHG209" s="9" t="s">
        <v>13728</v>
      </c>
      <c r="BHH209" s="9"/>
      <c r="BHI209" s="9"/>
      <c r="BHJ209" s="9"/>
      <c r="BHK209" s="9"/>
      <c r="BHL209" s="9"/>
      <c r="BHM209" s="9"/>
      <c r="BHN209" s="9"/>
      <c r="BHO209" s="9"/>
      <c r="BHP209" s="9"/>
      <c r="BHQ209" s="9"/>
      <c r="BHR209" s="9"/>
      <c r="BHS209" s="9"/>
      <c r="BHT209" s="9"/>
      <c r="BHU209" s="9"/>
      <c r="BHV209" s="9"/>
      <c r="BHW209" s="9"/>
      <c r="BHX209" s="9"/>
      <c r="BHY209" s="9"/>
      <c r="BHZ209" s="9"/>
      <c r="BIA209" s="9"/>
      <c r="BIB209" s="9"/>
      <c r="BIC209" s="9"/>
      <c r="BID209" s="9" t="s">
        <v>13730</v>
      </c>
      <c r="BIE209" s="9"/>
      <c r="BIF209" s="9"/>
      <c r="BIG209" s="9"/>
      <c r="BIH209" s="9"/>
      <c r="BII209" s="9"/>
      <c r="BIJ209" s="9"/>
      <c r="BIK209" s="9"/>
      <c r="BIL209" s="9"/>
      <c r="BIM209" s="9"/>
      <c r="BIN209" s="9"/>
      <c r="BIO209" s="9"/>
      <c r="BIP209" s="9"/>
      <c r="BIQ209" s="9"/>
      <c r="BIR209" s="9"/>
      <c r="BIS209" s="9"/>
      <c r="BIT209" s="9"/>
      <c r="BIU209" s="9"/>
      <c r="BIV209" s="9"/>
      <c r="BIW209" s="9"/>
      <c r="BIX209" s="9"/>
      <c r="BIY209" s="9" t="s">
        <v>5691</v>
      </c>
      <c r="BIZ209" s="9" t="s">
        <v>5691</v>
      </c>
      <c r="BJA209" s="9"/>
      <c r="BJB209" s="9"/>
      <c r="BJC209" s="9"/>
      <c r="BJD209" s="9"/>
      <c r="BJE209" s="9"/>
      <c r="BJF209" s="9"/>
      <c r="BJG209" s="9"/>
      <c r="BJH209" s="9"/>
      <c r="BJI209" s="9"/>
      <c r="BJJ209" s="9"/>
      <c r="BJK209" s="9"/>
      <c r="BJL209" s="9"/>
      <c r="BJM209" s="9"/>
      <c r="BJN209" s="9"/>
      <c r="BJO209" s="9"/>
      <c r="BJP209" s="9"/>
      <c r="BJQ209" s="9"/>
      <c r="BJR209" s="9"/>
      <c r="BJS209" s="9"/>
      <c r="BJT209" s="9"/>
      <c r="BJU209" s="9"/>
      <c r="BJV209" s="9"/>
      <c r="BJW209" s="9"/>
      <c r="BJX209" s="9"/>
      <c r="BJY209" s="9"/>
      <c r="BJZ209" s="9"/>
      <c r="BKA209" s="9"/>
      <c r="BKB209" s="9"/>
      <c r="BKC209" s="9"/>
      <c r="BKD209" s="9"/>
      <c r="BKE209" s="9"/>
      <c r="BKF209" s="9"/>
      <c r="BKG209" s="9"/>
      <c r="BKH209" s="9"/>
      <c r="BKI209" s="9"/>
      <c r="BKJ209" s="9"/>
      <c r="BKK209" s="9" t="s">
        <v>13731</v>
      </c>
      <c r="BKL209" s="9"/>
      <c r="BKM209" s="9"/>
      <c r="BKN209" s="9"/>
      <c r="BKO209" s="9"/>
      <c r="BKP209" s="9"/>
      <c r="BKQ209" s="9"/>
      <c r="BKR209" s="9">
        <v>394.0</v>
      </c>
      <c r="BKS209" s="9" t="s">
        <v>13732</v>
      </c>
      <c r="BKT209" s="9">
        <v>590.0</v>
      </c>
      <c r="BKU209" s="9"/>
      <c r="BKV209" s="9"/>
      <c r="BKW209" s="9"/>
      <c r="BKX209" s="9"/>
      <c r="BKY209" s="9"/>
      <c r="BKZ209" s="9"/>
      <c r="BLA209" s="9"/>
      <c r="BLB209" s="9"/>
      <c r="BLC209" s="9"/>
      <c r="BLD209" s="9"/>
      <c r="BLE209" s="9"/>
      <c r="BLF209" s="9"/>
      <c r="BLG209" s="9"/>
      <c r="BLH209" s="9"/>
      <c r="BLI209" s="9" t="s">
        <v>5718</v>
      </c>
      <c r="BLJ209" s="9"/>
      <c r="BLK209" s="9"/>
      <c r="BLL209" s="9"/>
      <c r="BLM209" s="9"/>
      <c r="BLN209" s="9"/>
      <c r="BLO209" s="9"/>
      <c r="BLP209" s="9"/>
      <c r="BLQ209" s="9"/>
      <c r="BLR209" s="9"/>
      <c r="BLS209" s="9"/>
      <c r="BLT209" s="9"/>
      <c r="BLU209" s="9"/>
      <c r="BLV209" s="9"/>
      <c r="BLW209" s="9"/>
      <c r="BLX209" s="9"/>
      <c r="BLY209" s="9"/>
      <c r="BLZ209" s="9"/>
      <c r="BMA209" s="9"/>
      <c r="BMB209" s="9" t="s">
        <v>12012</v>
      </c>
      <c r="BMC209" s="9"/>
      <c r="BMD209" s="9"/>
      <c r="BME209" s="9"/>
      <c r="BMF209" s="9" t="s">
        <v>6521</v>
      </c>
      <c r="BMG209" s="9" t="s">
        <v>13728</v>
      </c>
      <c r="BMH209" s="9"/>
      <c r="BMI209" s="9"/>
      <c r="BMJ209" s="9"/>
      <c r="BMK209" s="9"/>
      <c r="BML209" s="9"/>
      <c r="BMM209" s="9"/>
      <c r="BMN209" s="9"/>
      <c r="BMO209" s="9"/>
      <c r="BMP209" s="9"/>
      <c r="BMQ209" s="9"/>
      <c r="BMR209" s="9"/>
      <c r="BMS209" s="9"/>
      <c r="BMT209" s="9"/>
      <c r="BMU209" s="9"/>
      <c r="BMV209" s="9"/>
      <c r="BMW209" s="9"/>
      <c r="BMX209" s="9"/>
      <c r="BMY209" s="9"/>
      <c r="BMZ209" s="9"/>
      <c r="BNA209" s="9"/>
      <c r="BNB209" s="9"/>
      <c r="BNC209" s="9"/>
      <c r="BND209" s="9" t="s">
        <v>13732</v>
      </c>
      <c r="BNE209" s="9"/>
      <c r="BNF209" s="9"/>
      <c r="BNG209" s="9"/>
      <c r="BNH209" s="9"/>
      <c r="BNI209" s="9"/>
      <c r="BNJ209" s="9"/>
      <c r="BNK209" s="9"/>
      <c r="BNL209" s="9"/>
      <c r="BNM209" s="9"/>
      <c r="BNN209" s="9"/>
      <c r="BNO209" s="9"/>
      <c r="BNP209" s="9"/>
      <c r="BNQ209" s="9"/>
      <c r="BNR209" s="9"/>
      <c r="BNS209" s="9"/>
      <c r="BNT209" s="9"/>
      <c r="BNU209" s="9"/>
      <c r="BNV209" s="9"/>
      <c r="BNW209" s="9"/>
      <c r="BNX209" s="9"/>
      <c r="BNY209" s="9" t="s">
        <v>5691</v>
      </c>
      <c r="BNZ209" s="9" t="s">
        <v>5691</v>
      </c>
      <c r="BOA209" s="9"/>
      <c r="BOB209" s="9"/>
      <c r="BOC209" s="9"/>
      <c r="BOD209" s="9"/>
      <c r="BOE209" s="9"/>
      <c r="BOF209" s="9"/>
      <c r="BOG209" s="9"/>
      <c r="BOH209" s="9"/>
      <c r="BOI209" s="9"/>
      <c r="BOJ209" s="9"/>
      <c r="BOK209" s="9"/>
      <c r="BOL209" s="9"/>
      <c r="BOM209" s="9"/>
      <c r="BON209" s="9"/>
      <c r="BOO209" s="9"/>
      <c r="BOP209" s="9"/>
      <c r="BOQ209" s="9"/>
      <c r="BOR209" s="9"/>
      <c r="BOS209" s="9"/>
      <c r="BOT209" s="9"/>
      <c r="BOU209" s="9"/>
      <c r="BOV209" s="9"/>
      <c r="BOW209" s="9"/>
      <c r="BOX209" s="9"/>
      <c r="BOY209" s="9"/>
      <c r="BOZ209" s="9"/>
      <c r="BPA209" s="9"/>
      <c r="BPB209" s="9"/>
      <c r="BPC209" s="9"/>
      <c r="BPD209" s="9"/>
      <c r="BPE209" s="9"/>
      <c r="BPF209" s="9"/>
      <c r="BPG209" s="9"/>
      <c r="BPH209" s="9"/>
      <c r="BPI209" s="9"/>
      <c r="BPJ209" s="9"/>
      <c r="BPK209" s="9" t="s">
        <v>13733</v>
      </c>
      <c r="BPL209" s="9"/>
      <c r="BPM209" s="9"/>
      <c r="BPN209" s="9"/>
      <c r="BPO209" s="9"/>
      <c r="BPP209" s="9"/>
      <c r="BPQ209" s="9"/>
      <c r="BPR209" s="9">
        <v>394.0</v>
      </c>
      <c r="BPS209" s="9" t="s">
        <v>13734</v>
      </c>
      <c r="BPT209" s="9">
        <v>590.0</v>
      </c>
      <c r="BPU209" s="9"/>
      <c r="BPV209" s="9"/>
      <c r="BPW209" s="9"/>
      <c r="BPX209" s="9"/>
      <c r="BPY209" s="9"/>
      <c r="BPZ209" s="9"/>
      <c r="BQA209" s="9"/>
      <c r="BQB209" s="9"/>
      <c r="BQC209" s="9"/>
      <c r="BQD209" s="9"/>
      <c r="BQE209" s="9"/>
      <c r="BQF209" s="9"/>
      <c r="BQG209" s="9"/>
      <c r="BQH209" s="9"/>
      <c r="BQI209" s="9" t="s">
        <v>5718</v>
      </c>
      <c r="BQJ209" s="9"/>
      <c r="BQK209" s="9"/>
      <c r="BQL209" s="9"/>
      <c r="BQM209" s="9"/>
      <c r="BQN209" s="9"/>
      <c r="BQO209" s="9"/>
      <c r="BQP209" s="9"/>
      <c r="BQQ209" s="9"/>
      <c r="BQR209" s="9"/>
      <c r="BQS209" s="9"/>
      <c r="BQT209" s="9"/>
      <c r="BQU209" s="9"/>
      <c r="BQV209" s="9"/>
      <c r="BQW209" s="9"/>
      <c r="BQX209" s="9"/>
      <c r="BQY209" s="9"/>
      <c r="BQZ209" s="9"/>
      <c r="BRA209" s="9"/>
      <c r="BRB209" s="9" t="s">
        <v>13735</v>
      </c>
      <c r="BRC209" s="9"/>
      <c r="BRD209" s="9"/>
      <c r="BRE209" s="9"/>
      <c r="BRF209" s="9" t="s">
        <v>6521</v>
      </c>
      <c r="BRG209" s="9" t="s">
        <v>13728</v>
      </c>
      <c r="BRH209" s="9"/>
      <c r="BRI209" s="9"/>
      <c r="BRJ209" s="9"/>
      <c r="BRK209" s="9"/>
      <c r="BRL209" s="9"/>
      <c r="BRM209" s="9"/>
      <c r="BRN209" s="9"/>
      <c r="BRO209" s="9"/>
      <c r="BRP209" s="9"/>
      <c r="BRQ209" s="9"/>
      <c r="BRR209" s="9"/>
      <c r="BRS209" s="9"/>
      <c r="BRT209" s="9"/>
      <c r="BRU209" s="9"/>
      <c r="BRV209" s="9"/>
      <c r="BRW209" s="9"/>
      <c r="BRX209" s="9"/>
      <c r="BRY209" s="9"/>
      <c r="BRZ209" s="9"/>
      <c r="BSA209" s="9"/>
      <c r="BSB209" s="9"/>
      <c r="BSC209" s="9"/>
      <c r="BSD209" s="9" t="s">
        <v>13734</v>
      </c>
      <c r="BSE209" s="9"/>
      <c r="BSF209" s="9"/>
      <c r="BSG209" s="9"/>
      <c r="BSH209" s="9"/>
      <c r="BSI209" s="9"/>
      <c r="BSJ209" s="9"/>
      <c r="BSK209" s="9"/>
      <c r="BSL209" s="9"/>
      <c r="BSM209" s="9"/>
      <c r="BSN209" s="9"/>
      <c r="BSO209" s="9"/>
      <c r="BSP209" s="9"/>
      <c r="BSQ209" s="9"/>
      <c r="BSR209" s="9"/>
      <c r="BSS209" s="9"/>
      <c r="BST209" s="9"/>
      <c r="BSU209" s="9"/>
      <c r="BSV209" s="9"/>
      <c r="BSW209" s="9"/>
      <c r="BSX209" s="9"/>
      <c r="BSY209" s="9" t="s">
        <v>5691</v>
      </c>
      <c r="BSZ209" s="9" t="s">
        <v>5691</v>
      </c>
      <c r="BTA209" s="9"/>
      <c r="BTB209" s="9"/>
      <c r="BTC209" s="9"/>
      <c r="BTD209" s="9"/>
      <c r="BTE209" s="9"/>
      <c r="BTF209" s="9"/>
      <c r="BTG209" s="9"/>
      <c r="BTH209" s="9"/>
      <c r="BTI209" s="9"/>
      <c r="BTJ209" s="9"/>
      <c r="BTK209" s="9"/>
      <c r="BTL209" s="9"/>
      <c r="BTM209" s="9"/>
      <c r="BTN209" s="9"/>
      <c r="BTO209" s="9"/>
      <c r="BTP209" s="9"/>
      <c r="BTQ209" s="9"/>
      <c r="BTR209" s="9"/>
      <c r="BTS209" s="9"/>
      <c r="BTT209" s="9"/>
      <c r="BTU209" s="9"/>
      <c r="BTV209" s="9"/>
      <c r="BTW209" s="9"/>
      <c r="BTX209" s="9"/>
      <c r="BTY209" s="9"/>
      <c r="BTZ209" s="9"/>
      <c r="BUA209" s="9"/>
      <c r="BUB209" s="9"/>
      <c r="BUC209" s="9"/>
      <c r="BUD209" s="9"/>
      <c r="BUE209" s="9"/>
      <c r="BUF209" s="9"/>
      <c r="BUG209" s="9"/>
      <c r="BUH209" s="9"/>
      <c r="BUI209" s="9"/>
      <c r="BUJ209" s="9"/>
      <c r="BUK209" s="9" t="s">
        <v>13736</v>
      </c>
      <c r="BUL209" s="9"/>
      <c r="BUM209" s="9"/>
      <c r="BUN209" s="9"/>
      <c r="BUO209" s="9"/>
      <c r="BUP209" s="9"/>
      <c r="BUQ209" s="9"/>
      <c r="BUR209" s="9">
        <v>394.0</v>
      </c>
      <c r="BUS209" s="9" t="s">
        <v>13737</v>
      </c>
      <c r="BUT209" s="9">
        <v>590.0</v>
      </c>
      <c r="BUU209" s="9"/>
      <c r="BUV209" s="9"/>
      <c r="BUW209" s="9"/>
      <c r="BUX209" s="9"/>
      <c r="BUY209" s="9"/>
      <c r="BUZ209" s="9"/>
      <c r="BVA209" s="9"/>
      <c r="BVB209" s="9"/>
      <c r="BVC209" s="9"/>
      <c r="BVD209" s="9"/>
      <c r="BVE209" s="9"/>
      <c r="BVF209" s="9"/>
      <c r="BVG209" s="9"/>
      <c r="BVH209" s="9"/>
      <c r="BVI209" s="9" t="s">
        <v>5718</v>
      </c>
      <c r="BVJ209" s="9"/>
      <c r="BVK209" s="9"/>
      <c r="BVL209" s="9"/>
      <c r="BVM209" s="9"/>
      <c r="BVN209" s="9"/>
      <c r="BVO209" s="9"/>
      <c r="BVP209" s="9"/>
      <c r="BVQ209" s="9"/>
      <c r="BVR209" s="9"/>
      <c r="BVS209" s="9"/>
      <c r="BVT209" s="9"/>
      <c r="BVU209" s="9"/>
      <c r="BVV209" s="9"/>
      <c r="BVW209" s="9"/>
      <c r="BVX209" s="9"/>
      <c r="BVY209" s="9"/>
      <c r="BVZ209" s="9"/>
      <c r="BWA209" s="9"/>
      <c r="BWB209" s="9" t="s">
        <v>13738</v>
      </c>
      <c r="BWC209" s="9"/>
      <c r="BWD209" s="9"/>
      <c r="BWE209" s="9"/>
      <c r="BWF209" s="9" t="s">
        <v>6521</v>
      </c>
      <c r="BWG209" s="9" t="s">
        <v>13728</v>
      </c>
      <c r="BWH209" s="9"/>
      <c r="BWI209" s="9"/>
      <c r="BWJ209" s="9"/>
      <c r="BWK209" s="9"/>
      <c r="BWL209" s="9"/>
      <c r="BWM209" s="9"/>
      <c r="BWN209" s="9"/>
      <c r="BWO209" s="9"/>
      <c r="BWP209" s="9"/>
      <c r="BWQ209" s="9"/>
      <c r="BWR209" s="9"/>
      <c r="BWS209" s="9"/>
      <c r="BWT209" s="9"/>
      <c r="BWU209" s="9"/>
      <c r="BWV209" s="9"/>
      <c r="BWW209" s="9"/>
      <c r="BWX209" s="9"/>
      <c r="BWY209" s="9"/>
      <c r="BWZ209" s="9"/>
      <c r="BXA209" s="9"/>
      <c r="BXB209" s="9"/>
      <c r="BXC209" s="9"/>
      <c r="BXD209" s="9" t="s">
        <v>13737</v>
      </c>
    </row>
    <row r="210" ht="14.25" customHeight="1">
      <c r="A210" s="9">
        <v>0.0</v>
      </c>
      <c r="B210" s="9" t="s">
        <v>11947</v>
      </c>
      <c r="C210" s="9" t="s">
        <v>11948</v>
      </c>
      <c r="D210" s="9" t="s">
        <v>11948</v>
      </c>
      <c r="E210" s="9"/>
      <c r="F210" s="9">
        <v>2.0</v>
      </c>
      <c r="G210" s="9" t="s">
        <v>13739</v>
      </c>
      <c r="H210" s="9" t="s">
        <v>12231</v>
      </c>
      <c r="I210" s="9"/>
      <c r="J210" s="9"/>
      <c r="K210" s="9"/>
      <c r="L210" s="9">
        <v>2.0</v>
      </c>
      <c r="M210" s="9"/>
      <c r="N210" s="9"/>
      <c r="O210" s="9"/>
      <c r="P210" s="9">
        <v>1.0</v>
      </c>
      <c r="Q210" s="9" t="s">
        <v>13740</v>
      </c>
      <c r="R210" s="9"/>
      <c r="S210" s="9" t="s">
        <v>3182</v>
      </c>
      <c r="T210" s="9" t="s">
        <v>3450</v>
      </c>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c r="DA210" s="9"/>
      <c r="DB210" s="9"/>
      <c r="DC210" s="9"/>
      <c r="DD210" s="9"/>
      <c r="DE210" s="9"/>
      <c r="DF210" s="9"/>
      <c r="DG210" s="9"/>
      <c r="DH210" s="9"/>
      <c r="DI210" s="9"/>
      <c r="DJ210" s="9"/>
      <c r="DK210" s="9"/>
      <c r="DL210" s="9"/>
      <c r="DM210" s="9"/>
      <c r="DN210" s="9"/>
      <c r="DO210" s="9"/>
      <c r="DP210" s="9"/>
      <c r="DQ210" s="9"/>
      <c r="DR210" s="9"/>
      <c r="DS210" s="9"/>
      <c r="DT210" s="9"/>
      <c r="DU210" s="9"/>
      <c r="DV210" s="9"/>
      <c r="DW210" s="9"/>
      <c r="DX210" s="9"/>
      <c r="DY210" s="9"/>
      <c r="DZ210" s="9"/>
      <c r="EA210" s="9"/>
      <c r="EB210" s="9"/>
      <c r="EC210" s="9"/>
      <c r="ED210" s="9"/>
      <c r="EE210" s="9"/>
      <c r="EF210" s="9"/>
      <c r="EG210" s="9"/>
      <c r="EH210" s="9"/>
      <c r="EI210" s="9"/>
      <c r="EJ210" s="9"/>
      <c r="EK210" s="9"/>
      <c r="EL210" s="9"/>
      <c r="EM210" s="9"/>
      <c r="EN210" s="9"/>
      <c r="EO210" s="9"/>
      <c r="EP210" s="9"/>
      <c r="EQ210" s="9"/>
      <c r="ER210" s="9"/>
      <c r="ES210" s="9"/>
      <c r="ET210" s="9"/>
      <c r="EU210" s="9"/>
      <c r="EV210" s="9"/>
      <c r="EW210" s="9"/>
      <c r="EX210" s="9"/>
      <c r="EY210" s="9"/>
      <c r="EZ210" s="9"/>
      <c r="FA210" s="9"/>
      <c r="FB210" s="9"/>
      <c r="FC210" s="9"/>
      <c r="FD210" s="9"/>
      <c r="FE210" s="9"/>
      <c r="FF210" s="9"/>
      <c r="FG210" s="9"/>
      <c r="FH210" s="9"/>
      <c r="FI210" s="9"/>
      <c r="FJ210" s="9"/>
      <c r="FK210" s="9"/>
      <c r="FL210" s="9"/>
      <c r="FM210" s="9"/>
      <c r="FN210" s="9"/>
      <c r="FO210" s="9"/>
      <c r="FP210" s="9"/>
      <c r="FQ210" s="9"/>
      <c r="FR210" s="9"/>
      <c r="FS210" s="9"/>
      <c r="FT210" s="9"/>
      <c r="FU210" s="9"/>
      <c r="FV210" s="9"/>
      <c r="FW210" s="9"/>
      <c r="FX210" s="9"/>
      <c r="FY210" s="9"/>
      <c r="FZ210" s="9"/>
      <c r="GA210" s="9"/>
      <c r="GB210" s="9"/>
      <c r="GC210" s="9"/>
      <c r="GD210" s="9"/>
      <c r="GE210" s="9"/>
      <c r="GF210" s="9"/>
      <c r="GG210" s="9"/>
      <c r="GH210" s="9"/>
      <c r="GI210" s="9"/>
      <c r="GJ210" s="9"/>
      <c r="GK210" s="9"/>
      <c r="GL210" s="9"/>
      <c r="GM210" s="9"/>
      <c r="GN210" s="9"/>
      <c r="GO210" s="9"/>
      <c r="GP210" s="9"/>
      <c r="GQ210" s="9"/>
      <c r="GR210" s="9"/>
      <c r="GS210" s="9"/>
      <c r="GT210" s="9"/>
      <c r="GU210" s="9"/>
      <c r="GV210" s="9"/>
      <c r="GW210" s="9"/>
      <c r="GX210" s="9"/>
      <c r="GY210" s="9"/>
      <c r="GZ210" s="9"/>
      <c r="HA210" s="9"/>
      <c r="HB210" s="9"/>
      <c r="HC210" s="9"/>
      <c r="HD210" s="9"/>
      <c r="HE210" s="9"/>
      <c r="HF210" s="9"/>
      <c r="HG210" s="9"/>
      <c r="HH210" s="9"/>
      <c r="HI210" s="9"/>
      <c r="HJ210" s="9"/>
      <c r="HK210" s="9"/>
      <c r="HL210" s="9"/>
      <c r="HM210" s="9"/>
      <c r="HN210" s="9"/>
      <c r="HO210" s="9"/>
      <c r="HP210" s="9"/>
      <c r="HQ210" s="9"/>
      <c r="HR210" s="9"/>
      <c r="HS210" s="9"/>
      <c r="HT210" s="9"/>
      <c r="HU210" s="9"/>
      <c r="HV210" s="9"/>
      <c r="HW210" s="9"/>
      <c r="HX210" s="9"/>
      <c r="HY210" s="9"/>
      <c r="HZ210" s="9"/>
      <c r="IA210" s="9"/>
      <c r="IB210" s="9"/>
      <c r="IC210" s="9"/>
      <c r="ID210" s="9"/>
      <c r="IE210" s="9"/>
      <c r="IF210" s="9"/>
      <c r="IG210" s="9"/>
      <c r="IH210" s="9"/>
      <c r="II210" s="9"/>
      <c r="IJ210" s="9"/>
      <c r="IK210" s="9"/>
      <c r="IL210" s="9"/>
      <c r="IM210" s="9"/>
      <c r="IN210" s="9"/>
      <c r="IO210" s="9"/>
      <c r="IP210" s="9"/>
      <c r="IQ210" s="9"/>
      <c r="IR210" s="9"/>
      <c r="IS210" s="9"/>
      <c r="IT210" s="9"/>
      <c r="IU210" s="9"/>
      <c r="IV210" s="9"/>
      <c r="IW210" s="9"/>
      <c r="IX210" s="9"/>
      <c r="IY210" s="9"/>
      <c r="IZ210" s="9"/>
      <c r="JA210" s="9"/>
      <c r="JB210" s="9"/>
      <c r="JC210" s="9"/>
      <c r="JD210" s="9"/>
      <c r="JE210" s="9"/>
      <c r="JF210" s="9"/>
      <c r="JG210" s="9"/>
      <c r="JH210" s="9"/>
      <c r="JI210" s="9"/>
      <c r="JJ210" s="9"/>
      <c r="JK210" s="9"/>
      <c r="JL210" s="9"/>
      <c r="JM210" s="9"/>
      <c r="JN210" s="9"/>
      <c r="JO210" s="9"/>
      <c r="JP210" s="9"/>
      <c r="JQ210" s="9"/>
      <c r="JR210" s="9"/>
      <c r="JS210" s="9"/>
      <c r="JT210" s="9"/>
      <c r="JU210" s="9"/>
      <c r="JV210" s="9"/>
      <c r="JW210" s="9"/>
      <c r="JX210" s="9"/>
      <c r="JY210" s="9"/>
      <c r="JZ210" s="9"/>
      <c r="KA210" s="9"/>
      <c r="KB210" s="9"/>
      <c r="KC210" s="9"/>
      <c r="KD210" s="9"/>
      <c r="KE210" s="9"/>
      <c r="KF210" s="9"/>
      <c r="KG210" s="9"/>
      <c r="KH210" s="9"/>
      <c r="KI210" s="9"/>
      <c r="KJ210" s="9"/>
      <c r="KK210" s="9"/>
      <c r="KL210" s="9"/>
      <c r="KM210" s="9"/>
      <c r="KN210" s="9"/>
      <c r="KO210" s="9"/>
      <c r="KP210" s="9"/>
      <c r="KQ210" s="9"/>
      <c r="KR210" s="9"/>
      <c r="KS210" s="9"/>
      <c r="KT210" s="9"/>
      <c r="KU210" s="9"/>
      <c r="KV210" s="9"/>
      <c r="KW210" s="9"/>
      <c r="KX210" s="9"/>
      <c r="KY210" s="9"/>
      <c r="KZ210" s="9"/>
      <c r="LA210" s="9"/>
      <c r="LB210" s="9"/>
      <c r="LC210" s="9"/>
      <c r="LD210" s="9"/>
      <c r="LE210" s="9"/>
      <c r="LF210" s="9"/>
      <c r="LG210" s="9"/>
      <c r="LH210" s="9"/>
      <c r="LI210" s="9"/>
      <c r="LJ210" s="9"/>
      <c r="LK210" s="9"/>
      <c r="LL210" s="9"/>
      <c r="LM210" s="9"/>
      <c r="LN210" s="9"/>
      <c r="LO210" s="9"/>
      <c r="LP210" s="9"/>
      <c r="LQ210" s="9"/>
      <c r="LR210" s="9"/>
      <c r="LS210" s="9"/>
      <c r="LT210" s="9"/>
      <c r="LU210" s="9"/>
      <c r="LV210" s="9"/>
      <c r="LW210" s="9"/>
      <c r="LX210" s="9"/>
      <c r="LY210" s="9"/>
      <c r="LZ210" s="9"/>
      <c r="MA210" s="9"/>
      <c r="MB210" s="9"/>
      <c r="MC210" s="9"/>
      <c r="MD210" s="9"/>
      <c r="ME210" s="9"/>
      <c r="MF210" s="9"/>
      <c r="MG210" s="9"/>
      <c r="MH210" s="9"/>
      <c r="MI210" s="9"/>
      <c r="MJ210" s="9"/>
      <c r="MK210" s="9"/>
      <c r="ML210" s="9"/>
      <c r="MM210" s="9"/>
      <c r="MN210" s="9"/>
      <c r="MO210" s="9"/>
      <c r="MP210" s="9"/>
      <c r="MQ210" s="9"/>
      <c r="MR210" s="9"/>
      <c r="MS210" s="9"/>
      <c r="MT210" s="9"/>
      <c r="MU210" s="9"/>
      <c r="MV210" s="9"/>
      <c r="MW210" s="9"/>
      <c r="MX210" s="9"/>
      <c r="MY210" s="9"/>
      <c r="MZ210" s="9"/>
      <c r="NA210" s="9"/>
      <c r="NB210" s="9"/>
      <c r="NC210" s="9"/>
      <c r="ND210" s="9"/>
      <c r="NE210" s="9"/>
      <c r="NF210" s="9"/>
      <c r="NG210" s="9"/>
      <c r="NH210" s="9"/>
      <c r="NI210" s="9"/>
      <c r="NJ210" s="9"/>
      <c r="NK210" s="9"/>
      <c r="NL210" s="9"/>
      <c r="NM210" s="9"/>
      <c r="NN210" s="9"/>
      <c r="NO210" s="9"/>
      <c r="NP210" s="9"/>
      <c r="NQ210" s="9"/>
      <c r="NR210" s="9"/>
      <c r="NS210" s="9"/>
      <c r="NT210" s="9"/>
      <c r="NU210" s="9"/>
      <c r="NV210" s="9"/>
      <c r="NW210" s="9"/>
      <c r="NX210" s="9"/>
      <c r="NY210" s="9"/>
      <c r="NZ210" s="9"/>
      <c r="OA210" s="9"/>
      <c r="OB210" s="9"/>
      <c r="OC210" s="9"/>
      <c r="OD210" s="9"/>
      <c r="OE210" s="9"/>
      <c r="OF210" s="9"/>
      <c r="OG210" s="9"/>
      <c r="OH210" s="9"/>
      <c r="OI210" s="9"/>
      <c r="OJ210" s="9"/>
      <c r="OK210" s="9"/>
      <c r="OL210" s="9"/>
      <c r="OM210" s="9"/>
      <c r="ON210" s="9"/>
      <c r="OO210" s="9"/>
      <c r="OP210" s="9"/>
      <c r="OQ210" s="9"/>
      <c r="OR210" s="9"/>
      <c r="OS210" s="9"/>
      <c r="OT210" s="9"/>
      <c r="OU210" s="9"/>
      <c r="OV210" s="9"/>
      <c r="OW210" s="9"/>
      <c r="OX210" s="9"/>
      <c r="OY210" s="9"/>
      <c r="OZ210" s="9"/>
      <c r="PA210" s="9"/>
      <c r="PB210" s="9"/>
      <c r="PC210" s="9"/>
      <c r="PD210" s="9"/>
      <c r="PE210" s="9"/>
      <c r="PF210" s="9"/>
      <c r="PG210" s="9"/>
      <c r="PH210" s="9"/>
      <c r="PI210" s="9"/>
      <c r="PJ210" s="9"/>
      <c r="PK210" s="9"/>
      <c r="PL210" s="9"/>
      <c r="PM210" s="9"/>
      <c r="PN210" s="9"/>
      <c r="PO210" s="9"/>
      <c r="PP210" s="9"/>
      <c r="PQ210" s="9"/>
      <c r="PR210" s="9"/>
      <c r="PS210" s="9"/>
      <c r="PT210" s="9"/>
      <c r="PU210" s="9"/>
      <c r="PV210" s="9"/>
      <c r="PW210" s="9"/>
      <c r="PX210" s="9"/>
      <c r="PY210" s="9"/>
      <c r="PZ210" s="9"/>
      <c r="QA210" s="9"/>
      <c r="QB210" s="9"/>
      <c r="QC210" s="9"/>
      <c r="QD210" s="9"/>
      <c r="QE210" s="9" t="s">
        <v>12231</v>
      </c>
      <c r="QF210" s="9" t="s">
        <v>5691</v>
      </c>
      <c r="QG210" s="9" t="s">
        <v>5691</v>
      </c>
      <c r="QH210" s="9" t="s">
        <v>13108</v>
      </c>
      <c r="QI210" s="9"/>
      <c r="QJ210" s="9"/>
      <c r="QK210" s="9"/>
      <c r="QL210" s="9"/>
      <c r="QM210" s="9"/>
      <c r="QN210" s="9"/>
      <c r="QO210" s="9"/>
      <c r="QP210" s="9"/>
      <c r="QQ210" s="9"/>
      <c r="QR210" s="9"/>
      <c r="QS210" s="9"/>
      <c r="QT210" s="9"/>
      <c r="QU210" s="9"/>
      <c r="QV210" s="9"/>
      <c r="QW210" s="9"/>
      <c r="QX210" s="9"/>
      <c r="QY210" s="9"/>
      <c r="QZ210" s="9"/>
      <c r="RA210" s="9"/>
      <c r="RB210" s="9"/>
      <c r="RC210" s="9"/>
      <c r="RD210" s="9"/>
      <c r="RE210" s="9"/>
      <c r="RF210" s="9"/>
      <c r="RG210" s="9"/>
      <c r="RH210" s="9"/>
      <c r="RI210" s="9"/>
      <c r="RJ210" s="9"/>
      <c r="RK210" s="9"/>
      <c r="RL210" s="9"/>
      <c r="RM210" s="9"/>
      <c r="RN210" s="9"/>
      <c r="RO210" s="9" t="s">
        <v>13109</v>
      </c>
      <c r="RP210" s="9"/>
      <c r="RQ210" s="9"/>
      <c r="RR210" s="9"/>
      <c r="RS210" s="9"/>
      <c r="RT210" s="9"/>
      <c r="RU210" s="9"/>
      <c r="RV210" s="9"/>
      <c r="RW210" s="9"/>
      <c r="RX210" s="9"/>
      <c r="RY210" s="9"/>
      <c r="RZ210" s="9"/>
      <c r="SA210" s="9"/>
      <c r="SB210" s="9"/>
      <c r="SC210" s="9"/>
      <c r="SD210" s="9"/>
      <c r="SE210" s="9"/>
      <c r="SF210" s="9"/>
      <c r="SG210" s="9"/>
      <c r="SH210" s="9"/>
      <c r="SI210" s="9"/>
      <c r="SJ210" s="9"/>
      <c r="SK210" s="9"/>
      <c r="SL210" s="9"/>
      <c r="SM210" s="9"/>
      <c r="SN210" s="9"/>
      <c r="SO210" s="9"/>
      <c r="SP210" s="9"/>
      <c r="SQ210" s="9"/>
      <c r="SR210" s="9"/>
      <c r="SS210" s="9"/>
      <c r="ST210" s="9"/>
      <c r="SU210" s="9"/>
      <c r="SV210" s="9"/>
      <c r="SW210" s="9"/>
      <c r="SX210" s="9" t="s">
        <v>13110</v>
      </c>
      <c r="SY210" s="9"/>
      <c r="SZ210" s="9"/>
      <c r="TA210" s="9"/>
      <c r="TB210" s="9"/>
      <c r="TC210" s="9"/>
      <c r="TD210" s="9"/>
      <c r="TE210" s="9"/>
      <c r="TF210" s="9"/>
      <c r="TG210" s="9"/>
      <c r="TH210" s="9"/>
      <c r="TI210" s="9"/>
      <c r="TJ210" s="9"/>
      <c r="TK210" s="9"/>
      <c r="TL210" s="9"/>
      <c r="TM210" s="9" t="s">
        <v>13741</v>
      </c>
      <c r="TN210" s="9"/>
      <c r="TO210" s="9" t="s">
        <v>13112</v>
      </c>
      <c r="ANB210" s="9" t="s">
        <v>12032</v>
      </c>
      <c r="ANC210" s="9" t="s">
        <v>2820</v>
      </c>
      <c r="AND210" s="9" t="s">
        <v>13742</v>
      </c>
      <c r="ANE210" s="9" t="s">
        <v>12034</v>
      </c>
      <c r="ANF210" s="9"/>
      <c r="ANG210" s="9"/>
      <c r="ANH210" s="9"/>
      <c r="ANI210" s="9"/>
      <c r="ANJ210" s="9"/>
      <c r="ANK210" s="9"/>
      <c r="ANL210" s="9"/>
      <c r="ANM210" s="9" t="s">
        <v>13114</v>
      </c>
      <c r="ANN210" s="9"/>
      <c r="ANO210" s="9" t="s">
        <v>12231</v>
      </c>
      <c r="ANP210" s="9" t="s">
        <v>13115</v>
      </c>
      <c r="ANQ210" s="9"/>
      <c r="ANR210" s="9" t="s">
        <v>13743</v>
      </c>
      <c r="ANS210" s="9"/>
      <c r="ANT210" s="9"/>
      <c r="ANU210" s="9" t="s">
        <v>13744</v>
      </c>
      <c r="ANV210" s="9"/>
      <c r="ANW210" s="9"/>
      <c r="ANX210" s="9"/>
      <c r="ANY210" s="9" t="s">
        <v>12242</v>
      </c>
      <c r="ANZ210" s="9" t="s">
        <v>13118</v>
      </c>
      <c r="AOA210" s="9"/>
      <c r="AOB210" s="9" t="s">
        <v>13745</v>
      </c>
      <c r="AOC210" s="9"/>
      <c r="AOD210" s="9"/>
      <c r="AOE210" s="9" t="s">
        <v>13746</v>
      </c>
      <c r="AOF210" s="9"/>
      <c r="AOG210" s="9"/>
      <c r="AOH210" s="9"/>
      <c r="AOI210" s="9" t="s">
        <v>12246</v>
      </c>
      <c r="AOJ210" s="9" t="s">
        <v>13121</v>
      </c>
      <c r="AOK210" s="9"/>
      <c r="AOL210" s="9" t="s">
        <v>13747</v>
      </c>
      <c r="AOM210" s="9"/>
      <c r="AON210" s="9"/>
      <c r="AOO210" s="9" t="s">
        <v>13748</v>
      </c>
      <c r="AOP210" s="9"/>
      <c r="AOQ210" s="9"/>
      <c r="AOR210" s="9"/>
      <c r="AOS210" s="9" t="s">
        <v>13124</v>
      </c>
      <c r="AOT210" s="9" t="s">
        <v>13125</v>
      </c>
      <c r="AOU210" s="9"/>
      <c r="AOV210" s="9" t="s">
        <v>13749</v>
      </c>
      <c r="AOW210" s="9"/>
      <c r="AOX210" s="9"/>
      <c r="AOY210" s="9" t="s">
        <v>13750</v>
      </c>
      <c r="AOZ210" s="9"/>
      <c r="APA210" s="9"/>
      <c r="APB210" s="9"/>
      <c r="APC210" s="9"/>
      <c r="APD210" s="9"/>
      <c r="APE210" s="9"/>
      <c r="APF210" s="9"/>
      <c r="APG210" s="9"/>
      <c r="APH210" s="9"/>
      <c r="API210" s="9"/>
      <c r="APJ210" s="9"/>
      <c r="APK210" s="9"/>
      <c r="APL210" s="9"/>
      <c r="APM210" s="9"/>
      <c r="APN210" s="9"/>
      <c r="APO210" s="9"/>
      <c r="APP210" s="9"/>
      <c r="APQ210" s="9"/>
      <c r="APR210" s="9"/>
      <c r="APS210" s="9"/>
      <c r="APT210" s="9"/>
      <c r="APU210" s="9"/>
      <c r="APV210" s="9"/>
      <c r="APW210" s="9"/>
      <c r="APX210" s="9"/>
      <c r="APY210" s="9"/>
      <c r="APZ210" s="9"/>
      <c r="AQA210" s="9"/>
      <c r="AQB210" s="9"/>
      <c r="AQC210" s="9"/>
      <c r="AQD210" s="9"/>
      <c r="AQE210" s="9"/>
      <c r="AQF210" s="9"/>
      <c r="AQG210" s="9"/>
      <c r="AQH210" s="9"/>
      <c r="AQI210" s="9"/>
      <c r="AQJ210" s="9"/>
      <c r="AQK210" s="9"/>
      <c r="AQL210" s="9"/>
      <c r="AQM210" s="9"/>
      <c r="AQN210" s="9"/>
      <c r="AQO210" s="9"/>
      <c r="AQP210" s="9"/>
      <c r="AQQ210" s="9"/>
      <c r="AQR210" s="9"/>
      <c r="AQS210" s="9"/>
      <c r="AQT210" s="9"/>
      <c r="AQU210" s="9"/>
      <c r="AQV210" s="9"/>
      <c r="AQW210" s="9"/>
      <c r="AQX210" s="9"/>
      <c r="AQY210" s="9"/>
      <c r="AQZ210" s="9"/>
      <c r="ARA210" s="9"/>
      <c r="ARB210" s="9"/>
      <c r="ARC210" s="9"/>
      <c r="ARD210" s="9"/>
      <c r="ARE210" s="9"/>
      <c r="ARF210" s="9"/>
      <c r="ARG210" s="9"/>
      <c r="ARH210" s="9"/>
      <c r="ARI210" s="9"/>
      <c r="ARJ210" s="9"/>
      <c r="ARK210" s="9"/>
      <c r="ARL210" s="9"/>
      <c r="ARM210" s="9"/>
      <c r="ARN210" s="9"/>
      <c r="ARO210" s="9"/>
      <c r="ARP210" s="9"/>
      <c r="ARQ210" s="9"/>
      <c r="ARR210" s="9"/>
      <c r="ARS210" s="9"/>
      <c r="ART210" s="9"/>
      <c r="ARU210" s="9"/>
      <c r="ARV210" s="9"/>
      <c r="ARW210" s="9"/>
      <c r="ARX210" s="9"/>
      <c r="ARY210" s="9"/>
      <c r="ARZ210" s="9"/>
      <c r="ASA210" s="9"/>
      <c r="ASB210" s="9"/>
      <c r="ASC210" s="9"/>
      <c r="ASD210" s="9"/>
      <c r="ASE210" s="9"/>
      <c r="ASF210" s="9"/>
      <c r="ASG210" s="9"/>
      <c r="ASH210" s="9"/>
      <c r="ASI210" s="9"/>
      <c r="ASJ210" s="9"/>
      <c r="ASK210" s="9"/>
      <c r="ASL210" s="9"/>
      <c r="ASM210" s="9"/>
      <c r="ASN210" s="9"/>
      <c r="ASO210" s="9"/>
      <c r="ASP210" s="9"/>
      <c r="ASQ210" s="9"/>
      <c r="ASR210" s="9"/>
      <c r="ASS210" s="9"/>
      <c r="AST210" s="9"/>
      <c r="ASU210" s="9"/>
      <c r="ASV210" s="9"/>
      <c r="ASW210" s="9"/>
      <c r="ASX210" s="9"/>
      <c r="ASY210" s="9"/>
      <c r="ASZ210" s="9"/>
      <c r="ATA210" s="9"/>
      <c r="ATB210" s="9"/>
      <c r="ATC210" s="9"/>
      <c r="ATD210" s="9"/>
      <c r="ATE210" s="9"/>
      <c r="ATF210" s="9"/>
      <c r="ATG210" s="9"/>
      <c r="ATH210" s="9"/>
      <c r="ATI210" s="9"/>
      <c r="ATJ210" s="9"/>
      <c r="ATK210" s="9"/>
      <c r="ATL210" s="9"/>
      <c r="ATM210" s="9"/>
      <c r="ATN210" s="9"/>
      <c r="ATO210" s="9"/>
      <c r="ATP210" s="9"/>
      <c r="ATQ210" s="9"/>
      <c r="ATR210" s="9" t="s">
        <v>13128</v>
      </c>
      <c r="ATS210" s="9">
        <v>1.747553213E9</v>
      </c>
      <c r="ATT210" s="9" t="s">
        <v>13129</v>
      </c>
      <c r="ATU210" s="9" t="s">
        <v>12032</v>
      </c>
      <c r="ATV210" s="9" t="s">
        <v>2820</v>
      </c>
      <c r="ATW210" s="9" t="s">
        <v>13742</v>
      </c>
      <c r="ATX210" s="9" t="s">
        <v>12034</v>
      </c>
      <c r="ATY210" s="9"/>
      <c r="ATZ210" s="9"/>
      <c r="AUA210" s="9"/>
      <c r="AUB210" s="9"/>
      <c r="AUC210" s="9"/>
      <c r="AUD210" s="9"/>
      <c r="AUE210" s="9"/>
      <c r="AUF210" s="9"/>
      <c r="AUG210" s="9"/>
      <c r="AUH210" s="9"/>
      <c r="AUI210" s="9"/>
      <c r="AUJ210" s="9"/>
      <c r="AUK210" s="9"/>
      <c r="AUL210" s="9"/>
      <c r="AUM210" s="9"/>
      <c r="AUN210" s="9"/>
      <c r="AUO210" s="9"/>
      <c r="AUP210" s="9"/>
      <c r="AUQ210" s="9"/>
      <c r="AUR210" s="9"/>
      <c r="AUS210" s="9"/>
      <c r="AUT210" s="9"/>
      <c r="AUU210" s="9"/>
      <c r="AUV210" s="9"/>
      <c r="AUW210" s="9"/>
      <c r="AUX210" s="9"/>
      <c r="AUY210" s="9"/>
      <c r="AUZ210" s="9"/>
      <c r="AVA210" s="9"/>
      <c r="AVB210" s="9"/>
      <c r="AVC210" s="9"/>
      <c r="AVD210" s="9"/>
      <c r="AVE210" s="9"/>
      <c r="AVF210" s="9"/>
      <c r="AVG210" s="9"/>
      <c r="AVH210" s="9"/>
      <c r="AVI210" s="9"/>
      <c r="AVJ210" s="9"/>
      <c r="AVK210" s="9"/>
      <c r="AVL210" s="9"/>
      <c r="AVM210" s="9"/>
      <c r="AVN210" s="9"/>
      <c r="AVO210" s="9"/>
      <c r="AVP210" s="9"/>
      <c r="AVQ210" s="9"/>
      <c r="AVR210" s="9"/>
      <c r="AVS210" s="9"/>
      <c r="AVT210" s="9"/>
      <c r="AVU210" s="9"/>
      <c r="AVV210" s="9"/>
      <c r="AVW210" s="9"/>
      <c r="AVX210" s="9"/>
      <c r="AVY210" s="9"/>
      <c r="AVZ210" s="9"/>
      <c r="AWA210" s="9"/>
      <c r="AWB210" s="9"/>
      <c r="AWC210" s="9"/>
      <c r="AWD210" s="9"/>
      <c r="AWE210" s="9"/>
      <c r="AWF210" s="9"/>
      <c r="AWG210" s="9"/>
      <c r="AWH210" s="9"/>
      <c r="AWI210" s="9"/>
      <c r="AWJ210" s="9"/>
      <c r="AWK210" s="9"/>
      <c r="AWL210" s="9"/>
      <c r="AWM210" s="9"/>
      <c r="AWN210" s="9"/>
      <c r="AWO210" s="9"/>
      <c r="AWP210" s="9"/>
      <c r="AWQ210" s="9"/>
      <c r="AWR210" s="9"/>
      <c r="AWS210" s="9"/>
      <c r="AWT210" s="9"/>
      <c r="AWU210" s="9"/>
      <c r="AWV210" s="9"/>
      <c r="AWW210" s="9"/>
      <c r="AWX210" s="9"/>
      <c r="AWY210" s="9"/>
      <c r="AWZ210" s="9"/>
      <c r="AXA210" s="9"/>
      <c r="AXB210" s="9"/>
      <c r="AXC210" s="9"/>
      <c r="AXD210" s="9"/>
      <c r="AXE210" s="9"/>
      <c r="AXF210" s="9"/>
      <c r="AXG210" s="9"/>
      <c r="AXH210" s="9"/>
      <c r="AXI210" s="9"/>
      <c r="AXJ210" s="9"/>
      <c r="AXK210" s="9"/>
      <c r="AXL210" s="9"/>
      <c r="AXM210" s="9"/>
      <c r="AXN210" s="9"/>
      <c r="AXO210" s="9"/>
      <c r="AXP210" s="9"/>
      <c r="AXQ210" s="9"/>
      <c r="AXR210" s="9"/>
      <c r="AXS210" s="9"/>
      <c r="AXT210" s="9"/>
      <c r="AXU210" s="9"/>
      <c r="AXV210" s="9"/>
      <c r="AXW210" s="9"/>
      <c r="AXX210" s="9"/>
      <c r="AXY210" s="9"/>
      <c r="AXZ210" s="9"/>
      <c r="AYA210" s="9"/>
      <c r="AYB210" s="9"/>
      <c r="AYC210" s="9"/>
      <c r="AYD210" s="9"/>
      <c r="AYE210" s="9"/>
      <c r="AYF210" s="9"/>
      <c r="AYG210" s="9"/>
      <c r="AYH210" s="9"/>
      <c r="AYI210" s="9"/>
      <c r="AYJ210" s="9"/>
      <c r="AYK210" s="9"/>
      <c r="AYL210" s="9"/>
      <c r="AYM210" s="9"/>
      <c r="AYN210" s="9"/>
      <c r="AYO210" s="9"/>
      <c r="AYP210" s="9"/>
      <c r="AYQ210" s="9"/>
      <c r="AYR210" s="9"/>
      <c r="AYS210" s="9"/>
      <c r="AYT210" s="9"/>
      <c r="AYU210" s="9"/>
      <c r="AYV210" s="9"/>
      <c r="AYW210" s="9"/>
      <c r="AYX210" s="9"/>
      <c r="AYY210" s="9"/>
      <c r="AYZ210" s="9"/>
      <c r="AZA210" s="9"/>
      <c r="AZB210" s="9"/>
      <c r="AZC210" s="9"/>
      <c r="AZD210" s="9"/>
      <c r="AZE210" s="9"/>
      <c r="AZF210" s="9"/>
      <c r="AZG210" s="9"/>
      <c r="AZH210" s="9"/>
      <c r="AZI210" s="9"/>
      <c r="AZJ210" s="9"/>
      <c r="AZK210" s="9"/>
      <c r="AZL210" s="9"/>
      <c r="AZM210" s="9"/>
      <c r="AZN210" s="9"/>
      <c r="AZO210" s="9"/>
      <c r="AZP210" s="9"/>
      <c r="AZQ210" s="9"/>
      <c r="AZR210" s="9"/>
      <c r="AZS210" s="9"/>
      <c r="AZT210" s="9"/>
      <c r="AZU210" s="9"/>
      <c r="AZV210" s="9"/>
      <c r="AZW210" s="9"/>
      <c r="AZX210" s="9"/>
      <c r="AZY210" s="9"/>
      <c r="AZZ210" s="9"/>
      <c r="BAA210" s="9"/>
      <c r="BAB210" s="9"/>
      <c r="BAC210" s="9"/>
      <c r="BAD210" s="9"/>
      <c r="BAE210" s="9"/>
      <c r="BAF210" s="9"/>
      <c r="BAG210" s="9"/>
      <c r="BAH210" s="9"/>
      <c r="BAI210" s="9"/>
      <c r="BAJ210" s="9"/>
      <c r="BAK210" s="9"/>
      <c r="BAL210" s="9"/>
      <c r="BAM210" s="9"/>
      <c r="BAN210" s="9"/>
      <c r="BAO210" s="9"/>
      <c r="BAP210" s="9"/>
      <c r="BAQ210" s="9"/>
      <c r="BAR210" s="9"/>
      <c r="BAS210" s="9"/>
      <c r="BAT210" s="9"/>
      <c r="BAU210" s="9"/>
      <c r="BAV210" s="9"/>
      <c r="BAW210" s="9"/>
      <c r="BAX210" s="9"/>
      <c r="BAY210" s="9"/>
      <c r="BAZ210" s="9"/>
      <c r="BBA210" s="9"/>
      <c r="BBB210" s="9"/>
      <c r="BBC210" s="9"/>
      <c r="BBD210" s="9"/>
      <c r="BBE210" s="9"/>
      <c r="BBF210" s="9"/>
      <c r="BBG210" s="9"/>
      <c r="BBH210" s="9"/>
      <c r="BBI210" s="9"/>
      <c r="BBJ210" s="9"/>
      <c r="BBK210" s="9"/>
      <c r="BBL210" s="9"/>
      <c r="BBM210" s="9"/>
      <c r="BBN210" s="9"/>
      <c r="BBO210" s="9"/>
      <c r="BBP210" s="9"/>
      <c r="BBQ210" s="9"/>
      <c r="BBR210" s="9"/>
      <c r="BBS210" s="9"/>
      <c r="BBT210" s="9"/>
      <c r="BBU210" s="9"/>
      <c r="BBV210" s="9"/>
      <c r="BBW210" s="9"/>
      <c r="BBX210" s="9"/>
      <c r="BBY210" s="9"/>
      <c r="BBZ210" s="9"/>
      <c r="BCA210" s="9"/>
      <c r="BCB210" s="9"/>
      <c r="BCC210" s="9"/>
      <c r="BCD210" s="9"/>
      <c r="BCE210" s="9"/>
      <c r="BCF210" s="9"/>
      <c r="BCG210" s="9"/>
      <c r="BCH210" s="9"/>
      <c r="BCI210" s="9"/>
      <c r="BCJ210" s="9"/>
      <c r="BCK210" s="9"/>
      <c r="BCL210" s="9"/>
      <c r="BCM210" s="9"/>
      <c r="BCN210" s="9"/>
      <c r="BCO210" s="9"/>
      <c r="BCP210" s="9"/>
      <c r="BCQ210" s="9"/>
      <c r="BCR210" s="9"/>
      <c r="BCS210" s="9"/>
      <c r="BCT210" s="9"/>
      <c r="BCU210" s="9"/>
      <c r="BCV210" s="9"/>
      <c r="BCW210" s="9"/>
      <c r="BCX210" s="9"/>
      <c r="BCY210" s="9"/>
      <c r="BCZ210" s="9"/>
      <c r="BDA210" s="9"/>
      <c r="BDB210" s="9"/>
      <c r="BDC210" s="9"/>
      <c r="BDD210" s="9"/>
      <c r="BDE210" s="9"/>
      <c r="BDF210" s="9"/>
      <c r="BDG210" s="9"/>
      <c r="BDH210" s="9"/>
      <c r="BDI210" s="9"/>
      <c r="BDJ210" s="9"/>
      <c r="BDK210" s="9"/>
      <c r="BDL210" s="9"/>
      <c r="BDM210" s="9"/>
      <c r="BDN210" s="9"/>
      <c r="BDO210" s="9"/>
      <c r="BDP210" s="9"/>
      <c r="BDQ210" s="9"/>
      <c r="BDR210" s="9"/>
      <c r="BDS210" s="9"/>
      <c r="BDT210" s="9"/>
      <c r="BDU210" s="9"/>
      <c r="BDV210" s="9"/>
      <c r="BDW210" s="9"/>
      <c r="BDX210" s="9"/>
      <c r="BDY210" s="9"/>
      <c r="BDZ210" s="9"/>
      <c r="BEA210" s="9"/>
      <c r="BEB210" s="9"/>
      <c r="BEC210" s="9"/>
      <c r="BED210" s="9"/>
      <c r="BEE210" s="9"/>
      <c r="BEF210" s="9"/>
      <c r="BEG210" s="9"/>
      <c r="BEH210" s="9"/>
      <c r="BEI210" s="9"/>
      <c r="BEJ210" s="9"/>
      <c r="BEK210" s="9"/>
      <c r="BEL210" s="9"/>
      <c r="BEM210" s="9"/>
      <c r="BEN210" s="9"/>
      <c r="BEO210" s="9"/>
      <c r="BEP210" s="9"/>
      <c r="BEQ210" s="9"/>
      <c r="BER210" s="9"/>
      <c r="BES210" s="9"/>
      <c r="BET210" s="9"/>
      <c r="BEU210" s="9"/>
      <c r="BEV210" s="9"/>
      <c r="BEW210" s="9"/>
      <c r="BEX210" s="9"/>
      <c r="BEY210" s="9"/>
      <c r="BEZ210" s="9"/>
      <c r="BFA210" s="9"/>
      <c r="BFB210" s="9"/>
      <c r="BFC210" s="9"/>
      <c r="BFD210" s="9"/>
      <c r="BFE210" s="9"/>
      <c r="BFF210" s="9"/>
      <c r="BFG210" s="9"/>
      <c r="BFH210" s="9"/>
      <c r="BFI210" s="9"/>
      <c r="BFJ210" s="9"/>
      <c r="BFK210" s="9"/>
      <c r="BFL210" s="9"/>
      <c r="BFM210" s="9"/>
      <c r="BFN210" s="9"/>
      <c r="BFO210" s="9"/>
      <c r="BFP210" s="9"/>
      <c r="BFQ210" s="9"/>
      <c r="BFR210" s="9"/>
      <c r="BFS210" s="9"/>
      <c r="BFT210" s="9"/>
      <c r="BFU210" s="9"/>
      <c r="BFV210" s="9"/>
      <c r="BFW210" s="9"/>
      <c r="BFX210" s="9"/>
      <c r="BFY210" s="9"/>
      <c r="BFZ210" s="9"/>
      <c r="BGA210" s="9"/>
      <c r="BGB210" s="9"/>
      <c r="BGC210" s="9"/>
      <c r="BGD210" s="9"/>
      <c r="BGE210" s="9"/>
      <c r="BGF210" s="9"/>
      <c r="BGG210" s="9"/>
      <c r="BGH210" s="9"/>
      <c r="BGI210" s="9"/>
      <c r="BGJ210" s="9"/>
      <c r="BGK210" s="9"/>
      <c r="BGL210" s="9"/>
      <c r="BGM210" s="9"/>
      <c r="BGN210" s="9"/>
      <c r="BGO210" s="9"/>
      <c r="BGP210" s="9"/>
      <c r="BGQ210" s="9"/>
      <c r="BGR210" s="9"/>
      <c r="BGS210" s="9"/>
      <c r="BGT210" s="9"/>
      <c r="BGU210" s="9"/>
      <c r="BGV210" s="9"/>
      <c r="BGW210" s="9"/>
      <c r="BGX210" s="9"/>
      <c r="BGY210" s="9"/>
      <c r="BGZ210" s="9"/>
      <c r="BHA210" s="9"/>
      <c r="BHB210" s="9"/>
      <c r="BHC210" s="9"/>
      <c r="BHD210" s="9"/>
      <c r="BHE210" s="9"/>
      <c r="BHF210" s="9"/>
      <c r="BHG210" s="9"/>
      <c r="BHH210" s="9"/>
      <c r="BHI210" s="9"/>
      <c r="BHJ210" s="9"/>
      <c r="BHK210" s="9"/>
      <c r="BHL210" s="9"/>
      <c r="BHM210" s="9"/>
      <c r="BHN210" s="9"/>
      <c r="BHO210" s="9"/>
      <c r="BHP210" s="9"/>
      <c r="BHQ210" s="9"/>
      <c r="BHR210" s="9"/>
      <c r="BHS210" s="9"/>
      <c r="BHT210" s="9"/>
      <c r="BHU210" s="9"/>
      <c r="BHV210" s="9"/>
      <c r="BHW210" s="9"/>
      <c r="BHX210" s="9"/>
      <c r="BHY210" s="9"/>
      <c r="BHZ210" s="9"/>
      <c r="BIA210" s="9"/>
      <c r="BIB210" s="9"/>
      <c r="BIC210" s="9"/>
      <c r="BID210" s="9"/>
      <c r="BIE210" s="9"/>
      <c r="BIF210" s="9"/>
      <c r="BIG210" s="9"/>
      <c r="BIH210" s="9"/>
      <c r="BII210" s="9"/>
      <c r="BIJ210" s="9"/>
      <c r="BIK210" s="9"/>
      <c r="BIL210" s="9"/>
      <c r="BIM210" s="9"/>
      <c r="BIN210" s="9"/>
      <c r="BIO210" s="9"/>
      <c r="BIP210" s="9"/>
      <c r="BIQ210" s="9"/>
      <c r="BIR210" s="9"/>
      <c r="BIS210" s="9"/>
      <c r="BIT210" s="9"/>
      <c r="BIU210" s="9"/>
      <c r="BIV210" s="9"/>
      <c r="BIW210" s="9"/>
      <c r="BIX210" s="9"/>
      <c r="BIY210" s="9"/>
      <c r="BIZ210" s="9"/>
      <c r="BJA210" s="9"/>
      <c r="BJB210" s="9"/>
      <c r="BJC210" s="9"/>
      <c r="BJD210" s="9"/>
      <c r="BJE210" s="9"/>
      <c r="BJF210" s="9"/>
      <c r="BJG210" s="9"/>
      <c r="BJH210" s="9"/>
      <c r="BJI210" s="9"/>
      <c r="BJJ210" s="9"/>
      <c r="BJK210" s="9"/>
      <c r="BJL210" s="9"/>
      <c r="BJM210" s="9"/>
      <c r="BJN210" s="9"/>
      <c r="BJO210" s="9"/>
      <c r="BJP210" s="9"/>
      <c r="BJQ210" s="9"/>
      <c r="BJR210" s="9"/>
      <c r="BJS210" s="9"/>
      <c r="BJT210" s="9"/>
      <c r="BJU210" s="9"/>
      <c r="BJV210" s="9"/>
      <c r="BJW210" s="9"/>
      <c r="BJX210" s="9"/>
      <c r="BJY210" s="9"/>
      <c r="BJZ210" s="9"/>
      <c r="BKA210" s="9"/>
      <c r="BKB210" s="9"/>
      <c r="BKC210" s="9"/>
      <c r="BKD210" s="9"/>
      <c r="BKE210" s="9"/>
      <c r="BKF210" s="9"/>
      <c r="BKG210" s="9"/>
      <c r="BKH210" s="9"/>
      <c r="BKI210" s="9"/>
      <c r="BKJ210" s="9"/>
      <c r="BKK210" s="9"/>
      <c r="BKL210" s="9"/>
      <c r="BKM210" s="9"/>
      <c r="BKN210" s="9"/>
      <c r="BKO210" s="9"/>
      <c r="BKP210" s="9"/>
      <c r="BKQ210" s="9"/>
      <c r="BKR210" s="9"/>
      <c r="BKS210" s="9"/>
      <c r="BKT210" s="9"/>
      <c r="BKU210" s="9"/>
      <c r="BKV210" s="9"/>
      <c r="BKW210" s="9"/>
      <c r="BKX210" s="9"/>
      <c r="BKY210" s="9"/>
      <c r="BKZ210" s="9"/>
      <c r="BLA210" s="9"/>
      <c r="BLB210" s="9"/>
      <c r="BLC210" s="9"/>
      <c r="BLD210" s="9"/>
      <c r="BLE210" s="9"/>
      <c r="BLF210" s="9"/>
      <c r="BLG210" s="9"/>
      <c r="BLH210" s="9"/>
      <c r="BLI210" s="9"/>
      <c r="BLJ210" s="9"/>
      <c r="BLK210" s="9"/>
      <c r="BLL210" s="9"/>
      <c r="BLM210" s="9"/>
      <c r="BLN210" s="9"/>
      <c r="BLO210" s="9"/>
      <c r="BLP210" s="9"/>
      <c r="BLQ210" s="9"/>
      <c r="BLR210" s="9"/>
      <c r="BLS210" s="9"/>
      <c r="BLT210" s="9"/>
      <c r="BLU210" s="9"/>
      <c r="BLV210" s="9"/>
      <c r="BLW210" s="9"/>
      <c r="BLX210" s="9"/>
      <c r="BLY210" s="9"/>
      <c r="BLZ210" s="9"/>
      <c r="BMA210" s="9"/>
      <c r="BMB210" s="9"/>
      <c r="BMC210" s="9"/>
      <c r="BMD210" s="9"/>
      <c r="BME210" s="9"/>
      <c r="BMF210" s="9"/>
      <c r="BMG210" s="9"/>
      <c r="BMH210" s="9"/>
      <c r="BMI210" s="9"/>
      <c r="BMJ210" s="9"/>
      <c r="BMK210" s="9"/>
      <c r="BML210" s="9"/>
      <c r="BMM210" s="9"/>
      <c r="BMN210" s="9"/>
      <c r="BMO210" s="9"/>
      <c r="BMP210" s="9"/>
      <c r="BMQ210" s="9"/>
      <c r="BMR210" s="9"/>
      <c r="BMS210" s="9"/>
      <c r="BMT210" s="9"/>
      <c r="BMU210" s="9"/>
      <c r="BMV210" s="9"/>
      <c r="BMW210" s="9"/>
      <c r="BMX210" s="9"/>
      <c r="BMY210" s="9"/>
      <c r="BMZ210" s="9"/>
      <c r="BNA210" s="9"/>
      <c r="BNB210" s="9"/>
      <c r="BNC210" s="9"/>
      <c r="BND210" s="9"/>
      <c r="BNE210" s="9"/>
      <c r="BNF210" s="9"/>
      <c r="BNG210" s="9"/>
      <c r="BNH210" s="9"/>
      <c r="BNI210" s="9"/>
      <c r="BNJ210" s="9"/>
      <c r="BNK210" s="9"/>
      <c r="BNL210" s="9"/>
      <c r="BNM210" s="9"/>
      <c r="BNN210" s="9"/>
      <c r="BNO210" s="9"/>
      <c r="BNP210" s="9"/>
      <c r="BNQ210" s="9"/>
      <c r="BNR210" s="9"/>
      <c r="BNS210" s="9"/>
      <c r="BNT210" s="9"/>
      <c r="BNU210" s="9"/>
      <c r="BNV210" s="9"/>
      <c r="BNW210" s="9"/>
      <c r="BNX210" s="9"/>
      <c r="BNY210" s="9"/>
      <c r="BNZ210" s="9"/>
      <c r="BOA210" s="9"/>
      <c r="BOB210" s="9"/>
      <c r="BOC210" s="9"/>
      <c r="BOD210" s="9"/>
      <c r="BOE210" s="9"/>
      <c r="BOF210" s="9"/>
      <c r="BOG210" s="9"/>
      <c r="BOH210" s="9"/>
      <c r="BOI210" s="9"/>
      <c r="BOJ210" s="9"/>
      <c r="BOK210" s="9"/>
      <c r="BOL210" s="9"/>
      <c r="BOM210" s="9"/>
      <c r="BON210" s="9"/>
      <c r="BOO210" s="9"/>
      <c r="BOP210" s="9"/>
      <c r="BOQ210" s="9"/>
      <c r="BOR210" s="9"/>
      <c r="BOS210" s="9"/>
      <c r="BOT210" s="9"/>
      <c r="BOU210" s="9"/>
      <c r="BOV210" s="9"/>
      <c r="BOW210" s="9"/>
      <c r="BOX210" s="9"/>
      <c r="BOY210" s="9"/>
      <c r="BOZ210" s="9"/>
      <c r="BPA210" s="9"/>
      <c r="BPB210" s="9"/>
      <c r="BPC210" s="9"/>
      <c r="BPD210" s="9"/>
      <c r="BPE210" s="9"/>
      <c r="BPF210" s="9"/>
      <c r="BPG210" s="9"/>
      <c r="BPH210" s="9"/>
      <c r="BPI210" s="9"/>
      <c r="BPJ210" s="9"/>
      <c r="BPK210" s="9"/>
      <c r="BPL210" s="9"/>
      <c r="BPM210" s="9"/>
      <c r="BPN210" s="9"/>
      <c r="BPO210" s="9"/>
      <c r="BPP210" s="9"/>
      <c r="BPQ210" s="9"/>
      <c r="BPR210" s="9"/>
      <c r="BPS210" s="9"/>
      <c r="BPT210" s="9"/>
      <c r="BPU210" s="9"/>
      <c r="BPV210" s="9"/>
      <c r="BPW210" s="9"/>
      <c r="BPX210" s="9"/>
      <c r="BPY210" s="9"/>
      <c r="BPZ210" s="9"/>
      <c r="BQA210" s="9"/>
      <c r="BQB210" s="9"/>
      <c r="BQC210" s="9"/>
      <c r="BQD210" s="9"/>
      <c r="BQE210" s="9"/>
      <c r="BQF210" s="9"/>
      <c r="BQG210" s="9"/>
      <c r="BQH210" s="9"/>
      <c r="BQI210" s="9"/>
      <c r="BQJ210" s="9"/>
      <c r="BQK210" s="9"/>
      <c r="BQL210" s="9"/>
      <c r="BQM210" s="9"/>
      <c r="BQN210" s="9"/>
      <c r="BQO210" s="9"/>
      <c r="BQP210" s="9"/>
      <c r="BQQ210" s="9"/>
      <c r="BQR210" s="9"/>
      <c r="BQS210" s="9"/>
      <c r="BQT210" s="9"/>
      <c r="BQU210" s="9"/>
      <c r="BQV210" s="9"/>
      <c r="BQW210" s="9"/>
      <c r="BQX210" s="9"/>
      <c r="BQY210" s="9"/>
      <c r="BQZ210" s="9"/>
      <c r="BRA210" s="9"/>
      <c r="BRB210" s="9"/>
      <c r="BRC210" s="9"/>
      <c r="BRD210" s="9"/>
      <c r="BRE210" s="9"/>
      <c r="BRF210" s="9"/>
      <c r="BRG210" s="9"/>
      <c r="BRH210" s="9"/>
      <c r="BRI210" s="9"/>
      <c r="BRJ210" s="9"/>
      <c r="BRK210" s="9"/>
      <c r="BRL210" s="9"/>
      <c r="BRM210" s="9"/>
      <c r="BRN210" s="9"/>
      <c r="BRO210" s="9"/>
      <c r="BRP210" s="9"/>
      <c r="BRQ210" s="9"/>
      <c r="BRR210" s="9"/>
      <c r="BRS210" s="9"/>
      <c r="BRT210" s="9"/>
      <c r="BRU210" s="9"/>
      <c r="BRV210" s="9"/>
      <c r="BRW210" s="9"/>
      <c r="BRX210" s="9"/>
      <c r="BRY210" s="9"/>
      <c r="BRZ210" s="9"/>
      <c r="BSA210" s="9"/>
      <c r="BSB210" s="9"/>
      <c r="BSC210" s="9"/>
      <c r="BSD210" s="9"/>
      <c r="BSE210" s="9"/>
      <c r="BSF210" s="9"/>
      <c r="BSG210" s="9"/>
      <c r="BSH210" s="9"/>
      <c r="BSI210" s="9"/>
      <c r="BSJ210" s="9"/>
      <c r="BSK210" s="9"/>
      <c r="BSL210" s="9"/>
      <c r="BSM210" s="9"/>
      <c r="BSN210" s="9"/>
      <c r="BSO210" s="9"/>
      <c r="BSP210" s="9"/>
      <c r="BSQ210" s="9"/>
      <c r="BSR210" s="9"/>
      <c r="BSS210" s="9"/>
      <c r="BST210" s="9"/>
      <c r="BSU210" s="9"/>
      <c r="BSV210" s="9"/>
      <c r="BSW210" s="9"/>
      <c r="BSX210" s="9"/>
      <c r="BSY210" s="9"/>
      <c r="BSZ210" s="9"/>
      <c r="BTA210" s="9"/>
      <c r="BTB210" s="9"/>
      <c r="BTC210" s="9"/>
      <c r="BTD210" s="9"/>
      <c r="BTE210" s="9"/>
      <c r="BTF210" s="9"/>
      <c r="BTG210" s="9"/>
      <c r="BTH210" s="9"/>
      <c r="BTI210" s="9"/>
      <c r="BTJ210" s="9"/>
      <c r="BTK210" s="9"/>
      <c r="BTL210" s="9"/>
      <c r="BTM210" s="9"/>
      <c r="BTN210" s="9"/>
      <c r="BTO210" s="9"/>
      <c r="BTP210" s="9"/>
      <c r="BTQ210" s="9"/>
      <c r="BTR210" s="9"/>
      <c r="BTS210" s="9"/>
      <c r="BTT210" s="9"/>
      <c r="BTU210" s="9"/>
      <c r="BTV210" s="9"/>
      <c r="BTW210" s="9"/>
      <c r="BTX210" s="9"/>
      <c r="BTY210" s="9"/>
      <c r="BTZ210" s="9"/>
      <c r="BUA210" s="9"/>
      <c r="BUB210" s="9"/>
      <c r="BUC210" s="9"/>
      <c r="BUD210" s="9"/>
      <c r="BUE210" s="9"/>
      <c r="BUF210" s="9"/>
      <c r="BUG210" s="9"/>
      <c r="BUH210" s="9"/>
      <c r="BUI210" s="9"/>
      <c r="BUJ210" s="9"/>
      <c r="BUK210" s="9"/>
      <c r="BUL210" s="9"/>
      <c r="BUM210" s="9"/>
      <c r="BUN210" s="9"/>
      <c r="BUO210" s="9"/>
      <c r="BUP210" s="9"/>
      <c r="BUQ210" s="9"/>
      <c r="BUR210" s="9"/>
      <c r="BUS210" s="9"/>
      <c r="BUT210" s="9"/>
      <c r="BUU210" s="9"/>
      <c r="BUV210" s="9"/>
      <c r="BUW210" s="9"/>
      <c r="BUX210" s="9"/>
      <c r="BUY210" s="9"/>
      <c r="BUZ210" s="9"/>
      <c r="BVA210" s="9"/>
      <c r="BVB210" s="9"/>
      <c r="BVC210" s="9"/>
      <c r="BVD210" s="9"/>
      <c r="BVE210" s="9"/>
      <c r="BVF210" s="9"/>
      <c r="BVG210" s="9"/>
      <c r="BVH210" s="9"/>
      <c r="BVI210" s="9"/>
      <c r="BVJ210" s="9"/>
      <c r="BVK210" s="9"/>
      <c r="BVL210" s="9"/>
      <c r="BVM210" s="9"/>
      <c r="BVN210" s="9"/>
      <c r="BVO210" s="9"/>
      <c r="BVP210" s="9"/>
      <c r="BVQ210" s="9"/>
      <c r="BVR210" s="9"/>
      <c r="BVS210" s="9"/>
      <c r="BVT210" s="9"/>
      <c r="BVU210" s="9"/>
      <c r="BVV210" s="9"/>
      <c r="BVW210" s="9"/>
      <c r="BVX210" s="9"/>
      <c r="BVY210" s="9"/>
      <c r="BVZ210" s="9"/>
      <c r="BWA210" s="9"/>
      <c r="BWB210" s="9"/>
      <c r="BWC210" s="9"/>
      <c r="BWD210" s="9"/>
      <c r="BWE210" s="9"/>
      <c r="BWF210" s="9"/>
      <c r="BWG210" s="9"/>
      <c r="BWH210" s="9"/>
      <c r="BWI210" s="9"/>
      <c r="BWJ210" s="9"/>
      <c r="BWK210" s="9"/>
      <c r="BWL210" s="9"/>
      <c r="BWM210" s="9"/>
      <c r="BWN210" s="9"/>
      <c r="BWO210" s="9"/>
      <c r="BWP210" s="9"/>
      <c r="BWQ210" s="9"/>
      <c r="BWR210" s="9"/>
      <c r="BWS210" s="9"/>
      <c r="BWT210" s="9"/>
      <c r="BWU210" s="9"/>
      <c r="BWV210" s="9"/>
      <c r="BWW210" s="9"/>
      <c r="BWX210" s="9"/>
      <c r="BWY210" s="9"/>
      <c r="BWZ210" s="9"/>
      <c r="BXA210" s="9"/>
      <c r="BXB210" s="9"/>
      <c r="BXC210" s="9"/>
      <c r="BXD210" s="9"/>
    </row>
    <row r="211" ht="14.25" customHeight="1">
      <c r="A211" s="9">
        <v>25.0</v>
      </c>
      <c r="B211" s="9" t="s">
        <v>11947</v>
      </c>
      <c r="C211" s="9" t="s">
        <v>11948</v>
      </c>
      <c r="D211" s="9" t="s">
        <v>11948</v>
      </c>
      <c r="E211" s="9"/>
      <c r="F211" s="9">
        <v>27.0</v>
      </c>
      <c r="G211" s="9" t="s">
        <v>13751</v>
      </c>
      <c r="H211" s="9"/>
      <c r="I211" s="9"/>
      <c r="J211" s="9"/>
      <c r="K211" s="9"/>
      <c r="L211" s="9">
        <v>27.0</v>
      </c>
      <c r="M211" s="9"/>
      <c r="N211" s="9"/>
      <c r="O211" s="9"/>
      <c r="P211" s="9">
        <v>0.0</v>
      </c>
      <c r="Q211" s="9" t="s">
        <v>13752</v>
      </c>
      <c r="R211" s="9"/>
      <c r="S211" s="9" t="s">
        <v>3453</v>
      </c>
      <c r="T211" s="9" t="s">
        <v>3452</v>
      </c>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c r="DA211" s="9"/>
      <c r="DB211" s="9"/>
      <c r="DC211" s="9"/>
      <c r="DD211" s="9"/>
      <c r="DE211" s="9"/>
      <c r="DF211" s="9"/>
      <c r="DG211" s="9"/>
      <c r="DH211" s="9"/>
      <c r="DI211" s="9"/>
      <c r="DJ211" s="9"/>
      <c r="DK211" s="9"/>
      <c r="DL211" s="9"/>
      <c r="DM211" s="9"/>
      <c r="DN211" s="9"/>
      <c r="DO211" s="9"/>
      <c r="DP211" s="9"/>
      <c r="DQ211" s="9"/>
      <c r="DR211" s="9"/>
      <c r="DS211" s="9"/>
      <c r="DT211" s="9"/>
      <c r="DU211" s="9"/>
      <c r="DV211" s="9"/>
      <c r="DW211" s="9"/>
      <c r="DX211" s="9"/>
      <c r="DY211" s="9"/>
      <c r="DZ211" s="9"/>
      <c r="EA211" s="9"/>
      <c r="EB211" s="9"/>
      <c r="EC211" s="9"/>
      <c r="ED211" s="9"/>
      <c r="EE211" s="9"/>
      <c r="EF211" s="9"/>
      <c r="EG211" s="9"/>
      <c r="EH211" s="9"/>
      <c r="EI211" s="9"/>
      <c r="EJ211" s="9"/>
      <c r="EK211" s="9"/>
      <c r="EL211" s="9"/>
      <c r="EM211" s="9"/>
      <c r="EN211" s="9"/>
      <c r="EO211" s="9"/>
      <c r="EP211" s="9"/>
      <c r="EQ211" s="9"/>
      <c r="ER211" s="9"/>
      <c r="ES211" s="9"/>
      <c r="ET211" s="9"/>
      <c r="EU211" s="9"/>
      <c r="EV211" s="9"/>
      <c r="EW211" s="9"/>
      <c r="EX211" s="9"/>
      <c r="EY211" s="9"/>
      <c r="EZ211" s="9"/>
      <c r="FA211" s="9"/>
      <c r="FB211" s="9"/>
      <c r="FC211" s="9"/>
      <c r="FD211" s="9"/>
      <c r="FE211" s="9"/>
      <c r="FF211" s="9"/>
      <c r="FG211" s="9"/>
      <c r="FH211" s="9"/>
      <c r="FI211" s="9"/>
      <c r="FJ211" s="9"/>
      <c r="FK211" s="9"/>
      <c r="FL211" s="9"/>
      <c r="FM211" s="9"/>
      <c r="FN211" s="9"/>
      <c r="FO211" s="9"/>
      <c r="FP211" s="9"/>
      <c r="FQ211" s="9"/>
      <c r="FR211" s="9"/>
      <c r="FS211" s="9"/>
      <c r="FT211" s="9"/>
      <c r="FU211" s="9"/>
      <c r="FV211" s="9"/>
      <c r="FW211" s="9"/>
      <c r="FX211" s="9"/>
      <c r="FY211" s="9"/>
      <c r="FZ211" s="9"/>
      <c r="GA211" s="9"/>
      <c r="GB211" s="9"/>
      <c r="GC211" s="9"/>
      <c r="GD211" s="9"/>
      <c r="GE211" s="9"/>
      <c r="GF211" s="9"/>
      <c r="GG211" s="9"/>
      <c r="GH211" s="9"/>
      <c r="GI211" s="9"/>
      <c r="GJ211" s="9"/>
      <c r="GK211" s="9"/>
      <c r="GL211" s="9"/>
      <c r="GM211" s="9"/>
      <c r="GN211" s="9"/>
      <c r="GO211" s="9"/>
      <c r="GP211" s="9"/>
      <c r="GQ211" s="9"/>
      <c r="GR211" s="9"/>
      <c r="GS211" s="9"/>
      <c r="GT211" s="9"/>
      <c r="GU211" s="9"/>
      <c r="GV211" s="9"/>
      <c r="GW211" s="9"/>
      <c r="GX211" s="9"/>
      <c r="GY211" s="9"/>
      <c r="GZ211" s="9"/>
      <c r="HA211" s="9"/>
      <c r="HB211" s="9"/>
      <c r="HC211" s="9"/>
      <c r="HD211" s="9"/>
      <c r="HE211" s="9"/>
      <c r="HF211" s="9"/>
      <c r="HG211" s="9"/>
      <c r="HH211" s="9"/>
      <c r="HI211" s="9"/>
      <c r="HJ211" s="9"/>
      <c r="HK211" s="9"/>
      <c r="HL211" s="9"/>
      <c r="HM211" s="9"/>
      <c r="HN211" s="9"/>
      <c r="HO211" s="9"/>
      <c r="HP211" s="9"/>
      <c r="HQ211" s="9"/>
      <c r="HR211" s="9"/>
      <c r="HS211" s="9"/>
      <c r="HT211" s="9"/>
      <c r="HU211" s="9"/>
      <c r="HV211" s="9"/>
      <c r="HW211" s="9"/>
      <c r="HX211" s="9"/>
      <c r="HY211" s="9"/>
      <c r="HZ211" s="9"/>
      <c r="IA211" s="9"/>
      <c r="IB211" s="9"/>
      <c r="IC211" s="9"/>
      <c r="ID211" s="9"/>
      <c r="IE211" s="9"/>
      <c r="IF211" s="9"/>
      <c r="IG211" s="9"/>
      <c r="IH211" s="9"/>
      <c r="II211" s="9"/>
      <c r="IJ211" s="9"/>
      <c r="IK211" s="9"/>
      <c r="IL211" s="9"/>
      <c r="IM211" s="9"/>
      <c r="IN211" s="9"/>
      <c r="IO211" s="9"/>
      <c r="IP211" s="9"/>
      <c r="IQ211" s="9"/>
      <c r="IR211" s="9"/>
      <c r="IS211" s="9"/>
      <c r="IT211" s="9"/>
      <c r="IU211" s="9"/>
      <c r="IV211" s="9"/>
      <c r="IW211" s="9"/>
      <c r="IX211" s="9"/>
      <c r="IY211" s="9"/>
      <c r="IZ211" s="9"/>
      <c r="JA211" s="9"/>
      <c r="JB211" s="9"/>
      <c r="JC211" s="9"/>
      <c r="JD211" s="9"/>
      <c r="JE211" s="9"/>
      <c r="JF211" s="9"/>
      <c r="JG211" s="9"/>
      <c r="JH211" s="9"/>
      <c r="JI211" s="9"/>
      <c r="JJ211" s="9"/>
      <c r="JK211" s="9"/>
      <c r="JL211" s="9"/>
      <c r="JM211" s="9"/>
      <c r="JN211" s="9"/>
      <c r="JO211" s="9"/>
      <c r="JP211" s="9"/>
      <c r="JQ211" s="9"/>
      <c r="JR211" s="9"/>
      <c r="JS211" s="9"/>
      <c r="JT211" s="9"/>
      <c r="JU211" s="9"/>
      <c r="JV211" s="9"/>
      <c r="JW211" s="9"/>
      <c r="JX211" s="9"/>
      <c r="JY211" s="9"/>
      <c r="JZ211" s="9"/>
      <c r="KA211" s="9"/>
      <c r="KB211" s="9"/>
      <c r="KC211" s="9"/>
      <c r="KD211" s="9"/>
      <c r="KE211" s="9"/>
      <c r="KF211" s="9"/>
      <c r="KG211" s="9"/>
      <c r="KH211" s="9"/>
      <c r="KI211" s="9"/>
      <c r="KJ211" s="9"/>
      <c r="KK211" s="9"/>
      <c r="KL211" s="9"/>
      <c r="KM211" s="9"/>
      <c r="KN211" s="9"/>
      <c r="KO211" s="9"/>
      <c r="KP211" s="9"/>
      <c r="KQ211" s="9"/>
      <c r="KR211" s="9"/>
      <c r="KS211" s="9"/>
      <c r="KT211" s="9"/>
      <c r="KU211" s="9"/>
      <c r="KV211" s="9"/>
      <c r="KW211" s="9"/>
      <c r="KX211" s="9"/>
      <c r="KY211" s="9"/>
      <c r="KZ211" s="9"/>
      <c r="LA211" s="9"/>
      <c r="LB211" s="9"/>
      <c r="LC211" s="9"/>
      <c r="LD211" s="9"/>
      <c r="LE211" s="9"/>
      <c r="LF211" s="9"/>
      <c r="LG211" s="9"/>
      <c r="LH211" s="9"/>
      <c r="LI211" s="9"/>
      <c r="LJ211" s="9"/>
      <c r="LK211" s="9"/>
      <c r="LL211" s="9"/>
      <c r="LM211" s="9"/>
      <c r="LN211" s="9"/>
      <c r="LO211" s="9"/>
      <c r="LP211" s="9"/>
      <c r="LQ211" s="9"/>
      <c r="LR211" s="9"/>
      <c r="LS211" s="9"/>
      <c r="LT211" s="9"/>
      <c r="LU211" s="9"/>
      <c r="LV211" s="9"/>
      <c r="LW211" s="9"/>
      <c r="LX211" s="9"/>
      <c r="LY211" s="9"/>
      <c r="LZ211" s="9"/>
      <c r="MA211" s="9"/>
      <c r="MB211" s="9"/>
      <c r="MC211" s="9"/>
      <c r="MD211" s="9"/>
      <c r="ME211" s="9"/>
      <c r="MF211" s="9"/>
      <c r="MG211" s="9"/>
      <c r="MH211" s="9"/>
      <c r="MI211" s="9"/>
      <c r="MJ211" s="9"/>
      <c r="MK211" s="9"/>
      <c r="ML211" s="9"/>
      <c r="MM211" s="9"/>
      <c r="MN211" s="9"/>
      <c r="MO211" s="9"/>
      <c r="MP211" s="9"/>
      <c r="MQ211" s="9"/>
      <c r="MR211" s="9"/>
      <c r="MS211" s="9"/>
      <c r="MT211" s="9"/>
      <c r="MU211" s="9"/>
      <c r="MV211" s="9"/>
      <c r="MW211" s="9"/>
      <c r="MX211" s="9"/>
      <c r="MY211" s="9"/>
      <c r="MZ211" s="9"/>
      <c r="NA211" s="9"/>
      <c r="NB211" s="9"/>
      <c r="NC211" s="9"/>
      <c r="ND211" s="9"/>
      <c r="NE211" s="9"/>
      <c r="NF211" s="9"/>
      <c r="NG211" s="9"/>
      <c r="NH211" s="9"/>
      <c r="NI211" s="9"/>
      <c r="NJ211" s="9"/>
      <c r="NK211" s="9"/>
      <c r="NL211" s="9"/>
      <c r="NM211" s="9"/>
      <c r="NN211" s="9"/>
      <c r="NO211" s="9"/>
      <c r="NP211" s="9"/>
      <c r="NQ211" s="9"/>
      <c r="NR211" s="9"/>
      <c r="NS211" s="9"/>
      <c r="NT211" s="9"/>
      <c r="NU211" s="9"/>
      <c r="NV211" s="9"/>
      <c r="NW211" s="9"/>
      <c r="NX211" s="9"/>
      <c r="NY211" s="9"/>
      <c r="NZ211" s="9"/>
      <c r="OA211" s="9"/>
      <c r="OB211" s="9"/>
      <c r="OC211" s="9"/>
      <c r="OD211" s="9"/>
      <c r="OE211" s="9"/>
      <c r="OF211" s="9"/>
      <c r="OG211" s="9"/>
      <c r="OH211" s="9"/>
      <c r="OI211" s="9"/>
      <c r="OJ211" s="9"/>
      <c r="OK211" s="9"/>
      <c r="OL211" s="9"/>
      <c r="OM211" s="9"/>
      <c r="ON211" s="9"/>
      <c r="OO211" s="9"/>
      <c r="OP211" s="9"/>
      <c r="OQ211" s="9"/>
      <c r="OR211" s="9"/>
      <c r="OS211" s="9"/>
      <c r="OT211" s="9"/>
      <c r="OU211" s="9"/>
      <c r="OV211" s="9"/>
      <c r="OW211" s="9"/>
      <c r="OX211" s="9"/>
      <c r="OY211" s="9"/>
      <c r="OZ211" s="9"/>
      <c r="PA211" s="9"/>
      <c r="PB211" s="9"/>
      <c r="PC211" s="9"/>
      <c r="PD211" s="9"/>
      <c r="PE211" s="9"/>
      <c r="PF211" s="9"/>
      <c r="PG211" s="9"/>
      <c r="PH211" s="9"/>
      <c r="PI211" s="9"/>
      <c r="PJ211" s="9"/>
      <c r="PK211" s="9"/>
      <c r="PL211" s="9"/>
      <c r="PM211" s="9"/>
      <c r="PN211" s="9"/>
      <c r="PO211" s="9"/>
      <c r="PP211" s="9"/>
      <c r="PQ211" s="9"/>
      <c r="PR211" s="9"/>
      <c r="PS211" s="9"/>
      <c r="PT211" s="9"/>
      <c r="PU211" s="9"/>
      <c r="PV211" s="9"/>
      <c r="PW211" s="9"/>
      <c r="PX211" s="9"/>
      <c r="PY211" s="9"/>
      <c r="PZ211" s="9"/>
      <c r="QA211" s="9"/>
      <c r="QB211" s="9"/>
      <c r="QC211" s="9"/>
      <c r="QD211" s="9"/>
      <c r="QE211" s="9"/>
      <c r="QF211" s="9"/>
      <c r="QG211" s="9"/>
      <c r="QH211" s="9"/>
      <c r="QI211" s="9"/>
      <c r="QJ211" s="9"/>
      <c r="QK211" s="9"/>
      <c r="QL211" s="9"/>
      <c r="QM211" s="9"/>
      <c r="QN211" s="9"/>
      <c r="QO211" s="9"/>
      <c r="QP211" s="9"/>
      <c r="QQ211" s="9"/>
      <c r="QR211" s="9"/>
      <c r="QS211" s="9"/>
      <c r="QT211" s="9"/>
      <c r="QU211" s="9"/>
      <c r="QV211" s="9"/>
      <c r="QW211" s="9"/>
      <c r="QX211" s="9"/>
      <c r="QY211" s="9"/>
      <c r="QZ211" s="9"/>
      <c r="RA211" s="9"/>
      <c r="RB211" s="9"/>
      <c r="RC211" s="9"/>
      <c r="RD211" s="9"/>
      <c r="RE211" s="9"/>
      <c r="RF211" s="9"/>
      <c r="RG211" s="9"/>
      <c r="RH211" s="9"/>
      <c r="RI211" s="9"/>
      <c r="RJ211" s="9"/>
      <c r="RK211" s="9"/>
      <c r="RL211" s="9"/>
      <c r="RM211" s="9"/>
      <c r="RN211" s="9"/>
      <c r="RO211" s="9"/>
      <c r="RP211" s="9"/>
      <c r="RQ211" s="9"/>
      <c r="RR211" s="9"/>
      <c r="RS211" s="9"/>
      <c r="RT211" s="9"/>
      <c r="RU211" s="9"/>
      <c r="RV211" s="9"/>
      <c r="RW211" s="9"/>
      <c r="RX211" s="9"/>
      <c r="RY211" s="9"/>
      <c r="RZ211" s="9"/>
      <c r="SA211" s="9"/>
      <c r="SB211" s="9"/>
      <c r="SC211" s="9"/>
      <c r="SD211" s="9"/>
      <c r="SE211" s="9"/>
      <c r="SF211" s="9"/>
      <c r="SG211" s="9"/>
      <c r="SH211" s="9"/>
      <c r="SI211" s="9"/>
      <c r="SJ211" s="9"/>
      <c r="SK211" s="9"/>
      <c r="SL211" s="9"/>
      <c r="SM211" s="9"/>
      <c r="SN211" s="9"/>
      <c r="SO211" s="9"/>
      <c r="SP211" s="9"/>
      <c r="SQ211" s="9"/>
      <c r="SR211" s="9"/>
      <c r="SS211" s="9"/>
      <c r="ST211" s="9"/>
      <c r="SU211" s="9"/>
      <c r="SV211" s="9"/>
      <c r="SW211" s="9"/>
      <c r="SX211" s="9"/>
      <c r="SY211" s="9"/>
      <c r="SZ211" s="9"/>
      <c r="TA211" s="9"/>
      <c r="TB211" s="9"/>
      <c r="TC211" s="9"/>
      <c r="TD211" s="9"/>
      <c r="TE211" s="9"/>
      <c r="TF211" s="9"/>
      <c r="TG211" s="9"/>
      <c r="TH211" s="9"/>
      <c r="TI211" s="9"/>
      <c r="TJ211" s="9"/>
      <c r="TK211" s="9"/>
      <c r="TL211" s="9"/>
      <c r="TM211" s="9"/>
      <c r="TN211" s="9"/>
      <c r="TO211" s="9"/>
      <c r="ANB211" s="9"/>
      <c r="ANC211" s="9"/>
      <c r="AND211" s="9"/>
      <c r="ANE211" s="9"/>
      <c r="ANF211" s="9"/>
      <c r="ANG211" s="9"/>
      <c r="ANH211" s="9"/>
      <c r="ANI211" s="9"/>
      <c r="ANJ211" s="9"/>
      <c r="ANK211" s="9"/>
      <c r="ANL211" s="9"/>
      <c r="ANM211" s="9"/>
      <c r="ANN211" s="9"/>
      <c r="ANO211" s="9"/>
      <c r="ANP211" s="9"/>
      <c r="ANQ211" s="9"/>
      <c r="ANR211" s="9"/>
      <c r="ANS211" s="9"/>
      <c r="ANT211" s="9"/>
      <c r="ANU211" s="9"/>
      <c r="ANV211" s="9"/>
      <c r="ANW211" s="9"/>
      <c r="ANX211" s="9"/>
      <c r="ANY211" s="9"/>
      <c r="ANZ211" s="9"/>
      <c r="AOA211" s="9"/>
      <c r="AOB211" s="9"/>
      <c r="AOC211" s="9"/>
      <c r="AOD211" s="9"/>
      <c r="AOE211" s="9"/>
      <c r="AOF211" s="9"/>
      <c r="AOG211" s="9"/>
      <c r="AOH211" s="9"/>
      <c r="AOI211" s="9"/>
      <c r="AOJ211" s="9"/>
      <c r="AOK211" s="9"/>
      <c r="AOL211" s="9"/>
      <c r="AOM211" s="9"/>
      <c r="AON211" s="9"/>
      <c r="AOO211" s="9"/>
      <c r="AOP211" s="9"/>
      <c r="AOQ211" s="9"/>
      <c r="AOR211" s="9"/>
      <c r="AOS211" s="9"/>
      <c r="AOT211" s="9"/>
      <c r="AOU211" s="9"/>
      <c r="AOV211" s="9"/>
      <c r="AOW211" s="9"/>
      <c r="AOX211" s="9"/>
      <c r="AOY211" s="9"/>
      <c r="AOZ211" s="9"/>
      <c r="APA211" s="9"/>
      <c r="APB211" s="9"/>
      <c r="APC211" s="9"/>
      <c r="APD211" s="9"/>
      <c r="APE211" s="9"/>
      <c r="APF211" s="9"/>
      <c r="APG211" s="9"/>
      <c r="APH211" s="9"/>
      <c r="API211" s="9"/>
      <c r="APJ211" s="9"/>
      <c r="APK211" s="9"/>
      <c r="APL211" s="9"/>
      <c r="APM211" s="9"/>
      <c r="APN211" s="9"/>
      <c r="APO211" s="9"/>
      <c r="APP211" s="9"/>
      <c r="APQ211" s="9"/>
      <c r="APR211" s="9"/>
      <c r="APS211" s="9"/>
      <c r="APT211" s="9"/>
      <c r="APU211" s="9"/>
      <c r="APV211" s="9"/>
      <c r="APW211" s="9"/>
      <c r="APX211" s="9"/>
      <c r="APY211" s="9"/>
      <c r="APZ211" s="9"/>
      <c r="AQA211" s="9"/>
      <c r="AQB211" s="9"/>
      <c r="AQC211" s="9"/>
      <c r="AQD211" s="9"/>
      <c r="AQE211" s="9"/>
      <c r="AQF211" s="9"/>
      <c r="AQG211" s="9"/>
      <c r="AQH211" s="9"/>
      <c r="AQI211" s="9"/>
      <c r="AQJ211" s="9"/>
      <c r="AQK211" s="9"/>
      <c r="AQL211" s="9"/>
      <c r="AQM211" s="9"/>
      <c r="AQN211" s="9"/>
      <c r="AQO211" s="9"/>
      <c r="AQP211" s="9"/>
      <c r="AQQ211" s="9"/>
      <c r="AQR211" s="9"/>
      <c r="AQS211" s="9"/>
      <c r="AQT211" s="9"/>
      <c r="AQU211" s="9"/>
      <c r="AQV211" s="9"/>
      <c r="AQW211" s="9"/>
      <c r="AQX211" s="9"/>
      <c r="AQY211" s="9"/>
      <c r="AQZ211" s="9"/>
      <c r="ARA211" s="9"/>
      <c r="ARB211" s="9"/>
      <c r="ARC211" s="9"/>
      <c r="ARD211" s="9"/>
      <c r="ARE211" s="9"/>
      <c r="ARF211" s="9"/>
      <c r="ARG211" s="9"/>
      <c r="ARH211" s="9"/>
      <c r="ARI211" s="9"/>
      <c r="ARJ211" s="9"/>
      <c r="ARK211" s="9"/>
      <c r="ARL211" s="9"/>
      <c r="ARM211" s="9"/>
      <c r="ARN211" s="9"/>
      <c r="ARO211" s="9"/>
      <c r="ARP211" s="9"/>
      <c r="ARQ211" s="9"/>
      <c r="ARR211" s="9"/>
      <c r="ARS211" s="9"/>
      <c r="ART211" s="9"/>
      <c r="ARU211" s="9"/>
      <c r="ARV211" s="9"/>
      <c r="ARW211" s="9"/>
      <c r="ARX211" s="9"/>
      <c r="ARY211" s="9"/>
      <c r="ARZ211" s="9"/>
      <c r="ASA211" s="9"/>
      <c r="ASB211" s="9"/>
      <c r="ASC211" s="9"/>
      <c r="ASD211" s="9"/>
      <c r="ASE211" s="9"/>
      <c r="ASF211" s="9"/>
      <c r="ASG211" s="9"/>
      <c r="ASH211" s="9"/>
      <c r="ASI211" s="9"/>
      <c r="ASJ211" s="9"/>
      <c r="ASK211" s="9"/>
      <c r="ASL211" s="9"/>
      <c r="ASM211" s="9"/>
      <c r="ASN211" s="9"/>
      <c r="ASO211" s="9"/>
      <c r="ASP211" s="9"/>
      <c r="ASQ211" s="9"/>
      <c r="ASR211" s="9"/>
      <c r="ASS211" s="9"/>
      <c r="AST211" s="9"/>
      <c r="ASU211" s="9"/>
      <c r="ASV211" s="9"/>
      <c r="ASW211" s="9"/>
      <c r="ASX211" s="9"/>
      <c r="ASY211" s="9"/>
      <c r="ASZ211" s="9"/>
      <c r="ATA211" s="9"/>
      <c r="ATB211" s="9"/>
      <c r="ATC211" s="9"/>
      <c r="ATD211" s="9"/>
      <c r="ATE211" s="9"/>
      <c r="ATF211" s="9"/>
      <c r="ATG211" s="9"/>
      <c r="ATH211" s="9"/>
      <c r="ATI211" s="9"/>
      <c r="ATJ211" s="9"/>
      <c r="ATK211" s="9"/>
      <c r="ATL211" s="9"/>
      <c r="ATM211" s="9"/>
      <c r="ATN211" s="9"/>
      <c r="ATO211" s="9"/>
      <c r="ATP211" s="9"/>
      <c r="ATQ211" s="9"/>
      <c r="ATR211" s="9"/>
      <c r="ATS211" s="9"/>
      <c r="ATT211" s="9"/>
      <c r="ATU211" s="9"/>
      <c r="ATV211" s="9"/>
      <c r="ATW211" s="9"/>
      <c r="ATX211" s="9"/>
      <c r="ATY211" s="9" t="s">
        <v>5691</v>
      </c>
      <c r="ATZ211" s="9" t="s">
        <v>5691</v>
      </c>
      <c r="AUA211" s="9" t="s">
        <v>13753</v>
      </c>
      <c r="AUB211" s="9"/>
      <c r="AUC211" s="9"/>
      <c r="AUD211" s="9"/>
      <c r="AUE211" s="9"/>
      <c r="AUF211" s="9"/>
      <c r="AUG211" s="9"/>
      <c r="AUH211" s="9"/>
      <c r="AUI211" s="9"/>
      <c r="AUJ211" s="9"/>
      <c r="AUK211" s="9"/>
      <c r="AUL211" s="9"/>
      <c r="AUM211" s="9"/>
      <c r="AUN211" s="9"/>
      <c r="AUO211" s="9"/>
      <c r="AUP211" s="9"/>
      <c r="AUQ211" s="9"/>
      <c r="AUR211" s="9"/>
      <c r="AUS211" s="9"/>
      <c r="AUT211" s="9"/>
      <c r="AUU211" s="9"/>
      <c r="AUV211" s="9"/>
      <c r="AUW211" s="9"/>
      <c r="AUX211" s="9"/>
      <c r="AUY211" s="9"/>
      <c r="AUZ211" s="9"/>
      <c r="AVA211" s="9"/>
      <c r="AVB211" s="9"/>
      <c r="AVC211" s="9"/>
      <c r="AVD211" s="9"/>
      <c r="AVE211" s="9"/>
      <c r="AVF211" s="9"/>
      <c r="AVG211" s="9"/>
      <c r="AVH211" s="9"/>
      <c r="AVI211" s="9"/>
      <c r="AVJ211" s="9"/>
      <c r="AVK211" s="9" t="s">
        <v>13754</v>
      </c>
      <c r="AVL211" s="9"/>
      <c r="AVM211" s="9"/>
      <c r="AVN211" s="9"/>
      <c r="AVO211" s="9"/>
      <c r="AVP211" s="9"/>
      <c r="AVQ211" s="9"/>
      <c r="AVR211" s="9"/>
      <c r="AVS211" s="9"/>
      <c r="AVT211" s="9"/>
      <c r="AVU211" s="9"/>
      <c r="AVV211" s="9"/>
      <c r="AVW211" s="9"/>
      <c r="AVX211" s="9"/>
      <c r="AVY211" s="9"/>
      <c r="AVZ211" s="9"/>
      <c r="AWA211" s="9"/>
      <c r="AWB211" s="9"/>
      <c r="AWC211" s="9"/>
      <c r="AWD211" s="9"/>
      <c r="AWE211" s="9"/>
      <c r="AWF211" s="9"/>
      <c r="AWG211" s="9"/>
      <c r="AWH211" s="9"/>
      <c r="AWI211" s="9"/>
      <c r="AWJ211" s="9"/>
      <c r="AWK211" s="9"/>
      <c r="AWL211" s="9"/>
      <c r="AWM211" s="9"/>
      <c r="AWN211" s="9"/>
      <c r="AWO211" s="9"/>
      <c r="AWP211" s="9"/>
      <c r="AWQ211" s="9"/>
      <c r="AWR211" s="9"/>
      <c r="AWS211" s="9"/>
      <c r="AWT211" s="9"/>
      <c r="AWU211" s="9"/>
      <c r="AWV211" s="9"/>
      <c r="AWW211" s="9"/>
      <c r="AWX211" s="9"/>
      <c r="AWY211" s="9"/>
      <c r="AWZ211" s="9"/>
      <c r="AXA211" s="9"/>
      <c r="AXB211" s="9" t="s">
        <v>12012</v>
      </c>
      <c r="AXC211" s="9"/>
      <c r="AXD211" s="9"/>
      <c r="AXE211" s="9"/>
      <c r="AXF211" s="9"/>
      <c r="AXG211" s="9"/>
      <c r="AXH211" s="9"/>
      <c r="AXI211" s="9"/>
      <c r="AXJ211" s="9"/>
      <c r="AXK211" s="9">
        <v>526.0</v>
      </c>
      <c r="AXL211" s="9" t="s">
        <v>3455</v>
      </c>
      <c r="AXM211" s="9">
        <v>526.0</v>
      </c>
      <c r="AXN211" s="9"/>
      <c r="AXO211" s="9"/>
      <c r="AXP211" s="9"/>
      <c r="AXQ211" s="9"/>
      <c r="AXR211" s="9"/>
      <c r="AXS211" s="9"/>
      <c r="AXT211" s="9"/>
      <c r="AXU211" s="9"/>
      <c r="AXV211" s="9"/>
      <c r="AXW211" s="9"/>
      <c r="AXX211" s="9"/>
      <c r="AXY211" s="9"/>
      <c r="AXZ211" s="9"/>
      <c r="AYA211" s="9"/>
      <c r="AYB211" s="9"/>
      <c r="AYC211" s="9"/>
      <c r="AYD211" s="9" t="s">
        <v>3455</v>
      </c>
      <c r="AYE211" s="9"/>
      <c r="AYF211" s="9"/>
      <c r="AYG211" s="9"/>
      <c r="AYH211" s="9" t="s">
        <v>13755</v>
      </c>
      <c r="AYI211" s="9"/>
      <c r="AYJ211" s="9"/>
      <c r="AYK211" s="9"/>
      <c r="AYL211" s="9"/>
      <c r="AYM211" s="9"/>
      <c r="AYN211" s="9"/>
      <c r="AYO211" s="9"/>
      <c r="AYP211" s="9"/>
      <c r="AYQ211" s="9"/>
      <c r="AYR211" s="9"/>
      <c r="AYS211" s="9"/>
      <c r="AYT211" s="9"/>
      <c r="AYU211" s="9"/>
      <c r="AYV211" s="9"/>
      <c r="AYW211" s="9"/>
      <c r="AYX211" s="9"/>
      <c r="AYY211" s="9"/>
      <c r="AYZ211" s="9"/>
      <c r="AZA211" s="9"/>
      <c r="AZB211" s="9"/>
      <c r="AZC211" s="9"/>
      <c r="AZD211" s="9"/>
      <c r="AZE211" s="9"/>
      <c r="AZF211" s="9"/>
      <c r="AZG211" s="9"/>
      <c r="AZH211" s="9"/>
      <c r="AZI211" s="9"/>
      <c r="AZJ211" s="9"/>
      <c r="AZK211" s="9"/>
      <c r="AZL211" s="9"/>
      <c r="AZM211" s="9"/>
      <c r="AZN211" s="9"/>
      <c r="AZO211" s="9"/>
      <c r="AZP211" s="9"/>
      <c r="AZQ211" s="9"/>
      <c r="AZR211" s="9"/>
      <c r="AZS211" s="9"/>
      <c r="AZT211" s="9"/>
      <c r="AZU211" s="9"/>
      <c r="AZV211" s="9"/>
      <c r="AZW211" s="9"/>
      <c r="AZX211" s="9"/>
      <c r="AZY211" s="9"/>
      <c r="AZZ211" s="9"/>
      <c r="BAA211" s="9"/>
      <c r="BAB211" s="9"/>
      <c r="BAC211" s="9"/>
      <c r="BAD211" s="9"/>
      <c r="BAE211" s="9"/>
      <c r="BAF211" s="9"/>
      <c r="BAG211" s="9"/>
      <c r="BAH211" s="9"/>
      <c r="BAI211" s="9"/>
      <c r="BAJ211" s="9"/>
      <c r="BAK211" s="9"/>
      <c r="BAL211" s="9"/>
      <c r="BAM211" s="9"/>
      <c r="BAN211" s="9"/>
      <c r="BAO211" s="9"/>
      <c r="BAP211" s="9"/>
      <c r="BAQ211" s="9"/>
      <c r="BAR211" s="9"/>
      <c r="BAS211" s="9"/>
      <c r="BAT211" s="9"/>
      <c r="BAU211" s="9"/>
      <c r="BAV211" s="9"/>
      <c r="BAW211" s="9"/>
      <c r="BAX211" s="9"/>
      <c r="BAY211" s="9"/>
      <c r="BAZ211" s="9"/>
      <c r="BBA211" s="9"/>
      <c r="BBB211" s="9"/>
      <c r="BBC211" s="9"/>
      <c r="BBD211" s="9"/>
      <c r="BBE211" s="9"/>
      <c r="BBF211" s="9"/>
      <c r="BBG211" s="9"/>
      <c r="BBH211" s="9"/>
      <c r="BBI211" s="9"/>
      <c r="BBJ211" s="9"/>
      <c r="BBK211" s="9"/>
      <c r="BBL211" s="9"/>
      <c r="BBM211" s="9"/>
      <c r="BBN211" s="9"/>
      <c r="BBO211" s="9"/>
      <c r="BBP211" s="9"/>
      <c r="BBQ211" s="9"/>
      <c r="BBR211" s="9"/>
      <c r="BBS211" s="9"/>
      <c r="BBT211" s="9"/>
      <c r="BBU211" s="9"/>
      <c r="BBV211" s="9"/>
      <c r="BBW211" s="9"/>
      <c r="BBX211" s="9"/>
      <c r="BBY211" s="9"/>
      <c r="BBZ211" s="9"/>
      <c r="BCA211" s="9"/>
      <c r="BCB211" s="9"/>
      <c r="BCC211" s="9"/>
      <c r="BCD211" s="9"/>
      <c r="BCE211" s="9"/>
      <c r="BCF211" s="9"/>
      <c r="BCG211" s="9"/>
      <c r="BCH211" s="9"/>
      <c r="BCI211" s="9"/>
      <c r="BCJ211" s="9"/>
      <c r="BCK211" s="9"/>
      <c r="BCL211" s="9"/>
      <c r="BCM211" s="9"/>
      <c r="BCN211" s="9"/>
      <c r="BCO211" s="9"/>
      <c r="BCP211" s="9"/>
      <c r="BCQ211" s="9"/>
      <c r="BCR211" s="9"/>
      <c r="BCS211" s="9"/>
      <c r="BCT211" s="9"/>
      <c r="BCU211" s="9"/>
      <c r="BCV211" s="9"/>
      <c r="BCW211" s="9"/>
      <c r="BCX211" s="9"/>
      <c r="BCY211" s="9"/>
      <c r="BCZ211" s="9"/>
      <c r="BDA211" s="9"/>
      <c r="BDB211" s="9"/>
      <c r="BDC211" s="9"/>
      <c r="BDD211" s="9"/>
      <c r="BDE211" s="9"/>
      <c r="BDF211" s="9"/>
      <c r="BDG211" s="9"/>
      <c r="BDH211" s="9"/>
      <c r="BDI211" s="9"/>
      <c r="BDJ211" s="9"/>
      <c r="BDK211" s="9"/>
      <c r="BDL211" s="9"/>
      <c r="BDM211" s="9"/>
      <c r="BDN211" s="9"/>
      <c r="BDO211" s="9"/>
      <c r="BDP211" s="9"/>
      <c r="BDQ211" s="9"/>
      <c r="BDR211" s="9"/>
      <c r="BDS211" s="9"/>
      <c r="BDT211" s="9"/>
      <c r="BDU211" s="9"/>
      <c r="BDV211" s="9"/>
      <c r="BDW211" s="9"/>
      <c r="BDX211" s="9"/>
      <c r="BDY211" s="9"/>
      <c r="BDZ211" s="9"/>
      <c r="BEA211" s="9"/>
      <c r="BEB211" s="9"/>
      <c r="BEC211" s="9"/>
      <c r="BED211" s="9"/>
      <c r="BEE211" s="9"/>
      <c r="BEF211" s="9"/>
      <c r="BEG211" s="9"/>
      <c r="BEH211" s="9"/>
      <c r="BEI211" s="9"/>
      <c r="BEJ211" s="9"/>
      <c r="BEK211" s="9"/>
      <c r="BEL211" s="9"/>
      <c r="BEM211" s="9"/>
      <c r="BEN211" s="9"/>
      <c r="BEO211" s="9"/>
      <c r="BEP211" s="9"/>
      <c r="BEQ211" s="9"/>
      <c r="BER211" s="9"/>
      <c r="BES211" s="9"/>
      <c r="BET211" s="9"/>
      <c r="BEU211" s="9"/>
      <c r="BEV211" s="9"/>
      <c r="BEW211" s="9"/>
      <c r="BEX211" s="9"/>
      <c r="BEY211" s="9"/>
      <c r="BEZ211" s="9"/>
      <c r="BFA211" s="9"/>
      <c r="BFB211" s="9"/>
      <c r="BFC211" s="9"/>
      <c r="BFD211" s="9"/>
      <c r="BFE211" s="9"/>
      <c r="BFF211" s="9"/>
      <c r="BFG211" s="9"/>
      <c r="BFH211" s="9"/>
      <c r="BFI211" s="9"/>
      <c r="BFJ211" s="9"/>
      <c r="BFK211" s="9"/>
      <c r="BFL211" s="9"/>
      <c r="BFM211" s="9"/>
      <c r="BFN211" s="9"/>
      <c r="BFO211" s="9"/>
      <c r="BFP211" s="9"/>
      <c r="BFQ211" s="9"/>
      <c r="BFR211" s="9"/>
      <c r="BFS211" s="9"/>
      <c r="BFT211" s="9"/>
      <c r="BFU211" s="9"/>
      <c r="BFV211" s="9"/>
      <c r="BFW211" s="9"/>
      <c r="BFX211" s="9"/>
      <c r="BFY211" s="9"/>
      <c r="BFZ211" s="9"/>
      <c r="BGA211" s="9"/>
      <c r="BGB211" s="9"/>
      <c r="BGC211" s="9"/>
      <c r="BGD211" s="9"/>
      <c r="BGE211" s="9"/>
      <c r="BGF211" s="9"/>
      <c r="BGG211" s="9"/>
      <c r="BGH211" s="9"/>
      <c r="BGI211" s="9"/>
      <c r="BGJ211" s="9"/>
      <c r="BGK211" s="9"/>
      <c r="BGL211" s="9"/>
      <c r="BGM211" s="9"/>
      <c r="BGN211" s="9"/>
      <c r="BGO211" s="9"/>
      <c r="BGP211" s="9"/>
      <c r="BGQ211" s="9"/>
      <c r="BGR211" s="9"/>
      <c r="BGS211" s="9"/>
      <c r="BGT211" s="9"/>
      <c r="BGU211" s="9"/>
      <c r="BGV211" s="9"/>
      <c r="BGW211" s="9"/>
      <c r="BGX211" s="9"/>
      <c r="BGY211" s="9"/>
      <c r="BGZ211" s="9"/>
      <c r="BHA211" s="9"/>
      <c r="BHB211" s="9"/>
      <c r="BHC211" s="9"/>
      <c r="BHD211" s="9"/>
      <c r="BHE211" s="9"/>
      <c r="BHF211" s="9"/>
      <c r="BHG211" s="9"/>
      <c r="BHH211" s="9"/>
      <c r="BHI211" s="9"/>
      <c r="BHJ211" s="9"/>
      <c r="BHK211" s="9"/>
      <c r="BHL211" s="9"/>
      <c r="BHM211" s="9"/>
      <c r="BHN211" s="9"/>
      <c r="BHO211" s="9"/>
      <c r="BHP211" s="9"/>
      <c r="BHQ211" s="9"/>
      <c r="BHR211" s="9"/>
      <c r="BHS211" s="9"/>
      <c r="BHT211" s="9"/>
      <c r="BHU211" s="9"/>
      <c r="BHV211" s="9"/>
      <c r="BHW211" s="9"/>
      <c r="BHX211" s="9"/>
      <c r="BHY211" s="9"/>
      <c r="BHZ211" s="9"/>
      <c r="BIA211" s="9"/>
      <c r="BIB211" s="9"/>
      <c r="BIC211" s="9"/>
      <c r="BID211" s="9"/>
      <c r="BIE211" s="9"/>
      <c r="BIF211" s="9"/>
      <c r="BIG211" s="9"/>
      <c r="BIH211" s="9"/>
      <c r="BII211" s="9"/>
      <c r="BIJ211" s="9"/>
      <c r="BIK211" s="9"/>
      <c r="BIL211" s="9"/>
      <c r="BIM211" s="9"/>
      <c r="BIN211" s="9"/>
      <c r="BIO211" s="9"/>
      <c r="BIP211" s="9"/>
      <c r="BIQ211" s="9"/>
      <c r="BIR211" s="9"/>
      <c r="BIS211" s="9"/>
      <c r="BIT211" s="9"/>
      <c r="BIU211" s="9"/>
      <c r="BIV211" s="9"/>
      <c r="BIW211" s="9"/>
      <c r="BIX211" s="9"/>
      <c r="BIY211" s="9"/>
      <c r="BIZ211" s="9"/>
      <c r="BJA211" s="9"/>
      <c r="BJB211" s="9"/>
      <c r="BJC211" s="9"/>
      <c r="BJD211" s="9"/>
      <c r="BJE211" s="9"/>
      <c r="BJF211" s="9"/>
      <c r="BJG211" s="9"/>
      <c r="BJH211" s="9"/>
      <c r="BJI211" s="9"/>
      <c r="BJJ211" s="9"/>
      <c r="BJK211" s="9"/>
      <c r="BJL211" s="9"/>
      <c r="BJM211" s="9"/>
      <c r="BJN211" s="9"/>
      <c r="BJO211" s="9"/>
      <c r="BJP211" s="9"/>
      <c r="BJQ211" s="9"/>
      <c r="BJR211" s="9"/>
      <c r="BJS211" s="9"/>
      <c r="BJT211" s="9"/>
      <c r="BJU211" s="9"/>
      <c r="BJV211" s="9"/>
      <c r="BJW211" s="9"/>
      <c r="BJX211" s="9"/>
      <c r="BJY211" s="9"/>
      <c r="BJZ211" s="9"/>
      <c r="BKA211" s="9"/>
      <c r="BKB211" s="9"/>
      <c r="BKC211" s="9"/>
      <c r="BKD211" s="9"/>
      <c r="BKE211" s="9"/>
      <c r="BKF211" s="9"/>
      <c r="BKG211" s="9"/>
      <c r="BKH211" s="9"/>
      <c r="BKI211" s="9"/>
      <c r="BKJ211" s="9"/>
      <c r="BKK211" s="9"/>
      <c r="BKL211" s="9"/>
      <c r="BKM211" s="9"/>
      <c r="BKN211" s="9"/>
      <c r="BKO211" s="9"/>
      <c r="BKP211" s="9"/>
      <c r="BKQ211" s="9"/>
      <c r="BKR211" s="9"/>
      <c r="BKS211" s="9"/>
      <c r="BKT211" s="9"/>
      <c r="BKU211" s="9"/>
      <c r="BKV211" s="9"/>
      <c r="BKW211" s="9"/>
      <c r="BKX211" s="9"/>
      <c r="BKY211" s="9"/>
      <c r="BKZ211" s="9"/>
      <c r="BLA211" s="9"/>
      <c r="BLB211" s="9"/>
      <c r="BLC211" s="9"/>
      <c r="BLD211" s="9"/>
      <c r="BLE211" s="9"/>
      <c r="BLF211" s="9"/>
      <c r="BLG211" s="9"/>
      <c r="BLH211" s="9"/>
      <c r="BLI211" s="9"/>
      <c r="BLJ211" s="9"/>
      <c r="BLK211" s="9"/>
      <c r="BLL211" s="9"/>
      <c r="BLM211" s="9"/>
      <c r="BLN211" s="9"/>
      <c r="BLO211" s="9"/>
      <c r="BLP211" s="9"/>
      <c r="BLQ211" s="9"/>
      <c r="BLR211" s="9"/>
      <c r="BLS211" s="9"/>
      <c r="BLT211" s="9"/>
      <c r="BLU211" s="9"/>
      <c r="BLV211" s="9"/>
      <c r="BLW211" s="9"/>
      <c r="BLX211" s="9"/>
      <c r="BLY211" s="9"/>
      <c r="BLZ211" s="9"/>
      <c r="BMA211" s="9"/>
      <c r="BMB211" s="9"/>
      <c r="BMC211" s="9"/>
      <c r="BMD211" s="9"/>
      <c r="BME211" s="9"/>
      <c r="BMF211" s="9"/>
      <c r="BMG211" s="9"/>
      <c r="BMH211" s="9"/>
      <c r="BMI211" s="9"/>
      <c r="BMJ211" s="9"/>
      <c r="BMK211" s="9"/>
      <c r="BML211" s="9"/>
      <c r="BMM211" s="9"/>
      <c r="BMN211" s="9"/>
      <c r="BMO211" s="9"/>
      <c r="BMP211" s="9"/>
      <c r="BMQ211" s="9"/>
      <c r="BMR211" s="9"/>
      <c r="BMS211" s="9"/>
      <c r="BMT211" s="9"/>
      <c r="BMU211" s="9"/>
      <c r="BMV211" s="9"/>
      <c r="BMW211" s="9"/>
      <c r="BMX211" s="9"/>
      <c r="BMY211" s="9"/>
      <c r="BMZ211" s="9"/>
      <c r="BNA211" s="9"/>
      <c r="BNB211" s="9"/>
      <c r="BNC211" s="9"/>
      <c r="BND211" s="9"/>
      <c r="BNE211" s="9"/>
      <c r="BNF211" s="9"/>
      <c r="BNG211" s="9"/>
      <c r="BNH211" s="9"/>
      <c r="BNI211" s="9"/>
      <c r="BNJ211" s="9"/>
      <c r="BNK211" s="9"/>
      <c r="BNL211" s="9"/>
      <c r="BNM211" s="9"/>
      <c r="BNN211" s="9"/>
      <c r="BNO211" s="9"/>
      <c r="BNP211" s="9"/>
      <c r="BNQ211" s="9"/>
      <c r="BNR211" s="9"/>
      <c r="BNS211" s="9"/>
      <c r="BNT211" s="9"/>
      <c r="BNU211" s="9"/>
      <c r="BNV211" s="9"/>
      <c r="BNW211" s="9"/>
      <c r="BNX211" s="9"/>
      <c r="BNY211" s="9"/>
      <c r="BNZ211" s="9"/>
      <c r="BOA211" s="9"/>
      <c r="BOB211" s="9"/>
      <c r="BOC211" s="9"/>
      <c r="BOD211" s="9"/>
      <c r="BOE211" s="9"/>
      <c r="BOF211" s="9"/>
      <c r="BOG211" s="9"/>
      <c r="BOH211" s="9"/>
      <c r="BOI211" s="9"/>
      <c r="BOJ211" s="9"/>
      <c r="BOK211" s="9"/>
      <c r="BOL211" s="9"/>
      <c r="BOM211" s="9"/>
      <c r="BON211" s="9"/>
      <c r="BOO211" s="9"/>
      <c r="BOP211" s="9"/>
      <c r="BOQ211" s="9"/>
      <c r="BOR211" s="9"/>
      <c r="BOS211" s="9"/>
      <c r="BOT211" s="9"/>
      <c r="BOU211" s="9"/>
      <c r="BOV211" s="9"/>
      <c r="BOW211" s="9"/>
      <c r="BOX211" s="9"/>
      <c r="BOY211" s="9"/>
      <c r="BOZ211" s="9"/>
      <c r="BPA211" s="9"/>
      <c r="BPB211" s="9"/>
      <c r="BPC211" s="9"/>
      <c r="BPD211" s="9"/>
      <c r="BPE211" s="9"/>
      <c r="BPF211" s="9"/>
      <c r="BPG211" s="9"/>
      <c r="BPH211" s="9"/>
      <c r="BPI211" s="9"/>
      <c r="BPJ211" s="9"/>
      <c r="BPK211" s="9"/>
      <c r="BPL211" s="9"/>
      <c r="BPM211" s="9"/>
      <c r="BPN211" s="9"/>
      <c r="BPO211" s="9"/>
      <c r="BPP211" s="9"/>
      <c r="BPQ211" s="9"/>
      <c r="BPR211" s="9"/>
      <c r="BPS211" s="9"/>
      <c r="BPT211" s="9"/>
      <c r="BPU211" s="9"/>
      <c r="BPV211" s="9"/>
      <c r="BPW211" s="9"/>
      <c r="BPX211" s="9"/>
      <c r="BPY211" s="9"/>
      <c r="BPZ211" s="9"/>
      <c r="BQA211" s="9"/>
      <c r="BQB211" s="9"/>
      <c r="BQC211" s="9"/>
      <c r="BQD211" s="9"/>
      <c r="BQE211" s="9"/>
      <c r="BQF211" s="9"/>
      <c r="BQG211" s="9"/>
      <c r="BQH211" s="9"/>
      <c r="BQI211" s="9"/>
      <c r="BQJ211" s="9"/>
      <c r="BQK211" s="9"/>
      <c r="BQL211" s="9"/>
      <c r="BQM211" s="9"/>
      <c r="BQN211" s="9"/>
      <c r="BQO211" s="9"/>
      <c r="BQP211" s="9"/>
      <c r="BQQ211" s="9"/>
      <c r="BQR211" s="9"/>
      <c r="BQS211" s="9"/>
      <c r="BQT211" s="9"/>
      <c r="BQU211" s="9"/>
      <c r="BQV211" s="9"/>
      <c r="BQW211" s="9"/>
      <c r="BQX211" s="9"/>
      <c r="BQY211" s="9"/>
      <c r="BQZ211" s="9"/>
      <c r="BRA211" s="9"/>
      <c r="BRB211" s="9"/>
      <c r="BRC211" s="9"/>
      <c r="BRD211" s="9"/>
      <c r="BRE211" s="9"/>
      <c r="BRF211" s="9"/>
      <c r="BRG211" s="9"/>
      <c r="BRH211" s="9"/>
      <c r="BRI211" s="9"/>
      <c r="BRJ211" s="9"/>
      <c r="BRK211" s="9"/>
      <c r="BRL211" s="9"/>
      <c r="BRM211" s="9"/>
      <c r="BRN211" s="9"/>
      <c r="BRO211" s="9"/>
      <c r="BRP211" s="9"/>
      <c r="BRQ211" s="9"/>
      <c r="BRR211" s="9"/>
      <c r="BRS211" s="9"/>
      <c r="BRT211" s="9"/>
      <c r="BRU211" s="9"/>
      <c r="BRV211" s="9"/>
      <c r="BRW211" s="9"/>
      <c r="BRX211" s="9"/>
      <c r="BRY211" s="9"/>
      <c r="BRZ211" s="9"/>
      <c r="BSA211" s="9"/>
      <c r="BSB211" s="9"/>
      <c r="BSC211" s="9"/>
      <c r="BSD211" s="9"/>
      <c r="BSE211" s="9"/>
      <c r="BSF211" s="9"/>
      <c r="BSG211" s="9"/>
      <c r="BSH211" s="9"/>
      <c r="BSI211" s="9"/>
      <c r="BSJ211" s="9"/>
      <c r="BSK211" s="9"/>
      <c r="BSL211" s="9"/>
      <c r="BSM211" s="9"/>
      <c r="BSN211" s="9"/>
      <c r="BSO211" s="9"/>
      <c r="BSP211" s="9"/>
      <c r="BSQ211" s="9"/>
      <c r="BSR211" s="9"/>
      <c r="BSS211" s="9"/>
      <c r="BST211" s="9"/>
      <c r="BSU211" s="9"/>
      <c r="BSV211" s="9"/>
      <c r="BSW211" s="9"/>
      <c r="BSX211" s="9"/>
      <c r="BSY211" s="9"/>
      <c r="BSZ211" s="9"/>
      <c r="BTA211" s="9"/>
      <c r="BTB211" s="9"/>
      <c r="BTC211" s="9"/>
      <c r="BTD211" s="9"/>
      <c r="BTE211" s="9"/>
      <c r="BTF211" s="9"/>
      <c r="BTG211" s="9"/>
      <c r="BTH211" s="9"/>
      <c r="BTI211" s="9"/>
      <c r="BTJ211" s="9"/>
      <c r="BTK211" s="9"/>
      <c r="BTL211" s="9"/>
      <c r="BTM211" s="9"/>
      <c r="BTN211" s="9"/>
      <c r="BTO211" s="9"/>
      <c r="BTP211" s="9"/>
      <c r="BTQ211" s="9"/>
      <c r="BTR211" s="9"/>
      <c r="BTS211" s="9"/>
      <c r="BTT211" s="9"/>
      <c r="BTU211" s="9"/>
      <c r="BTV211" s="9"/>
      <c r="BTW211" s="9"/>
      <c r="BTX211" s="9"/>
      <c r="BTY211" s="9"/>
      <c r="BTZ211" s="9"/>
      <c r="BUA211" s="9"/>
      <c r="BUB211" s="9"/>
      <c r="BUC211" s="9"/>
      <c r="BUD211" s="9"/>
      <c r="BUE211" s="9"/>
      <c r="BUF211" s="9"/>
      <c r="BUG211" s="9"/>
      <c r="BUH211" s="9"/>
      <c r="BUI211" s="9"/>
      <c r="BUJ211" s="9"/>
      <c r="BUK211" s="9"/>
      <c r="BUL211" s="9"/>
      <c r="BUM211" s="9"/>
      <c r="BUN211" s="9"/>
      <c r="BUO211" s="9"/>
      <c r="BUP211" s="9"/>
      <c r="BUQ211" s="9"/>
      <c r="BUR211" s="9"/>
      <c r="BUS211" s="9"/>
      <c r="BUT211" s="9"/>
      <c r="BUU211" s="9"/>
      <c r="BUV211" s="9"/>
      <c r="BUW211" s="9"/>
      <c r="BUX211" s="9"/>
      <c r="BUY211" s="9"/>
      <c r="BUZ211" s="9"/>
      <c r="BVA211" s="9"/>
      <c r="BVB211" s="9"/>
      <c r="BVC211" s="9"/>
      <c r="BVD211" s="9"/>
      <c r="BVE211" s="9"/>
      <c r="BVF211" s="9"/>
      <c r="BVG211" s="9"/>
      <c r="BVH211" s="9"/>
      <c r="BVI211" s="9"/>
      <c r="BVJ211" s="9"/>
      <c r="BVK211" s="9"/>
      <c r="BVL211" s="9"/>
      <c r="BVM211" s="9"/>
      <c r="BVN211" s="9"/>
      <c r="BVO211" s="9"/>
      <c r="BVP211" s="9"/>
      <c r="BVQ211" s="9"/>
      <c r="BVR211" s="9"/>
      <c r="BVS211" s="9"/>
      <c r="BVT211" s="9"/>
      <c r="BVU211" s="9"/>
      <c r="BVV211" s="9"/>
      <c r="BVW211" s="9"/>
      <c r="BVX211" s="9"/>
      <c r="BVY211" s="9"/>
      <c r="BVZ211" s="9"/>
      <c r="BWA211" s="9"/>
      <c r="BWB211" s="9"/>
      <c r="BWC211" s="9"/>
      <c r="BWD211" s="9"/>
      <c r="BWE211" s="9"/>
      <c r="BWF211" s="9"/>
      <c r="BWG211" s="9"/>
      <c r="BWH211" s="9"/>
      <c r="BWI211" s="9"/>
      <c r="BWJ211" s="9"/>
      <c r="BWK211" s="9"/>
      <c r="BWL211" s="9"/>
      <c r="BWM211" s="9"/>
      <c r="BWN211" s="9"/>
      <c r="BWO211" s="9"/>
      <c r="BWP211" s="9"/>
      <c r="BWQ211" s="9"/>
      <c r="BWR211" s="9"/>
      <c r="BWS211" s="9"/>
      <c r="BWT211" s="9"/>
      <c r="BWU211" s="9"/>
      <c r="BWV211" s="9"/>
      <c r="BWW211" s="9"/>
      <c r="BWX211" s="9"/>
      <c r="BWY211" s="9"/>
      <c r="BWZ211" s="9"/>
      <c r="BXA211" s="9"/>
      <c r="BXB211" s="9"/>
      <c r="BXC211" s="9"/>
      <c r="BXD211" s="9"/>
    </row>
    <row r="212" ht="14.25" customHeight="1">
      <c r="A212" s="9">
        <v>12.0</v>
      </c>
      <c r="B212" s="9" t="s">
        <v>11947</v>
      </c>
      <c r="C212" s="9" t="s">
        <v>11948</v>
      </c>
      <c r="D212" s="9" t="s">
        <v>11948</v>
      </c>
      <c r="E212" s="9"/>
      <c r="F212" s="9">
        <v>63.0</v>
      </c>
      <c r="G212" s="9" t="s">
        <v>13756</v>
      </c>
      <c r="H212" s="9" t="s">
        <v>13757</v>
      </c>
      <c r="I212" s="9"/>
      <c r="J212" s="9"/>
      <c r="K212" s="9"/>
      <c r="L212" s="9">
        <v>61.0</v>
      </c>
      <c r="M212" s="9">
        <v>1.0</v>
      </c>
      <c r="N212" s="9"/>
      <c r="O212" s="9">
        <v>1.0</v>
      </c>
      <c r="P212" s="9">
        <v>3.0</v>
      </c>
      <c r="Q212" s="9" t="s">
        <v>13758</v>
      </c>
      <c r="R212" s="9"/>
      <c r="S212" s="9" t="s">
        <v>3457</v>
      </c>
      <c r="T212" s="9" t="s">
        <v>3456</v>
      </c>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9"/>
      <c r="DH212" s="9"/>
      <c r="DI212" s="9"/>
      <c r="DJ212" s="9"/>
      <c r="DK212" s="9"/>
      <c r="DL212" s="9"/>
      <c r="DM212" s="9"/>
      <c r="DN212" s="9"/>
      <c r="DO212" s="9"/>
      <c r="DP212" s="9"/>
      <c r="DQ212" s="9"/>
      <c r="DR212" s="9"/>
      <c r="DS212" s="9"/>
      <c r="DT212" s="9"/>
      <c r="DU212" s="9"/>
      <c r="DV212" s="9"/>
      <c r="DW212" s="9"/>
      <c r="DX212" s="9"/>
      <c r="DY212" s="9"/>
      <c r="DZ212" s="9"/>
      <c r="EA212" s="9"/>
      <c r="EB212" s="9"/>
      <c r="EC212" s="9"/>
      <c r="ED212" s="9"/>
      <c r="EE212" s="9"/>
      <c r="EF212" s="9"/>
      <c r="EG212" s="9"/>
      <c r="EH212" s="9"/>
      <c r="EI212" s="9"/>
      <c r="EJ212" s="9"/>
      <c r="EK212" s="9"/>
      <c r="EL212" s="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c r="FZ212" s="9"/>
      <c r="GA212" s="9"/>
      <c r="GB212" s="9"/>
      <c r="GC212" s="9"/>
      <c r="GD212" s="9"/>
      <c r="GE212" s="9"/>
      <c r="GF212" s="9"/>
      <c r="GG212" s="9"/>
      <c r="GH212" s="9"/>
      <c r="GI212" s="9"/>
      <c r="GJ212" s="9"/>
      <c r="GK212" s="9"/>
      <c r="GL212" s="9"/>
      <c r="GM212" s="9"/>
      <c r="GN212" s="9"/>
      <c r="GO212" s="9"/>
      <c r="GP212" s="9"/>
      <c r="GQ212" s="9"/>
      <c r="GR212" s="9"/>
      <c r="GS212" s="9"/>
      <c r="GT212" s="9"/>
      <c r="GU212" s="9"/>
      <c r="GV212" s="9"/>
      <c r="GW212" s="9"/>
      <c r="GX212" s="9"/>
      <c r="GY212" s="9"/>
      <c r="GZ212" s="9"/>
      <c r="HA212" s="9"/>
      <c r="HB212" s="9"/>
      <c r="HC212" s="9"/>
      <c r="HD212" s="9"/>
      <c r="HE212" s="9"/>
      <c r="HF212" s="9"/>
      <c r="HG212" s="9"/>
      <c r="HH212" s="9"/>
      <c r="HI212" s="9"/>
      <c r="HJ212" s="9"/>
      <c r="HK212" s="9"/>
      <c r="HL212" s="9"/>
      <c r="HM212" s="9"/>
      <c r="HN212" s="9"/>
      <c r="HO212" s="9"/>
      <c r="HP212" s="9"/>
      <c r="HQ212" s="9"/>
      <c r="HR212" s="9"/>
      <c r="HS212" s="9"/>
      <c r="HT212" s="9"/>
      <c r="HU212" s="9"/>
      <c r="HV212" s="9"/>
      <c r="HW212" s="9"/>
      <c r="HX212" s="9"/>
      <c r="HY212" s="9"/>
      <c r="HZ212" s="9"/>
      <c r="IA212" s="9"/>
      <c r="IB212" s="9"/>
      <c r="IC212" s="9"/>
      <c r="ID212" s="9"/>
      <c r="IE212" s="9"/>
      <c r="IF212" s="9"/>
      <c r="IG212" s="9"/>
      <c r="IH212" s="9"/>
      <c r="II212" s="9"/>
      <c r="IJ212" s="9"/>
      <c r="IK212" s="9"/>
      <c r="IL212" s="9"/>
      <c r="IM212" s="9"/>
      <c r="IN212" s="9"/>
      <c r="IO212" s="9"/>
      <c r="IP212" s="9"/>
      <c r="IQ212" s="9"/>
      <c r="IR212" s="9"/>
      <c r="IS212" s="9"/>
      <c r="IT212" s="9"/>
      <c r="IU212" s="9"/>
      <c r="IV212" s="9"/>
      <c r="IW212" s="9"/>
      <c r="IX212" s="9"/>
      <c r="IY212" s="9"/>
      <c r="IZ212" s="9"/>
      <c r="JA212" s="9"/>
      <c r="JB212" s="9"/>
      <c r="JC212" s="9"/>
      <c r="JD212" s="9"/>
      <c r="JE212" s="9"/>
      <c r="JF212" s="9"/>
      <c r="JG212" s="9"/>
      <c r="JH212" s="9"/>
      <c r="JI212" s="9"/>
      <c r="JJ212" s="9"/>
      <c r="JK212" s="9"/>
      <c r="JL212" s="9"/>
      <c r="JM212" s="9"/>
      <c r="JN212" s="9"/>
      <c r="JO212" s="9"/>
      <c r="JP212" s="9"/>
      <c r="JQ212" s="9"/>
      <c r="JR212" s="9"/>
      <c r="JS212" s="9"/>
      <c r="JT212" s="9"/>
      <c r="JU212" s="9"/>
      <c r="JV212" s="9"/>
      <c r="JW212" s="9"/>
      <c r="JX212" s="9"/>
      <c r="JY212" s="9"/>
      <c r="JZ212" s="9"/>
      <c r="KA212" s="9"/>
      <c r="KB212" s="9"/>
      <c r="KC212" s="9"/>
      <c r="KD212" s="9"/>
      <c r="KE212" s="9"/>
      <c r="KF212" s="9"/>
      <c r="KG212" s="9"/>
      <c r="KH212" s="9"/>
      <c r="KI212" s="9"/>
      <c r="KJ212" s="9"/>
      <c r="KK212" s="9"/>
      <c r="KL212" s="9"/>
      <c r="KM212" s="9"/>
      <c r="KN212" s="9"/>
      <c r="KO212" s="9"/>
      <c r="KP212" s="9"/>
      <c r="KQ212" s="9"/>
      <c r="KR212" s="9"/>
      <c r="KS212" s="9"/>
      <c r="KT212" s="9"/>
      <c r="KU212" s="9"/>
      <c r="KV212" s="9"/>
      <c r="KW212" s="9"/>
      <c r="KX212" s="9"/>
      <c r="KY212" s="9"/>
      <c r="KZ212" s="9"/>
      <c r="LA212" s="9"/>
      <c r="LB212" s="9"/>
      <c r="LC212" s="9"/>
      <c r="LD212" s="9"/>
      <c r="LE212" s="9"/>
      <c r="LF212" s="9"/>
      <c r="LG212" s="9"/>
      <c r="LH212" s="9"/>
      <c r="LI212" s="9"/>
      <c r="LJ212" s="9"/>
      <c r="LK212" s="9"/>
      <c r="LL212" s="9"/>
      <c r="LM212" s="9"/>
      <c r="LN212" s="9"/>
      <c r="LO212" s="9"/>
      <c r="LP212" s="9"/>
      <c r="LQ212" s="9"/>
      <c r="LR212" s="9"/>
      <c r="LS212" s="9"/>
      <c r="LT212" s="9"/>
      <c r="LU212" s="9"/>
      <c r="LV212" s="9"/>
      <c r="LW212" s="9"/>
      <c r="LX212" s="9"/>
      <c r="LY212" s="9"/>
      <c r="LZ212" s="9"/>
      <c r="MA212" s="9"/>
      <c r="MB212" s="9"/>
      <c r="MC212" s="9"/>
      <c r="MD212" s="9"/>
      <c r="ME212" s="9"/>
      <c r="MF212" s="9"/>
      <c r="MG212" s="9"/>
      <c r="MH212" s="9"/>
      <c r="MI212" s="9"/>
      <c r="MJ212" s="9"/>
      <c r="MK212" s="9"/>
      <c r="ML212" s="9"/>
      <c r="MM212" s="9"/>
      <c r="MN212" s="9"/>
      <c r="MO212" s="9"/>
      <c r="MP212" s="9"/>
      <c r="MQ212" s="9"/>
      <c r="MR212" s="9"/>
      <c r="MS212" s="9"/>
      <c r="MT212" s="9"/>
      <c r="MU212" s="9"/>
      <c r="MV212" s="9"/>
      <c r="MW212" s="9"/>
      <c r="MX212" s="9"/>
      <c r="MY212" s="9"/>
      <c r="MZ212" s="9"/>
      <c r="NA212" s="9"/>
      <c r="NB212" s="9"/>
      <c r="NC212" s="9"/>
      <c r="ND212" s="9"/>
      <c r="NE212" s="9"/>
      <c r="NF212" s="9"/>
      <c r="NG212" s="9"/>
      <c r="NH212" s="9"/>
      <c r="NI212" s="9"/>
      <c r="NJ212" s="9"/>
      <c r="NK212" s="9"/>
      <c r="NL212" s="9"/>
      <c r="NM212" s="9"/>
      <c r="NN212" s="9"/>
      <c r="NO212" s="9"/>
      <c r="NP212" s="9"/>
      <c r="NQ212" s="9"/>
      <c r="NR212" s="9"/>
      <c r="NS212" s="9"/>
      <c r="NT212" s="9"/>
      <c r="NU212" s="9"/>
      <c r="NV212" s="9"/>
      <c r="NW212" s="9"/>
      <c r="NX212" s="9"/>
      <c r="NY212" s="9"/>
      <c r="NZ212" s="9"/>
      <c r="OA212" s="9"/>
      <c r="OB212" s="9"/>
      <c r="OC212" s="9"/>
      <c r="OD212" s="9"/>
      <c r="OE212" s="9"/>
      <c r="OF212" s="9"/>
      <c r="OG212" s="9"/>
      <c r="OH212" s="9"/>
      <c r="OI212" s="9"/>
      <c r="OJ212" s="9"/>
      <c r="OK212" s="9"/>
      <c r="OL212" s="9"/>
      <c r="OM212" s="9"/>
      <c r="ON212" s="9"/>
      <c r="OO212" s="9"/>
      <c r="OP212" s="9"/>
      <c r="OQ212" s="9"/>
      <c r="OR212" s="9"/>
      <c r="OS212" s="9"/>
      <c r="OT212" s="9"/>
      <c r="OU212" s="9"/>
      <c r="OV212" s="9"/>
      <c r="OW212" s="9"/>
      <c r="OX212" s="9"/>
      <c r="OY212" s="9"/>
      <c r="OZ212" s="9"/>
      <c r="PA212" s="9"/>
      <c r="PB212" s="9"/>
      <c r="PC212" s="9"/>
      <c r="PD212" s="9"/>
      <c r="PE212" s="9"/>
      <c r="PF212" s="9"/>
      <c r="PG212" s="9"/>
      <c r="PH212" s="9"/>
      <c r="PI212" s="9"/>
      <c r="PJ212" s="9"/>
      <c r="PK212" s="9"/>
      <c r="PL212" s="9"/>
      <c r="PM212" s="9"/>
      <c r="PN212" s="9"/>
      <c r="PO212" s="9"/>
      <c r="PP212" s="9"/>
      <c r="PQ212" s="9"/>
      <c r="PR212" s="9"/>
      <c r="PS212" s="9"/>
      <c r="PT212" s="9"/>
      <c r="PU212" s="9"/>
      <c r="PV212" s="9"/>
      <c r="PW212" s="9"/>
      <c r="PX212" s="9"/>
      <c r="PY212" s="9"/>
      <c r="PZ212" s="9"/>
      <c r="QA212" s="9"/>
      <c r="QB212" s="9"/>
      <c r="QC212" s="9"/>
      <c r="QD212" s="9"/>
      <c r="QE212" s="9"/>
      <c r="QF212" s="9"/>
      <c r="QG212" s="9"/>
      <c r="QH212" s="9"/>
      <c r="QI212" s="9"/>
      <c r="QJ212" s="9"/>
      <c r="QK212" s="9"/>
      <c r="QL212" s="9"/>
      <c r="QM212" s="9"/>
      <c r="QN212" s="9"/>
      <c r="QO212" s="9"/>
      <c r="QP212" s="9"/>
      <c r="QQ212" s="9"/>
      <c r="QR212" s="9"/>
      <c r="QS212" s="9"/>
      <c r="QT212" s="9"/>
      <c r="QU212" s="9"/>
      <c r="QV212" s="9"/>
      <c r="QW212" s="9"/>
      <c r="QX212" s="9"/>
      <c r="QY212" s="9"/>
      <c r="QZ212" s="9"/>
      <c r="RA212" s="9"/>
      <c r="RB212" s="9"/>
      <c r="RC212" s="9"/>
      <c r="RD212" s="9"/>
      <c r="RE212" s="9"/>
      <c r="RF212" s="9"/>
      <c r="RG212" s="9"/>
      <c r="RH212" s="9"/>
      <c r="RI212" s="9"/>
      <c r="RJ212" s="9"/>
      <c r="RK212" s="9"/>
      <c r="RL212" s="9"/>
      <c r="RM212" s="9"/>
      <c r="RN212" s="9"/>
      <c r="RO212" s="9"/>
      <c r="RP212" s="9"/>
      <c r="RQ212" s="9"/>
      <c r="RR212" s="9"/>
      <c r="RS212" s="9"/>
      <c r="RT212" s="9"/>
      <c r="RU212" s="9"/>
      <c r="RV212" s="9"/>
      <c r="RW212" s="9"/>
      <c r="RX212" s="9"/>
      <c r="RY212" s="9"/>
      <c r="RZ212" s="9"/>
      <c r="SA212" s="9"/>
      <c r="SB212" s="9"/>
      <c r="SC212" s="9"/>
      <c r="SD212" s="9"/>
      <c r="SE212" s="9"/>
      <c r="SF212" s="9"/>
      <c r="SG212" s="9"/>
      <c r="SH212" s="9"/>
      <c r="SI212" s="9"/>
      <c r="SJ212" s="9"/>
      <c r="SK212" s="9"/>
      <c r="SL212" s="9"/>
      <c r="SM212" s="9"/>
      <c r="SN212" s="9"/>
      <c r="SO212" s="9"/>
      <c r="SP212" s="9"/>
      <c r="SQ212" s="9"/>
      <c r="SR212" s="9"/>
      <c r="SS212" s="9"/>
      <c r="ST212" s="9"/>
      <c r="SU212" s="9"/>
      <c r="SV212" s="9"/>
      <c r="SW212" s="9"/>
      <c r="SX212" s="9"/>
      <c r="SY212" s="9"/>
      <c r="SZ212" s="9"/>
      <c r="TA212" s="9"/>
      <c r="TB212" s="9"/>
      <c r="TC212" s="9"/>
      <c r="TD212" s="9"/>
      <c r="TE212" s="9"/>
      <c r="TF212" s="9"/>
      <c r="TG212" s="9"/>
      <c r="TH212" s="9"/>
      <c r="TI212" s="9"/>
      <c r="TJ212" s="9"/>
      <c r="TK212" s="9"/>
      <c r="TL212" s="9"/>
      <c r="TM212" s="9"/>
      <c r="TN212" s="9"/>
      <c r="TO212" s="9"/>
      <c r="ANB212" s="9"/>
      <c r="ANC212" s="9"/>
      <c r="AND212" s="9"/>
      <c r="ANE212" s="9"/>
      <c r="ANF212" s="9"/>
      <c r="ANG212" s="9"/>
      <c r="ANH212" s="9"/>
      <c r="ANI212" s="9"/>
      <c r="ANJ212" s="9"/>
      <c r="ANK212" s="9"/>
      <c r="ANL212" s="9"/>
      <c r="ANM212" s="9"/>
      <c r="ANN212" s="9"/>
      <c r="ANO212" s="9"/>
      <c r="ANP212" s="9"/>
      <c r="ANQ212" s="9"/>
      <c r="ANR212" s="9"/>
      <c r="ANS212" s="9"/>
      <c r="ANT212" s="9"/>
      <c r="ANU212" s="9"/>
      <c r="ANV212" s="9"/>
      <c r="ANW212" s="9"/>
      <c r="ANX212" s="9"/>
      <c r="ANY212" s="9"/>
      <c r="ANZ212" s="9"/>
      <c r="AOA212" s="9"/>
      <c r="AOB212" s="9"/>
      <c r="AOC212" s="9"/>
      <c r="AOD212" s="9"/>
      <c r="AOE212" s="9"/>
      <c r="AOF212" s="9"/>
      <c r="AOG212" s="9"/>
      <c r="AOH212" s="9"/>
      <c r="AOI212" s="9"/>
      <c r="AOJ212" s="9"/>
      <c r="AOK212" s="9"/>
      <c r="AOL212" s="9"/>
      <c r="AOM212" s="9"/>
      <c r="AON212" s="9"/>
      <c r="AOO212" s="9"/>
      <c r="AOP212" s="9"/>
      <c r="AOQ212" s="9"/>
      <c r="AOR212" s="9"/>
      <c r="AOS212" s="9"/>
      <c r="AOT212" s="9"/>
      <c r="AOU212" s="9"/>
      <c r="AOV212" s="9"/>
      <c r="AOW212" s="9"/>
      <c r="AOX212" s="9"/>
      <c r="AOY212" s="9"/>
      <c r="AOZ212" s="9"/>
      <c r="APA212" s="9"/>
      <c r="APB212" s="9"/>
      <c r="APC212" s="9"/>
      <c r="APD212" s="9"/>
      <c r="APE212" s="9"/>
      <c r="APF212" s="9"/>
      <c r="APG212" s="9"/>
      <c r="APH212" s="9"/>
      <c r="API212" s="9"/>
      <c r="APJ212" s="9"/>
      <c r="APK212" s="9"/>
      <c r="APL212" s="9"/>
      <c r="APM212" s="9"/>
      <c r="APN212" s="9"/>
      <c r="APO212" s="9"/>
      <c r="APP212" s="9"/>
      <c r="APQ212" s="9"/>
      <c r="APR212" s="9"/>
      <c r="APS212" s="9"/>
      <c r="APT212" s="9"/>
      <c r="APU212" s="9"/>
      <c r="APV212" s="9"/>
      <c r="APW212" s="9"/>
      <c r="APX212" s="9"/>
      <c r="APY212" s="9"/>
      <c r="APZ212" s="9"/>
      <c r="AQA212" s="9"/>
      <c r="AQB212" s="9"/>
      <c r="AQC212" s="9"/>
      <c r="AQD212" s="9"/>
      <c r="AQE212" s="9"/>
      <c r="AQF212" s="9"/>
      <c r="AQG212" s="9"/>
      <c r="AQH212" s="9"/>
      <c r="AQI212" s="9"/>
      <c r="AQJ212" s="9"/>
      <c r="AQK212" s="9"/>
      <c r="AQL212" s="9"/>
      <c r="AQM212" s="9"/>
      <c r="AQN212" s="9"/>
      <c r="AQO212" s="9"/>
      <c r="AQP212" s="9"/>
      <c r="AQQ212" s="9"/>
      <c r="AQR212" s="9"/>
      <c r="AQS212" s="9"/>
      <c r="AQT212" s="9"/>
      <c r="AQU212" s="9"/>
      <c r="AQV212" s="9"/>
      <c r="AQW212" s="9"/>
      <c r="AQX212" s="9"/>
      <c r="AQY212" s="9"/>
      <c r="AQZ212" s="9"/>
      <c r="ARA212" s="9"/>
      <c r="ARB212" s="9"/>
      <c r="ARC212" s="9"/>
      <c r="ARD212" s="9"/>
      <c r="ARE212" s="9"/>
      <c r="ARF212" s="9"/>
      <c r="ARG212" s="9"/>
      <c r="ARH212" s="9"/>
      <c r="ARI212" s="9"/>
      <c r="ARJ212" s="9"/>
      <c r="ARK212" s="9"/>
      <c r="ARL212" s="9"/>
      <c r="ARM212" s="9"/>
      <c r="ARN212" s="9"/>
      <c r="ARO212" s="9"/>
      <c r="ARP212" s="9"/>
      <c r="ARQ212" s="9"/>
      <c r="ARR212" s="9"/>
      <c r="ARS212" s="9"/>
      <c r="ART212" s="9"/>
      <c r="ARU212" s="9"/>
      <c r="ARV212" s="9"/>
      <c r="ARW212" s="9"/>
      <c r="ARX212" s="9"/>
      <c r="ARY212" s="9"/>
      <c r="ARZ212" s="9"/>
      <c r="ASA212" s="9"/>
      <c r="ASB212" s="9"/>
      <c r="ASC212" s="9"/>
      <c r="ASD212" s="9"/>
      <c r="ASE212" s="9"/>
      <c r="ASF212" s="9"/>
      <c r="ASG212" s="9"/>
      <c r="ASH212" s="9"/>
      <c r="ASI212" s="9"/>
      <c r="ASJ212" s="9"/>
      <c r="ASK212" s="9"/>
      <c r="ASL212" s="9"/>
      <c r="ASM212" s="9"/>
      <c r="ASN212" s="9"/>
      <c r="ASO212" s="9"/>
      <c r="ASP212" s="9"/>
      <c r="ASQ212" s="9"/>
      <c r="ASR212" s="9"/>
      <c r="ASS212" s="9"/>
      <c r="AST212" s="9"/>
      <c r="ASU212" s="9"/>
      <c r="ASV212" s="9"/>
      <c r="ASW212" s="9"/>
      <c r="ASX212" s="9"/>
      <c r="ASY212" s="9"/>
      <c r="ASZ212" s="9"/>
      <c r="ATA212" s="9"/>
      <c r="ATB212" s="9"/>
      <c r="ATC212" s="9"/>
      <c r="ATD212" s="9"/>
      <c r="ATE212" s="9"/>
      <c r="ATF212" s="9"/>
      <c r="ATG212" s="9"/>
      <c r="ATH212" s="9"/>
      <c r="ATI212" s="9"/>
      <c r="ATJ212" s="9"/>
      <c r="ATK212" s="9"/>
      <c r="ATL212" s="9"/>
      <c r="ATM212" s="9"/>
      <c r="ATN212" s="9"/>
      <c r="ATO212" s="9"/>
      <c r="ATP212" s="9"/>
      <c r="ATQ212" s="9"/>
      <c r="ATR212" s="9"/>
      <c r="ATS212" s="9"/>
      <c r="ATT212" s="9"/>
      <c r="ATU212" s="9"/>
      <c r="ATV212" s="9"/>
      <c r="ATW212" s="9"/>
      <c r="ATX212" s="9"/>
      <c r="ATY212" s="9" t="s">
        <v>5691</v>
      </c>
      <c r="ATZ212" s="9" t="s">
        <v>5691</v>
      </c>
      <c r="AUA212" s="9" t="s">
        <v>6047</v>
      </c>
      <c r="AUB212" s="9"/>
      <c r="AUC212" s="9"/>
      <c r="AUD212" s="9"/>
      <c r="AUE212" s="9"/>
      <c r="AUF212" s="9"/>
      <c r="AUG212" s="9"/>
      <c r="AUH212" s="9"/>
      <c r="AUI212" s="9"/>
      <c r="AUJ212" s="9"/>
      <c r="AUK212" s="9"/>
      <c r="AUL212" s="9"/>
      <c r="AUM212" s="9"/>
      <c r="AUN212" s="9"/>
      <c r="AUO212" s="9"/>
      <c r="AUP212" s="9"/>
      <c r="AUQ212" s="9"/>
      <c r="AUR212" s="9"/>
      <c r="AUS212" s="9"/>
      <c r="AUT212" s="9"/>
      <c r="AUU212" s="9"/>
      <c r="AUV212" s="9"/>
      <c r="AUW212" s="9"/>
      <c r="AUX212" s="9"/>
      <c r="AUY212" s="9"/>
      <c r="AUZ212" s="9"/>
      <c r="AVA212" s="9"/>
      <c r="AVB212" s="9"/>
      <c r="AVC212" s="9"/>
      <c r="AVD212" s="9"/>
      <c r="AVE212" s="9"/>
      <c r="AVF212" s="9"/>
      <c r="AVG212" s="9"/>
      <c r="AVH212" s="9"/>
      <c r="AVI212" s="9"/>
      <c r="AVJ212" s="9"/>
      <c r="AVK212" s="9" t="s">
        <v>13759</v>
      </c>
      <c r="AVL212" s="9"/>
      <c r="AVM212" s="9"/>
      <c r="AVN212" s="9"/>
      <c r="AVO212" s="9"/>
      <c r="AVP212" s="9"/>
      <c r="AVQ212" s="9"/>
      <c r="AVR212" s="9"/>
      <c r="AVS212" s="9"/>
      <c r="AVT212" s="9"/>
      <c r="AVU212" s="9"/>
      <c r="AVV212" s="9"/>
      <c r="AVW212" s="9"/>
      <c r="AVX212" s="9"/>
      <c r="AVY212" s="9"/>
      <c r="AVZ212" s="9"/>
      <c r="AWA212" s="9"/>
      <c r="AWB212" s="9"/>
      <c r="AWC212" s="9"/>
      <c r="AWD212" s="9"/>
      <c r="AWE212" s="9"/>
      <c r="AWF212" s="9"/>
      <c r="AWG212" s="9"/>
      <c r="AWH212" s="9"/>
      <c r="AWI212" s="9"/>
      <c r="AWJ212" s="9"/>
      <c r="AWK212" s="9"/>
      <c r="AWL212" s="9"/>
      <c r="AWM212" s="9"/>
      <c r="AWN212" s="9"/>
      <c r="AWO212" s="9"/>
      <c r="AWP212" s="9"/>
      <c r="AWQ212" s="9"/>
      <c r="AWR212" s="9"/>
      <c r="AWS212" s="9"/>
      <c r="AWT212" s="9"/>
      <c r="AWU212" s="9"/>
      <c r="AWV212" s="9"/>
      <c r="AWW212" s="9"/>
      <c r="AWX212" s="9"/>
      <c r="AWY212" s="9"/>
      <c r="AWZ212" s="9"/>
      <c r="AXA212" s="9"/>
      <c r="AXB212" s="9" t="s">
        <v>9410</v>
      </c>
      <c r="AXC212" s="9"/>
      <c r="AXD212" s="9"/>
      <c r="AXE212" s="9"/>
      <c r="AXF212" s="9"/>
      <c r="AXG212" s="9"/>
      <c r="AXH212" s="9"/>
      <c r="AXI212" s="9"/>
      <c r="AXJ212" s="9"/>
      <c r="AXK212" s="9">
        <v>540.0</v>
      </c>
      <c r="AXL212" s="9" t="s">
        <v>3459</v>
      </c>
      <c r="AXM212" s="9">
        <v>1271.0</v>
      </c>
      <c r="AXN212" s="9"/>
      <c r="AXO212" s="9"/>
      <c r="AXP212" s="9"/>
      <c r="AXQ212" s="9"/>
      <c r="AXR212" s="9"/>
      <c r="AXS212" s="9"/>
      <c r="AXT212" s="9"/>
      <c r="AXU212" s="9"/>
      <c r="AXV212" s="9"/>
      <c r="AXW212" s="9"/>
      <c r="AXX212" s="9"/>
      <c r="AXY212" s="9"/>
      <c r="AXZ212" s="9"/>
      <c r="AYA212" s="9"/>
      <c r="AYB212" s="9"/>
      <c r="AYC212" s="9"/>
      <c r="AYD212" s="9" t="s">
        <v>3459</v>
      </c>
      <c r="AYE212" s="9"/>
      <c r="AYF212" s="9"/>
      <c r="AYG212" s="9"/>
      <c r="AYH212" s="9" t="s">
        <v>13760</v>
      </c>
      <c r="AYI212" s="9"/>
      <c r="AYJ212" s="9"/>
      <c r="AYK212" s="9"/>
      <c r="AYL212" s="9"/>
      <c r="AYM212" s="9"/>
      <c r="AYN212" s="9"/>
      <c r="AYO212" s="9"/>
      <c r="AYP212" s="9"/>
      <c r="AYQ212" s="9"/>
      <c r="AYR212" s="9"/>
      <c r="AYS212" s="9"/>
      <c r="AYT212" s="9"/>
      <c r="AYU212" s="9"/>
      <c r="AYV212" s="9"/>
      <c r="AYW212" s="9"/>
      <c r="AYX212" s="9"/>
      <c r="AYY212" s="9"/>
      <c r="AYZ212" s="9"/>
      <c r="AZA212" s="9"/>
      <c r="AZB212" s="9"/>
      <c r="AZC212" s="9"/>
      <c r="AZD212" s="9"/>
      <c r="AZE212" s="9"/>
      <c r="AZF212" s="9"/>
      <c r="AZG212" s="9"/>
      <c r="AZH212" s="9"/>
      <c r="AZI212" s="9"/>
      <c r="AZJ212" s="9"/>
      <c r="AZK212" s="9"/>
      <c r="AZL212" s="9"/>
      <c r="AZM212" s="9"/>
      <c r="AZN212" s="9"/>
      <c r="AZO212" s="9"/>
      <c r="AZP212" s="9"/>
      <c r="AZQ212" s="9"/>
      <c r="AZR212" s="9"/>
      <c r="AZS212" s="9"/>
      <c r="AZT212" s="9"/>
      <c r="AZU212" s="9"/>
      <c r="AZV212" s="9"/>
      <c r="AZW212" s="9"/>
      <c r="AZX212" s="9"/>
      <c r="AZY212" s="9"/>
      <c r="AZZ212" s="9"/>
      <c r="BAA212" s="9"/>
      <c r="BAB212" s="9"/>
      <c r="BAC212" s="9"/>
      <c r="BAD212" s="9"/>
      <c r="BAE212" s="9"/>
      <c r="BAF212" s="9"/>
      <c r="BAG212" s="9"/>
      <c r="BAH212" s="9"/>
      <c r="BAI212" s="9"/>
      <c r="BAJ212" s="9"/>
      <c r="BAK212" s="9"/>
      <c r="BAL212" s="9"/>
      <c r="BAM212" s="9"/>
      <c r="BAN212" s="9"/>
      <c r="BAO212" s="9"/>
      <c r="BAP212" s="9"/>
      <c r="BAQ212" s="9"/>
      <c r="BAR212" s="9"/>
      <c r="BAS212" s="9"/>
      <c r="BAT212" s="9"/>
      <c r="BAU212" s="9"/>
      <c r="BAV212" s="9"/>
      <c r="BAW212" s="9"/>
      <c r="BAX212" s="9"/>
      <c r="BAY212" s="9"/>
      <c r="BAZ212" s="9"/>
      <c r="BBA212" s="9"/>
      <c r="BBB212" s="9"/>
      <c r="BBC212" s="9"/>
      <c r="BBD212" s="9"/>
      <c r="BBE212" s="9"/>
      <c r="BBF212" s="9"/>
      <c r="BBG212" s="9"/>
      <c r="BBH212" s="9"/>
      <c r="BBI212" s="9"/>
      <c r="BBJ212" s="9"/>
      <c r="BBK212" s="9"/>
      <c r="BBL212" s="9"/>
      <c r="BBM212" s="9"/>
      <c r="BBN212" s="9"/>
      <c r="BBO212" s="9"/>
      <c r="BBP212" s="9"/>
      <c r="BBQ212" s="9"/>
      <c r="BBR212" s="9"/>
      <c r="BBS212" s="9"/>
      <c r="BBT212" s="9"/>
      <c r="BBU212" s="9"/>
      <c r="BBV212" s="9"/>
      <c r="BBW212" s="9"/>
      <c r="BBX212" s="9"/>
      <c r="BBY212" s="9"/>
      <c r="BBZ212" s="9"/>
      <c r="BCA212" s="9"/>
      <c r="BCB212" s="9"/>
      <c r="BCC212" s="9"/>
      <c r="BCD212" s="9"/>
      <c r="BCE212" s="9"/>
      <c r="BCF212" s="9"/>
      <c r="BCG212" s="9"/>
      <c r="BCH212" s="9"/>
      <c r="BCI212" s="9"/>
      <c r="BCJ212" s="9"/>
      <c r="BCK212" s="9"/>
      <c r="BCL212" s="9"/>
      <c r="BCM212" s="9"/>
      <c r="BCN212" s="9"/>
      <c r="BCO212" s="9"/>
      <c r="BCP212" s="9"/>
      <c r="BCQ212" s="9"/>
      <c r="BCR212" s="9"/>
      <c r="BCS212" s="9"/>
      <c r="BCT212" s="9"/>
      <c r="BCU212" s="9"/>
      <c r="BCV212" s="9"/>
      <c r="BCW212" s="9"/>
      <c r="BCX212" s="9"/>
      <c r="BCY212" s="9"/>
      <c r="BCZ212" s="9"/>
      <c r="BDA212" s="9"/>
      <c r="BDB212" s="9"/>
      <c r="BDC212" s="9"/>
      <c r="BDD212" s="9"/>
      <c r="BDE212" s="9"/>
      <c r="BDF212" s="9"/>
      <c r="BDG212" s="9"/>
      <c r="BDH212" s="9"/>
      <c r="BDI212" s="9"/>
      <c r="BDJ212" s="9"/>
      <c r="BDK212" s="9"/>
      <c r="BDL212" s="9"/>
      <c r="BDM212" s="9"/>
      <c r="BDN212" s="9"/>
      <c r="BDO212" s="9"/>
      <c r="BDP212" s="9"/>
      <c r="BDQ212" s="9"/>
      <c r="BDR212" s="9"/>
      <c r="BDS212" s="9"/>
      <c r="BDT212" s="9"/>
      <c r="BDU212" s="9"/>
      <c r="BDV212" s="9"/>
      <c r="BDW212" s="9"/>
      <c r="BDX212" s="9"/>
      <c r="BDY212" s="9"/>
      <c r="BDZ212" s="9"/>
      <c r="BEA212" s="9"/>
      <c r="BEB212" s="9"/>
      <c r="BEC212" s="9"/>
      <c r="BED212" s="9"/>
      <c r="BEE212" s="9"/>
      <c r="BEF212" s="9"/>
      <c r="BEG212" s="9"/>
      <c r="BEH212" s="9"/>
      <c r="BEI212" s="9"/>
      <c r="BEJ212" s="9"/>
      <c r="BEK212" s="9"/>
      <c r="BEL212" s="9"/>
      <c r="BEM212" s="9"/>
      <c r="BEN212" s="9"/>
      <c r="BEO212" s="9"/>
      <c r="BEP212" s="9"/>
      <c r="BEQ212" s="9"/>
      <c r="BER212" s="9"/>
      <c r="BES212" s="9"/>
      <c r="BET212" s="9"/>
      <c r="BEU212" s="9"/>
      <c r="BEV212" s="9"/>
      <c r="BEW212" s="9"/>
      <c r="BEX212" s="9"/>
      <c r="BEY212" s="9"/>
      <c r="BEZ212" s="9"/>
      <c r="BFA212" s="9"/>
      <c r="BFB212" s="9"/>
      <c r="BFC212" s="9"/>
      <c r="BFD212" s="9"/>
      <c r="BFE212" s="9"/>
      <c r="BFF212" s="9"/>
      <c r="BFG212" s="9"/>
      <c r="BFH212" s="9"/>
      <c r="BFI212" s="9"/>
      <c r="BFJ212" s="9"/>
      <c r="BFK212" s="9"/>
      <c r="BFL212" s="9"/>
      <c r="BFM212" s="9"/>
      <c r="BFN212" s="9"/>
      <c r="BFO212" s="9"/>
      <c r="BFP212" s="9"/>
      <c r="BFQ212" s="9"/>
      <c r="BFR212" s="9"/>
      <c r="BFS212" s="9"/>
      <c r="BFT212" s="9"/>
      <c r="BFU212" s="9"/>
      <c r="BFV212" s="9"/>
      <c r="BFW212" s="9"/>
      <c r="BFX212" s="9"/>
      <c r="BFY212" s="9"/>
      <c r="BFZ212" s="9"/>
      <c r="BGA212" s="9"/>
      <c r="BGB212" s="9"/>
      <c r="BGC212" s="9"/>
      <c r="BGD212" s="9"/>
      <c r="BGE212" s="9"/>
      <c r="BGF212" s="9"/>
      <c r="BGG212" s="9"/>
      <c r="BGH212" s="9"/>
      <c r="BGI212" s="9"/>
      <c r="BGJ212" s="9"/>
      <c r="BGK212" s="9"/>
      <c r="BGL212" s="9"/>
      <c r="BGM212" s="9"/>
      <c r="BGN212" s="9"/>
      <c r="BGO212" s="9"/>
      <c r="BGP212" s="9"/>
      <c r="BGQ212" s="9"/>
      <c r="BGR212" s="9"/>
      <c r="BGS212" s="9"/>
      <c r="BGT212" s="9"/>
      <c r="BGU212" s="9"/>
      <c r="BGV212" s="9"/>
      <c r="BGW212" s="9"/>
      <c r="BGX212" s="9"/>
      <c r="BGY212" s="9"/>
      <c r="BGZ212" s="9"/>
      <c r="BHA212" s="9"/>
      <c r="BHB212" s="9"/>
      <c r="BHC212" s="9"/>
      <c r="BHD212" s="9"/>
      <c r="BHE212" s="9"/>
      <c r="BHF212" s="9"/>
      <c r="BHG212" s="9"/>
      <c r="BHH212" s="9"/>
      <c r="BHI212" s="9"/>
      <c r="BHJ212" s="9"/>
      <c r="BHK212" s="9"/>
      <c r="BHL212" s="9"/>
      <c r="BHM212" s="9"/>
      <c r="BHN212" s="9"/>
      <c r="BHO212" s="9"/>
      <c r="BHP212" s="9"/>
      <c r="BHQ212" s="9"/>
      <c r="BHR212" s="9"/>
      <c r="BHS212" s="9"/>
      <c r="BHT212" s="9"/>
      <c r="BHU212" s="9"/>
      <c r="BHV212" s="9"/>
      <c r="BHW212" s="9"/>
      <c r="BHX212" s="9"/>
      <c r="BHY212" s="9"/>
      <c r="BHZ212" s="9"/>
      <c r="BIA212" s="9"/>
      <c r="BIB212" s="9"/>
      <c r="BIC212" s="9"/>
      <c r="BID212" s="9"/>
      <c r="BIE212" s="9"/>
      <c r="BIF212" s="9"/>
      <c r="BIG212" s="9"/>
      <c r="BIH212" s="9"/>
      <c r="BII212" s="9"/>
      <c r="BIJ212" s="9"/>
      <c r="BIK212" s="9"/>
      <c r="BIL212" s="9"/>
      <c r="BIM212" s="9"/>
      <c r="BIN212" s="9"/>
      <c r="BIO212" s="9"/>
      <c r="BIP212" s="9"/>
      <c r="BIQ212" s="9"/>
      <c r="BIR212" s="9"/>
      <c r="BIS212" s="9"/>
      <c r="BIT212" s="9"/>
      <c r="BIU212" s="9"/>
      <c r="BIV212" s="9"/>
      <c r="BIW212" s="9"/>
      <c r="BIX212" s="9"/>
      <c r="BIY212" s="9"/>
      <c r="BIZ212" s="9"/>
      <c r="BJA212" s="9"/>
      <c r="BJB212" s="9"/>
      <c r="BJC212" s="9"/>
      <c r="BJD212" s="9"/>
      <c r="BJE212" s="9"/>
      <c r="BJF212" s="9"/>
      <c r="BJG212" s="9"/>
      <c r="BJH212" s="9"/>
      <c r="BJI212" s="9"/>
      <c r="BJJ212" s="9"/>
      <c r="BJK212" s="9"/>
      <c r="BJL212" s="9"/>
      <c r="BJM212" s="9"/>
      <c r="BJN212" s="9"/>
      <c r="BJO212" s="9"/>
      <c r="BJP212" s="9"/>
      <c r="BJQ212" s="9"/>
      <c r="BJR212" s="9"/>
      <c r="BJS212" s="9"/>
      <c r="BJT212" s="9"/>
      <c r="BJU212" s="9"/>
      <c r="BJV212" s="9"/>
      <c r="BJW212" s="9"/>
      <c r="BJX212" s="9"/>
      <c r="BJY212" s="9"/>
      <c r="BJZ212" s="9"/>
      <c r="BKA212" s="9"/>
      <c r="BKB212" s="9"/>
      <c r="BKC212" s="9"/>
      <c r="BKD212" s="9"/>
      <c r="BKE212" s="9"/>
      <c r="BKF212" s="9"/>
      <c r="BKG212" s="9"/>
      <c r="BKH212" s="9"/>
      <c r="BKI212" s="9"/>
      <c r="BKJ212" s="9"/>
      <c r="BKK212" s="9"/>
      <c r="BKL212" s="9"/>
      <c r="BKM212" s="9"/>
      <c r="BKN212" s="9"/>
      <c r="BKO212" s="9"/>
      <c r="BKP212" s="9"/>
      <c r="BKQ212" s="9"/>
      <c r="BKR212" s="9"/>
      <c r="BKS212" s="9"/>
      <c r="BKT212" s="9"/>
      <c r="BKU212" s="9"/>
      <c r="BKV212" s="9"/>
      <c r="BKW212" s="9"/>
      <c r="BKX212" s="9"/>
      <c r="BKY212" s="9"/>
      <c r="BKZ212" s="9"/>
      <c r="BLA212" s="9"/>
      <c r="BLB212" s="9"/>
      <c r="BLC212" s="9"/>
      <c r="BLD212" s="9"/>
      <c r="BLE212" s="9"/>
      <c r="BLF212" s="9"/>
      <c r="BLG212" s="9"/>
      <c r="BLH212" s="9"/>
      <c r="BLI212" s="9"/>
      <c r="BLJ212" s="9"/>
      <c r="BLK212" s="9"/>
      <c r="BLL212" s="9"/>
      <c r="BLM212" s="9"/>
      <c r="BLN212" s="9"/>
      <c r="BLO212" s="9"/>
      <c r="BLP212" s="9"/>
      <c r="BLQ212" s="9"/>
      <c r="BLR212" s="9"/>
      <c r="BLS212" s="9"/>
      <c r="BLT212" s="9"/>
      <c r="BLU212" s="9"/>
      <c r="BLV212" s="9"/>
      <c r="BLW212" s="9"/>
      <c r="BLX212" s="9"/>
      <c r="BLY212" s="9"/>
      <c r="BLZ212" s="9"/>
      <c r="BMA212" s="9"/>
      <c r="BMB212" s="9"/>
      <c r="BMC212" s="9"/>
      <c r="BMD212" s="9"/>
      <c r="BME212" s="9"/>
      <c r="BMF212" s="9"/>
      <c r="BMG212" s="9"/>
      <c r="BMH212" s="9"/>
      <c r="BMI212" s="9"/>
      <c r="BMJ212" s="9"/>
      <c r="BMK212" s="9"/>
      <c r="BML212" s="9"/>
      <c r="BMM212" s="9"/>
      <c r="BMN212" s="9"/>
      <c r="BMO212" s="9"/>
      <c r="BMP212" s="9"/>
      <c r="BMQ212" s="9"/>
      <c r="BMR212" s="9"/>
      <c r="BMS212" s="9"/>
      <c r="BMT212" s="9"/>
      <c r="BMU212" s="9"/>
      <c r="BMV212" s="9"/>
      <c r="BMW212" s="9"/>
      <c r="BMX212" s="9"/>
      <c r="BMY212" s="9"/>
      <c r="BMZ212" s="9"/>
      <c r="BNA212" s="9"/>
      <c r="BNB212" s="9"/>
      <c r="BNC212" s="9"/>
      <c r="BND212" s="9"/>
      <c r="BNE212" s="9"/>
      <c r="BNF212" s="9"/>
      <c r="BNG212" s="9"/>
      <c r="BNH212" s="9"/>
      <c r="BNI212" s="9"/>
      <c r="BNJ212" s="9"/>
      <c r="BNK212" s="9"/>
      <c r="BNL212" s="9"/>
      <c r="BNM212" s="9"/>
      <c r="BNN212" s="9"/>
      <c r="BNO212" s="9"/>
      <c r="BNP212" s="9"/>
      <c r="BNQ212" s="9"/>
      <c r="BNR212" s="9"/>
      <c r="BNS212" s="9"/>
      <c r="BNT212" s="9"/>
      <c r="BNU212" s="9"/>
      <c r="BNV212" s="9"/>
      <c r="BNW212" s="9"/>
      <c r="BNX212" s="9"/>
      <c r="BNY212" s="9"/>
      <c r="BNZ212" s="9"/>
      <c r="BOA212" s="9"/>
      <c r="BOB212" s="9"/>
      <c r="BOC212" s="9"/>
      <c r="BOD212" s="9"/>
      <c r="BOE212" s="9"/>
      <c r="BOF212" s="9"/>
      <c r="BOG212" s="9"/>
      <c r="BOH212" s="9"/>
      <c r="BOI212" s="9"/>
      <c r="BOJ212" s="9"/>
      <c r="BOK212" s="9"/>
      <c r="BOL212" s="9"/>
      <c r="BOM212" s="9"/>
      <c r="BON212" s="9"/>
      <c r="BOO212" s="9"/>
      <c r="BOP212" s="9"/>
      <c r="BOQ212" s="9"/>
      <c r="BOR212" s="9"/>
      <c r="BOS212" s="9"/>
      <c r="BOT212" s="9"/>
      <c r="BOU212" s="9"/>
      <c r="BOV212" s="9"/>
      <c r="BOW212" s="9"/>
      <c r="BOX212" s="9"/>
      <c r="BOY212" s="9"/>
      <c r="BOZ212" s="9"/>
      <c r="BPA212" s="9"/>
      <c r="BPB212" s="9"/>
      <c r="BPC212" s="9"/>
      <c r="BPD212" s="9"/>
      <c r="BPE212" s="9"/>
      <c r="BPF212" s="9"/>
      <c r="BPG212" s="9"/>
      <c r="BPH212" s="9"/>
      <c r="BPI212" s="9"/>
      <c r="BPJ212" s="9"/>
      <c r="BPK212" s="9"/>
      <c r="BPL212" s="9"/>
      <c r="BPM212" s="9"/>
      <c r="BPN212" s="9"/>
      <c r="BPO212" s="9"/>
      <c r="BPP212" s="9"/>
      <c r="BPQ212" s="9"/>
      <c r="BPR212" s="9"/>
      <c r="BPS212" s="9"/>
      <c r="BPT212" s="9"/>
      <c r="BPU212" s="9"/>
      <c r="BPV212" s="9"/>
      <c r="BPW212" s="9"/>
      <c r="BPX212" s="9"/>
      <c r="BPY212" s="9"/>
      <c r="BPZ212" s="9"/>
      <c r="BQA212" s="9"/>
      <c r="BQB212" s="9"/>
      <c r="BQC212" s="9"/>
      <c r="BQD212" s="9"/>
      <c r="BQE212" s="9"/>
      <c r="BQF212" s="9"/>
      <c r="BQG212" s="9"/>
      <c r="BQH212" s="9"/>
      <c r="BQI212" s="9"/>
      <c r="BQJ212" s="9"/>
      <c r="BQK212" s="9"/>
      <c r="BQL212" s="9"/>
      <c r="BQM212" s="9"/>
      <c r="BQN212" s="9"/>
      <c r="BQO212" s="9"/>
      <c r="BQP212" s="9"/>
      <c r="BQQ212" s="9"/>
      <c r="BQR212" s="9"/>
      <c r="BQS212" s="9"/>
      <c r="BQT212" s="9"/>
      <c r="BQU212" s="9"/>
      <c r="BQV212" s="9"/>
      <c r="BQW212" s="9"/>
      <c r="BQX212" s="9"/>
      <c r="BQY212" s="9"/>
      <c r="BQZ212" s="9"/>
      <c r="BRA212" s="9"/>
      <c r="BRB212" s="9"/>
      <c r="BRC212" s="9"/>
      <c r="BRD212" s="9"/>
      <c r="BRE212" s="9"/>
      <c r="BRF212" s="9"/>
      <c r="BRG212" s="9"/>
      <c r="BRH212" s="9"/>
      <c r="BRI212" s="9"/>
      <c r="BRJ212" s="9"/>
      <c r="BRK212" s="9"/>
      <c r="BRL212" s="9"/>
      <c r="BRM212" s="9"/>
      <c r="BRN212" s="9"/>
      <c r="BRO212" s="9"/>
      <c r="BRP212" s="9"/>
      <c r="BRQ212" s="9"/>
      <c r="BRR212" s="9"/>
      <c r="BRS212" s="9"/>
      <c r="BRT212" s="9"/>
      <c r="BRU212" s="9"/>
      <c r="BRV212" s="9"/>
      <c r="BRW212" s="9"/>
      <c r="BRX212" s="9"/>
      <c r="BRY212" s="9"/>
      <c r="BRZ212" s="9"/>
      <c r="BSA212" s="9"/>
      <c r="BSB212" s="9"/>
      <c r="BSC212" s="9"/>
      <c r="BSD212" s="9"/>
      <c r="BSE212" s="9"/>
      <c r="BSF212" s="9"/>
      <c r="BSG212" s="9"/>
      <c r="BSH212" s="9"/>
      <c r="BSI212" s="9"/>
      <c r="BSJ212" s="9"/>
      <c r="BSK212" s="9"/>
      <c r="BSL212" s="9"/>
      <c r="BSM212" s="9"/>
      <c r="BSN212" s="9"/>
      <c r="BSO212" s="9"/>
      <c r="BSP212" s="9"/>
      <c r="BSQ212" s="9"/>
      <c r="BSR212" s="9"/>
      <c r="BSS212" s="9"/>
      <c r="BST212" s="9"/>
      <c r="BSU212" s="9"/>
      <c r="BSV212" s="9"/>
      <c r="BSW212" s="9"/>
      <c r="BSX212" s="9"/>
      <c r="BSY212" s="9"/>
      <c r="BSZ212" s="9"/>
      <c r="BTA212" s="9"/>
      <c r="BTB212" s="9"/>
      <c r="BTC212" s="9"/>
      <c r="BTD212" s="9"/>
      <c r="BTE212" s="9"/>
      <c r="BTF212" s="9"/>
      <c r="BTG212" s="9"/>
      <c r="BTH212" s="9"/>
      <c r="BTI212" s="9"/>
      <c r="BTJ212" s="9"/>
      <c r="BTK212" s="9"/>
      <c r="BTL212" s="9"/>
      <c r="BTM212" s="9"/>
      <c r="BTN212" s="9"/>
      <c r="BTO212" s="9"/>
      <c r="BTP212" s="9"/>
      <c r="BTQ212" s="9"/>
      <c r="BTR212" s="9"/>
      <c r="BTS212" s="9"/>
      <c r="BTT212" s="9"/>
      <c r="BTU212" s="9"/>
      <c r="BTV212" s="9"/>
      <c r="BTW212" s="9"/>
      <c r="BTX212" s="9"/>
      <c r="BTY212" s="9"/>
      <c r="BTZ212" s="9"/>
      <c r="BUA212" s="9"/>
      <c r="BUB212" s="9"/>
      <c r="BUC212" s="9"/>
      <c r="BUD212" s="9"/>
      <c r="BUE212" s="9"/>
      <c r="BUF212" s="9"/>
      <c r="BUG212" s="9"/>
      <c r="BUH212" s="9"/>
      <c r="BUI212" s="9"/>
      <c r="BUJ212" s="9"/>
      <c r="BUK212" s="9"/>
      <c r="BUL212" s="9"/>
      <c r="BUM212" s="9"/>
      <c r="BUN212" s="9"/>
      <c r="BUO212" s="9"/>
      <c r="BUP212" s="9"/>
      <c r="BUQ212" s="9"/>
      <c r="BUR212" s="9"/>
      <c r="BUS212" s="9"/>
      <c r="BUT212" s="9"/>
      <c r="BUU212" s="9"/>
      <c r="BUV212" s="9"/>
      <c r="BUW212" s="9"/>
      <c r="BUX212" s="9"/>
      <c r="BUY212" s="9"/>
      <c r="BUZ212" s="9"/>
      <c r="BVA212" s="9"/>
      <c r="BVB212" s="9"/>
      <c r="BVC212" s="9"/>
      <c r="BVD212" s="9"/>
      <c r="BVE212" s="9"/>
      <c r="BVF212" s="9"/>
      <c r="BVG212" s="9"/>
      <c r="BVH212" s="9"/>
      <c r="BVI212" s="9"/>
      <c r="BVJ212" s="9"/>
      <c r="BVK212" s="9"/>
      <c r="BVL212" s="9"/>
      <c r="BVM212" s="9"/>
      <c r="BVN212" s="9"/>
      <c r="BVO212" s="9"/>
      <c r="BVP212" s="9"/>
      <c r="BVQ212" s="9"/>
      <c r="BVR212" s="9"/>
      <c r="BVS212" s="9"/>
      <c r="BVT212" s="9"/>
      <c r="BVU212" s="9"/>
      <c r="BVV212" s="9"/>
      <c r="BVW212" s="9"/>
      <c r="BVX212" s="9"/>
      <c r="BVY212" s="9"/>
      <c r="BVZ212" s="9"/>
      <c r="BWA212" s="9"/>
      <c r="BWB212" s="9"/>
      <c r="BWC212" s="9"/>
      <c r="BWD212" s="9"/>
      <c r="BWE212" s="9"/>
      <c r="BWF212" s="9"/>
      <c r="BWG212" s="9"/>
      <c r="BWH212" s="9"/>
      <c r="BWI212" s="9"/>
      <c r="BWJ212" s="9"/>
      <c r="BWK212" s="9"/>
      <c r="BWL212" s="9"/>
      <c r="BWM212" s="9"/>
      <c r="BWN212" s="9"/>
      <c r="BWO212" s="9"/>
      <c r="BWP212" s="9"/>
      <c r="BWQ212" s="9"/>
      <c r="BWR212" s="9"/>
      <c r="BWS212" s="9"/>
      <c r="BWT212" s="9"/>
      <c r="BWU212" s="9"/>
      <c r="BWV212" s="9"/>
      <c r="BWW212" s="9"/>
      <c r="BWX212" s="9"/>
      <c r="BWY212" s="9"/>
      <c r="BWZ212" s="9"/>
      <c r="BXA212" s="9"/>
      <c r="BXB212" s="9"/>
      <c r="BXC212" s="9"/>
      <c r="BXD212" s="9"/>
    </row>
    <row r="213" ht="14.25" customHeight="1">
      <c r="A213" s="9">
        <v>16.0</v>
      </c>
      <c r="B213" s="9" t="s">
        <v>11947</v>
      </c>
      <c r="C213" s="9" t="s">
        <v>11948</v>
      </c>
      <c r="D213" s="9" t="s">
        <v>11948</v>
      </c>
      <c r="E213" s="9"/>
      <c r="F213" s="9">
        <v>6.0</v>
      </c>
      <c r="G213" s="9" t="s">
        <v>13761</v>
      </c>
      <c r="H213" s="9"/>
      <c r="I213" s="9"/>
      <c r="J213" s="9"/>
      <c r="K213" s="9">
        <v>4.0</v>
      </c>
      <c r="L213" s="9">
        <v>2.0</v>
      </c>
      <c r="M213" s="9"/>
      <c r="N213" s="9"/>
      <c r="O213" s="9"/>
      <c r="P213" s="9">
        <v>0.0</v>
      </c>
      <c r="Q213" s="9" t="s">
        <v>13762</v>
      </c>
      <c r="R213" s="9"/>
      <c r="S213" s="9" t="s">
        <v>3462</v>
      </c>
      <c r="T213" s="9" t="s">
        <v>3460</v>
      </c>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c r="DA213" s="9"/>
      <c r="DB213" s="9"/>
      <c r="DC213" s="9"/>
      <c r="DD213" s="9"/>
      <c r="DE213" s="9"/>
      <c r="DF213" s="9"/>
      <c r="DG213" s="9"/>
      <c r="DH213" s="9"/>
      <c r="DI213" s="9"/>
      <c r="DJ213" s="9"/>
      <c r="DK213" s="9"/>
      <c r="DL213" s="9"/>
      <c r="DM213" s="9"/>
      <c r="DN213" s="9"/>
      <c r="DO213" s="9"/>
      <c r="DP213" s="9"/>
      <c r="DQ213" s="9"/>
      <c r="DR213" s="9"/>
      <c r="DS213" s="9"/>
      <c r="DT213" s="9"/>
      <c r="DU213" s="9"/>
      <c r="DV213" s="9"/>
      <c r="DW213" s="9"/>
      <c r="DX213" s="9"/>
      <c r="DY213" s="9"/>
      <c r="DZ213" s="9"/>
      <c r="EA213" s="9"/>
      <c r="EB213" s="9"/>
      <c r="EC213" s="9"/>
      <c r="ED213" s="9"/>
      <c r="EE213" s="9"/>
      <c r="EF213" s="9"/>
      <c r="EG213" s="9"/>
      <c r="EH213" s="9"/>
      <c r="EI213" s="9"/>
      <c r="EJ213" s="9"/>
      <c r="EK213" s="9"/>
      <c r="EL213" s="9"/>
      <c r="EM213" s="9"/>
      <c r="EN213" s="9"/>
      <c r="EO213" s="9"/>
      <c r="EP213" s="9"/>
      <c r="EQ213" s="9"/>
      <c r="ER213" s="9"/>
      <c r="ES213" s="9"/>
      <c r="ET213" s="9"/>
      <c r="EU213" s="9"/>
      <c r="EV213" s="9"/>
      <c r="EW213" s="9"/>
      <c r="EX213" s="9"/>
      <c r="EY213" s="9"/>
      <c r="EZ213" s="9"/>
      <c r="FA213" s="9"/>
      <c r="FB213" s="9"/>
      <c r="FC213" s="9"/>
      <c r="FD213" s="9"/>
      <c r="FE213" s="9"/>
      <c r="FF213" s="9"/>
      <c r="FG213" s="9"/>
      <c r="FH213" s="9"/>
      <c r="FI213" s="9"/>
      <c r="FJ213" s="9"/>
      <c r="FK213" s="9"/>
      <c r="FL213" s="9"/>
      <c r="FM213" s="9"/>
      <c r="FN213" s="9"/>
      <c r="FO213" s="9"/>
      <c r="FP213" s="9"/>
      <c r="FQ213" s="9"/>
      <c r="FR213" s="9"/>
      <c r="FS213" s="9"/>
      <c r="FT213" s="9"/>
      <c r="FU213" s="9"/>
      <c r="FV213" s="9"/>
      <c r="FW213" s="9"/>
      <c r="FX213" s="9"/>
      <c r="FY213" s="9"/>
      <c r="FZ213" s="9"/>
      <c r="GA213" s="9"/>
      <c r="GB213" s="9"/>
      <c r="GC213" s="9"/>
      <c r="GD213" s="9"/>
      <c r="GE213" s="9"/>
      <c r="GF213" s="9"/>
      <c r="GG213" s="9"/>
      <c r="GH213" s="9"/>
      <c r="GI213" s="9"/>
      <c r="GJ213" s="9"/>
      <c r="GK213" s="9"/>
      <c r="GL213" s="9"/>
      <c r="GM213" s="9"/>
      <c r="GN213" s="9"/>
      <c r="GO213" s="9"/>
      <c r="GP213" s="9"/>
      <c r="GQ213" s="9"/>
      <c r="GR213" s="9"/>
      <c r="GS213" s="9"/>
      <c r="GT213" s="9"/>
      <c r="GU213" s="9"/>
      <c r="GV213" s="9"/>
      <c r="GW213" s="9"/>
      <c r="GX213" s="9"/>
      <c r="GY213" s="9"/>
      <c r="GZ213" s="9"/>
      <c r="HA213" s="9"/>
      <c r="HB213" s="9"/>
      <c r="HC213" s="9"/>
      <c r="HD213" s="9"/>
      <c r="HE213" s="9"/>
      <c r="HF213" s="9"/>
      <c r="HG213" s="9"/>
      <c r="HH213" s="9"/>
      <c r="HI213" s="9"/>
      <c r="HJ213" s="9"/>
      <c r="HK213" s="9"/>
      <c r="HL213" s="9"/>
      <c r="HM213" s="9"/>
      <c r="HN213" s="9"/>
      <c r="HO213" s="9"/>
      <c r="HP213" s="9"/>
      <c r="HQ213" s="9"/>
      <c r="HR213" s="9"/>
      <c r="HS213" s="9"/>
      <c r="HT213" s="9"/>
      <c r="HU213" s="9"/>
      <c r="HV213" s="9"/>
      <c r="HW213" s="9"/>
      <c r="HX213" s="9"/>
      <c r="HY213" s="9"/>
      <c r="HZ213" s="9"/>
      <c r="IA213" s="9"/>
      <c r="IB213" s="9"/>
      <c r="IC213" s="9"/>
      <c r="ID213" s="9"/>
      <c r="IE213" s="9"/>
      <c r="IF213" s="9"/>
      <c r="IG213" s="9"/>
      <c r="IH213" s="9"/>
      <c r="II213" s="9"/>
      <c r="IJ213" s="9"/>
      <c r="IK213" s="9"/>
      <c r="IL213" s="9"/>
      <c r="IM213" s="9"/>
      <c r="IN213" s="9"/>
      <c r="IO213" s="9"/>
      <c r="IP213" s="9"/>
      <c r="IQ213" s="9"/>
      <c r="IR213" s="9"/>
      <c r="IS213" s="9"/>
      <c r="IT213" s="9"/>
      <c r="IU213" s="9"/>
      <c r="IV213" s="9"/>
      <c r="IW213" s="9"/>
      <c r="IX213" s="9"/>
      <c r="IY213" s="9"/>
      <c r="IZ213" s="9"/>
      <c r="JA213" s="9"/>
      <c r="JB213" s="9"/>
      <c r="JC213" s="9"/>
      <c r="JD213" s="9"/>
      <c r="JE213" s="9"/>
      <c r="JF213" s="9"/>
      <c r="JG213" s="9"/>
      <c r="JH213" s="9"/>
      <c r="JI213" s="9"/>
      <c r="JJ213" s="9"/>
      <c r="JK213" s="9"/>
      <c r="JL213" s="9"/>
      <c r="JM213" s="9"/>
      <c r="JN213" s="9"/>
      <c r="JO213" s="9"/>
      <c r="JP213" s="9"/>
      <c r="JQ213" s="9"/>
      <c r="JR213" s="9"/>
      <c r="JS213" s="9"/>
      <c r="JT213" s="9"/>
      <c r="JU213" s="9"/>
      <c r="JV213" s="9"/>
      <c r="JW213" s="9"/>
      <c r="JX213" s="9"/>
      <c r="JY213" s="9"/>
      <c r="JZ213" s="9"/>
      <c r="KA213" s="9"/>
      <c r="KB213" s="9"/>
      <c r="KC213" s="9"/>
      <c r="KD213" s="9"/>
      <c r="KE213" s="9"/>
      <c r="KF213" s="9"/>
      <c r="KG213" s="9"/>
      <c r="KH213" s="9"/>
      <c r="KI213" s="9"/>
      <c r="KJ213" s="9"/>
      <c r="KK213" s="9"/>
      <c r="KL213" s="9"/>
      <c r="KM213" s="9"/>
      <c r="KN213" s="9"/>
      <c r="KO213" s="9"/>
      <c r="KP213" s="9"/>
      <c r="KQ213" s="9"/>
      <c r="KR213" s="9"/>
      <c r="KS213" s="9"/>
      <c r="KT213" s="9"/>
      <c r="KU213" s="9"/>
      <c r="KV213" s="9"/>
      <c r="KW213" s="9"/>
      <c r="KX213" s="9"/>
      <c r="KY213" s="9"/>
      <c r="KZ213" s="9"/>
      <c r="LA213" s="9"/>
      <c r="LB213" s="9"/>
      <c r="LC213" s="9"/>
      <c r="LD213" s="9"/>
      <c r="LE213" s="9"/>
      <c r="LF213" s="9"/>
      <c r="LG213" s="9"/>
      <c r="LH213" s="9"/>
      <c r="LI213" s="9"/>
      <c r="LJ213" s="9"/>
      <c r="LK213" s="9"/>
      <c r="LL213" s="9"/>
      <c r="LM213" s="9"/>
      <c r="LN213" s="9"/>
      <c r="LO213" s="9"/>
      <c r="LP213" s="9"/>
      <c r="LQ213" s="9"/>
      <c r="LR213" s="9"/>
      <c r="LS213" s="9"/>
      <c r="LT213" s="9"/>
      <c r="LU213" s="9"/>
      <c r="LV213" s="9"/>
      <c r="LW213" s="9"/>
      <c r="LX213" s="9"/>
      <c r="LY213" s="9"/>
      <c r="LZ213" s="9"/>
      <c r="MA213" s="9"/>
      <c r="MB213" s="9"/>
      <c r="MC213" s="9"/>
      <c r="MD213" s="9"/>
      <c r="ME213" s="9"/>
      <c r="MF213" s="9"/>
      <c r="MG213" s="9"/>
      <c r="MH213" s="9"/>
      <c r="MI213" s="9"/>
      <c r="MJ213" s="9"/>
      <c r="MK213" s="9"/>
      <c r="ML213" s="9"/>
      <c r="MM213" s="9"/>
      <c r="MN213" s="9"/>
      <c r="MO213" s="9"/>
      <c r="MP213" s="9"/>
      <c r="MQ213" s="9"/>
      <c r="MR213" s="9"/>
      <c r="MS213" s="9"/>
      <c r="MT213" s="9"/>
      <c r="MU213" s="9"/>
      <c r="MV213" s="9"/>
      <c r="MW213" s="9"/>
      <c r="MX213" s="9"/>
      <c r="MY213" s="9"/>
      <c r="MZ213" s="9"/>
      <c r="NA213" s="9"/>
      <c r="NB213" s="9"/>
      <c r="NC213" s="9"/>
      <c r="ND213" s="9"/>
      <c r="NE213" s="9"/>
      <c r="NF213" s="9"/>
      <c r="NG213" s="9"/>
      <c r="NH213" s="9"/>
      <c r="NI213" s="9"/>
      <c r="NJ213" s="9"/>
      <c r="NK213" s="9"/>
      <c r="NL213" s="9"/>
      <c r="NM213" s="9"/>
      <c r="NN213" s="9"/>
      <c r="NO213" s="9"/>
      <c r="NP213" s="9"/>
      <c r="NQ213" s="9"/>
      <c r="NR213" s="9"/>
      <c r="NS213" s="9"/>
      <c r="NT213" s="9"/>
      <c r="NU213" s="9"/>
      <c r="NV213" s="9"/>
      <c r="NW213" s="9"/>
      <c r="NX213" s="9"/>
      <c r="NY213" s="9"/>
      <c r="NZ213" s="9"/>
      <c r="OA213" s="9"/>
      <c r="OB213" s="9"/>
      <c r="OC213" s="9"/>
      <c r="OD213" s="9"/>
      <c r="OE213" s="9"/>
      <c r="OF213" s="9"/>
      <c r="OG213" s="9"/>
      <c r="OH213" s="9"/>
      <c r="OI213" s="9"/>
      <c r="OJ213" s="9"/>
      <c r="OK213" s="9"/>
      <c r="OL213" s="9"/>
      <c r="OM213" s="9"/>
      <c r="ON213" s="9"/>
      <c r="OO213" s="9"/>
      <c r="OP213" s="9"/>
      <c r="OQ213" s="9"/>
      <c r="OR213" s="9"/>
      <c r="OS213" s="9"/>
      <c r="OT213" s="9"/>
      <c r="OU213" s="9"/>
      <c r="OV213" s="9"/>
      <c r="OW213" s="9"/>
      <c r="OX213" s="9"/>
      <c r="OY213" s="9"/>
      <c r="OZ213" s="9"/>
      <c r="PA213" s="9"/>
      <c r="PB213" s="9"/>
      <c r="PC213" s="9"/>
      <c r="PD213" s="9"/>
      <c r="PE213" s="9"/>
      <c r="PF213" s="9"/>
      <c r="PG213" s="9"/>
      <c r="PH213" s="9"/>
      <c r="PI213" s="9"/>
      <c r="PJ213" s="9"/>
      <c r="PK213" s="9"/>
      <c r="PL213" s="9"/>
      <c r="PM213" s="9"/>
      <c r="PN213" s="9"/>
      <c r="PO213" s="9"/>
      <c r="PP213" s="9"/>
      <c r="PQ213" s="9"/>
      <c r="PR213" s="9"/>
      <c r="PS213" s="9"/>
      <c r="PT213" s="9"/>
      <c r="PU213" s="9"/>
      <c r="PV213" s="9"/>
      <c r="PW213" s="9"/>
      <c r="PX213" s="9"/>
      <c r="PY213" s="9"/>
      <c r="PZ213" s="9"/>
      <c r="QA213" s="9"/>
      <c r="QB213" s="9"/>
      <c r="QC213" s="9"/>
      <c r="QD213" s="9"/>
      <c r="QE213" s="9"/>
      <c r="QF213" s="9"/>
      <c r="QG213" s="9"/>
      <c r="QH213" s="9"/>
      <c r="QI213" s="9"/>
      <c r="QJ213" s="9"/>
      <c r="QK213" s="9"/>
      <c r="QL213" s="9"/>
      <c r="QM213" s="9"/>
      <c r="QN213" s="9"/>
      <c r="QO213" s="9"/>
      <c r="QP213" s="9"/>
      <c r="QQ213" s="9"/>
      <c r="QR213" s="9"/>
      <c r="QS213" s="9"/>
      <c r="QT213" s="9"/>
      <c r="QU213" s="9"/>
      <c r="QV213" s="9"/>
      <c r="QW213" s="9"/>
      <c r="QX213" s="9"/>
      <c r="QY213" s="9"/>
      <c r="QZ213" s="9"/>
      <c r="RA213" s="9"/>
      <c r="RB213" s="9"/>
      <c r="RC213" s="9"/>
      <c r="RD213" s="9"/>
      <c r="RE213" s="9"/>
      <c r="RF213" s="9"/>
      <c r="RG213" s="9"/>
      <c r="RH213" s="9"/>
      <c r="RI213" s="9"/>
      <c r="RJ213" s="9"/>
      <c r="RK213" s="9"/>
      <c r="RL213" s="9"/>
      <c r="RM213" s="9"/>
      <c r="RN213" s="9"/>
      <c r="RO213" s="9"/>
      <c r="RP213" s="9"/>
      <c r="RQ213" s="9"/>
      <c r="RR213" s="9"/>
      <c r="RS213" s="9"/>
      <c r="RT213" s="9"/>
      <c r="RU213" s="9"/>
      <c r="RV213" s="9"/>
      <c r="RW213" s="9"/>
      <c r="RX213" s="9"/>
      <c r="RY213" s="9"/>
      <c r="RZ213" s="9"/>
      <c r="SA213" s="9"/>
      <c r="SB213" s="9"/>
      <c r="SC213" s="9"/>
      <c r="SD213" s="9"/>
      <c r="SE213" s="9"/>
      <c r="SF213" s="9"/>
      <c r="SG213" s="9"/>
      <c r="SH213" s="9"/>
      <c r="SI213" s="9"/>
      <c r="SJ213" s="9"/>
      <c r="SK213" s="9"/>
      <c r="SL213" s="9"/>
      <c r="SM213" s="9"/>
      <c r="SN213" s="9"/>
      <c r="SO213" s="9"/>
      <c r="SP213" s="9"/>
      <c r="SQ213" s="9"/>
      <c r="SR213" s="9"/>
      <c r="SS213" s="9"/>
      <c r="ST213" s="9"/>
      <c r="SU213" s="9"/>
      <c r="SV213" s="9"/>
      <c r="SW213" s="9"/>
      <c r="SX213" s="9"/>
      <c r="SY213" s="9"/>
      <c r="SZ213" s="9"/>
      <c r="TA213" s="9"/>
      <c r="TB213" s="9"/>
      <c r="TC213" s="9"/>
      <c r="TD213" s="9"/>
      <c r="TE213" s="9"/>
      <c r="TF213" s="9"/>
      <c r="TG213" s="9"/>
      <c r="TH213" s="9"/>
      <c r="TI213" s="9"/>
      <c r="TJ213" s="9"/>
      <c r="TK213" s="9"/>
      <c r="TL213" s="9"/>
      <c r="TM213" s="9"/>
      <c r="TN213" s="9"/>
      <c r="TO213" s="9"/>
      <c r="ANB213" s="9"/>
      <c r="ANC213" s="9"/>
      <c r="AND213" s="9"/>
      <c r="ANE213" s="9"/>
      <c r="ANF213" s="9"/>
      <c r="ANG213" s="9"/>
      <c r="ANH213" s="9"/>
      <c r="ANI213" s="9"/>
      <c r="ANJ213" s="9"/>
      <c r="ANK213" s="9"/>
      <c r="ANL213" s="9"/>
      <c r="ANM213" s="9"/>
      <c r="ANN213" s="9"/>
      <c r="ANO213" s="9"/>
      <c r="ANP213" s="9"/>
      <c r="ANQ213" s="9"/>
      <c r="ANR213" s="9"/>
      <c r="ANS213" s="9"/>
      <c r="ANT213" s="9"/>
      <c r="ANU213" s="9"/>
      <c r="ANV213" s="9"/>
      <c r="ANW213" s="9"/>
      <c r="ANX213" s="9"/>
      <c r="ANY213" s="9"/>
      <c r="ANZ213" s="9"/>
      <c r="AOA213" s="9"/>
      <c r="AOB213" s="9"/>
      <c r="AOC213" s="9"/>
      <c r="AOD213" s="9"/>
      <c r="AOE213" s="9"/>
      <c r="AOF213" s="9"/>
      <c r="AOG213" s="9"/>
      <c r="AOH213" s="9"/>
      <c r="AOI213" s="9"/>
      <c r="AOJ213" s="9"/>
      <c r="AOK213" s="9"/>
      <c r="AOL213" s="9"/>
      <c r="AOM213" s="9"/>
      <c r="AON213" s="9"/>
      <c r="AOO213" s="9"/>
      <c r="AOP213" s="9"/>
      <c r="AOQ213" s="9"/>
      <c r="AOR213" s="9"/>
      <c r="AOS213" s="9"/>
      <c r="AOT213" s="9"/>
      <c r="AOU213" s="9"/>
      <c r="AOV213" s="9"/>
      <c r="AOW213" s="9"/>
      <c r="AOX213" s="9"/>
      <c r="AOY213" s="9"/>
      <c r="AOZ213" s="9"/>
      <c r="APA213" s="9"/>
      <c r="APB213" s="9"/>
      <c r="APC213" s="9"/>
      <c r="APD213" s="9"/>
      <c r="APE213" s="9"/>
      <c r="APF213" s="9"/>
      <c r="APG213" s="9"/>
      <c r="APH213" s="9"/>
      <c r="API213" s="9"/>
      <c r="APJ213" s="9"/>
      <c r="APK213" s="9"/>
      <c r="APL213" s="9"/>
      <c r="APM213" s="9"/>
      <c r="APN213" s="9"/>
      <c r="APO213" s="9"/>
      <c r="APP213" s="9"/>
      <c r="APQ213" s="9"/>
      <c r="APR213" s="9"/>
      <c r="APS213" s="9"/>
      <c r="APT213" s="9"/>
      <c r="APU213" s="9"/>
      <c r="APV213" s="9"/>
      <c r="APW213" s="9"/>
      <c r="APX213" s="9"/>
      <c r="APY213" s="9"/>
      <c r="APZ213" s="9"/>
      <c r="AQA213" s="9"/>
      <c r="AQB213" s="9"/>
      <c r="AQC213" s="9"/>
      <c r="AQD213" s="9"/>
      <c r="AQE213" s="9"/>
      <c r="AQF213" s="9"/>
      <c r="AQG213" s="9"/>
      <c r="AQH213" s="9"/>
      <c r="AQI213" s="9"/>
      <c r="AQJ213" s="9"/>
      <c r="AQK213" s="9"/>
      <c r="AQL213" s="9"/>
      <c r="AQM213" s="9"/>
      <c r="AQN213" s="9"/>
      <c r="AQO213" s="9"/>
      <c r="AQP213" s="9"/>
      <c r="AQQ213" s="9"/>
      <c r="AQR213" s="9"/>
      <c r="AQS213" s="9"/>
      <c r="AQT213" s="9"/>
      <c r="AQU213" s="9"/>
      <c r="AQV213" s="9"/>
      <c r="AQW213" s="9"/>
      <c r="AQX213" s="9"/>
      <c r="AQY213" s="9"/>
      <c r="AQZ213" s="9"/>
      <c r="ARA213" s="9"/>
      <c r="ARB213" s="9"/>
      <c r="ARC213" s="9"/>
      <c r="ARD213" s="9"/>
      <c r="ARE213" s="9"/>
      <c r="ARF213" s="9"/>
      <c r="ARG213" s="9"/>
      <c r="ARH213" s="9"/>
      <c r="ARI213" s="9"/>
      <c r="ARJ213" s="9"/>
      <c r="ARK213" s="9"/>
      <c r="ARL213" s="9"/>
      <c r="ARM213" s="9"/>
      <c r="ARN213" s="9"/>
      <c r="ARO213" s="9"/>
      <c r="ARP213" s="9"/>
      <c r="ARQ213" s="9"/>
      <c r="ARR213" s="9"/>
      <c r="ARS213" s="9"/>
      <c r="ART213" s="9"/>
      <c r="ARU213" s="9"/>
      <c r="ARV213" s="9"/>
      <c r="ARW213" s="9"/>
      <c r="ARX213" s="9"/>
      <c r="ARY213" s="9"/>
      <c r="ARZ213" s="9"/>
      <c r="ASA213" s="9"/>
      <c r="ASB213" s="9"/>
      <c r="ASC213" s="9"/>
      <c r="ASD213" s="9"/>
      <c r="ASE213" s="9"/>
      <c r="ASF213" s="9"/>
      <c r="ASG213" s="9"/>
      <c r="ASH213" s="9"/>
      <c r="ASI213" s="9"/>
      <c r="ASJ213" s="9"/>
      <c r="ASK213" s="9"/>
      <c r="ASL213" s="9"/>
      <c r="ASM213" s="9"/>
      <c r="ASN213" s="9"/>
      <c r="ASO213" s="9"/>
      <c r="ASP213" s="9"/>
      <c r="ASQ213" s="9"/>
      <c r="ASR213" s="9"/>
      <c r="ASS213" s="9"/>
      <c r="AST213" s="9"/>
      <c r="ASU213" s="9"/>
      <c r="ASV213" s="9"/>
      <c r="ASW213" s="9"/>
      <c r="ASX213" s="9"/>
      <c r="ASY213" s="9"/>
      <c r="ASZ213" s="9"/>
      <c r="ATA213" s="9"/>
      <c r="ATB213" s="9"/>
      <c r="ATC213" s="9"/>
      <c r="ATD213" s="9"/>
      <c r="ATE213" s="9"/>
      <c r="ATF213" s="9"/>
      <c r="ATG213" s="9"/>
      <c r="ATH213" s="9"/>
      <c r="ATI213" s="9"/>
      <c r="ATJ213" s="9"/>
      <c r="ATK213" s="9"/>
      <c r="ATL213" s="9"/>
      <c r="ATM213" s="9"/>
      <c r="ATN213" s="9"/>
      <c r="ATO213" s="9"/>
      <c r="ATP213" s="9"/>
      <c r="ATQ213" s="9"/>
      <c r="ATR213" s="9"/>
      <c r="ATS213" s="9"/>
      <c r="ATT213" s="9"/>
      <c r="ATU213" s="9"/>
      <c r="ATV213" s="9"/>
      <c r="ATW213" s="9"/>
      <c r="ATX213" s="9"/>
      <c r="ATY213" s="9"/>
      <c r="ATZ213" s="9"/>
      <c r="AUA213" s="9"/>
      <c r="AUB213" s="9"/>
      <c r="AUC213" s="9"/>
      <c r="AUD213" s="9"/>
      <c r="AUE213" s="9"/>
      <c r="AUF213" s="9"/>
      <c r="AUG213" s="9"/>
      <c r="AUH213" s="9"/>
      <c r="AUI213" s="9"/>
      <c r="AUJ213" s="9"/>
      <c r="AUK213" s="9"/>
      <c r="AUL213" s="9"/>
      <c r="AUM213" s="9"/>
      <c r="AUN213" s="9"/>
      <c r="AUO213" s="9"/>
      <c r="AUP213" s="9"/>
      <c r="AUQ213" s="9"/>
      <c r="AUR213" s="9"/>
      <c r="AUS213" s="9"/>
      <c r="AUT213" s="9"/>
      <c r="AUU213" s="9"/>
      <c r="AUV213" s="9"/>
      <c r="AUW213" s="9"/>
      <c r="AUX213" s="9"/>
      <c r="AUY213" s="9"/>
      <c r="AUZ213" s="9"/>
      <c r="AVA213" s="9"/>
      <c r="AVB213" s="9"/>
      <c r="AVC213" s="9"/>
      <c r="AVD213" s="9"/>
      <c r="AVE213" s="9"/>
      <c r="AVF213" s="9"/>
      <c r="AVG213" s="9"/>
      <c r="AVH213" s="9"/>
      <c r="AVI213" s="9"/>
      <c r="AVJ213" s="9"/>
      <c r="AVK213" s="9"/>
      <c r="AVL213" s="9"/>
      <c r="AVM213" s="9"/>
      <c r="AVN213" s="9"/>
      <c r="AVO213" s="9"/>
      <c r="AVP213" s="9"/>
      <c r="AVQ213" s="9"/>
      <c r="AVR213" s="9"/>
      <c r="AVS213" s="9"/>
      <c r="AVT213" s="9"/>
      <c r="AVU213" s="9"/>
      <c r="AVV213" s="9"/>
      <c r="AVW213" s="9"/>
      <c r="AVX213" s="9"/>
      <c r="AVY213" s="9"/>
      <c r="AVZ213" s="9"/>
      <c r="AWA213" s="9"/>
      <c r="AWB213" s="9"/>
      <c r="AWC213" s="9"/>
      <c r="AWD213" s="9"/>
      <c r="AWE213" s="9"/>
      <c r="AWF213" s="9"/>
      <c r="AWG213" s="9"/>
      <c r="AWH213" s="9"/>
      <c r="AWI213" s="9"/>
      <c r="AWJ213" s="9"/>
      <c r="AWK213" s="9"/>
      <c r="AWL213" s="9"/>
      <c r="AWM213" s="9"/>
      <c r="AWN213" s="9"/>
      <c r="AWO213" s="9"/>
      <c r="AWP213" s="9"/>
      <c r="AWQ213" s="9"/>
      <c r="AWR213" s="9"/>
      <c r="AWS213" s="9"/>
      <c r="AWT213" s="9"/>
      <c r="AWU213" s="9"/>
      <c r="AWV213" s="9"/>
      <c r="AWW213" s="9"/>
      <c r="AWX213" s="9"/>
      <c r="AWY213" s="9"/>
      <c r="AWZ213" s="9"/>
      <c r="AXA213" s="9"/>
      <c r="AXB213" s="9"/>
      <c r="AXC213" s="9"/>
      <c r="AXD213" s="9"/>
      <c r="AXE213" s="9"/>
      <c r="AXF213" s="9"/>
      <c r="AXG213" s="9"/>
      <c r="AXH213" s="9"/>
      <c r="AXI213" s="9"/>
      <c r="AXJ213" s="9"/>
      <c r="AXK213" s="9"/>
      <c r="AXL213" s="9"/>
      <c r="AXM213" s="9"/>
      <c r="AXN213" s="9"/>
      <c r="AXO213" s="9"/>
      <c r="AXP213" s="9"/>
      <c r="AXQ213" s="9"/>
      <c r="AXR213" s="9"/>
      <c r="AXS213" s="9"/>
      <c r="AXT213" s="9"/>
      <c r="AXU213" s="9"/>
      <c r="AXV213" s="9"/>
      <c r="AXW213" s="9"/>
      <c r="AXX213" s="9"/>
      <c r="AXY213" s="9"/>
      <c r="AXZ213" s="9"/>
      <c r="AYA213" s="9"/>
      <c r="AYB213" s="9"/>
      <c r="AYC213" s="9"/>
      <c r="AYD213" s="9"/>
      <c r="AYE213" s="9"/>
      <c r="AYF213" s="9"/>
      <c r="AYG213" s="9"/>
      <c r="AYH213" s="9"/>
      <c r="AYI213" s="9"/>
      <c r="AYJ213" s="9"/>
      <c r="AYK213" s="9"/>
      <c r="AYL213" s="9"/>
      <c r="AYM213" s="9"/>
      <c r="AYN213" s="9"/>
      <c r="AYO213" s="9"/>
      <c r="AYP213" s="9"/>
      <c r="AYQ213" s="9"/>
      <c r="AYR213" s="9"/>
      <c r="AYS213" s="9"/>
      <c r="AYT213" s="9"/>
      <c r="AYU213" s="9"/>
      <c r="AYV213" s="9"/>
      <c r="AYW213" s="9"/>
      <c r="AYX213" s="9"/>
      <c r="AYY213" s="9"/>
      <c r="AYZ213" s="9"/>
      <c r="AZA213" s="9"/>
      <c r="AZB213" s="9"/>
      <c r="AZC213" s="9"/>
      <c r="AZD213" s="9"/>
      <c r="AZE213" s="9"/>
      <c r="AZF213" s="9"/>
      <c r="AZG213" s="9"/>
      <c r="AZH213" s="9"/>
      <c r="AZI213" s="9"/>
      <c r="AZJ213" s="9"/>
      <c r="AZK213" s="9"/>
      <c r="AZL213" s="9"/>
      <c r="AZM213" s="9"/>
      <c r="AZN213" s="9"/>
      <c r="AZO213" s="9"/>
      <c r="AZP213" s="9"/>
      <c r="AZQ213" s="9"/>
      <c r="AZR213" s="9"/>
      <c r="AZS213" s="9"/>
      <c r="AZT213" s="9"/>
      <c r="AZU213" s="9"/>
      <c r="AZV213" s="9"/>
      <c r="AZW213" s="9"/>
      <c r="AZX213" s="9"/>
      <c r="AZY213" s="9"/>
      <c r="AZZ213" s="9"/>
      <c r="BAA213" s="9"/>
      <c r="BAB213" s="9"/>
      <c r="BAC213" s="9"/>
      <c r="BAD213" s="9"/>
      <c r="BAE213" s="9"/>
      <c r="BAF213" s="9"/>
      <c r="BAG213" s="9"/>
      <c r="BAH213" s="9"/>
      <c r="BAI213" s="9"/>
      <c r="BAJ213" s="9"/>
      <c r="BAK213" s="9"/>
      <c r="BAL213" s="9"/>
      <c r="BAM213" s="9"/>
      <c r="BAN213" s="9"/>
      <c r="BAO213" s="9"/>
      <c r="BAP213" s="9"/>
      <c r="BAQ213" s="9"/>
      <c r="BAR213" s="9"/>
      <c r="BAS213" s="9"/>
      <c r="BAT213" s="9"/>
      <c r="BAU213" s="9"/>
      <c r="BAV213" s="9"/>
      <c r="BAW213" s="9"/>
      <c r="BAX213" s="9"/>
      <c r="BAY213" s="9"/>
      <c r="BAZ213" s="9"/>
      <c r="BBA213" s="9"/>
      <c r="BBB213" s="9"/>
      <c r="BBC213" s="9"/>
      <c r="BBD213" s="9"/>
      <c r="BBE213" s="9"/>
      <c r="BBF213" s="9"/>
      <c r="BBG213" s="9"/>
      <c r="BBH213" s="9"/>
      <c r="BBI213" s="9"/>
      <c r="BBJ213" s="9"/>
      <c r="BBK213" s="9"/>
      <c r="BBL213" s="9"/>
      <c r="BBM213" s="9"/>
      <c r="BBN213" s="9"/>
      <c r="BBO213" s="9"/>
      <c r="BBP213" s="9"/>
      <c r="BBQ213" s="9"/>
      <c r="BBR213" s="9"/>
      <c r="BBS213" s="9"/>
      <c r="BBT213" s="9"/>
      <c r="BBU213" s="9"/>
      <c r="BBV213" s="9"/>
      <c r="BBW213" s="9"/>
      <c r="BBX213" s="9"/>
      <c r="BBY213" s="9"/>
      <c r="BBZ213" s="9"/>
      <c r="BCA213" s="9"/>
      <c r="BCB213" s="9"/>
      <c r="BCC213" s="9"/>
      <c r="BCD213" s="9"/>
      <c r="BCE213" s="9"/>
      <c r="BCF213" s="9"/>
      <c r="BCG213" s="9"/>
      <c r="BCH213" s="9"/>
      <c r="BCI213" s="9"/>
      <c r="BCJ213" s="9"/>
      <c r="BCK213" s="9"/>
      <c r="BCL213" s="9"/>
      <c r="BCM213" s="9"/>
      <c r="BCN213" s="9"/>
      <c r="BCO213" s="9"/>
      <c r="BCP213" s="9"/>
      <c r="BCQ213" s="9"/>
      <c r="BCR213" s="9"/>
      <c r="BCS213" s="9"/>
      <c r="BCT213" s="9"/>
      <c r="BCU213" s="9"/>
      <c r="BCV213" s="9"/>
      <c r="BCW213" s="9"/>
      <c r="BCX213" s="9"/>
      <c r="BCY213" s="9"/>
      <c r="BCZ213" s="9"/>
      <c r="BDA213" s="9"/>
      <c r="BDB213" s="9"/>
      <c r="BDC213" s="9"/>
      <c r="BDD213" s="9"/>
      <c r="BDE213" s="9"/>
      <c r="BDF213" s="9"/>
      <c r="BDG213" s="9"/>
      <c r="BDH213" s="9"/>
      <c r="BDI213" s="9"/>
      <c r="BDJ213" s="9"/>
      <c r="BDK213" s="9"/>
      <c r="BDL213" s="9"/>
      <c r="BDM213" s="9"/>
      <c r="BDN213" s="9"/>
      <c r="BDO213" s="9"/>
      <c r="BDP213" s="9"/>
      <c r="BDQ213" s="9"/>
      <c r="BDR213" s="9"/>
      <c r="BDS213" s="9"/>
      <c r="BDT213" s="9"/>
      <c r="BDU213" s="9"/>
      <c r="BDV213" s="9"/>
      <c r="BDW213" s="9"/>
      <c r="BDX213" s="9"/>
      <c r="BDY213" s="9"/>
      <c r="BDZ213" s="9"/>
      <c r="BEA213" s="9"/>
      <c r="BEB213" s="9"/>
      <c r="BEC213" s="9"/>
      <c r="BED213" s="9"/>
      <c r="BEE213" s="9"/>
      <c r="BEF213" s="9"/>
      <c r="BEG213" s="9"/>
      <c r="BEH213" s="9"/>
      <c r="BEI213" s="9"/>
      <c r="BEJ213" s="9"/>
      <c r="BEK213" s="9"/>
      <c r="BEL213" s="9"/>
      <c r="BEM213" s="9"/>
      <c r="BEN213" s="9"/>
      <c r="BEO213" s="9"/>
      <c r="BEP213" s="9"/>
      <c r="BEQ213" s="9"/>
      <c r="BER213" s="9"/>
      <c r="BES213" s="9"/>
      <c r="BET213" s="9"/>
      <c r="BEU213" s="9"/>
      <c r="BEV213" s="9"/>
      <c r="BEW213" s="9"/>
      <c r="BEX213" s="9"/>
      <c r="BEY213" s="9"/>
      <c r="BEZ213" s="9"/>
      <c r="BFA213" s="9"/>
      <c r="BFB213" s="9"/>
      <c r="BFC213" s="9"/>
      <c r="BFD213" s="9"/>
      <c r="BFE213" s="9"/>
      <c r="BFF213" s="9"/>
      <c r="BFG213" s="9"/>
      <c r="BFH213" s="9"/>
      <c r="BFI213" s="9"/>
      <c r="BFJ213" s="9"/>
      <c r="BFK213" s="9"/>
      <c r="BFL213" s="9"/>
      <c r="BFM213" s="9"/>
      <c r="BFN213" s="9"/>
      <c r="BFO213" s="9"/>
      <c r="BFP213" s="9"/>
      <c r="BFQ213" s="9"/>
      <c r="BFR213" s="9"/>
      <c r="BFS213" s="9"/>
      <c r="BFT213" s="9"/>
      <c r="BFU213" s="9"/>
      <c r="BFV213" s="9"/>
      <c r="BFW213" s="9"/>
      <c r="BFX213" s="9"/>
      <c r="BFY213" s="9"/>
      <c r="BFZ213" s="9"/>
      <c r="BGA213" s="9"/>
      <c r="BGB213" s="9"/>
      <c r="BGC213" s="9"/>
      <c r="BGD213" s="9"/>
      <c r="BGE213" s="9"/>
      <c r="BGF213" s="9"/>
      <c r="BGG213" s="9"/>
      <c r="BGH213" s="9"/>
      <c r="BGI213" s="9"/>
      <c r="BGJ213" s="9"/>
      <c r="BGK213" s="9"/>
      <c r="BGL213" s="9"/>
      <c r="BGM213" s="9"/>
      <c r="BGN213" s="9"/>
      <c r="BGO213" s="9"/>
      <c r="BGP213" s="9"/>
      <c r="BGQ213" s="9"/>
      <c r="BGR213" s="9"/>
      <c r="BGS213" s="9"/>
      <c r="BGT213" s="9"/>
      <c r="BGU213" s="9"/>
      <c r="BGV213" s="9"/>
      <c r="BGW213" s="9"/>
      <c r="BGX213" s="9"/>
      <c r="BGY213" s="9"/>
      <c r="BGZ213" s="9"/>
      <c r="BHA213" s="9"/>
      <c r="BHB213" s="9"/>
      <c r="BHC213" s="9"/>
      <c r="BHD213" s="9"/>
      <c r="BHE213" s="9"/>
      <c r="BHF213" s="9"/>
      <c r="BHG213" s="9"/>
      <c r="BHH213" s="9"/>
      <c r="BHI213" s="9"/>
      <c r="BHJ213" s="9"/>
      <c r="BHK213" s="9"/>
      <c r="BHL213" s="9"/>
      <c r="BHM213" s="9"/>
      <c r="BHN213" s="9"/>
      <c r="BHO213" s="9"/>
      <c r="BHP213" s="9"/>
      <c r="BHQ213" s="9"/>
      <c r="BHR213" s="9"/>
      <c r="BHS213" s="9"/>
      <c r="BHT213" s="9"/>
      <c r="BHU213" s="9"/>
      <c r="BHV213" s="9"/>
      <c r="BHW213" s="9"/>
      <c r="BHX213" s="9"/>
      <c r="BHY213" s="9"/>
      <c r="BHZ213" s="9"/>
      <c r="BIA213" s="9"/>
      <c r="BIB213" s="9"/>
      <c r="BIC213" s="9"/>
      <c r="BID213" s="9"/>
      <c r="BIE213" s="9"/>
      <c r="BIF213" s="9"/>
      <c r="BIG213" s="9"/>
      <c r="BIH213" s="9"/>
      <c r="BII213" s="9"/>
      <c r="BIJ213" s="9"/>
      <c r="BIK213" s="9"/>
      <c r="BIL213" s="9"/>
      <c r="BIM213" s="9"/>
      <c r="BIN213" s="9"/>
      <c r="BIO213" s="9"/>
      <c r="BIP213" s="9"/>
      <c r="BIQ213" s="9"/>
      <c r="BIR213" s="9"/>
      <c r="BIS213" s="9"/>
      <c r="BIT213" s="9"/>
      <c r="BIU213" s="9"/>
      <c r="BIV213" s="9"/>
      <c r="BIW213" s="9"/>
      <c r="BIX213" s="9"/>
      <c r="BIY213" s="9"/>
      <c r="BIZ213" s="9"/>
      <c r="BJA213" s="9"/>
      <c r="BJB213" s="9"/>
      <c r="BJC213" s="9"/>
      <c r="BJD213" s="9"/>
      <c r="BJE213" s="9"/>
      <c r="BJF213" s="9"/>
      <c r="BJG213" s="9"/>
      <c r="BJH213" s="9"/>
      <c r="BJI213" s="9"/>
      <c r="BJJ213" s="9"/>
      <c r="BJK213" s="9"/>
      <c r="BJL213" s="9"/>
      <c r="BJM213" s="9"/>
      <c r="BJN213" s="9"/>
      <c r="BJO213" s="9"/>
      <c r="BJP213" s="9"/>
      <c r="BJQ213" s="9"/>
      <c r="BJR213" s="9"/>
      <c r="BJS213" s="9"/>
      <c r="BJT213" s="9"/>
      <c r="BJU213" s="9"/>
      <c r="BJV213" s="9"/>
      <c r="BJW213" s="9"/>
      <c r="BJX213" s="9"/>
      <c r="BJY213" s="9"/>
      <c r="BJZ213" s="9"/>
      <c r="BKA213" s="9"/>
      <c r="BKB213" s="9"/>
      <c r="BKC213" s="9"/>
      <c r="BKD213" s="9"/>
      <c r="BKE213" s="9"/>
      <c r="BKF213" s="9"/>
      <c r="BKG213" s="9"/>
      <c r="BKH213" s="9"/>
      <c r="BKI213" s="9"/>
      <c r="BKJ213" s="9"/>
      <c r="BKK213" s="9"/>
      <c r="BKL213" s="9"/>
      <c r="BKM213" s="9"/>
      <c r="BKN213" s="9"/>
      <c r="BKO213" s="9"/>
      <c r="BKP213" s="9"/>
      <c r="BKQ213" s="9"/>
      <c r="BKR213" s="9"/>
      <c r="BKS213" s="9"/>
      <c r="BKT213" s="9"/>
      <c r="BKU213" s="9"/>
      <c r="BKV213" s="9"/>
      <c r="BKW213" s="9"/>
      <c r="BKX213" s="9"/>
      <c r="BKY213" s="9"/>
      <c r="BKZ213" s="9"/>
      <c r="BLA213" s="9"/>
      <c r="BLB213" s="9"/>
      <c r="BLC213" s="9"/>
      <c r="BLD213" s="9"/>
      <c r="BLE213" s="9"/>
      <c r="BLF213" s="9"/>
      <c r="BLG213" s="9"/>
      <c r="BLH213" s="9"/>
      <c r="BLI213" s="9"/>
      <c r="BLJ213" s="9"/>
      <c r="BLK213" s="9"/>
      <c r="BLL213" s="9"/>
      <c r="BLM213" s="9"/>
      <c r="BLN213" s="9"/>
      <c r="BLO213" s="9"/>
      <c r="BLP213" s="9"/>
      <c r="BLQ213" s="9"/>
      <c r="BLR213" s="9"/>
      <c r="BLS213" s="9"/>
      <c r="BLT213" s="9"/>
      <c r="BLU213" s="9"/>
      <c r="BLV213" s="9"/>
      <c r="BLW213" s="9"/>
      <c r="BLX213" s="9"/>
      <c r="BLY213" s="9"/>
      <c r="BLZ213" s="9"/>
      <c r="BMA213" s="9"/>
      <c r="BMB213" s="9"/>
      <c r="BMC213" s="9"/>
      <c r="BMD213" s="9"/>
      <c r="BME213" s="9"/>
      <c r="BMF213" s="9"/>
      <c r="BMG213" s="9"/>
      <c r="BMH213" s="9"/>
      <c r="BMI213" s="9"/>
      <c r="BMJ213" s="9"/>
      <c r="BMK213" s="9"/>
      <c r="BML213" s="9"/>
      <c r="BMM213" s="9"/>
      <c r="BMN213" s="9"/>
      <c r="BMO213" s="9"/>
      <c r="BMP213" s="9"/>
      <c r="BMQ213" s="9"/>
      <c r="BMR213" s="9"/>
      <c r="BMS213" s="9"/>
      <c r="BMT213" s="9"/>
      <c r="BMU213" s="9"/>
      <c r="BMV213" s="9"/>
      <c r="BMW213" s="9"/>
      <c r="BMX213" s="9"/>
      <c r="BMY213" s="9"/>
      <c r="BMZ213" s="9"/>
      <c r="BNA213" s="9"/>
      <c r="BNB213" s="9"/>
      <c r="BNC213" s="9"/>
      <c r="BND213" s="9"/>
      <c r="BNE213" s="9"/>
      <c r="BNF213" s="9"/>
      <c r="BNG213" s="9"/>
      <c r="BNH213" s="9"/>
      <c r="BNI213" s="9"/>
      <c r="BNJ213" s="9"/>
      <c r="BNK213" s="9"/>
      <c r="BNL213" s="9"/>
      <c r="BNM213" s="9"/>
      <c r="BNN213" s="9"/>
      <c r="BNO213" s="9"/>
      <c r="BNP213" s="9"/>
      <c r="BNQ213" s="9"/>
      <c r="BNR213" s="9"/>
      <c r="BNS213" s="9"/>
      <c r="BNT213" s="9"/>
      <c r="BNU213" s="9"/>
      <c r="BNV213" s="9"/>
      <c r="BNW213" s="9"/>
      <c r="BNX213" s="9"/>
      <c r="BNY213" s="9"/>
      <c r="BNZ213" s="9"/>
      <c r="BOA213" s="9"/>
      <c r="BOB213" s="9"/>
      <c r="BOC213" s="9"/>
      <c r="BOD213" s="9"/>
      <c r="BOE213" s="9"/>
      <c r="BOF213" s="9"/>
      <c r="BOG213" s="9"/>
      <c r="BOH213" s="9"/>
      <c r="BOI213" s="9"/>
      <c r="BOJ213" s="9"/>
      <c r="BOK213" s="9"/>
      <c r="BOL213" s="9"/>
      <c r="BOM213" s="9"/>
      <c r="BON213" s="9"/>
      <c r="BOO213" s="9"/>
      <c r="BOP213" s="9"/>
      <c r="BOQ213" s="9"/>
      <c r="BOR213" s="9"/>
      <c r="BOS213" s="9"/>
      <c r="BOT213" s="9"/>
      <c r="BOU213" s="9"/>
      <c r="BOV213" s="9"/>
      <c r="BOW213" s="9"/>
      <c r="BOX213" s="9"/>
      <c r="BOY213" s="9"/>
      <c r="BOZ213" s="9"/>
      <c r="BPA213" s="9"/>
      <c r="BPB213" s="9"/>
      <c r="BPC213" s="9"/>
      <c r="BPD213" s="9"/>
      <c r="BPE213" s="9"/>
      <c r="BPF213" s="9"/>
      <c r="BPG213" s="9"/>
      <c r="BPH213" s="9"/>
      <c r="BPI213" s="9"/>
      <c r="BPJ213" s="9"/>
      <c r="BPK213" s="9"/>
      <c r="BPL213" s="9"/>
      <c r="BPM213" s="9"/>
      <c r="BPN213" s="9"/>
      <c r="BPO213" s="9"/>
      <c r="BPP213" s="9"/>
      <c r="BPQ213" s="9"/>
      <c r="BPR213" s="9"/>
      <c r="BPS213" s="9"/>
      <c r="BPT213" s="9"/>
      <c r="BPU213" s="9"/>
      <c r="BPV213" s="9"/>
      <c r="BPW213" s="9"/>
      <c r="BPX213" s="9"/>
      <c r="BPY213" s="9"/>
      <c r="BPZ213" s="9"/>
      <c r="BQA213" s="9"/>
      <c r="BQB213" s="9"/>
      <c r="BQC213" s="9"/>
      <c r="BQD213" s="9"/>
      <c r="BQE213" s="9"/>
      <c r="BQF213" s="9"/>
      <c r="BQG213" s="9"/>
      <c r="BQH213" s="9"/>
      <c r="BQI213" s="9"/>
      <c r="BQJ213" s="9"/>
      <c r="BQK213" s="9"/>
      <c r="BQL213" s="9"/>
      <c r="BQM213" s="9"/>
      <c r="BQN213" s="9"/>
      <c r="BQO213" s="9"/>
      <c r="BQP213" s="9"/>
      <c r="BQQ213" s="9"/>
      <c r="BQR213" s="9"/>
      <c r="BQS213" s="9"/>
      <c r="BQT213" s="9"/>
      <c r="BQU213" s="9"/>
      <c r="BQV213" s="9"/>
      <c r="BQW213" s="9"/>
      <c r="BQX213" s="9"/>
      <c r="BQY213" s="9"/>
      <c r="BQZ213" s="9"/>
      <c r="BRA213" s="9"/>
      <c r="BRB213" s="9"/>
      <c r="BRC213" s="9"/>
      <c r="BRD213" s="9"/>
      <c r="BRE213" s="9"/>
      <c r="BRF213" s="9"/>
      <c r="BRG213" s="9"/>
      <c r="BRH213" s="9"/>
      <c r="BRI213" s="9"/>
      <c r="BRJ213" s="9"/>
      <c r="BRK213" s="9"/>
      <c r="BRL213" s="9"/>
      <c r="BRM213" s="9"/>
      <c r="BRN213" s="9"/>
      <c r="BRO213" s="9"/>
      <c r="BRP213" s="9"/>
      <c r="BRQ213" s="9"/>
      <c r="BRR213" s="9"/>
      <c r="BRS213" s="9"/>
      <c r="BRT213" s="9"/>
      <c r="BRU213" s="9"/>
      <c r="BRV213" s="9"/>
      <c r="BRW213" s="9"/>
      <c r="BRX213" s="9"/>
      <c r="BRY213" s="9"/>
      <c r="BRZ213" s="9"/>
      <c r="BSA213" s="9"/>
      <c r="BSB213" s="9"/>
      <c r="BSC213" s="9"/>
      <c r="BSD213" s="9"/>
      <c r="BSE213" s="9"/>
      <c r="BSF213" s="9"/>
      <c r="BSG213" s="9"/>
      <c r="BSH213" s="9"/>
      <c r="BSI213" s="9"/>
      <c r="BSJ213" s="9"/>
      <c r="BSK213" s="9"/>
      <c r="BSL213" s="9"/>
      <c r="BSM213" s="9"/>
      <c r="BSN213" s="9"/>
      <c r="BSO213" s="9"/>
      <c r="BSP213" s="9"/>
      <c r="BSQ213" s="9"/>
      <c r="BSR213" s="9"/>
      <c r="BSS213" s="9"/>
      <c r="BST213" s="9"/>
      <c r="BSU213" s="9"/>
      <c r="BSV213" s="9"/>
      <c r="BSW213" s="9"/>
      <c r="BSX213" s="9"/>
      <c r="BSY213" s="9"/>
      <c r="BSZ213" s="9"/>
      <c r="BTA213" s="9"/>
      <c r="BTB213" s="9"/>
      <c r="BTC213" s="9"/>
      <c r="BTD213" s="9"/>
      <c r="BTE213" s="9"/>
      <c r="BTF213" s="9"/>
      <c r="BTG213" s="9"/>
      <c r="BTH213" s="9"/>
      <c r="BTI213" s="9"/>
      <c r="BTJ213" s="9"/>
      <c r="BTK213" s="9"/>
      <c r="BTL213" s="9"/>
      <c r="BTM213" s="9"/>
      <c r="BTN213" s="9"/>
      <c r="BTO213" s="9"/>
      <c r="BTP213" s="9"/>
      <c r="BTQ213" s="9"/>
      <c r="BTR213" s="9"/>
      <c r="BTS213" s="9"/>
      <c r="BTT213" s="9"/>
      <c r="BTU213" s="9"/>
      <c r="BTV213" s="9"/>
      <c r="BTW213" s="9"/>
      <c r="BTX213" s="9"/>
      <c r="BTY213" s="9"/>
      <c r="BTZ213" s="9"/>
      <c r="BUA213" s="9"/>
      <c r="BUB213" s="9"/>
      <c r="BUC213" s="9"/>
      <c r="BUD213" s="9"/>
      <c r="BUE213" s="9"/>
      <c r="BUF213" s="9"/>
      <c r="BUG213" s="9"/>
      <c r="BUH213" s="9"/>
      <c r="BUI213" s="9"/>
      <c r="BUJ213" s="9"/>
      <c r="BUK213" s="9"/>
      <c r="BUL213" s="9"/>
      <c r="BUM213" s="9"/>
      <c r="BUN213" s="9"/>
      <c r="BUO213" s="9"/>
      <c r="BUP213" s="9"/>
      <c r="BUQ213" s="9"/>
      <c r="BUR213" s="9"/>
      <c r="BUS213" s="9"/>
      <c r="BUT213" s="9"/>
      <c r="BUU213" s="9"/>
      <c r="BUV213" s="9"/>
      <c r="BUW213" s="9"/>
      <c r="BUX213" s="9"/>
      <c r="BUY213" s="9"/>
      <c r="BUZ213" s="9"/>
      <c r="BVA213" s="9"/>
      <c r="BVB213" s="9"/>
      <c r="BVC213" s="9"/>
      <c r="BVD213" s="9"/>
      <c r="BVE213" s="9"/>
      <c r="BVF213" s="9"/>
      <c r="BVG213" s="9"/>
      <c r="BVH213" s="9"/>
      <c r="BVI213" s="9"/>
      <c r="BVJ213" s="9"/>
      <c r="BVK213" s="9"/>
      <c r="BVL213" s="9"/>
      <c r="BVM213" s="9"/>
      <c r="BVN213" s="9"/>
      <c r="BVO213" s="9"/>
      <c r="BVP213" s="9"/>
      <c r="BVQ213" s="9"/>
      <c r="BVR213" s="9"/>
      <c r="BVS213" s="9"/>
      <c r="BVT213" s="9"/>
      <c r="BVU213" s="9"/>
      <c r="BVV213" s="9"/>
      <c r="BVW213" s="9"/>
      <c r="BVX213" s="9"/>
      <c r="BVY213" s="9"/>
      <c r="BVZ213" s="9"/>
      <c r="BWA213" s="9"/>
      <c r="BWB213" s="9"/>
      <c r="BWC213" s="9"/>
      <c r="BWD213" s="9"/>
      <c r="BWE213" s="9"/>
      <c r="BWF213" s="9"/>
      <c r="BWG213" s="9"/>
      <c r="BWH213" s="9"/>
      <c r="BWI213" s="9"/>
      <c r="BWJ213" s="9"/>
      <c r="BWK213" s="9"/>
      <c r="BWL213" s="9"/>
      <c r="BWM213" s="9"/>
      <c r="BWN213" s="9"/>
      <c r="BWO213" s="9"/>
      <c r="BWP213" s="9"/>
      <c r="BWQ213" s="9"/>
      <c r="BWR213" s="9"/>
      <c r="BWS213" s="9"/>
      <c r="BWT213" s="9"/>
      <c r="BWU213" s="9"/>
      <c r="BWV213" s="9"/>
      <c r="BWW213" s="9"/>
      <c r="BWX213" s="9"/>
      <c r="BWY213" s="9"/>
      <c r="BWZ213" s="9"/>
      <c r="BXA213" s="9"/>
      <c r="BXB213" s="9"/>
      <c r="BXC213" s="9"/>
      <c r="BXD213" s="9"/>
    </row>
    <row r="214" ht="14.25" customHeight="1">
      <c r="A214" s="9">
        <v>2.0</v>
      </c>
      <c r="B214" s="9" t="s">
        <v>11947</v>
      </c>
      <c r="C214" s="9" t="s">
        <v>11948</v>
      </c>
      <c r="D214" s="9" t="s">
        <v>11948</v>
      </c>
      <c r="E214" s="9"/>
      <c r="F214" s="9">
        <v>3.0</v>
      </c>
      <c r="G214" s="9" t="s">
        <v>13763</v>
      </c>
      <c r="H214" s="9"/>
      <c r="I214" s="9"/>
      <c r="J214" s="9"/>
      <c r="K214" s="9">
        <v>1.0</v>
      </c>
      <c r="L214" s="9">
        <v>2.0</v>
      </c>
      <c r="M214" s="9"/>
      <c r="N214" s="9"/>
      <c r="O214" s="9"/>
      <c r="P214" s="9">
        <v>0.0</v>
      </c>
      <c r="Q214" s="9" t="s">
        <v>13764</v>
      </c>
      <c r="R214" s="9"/>
      <c r="S214" s="9" t="s">
        <v>661</v>
      </c>
      <c r="T214" s="9" t="s">
        <v>3464</v>
      </c>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c r="DA214" s="9"/>
      <c r="DB214" s="9"/>
      <c r="DC214" s="9"/>
      <c r="DD214" s="9"/>
      <c r="DE214" s="9"/>
      <c r="DF214" s="9"/>
      <c r="DG214" s="9"/>
      <c r="DH214" s="9"/>
      <c r="DI214" s="9"/>
      <c r="DJ214" s="9"/>
      <c r="DK214" s="9"/>
      <c r="DL214" s="9"/>
      <c r="DM214" s="9"/>
      <c r="DN214" s="9"/>
      <c r="DO214" s="9"/>
      <c r="DP214" s="9"/>
      <c r="DQ214" s="9"/>
      <c r="DR214" s="9"/>
      <c r="DS214" s="9"/>
      <c r="DT214" s="9"/>
      <c r="DU214" s="9"/>
      <c r="DV214" s="9"/>
      <c r="DW214" s="9"/>
      <c r="DX214" s="9"/>
      <c r="DY214" s="9"/>
      <c r="DZ214" s="9"/>
      <c r="EA214" s="9"/>
      <c r="EB214" s="9"/>
      <c r="EC214" s="9"/>
      <c r="ED214" s="9"/>
      <c r="EE214" s="9"/>
      <c r="EF214" s="9"/>
      <c r="EG214" s="9"/>
      <c r="EH214" s="9"/>
      <c r="EI214" s="9"/>
      <c r="EJ214" s="9"/>
      <c r="EK214" s="9"/>
      <c r="EL214" s="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c r="FZ214" s="9"/>
      <c r="GA214" s="9"/>
      <c r="GB214" s="9"/>
      <c r="GC214" s="9"/>
      <c r="GD214" s="9"/>
      <c r="GE214" s="9"/>
      <c r="GF214" s="9"/>
      <c r="GG214" s="9"/>
      <c r="GH214" s="9"/>
      <c r="GI214" s="9"/>
      <c r="GJ214" s="9"/>
      <c r="GK214" s="9"/>
      <c r="GL214" s="9"/>
      <c r="GM214" s="9"/>
      <c r="GN214" s="9"/>
      <c r="GO214" s="9"/>
      <c r="GP214" s="9"/>
      <c r="GQ214" s="9"/>
      <c r="GR214" s="9"/>
      <c r="GS214" s="9"/>
      <c r="GT214" s="9"/>
      <c r="GU214" s="9"/>
      <c r="GV214" s="9"/>
      <c r="GW214" s="9"/>
      <c r="GX214" s="9"/>
      <c r="GY214" s="9"/>
      <c r="GZ214" s="9"/>
      <c r="HA214" s="9"/>
      <c r="HB214" s="9"/>
      <c r="HC214" s="9"/>
      <c r="HD214" s="9"/>
      <c r="HE214" s="9"/>
      <c r="HF214" s="9"/>
      <c r="HG214" s="9"/>
      <c r="HH214" s="9"/>
      <c r="HI214" s="9"/>
      <c r="HJ214" s="9"/>
      <c r="HK214" s="9"/>
      <c r="HL214" s="9"/>
      <c r="HM214" s="9"/>
      <c r="HN214" s="9"/>
      <c r="HO214" s="9"/>
      <c r="HP214" s="9"/>
      <c r="HQ214" s="9"/>
      <c r="HR214" s="9"/>
      <c r="HS214" s="9"/>
      <c r="HT214" s="9"/>
      <c r="HU214" s="9"/>
      <c r="HV214" s="9"/>
      <c r="HW214" s="9"/>
      <c r="HX214" s="9"/>
      <c r="HY214" s="9"/>
      <c r="HZ214" s="9"/>
      <c r="IA214" s="9"/>
      <c r="IB214" s="9"/>
      <c r="IC214" s="9"/>
      <c r="ID214" s="9"/>
      <c r="IE214" s="9"/>
      <c r="IF214" s="9"/>
      <c r="IG214" s="9"/>
      <c r="IH214" s="9"/>
      <c r="II214" s="9"/>
      <c r="IJ214" s="9"/>
      <c r="IK214" s="9"/>
      <c r="IL214" s="9"/>
      <c r="IM214" s="9"/>
      <c r="IN214" s="9"/>
      <c r="IO214" s="9"/>
      <c r="IP214" s="9"/>
      <c r="IQ214" s="9"/>
      <c r="IR214" s="9"/>
      <c r="IS214" s="9"/>
      <c r="IT214" s="9"/>
      <c r="IU214" s="9"/>
      <c r="IV214" s="9"/>
      <c r="IW214" s="9"/>
      <c r="IX214" s="9"/>
      <c r="IY214" s="9"/>
      <c r="IZ214" s="9"/>
      <c r="JA214" s="9"/>
      <c r="JB214" s="9"/>
      <c r="JC214" s="9"/>
      <c r="JD214" s="9"/>
      <c r="JE214" s="9"/>
      <c r="JF214" s="9"/>
      <c r="JG214" s="9"/>
      <c r="JH214" s="9"/>
      <c r="JI214" s="9"/>
      <c r="JJ214" s="9"/>
      <c r="JK214" s="9"/>
      <c r="JL214" s="9"/>
      <c r="JM214" s="9"/>
      <c r="JN214" s="9"/>
      <c r="JO214" s="9"/>
      <c r="JP214" s="9"/>
      <c r="JQ214" s="9"/>
      <c r="JR214" s="9"/>
      <c r="JS214" s="9"/>
      <c r="JT214" s="9"/>
      <c r="JU214" s="9"/>
      <c r="JV214" s="9"/>
      <c r="JW214" s="9"/>
      <c r="JX214" s="9"/>
      <c r="JY214" s="9"/>
      <c r="JZ214" s="9"/>
      <c r="KA214" s="9"/>
      <c r="KB214" s="9"/>
      <c r="KC214" s="9"/>
      <c r="KD214" s="9"/>
      <c r="KE214" s="9"/>
      <c r="KF214" s="9"/>
      <c r="KG214" s="9"/>
      <c r="KH214" s="9"/>
      <c r="KI214" s="9"/>
      <c r="KJ214" s="9"/>
      <c r="KK214" s="9"/>
      <c r="KL214" s="9"/>
      <c r="KM214" s="9"/>
      <c r="KN214" s="9"/>
      <c r="KO214" s="9"/>
      <c r="KP214" s="9"/>
      <c r="KQ214" s="9"/>
      <c r="KR214" s="9"/>
      <c r="KS214" s="9"/>
      <c r="KT214" s="9"/>
      <c r="KU214" s="9"/>
      <c r="KV214" s="9"/>
      <c r="KW214" s="9"/>
      <c r="KX214" s="9"/>
      <c r="KY214" s="9"/>
      <c r="KZ214" s="9"/>
      <c r="LA214" s="9"/>
      <c r="LB214" s="9"/>
      <c r="LC214" s="9"/>
      <c r="LD214" s="9"/>
      <c r="LE214" s="9"/>
      <c r="LF214" s="9"/>
      <c r="LG214" s="9"/>
      <c r="LH214" s="9"/>
      <c r="LI214" s="9"/>
      <c r="LJ214" s="9"/>
      <c r="LK214" s="9"/>
      <c r="LL214" s="9"/>
      <c r="LM214" s="9"/>
      <c r="LN214" s="9"/>
      <c r="LO214" s="9"/>
      <c r="LP214" s="9"/>
      <c r="LQ214" s="9"/>
      <c r="LR214" s="9"/>
      <c r="LS214" s="9"/>
      <c r="LT214" s="9"/>
      <c r="LU214" s="9"/>
      <c r="LV214" s="9"/>
      <c r="LW214" s="9"/>
      <c r="LX214" s="9"/>
      <c r="LY214" s="9"/>
      <c r="LZ214" s="9"/>
      <c r="MA214" s="9"/>
      <c r="MB214" s="9"/>
      <c r="MC214" s="9"/>
      <c r="MD214" s="9"/>
      <c r="ME214" s="9"/>
      <c r="MF214" s="9"/>
      <c r="MG214" s="9"/>
      <c r="MH214" s="9"/>
      <c r="MI214" s="9"/>
      <c r="MJ214" s="9"/>
      <c r="MK214" s="9"/>
      <c r="ML214" s="9"/>
      <c r="MM214" s="9"/>
      <c r="MN214" s="9"/>
      <c r="MO214" s="9"/>
      <c r="MP214" s="9"/>
      <c r="MQ214" s="9"/>
      <c r="MR214" s="9"/>
      <c r="MS214" s="9"/>
      <c r="MT214" s="9"/>
      <c r="MU214" s="9"/>
      <c r="MV214" s="9"/>
      <c r="MW214" s="9"/>
      <c r="MX214" s="9"/>
      <c r="MY214" s="9"/>
      <c r="MZ214" s="9"/>
      <c r="NA214" s="9"/>
      <c r="NB214" s="9"/>
      <c r="NC214" s="9"/>
      <c r="ND214" s="9"/>
      <c r="NE214" s="9"/>
      <c r="NF214" s="9"/>
      <c r="NG214" s="9"/>
      <c r="NH214" s="9"/>
      <c r="NI214" s="9"/>
      <c r="NJ214" s="9"/>
      <c r="NK214" s="9"/>
      <c r="NL214" s="9"/>
      <c r="NM214" s="9"/>
      <c r="NN214" s="9"/>
      <c r="NO214" s="9"/>
      <c r="NP214" s="9"/>
      <c r="NQ214" s="9"/>
      <c r="NR214" s="9"/>
      <c r="NS214" s="9"/>
      <c r="NT214" s="9"/>
      <c r="NU214" s="9"/>
      <c r="NV214" s="9"/>
      <c r="NW214" s="9"/>
      <c r="NX214" s="9"/>
      <c r="NY214" s="9"/>
      <c r="NZ214" s="9"/>
      <c r="OA214" s="9"/>
      <c r="OB214" s="9"/>
      <c r="OC214" s="9"/>
      <c r="OD214" s="9"/>
      <c r="OE214" s="9"/>
      <c r="OF214" s="9"/>
      <c r="OG214" s="9"/>
      <c r="OH214" s="9"/>
      <c r="OI214" s="9"/>
      <c r="OJ214" s="9"/>
      <c r="OK214" s="9"/>
      <c r="OL214" s="9"/>
      <c r="OM214" s="9"/>
      <c r="ON214" s="9"/>
      <c r="OO214" s="9"/>
      <c r="OP214" s="9"/>
      <c r="OQ214" s="9"/>
      <c r="OR214" s="9"/>
      <c r="OS214" s="9"/>
      <c r="OT214" s="9"/>
      <c r="OU214" s="9"/>
      <c r="OV214" s="9"/>
      <c r="OW214" s="9"/>
      <c r="OX214" s="9"/>
      <c r="OY214" s="9"/>
      <c r="OZ214" s="9"/>
      <c r="PA214" s="9"/>
      <c r="PB214" s="9"/>
      <c r="PC214" s="9"/>
      <c r="PD214" s="9"/>
      <c r="PE214" s="9"/>
      <c r="PF214" s="9"/>
      <c r="PG214" s="9"/>
      <c r="PH214" s="9"/>
      <c r="PI214" s="9"/>
      <c r="PJ214" s="9"/>
      <c r="PK214" s="9"/>
      <c r="PL214" s="9"/>
      <c r="PM214" s="9"/>
      <c r="PN214" s="9"/>
      <c r="PO214" s="9"/>
      <c r="PP214" s="9"/>
      <c r="PQ214" s="9"/>
      <c r="PR214" s="9"/>
      <c r="PS214" s="9"/>
      <c r="PT214" s="9"/>
      <c r="PU214" s="9"/>
      <c r="PV214" s="9"/>
      <c r="PW214" s="9"/>
      <c r="PX214" s="9"/>
      <c r="PY214" s="9"/>
      <c r="PZ214" s="9"/>
      <c r="QA214" s="9"/>
      <c r="QB214" s="9"/>
      <c r="QC214" s="9"/>
      <c r="QD214" s="9"/>
      <c r="QE214" s="9"/>
      <c r="QF214" s="9"/>
      <c r="QG214" s="9"/>
      <c r="QH214" s="9"/>
      <c r="QI214" s="9"/>
      <c r="QJ214" s="9"/>
      <c r="QK214" s="9"/>
      <c r="QL214" s="9"/>
      <c r="QM214" s="9"/>
      <c r="QN214" s="9"/>
      <c r="QO214" s="9"/>
      <c r="QP214" s="9"/>
      <c r="QQ214" s="9"/>
      <c r="QR214" s="9"/>
      <c r="QS214" s="9"/>
      <c r="QT214" s="9"/>
      <c r="QU214" s="9"/>
      <c r="QV214" s="9"/>
      <c r="QW214" s="9"/>
      <c r="QX214" s="9"/>
      <c r="QY214" s="9"/>
      <c r="QZ214" s="9"/>
      <c r="RA214" s="9"/>
      <c r="RB214" s="9"/>
      <c r="RC214" s="9"/>
      <c r="RD214" s="9"/>
      <c r="RE214" s="9"/>
      <c r="RF214" s="9"/>
      <c r="RG214" s="9"/>
      <c r="RH214" s="9"/>
      <c r="RI214" s="9"/>
      <c r="RJ214" s="9"/>
      <c r="RK214" s="9"/>
      <c r="RL214" s="9"/>
      <c r="RM214" s="9"/>
      <c r="RN214" s="9"/>
      <c r="RO214" s="9"/>
      <c r="RP214" s="9"/>
      <c r="RQ214" s="9"/>
      <c r="RR214" s="9"/>
      <c r="RS214" s="9"/>
      <c r="RT214" s="9"/>
      <c r="RU214" s="9"/>
      <c r="RV214" s="9"/>
      <c r="RW214" s="9"/>
      <c r="RX214" s="9"/>
      <c r="RY214" s="9"/>
      <c r="RZ214" s="9"/>
      <c r="SA214" s="9"/>
      <c r="SB214" s="9"/>
      <c r="SC214" s="9"/>
      <c r="SD214" s="9"/>
      <c r="SE214" s="9"/>
      <c r="SF214" s="9"/>
      <c r="SG214" s="9"/>
      <c r="SH214" s="9"/>
      <c r="SI214" s="9"/>
      <c r="SJ214" s="9"/>
      <c r="SK214" s="9"/>
      <c r="SL214" s="9"/>
      <c r="SM214" s="9"/>
      <c r="SN214" s="9"/>
      <c r="SO214" s="9"/>
      <c r="SP214" s="9"/>
      <c r="SQ214" s="9"/>
      <c r="SR214" s="9"/>
      <c r="SS214" s="9"/>
      <c r="ST214" s="9"/>
      <c r="SU214" s="9"/>
      <c r="SV214" s="9"/>
      <c r="SW214" s="9"/>
      <c r="SX214" s="9"/>
      <c r="SY214" s="9"/>
      <c r="SZ214" s="9"/>
      <c r="TA214" s="9"/>
      <c r="TB214" s="9"/>
      <c r="TC214" s="9"/>
      <c r="TD214" s="9"/>
      <c r="TE214" s="9"/>
      <c r="TF214" s="9"/>
      <c r="TG214" s="9"/>
      <c r="TH214" s="9"/>
      <c r="TI214" s="9"/>
      <c r="TJ214" s="9"/>
      <c r="TK214" s="9"/>
      <c r="TL214" s="9"/>
      <c r="TM214" s="9"/>
      <c r="TN214" s="9"/>
      <c r="TO214" s="9"/>
      <c r="ANB214" s="9"/>
      <c r="ANC214" s="9"/>
      <c r="AND214" s="9"/>
      <c r="ANE214" s="9"/>
      <c r="ANF214" s="9"/>
      <c r="ANG214" s="9"/>
      <c r="ANH214" s="9"/>
      <c r="ANI214" s="9"/>
      <c r="ANJ214" s="9"/>
      <c r="ANK214" s="9"/>
      <c r="ANL214" s="9"/>
      <c r="ANM214" s="9"/>
      <c r="ANN214" s="9"/>
      <c r="ANO214" s="9"/>
      <c r="ANP214" s="9"/>
      <c r="ANQ214" s="9"/>
      <c r="ANR214" s="9"/>
      <c r="ANS214" s="9"/>
      <c r="ANT214" s="9"/>
      <c r="ANU214" s="9"/>
      <c r="ANV214" s="9"/>
      <c r="ANW214" s="9"/>
      <c r="ANX214" s="9"/>
      <c r="ANY214" s="9"/>
      <c r="ANZ214" s="9"/>
      <c r="AOA214" s="9"/>
      <c r="AOB214" s="9"/>
      <c r="AOC214" s="9"/>
      <c r="AOD214" s="9"/>
      <c r="AOE214" s="9"/>
      <c r="AOF214" s="9"/>
      <c r="AOG214" s="9"/>
      <c r="AOH214" s="9"/>
      <c r="AOI214" s="9"/>
      <c r="AOJ214" s="9"/>
      <c r="AOK214" s="9"/>
      <c r="AOL214" s="9"/>
      <c r="AOM214" s="9"/>
      <c r="AON214" s="9"/>
      <c r="AOO214" s="9"/>
      <c r="AOP214" s="9"/>
      <c r="AOQ214" s="9"/>
      <c r="AOR214" s="9"/>
      <c r="AOS214" s="9"/>
      <c r="AOT214" s="9"/>
      <c r="AOU214" s="9"/>
      <c r="AOV214" s="9"/>
      <c r="AOW214" s="9"/>
      <c r="AOX214" s="9"/>
      <c r="AOY214" s="9"/>
      <c r="AOZ214" s="9"/>
      <c r="APA214" s="9"/>
      <c r="APB214" s="9"/>
      <c r="APC214" s="9"/>
      <c r="APD214" s="9"/>
      <c r="APE214" s="9"/>
      <c r="APF214" s="9"/>
      <c r="APG214" s="9"/>
      <c r="APH214" s="9"/>
      <c r="API214" s="9"/>
      <c r="APJ214" s="9"/>
      <c r="APK214" s="9"/>
      <c r="APL214" s="9"/>
      <c r="APM214" s="9"/>
      <c r="APN214" s="9"/>
      <c r="APO214" s="9"/>
      <c r="APP214" s="9"/>
      <c r="APQ214" s="9"/>
      <c r="APR214" s="9"/>
      <c r="APS214" s="9"/>
      <c r="APT214" s="9"/>
      <c r="APU214" s="9"/>
      <c r="APV214" s="9"/>
      <c r="APW214" s="9"/>
      <c r="APX214" s="9"/>
      <c r="APY214" s="9"/>
      <c r="APZ214" s="9"/>
      <c r="AQA214" s="9"/>
      <c r="AQB214" s="9"/>
      <c r="AQC214" s="9"/>
      <c r="AQD214" s="9"/>
      <c r="AQE214" s="9"/>
      <c r="AQF214" s="9"/>
      <c r="AQG214" s="9"/>
      <c r="AQH214" s="9"/>
      <c r="AQI214" s="9"/>
      <c r="AQJ214" s="9"/>
      <c r="AQK214" s="9"/>
      <c r="AQL214" s="9"/>
      <c r="AQM214" s="9"/>
      <c r="AQN214" s="9"/>
      <c r="AQO214" s="9"/>
      <c r="AQP214" s="9"/>
      <c r="AQQ214" s="9"/>
      <c r="AQR214" s="9"/>
      <c r="AQS214" s="9"/>
      <c r="AQT214" s="9"/>
      <c r="AQU214" s="9"/>
      <c r="AQV214" s="9"/>
      <c r="AQW214" s="9"/>
      <c r="AQX214" s="9"/>
      <c r="AQY214" s="9"/>
      <c r="AQZ214" s="9"/>
      <c r="ARA214" s="9"/>
      <c r="ARB214" s="9"/>
      <c r="ARC214" s="9"/>
      <c r="ARD214" s="9"/>
      <c r="ARE214" s="9"/>
      <c r="ARF214" s="9"/>
      <c r="ARG214" s="9"/>
      <c r="ARH214" s="9"/>
      <c r="ARI214" s="9"/>
      <c r="ARJ214" s="9"/>
      <c r="ARK214" s="9"/>
      <c r="ARL214" s="9"/>
      <c r="ARM214" s="9"/>
      <c r="ARN214" s="9"/>
      <c r="ARO214" s="9"/>
      <c r="ARP214" s="9"/>
      <c r="ARQ214" s="9"/>
      <c r="ARR214" s="9"/>
      <c r="ARS214" s="9"/>
      <c r="ART214" s="9"/>
      <c r="ARU214" s="9"/>
      <c r="ARV214" s="9"/>
      <c r="ARW214" s="9"/>
      <c r="ARX214" s="9"/>
      <c r="ARY214" s="9"/>
      <c r="ARZ214" s="9"/>
      <c r="ASA214" s="9"/>
      <c r="ASB214" s="9"/>
      <c r="ASC214" s="9"/>
      <c r="ASD214" s="9"/>
      <c r="ASE214" s="9"/>
      <c r="ASF214" s="9"/>
      <c r="ASG214" s="9"/>
      <c r="ASH214" s="9"/>
      <c r="ASI214" s="9"/>
      <c r="ASJ214" s="9"/>
      <c r="ASK214" s="9"/>
      <c r="ASL214" s="9"/>
      <c r="ASM214" s="9"/>
      <c r="ASN214" s="9"/>
      <c r="ASO214" s="9"/>
      <c r="ASP214" s="9"/>
      <c r="ASQ214" s="9"/>
      <c r="ASR214" s="9"/>
      <c r="ASS214" s="9"/>
      <c r="AST214" s="9"/>
      <c r="ASU214" s="9"/>
      <c r="ASV214" s="9"/>
      <c r="ASW214" s="9"/>
      <c r="ASX214" s="9"/>
      <c r="ASY214" s="9"/>
      <c r="ASZ214" s="9"/>
      <c r="ATA214" s="9"/>
      <c r="ATB214" s="9"/>
      <c r="ATC214" s="9"/>
      <c r="ATD214" s="9"/>
      <c r="ATE214" s="9"/>
      <c r="ATF214" s="9"/>
      <c r="ATG214" s="9"/>
      <c r="ATH214" s="9"/>
      <c r="ATI214" s="9"/>
      <c r="ATJ214" s="9"/>
      <c r="ATK214" s="9"/>
      <c r="ATL214" s="9"/>
      <c r="ATM214" s="9"/>
      <c r="ATN214" s="9"/>
      <c r="ATO214" s="9"/>
      <c r="ATP214" s="9"/>
      <c r="ATQ214" s="9"/>
      <c r="ATR214" s="9"/>
      <c r="ATS214" s="9"/>
      <c r="ATT214" s="9"/>
      <c r="ATU214" s="9"/>
      <c r="ATV214" s="9"/>
      <c r="ATW214" s="9"/>
      <c r="ATX214" s="9"/>
      <c r="ATY214" s="9"/>
      <c r="ATZ214" s="9"/>
      <c r="AUA214" s="9"/>
      <c r="AUB214" s="9"/>
      <c r="AUC214" s="9"/>
      <c r="AUD214" s="9"/>
      <c r="AUE214" s="9"/>
      <c r="AUF214" s="9"/>
      <c r="AUG214" s="9"/>
      <c r="AUH214" s="9"/>
      <c r="AUI214" s="9"/>
      <c r="AUJ214" s="9"/>
      <c r="AUK214" s="9"/>
      <c r="AUL214" s="9"/>
      <c r="AUM214" s="9"/>
      <c r="AUN214" s="9"/>
      <c r="AUO214" s="9"/>
      <c r="AUP214" s="9"/>
      <c r="AUQ214" s="9"/>
      <c r="AUR214" s="9"/>
      <c r="AUS214" s="9"/>
      <c r="AUT214" s="9"/>
      <c r="AUU214" s="9"/>
      <c r="AUV214" s="9"/>
      <c r="AUW214" s="9"/>
      <c r="AUX214" s="9"/>
      <c r="AUY214" s="9"/>
      <c r="AUZ214" s="9"/>
      <c r="AVA214" s="9"/>
      <c r="AVB214" s="9"/>
      <c r="AVC214" s="9"/>
      <c r="AVD214" s="9"/>
      <c r="AVE214" s="9"/>
      <c r="AVF214" s="9"/>
      <c r="AVG214" s="9"/>
      <c r="AVH214" s="9"/>
      <c r="AVI214" s="9"/>
      <c r="AVJ214" s="9"/>
      <c r="AVK214" s="9"/>
      <c r="AVL214" s="9"/>
      <c r="AVM214" s="9"/>
      <c r="AVN214" s="9"/>
      <c r="AVO214" s="9"/>
      <c r="AVP214" s="9"/>
      <c r="AVQ214" s="9"/>
      <c r="AVR214" s="9"/>
      <c r="AVS214" s="9"/>
      <c r="AVT214" s="9"/>
      <c r="AVU214" s="9"/>
      <c r="AVV214" s="9"/>
      <c r="AVW214" s="9"/>
      <c r="AVX214" s="9"/>
      <c r="AVY214" s="9"/>
      <c r="AVZ214" s="9"/>
      <c r="AWA214" s="9"/>
      <c r="AWB214" s="9"/>
      <c r="AWC214" s="9"/>
      <c r="AWD214" s="9"/>
      <c r="AWE214" s="9"/>
      <c r="AWF214" s="9"/>
      <c r="AWG214" s="9"/>
      <c r="AWH214" s="9"/>
      <c r="AWI214" s="9"/>
      <c r="AWJ214" s="9"/>
      <c r="AWK214" s="9"/>
      <c r="AWL214" s="9"/>
      <c r="AWM214" s="9"/>
      <c r="AWN214" s="9"/>
      <c r="AWO214" s="9"/>
      <c r="AWP214" s="9"/>
      <c r="AWQ214" s="9"/>
      <c r="AWR214" s="9"/>
      <c r="AWS214" s="9"/>
      <c r="AWT214" s="9"/>
      <c r="AWU214" s="9"/>
      <c r="AWV214" s="9"/>
      <c r="AWW214" s="9"/>
      <c r="AWX214" s="9"/>
      <c r="AWY214" s="9"/>
      <c r="AWZ214" s="9"/>
      <c r="AXA214" s="9"/>
      <c r="AXB214" s="9"/>
      <c r="AXC214" s="9"/>
      <c r="AXD214" s="9"/>
      <c r="AXE214" s="9"/>
      <c r="AXF214" s="9"/>
      <c r="AXG214" s="9"/>
      <c r="AXH214" s="9"/>
      <c r="AXI214" s="9"/>
      <c r="AXJ214" s="9"/>
      <c r="AXK214" s="9"/>
      <c r="AXL214" s="9"/>
      <c r="AXM214" s="9"/>
      <c r="AXN214" s="9"/>
      <c r="AXO214" s="9"/>
      <c r="AXP214" s="9"/>
      <c r="AXQ214" s="9"/>
      <c r="AXR214" s="9"/>
      <c r="AXS214" s="9"/>
      <c r="AXT214" s="9"/>
      <c r="AXU214" s="9"/>
      <c r="AXV214" s="9"/>
      <c r="AXW214" s="9"/>
      <c r="AXX214" s="9"/>
      <c r="AXY214" s="9"/>
      <c r="AXZ214" s="9"/>
      <c r="AYA214" s="9"/>
      <c r="AYB214" s="9"/>
      <c r="AYC214" s="9"/>
      <c r="AYD214" s="9"/>
      <c r="AYE214" s="9"/>
      <c r="AYF214" s="9"/>
      <c r="AYG214" s="9"/>
      <c r="AYH214" s="9"/>
      <c r="AYI214" s="9"/>
      <c r="AYJ214" s="9"/>
      <c r="AYK214" s="9"/>
      <c r="AYL214" s="9"/>
      <c r="AYM214" s="9"/>
      <c r="AYN214" s="9"/>
      <c r="AYO214" s="9"/>
      <c r="AYP214" s="9"/>
      <c r="AYQ214" s="9"/>
      <c r="AYR214" s="9"/>
      <c r="AYS214" s="9"/>
      <c r="AYT214" s="9"/>
      <c r="AYU214" s="9"/>
      <c r="AYV214" s="9"/>
      <c r="AYW214" s="9"/>
      <c r="AYX214" s="9"/>
      <c r="AYY214" s="9"/>
      <c r="AYZ214" s="9"/>
      <c r="AZA214" s="9"/>
      <c r="AZB214" s="9"/>
      <c r="AZC214" s="9"/>
      <c r="AZD214" s="9"/>
      <c r="AZE214" s="9"/>
      <c r="AZF214" s="9"/>
      <c r="AZG214" s="9"/>
      <c r="AZH214" s="9"/>
      <c r="AZI214" s="9"/>
      <c r="AZJ214" s="9"/>
      <c r="AZK214" s="9"/>
      <c r="AZL214" s="9"/>
      <c r="AZM214" s="9"/>
      <c r="AZN214" s="9"/>
      <c r="AZO214" s="9"/>
      <c r="AZP214" s="9"/>
      <c r="AZQ214" s="9"/>
      <c r="AZR214" s="9"/>
      <c r="AZS214" s="9"/>
      <c r="AZT214" s="9"/>
      <c r="AZU214" s="9"/>
      <c r="AZV214" s="9"/>
      <c r="AZW214" s="9"/>
      <c r="AZX214" s="9"/>
      <c r="AZY214" s="9"/>
      <c r="AZZ214" s="9"/>
      <c r="BAA214" s="9"/>
      <c r="BAB214" s="9"/>
      <c r="BAC214" s="9"/>
      <c r="BAD214" s="9"/>
      <c r="BAE214" s="9"/>
      <c r="BAF214" s="9"/>
      <c r="BAG214" s="9"/>
      <c r="BAH214" s="9"/>
      <c r="BAI214" s="9"/>
      <c r="BAJ214" s="9"/>
      <c r="BAK214" s="9"/>
      <c r="BAL214" s="9"/>
      <c r="BAM214" s="9"/>
      <c r="BAN214" s="9"/>
      <c r="BAO214" s="9"/>
      <c r="BAP214" s="9"/>
      <c r="BAQ214" s="9"/>
      <c r="BAR214" s="9"/>
      <c r="BAS214" s="9"/>
      <c r="BAT214" s="9"/>
      <c r="BAU214" s="9"/>
      <c r="BAV214" s="9"/>
      <c r="BAW214" s="9"/>
      <c r="BAX214" s="9"/>
      <c r="BAY214" s="9"/>
      <c r="BAZ214" s="9"/>
      <c r="BBA214" s="9"/>
      <c r="BBB214" s="9"/>
      <c r="BBC214" s="9"/>
      <c r="BBD214" s="9"/>
      <c r="BBE214" s="9"/>
      <c r="BBF214" s="9"/>
      <c r="BBG214" s="9"/>
      <c r="BBH214" s="9"/>
      <c r="BBI214" s="9"/>
      <c r="BBJ214" s="9"/>
      <c r="BBK214" s="9"/>
      <c r="BBL214" s="9"/>
      <c r="BBM214" s="9"/>
      <c r="BBN214" s="9"/>
      <c r="BBO214" s="9"/>
      <c r="BBP214" s="9"/>
      <c r="BBQ214" s="9"/>
      <c r="BBR214" s="9"/>
      <c r="BBS214" s="9"/>
      <c r="BBT214" s="9"/>
      <c r="BBU214" s="9"/>
      <c r="BBV214" s="9"/>
      <c r="BBW214" s="9"/>
      <c r="BBX214" s="9"/>
      <c r="BBY214" s="9"/>
      <c r="BBZ214" s="9"/>
      <c r="BCA214" s="9"/>
      <c r="BCB214" s="9"/>
      <c r="BCC214" s="9"/>
      <c r="BCD214" s="9"/>
      <c r="BCE214" s="9"/>
      <c r="BCF214" s="9"/>
      <c r="BCG214" s="9"/>
      <c r="BCH214" s="9"/>
      <c r="BCI214" s="9"/>
      <c r="BCJ214" s="9"/>
      <c r="BCK214" s="9"/>
      <c r="BCL214" s="9"/>
      <c r="BCM214" s="9"/>
      <c r="BCN214" s="9"/>
      <c r="BCO214" s="9"/>
      <c r="BCP214" s="9"/>
      <c r="BCQ214" s="9"/>
      <c r="BCR214" s="9"/>
      <c r="BCS214" s="9"/>
      <c r="BCT214" s="9"/>
      <c r="BCU214" s="9"/>
      <c r="BCV214" s="9"/>
      <c r="BCW214" s="9"/>
      <c r="BCX214" s="9"/>
      <c r="BCY214" s="9"/>
      <c r="BCZ214" s="9"/>
      <c r="BDA214" s="9"/>
      <c r="BDB214" s="9"/>
      <c r="BDC214" s="9"/>
      <c r="BDD214" s="9"/>
      <c r="BDE214" s="9"/>
      <c r="BDF214" s="9"/>
      <c r="BDG214" s="9"/>
      <c r="BDH214" s="9"/>
      <c r="BDI214" s="9"/>
      <c r="BDJ214" s="9"/>
      <c r="BDK214" s="9"/>
      <c r="BDL214" s="9"/>
      <c r="BDM214" s="9"/>
      <c r="BDN214" s="9"/>
      <c r="BDO214" s="9"/>
      <c r="BDP214" s="9"/>
      <c r="BDQ214" s="9"/>
      <c r="BDR214" s="9"/>
      <c r="BDS214" s="9"/>
      <c r="BDT214" s="9"/>
      <c r="BDU214" s="9"/>
      <c r="BDV214" s="9"/>
      <c r="BDW214" s="9"/>
      <c r="BDX214" s="9"/>
      <c r="BDY214" s="9"/>
      <c r="BDZ214" s="9"/>
      <c r="BEA214" s="9"/>
      <c r="BEB214" s="9"/>
      <c r="BEC214" s="9"/>
      <c r="BED214" s="9"/>
      <c r="BEE214" s="9"/>
      <c r="BEF214" s="9"/>
      <c r="BEG214" s="9"/>
      <c r="BEH214" s="9"/>
      <c r="BEI214" s="9"/>
      <c r="BEJ214" s="9"/>
      <c r="BEK214" s="9"/>
      <c r="BEL214" s="9"/>
      <c r="BEM214" s="9"/>
      <c r="BEN214" s="9"/>
      <c r="BEO214" s="9"/>
      <c r="BEP214" s="9"/>
      <c r="BEQ214" s="9"/>
      <c r="BER214" s="9"/>
      <c r="BES214" s="9"/>
      <c r="BET214" s="9"/>
      <c r="BEU214" s="9"/>
      <c r="BEV214" s="9"/>
      <c r="BEW214" s="9"/>
      <c r="BEX214" s="9"/>
      <c r="BEY214" s="9"/>
      <c r="BEZ214" s="9"/>
      <c r="BFA214" s="9"/>
      <c r="BFB214" s="9"/>
      <c r="BFC214" s="9"/>
      <c r="BFD214" s="9"/>
      <c r="BFE214" s="9"/>
      <c r="BFF214" s="9"/>
      <c r="BFG214" s="9"/>
      <c r="BFH214" s="9"/>
      <c r="BFI214" s="9"/>
      <c r="BFJ214" s="9"/>
      <c r="BFK214" s="9"/>
      <c r="BFL214" s="9"/>
      <c r="BFM214" s="9"/>
      <c r="BFN214" s="9"/>
      <c r="BFO214" s="9"/>
      <c r="BFP214" s="9"/>
      <c r="BFQ214" s="9"/>
      <c r="BFR214" s="9"/>
      <c r="BFS214" s="9"/>
      <c r="BFT214" s="9"/>
      <c r="BFU214" s="9"/>
      <c r="BFV214" s="9"/>
      <c r="BFW214" s="9"/>
      <c r="BFX214" s="9"/>
      <c r="BFY214" s="9"/>
      <c r="BFZ214" s="9"/>
      <c r="BGA214" s="9"/>
      <c r="BGB214" s="9"/>
      <c r="BGC214" s="9"/>
      <c r="BGD214" s="9"/>
      <c r="BGE214" s="9"/>
      <c r="BGF214" s="9"/>
      <c r="BGG214" s="9"/>
      <c r="BGH214" s="9"/>
      <c r="BGI214" s="9"/>
      <c r="BGJ214" s="9"/>
      <c r="BGK214" s="9"/>
      <c r="BGL214" s="9"/>
      <c r="BGM214" s="9"/>
      <c r="BGN214" s="9"/>
      <c r="BGO214" s="9"/>
      <c r="BGP214" s="9"/>
      <c r="BGQ214" s="9"/>
      <c r="BGR214" s="9"/>
      <c r="BGS214" s="9"/>
      <c r="BGT214" s="9"/>
      <c r="BGU214" s="9"/>
      <c r="BGV214" s="9"/>
      <c r="BGW214" s="9"/>
      <c r="BGX214" s="9"/>
      <c r="BGY214" s="9"/>
      <c r="BGZ214" s="9"/>
      <c r="BHA214" s="9"/>
      <c r="BHB214" s="9"/>
      <c r="BHC214" s="9"/>
      <c r="BHD214" s="9"/>
      <c r="BHE214" s="9"/>
      <c r="BHF214" s="9"/>
      <c r="BHG214" s="9"/>
      <c r="BHH214" s="9"/>
      <c r="BHI214" s="9"/>
      <c r="BHJ214" s="9"/>
      <c r="BHK214" s="9"/>
      <c r="BHL214" s="9"/>
      <c r="BHM214" s="9"/>
      <c r="BHN214" s="9"/>
      <c r="BHO214" s="9"/>
      <c r="BHP214" s="9"/>
      <c r="BHQ214" s="9"/>
      <c r="BHR214" s="9"/>
      <c r="BHS214" s="9"/>
      <c r="BHT214" s="9"/>
      <c r="BHU214" s="9"/>
      <c r="BHV214" s="9"/>
      <c r="BHW214" s="9"/>
      <c r="BHX214" s="9"/>
      <c r="BHY214" s="9"/>
      <c r="BHZ214" s="9"/>
      <c r="BIA214" s="9"/>
      <c r="BIB214" s="9"/>
      <c r="BIC214" s="9"/>
      <c r="BID214" s="9"/>
      <c r="BIE214" s="9"/>
      <c r="BIF214" s="9"/>
      <c r="BIG214" s="9"/>
      <c r="BIH214" s="9"/>
      <c r="BII214" s="9"/>
      <c r="BIJ214" s="9"/>
      <c r="BIK214" s="9"/>
      <c r="BIL214" s="9"/>
      <c r="BIM214" s="9"/>
      <c r="BIN214" s="9"/>
      <c r="BIO214" s="9"/>
      <c r="BIP214" s="9"/>
      <c r="BIQ214" s="9"/>
      <c r="BIR214" s="9"/>
      <c r="BIS214" s="9"/>
      <c r="BIT214" s="9"/>
      <c r="BIU214" s="9"/>
      <c r="BIV214" s="9"/>
      <c r="BIW214" s="9"/>
      <c r="BIX214" s="9"/>
      <c r="BIY214" s="9"/>
      <c r="BIZ214" s="9"/>
      <c r="BJA214" s="9"/>
      <c r="BJB214" s="9"/>
      <c r="BJC214" s="9"/>
      <c r="BJD214" s="9"/>
      <c r="BJE214" s="9"/>
      <c r="BJF214" s="9"/>
      <c r="BJG214" s="9"/>
      <c r="BJH214" s="9"/>
      <c r="BJI214" s="9"/>
      <c r="BJJ214" s="9"/>
      <c r="BJK214" s="9"/>
      <c r="BJL214" s="9"/>
      <c r="BJM214" s="9"/>
      <c r="BJN214" s="9"/>
      <c r="BJO214" s="9"/>
      <c r="BJP214" s="9"/>
      <c r="BJQ214" s="9"/>
      <c r="BJR214" s="9"/>
      <c r="BJS214" s="9"/>
      <c r="BJT214" s="9"/>
      <c r="BJU214" s="9"/>
      <c r="BJV214" s="9"/>
      <c r="BJW214" s="9"/>
      <c r="BJX214" s="9"/>
      <c r="BJY214" s="9"/>
      <c r="BJZ214" s="9"/>
      <c r="BKA214" s="9"/>
      <c r="BKB214" s="9"/>
      <c r="BKC214" s="9"/>
      <c r="BKD214" s="9"/>
      <c r="BKE214" s="9"/>
      <c r="BKF214" s="9"/>
      <c r="BKG214" s="9"/>
      <c r="BKH214" s="9"/>
      <c r="BKI214" s="9"/>
      <c r="BKJ214" s="9"/>
      <c r="BKK214" s="9"/>
      <c r="BKL214" s="9"/>
      <c r="BKM214" s="9"/>
      <c r="BKN214" s="9"/>
      <c r="BKO214" s="9"/>
      <c r="BKP214" s="9"/>
      <c r="BKQ214" s="9"/>
      <c r="BKR214" s="9"/>
      <c r="BKS214" s="9"/>
      <c r="BKT214" s="9"/>
      <c r="BKU214" s="9"/>
      <c r="BKV214" s="9"/>
      <c r="BKW214" s="9"/>
      <c r="BKX214" s="9"/>
      <c r="BKY214" s="9"/>
      <c r="BKZ214" s="9"/>
      <c r="BLA214" s="9"/>
      <c r="BLB214" s="9"/>
      <c r="BLC214" s="9"/>
      <c r="BLD214" s="9"/>
      <c r="BLE214" s="9"/>
      <c r="BLF214" s="9"/>
      <c r="BLG214" s="9"/>
      <c r="BLH214" s="9"/>
      <c r="BLI214" s="9"/>
      <c r="BLJ214" s="9"/>
      <c r="BLK214" s="9"/>
      <c r="BLL214" s="9"/>
      <c r="BLM214" s="9"/>
      <c r="BLN214" s="9"/>
      <c r="BLO214" s="9"/>
      <c r="BLP214" s="9"/>
      <c r="BLQ214" s="9"/>
      <c r="BLR214" s="9"/>
      <c r="BLS214" s="9"/>
      <c r="BLT214" s="9"/>
      <c r="BLU214" s="9"/>
      <c r="BLV214" s="9"/>
      <c r="BLW214" s="9"/>
      <c r="BLX214" s="9"/>
      <c r="BLY214" s="9"/>
      <c r="BLZ214" s="9"/>
      <c r="BMA214" s="9"/>
      <c r="BMB214" s="9"/>
      <c r="BMC214" s="9"/>
      <c r="BMD214" s="9"/>
      <c r="BME214" s="9"/>
      <c r="BMF214" s="9"/>
      <c r="BMG214" s="9"/>
      <c r="BMH214" s="9"/>
      <c r="BMI214" s="9"/>
      <c r="BMJ214" s="9"/>
      <c r="BMK214" s="9"/>
      <c r="BML214" s="9"/>
      <c r="BMM214" s="9"/>
      <c r="BMN214" s="9"/>
      <c r="BMO214" s="9"/>
      <c r="BMP214" s="9"/>
      <c r="BMQ214" s="9"/>
      <c r="BMR214" s="9"/>
      <c r="BMS214" s="9"/>
      <c r="BMT214" s="9"/>
      <c r="BMU214" s="9"/>
      <c r="BMV214" s="9"/>
      <c r="BMW214" s="9"/>
      <c r="BMX214" s="9"/>
      <c r="BMY214" s="9"/>
      <c r="BMZ214" s="9"/>
      <c r="BNA214" s="9"/>
      <c r="BNB214" s="9"/>
      <c r="BNC214" s="9"/>
      <c r="BND214" s="9"/>
      <c r="BNE214" s="9"/>
      <c r="BNF214" s="9"/>
      <c r="BNG214" s="9"/>
      <c r="BNH214" s="9"/>
      <c r="BNI214" s="9"/>
      <c r="BNJ214" s="9"/>
      <c r="BNK214" s="9"/>
      <c r="BNL214" s="9"/>
      <c r="BNM214" s="9"/>
      <c r="BNN214" s="9"/>
      <c r="BNO214" s="9"/>
      <c r="BNP214" s="9"/>
      <c r="BNQ214" s="9"/>
      <c r="BNR214" s="9"/>
      <c r="BNS214" s="9"/>
      <c r="BNT214" s="9"/>
      <c r="BNU214" s="9"/>
      <c r="BNV214" s="9"/>
      <c r="BNW214" s="9"/>
      <c r="BNX214" s="9"/>
      <c r="BNY214" s="9"/>
      <c r="BNZ214" s="9"/>
      <c r="BOA214" s="9"/>
      <c r="BOB214" s="9"/>
      <c r="BOC214" s="9"/>
      <c r="BOD214" s="9"/>
      <c r="BOE214" s="9"/>
      <c r="BOF214" s="9"/>
      <c r="BOG214" s="9"/>
      <c r="BOH214" s="9"/>
      <c r="BOI214" s="9"/>
      <c r="BOJ214" s="9"/>
      <c r="BOK214" s="9"/>
      <c r="BOL214" s="9"/>
      <c r="BOM214" s="9"/>
      <c r="BON214" s="9"/>
      <c r="BOO214" s="9"/>
      <c r="BOP214" s="9"/>
      <c r="BOQ214" s="9"/>
      <c r="BOR214" s="9"/>
      <c r="BOS214" s="9"/>
      <c r="BOT214" s="9"/>
      <c r="BOU214" s="9"/>
      <c r="BOV214" s="9"/>
      <c r="BOW214" s="9"/>
      <c r="BOX214" s="9"/>
      <c r="BOY214" s="9"/>
      <c r="BOZ214" s="9"/>
      <c r="BPA214" s="9"/>
      <c r="BPB214" s="9"/>
      <c r="BPC214" s="9"/>
      <c r="BPD214" s="9"/>
      <c r="BPE214" s="9"/>
      <c r="BPF214" s="9"/>
      <c r="BPG214" s="9"/>
      <c r="BPH214" s="9"/>
      <c r="BPI214" s="9"/>
      <c r="BPJ214" s="9"/>
      <c r="BPK214" s="9"/>
      <c r="BPL214" s="9"/>
      <c r="BPM214" s="9"/>
      <c r="BPN214" s="9"/>
      <c r="BPO214" s="9"/>
      <c r="BPP214" s="9"/>
      <c r="BPQ214" s="9"/>
      <c r="BPR214" s="9"/>
      <c r="BPS214" s="9"/>
      <c r="BPT214" s="9"/>
      <c r="BPU214" s="9"/>
      <c r="BPV214" s="9"/>
      <c r="BPW214" s="9"/>
      <c r="BPX214" s="9"/>
      <c r="BPY214" s="9"/>
      <c r="BPZ214" s="9"/>
      <c r="BQA214" s="9"/>
      <c r="BQB214" s="9"/>
      <c r="BQC214" s="9"/>
      <c r="BQD214" s="9"/>
      <c r="BQE214" s="9"/>
      <c r="BQF214" s="9"/>
      <c r="BQG214" s="9"/>
      <c r="BQH214" s="9"/>
      <c r="BQI214" s="9"/>
      <c r="BQJ214" s="9"/>
      <c r="BQK214" s="9"/>
      <c r="BQL214" s="9"/>
      <c r="BQM214" s="9"/>
      <c r="BQN214" s="9"/>
      <c r="BQO214" s="9"/>
      <c r="BQP214" s="9"/>
      <c r="BQQ214" s="9"/>
      <c r="BQR214" s="9"/>
      <c r="BQS214" s="9"/>
      <c r="BQT214" s="9"/>
      <c r="BQU214" s="9"/>
      <c r="BQV214" s="9"/>
      <c r="BQW214" s="9"/>
      <c r="BQX214" s="9"/>
      <c r="BQY214" s="9"/>
      <c r="BQZ214" s="9"/>
      <c r="BRA214" s="9"/>
      <c r="BRB214" s="9"/>
      <c r="BRC214" s="9"/>
      <c r="BRD214" s="9"/>
      <c r="BRE214" s="9"/>
      <c r="BRF214" s="9"/>
      <c r="BRG214" s="9"/>
      <c r="BRH214" s="9"/>
      <c r="BRI214" s="9"/>
      <c r="BRJ214" s="9"/>
      <c r="BRK214" s="9"/>
      <c r="BRL214" s="9"/>
      <c r="BRM214" s="9"/>
      <c r="BRN214" s="9"/>
      <c r="BRO214" s="9"/>
      <c r="BRP214" s="9"/>
      <c r="BRQ214" s="9"/>
      <c r="BRR214" s="9"/>
      <c r="BRS214" s="9"/>
      <c r="BRT214" s="9"/>
      <c r="BRU214" s="9"/>
      <c r="BRV214" s="9"/>
      <c r="BRW214" s="9"/>
      <c r="BRX214" s="9"/>
      <c r="BRY214" s="9"/>
      <c r="BRZ214" s="9"/>
      <c r="BSA214" s="9"/>
      <c r="BSB214" s="9"/>
      <c r="BSC214" s="9"/>
      <c r="BSD214" s="9"/>
      <c r="BSE214" s="9"/>
      <c r="BSF214" s="9"/>
      <c r="BSG214" s="9"/>
      <c r="BSH214" s="9"/>
      <c r="BSI214" s="9"/>
      <c r="BSJ214" s="9"/>
      <c r="BSK214" s="9"/>
      <c r="BSL214" s="9"/>
      <c r="BSM214" s="9"/>
      <c r="BSN214" s="9"/>
      <c r="BSO214" s="9"/>
      <c r="BSP214" s="9"/>
      <c r="BSQ214" s="9"/>
      <c r="BSR214" s="9"/>
      <c r="BSS214" s="9"/>
      <c r="BST214" s="9"/>
      <c r="BSU214" s="9"/>
      <c r="BSV214" s="9"/>
      <c r="BSW214" s="9"/>
      <c r="BSX214" s="9"/>
      <c r="BSY214" s="9"/>
      <c r="BSZ214" s="9"/>
      <c r="BTA214" s="9"/>
      <c r="BTB214" s="9"/>
      <c r="BTC214" s="9"/>
      <c r="BTD214" s="9"/>
      <c r="BTE214" s="9"/>
      <c r="BTF214" s="9"/>
      <c r="BTG214" s="9"/>
      <c r="BTH214" s="9"/>
      <c r="BTI214" s="9"/>
      <c r="BTJ214" s="9"/>
      <c r="BTK214" s="9"/>
      <c r="BTL214" s="9"/>
      <c r="BTM214" s="9"/>
      <c r="BTN214" s="9"/>
      <c r="BTO214" s="9"/>
      <c r="BTP214" s="9"/>
      <c r="BTQ214" s="9"/>
      <c r="BTR214" s="9"/>
      <c r="BTS214" s="9"/>
      <c r="BTT214" s="9"/>
      <c r="BTU214" s="9"/>
      <c r="BTV214" s="9"/>
      <c r="BTW214" s="9"/>
      <c r="BTX214" s="9"/>
      <c r="BTY214" s="9"/>
      <c r="BTZ214" s="9"/>
      <c r="BUA214" s="9"/>
      <c r="BUB214" s="9"/>
      <c r="BUC214" s="9"/>
      <c r="BUD214" s="9"/>
      <c r="BUE214" s="9"/>
      <c r="BUF214" s="9"/>
      <c r="BUG214" s="9"/>
      <c r="BUH214" s="9"/>
      <c r="BUI214" s="9"/>
      <c r="BUJ214" s="9"/>
      <c r="BUK214" s="9"/>
      <c r="BUL214" s="9"/>
      <c r="BUM214" s="9"/>
      <c r="BUN214" s="9"/>
      <c r="BUO214" s="9"/>
      <c r="BUP214" s="9"/>
      <c r="BUQ214" s="9"/>
      <c r="BUR214" s="9"/>
      <c r="BUS214" s="9"/>
      <c r="BUT214" s="9"/>
      <c r="BUU214" s="9"/>
      <c r="BUV214" s="9"/>
      <c r="BUW214" s="9"/>
      <c r="BUX214" s="9"/>
      <c r="BUY214" s="9"/>
      <c r="BUZ214" s="9"/>
      <c r="BVA214" s="9"/>
      <c r="BVB214" s="9"/>
      <c r="BVC214" s="9"/>
      <c r="BVD214" s="9"/>
      <c r="BVE214" s="9"/>
      <c r="BVF214" s="9"/>
      <c r="BVG214" s="9"/>
      <c r="BVH214" s="9"/>
      <c r="BVI214" s="9"/>
      <c r="BVJ214" s="9"/>
      <c r="BVK214" s="9"/>
      <c r="BVL214" s="9"/>
      <c r="BVM214" s="9"/>
      <c r="BVN214" s="9"/>
      <c r="BVO214" s="9"/>
      <c r="BVP214" s="9"/>
      <c r="BVQ214" s="9"/>
      <c r="BVR214" s="9"/>
      <c r="BVS214" s="9"/>
      <c r="BVT214" s="9"/>
      <c r="BVU214" s="9"/>
      <c r="BVV214" s="9"/>
      <c r="BVW214" s="9"/>
      <c r="BVX214" s="9"/>
      <c r="BVY214" s="9"/>
      <c r="BVZ214" s="9"/>
      <c r="BWA214" s="9"/>
      <c r="BWB214" s="9"/>
      <c r="BWC214" s="9"/>
      <c r="BWD214" s="9"/>
      <c r="BWE214" s="9"/>
      <c r="BWF214" s="9"/>
      <c r="BWG214" s="9"/>
      <c r="BWH214" s="9"/>
      <c r="BWI214" s="9"/>
      <c r="BWJ214" s="9"/>
      <c r="BWK214" s="9"/>
      <c r="BWL214" s="9"/>
      <c r="BWM214" s="9"/>
      <c r="BWN214" s="9"/>
      <c r="BWO214" s="9"/>
      <c r="BWP214" s="9"/>
      <c r="BWQ214" s="9"/>
      <c r="BWR214" s="9"/>
      <c r="BWS214" s="9"/>
      <c r="BWT214" s="9"/>
      <c r="BWU214" s="9"/>
      <c r="BWV214" s="9"/>
      <c r="BWW214" s="9"/>
      <c r="BWX214" s="9"/>
      <c r="BWY214" s="9"/>
      <c r="BWZ214" s="9"/>
      <c r="BXA214" s="9"/>
      <c r="BXB214" s="9"/>
      <c r="BXC214" s="9"/>
      <c r="BXD214" s="9"/>
    </row>
    <row r="215" ht="14.25" customHeight="1">
      <c r="A215" s="9">
        <v>7.0</v>
      </c>
      <c r="B215" s="9" t="s">
        <v>11947</v>
      </c>
      <c r="C215" s="9" t="s">
        <v>11948</v>
      </c>
      <c r="D215" s="9" t="s">
        <v>11948</v>
      </c>
      <c r="E215" s="9"/>
      <c r="F215" s="9">
        <v>51.0</v>
      </c>
      <c r="G215" s="9" t="s">
        <v>13765</v>
      </c>
      <c r="H215" s="9"/>
      <c r="I215" s="9"/>
      <c r="J215" s="9"/>
      <c r="K215" s="9"/>
      <c r="L215" s="9">
        <v>50.0</v>
      </c>
      <c r="M215" s="9">
        <v>1.0</v>
      </c>
      <c r="N215" s="9"/>
      <c r="O215" s="9"/>
      <c r="P215" s="9">
        <v>0.0</v>
      </c>
      <c r="Q215" s="9" t="s">
        <v>13766</v>
      </c>
      <c r="R215" s="9"/>
      <c r="S215" s="9" t="s">
        <v>3466</v>
      </c>
      <c r="T215" s="9" t="s">
        <v>3465</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c r="DA215" s="9"/>
      <c r="DB215" s="9"/>
      <c r="DC215" s="9"/>
      <c r="DD215" s="9"/>
      <c r="DE215" s="9"/>
      <c r="DF215" s="9"/>
      <c r="DG215" s="9"/>
      <c r="DH215" s="9"/>
      <c r="DI215" s="9"/>
      <c r="DJ215" s="9"/>
      <c r="DK215" s="9"/>
      <c r="DL215" s="9"/>
      <c r="DM215" s="9"/>
      <c r="DN215" s="9"/>
      <c r="DO215" s="9"/>
      <c r="DP215" s="9"/>
      <c r="DQ215" s="9"/>
      <c r="DR215" s="9"/>
      <c r="DS215" s="9"/>
      <c r="DT215" s="9"/>
      <c r="DU215" s="9"/>
      <c r="DV215" s="9"/>
      <c r="DW215" s="9"/>
      <c r="DX215" s="9"/>
      <c r="DY215" s="9"/>
      <c r="DZ215" s="9"/>
      <c r="EA215" s="9"/>
      <c r="EB215" s="9"/>
      <c r="EC215" s="9"/>
      <c r="ED215" s="9"/>
      <c r="EE215" s="9"/>
      <c r="EF215" s="9"/>
      <c r="EG215" s="9"/>
      <c r="EH215" s="9"/>
      <c r="EI215" s="9"/>
      <c r="EJ215" s="9"/>
      <c r="EK215" s="9"/>
      <c r="EL215" s="9"/>
      <c r="EM215" s="9"/>
      <c r="EN215" s="9"/>
      <c r="EO215" s="9"/>
      <c r="EP215" s="9"/>
      <c r="EQ215" s="9"/>
      <c r="ER215" s="9"/>
      <c r="ES215" s="9"/>
      <c r="ET215" s="9"/>
      <c r="EU215" s="9"/>
      <c r="EV215" s="9"/>
      <c r="EW215" s="9"/>
      <c r="EX215" s="9"/>
      <c r="EY215" s="9"/>
      <c r="EZ215" s="9"/>
      <c r="FA215" s="9"/>
      <c r="FB215" s="9"/>
      <c r="FC215" s="9"/>
      <c r="FD215" s="9"/>
      <c r="FE215" s="9"/>
      <c r="FF215" s="9"/>
      <c r="FG215" s="9"/>
      <c r="FH215" s="9"/>
      <c r="FI215" s="9"/>
      <c r="FJ215" s="9"/>
      <c r="FK215" s="9"/>
      <c r="FL215" s="9"/>
      <c r="FM215" s="9"/>
      <c r="FN215" s="9"/>
      <c r="FO215" s="9"/>
      <c r="FP215" s="9"/>
      <c r="FQ215" s="9"/>
      <c r="FR215" s="9"/>
      <c r="FS215" s="9"/>
      <c r="FT215" s="9"/>
      <c r="FU215" s="9"/>
      <c r="FV215" s="9"/>
      <c r="FW215" s="9"/>
      <c r="FX215" s="9"/>
      <c r="FY215" s="9"/>
      <c r="FZ215" s="9"/>
      <c r="GA215" s="9"/>
      <c r="GB215" s="9"/>
      <c r="GC215" s="9"/>
      <c r="GD215" s="9"/>
      <c r="GE215" s="9"/>
      <c r="GF215" s="9"/>
      <c r="GG215" s="9"/>
      <c r="GH215" s="9"/>
      <c r="GI215" s="9"/>
      <c r="GJ215" s="9"/>
      <c r="GK215" s="9"/>
      <c r="GL215" s="9"/>
      <c r="GM215" s="9"/>
      <c r="GN215" s="9"/>
      <c r="GO215" s="9"/>
      <c r="GP215" s="9"/>
      <c r="GQ215" s="9"/>
      <c r="GR215" s="9"/>
      <c r="GS215" s="9"/>
      <c r="GT215" s="9"/>
      <c r="GU215" s="9"/>
      <c r="GV215" s="9"/>
      <c r="GW215" s="9"/>
      <c r="GX215" s="9"/>
      <c r="GY215" s="9"/>
      <c r="GZ215" s="9"/>
      <c r="HA215" s="9"/>
      <c r="HB215" s="9"/>
      <c r="HC215" s="9"/>
      <c r="HD215" s="9"/>
      <c r="HE215" s="9"/>
      <c r="HF215" s="9"/>
      <c r="HG215" s="9"/>
      <c r="HH215" s="9"/>
      <c r="HI215" s="9"/>
      <c r="HJ215" s="9"/>
      <c r="HK215" s="9"/>
      <c r="HL215" s="9"/>
      <c r="HM215" s="9"/>
      <c r="HN215" s="9"/>
      <c r="HO215" s="9"/>
      <c r="HP215" s="9"/>
      <c r="HQ215" s="9"/>
      <c r="HR215" s="9"/>
      <c r="HS215" s="9"/>
      <c r="HT215" s="9"/>
      <c r="HU215" s="9"/>
      <c r="HV215" s="9"/>
      <c r="HW215" s="9"/>
      <c r="HX215" s="9"/>
      <c r="HY215" s="9"/>
      <c r="HZ215" s="9"/>
      <c r="IA215" s="9"/>
      <c r="IB215" s="9"/>
      <c r="IC215" s="9"/>
      <c r="ID215" s="9"/>
      <c r="IE215" s="9"/>
      <c r="IF215" s="9"/>
      <c r="IG215" s="9"/>
      <c r="IH215" s="9"/>
      <c r="II215" s="9"/>
      <c r="IJ215" s="9"/>
      <c r="IK215" s="9"/>
      <c r="IL215" s="9"/>
      <c r="IM215" s="9"/>
      <c r="IN215" s="9"/>
      <c r="IO215" s="9"/>
      <c r="IP215" s="9"/>
      <c r="IQ215" s="9"/>
      <c r="IR215" s="9"/>
      <c r="IS215" s="9"/>
      <c r="IT215" s="9"/>
      <c r="IU215" s="9"/>
      <c r="IV215" s="9"/>
      <c r="IW215" s="9"/>
      <c r="IX215" s="9"/>
      <c r="IY215" s="9"/>
      <c r="IZ215" s="9"/>
      <c r="JA215" s="9"/>
      <c r="JB215" s="9"/>
      <c r="JC215" s="9"/>
      <c r="JD215" s="9"/>
      <c r="JE215" s="9"/>
      <c r="JF215" s="9"/>
      <c r="JG215" s="9"/>
      <c r="JH215" s="9"/>
      <c r="JI215" s="9"/>
      <c r="JJ215" s="9"/>
      <c r="JK215" s="9"/>
      <c r="JL215" s="9"/>
      <c r="JM215" s="9"/>
      <c r="JN215" s="9"/>
      <c r="JO215" s="9"/>
      <c r="JP215" s="9"/>
      <c r="JQ215" s="9"/>
      <c r="JR215" s="9"/>
      <c r="JS215" s="9"/>
      <c r="JT215" s="9"/>
      <c r="JU215" s="9"/>
      <c r="JV215" s="9"/>
      <c r="JW215" s="9"/>
      <c r="JX215" s="9"/>
      <c r="JY215" s="9"/>
      <c r="JZ215" s="9"/>
      <c r="KA215" s="9"/>
      <c r="KB215" s="9"/>
      <c r="KC215" s="9"/>
      <c r="KD215" s="9"/>
      <c r="KE215" s="9"/>
      <c r="KF215" s="9"/>
      <c r="KG215" s="9"/>
      <c r="KH215" s="9"/>
      <c r="KI215" s="9"/>
      <c r="KJ215" s="9"/>
      <c r="KK215" s="9"/>
      <c r="KL215" s="9"/>
      <c r="KM215" s="9"/>
      <c r="KN215" s="9"/>
      <c r="KO215" s="9"/>
      <c r="KP215" s="9"/>
      <c r="KQ215" s="9"/>
      <c r="KR215" s="9"/>
      <c r="KS215" s="9"/>
      <c r="KT215" s="9"/>
      <c r="KU215" s="9"/>
      <c r="KV215" s="9"/>
      <c r="KW215" s="9"/>
      <c r="KX215" s="9"/>
      <c r="KY215" s="9"/>
      <c r="KZ215" s="9"/>
      <c r="LA215" s="9"/>
      <c r="LB215" s="9"/>
      <c r="LC215" s="9"/>
      <c r="LD215" s="9"/>
      <c r="LE215" s="9"/>
      <c r="LF215" s="9"/>
      <c r="LG215" s="9"/>
      <c r="LH215" s="9"/>
      <c r="LI215" s="9"/>
      <c r="LJ215" s="9"/>
      <c r="LK215" s="9"/>
      <c r="LL215" s="9"/>
      <c r="LM215" s="9"/>
      <c r="LN215" s="9"/>
      <c r="LO215" s="9"/>
      <c r="LP215" s="9"/>
      <c r="LQ215" s="9"/>
      <c r="LR215" s="9"/>
      <c r="LS215" s="9"/>
      <c r="LT215" s="9"/>
      <c r="LU215" s="9"/>
      <c r="LV215" s="9"/>
      <c r="LW215" s="9"/>
      <c r="LX215" s="9"/>
      <c r="LY215" s="9"/>
      <c r="LZ215" s="9"/>
      <c r="MA215" s="9"/>
      <c r="MB215" s="9"/>
      <c r="MC215" s="9"/>
      <c r="MD215" s="9"/>
      <c r="ME215" s="9"/>
      <c r="MF215" s="9"/>
      <c r="MG215" s="9"/>
      <c r="MH215" s="9"/>
      <c r="MI215" s="9"/>
      <c r="MJ215" s="9"/>
      <c r="MK215" s="9"/>
      <c r="ML215" s="9"/>
      <c r="MM215" s="9"/>
      <c r="MN215" s="9"/>
      <c r="MO215" s="9"/>
      <c r="MP215" s="9"/>
      <c r="MQ215" s="9"/>
      <c r="MR215" s="9"/>
      <c r="MS215" s="9"/>
      <c r="MT215" s="9"/>
      <c r="MU215" s="9"/>
      <c r="MV215" s="9"/>
      <c r="MW215" s="9"/>
      <c r="MX215" s="9"/>
      <c r="MY215" s="9"/>
      <c r="MZ215" s="9"/>
      <c r="NA215" s="9"/>
      <c r="NB215" s="9"/>
      <c r="NC215" s="9"/>
      <c r="ND215" s="9"/>
      <c r="NE215" s="9"/>
      <c r="NF215" s="9"/>
      <c r="NG215" s="9"/>
      <c r="NH215" s="9"/>
      <c r="NI215" s="9"/>
      <c r="NJ215" s="9"/>
      <c r="NK215" s="9"/>
      <c r="NL215" s="9"/>
      <c r="NM215" s="9"/>
      <c r="NN215" s="9"/>
      <c r="NO215" s="9"/>
      <c r="NP215" s="9"/>
      <c r="NQ215" s="9"/>
      <c r="NR215" s="9"/>
      <c r="NS215" s="9"/>
      <c r="NT215" s="9"/>
      <c r="NU215" s="9"/>
      <c r="NV215" s="9"/>
      <c r="NW215" s="9"/>
      <c r="NX215" s="9"/>
      <c r="NY215" s="9"/>
      <c r="NZ215" s="9"/>
      <c r="OA215" s="9"/>
      <c r="OB215" s="9"/>
      <c r="OC215" s="9"/>
      <c r="OD215" s="9"/>
      <c r="OE215" s="9"/>
      <c r="OF215" s="9"/>
      <c r="OG215" s="9"/>
      <c r="OH215" s="9"/>
      <c r="OI215" s="9"/>
      <c r="OJ215" s="9"/>
      <c r="OK215" s="9"/>
      <c r="OL215" s="9"/>
      <c r="OM215" s="9"/>
      <c r="ON215" s="9"/>
      <c r="OO215" s="9"/>
      <c r="OP215" s="9"/>
      <c r="OQ215" s="9"/>
      <c r="OR215" s="9"/>
      <c r="OS215" s="9"/>
      <c r="OT215" s="9"/>
      <c r="OU215" s="9"/>
      <c r="OV215" s="9"/>
      <c r="OW215" s="9"/>
      <c r="OX215" s="9"/>
      <c r="OY215" s="9"/>
      <c r="OZ215" s="9"/>
      <c r="PA215" s="9"/>
      <c r="PB215" s="9"/>
      <c r="PC215" s="9"/>
      <c r="PD215" s="9"/>
      <c r="PE215" s="9"/>
      <c r="PF215" s="9"/>
      <c r="PG215" s="9"/>
      <c r="PH215" s="9"/>
      <c r="PI215" s="9"/>
      <c r="PJ215" s="9"/>
      <c r="PK215" s="9"/>
      <c r="PL215" s="9"/>
      <c r="PM215" s="9"/>
      <c r="PN215" s="9"/>
      <c r="PO215" s="9"/>
      <c r="PP215" s="9"/>
      <c r="PQ215" s="9"/>
      <c r="PR215" s="9"/>
      <c r="PS215" s="9"/>
      <c r="PT215" s="9"/>
      <c r="PU215" s="9"/>
      <c r="PV215" s="9"/>
      <c r="PW215" s="9"/>
      <c r="PX215" s="9"/>
      <c r="PY215" s="9"/>
      <c r="PZ215" s="9"/>
      <c r="QA215" s="9"/>
      <c r="QB215" s="9"/>
      <c r="QC215" s="9"/>
      <c r="QD215" s="9"/>
      <c r="QE215" s="9"/>
      <c r="QF215" s="9"/>
      <c r="QG215" s="9"/>
      <c r="QH215" s="9"/>
      <c r="QI215" s="9"/>
      <c r="QJ215" s="9"/>
      <c r="QK215" s="9"/>
      <c r="QL215" s="9"/>
      <c r="QM215" s="9"/>
      <c r="QN215" s="9"/>
      <c r="QO215" s="9"/>
      <c r="QP215" s="9"/>
      <c r="QQ215" s="9"/>
      <c r="QR215" s="9"/>
      <c r="QS215" s="9"/>
      <c r="QT215" s="9"/>
      <c r="QU215" s="9"/>
      <c r="QV215" s="9"/>
      <c r="QW215" s="9"/>
      <c r="QX215" s="9"/>
      <c r="QY215" s="9"/>
      <c r="QZ215" s="9"/>
      <c r="RA215" s="9"/>
      <c r="RB215" s="9"/>
      <c r="RC215" s="9"/>
      <c r="RD215" s="9"/>
      <c r="RE215" s="9"/>
      <c r="RF215" s="9"/>
      <c r="RG215" s="9"/>
      <c r="RH215" s="9"/>
      <c r="RI215" s="9"/>
      <c r="RJ215" s="9"/>
      <c r="RK215" s="9"/>
      <c r="RL215" s="9"/>
      <c r="RM215" s="9"/>
      <c r="RN215" s="9"/>
      <c r="RO215" s="9"/>
      <c r="RP215" s="9"/>
      <c r="RQ215" s="9"/>
      <c r="RR215" s="9"/>
      <c r="RS215" s="9"/>
      <c r="RT215" s="9"/>
      <c r="RU215" s="9"/>
      <c r="RV215" s="9"/>
      <c r="RW215" s="9"/>
      <c r="RX215" s="9"/>
      <c r="RY215" s="9"/>
      <c r="RZ215" s="9"/>
      <c r="SA215" s="9"/>
      <c r="SB215" s="9"/>
      <c r="SC215" s="9"/>
      <c r="SD215" s="9"/>
      <c r="SE215" s="9"/>
      <c r="SF215" s="9"/>
      <c r="SG215" s="9"/>
      <c r="SH215" s="9"/>
      <c r="SI215" s="9"/>
      <c r="SJ215" s="9"/>
      <c r="SK215" s="9"/>
      <c r="SL215" s="9"/>
      <c r="SM215" s="9"/>
      <c r="SN215" s="9"/>
      <c r="SO215" s="9"/>
      <c r="SP215" s="9"/>
      <c r="SQ215" s="9"/>
      <c r="SR215" s="9"/>
      <c r="SS215" s="9"/>
      <c r="ST215" s="9"/>
      <c r="SU215" s="9"/>
      <c r="SV215" s="9"/>
      <c r="SW215" s="9"/>
      <c r="SX215" s="9"/>
      <c r="SY215" s="9"/>
      <c r="SZ215" s="9"/>
      <c r="TA215" s="9"/>
      <c r="TB215" s="9"/>
      <c r="TC215" s="9"/>
      <c r="TD215" s="9"/>
      <c r="TE215" s="9"/>
      <c r="TF215" s="9"/>
      <c r="TG215" s="9"/>
      <c r="TH215" s="9"/>
      <c r="TI215" s="9"/>
      <c r="TJ215" s="9"/>
      <c r="TK215" s="9"/>
      <c r="TL215" s="9"/>
      <c r="TM215" s="9"/>
      <c r="TN215" s="9"/>
      <c r="TO215" s="9"/>
      <c r="ANB215" s="9"/>
      <c r="ANC215" s="9"/>
      <c r="AND215" s="9"/>
      <c r="ANE215" s="9"/>
      <c r="ANF215" s="9"/>
      <c r="ANG215" s="9"/>
      <c r="ANH215" s="9"/>
      <c r="ANI215" s="9"/>
      <c r="ANJ215" s="9"/>
      <c r="ANK215" s="9"/>
      <c r="ANL215" s="9"/>
      <c r="ANM215" s="9"/>
      <c r="ANN215" s="9"/>
      <c r="ANO215" s="9"/>
      <c r="ANP215" s="9"/>
      <c r="ANQ215" s="9"/>
      <c r="ANR215" s="9"/>
      <c r="ANS215" s="9"/>
      <c r="ANT215" s="9"/>
      <c r="ANU215" s="9"/>
      <c r="ANV215" s="9"/>
      <c r="ANW215" s="9"/>
      <c r="ANX215" s="9"/>
      <c r="ANY215" s="9"/>
      <c r="ANZ215" s="9"/>
      <c r="AOA215" s="9"/>
      <c r="AOB215" s="9"/>
      <c r="AOC215" s="9"/>
      <c r="AOD215" s="9"/>
      <c r="AOE215" s="9"/>
      <c r="AOF215" s="9"/>
      <c r="AOG215" s="9"/>
      <c r="AOH215" s="9"/>
      <c r="AOI215" s="9"/>
      <c r="AOJ215" s="9"/>
      <c r="AOK215" s="9"/>
      <c r="AOL215" s="9"/>
      <c r="AOM215" s="9"/>
      <c r="AON215" s="9"/>
      <c r="AOO215" s="9"/>
      <c r="AOP215" s="9"/>
      <c r="AOQ215" s="9"/>
      <c r="AOR215" s="9"/>
      <c r="AOS215" s="9"/>
      <c r="AOT215" s="9"/>
      <c r="AOU215" s="9"/>
      <c r="AOV215" s="9"/>
      <c r="AOW215" s="9"/>
      <c r="AOX215" s="9"/>
      <c r="AOY215" s="9"/>
      <c r="AOZ215" s="9"/>
      <c r="APA215" s="9"/>
      <c r="APB215" s="9"/>
      <c r="APC215" s="9"/>
      <c r="APD215" s="9"/>
      <c r="APE215" s="9"/>
      <c r="APF215" s="9"/>
      <c r="APG215" s="9"/>
      <c r="APH215" s="9"/>
      <c r="API215" s="9"/>
      <c r="APJ215" s="9"/>
      <c r="APK215" s="9"/>
      <c r="APL215" s="9"/>
      <c r="APM215" s="9"/>
      <c r="APN215" s="9"/>
      <c r="APO215" s="9"/>
      <c r="APP215" s="9"/>
      <c r="APQ215" s="9"/>
      <c r="APR215" s="9"/>
      <c r="APS215" s="9"/>
      <c r="APT215" s="9"/>
      <c r="APU215" s="9"/>
      <c r="APV215" s="9"/>
      <c r="APW215" s="9"/>
      <c r="APX215" s="9"/>
      <c r="APY215" s="9"/>
      <c r="APZ215" s="9"/>
      <c r="AQA215" s="9"/>
      <c r="AQB215" s="9"/>
      <c r="AQC215" s="9"/>
      <c r="AQD215" s="9"/>
      <c r="AQE215" s="9"/>
      <c r="AQF215" s="9"/>
      <c r="AQG215" s="9"/>
      <c r="AQH215" s="9"/>
      <c r="AQI215" s="9"/>
      <c r="AQJ215" s="9"/>
      <c r="AQK215" s="9"/>
      <c r="AQL215" s="9"/>
      <c r="AQM215" s="9"/>
      <c r="AQN215" s="9"/>
      <c r="AQO215" s="9"/>
      <c r="AQP215" s="9"/>
      <c r="AQQ215" s="9"/>
      <c r="AQR215" s="9"/>
      <c r="AQS215" s="9"/>
      <c r="AQT215" s="9"/>
      <c r="AQU215" s="9"/>
      <c r="AQV215" s="9"/>
      <c r="AQW215" s="9"/>
      <c r="AQX215" s="9"/>
      <c r="AQY215" s="9"/>
      <c r="AQZ215" s="9"/>
      <c r="ARA215" s="9"/>
      <c r="ARB215" s="9"/>
      <c r="ARC215" s="9"/>
      <c r="ARD215" s="9"/>
      <c r="ARE215" s="9"/>
      <c r="ARF215" s="9"/>
      <c r="ARG215" s="9"/>
      <c r="ARH215" s="9"/>
      <c r="ARI215" s="9"/>
      <c r="ARJ215" s="9"/>
      <c r="ARK215" s="9"/>
      <c r="ARL215" s="9"/>
      <c r="ARM215" s="9"/>
      <c r="ARN215" s="9"/>
      <c r="ARO215" s="9"/>
      <c r="ARP215" s="9"/>
      <c r="ARQ215" s="9"/>
      <c r="ARR215" s="9"/>
      <c r="ARS215" s="9"/>
      <c r="ART215" s="9"/>
      <c r="ARU215" s="9"/>
      <c r="ARV215" s="9"/>
      <c r="ARW215" s="9"/>
      <c r="ARX215" s="9"/>
      <c r="ARY215" s="9"/>
      <c r="ARZ215" s="9"/>
      <c r="ASA215" s="9"/>
      <c r="ASB215" s="9"/>
      <c r="ASC215" s="9"/>
      <c r="ASD215" s="9"/>
      <c r="ASE215" s="9"/>
      <c r="ASF215" s="9"/>
      <c r="ASG215" s="9"/>
      <c r="ASH215" s="9"/>
      <c r="ASI215" s="9"/>
      <c r="ASJ215" s="9"/>
      <c r="ASK215" s="9"/>
      <c r="ASL215" s="9"/>
      <c r="ASM215" s="9"/>
      <c r="ASN215" s="9"/>
      <c r="ASO215" s="9"/>
      <c r="ASP215" s="9"/>
      <c r="ASQ215" s="9"/>
      <c r="ASR215" s="9"/>
      <c r="ASS215" s="9"/>
      <c r="AST215" s="9"/>
      <c r="ASU215" s="9"/>
      <c r="ASV215" s="9"/>
      <c r="ASW215" s="9"/>
      <c r="ASX215" s="9"/>
      <c r="ASY215" s="9"/>
      <c r="ASZ215" s="9"/>
      <c r="ATA215" s="9"/>
      <c r="ATB215" s="9"/>
      <c r="ATC215" s="9"/>
      <c r="ATD215" s="9"/>
      <c r="ATE215" s="9"/>
      <c r="ATF215" s="9"/>
      <c r="ATG215" s="9"/>
      <c r="ATH215" s="9"/>
      <c r="ATI215" s="9"/>
      <c r="ATJ215" s="9"/>
      <c r="ATK215" s="9"/>
      <c r="ATL215" s="9"/>
      <c r="ATM215" s="9"/>
      <c r="ATN215" s="9"/>
      <c r="ATO215" s="9"/>
      <c r="ATP215" s="9"/>
      <c r="ATQ215" s="9"/>
      <c r="ATR215" s="9"/>
      <c r="ATS215" s="9"/>
      <c r="ATT215" s="9"/>
      <c r="ATU215" s="9"/>
      <c r="ATV215" s="9"/>
      <c r="ATW215" s="9"/>
      <c r="ATX215" s="9"/>
      <c r="ATY215" s="9"/>
      <c r="ATZ215" s="9"/>
      <c r="AUA215" s="9"/>
      <c r="AUB215" s="9"/>
      <c r="AUC215" s="9"/>
      <c r="AUD215" s="9"/>
      <c r="AUE215" s="9"/>
      <c r="AUF215" s="9"/>
      <c r="AUG215" s="9"/>
      <c r="AUH215" s="9"/>
      <c r="AUI215" s="9"/>
      <c r="AUJ215" s="9"/>
      <c r="AUK215" s="9"/>
      <c r="AUL215" s="9"/>
      <c r="AUM215" s="9"/>
      <c r="AUN215" s="9"/>
      <c r="AUO215" s="9"/>
      <c r="AUP215" s="9"/>
      <c r="AUQ215" s="9"/>
      <c r="AUR215" s="9"/>
      <c r="AUS215" s="9"/>
      <c r="AUT215" s="9"/>
      <c r="AUU215" s="9"/>
      <c r="AUV215" s="9"/>
      <c r="AUW215" s="9"/>
      <c r="AUX215" s="9"/>
      <c r="AUY215" s="9"/>
      <c r="AUZ215" s="9"/>
      <c r="AVA215" s="9"/>
      <c r="AVB215" s="9"/>
      <c r="AVC215" s="9"/>
      <c r="AVD215" s="9"/>
      <c r="AVE215" s="9"/>
      <c r="AVF215" s="9"/>
      <c r="AVG215" s="9"/>
      <c r="AVH215" s="9"/>
      <c r="AVI215" s="9"/>
      <c r="AVJ215" s="9"/>
      <c r="AVK215" s="9"/>
      <c r="AVL215" s="9"/>
      <c r="AVM215" s="9"/>
      <c r="AVN215" s="9"/>
      <c r="AVO215" s="9"/>
      <c r="AVP215" s="9"/>
      <c r="AVQ215" s="9"/>
      <c r="AVR215" s="9"/>
      <c r="AVS215" s="9"/>
      <c r="AVT215" s="9"/>
      <c r="AVU215" s="9"/>
      <c r="AVV215" s="9"/>
      <c r="AVW215" s="9"/>
      <c r="AVX215" s="9"/>
      <c r="AVY215" s="9"/>
      <c r="AVZ215" s="9"/>
      <c r="AWA215" s="9"/>
      <c r="AWB215" s="9"/>
      <c r="AWC215" s="9"/>
      <c r="AWD215" s="9"/>
      <c r="AWE215" s="9"/>
      <c r="AWF215" s="9"/>
      <c r="AWG215" s="9"/>
      <c r="AWH215" s="9"/>
      <c r="AWI215" s="9"/>
      <c r="AWJ215" s="9"/>
      <c r="AWK215" s="9"/>
      <c r="AWL215" s="9"/>
      <c r="AWM215" s="9"/>
      <c r="AWN215" s="9"/>
      <c r="AWO215" s="9"/>
      <c r="AWP215" s="9"/>
      <c r="AWQ215" s="9"/>
      <c r="AWR215" s="9"/>
      <c r="AWS215" s="9"/>
      <c r="AWT215" s="9"/>
      <c r="AWU215" s="9"/>
      <c r="AWV215" s="9"/>
      <c r="AWW215" s="9"/>
      <c r="AWX215" s="9"/>
      <c r="AWY215" s="9" t="s">
        <v>13767</v>
      </c>
      <c r="AWZ215" s="9"/>
      <c r="AXA215" s="9"/>
      <c r="AXB215" s="9"/>
      <c r="AXC215" s="9"/>
      <c r="AXD215" s="9"/>
      <c r="AXE215" s="9"/>
      <c r="AXF215" s="9"/>
      <c r="AXG215" s="9"/>
      <c r="AXH215" s="9"/>
      <c r="AXI215" s="9"/>
      <c r="AXJ215" s="9"/>
      <c r="AXK215" s="9"/>
      <c r="AXL215" s="9"/>
      <c r="AXM215" s="9"/>
      <c r="AXN215" s="9"/>
      <c r="AXO215" s="9"/>
      <c r="AXP215" s="9"/>
      <c r="AXQ215" s="9"/>
      <c r="AXR215" s="9"/>
      <c r="AXS215" s="9"/>
      <c r="AXT215" s="9"/>
      <c r="AXU215" s="9"/>
      <c r="AXV215" s="9"/>
      <c r="AXW215" s="9"/>
      <c r="AXX215" s="9"/>
      <c r="AXY215" s="9"/>
      <c r="AXZ215" s="9"/>
      <c r="AYA215" s="9"/>
      <c r="AYB215" s="9"/>
      <c r="AYC215" s="9"/>
      <c r="AYD215" s="9"/>
      <c r="AYE215" s="9"/>
      <c r="AYF215" s="9"/>
      <c r="AYG215" s="9"/>
      <c r="AYH215" s="9" t="s">
        <v>13768</v>
      </c>
      <c r="AYI215" s="9"/>
      <c r="AYJ215" s="9"/>
      <c r="AYK215" s="9"/>
      <c r="AYL215" s="9"/>
      <c r="AYM215" s="9"/>
      <c r="AYN215" s="9"/>
      <c r="AYO215" s="9"/>
      <c r="AYP215" s="9"/>
      <c r="AYQ215" s="9"/>
      <c r="AYR215" s="9"/>
      <c r="AYS215" s="9"/>
      <c r="AYT215" s="9"/>
      <c r="AYU215" s="9"/>
      <c r="AYV215" s="9"/>
      <c r="AYW215" s="9"/>
      <c r="AYX215" s="9"/>
      <c r="AYY215" s="9" t="s">
        <v>5691</v>
      </c>
      <c r="AYZ215" s="9" t="s">
        <v>5691</v>
      </c>
      <c r="AZA215" s="9"/>
      <c r="AZB215" s="9"/>
      <c r="AZC215" s="9"/>
      <c r="AZD215" s="9"/>
      <c r="AZE215" s="9"/>
      <c r="AZF215" s="9"/>
      <c r="AZG215" s="9"/>
      <c r="AZH215" s="9"/>
      <c r="AZI215" s="9"/>
      <c r="AZJ215" s="9"/>
      <c r="AZK215" s="9"/>
      <c r="AZL215" s="9"/>
      <c r="AZM215" s="9"/>
      <c r="AZN215" s="9"/>
      <c r="AZO215" s="9"/>
      <c r="AZP215" s="9"/>
      <c r="AZQ215" s="9"/>
      <c r="AZR215" s="9"/>
      <c r="AZS215" s="9"/>
      <c r="AZT215" s="9"/>
      <c r="AZU215" s="9"/>
      <c r="AZV215" s="9"/>
      <c r="AZW215" s="9"/>
      <c r="AZX215" s="9"/>
      <c r="AZY215" s="9"/>
      <c r="AZZ215" s="9"/>
      <c r="BAA215" s="9"/>
      <c r="BAB215" s="9"/>
      <c r="BAC215" s="9"/>
      <c r="BAD215" s="9"/>
      <c r="BAE215" s="9"/>
      <c r="BAF215" s="9"/>
      <c r="BAG215" s="9"/>
      <c r="BAH215" s="9"/>
      <c r="BAI215" s="9"/>
      <c r="BAJ215" s="9"/>
      <c r="BAK215" s="9" t="s">
        <v>13769</v>
      </c>
      <c r="BAL215" s="9"/>
      <c r="BAM215" s="9"/>
      <c r="BAN215" s="9"/>
      <c r="BAO215" s="9"/>
      <c r="BAP215" s="9"/>
      <c r="BAQ215" s="9"/>
      <c r="BAR215" s="9">
        <v>332.0</v>
      </c>
      <c r="BAS215" s="9" t="s">
        <v>13770</v>
      </c>
      <c r="BAT215" s="9">
        <v>590.0</v>
      </c>
      <c r="BAU215" s="9"/>
      <c r="BAV215" s="9"/>
      <c r="BAW215" s="9"/>
      <c r="BAX215" s="9"/>
      <c r="BAY215" s="9"/>
      <c r="BAZ215" s="9"/>
      <c r="BBA215" s="9"/>
      <c r="BBB215" s="9"/>
      <c r="BBC215" s="9"/>
      <c r="BBD215" s="9"/>
      <c r="BBE215" s="9"/>
      <c r="BBF215" s="9"/>
      <c r="BBG215" s="9"/>
      <c r="BBH215" s="9"/>
      <c r="BBI215" s="9" t="s">
        <v>5718</v>
      </c>
      <c r="BBJ215" s="9"/>
      <c r="BBK215" s="9"/>
      <c r="BBL215" s="9"/>
      <c r="BBM215" s="9"/>
      <c r="BBN215" s="9"/>
      <c r="BBO215" s="9"/>
      <c r="BBP215" s="9"/>
      <c r="BBQ215" s="9"/>
      <c r="BBR215" s="9"/>
      <c r="BBS215" s="9"/>
      <c r="BBT215" s="9"/>
      <c r="BBU215" s="9"/>
      <c r="BBV215" s="9"/>
      <c r="BBW215" s="9"/>
      <c r="BBX215" s="9"/>
      <c r="BBY215" s="9"/>
      <c r="BBZ215" s="9"/>
      <c r="BCA215" s="9"/>
      <c r="BCB215" s="9" t="s">
        <v>5707</v>
      </c>
      <c r="BCC215" s="9"/>
      <c r="BCD215" s="9"/>
      <c r="BCE215" s="9"/>
      <c r="BCF215" s="9" t="s">
        <v>5720</v>
      </c>
      <c r="BCG215" s="9" t="s">
        <v>11952</v>
      </c>
      <c r="BCH215" s="9"/>
      <c r="BCI215" s="9"/>
      <c r="BCJ215" s="9"/>
      <c r="BCK215" s="9"/>
      <c r="BCL215" s="9"/>
      <c r="BCM215" s="9"/>
      <c r="BCN215" s="9"/>
      <c r="BCO215" s="9"/>
      <c r="BCP215" s="9"/>
      <c r="BCQ215" s="9"/>
      <c r="BCR215" s="9"/>
      <c r="BCS215" s="9"/>
      <c r="BCT215" s="9"/>
      <c r="BCU215" s="9"/>
      <c r="BCV215" s="9"/>
      <c r="BCW215" s="9"/>
      <c r="BCX215" s="9"/>
      <c r="BCY215" s="9"/>
      <c r="BCZ215" s="9"/>
      <c r="BDA215" s="9"/>
      <c r="BDB215" s="9"/>
      <c r="BDC215" s="9"/>
      <c r="BDD215" s="9" t="s">
        <v>13770</v>
      </c>
      <c r="BDE215" s="9"/>
      <c r="BDF215" s="9"/>
      <c r="BDG215" s="9"/>
      <c r="BDH215" s="9"/>
      <c r="BDI215" s="9"/>
      <c r="BDJ215" s="9"/>
      <c r="BDK215" s="9"/>
      <c r="BDL215" s="9"/>
      <c r="BDM215" s="9"/>
      <c r="BDN215" s="9"/>
      <c r="BDO215" s="9"/>
      <c r="BDP215" s="9"/>
      <c r="BDQ215" s="9"/>
      <c r="BDR215" s="9"/>
      <c r="BDS215" s="9"/>
      <c r="BDT215" s="9"/>
      <c r="BDU215" s="9"/>
      <c r="BDV215" s="9"/>
      <c r="BDW215" s="9"/>
      <c r="BDX215" s="9"/>
      <c r="BDY215" s="9" t="s">
        <v>5691</v>
      </c>
      <c r="BDZ215" s="9" t="s">
        <v>5691</v>
      </c>
      <c r="BEA215" s="9"/>
      <c r="BEB215" s="9"/>
      <c r="BEC215" s="9"/>
      <c r="BED215" s="9"/>
      <c r="BEE215" s="9"/>
      <c r="BEF215" s="9"/>
      <c r="BEG215" s="9"/>
      <c r="BEH215" s="9"/>
      <c r="BEI215" s="9"/>
      <c r="BEJ215" s="9"/>
      <c r="BEK215" s="9"/>
      <c r="BEL215" s="9"/>
      <c r="BEM215" s="9"/>
      <c r="BEN215" s="9"/>
      <c r="BEO215" s="9"/>
      <c r="BEP215" s="9"/>
      <c r="BEQ215" s="9"/>
      <c r="BER215" s="9"/>
      <c r="BES215" s="9"/>
      <c r="BET215" s="9"/>
      <c r="BEU215" s="9"/>
      <c r="BEV215" s="9"/>
      <c r="BEW215" s="9"/>
      <c r="BEX215" s="9"/>
      <c r="BEY215" s="9"/>
      <c r="BEZ215" s="9"/>
      <c r="BFA215" s="9"/>
      <c r="BFB215" s="9"/>
      <c r="BFC215" s="9"/>
      <c r="BFD215" s="9"/>
      <c r="BFE215" s="9"/>
      <c r="BFF215" s="9"/>
      <c r="BFG215" s="9"/>
      <c r="BFH215" s="9"/>
      <c r="BFI215" s="9"/>
      <c r="BFJ215" s="9"/>
      <c r="BFK215" s="9" t="s">
        <v>13771</v>
      </c>
      <c r="BFL215" s="9"/>
      <c r="BFM215" s="9"/>
      <c r="BFN215" s="9"/>
      <c r="BFO215" s="9"/>
      <c r="BFP215" s="9"/>
      <c r="BFQ215" s="9"/>
      <c r="BFR215" s="9">
        <v>332.0</v>
      </c>
      <c r="BFS215" s="9" t="s">
        <v>13772</v>
      </c>
      <c r="BFT215" s="9">
        <v>590.0</v>
      </c>
      <c r="BFU215" s="9"/>
      <c r="BFV215" s="9"/>
      <c r="BFW215" s="9"/>
      <c r="BFX215" s="9"/>
      <c r="BFY215" s="9"/>
      <c r="BFZ215" s="9"/>
      <c r="BGA215" s="9"/>
      <c r="BGB215" s="9"/>
      <c r="BGC215" s="9"/>
      <c r="BGD215" s="9"/>
      <c r="BGE215" s="9"/>
      <c r="BGF215" s="9"/>
      <c r="BGG215" s="9"/>
      <c r="BGH215" s="9"/>
      <c r="BGI215" s="9" t="s">
        <v>5718</v>
      </c>
      <c r="BGJ215" s="9"/>
      <c r="BGK215" s="9"/>
      <c r="BGL215" s="9"/>
      <c r="BGM215" s="9"/>
      <c r="BGN215" s="9"/>
      <c r="BGO215" s="9"/>
      <c r="BGP215" s="9"/>
      <c r="BGQ215" s="9"/>
      <c r="BGR215" s="9"/>
      <c r="BGS215" s="9"/>
      <c r="BGT215" s="9"/>
      <c r="BGU215" s="9"/>
      <c r="BGV215" s="9"/>
      <c r="BGW215" s="9"/>
      <c r="BGX215" s="9"/>
      <c r="BGY215" s="9"/>
      <c r="BGZ215" s="9"/>
      <c r="BHA215" s="9"/>
      <c r="BHB215" s="9" t="s">
        <v>5707</v>
      </c>
      <c r="BHC215" s="9"/>
      <c r="BHD215" s="9"/>
      <c r="BHE215" s="9"/>
      <c r="BHF215" s="9" t="s">
        <v>5720</v>
      </c>
      <c r="BHG215" s="9" t="s">
        <v>11952</v>
      </c>
      <c r="BHH215" s="9"/>
      <c r="BHI215" s="9"/>
      <c r="BHJ215" s="9"/>
      <c r="BHK215" s="9"/>
      <c r="BHL215" s="9"/>
      <c r="BHM215" s="9"/>
      <c r="BHN215" s="9"/>
      <c r="BHO215" s="9"/>
      <c r="BHP215" s="9"/>
      <c r="BHQ215" s="9"/>
      <c r="BHR215" s="9"/>
      <c r="BHS215" s="9"/>
      <c r="BHT215" s="9"/>
      <c r="BHU215" s="9"/>
      <c r="BHV215" s="9"/>
      <c r="BHW215" s="9"/>
      <c r="BHX215" s="9"/>
      <c r="BHY215" s="9"/>
      <c r="BHZ215" s="9"/>
      <c r="BIA215" s="9"/>
      <c r="BIB215" s="9"/>
      <c r="BIC215" s="9"/>
      <c r="BID215" s="9" t="s">
        <v>13772</v>
      </c>
      <c r="BIE215" s="9"/>
      <c r="BIF215" s="9"/>
      <c r="BIG215" s="9"/>
      <c r="BIH215" s="9"/>
      <c r="BII215" s="9"/>
      <c r="BIJ215" s="9"/>
      <c r="BIK215" s="9"/>
      <c r="BIL215" s="9"/>
      <c r="BIM215" s="9"/>
      <c r="BIN215" s="9"/>
      <c r="BIO215" s="9"/>
      <c r="BIP215" s="9"/>
      <c r="BIQ215" s="9"/>
      <c r="BIR215" s="9"/>
      <c r="BIS215" s="9"/>
      <c r="BIT215" s="9"/>
      <c r="BIU215" s="9"/>
      <c r="BIV215" s="9"/>
      <c r="BIW215" s="9"/>
      <c r="BIX215" s="9"/>
      <c r="BIY215" s="9" t="s">
        <v>5691</v>
      </c>
      <c r="BIZ215" s="9" t="s">
        <v>5691</v>
      </c>
      <c r="BJA215" s="9"/>
      <c r="BJB215" s="9"/>
      <c r="BJC215" s="9"/>
      <c r="BJD215" s="9"/>
      <c r="BJE215" s="9"/>
      <c r="BJF215" s="9"/>
      <c r="BJG215" s="9"/>
      <c r="BJH215" s="9"/>
      <c r="BJI215" s="9"/>
      <c r="BJJ215" s="9"/>
      <c r="BJK215" s="9"/>
      <c r="BJL215" s="9"/>
      <c r="BJM215" s="9"/>
      <c r="BJN215" s="9"/>
      <c r="BJO215" s="9"/>
      <c r="BJP215" s="9"/>
      <c r="BJQ215" s="9"/>
      <c r="BJR215" s="9"/>
      <c r="BJS215" s="9"/>
      <c r="BJT215" s="9"/>
      <c r="BJU215" s="9"/>
      <c r="BJV215" s="9"/>
      <c r="BJW215" s="9"/>
      <c r="BJX215" s="9"/>
      <c r="BJY215" s="9"/>
      <c r="BJZ215" s="9"/>
      <c r="BKA215" s="9"/>
      <c r="BKB215" s="9"/>
      <c r="BKC215" s="9"/>
      <c r="BKD215" s="9"/>
      <c r="BKE215" s="9"/>
      <c r="BKF215" s="9"/>
      <c r="BKG215" s="9"/>
      <c r="BKH215" s="9"/>
      <c r="BKI215" s="9"/>
      <c r="BKJ215" s="9"/>
      <c r="BKK215" s="9" t="s">
        <v>13773</v>
      </c>
      <c r="BKL215" s="9"/>
      <c r="BKM215" s="9"/>
      <c r="BKN215" s="9"/>
      <c r="BKO215" s="9"/>
      <c r="BKP215" s="9"/>
      <c r="BKQ215" s="9"/>
      <c r="BKR215" s="9">
        <v>590.0</v>
      </c>
      <c r="BKS215" s="9" t="s">
        <v>13774</v>
      </c>
      <c r="BKT215" s="9">
        <v>443.0</v>
      </c>
      <c r="BKU215" s="9"/>
      <c r="BKV215" s="9"/>
      <c r="BKW215" s="9"/>
      <c r="BKX215" s="9"/>
      <c r="BKY215" s="9"/>
      <c r="BKZ215" s="9"/>
      <c r="BLA215" s="9"/>
      <c r="BLB215" s="9"/>
      <c r="BLC215" s="9"/>
      <c r="BLD215" s="9"/>
      <c r="BLE215" s="9"/>
      <c r="BLF215" s="9"/>
      <c r="BLG215" s="9"/>
      <c r="BLH215" s="9"/>
      <c r="BLI215" s="9" t="s">
        <v>5718</v>
      </c>
      <c r="BLJ215" s="9"/>
      <c r="BLK215" s="9"/>
      <c r="BLL215" s="9"/>
      <c r="BLM215" s="9"/>
      <c r="BLN215" s="9"/>
      <c r="BLO215" s="9"/>
      <c r="BLP215" s="9"/>
      <c r="BLQ215" s="9"/>
      <c r="BLR215" s="9"/>
      <c r="BLS215" s="9"/>
      <c r="BLT215" s="9"/>
      <c r="BLU215" s="9"/>
      <c r="BLV215" s="9"/>
      <c r="BLW215" s="9"/>
      <c r="BLX215" s="9"/>
      <c r="BLY215" s="9"/>
      <c r="BLZ215" s="9"/>
      <c r="BMA215" s="9"/>
      <c r="BMB215" s="9" t="s">
        <v>5707</v>
      </c>
      <c r="BMC215" s="9"/>
      <c r="BMD215" s="9"/>
      <c r="BME215" s="9"/>
      <c r="BMF215" s="9" t="s">
        <v>5720</v>
      </c>
      <c r="BMG215" s="9" t="s">
        <v>11952</v>
      </c>
      <c r="BMH215" s="9"/>
      <c r="BMI215" s="9"/>
      <c r="BMJ215" s="9"/>
      <c r="BMK215" s="9"/>
      <c r="BML215" s="9"/>
      <c r="BMM215" s="9"/>
      <c r="BMN215" s="9"/>
      <c r="BMO215" s="9"/>
      <c r="BMP215" s="9"/>
      <c r="BMQ215" s="9"/>
      <c r="BMR215" s="9"/>
      <c r="BMS215" s="9"/>
      <c r="BMT215" s="9"/>
      <c r="BMU215" s="9"/>
      <c r="BMV215" s="9"/>
      <c r="BMW215" s="9"/>
      <c r="BMX215" s="9"/>
      <c r="BMY215" s="9"/>
      <c r="BMZ215" s="9"/>
      <c r="BNA215" s="9"/>
      <c r="BNB215" s="9"/>
      <c r="BNC215" s="9"/>
      <c r="BND215" s="9" t="s">
        <v>13774</v>
      </c>
      <c r="BNE215" s="9"/>
      <c r="BNF215" s="9"/>
      <c r="BNG215" s="9"/>
      <c r="BNH215" s="9"/>
      <c r="BNI215" s="9"/>
      <c r="BNJ215" s="9"/>
      <c r="BNK215" s="9"/>
      <c r="BNL215" s="9"/>
      <c r="BNM215" s="9"/>
      <c r="BNN215" s="9"/>
      <c r="BNO215" s="9"/>
      <c r="BNP215" s="9"/>
      <c r="BNQ215" s="9"/>
      <c r="BNR215" s="9"/>
      <c r="BNS215" s="9"/>
      <c r="BNT215" s="9"/>
      <c r="BNU215" s="9"/>
      <c r="BNV215" s="9"/>
      <c r="BNW215" s="9"/>
      <c r="BNX215" s="9"/>
      <c r="BNY215" s="9" t="s">
        <v>5691</v>
      </c>
      <c r="BNZ215" s="9" t="s">
        <v>5691</v>
      </c>
      <c r="BOA215" s="9"/>
      <c r="BOB215" s="9"/>
      <c r="BOC215" s="9"/>
      <c r="BOD215" s="9"/>
      <c r="BOE215" s="9"/>
      <c r="BOF215" s="9"/>
      <c r="BOG215" s="9"/>
      <c r="BOH215" s="9"/>
      <c r="BOI215" s="9"/>
      <c r="BOJ215" s="9"/>
      <c r="BOK215" s="9"/>
      <c r="BOL215" s="9"/>
      <c r="BOM215" s="9"/>
      <c r="BON215" s="9"/>
      <c r="BOO215" s="9"/>
      <c r="BOP215" s="9"/>
      <c r="BOQ215" s="9"/>
      <c r="BOR215" s="9"/>
      <c r="BOS215" s="9"/>
      <c r="BOT215" s="9"/>
      <c r="BOU215" s="9"/>
      <c r="BOV215" s="9"/>
      <c r="BOW215" s="9"/>
      <c r="BOX215" s="9"/>
      <c r="BOY215" s="9"/>
      <c r="BOZ215" s="9"/>
      <c r="BPA215" s="9"/>
      <c r="BPB215" s="9"/>
      <c r="BPC215" s="9"/>
      <c r="BPD215" s="9"/>
      <c r="BPE215" s="9"/>
      <c r="BPF215" s="9"/>
      <c r="BPG215" s="9"/>
      <c r="BPH215" s="9"/>
      <c r="BPI215" s="9"/>
      <c r="BPJ215" s="9"/>
      <c r="BPK215" s="9" t="s">
        <v>13775</v>
      </c>
      <c r="BPL215" s="9"/>
      <c r="BPM215" s="9"/>
      <c r="BPN215" s="9"/>
      <c r="BPO215" s="9"/>
      <c r="BPP215" s="9"/>
      <c r="BPQ215" s="9"/>
      <c r="BPR215" s="9">
        <v>590.0</v>
      </c>
      <c r="BPS215" s="9" t="s">
        <v>13776</v>
      </c>
      <c r="BPT215" s="9">
        <v>443.0</v>
      </c>
      <c r="BPU215" s="9"/>
      <c r="BPV215" s="9"/>
      <c r="BPW215" s="9"/>
      <c r="BPX215" s="9"/>
      <c r="BPY215" s="9"/>
      <c r="BPZ215" s="9"/>
      <c r="BQA215" s="9"/>
      <c r="BQB215" s="9"/>
      <c r="BQC215" s="9"/>
      <c r="BQD215" s="9"/>
      <c r="BQE215" s="9"/>
      <c r="BQF215" s="9"/>
      <c r="BQG215" s="9"/>
      <c r="BQH215" s="9"/>
      <c r="BQI215" s="9" t="s">
        <v>5718</v>
      </c>
      <c r="BQJ215" s="9"/>
      <c r="BQK215" s="9"/>
      <c r="BQL215" s="9"/>
      <c r="BQM215" s="9"/>
      <c r="BQN215" s="9"/>
      <c r="BQO215" s="9"/>
      <c r="BQP215" s="9"/>
      <c r="BQQ215" s="9"/>
      <c r="BQR215" s="9"/>
      <c r="BQS215" s="9"/>
      <c r="BQT215" s="9"/>
      <c r="BQU215" s="9"/>
      <c r="BQV215" s="9"/>
      <c r="BQW215" s="9"/>
      <c r="BQX215" s="9"/>
      <c r="BQY215" s="9"/>
      <c r="BQZ215" s="9"/>
      <c r="BRA215" s="9"/>
      <c r="BRB215" s="9" t="s">
        <v>5707</v>
      </c>
      <c r="BRC215" s="9"/>
      <c r="BRD215" s="9"/>
      <c r="BRE215" s="9"/>
      <c r="BRF215" s="9" t="s">
        <v>5720</v>
      </c>
      <c r="BRG215" s="9" t="s">
        <v>11952</v>
      </c>
      <c r="BRH215" s="9"/>
      <c r="BRI215" s="9"/>
      <c r="BRJ215" s="9"/>
      <c r="BRK215" s="9"/>
      <c r="BRL215" s="9"/>
      <c r="BRM215" s="9"/>
      <c r="BRN215" s="9"/>
      <c r="BRO215" s="9"/>
      <c r="BRP215" s="9"/>
      <c r="BRQ215" s="9"/>
      <c r="BRR215" s="9"/>
      <c r="BRS215" s="9"/>
      <c r="BRT215" s="9"/>
      <c r="BRU215" s="9"/>
      <c r="BRV215" s="9"/>
      <c r="BRW215" s="9"/>
      <c r="BRX215" s="9"/>
      <c r="BRY215" s="9"/>
      <c r="BRZ215" s="9"/>
      <c r="BSA215" s="9"/>
      <c r="BSB215" s="9"/>
      <c r="BSC215" s="9"/>
      <c r="BSD215" s="9" t="s">
        <v>13776</v>
      </c>
      <c r="BSE215" s="9"/>
      <c r="BSF215" s="9"/>
      <c r="BSG215" s="9"/>
      <c r="BSH215" s="9"/>
      <c r="BSI215" s="9"/>
      <c r="BSJ215" s="9"/>
      <c r="BSK215" s="9"/>
      <c r="BSL215" s="9"/>
      <c r="BSM215" s="9"/>
      <c r="BSN215" s="9"/>
      <c r="BSO215" s="9"/>
      <c r="BSP215" s="9"/>
      <c r="BSQ215" s="9"/>
      <c r="BSR215" s="9"/>
      <c r="BSS215" s="9"/>
      <c r="BST215" s="9"/>
      <c r="BSU215" s="9"/>
      <c r="BSV215" s="9"/>
      <c r="BSW215" s="9"/>
      <c r="BSX215" s="9"/>
      <c r="BSY215" s="9" t="s">
        <v>5691</v>
      </c>
      <c r="BSZ215" s="9" t="s">
        <v>5691</v>
      </c>
      <c r="BTA215" s="9"/>
      <c r="BTB215" s="9"/>
      <c r="BTC215" s="9"/>
      <c r="BTD215" s="9"/>
      <c r="BTE215" s="9"/>
      <c r="BTF215" s="9"/>
      <c r="BTG215" s="9"/>
      <c r="BTH215" s="9"/>
      <c r="BTI215" s="9"/>
      <c r="BTJ215" s="9"/>
      <c r="BTK215" s="9"/>
      <c r="BTL215" s="9"/>
      <c r="BTM215" s="9"/>
      <c r="BTN215" s="9"/>
      <c r="BTO215" s="9"/>
      <c r="BTP215" s="9"/>
      <c r="BTQ215" s="9"/>
      <c r="BTR215" s="9"/>
      <c r="BTS215" s="9"/>
      <c r="BTT215" s="9"/>
      <c r="BTU215" s="9"/>
      <c r="BTV215" s="9"/>
      <c r="BTW215" s="9"/>
      <c r="BTX215" s="9"/>
      <c r="BTY215" s="9"/>
      <c r="BTZ215" s="9"/>
      <c r="BUA215" s="9"/>
      <c r="BUB215" s="9"/>
      <c r="BUC215" s="9"/>
      <c r="BUD215" s="9"/>
      <c r="BUE215" s="9"/>
      <c r="BUF215" s="9"/>
      <c r="BUG215" s="9"/>
      <c r="BUH215" s="9"/>
      <c r="BUI215" s="9"/>
      <c r="BUJ215" s="9"/>
      <c r="BUK215" s="9" t="s">
        <v>13777</v>
      </c>
      <c r="BUL215" s="9"/>
      <c r="BUM215" s="9"/>
      <c r="BUN215" s="9"/>
      <c r="BUO215" s="9"/>
      <c r="BUP215" s="9"/>
      <c r="BUQ215" s="9"/>
      <c r="BUR215" s="9">
        <v>590.0</v>
      </c>
      <c r="BUS215" s="9" t="s">
        <v>13778</v>
      </c>
      <c r="BUT215" s="9">
        <v>443.0</v>
      </c>
      <c r="BUU215" s="9"/>
      <c r="BUV215" s="9"/>
      <c r="BUW215" s="9"/>
      <c r="BUX215" s="9"/>
      <c r="BUY215" s="9"/>
      <c r="BUZ215" s="9"/>
      <c r="BVA215" s="9"/>
      <c r="BVB215" s="9"/>
      <c r="BVC215" s="9"/>
      <c r="BVD215" s="9"/>
      <c r="BVE215" s="9"/>
      <c r="BVF215" s="9"/>
      <c r="BVG215" s="9"/>
      <c r="BVH215" s="9"/>
      <c r="BVI215" s="9" t="s">
        <v>5718</v>
      </c>
      <c r="BVJ215" s="9"/>
      <c r="BVK215" s="9"/>
      <c r="BVL215" s="9"/>
      <c r="BVM215" s="9"/>
      <c r="BVN215" s="9"/>
      <c r="BVO215" s="9"/>
      <c r="BVP215" s="9"/>
      <c r="BVQ215" s="9"/>
      <c r="BVR215" s="9"/>
      <c r="BVS215" s="9"/>
      <c r="BVT215" s="9"/>
      <c r="BVU215" s="9"/>
      <c r="BVV215" s="9"/>
      <c r="BVW215" s="9"/>
      <c r="BVX215" s="9"/>
      <c r="BVY215" s="9"/>
      <c r="BVZ215" s="9"/>
      <c r="BWA215" s="9"/>
      <c r="BWB215" s="9" t="s">
        <v>5707</v>
      </c>
      <c r="BWC215" s="9"/>
      <c r="BWD215" s="9"/>
      <c r="BWE215" s="9"/>
      <c r="BWF215" s="9" t="s">
        <v>5720</v>
      </c>
      <c r="BWG215" s="9" t="s">
        <v>11952</v>
      </c>
      <c r="BWH215" s="9"/>
      <c r="BWI215" s="9"/>
      <c r="BWJ215" s="9"/>
      <c r="BWK215" s="9"/>
      <c r="BWL215" s="9"/>
      <c r="BWM215" s="9"/>
      <c r="BWN215" s="9"/>
      <c r="BWO215" s="9"/>
      <c r="BWP215" s="9"/>
      <c r="BWQ215" s="9"/>
      <c r="BWR215" s="9"/>
      <c r="BWS215" s="9"/>
      <c r="BWT215" s="9"/>
      <c r="BWU215" s="9"/>
      <c r="BWV215" s="9"/>
      <c r="BWW215" s="9"/>
      <c r="BWX215" s="9"/>
      <c r="BWY215" s="9"/>
      <c r="BWZ215" s="9"/>
      <c r="BXA215" s="9"/>
      <c r="BXB215" s="9"/>
      <c r="BXC215" s="9"/>
      <c r="BXD215" s="9" t="s">
        <v>13778</v>
      </c>
    </row>
    <row r="216" ht="14.25" customHeight="1">
      <c r="A216" s="9">
        <v>19.0</v>
      </c>
      <c r="B216" s="9" t="s">
        <v>11947</v>
      </c>
      <c r="C216" s="9" t="s">
        <v>11948</v>
      </c>
      <c r="D216" s="9" t="s">
        <v>11948</v>
      </c>
      <c r="E216" s="9"/>
      <c r="F216" s="9">
        <v>1.0</v>
      </c>
      <c r="G216" s="9" t="s">
        <v>13779</v>
      </c>
      <c r="H216" s="9"/>
      <c r="I216" s="9"/>
      <c r="J216" s="9"/>
      <c r="K216" s="9"/>
      <c r="L216" s="9">
        <v>1.0</v>
      </c>
      <c r="M216" s="9"/>
      <c r="N216" s="9"/>
      <c r="O216" s="9"/>
      <c r="P216" s="9">
        <v>0.0</v>
      </c>
      <c r="Q216" s="9" t="s">
        <v>13780</v>
      </c>
      <c r="R216" s="9"/>
      <c r="S216" s="9" t="s">
        <v>3470</v>
      </c>
      <c r="T216" s="9" t="s">
        <v>3468</v>
      </c>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G216" s="9"/>
      <c r="DH216" s="9"/>
      <c r="DI216" s="9"/>
      <c r="DJ216" s="9"/>
      <c r="DK216" s="9"/>
      <c r="DL216" s="9"/>
      <c r="DM216" s="9"/>
      <c r="DN216" s="9"/>
      <c r="DO216" s="9"/>
      <c r="DP216" s="9"/>
      <c r="DQ216" s="9"/>
      <c r="DR216" s="9"/>
      <c r="DS216" s="9"/>
      <c r="DT216" s="9"/>
      <c r="DU216" s="9"/>
      <c r="DV216" s="9"/>
      <c r="DW216" s="9"/>
      <c r="DX216" s="9"/>
      <c r="DY216" s="9"/>
      <c r="DZ216" s="9"/>
      <c r="EA216" s="9"/>
      <c r="EB216" s="9"/>
      <c r="EC216" s="9"/>
      <c r="ED216" s="9"/>
      <c r="EE216" s="9"/>
      <c r="EF216" s="9"/>
      <c r="EG216" s="9"/>
      <c r="EH216" s="9"/>
      <c r="EI216" s="9"/>
      <c r="EJ216" s="9"/>
      <c r="EK216" s="9"/>
      <c r="EL216" s="9"/>
      <c r="EM216" s="9"/>
      <c r="EN216" s="9"/>
      <c r="EO216" s="9"/>
      <c r="EP216" s="9"/>
      <c r="EQ216" s="9"/>
      <c r="ER216" s="9"/>
      <c r="ES216" s="9"/>
      <c r="ET216" s="9"/>
      <c r="EU216" s="9"/>
      <c r="EV216" s="9"/>
      <c r="EW216" s="9"/>
      <c r="EX216" s="9"/>
      <c r="EY216" s="9"/>
      <c r="EZ216" s="9"/>
      <c r="FA216" s="9"/>
      <c r="FB216" s="9"/>
      <c r="FC216" s="9"/>
      <c r="FD216" s="9"/>
      <c r="FE216" s="9"/>
      <c r="FF216" s="9"/>
      <c r="FG216" s="9"/>
      <c r="FH216" s="9"/>
      <c r="FI216" s="9"/>
      <c r="FJ216" s="9"/>
      <c r="FK216" s="9"/>
      <c r="FL216" s="9"/>
      <c r="FM216" s="9"/>
      <c r="FN216" s="9"/>
      <c r="FO216" s="9"/>
      <c r="FP216" s="9"/>
      <c r="FQ216" s="9"/>
      <c r="FR216" s="9"/>
      <c r="FS216" s="9"/>
      <c r="FT216" s="9"/>
      <c r="FU216" s="9"/>
      <c r="FV216" s="9"/>
      <c r="FW216" s="9"/>
      <c r="FX216" s="9"/>
      <c r="FY216" s="9"/>
      <c r="FZ216" s="9"/>
      <c r="GA216" s="9"/>
      <c r="GB216" s="9"/>
      <c r="GC216" s="9"/>
      <c r="GD216" s="9"/>
      <c r="GE216" s="9"/>
      <c r="GF216" s="9"/>
      <c r="GG216" s="9"/>
      <c r="GH216" s="9"/>
      <c r="GI216" s="9"/>
      <c r="GJ216" s="9"/>
      <c r="GK216" s="9"/>
      <c r="GL216" s="9"/>
      <c r="GM216" s="9"/>
      <c r="GN216" s="9"/>
      <c r="GO216" s="9"/>
      <c r="GP216" s="9"/>
      <c r="GQ216" s="9"/>
      <c r="GR216" s="9"/>
      <c r="GS216" s="9"/>
      <c r="GT216" s="9"/>
      <c r="GU216" s="9"/>
      <c r="GV216" s="9"/>
      <c r="GW216" s="9"/>
      <c r="GX216" s="9"/>
      <c r="GY216" s="9"/>
      <c r="GZ216" s="9"/>
      <c r="HA216" s="9"/>
      <c r="HB216" s="9"/>
      <c r="HC216" s="9"/>
      <c r="HD216" s="9"/>
      <c r="HE216" s="9"/>
      <c r="HF216" s="9"/>
      <c r="HG216" s="9"/>
      <c r="HH216" s="9"/>
      <c r="HI216" s="9"/>
      <c r="HJ216" s="9"/>
      <c r="HK216" s="9"/>
      <c r="HL216" s="9"/>
      <c r="HM216" s="9"/>
      <c r="HN216" s="9"/>
      <c r="HO216" s="9"/>
      <c r="HP216" s="9"/>
      <c r="HQ216" s="9"/>
      <c r="HR216" s="9"/>
      <c r="HS216" s="9"/>
      <c r="HT216" s="9"/>
      <c r="HU216" s="9"/>
      <c r="HV216" s="9"/>
      <c r="HW216" s="9"/>
      <c r="HX216" s="9"/>
      <c r="HY216" s="9"/>
      <c r="HZ216" s="9"/>
      <c r="IA216" s="9"/>
      <c r="IB216" s="9"/>
      <c r="IC216" s="9"/>
      <c r="ID216" s="9"/>
      <c r="IE216" s="9"/>
      <c r="IF216" s="9"/>
      <c r="IG216" s="9"/>
      <c r="IH216" s="9"/>
      <c r="II216" s="9"/>
      <c r="IJ216" s="9"/>
      <c r="IK216" s="9"/>
      <c r="IL216" s="9"/>
      <c r="IM216" s="9"/>
      <c r="IN216" s="9"/>
      <c r="IO216" s="9"/>
      <c r="IP216" s="9"/>
      <c r="IQ216" s="9"/>
      <c r="IR216" s="9"/>
      <c r="IS216" s="9"/>
      <c r="IT216" s="9"/>
      <c r="IU216" s="9"/>
      <c r="IV216" s="9"/>
      <c r="IW216" s="9"/>
      <c r="IX216" s="9"/>
      <c r="IY216" s="9"/>
      <c r="IZ216" s="9"/>
      <c r="JA216" s="9"/>
      <c r="JB216" s="9"/>
      <c r="JC216" s="9"/>
      <c r="JD216" s="9"/>
      <c r="JE216" s="9"/>
      <c r="JF216" s="9"/>
      <c r="JG216" s="9"/>
      <c r="JH216" s="9"/>
      <c r="JI216" s="9"/>
      <c r="JJ216" s="9"/>
      <c r="JK216" s="9"/>
      <c r="JL216" s="9"/>
      <c r="JM216" s="9"/>
      <c r="JN216" s="9"/>
      <c r="JO216" s="9"/>
      <c r="JP216" s="9"/>
      <c r="JQ216" s="9"/>
      <c r="JR216" s="9"/>
      <c r="JS216" s="9"/>
      <c r="JT216" s="9"/>
      <c r="JU216" s="9"/>
      <c r="JV216" s="9"/>
      <c r="JW216" s="9"/>
      <c r="JX216" s="9"/>
      <c r="JY216" s="9"/>
      <c r="JZ216" s="9"/>
      <c r="KA216" s="9"/>
      <c r="KB216" s="9"/>
      <c r="KC216" s="9"/>
      <c r="KD216" s="9"/>
      <c r="KE216" s="9"/>
      <c r="KF216" s="9"/>
      <c r="KG216" s="9"/>
      <c r="KH216" s="9"/>
      <c r="KI216" s="9"/>
      <c r="KJ216" s="9"/>
      <c r="KK216" s="9"/>
      <c r="KL216" s="9"/>
      <c r="KM216" s="9"/>
      <c r="KN216" s="9"/>
      <c r="KO216" s="9"/>
      <c r="KP216" s="9"/>
      <c r="KQ216" s="9"/>
      <c r="KR216" s="9"/>
      <c r="KS216" s="9"/>
      <c r="KT216" s="9"/>
      <c r="KU216" s="9"/>
      <c r="KV216" s="9"/>
      <c r="KW216" s="9"/>
      <c r="KX216" s="9"/>
      <c r="KY216" s="9"/>
      <c r="KZ216" s="9"/>
      <c r="LA216" s="9"/>
      <c r="LB216" s="9"/>
      <c r="LC216" s="9"/>
      <c r="LD216" s="9"/>
      <c r="LE216" s="9"/>
      <c r="LF216" s="9"/>
      <c r="LG216" s="9"/>
      <c r="LH216" s="9"/>
      <c r="LI216" s="9"/>
      <c r="LJ216" s="9"/>
      <c r="LK216" s="9"/>
      <c r="LL216" s="9"/>
      <c r="LM216" s="9"/>
      <c r="LN216" s="9"/>
      <c r="LO216" s="9"/>
      <c r="LP216" s="9"/>
      <c r="LQ216" s="9"/>
      <c r="LR216" s="9"/>
      <c r="LS216" s="9"/>
      <c r="LT216" s="9"/>
      <c r="LU216" s="9"/>
      <c r="LV216" s="9"/>
      <c r="LW216" s="9"/>
      <c r="LX216" s="9"/>
      <c r="LY216" s="9"/>
      <c r="LZ216" s="9"/>
      <c r="MA216" s="9"/>
      <c r="MB216" s="9"/>
      <c r="MC216" s="9"/>
      <c r="MD216" s="9"/>
      <c r="ME216" s="9"/>
      <c r="MF216" s="9"/>
      <c r="MG216" s="9"/>
      <c r="MH216" s="9"/>
      <c r="MI216" s="9"/>
      <c r="MJ216" s="9"/>
      <c r="MK216" s="9"/>
      <c r="ML216" s="9"/>
      <c r="MM216" s="9"/>
      <c r="MN216" s="9"/>
      <c r="MO216" s="9"/>
      <c r="MP216" s="9"/>
      <c r="MQ216" s="9"/>
      <c r="MR216" s="9"/>
      <c r="MS216" s="9"/>
      <c r="MT216" s="9"/>
      <c r="MU216" s="9"/>
      <c r="MV216" s="9"/>
      <c r="MW216" s="9"/>
      <c r="MX216" s="9"/>
      <c r="MY216" s="9"/>
      <c r="MZ216" s="9"/>
      <c r="NA216" s="9"/>
      <c r="NB216" s="9"/>
      <c r="NC216" s="9"/>
      <c r="ND216" s="9"/>
      <c r="NE216" s="9"/>
      <c r="NF216" s="9"/>
      <c r="NG216" s="9"/>
      <c r="NH216" s="9"/>
      <c r="NI216" s="9"/>
      <c r="NJ216" s="9"/>
      <c r="NK216" s="9"/>
      <c r="NL216" s="9"/>
      <c r="NM216" s="9"/>
      <c r="NN216" s="9"/>
      <c r="NO216" s="9"/>
      <c r="NP216" s="9"/>
      <c r="NQ216" s="9"/>
      <c r="NR216" s="9"/>
      <c r="NS216" s="9"/>
      <c r="NT216" s="9"/>
      <c r="NU216" s="9"/>
      <c r="NV216" s="9"/>
      <c r="NW216" s="9"/>
      <c r="NX216" s="9"/>
      <c r="NY216" s="9"/>
      <c r="NZ216" s="9"/>
      <c r="OA216" s="9"/>
      <c r="OB216" s="9"/>
      <c r="OC216" s="9"/>
      <c r="OD216" s="9"/>
      <c r="OE216" s="9"/>
      <c r="OF216" s="9"/>
      <c r="OG216" s="9"/>
      <c r="OH216" s="9"/>
      <c r="OI216" s="9"/>
      <c r="OJ216" s="9"/>
      <c r="OK216" s="9"/>
      <c r="OL216" s="9"/>
      <c r="OM216" s="9"/>
      <c r="ON216" s="9"/>
      <c r="OO216" s="9"/>
      <c r="OP216" s="9"/>
      <c r="OQ216" s="9"/>
      <c r="OR216" s="9"/>
      <c r="OS216" s="9"/>
      <c r="OT216" s="9"/>
      <c r="OU216" s="9"/>
      <c r="OV216" s="9"/>
      <c r="OW216" s="9"/>
      <c r="OX216" s="9"/>
      <c r="OY216" s="9"/>
      <c r="OZ216" s="9"/>
      <c r="PA216" s="9"/>
      <c r="PB216" s="9"/>
      <c r="PC216" s="9"/>
      <c r="PD216" s="9"/>
      <c r="PE216" s="9"/>
      <c r="PF216" s="9"/>
      <c r="PG216" s="9"/>
      <c r="PH216" s="9"/>
      <c r="PI216" s="9"/>
      <c r="PJ216" s="9"/>
      <c r="PK216" s="9"/>
      <c r="PL216" s="9"/>
      <c r="PM216" s="9"/>
      <c r="PN216" s="9"/>
      <c r="PO216" s="9"/>
      <c r="PP216" s="9"/>
      <c r="PQ216" s="9"/>
      <c r="PR216" s="9"/>
      <c r="PS216" s="9"/>
      <c r="PT216" s="9"/>
      <c r="PU216" s="9"/>
      <c r="PV216" s="9"/>
      <c r="PW216" s="9"/>
      <c r="PX216" s="9"/>
      <c r="PY216" s="9"/>
      <c r="PZ216" s="9"/>
      <c r="QA216" s="9"/>
      <c r="QB216" s="9"/>
      <c r="QC216" s="9"/>
      <c r="QD216" s="9"/>
      <c r="QE216" s="9"/>
      <c r="QF216" s="9"/>
      <c r="QG216" s="9"/>
      <c r="QH216" s="9"/>
      <c r="QI216" s="9"/>
      <c r="QJ216" s="9"/>
      <c r="QK216" s="9"/>
      <c r="QL216" s="9"/>
      <c r="QM216" s="9"/>
      <c r="QN216" s="9"/>
      <c r="QO216" s="9"/>
      <c r="QP216" s="9"/>
      <c r="QQ216" s="9"/>
      <c r="QR216" s="9"/>
      <c r="QS216" s="9"/>
      <c r="QT216" s="9"/>
      <c r="QU216" s="9"/>
      <c r="QV216" s="9"/>
      <c r="QW216" s="9"/>
      <c r="QX216" s="9"/>
      <c r="QY216" s="9"/>
      <c r="QZ216" s="9"/>
      <c r="RA216" s="9"/>
      <c r="RB216" s="9"/>
      <c r="RC216" s="9"/>
      <c r="RD216" s="9"/>
      <c r="RE216" s="9"/>
      <c r="RF216" s="9"/>
      <c r="RG216" s="9"/>
      <c r="RH216" s="9"/>
      <c r="RI216" s="9"/>
      <c r="RJ216" s="9"/>
      <c r="RK216" s="9"/>
      <c r="RL216" s="9"/>
      <c r="RM216" s="9"/>
      <c r="RN216" s="9"/>
      <c r="RO216" s="9"/>
      <c r="RP216" s="9"/>
      <c r="RQ216" s="9"/>
      <c r="RR216" s="9"/>
      <c r="RS216" s="9"/>
      <c r="RT216" s="9"/>
      <c r="RU216" s="9"/>
      <c r="RV216" s="9"/>
      <c r="RW216" s="9"/>
      <c r="RX216" s="9"/>
      <c r="RY216" s="9"/>
      <c r="RZ216" s="9"/>
      <c r="SA216" s="9"/>
      <c r="SB216" s="9"/>
      <c r="SC216" s="9"/>
      <c r="SD216" s="9"/>
      <c r="SE216" s="9"/>
      <c r="SF216" s="9"/>
      <c r="SG216" s="9"/>
      <c r="SH216" s="9"/>
      <c r="SI216" s="9"/>
      <c r="SJ216" s="9"/>
      <c r="SK216" s="9"/>
      <c r="SL216" s="9"/>
      <c r="SM216" s="9"/>
      <c r="SN216" s="9"/>
      <c r="SO216" s="9"/>
      <c r="SP216" s="9"/>
      <c r="SQ216" s="9"/>
      <c r="SR216" s="9"/>
      <c r="SS216" s="9"/>
      <c r="ST216" s="9"/>
      <c r="SU216" s="9"/>
      <c r="SV216" s="9"/>
      <c r="SW216" s="9"/>
      <c r="SX216" s="9"/>
      <c r="SY216" s="9"/>
      <c r="SZ216" s="9"/>
      <c r="TA216" s="9"/>
      <c r="TB216" s="9"/>
      <c r="TC216" s="9"/>
      <c r="TD216" s="9"/>
      <c r="TE216" s="9"/>
      <c r="TF216" s="9"/>
      <c r="TG216" s="9"/>
      <c r="TH216" s="9"/>
      <c r="TI216" s="9"/>
      <c r="TJ216" s="9"/>
      <c r="TK216" s="9"/>
      <c r="TL216" s="9"/>
      <c r="TM216" s="9"/>
      <c r="TN216" s="9"/>
      <c r="TO216" s="9"/>
      <c r="ANB216" s="9"/>
      <c r="ANC216" s="9"/>
      <c r="AND216" s="9"/>
      <c r="ANE216" s="9"/>
      <c r="ANF216" s="9"/>
      <c r="ANG216" s="9"/>
      <c r="ANH216" s="9"/>
      <c r="ANI216" s="9"/>
      <c r="ANJ216" s="9"/>
      <c r="ANK216" s="9"/>
      <c r="ANL216" s="9"/>
      <c r="ANM216" s="9"/>
      <c r="ANN216" s="9"/>
      <c r="ANO216" s="9"/>
      <c r="ANP216" s="9"/>
      <c r="ANQ216" s="9"/>
      <c r="ANR216" s="9"/>
      <c r="ANS216" s="9"/>
      <c r="ANT216" s="9"/>
      <c r="ANU216" s="9"/>
      <c r="ANV216" s="9"/>
      <c r="ANW216" s="9"/>
      <c r="ANX216" s="9"/>
      <c r="ANY216" s="9"/>
      <c r="ANZ216" s="9"/>
      <c r="AOA216" s="9"/>
      <c r="AOB216" s="9"/>
      <c r="AOC216" s="9"/>
      <c r="AOD216" s="9"/>
      <c r="AOE216" s="9"/>
      <c r="AOF216" s="9"/>
      <c r="AOG216" s="9"/>
      <c r="AOH216" s="9"/>
      <c r="AOI216" s="9"/>
      <c r="AOJ216" s="9"/>
      <c r="AOK216" s="9"/>
      <c r="AOL216" s="9"/>
      <c r="AOM216" s="9"/>
      <c r="AON216" s="9"/>
      <c r="AOO216" s="9"/>
      <c r="AOP216" s="9"/>
      <c r="AOQ216" s="9"/>
      <c r="AOR216" s="9"/>
      <c r="AOS216" s="9"/>
      <c r="AOT216" s="9"/>
      <c r="AOU216" s="9"/>
      <c r="AOV216" s="9"/>
      <c r="AOW216" s="9"/>
      <c r="AOX216" s="9"/>
      <c r="AOY216" s="9"/>
      <c r="AOZ216" s="9"/>
      <c r="APA216" s="9"/>
      <c r="APB216" s="9"/>
      <c r="APC216" s="9"/>
      <c r="APD216" s="9"/>
      <c r="APE216" s="9"/>
      <c r="APF216" s="9"/>
      <c r="APG216" s="9"/>
      <c r="APH216" s="9"/>
      <c r="API216" s="9"/>
      <c r="APJ216" s="9"/>
      <c r="APK216" s="9"/>
      <c r="APL216" s="9"/>
      <c r="APM216" s="9"/>
      <c r="APN216" s="9"/>
      <c r="APO216" s="9"/>
      <c r="APP216" s="9"/>
      <c r="APQ216" s="9"/>
      <c r="APR216" s="9"/>
      <c r="APS216" s="9"/>
      <c r="APT216" s="9"/>
      <c r="APU216" s="9"/>
      <c r="APV216" s="9"/>
      <c r="APW216" s="9"/>
      <c r="APX216" s="9"/>
      <c r="APY216" s="9"/>
      <c r="APZ216" s="9"/>
      <c r="AQA216" s="9"/>
      <c r="AQB216" s="9"/>
      <c r="AQC216" s="9"/>
      <c r="AQD216" s="9"/>
      <c r="AQE216" s="9"/>
      <c r="AQF216" s="9"/>
      <c r="AQG216" s="9"/>
      <c r="AQH216" s="9"/>
      <c r="AQI216" s="9"/>
      <c r="AQJ216" s="9"/>
      <c r="AQK216" s="9"/>
      <c r="AQL216" s="9"/>
      <c r="AQM216" s="9"/>
      <c r="AQN216" s="9"/>
      <c r="AQO216" s="9"/>
      <c r="AQP216" s="9"/>
      <c r="AQQ216" s="9"/>
      <c r="AQR216" s="9"/>
      <c r="AQS216" s="9"/>
      <c r="AQT216" s="9"/>
      <c r="AQU216" s="9"/>
      <c r="AQV216" s="9"/>
      <c r="AQW216" s="9"/>
      <c r="AQX216" s="9"/>
      <c r="AQY216" s="9"/>
      <c r="AQZ216" s="9"/>
      <c r="ARA216" s="9"/>
      <c r="ARB216" s="9"/>
      <c r="ARC216" s="9"/>
      <c r="ARD216" s="9"/>
      <c r="ARE216" s="9"/>
      <c r="ARF216" s="9"/>
      <c r="ARG216" s="9"/>
      <c r="ARH216" s="9"/>
      <c r="ARI216" s="9"/>
      <c r="ARJ216" s="9"/>
      <c r="ARK216" s="9"/>
      <c r="ARL216" s="9"/>
      <c r="ARM216" s="9"/>
      <c r="ARN216" s="9"/>
      <c r="ARO216" s="9"/>
      <c r="ARP216" s="9"/>
      <c r="ARQ216" s="9"/>
      <c r="ARR216" s="9"/>
      <c r="ARS216" s="9"/>
      <c r="ART216" s="9"/>
      <c r="ARU216" s="9"/>
      <c r="ARV216" s="9"/>
      <c r="ARW216" s="9"/>
      <c r="ARX216" s="9"/>
      <c r="ARY216" s="9"/>
      <c r="ARZ216" s="9"/>
      <c r="ASA216" s="9"/>
      <c r="ASB216" s="9"/>
      <c r="ASC216" s="9"/>
      <c r="ASD216" s="9"/>
      <c r="ASE216" s="9"/>
      <c r="ASF216" s="9"/>
      <c r="ASG216" s="9"/>
      <c r="ASH216" s="9"/>
      <c r="ASI216" s="9"/>
      <c r="ASJ216" s="9"/>
      <c r="ASK216" s="9"/>
      <c r="ASL216" s="9"/>
      <c r="ASM216" s="9"/>
      <c r="ASN216" s="9"/>
      <c r="ASO216" s="9"/>
      <c r="ASP216" s="9"/>
      <c r="ASQ216" s="9"/>
      <c r="ASR216" s="9"/>
      <c r="ASS216" s="9"/>
      <c r="AST216" s="9"/>
      <c r="ASU216" s="9"/>
      <c r="ASV216" s="9"/>
      <c r="ASW216" s="9"/>
      <c r="ASX216" s="9"/>
      <c r="ASY216" s="9"/>
      <c r="ASZ216" s="9"/>
      <c r="ATA216" s="9"/>
      <c r="ATB216" s="9"/>
      <c r="ATC216" s="9"/>
      <c r="ATD216" s="9"/>
      <c r="ATE216" s="9"/>
      <c r="ATF216" s="9"/>
      <c r="ATG216" s="9"/>
      <c r="ATH216" s="9"/>
      <c r="ATI216" s="9"/>
      <c r="ATJ216" s="9"/>
      <c r="ATK216" s="9"/>
      <c r="ATL216" s="9"/>
      <c r="ATM216" s="9"/>
      <c r="ATN216" s="9"/>
      <c r="ATO216" s="9"/>
      <c r="ATP216" s="9"/>
      <c r="ATQ216" s="9"/>
      <c r="ATR216" s="9"/>
      <c r="ATS216" s="9"/>
      <c r="ATT216" s="9"/>
      <c r="ATU216" s="9"/>
      <c r="ATV216" s="9"/>
      <c r="ATW216" s="9"/>
      <c r="ATX216" s="9"/>
      <c r="ATY216" s="9" t="s">
        <v>5691</v>
      </c>
      <c r="ATZ216" s="9" t="s">
        <v>5691</v>
      </c>
      <c r="AUA216" s="9" t="s">
        <v>6047</v>
      </c>
      <c r="AUB216" s="9"/>
      <c r="AUC216" s="9"/>
      <c r="AUD216" s="9"/>
      <c r="AUE216" s="9"/>
      <c r="AUF216" s="9"/>
      <c r="AUG216" s="9"/>
      <c r="AUH216" s="9"/>
      <c r="AUI216" s="9"/>
      <c r="AUJ216" s="9"/>
      <c r="AUK216" s="9"/>
      <c r="AUL216" s="9"/>
      <c r="AUM216" s="9"/>
      <c r="AUN216" s="9"/>
      <c r="AUO216" s="9"/>
      <c r="AUP216" s="9"/>
      <c r="AUQ216" s="9"/>
      <c r="AUR216" s="9"/>
      <c r="AUS216" s="9"/>
      <c r="AUT216" s="9"/>
      <c r="AUU216" s="9"/>
      <c r="AUV216" s="9"/>
      <c r="AUW216" s="9"/>
      <c r="AUX216" s="9"/>
      <c r="AUY216" s="9"/>
      <c r="AUZ216" s="9"/>
      <c r="AVA216" s="9"/>
      <c r="AVB216" s="9"/>
      <c r="AVC216" s="9"/>
      <c r="AVD216" s="9"/>
      <c r="AVE216" s="9"/>
      <c r="AVF216" s="9"/>
      <c r="AVG216" s="9"/>
      <c r="AVH216" s="9"/>
      <c r="AVI216" s="9"/>
      <c r="AVJ216" s="9"/>
      <c r="AVK216" s="9" t="s">
        <v>13781</v>
      </c>
      <c r="AVL216" s="9"/>
      <c r="AVM216" s="9"/>
      <c r="AVN216" s="9"/>
      <c r="AVO216" s="9"/>
      <c r="AVP216" s="9"/>
      <c r="AVQ216" s="9"/>
      <c r="AVR216" s="9"/>
      <c r="AVS216" s="9"/>
      <c r="AVT216" s="9"/>
      <c r="AVU216" s="9"/>
      <c r="AVV216" s="9"/>
      <c r="AVW216" s="9"/>
      <c r="AVX216" s="9"/>
      <c r="AVY216" s="9"/>
      <c r="AVZ216" s="9"/>
      <c r="AWA216" s="9"/>
      <c r="AWB216" s="9"/>
      <c r="AWC216" s="9"/>
      <c r="AWD216" s="9"/>
      <c r="AWE216" s="9"/>
      <c r="AWF216" s="9"/>
      <c r="AWG216" s="9"/>
      <c r="AWH216" s="9"/>
      <c r="AWI216" s="9"/>
      <c r="AWJ216" s="9"/>
      <c r="AWK216" s="9"/>
      <c r="AWL216" s="9"/>
      <c r="AWM216" s="9"/>
      <c r="AWN216" s="9"/>
      <c r="AWO216" s="9"/>
      <c r="AWP216" s="9"/>
      <c r="AWQ216" s="9"/>
      <c r="AWR216" s="9"/>
      <c r="AWS216" s="9"/>
      <c r="AWT216" s="9"/>
      <c r="AWU216" s="9"/>
      <c r="AWV216" s="9"/>
      <c r="AWW216" s="9"/>
      <c r="AWX216" s="9"/>
      <c r="AWY216" s="9"/>
      <c r="AWZ216" s="9"/>
      <c r="AXA216" s="9"/>
      <c r="AXB216" s="9" t="s">
        <v>5707</v>
      </c>
      <c r="AXC216" s="9"/>
      <c r="AXD216" s="9"/>
      <c r="AXE216" s="9"/>
      <c r="AXF216" s="9"/>
      <c r="AXG216" s="9"/>
      <c r="AXH216" s="9"/>
      <c r="AXI216" s="9"/>
      <c r="AXJ216" s="9"/>
      <c r="AXK216" s="9">
        <v>516.0</v>
      </c>
      <c r="AXL216" s="9" t="s">
        <v>3472</v>
      </c>
      <c r="AXM216" s="9">
        <v>843.0</v>
      </c>
      <c r="AXN216" s="9"/>
      <c r="AXO216" s="9"/>
      <c r="AXP216" s="9"/>
      <c r="AXQ216" s="9"/>
      <c r="AXR216" s="9"/>
      <c r="AXS216" s="9"/>
      <c r="AXT216" s="9"/>
      <c r="AXU216" s="9"/>
      <c r="AXV216" s="9"/>
      <c r="AXW216" s="9"/>
      <c r="AXX216" s="9"/>
      <c r="AXY216" s="9"/>
      <c r="AXZ216" s="9"/>
      <c r="AYA216" s="9"/>
      <c r="AYB216" s="9"/>
      <c r="AYC216" s="9"/>
      <c r="AYD216" s="9" t="s">
        <v>3472</v>
      </c>
      <c r="AYE216" s="9"/>
      <c r="AYF216" s="9"/>
      <c r="AYG216" s="9"/>
      <c r="AYH216" s="9" t="s">
        <v>13782</v>
      </c>
      <c r="AYI216" s="9"/>
      <c r="AYJ216" s="9"/>
      <c r="AYK216" s="9"/>
      <c r="AYL216" s="9"/>
      <c r="AYM216" s="9"/>
      <c r="AYN216" s="9"/>
      <c r="AYO216" s="9"/>
      <c r="AYP216" s="9"/>
      <c r="AYQ216" s="9"/>
      <c r="AYR216" s="9"/>
      <c r="AYS216" s="9"/>
      <c r="AYT216" s="9"/>
      <c r="AYU216" s="9"/>
      <c r="AYV216" s="9"/>
      <c r="AYW216" s="9"/>
      <c r="AYX216" s="9"/>
      <c r="AYY216" s="9"/>
      <c r="AYZ216" s="9"/>
      <c r="AZA216" s="9"/>
      <c r="AZB216" s="9"/>
      <c r="AZC216" s="9"/>
      <c r="AZD216" s="9"/>
      <c r="AZE216" s="9"/>
      <c r="AZF216" s="9"/>
      <c r="AZG216" s="9"/>
      <c r="AZH216" s="9"/>
      <c r="AZI216" s="9"/>
      <c r="AZJ216" s="9"/>
      <c r="AZK216" s="9"/>
      <c r="AZL216" s="9"/>
      <c r="AZM216" s="9"/>
      <c r="AZN216" s="9"/>
      <c r="AZO216" s="9"/>
      <c r="AZP216" s="9"/>
      <c r="AZQ216" s="9"/>
      <c r="AZR216" s="9"/>
      <c r="AZS216" s="9"/>
      <c r="AZT216" s="9"/>
      <c r="AZU216" s="9"/>
      <c r="AZV216" s="9"/>
      <c r="AZW216" s="9"/>
      <c r="AZX216" s="9"/>
      <c r="AZY216" s="9"/>
      <c r="AZZ216" s="9"/>
      <c r="BAA216" s="9"/>
      <c r="BAB216" s="9"/>
      <c r="BAC216" s="9"/>
      <c r="BAD216" s="9"/>
      <c r="BAE216" s="9"/>
      <c r="BAF216" s="9"/>
      <c r="BAG216" s="9"/>
      <c r="BAH216" s="9"/>
      <c r="BAI216" s="9"/>
      <c r="BAJ216" s="9"/>
      <c r="BAK216" s="9"/>
      <c r="BAL216" s="9"/>
      <c r="BAM216" s="9"/>
      <c r="BAN216" s="9"/>
      <c r="BAO216" s="9"/>
      <c r="BAP216" s="9"/>
      <c r="BAQ216" s="9"/>
      <c r="BAR216" s="9"/>
      <c r="BAS216" s="9"/>
      <c r="BAT216" s="9"/>
      <c r="BAU216" s="9"/>
      <c r="BAV216" s="9"/>
      <c r="BAW216" s="9"/>
      <c r="BAX216" s="9"/>
      <c r="BAY216" s="9"/>
      <c r="BAZ216" s="9"/>
      <c r="BBA216" s="9"/>
      <c r="BBB216" s="9"/>
      <c r="BBC216" s="9"/>
      <c r="BBD216" s="9"/>
      <c r="BBE216" s="9"/>
      <c r="BBF216" s="9"/>
      <c r="BBG216" s="9"/>
      <c r="BBH216" s="9"/>
      <c r="BBI216" s="9"/>
      <c r="BBJ216" s="9"/>
      <c r="BBK216" s="9"/>
      <c r="BBL216" s="9"/>
      <c r="BBM216" s="9"/>
      <c r="BBN216" s="9"/>
      <c r="BBO216" s="9"/>
      <c r="BBP216" s="9"/>
      <c r="BBQ216" s="9"/>
      <c r="BBR216" s="9"/>
      <c r="BBS216" s="9"/>
      <c r="BBT216" s="9"/>
      <c r="BBU216" s="9"/>
      <c r="BBV216" s="9"/>
      <c r="BBW216" s="9"/>
      <c r="BBX216" s="9"/>
      <c r="BBY216" s="9"/>
      <c r="BBZ216" s="9"/>
      <c r="BCA216" s="9"/>
      <c r="BCB216" s="9"/>
      <c r="BCC216" s="9"/>
      <c r="BCD216" s="9"/>
      <c r="BCE216" s="9"/>
      <c r="BCF216" s="9"/>
      <c r="BCG216" s="9"/>
      <c r="BCH216" s="9"/>
      <c r="BCI216" s="9"/>
      <c r="BCJ216" s="9"/>
      <c r="BCK216" s="9"/>
      <c r="BCL216" s="9"/>
      <c r="BCM216" s="9"/>
      <c r="BCN216" s="9"/>
      <c r="BCO216" s="9"/>
      <c r="BCP216" s="9"/>
      <c r="BCQ216" s="9"/>
      <c r="BCR216" s="9"/>
      <c r="BCS216" s="9"/>
      <c r="BCT216" s="9"/>
      <c r="BCU216" s="9"/>
      <c r="BCV216" s="9"/>
      <c r="BCW216" s="9"/>
      <c r="BCX216" s="9"/>
      <c r="BCY216" s="9"/>
      <c r="BCZ216" s="9"/>
      <c r="BDA216" s="9"/>
      <c r="BDB216" s="9"/>
      <c r="BDC216" s="9"/>
      <c r="BDD216" s="9"/>
      <c r="BDE216" s="9"/>
      <c r="BDF216" s="9"/>
      <c r="BDG216" s="9"/>
      <c r="BDH216" s="9"/>
      <c r="BDI216" s="9"/>
      <c r="BDJ216" s="9"/>
      <c r="BDK216" s="9"/>
      <c r="BDL216" s="9"/>
      <c r="BDM216" s="9"/>
      <c r="BDN216" s="9"/>
      <c r="BDO216" s="9"/>
      <c r="BDP216" s="9"/>
      <c r="BDQ216" s="9"/>
      <c r="BDR216" s="9"/>
      <c r="BDS216" s="9"/>
      <c r="BDT216" s="9"/>
      <c r="BDU216" s="9"/>
      <c r="BDV216" s="9"/>
      <c r="BDW216" s="9"/>
      <c r="BDX216" s="9"/>
      <c r="BDY216" s="9"/>
      <c r="BDZ216" s="9"/>
      <c r="BEA216" s="9"/>
      <c r="BEB216" s="9"/>
      <c r="BEC216" s="9"/>
      <c r="BED216" s="9"/>
      <c r="BEE216" s="9"/>
      <c r="BEF216" s="9"/>
      <c r="BEG216" s="9"/>
      <c r="BEH216" s="9"/>
      <c r="BEI216" s="9"/>
      <c r="BEJ216" s="9"/>
      <c r="BEK216" s="9"/>
      <c r="BEL216" s="9"/>
      <c r="BEM216" s="9"/>
      <c r="BEN216" s="9"/>
      <c r="BEO216" s="9"/>
      <c r="BEP216" s="9"/>
      <c r="BEQ216" s="9"/>
      <c r="BER216" s="9"/>
      <c r="BES216" s="9"/>
      <c r="BET216" s="9"/>
      <c r="BEU216" s="9"/>
      <c r="BEV216" s="9"/>
      <c r="BEW216" s="9"/>
      <c r="BEX216" s="9"/>
      <c r="BEY216" s="9"/>
      <c r="BEZ216" s="9"/>
      <c r="BFA216" s="9"/>
      <c r="BFB216" s="9"/>
      <c r="BFC216" s="9"/>
      <c r="BFD216" s="9"/>
      <c r="BFE216" s="9"/>
      <c r="BFF216" s="9"/>
      <c r="BFG216" s="9"/>
      <c r="BFH216" s="9"/>
      <c r="BFI216" s="9"/>
      <c r="BFJ216" s="9"/>
      <c r="BFK216" s="9"/>
      <c r="BFL216" s="9"/>
      <c r="BFM216" s="9"/>
      <c r="BFN216" s="9"/>
      <c r="BFO216" s="9"/>
      <c r="BFP216" s="9"/>
      <c r="BFQ216" s="9"/>
      <c r="BFR216" s="9"/>
      <c r="BFS216" s="9"/>
      <c r="BFT216" s="9"/>
      <c r="BFU216" s="9"/>
      <c r="BFV216" s="9"/>
      <c r="BFW216" s="9"/>
      <c r="BFX216" s="9"/>
      <c r="BFY216" s="9"/>
      <c r="BFZ216" s="9"/>
      <c r="BGA216" s="9"/>
      <c r="BGB216" s="9"/>
      <c r="BGC216" s="9"/>
      <c r="BGD216" s="9"/>
      <c r="BGE216" s="9"/>
      <c r="BGF216" s="9"/>
      <c r="BGG216" s="9"/>
      <c r="BGH216" s="9"/>
      <c r="BGI216" s="9"/>
      <c r="BGJ216" s="9"/>
      <c r="BGK216" s="9"/>
      <c r="BGL216" s="9"/>
      <c r="BGM216" s="9"/>
      <c r="BGN216" s="9"/>
      <c r="BGO216" s="9"/>
      <c r="BGP216" s="9"/>
      <c r="BGQ216" s="9"/>
      <c r="BGR216" s="9"/>
      <c r="BGS216" s="9"/>
      <c r="BGT216" s="9"/>
      <c r="BGU216" s="9"/>
      <c r="BGV216" s="9"/>
      <c r="BGW216" s="9"/>
      <c r="BGX216" s="9"/>
      <c r="BGY216" s="9"/>
      <c r="BGZ216" s="9"/>
      <c r="BHA216" s="9"/>
      <c r="BHB216" s="9"/>
      <c r="BHC216" s="9"/>
      <c r="BHD216" s="9"/>
      <c r="BHE216" s="9"/>
      <c r="BHF216" s="9"/>
      <c r="BHG216" s="9"/>
      <c r="BHH216" s="9"/>
      <c r="BHI216" s="9"/>
      <c r="BHJ216" s="9"/>
      <c r="BHK216" s="9"/>
      <c r="BHL216" s="9"/>
      <c r="BHM216" s="9"/>
      <c r="BHN216" s="9"/>
      <c r="BHO216" s="9"/>
      <c r="BHP216" s="9"/>
      <c r="BHQ216" s="9"/>
      <c r="BHR216" s="9"/>
      <c r="BHS216" s="9"/>
      <c r="BHT216" s="9"/>
      <c r="BHU216" s="9"/>
      <c r="BHV216" s="9"/>
      <c r="BHW216" s="9"/>
      <c r="BHX216" s="9"/>
      <c r="BHY216" s="9"/>
      <c r="BHZ216" s="9"/>
      <c r="BIA216" s="9"/>
      <c r="BIB216" s="9"/>
      <c r="BIC216" s="9"/>
      <c r="BID216" s="9"/>
      <c r="BIE216" s="9"/>
      <c r="BIF216" s="9"/>
      <c r="BIG216" s="9"/>
      <c r="BIH216" s="9"/>
      <c r="BII216" s="9"/>
      <c r="BIJ216" s="9"/>
      <c r="BIK216" s="9"/>
      <c r="BIL216" s="9"/>
      <c r="BIM216" s="9"/>
      <c r="BIN216" s="9"/>
      <c r="BIO216" s="9"/>
      <c r="BIP216" s="9"/>
      <c r="BIQ216" s="9"/>
      <c r="BIR216" s="9"/>
      <c r="BIS216" s="9"/>
      <c r="BIT216" s="9"/>
      <c r="BIU216" s="9"/>
      <c r="BIV216" s="9"/>
      <c r="BIW216" s="9"/>
      <c r="BIX216" s="9"/>
      <c r="BIY216" s="9"/>
      <c r="BIZ216" s="9"/>
      <c r="BJA216" s="9"/>
      <c r="BJB216" s="9"/>
      <c r="BJC216" s="9"/>
      <c r="BJD216" s="9"/>
      <c r="BJE216" s="9"/>
      <c r="BJF216" s="9"/>
      <c r="BJG216" s="9"/>
      <c r="BJH216" s="9"/>
      <c r="BJI216" s="9"/>
      <c r="BJJ216" s="9"/>
      <c r="BJK216" s="9"/>
      <c r="BJL216" s="9"/>
      <c r="BJM216" s="9"/>
      <c r="BJN216" s="9"/>
      <c r="BJO216" s="9"/>
      <c r="BJP216" s="9"/>
      <c r="BJQ216" s="9"/>
      <c r="BJR216" s="9"/>
      <c r="BJS216" s="9"/>
      <c r="BJT216" s="9"/>
      <c r="BJU216" s="9"/>
      <c r="BJV216" s="9"/>
      <c r="BJW216" s="9"/>
      <c r="BJX216" s="9"/>
      <c r="BJY216" s="9"/>
      <c r="BJZ216" s="9"/>
      <c r="BKA216" s="9"/>
      <c r="BKB216" s="9"/>
      <c r="BKC216" s="9"/>
      <c r="BKD216" s="9"/>
      <c r="BKE216" s="9"/>
      <c r="BKF216" s="9"/>
      <c r="BKG216" s="9"/>
      <c r="BKH216" s="9"/>
      <c r="BKI216" s="9"/>
      <c r="BKJ216" s="9"/>
      <c r="BKK216" s="9"/>
      <c r="BKL216" s="9"/>
      <c r="BKM216" s="9"/>
      <c r="BKN216" s="9"/>
      <c r="BKO216" s="9"/>
      <c r="BKP216" s="9"/>
      <c r="BKQ216" s="9"/>
      <c r="BKR216" s="9"/>
      <c r="BKS216" s="9"/>
      <c r="BKT216" s="9"/>
      <c r="BKU216" s="9"/>
      <c r="BKV216" s="9"/>
      <c r="BKW216" s="9"/>
      <c r="BKX216" s="9"/>
      <c r="BKY216" s="9"/>
      <c r="BKZ216" s="9"/>
      <c r="BLA216" s="9"/>
      <c r="BLB216" s="9"/>
      <c r="BLC216" s="9"/>
      <c r="BLD216" s="9"/>
      <c r="BLE216" s="9"/>
      <c r="BLF216" s="9"/>
      <c r="BLG216" s="9"/>
      <c r="BLH216" s="9"/>
      <c r="BLI216" s="9"/>
      <c r="BLJ216" s="9"/>
      <c r="BLK216" s="9"/>
      <c r="BLL216" s="9"/>
      <c r="BLM216" s="9"/>
      <c r="BLN216" s="9"/>
      <c r="BLO216" s="9"/>
      <c r="BLP216" s="9"/>
      <c r="BLQ216" s="9"/>
      <c r="BLR216" s="9"/>
      <c r="BLS216" s="9"/>
      <c r="BLT216" s="9"/>
      <c r="BLU216" s="9"/>
      <c r="BLV216" s="9"/>
      <c r="BLW216" s="9"/>
      <c r="BLX216" s="9"/>
      <c r="BLY216" s="9"/>
      <c r="BLZ216" s="9"/>
      <c r="BMA216" s="9"/>
      <c r="BMB216" s="9"/>
      <c r="BMC216" s="9"/>
      <c r="BMD216" s="9"/>
      <c r="BME216" s="9"/>
      <c r="BMF216" s="9"/>
      <c r="BMG216" s="9"/>
      <c r="BMH216" s="9"/>
      <c r="BMI216" s="9"/>
      <c r="BMJ216" s="9"/>
      <c r="BMK216" s="9"/>
      <c r="BML216" s="9"/>
      <c r="BMM216" s="9"/>
      <c r="BMN216" s="9"/>
      <c r="BMO216" s="9"/>
      <c r="BMP216" s="9"/>
      <c r="BMQ216" s="9"/>
      <c r="BMR216" s="9"/>
      <c r="BMS216" s="9"/>
      <c r="BMT216" s="9"/>
      <c r="BMU216" s="9"/>
      <c r="BMV216" s="9"/>
      <c r="BMW216" s="9"/>
      <c r="BMX216" s="9"/>
      <c r="BMY216" s="9"/>
      <c r="BMZ216" s="9"/>
      <c r="BNA216" s="9"/>
      <c r="BNB216" s="9"/>
      <c r="BNC216" s="9"/>
      <c r="BND216" s="9"/>
      <c r="BNE216" s="9"/>
      <c r="BNF216" s="9"/>
      <c r="BNG216" s="9"/>
      <c r="BNH216" s="9"/>
      <c r="BNI216" s="9"/>
      <c r="BNJ216" s="9"/>
      <c r="BNK216" s="9"/>
      <c r="BNL216" s="9"/>
      <c r="BNM216" s="9"/>
      <c r="BNN216" s="9"/>
      <c r="BNO216" s="9"/>
      <c r="BNP216" s="9"/>
      <c r="BNQ216" s="9"/>
      <c r="BNR216" s="9"/>
      <c r="BNS216" s="9"/>
      <c r="BNT216" s="9"/>
      <c r="BNU216" s="9"/>
      <c r="BNV216" s="9"/>
      <c r="BNW216" s="9"/>
      <c r="BNX216" s="9"/>
      <c r="BNY216" s="9"/>
      <c r="BNZ216" s="9"/>
      <c r="BOA216" s="9"/>
      <c r="BOB216" s="9"/>
      <c r="BOC216" s="9"/>
      <c r="BOD216" s="9"/>
      <c r="BOE216" s="9"/>
      <c r="BOF216" s="9"/>
      <c r="BOG216" s="9"/>
      <c r="BOH216" s="9"/>
      <c r="BOI216" s="9"/>
      <c r="BOJ216" s="9"/>
      <c r="BOK216" s="9"/>
      <c r="BOL216" s="9"/>
      <c r="BOM216" s="9"/>
      <c r="BON216" s="9"/>
      <c r="BOO216" s="9"/>
      <c r="BOP216" s="9"/>
      <c r="BOQ216" s="9"/>
      <c r="BOR216" s="9"/>
      <c r="BOS216" s="9"/>
      <c r="BOT216" s="9"/>
      <c r="BOU216" s="9"/>
      <c r="BOV216" s="9"/>
      <c r="BOW216" s="9"/>
      <c r="BOX216" s="9"/>
      <c r="BOY216" s="9"/>
      <c r="BOZ216" s="9"/>
      <c r="BPA216" s="9"/>
      <c r="BPB216" s="9"/>
      <c r="BPC216" s="9"/>
      <c r="BPD216" s="9"/>
      <c r="BPE216" s="9"/>
      <c r="BPF216" s="9"/>
      <c r="BPG216" s="9"/>
      <c r="BPH216" s="9"/>
      <c r="BPI216" s="9"/>
      <c r="BPJ216" s="9"/>
      <c r="BPK216" s="9"/>
      <c r="BPL216" s="9"/>
      <c r="BPM216" s="9"/>
      <c r="BPN216" s="9"/>
      <c r="BPO216" s="9"/>
      <c r="BPP216" s="9"/>
      <c r="BPQ216" s="9"/>
      <c r="BPR216" s="9"/>
      <c r="BPS216" s="9"/>
      <c r="BPT216" s="9"/>
      <c r="BPU216" s="9"/>
      <c r="BPV216" s="9"/>
      <c r="BPW216" s="9"/>
      <c r="BPX216" s="9"/>
      <c r="BPY216" s="9"/>
      <c r="BPZ216" s="9"/>
      <c r="BQA216" s="9"/>
      <c r="BQB216" s="9"/>
      <c r="BQC216" s="9"/>
      <c r="BQD216" s="9"/>
      <c r="BQE216" s="9"/>
      <c r="BQF216" s="9"/>
      <c r="BQG216" s="9"/>
      <c r="BQH216" s="9"/>
      <c r="BQI216" s="9"/>
      <c r="BQJ216" s="9"/>
      <c r="BQK216" s="9"/>
      <c r="BQL216" s="9"/>
      <c r="BQM216" s="9"/>
      <c r="BQN216" s="9"/>
      <c r="BQO216" s="9"/>
      <c r="BQP216" s="9"/>
      <c r="BQQ216" s="9"/>
      <c r="BQR216" s="9"/>
      <c r="BQS216" s="9"/>
      <c r="BQT216" s="9"/>
      <c r="BQU216" s="9"/>
      <c r="BQV216" s="9"/>
      <c r="BQW216" s="9"/>
      <c r="BQX216" s="9"/>
      <c r="BQY216" s="9"/>
      <c r="BQZ216" s="9"/>
      <c r="BRA216" s="9"/>
      <c r="BRB216" s="9"/>
      <c r="BRC216" s="9"/>
      <c r="BRD216" s="9"/>
      <c r="BRE216" s="9"/>
      <c r="BRF216" s="9"/>
      <c r="BRG216" s="9"/>
      <c r="BRH216" s="9"/>
      <c r="BRI216" s="9"/>
      <c r="BRJ216" s="9"/>
      <c r="BRK216" s="9"/>
      <c r="BRL216" s="9"/>
      <c r="BRM216" s="9"/>
      <c r="BRN216" s="9"/>
      <c r="BRO216" s="9"/>
      <c r="BRP216" s="9"/>
      <c r="BRQ216" s="9"/>
      <c r="BRR216" s="9"/>
      <c r="BRS216" s="9"/>
      <c r="BRT216" s="9"/>
      <c r="BRU216" s="9"/>
      <c r="BRV216" s="9"/>
      <c r="BRW216" s="9"/>
      <c r="BRX216" s="9"/>
      <c r="BRY216" s="9"/>
      <c r="BRZ216" s="9"/>
      <c r="BSA216" s="9"/>
      <c r="BSB216" s="9"/>
      <c r="BSC216" s="9"/>
      <c r="BSD216" s="9"/>
      <c r="BSE216" s="9"/>
      <c r="BSF216" s="9"/>
      <c r="BSG216" s="9"/>
      <c r="BSH216" s="9"/>
      <c r="BSI216" s="9"/>
      <c r="BSJ216" s="9"/>
      <c r="BSK216" s="9"/>
      <c r="BSL216" s="9"/>
      <c r="BSM216" s="9"/>
      <c r="BSN216" s="9"/>
      <c r="BSO216" s="9"/>
      <c r="BSP216" s="9"/>
      <c r="BSQ216" s="9"/>
      <c r="BSR216" s="9"/>
      <c r="BSS216" s="9"/>
      <c r="BST216" s="9"/>
      <c r="BSU216" s="9"/>
      <c r="BSV216" s="9"/>
      <c r="BSW216" s="9"/>
      <c r="BSX216" s="9"/>
      <c r="BSY216" s="9"/>
      <c r="BSZ216" s="9"/>
      <c r="BTA216" s="9"/>
      <c r="BTB216" s="9"/>
      <c r="BTC216" s="9"/>
      <c r="BTD216" s="9"/>
      <c r="BTE216" s="9"/>
      <c r="BTF216" s="9"/>
      <c r="BTG216" s="9"/>
      <c r="BTH216" s="9"/>
      <c r="BTI216" s="9"/>
      <c r="BTJ216" s="9"/>
      <c r="BTK216" s="9"/>
      <c r="BTL216" s="9"/>
      <c r="BTM216" s="9"/>
      <c r="BTN216" s="9"/>
      <c r="BTO216" s="9"/>
      <c r="BTP216" s="9"/>
      <c r="BTQ216" s="9"/>
      <c r="BTR216" s="9"/>
      <c r="BTS216" s="9"/>
      <c r="BTT216" s="9"/>
      <c r="BTU216" s="9"/>
      <c r="BTV216" s="9"/>
      <c r="BTW216" s="9"/>
      <c r="BTX216" s="9"/>
      <c r="BTY216" s="9"/>
      <c r="BTZ216" s="9"/>
      <c r="BUA216" s="9"/>
      <c r="BUB216" s="9"/>
      <c r="BUC216" s="9"/>
      <c r="BUD216" s="9"/>
      <c r="BUE216" s="9"/>
      <c r="BUF216" s="9"/>
      <c r="BUG216" s="9"/>
      <c r="BUH216" s="9"/>
      <c r="BUI216" s="9"/>
      <c r="BUJ216" s="9"/>
      <c r="BUK216" s="9"/>
      <c r="BUL216" s="9"/>
      <c r="BUM216" s="9"/>
      <c r="BUN216" s="9"/>
      <c r="BUO216" s="9"/>
      <c r="BUP216" s="9"/>
      <c r="BUQ216" s="9"/>
      <c r="BUR216" s="9"/>
      <c r="BUS216" s="9"/>
      <c r="BUT216" s="9"/>
      <c r="BUU216" s="9"/>
      <c r="BUV216" s="9"/>
      <c r="BUW216" s="9"/>
      <c r="BUX216" s="9"/>
      <c r="BUY216" s="9"/>
      <c r="BUZ216" s="9"/>
      <c r="BVA216" s="9"/>
      <c r="BVB216" s="9"/>
      <c r="BVC216" s="9"/>
      <c r="BVD216" s="9"/>
      <c r="BVE216" s="9"/>
      <c r="BVF216" s="9"/>
      <c r="BVG216" s="9"/>
      <c r="BVH216" s="9"/>
      <c r="BVI216" s="9"/>
      <c r="BVJ216" s="9"/>
      <c r="BVK216" s="9"/>
      <c r="BVL216" s="9"/>
      <c r="BVM216" s="9"/>
      <c r="BVN216" s="9"/>
      <c r="BVO216" s="9"/>
      <c r="BVP216" s="9"/>
      <c r="BVQ216" s="9"/>
      <c r="BVR216" s="9"/>
      <c r="BVS216" s="9"/>
      <c r="BVT216" s="9"/>
      <c r="BVU216" s="9"/>
      <c r="BVV216" s="9"/>
      <c r="BVW216" s="9"/>
      <c r="BVX216" s="9"/>
      <c r="BVY216" s="9"/>
      <c r="BVZ216" s="9"/>
      <c r="BWA216" s="9"/>
      <c r="BWB216" s="9"/>
      <c r="BWC216" s="9"/>
      <c r="BWD216" s="9"/>
      <c r="BWE216" s="9"/>
      <c r="BWF216" s="9"/>
      <c r="BWG216" s="9"/>
      <c r="BWH216" s="9"/>
      <c r="BWI216" s="9"/>
      <c r="BWJ216" s="9"/>
      <c r="BWK216" s="9"/>
      <c r="BWL216" s="9"/>
      <c r="BWM216" s="9"/>
      <c r="BWN216" s="9"/>
      <c r="BWO216" s="9"/>
      <c r="BWP216" s="9"/>
      <c r="BWQ216" s="9"/>
      <c r="BWR216" s="9"/>
      <c r="BWS216" s="9"/>
      <c r="BWT216" s="9"/>
      <c r="BWU216" s="9"/>
      <c r="BWV216" s="9"/>
      <c r="BWW216" s="9"/>
      <c r="BWX216" s="9"/>
      <c r="BWY216" s="9"/>
      <c r="BWZ216" s="9"/>
      <c r="BXA216" s="9"/>
      <c r="BXB216" s="9"/>
      <c r="BXC216" s="9"/>
      <c r="BXD216" s="9"/>
    </row>
    <row r="217" ht="14.25" customHeight="1">
      <c r="A217" s="9">
        <v>2.0</v>
      </c>
      <c r="B217" s="9" t="s">
        <v>11947</v>
      </c>
      <c r="C217" s="9" t="s">
        <v>11948</v>
      </c>
      <c r="D217" s="9" t="s">
        <v>11948</v>
      </c>
      <c r="E217" s="9"/>
      <c r="F217" s="9">
        <v>0.0</v>
      </c>
      <c r="G217" s="9" t="s">
        <v>13783</v>
      </c>
      <c r="H217" s="9"/>
      <c r="I217" s="9"/>
      <c r="J217" s="9"/>
      <c r="K217" s="9"/>
      <c r="L217" s="9"/>
      <c r="M217" s="9"/>
      <c r="N217" s="9"/>
      <c r="O217" s="9"/>
      <c r="P217" s="9">
        <v>0.0</v>
      </c>
      <c r="Q217" s="9" t="s">
        <v>13784</v>
      </c>
      <c r="R217" s="9"/>
      <c r="S217" s="9" t="s">
        <v>3475</v>
      </c>
      <c r="T217" s="9" t="s">
        <v>3473</v>
      </c>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c r="DA217" s="9"/>
      <c r="DB217" s="9"/>
      <c r="DC217" s="9"/>
      <c r="DD217" s="9"/>
      <c r="DE217" s="9"/>
      <c r="DF217" s="9"/>
      <c r="DG217" s="9"/>
      <c r="DH217" s="9"/>
      <c r="DI217" s="9"/>
      <c r="DJ217" s="9"/>
      <c r="DK217" s="9"/>
      <c r="DL217" s="9"/>
      <c r="DM217" s="9"/>
      <c r="DN217" s="9"/>
      <c r="DO217" s="9"/>
      <c r="DP217" s="9"/>
      <c r="DQ217" s="9"/>
      <c r="DR217" s="9"/>
      <c r="DS217" s="9"/>
      <c r="DT217" s="9"/>
      <c r="DU217" s="9"/>
      <c r="DV217" s="9"/>
      <c r="DW217" s="9"/>
      <c r="DX217" s="9"/>
      <c r="DY217" s="9"/>
      <c r="DZ217" s="9"/>
      <c r="EA217" s="9"/>
      <c r="EB217" s="9"/>
      <c r="EC217" s="9"/>
      <c r="ED217" s="9"/>
      <c r="EE217" s="9"/>
      <c r="EF217" s="9"/>
      <c r="EG217" s="9"/>
      <c r="EH217" s="9"/>
      <c r="EI217" s="9"/>
      <c r="EJ217" s="9"/>
      <c r="EK217" s="9"/>
      <c r="EL217" s="9"/>
      <c r="EM217" s="9"/>
      <c r="EN217" s="9"/>
      <c r="EO217" s="9"/>
      <c r="EP217" s="9"/>
      <c r="EQ217" s="9"/>
      <c r="ER217" s="9"/>
      <c r="ES217" s="9"/>
      <c r="ET217" s="9"/>
      <c r="EU217" s="9"/>
      <c r="EV217" s="9"/>
      <c r="EW217" s="9"/>
      <c r="EX217" s="9"/>
      <c r="EY217" s="9"/>
      <c r="EZ217" s="9"/>
      <c r="FA217" s="9"/>
      <c r="FB217" s="9"/>
      <c r="FC217" s="9"/>
      <c r="FD217" s="9"/>
      <c r="FE217" s="9"/>
      <c r="FF217" s="9"/>
      <c r="FG217" s="9"/>
      <c r="FH217" s="9"/>
      <c r="FI217" s="9"/>
      <c r="FJ217" s="9"/>
      <c r="FK217" s="9"/>
      <c r="FL217" s="9"/>
      <c r="FM217" s="9"/>
      <c r="FN217" s="9"/>
      <c r="FO217" s="9"/>
      <c r="FP217" s="9"/>
      <c r="FQ217" s="9"/>
      <c r="FR217" s="9"/>
      <c r="FS217" s="9"/>
      <c r="FT217" s="9"/>
      <c r="FU217" s="9"/>
      <c r="FV217" s="9"/>
      <c r="FW217" s="9"/>
      <c r="FX217" s="9"/>
      <c r="FY217" s="9"/>
      <c r="FZ217" s="9"/>
      <c r="GA217" s="9"/>
      <c r="GB217" s="9"/>
      <c r="GC217" s="9"/>
      <c r="GD217" s="9"/>
      <c r="GE217" s="9"/>
      <c r="GF217" s="9"/>
      <c r="GG217" s="9"/>
      <c r="GH217" s="9"/>
      <c r="GI217" s="9"/>
      <c r="GJ217" s="9"/>
      <c r="GK217" s="9"/>
      <c r="GL217" s="9"/>
      <c r="GM217" s="9"/>
      <c r="GN217" s="9"/>
      <c r="GO217" s="9"/>
      <c r="GP217" s="9"/>
      <c r="GQ217" s="9"/>
      <c r="GR217" s="9"/>
      <c r="GS217" s="9"/>
      <c r="GT217" s="9"/>
      <c r="GU217" s="9"/>
      <c r="GV217" s="9"/>
      <c r="GW217" s="9"/>
      <c r="GX217" s="9"/>
      <c r="GY217" s="9"/>
      <c r="GZ217" s="9"/>
      <c r="HA217" s="9"/>
      <c r="HB217" s="9"/>
      <c r="HC217" s="9"/>
      <c r="HD217" s="9"/>
      <c r="HE217" s="9"/>
      <c r="HF217" s="9"/>
      <c r="HG217" s="9"/>
      <c r="HH217" s="9"/>
      <c r="HI217" s="9"/>
      <c r="HJ217" s="9"/>
      <c r="HK217" s="9"/>
      <c r="HL217" s="9"/>
      <c r="HM217" s="9"/>
      <c r="HN217" s="9"/>
      <c r="HO217" s="9"/>
      <c r="HP217" s="9"/>
      <c r="HQ217" s="9"/>
      <c r="HR217" s="9"/>
      <c r="HS217" s="9"/>
      <c r="HT217" s="9"/>
      <c r="HU217" s="9"/>
      <c r="HV217" s="9"/>
      <c r="HW217" s="9"/>
      <c r="HX217" s="9"/>
      <c r="HY217" s="9"/>
      <c r="HZ217" s="9"/>
      <c r="IA217" s="9"/>
      <c r="IB217" s="9"/>
      <c r="IC217" s="9"/>
      <c r="ID217" s="9"/>
      <c r="IE217" s="9"/>
      <c r="IF217" s="9"/>
      <c r="IG217" s="9"/>
      <c r="IH217" s="9"/>
      <c r="II217" s="9"/>
      <c r="IJ217" s="9"/>
      <c r="IK217" s="9"/>
      <c r="IL217" s="9"/>
      <c r="IM217" s="9"/>
      <c r="IN217" s="9"/>
      <c r="IO217" s="9"/>
      <c r="IP217" s="9"/>
      <c r="IQ217" s="9"/>
      <c r="IR217" s="9"/>
      <c r="IS217" s="9"/>
      <c r="IT217" s="9"/>
      <c r="IU217" s="9"/>
      <c r="IV217" s="9"/>
      <c r="IW217" s="9"/>
      <c r="IX217" s="9"/>
      <c r="IY217" s="9"/>
      <c r="IZ217" s="9"/>
      <c r="JA217" s="9"/>
      <c r="JB217" s="9"/>
      <c r="JC217" s="9"/>
      <c r="JD217" s="9"/>
      <c r="JE217" s="9"/>
      <c r="JF217" s="9"/>
      <c r="JG217" s="9"/>
      <c r="JH217" s="9"/>
      <c r="JI217" s="9"/>
      <c r="JJ217" s="9"/>
      <c r="JK217" s="9"/>
      <c r="JL217" s="9"/>
      <c r="JM217" s="9"/>
      <c r="JN217" s="9"/>
      <c r="JO217" s="9"/>
      <c r="JP217" s="9"/>
      <c r="JQ217" s="9"/>
      <c r="JR217" s="9"/>
      <c r="JS217" s="9"/>
      <c r="JT217" s="9"/>
      <c r="JU217" s="9"/>
      <c r="JV217" s="9"/>
      <c r="JW217" s="9"/>
      <c r="JX217" s="9"/>
      <c r="JY217" s="9"/>
      <c r="JZ217" s="9"/>
      <c r="KA217" s="9"/>
      <c r="KB217" s="9"/>
      <c r="KC217" s="9"/>
      <c r="KD217" s="9"/>
      <c r="KE217" s="9"/>
      <c r="KF217" s="9"/>
      <c r="KG217" s="9"/>
      <c r="KH217" s="9"/>
      <c r="KI217" s="9"/>
      <c r="KJ217" s="9"/>
      <c r="KK217" s="9"/>
      <c r="KL217" s="9"/>
      <c r="KM217" s="9"/>
      <c r="KN217" s="9"/>
      <c r="KO217" s="9"/>
      <c r="KP217" s="9"/>
      <c r="KQ217" s="9"/>
      <c r="KR217" s="9"/>
      <c r="KS217" s="9"/>
      <c r="KT217" s="9"/>
      <c r="KU217" s="9"/>
      <c r="KV217" s="9"/>
      <c r="KW217" s="9"/>
      <c r="KX217" s="9"/>
      <c r="KY217" s="9"/>
      <c r="KZ217" s="9"/>
      <c r="LA217" s="9"/>
      <c r="LB217" s="9"/>
      <c r="LC217" s="9"/>
      <c r="LD217" s="9"/>
      <c r="LE217" s="9"/>
      <c r="LF217" s="9"/>
      <c r="LG217" s="9"/>
      <c r="LH217" s="9"/>
      <c r="LI217" s="9"/>
      <c r="LJ217" s="9"/>
      <c r="LK217" s="9"/>
      <c r="LL217" s="9"/>
      <c r="LM217" s="9"/>
      <c r="LN217" s="9"/>
      <c r="LO217" s="9"/>
      <c r="LP217" s="9"/>
      <c r="LQ217" s="9"/>
      <c r="LR217" s="9"/>
      <c r="LS217" s="9"/>
      <c r="LT217" s="9"/>
      <c r="LU217" s="9"/>
      <c r="LV217" s="9"/>
      <c r="LW217" s="9"/>
      <c r="LX217" s="9"/>
      <c r="LY217" s="9"/>
      <c r="LZ217" s="9"/>
      <c r="MA217" s="9"/>
      <c r="MB217" s="9"/>
      <c r="MC217" s="9"/>
      <c r="MD217" s="9"/>
      <c r="ME217" s="9"/>
      <c r="MF217" s="9"/>
      <c r="MG217" s="9"/>
      <c r="MH217" s="9"/>
      <c r="MI217" s="9"/>
      <c r="MJ217" s="9"/>
      <c r="MK217" s="9"/>
      <c r="ML217" s="9"/>
      <c r="MM217" s="9"/>
      <c r="MN217" s="9"/>
      <c r="MO217" s="9"/>
      <c r="MP217" s="9"/>
      <c r="MQ217" s="9"/>
      <c r="MR217" s="9"/>
      <c r="MS217" s="9"/>
      <c r="MT217" s="9"/>
      <c r="MU217" s="9"/>
      <c r="MV217" s="9"/>
      <c r="MW217" s="9"/>
      <c r="MX217" s="9"/>
      <c r="MY217" s="9"/>
      <c r="MZ217" s="9"/>
      <c r="NA217" s="9"/>
      <c r="NB217" s="9"/>
      <c r="NC217" s="9"/>
      <c r="ND217" s="9"/>
      <c r="NE217" s="9"/>
      <c r="NF217" s="9"/>
      <c r="NG217" s="9"/>
      <c r="NH217" s="9"/>
      <c r="NI217" s="9"/>
      <c r="NJ217" s="9"/>
      <c r="NK217" s="9"/>
      <c r="NL217" s="9"/>
      <c r="NM217" s="9"/>
      <c r="NN217" s="9"/>
      <c r="NO217" s="9"/>
      <c r="NP217" s="9"/>
      <c r="NQ217" s="9"/>
      <c r="NR217" s="9"/>
      <c r="NS217" s="9"/>
      <c r="NT217" s="9"/>
      <c r="NU217" s="9"/>
      <c r="NV217" s="9"/>
      <c r="NW217" s="9"/>
      <c r="NX217" s="9"/>
      <c r="NY217" s="9"/>
      <c r="NZ217" s="9"/>
      <c r="OA217" s="9"/>
      <c r="OB217" s="9"/>
      <c r="OC217" s="9"/>
      <c r="OD217" s="9"/>
      <c r="OE217" s="9"/>
      <c r="OF217" s="9"/>
      <c r="OG217" s="9"/>
      <c r="OH217" s="9"/>
      <c r="OI217" s="9"/>
      <c r="OJ217" s="9"/>
      <c r="OK217" s="9"/>
      <c r="OL217" s="9"/>
      <c r="OM217" s="9"/>
      <c r="ON217" s="9"/>
      <c r="OO217" s="9"/>
      <c r="OP217" s="9"/>
      <c r="OQ217" s="9"/>
      <c r="OR217" s="9"/>
      <c r="OS217" s="9"/>
      <c r="OT217" s="9"/>
      <c r="OU217" s="9"/>
      <c r="OV217" s="9"/>
      <c r="OW217" s="9"/>
      <c r="OX217" s="9"/>
      <c r="OY217" s="9"/>
      <c r="OZ217" s="9"/>
      <c r="PA217" s="9"/>
      <c r="PB217" s="9"/>
      <c r="PC217" s="9"/>
      <c r="PD217" s="9"/>
      <c r="PE217" s="9"/>
      <c r="PF217" s="9"/>
      <c r="PG217" s="9"/>
      <c r="PH217" s="9"/>
      <c r="PI217" s="9"/>
      <c r="PJ217" s="9"/>
      <c r="PK217" s="9"/>
      <c r="PL217" s="9"/>
      <c r="PM217" s="9"/>
      <c r="PN217" s="9"/>
      <c r="PO217" s="9"/>
      <c r="PP217" s="9"/>
      <c r="PQ217" s="9"/>
      <c r="PR217" s="9"/>
      <c r="PS217" s="9"/>
      <c r="PT217" s="9"/>
      <c r="PU217" s="9"/>
      <c r="PV217" s="9"/>
      <c r="PW217" s="9"/>
      <c r="PX217" s="9"/>
      <c r="PY217" s="9"/>
      <c r="PZ217" s="9"/>
      <c r="QA217" s="9"/>
      <c r="QB217" s="9"/>
      <c r="QC217" s="9"/>
      <c r="QD217" s="9"/>
      <c r="QE217" s="9"/>
      <c r="QF217" s="9"/>
      <c r="QG217" s="9"/>
      <c r="QH217" s="9"/>
      <c r="QI217" s="9"/>
      <c r="QJ217" s="9"/>
      <c r="QK217" s="9"/>
      <c r="QL217" s="9"/>
      <c r="QM217" s="9"/>
      <c r="QN217" s="9"/>
      <c r="QO217" s="9"/>
      <c r="QP217" s="9"/>
      <c r="QQ217" s="9"/>
      <c r="QR217" s="9"/>
      <c r="QS217" s="9"/>
      <c r="QT217" s="9"/>
      <c r="QU217" s="9"/>
      <c r="QV217" s="9"/>
      <c r="QW217" s="9"/>
      <c r="QX217" s="9"/>
      <c r="QY217" s="9"/>
      <c r="QZ217" s="9"/>
      <c r="RA217" s="9"/>
      <c r="RB217" s="9"/>
      <c r="RC217" s="9"/>
      <c r="RD217" s="9"/>
      <c r="RE217" s="9"/>
      <c r="RF217" s="9"/>
      <c r="RG217" s="9"/>
      <c r="RH217" s="9"/>
      <c r="RI217" s="9"/>
      <c r="RJ217" s="9"/>
      <c r="RK217" s="9"/>
      <c r="RL217" s="9"/>
      <c r="RM217" s="9"/>
      <c r="RN217" s="9"/>
      <c r="RO217" s="9"/>
      <c r="RP217" s="9"/>
      <c r="RQ217" s="9"/>
      <c r="RR217" s="9"/>
      <c r="RS217" s="9"/>
      <c r="RT217" s="9"/>
      <c r="RU217" s="9"/>
      <c r="RV217" s="9"/>
      <c r="RW217" s="9"/>
      <c r="RX217" s="9"/>
      <c r="RY217" s="9"/>
      <c r="RZ217" s="9"/>
      <c r="SA217" s="9"/>
      <c r="SB217" s="9"/>
      <c r="SC217" s="9"/>
      <c r="SD217" s="9"/>
      <c r="SE217" s="9"/>
      <c r="SF217" s="9"/>
      <c r="SG217" s="9"/>
      <c r="SH217" s="9"/>
      <c r="SI217" s="9"/>
      <c r="SJ217" s="9"/>
      <c r="SK217" s="9"/>
      <c r="SL217" s="9"/>
      <c r="SM217" s="9"/>
      <c r="SN217" s="9"/>
      <c r="SO217" s="9"/>
      <c r="SP217" s="9"/>
      <c r="SQ217" s="9"/>
      <c r="SR217" s="9"/>
      <c r="SS217" s="9"/>
      <c r="ST217" s="9"/>
      <c r="SU217" s="9"/>
      <c r="SV217" s="9"/>
      <c r="SW217" s="9"/>
      <c r="SX217" s="9"/>
      <c r="SY217" s="9"/>
      <c r="SZ217" s="9"/>
      <c r="TA217" s="9"/>
      <c r="TB217" s="9"/>
      <c r="TC217" s="9"/>
      <c r="TD217" s="9"/>
      <c r="TE217" s="9"/>
      <c r="TF217" s="9"/>
      <c r="TG217" s="9"/>
      <c r="TH217" s="9"/>
      <c r="TI217" s="9"/>
      <c r="TJ217" s="9"/>
      <c r="TK217" s="9"/>
      <c r="TL217" s="9"/>
      <c r="TM217" s="9"/>
      <c r="TN217" s="9"/>
      <c r="TO217" s="9"/>
      <c r="ANB217" s="9"/>
      <c r="ANC217" s="9"/>
      <c r="AND217" s="9"/>
      <c r="ANE217" s="9"/>
      <c r="ANF217" s="9"/>
      <c r="ANG217" s="9"/>
      <c r="ANH217" s="9"/>
      <c r="ANI217" s="9"/>
      <c r="ANJ217" s="9"/>
      <c r="ANK217" s="9"/>
      <c r="ANL217" s="9"/>
      <c r="ANM217" s="9"/>
      <c r="ANN217" s="9"/>
      <c r="ANO217" s="9"/>
      <c r="ANP217" s="9"/>
      <c r="ANQ217" s="9"/>
      <c r="ANR217" s="9"/>
      <c r="ANS217" s="9"/>
      <c r="ANT217" s="9"/>
      <c r="ANU217" s="9"/>
      <c r="ANV217" s="9"/>
      <c r="ANW217" s="9"/>
      <c r="ANX217" s="9"/>
      <c r="ANY217" s="9"/>
      <c r="ANZ217" s="9"/>
      <c r="AOA217" s="9"/>
      <c r="AOB217" s="9"/>
      <c r="AOC217" s="9"/>
      <c r="AOD217" s="9"/>
      <c r="AOE217" s="9"/>
      <c r="AOF217" s="9"/>
      <c r="AOG217" s="9"/>
      <c r="AOH217" s="9"/>
      <c r="AOI217" s="9"/>
      <c r="AOJ217" s="9"/>
      <c r="AOK217" s="9"/>
      <c r="AOL217" s="9"/>
      <c r="AOM217" s="9"/>
      <c r="AON217" s="9"/>
      <c r="AOO217" s="9"/>
      <c r="AOP217" s="9"/>
      <c r="AOQ217" s="9"/>
      <c r="AOR217" s="9"/>
      <c r="AOS217" s="9"/>
      <c r="AOT217" s="9"/>
      <c r="AOU217" s="9"/>
      <c r="AOV217" s="9"/>
      <c r="AOW217" s="9"/>
      <c r="AOX217" s="9"/>
      <c r="AOY217" s="9"/>
      <c r="AOZ217" s="9"/>
      <c r="APA217" s="9"/>
      <c r="APB217" s="9"/>
      <c r="APC217" s="9"/>
      <c r="APD217" s="9"/>
      <c r="APE217" s="9"/>
      <c r="APF217" s="9"/>
      <c r="APG217" s="9"/>
      <c r="APH217" s="9"/>
      <c r="API217" s="9"/>
      <c r="APJ217" s="9"/>
      <c r="APK217" s="9"/>
      <c r="APL217" s="9"/>
      <c r="APM217" s="9"/>
      <c r="APN217" s="9"/>
      <c r="APO217" s="9"/>
      <c r="APP217" s="9"/>
      <c r="APQ217" s="9"/>
      <c r="APR217" s="9"/>
      <c r="APS217" s="9"/>
      <c r="APT217" s="9"/>
      <c r="APU217" s="9"/>
      <c r="APV217" s="9"/>
      <c r="APW217" s="9"/>
      <c r="APX217" s="9"/>
      <c r="APY217" s="9"/>
      <c r="APZ217" s="9"/>
      <c r="AQA217" s="9"/>
      <c r="AQB217" s="9"/>
      <c r="AQC217" s="9"/>
      <c r="AQD217" s="9"/>
      <c r="AQE217" s="9"/>
      <c r="AQF217" s="9"/>
      <c r="AQG217" s="9"/>
      <c r="AQH217" s="9"/>
      <c r="AQI217" s="9"/>
      <c r="AQJ217" s="9"/>
      <c r="AQK217" s="9"/>
      <c r="AQL217" s="9"/>
      <c r="AQM217" s="9"/>
      <c r="AQN217" s="9"/>
      <c r="AQO217" s="9"/>
      <c r="AQP217" s="9"/>
      <c r="AQQ217" s="9"/>
      <c r="AQR217" s="9"/>
      <c r="AQS217" s="9"/>
      <c r="AQT217" s="9"/>
      <c r="AQU217" s="9"/>
      <c r="AQV217" s="9"/>
      <c r="AQW217" s="9"/>
      <c r="AQX217" s="9"/>
      <c r="AQY217" s="9"/>
      <c r="AQZ217" s="9"/>
      <c r="ARA217" s="9"/>
      <c r="ARB217" s="9"/>
      <c r="ARC217" s="9"/>
      <c r="ARD217" s="9"/>
      <c r="ARE217" s="9"/>
      <c r="ARF217" s="9"/>
      <c r="ARG217" s="9"/>
      <c r="ARH217" s="9"/>
      <c r="ARI217" s="9"/>
      <c r="ARJ217" s="9"/>
      <c r="ARK217" s="9"/>
      <c r="ARL217" s="9"/>
      <c r="ARM217" s="9"/>
      <c r="ARN217" s="9"/>
      <c r="ARO217" s="9"/>
      <c r="ARP217" s="9"/>
      <c r="ARQ217" s="9"/>
      <c r="ARR217" s="9"/>
      <c r="ARS217" s="9"/>
      <c r="ART217" s="9"/>
      <c r="ARU217" s="9"/>
      <c r="ARV217" s="9"/>
      <c r="ARW217" s="9"/>
      <c r="ARX217" s="9"/>
      <c r="ARY217" s="9"/>
      <c r="ARZ217" s="9"/>
      <c r="ASA217" s="9"/>
      <c r="ASB217" s="9"/>
      <c r="ASC217" s="9"/>
      <c r="ASD217" s="9"/>
      <c r="ASE217" s="9"/>
      <c r="ASF217" s="9"/>
      <c r="ASG217" s="9"/>
      <c r="ASH217" s="9"/>
      <c r="ASI217" s="9"/>
      <c r="ASJ217" s="9"/>
      <c r="ASK217" s="9"/>
      <c r="ASL217" s="9"/>
      <c r="ASM217" s="9"/>
      <c r="ASN217" s="9"/>
      <c r="ASO217" s="9"/>
      <c r="ASP217" s="9"/>
      <c r="ASQ217" s="9"/>
      <c r="ASR217" s="9"/>
      <c r="ASS217" s="9"/>
      <c r="AST217" s="9"/>
      <c r="ASU217" s="9"/>
      <c r="ASV217" s="9"/>
      <c r="ASW217" s="9"/>
      <c r="ASX217" s="9"/>
      <c r="ASY217" s="9"/>
      <c r="ASZ217" s="9"/>
      <c r="ATA217" s="9"/>
      <c r="ATB217" s="9"/>
      <c r="ATC217" s="9"/>
      <c r="ATD217" s="9"/>
      <c r="ATE217" s="9"/>
      <c r="ATF217" s="9"/>
      <c r="ATG217" s="9"/>
      <c r="ATH217" s="9"/>
      <c r="ATI217" s="9"/>
      <c r="ATJ217" s="9"/>
      <c r="ATK217" s="9"/>
      <c r="ATL217" s="9"/>
      <c r="ATM217" s="9"/>
      <c r="ATN217" s="9"/>
      <c r="ATO217" s="9"/>
      <c r="ATP217" s="9"/>
      <c r="ATQ217" s="9"/>
      <c r="ATR217" s="9"/>
      <c r="ATS217" s="9"/>
      <c r="ATT217" s="9"/>
      <c r="ATU217" s="9"/>
      <c r="ATV217" s="9"/>
      <c r="ATW217" s="9"/>
      <c r="ATX217" s="9"/>
      <c r="ATY217" s="9"/>
      <c r="ATZ217" s="9"/>
      <c r="AUA217" s="9"/>
      <c r="AUB217" s="9"/>
      <c r="AUC217" s="9"/>
      <c r="AUD217" s="9"/>
      <c r="AUE217" s="9"/>
      <c r="AUF217" s="9"/>
      <c r="AUG217" s="9"/>
      <c r="AUH217" s="9"/>
      <c r="AUI217" s="9"/>
      <c r="AUJ217" s="9"/>
      <c r="AUK217" s="9"/>
      <c r="AUL217" s="9"/>
      <c r="AUM217" s="9"/>
      <c r="AUN217" s="9"/>
      <c r="AUO217" s="9"/>
      <c r="AUP217" s="9"/>
      <c r="AUQ217" s="9"/>
      <c r="AUR217" s="9"/>
      <c r="AUS217" s="9"/>
      <c r="AUT217" s="9"/>
      <c r="AUU217" s="9"/>
      <c r="AUV217" s="9"/>
      <c r="AUW217" s="9"/>
      <c r="AUX217" s="9"/>
      <c r="AUY217" s="9"/>
      <c r="AUZ217" s="9"/>
      <c r="AVA217" s="9"/>
      <c r="AVB217" s="9"/>
      <c r="AVC217" s="9"/>
      <c r="AVD217" s="9"/>
      <c r="AVE217" s="9"/>
      <c r="AVF217" s="9"/>
      <c r="AVG217" s="9"/>
      <c r="AVH217" s="9"/>
      <c r="AVI217" s="9"/>
      <c r="AVJ217" s="9"/>
      <c r="AVK217" s="9"/>
      <c r="AVL217" s="9"/>
      <c r="AVM217" s="9"/>
      <c r="AVN217" s="9"/>
      <c r="AVO217" s="9"/>
      <c r="AVP217" s="9"/>
      <c r="AVQ217" s="9"/>
      <c r="AVR217" s="9"/>
      <c r="AVS217" s="9"/>
      <c r="AVT217" s="9"/>
      <c r="AVU217" s="9"/>
      <c r="AVV217" s="9"/>
      <c r="AVW217" s="9"/>
      <c r="AVX217" s="9"/>
      <c r="AVY217" s="9"/>
      <c r="AVZ217" s="9"/>
      <c r="AWA217" s="9"/>
      <c r="AWB217" s="9"/>
      <c r="AWC217" s="9"/>
      <c r="AWD217" s="9"/>
      <c r="AWE217" s="9"/>
      <c r="AWF217" s="9"/>
      <c r="AWG217" s="9"/>
      <c r="AWH217" s="9"/>
      <c r="AWI217" s="9"/>
      <c r="AWJ217" s="9"/>
      <c r="AWK217" s="9"/>
      <c r="AWL217" s="9"/>
      <c r="AWM217" s="9"/>
      <c r="AWN217" s="9"/>
      <c r="AWO217" s="9"/>
      <c r="AWP217" s="9"/>
      <c r="AWQ217" s="9"/>
      <c r="AWR217" s="9"/>
      <c r="AWS217" s="9"/>
      <c r="AWT217" s="9"/>
      <c r="AWU217" s="9"/>
      <c r="AWV217" s="9"/>
      <c r="AWW217" s="9"/>
      <c r="AWX217" s="9"/>
      <c r="AWY217" s="9"/>
      <c r="AWZ217" s="9"/>
      <c r="AXA217" s="9"/>
      <c r="AXB217" s="9"/>
      <c r="AXC217" s="9"/>
      <c r="AXD217" s="9"/>
      <c r="AXE217" s="9"/>
      <c r="AXF217" s="9"/>
      <c r="AXG217" s="9"/>
      <c r="AXH217" s="9"/>
      <c r="AXI217" s="9"/>
      <c r="AXJ217" s="9"/>
      <c r="AXK217" s="9"/>
      <c r="AXL217" s="9"/>
      <c r="AXM217" s="9"/>
      <c r="AXN217" s="9"/>
      <c r="AXO217" s="9"/>
      <c r="AXP217" s="9"/>
      <c r="AXQ217" s="9"/>
      <c r="AXR217" s="9"/>
      <c r="AXS217" s="9"/>
      <c r="AXT217" s="9"/>
      <c r="AXU217" s="9"/>
      <c r="AXV217" s="9"/>
      <c r="AXW217" s="9"/>
      <c r="AXX217" s="9"/>
      <c r="AXY217" s="9"/>
      <c r="AXZ217" s="9"/>
      <c r="AYA217" s="9"/>
      <c r="AYB217" s="9"/>
      <c r="AYC217" s="9"/>
      <c r="AYD217" s="9"/>
      <c r="AYE217" s="9"/>
      <c r="AYF217" s="9"/>
      <c r="AYG217" s="9"/>
      <c r="AYH217" s="9"/>
      <c r="AYI217" s="9"/>
      <c r="AYJ217" s="9"/>
      <c r="AYK217" s="9"/>
      <c r="AYL217" s="9"/>
      <c r="AYM217" s="9"/>
      <c r="AYN217" s="9"/>
      <c r="AYO217" s="9"/>
      <c r="AYP217" s="9"/>
      <c r="AYQ217" s="9"/>
      <c r="AYR217" s="9"/>
      <c r="AYS217" s="9"/>
      <c r="AYT217" s="9"/>
      <c r="AYU217" s="9"/>
      <c r="AYV217" s="9"/>
      <c r="AYW217" s="9"/>
      <c r="AYX217" s="9"/>
      <c r="AYY217" s="9"/>
      <c r="AYZ217" s="9"/>
      <c r="AZA217" s="9"/>
      <c r="AZB217" s="9"/>
      <c r="AZC217" s="9"/>
      <c r="AZD217" s="9"/>
      <c r="AZE217" s="9"/>
      <c r="AZF217" s="9"/>
      <c r="AZG217" s="9"/>
      <c r="AZH217" s="9"/>
      <c r="AZI217" s="9"/>
      <c r="AZJ217" s="9"/>
      <c r="AZK217" s="9"/>
      <c r="AZL217" s="9"/>
      <c r="AZM217" s="9"/>
      <c r="AZN217" s="9"/>
      <c r="AZO217" s="9"/>
      <c r="AZP217" s="9"/>
      <c r="AZQ217" s="9"/>
      <c r="AZR217" s="9"/>
      <c r="AZS217" s="9"/>
      <c r="AZT217" s="9"/>
      <c r="AZU217" s="9"/>
      <c r="AZV217" s="9"/>
      <c r="AZW217" s="9"/>
      <c r="AZX217" s="9"/>
      <c r="AZY217" s="9"/>
      <c r="AZZ217" s="9"/>
      <c r="BAA217" s="9"/>
      <c r="BAB217" s="9"/>
      <c r="BAC217" s="9"/>
      <c r="BAD217" s="9"/>
      <c r="BAE217" s="9"/>
      <c r="BAF217" s="9"/>
      <c r="BAG217" s="9"/>
      <c r="BAH217" s="9"/>
      <c r="BAI217" s="9"/>
      <c r="BAJ217" s="9"/>
      <c r="BAK217" s="9"/>
      <c r="BAL217" s="9"/>
      <c r="BAM217" s="9"/>
      <c r="BAN217" s="9"/>
      <c r="BAO217" s="9"/>
      <c r="BAP217" s="9"/>
      <c r="BAQ217" s="9"/>
      <c r="BAR217" s="9"/>
      <c r="BAS217" s="9"/>
      <c r="BAT217" s="9"/>
      <c r="BAU217" s="9"/>
      <c r="BAV217" s="9"/>
      <c r="BAW217" s="9"/>
      <c r="BAX217" s="9"/>
      <c r="BAY217" s="9"/>
      <c r="BAZ217" s="9"/>
      <c r="BBA217" s="9"/>
      <c r="BBB217" s="9"/>
      <c r="BBC217" s="9"/>
      <c r="BBD217" s="9"/>
      <c r="BBE217" s="9"/>
      <c r="BBF217" s="9"/>
      <c r="BBG217" s="9"/>
      <c r="BBH217" s="9"/>
      <c r="BBI217" s="9"/>
      <c r="BBJ217" s="9"/>
      <c r="BBK217" s="9"/>
      <c r="BBL217" s="9"/>
      <c r="BBM217" s="9"/>
      <c r="BBN217" s="9"/>
      <c r="BBO217" s="9"/>
      <c r="BBP217" s="9"/>
      <c r="BBQ217" s="9"/>
      <c r="BBR217" s="9"/>
      <c r="BBS217" s="9"/>
      <c r="BBT217" s="9"/>
      <c r="BBU217" s="9"/>
      <c r="BBV217" s="9"/>
      <c r="BBW217" s="9"/>
      <c r="BBX217" s="9"/>
      <c r="BBY217" s="9"/>
      <c r="BBZ217" s="9"/>
      <c r="BCA217" s="9"/>
      <c r="BCB217" s="9"/>
      <c r="BCC217" s="9"/>
      <c r="BCD217" s="9"/>
      <c r="BCE217" s="9"/>
      <c r="BCF217" s="9"/>
      <c r="BCG217" s="9"/>
      <c r="BCH217" s="9"/>
      <c r="BCI217" s="9"/>
      <c r="BCJ217" s="9"/>
      <c r="BCK217" s="9"/>
      <c r="BCL217" s="9"/>
      <c r="BCM217" s="9"/>
      <c r="BCN217" s="9"/>
      <c r="BCO217" s="9"/>
      <c r="BCP217" s="9"/>
      <c r="BCQ217" s="9"/>
      <c r="BCR217" s="9"/>
      <c r="BCS217" s="9"/>
      <c r="BCT217" s="9"/>
      <c r="BCU217" s="9"/>
      <c r="BCV217" s="9"/>
      <c r="BCW217" s="9"/>
      <c r="BCX217" s="9"/>
      <c r="BCY217" s="9"/>
      <c r="BCZ217" s="9"/>
      <c r="BDA217" s="9"/>
      <c r="BDB217" s="9"/>
      <c r="BDC217" s="9"/>
      <c r="BDD217" s="9"/>
      <c r="BDE217" s="9"/>
      <c r="BDF217" s="9"/>
      <c r="BDG217" s="9"/>
      <c r="BDH217" s="9"/>
      <c r="BDI217" s="9"/>
      <c r="BDJ217" s="9"/>
      <c r="BDK217" s="9"/>
      <c r="BDL217" s="9"/>
      <c r="BDM217" s="9"/>
      <c r="BDN217" s="9"/>
      <c r="BDO217" s="9"/>
      <c r="BDP217" s="9"/>
      <c r="BDQ217" s="9"/>
      <c r="BDR217" s="9"/>
      <c r="BDS217" s="9"/>
      <c r="BDT217" s="9"/>
      <c r="BDU217" s="9"/>
      <c r="BDV217" s="9"/>
      <c r="BDW217" s="9"/>
      <c r="BDX217" s="9"/>
      <c r="BDY217" s="9"/>
      <c r="BDZ217" s="9"/>
      <c r="BEA217" s="9"/>
      <c r="BEB217" s="9"/>
      <c r="BEC217" s="9"/>
      <c r="BED217" s="9"/>
      <c r="BEE217" s="9"/>
      <c r="BEF217" s="9"/>
      <c r="BEG217" s="9"/>
      <c r="BEH217" s="9"/>
      <c r="BEI217" s="9"/>
      <c r="BEJ217" s="9"/>
      <c r="BEK217" s="9"/>
      <c r="BEL217" s="9"/>
      <c r="BEM217" s="9"/>
      <c r="BEN217" s="9"/>
      <c r="BEO217" s="9"/>
      <c r="BEP217" s="9"/>
      <c r="BEQ217" s="9"/>
      <c r="BER217" s="9"/>
      <c r="BES217" s="9"/>
      <c r="BET217" s="9"/>
      <c r="BEU217" s="9"/>
      <c r="BEV217" s="9"/>
      <c r="BEW217" s="9"/>
      <c r="BEX217" s="9"/>
      <c r="BEY217" s="9"/>
      <c r="BEZ217" s="9"/>
      <c r="BFA217" s="9"/>
      <c r="BFB217" s="9"/>
      <c r="BFC217" s="9"/>
      <c r="BFD217" s="9"/>
      <c r="BFE217" s="9"/>
      <c r="BFF217" s="9"/>
      <c r="BFG217" s="9"/>
      <c r="BFH217" s="9"/>
      <c r="BFI217" s="9"/>
      <c r="BFJ217" s="9"/>
      <c r="BFK217" s="9"/>
      <c r="BFL217" s="9"/>
      <c r="BFM217" s="9"/>
      <c r="BFN217" s="9"/>
      <c r="BFO217" s="9"/>
      <c r="BFP217" s="9"/>
      <c r="BFQ217" s="9"/>
      <c r="BFR217" s="9"/>
      <c r="BFS217" s="9"/>
      <c r="BFT217" s="9"/>
      <c r="BFU217" s="9"/>
      <c r="BFV217" s="9"/>
      <c r="BFW217" s="9"/>
      <c r="BFX217" s="9"/>
      <c r="BFY217" s="9"/>
      <c r="BFZ217" s="9"/>
      <c r="BGA217" s="9"/>
      <c r="BGB217" s="9"/>
      <c r="BGC217" s="9"/>
      <c r="BGD217" s="9"/>
      <c r="BGE217" s="9"/>
      <c r="BGF217" s="9"/>
      <c r="BGG217" s="9"/>
      <c r="BGH217" s="9"/>
      <c r="BGI217" s="9"/>
      <c r="BGJ217" s="9"/>
      <c r="BGK217" s="9"/>
      <c r="BGL217" s="9"/>
      <c r="BGM217" s="9"/>
      <c r="BGN217" s="9"/>
      <c r="BGO217" s="9"/>
      <c r="BGP217" s="9"/>
      <c r="BGQ217" s="9"/>
      <c r="BGR217" s="9"/>
      <c r="BGS217" s="9"/>
      <c r="BGT217" s="9"/>
      <c r="BGU217" s="9"/>
      <c r="BGV217" s="9"/>
      <c r="BGW217" s="9"/>
      <c r="BGX217" s="9"/>
      <c r="BGY217" s="9"/>
      <c r="BGZ217" s="9"/>
      <c r="BHA217" s="9"/>
      <c r="BHB217" s="9"/>
      <c r="BHC217" s="9"/>
      <c r="BHD217" s="9"/>
      <c r="BHE217" s="9"/>
      <c r="BHF217" s="9"/>
      <c r="BHG217" s="9"/>
      <c r="BHH217" s="9"/>
      <c r="BHI217" s="9"/>
      <c r="BHJ217" s="9"/>
      <c r="BHK217" s="9"/>
      <c r="BHL217" s="9"/>
      <c r="BHM217" s="9"/>
      <c r="BHN217" s="9"/>
      <c r="BHO217" s="9"/>
      <c r="BHP217" s="9"/>
      <c r="BHQ217" s="9"/>
      <c r="BHR217" s="9"/>
      <c r="BHS217" s="9"/>
      <c r="BHT217" s="9"/>
      <c r="BHU217" s="9"/>
      <c r="BHV217" s="9"/>
      <c r="BHW217" s="9"/>
      <c r="BHX217" s="9"/>
      <c r="BHY217" s="9"/>
      <c r="BHZ217" s="9"/>
      <c r="BIA217" s="9"/>
      <c r="BIB217" s="9"/>
      <c r="BIC217" s="9"/>
      <c r="BID217" s="9"/>
      <c r="BIE217" s="9"/>
      <c r="BIF217" s="9"/>
      <c r="BIG217" s="9"/>
      <c r="BIH217" s="9"/>
      <c r="BII217" s="9"/>
      <c r="BIJ217" s="9"/>
      <c r="BIK217" s="9"/>
      <c r="BIL217" s="9"/>
      <c r="BIM217" s="9"/>
      <c r="BIN217" s="9"/>
      <c r="BIO217" s="9"/>
      <c r="BIP217" s="9"/>
      <c r="BIQ217" s="9"/>
      <c r="BIR217" s="9"/>
      <c r="BIS217" s="9"/>
      <c r="BIT217" s="9"/>
      <c r="BIU217" s="9"/>
      <c r="BIV217" s="9"/>
      <c r="BIW217" s="9"/>
      <c r="BIX217" s="9"/>
      <c r="BIY217" s="9"/>
      <c r="BIZ217" s="9"/>
      <c r="BJA217" s="9"/>
      <c r="BJB217" s="9"/>
      <c r="BJC217" s="9"/>
      <c r="BJD217" s="9"/>
      <c r="BJE217" s="9"/>
      <c r="BJF217" s="9"/>
      <c r="BJG217" s="9"/>
      <c r="BJH217" s="9"/>
      <c r="BJI217" s="9"/>
      <c r="BJJ217" s="9"/>
      <c r="BJK217" s="9"/>
      <c r="BJL217" s="9"/>
      <c r="BJM217" s="9"/>
      <c r="BJN217" s="9"/>
      <c r="BJO217" s="9"/>
      <c r="BJP217" s="9"/>
      <c r="BJQ217" s="9"/>
      <c r="BJR217" s="9"/>
      <c r="BJS217" s="9"/>
      <c r="BJT217" s="9"/>
      <c r="BJU217" s="9"/>
      <c r="BJV217" s="9"/>
      <c r="BJW217" s="9"/>
      <c r="BJX217" s="9"/>
      <c r="BJY217" s="9"/>
      <c r="BJZ217" s="9"/>
      <c r="BKA217" s="9"/>
      <c r="BKB217" s="9"/>
      <c r="BKC217" s="9"/>
      <c r="BKD217" s="9"/>
      <c r="BKE217" s="9"/>
      <c r="BKF217" s="9"/>
      <c r="BKG217" s="9"/>
      <c r="BKH217" s="9"/>
      <c r="BKI217" s="9"/>
      <c r="BKJ217" s="9"/>
      <c r="BKK217" s="9"/>
      <c r="BKL217" s="9"/>
      <c r="BKM217" s="9"/>
      <c r="BKN217" s="9"/>
      <c r="BKO217" s="9"/>
      <c r="BKP217" s="9"/>
      <c r="BKQ217" s="9"/>
      <c r="BKR217" s="9"/>
      <c r="BKS217" s="9"/>
      <c r="BKT217" s="9"/>
      <c r="BKU217" s="9"/>
      <c r="BKV217" s="9"/>
      <c r="BKW217" s="9"/>
      <c r="BKX217" s="9"/>
      <c r="BKY217" s="9"/>
      <c r="BKZ217" s="9"/>
      <c r="BLA217" s="9"/>
      <c r="BLB217" s="9"/>
      <c r="BLC217" s="9"/>
      <c r="BLD217" s="9"/>
      <c r="BLE217" s="9"/>
      <c r="BLF217" s="9"/>
      <c r="BLG217" s="9"/>
      <c r="BLH217" s="9"/>
      <c r="BLI217" s="9"/>
      <c r="BLJ217" s="9"/>
      <c r="BLK217" s="9"/>
      <c r="BLL217" s="9"/>
      <c r="BLM217" s="9"/>
      <c r="BLN217" s="9"/>
      <c r="BLO217" s="9"/>
      <c r="BLP217" s="9"/>
      <c r="BLQ217" s="9"/>
      <c r="BLR217" s="9"/>
      <c r="BLS217" s="9"/>
      <c r="BLT217" s="9"/>
      <c r="BLU217" s="9"/>
      <c r="BLV217" s="9"/>
      <c r="BLW217" s="9"/>
      <c r="BLX217" s="9"/>
      <c r="BLY217" s="9"/>
      <c r="BLZ217" s="9"/>
      <c r="BMA217" s="9"/>
      <c r="BMB217" s="9"/>
      <c r="BMC217" s="9"/>
      <c r="BMD217" s="9"/>
      <c r="BME217" s="9"/>
      <c r="BMF217" s="9"/>
      <c r="BMG217" s="9"/>
      <c r="BMH217" s="9"/>
      <c r="BMI217" s="9"/>
      <c r="BMJ217" s="9"/>
      <c r="BMK217" s="9"/>
      <c r="BML217" s="9"/>
      <c r="BMM217" s="9"/>
      <c r="BMN217" s="9"/>
      <c r="BMO217" s="9"/>
      <c r="BMP217" s="9"/>
      <c r="BMQ217" s="9"/>
      <c r="BMR217" s="9"/>
      <c r="BMS217" s="9"/>
      <c r="BMT217" s="9"/>
      <c r="BMU217" s="9"/>
      <c r="BMV217" s="9"/>
      <c r="BMW217" s="9"/>
      <c r="BMX217" s="9"/>
      <c r="BMY217" s="9"/>
      <c r="BMZ217" s="9"/>
      <c r="BNA217" s="9"/>
      <c r="BNB217" s="9"/>
      <c r="BNC217" s="9"/>
      <c r="BND217" s="9"/>
      <c r="BNE217" s="9"/>
      <c r="BNF217" s="9"/>
      <c r="BNG217" s="9"/>
      <c r="BNH217" s="9"/>
      <c r="BNI217" s="9"/>
      <c r="BNJ217" s="9"/>
      <c r="BNK217" s="9"/>
      <c r="BNL217" s="9"/>
      <c r="BNM217" s="9"/>
      <c r="BNN217" s="9"/>
      <c r="BNO217" s="9"/>
      <c r="BNP217" s="9"/>
      <c r="BNQ217" s="9"/>
      <c r="BNR217" s="9"/>
      <c r="BNS217" s="9"/>
      <c r="BNT217" s="9"/>
      <c r="BNU217" s="9"/>
      <c r="BNV217" s="9"/>
      <c r="BNW217" s="9"/>
      <c r="BNX217" s="9"/>
      <c r="BNY217" s="9"/>
      <c r="BNZ217" s="9"/>
      <c r="BOA217" s="9"/>
      <c r="BOB217" s="9"/>
      <c r="BOC217" s="9"/>
      <c r="BOD217" s="9"/>
      <c r="BOE217" s="9"/>
      <c r="BOF217" s="9"/>
      <c r="BOG217" s="9"/>
      <c r="BOH217" s="9"/>
      <c r="BOI217" s="9"/>
      <c r="BOJ217" s="9"/>
      <c r="BOK217" s="9"/>
      <c r="BOL217" s="9"/>
      <c r="BOM217" s="9"/>
      <c r="BON217" s="9"/>
      <c r="BOO217" s="9"/>
      <c r="BOP217" s="9"/>
      <c r="BOQ217" s="9"/>
      <c r="BOR217" s="9"/>
      <c r="BOS217" s="9"/>
      <c r="BOT217" s="9"/>
      <c r="BOU217" s="9"/>
      <c r="BOV217" s="9"/>
      <c r="BOW217" s="9"/>
      <c r="BOX217" s="9"/>
      <c r="BOY217" s="9"/>
      <c r="BOZ217" s="9"/>
      <c r="BPA217" s="9"/>
      <c r="BPB217" s="9"/>
      <c r="BPC217" s="9"/>
      <c r="BPD217" s="9"/>
      <c r="BPE217" s="9"/>
      <c r="BPF217" s="9"/>
      <c r="BPG217" s="9"/>
      <c r="BPH217" s="9"/>
      <c r="BPI217" s="9"/>
      <c r="BPJ217" s="9"/>
      <c r="BPK217" s="9"/>
      <c r="BPL217" s="9"/>
      <c r="BPM217" s="9"/>
      <c r="BPN217" s="9"/>
      <c r="BPO217" s="9"/>
      <c r="BPP217" s="9"/>
      <c r="BPQ217" s="9"/>
      <c r="BPR217" s="9"/>
      <c r="BPS217" s="9"/>
      <c r="BPT217" s="9"/>
      <c r="BPU217" s="9"/>
      <c r="BPV217" s="9"/>
      <c r="BPW217" s="9"/>
      <c r="BPX217" s="9"/>
      <c r="BPY217" s="9"/>
      <c r="BPZ217" s="9"/>
      <c r="BQA217" s="9"/>
      <c r="BQB217" s="9"/>
      <c r="BQC217" s="9"/>
      <c r="BQD217" s="9"/>
      <c r="BQE217" s="9"/>
      <c r="BQF217" s="9"/>
      <c r="BQG217" s="9"/>
      <c r="BQH217" s="9"/>
      <c r="BQI217" s="9"/>
      <c r="BQJ217" s="9"/>
      <c r="BQK217" s="9"/>
      <c r="BQL217" s="9"/>
      <c r="BQM217" s="9"/>
      <c r="BQN217" s="9"/>
      <c r="BQO217" s="9"/>
      <c r="BQP217" s="9"/>
      <c r="BQQ217" s="9"/>
      <c r="BQR217" s="9"/>
      <c r="BQS217" s="9"/>
      <c r="BQT217" s="9"/>
      <c r="BQU217" s="9"/>
      <c r="BQV217" s="9"/>
      <c r="BQW217" s="9"/>
      <c r="BQX217" s="9"/>
      <c r="BQY217" s="9"/>
      <c r="BQZ217" s="9"/>
      <c r="BRA217" s="9"/>
      <c r="BRB217" s="9"/>
      <c r="BRC217" s="9"/>
      <c r="BRD217" s="9"/>
      <c r="BRE217" s="9"/>
      <c r="BRF217" s="9"/>
      <c r="BRG217" s="9"/>
      <c r="BRH217" s="9"/>
      <c r="BRI217" s="9"/>
      <c r="BRJ217" s="9"/>
      <c r="BRK217" s="9"/>
      <c r="BRL217" s="9"/>
      <c r="BRM217" s="9"/>
      <c r="BRN217" s="9"/>
      <c r="BRO217" s="9"/>
      <c r="BRP217" s="9"/>
      <c r="BRQ217" s="9"/>
      <c r="BRR217" s="9"/>
      <c r="BRS217" s="9"/>
      <c r="BRT217" s="9"/>
      <c r="BRU217" s="9"/>
      <c r="BRV217" s="9"/>
      <c r="BRW217" s="9"/>
      <c r="BRX217" s="9"/>
      <c r="BRY217" s="9"/>
      <c r="BRZ217" s="9"/>
      <c r="BSA217" s="9"/>
      <c r="BSB217" s="9"/>
      <c r="BSC217" s="9"/>
      <c r="BSD217" s="9"/>
      <c r="BSE217" s="9"/>
      <c r="BSF217" s="9"/>
      <c r="BSG217" s="9"/>
      <c r="BSH217" s="9"/>
      <c r="BSI217" s="9"/>
      <c r="BSJ217" s="9"/>
      <c r="BSK217" s="9"/>
      <c r="BSL217" s="9"/>
      <c r="BSM217" s="9"/>
      <c r="BSN217" s="9"/>
      <c r="BSO217" s="9"/>
      <c r="BSP217" s="9"/>
      <c r="BSQ217" s="9"/>
      <c r="BSR217" s="9"/>
      <c r="BSS217" s="9"/>
      <c r="BST217" s="9"/>
      <c r="BSU217" s="9"/>
      <c r="BSV217" s="9"/>
      <c r="BSW217" s="9"/>
      <c r="BSX217" s="9"/>
      <c r="BSY217" s="9"/>
      <c r="BSZ217" s="9"/>
      <c r="BTA217" s="9"/>
      <c r="BTB217" s="9"/>
      <c r="BTC217" s="9"/>
      <c r="BTD217" s="9"/>
      <c r="BTE217" s="9"/>
      <c r="BTF217" s="9"/>
      <c r="BTG217" s="9"/>
      <c r="BTH217" s="9"/>
      <c r="BTI217" s="9"/>
      <c r="BTJ217" s="9"/>
      <c r="BTK217" s="9"/>
      <c r="BTL217" s="9"/>
      <c r="BTM217" s="9"/>
      <c r="BTN217" s="9"/>
      <c r="BTO217" s="9"/>
      <c r="BTP217" s="9"/>
      <c r="BTQ217" s="9"/>
      <c r="BTR217" s="9"/>
      <c r="BTS217" s="9"/>
      <c r="BTT217" s="9"/>
      <c r="BTU217" s="9"/>
      <c r="BTV217" s="9"/>
      <c r="BTW217" s="9"/>
      <c r="BTX217" s="9"/>
      <c r="BTY217" s="9"/>
      <c r="BTZ217" s="9"/>
      <c r="BUA217" s="9"/>
      <c r="BUB217" s="9"/>
      <c r="BUC217" s="9"/>
      <c r="BUD217" s="9"/>
      <c r="BUE217" s="9"/>
      <c r="BUF217" s="9"/>
      <c r="BUG217" s="9"/>
      <c r="BUH217" s="9"/>
      <c r="BUI217" s="9"/>
      <c r="BUJ217" s="9"/>
      <c r="BUK217" s="9"/>
      <c r="BUL217" s="9"/>
      <c r="BUM217" s="9"/>
      <c r="BUN217" s="9"/>
      <c r="BUO217" s="9"/>
      <c r="BUP217" s="9"/>
      <c r="BUQ217" s="9"/>
      <c r="BUR217" s="9"/>
      <c r="BUS217" s="9"/>
      <c r="BUT217" s="9"/>
      <c r="BUU217" s="9"/>
      <c r="BUV217" s="9"/>
      <c r="BUW217" s="9"/>
      <c r="BUX217" s="9"/>
      <c r="BUY217" s="9"/>
      <c r="BUZ217" s="9"/>
      <c r="BVA217" s="9"/>
      <c r="BVB217" s="9"/>
      <c r="BVC217" s="9"/>
      <c r="BVD217" s="9"/>
      <c r="BVE217" s="9"/>
      <c r="BVF217" s="9"/>
      <c r="BVG217" s="9"/>
      <c r="BVH217" s="9"/>
      <c r="BVI217" s="9"/>
      <c r="BVJ217" s="9"/>
      <c r="BVK217" s="9"/>
      <c r="BVL217" s="9"/>
      <c r="BVM217" s="9"/>
      <c r="BVN217" s="9"/>
      <c r="BVO217" s="9"/>
      <c r="BVP217" s="9"/>
      <c r="BVQ217" s="9"/>
      <c r="BVR217" s="9"/>
      <c r="BVS217" s="9"/>
      <c r="BVT217" s="9"/>
      <c r="BVU217" s="9"/>
      <c r="BVV217" s="9"/>
      <c r="BVW217" s="9"/>
      <c r="BVX217" s="9"/>
      <c r="BVY217" s="9"/>
      <c r="BVZ217" s="9"/>
      <c r="BWA217" s="9"/>
      <c r="BWB217" s="9"/>
      <c r="BWC217" s="9"/>
      <c r="BWD217" s="9"/>
      <c r="BWE217" s="9"/>
      <c r="BWF217" s="9"/>
      <c r="BWG217" s="9"/>
      <c r="BWH217" s="9"/>
      <c r="BWI217" s="9"/>
      <c r="BWJ217" s="9"/>
      <c r="BWK217" s="9"/>
      <c r="BWL217" s="9"/>
      <c r="BWM217" s="9"/>
      <c r="BWN217" s="9"/>
      <c r="BWO217" s="9"/>
      <c r="BWP217" s="9"/>
      <c r="BWQ217" s="9"/>
      <c r="BWR217" s="9"/>
      <c r="BWS217" s="9"/>
      <c r="BWT217" s="9"/>
      <c r="BWU217" s="9"/>
      <c r="BWV217" s="9"/>
      <c r="BWW217" s="9"/>
      <c r="BWX217" s="9"/>
      <c r="BWY217" s="9"/>
      <c r="BWZ217" s="9"/>
      <c r="BXA217" s="9"/>
      <c r="BXB217" s="9"/>
      <c r="BXC217" s="9"/>
      <c r="BXD217" s="9"/>
    </row>
    <row r="218" ht="14.25" customHeight="1">
      <c r="A218" s="9">
        <v>35.0</v>
      </c>
      <c r="B218" s="9" t="s">
        <v>11947</v>
      </c>
      <c r="C218" s="9" t="s">
        <v>11948</v>
      </c>
      <c r="D218" s="9" t="s">
        <v>11948</v>
      </c>
      <c r="E218" s="9"/>
      <c r="F218" s="9">
        <v>3.0</v>
      </c>
      <c r="G218" s="9" t="s">
        <v>13785</v>
      </c>
      <c r="H218" s="9"/>
      <c r="I218" s="9"/>
      <c r="J218" s="9"/>
      <c r="K218" s="9"/>
      <c r="L218" s="9">
        <v>3.0</v>
      </c>
      <c r="M218" s="9"/>
      <c r="N218" s="9"/>
      <c r="O218" s="9"/>
      <c r="P218" s="9">
        <v>0.0</v>
      </c>
      <c r="Q218" s="9" t="s">
        <v>13786</v>
      </c>
      <c r="R218" s="9"/>
      <c r="S218" s="9" t="s">
        <v>3479</v>
      </c>
      <c r="T218" s="9" t="s">
        <v>3478</v>
      </c>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c r="DA218" s="9"/>
      <c r="DB218" s="9"/>
      <c r="DC218" s="9"/>
      <c r="DD218" s="9"/>
      <c r="DE218" s="9"/>
      <c r="DF218" s="9"/>
      <c r="DG218" s="9"/>
      <c r="DH218" s="9"/>
      <c r="DI218" s="9"/>
      <c r="DJ218" s="9"/>
      <c r="DK218" s="9"/>
      <c r="DL218" s="9"/>
      <c r="DM218" s="9"/>
      <c r="DN218" s="9"/>
      <c r="DO218" s="9"/>
      <c r="DP218" s="9"/>
      <c r="DQ218" s="9"/>
      <c r="DR218" s="9"/>
      <c r="DS218" s="9"/>
      <c r="DT218" s="9"/>
      <c r="DU218" s="9"/>
      <c r="DV218" s="9"/>
      <c r="DW218" s="9"/>
      <c r="DX218" s="9"/>
      <c r="DY218" s="9"/>
      <c r="DZ218" s="9"/>
      <c r="EA218" s="9"/>
      <c r="EB218" s="9"/>
      <c r="EC218" s="9"/>
      <c r="ED218" s="9"/>
      <c r="EE218" s="9"/>
      <c r="EF218" s="9"/>
      <c r="EG218" s="9"/>
      <c r="EH218" s="9"/>
      <c r="EI218" s="9"/>
      <c r="EJ218" s="9"/>
      <c r="EK218" s="9"/>
      <c r="EL218" s="9"/>
      <c r="EM218" s="9"/>
      <c r="EN218" s="9"/>
      <c r="EO218" s="9"/>
      <c r="EP218" s="9"/>
      <c r="EQ218" s="9"/>
      <c r="ER218" s="9"/>
      <c r="ES218" s="9"/>
      <c r="ET218" s="9"/>
      <c r="EU218" s="9"/>
      <c r="EV218" s="9"/>
      <c r="EW218" s="9"/>
      <c r="EX218" s="9"/>
      <c r="EY218" s="9"/>
      <c r="EZ218" s="9"/>
      <c r="FA218" s="9"/>
      <c r="FB218" s="9"/>
      <c r="FC218" s="9"/>
      <c r="FD218" s="9"/>
      <c r="FE218" s="9"/>
      <c r="FF218" s="9"/>
      <c r="FG218" s="9"/>
      <c r="FH218" s="9"/>
      <c r="FI218" s="9"/>
      <c r="FJ218" s="9"/>
      <c r="FK218" s="9"/>
      <c r="FL218" s="9"/>
      <c r="FM218" s="9"/>
      <c r="FN218" s="9"/>
      <c r="FO218" s="9"/>
      <c r="FP218" s="9"/>
      <c r="FQ218" s="9"/>
      <c r="FR218" s="9"/>
      <c r="FS218" s="9"/>
      <c r="FT218" s="9"/>
      <c r="FU218" s="9"/>
      <c r="FV218" s="9"/>
      <c r="FW218" s="9"/>
      <c r="FX218" s="9"/>
      <c r="FY218" s="9"/>
      <c r="FZ218" s="9"/>
      <c r="GA218" s="9"/>
      <c r="GB218" s="9"/>
      <c r="GC218" s="9"/>
      <c r="GD218" s="9"/>
      <c r="GE218" s="9"/>
      <c r="GF218" s="9"/>
      <c r="GG218" s="9"/>
      <c r="GH218" s="9"/>
      <c r="GI218" s="9"/>
      <c r="GJ218" s="9"/>
      <c r="GK218" s="9"/>
      <c r="GL218" s="9"/>
      <c r="GM218" s="9"/>
      <c r="GN218" s="9"/>
      <c r="GO218" s="9"/>
      <c r="GP218" s="9"/>
      <c r="GQ218" s="9"/>
      <c r="GR218" s="9"/>
      <c r="GS218" s="9"/>
      <c r="GT218" s="9"/>
      <c r="GU218" s="9"/>
      <c r="GV218" s="9"/>
      <c r="GW218" s="9"/>
      <c r="GX218" s="9"/>
      <c r="GY218" s="9"/>
      <c r="GZ218" s="9"/>
      <c r="HA218" s="9"/>
      <c r="HB218" s="9"/>
      <c r="HC218" s="9"/>
      <c r="HD218" s="9"/>
      <c r="HE218" s="9"/>
      <c r="HF218" s="9"/>
      <c r="HG218" s="9"/>
      <c r="HH218" s="9"/>
      <c r="HI218" s="9"/>
      <c r="HJ218" s="9"/>
      <c r="HK218" s="9"/>
      <c r="HL218" s="9"/>
      <c r="HM218" s="9"/>
      <c r="HN218" s="9"/>
      <c r="HO218" s="9"/>
      <c r="HP218" s="9"/>
      <c r="HQ218" s="9"/>
      <c r="HR218" s="9"/>
      <c r="HS218" s="9"/>
      <c r="HT218" s="9"/>
      <c r="HU218" s="9"/>
      <c r="HV218" s="9"/>
      <c r="HW218" s="9"/>
      <c r="HX218" s="9"/>
      <c r="HY218" s="9"/>
      <c r="HZ218" s="9"/>
      <c r="IA218" s="9"/>
      <c r="IB218" s="9"/>
      <c r="IC218" s="9"/>
      <c r="ID218" s="9"/>
      <c r="IE218" s="9"/>
      <c r="IF218" s="9"/>
      <c r="IG218" s="9"/>
      <c r="IH218" s="9"/>
      <c r="II218" s="9"/>
      <c r="IJ218" s="9"/>
      <c r="IK218" s="9"/>
      <c r="IL218" s="9"/>
      <c r="IM218" s="9"/>
      <c r="IN218" s="9"/>
      <c r="IO218" s="9"/>
      <c r="IP218" s="9"/>
      <c r="IQ218" s="9"/>
      <c r="IR218" s="9"/>
      <c r="IS218" s="9"/>
      <c r="IT218" s="9"/>
      <c r="IU218" s="9"/>
      <c r="IV218" s="9"/>
      <c r="IW218" s="9"/>
      <c r="IX218" s="9"/>
      <c r="IY218" s="9"/>
      <c r="IZ218" s="9"/>
      <c r="JA218" s="9"/>
      <c r="JB218" s="9"/>
      <c r="JC218" s="9"/>
      <c r="JD218" s="9"/>
      <c r="JE218" s="9"/>
      <c r="JF218" s="9"/>
      <c r="JG218" s="9"/>
      <c r="JH218" s="9"/>
      <c r="JI218" s="9"/>
      <c r="JJ218" s="9"/>
      <c r="JK218" s="9"/>
      <c r="JL218" s="9"/>
      <c r="JM218" s="9"/>
      <c r="JN218" s="9"/>
      <c r="JO218" s="9"/>
      <c r="JP218" s="9"/>
      <c r="JQ218" s="9"/>
      <c r="JR218" s="9"/>
      <c r="JS218" s="9"/>
      <c r="JT218" s="9"/>
      <c r="JU218" s="9"/>
      <c r="JV218" s="9"/>
      <c r="JW218" s="9"/>
      <c r="JX218" s="9"/>
      <c r="JY218" s="9"/>
      <c r="JZ218" s="9"/>
      <c r="KA218" s="9"/>
      <c r="KB218" s="9"/>
      <c r="KC218" s="9"/>
      <c r="KD218" s="9"/>
      <c r="KE218" s="9"/>
      <c r="KF218" s="9"/>
      <c r="KG218" s="9"/>
      <c r="KH218" s="9"/>
      <c r="KI218" s="9"/>
      <c r="KJ218" s="9"/>
      <c r="KK218" s="9"/>
      <c r="KL218" s="9"/>
      <c r="KM218" s="9"/>
      <c r="KN218" s="9"/>
      <c r="KO218" s="9"/>
      <c r="KP218" s="9"/>
      <c r="KQ218" s="9"/>
      <c r="KR218" s="9"/>
      <c r="KS218" s="9"/>
      <c r="KT218" s="9"/>
      <c r="KU218" s="9"/>
      <c r="KV218" s="9"/>
      <c r="KW218" s="9"/>
      <c r="KX218" s="9"/>
      <c r="KY218" s="9"/>
      <c r="KZ218" s="9"/>
      <c r="LA218" s="9"/>
      <c r="LB218" s="9"/>
      <c r="LC218" s="9"/>
      <c r="LD218" s="9"/>
      <c r="LE218" s="9"/>
      <c r="LF218" s="9"/>
      <c r="LG218" s="9"/>
      <c r="LH218" s="9"/>
      <c r="LI218" s="9"/>
      <c r="LJ218" s="9"/>
      <c r="LK218" s="9"/>
      <c r="LL218" s="9"/>
      <c r="LM218" s="9"/>
      <c r="LN218" s="9"/>
      <c r="LO218" s="9"/>
      <c r="LP218" s="9"/>
      <c r="LQ218" s="9"/>
      <c r="LR218" s="9"/>
      <c r="LS218" s="9"/>
      <c r="LT218" s="9"/>
      <c r="LU218" s="9"/>
      <c r="LV218" s="9"/>
      <c r="LW218" s="9"/>
      <c r="LX218" s="9"/>
      <c r="LY218" s="9"/>
      <c r="LZ218" s="9"/>
      <c r="MA218" s="9"/>
      <c r="MB218" s="9"/>
      <c r="MC218" s="9"/>
      <c r="MD218" s="9"/>
      <c r="ME218" s="9"/>
      <c r="MF218" s="9"/>
      <c r="MG218" s="9"/>
      <c r="MH218" s="9"/>
      <c r="MI218" s="9"/>
      <c r="MJ218" s="9"/>
      <c r="MK218" s="9"/>
      <c r="ML218" s="9"/>
      <c r="MM218" s="9"/>
      <c r="MN218" s="9"/>
      <c r="MO218" s="9"/>
      <c r="MP218" s="9"/>
      <c r="MQ218" s="9"/>
      <c r="MR218" s="9"/>
      <c r="MS218" s="9"/>
      <c r="MT218" s="9"/>
      <c r="MU218" s="9"/>
      <c r="MV218" s="9"/>
      <c r="MW218" s="9"/>
      <c r="MX218" s="9"/>
      <c r="MY218" s="9"/>
      <c r="MZ218" s="9"/>
      <c r="NA218" s="9"/>
      <c r="NB218" s="9"/>
      <c r="NC218" s="9"/>
      <c r="ND218" s="9"/>
      <c r="NE218" s="9"/>
      <c r="NF218" s="9"/>
      <c r="NG218" s="9"/>
      <c r="NH218" s="9"/>
      <c r="NI218" s="9"/>
      <c r="NJ218" s="9"/>
      <c r="NK218" s="9"/>
      <c r="NL218" s="9"/>
      <c r="NM218" s="9"/>
      <c r="NN218" s="9"/>
      <c r="NO218" s="9"/>
      <c r="NP218" s="9"/>
      <c r="NQ218" s="9"/>
      <c r="NR218" s="9"/>
      <c r="NS218" s="9"/>
      <c r="NT218" s="9"/>
      <c r="NU218" s="9"/>
      <c r="NV218" s="9"/>
      <c r="NW218" s="9"/>
      <c r="NX218" s="9"/>
      <c r="NY218" s="9"/>
      <c r="NZ218" s="9"/>
      <c r="OA218" s="9"/>
      <c r="OB218" s="9"/>
      <c r="OC218" s="9"/>
      <c r="OD218" s="9"/>
      <c r="OE218" s="9"/>
      <c r="OF218" s="9"/>
      <c r="OG218" s="9"/>
      <c r="OH218" s="9"/>
      <c r="OI218" s="9"/>
      <c r="OJ218" s="9"/>
      <c r="OK218" s="9"/>
      <c r="OL218" s="9"/>
      <c r="OM218" s="9"/>
      <c r="ON218" s="9"/>
      <c r="OO218" s="9"/>
      <c r="OP218" s="9"/>
      <c r="OQ218" s="9"/>
      <c r="OR218" s="9"/>
      <c r="OS218" s="9"/>
      <c r="OT218" s="9"/>
      <c r="OU218" s="9"/>
      <c r="OV218" s="9"/>
      <c r="OW218" s="9"/>
      <c r="OX218" s="9"/>
      <c r="OY218" s="9"/>
      <c r="OZ218" s="9"/>
      <c r="PA218" s="9"/>
      <c r="PB218" s="9"/>
      <c r="PC218" s="9"/>
      <c r="PD218" s="9"/>
      <c r="PE218" s="9"/>
      <c r="PF218" s="9"/>
      <c r="PG218" s="9"/>
      <c r="PH218" s="9"/>
      <c r="PI218" s="9"/>
      <c r="PJ218" s="9"/>
      <c r="PK218" s="9"/>
      <c r="PL218" s="9"/>
      <c r="PM218" s="9"/>
      <c r="PN218" s="9"/>
      <c r="PO218" s="9"/>
      <c r="PP218" s="9"/>
      <c r="PQ218" s="9"/>
      <c r="PR218" s="9"/>
      <c r="PS218" s="9"/>
      <c r="PT218" s="9"/>
      <c r="PU218" s="9"/>
      <c r="PV218" s="9"/>
      <c r="PW218" s="9"/>
      <c r="PX218" s="9"/>
      <c r="PY218" s="9"/>
      <c r="PZ218" s="9"/>
      <c r="QA218" s="9"/>
      <c r="QB218" s="9"/>
      <c r="QC218" s="9"/>
      <c r="QD218" s="9"/>
      <c r="QE218" s="9"/>
      <c r="QF218" s="9"/>
      <c r="QG218" s="9"/>
      <c r="QH218" s="9"/>
      <c r="QI218" s="9"/>
      <c r="QJ218" s="9"/>
      <c r="QK218" s="9"/>
      <c r="QL218" s="9"/>
      <c r="QM218" s="9"/>
      <c r="QN218" s="9"/>
      <c r="QO218" s="9"/>
      <c r="QP218" s="9"/>
      <c r="QQ218" s="9"/>
      <c r="QR218" s="9"/>
      <c r="QS218" s="9"/>
      <c r="QT218" s="9"/>
      <c r="QU218" s="9"/>
      <c r="QV218" s="9"/>
      <c r="QW218" s="9"/>
      <c r="QX218" s="9"/>
      <c r="QY218" s="9"/>
      <c r="QZ218" s="9"/>
      <c r="RA218" s="9"/>
      <c r="RB218" s="9"/>
      <c r="RC218" s="9"/>
      <c r="RD218" s="9"/>
      <c r="RE218" s="9"/>
      <c r="RF218" s="9"/>
      <c r="RG218" s="9"/>
      <c r="RH218" s="9"/>
      <c r="RI218" s="9"/>
      <c r="RJ218" s="9"/>
      <c r="RK218" s="9"/>
      <c r="RL218" s="9"/>
      <c r="RM218" s="9"/>
      <c r="RN218" s="9"/>
      <c r="RO218" s="9"/>
      <c r="RP218" s="9"/>
      <c r="RQ218" s="9"/>
      <c r="RR218" s="9"/>
      <c r="RS218" s="9"/>
      <c r="RT218" s="9"/>
      <c r="RU218" s="9"/>
      <c r="RV218" s="9"/>
      <c r="RW218" s="9"/>
      <c r="RX218" s="9"/>
      <c r="RY218" s="9"/>
      <c r="RZ218" s="9"/>
      <c r="SA218" s="9"/>
      <c r="SB218" s="9"/>
      <c r="SC218" s="9"/>
      <c r="SD218" s="9"/>
      <c r="SE218" s="9"/>
      <c r="SF218" s="9"/>
      <c r="SG218" s="9"/>
      <c r="SH218" s="9"/>
      <c r="SI218" s="9"/>
      <c r="SJ218" s="9"/>
      <c r="SK218" s="9"/>
      <c r="SL218" s="9"/>
      <c r="SM218" s="9"/>
      <c r="SN218" s="9"/>
      <c r="SO218" s="9"/>
      <c r="SP218" s="9"/>
      <c r="SQ218" s="9"/>
      <c r="SR218" s="9"/>
      <c r="SS218" s="9"/>
      <c r="ST218" s="9"/>
      <c r="SU218" s="9"/>
      <c r="SV218" s="9"/>
      <c r="SW218" s="9"/>
      <c r="SX218" s="9"/>
      <c r="SY218" s="9"/>
      <c r="SZ218" s="9"/>
      <c r="TA218" s="9"/>
      <c r="TB218" s="9"/>
      <c r="TC218" s="9"/>
      <c r="TD218" s="9"/>
      <c r="TE218" s="9"/>
      <c r="TF218" s="9"/>
      <c r="TG218" s="9"/>
      <c r="TH218" s="9"/>
      <c r="TI218" s="9"/>
      <c r="TJ218" s="9"/>
      <c r="TK218" s="9"/>
      <c r="TL218" s="9"/>
      <c r="TM218" s="9"/>
      <c r="TN218" s="9"/>
      <c r="TO218" s="9"/>
      <c r="ANB218" s="9"/>
      <c r="ANC218" s="9"/>
      <c r="AND218" s="9"/>
      <c r="ANE218" s="9"/>
      <c r="ANF218" s="9"/>
      <c r="ANG218" s="9"/>
      <c r="ANH218" s="9"/>
      <c r="ANI218" s="9"/>
      <c r="ANJ218" s="9"/>
      <c r="ANK218" s="9"/>
      <c r="ANL218" s="9"/>
      <c r="ANM218" s="9"/>
      <c r="ANN218" s="9"/>
      <c r="ANO218" s="9"/>
      <c r="ANP218" s="9"/>
      <c r="ANQ218" s="9"/>
      <c r="ANR218" s="9"/>
      <c r="ANS218" s="9"/>
      <c r="ANT218" s="9"/>
      <c r="ANU218" s="9"/>
      <c r="ANV218" s="9"/>
      <c r="ANW218" s="9"/>
      <c r="ANX218" s="9"/>
      <c r="ANY218" s="9"/>
      <c r="ANZ218" s="9"/>
      <c r="AOA218" s="9"/>
      <c r="AOB218" s="9"/>
      <c r="AOC218" s="9"/>
      <c r="AOD218" s="9"/>
      <c r="AOE218" s="9"/>
      <c r="AOF218" s="9"/>
      <c r="AOG218" s="9"/>
      <c r="AOH218" s="9"/>
      <c r="AOI218" s="9"/>
      <c r="AOJ218" s="9"/>
      <c r="AOK218" s="9"/>
      <c r="AOL218" s="9"/>
      <c r="AOM218" s="9"/>
      <c r="AON218" s="9"/>
      <c r="AOO218" s="9"/>
      <c r="AOP218" s="9"/>
      <c r="AOQ218" s="9"/>
      <c r="AOR218" s="9"/>
      <c r="AOS218" s="9"/>
      <c r="AOT218" s="9"/>
      <c r="AOU218" s="9"/>
      <c r="AOV218" s="9"/>
      <c r="AOW218" s="9"/>
      <c r="AOX218" s="9"/>
      <c r="AOY218" s="9"/>
      <c r="AOZ218" s="9"/>
      <c r="APA218" s="9"/>
      <c r="APB218" s="9"/>
      <c r="APC218" s="9"/>
      <c r="APD218" s="9"/>
      <c r="APE218" s="9"/>
      <c r="APF218" s="9"/>
      <c r="APG218" s="9"/>
      <c r="APH218" s="9"/>
      <c r="API218" s="9"/>
      <c r="APJ218" s="9"/>
      <c r="APK218" s="9"/>
      <c r="APL218" s="9"/>
      <c r="APM218" s="9"/>
      <c r="APN218" s="9"/>
      <c r="APO218" s="9"/>
      <c r="APP218" s="9"/>
      <c r="APQ218" s="9"/>
      <c r="APR218" s="9"/>
      <c r="APS218" s="9"/>
      <c r="APT218" s="9"/>
      <c r="APU218" s="9"/>
      <c r="APV218" s="9"/>
      <c r="APW218" s="9"/>
      <c r="APX218" s="9"/>
      <c r="APY218" s="9"/>
      <c r="APZ218" s="9"/>
      <c r="AQA218" s="9"/>
      <c r="AQB218" s="9"/>
      <c r="AQC218" s="9"/>
      <c r="AQD218" s="9"/>
      <c r="AQE218" s="9"/>
      <c r="AQF218" s="9"/>
      <c r="AQG218" s="9"/>
      <c r="AQH218" s="9"/>
      <c r="AQI218" s="9"/>
      <c r="AQJ218" s="9"/>
      <c r="AQK218" s="9"/>
      <c r="AQL218" s="9"/>
      <c r="AQM218" s="9"/>
      <c r="AQN218" s="9"/>
      <c r="AQO218" s="9"/>
      <c r="AQP218" s="9"/>
      <c r="AQQ218" s="9"/>
      <c r="AQR218" s="9"/>
      <c r="AQS218" s="9"/>
      <c r="AQT218" s="9"/>
      <c r="AQU218" s="9"/>
      <c r="AQV218" s="9"/>
      <c r="AQW218" s="9"/>
      <c r="AQX218" s="9"/>
      <c r="AQY218" s="9"/>
      <c r="AQZ218" s="9"/>
      <c r="ARA218" s="9"/>
      <c r="ARB218" s="9"/>
      <c r="ARC218" s="9"/>
      <c r="ARD218" s="9"/>
      <c r="ARE218" s="9"/>
      <c r="ARF218" s="9"/>
      <c r="ARG218" s="9"/>
      <c r="ARH218" s="9"/>
      <c r="ARI218" s="9"/>
      <c r="ARJ218" s="9"/>
      <c r="ARK218" s="9"/>
      <c r="ARL218" s="9"/>
      <c r="ARM218" s="9"/>
      <c r="ARN218" s="9"/>
      <c r="ARO218" s="9"/>
      <c r="ARP218" s="9"/>
      <c r="ARQ218" s="9"/>
      <c r="ARR218" s="9"/>
      <c r="ARS218" s="9"/>
      <c r="ART218" s="9"/>
      <c r="ARU218" s="9"/>
      <c r="ARV218" s="9"/>
      <c r="ARW218" s="9"/>
      <c r="ARX218" s="9"/>
      <c r="ARY218" s="9"/>
      <c r="ARZ218" s="9"/>
      <c r="ASA218" s="9"/>
      <c r="ASB218" s="9"/>
      <c r="ASC218" s="9"/>
      <c r="ASD218" s="9"/>
      <c r="ASE218" s="9"/>
      <c r="ASF218" s="9"/>
      <c r="ASG218" s="9"/>
      <c r="ASH218" s="9"/>
      <c r="ASI218" s="9"/>
      <c r="ASJ218" s="9"/>
      <c r="ASK218" s="9"/>
      <c r="ASL218" s="9"/>
      <c r="ASM218" s="9"/>
      <c r="ASN218" s="9"/>
      <c r="ASO218" s="9"/>
      <c r="ASP218" s="9"/>
      <c r="ASQ218" s="9"/>
      <c r="ASR218" s="9"/>
      <c r="ASS218" s="9"/>
      <c r="AST218" s="9"/>
      <c r="ASU218" s="9"/>
      <c r="ASV218" s="9"/>
      <c r="ASW218" s="9"/>
      <c r="ASX218" s="9"/>
      <c r="ASY218" s="9"/>
      <c r="ASZ218" s="9"/>
      <c r="ATA218" s="9"/>
      <c r="ATB218" s="9"/>
      <c r="ATC218" s="9"/>
      <c r="ATD218" s="9"/>
      <c r="ATE218" s="9"/>
      <c r="ATF218" s="9"/>
      <c r="ATG218" s="9"/>
      <c r="ATH218" s="9"/>
      <c r="ATI218" s="9"/>
      <c r="ATJ218" s="9"/>
      <c r="ATK218" s="9"/>
      <c r="ATL218" s="9"/>
      <c r="ATM218" s="9"/>
      <c r="ATN218" s="9"/>
      <c r="ATO218" s="9"/>
      <c r="ATP218" s="9"/>
      <c r="ATQ218" s="9"/>
      <c r="ATR218" s="9"/>
      <c r="ATS218" s="9"/>
      <c r="ATT218" s="9"/>
      <c r="ATU218" s="9"/>
      <c r="ATV218" s="9"/>
      <c r="ATW218" s="9"/>
      <c r="ATX218" s="9"/>
      <c r="ATY218" s="9"/>
      <c r="ATZ218" s="9"/>
      <c r="AUA218" s="9"/>
      <c r="AUB218" s="9"/>
      <c r="AUC218" s="9"/>
      <c r="AUD218" s="9"/>
      <c r="AUE218" s="9"/>
      <c r="AUF218" s="9"/>
      <c r="AUG218" s="9"/>
      <c r="AUH218" s="9"/>
      <c r="AUI218" s="9"/>
      <c r="AUJ218" s="9"/>
      <c r="AUK218" s="9"/>
      <c r="AUL218" s="9"/>
      <c r="AUM218" s="9"/>
      <c r="AUN218" s="9"/>
      <c r="AUO218" s="9"/>
      <c r="AUP218" s="9"/>
      <c r="AUQ218" s="9"/>
      <c r="AUR218" s="9"/>
      <c r="AUS218" s="9"/>
      <c r="AUT218" s="9"/>
      <c r="AUU218" s="9"/>
      <c r="AUV218" s="9"/>
      <c r="AUW218" s="9"/>
      <c r="AUX218" s="9"/>
      <c r="AUY218" s="9"/>
      <c r="AUZ218" s="9"/>
      <c r="AVA218" s="9"/>
      <c r="AVB218" s="9"/>
      <c r="AVC218" s="9"/>
      <c r="AVD218" s="9"/>
      <c r="AVE218" s="9"/>
      <c r="AVF218" s="9"/>
      <c r="AVG218" s="9"/>
      <c r="AVH218" s="9"/>
      <c r="AVI218" s="9"/>
      <c r="AVJ218" s="9"/>
      <c r="AVK218" s="9"/>
      <c r="AVL218" s="9"/>
      <c r="AVM218" s="9"/>
      <c r="AVN218" s="9"/>
      <c r="AVO218" s="9"/>
      <c r="AVP218" s="9"/>
      <c r="AVQ218" s="9"/>
      <c r="AVR218" s="9"/>
      <c r="AVS218" s="9"/>
      <c r="AVT218" s="9"/>
      <c r="AVU218" s="9"/>
      <c r="AVV218" s="9"/>
      <c r="AVW218" s="9"/>
      <c r="AVX218" s="9"/>
      <c r="AVY218" s="9"/>
      <c r="AVZ218" s="9"/>
      <c r="AWA218" s="9"/>
      <c r="AWB218" s="9"/>
      <c r="AWC218" s="9"/>
      <c r="AWD218" s="9"/>
      <c r="AWE218" s="9"/>
      <c r="AWF218" s="9"/>
      <c r="AWG218" s="9"/>
      <c r="AWH218" s="9"/>
      <c r="AWI218" s="9"/>
      <c r="AWJ218" s="9"/>
      <c r="AWK218" s="9"/>
      <c r="AWL218" s="9"/>
      <c r="AWM218" s="9"/>
      <c r="AWN218" s="9"/>
      <c r="AWO218" s="9"/>
      <c r="AWP218" s="9"/>
      <c r="AWQ218" s="9"/>
      <c r="AWR218" s="9"/>
      <c r="AWS218" s="9"/>
      <c r="AWT218" s="9"/>
      <c r="AWU218" s="9"/>
      <c r="AWV218" s="9"/>
      <c r="AWW218" s="9"/>
      <c r="AWX218" s="9"/>
      <c r="AWY218" s="9"/>
      <c r="AWZ218" s="9"/>
      <c r="AXA218" s="9"/>
      <c r="AXB218" s="9"/>
      <c r="AXC218" s="9"/>
      <c r="AXD218" s="9"/>
      <c r="AXE218" s="9"/>
      <c r="AXF218" s="9"/>
      <c r="AXG218" s="9"/>
      <c r="AXH218" s="9"/>
      <c r="AXI218" s="9"/>
      <c r="AXJ218" s="9"/>
      <c r="AXK218" s="9"/>
      <c r="AXL218" s="9"/>
      <c r="AXM218" s="9"/>
      <c r="AXN218" s="9"/>
      <c r="AXO218" s="9"/>
      <c r="AXP218" s="9"/>
      <c r="AXQ218" s="9"/>
      <c r="AXR218" s="9"/>
      <c r="AXS218" s="9"/>
      <c r="AXT218" s="9"/>
      <c r="AXU218" s="9"/>
      <c r="AXV218" s="9"/>
      <c r="AXW218" s="9"/>
      <c r="AXX218" s="9"/>
      <c r="AXY218" s="9"/>
      <c r="AXZ218" s="9"/>
      <c r="AYA218" s="9"/>
      <c r="AYB218" s="9"/>
      <c r="AYC218" s="9"/>
      <c r="AYD218" s="9"/>
      <c r="AYE218" s="9"/>
      <c r="AYF218" s="9"/>
      <c r="AYG218" s="9"/>
      <c r="AYH218" s="9"/>
      <c r="AYI218" s="9"/>
      <c r="AYJ218" s="9"/>
      <c r="AYK218" s="9"/>
      <c r="AYL218" s="9"/>
      <c r="AYM218" s="9"/>
      <c r="AYN218" s="9"/>
      <c r="AYO218" s="9"/>
      <c r="AYP218" s="9"/>
      <c r="AYQ218" s="9"/>
      <c r="AYR218" s="9"/>
      <c r="AYS218" s="9"/>
      <c r="AYT218" s="9"/>
      <c r="AYU218" s="9"/>
      <c r="AYV218" s="9"/>
      <c r="AYW218" s="9"/>
      <c r="AYX218" s="9"/>
      <c r="AYY218" s="9"/>
      <c r="AYZ218" s="9"/>
      <c r="AZA218" s="9"/>
      <c r="AZB218" s="9"/>
      <c r="AZC218" s="9"/>
      <c r="AZD218" s="9"/>
      <c r="AZE218" s="9"/>
      <c r="AZF218" s="9"/>
      <c r="AZG218" s="9"/>
      <c r="AZH218" s="9"/>
      <c r="AZI218" s="9"/>
      <c r="AZJ218" s="9"/>
      <c r="AZK218" s="9"/>
      <c r="AZL218" s="9"/>
      <c r="AZM218" s="9"/>
      <c r="AZN218" s="9"/>
      <c r="AZO218" s="9"/>
      <c r="AZP218" s="9"/>
      <c r="AZQ218" s="9"/>
      <c r="AZR218" s="9"/>
      <c r="AZS218" s="9"/>
      <c r="AZT218" s="9"/>
      <c r="AZU218" s="9"/>
      <c r="AZV218" s="9"/>
      <c r="AZW218" s="9"/>
      <c r="AZX218" s="9"/>
      <c r="AZY218" s="9"/>
      <c r="AZZ218" s="9"/>
      <c r="BAA218" s="9"/>
      <c r="BAB218" s="9"/>
      <c r="BAC218" s="9"/>
      <c r="BAD218" s="9"/>
      <c r="BAE218" s="9"/>
      <c r="BAF218" s="9"/>
      <c r="BAG218" s="9"/>
      <c r="BAH218" s="9"/>
      <c r="BAI218" s="9"/>
      <c r="BAJ218" s="9"/>
      <c r="BAK218" s="9"/>
      <c r="BAL218" s="9"/>
      <c r="BAM218" s="9"/>
      <c r="BAN218" s="9"/>
      <c r="BAO218" s="9"/>
      <c r="BAP218" s="9"/>
      <c r="BAQ218" s="9"/>
      <c r="BAR218" s="9"/>
      <c r="BAS218" s="9"/>
      <c r="BAT218" s="9"/>
      <c r="BAU218" s="9"/>
      <c r="BAV218" s="9"/>
      <c r="BAW218" s="9"/>
      <c r="BAX218" s="9"/>
      <c r="BAY218" s="9"/>
      <c r="BAZ218" s="9"/>
      <c r="BBA218" s="9"/>
      <c r="BBB218" s="9"/>
      <c r="BBC218" s="9"/>
      <c r="BBD218" s="9"/>
      <c r="BBE218" s="9"/>
      <c r="BBF218" s="9"/>
      <c r="BBG218" s="9"/>
      <c r="BBH218" s="9"/>
      <c r="BBI218" s="9"/>
      <c r="BBJ218" s="9"/>
      <c r="BBK218" s="9"/>
      <c r="BBL218" s="9"/>
      <c r="BBM218" s="9"/>
      <c r="BBN218" s="9"/>
      <c r="BBO218" s="9"/>
      <c r="BBP218" s="9"/>
      <c r="BBQ218" s="9"/>
      <c r="BBR218" s="9"/>
      <c r="BBS218" s="9"/>
      <c r="BBT218" s="9"/>
      <c r="BBU218" s="9"/>
      <c r="BBV218" s="9"/>
      <c r="BBW218" s="9"/>
      <c r="BBX218" s="9"/>
      <c r="BBY218" s="9"/>
      <c r="BBZ218" s="9"/>
      <c r="BCA218" s="9"/>
      <c r="BCB218" s="9"/>
      <c r="BCC218" s="9"/>
      <c r="BCD218" s="9"/>
      <c r="BCE218" s="9"/>
      <c r="BCF218" s="9"/>
      <c r="BCG218" s="9"/>
      <c r="BCH218" s="9"/>
      <c r="BCI218" s="9"/>
      <c r="BCJ218" s="9"/>
      <c r="BCK218" s="9"/>
      <c r="BCL218" s="9"/>
      <c r="BCM218" s="9"/>
      <c r="BCN218" s="9"/>
      <c r="BCO218" s="9"/>
      <c r="BCP218" s="9"/>
      <c r="BCQ218" s="9"/>
      <c r="BCR218" s="9"/>
      <c r="BCS218" s="9"/>
      <c r="BCT218" s="9"/>
      <c r="BCU218" s="9"/>
      <c r="BCV218" s="9"/>
      <c r="BCW218" s="9"/>
      <c r="BCX218" s="9"/>
      <c r="BCY218" s="9"/>
      <c r="BCZ218" s="9"/>
      <c r="BDA218" s="9"/>
      <c r="BDB218" s="9"/>
      <c r="BDC218" s="9"/>
      <c r="BDD218" s="9"/>
      <c r="BDE218" s="9"/>
      <c r="BDF218" s="9"/>
      <c r="BDG218" s="9"/>
      <c r="BDH218" s="9"/>
      <c r="BDI218" s="9"/>
      <c r="BDJ218" s="9"/>
      <c r="BDK218" s="9"/>
      <c r="BDL218" s="9"/>
      <c r="BDM218" s="9"/>
      <c r="BDN218" s="9"/>
      <c r="BDO218" s="9"/>
      <c r="BDP218" s="9"/>
      <c r="BDQ218" s="9"/>
      <c r="BDR218" s="9"/>
      <c r="BDS218" s="9"/>
      <c r="BDT218" s="9"/>
      <c r="BDU218" s="9"/>
      <c r="BDV218" s="9"/>
      <c r="BDW218" s="9"/>
      <c r="BDX218" s="9"/>
      <c r="BDY218" s="9"/>
      <c r="BDZ218" s="9"/>
      <c r="BEA218" s="9"/>
      <c r="BEB218" s="9"/>
      <c r="BEC218" s="9"/>
      <c r="BED218" s="9"/>
      <c r="BEE218" s="9"/>
      <c r="BEF218" s="9"/>
      <c r="BEG218" s="9"/>
      <c r="BEH218" s="9"/>
      <c r="BEI218" s="9"/>
      <c r="BEJ218" s="9"/>
      <c r="BEK218" s="9"/>
      <c r="BEL218" s="9"/>
      <c r="BEM218" s="9"/>
      <c r="BEN218" s="9"/>
      <c r="BEO218" s="9"/>
      <c r="BEP218" s="9"/>
      <c r="BEQ218" s="9"/>
      <c r="BER218" s="9"/>
      <c r="BES218" s="9"/>
      <c r="BET218" s="9"/>
      <c r="BEU218" s="9"/>
      <c r="BEV218" s="9"/>
      <c r="BEW218" s="9"/>
      <c r="BEX218" s="9"/>
      <c r="BEY218" s="9"/>
      <c r="BEZ218" s="9"/>
      <c r="BFA218" s="9"/>
      <c r="BFB218" s="9"/>
      <c r="BFC218" s="9"/>
      <c r="BFD218" s="9"/>
      <c r="BFE218" s="9"/>
      <c r="BFF218" s="9"/>
      <c r="BFG218" s="9"/>
      <c r="BFH218" s="9"/>
      <c r="BFI218" s="9"/>
      <c r="BFJ218" s="9"/>
      <c r="BFK218" s="9"/>
      <c r="BFL218" s="9"/>
      <c r="BFM218" s="9"/>
      <c r="BFN218" s="9"/>
      <c r="BFO218" s="9"/>
      <c r="BFP218" s="9"/>
      <c r="BFQ218" s="9"/>
      <c r="BFR218" s="9"/>
      <c r="BFS218" s="9"/>
      <c r="BFT218" s="9"/>
      <c r="BFU218" s="9"/>
      <c r="BFV218" s="9"/>
      <c r="BFW218" s="9"/>
      <c r="BFX218" s="9"/>
      <c r="BFY218" s="9"/>
      <c r="BFZ218" s="9"/>
      <c r="BGA218" s="9"/>
      <c r="BGB218" s="9"/>
      <c r="BGC218" s="9"/>
      <c r="BGD218" s="9"/>
      <c r="BGE218" s="9"/>
      <c r="BGF218" s="9"/>
      <c r="BGG218" s="9"/>
      <c r="BGH218" s="9"/>
      <c r="BGI218" s="9"/>
      <c r="BGJ218" s="9"/>
      <c r="BGK218" s="9"/>
      <c r="BGL218" s="9"/>
      <c r="BGM218" s="9"/>
      <c r="BGN218" s="9"/>
      <c r="BGO218" s="9"/>
      <c r="BGP218" s="9"/>
      <c r="BGQ218" s="9"/>
      <c r="BGR218" s="9"/>
      <c r="BGS218" s="9"/>
      <c r="BGT218" s="9"/>
      <c r="BGU218" s="9"/>
      <c r="BGV218" s="9"/>
      <c r="BGW218" s="9"/>
      <c r="BGX218" s="9"/>
      <c r="BGY218" s="9"/>
      <c r="BGZ218" s="9"/>
      <c r="BHA218" s="9"/>
      <c r="BHB218" s="9"/>
      <c r="BHC218" s="9"/>
      <c r="BHD218" s="9"/>
      <c r="BHE218" s="9"/>
      <c r="BHF218" s="9"/>
      <c r="BHG218" s="9"/>
      <c r="BHH218" s="9"/>
      <c r="BHI218" s="9"/>
      <c r="BHJ218" s="9"/>
      <c r="BHK218" s="9"/>
      <c r="BHL218" s="9"/>
      <c r="BHM218" s="9"/>
      <c r="BHN218" s="9"/>
      <c r="BHO218" s="9"/>
      <c r="BHP218" s="9"/>
      <c r="BHQ218" s="9"/>
      <c r="BHR218" s="9"/>
      <c r="BHS218" s="9"/>
      <c r="BHT218" s="9"/>
      <c r="BHU218" s="9"/>
      <c r="BHV218" s="9"/>
      <c r="BHW218" s="9"/>
      <c r="BHX218" s="9"/>
      <c r="BHY218" s="9"/>
      <c r="BHZ218" s="9"/>
      <c r="BIA218" s="9"/>
      <c r="BIB218" s="9"/>
      <c r="BIC218" s="9"/>
      <c r="BID218" s="9"/>
      <c r="BIE218" s="9"/>
      <c r="BIF218" s="9"/>
      <c r="BIG218" s="9"/>
      <c r="BIH218" s="9"/>
      <c r="BII218" s="9"/>
      <c r="BIJ218" s="9"/>
      <c r="BIK218" s="9"/>
      <c r="BIL218" s="9"/>
      <c r="BIM218" s="9"/>
      <c r="BIN218" s="9"/>
      <c r="BIO218" s="9"/>
      <c r="BIP218" s="9"/>
      <c r="BIQ218" s="9"/>
      <c r="BIR218" s="9"/>
      <c r="BIS218" s="9"/>
      <c r="BIT218" s="9"/>
      <c r="BIU218" s="9"/>
      <c r="BIV218" s="9"/>
      <c r="BIW218" s="9"/>
      <c r="BIX218" s="9"/>
      <c r="BIY218" s="9"/>
      <c r="BIZ218" s="9"/>
      <c r="BJA218" s="9"/>
      <c r="BJB218" s="9"/>
      <c r="BJC218" s="9"/>
      <c r="BJD218" s="9"/>
      <c r="BJE218" s="9"/>
      <c r="BJF218" s="9"/>
      <c r="BJG218" s="9"/>
      <c r="BJH218" s="9"/>
      <c r="BJI218" s="9"/>
      <c r="BJJ218" s="9"/>
      <c r="BJK218" s="9"/>
      <c r="BJL218" s="9"/>
      <c r="BJM218" s="9"/>
      <c r="BJN218" s="9"/>
      <c r="BJO218" s="9"/>
      <c r="BJP218" s="9"/>
      <c r="BJQ218" s="9"/>
      <c r="BJR218" s="9"/>
      <c r="BJS218" s="9"/>
      <c r="BJT218" s="9"/>
      <c r="BJU218" s="9"/>
      <c r="BJV218" s="9"/>
      <c r="BJW218" s="9"/>
      <c r="BJX218" s="9"/>
      <c r="BJY218" s="9"/>
      <c r="BJZ218" s="9"/>
      <c r="BKA218" s="9"/>
      <c r="BKB218" s="9"/>
      <c r="BKC218" s="9"/>
      <c r="BKD218" s="9"/>
      <c r="BKE218" s="9"/>
      <c r="BKF218" s="9"/>
      <c r="BKG218" s="9"/>
      <c r="BKH218" s="9"/>
      <c r="BKI218" s="9"/>
      <c r="BKJ218" s="9"/>
      <c r="BKK218" s="9"/>
      <c r="BKL218" s="9"/>
      <c r="BKM218" s="9"/>
      <c r="BKN218" s="9"/>
      <c r="BKO218" s="9"/>
      <c r="BKP218" s="9"/>
      <c r="BKQ218" s="9"/>
      <c r="BKR218" s="9"/>
      <c r="BKS218" s="9"/>
      <c r="BKT218" s="9"/>
      <c r="BKU218" s="9"/>
      <c r="BKV218" s="9"/>
      <c r="BKW218" s="9"/>
      <c r="BKX218" s="9"/>
      <c r="BKY218" s="9"/>
      <c r="BKZ218" s="9"/>
      <c r="BLA218" s="9"/>
      <c r="BLB218" s="9"/>
      <c r="BLC218" s="9"/>
      <c r="BLD218" s="9"/>
      <c r="BLE218" s="9"/>
      <c r="BLF218" s="9"/>
      <c r="BLG218" s="9"/>
      <c r="BLH218" s="9"/>
      <c r="BLI218" s="9"/>
      <c r="BLJ218" s="9"/>
      <c r="BLK218" s="9"/>
      <c r="BLL218" s="9"/>
      <c r="BLM218" s="9"/>
      <c r="BLN218" s="9"/>
      <c r="BLO218" s="9"/>
      <c r="BLP218" s="9"/>
      <c r="BLQ218" s="9"/>
      <c r="BLR218" s="9"/>
      <c r="BLS218" s="9"/>
      <c r="BLT218" s="9"/>
      <c r="BLU218" s="9"/>
      <c r="BLV218" s="9"/>
      <c r="BLW218" s="9"/>
      <c r="BLX218" s="9"/>
      <c r="BLY218" s="9"/>
      <c r="BLZ218" s="9"/>
      <c r="BMA218" s="9"/>
      <c r="BMB218" s="9"/>
      <c r="BMC218" s="9"/>
      <c r="BMD218" s="9"/>
      <c r="BME218" s="9"/>
      <c r="BMF218" s="9"/>
      <c r="BMG218" s="9"/>
      <c r="BMH218" s="9"/>
      <c r="BMI218" s="9"/>
      <c r="BMJ218" s="9"/>
      <c r="BMK218" s="9"/>
      <c r="BML218" s="9"/>
      <c r="BMM218" s="9"/>
      <c r="BMN218" s="9"/>
      <c r="BMO218" s="9"/>
      <c r="BMP218" s="9"/>
      <c r="BMQ218" s="9"/>
      <c r="BMR218" s="9"/>
      <c r="BMS218" s="9"/>
      <c r="BMT218" s="9"/>
      <c r="BMU218" s="9"/>
      <c r="BMV218" s="9"/>
      <c r="BMW218" s="9"/>
      <c r="BMX218" s="9"/>
      <c r="BMY218" s="9"/>
      <c r="BMZ218" s="9"/>
      <c r="BNA218" s="9"/>
      <c r="BNB218" s="9"/>
      <c r="BNC218" s="9"/>
      <c r="BND218" s="9"/>
      <c r="BNE218" s="9"/>
      <c r="BNF218" s="9"/>
      <c r="BNG218" s="9"/>
      <c r="BNH218" s="9"/>
      <c r="BNI218" s="9"/>
      <c r="BNJ218" s="9"/>
      <c r="BNK218" s="9"/>
      <c r="BNL218" s="9"/>
      <c r="BNM218" s="9"/>
      <c r="BNN218" s="9"/>
      <c r="BNO218" s="9"/>
      <c r="BNP218" s="9"/>
      <c r="BNQ218" s="9"/>
      <c r="BNR218" s="9"/>
      <c r="BNS218" s="9"/>
      <c r="BNT218" s="9"/>
      <c r="BNU218" s="9"/>
      <c r="BNV218" s="9"/>
      <c r="BNW218" s="9"/>
      <c r="BNX218" s="9"/>
      <c r="BNY218" s="9"/>
      <c r="BNZ218" s="9"/>
      <c r="BOA218" s="9"/>
      <c r="BOB218" s="9"/>
      <c r="BOC218" s="9"/>
      <c r="BOD218" s="9"/>
      <c r="BOE218" s="9"/>
      <c r="BOF218" s="9"/>
      <c r="BOG218" s="9"/>
      <c r="BOH218" s="9"/>
      <c r="BOI218" s="9"/>
      <c r="BOJ218" s="9"/>
      <c r="BOK218" s="9"/>
      <c r="BOL218" s="9"/>
      <c r="BOM218" s="9"/>
      <c r="BON218" s="9"/>
      <c r="BOO218" s="9"/>
      <c r="BOP218" s="9"/>
      <c r="BOQ218" s="9"/>
      <c r="BOR218" s="9"/>
      <c r="BOS218" s="9"/>
      <c r="BOT218" s="9"/>
      <c r="BOU218" s="9"/>
      <c r="BOV218" s="9"/>
      <c r="BOW218" s="9"/>
      <c r="BOX218" s="9"/>
      <c r="BOY218" s="9"/>
      <c r="BOZ218" s="9"/>
      <c r="BPA218" s="9"/>
      <c r="BPB218" s="9"/>
      <c r="BPC218" s="9"/>
      <c r="BPD218" s="9"/>
      <c r="BPE218" s="9"/>
      <c r="BPF218" s="9"/>
      <c r="BPG218" s="9"/>
      <c r="BPH218" s="9"/>
      <c r="BPI218" s="9"/>
      <c r="BPJ218" s="9"/>
      <c r="BPK218" s="9"/>
      <c r="BPL218" s="9"/>
      <c r="BPM218" s="9"/>
      <c r="BPN218" s="9"/>
      <c r="BPO218" s="9"/>
      <c r="BPP218" s="9"/>
      <c r="BPQ218" s="9"/>
      <c r="BPR218" s="9"/>
      <c r="BPS218" s="9"/>
      <c r="BPT218" s="9"/>
      <c r="BPU218" s="9"/>
      <c r="BPV218" s="9"/>
      <c r="BPW218" s="9"/>
      <c r="BPX218" s="9"/>
      <c r="BPY218" s="9"/>
      <c r="BPZ218" s="9"/>
      <c r="BQA218" s="9"/>
      <c r="BQB218" s="9"/>
      <c r="BQC218" s="9"/>
      <c r="BQD218" s="9"/>
      <c r="BQE218" s="9"/>
      <c r="BQF218" s="9"/>
      <c r="BQG218" s="9"/>
      <c r="BQH218" s="9"/>
      <c r="BQI218" s="9"/>
      <c r="BQJ218" s="9"/>
      <c r="BQK218" s="9"/>
      <c r="BQL218" s="9"/>
      <c r="BQM218" s="9"/>
      <c r="BQN218" s="9"/>
      <c r="BQO218" s="9"/>
      <c r="BQP218" s="9"/>
      <c r="BQQ218" s="9"/>
      <c r="BQR218" s="9"/>
      <c r="BQS218" s="9"/>
      <c r="BQT218" s="9"/>
      <c r="BQU218" s="9"/>
      <c r="BQV218" s="9"/>
      <c r="BQW218" s="9"/>
      <c r="BQX218" s="9"/>
      <c r="BQY218" s="9"/>
      <c r="BQZ218" s="9"/>
      <c r="BRA218" s="9"/>
      <c r="BRB218" s="9"/>
      <c r="BRC218" s="9"/>
      <c r="BRD218" s="9"/>
      <c r="BRE218" s="9"/>
      <c r="BRF218" s="9"/>
      <c r="BRG218" s="9"/>
      <c r="BRH218" s="9"/>
      <c r="BRI218" s="9"/>
      <c r="BRJ218" s="9"/>
      <c r="BRK218" s="9"/>
      <c r="BRL218" s="9"/>
      <c r="BRM218" s="9"/>
      <c r="BRN218" s="9"/>
      <c r="BRO218" s="9"/>
      <c r="BRP218" s="9"/>
      <c r="BRQ218" s="9"/>
      <c r="BRR218" s="9"/>
      <c r="BRS218" s="9"/>
      <c r="BRT218" s="9"/>
      <c r="BRU218" s="9"/>
      <c r="BRV218" s="9"/>
      <c r="BRW218" s="9"/>
      <c r="BRX218" s="9"/>
      <c r="BRY218" s="9"/>
      <c r="BRZ218" s="9"/>
      <c r="BSA218" s="9"/>
      <c r="BSB218" s="9"/>
      <c r="BSC218" s="9"/>
      <c r="BSD218" s="9"/>
      <c r="BSE218" s="9"/>
      <c r="BSF218" s="9"/>
      <c r="BSG218" s="9"/>
      <c r="BSH218" s="9"/>
      <c r="BSI218" s="9"/>
      <c r="BSJ218" s="9"/>
      <c r="BSK218" s="9"/>
      <c r="BSL218" s="9"/>
      <c r="BSM218" s="9"/>
      <c r="BSN218" s="9"/>
      <c r="BSO218" s="9"/>
      <c r="BSP218" s="9"/>
      <c r="BSQ218" s="9"/>
      <c r="BSR218" s="9"/>
      <c r="BSS218" s="9"/>
      <c r="BST218" s="9"/>
      <c r="BSU218" s="9"/>
      <c r="BSV218" s="9"/>
      <c r="BSW218" s="9"/>
      <c r="BSX218" s="9"/>
      <c r="BSY218" s="9"/>
      <c r="BSZ218" s="9"/>
      <c r="BTA218" s="9"/>
      <c r="BTB218" s="9"/>
      <c r="BTC218" s="9"/>
      <c r="BTD218" s="9"/>
      <c r="BTE218" s="9"/>
      <c r="BTF218" s="9"/>
      <c r="BTG218" s="9"/>
      <c r="BTH218" s="9"/>
      <c r="BTI218" s="9"/>
      <c r="BTJ218" s="9"/>
      <c r="BTK218" s="9"/>
      <c r="BTL218" s="9"/>
      <c r="BTM218" s="9"/>
      <c r="BTN218" s="9"/>
      <c r="BTO218" s="9"/>
      <c r="BTP218" s="9"/>
      <c r="BTQ218" s="9"/>
      <c r="BTR218" s="9"/>
      <c r="BTS218" s="9"/>
      <c r="BTT218" s="9"/>
      <c r="BTU218" s="9"/>
      <c r="BTV218" s="9"/>
      <c r="BTW218" s="9"/>
      <c r="BTX218" s="9"/>
      <c r="BTY218" s="9"/>
      <c r="BTZ218" s="9"/>
      <c r="BUA218" s="9"/>
      <c r="BUB218" s="9"/>
      <c r="BUC218" s="9"/>
      <c r="BUD218" s="9"/>
      <c r="BUE218" s="9"/>
      <c r="BUF218" s="9"/>
      <c r="BUG218" s="9"/>
      <c r="BUH218" s="9"/>
      <c r="BUI218" s="9"/>
      <c r="BUJ218" s="9"/>
      <c r="BUK218" s="9"/>
      <c r="BUL218" s="9"/>
      <c r="BUM218" s="9"/>
      <c r="BUN218" s="9"/>
      <c r="BUO218" s="9"/>
      <c r="BUP218" s="9"/>
      <c r="BUQ218" s="9"/>
      <c r="BUR218" s="9"/>
      <c r="BUS218" s="9"/>
      <c r="BUT218" s="9"/>
      <c r="BUU218" s="9"/>
      <c r="BUV218" s="9"/>
      <c r="BUW218" s="9"/>
      <c r="BUX218" s="9"/>
      <c r="BUY218" s="9"/>
      <c r="BUZ218" s="9"/>
      <c r="BVA218" s="9"/>
      <c r="BVB218" s="9"/>
      <c r="BVC218" s="9"/>
      <c r="BVD218" s="9"/>
      <c r="BVE218" s="9"/>
      <c r="BVF218" s="9"/>
      <c r="BVG218" s="9"/>
      <c r="BVH218" s="9"/>
      <c r="BVI218" s="9"/>
      <c r="BVJ218" s="9"/>
      <c r="BVK218" s="9"/>
      <c r="BVL218" s="9"/>
      <c r="BVM218" s="9"/>
      <c r="BVN218" s="9"/>
      <c r="BVO218" s="9"/>
      <c r="BVP218" s="9"/>
      <c r="BVQ218" s="9"/>
      <c r="BVR218" s="9"/>
      <c r="BVS218" s="9"/>
      <c r="BVT218" s="9"/>
      <c r="BVU218" s="9"/>
      <c r="BVV218" s="9"/>
      <c r="BVW218" s="9"/>
      <c r="BVX218" s="9"/>
      <c r="BVY218" s="9"/>
      <c r="BVZ218" s="9"/>
      <c r="BWA218" s="9"/>
      <c r="BWB218" s="9"/>
      <c r="BWC218" s="9"/>
      <c r="BWD218" s="9"/>
      <c r="BWE218" s="9"/>
      <c r="BWF218" s="9"/>
      <c r="BWG218" s="9"/>
      <c r="BWH218" s="9"/>
      <c r="BWI218" s="9"/>
      <c r="BWJ218" s="9"/>
      <c r="BWK218" s="9"/>
      <c r="BWL218" s="9"/>
      <c r="BWM218" s="9"/>
      <c r="BWN218" s="9"/>
      <c r="BWO218" s="9"/>
      <c r="BWP218" s="9"/>
      <c r="BWQ218" s="9"/>
      <c r="BWR218" s="9"/>
      <c r="BWS218" s="9"/>
      <c r="BWT218" s="9"/>
      <c r="BWU218" s="9"/>
      <c r="BWV218" s="9"/>
      <c r="BWW218" s="9"/>
      <c r="BWX218" s="9"/>
      <c r="BWY218" s="9"/>
      <c r="BWZ218" s="9"/>
      <c r="BXA218" s="9"/>
      <c r="BXB218" s="9"/>
      <c r="BXC218" s="9"/>
      <c r="BXD218" s="9"/>
    </row>
    <row r="219" ht="14.25" customHeight="1">
      <c r="A219" s="9">
        <v>8.0</v>
      </c>
      <c r="B219" s="9" t="s">
        <v>11947</v>
      </c>
      <c r="C219" s="9" t="s">
        <v>11948</v>
      </c>
      <c r="D219" s="9" t="s">
        <v>11948</v>
      </c>
      <c r="E219" s="9"/>
      <c r="F219" s="9">
        <v>5.0</v>
      </c>
      <c r="G219" s="9" t="s">
        <v>13787</v>
      </c>
      <c r="H219" s="9"/>
      <c r="I219" s="9"/>
      <c r="J219" s="9">
        <v>1.0</v>
      </c>
      <c r="K219" s="9"/>
      <c r="L219" s="9">
        <v>4.0</v>
      </c>
      <c r="M219" s="9"/>
      <c r="N219" s="9"/>
      <c r="O219" s="9"/>
      <c r="P219" s="9">
        <v>0.0</v>
      </c>
      <c r="Q219" s="9" t="s">
        <v>13788</v>
      </c>
      <c r="R219" s="9"/>
      <c r="S219" s="9" t="s">
        <v>3484</v>
      </c>
      <c r="T219" s="9" t="s">
        <v>3482</v>
      </c>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c r="DA219" s="9"/>
      <c r="DB219" s="9"/>
      <c r="DC219" s="9"/>
      <c r="DD219" s="9"/>
      <c r="DE219" s="9"/>
      <c r="DF219" s="9"/>
      <c r="DG219" s="9"/>
      <c r="DH219" s="9"/>
      <c r="DI219" s="9"/>
      <c r="DJ219" s="9"/>
      <c r="DK219" s="9"/>
      <c r="DL219" s="9"/>
      <c r="DM219" s="9"/>
      <c r="DN219" s="9"/>
      <c r="DO219" s="9"/>
      <c r="DP219" s="9"/>
      <c r="DQ219" s="9"/>
      <c r="DR219" s="9"/>
      <c r="DS219" s="9"/>
      <c r="DT219" s="9"/>
      <c r="DU219" s="9"/>
      <c r="DV219" s="9"/>
      <c r="DW219" s="9"/>
      <c r="DX219" s="9"/>
      <c r="DY219" s="9"/>
      <c r="DZ219" s="9"/>
      <c r="EA219" s="9"/>
      <c r="EB219" s="9"/>
      <c r="EC219" s="9"/>
      <c r="ED219" s="9"/>
      <c r="EE219" s="9"/>
      <c r="EF219" s="9"/>
      <c r="EG219" s="9"/>
      <c r="EH219" s="9"/>
      <c r="EI219" s="9"/>
      <c r="EJ219" s="9"/>
      <c r="EK219" s="9"/>
      <c r="EL219" s="9"/>
      <c r="EM219" s="9"/>
      <c r="EN219" s="9"/>
      <c r="EO219" s="9"/>
      <c r="EP219" s="9"/>
      <c r="EQ219" s="9"/>
      <c r="ER219" s="9"/>
      <c r="ES219" s="9"/>
      <c r="ET219" s="9"/>
      <c r="EU219" s="9"/>
      <c r="EV219" s="9"/>
      <c r="EW219" s="9"/>
      <c r="EX219" s="9"/>
      <c r="EY219" s="9"/>
      <c r="EZ219" s="9"/>
      <c r="FA219" s="9"/>
      <c r="FB219" s="9"/>
      <c r="FC219" s="9"/>
      <c r="FD219" s="9"/>
      <c r="FE219" s="9"/>
      <c r="FF219" s="9"/>
      <c r="FG219" s="9"/>
      <c r="FH219" s="9"/>
      <c r="FI219" s="9"/>
      <c r="FJ219" s="9"/>
      <c r="FK219" s="9"/>
      <c r="FL219" s="9"/>
      <c r="FM219" s="9"/>
      <c r="FN219" s="9"/>
      <c r="FO219" s="9"/>
      <c r="FP219" s="9"/>
      <c r="FQ219" s="9"/>
      <c r="FR219" s="9"/>
      <c r="FS219" s="9"/>
      <c r="FT219" s="9"/>
      <c r="FU219" s="9"/>
      <c r="FV219" s="9"/>
      <c r="FW219" s="9"/>
      <c r="FX219" s="9"/>
      <c r="FY219" s="9"/>
      <c r="FZ219" s="9"/>
      <c r="GA219" s="9"/>
      <c r="GB219" s="9"/>
      <c r="GC219" s="9"/>
      <c r="GD219" s="9"/>
      <c r="GE219" s="9"/>
      <c r="GF219" s="9"/>
      <c r="GG219" s="9"/>
      <c r="GH219" s="9"/>
      <c r="GI219" s="9"/>
      <c r="GJ219" s="9"/>
      <c r="GK219" s="9"/>
      <c r="GL219" s="9"/>
      <c r="GM219" s="9"/>
      <c r="GN219" s="9"/>
      <c r="GO219" s="9"/>
      <c r="GP219" s="9"/>
      <c r="GQ219" s="9"/>
      <c r="GR219" s="9"/>
      <c r="GS219" s="9"/>
      <c r="GT219" s="9"/>
      <c r="GU219" s="9"/>
      <c r="GV219" s="9"/>
      <c r="GW219" s="9"/>
      <c r="GX219" s="9"/>
      <c r="GY219" s="9"/>
      <c r="GZ219" s="9"/>
      <c r="HA219" s="9"/>
      <c r="HB219" s="9"/>
      <c r="HC219" s="9"/>
      <c r="HD219" s="9"/>
      <c r="HE219" s="9"/>
      <c r="HF219" s="9"/>
      <c r="HG219" s="9"/>
      <c r="HH219" s="9"/>
      <c r="HI219" s="9"/>
      <c r="HJ219" s="9"/>
      <c r="HK219" s="9"/>
      <c r="HL219" s="9"/>
      <c r="HM219" s="9"/>
      <c r="HN219" s="9"/>
      <c r="HO219" s="9"/>
      <c r="HP219" s="9"/>
      <c r="HQ219" s="9"/>
      <c r="HR219" s="9"/>
      <c r="HS219" s="9"/>
      <c r="HT219" s="9"/>
      <c r="HU219" s="9"/>
      <c r="HV219" s="9"/>
      <c r="HW219" s="9"/>
      <c r="HX219" s="9"/>
      <c r="HY219" s="9"/>
      <c r="HZ219" s="9"/>
      <c r="IA219" s="9"/>
      <c r="IB219" s="9"/>
      <c r="IC219" s="9"/>
      <c r="ID219" s="9"/>
      <c r="IE219" s="9"/>
      <c r="IF219" s="9"/>
      <c r="IG219" s="9"/>
      <c r="IH219" s="9"/>
      <c r="II219" s="9"/>
      <c r="IJ219" s="9"/>
      <c r="IK219" s="9"/>
      <c r="IL219" s="9"/>
      <c r="IM219" s="9"/>
      <c r="IN219" s="9"/>
      <c r="IO219" s="9"/>
      <c r="IP219" s="9"/>
      <c r="IQ219" s="9"/>
      <c r="IR219" s="9"/>
      <c r="IS219" s="9"/>
      <c r="IT219" s="9"/>
      <c r="IU219" s="9"/>
      <c r="IV219" s="9"/>
      <c r="IW219" s="9"/>
      <c r="IX219" s="9"/>
      <c r="IY219" s="9"/>
      <c r="IZ219" s="9"/>
      <c r="JA219" s="9"/>
      <c r="JB219" s="9"/>
      <c r="JC219" s="9"/>
      <c r="JD219" s="9"/>
      <c r="JE219" s="9"/>
      <c r="JF219" s="9"/>
      <c r="JG219" s="9"/>
      <c r="JH219" s="9"/>
      <c r="JI219" s="9"/>
      <c r="JJ219" s="9"/>
      <c r="JK219" s="9"/>
      <c r="JL219" s="9"/>
      <c r="JM219" s="9"/>
      <c r="JN219" s="9"/>
      <c r="JO219" s="9"/>
      <c r="JP219" s="9"/>
      <c r="JQ219" s="9"/>
      <c r="JR219" s="9"/>
      <c r="JS219" s="9"/>
      <c r="JT219" s="9"/>
      <c r="JU219" s="9"/>
      <c r="JV219" s="9"/>
      <c r="JW219" s="9"/>
      <c r="JX219" s="9"/>
      <c r="JY219" s="9"/>
      <c r="JZ219" s="9"/>
      <c r="KA219" s="9"/>
      <c r="KB219" s="9"/>
      <c r="KC219" s="9"/>
      <c r="KD219" s="9"/>
      <c r="KE219" s="9"/>
      <c r="KF219" s="9"/>
      <c r="KG219" s="9"/>
      <c r="KH219" s="9"/>
      <c r="KI219" s="9"/>
      <c r="KJ219" s="9"/>
      <c r="KK219" s="9"/>
      <c r="KL219" s="9"/>
      <c r="KM219" s="9"/>
      <c r="KN219" s="9"/>
      <c r="KO219" s="9"/>
      <c r="KP219" s="9"/>
      <c r="KQ219" s="9"/>
      <c r="KR219" s="9"/>
      <c r="KS219" s="9"/>
      <c r="KT219" s="9"/>
      <c r="KU219" s="9"/>
      <c r="KV219" s="9"/>
      <c r="KW219" s="9"/>
      <c r="KX219" s="9"/>
      <c r="KY219" s="9"/>
      <c r="KZ219" s="9"/>
      <c r="LA219" s="9"/>
      <c r="LB219" s="9"/>
      <c r="LC219" s="9"/>
      <c r="LD219" s="9"/>
      <c r="LE219" s="9"/>
      <c r="LF219" s="9"/>
      <c r="LG219" s="9"/>
      <c r="LH219" s="9"/>
      <c r="LI219" s="9"/>
      <c r="LJ219" s="9"/>
      <c r="LK219" s="9"/>
      <c r="LL219" s="9"/>
      <c r="LM219" s="9"/>
      <c r="LN219" s="9"/>
      <c r="LO219" s="9"/>
      <c r="LP219" s="9"/>
      <c r="LQ219" s="9"/>
      <c r="LR219" s="9"/>
      <c r="LS219" s="9"/>
      <c r="LT219" s="9"/>
      <c r="LU219" s="9"/>
      <c r="LV219" s="9"/>
      <c r="LW219" s="9"/>
      <c r="LX219" s="9"/>
      <c r="LY219" s="9"/>
      <c r="LZ219" s="9"/>
      <c r="MA219" s="9"/>
      <c r="MB219" s="9"/>
      <c r="MC219" s="9"/>
      <c r="MD219" s="9"/>
      <c r="ME219" s="9"/>
      <c r="MF219" s="9"/>
      <c r="MG219" s="9"/>
      <c r="MH219" s="9"/>
      <c r="MI219" s="9"/>
      <c r="MJ219" s="9"/>
      <c r="MK219" s="9"/>
      <c r="ML219" s="9"/>
      <c r="MM219" s="9"/>
      <c r="MN219" s="9"/>
      <c r="MO219" s="9"/>
      <c r="MP219" s="9"/>
      <c r="MQ219" s="9"/>
      <c r="MR219" s="9"/>
      <c r="MS219" s="9"/>
      <c r="MT219" s="9"/>
      <c r="MU219" s="9"/>
      <c r="MV219" s="9"/>
      <c r="MW219" s="9"/>
      <c r="MX219" s="9"/>
      <c r="MY219" s="9"/>
      <c r="MZ219" s="9"/>
      <c r="NA219" s="9"/>
      <c r="NB219" s="9"/>
      <c r="NC219" s="9"/>
      <c r="ND219" s="9"/>
      <c r="NE219" s="9"/>
      <c r="NF219" s="9"/>
      <c r="NG219" s="9"/>
      <c r="NH219" s="9"/>
      <c r="NI219" s="9"/>
      <c r="NJ219" s="9"/>
      <c r="NK219" s="9"/>
      <c r="NL219" s="9"/>
      <c r="NM219" s="9"/>
      <c r="NN219" s="9"/>
      <c r="NO219" s="9"/>
      <c r="NP219" s="9"/>
      <c r="NQ219" s="9"/>
      <c r="NR219" s="9"/>
      <c r="NS219" s="9"/>
      <c r="NT219" s="9"/>
      <c r="NU219" s="9"/>
      <c r="NV219" s="9"/>
      <c r="NW219" s="9"/>
      <c r="NX219" s="9"/>
      <c r="NY219" s="9"/>
      <c r="NZ219" s="9"/>
      <c r="OA219" s="9"/>
      <c r="OB219" s="9"/>
      <c r="OC219" s="9"/>
      <c r="OD219" s="9"/>
      <c r="OE219" s="9"/>
      <c r="OF219" s="9"/>
      <c r="OG219" s="9"/>
      <c r="OH219" s="9"/>
      <c r="OI219" s="9"/>
      <c r="OJ219" s="9"/>
      <c r="OK219" s="9"/>
      <c r="OL219" s="9"/>
      <c r="OM219" s="9"/>
      <c r="ON219" s="9"/>
      <c r="OO219" s="9"/>
      <c r="OP219" s="9"/>
      <c r="OQ219" s="9"/>
      <c r="OR219" s="9"/>
      <c r="OS219" s="9"/>
      <c r="OT219" s="9"/>
      <c r="OU219" s="9"/>
      <c r="OV219" s="9"/>
      <c r="OW219" s="9"/>
      <c r="OX219" s="9"/>
      <c r="OY219" s="9"/>
      <c r="OZ219" s="9"/>
      <c r="PA219" s="9"/>
      <c r="PB219" s="9"/>
      <c r="PC219" s="9"/>
      <c r="PD219" s="9"/>
      <c r="PE219" s="9"/>
      <c r="PF219" s="9"/>
      <c r="PG219" s="9"/>
      <c r="PH219" s="9"/>
      <c r="PI219" s="9"/>
      <c r="PJ219" s="9"/>
      <c r="PK219" s="9"/>
      <c r="PL219" s="9"/>
      <c r="PM219" s="9"/>
      <c r="PN219" s="9"/>
      <c r="PO219" s="9"/>
      <c r="PP219" s="9"/>
      <c r="PQ219" s="9"/>
      <c r="PR219" s="9"/>
      <c r="PS219" s="9"/>
      <c r="PT219" s="9"/>
      <c r="PU219" s="9"/>
      <c r="PV219" s="9"/>
      <c r="PW219" s="9"/>
      <c r="PX219" s="9"/>
      <c r="PY219" s="9"/>
      <c r="PZ219" s="9"/>
      <c r="QA219" s="9"/>
      <c r="QB219" s="9"/>
      <c r="QC219" s="9"/>
      <c r="QD219" s="9"/>
      <c r="QE219" s="9"/>
      <c r="QF219" s="9"/>
      <c r="QG219" s="9"/>
      <c r="QH219" s="9"/>
      <c r="QI219" s="9"/>
      <c r="QJ219" s="9"/>
      <c r="QK219" s="9"/>
      <c r="QL219" s="9"/>
      <c r="QM219" s="9"/>
      <c r="QN219" s="9"/>
      <c r="QO219" s="9"/>
      <c r="QP219" s="9"/>
      <c r="QQ219" s="9"/>
      <c r="QR219" s="9"/>
      <c r="QS219" s="9"/>
      <c r="QT219" s="9"/>
      <c r="QU219" s="9"/>
      <c r="QV219" s="9"/>
      <c r="QW219" s="9"/>
      <c r="QX219" s="9"/>
      <c r="QY219" s="9"/>
      <c r="QZ219" s="9"/>
      <c r="RA219" s="9"/>
      <c r="RB219" s="9"/>
      <c r="RC219" s="9"/>
      <c r="RD219" s="9"/>
      <c r="RE219" s="9"/>
      <c r="RF219" s="9"/>
      <c r="RG219" s="9"/>
      <c r="RH219" s="9"/>
      <c r="RI219" s="9"/>
      <c r="RJ219" s="9"/>
      <c r="RK219" s="9"/>
      <c r="RL219" s="9"/>
      <c r="RM219" s="9"/>
      <c r="RN219" s="9"/>
      <c r="RO219" s="9"/>
      <c r="RP219" s="9"/>
      <c r="RQ219" s="9"/>
      <c r="RR219" s="9"/>
      <c r="RS219" s="9"/>
      <c r="RT219" s="9"/>
      <c r="RU219" s="9"/>
      <c r="RV219" s="9"/>
      <c r="RW219" s="9"/>
      <c r="RX219" s="9"/>
      <c r="RY219" s="9"/>
      <c r="RZ219" s="9"/>
      <c r="SA219" s="9"/>
      <c r="SB219" s="9"/>
      <c r="SC219" s="9"/>
      <c r="SD219" s="9"/>
      <c r="SE219" s="9"/>
      <c r="SF219" s="9"/>
      <c r="SG219" s="9"/>
      <c r="SH219" s="9"/>
      <c r="SI219" s="9"/>
      <c r="SJ219" s="9"/>
      <c r="SK219" s="9"/>
      <c r="SL219" s="9"/>
      <c r="SM219" s="9"/>
      <c r="SN219" s="9"/>
      <c r="SO219" s="9"/>
      <c r="SP219" s="9"/>
      <c r="SQ219" s="9"/>
      <c r="SR219" s="9"/>
      <c r="SS219" s="9"/>
      <c r="ST219" s="9"/>
      <c r="SU219" s="9"/>
      <c r="SV219" s="9"/>
      <c r="SW219" s="9"/>
      <c r="SX219" s="9"/>
      <c r="SY219" s="9"/>
      <c r="SZ219" s="9"/>
      <c r="TA219" s="9"/>
      <c r="TB219" s="9"/>
      <c r="TC219" s="9"/>
      <c r="TD219" s="9"/>
      <c r="TE219" s="9"/>
      <c r="TF219" s="9"/>
      <c r="TG219" s="9"/>
      <c r="TH219" s="9"/>
      <c r="TI219" s="9"/>
      <c r="TJ219" s="9"/>
      <c r="TK219" s="9"/>
      <c r="TL219" s="9"/>
      <c r="TM219" s="9"/>
      <c r="TN219" s="9"/>
      <c r="TO219" s="9"/>
      <c r="ANB219" s="9"/>
      <c r="ANC219" s="9"/>
      <c r="AND219" s="9"/>
      <c r="ANE219" s="9"/>
      <c r="ANF219" s="9"/>
      <c r="ANG219" s="9"/>
      <c r="ANH219" s="9"/>
      <c r="ANI219" s="9"/>
      <c r="ANJ219" s="9"/>
      <c r="ANK219" s="9"/>
      <c r="ANL219" s="9"/>
      <c r="ANM219" s="9"/>
      <c r="ANN219" s="9"/>
      <c r="ANO219" s="9"/>
      <c r="ANP219" s="9"/>
      <c r="ANQ219" s="9"/>
      <c r="ANR219" s="9"/>
      <c r="ANS219" s="9"/>
      <c r="ANT219" s="9"/>
      <c r="ANU219" s="9"/>
      <c r="ANV219" s="9"/>
      <c r="ANW219" s="9"/>
      <c r="ANX219" s="9"/>
      <c r="ANY219" s="9"/>
      <c r="ANZ219" s="9"/>
      <c r="AOA219" s="9"/>
      <c r="AOB219" s="9"/>
      <c r="AOC219" s="9"/>
      <c r="AOD219" s="9"/>
      <c r="AOE219" s="9"/>
      <c r="AOF219" s="9"/>
      <c r="AOG219" s="9"/>
      <c r="AOH219" s="9"/>
      <c r="AOI219" s="9"/>
      <c r="AOJ219" s="9"/>
      <c r="AOK219" s="9"/>
      <c r="AOL219" s="9"/>
      <c r="AOM219" s="9"/>
      <c r="AON219" s="9"/>
      <c r="AOO219" s="9"/>
      <c r="AOP219" s="9"/>
      <c r="AOQ219" s="9"/>
      <c r="AOR219" s="9"/>
      <c r="AOS219" s="9"/>
      <c r="AOT219" s="9"/>
      <c r="AOU219" s="9"/>
      <c r="AOV219" s="9"/>
      <c r="AOW219" s="9"/>
      <c r="AOX219" s="9"/>
      <c r="AOY219" s="9"/>
      <c r="AOZ219" s="9"/>
      <c r="APA219" s="9"/>
      <c r="APB219" s="9"/>
      <c r="APC219" s="9"/>
      <c r="APD219" s="9"/>
      <c r="APE219" s="9"/>
      <c r="APF219" s="9"/>
      <c r="APG219" s="9"/>
      <c r="APH219" s="9"/>
      <c r="API219" s="9"/>
      <c r="APJ219" s="9"/>
      <c r="APK219" s="9"/>
      <c r="APL219" s="9"/>
      <c r="APM219" s="9"/>
      <c r="APN219" s="9"/>
      <c r="APO219" s="9"/>
      <c r="APP219" s="9"/>
      <c r="APQ219" s="9"/>
      <c r="APR219" s="9"/>
      <c r="APS219" s="9"/>
      <c r="APT219" s="9"/>
      <c r="APU219" s="9"/>
      <c r="APV219" s="9"/>
      <c r="APW219" s="9"/>
      <c r="APX219" s="9"/>
      <c r="APY219" s="9"/>
      <c r="APZ219" s="9"/>
      <c r="AQA219" s="9"/>
      <c r="AQB219" s="9"/>
      <c r="AQC219" s="9"/>
      <c r="AQD219" s="9"/>
      <c r="AQE219" s="9"/>
      <c r="AQF219" s="9"/>
      <c r="AQG219" s="9"/>
      <c r="AQH219" s="9"/>
      <c r="AQI219" s="9"/>
      <c r="AQJ219" s="9"/>
      <c r="AQK219" s="9"/>
      <c r="AQL219" s="9"/>
      <c r="AQM219" s="9"/>
      <c r="AQN219" s="9"/>
      <c r="AQO219" s="9"/>
      <c r="AQP219" s="9"/>
      <c r="AQQ219" s="9"/>
      <c r="AQR219" s="9"/>
      <c r="AQS219" s="9"/>
      <c r="AQT219" s="9"/>
      <c r="AQU219" s="9"/>
      <c r="AQV219" s="9"/>
      <c r="AQW219" s="9"/>
      <c r="AQX219" s="9"/>
      <c r="AQY219" s="9"/>
      <c r="AQZ219" s="9"/>
      <c r="ARA219" s="9"/>
      <c r="ARB219" s="9"/>
      <c r="ARC219" s="9"/>
      <c r="ARD219" s="9"/>
      <c r="ARE219" s="9"/>
      <c r="ARF219" s="9"/>
      <c r="ARG219" s="9"/>
      <c r="ARH219" s="9"/>
      <c r="ARI219" s="9"/>
      <c r="ARJ219" s="9"/>
      <c r="ARK219" s="9"/>
      <c r="ARL219" s="9"/>
      <c r="ARM219" s="9"/>
      <c r="ARN219" s="9"/>
      <c r="ARO219" s="9"/>
      <c r="ARP219" s="9"/>
      <c r="ARQ219" s="9"/>
      <c r="ARR219" s="9"/>
      <c r="ARS219" s="9"/>
      <c r="ART219" s="9"/>
      <c r="ARU219" s="9"/>
      <c r="ARV219" s="9"/>
      <c r="ARW219" s="9"/>
      <c r="ARX219" s="9"/>
      <c r="ARY219" s="9"/>
      <c r="ARZ219" s="9"/>
      <c r="ASA219" s="9"/>
      <c r="ASB219" s="9"/>
      <c r="ASC219" s="9"/>
      <c r="ASD219" s="9"/>
      <c r="ASE219" s="9"/>
      <c r="ASF219" s="9"/>
      <c r="ASG219" s="9"/>
      <c r="ASH219" s="9"/>
      <c r="ASI219" s="9"/>
      <c r="ASJ219" s="9"/>
      <c r="ASK219" s="9"/>
      <c r="ASL219" s="9"/>
      <c r="ASM219" s="9"/>
      <c r="ASN219" s="9"/>
      <c r="ASO219" s="9"/>
      <c r="ASP219" s="9"/>
      <c r="ASQ219" s="9"/>
      <c r="ASR219" s="9"/>
      <c r="ASS219" s="9"/>
      <c r="AST219" s="9"/>
      <c r="ASU219" s="9"/>
      <c r="ASV219" s="9"/>
      <c r="ASW219" s="9"/>
      <c r="ASX219" s="9"/>
      <c r="ASY219" s="9"/>
      <c r="ASZ219" s="9"/>
      <c r="ATA219" s="9"/>
      <c r="ATB219" s="9"/>
      <c r="ATC219" s="9"/>
      <c r="ATD219" s="9"/>
      <c r="ATE219" s="9"/>
      <c r="ATF219" s="9"/>
      <c r="ATG219" s="9"/>
      <c r="ATH219" s="9"/>
      <c r="ATI219" s="9"/>
      <c r="ATJ219" s="9"/>
      <c r="ATK219" s="9"/>
      <c r="ATL219" s="9"/>
      <c r="ATM219" s="9"/>
      <c r="ATN219" s="9"/>
      <c r="ATO219" s="9"/>
      <c r="ATP219" s="9"/>
      <c r="ATQ219" s="9"/>
      <c r="ATR219" s="9"/>
      <c r="ATS219" s="9"/>
      <c r="ATT219" s="9"/>
      <c r="ATU219" s="9"/>
      <c r="ATV219" s="9"/>
      <c r="ATW219" s="9"/>
      <c r="ATX219" s="9"/>
      <c r="ATY219" s="9"/>
      <c r="ATZ219" s="9"/>
      <c r="AUA219" s="9"/>
      <c r="AUB219" s="9"/>
      <c r="AUC219" s="9"/>
      <c r="AUD219" s="9"/>
      <c r="AUE219" s="9"/>
      <c r="AUF219" s="9"/>
      <c r="AUG219" s="9"/>
      <c r="AUH219" s="9"/>
      <c r="AUI219" s="9"/>
      <c r="AUJ219" s="9"/>
      <c r="AUK219" s="9"/>
      <c r="AUL219" s="9"/>
      <c r="AUM219" s="9"/>
      <c r="AUN219" s="9"/>
      <c r="AUO219" s="9"/>
      <c r="AUP219" s="9"/>
      <c r="AUQ219" s="9"/>
      <c r="AUR219" s="9"/>
      <c r="AUS219" s="9"/>
      <c r="AUT219" s="9"/>
      <c r="AUU219" s="9"/>
      <c r="AUV219" s="9"/>
      <c r="AUW219" s="9"/>
      <c r="AUX219" s="9"/>
      <c r="AUY219" s="9"/>
      <c r="AUZ219" s="9"/>
      <c r="AVA219" s="9"/>
      <c r="AVB219" s="9"/>
      <c r="AVC219" s="9"/>
      <c r="AVD219" s="9"/>
      <c r="AVE219" s="9"/>
      <c r="AVF219" s="9"/>
      <c r="AVG219" s="9"/>
      <c r="AVH219" s="9"/>
      <c r="AVI219" s="9"/>
      <c r="AVJ219" s="9"/>
      <c r="AVK219" s="9"/>
      <c r="AVL219" s="9"/>
      <c r="AVM219" s="9"/>
      <c r="AVN219" s="9"/>
      <c r="AVO219" s="9"/>
      <c r="AVP219" s="9"/>
      <c r="AVQ219" s="9"/>
      <c r="AVR219" s="9"/>
      <c r="AVS219" s="9"/>
      <c r="AVT219" s="9"/>
      <c r="AVU219" s="9"/>
      <c r="AVV219" s="9"/>
      <c r="AVW219" s="9"/>
      <c r="AVX219" s="9"/>
      <c r="AVY219" s="9"/>
      <c r="AVZ219" s="9"/>
      <c r="AWA219" s="9"/>
      <c r="AWB219" s="9"/>
      <c r="AWC219" s="9"/>
      <c r="AWD219" s="9"/>
      <c r="AWE219" s="9"/>
      <c r="AWF219" s="9"/>
      <c r="AWG219" s="9"/>
      <c r="AWH219" s="9"/>
      <c r="AWI219" s="9"/>
      <c r="AWJ219" s="9"/>
      <c r="AWK219" s="9"/>
      <c r="AWL219" s="9"/>
      <c r="AWM219" s="9"/>
      <c r="AWN219" s="9"/>
      <c r="AWO219" s="9"/>
      <c r="AWP219" s="9"/>
      <c r="AWQ219" s="9"/>
      <c r="AWR219" s="9"/>
      <c r="AWS219" s="9"/>
      <c r="AWT219" s="9"/>
      <c r="AWU219" s="9"/>
      <c r="AWV219" s="9"/>
      <c r="AWW219" s="9"/>
      <c r="AWX219" s="9"/>
      <c r="AWY219" s="9"/>
      <c r="AWZ219" s="9"/>
      <c r="AXA219" s="9"/>
      <c r="AXB219" s="9"/>
      <c r="AXC219" s="9"/>
      <c r="AXD219" s="9"/>
      <c r="AXE219" s="9"/>
      <c r="AXF219" s="9"/>
      <c r="AXG219" s="9"/>
      <c r="AXH219" s="9"/>
      <c r="AXI219" s="9"/>
      <c r="AXJ219" s="9"/>
      <c r="AXK219" s="9"/>
      <c r="AXL219" s="9"/>
      <c r="AXM219" s="9"/>
      <c r="AXN219" s="9"/>
      <c r="AXO219" s="9"/>
      <c r="AXP219" s="9"/>
      <c r="AXQ219" s="9"/>
      <c r="AXR219" s="9"/>
      <c r="AXS219" s="9"/>
      <c r="AXT219" s="9"/>
      <c r="AXU219" s="9"/>
      <c r="AXV219" s="9"/>
      <c r="AXW219" s="9"/>
      <c r="AXX219" s="9"/>
      <c r="AXY219" s="9"/>
      <c r="AXZ219" s="9"/>
      <c r="AYA219" s="9"/>
      <c r="AYB219" s="9"/>
      <c r="AYC219" s="9"/>
      <c r="AYD219" s="9"/>
      <c r="AYE219" s="9"/>
      <c r="AYF219" s="9"/>
      <c r="AYG219" s="9"/>
      <c r="AYH219" s="9"/>
      <c r="AYI219" s="9"/>
      <c r="AYJ219" s="9"/>
      <c r="AYK219" s="9"/>
      <c r="AYL219" s="9"/>
      <c r="AYM219" s="9"/>
      <c r="AYN219" s="9"/>
      <c r="AYO219" s="9"/>
      <c r="AYP219" s="9"/>
      <c r="AYQ219" s="9"/>
      <c r="AYR219" s="9"/>
      <c r="AYS219" s="9"/>
      <c r="AYT219" s="9"/>
      <c r="AYU219" s="9"/>
      <c r="AYV219" s="9"/>
      <c r="AYW219" s="9"/>
      <c r="AYX219" s="9"/>
      <c r="AYY219" s="9"/>
      <c r="AYZ219" s="9"/>
      <c r="AZA219" s="9"/>
      <c r="AZB219" s="9"/>
      <c r="AZC219" s="9"/>
      <c r="AZD219" s="9"/>
      <c r="AZE219" s="9"/>
      <c r="AZF219" s="9"/>
      <c r="AZG219" s="9"/>
      <c r="AZH219" s="9"/>
      <c r="AZI219" s="9"/>
      <c r="AZJ219" s="9"/>
      <c r="AZK219" s="9"/>
      <c r="AZL219" s="9"/>
      <c r="AZM219" s="9"/>
      <c r="AZN219" s="9"/>
      <c r="AZO219" s="9"/>
      <c r="AZP219" s="9"/>
      <c r="AZQ219" s="9"/>
      <c r="AZR219" s="9"/>
      <c r="AZS219" s="9"/>
      <c r="AZT219" s="9"/>
      <c r="AZU219" s="9"/>
      <c r="AZV219" s="9"/>
      <c r="AZW219" s="9"/>
      <c r="AZX219" s="9"/>
      <c r="AZY219" s="9"/>
      <c r="AZZ219" s="9"/>
      <c r="BAA219" s="9"/>
      <c r="BAB219" s="9"/>
      <c r="BAC219" s="9"/>
      <c r="BAD219" s="9"/>
      <c r="BAE219" s="9"/>
      <c r="BAF219" s="9"/>
      <c r="BAG219" s="9"/>
      <c r="BAH219" s="9"/>
      <c r="BAI219" s="9"/>
      <c r="BAJ219" s="9"/>
      <c r="BAK219" s="9"/>
      <c r="BAL219" s="9"/>
      <c r="BAM219" s="9"/>
      <c r="BAN219" s="9"/>
      <c r="BAO219" s="9"/>
      <c r="BAP219" s="9"/>
      <c r="BAQ219" s="9"/>
      <c r="BAR219" s="9"/>
      <c r="BAS219" s="9"/>
      <c r="BAT219" s="9"/>
      <c r="BAU219" s="9"/>
      <c r="BAV219" s="9"/>
      <c r="BAW219" s="9"/>
      <c r="BAX219" s="9"/>
      <c r="BAY219" s="9"/>
      <c r="BAZ219" s="9"/>
      <c r="BBA219" s="9"/>
      <c r="BBB219" s="9"/>
      <c r="BBC219" s="9"/>
      <c r="BBD219" s="9"/>
      <c r="BBE219" s="9"/>
      <c r="BBF219" s="9"/>
      <c r="BBG219" s="9"/>
      <c r="BBH219" s="9"/>
      <c r="BBI219" s="9"/>
      <c r="BBJ219" s="9"/>
      <c r="BBK219" s="9"/>
      <c r="BBL219" s="9"/>
      <c r="BBM219" s="9"/>
      <c r="BBN219" s="9"/>
      <c r="BBO219" s="9"/>
      <c r="BBP219" s="9"/>
      <c r="BBQ219" s="9"/>
      <c r="BBR219" s="9"/>
      <c r="BBS219" s="9"/>
      <c r="BBT219" s="9"/>
      <c r="BBU219" s="9"/>
      <c r="BBV219" s="9"/>
      <c r="BBW219" s="9"/>
      <c r="BBX219" s="9"/>
      <c r="BBY219" s="9"/>
      <c r="BBZ219" s="9"/>
      <c r="BCA219" s="9"/>
      <c r="BCB219" s="9"/>
      <c r="BCC219" s="9"/>
      <c r="BCD219" s="9"/>
      <c r="BCE219" s="9"/>
      <c r="BCF219" s="9"/>
      <c r="BCG219" s="9"/>
      <c r="BCH219" s="9"/>
      <c r="BCI219" s="9"/>
      <c r="BCJ219" s="9"/>
      <c r="BCK219" s="9"/>
      <c r="BCL219" s="9"/>
      <c r="BCM219" s="9"/>
      <c r="BCN219" s="9"/>
      <c r="BCO219" s="9"/>
      <c r="BCP219" s="9"/>
      <c r="BCQ219" s="9"/>
      <c r="BCR219" s="9"/>
      <c r="BCS219" s="9"/>
      <c r="BCT219" s="9"/>
      <c r="BCU219" s="9"/>
      <c r="BCV219" s="9"/>
      <c r="BCW219" s="9"/>
      <c r="BCX219" s="9"/>
      <c r="BCY219" s="9"/>
      <c r="BCZ219" s="9"/>
      <c r="BDA219" s="9"/>
      <c r="BDB219" s="9"/>
      <c r="BDC219" s="9"/>
      <c r="BDD219" s="9"/>
      <c r="BDE219" s="9"/>
      <c r="BDF219" s="9"/>
      <c r="BDG219" s="9"/>
      <c r="BDH219" s="9"/>
      <c r="BDI219" s="9"/>
      <c r="BDJ219" s="9"/>
      <c r="BDK219" s="9"/>
      <c r="BDL219" s="9"/>
      <c r="BDM219" s="9"/>
      <c r="BDN219" s="9"/>
      <c r="BDO219" s="9"/>
      <c r="BDP219" s="9"/>
      <c r="BDQ219" s="9"/>
      <c r="BDR219" s="9"/>
      <c r="BDS219" s="9"/>
      <c r="BDT219" s="9"/>
      <c r="BDU219" s="9"/>
      <c r="BDV219" s="9"/>
      <c r="BDW219" s="9"/>
      <c r="BDX219" s="9"/>
      <c r="BDY219" s="9"/>
      <c r="BDZ219" s="9"/>
      <c r="BEA219" s="9"/>
      <c r="BEB219" s="9"/>
      <c r="BEC219" s="9"/>
      <c r="BED219" s="9"/>
      <c r="BEE219" s="9"/>
      <c r="BEF219" s="9"/>
      <c r="BEG219" s="9"/>
      <c r="BEH219" s="9"/>
      <c r="BEI219" s="9"/>
      <c r="BEJ219" s="9"/>
      <c r="BEK219" s="9"/>
      <c r="BEL219" s="9"/>
      <c r="BEM219" s="9"/>
      <c r="BEN219" s="9"/>
      <c r="BEO219" s="9"/>
      <c r="BEP219" s="9"/>
      <c r="BEQ219" s="9"/>
      <c r="BER219" s="9"/>
      <c r="BES219" s="9"/>
      <c r="BET219" s="9"/>
      <c r="BEU219" s="9"/>
      <c r="BEV219" s="9"/>
      <c r="BEW219" s="9"/>
      <c r="BEX219" s="9"/>
      <c r="BEY219" s="9"/>
      <c r="BEZ219" s="9"/>
      <c r="BFA219" s="9"/>
      <c r="BFB219" s="9"/>
      <c r="BFC219" s="9"/>
      <c r="BFD219" s="9"/>
      <c r="BFE219" s="9"/>
      <c r="BFF219" s="9"/>
      <c r="BFG219" s="9"/>
      <c r="BFH219" s="9"/>
      <c r="BFI219" s="9"/>
      <c r="BFJ219" s="9"/>
      <c r="BFK219" s="9"/>
      <c r="BFL219" s="9"/>
      <c r="BFM219" s="9"/>
      <c r="BFN219" s="9"/>
      <c r="BFO219" s="9"/>
      <c r="BFP219" s="9"/>
      <c r="BFQ219" s="9"/>
      <c r="BFR219" s="9"/>
      <c r="BFS219" s="9"/>
      <c r="BFT219" s="9"/>
      <c r="BFU219" s="9"/>
      <c r="BFV219" s="9"/>
      <c r="BFW219" s="9"/>
      <c r="BFX219" s="9"/>
      <c r="BFY219" s="9"/>
      <c r="BFZ219" s="9"/>
      <c r="BGA219" s="9"/>
      <c r="BGB219" s="9"/>
      <c r="BGC219" s="9"/>
      <c r="BGD219" s="9"/>
      <c r="BGE219" s="9"/>
      <c r="BGF219" s="9"/>
      <c r="BGG219" s="9"/>
      <c r="BGH219" s="9"/>
      <c r="BGI219" s="9"/>
      <c r="BGJ219" s="9"/>
      <c r="BGK219" s="9"/>
      <c r="BGL219" s="9"/>
      <c r="BGM219" s="9"/>
      <c r="BGN219" s="9"/>
      <c r="BGO219" s="9"/>
      <c r="BGP219" s="9"/>
      <c r="BGQ219" s="9"/>
      <c r="BGR219" s="9"/>
      <c r="BGS219" s="9"/>
      <c r="BGT219" s="9"/>
      <c r="BGU219" s="9"/>
      <c r="BGV219" s="9"/>
      <c r="BGW219" s="9"/>
      <c r="BGX219" s="9"/>
      <c r="BGY219" s="9"/>
      <c r="BGZ219" s="9"/>
      <c r="BHA219" s="9"/>
      <c r="BHB219" s="9"/>
      <c r="BHC219" s="9"/>
      <c r="BHD219" s="9"/>
      <c r="BHE219" s="9"/>
      <c r="BHF219" s="9"/>
      <c r="BHG219" s="9"/>
      <c r="BHH219" s="9"/>
      <c r="BHI219" s="9"/>
      <c r="BHJ219" s="9"/>
      <c r="BHK219" s="9"/>
      <c r="BHL219" s="9"/>
      <c r="BHM219" s="9"/>
      <c r="BHN219" s="9"/>
      <c r="BHO219" s="9"/>
      <c r="BHP219" s="9"/>
      <c r="BHQ219" s="9"/>
      <c r="BHR219" s="9"/>
      <c r="BHS219" s="9"/>
      <c r="BHT219" s="9"/>
      <c r="BHU219" s="9"/>
      <c r="BHV219" s="9"/>
      <c r="BHW219" s="9"/>
      <c r="BHX219" s="9"/>
      <c r="BHY219" s="9"/>
      <c r="BHZ219" s="9"/>
      <c r="BIA219" s="9"/>
      <c r="BIB219" s="9"/>
      <c r="BIC219" s="9"/>
      <c r="BID219" s="9"/>
      <c r="BIE219" s="9"/>
      <c r="BIF219" s="9"/>
      <c r="BIG219" s="9"/>
      <c r="BIH219" s="9"/>
      <c r="BII219" s="9"/>
      <c r="BIJ219" s="9"/>
      <c r="BIK219" s="9"/>
      <c r="BIL219" s="9"/>
      <c r="BIM219" s="9"/>
      <c r="BIN219" s="9"/>
      <c r="BIO219" s="9"/>
      <c r="BIP219" s="9"/>
      <c r="BIQ219" s="9"/>
      <c r="BIR219" s="9"/>
      <c r="BIS219" s="9"/>
      <c r="BIT219" s="9"/>
      <c r="BIU219" s="9"/>
      <c r="BIV219" s="9"/>
      <c r="BIW219" s="9"/>
      <c r="BIX219" s="9"/>
      <c r="BIY219" s="9"/>
      <c r="BIZ219" s="9"/>
      <c r="BJA219" s="9"/>
      <c r="BJB219" s="9"/>
      <c r="BJC219" s="9"/>
      <c r="BJD219" s="9"/>
      <c r="BJE219" s="9"/>
      <c r="BJF219" s="9"/>
      <c r="BJG219" s="9"/>
      <c r="BJH219" s="9"/>
      <c r="BJI219" s="9"/>
      <c r="BJJ219" s="9"/>
      <c r="BJK219" s="9"/>
      <c r="BJL219" s="9"/>
      <c r="BJM219" s="9"/>
      <c r="BJN219" s="9"/>
      <c r="BJO219" s="9"/>
      <c r="BJP219" s="9"/>
      <c r="BJQ219" s="9"/>
      <c r="BJR219" s="9"/>
      <c r="BJS219" s="9"/>
      <c r="BJT219" s="9"/>
      <c r="BJU219" s="9"/>
      <c r="BJV219" s="9"/>
      <c r="BJW219" s="9"/>
      <c r="BJX219" s="9"/>
      <c r="BJY219" s="9"/>
      <c r="BJZ219" s="9"/>
      <c r="BKA219" s="9"/>
      <c r="BKB219" s="9"/>
      <c r="BKC219" s="9"/>
      <c r="BKD219" s="9"/>
      <c r="BKE219" s="9"/>
      <c r="BKF219" s="9"/>
      <c r="BKG219" s="9"/>
      <c r="BKH219" s="9"/>
      <c r="BKI219" s="9"/>
      <c r="BKJ219" s="9"/>
      <c r="BKK219" s="9"/>
      <c r="BKL219" s="9"/>
      <c r="BKM219" s="9"/>
      <c r="BKN219" s="9"/>
      <c r="BKO219" s="9"/>
      <c r="BKP219" s="9"/>
      <c r="BKQ219" s="9"/>
      <c r="BKR219" s="9"/>
      <c r="BKS219" s="9"/>
      <c r="BKT219" s="9"/>
      <c r="BKU219" s="9"/>
      <c r="BKV219" s="9"/>
      <c r="BKW219" s="9"/>
      <c r="BKX219" s="9"/>
      <c r="BKY219" s="9"/>
      <c r="BKZ219" s="9"/>
      <c r="BLA219" s="9"/>
      <c r="BLB219" s="9"/>
      <c r="BLC219" s="9"/>
      <c r="BLD219" s="9"/>
      <c r="BLE219" s="9"/>
      <c r="BLF219" s="9"/>
      <c r="BLG219" s="9"/>
      <c r="BLH219" s="9"/>
      <c r="BLI219" s="9"/>
      <c r="BLJ219" s="9"/>
      <c r="BLK219" s="9"/>
      <c r="BLL219" s="9"/>
      <c r="BLM219" s="9"/>
      <c r="BLN219" s="9"/>
      <c r="BLO219" s="9"/>
      <c r="BLP219" s="9"/>
      <c r="BLQ219" s="9"/>
      <c r="BLR219" s="9"/>
      <c r="BLS219" s="9"/>
      <c r="BLT219" s="9"/>
      <c r="BLU219" s="9"/>
      <c r="BLV219" s="9"/>
      <c r="BLW219" s="9"/>
      <c r="BLX219" s="9"/>
      <c r="BLY219" s="9"/>
      <c r="BLZ219" s="9"/>
      <c r="BMA219" s="9"/>
      <c r="BMB219" s="9"/>
      <c r="BMC219" s="9"/>
      <c r="BMD219" s="9"/>
      <c r="BME219" s="9"/>
      <c r="BMF219" s="9"/>
      <c r="BMG219" s="9"/>
      <c r="BMH219" s="9"/>
      <c r="BMI219" s="9"/>
      <c r="BMJ219" s="9"/>
      <c r="BMK219" s="9"/>
      <c r="BML219" s="9"/>
      <c r="BMM219" s="9"/>
      <c r="BMN219" s="9"/>
      <c r="BMO219" s="9"/>
      <c r="BMP219" s="9"/>
      <c r="BMQ219" s="9"/>
      <c r="BMR219" s="9"/>
      <c r="BMS219" s="9"/>
      <c r="BMT219" s="9"/>
      <c r="BMU219" s="9"/>
      <c r="BMV219" s="9"/>
      <c r="BMW219" s="9"/>
      <c r="BMX219" s="9"/>
      <c r="BMY219" s="9"/>
      <c r="BMZ219" s="9"/>
      <c r="BNA219" s="9"/>
      <c r="BNB219" s="9"/>
      <c r="BNC219" s="9"/>
      <c r="BND219" s="9"/>
      <c r="BNE219" s="9"/>
      <c r="BNF219" s="9"/>
      <c r="BNG219" s="9"/>
      <c r="BNH219" s="9"/>
      <c r="BNI219" s="9"/>
      <c r="BNJ219" s="9"/>
      <c r="BNK219" s="9"/>
      <c r="BNL219" s="9"/>
      <c r="BNM219" s="9"/>
      <c r="BNN219" s="9"/>
      <c r="BNO219" s="9"/>
      <c r="BNP219" s="9"/>
      <c r="BNQ219" s="9"/>
      <c r="BNR219" s="9"/>
      <c r="BNS219" s="9"/>
      <c r="BNT219" s="9"/>
      <c r="BNU219" s="9"/>
      <c r="BNV219" s="9"/>
      <c r="BNW219" s="9"/>
      <c r="BNX219" s="9"/>
      <c r="BNY219" s="9"/>
      <c r="BNZ219" s="9"/>
      <c r="BOA219" s="9"/>
      <c r="BOB219" s="9"/>
      <c r="BOC219" s="9"/>
      <c r="BOD219" s="9"/>
      <c r="BOE219" s="9"/>
      <c r="BOF219" s="9"/>
      <c r="BOG219" s="9"/>
      <c r="BOH219" s="9"/>
      <c r="BOI219" s="9"/>
      <c r="BOJ219" s="9"/>
      <c r="BOK219" s="9"/>
      <c r="BOL219" s="9"/>
      <c r="BOM219" s="9"/>
      <c r="BON219" s="9"/>
      <c r="BOO219" s="9"/>
      <c r="BOP219" s="9"/>
      <c r="BOQ219" s="9"/>
      <c r="BOR219" s="9"/>
      <c r="BOS219" s="9"/>
      <c r="BOT219" s="9"/>
      <c r="BOU219" s="9"/>
      <c r="BOV219" s="9"/>
      <c r="BOW219" s="9"/>
      <c r="BOX219" s="9"/>
      <c r="BOY219" s="9"/>
      <c r="BOZ219" s="9"/>
      <c r="BPA219" s="9"/>
      <c r="BPB219" s="9"/>
      <c r="BPC219" s="9"/>
      <c r="BPD219" s="9"/>
      <c r="BPE219" s="9"/>
      <c r="BPF219" s="9"/>
      <c r="BPG219" s="9"/>
      <c r="BPH219" s="9"/>
      <c r="BPI219" s="9"/>
      <c r="BPJ219" s="9"/>
      <c r="BPK219" s="9"/>
      <c r="BPL219" s="9"/>
      <c r="BPM219" s="9"/>
      <c r="BPN219" s="9"/>
      <c r="BPO219" s="9"/>
      <c r="BPP219" s="9"/>
      <c r="BPQ219" s="9"/>
      <c r="BPR219" s="9"/>
      <c r="BPS219" s="9"/>
      <c r="BPT219" s="9"/>
      <c r="BPU219" s="9"/>
      <c r="BPV219" s="9"/>
      <c r="BPW219" s="9"/>
      <c r="BPX219" s="9"/>
      <c r="BPY219" s="9"/>
      <c r="BPZ219" s="9"/>
      <c r="BQA219" s="9"/>
      <c r="BQB219" s="9"/>
      <c r="BQC219" s="9"/>
      <c r="BQD219" s="9"/>
      <c r="BQE219" s="9"/>
      <c r="BQF219" s="9"/>
      <c r="BQG219" s="9"/>
      <c r="BQH219" s="9"/>
      <c r="BQI219" s="9"/>
      <c r="BQJ219" s="9"/>
      <c r="BQK219" s="9"/>
      <c r="BQL219" s="9"/>
      <c r="BQM219" s="9"/>
      <c r="BQN219" s="9"/>
      <c r="BQO219" s="9"/>
      <c r="BQP219" s="9"/>
      <c r="BQQ219" s="9"/>
      <c r="BQR219" s="9"/>
      <c r="BQS219" s="9"/>
      <c r="BQT219" s="9"/>
      <c r="BQU219" s="9"/>
      <c r="BQV219" s="9"/>
      <c r="BQW219" s="9"/>
      <c r="BQX219" s="9"/>
      <c r="BQY219" s="9"/>
      <c r="BQZ219" s="9"/>
      <c r="BRA219" s="9"/>
      <c r="BRB219" s="9"/>
      <c r="BRC219" s="9"/>
      <c r="BRD219" s="9"/>
      <c r="BRE219" s="9"/>
      <c r="BRF219" s="9"/>
      <c r="BRG219" s="9"/>
      <c r="BRH219" s="9"/>
      <c r="BRI219" s="9"/>
      <c r="BRJ219" s="9"/>
      <c r="BRK219" s="9"/>
      <c r="BRL219" s="9"/>
      <c r="BRM219" s="9"/>
      <c r="BRN219" s="9"/>
      <c r="BRO219" s="9"/>
      <c r="BRP219" s="9"/>
      <c r="BRQ219" s="9"/>
      <c r="BRR219" s="9"/>
      <c r="BRS219" s="9"/>
      <c r="BRT219" s="9"/>
      <c r="BRU219" s="9"/>
      <c r="BRV219" s="9"/>
      <c r="BRW219" s="9"/>
      <c r="BRX219" s="9"/>
      <c r="BRY219" s="9"/>
      <c r="BRZ219" s="9"/>
      <c r="BSA219" s="9"/>
      <c r="BSB219" s="9"/>
      <c r="BSC219" s="9"/>
      <c r="BSD219" s="9"/>
      <c r="BSE219" s="9"/>
      <c r="BSF219" s="9"/>
      <c r="BSG219" s="9"/>
      <c r="BSH219" s="9"/>
      <c r="BSI219" s="9"/>
      <c r="BSJ219" s="9"/>
      <c r="BSK219" s="9"/>
      <c r="BSL219" s="9"/>
      <c r="BSM219" s="9"/>
      <c r="BSN219" s="9"/>
      <c r="BSO219" s="9"/>
      <c r="BSP219" s="9"/>
      <c r="BSQ219" s="9"/>
      <c r="BSR219" s="9"/>
      <c r="BSS219" s="9"/>
      <c r="BST219" s="9"/>
      <c r="BSU219" s="9"/>
      <c r="BSV219" s="9"/>
      <c r="BSW219" s="9"/>
      <c r="BSX219" s="9"/>
      <c r="BSY219" s="9"/>
      <c r="BSZ219" s="9"/>
      <c r="BTA219" s="9"/>
      <c r="BTB219" s="9"/>
      <c r="BTC219" s="9"/>
      <c r="BTD219" s="9"/>
      <c r="BTE219" s="9"/>
      <c r="BTF219" s="9"/>
      <c r="BTG219" s="9"/>
      <c r="BTH219" s="9"/>
      <c r="BTI219" s="9"/>
      <c r="BTJ219" s="9"/>
      <c r="BTK219" s="9"/>
      <c r="BTL219" s="9"/>
      <c r="BTM219" s="9"/>
      <c r="BTN219" s="9"/>
      <c r="BTO219" s="9"/>
      <c r="BTP219" s="9"/>
      <c r="BTQ219" s="9"/>
      <c r="BTR219" s="9"/>
      <c r="BTS219" s="9"/>
      <c r="BTT219" s="9"/>
      <c r="BTU219" s="9"/>
      <c r="BTV219" s="9"/>
      <c r="BTW219" s="9"/>
      <c r="BTX219" s="9"/>
      <c r="BTY219" s="9"/>
      <c r="BTZ219" s="9"/>
      <c r="BUA219" s="9"/>
      <c r="BUB219" s="9"/>
      <c r="BUC219" s="9"/>
      <c r="BUD219" s="9"/>
      <c r="BUE219" s="9"/>
      <c r="BUF219" s="9"/>
      <c r="BUG219" s="9"/>
      <c r="BUH219" s="9"/>
      <c r="BUI219" s="9"/>
      <c r="BUJ219" s="9"/>
      <c r="BUK219" s="9"/>
      <c r="BUL219" s="9"/>
      <c r="BUM219" s="9"/>
      <c r="BUN219" s="9"/>
      <c r="BUO219" s="9"/>
      <c r="BUP219" s="9"/>
      <c r="BUQ219" s="9"/>
      <c r="BUR219" s="9"/>
      <c r="BUS219" s="9"/>
      <c r="BUT219" s="9"/>
      <c r="BUU219" s="9"/>
      <c r="BUV219" s="9"/>
      <c r="BUW219" s="9"/>
      <c r="BUX219" s="9"/>
      <c r="BUY219" s="9"/>
      <c r="BUZ219" s="9"/>
      <c r="BVA219" s="9"/>
      <c r="BVB219" s="9"/>
      <c r="BVC219" s="9"/>
      <c r="BVD219" s="9"/>
      <c r="BVE219" s="9"/>
      <c r="BVF219" s="9"/>
      <c r="BVG219" s="9"/>
      <c r="BVH219" s="9"/>
      <c r="BVI219" s="9"/>
      <c r="BVJ219" s="9"/>
      <c r="BVK219" s="9"/>
      <c r="BVL219" s="9"/>
      <c r="BVM219" s="9"/>
      <c r="BVN219" s="9"/>
      <c r="BVO219" s="9"/>
      <c r="BVP219" s="9"/>
      <c r="BVQ219" s="9"/>
      <c r="BVR219" s="9"/>
      <c r="BVS219" s="9"/>
      <c r="BVT219" s="9"/>
      <c r="BVU219" s="9"/>
      <c r="BVV219" s="9"/>
      <c r="BVW219" s="9"/>
      <c r="BVX219" s="9"/>
      <c r="BVY219" s="9"/>
      <c r="BVZ219" s="9"/>
      <c r="BWA219" s="9"/>
      <c r="BWB219" s="9"/>
      <c r="BWC219" s="9"/>
      <c r="BWD219" s="9"/>
      <c r="BWE219" s="9"/>
      <c r="BWF219" s="9"/>
      <c r="BWG219" s="9"/>
      <c r="BWH219" s="9"/>
      <c r="BWI219" s="9"/>
      <c r="BWJ219" s="9"/>
      <c r="BWK219" s="9"/>
      <c r="BWL219" s="9"/>
      <c r="BWM219" s="9"/>
      <c r="BWN219" s="9"/>
      <c r="BWO219" s="9"/>
      <c r="BWP219" s="9"/>
      <c r="BWQ219" s="9"/>
      <c r="BWR219" s="9"/>
      <c r="BWS219" s="9"/>
      <c r="BWT219" s="9"/>
      <c r="BWU219" s="9"/>
      <c r="BWV219" s="9"/>
      <c r="BWW219" s="9"/>
      <c r="BWX219" s="9"/>
      <c r="BWY219" s="9"/>
      <c r="BWZ219" s="9"/>
      <c r="BXA219" s="9"/>
      <c r="BXB219" s="9"/>
      <c r="BXC219" s="9"/>
      <c r="BXD219" s="9"/>
    </row>
    <row r="220" ht="14.25" customHeight="1">
      <c r="A220" s="9">
        <v>28.0</v>
      </c>
      <c r="B220" s="9" t="s">
        <v>11947</v>
      </c>
      <c r="C220" s="9" t="s">
        <v>11948</v>
      </c>
      <c r="D220" s="9" t="s">
        <v>11948</v>
      </c>
      <c r="E220" s="9"/>
      <c r="F220" s="9">
        <v>114.0</v>
      </c>
      <c r="G220" s="9" t="s">
        <v>13789</v>
      </c>
      <c r="H220" s="9"/>
      <c r="I220" s="9"/>
      <c r="J220" s="9"/>
      <c r="K220" s="9">
        <v>10.0</v>
      </c>
      <c r="L220" s="9">
        <v>101.0</v>
      </c>
      <c r="M220" s="9">
        <v>2.0</v>
      </c>
      <c r="N220" s="9">
        <v>1.0</v>
      </c>
      <c r="O220" s="9"/>
      <c r="P220" s="9">
        <v>0.0</v>
      </c>
      <c r="Q220" s="9" t="s">
        <v>13790</v>
      </c>
      <c r="R220" s="9"/>
      <c r="S220" s="9" t="s">
        <v>3487</v>
      </c>
      <c r="T220" s="9" t="s">
        <v>3485</v>
      </c>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c r="DA220" s="9"/>
      <c r="DB220" s="9"/>
      <c r="DC220" s="9"/>
      <c r="DD220" s="9"/>
      <c r="DE220" s="9"/>
      <c r="DF220" s="9"/>
      <c r="DG220" s="9"/>
      <c r="DH220" s="9"/>
      <c r="DI220" s="9"/>
      <c r="DJ220" s="9"/>
      <c r="DK220" s="9"/>
      <c r="DL220" s="9"/>
      <c r="DM220" s="9"/>
      <c r="DN220" s="9"/>
      <c r="DO220" s="9"/>
      <c r="DP220" s="9"/>
      <c r="DQ220" s="9"/>
      <c r="DR220" s="9"/>
      <c r="DS220" s="9"/>
      <c r="DT220" s="9"/>
      <c r="DU220" s="9"/>
      <c r="DV220" s="9"/>
      <c r="DW220" s="9"/>
      <c r="DX220" s="9"/>
      <c r="DY220" s="9"/>
      <c r="DZ220" s="9"/>
      <c r="EA220" s="9"/>
      <c r="EB220" s="9"/>
      <c r="EC220" s="9"/>
      <c r="ED220" s="9"/>
      <c r="EE220" s="9"/>
      <c r="EF220" s="9"/>
      <c r="EG220" s="9"/>
      <c r="EH220" s="9"/>
      <c r="EI220" s="9"/>
      <c r="EJ220" s="9"/>
      <c r="EK220" s="9"/>
      <c r="EL220" s="9"/>
      <c r="EM220" s="9"/>
      <c r="EN220" s="9"/>
      <c r="EO220" s="9"/>
      <c r="EP220" s="9"/>
      <c r="EQ220" s="9"/>
      <c r="ER220" s="9"/>
      <c r="ES220" s="9"/>
      <c r="ET220" s="9"/>
      <c r="EU220" s="9"/>
      <c r="EV220" s="9"/>
      <c r="EW220" s="9"/>
      <c r="EX220" s="9"/>
      <c r="EY220" s="9"/>
      <c r="EZ220" s="9"/>
      <c r="FA220" s="9"/>
      <c r="FB220" s="9"/>
      <c r="FC220" s="9"/>
      <c r="FD220" s="9"/>
      <c r="FE220" s="9"/>
      <c r="FF220" s="9"/>
      <c r="FG220" s="9"/>
      <c r="FH220" s="9"/>
      <c r="FI220" s="9"/>
      <c r="FJ220" s="9"/>
      <c r="FK220" s="9"/>
      <c r="FL220" s="9"/>
      <c r="FM220" s="9"/>
      <c r="FN220" s="9"/>
      <c r="FO220" s="9"/>
      <c r="FP220" s="9"/>
      <c r="FQ220" s="9"/>
      <c r="FR220" s="9"/>
      <c r="FS220" s="9"/>
      <c r="FT220" s="9"/>
      <c r="FU220" s="9"/>
      <c r="FV220" s="9"/>
      <c r="FW220" s="9"/>
      <c r="FX220" s="9"/>
      <c r="FY220" s="9"/>
      <c r="FZ220" s="9"/>
      <c r="GA220" s="9"/>
      <c r="GB220" s="9"/>
      <c r="GC220" s="9"/>
      <c r="GD220" s="9"/>
      <c r="GE220" s="9"/>
      <c r="GF220" s="9"/>
      <c r="GG220" s="9"/>
      <c r="GH220" s="9"/>
      <c r="GI220" s="9"/>
      <c r="GJ220" s="9"/>
      <c r="GK220" s="9"/>
      <c r="GL220" s="9"/>
      <c r="GM220" s="9"/>
      <c r="GN220" s="9"/>
      <c r="GO220" s="9"/>
      <c r="GP220" s="9"/>
      <c r="GQ220" s="9"/>
      <c r="GR220" s="9"/>
      <c r="GS220" s="9"/>
      <c r="GT220" s="9"/>
      <c r="GU220" s="9"/>
      <c r="GV220" s="9"/>
      <c r="GW220" s="9"/>
      <c r="GX220" s="9"/>
      <c r="GY220" s="9"/>
      <c r="GZ220" s="9"/>
      <c r="HA220" s="9"/>
      <c r="HB220" s="9"/>
      <c r="HC220" s="9"/>
      <c r="HD220" s="9"/>
      <c r="HE220" s="9"/>
      <c r="HF220" s="9"/>
      <c r="HG220" s="9"/>
      <c r="HH220" s="9"/>
      <c r="HI220" s="9"/>
      <c r="HJ220" s="9"/>
      <c r="HK220" s="9"/>
      <c r="HL220" s="9"/>
      <c r="HM220" s="9"/>
      <c r="HN220" s="9"/>
      <c r="HO220" s="9"/>
      <c r="HP220" s="9"/>
      <c r="HQ220" s="9"/>
      <c r="HR220" s="9"/>
      <c r="HS220" s="9"/>
      <c r="HT220" s="9"/>
      <c r="HU220" s="9"/>
      <c r="HV220" s="9"/>
      <c r="HW220" s="9"/>
      <c r="HX220" s="9"/>
      <c r="HY220" s="9"/>
      <c r="HZ220" s="9"/>
      <c r="IA220" s="9"/>
      <c r="IB220" s="9"/>
      <c r="IC220" s="9"/>
      <c r="ID220" s="9"/>
      <c r="IE220" s="9"/>
      <c r="IF220" s="9"/>
      <c r="IG220" s="9"/>
      <c r="IH220" s="9"/>
      <c r="II220" s="9"/>
      <c r="IJ220" s="9"/>
      <c r="IK220" s="9"/>
      <c r="IL220" s="9"/>
      <c r="IM220" s="9"/>
      <c r="IN220" s="9"/>
      <c r="IO220" s="9"/>
      <c r="IP220" s="9"/>
      <c r="IQ220" s="9"/>
      <c r="IR220" s="9"/>
      <c r="IS220" s="9"/>
      <c r="IT220" s="9"/>
      <c r="IU220" s="9"/>
      <c r="IV220" s="9"/>
      <c r="IW220" s="9"/>
      <c r="IX220" s="9"/>
      <c r="IY220" s="9"/>
      <c r="IZ220" s="9"/>
      <c r="JA220" s="9"/>
      <c r="JB220" s="9"/>
      <c r="JC220" s="9"/>
      <c r="JD220" s="9"/>
      <c r="JE220" s="9"/>
      <c r="JF220" s="9"/>
      <c r="JG220" s="9"/>
      <c r="JH220" s="9"/>
      <c r="JI220" s="9"/>
      <c r="JJ220" s="9"/>
      <c r="JK220" s="9"/>
      <c r="JL220" s="9"/>
      <c r="JM220" s="9"/>
      <c r="JN220" s="9"/>
      <c r="JO220" s="9"/>
      <c r="JP220" s="9"/>
      <c r="JQ220" s="9"/>
      <c r="JR220" s="9"/>
      <c r="JS220" s="9"/>
      <c r="JT220" s="9"/>
      <c r="JU220" s="9"/>
      <c r="JV220" s="9"/>
      <c r="JW220" s="9"/>
      <c r="JX220" s="9"/>
      <c r="JY220" s="9"/>
      <c r="JZ220" s="9"/>
      <c r="KA220" s="9"/>
      <c r="KB220" s="9"/>
      <c r="KC220" s="9"/>
      <c r="KD220" s="9"/>
      <c r="KE220" s="9"/>
      <c r="KF220" s="9"/>
      <c r="KG220" s="9"/>
      <c r="KH220" s="9"/>
      <c r="KI220" s="9"/>
      <c r="KJ220" s="9"/>
      <c r="KK220" s="9"/>
      <c r="KL220" s="9"/>
      <c r="KM220" s="9"/>
      <c r="KN220" s="9"/>
      <c r="KO220" s="9"/>
      <c r="KP220" s="9"/>
      <c r="KQ220" s="9"/>
      <c r="KR220" s="9"/>
      <c r="KS220" s="9"/>
      <c r="KT220" s="9"/>
      <c r="KU220" s="9"/>
      <c r="KV220" s="9"/>
      <c r="KW220" s="9"/>
      <c r="KX220" s="9"/>
      <c r="KY220" s="9"/>
      <c r="KZ220" s="9"/>
      <c r="LA220" s="9"/>
      <c r="LB220" s="9"/>
      <c r="LC220" s="9"/>
      <c r="LD220" s="9"/>
      <c r="LE220" s="9"/>
      <c r="LF220" s="9"/>
      <c r="LG220" s="9"/>
      <c r="LH220" s="9"/>
      <c r="LI220" s="9"/>
      <c r="LJ220" s="9"/>
      <c r="LK220" s="9"/>
      <c r="LL220" s="9"/>
      <c r="LM220" s="9"/>
      <c r="LN220" s="9"/>
      <c r="LO220" s="9"/>
      <c r="LP220" s="9"/>
      <c r="LQ220" s="9"/>
      <c r="LR220" s="9"/>
      <c r="LS220" s="9"/>
      <c r="LT220" s="9"/>
      <c r="LU220" s="9"/>
      <c r="LV220" s="9"/>
      <c r="LW220" s="9"/>
      <c r="LX220" s="9"/>
      <c r="LY220" s="9"/>
      <c r="LZ220" s="9"/>
      <c r="MA220" s="9"/>
      <c r="MB220" s="9"/>
      <c r="MC220" s="9"/>
      <c r="MD220" s="9"/>
      <c r="ME220" s="9"/>
      <c r="MF220" s="9"/>
      <c r="MG220" s="9"/>
      <c r="MH220" s="9"/>
      <c r="MI220" s="9"/>
      <c r="MJ220" s="9"/>
      <c r="MK220" s="9"/>
      <c r="ML220" s="9"/>
      <c r="MM220" s="9"/>
      <c r="MN220" s="9"/>
      <c r="MO220" s="9"/>
      <c r="MP220" s="9"/>
      <c r="MQ220" s="9"/>
      <c r="MR220" s="9"/>
      <c r="MS220" s="9"/>
      <c r="MT220" s="9"/>
      <c r="MU220" s="9"/>
      <c r="MV220" s="9"/>
      <c r="MW220" s="9"/>
      <c r="MX220" s="9"/>
      <c r="MY220" s="9"/>
      <c r="MZ220" s="9"/>
      <c r="NA220" s="9"/>
      <c r="NB220" s="9"/>
      <c r="NC220" s="9"/>
      <c r="ND220" s="9"/>
      <c r="NE220" s="9"/>
      <c r="NF220" s="9"/>
      <c r="NG220" s="9"/>
      <c r="NH220" s="9"/>
      <c r="NI220" s="9"/>
      <c r="NJ220" s="9"/>
      <c r="NK220" s="9"/>
      <c r="NL220" s="9"/>
      <c r="NM220" s="9"/>
      <c r="NN220" s="9"/>
      <c r="NO220" s="9"/>
      <c r="NP220" s="9"/>
      <c r="NQ220" s="9"/>
      <c r="NR220" s="9"/>
      <c r="NS220" s="9"/>
      <c r="NT220" s="9"/>
      <c r="NU220" s="9"/>
      <c r="NV220" s="9"/>
      <c r="NW220" s="9"/>
      <c r="NX220" s="9"/>
      <c r="NY220" s="9"/>
      <c r="NZ220" s="9"/>
      <c r="OA220" s="9"/>
      <c r="OB220" s="9"/>
      <c r="OC220" s="9"/>
      <c r="OD220" s="9"/>
      <c r="OE220" s="9"/>
      <c r="OF220" s="9"/>
      <c r="OG220" s="9"/>
      <c r="OH220" s="9"/>
      <c r="OI220" s="9"/>
      <c r="OJ220" s="9"/>
      <c r="OK220" s="9"/>
      <c r="OL220" s="9"/>
      <c r="OM220" s="9"/>
      <c r="ON220" s="9"/>
      <c r="OO220" s="9"/>
      <c r="OP220" s="9"/>
      <c r="OQ220" s="9"/>
      <c r="OR220" s="9"/>
      <c r="OS220" s="9"/>
      <c r="OT220" s="9"/>
      <c r="OU220" s="9"/>
      <c r="OV220" s="9"/>
      <c r="OW220" s="9"/>
      <c r="OX220" s="9"/>
      <c r="OY220" s="9"/>
      <c r="OZ220" s="9"/>
      <c r="PA220" s="9"/>
      <c r="PB220" s="9"/>
      <c r="PC220" s="9"/>
      <c r="PD220" s="9"/>
      <c r="PE220" s="9"/>
      <c r="PF220" s="9"/>
      <c r="PG220" s="9"/>
      <c r="PH220" s="9"/>
      <c r="PI220" s="9"/>
      <c r="PJ220" s="9"/>
      <c r="PK220" s="9"/>
      <c r="PL220" s="9"/>
      <c r="PM220" s="9"/>
      <c r="PN220" s="9"/>
      <c r="PO220" s="9"/>
      <c r="PP220" s="9"/>
      <c r="PQ220" s="9"/>
      <c r="PR220" s="9"/>
      <c r="PS220" s="9"/>
      <c r="PT220" s="9"/>
      <c r="PU220" s="9"/>
      <c r="PV220" s="9"/>
      <c r="PW220" s="9"/>
      <c r="PX220" s="9"/>
      <c r="PY220" s="9"/>
      <c r="PZ220" s="9"/>
      <c r="QA220" s="9"/>
      <c r="QB220" s="9"/>
      <c r="QC220" s="9"/>
      <c r="QD220" s="9"/>
      <c r="QE220" s="9"/>
      <c r="QF220" s="9"/>
      <c r="QG220" s="9"/>
      <c r="QH220" s="9"/>
      <c r="QI220" s="9"/>
      <c r="QJ220" s="9"/>
      <c r="QK220" s="9"/>
      <c r="QL220" s="9"/>
      <c r="QM220" s="9"/>
      <c r="QN220" s="9"/>
      <c r="QO220" s="9"/>
      <c r="QP220" s="9"/>
      <c r="QQ220" s="9"/>
      <c r="QR220" s="9"/>
      <c r="QS220" s="9"/>
      <c r="QT220" s="9"/>
      <c r="QU220" s="9"/>
      <c r="QV220" s="9"/>
      <c r="QW220" s="9"/>
      <c r="QX220" s="9"/>
      <c r="QY220" s="9"/>
      <c r="QZ220" s="9"/>
      <c r="RA220" s="9"/>
      <c r="RB220" s="9"/>
      <c r="RC220" s="9"/>
      <c r="RD220" s="9"/>
      <c r="RE220" s="9"/>
      <c r="RF220" s="9"/>
      <c r="RG220" s="9"/>
      <c r="RH220" s="9"/>
      <c r="RI220" s="9"/>
      <c r="RJ220" s="9"/>
      <c r="RK220" s="9"/>
      <c r="RL220" s="9"/>
      <c r="RM220" s="9"/>
      <c r="RN220" s="9"/>
      <c r="RO220" s="9"/>
      <c r="RP220" s="9"/>
      <c r="RQ220" s="9"/>
      <c r="RR220" s="9"/>
      <c r="RS220" s="9"/>
      <c r="RT220" s="9"/>
      <c r="RU220" s="9"/>
      <c r="RV220" s="9"/>
      <c r="RW220" s="9"/>
      <c r="RX220" s="9"/>
      <c r="RY220" s="9"/>
      <c r="RZ220" s="9"/>
      <c r="SA220" s="9"/>
      <c r="SB220" s="9"/>
      <c r="SC220" s="9"/>
      <c r="SD220" s="9"/>
      <c r="SE220" s="9"/>
      <c r="SF220" s="9"/>
      <c r="SG220" s="9"/>
      <c r="SH220" s="9"/>
      <c r="SI220" s="9"/>
      <c r="SJ220" s="9"/>
      <c r="SK220" s="9"/>
      <c r="SL220" s="9"/>
      <c r="SM220" s="9"/>
      <c r="SN220" s="9"/>
      <c r="SO220" s="9"/>
      <c r="SP220" s="9"/>
      <c r="SQ220" s="9"/>
      <c r="SR220" s="9"/>
      <c r="SS220" s="9"/>
      <c r="ST220" s="9"/>
      <c r="SU220" s="9"/>
      <c r="SV220" s="9"/>
      <c r="SW220" s="9"/>
      <c r="SX220" s="9"/>
      <c r="SY220" s="9"/>
      <c r="SZ220" s="9"/>
      <c r="TA220" s="9"/>
      <c r="TB220" s="9"/>
      <c r="TC220" s="9"/>
      <c r="TD220" s="9"/>
      <c r="TE220" s="9"/>
      <c r="TF220" s="9"/>
      <c r="TG220" s="9"/>
      <c r="TH220" s="9"/>
      <c r="TI220" s="9"/>
      <c r="TJ220" s="9"/>
      <c r="TK220" s="9"/>
      <c r="TL220" s="9"/>
      <c r="TM220" s="9"/>
      <c r="TN220" s="9"/>
      <c r="TO220" s="9"/>
      <c r="ANB220" s="9"/>
      <c r="ANC220" s="9"/>
      <c r="AND220" s="9"/>
      <c r="ANE220" s="9"/>
      <c r="ANF220" s="9"/>
      <c r="ANG220" s="9"/>
      <c r="ANH220" s="9"/>
      <c r="ANI220" s="9"/>
      <c r="ANJ220" s="9"/>
      <c r="ANK220" s="9"/>
      <c r="ANL220" s="9"/>
      <c r="ANM220" s="9"/>
      <c r="ANN220" s="9"/>
      <c r="ANO220" s="9"/>
      <c r="ANP220" s="9"/>
      <c r="ANQ220" s="9"/>
      <c r="ANR220" s="9"/>
      <c r="ANS220" s="9"/>
      <c r="ANT220" s="9"/>
      <c r="ANU220" s="9"/>
      <c r="ANV220" s="9"/>
      <c r="ANW220" s="9"/>
      <c r="ANX220" s="9"/>
      <c r="ANY220" s="9"/>
      <c r="ANZ220" s="9"/>
      <c r="AOA220" s="9"/>
      <c r="AOB220" s="9"/>
      <c r="AOC220" s="9"/>
      <c r="AOD220" s="9"/>
      <c r="AOE220" s="9"/>
      <c r="AOF220" s="9"/>
      <c r="AOG220" s="9"/>
      <c r="AOH220" s="9"/>
      <c r="AOI220" s="9"/>
      <c r="AOJ220" s="9"/>
      <c r="AOK220" s="9"/>
      <c r="AOL220" s="9"/>
      <c r="AOM220" s="9"/>
      <c r="AON220" s="9"/>
      <c r="AOO220" s="9"/>
      <c r="AOP220" s="9"/>
      <c r="AOQ220" s="9"/>
      <c r="AOR220" s="9"/>
      <c r="AOS220" s="9"/>
      <c r="AOT220" s="9"/>
      <c r="AOU220" s="9"/>
      <c r="AOV220" s="9"/>
      <c r="AOW220" s="9"/>
      <c r="AOX220" s="9"/>
      <c r="AOY220" s="9"/>
      <c r="AOZ220" s="9"/>
      <c r="APA220" s="9"/>
      <c r="APB220" s="9"/>
      <c r="APC220" s="9"/>
      <c r="APD220" s="9"/>
      <c r="APE220" s="9"/>
      <c r="APF220" s="9"/>
      <c r="APG220" s="9"/>
      <c r="APH220" s="9"/>
      <c r="API220" s="9"/>
      <c r="APJ220" s="9"/>
      <c r="APK220" s="9"/>
      <c r="APL220" s="9"/>
      <c r="APM220" s="9"/>
      <c r="APN220" s="9"/>
      <c r="APO220" s="9"/>
      <c r="APP220" s="9"/>
      <c r="APQ220" s="9"/>
      <c r="APR220" s="9"/>
      <c r="APS220" s="9"/>
      <c r="APT220" s="9"/>
      <c r="APU220" s="9"/>
      <c r="APV220" s="9"/>
      <c r="APW220" s="9"/>
      <c r="APX220" s="9"/>
      <c r="APY220" s="9"/>
      <c r="APZ220" s="9"/>
      <c r="AQA220" s="9"/>
      <c r="AQB220" s="9"/>
      <c r="AQC220" s="9"/>
      <c r="AQD220" s="9"/>
      <c r="AQE220" s="9"/>
      <c r="AQF220" s="9"/>
      <c r="AQG220" s="9"/>
      <c r="AQH220" s="9"/>
      <c r="AQI220" s="9"/>
      <c r="AQJ220" s="9"/>
      <c r="AQK220" s="9"/>
      <c r="AQL220" s="9"/>
      <c r="AQM220" s="9"/>
      <c r="AQN220" s="9"/>
      <c r="AQO220" s="9"/>
      <c r="AQP220" s="9"/>
      <c r="AQQ220" s="9"/>
      <c r="AQR220" s="9"/>
      <c r="AQS220" s="9"/>
      <c r="AQT220" s="9"/>
      <c r="AQU220" s="9"/>
      <c r="AQV220" s="9"/>
      <c r="AQW220" s="9"/>
      <c r="AQX220" s="9"/>
      <c r="AQY220" s="9"/>
      <c r="AQZ220" s="9"/>
      <c r="ARA220" s="9"/>
      <c r="ARB220" s="9"/>
      <c r="ARC220" s="9"/>
      <c r="ARD220" s="9"/>
      <c r="ARE220" s="9"/>
      <c r="ARF220" s="9"/>
      <c r="ARG220" s="9"/>
      <c r="ARH220" s="9"/>
      <c r="ARI220" s="9"/>
      <c r="ARJ220" s="9"/>
      <c r="ARK220" s="9"/>
      <c r="ARL220" s="9"/>
      <c r="ARM220" s="9"/>
      <c r="ARN220" s="9"/>
      <c r="ARO220" s="9"/>
      <c r="ARP220" s="9"/>
      <c r="ARQ220" s="9"/>
      <c r="ARR220" s="9"/>
      <c r="ARS220" s="9"/>
      <c r="ART220" s="9"/>
      <c r="ARU220" s="9"/>
      <c r="ARV220" s="9"/>
      <c r="ARW220" s="9"/>
      <c r="ARX220" s="9"/>
      <c r="ARY220" s="9"/>
      <c r="ARZ220" s="9"/>
      <c r="ASA220" s="9"/>
      <c r="ASB220" s="9"/>
      <c r="ASC220" s="9"/>
      <c r="ASD220" s="9"/>
      <c r="ASE220" s="9"/>
      <c r="ASF220" s="9"/>
      <c r="ASG220" s="9"/>
      <c r="ASH220" s="9"/>
      <c r="ASI220" s="9"/>
      <c r="ASJ220" s="9"/>
      <c r="ASK220" s="9"/>
      <c r="ASL220" s="9"/>
      <c r="ASM220" s="9"/>
      <c r="ASN220" s="9"/>
      <c r="ASO220" s="9"/>
      <c r="ASP220" s="9"/>
      <c r="ASQ220" s="9"/>
      <c r="ASR220" s="9"/>
      <c r="ASS220" s="9"/>
      <c r="AST220" s="9"/>
      <c r="ASU220" s="9"/>
      <c r="ASV220" s="9"/>
      <c r="ASW220" s="9"/>
      <c r="ASX220" s="9"/>
      <c r="ASY220" s="9"/>
      <c r="ASZ220" s="9"/>
      <c r="ATA220" s="9"/>
      <c r="ATB220" s="9"/>
      <c r="ATC220" s="9"/>
      <c r="ATD220" s="9"/>
      <c r="ATE220" s="9"/>
      <c r="ATF220" s="9"/>
      <c r="ATG220" s="9"/>
      <c r="ATH220" s="9"/>
      <c r="ATI220" s="9"/>
      <c r="ATJ220" s="9"/>
      <c r="ATK220" s="9"/>
      <c r="ATL220" s="9"/>
      <c r="ATM220" s="9"/>
      <c r="ATN220" s="9"/>
      <c r="ATO220" s="9"/>
      <c r="ATP220" s="9"/>
      <c r="ATQ220" s="9"/>
      <c r="ATR220" s="9"/>
      <c r="ATS220" s="9"/>
      <c r="ATT220" s="9"/>
      <c r="ATU220" s="9"/>
      <c r="ATV220" s="9"/>
      <c r="ATW220" s="9"/>
      <c r="ATX220" s="9"/>
      <c r="ATY220" s="9" t="s">
        <v>5691</v>
      </c>
      <c r="ATZ220" s="9" t="s">
        <v>5691</v>
      </c>
      <c r="AUA220" s="9" t="s">
        <v>13791</v>
      </c>
      <c r="AUB220" s="9"/>
      <c r="AUC220" s="9"/>
      <c r="AUD220" s="9"/>
      <c r="AUE220" s="9"/>
      <c r="AUF220" s="9"/>
      <c r="AUG220" s="9"/>
      <c r="AUH220" s="9"/>
      <c r="AUI220" s="9"/>
      <c r="AUJ220" s="9"/>
      <c r="AUK220" s="9"/>
      <c r="AUL220" s="9"/>
      <c r="AUM220" s="9"/>
      <c r="AUN220" s="9"/>
      <c r="AUO220" s="9"/>
      <c r="AUP220" s="9"/>
      <c r="AUQ220" s="9"/>
      <c r="AUR220" s="9"/>
      <c r="AUS220" s="9"/>
      <c r="AUT220" s="9"/>
      <c r="AUU220" s="9"/>
      <c r="AUV220" s="9"/>
      <c r="AUW220" s="9"/>
      <c r="AUX220" s="9"/>
      <c r="AUY220" s="9"/>
      <c r="AUZ220" s="9"/>
      <c r="AVA220" s="9"/>
      <c r="AVB220" s="9"/>
      <c r="AVC220" s="9"/>
      <c r="AVD220" s="9"/>
      <c r="AVE220" s="9"/>
      <c r="AVF220" s="9"/>
      <c r="AVG220" s="9"/>
      <c r="AVH220" s="9"/>
      <c r="AVI220" s="9"/>
      <c r="AVJ220" s="9"/>
      <c r="AVK220" s="9" t="s">
        <v>13792</v>
      </c>
      <c r="AVL220" s="9"/>
      <c r="AVM220" s="9"/>
      <c r="AVN220" s="9"/>
      <c r="AVO220" s="9"/>
      <c r="AVP220" s="9"/>
      <c r="AVQ220" s="9"/>
      <c r="AVR220" s="9"/>
      <c r="AVS220" s="9"/>
      <c r="AVT220" s="9"/>
      <c r="AVU220" s="9"/>
      <c r="AVV220" s="9"/>
      <c r="AVW220" s="9"/>
      <c r="AVX220" s="9"/>
      <c r="AVY220" s="9"/>
      <c r="AVZ220" s="9"/>
      <c r="AWA220" s="9"/>
      <c r="AWB220" s="9"/>
      <c r="AWC220" s="9"/>
      <c r="AWD220" s="9"/>
      <c r="AWE220" s="9"/>
      <c r="AWF220" s="9"/>
      <c r="AWG220" s="9"/>
      <c r="AWH220" s="9"/>
      <c r="AWI220" s="9"/>
      <c r="AWJ220" s="9"/>
      <c r="AWK220" s="9"/>
      <c r="AWL220" s="9"/>
      <c r="AWM220" s="9"/>
      <c r="AWN220" s="9"/>
      <c r="AWO220" s="9"/>
      <c r="AWP220" s="9"/>
      <c r="AWQ220" s="9"/>
      <c r="AWR220" s="9"/>
      <c r="AWS220" s="9"/>
      <c r="AWT220" s="9"/>
      <c r="AWU220" s="9"/>
      <c r="AWV220" s="9"/>
      <c r="AWW220" s="9"/>
      <c r="AWX220" s="9"/>
      <c r="AWY220" s="9"/>
      <c r="AWZ220" s="9"/>
      <c r="AXA220" s="9"/>
      <c r="AXB220" s="9" t="s">
        <v>5707</v>
      </c>
      <c r="AXC220" s="9"/>
      <c r="AXD220" s="9"/>
      <c r="AXE220" s="9"/>
      <c r="AXF220" s="9"/>
      <c r="AXG220" s="9"/>
      <c r="AXH220" s="9"/>
      <c r="AXI220" s="9"/>
      <c r="AXJ220" s="9"/>
      <c r="AXK220" s="9">
        <v>540.0</v>
      </c>
      <c r="AXL220" s="9" t="s">
        <v>3489</v>
      </c>
      <c r="AXM220" s="9">
        <v>720.0</v>
      </c>
      <c r="AXN220" s="9"/>
      <c r="AXO220" s="9"/>
      <c r="AXP220" s="9"/>
      <c r="AXQ220" s="9"/>
      <c r="AXR220" s="9"/>
      <c r="AXS220" s="9"/>
      <c r="AXT220" s="9"/>
      <c r="AXU220" s="9"/>
      <c r="AXV220" s="9"/>
      <c r="AXW220" s="9"/>
      <c r="AXX220" s="9"/>
      <c r="AXY220" s="9"/>
      <c r="AXZ220" s="9"/>
      <c r="AYA220" s="9"/>
      <c r="AYB220" s="9"/>
      <c r="AYC220" s="9"/>
      <c r="AYD220" s="9" t="s">
        <v>3489</v>
      </c>
      <c r="AYE220" s="9"/>
      <c r="AYF220" s="9"/>
      <c r="AYG220" s="9"/>
      <c r="AYH220" s="9" t="s">
        <v>13793</v>
      </c>
      <c r="AYI220" s="9"/>
      <c r="AYJ220" s="9"/>
      <c r="AYK220" s="9"/>
      <c r="AYL220" s="9"/>
      <c r="AYM220" s="9"/>
      <c r="AYN220" s="9"/>
      <c r="AYO220" s="9"/>
      <c r="AYP220" s="9"/>
      <c r="AYQ220" s="9"/>
      <c r="AYR220" s="9"/>
      <c r="AYS220" s="9"/>
      <c r="AYT220" s="9"/>
      <c r="AYU220" s="9"/>
      <c r="AYV220" s="9"/>
      <c r="AYW220" s="9"/>
      <c r="AYX220" s="9"/>
      <c r="AYY220" s="9"/>
      <c r="AYZ220" s="9"/>
      <c r="AZA220" s="9"/>
      <c r="AZB220" s="9"/>
      <c r="AZC220" s="9"/>
      <c r="AZD220" s="9"/>
      <c r="AZE220" s="9"/>
      <c r="AZF220" s="9"/>
      <c r="AZG220" s="9"/>
      <c r="AZH220" s="9"/>
      <c r="AZI220" s="9"/>
      <c r="AZJ220" s="9"/>
      <c r="AZK220" s="9"/>
      <c r="AZL220" s="9"/>
      <c r="AZM220" s="9"/>
      <c r="AZN220" s="9"/>
      <c r="AZO220" s="9"/>
      <c r="AZP220" s="9"/>
      <c r="AZQ220" s="9"/>
      <c r="AZR220" s="9"/>
      <c r="AZS220" s="9"/>
      <c r="AZT220" s="9"/>
      <c r="AZU220" s="9"/>
      <c r="AZV220" s="9"/>
      <c r="AZW220" s="9"/>
      <c r="AZX220" s="9"/>
      <c r="AZY220" s="9"/>
      <c r="AZZ220" s="9"/>
      <c r="BAA220" s="9"/>
      <c r="BAB220" s="9"/>
      <c r="BAC220" s="9"/>
      <c r="BAD220" s="9"/>
      <c r="BAE220" s="9"/>
      <c r="BAF220" s="9"/>
      <c r="BAG220" s="9"/>
      <c r="BAH220" s="9"/>
      <c r="BAI220" s="9"/>
      <c r="BAJ220" s="9"/>
      <c r="BAK220" s="9"/>
      <c r="BAL220" s="9"/>
      <c r="BAM220" s="9"/>
      <c r="BAN220" s="9"/>
      <c r="BAO220" s="9"/>
      <c r="BAP220" s="9"/>
      <c r="BAQ220" s="9"/>
      <c r="BAR220" s="9"/>
      <c r="BAS220" s="9"/>
      <c r="BAT220" s="9"/>
      <c r="BAU220" s="9"/>
      <c r="BAV220" s="9"/>
      <c r="BAW220" s="9"/>
      <c r="BAX220" s="9"/>
      <c r="BAY220" s="9"/>
      <c r="BAZ220" s="9"/>
      <c r="BBA220" s="9"/>
      <c r="BBB220" s="9"/>
      <c r="BBC220" s="9"/>
      <c r="BBD220" s="9"/>
      <c r="BBE220" s="9"/>
      <c r="BBF220" s="9"/>
      <c r="BBG220" s="9"/>
      <c r="BBH220" s="9"/>
      <c r="BBI220" s="9"/>
      <c r="BBJ220" s="9"/>
      <c r="BBK220" s="9"/>
      <c r="BBL220" s="9"/>
      <c r="BBM220" s="9"/>
      <c r="BBN220" s="9"/>
      <c r="BBO220" s="9"/>
      <c r="BBP220" s="9"/>
      <c r="BBQ220" s="9"/>
      <c r="BBR220" s="9"/>
      <c r="BBS220" s="9"/>
      <c r="BBT220" s="9"/>
      <c r="BBU220" s="9"/>
      <c r="BBV220" s="9"/>
      <c r="BBW220" s="9"/>
      <c r="BBX220" s="9"/>
      <c r="BBY220" s="9"/>
      <c r="BBZ220" s="9"/>
      <c r="BCA220" s="9"/>
      <c r="BCB220" s="9"/>
      <c r="BCC220" s="9"/>
      <c r="BCD220" s="9"/>
      <c r="BCE220" s="9"/>
      <c r="BCF220" s="9"/>
      <c r="BCG220" s="9"/>
      <c r="BCH220" s="9"/>
      <c r="BCI220" s="9"/>
      <c r="BCJ220" s="9"/>
      <c r="BCK220" s="9"/>
      <c r="BCL220" s="9"/>
      <c r="BCM220" s="9"/>
      <c r="BCN220" s="9"/>
      <c r="BCO220" s="9"/>
      <c r="BCP220" s="9"/>
      <c r="BCQ220" s="9"/>
      <c r="BCR220" s="9"/>
      <c r="BCS220" s="9"/>
      <c r="BCT220" s="9"/>
      <c r="BCU220" s="9"/>
      <c r="BCV220" s="9"/>
      <c r="BCW220" s="9"/>
      <c r="BCX220" s="9"/>
      <c r="BCY220" s="9"/>
      <c r="BCZ220" s="9"/>
      <c r="BDA220" s="9"/>
      <c r="BDB220" s="9"/>
      <c r="BDC220" s="9"/>
      <c r="BDD220" s="9"/>
      <c r="BDE220" s="9"/>
      <c r="BDF220" s="9"/>
      <c r="BDG220" s="9"/>
      <c r="BDH220" s="9"/>
      <c r="BDI220" s="9"/>
      <c r="BDJ220" s="9"/>
      <c r="BDK220" s="9"/>
      <c r="BDL220" s="9"/>
      <c r="BDM220" s="9"/>
      <c r="BDN220" s="9"/>
      <c r="BDO220" s="9"/>
      <c r="BDP220" s="9"/>
      <c r="BDQ220" s="9"/>
      <c r="BDR220" s="9"/>
      <c r="BDS220" s="9"/>
      <c r="BDT220" s="9"/>
      <c r="BDU220" s="9"/>
      <c r="BDV220" s="9"/>
      <c r="BDW220" s="9"/>
      <c r="BDX220" s="9"/>
      <c r="BDY220" s="9"/>
      <c r="BDZ220" s="9"/>
      <c r="BEA220" s="9"/>
      <c r="BEB220" s="9"/>
      <c r="BEC220" s="9"/>
      <c r="BED220" s="9"/>
      <c r="BEE220" s="9"/>
      <c r="BEF220" s="9"/>
      <c r="BEG220" s="9"/>
      <c r="BEH220" s="9"/>
      <c r="BEI220" s="9"/>
      <c r="BEJ220" s="9"/>
      <c r="BEK220" s="9"/>
      <c r="BEL220" s="9"/>
      <c r="BEM220" s="9"/>
      <c r="BEN220" s="9"/>
      <c r="BEO220" s="9"/>
      <c r="BEP220" s="9"/>
      <c r="BEQ220" s="9"/>
      <c r="BER220" s="9"/>
      <c r="BES220" s="9"/>
      <c r="BET220" s="9"/>
      <c r="BEU220" s="9"/>
      <c r="BEV220" s="9"/>
      <c r="BEW220" s="9"/>
      <c r="BEX220" s="9"/>
      <c r="BEY220" s="9"/>
      <c r="BEZ220" s="9"/>
      <c r="BFA220" s="9"/>
      <c r="BFB220" s="9"/>
      <c r="BFC220" s="9"/>
      <c r="BFD220" s="9"/>
      <c r="BFE220" s="9"/>
      <c r="BFF220" s="9"/>
      <c r="BFG220" s="9"/>
      <c r="BFH220" s="9"/>
      <c r="BFI220" s="9"/>
      <c r="BFJ220" s="9"/>
      <c r="BFK220" s="9"/>
      <c r="BFL220" s="9"/>
      <c r="BFM220" s="9"/>
      <c r="BFN220" s="9"/>
      <c r="BFO220" s="9"/>
      <c r="BFP220" s="9"/>
      <c r="BFQ220" s="9"/>
      <c r="BFR220" s="9"/>
      <c r="BFS220" s="9"/>
      <c r="BFT220" s="9"/>
      <c r="BFU220" s="9"/>
      <c r="BFV220" s="9"/>
      <c r="BFW220" s="9"/>
      <c r="BFX220" s="9"/>
      <c r="BFY220" s="9"/>
      <c r="BFZ220" s="9"/>
      <c r="BGA220" s="9"/>
      <c r="BGB220" s="9"/>
      <c r="BGC220" s="9"/>
      <c r="BGD220" s="9"/>
      <c r="BGE220" s="9"/>
      <c r="BGF220" s="9"/>
      <c r="BGG220" s="9"/>
      <c r="BGH220" s="9"/>
      <c r="BGI220" s="9"/>
      <c r="BGJ220" s="9"/>
      <c r="BGK220" s="9"/>
      <c r="BGL220" s="9"/>
      <c r="BGM220" s="9"/>
      <c r="BGN220" s="9"/>
      <c r="BGO220" s="9"/>
      <c r="BGP220" s="9"/>
      <c r="BGQ220" s="9"/>
      <c r="BGR220" s="9"/>
      <c r="BGS220" s="9"/>
      <c r="BGT220" s="9"/>
      <c r="BGU220" s="9"/>
      <c r="BGV220" s="9"/>
      <c r="BGW220" s="9"/>
      <c r="BGX220" s="9"/>
      <c r="BGY220" s="9"/>
      <c r="BGZ220" s="9"/>
      <c r="BHA220" s="9"/>
      <c r="BHB220" s="9"/>
      <c r="BHC220" s="9"/>
      <c r="BHD220" s="9"/>
      <c r="BHE220" s="9"/>
      <c r="BHF220" s="9"/>
      <c r="BHG220" s="9"/>
      <c r="BHH220" s="9"/>
      <c r="BHI220" s="9"/>
      <c r="BHJ220" s="9"/>
      <c r="BHK220" s="9"/>
      <c r="BHL220" s="9"/>
      <c r="BHM220" s="9"/>
      <c r="BHN220" s="9"/>
      <c r="BHO220" s="9"/>
      <c r="BHP220" s="9"/>
      <c r="BHQ220" s="9"/>
      <c r="BHR220" s="9"/>
      <c r="BHS220" s="9"/>
      <c r="BHT220" s="9"/>
      <c r="BHU220" s="9"/>
      <c r="BHV220" s="9"/>
      <c r="BHW220" s="9"/>
      <c r="BHX220" s="9"/>
      <c r="BHY220" s="9"/>
      <c r="BHZ220" s="9"/>
      <c r="BIA220" s="9"/>
      <c r="BIB220" s="9"/>
      <c r="BIC220" s="9"/>
      <c r="BID220" s="9"/>
      <c r="BIE220" s="9"/>
      <c r="BIF220" s="9"/>
      <c r="BIG220" s="9"/>
      <c r="BIH220" s="9"/>
      <c r="BII220" s="9"/>
      <c r="BIJ220" s="9"/>
      <c r="BIK220" s="9"/>
      <c r="BIL220" s="9"/>
      <c r="BIM220" s="9"/>
      <c r="BIN220" s="9"/>
      <c r="BIO220" s="9"/>
      <c r="BIP220" s="9"/>
      <c r="BIQ220" s="9"/>
      <c r="BIR220" s="9"/>
      <c r="BIS220" s="9"/>
      <c r="BIT220" s="9"/>
      <c r="BIU220" s="9"/>
      <c r="BIV220" s="9"/>
      <c r="BIW220" s="9"/>
      <c r="BIX220" s="9"/>
      <c r="BIY220" s="9"/>
      <c r="BIZ220" s="9"/>
      <c r="BJA220" s="9"/>
      <c r="BJB220" s="9"/>
      <c r="BJC220" s="9"/>
      <c r="BJD220" s="9"/>
      <c r="BJE220" s="9"/>
      <c r="BJF220" s="9"/>
      <c r="BJG220" s="9"/>
      <c r="BJH220" s="9"/>
      <c r="BJI220" s="9"/>
      <c r="BJJ220" s="9"/>
      <c r="BJK220" s="9"/>
      <c r="BJL220" s="9"/>
      <c r="BJM220" s="9"/>
      <c r="BJN220" s="9"/>
      <c r="BJO220" s="9"/>
      <c r="BJP220" s="9"/>
      <c r="BJQ220" s="9"/>
      <c r="BJR220" s="9"/>
      <c r="BJS220" s="9"/>
      <c r="BJT220" s="9"/>
      <c r="BJU220" s="9"/>
      <c r="BJV220" s="9"/>
      <c r="BJW220" s="9"/>
      <c r="BJX220" s="9"/>
      <c r="BJY220" s="9"/>
      <c r="BJZ220" s="9"/>
      <c r="BKA220" s="9"/>
      <c r="BKB220" s="9"/>
      <c r="BKC220" s="9"/>
      <c r="BKD220" s="9"/>
      <c r="BKE220" s="9"/>
      <c r="BKF220" s="9"/>
      <c r="BKG220" s="9"/>
      <c r="BKH220" s="9"/>
      <c r="BKI220" s="9"/>
      <c r="BKJ220" s="9"/>
      <c r="BKK220" s="9"/>
      <c r="BKL220" s="9"/>
      <c r="BKM220" s="9"/>
      <c r="BKN220" s="9"/>
      <c r="BKO220" s="9"/>
      <c r="BKP220" s="9"/>
      <c r="BKQ220" s="9"/>
      <c r="BKR220" s="9"/>
      <c r="BKS220" s="9"/>
      <c r="BKT220" s="9"/>
      <c r="BKU220" s="9"/>
      <c r="BKV220" s="9"/>
      <c r="BKW220" s="9"/>
      <c r="BKX220" s="9"/>
      <c r="BKY220" s="9"/>
      <c r="BKZ220" s="9"/>
      <c r="BLA220" s="9"/>
      <c r="BLB220" s="9"/>
      <c r="BLC220" s="9"/>
      <c r="BLD220" s="9"/>
      <c r="BLE220" s="9"/>
      <c r="BLF220" s="9"/>
      <c r="BLG220" s="9"/>
      <c r="BLH220" s="9"/>
      <c r="BLI220" s="9"/>
      <c r="BLJ220" s="9"/>
      <c r="BLK220" s="9"/>
      <c r="BLL220" s="9"/>
      <c r="BLM220" s="9"/>
      <c r="BLN220" s="9"/>
      <c r="BLO220" s="9"/>
      <c r="BLP220" s="9"/>
      <c r="BLQ220" s="9"/>
      <c r="BLR220" s="9"/>
      <c r="BLS220" s="9"/>
      <c r="BLT220" s="9"/>
      <c r="BLU220" s="9"/>
      <c r="BLV220" s="9"/>
      <c r="BLW220" s="9"/>
      <c r="BLX220" s="9"/>
      <c r="BLY220" s="9"/>
      <c r="BLZ220" s="9"/>
      <c r="BMA220" s="9"/>
      <c r="BMB220" s="9"/>
      <c r="BMC220" s="9"/>
      <c r="BMD220" s="9"/>
      <c r="BME220" s="9"/>
      <c r="BMF220" s="9"/>
      <c r="BMG220" s="9"/>
      <c r="BMH220" s="9"/>
      <c r="BMI220" s="9"/>
      <c r="BMJ220" s="9"/>
      <c r="BMK220" s="9"/>
      <c r="BML220" s="9"/>
      <c r="BMM220" s="9"/>
      <c r="BMN220" s="9"/>
      <c r="BMO220" s="9"/>
      <c r="BMP220" s="9"/>
      <c r="BMQ220" s="9"/>
      <c r="BMR220" s="9"/>
      <c r="BMS220" s="9"/>
      <c r="BMT220" s="9"/>
      <c r="BMU220" s="9"/>
      <c r="BMV220" s="9"/>
      <c r="BMW220" s="9"/>
      <c r="BMX220" s="9"/>
      <c r="BMY220" s="9"/>
      <c r="BMZ220" s="9"/>
      <c r="BNA220" s="9"/>
      <c r="BNB220" s="9"/>
      <c r="BNC220" s="9"/>
      <c r="BND220" s="9"/>
      <c r="BNE220" s="9"/>
      <c r="BNF220" s="9"/>
      <c r="BNG220" s="9"/>
      <c r="BNH220" s="9"/>
      <c r="BNI220" s="9"/>
      <c r="BNJ220" s="9"/>
      <c r="BNK220" s="9"/>
      <c r="BNL220" s="9"/>
      <c r="BNM220" s="9"/>
      <c r="BNN220" s="9"/>
      <c r="BNO220" s="9"/>
      <c r="BNP220" s="9"/>
      <c r="BNQ220" s="9"/>
      <c r="BNR220" s="9"/>
      <c r="BNS220" s="9"/>
      <c r="BNT220" s="9"/>
      <c r="BNU220" s="9"/>
      <c r="BNV220" s="9"/>
      <c r="BNW220" s="9"/>
      <c r="BNX220" s="9"/>
      <c r="BNY220" s="9"/>
      <c r="BNZ220" s="9"/>
      <c r="BOA220" s="9"/>
      <c r="BOB220" s="9"/>
      <c r="BOC220" s="9"/>
      <c r="BOD220" s="9"/>
      <c r="BOE220" s="9"/>
      <c r="BOF220" s="9"/>
      <c r="BOG220" s="9"/>
      <c r="BOH220" s="9"/>
      <c r="BOI220" s="9"/>
      <c r="BOJ220" s="9"/>
      <c r="BOK220" s="9"/>
      <c r="BOL220" s="9"/>
      <c r="BOM220" s="9"/>
      <c r="BON220" s="9"/>
      <c r="BOO220" s="9"/>
      <c r="BOP220" s="9"/>
      <c r="BOQ220" s="9"/>
      <c r="BOR220" s="9"/>
      <c r="BOS220" s="9"/>
      <c r="BOT220" s="9"/>
      <c r="BOU220" s="9"/>
      <c r="BOV220" s="9"/>
      <c r="BOW220" s="9"/>
      <c r="BOX220" s="9"/>
      <c r="BOY220" s="9"/>
      <c r="BOZ220" s="9"/>
      <c r="BPA220" s="9"/>
      <c r="BPB220" s="9"/>
      <c r="BPC220" s="9"/>
      <c r="BPD220" s="9"/>
      <c r="BPE220" s="9"/>
      <c r="BPF220" s="9"/>
      <c r="BPG220" s="9"/>
      <c r="BPH220" s="9"/>
      <c r="BPI220" s="9"/>
      <c r="BPJ220" s="9"/>
      <c r="BPK220" s="9"/>
      <c r="BPL220" s="9"/>
      <c r="BPM220" s="9"/>
      <c r="BPN220" s="9"/>
      <c r="BPO220" s="9"/>
      <c r="BPP220" s="9"/>
      <c r="BPQ220" s="9"/>
      <c r="BPR220" s="9"/>
      <c r="BPS220" s="9"/>
      <c r="BPT220" s="9"/>
      <c r="BPU220" s="9"/>
      <c r="BPV220" s="9"/>
      <c r="BPW220" s="9"/>
      <c r="BPX220" s="9"/>
      <c r="BPY220" s="9"/>
      <c r="BPZ220" s="9"/>
      <c r="BQA220" s="9"/>
      <c r="BQB220" s="9"/>
      <c r="BQC220" s="9"/>
      <c r="BQD220" s="9"/>
      <c r="BQE220" s="9"/>
      <c r="BQF220" s="9"/>
      <c r="BQG220" s="9"/>
      <c r="BQH220" s="9"/>
      <c r="BQI220" s="9"/>
      <c r="BQJ220" s="9"/>
      <c r="BQK220" s="9"/>
      <c r="BQL220" s="9"/>
      <c r="BQM220" s="9"/>
      <c r="BQN220" s="9"/>
      <c r="BQO220" s="9"/>
      <c r="BQP220" s="9"/>
      <c r="BQQ220" s="9"/>
      <c r="BQR220" s="9"/>
      <c r="BQS220" s="9"/>
      <c r="BQT220" s="9"/>
      <c r="BQU220" s="9"/>
      <c r="BQV220" s="9"/>
      <c r="BQW220" s="9"/>
      <c r="BQX220" s="9"/>
      <c r="BQY220" s="9"/>
      <c r="BQZ220" s="9"/>
      <c r="BRA220" s="9"/>
      <c r="BRB220" s="9"/>
      <c r="BRC220" s="9"/>
      <c r="BRD220" s="9"/>
      <c r="BRE220" s="9"/>
      <c r="BRF220" s="9"/>
      <c r="BRG220" s="9"/>
      <c r="BRH220" s="9"/>
      <c r="BRI220" s="9"/>
      <c r="BRJ220" s="9"/>
      <c r="BRK220" s="9"/>
      <c r="BRL220" s="9"/>
      <c r="BRM220" s="9"/>
      <c r="BRN220" s="9"/>
      <c r="BRO220" s="9"/>
      <c r="BRP220" s="9"/>
      <c r="BRQ220" s="9"/>
      <c r="BRR220" s="9"/>
      <c r="BRS220" s="9"/>
      <c r="BRT220" s="9"/>
      <c r="BRU220" s="9"/>
      <c r="BRV220" s="9"/>
      <c r="BRW220" s="9"/>
      <c r="BRX220" s="9"/>
      <c r="BRY220" s="9"/>
      <c r="BRZ220" s="9"/>
      <c r="BSA220" s="9"/>
      <c r="BSB220" s="9"/>
      <c r="BSC220" s="9"/>
      <c r="BSD220" s="9"/>
      <c r="BSE220" s="9"/>
      <c r="BSF220" s="9"/>
      <c r="BSG220" s="9"/>
      <c r="BSH220" s="9"/>
      <c r="BSI220" s="9"/>
      <c r="BSJ220" s="9"/>
      <c r="BSK220" s="9"/>
      <c r="BSL220" s="9"/>
      <c r="BSM220" s="9"/>
      <c r="BSN220" s="9"/>
      <c r="BSO220" s="9"/>
      <c r="BSP220" s="9"/>
      <c r="BSQ220" s="9"/>
      <c r="BSR220" s="9"/>
      <c r="BSS220" s="9"/>
      <c r="BST220" s="9"/>
      <c r="BSU220" s="9"/>
      <c r="BSV220" s="9"/>
      <c r="BSW220" s="9"/>
      <c r="BSX220" s="9"/>
      <c r="BSY220" s="9"/>
      <c r="BSZ220" s="9"/>
      <c r="BTA220" s="9"/>
      <c r="BTB220" s="9"/>
      <c r="BTC220" s="9"/>
      <c r="BTD220" s="9"/>
      <c r="BTE220" s="9"/>
      <c r="BTF220" s="9"/>
      <c r="BTG220" s="9"/>
      <c r="BTH220" s="9"/>
      <c r="BTI220" s="9"/>
      <c r="BTJ220" s="9"/>
      <c r="BTK220" s="9"/>
      <c r="BTL220" s="9"/>
      <c r="BTM220" s="9"/>
      <c r="BTN220" s="9"/>
      <c r="BTO220" s="9"/>
      <c r="BTP220" s="9"/>
      <c r="BTQ220" s="9"/>
      <c r="BTR220" s="9"/>
      <c r="BTS220" s="9"/>
      <c r="BTT220" s="9"/>
      <c r="BTU220" s="9"/>
      <c r="BTV220" s="9"/>
      <c r="BTW220" s="9"/>
      <c r="BTX220" s="9"/>
      <c r="BTY220" s="9"/>
      <c r="BTZ220" s="9"/>
      <c r="BUA220" s="9"/>
      <c r="BUB220" s="9"/>
      <c r="BUC220" s="9"/>
      <c r="BUD220" s="9"/>
      <c r="BUE220" s="9"/>
      <c r="BUF220" s="9"/>
      <c r="BUG220" s="9"/>
      <c r="BUH220" s="9"/>
      <c r="BUI220" s="9"/>
      <c r="BUJ220" s="9"/>
      <c r="BUK220" s="9"/>
      <c r="BUL220" s="9"/>
      <c r="BUM220" s="9"/>
      <c r="BUN220" s="9"/>
      <c r="BUO220" s="9"/>
      <c r="BUP220" s="9"/>
      <c r="BUQ220" s="9"/>
      <c r="BUR220" s="9"/>
      <c r="BUS220" s="9"/>
      <c r="BUT220" s="9"/>
      <c r="BUU220" s="9"/>
      <c r="BUV220" s="9"/>
      <c r="BUW220" s="9"/>
      <c r="BUX220" s="9"/>
      <c r="BUY220" s="9"/>
      <c r="BUZ220" s="9"/>
      <c r="BVA220" s="9"/>
      <c r="BVB220" s="9"/>
      <c r="BVC220" s="9"/>
      <c r="BVD220" s="9"/>
      <c r="BVE220" s="9"/>
      <c r="BVF220" s="9"/>
      <c r="BVG220" s="9"/>
      <c r="BVH220" s="9"/>
      <c r="BVI220" s="9"/>
      <c r="BVJ220" s="9"/>
      <c r="BVK220" s="9"/>
      <c r="BVL220" s="9"/>
      <c r="BVM220" s="9"/>
      <c r="BVN220" s="9"/>
      <c r="BVO220" s="9"/>
      <c r="BVP220" s="9"/>
      <c r="BVQ220" s="9"/>
      <c r="BVR220" s="9"/>
      <c r="BVS220" s="9"/>
      <c r="BVT220" s="9"/>
      <c r="BVU220" s="9"/>
      <c r="BVV220" s="9"/>
      <c r="BVW220" s="9"/>
      <c r="BVX220" s="9"/>
      <c r="BVY220" s="9"/>
      <c r="BVZ220" s="9"/>
      <c r="BWA220" s="9"/>
      <c r="BWB220" s="9"/>
      <c r="BWC220" s="9"/>
      <c r="BWD220" s="9"/>
      <c r="BWE220" s="9"/>
      <c r="BWF220" s="9"/>
      <c r="BWG220" s="9"/>
      <c r="BWH220" s="9"/>
      <c r="BWI220" s="9"/>
      <c r="BWJ220" s="9"/>
      <c r="BWK220" s="9"/>
      <c r="BWL220" s="9"/>
      <c r="BWM220" s="9"/>
      <c r="BWN220" s="9"/>
      <c r="BWO220" s="9"/>
      <c r="BWP220" s="9"/>
      <c r="BWQ220" s="9"/>
      <c r="BWR220" s="9"/>
      <c r="BWS220" s="9"/>
      <c r="BWT220" s="9"/>
      <c r="BWU220" s="9"/>
      <c r="BWV220" s="9"/>
      <c r="BWW220" s="9"/>
      <c r="BWX220" s="9"/>
      <c r="BWY220" s="9"/>
      <c r="BWZ220" s="9"/>
      <c r="BXA220" s="9"/>
      <c r="BXB220" s="9"/>
      <c r="BXC220" s="9"/>
      <c r="BXD220" s="9"/>
    </row>
    <row r="221" ht="14.25" customHeight="1">
      <c r="A221" s="9">
        <v>0.0</v>
      </c>
      <c r="B221" s="9" t="s">
        <v>11947</v>
      </c>
      <c r="C221" s="9" t="s">
        <v>11948</v>
      </c>
      <c r="D221" s="9" t="s">
        <v>11948</v>
      </c>
      <c r="E221" s="9"/>
      <c r="F221" s="9">
        <v>1.0</v>
      </c>
      <c r="G221" s="9" t="s">
        <v>13794</v>
      </c>
      <c r="H221" s="9"/>
      <c r="I221" s="9"/>
      <c r="J221" s="9"/>
      <c r="K221" s="9">
        <v>1.0</v>
      </c>
      <c r="L221" s="9"/>
      <c r="M221" s="9"/>
      <c r="N221" s="9"/>
      <c r="O221" s="9"/>
      <c r="P221" s="9">
        <v>0.0</v>
      </c>
      <c r="Q221" s="9" t="s">
        <v>13795</v>
      </c>
      <c r="R221" s="9"/>
      <c r="S221" s="9" t="s">
        <v>3493</v>
      </c>
      <c r="T221" s="9" t="s">
        <v>3491</v>
      </c>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c r="DA221" s="9"/>
      <c r="DB221" s="9"/>
      <c r="DC221" s="9"/>
      <c r="DD221" s="9"/>
      <c r="DE221" s="9"/>
      <c r="DF221" s="9"/>
      <c r="DG221" s="9"/>
      <c r="DH221" s="9"/>
      <c r="DI221" s="9"/>
      <c r="DJ221" s="9"/>
      <c r="DK221" s="9"/>
      <c r="DL221" s="9"/>
      <c r="DM221" s="9"/>
      <c r="DN221" s="9"/>
      <c r="DO221" s="9"/>
      <c r="DP221" s="9"/>
      <c r="DQ221" s="9"/>
      <c r="DR221" s="9"/>
      <c r="DS221" s="9"/>
      <c r="DT221" s="9"/>
      <c r="DU221" s="9"/>
      <c r="DV221" s="9"/>
      <c r="DW221" s="9"/>
      <c r="DX221" s="9"/>
      <c r="DY221" s="9"/>
      <c r="DZ221" s="9"/>
      <c r="EA221" s="9"/>
      <c r="EB221" s="9"/>
      <c r="EC221" s="9"/>
      <c r="ED221" s="9"/>
      <c r="EE221" s="9"/>
      <c r="EF221" s="9"/>
      <c r="EG221" s="9"/>
      <c r="EH221" s="9"/>
      <c r="EI221" s="9"/>
      <c r="EJ221" s="9"/>
      <c r="EK221" s="9"/>
      <c r="EL221" s="9"/>
      <c r="EM221" s="9"/>
      <c r="EN221" s="9"/>
      <c r="EO221" s="9"/>
      <c r="EP221" s="9"/>
      <c r="EQ221" s="9"/>
      <c r="ER221" s="9"/>
      <c r="ES221" s="9"/>
      <c r="ET221" s="9"/>
      <c r="EU221" s="9"/>
      <c r="EV221" s="9"/>
      <c r="EW221" s="9"/>
      <c r="EX221" s="9"/>
      <c r="EY221" s="9"/>
      <c r="EZ221" s="9"/>
      <c r="FA221" s="9"/>
      <c r="FB221" s="9"/>
      <c r="FC221" s="9"/>
      <c r="FD221" s="9"/>
      <c r="FE221" s="9"/>
      <c r="FF221" s="9"/>
      <c r="FG221" s="9"/>
      <c r="FH221" s="9"/>
      <c r="FI221" s="9"/>
      <c r="FJ221" s="9"/>
      <c r="FK221" s="9"/>
      <c r="FL221" s="9"/>
      <c r="FM221" s="9"/>
      <c r="FN221" s="9"/>
      <c r="FO221" s="9"/>
      <c r="FP221" s="9"/>
      <c r="FQ221" s="9"/>
      <c r="FR221" s="9"/>
      <c r="FS221" s="9"/>
      <c r="FT221" s="9"/>
      <c r="FU221" s="9"/>
      <c r="FV221" s="9"/>
      <c r="FW221" s="9"/>
      <c r="FX221" s="9"/>
      <c r="FY221" s="9"/>
      <c r="FZ221" s="9"/>
      <c r="GA221" s="9"/>
      <c r="GB221" s="9"/>
      <c r="GC221" s="9"/>
      <c r="GD221" s="9"/>
      <c r="GE221" s="9"/>
      <c r="GF221" s="9"/>
      <c r="GG221" s="9"/>
      <c r="GH221" s="9"/>
      <c r="GI221" s="9"/>
      <c r="GJ221" s="9"/>
      <c r="GK221" s="9"/>
      <c r="GL221" s="9"/>
      <c r="GM221" s="9"/>
      <c r="GN221" s="9"/>
      <c r="GO221" s="9"/>
      <c r="GP221" s="9"/>
      <c r="GQ221" s="9"/>
      <c r="GR221" s="9"/>
      <c r="GS221" s="9"/>
      <c r="GT221" s="9"/>
      <c r="GU221" s="9"/>
      <c r="GV221" s="9"/>
      <c r="GW221" s="9"/>
      <c r="GX221" s="9"/>
      <c r="GY221" s="9"/>
      <c r="GZ221" s="9"/>
      <c r="HA221" s="9"/>
      <c r="HB221" s="9"/>
      <c r="HC221" s="9"/>
      <c r="HD221" s="9"/>
      <c r="HE221" s="9"/>
      <c r="HF221" s="9"/>
      <c r="HG221" s="9"/>
      <c r="HH221" s="9"/>
      <c r="HI221" s="9"/>
      <c r="HJ221" s="9"/>
      <c r="HK221" s="9"/>
      <c r="HL221" s="9"/>
      <c r="HM221" s="9"/>
      <c r="HN221" s="9"/>
      <c r="HO221" s="9"/>
      <c r="HP221" s="9"/>
      <c r="HQ221" s="9"/>
      <c r="HR221" s="9"/>
      <c r="HS221" s="9"/>
      <c r="HT221" s="9"/>
      <c r="HU221" s="9"/>
      <c r="HV221" s="9"/>
      <c r="HW221" s="9"/>
      <c r="HX221" s="9"/>
      <c r="HY221" s="9"/>
      <c r="HZ221" s="9"/>
      <c r="IA221" s="9"/>
      <c r="IB221" s="9"/>
      <c r="IC221" s="9"/>
      <c r="ID221" s="9"/>
      <c r="IE221" s="9"/>
      <c r="IF221" s="9"/>
      <c r="IG221" s="9"/>
      <c r="IH221" s="9"/>
      <c r="II221" s="9"/>
      <c r="IJ221" s="9"/>
      <c r="IK221" s="9"/>
      <c r="IL221" s="9"/>
      <c r="IM221" s="9"/>
      <c r="IN221" s="9"/>
      <c r="IO221" s="9"/>
      <c r="IP221" s="9"/>
      <c r="IQ221" s="9"/>
      <c r="IR221" s="9"/>
      <c r="IS221" s="9"/>
      <c r="IT221" s="9"/>
      <c r="IU221" s="9"/>
      <c r="IV221" s="9"/>
      <c r="IW221" s="9"/>
      <c r="IX221" s="9"/>
      <c r="IY221" s="9"/>
      <c r="IZ221" s="9"/>
      <c r="JA221" s="9"/>
      <c r="JB221" s="9"/>
      <c r="JC221" s="9"/>
      <c r="JD221" s="9"/>
      <c r="JE221" s="9"/>
      <c r="JF221" s="9"/>
      <c r="JG221" s="9"/>
      <c r="JH221" s="9"/>
      <c r="JI221" s="9"/>
      <c r="JJ221" s="9"/>
      <c r="JK221" s="9"/>
      <c r="JL221" s="9"/>
      <c r="JM221" s="9"/>
      <c r="JN221" s="9"/>
      <c r="JO221" s="9"/>
      <c r="JP221" s="9"/>
      <c r="JQ221" s="9"/>
      <c r="JR221" s="9"/>
      <c r="JS221" s="9"/>
      <c r="JT221" s="9"/>
      <c r="JU221" s="9"/>
      <c r="JV221" s="9"/>
      <c r="JW221" s="9"/>
      <c r="JX221" s="9"/>
      <c r="JY221" s="9"/>
      <c r="JZ221" s="9"/>
      <c r="KA221" s="9"/>
      <c r="KB221" s="9"/>
      <c r="KC221" s="9"/>
      <c r="KD221" s="9"/>
      <c r="KE221" s="9"/>
      <c r="KF221" s="9"/>
      <c r="KG221" s="9"/>
      <c r="KH221" s="9"/>
      <c r="KI221" s="9"/>
      <c r="KJ221" s="9"/>
      <c r="KK221" s="9"/>
      <c r="KL221" s="9"/>
      <c r="KM221" s="9"/>
      <c r="KN221" s="9"/>
      <c r="KO221" s="9"/>
      <c r="KP221" s="9"/>
      <c r="KQ221" s="9"/>
      <c r="KR221" s="9"/>
      <c r="KS221" s="9"/>
      <c r="KT221" s="9"/>
      <c r="KU221" s="9"/>
      <c r="KV221" s="9"/>
      <c r="KW221" s="9"/>
      <c r="KX221" s="9"/>
      <c r="KY221" s="9"/>
      <c r="KZ221" s="9"/>
      <c r="LA221" s="9"/>
      <c r="LB221" s="9"/>
      <c r="LC221" s="9"/>
      <c r="LD221" s="9"/>
      <c r="LE221" s="9"/>
      <c r="LF221" s="9"/>
      <c r="LG221" s="9"/>
      <c r="LH221" s="9"/>
      <c r="LI221" s="9"/>
      <c r="LJ221" s="9"/>
      <c r="LK221" s="9"/>
      <c r="LL221" s="9"/>
      <c r="LM221" s="9"/>
      <c r="LN221" s="9"/>
      <c r="LO221" s="9"/>
      <c r="LP221" s="9"/>
      <c r="LQ221" s="9"/>
      <c r="LR221" s="9"/>
      <c r="LS221" s="9"/>
      <c r="LT221" s="9"/>
      <c r="LU221" s="9"/>
      <c r="LV221" s="9"/>
      <c r="LW221" s="9"/>
      <c r="LX221" s="9"/>
      <c r="LY221" s="9"/>
      <c r="LZ221" s="9"/>
      <c r="MA221" s="9"/>
      <c r="MB221" s="9"/>
      <c r="MC221" s="9"/>
      <c r="MD221" s="9"/>
      <c r="ME221" s="9"/>
      <c r="MF221" s="9"/>
      <c r="MG221" s="9"/>
      <c r="MH221" s="9"/>
      <c r="MI221" s="9"/>
      <c r="MJ221" s="9"/>
      <c r="MK221" s="9"/>
      <c r="ML221" s="9"/>
      <c r="MM221" s="9"/>
      <c r="MN221" s="9"/>
      <c r="MO221" s="9"/>
      <c r="MP221" s="9"/>
      <c r="MQ221" s="9"/>
      <c r="MR221" s="9"/>
      <c r="MS221" s="9"/>
      <c r="MT221" s="9"/>
      <c r="MU221" s="9"/>
      <c r="MV221" s="9"/>
      <c r="MW221" s="9"/>
      <c r="MX221" s="9"/>
      <c r="MY221" s="9"/>
      <c r="MZ221" s="9"/>
      <c r="NA221" s="9"/>
      <c r="NB221" s="9"/>
      <c r="NC221" s="9"/>
      <c r="ND221" s="9"/>
      <c r="NE221" s="9"/>
      <c r="NF221" s="9"/>
      <c r="NG221" s="9"/>
      <c r="NH221" s="9"/>
      <c r="NI221" s="9"/>
      <c r="NJ221" s="9"/>
      <c r="NK221" s="9"/>
      <c r="NL221" s="9"/>
      <c r="NM221" s="9"/>
      <c r="NN221" s="9"/>
      <c r="NO221" s="9"/>
      <c r="NP221" s="9"/>
      <c r="NQ221" s="9"/>
      <c r="NR221" s="9"/>
      <c r="NS221" s="9"/>
      <c r="NT221" s="9"/>
      <c r="NU221" s="9"/>
      <c r="NV221" s="9"/>
      <c r="NW221" s="9"/>
      <c r="NX221" s="9"/>
      <c r="NY221" s="9"/>
      <c r="NZ221" s="9"/>
      <c r="OA221" s="9"/>
      <c r="OB221" s="9"/>
      <c r="OC221" s="9"/>
      <c r="OD221" s="9"/>
      <c r="OE221" s="9"/>
      <c r="OF221" s="9"/>
      <c r="OG221" s="9"/>
      <c r="OH221" s="9"/>
      <c r="OI221" s="9"/>
      <c r="OJ221" s="9"/>
      <c r="OK221" s="9"/>
      <c r="OL221" s="9"/>
      <c r="OM221" s="9"/>
      <c r="ON221" s="9"/>
      <c r="OO221" s="9"/>
      <c r="OP221" s="9"/>
      <c r="OQ221" s="9"/>
      <c r="OR221" s="9"/>
      <c r="OS221" s="9"/>
      <c r="OT221" s="9"/>
      <c r="OU221" s="9"/>
      <c r="OV221" s="9"/>
      <c r="OW221" s="9"/>
      <c r="OX221" s="9"/>
      <c r="OY221" s="9"/>
      <c r="OZ221" s="9"/>
      <c r="PA221" s="9"/>
      <c r="PB221" s="9"/>
      <c r="PC221" s="9"/>
      <c r="PD221" s="9"/>
      <c r="PE221" s="9"/>
      <c r="PF221" s="9"/>
      <c r="PG221" s="9"/>
      <c r="PH221" s="9"/>
      <c r="PI221" s="9"/>
      <c r="PJ221" s="9"/>
      <c r="PK221" s="9"/>
      <c r="PL221" s="9"/>
      <c r="PM221" s="9"/>
      <c r="PN221" s="9"/>
      <c r="PO221" s="9"/>
      <c r="PP221" s="9"/>
      <c r="PQ221" s="9"/>
      <c r="PR221" s="9"/>
      <c r="PS221" s="9"/>
      <c r="PT221" s="9"/>
      <c r="PU221" s="9"/>
      <c r="PV221" s="9"/>
      <c r="PW221" s="9"/>
      <c r="PX221" s="9"/>
      <c r="PY221" s="9"/>
      <c r="PZ221" s="9"/>
      <c r="QA221" s="9"/>
      <c r="QB221" s="9"/>
      <c r="QC221" s="9"/>
      <c r="QD221" s="9"/>
      <c r="QE221" s="9"/>
      <c r="QF221" s="9"/>
      <c r="QG221" s="9"/>
      <c r="QH221" s="9"/>
      <c r="QI221" s="9"/>
      <c r="QJ221" s="9"/>
      <c r="QK221" s="9"/>
      <c r="QL221" s="9"/>
      <c r="QM221" s="9"/>
      <c r="QN221" s="9"/>
      <c r="QO221" s="9"/>
      <c r="QP221" s="9"/>
      <c r="QQ221" s="9"/>
      <c r="QR221" s="9"/>
      <c r="QS221" s="9"/>
      <c r="QT221" s="9"/>
      <c r="QU221" s="9"/>
      <c r="QV221" s="9"/>
      <c r="QW221" s="9"/>
      <c r="QX221" s="9"/>
      <c r="QY221" s="9"/>
      <c r="QZ221" s="9"/>
      <c r="RA221" s="9"/>
      <c r="RB221" s="9"/>
      <c r="RC221" s="9"/>
      <c r="RD221" s="9"/>
      <c r="RE221" s="9"/>
      <c r="RF221" s="9"/>
      <c r="RG221" s="9"/>
      <c r="RH221" s="9"/>
      <c r="RI221" s="9"/>
      <c r="RJ221" s="9"/>
      <c r="RK221" s="9"/>
      <c r="RL221" s="9"/>
      <c r="RM221" s="9"/>
      <c r="RN221" s="9"/>
      <c r="RO221" s="9"/>
      <c r="RP221" s="9"/>
      <c r="RQ221" s="9"/>
      <c r="RR221" s="9"/>
      <c r="RS221" s="9"/>
      <c r="RT221" s="9"/>
      <c r="RU221" s="9"/>
      <c r="RV221" s="9"/>
      <c r="RW221" s="9"/>
      <c r="RX221" s="9"/>
      <c r="RY221" s="9"/>
      <c r="RZ221" s="9"/>
      <c r="SA221" s="9"/>
      <c r="SB221" s="9"/>
      <c r="SC221" s="9"/>
      <c r="SD221" s="9"/>
      <c r="SE221" s="9"/>
      <c r="SF221" s="9"/>
      <c r="SG221" s="9"/>
      <c r="SH221" s="9"/>
      <c r="SI221" s="9"/>
      <c r="SJ221" s="9"/>
      <c r="SK221" s="9"/>
      <c r="SL221" s="9"/>
      <c r="SM221" s="9"/>
      <c r="SN221" s="9"/>
      <c r="SO221" s="9"/>
      <c r="SP221" s="9"/>
      <c r="SQ221" s="9"/>
      <c r="SR221" s="9"/>
      <c r="SS221" s="9"/>
      <c r="ST221" s="9"/>
      <c r="SU221" s="9"/>
      <c r="SV221" s="9"/>
      <c r="SW221" s="9"/>
      <c r="SX221" s="9"/>
      <c r="SY221" s="9"/>
      <c r="SZ221" s="9"/>
      <c r="TA221" s="9"/>
      <c r="TB221" s="9"/>
      <c r="TC221" s="9"/>
      <c r="TD221" s="9"/>
      <c r="TE221" s="9"/>
      <c r="TF221" s="9"/>
      <c r="TG221" s="9"/>
      <c r="TH221" s="9"/>
      <c r="TI221" s="9"/>
      <c r="TJ221" s="9"/>
      <c r="TK221" s="9"/>
      <c r="TL221" s="9"/>
      <c r="TM221" s="9"/>
      <c r="TN221" s="9"/>
      <c r="TO221" s="9"/>
      <c r="ANB221" s="9"/>
      <c r="ANC221" s="9"/>
      <c r="AND221" s="9"/>
      <c r="ANE221" s="9"/>
      <c r="ANF221" s="9"/>
      <c r="ANG221" s="9"/>
      <c r="ANH221" s="9"/>
      <c r="ANI221" s="9"/>
      <c r="ANJ221" s="9"/>
      <c r="ANK221" s="9"/>
      <c r="ANL221" s="9"/>
      <c r="ANM221" s="9"/>
      <c r="ANN221" s="9"/>
      <c r="ANO221" s="9"/>
      <c r="ANP221" s="9"/>
      <c r="ANQ221" s="9"/>
      <c r="ANR221" s="9"/>
      <c r="ANS221" s="9"/>
      <c r="ANT221" s="9"/>
      <c r="ANU221" s="9"/>
      <c r="ANV221" s="9"/>
      <c r="ANW221" s="9"/>
      <c r="ANX221" s="9"/>
      <c r="ANY221" s="9"/>
      <c r="ANZ221" s="9"/>
      <c r="AOA221" s="9"/>
      <c r="AOB221" s="9"/>
      <c r="AOC221" s="9"/>
      <c r="AOD221" s="9"/>
      <c r="AOE221" s="9"/>
      <c r="AOF221" s="9"/>
      <c r="AOG221" s="9"/>
      <c r="AOH221" s="9"/>
      <c r="AOI221" s="9"/>
      <c r="AOJ221" s="9"/>
      <c r="AOK221" s="9"/>
      <c r="AOL221" s="9"/>
      <c r="AOM221" s="9"/>
      <c r="AON221" s="9"/>
      <c r="AOO221" s="9"/>
      <c r="AOP221" s="9"/>
      <c r="AOQ221" s="9"/>
      <c r="AOR221" s="9"/>
      <c r="AOS221" s="9"/>
      <c r="AOT221" s="9"/>
      <c r="AOU221" s="9"/>
      <c r="AOV221" s="9"/>
      <c r="AOW221" s="9"/>
      <c r="AOX221" s="9"/>
      <c r="AOY221" s="9"/>
      <c r="AOZ221" s="9"/>
      <c r="APA221" s="9"/>
      <c r="APB221" s="9"/>
      <c r="APC221" s="9"/>
      <c r="APD221" s="9"/>
      <c r="APE221" s="9"/>
      <c r="APF221" s="9"/>
      <c r="APG221" s="9"/>
      <c r="APH221" s="9"/>
      <c r="API221" s="9"/>
      <c r="APJ221" s="9"/>
      <c r="APK221" s="9"/>
      <c r="APL221" s="9"/>
      <c r="APM221" s="9"/>
      <c r="APN221" s="9"/>
      <c r="APO221" s="9"/>
      <c r="APP221" s="9"/>
      <c r="APQ221" s="9"/>
      <c r="APR221" s="9"/>
      <c r="APS221" s="9"/>
      <c r="APT221" s="9"/>
      <c r="APU221" s="9"/>
      <c r="APV221" s="9"/>
      <c r="APW221" s="9"/>
      <c r="APX221" s="9"/>
      <c r="APY221" s="9"/>
      <c r="APZ221" s="9"/>
      <c r="AQA221" s="9"/>
      <c r="AQB221" s="9"/>
      <c r="AQC221" s="9"/>
      <c r="AQD221" s="9"/>
      <c r="AQE221" s="9"/>
      <c r="AQF221" s="9"/>
      <c r="AQG221" s="9"/>
      <c r="AQH221" s="9"/>
      <c r="AQI221" s="9"/>
      <c r="AQJ221" s="9"/>
      <c r="AQK221" s="9"/>
      <c r="AQL221" s="9"/>
      <c r="AQM221" s="9"/>
      <c r="AQN221" s="9"/>
      <c r="AQO221" s="9"/>
      <c r="AQP221" s="9"/>
      <c r="AQQ221" s="9"/>
      <c r="AQR221" s="9"/>
      <c r="AQS221" s="9"/>
      <c r="AQT221" s="9"/>
      <c r="AQU221" s="9"/>
      <c r="AQV221" s="9"/>
      <c r="AQW221" s="9"/>
      <c r="AQX221" s="9"/>
      <c r="AQY221" s="9"/>
      <c r="AQZ221" s="9"/>
      <c r="ARA221" s="9"/>
      <c r="ARB221" s="9"/>
      <c r="ARC221" s="9"/>
      <c r="ARD221" s="9"/>
      <c r="ARE221" s="9"/>
      <c r="ARF221" s="9"/>
      <c r="ARG221" s="9"/>
      <c r="ARH221" s="9"/>
      <c r="ARI221" s="9"/>
      <c r="ARJ221" s="9"/>
      <c r="ARK221" s="9"/>
      <c r="ARL221" s="9"/>
      <c r="ARM221" s="9"/>
      <c r="ARN221" s="9"/>
      <c r="ARO221" s="9"/>
      <c r="ARP221" s="9"/>
      <c r="ARQ221" s="9"/>
      <c r="ARR221" s="9"/>
      <c r="ARS221" s="9"/>
      <c r="ART221" s="9"/>
      <c r="ARU221" s="9"/>
      <c r="ARV221" s="9"/>
      <c r="ARW221" s="9"/>
      <c r="ARX221" s="9"/>
      <c r="ARY221" s="9"/>
      <c r="ARZ221" s="9"/>
      <c r="ASA221" s="9"/>
      <c r="ASB221" s="9"/>
      <c r="ASC221" s="9"/>
      <c r="ASD221" s="9"/>
      <c r="ASE221" s="9"/>
      <c r="ASF221" s="9"/>
      <c r="ASG221" s="9"/>
      <c r="ASH221" s="9"/>
      <c r="ASI221" s="9"/>
      <c r="ASJ221" s="9"/>
      <c r="ASK221" s="9"/>
      <c r="ASL221" s="9"/>
      <c r="ASM221" s="9"/>
      <c r="ASN221" s="9"/>
      <c r="ASO221" s="9"/>
      <c r="ASP221" s="9"/>
      <c r="ASQ221" s="9"/>
      <c r="ASR221" s="9"/>
      <c r="ASS221" s="9"/>
      <c r="AST221" s="9"/>
      <c r="ASU221" s="9"/>
      <c r="ASV221" s="9"/>
      <c r="ASW221" s="9"/>
      <c r="ASX221" s="9"/>
      <c r="ASY221" s="9"/>
      <c r="ASZ221" s="9"/>
      <c r="ATA221" s="9"/>
      <c r="ATB221" s="9"/>
      <c r="ATC221" s="9"/>
      <c r="ATD221" s="9"/>
      <c r="ATE221" s="9"/>
      <c r="ATF221" s="9"/>
      <c r="ATG221" s="9"/>
      <c r="ATH221" s="9"/>
      <c r="ATI221" s="9"/>
      <c r="ATJ221" s="9"/>
      <c r="ATK221" s="9"/>
      <c r="ATL221" s="9"/>
      <c r="ATM221" s="9"/>
      <c r="ATN221" s="9"/>
      <c r="ATO221" s="9"/>
      <c r="ATP221" s="9"/>
      <c r="ATQ221" s="9"/>
      <c r="ATR221" s="9"/>
      <c r="ATS221" s="9"/>
      <c r="ATT221" s="9"/>
      <c r="ATU221" s="9"/>
      <c r="ATV221" s="9"/>
      <c r="ATW221" s="9"/>
      <c r="ATX221" s="9"/>
      <c r="ATY221" s="9"/>
      <c r="ATZ221" s="9"/>
      <c r="AUA221" s="9"/>
      <c r="AUB221" s="9"/>
      <c r="AUC221" s="9"/>
      <c r="AUD221" s="9"/>
      <c r="AUE221" s="9"/>
      <c r="AUF221" s="9"/>
      <c r="AUG221" s="9"/>
      <c r="AUH221" s="9"/>
      <c r="AUI221" s="9"/>
      <c r="AUJ221" s="9"/>
      <c r="AUK221" s="9"/>
      <c r="AUL221" s="9"/>
      <c r="AUM221" s="9"/>
      <c r="AUN221" s="9"/>
      <c r="AUO221" s="9"/>
      <c r="AUP221" s="9"/>
      <c r="AUQ221" s="9"/>
      <c r="AUR221" s="9"/>
      <c r="AUS221" s="9"/>
      <c r="AUT221" s="9"/>
      <c r="AUU221" s="9"/>
      <c r="AUV221" s="9"/>
      <c r="AUW221" s="9"/>
      <c r="AUX221" s="9"/>
      <c r="AUY221" s="9"/>
      <c r="AUZ221" s="9"/>
      <c r="AVA221" s="9"/>
      <c r="AVB221" s="9"/>
      <c r="AVC221" s="9"/>
      <c r="AVD221" s="9"/>
      <c r="AVE221" s="9"/>
      <c r="AVF221" s="9"/>
      <c r="AVG221" s="9"/>
      <c r="AVH221" s="9"/>
      <c r="AVI221" s="9"/>
      <c r="AVJ221" s="9"/>
      <c r="AVK221" s="9"/>
      <c r="AVL221" s="9"/>
      <c r="AVM221" s="9"/>
      <c r="AVN221" s="9"/>
      <c r="AVO221" s="9"/>
      <c r="AVP221" s="9"/>
      <c r="AVQ221" s="9"/>
      <c r="AVR221" s="9"/>
      <c r="AVS221" s="9"/>
      <c r="AVT221" s="9"/>
      <c r="AVU221" s="9"/>
      <c r="AVV221" s="9"/>
      <c r="AVW221" s="9"/>
      <c r="AVX221" s="9"/>
      <c r="AVY221" s="9"/>
      <c r="AVZ221" s="9"/>
      <c r="AWA221" s="9"/>
      <c r="AWB221" s="9"/>
      <c r="AWC221" s="9"/>
      <c r="AWD221" s="9"/>
      <c r="AWE221" s="9"/>
      <c r="AWF221" s="9"/>
      <c r="AWG221" s="9"/>
      <c r="AWH221" s="9"/>
      <c r="AWI221" s="9"/>
      <c r="AWJ221" s="9"/>
      <c r="AWK221" s="9"/>
      <c r="AWL221" s="9"/>
      <c r="AWM221" s="9"/>
      <c r="AWN221" s="9"/>
      <c r="AWO221" s="9"/>
      <c r="AWP221" s="9"/>
      <c r="AWQ221" s="9"/>
      <c r="AWR221" s="9"/>
      <c r="AWS221" s="9"/>
      <c r="AWT221" s="9"/>
      <c r="AWU221" s="9"/>
      <c r="AWV221" s="9"/>
      <c r="AWW221" s="9"/>
      <c r="AWX221" s="9"/>
      <c r="AWY221" s="9"/>
      <c r="AWZ221" s="9"/>
      <c r="AXA221" s="9"/>
      <c r="AXB221" s="9"/>
      <c r="AXC221" s="9"/>
      <c r="AXD221" s="9"/>
      <c r="AXE221" s="9"/>
      <c r="AXF221" s="9"/>
      <c r="AXG221" s="9"/>
      <c r="AXH221" s="9"/>
      <c r="AXI221" s="9"/>
      <c r="AXJ221" s="9"/>
      <c r="AXK221" s="9"/>
      <c r="AXL221" s="9"/>
      <c r="AXM221" s="9"/>
      <c r="AXN221" s="9"/>
      <c r="AXO221" s="9"/>
      <c r="AXP221" s="9"/>
      <c r="AXQ221" s="9"/>
      <c r="AXR221" s="9"/>
      <c r="AXS221" s="9"/>
      <c r="AXT221" s="9"/>
      <c r="AXU221" s="9"/>
      <c r="AXV221" s="9"/>
      <c r="AXW221" s="9"/>
      <c r="AXX221" s="9"/>
      <c r="AXY221" s="9"/>
      <c r="AXZ221" s="9"/>
      <c r="AYA221" s="9"/>
      <c r="AYB221" s="9"/>
      <c r="AYC221" s="9"/>
      <c r="AYD221" s="9"/>
      <c r="AYE221" s="9"/>
      <c r="AYF221" s="9"/>
      <c r="AYG221" s="9"/>
      <c r="AYH221" s="9"/>
      <c r="AYI221" s="9"/>
      <c r="AYJ221" s="9"/>
      <c r="AYK221" s="9"/>
      <c r="AYL221" s="9"/>
      <c r="AYM221" s="9"/>
      <c r="AYN221" s="9"/>
      <c r="AYO221" s="9"/>
      <c r="AYP221" s="9"/>
      <c r="AYQ221" s="9"/>
      <c r="AYR221" s="9"/>
      <c r="AYS221" s="9"/>
      <c r="AYT221" s="9"/>
      <c r="AYU221" s="9"/>
      <c r="AYV221" s="9"/>
      <c r="AYW221" s="9"/>
      <c r="AYX221" s="9"/>
      <c r="AYY221" s="9"/>
      <c r="AYZ221" s="9"/>
      <c r="AZA221" s="9"/>
      <c r="AZB221" s="9"/>
      <c r="AZC221" s="9"/>
      <c r="AZD221" s="9"/>
      <c r="AZE221" s="9"/>
      <c r="AZF221" s="9"/>
      <c r="AZG221" s="9"/>
      <c r="AZH221" s="9"/>
      <c r="AZI221" s="9"/>
      <c r="AZJ221" s="9"/>
      <c r="AZK221" s="9"/>
      <c r="AZL221" s="9"/>
      <c r="AZM221" s="9"/>
      <c r="AZN221" s="9"/>
      <c r="AZO221" s="9"/>
      <c r="AZP221" s="9"/>
      <c r="AZQ221" s="9"/>
      <c r="AZR221" s="9"/>
      <c r="AZS221" s="9"/>
      <c r="AZT221" s="9"/>
      <c r="AZU221" s="9"/>
      <c r="AZV221" s="9"/>
      <c r="AZW221" s="9"/>
      <c r="AZX221" s="9"/>
      <c r="AZY221" s="9"/>
      <c r="AZZ221" s="9"/>
      <c r="BAA221" s="9"/>
      <c r="BAB221" s="9"/>
      <c r="BAC221" s="9"/>
      <c r="BAD221" s="9"/>
      <c r="BAE221" s="9"/>
      <c r="BAF221" s="9"/>
      <c r="BAG221" s="9"/>
      <c r="BAH221" s="9"/>
      <c r="BAI221" s="9"/>
      <c r="BAJ221" s="9"/>
      <c r="BAK221" s="9"/>
      <c r="BAL221" s="9"/>
      <c r="BAM221" s="9"/>
      <c r="BAN221" s="9"/>
      <c r="BAO221" s="9"/>
      <c r="BAP221" s="9"/>
      <c r="BAQ221" s="9"/>
      <c r="BAR221" s="9"/>
      <c r="BAS221" s="9"/>
      <c r="BAT221" s="9"/>
      <c r="BAU221" s="9"/>
      <c r="BAV221" s="9"/>
      <c r="BAW221" s="9"/>
      <c r="BAX221" s="9"/>
      <c r="BAY221" s="9"/>
      <c r="BAZ221" s="9"/>
      <c r="BBA221" s="9"/>
      <c r="BBB221" s="9"/>
      <c r="BBC221" s="9"/>
      <c r="BBD221" s="9"/>
      <c r="BBE221" s="9"/>
      <c r="BBF221" s="9"/>
      <c r="BBG221" s="9"/>
      <c r="BBH221" s="9"/>
      <c r="BBI221" s="9"/>
      <c r="BBJ221" s="9"/>
      <c r="BBK221" s="9"/>
      <c r="BBL221" s="9"/>
      <c r="BBM221" s="9"/>
      <c r="BBN221" s="9"/>
      <c r="BBO221" s="9"/>
      <c r="BBP221" s="9"/>
      <c r="BBQ221" s="9"/>
      <c r="BBR221" s="9"/>
      <c r="BBS221" s="9"/>
      <c r="BBT221" s="9"/>
      <c r="BBU221" s="9"/>
      <c r="BBV221" s="9"/>
      <c r="BBW221" s="9"/>
      <c r="BBX221" s="9"/>
      <c r="BBY221" s="9"/>
      <c r="BBZ221" s="9"/>
      <c r="BCA221" s="9"/>
      <c r="BCB221" s="9"/>
      <c r="BCC221" s="9"/>
      <c r="BCD221" s="9"/>
      <c r="BCE221" s="9"/>
      <c r="BCF221" s="9"/>
      <c r="BCG221" s="9"/>
      <c r="BCH221" s="9"/>
      <c r="BCI221" s="9"/>
      <c r="BCJ221" s="9"/>
      <c r="BCK221" s="9"/>
      <c r="BCL221" s="9"/>
      <c r="BCM221" s="9"/>
      <c r="BCN221" s="9"/>
      <c r="BCO221" s="9"/>
      <c r="BCP221" s="9"/>
      <c r="BCQ221" s="9"/>
      <c r="BCR221" s="9"/>
      <c r="BCS221" s="9"/>
      <c r="BCT221" s="9"/>
      <c r="BCU221" s="9"/>
      <c r="BCV221" s="9"/>
      <c r="BCW221" s="9"/>
      <c r="BCX221" s="9"/>
      <c r="BCY221" s="9"/>
      <c r="BCZ221" s="9"/>
      <c r="BDA221" s="9"/>
      <c r="BDB221" s="9"/>
      <c r="BDC221" s="9"/>
      <c r="BDD221" s="9"/>
      <c r="BDE221" s="9"/>
      <c r="BDF221" s="9"/>
      <c r="BDG221" s="9"/>
      <c r="BDH221" s="9"/>
      <c r="BDI221" s="9"/>
      <c r="BDJ221" s="9"/>
      <c r="BDK221" s="9"/>
      <c r="BDL221" s="9"/>
      <c r="BDM221" s="9"/>
      <c r="BDN221" s="9"/>
      <c r="BDO221" s="9"/>
      <c r="BDP221" s="9"/>
      <c r="BDQ221" s="9"/>
      <c r="BDR221" s="9"/>
      <c r="BDS221" s="9"/>
      <c r="BDT221" s="9"/>
      <c r="BDU221" s="9"/>
      <c r="BDV221" s="9"/>
      <c r="BDW221" s="9"/>
      <c r="BDX221" s="9"/>
      <c r="BDY221" s="9"/>
      <c r="BDZ221" s="9"/>
      <c r="BEA221" s="9"/>
      <c r="BEB221" s="9"/>
      <c r="BEC221" s="9"/>
      <c r="BED221" s="9"/>
      <c r="BEE221" s="9"/>
      <c r="BEF221" s="9"/>
      <c r="BEG221" s="9"/>
      <c r="BEH221" s="9"/>
      <c r="BEI221" s="9"/>
      <c r="BEJ221" s="9"/>
      <c r="BEK221" s="9"/>
      <c r="BEL221" s="9"/>
      <c r="BEM221" s="9"/>
      <c r="BEN221" s="9"/>
      <c r="BEO221" s="9"/>
      <c r="BEP221" s="9"/>
      <c r="BEQ221" s="9"/>
      <c r="BER221" s="9"/>
      <c r="BES221" s="9"/>
      <c r="BET221" s="9"/>
      <c r="BEU221" s="9"/>
      <c r="BEV221" s="9"/>
      <c r="BEW221" s="9"/>
      <c r="BEX221" s="9"/>
      <c r="BEY221" s="9"/>
      <c r="BEZ221" s="9"/>
      <c r="BFA221" s="9"/>
      <c r="BFB221" s="9"/>
      <c r="BFC221" s="9"/>
      <c r="BFD221" s="9"/>
      <c r="BFE221" s="9"/>
      <c r="BFF221" s="9"/>
      <c r="BFG221" s="9"/>
      <c r="BFH221" s="9"/>
      <c r="BFI221" s="9"/>
      <c r="BFJ221" s="9"/>
      <c r="BFK221" s="9"/>
      <c r="BFL221" s="9"/>
      <c r="BFM221" s="9"/>
      <c r="BFN221" s="9"/>
      <c r="BFO221" s="9"/>
      <c r="BFP221" s="9"/>
      <c r="BFQ221" s="9"/>
      <c r="BFR221" s="9"/>
      <c r="BFS221" s="9"/>
      <c r="BFT221" s="9"/>
      <c r="BFU221" s="9"/>
      <c r="BFV221" s="9"/>
      <c r="BFW221" s="9"/>
      <c r="BFX221" s="9"/>
      <c r="BFY221" s="9"/>
      <c r="BFZ221" s="9"/>
      <c r="BGA221" s="9"/>
      <c r="BGB221" s="9"/>
      <c r="BGC221" s="9"/>
      <c r="BGD221" s="9"/>
      <c r="BGE221" s="9"/>
      <c r="BGF221" s="9"/>
      <c r="BGG221" s="9"/>
      <c r="BGH221" s="9"/>
      <c r="BGI221" s="9"/>
      <c r="BGJ221" s="9"/>
      <c r="BGK221" s="9"/>
      <c r="BGL221" s="9"/>
      <c r="BGM221" s="9"/>
      <c r="BGN221" s="9"/>
      <c r="BGO221" s="9"/>
      <c r="BGP221" s="9"/>
      <c r="BGQ221" s="9"/>
      <c r="BGR221" s="9"/>
      <c r="BGS221" s="9"/>
      <c r="BGT221" s="9"/>
      <c r="BGU221" s="9"/>
      <c r="BGV221" s="9"/>
      <c r="BGW221" s="9"/>
      <c r="BGX221" s="9"/>
      <c r="BGY221" s="9"/>
      <c r="BGZ221" s="9"/>
      <c r="BHA221" s="9"/>
      <c r="BHB221" s="9"/>
      <c r="BHC221" s="9"/>
      <c r="BHD221" s="9"/>
      <c r="BHE221" s="9"/>
      <c r="BHF221" s="9"/>
      <c r="BHG221" s="9"/>
      <c r="BHH221" s="9"/>
      <c r="BHI221" s="9"/>
      <c r="BHJ221" s="9"/>
      <c r="BHK221" s="9"/>
      <c r="BHL221" s="9"/>
      <c r="BHM221" s="9"/>
      <c r="BHN221" s="9"/>
      <c r="BHO221" s="9"/>
      <c r="BHP221" s="9"/>
      <c r="BHQ221" s="9"/>
      <c r="BHR221" s="9"/>
      <c r="BHS221" s="9"/>
      <c r="BHT221" s="9"/>
      <c r="BHU221" s="9"/>
      <c r="BHV221" s="9"/>
      <c r="BHW221" s="9"/>
      <c r="BHX221" s="9"/>
      <c r="BHY221" s="9"/>
      <c r="BHZ221" s="9"/>
      <c r="BIA221" s="9"/>
      <c r="BIB221" s="9"/>
      <c r="BIC221" s="9"/>
      <c r="BID221" s="9"/>
      <c r="BIE221" s="9"/>
      <c r="BIF221" s="9"/>
      <c r="BIG221" s="9"/>
      <c r="BIH221" s="9"/>
      <c r="BII221" s="9"/>
      <c r="BIJ221" s="9"/>
      <c r="BIK221" s="9"/>
      <c r="BIL221" s="9"/>
      <c r="BIM221" s="9"/>
      <c r="BIN221" s="9"/>
      <c r="BIO221" s="9"/>
      <c r="BIP221" s="9"/>
      <c r="BIQ221" s="9"/>
      <c r="BIR221" s="9"/>
      <c r="BIS221" s="9"/>
      <c r="BIT221" s="9"/>
      <c r="BIU221" s="9"/>
      <c r="BIV221" s="9"/>
      <c r="BIW221" s="9"/>
      <c r="BIX221" s="9"/>
      <c r="BIY221" s="9"/>
      <c r="BIZ221" s="9"/>
      <c r="BJA221" s="9"/>
      <c r="BJB221" s="9"/>
      <c r="BJC221" s="9"/>
      <c r="BJD221" s="9"/>
      <c r="BJE221" s="9"/>
      <c r="BJF221" s="9"/>
      <c r="BJG221" s="9"/>
      <c r="BJH221" s="9"/>
      <c r="BJI221" s="9"/>
      <c r="BJJ221" s="9"/>
      <c r="BJK221" s="9"/>
      <c r="BJL221" s="9"/>
      <c r="BJM221" s="9"/>
      <c r="BJN221" s="9"/>
      <c r="BJO221" s="9"/>
      <c r="BJP221" s="9"/>
      <c r="BJQ221" s="9"/>
      <c r="BJR221" s="9"/>
      <c r="BJS221" s="9"/>
      <c r="BJT221" s="9"/>
      <c r="BJU221" s="9"/>
      <c r="BJV221" s="9"/>
      <c r="BJW221" s="9"/>
      <c r="BJX221" s="9"/>
      <c r="BJY221" s="9"/>
      <c r="BJZ221" s="9"/>
      <c r="BKA221" s="9"/>
      <c r="BKB221" s="9"/>
      <c r="BKC221" s="9"/>
      <c r="BKD221" s="9"/>
      <c r="BKE221" s="9"/>
      <c r="BKF221" s="9"/>
      <c r="BKG221" s="9"/>
      <c r="BKH221" s="9"/>
      <c r="BKI221" s="9"/>
      <c r="BKJ221" s="9"/>
      <c r="BKK221" s="9"/>
      <c r="BKL221" s="9"/>
      <c r="BKM221" s="9"/>
      <c r="BKN221" s="9"/>
      <c r="BKO221" s="9"/>
      <c r="BKP221" s="9"/>
      <c r="BKQ221" s="9"/>
      <c r="BKR221" s="9"/>
      <c r="BKS221" s="9"/>
      <c r="BKT221" s="9"/>
      <c r="BKU221" s="9"/>
      <c r="BKV221" s="9"/>
      <c r="BKW221" s="9"/>
      <c r="BKX221" s="9"/>
      <c r="BKY221" s="9"/>
      <c r="BKZ221" s="9"/>
      <c r="BLA221" s="9"/>
      <c r="BLB221" s="9"/>
      <c r="BLC221" s="9"/>
      <c r="BLD221" s="9"/>
      <c r="BLE221" s="9"/>
      <c r="BLF221" s="9"/>
      <c r="BLG221" s="9"/>
      <c r="BLH221" s="9"/>
      <c r="BLI221" s="9"/>
      <c r="BLJ221" s="9"/>
      <c r="BLK221" s="9"/>
      <c r="BLL221" s="9"/>
      <c r="BLM221" s="9"/>
      <c r="BLN221" s="9"/>
      <c r="BLO221" s="9"/>
      <c r="BLP221" s="9"/>
      <c r="BLQ221" s="9"/>
      <c r="BLR221" s="9"/>
      <c r="BLS221" s="9"/>
      <c r="BLT221" s="9"/>
      <c r="BLU221" s="9"/>
      <c r="BLV221" s="9"/>
      <c r="BLW221" s="9"/>
      <c r="BLX221" s="9"/>
      <c r="BLY221" s="9"/>
      <c r="BLZ221" s="9"/>
      <c r="BMA221" s="9"/>
      <c r="BMB221" s="9"/>
      <c r="BMC221" s="9"/>
      <c r="BMD221" s="9"/>
      <c r="BME221" s="9"/>
      <c r="BMF221" s="9"/>
      <c r="BMG221" s="9"/>
      <c r="BMH221" s="9"/>
      <c r="BMI221" s="9"/>
      <c r="BMJ221" s="9"/>
      <c r="BMK221" s="9"/>
      <c r="BML221" s="9"/>
      <c r="BMM221" s="9"/>
      <c r="BMN221" s="9"/>
      <c r="BMO221" s="9"/>
      <c r="BMP221" s="9"/>
      <c r="BMQ221" s="9"/>
      <c r="BMR221" s="9"/>
      <c r="BMS221" s="9"/>
      <c r="BMT221" s="9"/>
      <c r="BMU221" s="9"/>
      <c r="BMV221" s="9"/>
      <c r="BMW221" s="9"/>
      <c r="BMX221" s="9"/>
      <c r="BMY221" s="9"/>
      <c r="BMZ221" s="9"/>
      <c r="BNA221" s="9"/>
      <c r="BNB221" s="9"/>
      <c r="BNC221" s="9"/>
      <c r="BND221" s="9"/>
      <c r="BNE221" s="9"/>
      <c r="BNF221" s="9"/>
      <c r="BNG221" s="9"/>
      <c r="BNH221" s="9"/>
      <c r="BNI221" s="9"/>
      <c r="BNJ221" s="9"/>
      <c r="BNK221" s="9"/>
      <c r="BNL221" s="9"/>
      <c r="BNM221" s="9"/>
      <c r="BNN221" s="9"/>
      <c r="BNO221" s="9"/>
      <c r="BNP221" s="9"/>
      <c r="BNQ221" s="9"/>
      <c r="BNR221" s="9"/>
      <c r="BNS221" s="9"/>
      <c r="BNT221" s="9"/>
      <c r="BNU221" s="9"/>
      <c r="BNV221" s="9"/>
      <c r="BNW221" s="9"/>
      <c r="BNX221" s="9"/>
      <c r="BNY221" s="9"/>
      <c r="BNZ221" s="9"/>
      <c r="BOA221" s="9"/>
      <c r="BOB221" s="9"/>
      <c r="BOC221" s="9"/>
      <c r="BOD221" s="9"/>
      <c r="BOE221" s="9"/>
      <c r="BOF221" s="9"/>
      <c r="BOG221" s="9"/>
      <c r="BOH221" s="9"/>
      <c r="BOI221" s="9"/>
      <c r="BOJ221" s="9"/>
      <c r="BOK221" s="9"/>
      <c r="BOL221" s="9"/>
      <c r="BOM221" s="9"/>
      <c r="BON221" s="9"/>
      <c r="BOO221" s="9"/>
      <c r="BOP221" s="9"/>
      <c r="BOQ221" s="9"/>
      <c r="BOR221" s="9"/>
      <c r="BOS221" s="9"/>
      <c r="BOT221" s="9"/>
      <c r="BOU221" s="9"/>
      <c r="BOV221" s="9"/>
      <c r="BOW221" s="9"/>
      <c r="BOX221" s="9"/>
      <c r="BOY221" s="9"/>
      <c r="BOZ221" s="9"/>
      <c r="BPA221" s="9"/>
      <c r="BPB221" s="9"/>
      <c r="BPC221" s="9"/>
      <c r="BPD221" s="9"/>
      <c r="BPE221" s="9"/>
      <c r="BPF221" s="9"/>
      <c r="BPG221" s="9"/>
      <c r="BPH221" s="9"/>
      <c r="BPI221" s="9"/>
      <c r="BPJ221" s="9"/>
      <c r="BPK221" s="9"/>
      <c r="BPL221" s="9"/>
      <c r="BPM221" s="9"/>
      <c r="BPN221" s="9"/>
      <c r="BPO221" s="9"/>
      <c r="BPP221" s="9"/>
      <c r="BPQ221" s="9"/>
      <c r="BPR221" s="9"/>
      <c r="BPS221" s="9"/>
      <c r="BPT221" s="9"/>
      <c r="BPU221" s="9"/>
      <c r="BPV221" s="9"/>
      <c r="BPW221" s="9"/>
      <c r="BPX221" s="9"/>
      <c r="BPY221" s="9"/>
      <c r="BPZ221" s="9"/>
      <c r="BQA221" s="9"/>
      <c r="BQB221" s="9"/>
      <c r="BQC221" s="9"/>
      <c r="BQD221" s="9"/>
      <c r="BQE221" s="9"/>
      <c r="BQF221" s="9"/>
      <c r="BQG221" s="9"/>
      <c r="BQH221" s="9"/>
      <c r="BQI221" s="9"/>
      <c r="BQJ221" s="9"/>
      <c r="BQK221" s="9"/>
      <c r="BQL221" s="9"/>
      <c r="BQM221" s="9"/>
      <c r="BQN221" s="9"/>
      <c r="BQO221" s="9"/>
      <c r="BQP221" s="9"/>
      <c r="BQQ221" s="9"/>
      <c r="BQR221" s="9"/>
      <c r="BQS221" s="9"/>
      <c r="BQT221" s="9"/>
      <c r="BQU221" s="9"/>
      <c r="BQV221" s="9"/>
      <c r="BQW221" s="9"/>
      <c r="BQX221" s="9"/>
      <c r="BQY221" s="9"/>
      <c r="BQZ221" s="9"/>
      <c r="BRA221" s="9"/>
      <c r="BRB221" s="9"/>
      <c r="BRC221" s="9"/>
      <c r="BRD221" s="9"/>
      <c r="BRE221" s="9"/>
      <c r="BRF221" s="9"/>
      <c r="BRG221" s="9"/>
      <c r="BRH221" s="9"/>
      <c r="BRI221" s="9"/>
      <c r="BRJ221" s="9"/>
      <c r="BRK221" s="9"/>
      <c r="BRL221" s="9"/>
      <c r="BRM221" s="9"/>
      <c r="BRN221" s="9"/>
      <c r="BRO221" s="9"/>
      <c r="BRP221" s="9"/>
      <c r="BRQ221" s="9"/>
      <c r="BRR221" s="9"/>
      <c r="BRS221" s="9"/>
      <c r="BRT221" s="9"/>
      <c r="BRU221" s="9"/>
      <c r="BRV221" s="9"/>
      <c r="BRW221" s="9"/>
      <c r="BRX221" s="9"/>
      <c r="BRY221" s="9"/>
      <c r="BRZ221" s="9"/>
      <c r="BSA221" s="9"/>
      <c r="BSB221" s="9"/>
      <c r="BSC221" s="9"/>
      <c r="BSD221" s="9"/>
      <c r="BSE221" s="9"/>
      <c r="BSF221" s="9"/>
      <c r="BSG221" s="9"/>
      <c r="BSH221" s="9"/>
      <c r="BSI221" s="9"/>
      <c r="BSJ221" s="9"/>
      <c r="BSK221" s="9"/>
      <c r="BSL221" s="9"/>
      <c r="BSM221" s="9"/>
      <c r="BSN221" s="9"/>
      <c r="BSO221" s="9"/>
      <c r="BSP221" s="9"/>
      <c r="BSQ221" s="9"/>
      <c r="BSR221" s="9"/>
      <c r="BSS221" s="9"/>
      <c r="BST221" s="9"/>
      <c r="BSU221" s="9"/>
      <c r="BSV221" s="9"/>
      <c r="BSW221" s="9"/>
      <c r="BSX221" s="9"/>
      <c r="BSY221" s="9"/>
      <c r="BSZ221" s="9"/>
      <c r="BTA221" s="9"/>
      <c r="BTB221" s="9"/>
      <c r="BTC221" s="9"/>
      <c r="BTD221" s="9"/>
      <c r="BTE221" s="9"/>
      <c r="BTF221" s="9"/>
      <c r="BTG221" s="9"/>
      <c r="BTH221" s="9"/>
      <c r="BTI221" s="9"/>
      <c r="BTJ221" s="9"/>
      <c r="BTK221" s="9"/>
      <c r="BTL221" s="9"/>
      <c r="BTM221" s="9"/>
      <c r="BTN221" s="9"/>
      <c r="BTO221" s="9"/>
      <c r="BTP221" s="9"/>
      <c r="BTQ221" s="9"/>
      <c r="BTR221" s="9"/>
      <c r="BTS221" s="9"/>
      <c r="BTT221" s="9"/>
      <c r="BTU221" s="9"/>
      <c r="BTV221" s="9"/>
      <c r="BTW221" s="9"/>
      <c r="BTX221" s="9"/>
      <c r="BTY221" s="9"/>
      <c r="BTZ221" s="9"/>
      <c r="BUA221" s="9"/>
      <c r="BUB221" s="9"/>
      <c r="BUC221" s="9"/>
      <c r="BUD221" s="9"/>
      <c r="BUE221" s="9"/>
      <c r="BUF221" s="9"/>
      <c r="BUG221" s="9"/>
      <c r="BUH221" s="9"/>
      <c r="BUI221" s="9"/>
      <c r="BUJ221" s="9"/>
      <c r="BUK221" s="9"/>
      <c r="BUL221" s="9"/>
      <c r="BUM221" s="9"/>
      <c r="BUN221" s="9"/>
      <c r="BUO221" s="9"/>
      <c r="BUP221" s="9"/>
      <c r="BUQ221" s="9"/>
      <c r="BUR221" s="9"/>
      <c r="BUS221" s="9"/>
      <c r="BUT221" s="9"/>
      <c r="BUU221" s="9"/>
      <c r="BUV221" s="9"/>
      <c r="BUW221" s="9"/>
      <c r="BUX221" s="9"/>
      <c r="BUY221" s="9"/>
      <c r="BUZ221" s="9"/>
      <c r="BVA221" s="9"/>
      <c r="BVB221" s="9"/>
      <c r="BVC221" s="9"/>
      <c r="BVD221" s="9"/>
      <c r="BVE221" s="9"/>
      <c r="BVF221" s="9"/>
      <c r="BVG221" s="9"/>
      <c r="BVH221" s="9"/>
      <c r="BVI221" s="9"/>
      <c r="BVJ221" s="9"/>
      <c r="BVK221" s="9"/>
      <c r="BVL221" s="9"/>
      <c r="BVM221" s="9"/>
      <c r="BVN221" s="9"/>
      <c r="BVO221" s="9"/>
      <c r="BVP221" s="9"/>
      <c r="BVQ221" s="9"/>
      <c r="BVR221" s="9"/>
      <c r="BVS221" s="9"/>
      <c r="BVT221" s="9"/>
      <c r="BVU221" s="9"/>
      <c r="BVV221" s="9"/>
      <c r="BVW221" s="9"/>
      <c r="BVX221" s="9"/>
      <c r="BVY221" s="9"/>
      <c r="BVZ221" s="9"/>
      <c r="BWA221" s="9"/>
      <c r="BWB221" s="9"/>
      <c r="BWC221" s="9"/>
      <c r="BWD221" s="9"/>
      <c r="BWE221" s="9"/>
      <c r="BWF221" s="9"/>
      <c r="BWG221" s="9"/>
      <c r="BWH221" s="9"/>
      <c r="BWI221" s="9"/>
      <c r="BWJ221" s="9"/>
      <c r="BWK221" s="9"/>
      <c r="BWL221" s="9"/>
      <c r="BWM221" s="9"/>
      <c r="BWN221" s="9"/>
      <c r="BWO221" s="9"/>
      <c r="BWP221" s="9"/>
      <c r="BWQ221" s="9"/>
      <c r="BWR221" s="9"/>
      <c r="BWS221" s="9"/>
      <c r="BWT221" s="9"/>
      <c r="BWU221" s="9"/>
      <c r="BWV221" s="9"/>
      <c r="BWW221" s="9"/>
      <c r="BWX221" s="9"/>
      <c r="BWY221" s="9"/>
      <c r="BWZ221" s="9"/>
      <c r="BXA221" s="9"/>
      <c r="BXB221" s="9"/>
      <c r="BXC221" s="9"/>
      <c r="BXD221" s="9"/>
    </row>
    <row r="222" ht="14.25" customHeight="1">
      <c r="A222" s="9">
        <v>6.0</v>
      </c>
      <c r="B222" s="9" t="s">
        <v>11947</v>
      </c>
      <c r="C222" s="9" t="s">
        <v>11948</v>
      </c>
      <c r="D222" s="9" t="s">
        <v>11948</v>
      </c>
      <c r="E222" s="9"/>
      <c r="F222" s="9">
        <v>27.0</v>
      </c>
      <c r="G222" s="9" t="s">
        <v>13796</v>
      </c>
      <c r="H222" s="9"/>
      <c r="I222" s="9"/>
      <c r="J222" s="9"/>
      <c r="K222" s="9"/>
      <c r="L222" s="9">
        <v>27.0</v>
      </c>
      <c r="M222" s="9"/>
      <c r="N222" s="9"/>
      <c r="O222" s="9"/>
      <c r="P222" s="9">
        <v>0.0</v>
      </c>
      <c r="Q222" s="9" t="s">
        <v>13797</v>
      </c>
      <c r="R222" s="9"/>
      <c r="S222" s="9" t="s">
        <v>3497</v>
      </c>
      <c r="T222" s="9" t="s">
        <v>3496</v>
      </c>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c r="DN222" s="9"/>
      <c r="DO222" s="9"/>
      <c r="DP222" s="9"/>
      <c r="DQ222" s="9"/>
      <c r="DR222" s="9"/>
      <c r="DS222" s="9"/>
      <c r="DT222" s="9"/>
      <c r="DU222" s="9"/>
      <c r="DV222" s="9"/>
      <c r="DW222" s="9"/>
      <c r="DX222" s="9"/>
      <c r="DY222" s="9"/>
      <c r="DZ222" s="9"/>
      <c r="EA222" s="9"/>
      <c r="EB222" s="9"/>
      <c r="EC222" s="9"/>
      <c r="ED222" s="9"/>
      <c r="EE222" s="9"/>
      <c r="EF222" s="9"/>
      <c r="EG222" s="9"/>
      <c r="EH222" s="9"/>
      <c r="EI222" s="9"/>
      <c r="EJ222" s="9"/>
      <c r="EK222" s="9"/>
      <c r="EL222" s="9"/>
      <c r="EM222" s="9"/>
      <c r="EN222" s="9"/>
      <c r="EO222" s="9"/>
      <c r="EP222" s="9"/>
      <c r="EQ222" s="9"/>
      <c r="ER222" s="9"/>
      <c r="ES222" s="9"/>
      <c r="ET222" s="9"/>
      <c r="EU222" s="9"/>
      <c r="EV222" s="9"/>
      <c r="EW222" s="9"/>
      <c r="EX222" s="9"/>
      <c r="EY222" s="9"/>
      <c r="EZ222" s="9"/>
      <c r="FA222" s="9"/>
      <c r="FB222" s="9"/>
      <c r="FC222" s="9"/>
      <c r="FD222" s="9"/>
      <c r="FE222" s="9"/>
      <c r="FF222" s="9"/>
      <c r="FG222" s="9"/>
      <c r="FH222" s="9"/>
      <c r="FI222" s="9"/>
      <c r="FJ222" s="9"/>
      <c r="FK222" s="9"/>
      <c r="FL222" s="9"/>
      <c r="FM222" s="9"/>
      <c r="FN222" s="9"/>
      <c r="FO222" s="9"/>
      <c r="FP222" s="9"/>
      <c r="FQ222" s="9"/>
      <c r="FR222" s="9"/>
      <c r="FS222" s="9"/>
      <c r="FT222" s="9"/>
      <c r="FU222" s="9"/>
      <c r="FV222" s="9"/>
      <c r="FW222" s="9"/>
      <c r="FX222" s="9"/>
      <c r="FY222" s="9"/>
      <c r="FZ222" s="9"/>
      <c r="GA222" s="9"/>
      <c r="GB222" s="9"/>
      <c r="GC222" s="9"/>
      <c r="GD222" s="9"/>
      <c r="GE222" s="9"/>
      <c r="GF222" s="9"/>
      <c r="GG222" s="9"/>
      <c r="GH222" s="9"/>
      <c r="GI222" s="9"/>
      <c r="GJ222" s="9"/>
      <c r="GK222" s="9"/>
      <c r="GL222" s="9"/>
      <c r="GM222" s="9"/>
      <c r="GN222" s="9"/>
      <c r="GO222" s="9"/>
      <c r="GP222" s="9"/>
      <c r="GQ222" s="9"/>
      <c r="GR222" s="9"/>
      <c r="GS222" s="9"/>
      <c r="GT222" s="9"/>
      <c r="GU222" s="9"/>
      <c r="GV222" s="9"/>
      <c r="GW222" s="9"/>
      <c r="GX222" s="9"/>
      <c r="GY222" s="9"/>
      <c r="GZ222" s="9"/>
      <c r="HA222" s="9"/>
      <c r="HB222" s="9"/>
      <c r="HC222" s="9"/>
      <c r="HD222" s="9"/>
      <c r="HE222" s="9"/>
      <c r="HF222" s="9"/>
      <c r="HG222" s="9"/>
      <c r="HH222" s="9"/>
      <c r="HI222" s="9"/>
      <c r="HJ222" s="9"/>
      <c r="HK222" s="9"/>
      <c r="HL222" s="9"/>
      <c r="HM222" s="9"/>
      <c r="HN222" s="9"/>
      <c r="HO222" s="9"/>
      <c r="HP222" s="9"/>
      <c r="HQ222" s="9"/>
      <c r="HR222" s="9"/>
      <c r="HS222" s="9"/>
      <c r="HT222" s="9"/>
      <c r="HU222" s="9"/>
      <c r="HV222" s="9"/>
      <c r="HW222" s="9"/>
      <c r="HX222" s="9"/>
      <c r="HY222" s="9"/>
      <c r="HZ222" s="9"/>
      <c r="IA222" s="9"/>
      <c r="IB222" s="9"/>
      <c r="IC222" s="9"/>
      <c r="ID222" s="9"/>
      <c r="IE222" s="9"/>
      <c r="IF222" s="9"/>
      <c r="IG222" s="9"/>
      <c r="IH222" s="9"/>
      <c r="II222" s="9"/>
      <c r="IJ222" s="9"/>
      <c r="IK222" s="9"/>
      <c r="IL222" s="9"/>
      <c r="IM222" s="9"/>
      <c r="IN222" s="9"/>
      <c r="IO222" s="9"/>
      <c r="IP222" s="9"/>
      <c r="IQ222" s="9"/>
      <c r="IR222" s="9"/>
      <c r="IS222" s="9"/>
      <c r="IT222" s="9"/>
      <c r="IU222" s="9"/>
      <c r="IV222" s="9"/>
      <c r="IW222" s="9"/>
      <c r="IX222" s="9"/>
      <c r="IY222" s="9"/>
      <c r="IZ222" s="9"/>
      <c r="JA222" s="9"/>
      <c r="JB222" s="9"/>
      <c r="JC222" s="9"/>
      <c r="JD222" s="9"/>
      <c r="JE222" s="9"/>
      <c r="JF222" s="9"/>
      <c r="JG222" s="9"/>
      <c r="JH222" s="9"/>
      <c r="JI222" s="9"/>
      <c r="JJ222" s="9"/>
      <c r="JK222" s="9"/>
      <c r="JL222" s="9"/>
      <c r="JM222" s="9"/>
      <c r="JN222" s="9"/>
      <c r="JO222" s="9"/>
      <c r="JP222" s="9"/>
      <c r="JQ222" s="9"/>
      <c r="JR222" s="9"/>
      <c r="JS222" s="9"/>
      <c r="JT222" s="9"/>
      <c r="JU222" s="9"/>
      <c r="JV222" s="9"/>
      <c r="JW222" s="9"/>
      <c r="JX222" s="9"/>
      <c r="JY222" s="9"/>
      <c r="JZ222" s="9"/>
      <c r="KA222" s="9"/>
      <c r="KB222" s="9"/>
      <c r="KC222" s="9"/>
      <c r="KD222" s="9"/>
      <c r="KE222" s="9"/>
      <c r="KF222" s="9"/>
      <c r="KG222" s="9"/>
      <c r="KH222" s="9"/>
      <c r="KI222" s="9"/>
      <c r="KJ222" s="9"/>
      <c r="KK222" s="9"/>
      <c r="KL222" s="9"/>
      <c r="KM222" s="9"/>
      <c r="KN222" s="9"/>
      <c r="KO222" s="9"/>
      <c r="KP222" s="9"/>
      <c r="KQ222" s="9"/>
      <c r="KR222" s="9"/>
      <c r="KS222" s="9"/>
      <c r="KT222" s="9"/>
      <c r="KU222" s="9"/>
      <c r="KV222" s="9"/>
      <c r="KW222" s="9"/>
      <c r="KX222" s="9"/>
      <c r="KY222" s="9"/>
      <c r="KZ222" s="9"/>
      <c r="LA222" s="9"/>
      <c r="LB222" s="9"/>
      <c r="LC222" s="9"/>
      <c r="LD222" s="9"/>
      <c r="LE222" s="9"/>
      <c r="LF222" s="9"/>
      <c r="LG222" s="9"/>
      <c r="LH222" s="9"/>
      <c r="LI222" s="9"/>
      <c r="LJ222" s="9"/>
      <c r="LK222" s="9"/>
      <c r="LL222" s="9"/>
      <c r="LM222" s="9"/>
      <c r="LN222" s="9"/>
      <c r="LO222" s="9"/>
      <c r="LP222" s="9"/>
      <c r="LQ222" s="9"/>
      <c r="LR222" s="9"/>
      <c r="LS222" s="9"/>
      <c r="LT222" s="9"/>
      <c r="LU222" s="9"/>
      <c r="LV222" s="9"/>
      <c r="LW222" s="9"/>
      <c r="LX222" s="9"/>
      <c r="LY222" s="9"/>
      <c r="LZ222" s="9"/>
      <c r="MA222" s="9"/>
      <c r="MB222" s="9"/>
      <c r="MC222" s="9"/>
      <c r="MD222" s="9"/>
      <c r="ME222" s="9"/>
      <c r="MF222" s="9"/>
      <c r="MG222" s="9"/>
      <c r="MH222" s="9"/>
      <c r="MI222" s="9"/>
      <c r="MJ222" s="9"/>
      <c r="MK222" s="9"/>
      <c r="ML222" s="9"/>
      <c r="MM222" s="9"/>
      <c r="MN222" s="9"/>
      <c r="MO222" s="9"/>
      <c r="MP222" s="9"/>
      <c r="MQ222" s="9"/>
      <c r="MR222" s="9"/>
      <c r="MS222" s="9"/>
      <c r="MT222" s="9"/>
      <c r="MU222" s="9"/>
      <c r="MV222" s="9"/>
      <c r="MW222" s="9"/>
      <c r="MX222" s="9"/>
      <c r="MY222" s="9"/>
      <c r="MZ222" s="9"/>
      <c r="NA222" s="9"/>
      <c r="NB222" s="9"/>
      <c r="NC222" s="9"/>
      <c r="ND222" s="9"/>
      <c r="NE222" s="9"/>
      <c r="NF222" s="9"/>
      <c r="NG222" s="9"/>
      <c r="NH222" s="9"/>
      <c r="NI222" s="9"/>
      <c r="NJ222" s="9"/>
      <c r="NK222" s="9"/>
      <c r="NL222" s="9"/>
      <c r="NM222" s="9"/>
      <c r="NN222" s="9"/>
      <c r="NO222" s="9"/>
      <c r="NP222" s="9"/>
      <c r="NQ222" s="9"/>
      <c r="NR222" s="9"/>
      <c r="NS222" s="9"/>
      <c r="NT222" s="9"/>
      <c r="NU222" s="9"/>
      <c r="NV222" s="9"/>
      <c r="NW222" s="9"/>
      <c r="NX222" s="9"/>
      <c r="NY222" s="9"/>
      <c r="NZ222" s="9"/>
      <c r="OA222" s="9"/>
      <c r="OB222" s="9"/>
      <c r="OC222" s="9"/>
      <c r="OD222" s="9"/>
      <c r="OE222" s="9"/>
      <c r="OF222" s="9"/>
      <c r="OG222" s="9"/>
      <c r="OH222" s="9"/>
      <c r="OI222" s="9"/>
      <c r="OJ222" s="9"/>
      <c r="OK222" s="9"/>
      <c r="OL222" s="9"/>
      <c r="OM222" s="9"/>
      <c r="ON222" s="9"/>
      <c r="OO222" s="9"/>
      <c r="OP222" s="9"/>
      <c r="OQ222" s="9"/>
      <c r="OR222" s="9"/>
      <c r="OS222" s="9"/>
      <c r="OT222" s="9"/>
      <c r="OU222" s="9"/>
      <c r="OV222" s="9"/>
      <c r="OW222" s="9"/>
      <c r="OX222" s="9"/>
      <c r="OY222" s="9"/>
      <c r="OZ222" s="9"/>
      <c r="PA222" s="9"/>
      <c r="PB222" s="9"/>
      <c r="PC222" s="9"/>
      <c r="PD222" s="9"/>
      <c r="PE222" s="9"/>
      <c r="PF222" s="9"/>
      <c r="PG222" s="9"/>
      <c r="PH222" s="9"/>
      <c r="PI222" s="9"/>
      <c r="PJ222" s="9"/>
      <c r="PK222" s="9"/>
      <c r="PL222" s="9"/>
      <c r="PM222" s="9"/>
      <c r="PN222" s="9"/>
      <c r="PO222" s="9"/>
      <c r="PP222" s="9"/>
      <c r="PQ222" s="9"/>
      <c r="PR222" s="9"/>
      <c r="PS222" s="9"/>
      <c r="PT222" s="9"/>
      <c r="PU222" s="9"/>
      <c r="PV222" s="9"/>
      <c r="PW222" s="9"/>
      <c r="PX222" s="9"/>
      <c r="PY222" s="9"/>
      <c r="PZ222" s="9"/>
      <c r="QA222" s="9"/>
      <c r="QB222" s="9"/>
      <c r="QC222" s="9"/>
      <c r="QD222" s="9"/>
      <c r="QE222" s="9"/>
      <c r="QF222" s="9"/>
      <c r="QG222" s="9"/>
      <c r="QH222" s="9"/>
      <c r="QI222" s="9"/>
      <c r="QJ222" s="9"/>
      <c r="QK222" s="9"/>
      <c r="QL222" s="9"/>
      <c r="QM222" s="9"/>
      <c r="QN222" s="9"/>
      <c r="QO222" s="9"/>
      <c r="QP222" s="9"/>
      <c r="QQ222" s="9"/>
      <c r="QR222" s="9"/>
      <c r="QS222" s="9"/>
      <c r="QT222" s="9"/>
      <c r="QU222" s="9"/>
      <c r="QV222" s="9"/>
      <c r="QW222" s="9"/>
      <c r="QX222" s="9"/>
      <c r="QY222" s="9"/>
      <c r="QZ222" s="9"/>
      <c r="RA222" s="9"/>
      <c r="RB222" s="9"/>
      <c r="RC222" s="9"/>
      <c r="RD222" s="9"/>
      <c r="RE222" s="9"/>
      <c r="RF222" s="9"/>
      <c r="RG222" s="9"/>
      <c r="RH222" s="9"/>
      <c r="RI222" s="9"/>
      <c r="RJ222" s="9"/>
      <c r="RK222" s="9"/>
      <c r="RL222" s="9"/>
      <c r="RM222" s="9"/>
      <c r="RN222" s="9"/>
      <c r="RO222" s="9"/>
      <c r="RP222" s="9"/>
      <c r="RQ222" s="9"/>
      <c r="RR222" s="9"/>
      <c r="RS222" s="9"/>
      <c r="RT222" s="9"/>
      <c r="RU222" s="9"/>
      <c r="RV222" s="9"/>
      <c r="RW222" s="9"/>
      <c r="RX222" s="9"/>
      <c r="RY222" s="9"/>
      <c r="RZ222" s="9"/>
      <c r="SA222" s="9"/>
      <c r="SB222" s="9"/>
      <c r="SC222" s="9"/>
      <c r="SD222" s="9"/>
      <c r="SE222" s="9"/>
      <c r="SF222" s="9"/>
      <c r="SG222" s="9"/>
      <c r="SH222" s="9"/>
      <c r="SI222" s="9"/>
      <c r="SJ222" s="9"/>
      <c r="SK222" s="9"/>
      <c r="SL222" s="9"/>
      <c r="SM222" s="9"/>
      <c r="SN222" s="9"/>
      <c r="SO222" s="9"/>
      <c r="SP222" s="9"/>
      <c r="SQ222" s="9"/>
      <c r="SR222" s="9"/>
      <c r="SS222" s="9"/>
      <c r="ST222" s="9"/>
      <c r="SU222" s="9"/>
      <c r="SV222" s="9"/>
      <c r="SW222" s="9"/>
      <c r="SX222" s="9"/>
      <c r="SY222" s="9"/>
      <c r="SZ222" s="9"/>
      <c r="TA222" s="9"/>
      <c r="TB222" s="9"/>
      <c r="TC222" s="9"/>
      <c r="TD222" s="9"/>
      <c r="TE222" s="9"/>
      <c r="TF222" s="9"/>
      <c r="TG222" s="9"/>
      <c r="TH222" s="9"/>
      <c r="TI222" s="9"/>
      <c r="TJ222" s="9"/>
      <c r="TK222" s="9"/>
      <c r="TL222" s="9"/>
      <c r="TM222" s="9"/>
      <c r="TN222" s="9"/>
      <c r="TO222" s="9"/>
      <c r="ANB222" s="9"/>
      <c r="ANC222" s="9"/>
      <c r="AND222" s="9"/>
      <c r="ANE222" s="9"/>
      <c r="ANF222" s="9"/>
      <c r="ANG222" s="9"/>
      <c r="ANH222" s="9"/>
      <c r="ANI222" s="9"/>
      <c r="ANJ222" s="9"/>
      <c r="ANK222" s="9"/>
      <c r="ANL222" s="9"/>
      <c r="ANM222" s="9"/>
      <c r="ANN222" s="9"/>
      <c r="ANO222" s="9"/>
      <c r="ANP222" s="9"/>
      <c r="ANQ222" s="9"/>
      <c r="ANR222" s="9"/>
      <c r="ANS222" s="9"/>
      <c r="ANT222" s="9"/>
      <c r="ANU222" s="9"/>
      <c r="ANV222" s="9"/>
      <c r="ANW222" s="9"/>
      <c r="ANX222" s="9"/>
      <c r="ANY222" s="9"/>
      <c r="ANZ222" s="9"/>
      <c r="AOA222" s="9"/>
      <c r="AOB222" s="9"/>
      <c r="AOC222" s="9"/>
      <c r="AOD222" s="9"/>
      <c r="AOE222" s="9"/>
      <c r="AOF222" s="9"/>
      <c r="AOG222" s="9"/>
      <c r="AOH222" s="9"/>
      <c r="AOI222" s="9"/>
      <c r="AOJ222" s="9"/>
      <c r="AOK222" s="9"/>
      <c r="AOL222" s="9"/>
      <c r="AOM222" s="9"/>
      <c r="AON222" s="9"/>
      <c r="AOO222" s="9"/>
      <c r="AOP222" s="9"/>
      <c r="AOQ222" s="9"/>
      <c r="AOR222" s="9"/>
      <c r="AOS222" s="9"/>
      <c r="AOT222" s="9"/>
      <c r="AOU222" s="9"/>
      <c r="AOV222" s="9"/>
      <c r="AOW222" s="9"/>
      <c r="AOX222" s="9"/>
      <c r="AOY222" s="9"/>
      <c r="AOZ222" s="9"/>
      <c r="APA222" s="9"/>
      <c r="APB222" s="9"/>
      <c r="APC222" s="9"/>
      <c r="APD222" s="9"/>
      <c r="APE222" s="9"/>
      <c r="APF222" s="9"/>
      <c r="APG222" s="9"/>
      <c r="APH222" s="9"/>
      <c r="API222" s="9"/>
      <c r="APJ222" s="9"/>
      <c r="APK222" s="9"/>
      <c r="APL222" s="9"/>
      <c r="APM222" s="9"/>
      <c r="APN222" s="9"/>
      <c r="APO222" s="9"/>
      <c r="APP222" s="9"/>
      <c r="APQ222" s="9"/>
      <c r="APR222" s="9"/>
      <c r="APS222" s="9"/>
      <c r="APT222" s="9"/>
      <c r="APU222" s="9"/>
      <c r="APV222" s="9"/>
      <c r="APW222" s="9"/>
      <c r="APX222" s="9"/>
      <c r="APY222" s="9"/>
      <c r="APZ222" s="9"/>
      <c r="AQA222" s="9"/>
      <c r="AQB222" s="9"/>
      <c r="AQC222" s="9"/>
      <c r="AQD222" s="9"/>
      <c r="AQE222" s="9"/>
      <c r="AQF222" s="9"/>
      <c r="AQG222" s="9"/>
      <c r="AQH222" s="9"/>
      <c r="AQI222" s="9"/>
      <c r="AQJ222" s="9"/>
      <c r="AQK222" s="9"/>
      <c r="AQL222" s="9"/>
      <c r="AQM222" s="9"/>
      <c r="AQN222" s="9"/>
      <c r="AQO222" s="9"/>
      <c r="AQP222" s="9"/>
      <c r="AQQ222" s="9"/>
      <c r="AQR222" s="9"/>
      <c r="AQS222" s="9"/>
      <c r="AQT222" s="9"/>
      <c r="AQU222" s="9"/>
      <c r="AQV222" s="9"/>
      <c r="AQW222" s="9"/>
      <c r="AQX222" s="9"/>
      <c r="AQY222" s="9"/>
      <c r="AQZ222" s="9"/>
      <c r="ARA222" s="9"/>
      <c r="ARB222" s="9"/>
      <c r="ARC222" s="9"/>
      <c r="ARD222" s="9"/>
      <c r="ARE222" s="9"/>
      <c r="ARF222" s="9"/>
      <c r="ARG222" s="9"/>
      <c r="ARH222" s="9"/>
      <c r="ARI222" s="9"/>
      <c r="ARJ222" s="9"/>
      <c r="ARK222" s="9"/>
      <c r="ARL222" s="9"/>
      <c r="ARM222" s="9"/>
      <c r="ARN222" s="9"/>
      <c r="ARO222" s="9"/>
      <c r="ARP222" s="9"/>
      <c r="ARQ222" s="9"/>
      <c r="ARR222" s="9"/>
      <c r="ARS222" s="9"/>
      <c r="ART222" s="9"/>
      <c r="ARU222" s="9"/>
      <c r="ARV222" s="9"/>
      <c r="ARW222" s="9"/>
      <c r="ARX222" s="9"/>
      <c r="ARY222" s="9"/>
      <c r="ARZ222" s="9"/>
      <c r="ASA222" s="9"/>
      <c r="ASB222" s="9"/>
      <c r="ASC222" s="9"/>
      <c r="ASD222" s="9"/>
      <c r="ASE222" s="9"/>
      <c r="ASF222" s="9"/>
      <c r="ASG222" s="9"/>
      <c r="ASH222" s="9"/>
      <c r="ASI222" s="9"/>
      <c r="ASJ222" s="9"/>
      <c r="ASK222" s="9"/>
      <c r="ASL222" s="9"/>
      <c r="ASM222" s="9"/>
      <c r="ASN222" s="9"/>
      <c r="ASO222" s="9"/>
      <c r="ASP222" s="9"/>
      <c r="ASQ222" s="9"/>
      <c r="ASR222" s="9"/>
      <c r="ASS222" s="9"/>
      <c r="AST222" s="9"/>
      <c r="ASU222" s="9"/>
      <c r="ASV222" s="9"/>
      <c r="ASW222" s="9"/>
      <c r="ASX222" s="9"/>
      <c r="ASY222" s="9"/>
      <c r="ASZ222" s="9"/>
      <c r="ATA222" s="9"/>
      <c r="ATB222" s="9"/>
      <c r="ATC222" s="9"/>
      <c r="ATD222" s="9"/>
      <c r="ATE222" s="9"/>
      <c r="ATF222" s="9"/>
      <c r="ATG222" s="9"/>
      <c r="ATH222" s="9"/>
      <c r="ATI222" s="9"/>
      <c r="ATJ222" s="9"/>
      <c r="ATK222" s="9"/>
      <c r="ATL222" s="9"/>
      <c r="ATM222" s="9"/>
      <c r="ATN222" s="9"/>
      <c r="ATO222" s="9"/>
      <c r="ATP222" s="9"/>
      <c r="ATQ222" s="9"/>
      <c r="ATR222" s="9"/>
      <c r="ATS222" s="9"/>
      <c r="ATT222" s="9"/>
      <c r="ATU222" s="9"/>
      <c r="ATV222" s="9"/>
      <c r="ATW222" s="9"/>
      <c r="ATX222" s="9"/>
      <c r="ATY222" s="9"/>
      <c r="ATZ222" s="9"/>
      <c r="AUA222" s="9"/>
      <c r="AUB222" s="9"/>
      <c r="AUC222" s="9"/>
      <c r="AUD222" s="9"/>
      <c r="AUE222" s="9"/>
      <c r="AUF222" s="9"/>
      <c r="AUG222" s="9"/>
      <c r="AUH222" s="9"/>
      <c r="AUI222" s="9"/>
      <c r="AUJ222" s="9"/>
      <c r="AUK222" s="9"/>
      <c r="AUL222" s="9"/>
      <c r="AUM222" s="9"/>
      <c r="AUN222" s="9"/>
      <c r="AUO222" s="9"/>
      <c r="AUP222" s="9"/>
      <c r="AUQ222" s="9"/>
      <c r="AUR222" s="9"/>
      <c r="AUS222" s="9"/>
      <c r="AUT222" s="9"/>
      <c r="AUU222" s="9"/>
      <c r="AUV222" s="9"/>
      <c r="AUW222" s="9"/>
      <c r="AUX222" s="9"/>
      <c r="AUY222" s="9"/>
      <c r="AUZ222" s="9"/>
      <c r="AVA222" s="9"/>
      <c r="AVB222" s="9"/>
      <c r="AVC222" s="9"/>
      <c r="AVD222" s="9"/>
      <c r="AVE222" s="9"/>
      <c r="AVF222" s="9"/>
      <c r="AVG222" s="9"/>
      <c r="AVH222" s="9"/>
      <c r="AVI222" s="9"/>
      <c r="AVJ222" s="9"/>
      <c r="AVK222" s="9"/>
      <c r="AVL222" s="9"/>
      <c r="AVM222" s="9"/>
      <c r="AVN222" s="9"/>
      <c r="AVO222" s="9"/>
      <c r="AVP222" s="9"/>
      <c r="AVQ222" s="9"/>
      <c r="AVR222" s="9"/>
      <c r="AVS222" s="9"/>
      <c r="AVT222" s="9"/>
      <c r="AVU222" s="9"/>
      <c r="AVV222" s="9"/>
      <c r="AVW222" s="9"/>
      <c r="AVX222" s="9"/>
      <c r="AVY222" s="9"/>
      <c r="AVZ222" s="9"/>
      <c r="AWA222" s="9"/>
      <c r="AWB222" s="9"/>
      <c r="AWC222" s="9"/>
      <c r="AWD222" s="9"/>
      <c r="AWE222" s="9"/>
      <c r="AWF222" s="9"/>
      <c r="AWG222" s="9"/>
      <c r="AWH222" s="9"/>
      <c r="AWI222" s="9"/>
      <c r="AWJ222" s="9"/>
      <c r="AWK222" s="9"/>
      <c r="AWL222" s="9"/>
      <c r="AWM222" s="9"/>
      <c r="AWN222" s="9"/>
      <c r="AWO222" s="9"/>
      <c r="AWP222" s="9"/>
      <c r="AWQ222" s="9"/>
      <c r="AWR222" s="9"/>
      <c r="AWS222" s="9"/>
      <c r="AWT222" s="9"/>
      <c r="AWU222" s="9"/>
      <c r="AWV222" s="9"/>
      <c r="AWW222" s="9"/>
      <c r="AWX222" s="9"/>
      <c r="AWY222" s="9" t="s">
        <v>13798</v>
      </c>
      <c r="AWZ222" s="9"/>
      <c r="AXA222" s="9"/>
      <c r="AXB222" s="9"/>
      <c r="AXC222" s="9"/>
      <c r="AXD222" s="9"/>
      <c r="AXE222" s="9"/>
      <c r="AXF222" s="9"/>
      <c r="AXG222" s="9"/>
      <c r="AXH222" s="9"/>
      <c r="AXI222" s="9"/>
      <c r="AXJ222" s="9"/>
      <c r="AXK222" s="9"/>
      <c r="AXL222" s="9"/>
      <c r="AXM222" s="9"/>
      <c r="AXN222" s="9"/>
      <c r="AXO222" s="9"/>
      <c r="AXP222" s="9"/>
      <c r="AXQ222" s="9"/>
      <c r="AXR222" s="9"/>
      <c r="AXS222" s="9"/>
      <c r="AXT222" s="9"/>
      <c r="AXU222" s="9"/>
      <c r="AXV222" s="9"/>
      <c r="AXW222" s="9"/>
      <c r="AXX222" s="9"/>
      <c r="AXY222" s="9"/>
      <c r="AXZ222" s="9"/>
      <c r="AYA222" s="9"/>
      <c r="AYB222" s="9"/>
      <c r="AYC222" s="9"/>
      <c r="AYD222" s="9"/>
      <c r="AYE222" s="9"/>
      <c r="AYF222" s="9"/>
      <c r="AYG222" s="9"/>
      <c r="AYH222" s="9" t="s">
        <v>13799</v>
      </c>
      <c r="AYI222" s="9"/>
      <c r="AYJ222" s="9"/>
      <c r="AYK222" s="9"/>
      <c r="AYL222" s="9"/>
      <c r="AYM222" s="9"/>
      <c r="AYN222" s="9"/>
      <c r="AYO222" s="9"/>
      <c r="AYP222" s="9"/>
      <c r="AYQ222" s="9"/>
      <c r="AYR222" s="9"/>
      <c r="AYS222" s="9"/>
      <c r="AYT222" s="9"/>
      <c r="AYU222" s="9"/>
      <c r="AYV222" s="9"/>
      <c r="AYW222" s="9"/>
      <c r="AYX222" s="9"/>
      <c r="AYY222" s="9" t="s">
        <v>5691</v>
      </c>
      <c r="AYZ222" s="9" t="s">
        <v>5691</v>
      </c>
      <c r="AZA222" s="9"/>
      <c r="AZB222" s="9"/>
      <c r="AZC222" s="9"/>
      <c r="AZD222" s="9"/>
      <c r="AZE222" s="9"/>
      <c r="AZF222" s="9"/>
      <c r="AZG222" s="9"/>
      <c r="AZH222" s="9"/>
      <c r="AZI222" s="9"/>
      <c r="AZJ222" s="9"/>
      <c r="AZK222" s="9"/>
      <c r="AZL222" s="9"/>
      <c r="AZM222" s="9"/>
      <c r="AZN222" s="9"/>
      <c r="AZO222" s="9"/>
      <c r="AZP222" s="9"/>
      <c r="AZQ222" s="9"/>
      <c r="AZR222" s="9"/>
      <c r="AZS222" s="9"/>
      <c r="AZT222" s="9"/>
      <c r="AZU222" s="9"/>
      <c r="AZV222" s="9"/>
      <c r="AZW222" s="9"/>
      <c r="AZX222" s="9"/>
      <c r="AZY222" s="9"/>
      <c r="AZZ222" s="9"/>
      <c r="BAA222" s="9"/>
      <c r="BAB222" s="9"/>
      <c r="BAC222" s="9"/>
      <c r="BAD222" s="9"/>
      <c r="BAE222" s="9"/>
      <c r="BAF222" s="9"/>
      <c r="BAG222" s="9"/>
      <c r="BAH222" s="9"/>
      <c r="BAI222" s="9"/>
      <c r="BAJ222" s="9"/>
      <c r="BAK222" s="9" t="s">
        <v>13800</v>
      </c>
      <c r="BAL222" s="9"/>
      <c r="BAM222" s="9"/>
      <c r="BAN222" s="9"/>
      <c r="BAO222" s="9"/>
      <c r="BAP222" s="9"/>
      <c r="BAQ222" s="9"/>
      <c r="BAR222" s="9">
        <v>332.0</v>
      </c>
      <c r="BAS222" s="9" t="s">
        <v>13801</v>
      </c>
      <c r="BAT222" s="9">
        <v>590.0</v>
      </c>
      <c r="BAU222" s="9"/>
      <c r="BAV222" s="9"/>
      <c r="BAW222" s="9"/>
      <c r="BAX222" s="9"/>
      <c r="BAY222" s="9"/>
      <c r="BAZ222" s="9"/>
      <c r="BBA222" s="9"/>
      <c r="BBB222" s="9"/>
      <c r="BBC222" s="9"/>
      <c r="BBD222" s="9"/>
      <c r="BBE222" s="9"/>
      <c r="BBF222" s="9"/>
      <c r="BBG222" s="9"/>
      <c r="BBH222" s="9"/>
      <c r="BBI222" s="9" t="s">
        <v>5718</v>
      </c>
      <c r="BBJ222" s="9"/>
      <c r="BBK222" s="9"/>
      <c r="BBL222" s="9"/>
      <c r="BBM222" s="9"/>
      <c r="BBN222" s="9"/>
      <c r="BBO222" s="9"/>
      <c r="BBP222" s="9"/>
      <c r="BBQ222" s="9"/>
      <c r="BBR222" s="9"/>
      <c r="BBS222" s="9"/>
      <c r="BBT222" s="9"/>
      <c r="BBU222" s="9"/>
      <c r="BBV222" s="9"/>
      <c r="BBW222" s="9"/>
      <c r="BBX222" s="9"/>
      <c r="BBY222" s="9"/>
      <c r="BBZ222" s="9"/>
      <c r="BCA222" s="9"/>
      <c r="BCB222" s="9" t="s">
        <v>5707</v>
      </c>
      <c r="BCC222" s="9"/>
      <c r="BCD222" s="9"/>
      <c r="BCE222" s="9"/>
      <c r="BCF222" s="9" t="s">
        <v>5720</v>
      </c>
      <c r="BCG222" s="9" t="s">
        <v>11952</v>
      </c>
      <c r="BCH222" s="9"/>
      <c r="BCI222" s="9"/>
      <c r="BCJ222" s="9"/>
      <c r="BCK222" s="9"/>
      <c r="BCL222" s="9"/>
      <c r="BCM222" s="9"/>
      <c r="BCN222" s="9"/>
      <c r="BCO222" s="9"/>
      <c r="BCP222" s="9"/>
      <c r="BCQ222" s="9"/>
      <c r="BCR222" s="9"/>
      <c r="BCS222" s="9"/>
      <c r="BCT222" s="9"/>
      <c r="BCU222" s="9"/>
      <c r="BCV222" s="9"/>
      <c r="BCW222" s="9"/>
      <c r="BCX222" s="9"/>
      <c r="BCY222" s="9"/>
      <c r="BCZ222" s="9"/>
      <c r="BDA222" s="9"/>
      <c r="BDB222" s="9"/>
      <c r="BDC222" s="9"/>
      <c r="BDD222" s="9" t="s">
        <v>13801</v>
      </c>
      <c r="BDE222" s="9"/>
      <c r="BDF222" s="9"/>
      <c r="BDG222" s="9"/>
      <c r="BDH222" s="9"/>
      <c r="BDI222" s="9"/>
      <c r="BDJ222" s="9"/>
      <c r="BDK222" s="9"/>
      <c r="BDL222" s="9"/>
      <c r="BDM222" s="9"/>
      <c r="BDN222" s="9"/>
      <c r="BDO222" s="9"/>
      <c r="BDP222" s="9"/>
      <c r="BDQ222" s="9"/>
      <c r="BDR222" s="9"/>
      <c r="BDS222" s="9"/>
      <c r="BDT222" s="9"/>
      <c r="BDU222" s="9"/>
      <c r="BDV222" s="9"/>
      <c r="BDW222" s="9"/>
      <c r="BDX222" s="9"/>
      <c r="BDY222" s="9" t="s">
        <v>5691</v>
      </c>
      <c r="BDZ222" s="9" t="s">
        <v>5691</v>
      </c>
      <c r="BEA222" s="9"/>
      <c r="BEB222" s="9"/>
      <c r="BEC222" s="9"/>
      <c r="BED222" s="9"/>
      <c r="BEE222" s="9"/>
      <c r="BEF222" s="9"/>
      <c r="BEG222" s="9"/>
      <c r="BEH222" s="9"/>
      <c r="BEI222" s="9"/>
      <c r="BEJ222" s="9"/>
      <c r="BEK222" s="9"/>
      <c r="BEL222" s="9"/>
      <c r="BEM222" s="9"/>
      <c r="BEN222" s="9"/>
      <c r="BEO222" s="9"/>
      <c r="BEP222" s="9"/>
      <c r="BEQ222" s="9"/>
      <c r="BER222" s="9"/>
      <c r="BES222" s="9"/>
      <c r="BET222" s="9"/>
      <c r="BEU222" s="9"/>
      <c r="BEV222" s="9"/>
      <c r="BEW222" s="9"/>
      <c r="BEX222" s="9"/>
      <c r="BEY222" s="9"/>
      <c r="BEZ222" s="9"/>
      <c r="BFA222" s="9"/>
      <c r="BFB222" s="9"/>
      <c r="BFC222" s="9"/>
      <c r="BFD222" s="9"/>
      <c r="BFE222" s="9"/>
      <c r="BFF222" s="9"/>
      <c r="BFG222" s="9"/>
      <c r="BFH222" s="9"/>
      <c r="BFI222" s="9"/>
      <c r="BFJ222" s="9"/>
      <c r="BFK222" s="9" t="s">
        <v>13802</v>
      </c>
      <c r="BFL222" s="9"/>
      <c r="BFM222" s="9"/>
      <c r="BFN222" s="9"/>
      <c r="BFO222" s="9"/>
      <c r="BFP222" s="9"/>
      <c r="BFQ222" s="9"/>
      <c r="BFR222" s="9">
        <v>332.0</v>
      </c>
      <c r="BFS222" s="9" t="s">
        <v>13803</v>
      </c>
      <c r="BFT222" s="9">
        <v>590.0</v>
      </c>
      <c r="BFU222" s="9"/>
      <c r="BFV222" s="9"/>
      <c r="BFW222" s="9"/>
      <c r="BFX222" s="9"/>
      <c r="BFY222" s="9"/>
      <c r="BFZ222" s="9"/>
      <c r="BGA222" s="9"/>
      <c r="BGB222" s="9"/>
      <c r="BGC222" s="9"/>
      <c r="BGD222" s="9"/>
      <c r="BGE222" s="9"/>
      <c r="BGF222" s="9"/>
      <c r="BGG222" s="9"/>
      <c r="BGH222" s="9"/>
      <c r="BGI222" s="9" t="s">
        <v>5718</v>
      </c>
      <c r="BGJ222" s="9"/>
      <c r="BGK222" s="9"/>
      <c r="BGL222" s="9"/>
      <c r="BGM222" s="9"/>
      <c r="BGN222" s="9"/>
      <c r="BGO222" s="9"/>
      <c r="BGP222" s="9"/>
      <c r="BGQ222" s="9"/>
      <c r="BGR222" s="9"/>
      <c r="BGS222" s="9"/>
      <c r="BGT222" s="9"/>
      <c r="BGU222" s="9"/>
      <c r="BGV222" s="9"/>
      <c r="BGW222" s="9"/>
      <c r="BGX222" s="9"/>
      <c r="BGY222" s="9"/>
      <c r="BGZ222" s="9"/>
      <c r="BHA222" s="9"/>
      <c r="BHB222" s="9" t="s">
        <v>5707</v>
      </c>
      <c r="BHC222" s="9"/>
      <c r="BHD222" s="9"/>
      <c r="BHE222" s="9"/>
      <c r="BHF222" s="9" t="s">
        <v>5720</v>
      </c>
      <c r="BHG222" s="9" t="s">
        <v>11952</v>
      </c>
      <c r="BHH222" s="9"/>
      <c r="BHI222" s="9"/>
      <c r="BHJ222" s="9"/>
      <c r="BHK222" s="9"/>
      <c r="BHL222" s="9"/>
      <c r="BHM222" s="9"/>
      <c r="BHN222" s="9"/>
      <c r="BHO222" s="9"/>
      <c r="BHP222" s="9"/>
      <c r="BHQ222" s="9"/>
      <c r="BHR222" s="9"/>
      <c r="BHS222" s="9"/>
      <c r="BHT222" s="9"/>
      <c r="BHU222" s="9"/>
      <c r="BHV222" s="9"/>
      <c r="BHW222" s="9"/>
      <c r="BHX222" s="9"/>
      <c r="BHY222" s="9"/>
      <c r="BHZ222" s="9"/>
      <c r="BIA222" s="9"/>
      <c r="BIB222" s="9"/>
      <c r="BIC222" s="9"/>
      <c r="BID222" s="9" t="s">
        <v>13803</v>
      </c>
      <c r="BIE222" s="9"/>
      <c r="BIF222" s="9"/>
      <c r="BIG222" s="9"/>
      <c r="BIH222" s="9"/>
      <c r="BII222" s="9"/>
      <c r="BIJ222" s="9"/>
      <c r="BIK222" s="9"/>
      <c r="BIL222" s="9"/>
      <c r="BIM222" s="9"/>
      <c r="BIN222" s="9"/>
      <c r="BIO222" s="9"/>
      <c r="BIP222" s="9"/>
      <c r="BIQ222" s="9"/>
      <c r="BIR222" s="9"/>
      <c r="BIS222" s="9"/>
      <c r="BIT222" s="9"/>
      <c r="BIU222" s="9"/>
      <c r="BIV222" s="9"/>
      <c r="BIW222" s="9"/>
      <c r="BIX222" s="9"/>
      <c r="BIY222" s="9" t="s">
        <v>5691</v>
      </c>
      <c r="BIZ222" s="9" t="s">
        <v>5691</v>
      </c>
      <c r="BJA222" s="9"/>
      <c r="BJB222" s="9"/>
      <c r="BJC222" s="9"/>
      <c r="BJD222" s="9"/>
      <c r="BJE222" s="9"/>
      <c r="BJF222" s="9"/>
      <c r="BJG222" s="9"/>
      <c r="BJH222" s="9"/>
      <c r="BJI222" s="9"/>
      <c r="BJJ222" s="9"/>
      <c r="BJK222" s="9"/>
      <c r="BJL222" s="9"/>
      <c r="BJM222" s="9"/>
      <c r="BJN222" s="9"/>
      <c r="BJO222" s="9"/>
      <c r="BJP222" s="9"/>
      <c r="BJQ222" s="9"/>
      <c r="BJR222" s="9"/>
      <c r="BJS222" s="9"/>
      <c r="BJT222" s="9"/>
      <c r="BJU222" s="9"/>
      <c r="BJV222" s="9"/>
      <c r="BJW222" s="9"/>
      <c r="BJX222" s="9"/>
      <c r="BJY222" s="9"/>
      <c r="BJZ222" s="9"/>
      <c r="BKA222" s="9"/>
      <c r="BKB222" s="9"/>
      <c r="BKC222" s="9"/>
      <c r="BKD222" s="9"/>
      <c r="BKE222" s="9"/>
      <c r="BKF222" s="9"/>
      <c r="BKG222" s="9"/>
      <c r="BKH222" s="9"/>
      <c r="BKI222" s="9"/>
      <c r="BKJ222" s="9"/>
      <c r="BKK222" s="9" t="s">
        <v>13804</v>
      </c>
      <c r="BKL222" s="9"/>
      <c r="BKM222" s="9"/>
      <c r="BKN222" s="9"/>
      <c r="BKO222" s="9"/>
      <c r="BKP222" s="9"/>
      <c r="BKQ222" s="9"/>
      <c r="BKR222" s="9">
        <v>332.0</v>
      </c>
      <c r="BKS222" s="9" t="s">
        <v>13805</v>
      </c>
      <c r="BKT222" s="9">
        <v>590.0</v>
      </c>
      <c r="BKU222" s="9"/>
      <c r="BKV222" s="9"/>
      <c r="BKW222" s="9"/>
      <c r="BKX222" s="9"/>
      <c r="BKY222" s="9"/>
      <c r="BKZ222" s="9"/>
      <c r="BLA222" s="9"/>
      <c r="BLB222" s="9"/>
      <c r="BLC222" s="9"/>
      <c r="BLD222" s="9"/>
      <c r="BLE222" s="9"/>
      <c r="BLF222" s="9"/>
      <c r="BLG222" s="9"/>
      <c r="BLH222" s="9"/>
      <c r="BLI222" s="9" t="s">
        <v>5718</v>
      </c>
      <c r="BLJ222" s="9"/>
      <c r="BLK222" s="9"/>
      <c r="BLL222" s="9"/>
      <c r="BLM222" s="9"/>
      <c r="BLN222" s="9"/>
      <c r="BLO222" s="9"/>
      <c r="BLP222" s="9"/>
      <c r="BLQ222" s="9"/>
      <c r="BLR222" s="9"/>
      <c r="BLS222" s="9"/>
      <c r="BLT222" s="9"/>
      <c r="BLU222" s="9"/>
      <c r="BLV222" s="9"/>
      <c r="BLW222" s="9"/>
      <c r="BLX222" s="9"/>
      <c r="BLY222" s="9"/>
      <c r="BLZ222" s="9"/>
      <c r="BMA222" s="9"/>
      <c r="BMB222" s="9" t="s">
        <v>5707</v>
      </c>
      <c r="BMC222" s="9"/>
      <c r="BMD222" s="9"/>
      <c r="BME222" s="9"/>
      <c r="BMF222" s="9" t="s">
        <v>5720</v>
      </c>
      <c r="BMG222" s="9" t="s">
        <v>11952</v>
      </c>
      <c r="BMH222" s="9"/>
      <c r="BMI222" s="9"/>
      <c r="BMJ222" s="9"/>
      <c r="BMK222" s="9"/>
      <c r="BML222" s="9"/>
      <c r="BMM222" s="9"/>
      <c r="BMN222" s="9"/>
      <c r="BMO222" s="9"/>
      <c r="BMP222" s="9"/>
      <c r="BMQ222" s="9"/>
      <c r="BMR222" s="9"/>
      <c r="BMS222" s="9"/>
      <c r="BMT222" s="9"/>
      <c r="BMU222" s="9"/>
      <c r="BMV222" s="9"/>
      <c r="BMW222" s="9"/>
      <c r="BMX222" s="9"/>
      <c r="BMY222" s="9"/>
      <c r="BMZ222" s="9"/>
      <c r="BNA222" s="9"/>
      <c r="BNB222" s="9"/>
      <c r="BNC222" s="9"/>
      <c r="BND222" s="9" t="s">
        <v>13805</v>
      </c>
      <c r="BNE222" s="9"/>
      <c r="BNF222" s="9"/>
      <c r="BNG222" s="9"/>
      <c r="BNH222" s="9"/>
      <c r="BNI222" s="9"/>
      <c r="BNJ222" s="9"/>
      <c r="BNK222" s="9"/>
      <c r="BNL222" s="9"/>
      <c r="BNM222" s="9"/>
      <c r="BNN222" s="9"/>
      <c r="BNO222" s="9"/>
      <c r="BNP222" s="9"/>
      <c r="BNQ222" s="9"/>
      <c r="BNR222" s="9"/>
      <c r="BNS222" s="9"/>
      <c r="BNT222" s="9"/>
      <c r="BNU222" s="9"/>
      <c r="BNV222" s="9"/>
      <c r="BNW222" s="9"/>
      <c r="BNX222" s="9"/>
      <c r="BNY222" s="9" t="s">
        <v>5691</v>
      </c>
      <c r="BNZ222" s="9" t="s">
        <v>5691</v>
      </c>
      <c r="BOA222" s="9"/>
      <c r="BOB222" s="9"/>
      <c r="BOC222" s="9"/>
      <c r="BOD222" s="9"/>
      <c r="BOE222" s="9"/>
      <c r="BOF222" s="9"/>
      <c r="BOG222" s="9"/>
      <c r="BOH222" s="9"/>
      <c r="BOI222" s="9"/>
      <c r="BOJ222" s="9"/>
      <c r="BOK222" s="9"/>
      <c r="BOL222" s="9"/>
      <c r="BOM222" s="9"/>
      <c r="BON222" s="9"/>
      <c r="BOO222" s="9"/>
      <c r="BOP222" s="9"/>
      <c r="BOQ222" s="9"/>
      <c r="BOR222" s="9"/>
      <c r="BOS222" s="9"/>
      <c r="BOT222" s="9"/>
      <c r="BOU222" s="9"/>
      <c r="BOV222" s="9"/>
      <c r="BOW222" s="9"/>
      <c r="BOX222" s="9"/>
      <c r="BOY222" s="9"/>
      <c r="BOZ222" s="9"/>
      <c r="BPA222" s="9"/>
      <c r="BPB222" s="9"/>
      <c r="BPC222" s="9"/>
      <c r="BPD222" s="9"/>
      <c r="BPE222" s="9"/>
      <c r="BPF222" s="9"/>
      <c r="BPG222" s="9"/>
      <c r="BPH222" s="9"/>
      <c r="BPI222" s="9"/>
      <c r="BPJ222" s="9"/>
      <c r="BPK222" s="9" t="s">
        <v>13806</v>
      </c>
      <c r="BPL222" s="9"/>
      <c r="BPM222" s="9"/>
      <c r="BPN222" s="9"/>
      <c r="BPO222" s="9"/>
      <c r="BPP222" s="9"/>
      <c r="BPQ222" s="9"/>
      <c r="BPR222" s="9">
        <v>332.0</v>
      </c>
      <c r="BPS222" s="9" t="s">
        <v>13807</v>
      </c>
      <c r="BPT222" s="9">
        <v>590.0</v>
      </c>
      <c r="BPU222" s="9"/>
      <c r="BPV222" s="9"/>
      <c r="BPW222" s="9"/>
      <c r="BPX222" s="9"/>
      <c r="BPY222" s="9"/>
      <c r="BPZ222" s="9"/>
      <c r="BQA222" s="9"/>
      <c r="BQB222" s="9"/>
      <c r="BQC222" s="9"/>
      <c r="BQD222" s="9"/>
      <c r="BQE222" s="9"/>
      <c r="BQF222" s="9"/>
      <c r="BQG222" s="9"/>
      <c r="BQH222" s="9"/>
      <c r="BQI222" s="9" t="s">
        <v>5718</v>
      </c>
      <c r="BQJ222" s="9"/>
      <c r="BQK222" s="9"/>
      <c r="BQL222" s="9"/>
      <c r="BQM222" s="9"/>
      <c r="BQN222" s="9"/>
      <c r="BQO222" s="9"/>
      <c r="BQP222" s="9"/>
      <c r="BQQ222" s="9"/>
      <c r="BQR222" s="9"/>
      <c r="BQS222" s="9"/>
      <c r="BQT222" s="9"/>
      <c r="BQU222" s="9"/>
      <c r="BQV222" s="9"/>
      <c r="BQW222" s="9"/>
      <c r="BQX222" s="9"/>
      <c r="BQY222" s="9"/>
      <c r="BQZ222" s="9"/>
      <c r="BRA222" s="9"/>
      <c r="BRB222" s="9" t="s">
        <v>5707</v>
      </c>
      <c r="BRC222" s="9"/>
      <c r="BRD222" s="9"/>
      <c r="BRE222" s="9"/>
      <c r="BRF222" s="9" t="s">
        <v>5720</v>
      </c>
      <c r="BRG222" s="9" t="s">
        <v>11952</v>
      </c>
      <c r="BRH222" s="9"/>
      <c r="BRI222" s="9"/>
      <c r="BRJ222" s="9"/>
      <c r="BRK222" s="9"/>
      <c r="BRL222" s="9"/>
      <c r="BRM222" s="9"/>
      <c r="BRN222" s="9"/>
      <c r="BRO222" s="9"/>
      <c r="BRP222" s="9"/>
      <c r="BRQ222" s="9"/>
      <c r="BRR222" s="9"/>
      <c r="BRS222" s="9"/>
      <c r="BRT222" s="9"/>
      <c r="BRU222" s="9"/>
      <c r="BRV222" s="9"/>
      <c r="BRW222" s="9"/>
      <c r="BRX222" s="9"/>
      <c r="BRY222" s="9"/>
      <c r="BRZ222" s="9"/>
      <c r="BSA222" s="9"/>
      <c r="BSB222" s="9"/>
      <c r="BSC222" s="9"/>
      <c r="BSD222" s="9" t="s">
        <v>13807</v>
      </c>
      <c r="BSE222" s="9"/>
      <c r="BSF222" s="9"/>
      <c r="BSG222" s="9"/>
      <c r="BSH222" s="9"/>
      <c r="BSI222" s="9"/>
      <c r="BSJ222" s="9"/>
      <c r="BSK222" s="9"/>
      <c r="BSL222" s="9"/>
      <c r="BSM222" s="9"/>
      <c r="BSN222" s="9"/>
      <c r="BSO222" s="9"/>
      <c r="BSP222" s="9"/>
      <c r="BSQ222" s="9"/>
      <c r="BSR222" s="9"/>
      <c r="BSS222" s="9"/>
      <c r="BST222" s="9"/>
      <c r="BSU222" s="9"/>
      <c r="BSV222" s="9"/>
      <c r="BSW222" s="9"/>
      <c r="BSX222" s="9"/>
      <c r="BSY222" s="9"/>
      <c r="BSZ222" s="9"/>
      <c r="BTA222" s="9"/>
      <c r="BTB222" s="9"/>
      <c r="BTC222" s="9"/>
      <c r="BTD222" s="9"/>
      <c r="BTE222" s="9"/>
      <c r="BTF222" s="9"/>
      <c r="BTG222" s="9"/>
      <c r="BTH222" s="9"/>
      <c r="BTI222" s="9"/>
      <c r="BTJ222" s="9"/>
      <c r="BTK222" s="9"/>
      <c r="BTL222" s="9"/>
      <c r="BTM222" s="9"/>
      <c r="BTN222" s="9"/>
      <c r="BTO222" s="9"/>
      <c r="BTP222" s="9"/>
      <c r="BTQ222" s="9"/>
      <c r="BTR222" s="9"/>
      <c r="BTS222" s="9"/>
      <c r="BTT222" s="9"/>
      <c r="BTU222" s="9"/>
      <c r="BTV222" s="9"/>
      <c r="BTW222" s="9"/>
      <c r="BTX222" s="9"/>
      <c r="BTY222" s="9"/>
      <c r="BTZ222" s="9"/>
      <c r="BUA222" s="9"/>
      <c r="BUB222" s="9"/>
      <c r="BUC222" s="9"/>
      <c r="BUD222" s="9"/>
      <c r="BUE222" s="9"/>
      <c r="BUF222" s="9"/>
      <c r="BUG222" s="9"/>
      <c r="BUH222" s="9"/>
      <c r="BUI222" s="9"/>
      <c r="BUJ222" s="9"/>
      <c r="BUK222" s="9"/>
      <c r="BUL222" s="9"/>
      <c r="BUM222" s="9"/>
      <c r="BUN222" s="9"/>
      <c r="BUO222" s="9"/>
      <c r="BUP222" s="9"/>
      <c r="BUQ222" s="9"/>
      <c r="BUR222" s="9"/>
      <c r="BUS222" s="9"/>
      <c r="BUT222" s="9"/>
      <c r="BUU222" s="9"/>
      <c r="BUV222" s="9"/>
      <c r="BUW222" s="9"/>
      <c r="BUX222" s="9"/>
      <c r="BUY222" s="9"/>
      <c r="BUZ222" s="9"/>
      <c r="BVA222" s="9"/>
      <c r="BVB222" s="9"/>
      <c r="BVC222" s="9"/>
      <c r="BVD222" s="9"/>
      <c r="BVE222" s="9"/>
      <c r="BVF222" s="9"/>
      <c r="BVG222" s="9"/>
      <c r="BVH222" s="9"/>
      <c r="BVI222" s="9"/>
      <c r="BVJ222" s="9"/>
      <c r="BVK222" s="9"/>
      <c r="BVL222" s="9"/>
      <c r="BVM222" s="9"/>
      <c r="BVN222" s="9"/>
      <c r="BVO222" s="9"/>
      <c r="BVP222" s="9"/>
      <c r="BVQ222" s="9"/>
      <c r="BVR222" s="9"/>
      <c r="BVS222" s="9"/>
      <c r="BVT222" s="9"/>
      <c r="BVU222" s="9"/>
      <c r="BVV222" s="9"/>
      <c r="BVW222" s="9"/>
      <c r="BVX222" s="9"/>
      <c r="BVY222" s="9"/>
      <c r="BVZ222" s="9"/>
      <c r="BWA222" s="9"/>
      <c r="BWB222" s="9"/>
      <c r="BWC222" s="9"/>
      <c r="BWD222" s="9"/>
      <c r="BWE222" s="9"/>
      <c r="BWF222" s="9"/>
      <c r="BWG222" s="9"/>
      <c r="BWH222" s="9"/>
      <c r="BWI222" s="9"/>
      <c r="BWJ222" s="9"/>
      <c r="BWK222" s="9"/>
      <c r="BWL222" s="9"/>
      <c r="BWM222" s="9"/>
      <c r="BWN222" s="9"/>
      <c r="BWO222" s="9"/>
      <c r="BWP222" s="9"/>
      <c r="BWQ222" s="9"/>
      <c r="BWR222" s="9"/>
      <c r="BWS222" s="9"/>
      <c r="BWT222" s="9"/>
      <c r="BWU222" s="9"/>
      <c r="BWV222" s="9"/>
      <c r="BWW222" s="9"/>
      <c r="BWX222" s="9"/>
      <c r="BWY222" s="9"/>
      <c r="BWZ222" s="9"/>
      <c r="BXA222" s="9"/>
      <c r="BXB222" s="9"/>
      <c r="BXC222" s="9"/>
      <c r="BXD222" s="9"/>
    </row>
    <row r="223" ht="14.25" customHeight="1">
      <c r="A223" s="9">
        <v>15.0</v>
      </c>
      <c r="B223" s="9" t="s">
        <v>11947</v>
      </c>
      <c r="C223" s="9" t="s">
        <v>11948</v>
      </c>
      <c r="D223" s="9" t="s">
        <v>11948</v>
      </c>
      <c r="E223" s="9"/>
      <c r="F223" s="9">
        <v>115.0</v>
      </c>
      <c r="G223" s="9" t="s">
        <v>13808</v>
      </c>
      <c r="H223" s="9"/>
      <c r="I223" s="9"/>
      <c r="J223" s="9"/>
      <c r="K223" s="9">
        <v>1.0</v>
      </c>
      <c r="L223" s="9">
        <v>111.0</v>
      </c>
      <c r="M223" s="9">
        <v>1.0</v>
      </c>
      <c r="N223" s="9">
        <v>1.0</v>
      </c>
      <c r="O223" s="9">
        <v>1.0</v>
      </c>
      <c r="P223" s="9">
        <v>1.0</v>
      </c>
      <c r="Q223" s="9" t="s">
        <v>13809</v>
      </c>
      <c r="R223" s="9"/>
      <c r="S223" s="9" t="s">
        <v>3500</v>
      </c>
      <c r="T223" s="9" t="s">
        <v>3499</v>
      </c>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c r="DN223" s="9"/>
      <c r="DO223" s="9"/>
      <c r="DP223" s="9"/>
      <c r="DQ223" s="9"/>
      <c r="DR223" s="9"/>
      <c r="DS223" s="9"/>
      <c r="DT223" s="9"/>
      <c r="DU223" s="9"/>
      <c r="DV223" s="9"/>
      <c r="DW223" s="9"/>
      <c r="DX223" s="9"/>
      <c r="DY223" s="9"/>
      <c r="DZ223" s="9"/>
      <c r="EA223" s="9"/>
      <c r="EB223" s="9"/>
      <c r="EC223" s="9"/>
      <c r="ED223" s="9"/>
      <c r="EE223" s="9"/>
      <c r="EF223" s="9"/>
      <c r="EG223" s="9"/>
      <c r="EH223" s="9"/>
      <c r="EI223" s="9"/>
      <c r="EJ223" s="9"/>
      <c r="EK223" s="9"/>
      <c r="EL223" s="9"/>
      <c r="EM223" s="9"/>
      <c r="EN223" s="9"/>
      <c r="EO223" s="9"/>
      <c r="EP223" s="9"/>
      <c r="EQ223" s="9"/>
      <c r="ER223" s="9"/>
      <c r="ES223" s="9"/>
      <c r="ET223" s="9"/>
      <c r="EU223" s="9"/>
      <c r="EV223" s="9"/>
      <c r="EW223" s="9"/>
      <c r="EX223" s="9"/>
      <c r="EY223" s="9"/>
      <c r="EZ223" s="9"/>
      <c r="FA223" s="9"/>
      <c r="FB223" s="9"/>
      <c r="FC223" s="9"/>
      <c r="FD223" s="9"/>
      <c r="FE223" s="9"/>
      <c r="FF223" s="9"/>
      <c r="FG223" s="9"/>
      <c r="FH223" s="9"/>
      <c r="FI223" s="9"/>
      <c r="FJ223" s="9"/>
      <c r="FK223" s="9"/>
      <c r="FL223" s="9"/>
      <c r="FM223" s="9"/>
      <c r="FN223" s="9"/>
      <c r="FO223" s="9"/>
      <c r="FP223" s="9"/>
      <c r="FQ223" s="9"/>
      <c r="FR223" s="9"/>
      <c r="FS223" s="9"/>
      <c r="FT223" s="9"/>
      <c r="FU223" s="9"/>
      <c r="FV223" s="9"/>
      <c r="FW223" s="9"/>
      <c r="FX223" s="9"/>
      <c r="FY223" s="9"/>
      <c r="FZ223" s="9"/>
      <c r="GA223" s="9"/>
      <c r="GB223" s="9"/>
      <c r="GC223" s="9"/>
      <c r="GD223" s="9"/>
      <c r="GE223" s="9"/>
      <c r="GF223" s="9"/>
      <c r="GG223" s="9"/>
      <c r="GH223" s="9"/>
      <c r="GI223" s="9"/>
      <c r="GJ223" s="9"/>
      <c r="GK223" s="9"/>
      <c r="GL223" s="9"/>
      <c r="GM223" s="9"/>
      <c r="GN223" s="9"/>
      <c r="GO223" s="9"/>
      <c r="GP223" s="9"/>
      <c r="GQ223" s="9"/>
      <c r="GR223" s="9"/>
      <c r="GS223" s="9"/>
      <c r="GT223" s="9"/>
      <c r="GU223" s="9"/>
      <c r="GV223" s="9"/>
      <c r="GW223" s="9"/>
      <c r="GX223" s="9"/>
      <c r="GY223" s="9"/>
      <c r="GZ223" s="9"/>
      <c r="HA223" s="9"/>
      <c r="HB223" s="9"/>
      <c r="HC223" s="9"/>
      <c r="HD223" s="9"/>
      <c r="HE223" s="9"/>
      <c r="HF223" s="9"/>
      <c r="HG223" s="9"/>
      <c r="HH223" s="9"/>
      <c r="HI223" s="9"/>
      <c r="HJ223" s="9"/>
      <c r="HK223" s="9"/>
      <c r="HL223" s="9"/>
      <c r="HM223" s="9"/>
      <c r="HN223" s="9"/>
      <c r="HO223" s="9"/>
      <c r="HP223" s="9"/>
      <c r="HQ223" s="9"/>
      <c r="HR223" s="9"/>
      <c r="HS223" s="9"/>
      <c r="HT223" s="9"/>
      <c r="HU223" s="9"/>
      <c r="HV223" s="9"/>
      <c r="HW223" s="9"/>
      <c r="HX223" s="9"/>
      <c r="HY223" s="9"/>
      <c r="HZ223" s="9"/>
      <c r="IA223" s="9"/>
      <c r="IB223" s="9"/>
      <c r="IC223" s="9"/>
      <c r="ID223" s="9"/>
      <c r="IE223" s="9"/>
      <c r="IF223" s="9"/>
      <c r="IG223" s="9"/>
      <c r="IH223" s="9"/>
      <c r="II223" s="9"/>
      <c r="IJ223" s="9"/>
      <c r="IK223" s="9"/>
      <c r="IL223" s="9"/>
      <c r="IM223" s="9"/>
      <c r="IN223" s="9"/>
      <c r="IO223" s="9"/>
      <c r="IP223" s="9"/>
      <c r="IQ223" s="9"/>
      <c r="IR223" s="9"/>
      <c r="IS223" s="9"/>
      <c r="IT223" s="9"/>
      <c r="IU223" s="9"/>
      <c r="IV223" s="9"/>
      <c r="IW223" s="9"/>
      <c r="IX223" s="9"/>
      <c r="IY223" s="9"/>
      <c r="IZ223" s="9"/>
      <c r="JA223" s="9"/>
      <c r="JB223" s="9"/>
      <c r="JC223" s="9"/>
      <c r="JD223" s="9"/>
      <c r="JE223" s="9"/>
      <c r="JF223" s="9"/>
      <c r="JG223" s="9"/>
      <c r="JH223" s="9"/>
      <c r="JI223" s="9"/>
      <c r="JJ223" s="9"/>
      <c r="JK223" s="9"/>
      <c r="JL223" s="9"/>
      <c r="JM223" s="9"/>
      <c r="JN223" s="9"/>
      <c r="JO223" s="9"/>
      <c r="JP223" s="9"/>
      <c r="JQ223" s="9"/>
      <c r="JR223" s="9"/>
      <c r="JS223" s="9"/>
      <c r="JT223" s="9"/>
      <c r="JU223" s="9"/>
      <c r="JV223" s="9"/>
      <c r="JW223" s="9"/>
      <c r="JX223" s="9"/>
      <c r="JY223" s="9"/>
      <c r="JZ223" s="9"/>
      <c r="KA223" s="9"/>
      <c r="KB223" s="9"/>
      <c r="KC223" s="9"/>
      <c r="KD223" s="9"/>
      <c r="KE223" s="9"/>
      <c r="KF223" s="9"/>
      <c r="KG223" s="9"/>
      <c r="KH223" s="9"/>
      <c r="KI223" s="9"/>
      <c r="KJ223" s="9"/>
      <c r="KK223" s="9"/>
      <c r="KL223" s="9"/>
      <c r="KM223" s="9"/>
      <c r="KN223" s="9"/>
      <c r="KO223" s="9"/>
      <c r="KP223" s="9"/>
      <c r="KQ223" s="9"/>
      <c r="KR223" s="9"/>
      <c r="KS223" s="9"/>
      <c r="KT223" s="9"/>
      <c r="KU223" s="9"/>
      <c r="KV223" s="9"/>
      <c r="KW223" s="9"/>
      <c r="KX223" s="9"/>
      <c r="KY223" s="9"/>
      <c r="KZ223" s="9"/>
      <c r="LA223" s="9"/>
      <c r="LB223" s="9"/>
      <c r="LC223" s="9"/>
      <c r="LD223" s="9"/>
      <c r="LE223" s="9"/>
      <c r="LF223" s="9"/>
      <c r="LG223" s="9"/>
      <c r="LH223" s="9"/>
      <c r="LI223" s="9"/>
      <c r="LJ223" s="9"/>
      <c r="LK223" s="9"/>
      <c r="LL223" s="9"/>
      <c r="LM223" s="9"/>
      <c r="LN223" s="9"/>
      <c r="LO223" s="9"/>
      <c r="LP223" s="9"/>
      <c r="LQ223" s="9"/>
      <c r="LR223" s="9"/>
      <c r="LS223" s="9"/>
      <c r="LT223" s="9"/>
      <c r="LU223" s="9"/>
      <c r="LV223" s="9"/>
      <c r="LW223" s="9"/>
      <c r="LX223" s="9"/>
      <c r="LY223" s="9"/>
      <c r="LZ223" s="9"/>
      <c r="MA223" s="9"/>
      <c r="MB223" s="9"/>
      <c r="MC223" s="9"/>
      <c r="MD223" s="9"/>
      <c r="ME223" s="9"/>
      <c r="MF223" s="9"/>
      <c r="MG223" s="9"/>
      <c r="MH223" s="9"/>
      <c r="MI223" s="9"/>
      <c r="MJ223" s="9"/>
      <c r="MK223" s="9"/>
      <c r="ML223" s="9"/>
      <c r="MM223" s="9"/>
      <c r="MN223" s="9"/>
      <c r="MO223" s="9"/>
      <c r="MP223" s="9"/>
      <c r="MQ223" s="9"/>
      <c r="MR223" s="9"/>
      <c r="MS223" s="9"/>
      <c r="MT223" s="9"/>
      <c r="MU223" s="9"/>
      <c r="MV223" s="9"/>
      <c r="MW223" s="9"/>
      <c r="MX223" s="9"/>
      <c r="MY223" s="9"/>
      <c r="MZ223" s="9"/>
      <c r="NA223" s="9"/>
      <c r="NB223" s="9"/>
      <c r="NC223" s="9"/>
      <c r="ND223" s="9"/>
      <c r="NE223" s="9"/>
      <c r="NF223" s="9"/>
      <c r="NG223" s="9"/>
      <c r="NH223" s="9"/>
      <c r="NI223" s="9"/>
      <c r="NJ223" s="9"/>
      <c r="NK223" s="9"/>
      <c r="NL223" s="9"/>
      <c r="NM223" s="9"/>
      <c r="NN223" s="9"/>
      <c r="NO223" s="9"/>
      <c r="NP223" s="9"/>
      <c r="NQ223" s="9"/>
      <c r="NR223" s="9"/>
      <c r="NS223" s="9"/>
      <c r="NT223" s="9"/>
      <c r="NU223" s="9"/>
      <c r="NV223" s="9"/>
      <c r="NW223" s="9"/>
      <c r="NX223" s="9"/>
      <c r="NY223" s="9"/>
      <c r="NZ223" s="9"/>
      <c r="OA223" s="9"/>
      <c r="OB223" s="9"/>
      <c r="OC223" s="9"/>
      <c r="OD223" s="9"/>
      <c r="OE223" s="9"/>
      <c r="OF223" s="9"/>
      <c r="OG223" s="9"/>
      <c r="OH223" s="9"/>
      <c r="OI223" s="9"/>
      <c r="OJ223" s="9"/>
      <c r="OK223" s="9"/>
      <c r="OL223" s="9"/>
      <c r="OM223" s="9"/>
      <c r="ON223" s="9"/>
      <c r="OO223" s="9"/>
      <c r="OP223" s="9"/>
      <c r="OQ223" s="9"/>
      <c r="OR223" s="9"/>
      <c r="OS223" s="9"/>
      <c r="OT223" s="9"/>
      <c r="OU223" s="9"/>
      <c r="OV223" s="9"/>
      <c r="OW223" s="9"/>
      <c r="OX223" s="9"/>
      <c r="OY223" s="9"/>
      <c r="OZ223" s="9"/>
      <c r="PA223" s="9"/>
      <c r="PB223" s="9"/>
      <c r="PC223" s="9"/>
      <c r="PD223" s="9"/>
      <c r="PE223" s="9"/>
      <c r="PF223" s="9"/>
      <c r="PG223" s="9"/>
      <c r="PH223" s="9"/>
      <c r="PI223" s="9"/>
      <c r="PJ223" s="9"/>
      <c r="PK223" s="9"/>
      <c r="PL223" s="9"/>
      <c r="PM223" s="9"/>
      <c r="PN223" s="9"/>
      <c r="PO223" s="9"/>
      <c r="PP223" s="9"/>
      <c r="PQ223" s="9"/>
      <c r="PR223" s="9"/>
      <c r="PS223" s="9"/>
      <c r="PT223" s="9"/>
      <c r="PU223" s="9"/>
      <c r="PV223" s="9"/>
      <c r="PW223" s="9"/>
      <c r="PX223" s="9"/>
      <c r="PY223" s="9"/>
      <c r="PZ223" s="9"/>
      <c r="QA223" s="9"/>
      <c r="QB223" s="9"/>
      <c r="QC223" s="9"/>
      <c r="QD223" s="9"/>
      <c r="QE223" s="9"/>
      <c r="QF223" s="9"/>
      <c r="QG223" s="9"/>
      <c r="QH223" s="9"/>
      <c r="QI223" s="9"/>
      <c r="QJ223" s="9"/>
      <c r="QK223" s="9"/>
      <c r="QL223" s="9"/>
      <c r="QM223" s="9"/>
      <c r="QN223" s="9"/>
      <c r="QO223" s="9"/>
      <c r="QP223" s="9"/>
      <c r="QQ223" s="9"/>
      <c r="QR223" s="9"/>
      <c r="QS223" s="9"/>
      <c r="QT223" s="9"/>
      <c r="QU223" s="9"/>
      <c r="QV223" s="9"/>
      <c r="QW223" s="9"/>
      <c r="QX223" s="9"/>
      <c r="QY223" s="9"/>
      <c r="QZ223" s="9"/>
      <c r="RA223" s="9"/>
      <c r="RB223" s="9"/>
      <c r="RC223" s="9"/>
      <c r="RD223" s="9"/>
      <c r="RE223" s="9"/>
      <c r="RF223" s="9"/>
      <c r="RG223" s="9"/>
      <c r="RH223" s="9"/>
      <c r="RI223" s="9"/>
      <c r="RJ223" s="9"/>
      <c r="RK223" s="9"/>
      <c r="RL223" s="9"/>
      <c r="RM223" s="9"/>
      <c r="RN223" s="9"/>
      <c r="RO223" s="9"/>
      <c r="RP223" s="9"/>
      <c r="RQ223" s="9"/>
      <c r="RR223" s="9"/>
      <c r="RS223" s="9"/>
      <c r="RT223" s="9"/>
      <c r="RU223" s="9"/>
      <c r="RV223" s="9"/>
      <c r="RW223" s="9"/>
      <c r="RX223" s="9"/>
      <c r="RY223" s="9"/>
      <c r="RZ223" s="9"/>
      <c r="SA223" s="9"/>
      <c r="SB223" s="9"/>
      <c r="SC223" s="9"/>
      <c r="SD223" s="9"/>
      <c r="SE223" s="9"/>
      <c r="SF223" s="9"/>
      <c r="SG223" s="9"/>
      <c r="SH223" s="9"/>
      <c r="SI223" s="9"/>
      <c r="SJ223" s="9"/>
      <c r="SK223" s="9"/>
      <c r="SL223" s="9"/>
      <c r="SM223" s="9"/>
      <c r="SN223" s="9"/>
      <c r="SO223" s="9"/>
      <c r="SP223" s="9"/>
      <c r="SQ223" s="9"/>
      <c r="SR223" s="9"/>
      <c r="SS223" s="9"/>
      <c r="ST223" s="9"/>
      <c r="SU223" s="9"/>
      <c r="SV223" s="9"/>
      <c r="SW223" s="9"/>
      <c r="SX223" s="9"/>
      <c r="SY223" s="9"/>
      <c r="SZ223" s="9"/>
      <c r="TA223" s="9"/>
      <c r="TB223" s="9"/>
      <c r="TC223" s="9"/>
      <c r="TD223" s="9"/>
      <c r="TE223" s="9"/>
      <c r="TF223" s="9"/>
      <c r="TG223" s="9"/>
      <c r="TH223" s="9"/>
      <c r="TI223" s="9"/>
      <c r="TJ223" s="9"/>
      <c r="TK223" s="9"/>
      <c r="TL223" s="9"/>
      <c r="TM223" s="9"/>
      <c r="TN223" s="9"/>
      <c r="TO223" s="9"/>
      <c r="ANB223" s="9"/>
      <c r="ANC223" s="9"/>
      <c r="AND223" s="9"/>
      <c r="ANE223" s="9"/>
      <c r="ANF223" s="9"/>
      <c r="ANG223" s="9"/>
      <c r="ANH223" s="9"/>
      <c r="ANI223" s="9"/>
      <c r="ANJ223" s="9"/>
      <c r="ANK223" s="9"/>
      <c r="ANL223" s="9"/>
      <c r="ANM223" s="9"/>
      <c r="ANN223" s="9"/>
      <c r="ANO223" s="9"/>
      <c r="ANP223" s="9"/>
      <c r="ANQ223" s="9"/>
      <c r="ANR223" s="9"/>
      <c r="ANS223" s="9"/>
      <c r="ANT223" s="9"/>
      <c r="ANU223" s="9"/>
      <c r="ANV223" s="9"/>
      <c r="ANW223" s="9"/>
      <c r="ANX223" s="9"/>
      <c r="ANY223" s="9"/>
      <c r="ANZ223" s="9"/>
      <c r="AOA223" s="9"/>
      <c r="AOB223" s="9"/>
      <c r="AOC223" s="9"/>
      <c r="AOD223" s="9"/>
      <c r="AOE223" s="9"/>
      <c r="AOF223" s="9"/>
      <c r="AOG223" s="9"/>
      <c r="AOH223" s="9"/>
      <c r="AOI223" s="9"/>
      <c r="AOJ223" s="9"/>
      <c r="AOK223" s="9"/>
      <c r="AOL223" s="9"/>
      <c r="AOM223" s="9"/>
      <c r="AON223" s="9"/>
      <c r="AOO223" s="9"/>
      <c r="AOP223" s="9"/>
      <c r="AOQ223" s="9"/>
      <c r="AOR223" s="9"/>
      <c r="AOS223" s="9"/>
      <c r="AOT223" s="9"/>
      <c r="AOU223" s="9"/>
      <c r="AOV223" s="9"/>
      <c r="AOW223" s="9"/>
      <c r="AOX223" s="9"/>
      <c r="AOY223" s="9"/>
      <c r="AOZ223" s="9"/>
      <c r="APA223" s="9"/>
      <c r="APB223" s="9"/>
      <c r="APC223" s="9"/>
      <c r="APD223" s="9"/>
      <c r="APE223" s="9"/>
      <c r="APF223" s="9"/>
      <c r="APG223" s="9"/>
      <c r="APH223" s="9"/>
      <c r="API223" s="9"/>
      <c r="APJ223" s="9"/>
      <c r="APK223" s="9"/>
      <c r="APL223" s="9"/>
      <c r="APM223" s="9"/>
      <c r="APN223" s="9"/>
      <c r="APO223" s="9"/>
      <c r="APP223" s="9"/>
      <c r="APQ223" s="9"/>
      <c r="APR223" s="9"/>
      <c r="APS223" s="9"/>
      <c r="APT223" s="9"/>
      <c r="APU223" s="9"/>
      <c r="APV223" s="9"/>
      <c r="APW223" s="9"/>
      <c r="APX223" s="9"/>
      <c r="APY223" s="9"/>
      <c r="APZ223" s="9"/>
      <c r="AQA223" s="9"/>
      <c r="AQB223" s="9"/>
      <c r="AQC223" s="9"/>
      <c r="AQD223" s="9"/>
      <c r="AQE223" s="9"/>
      <c r="AQF223" s="9"/>
      <c r="AQG223" s="9"/>
      <c r="AQH223" s="9"/>
      <c r="AQI223" s="9"/>
      <c r="AQJ223" s="9"/>
      <c r="AQK223" s="9"/>
      <c r="AQL223" s="9"/>
      <c r="AQM223" s="9"/>
      <c r="AQN223" s="9"/>
      <c r="AQO223" s="9"/>
      <c r="AQP223" s="9"/>
      <c r="AQQ223" s="9"/>
      <c r="AQR223" s="9"/>
      <c r="AQS223" s="9"/>
      <c r="AQT223" s="9"/>
      <c r="AQU223" s="9"/>
      <c r="AQV223" s="9"/>
      <c r="AQW223" s="9"/>
      <c r="AQX223" s="9"/>
      <c r="AQY223" s="9"/>
      <c r="AQZ223" s="9"/>
      <c r="ARA223" s="9"/>
      <c r="ARB223" s="9"/>
      <c r="ARC223" s="9"/>
      <c r="ARD223" s="9"/>
      <c r="ARE223" s="9"/>
      <c r="ARF223" s="9"/>
      <c r="ARG223" s="9"/>
      <c r="ARH223" s="9"/>
      <c r="ARI223" s="9"/>
      <c r="ARJ223" s="9"/>
      <c r="ARK223" s="9"/>
      <c r="ARL223" s="9"/>
      <c r="ARM223" s="9"/>
      <c r="ARN223" s="9"/>
      <c r="ARO223" s="9"/>
      <c r="ARP223" s="9"/>
      <c r="ARQ223" s="9"/>
      <c r="ARR223" s="9"/>
      <c r="ARS223" s="9"/>
      <c r="ART223" s="9"/>
      <c r="ARU223" s="9"/>
      <c r="ARV223" s="9"/>
      <c r="ARW223" s="9"/>
      <c r="ARX223" s="9"/>
      <c r="ARY223" s="9"/>
      <c r="ARZ223" s="9"/>
      <c r="ASA223" s="9"/>
      <c r="ASB223" s="9"/>
      <c r="ASC223" s="9"/>
      <c r="ASD223" s="9"/>
      <c r="ASE223" s="9"/>
      <c r="ASF223" s="9"/>
      <c r="ASG223" s="9"/>
      <c r="ASH223" s="9"/>
      <c r="ASI223" s="9"/>
      <c r="ASJ223" s="9"/>
      <c r="ASK223" s="9"/>
      <c r="ASL223" s="9"/>
      <c r="ASM223" s="9"/>
      <c r="ASN223" s="9"/>
      <c r="ASO223" s="9"/>
      <c r="ASP223" s="9"/>
      <c r="ASQ223" s="9"/>
      <c r="ASR223" s="9"/>
      <c r="ASS223" s="9"/>
      <c r="AST223" s="9"/>
      <c r="ASU223" s="9"/>
      <c r="ASV223" s="9"/>
      <c r="ASW223" s="9"/>
      <c r="ASX223" s="9"/>
      <c r="ASY223" s="9"/>
      <c r="ASZ223" s="9"/>
      <c r="ATA223" s="9"/>
      <c r="ATB223" s="9"/>
      <c r="ATC223" s="9"/>
      <c r="ATD223" s="9"/>
      <c r="ATE223" s="9"/>
      <c r="ATF223" s="9"/>
      <c r="ATG223" s="9"/>
      <c r="ATH223" s="9"/>
      <c r="ATI223" s="9"/>
      <c r="ATJ223" s="9"/>
      <c r="ATK223" s="9"/>
      <c r="ATL223" s="9"/>
      <c r="ATM223" s="9"/>
      <c r="ATN223" s="9"/>
      <c r="ATO223" s="9"/>
      <c r="ATP223" s="9"/>
      <c r="ATQ223" s="9"/>
      <c r="ATR223" s="9"/>
      <c r="ATS223" s="9"/>
      <c r="ATT223" s="9"/>
      <c r="ATU223" s="9"/>
      <c r="ATV223" s="9"/>
      <c r="ATW223" s="9"/>
      <c r="ATX223" s="9"/>
      <c r="ATY223" s="9"/>
      <c r="ATZ223" s="9"/>
      <c r="AUA223" s="9"/>
      <c r="AUB223" s="9"/>
      <c r="AUC223" s="9"/>
      <c r="AUD223" s="9"/>
      <c r="AUE223" s="9"/>
      <c r="AUF223" s="9"/>
      <c r="AUG223" s="9"/>
      <c r="AUH223" s="9"/>
      <c r="AUI223" s="9"/>
      <c r="AUJ223" s="9"/>
      <c r="AUK223" s="9"/>
      <c r="AUL223" s="9"/>
      <c r="AUM223" s="9"/>
      <c r="AUN223" s="9"/>
      <c r="AUO223" s="9"/>
      <c r="AUP223" s="9"/>
      <c r="AUQ223" s="9"/>
      <c r="AUR223" s="9"/>
      <c r="AUS223" s="9"/>
      <c r="AUT223" s="9"/>
      <c r="AUU223" s="9"/>
      <c r="AUV223" s="9"/>
      <c r="AUW223" s="9"/>
      <c r="AUX223" s="9"/>
      <c r="AUY223" s="9"/>
      <c r="AUZ223" s="9"/>
      <c r="AVA223" s="9"/>
      <c r="AVB223" s="9"/>
      <c r="AVC223" s="9"/>
      <c r="AVD223" s="9"/>
      <c r="AVE223" s="9"/>
      <c r="AVF223" s="9"/>
      <c r="AVG223" s="9"/>
      <c r="AVH223" s="9"/>
      <c r="AVI223" s="9"/>
      <c r="AVJ223" s="9"/>
      <c r="AVK223" s="9"/>
      <c r="AVL223" s="9"/>
      <c r="AVM223" s="9"/>
      <c r="AVN223" s="9"/>
      <c r="AVO223" s="9"/>
      <c r="AVP223" s="9"/>
      <c r="AVQ223" s="9"/>
      <c r="AVR223" s="9"/>
      <c r="AVS223" s="9"/>
      <c r="AVT223" s="9"/>
      <c r="AVU223" s="9"/>
      <c r="AVV223" s="9"/>
      <c r="AVW223" s="9"/>
      <c r="AVX223" s="9"/>
      <c r="AVY223" s="9"/>
      <c r="AVZ223" s="9"/>
      <c r="AWA223" s="9"/>
      <c r="AWB223" s="9"/>
      <c r="AWC223" s="9"/>
      <c r="AWD223" s="9"/>
      <c r="AWE223" s="9"/>
      <c r="AWF223" s="9"/>
      <c r="AWG223" s="9"/>
      <c r="AWH223" s="9"/>
      <c r="AWI223" s="9"/>
      <c r="AWJ223" s="9"/>
      <c r="AWK223" s="9"/>
      <c r="AWL223" s="9"/>
      <c r="AWM223" s="9"/>
      <c r="AWN223" s="9"/>
      <c r="AWO223" s="9"/>
      <c r="AWP223" s="9"/>
      <c r="AWQ223" s="9"/>
      <c r="AWR223" s="9"/>
      <c r="AWS223" s="9"/>
      <c r="AWT223" s="9"/>
      <c r="AWU223" s="9"/>
      <c r="AWV223" s="9"/>
      <c r="AWW223" s="9"/>
      <c r="AWX223" s="9"/>
      <c r="AWY223" s="9"/>
      <c r="AWZ223" s="9"/>
      <c r="AXA223" s="9"/>
      <c r="AXB223" s="9"/>
      <c r="AXC223" s="9"/>
      <c r="AXD223" s="9"/>
      <c r="AXE223" s="9"/>
      <c r="AXF223" s="9"/>
      <c r="AXG223" s="9"/>
      <c r="AXH223" s="9"/>
      <c r="AXI223" s="9"/>
      <c r="AXJ223" s="9"/>
      <c r="AXK223" s="9"/>
      <c r="AXL223" s="9"/>
      <c r="AXM223" s="9"/>
      <c r="AXN223" s="9"/>
      <c r="AXO223" s="9"/>
      <c r="AXP223" s="9"/>
      <c r="AXQ223" s="9"/>
      <c r="AXR223" s="9"/>
      <c r="AXS223" s="9"/>
      <c r="AXT223" s="9"/>
      <c r="AXU223" s="9"/>
      <c r="AXV223" s="9"/>
      <c r="AXW223" s="9"/>
      <c r="AXX223" s="9"/>
      <c r="AXY223" s="9"/>
      <c r="AXZ223" s="9"/>
      <c r="AYA223" s="9"/>
      <c r="AYB223" s="9"/>
      <c r="AYC223" s="9"/>
      <c r="AYD223" s="9"/>
      <c r="AYE223" s="9"/>
      <c r="AYF223" s="9"/>
      <c r="AYG223" s="9"/>
      <c r="AYH223" s="9"/>
      <c r="AYI223" s="9"/>
      <c r="AYJ223" s="9"/>
      <c r="AYK223" s="9"/>
      <c r="AYL223" s="9"/>
      <c r="AYM223" s="9"/>
      <c r="AYN223" s="9"/>
      <c r="AYO223" s="9"/>
      <c r="AYP223" s="9"/>
      <c r="AYQ223" s="9"/>
      <c r="AYR223" s="9"/>
      <c r="AYS223" s="9"/>
      <c r="AYT223" s="9"/>
      <c r="AYU223" s="9"/>
      <c r="AYV223" s="9"/>
      <c r="AYW223" s="9"/>
      <c r="AYX223" s="9"/>
      <c r="AYY223" s="9"/>
      <c r="AYZ223" s="9"/>
      <c r="AZA223" s="9"/>
      <c r="AZB223" s="9"/>
      <c r="AZC223" s="9"/>
      <c r="AZD223" s="9"/>
      <c r="AZE223" s="9"/>
      <c r="AZF223" s="9"/>
      <c r="AZG223" s="9"/>
      <c r="AZH223" s="9"/>
      <c r="AZI223" s="9"/>
      <c r="AZJ223" s="9"/>
      <c r="AZK223" s="9"/>
      <c r="AZL223" s="9"/>
      <c r="AZM223" s="9"/>
      <c r="AZN223" s="9"/>
      <c r="AZO223" s="9"/>
      <c r="AZP223" s="9"/>
      <c r="AZQ223" s="9"/>
      <c r="AZR223" s="9"/>
      <c r="AZS223" s="9"/>
      <c r="AZT223" s="9"/>
      <c r="AZU223" s="9"/>
      <c r="AZV223" s="9"/>
      <c r="AZW223" s="9"/>
      <c r="AZX223" s="9"/>
      <c r="AZY223" s="9"/>
      <c r="AZZ223" s="9"/>
      <c r="BAA223" s="9"/>
      <c r="BAB223" s="9"/>
      <c r="BAC223" s="9"/>
      <c r="BAD223" s="9"/>
      <c r="BAE223" s="9"/>
      <c r="BAF223" s="9"/>
      <c r="BAG223" s="9"/>
      <c r="BAH223" s="9"/>
      <c r="BAI223" s="9"/>
      <c r="BAJ223" s="9"/>
      <c r="BAK223" s="9"/>
      <c r="BAL223" s="9"/>
      <c r="BAM223" s="9"/>
      <c r="BAN223" s="9"/>
      <c r="BAO223" s="9"/>
      <c r="BAP223" s="9"/>
      <c r="BAQ223" s="9"/>
      <c r="BAR223" s="9"/>
      <c r="BAS223" s="9"/>
      <c r="BAT223" s="9"/>
      <c r="BAU223" s="9"/>
      <c r="BAV223" s="9"/>
      <c r="BAW223" s="9"/>
      <c r="BAX223" s="9"/>
      <c r="BAY223" s="9"/>
      <c r="BAZ223" s="9"/>
      <c r="BBA223" s="9"/>
      <c r="BBB223" s="9"/>
      <c r="BBC223" s="9"/>
      <c r="BBD223" s="9"/>
      <c r="BBE223" s="9"/>
      <c r="BBF223" s="9"/>
      <c r="BBG223" s="9"/>
      <c r="BBH223" s="9"/>
      <c r="BBI223" s="9"/>
      <c r="BBJ223" s="9"/>
      <c r="BBK223" s="9"/>
      <c r="BBL223" s="9"/>
      <c r="BBM223" s="9"/>
      <c r="BBN223" s="9"/>
      <c r="BBO223" s="9"/>
      <c r="BBP223" s="9"/>
      <c r="BBQ223" s="9"/>
      <c r="BBR223" s="9"/>
      <c r="BBS223" s="9"/>
      <c r="BBT223" s="9"/>
      <c r="BBU223" s="9"/>
      <c r="BBV223" s="9"/>
      <c r="BBW223" s="9"/>
      <c r="BBX223" s="9"/>
      <c r="BBY223" s="9"/>
      <c r="BBZ223" s="9"/>
      <c r="BCA223" s="9"/>
      <c r="BCB223" s="9"/>
      <c r="BCC223" s="9"/>
      <c r="BCD223" s="9"/>
      <c r="BCE223" s="9"/>
      <c r="BCF223" s="9"/>
      <c r="BCG223" s="9"/>
      <c r="BCH223" s="9"/>
      <c r="BCI223" s="9"/>
      <c r="BCJ223" s="9"/>
      <c r="BCK223" s="9"/>
      <c r="BCL223" s="9"/>
      <c r="BCM223" s="9"/>
      <c r="BCN223" s="9"/>
      <c r="BCO223" s="9"/>
      <c r="BCP223" s="9"/>
      <c r="BCQ223" s="9"/>
      <c r="BCR223" s="9"/>
      <c r="BCS223" s="9"/>
      <c r="BCT223" s="9"/>
      <c r="BCU223" s="9"/>
      <c r="BCV223" s="9"/>
      <c r="BCW223" s="9"/>
      <c r="BCX223" s="9"/>
      <c r="BCY223" s="9"/>
      <c r="BCZ223" s="9"/>
      <c r="BDA223" s="9"/>
      <c r="BDB223" s="9"/>
      <c r="BDC223" s="9"/>
      <c r="BDD223" s="9"/>
      <c r="BDE223" s="9"/>
      <c r="BDF223" s="9"/>
      <c r="BDG223" s="9"/>
      <c r="BDH223" s="9"/>
      <c r="BDI223" s="9"/>
      <c r="BDJ223" s="9"/>
      <c r="BDK223" s="9"/>
      <c r="BDL223" s="9"/>
      <c r="BDM223" s="9"/>
      <c r="BDN223" s="9"/>
      <c r="BDO223" s="9"/>
      <c r="BDP223" s="9"/>
      <c r="BDQ223" s="9"/>
      <c r="BDR223" s="9"/>
      <c r="BDS223" s="9"/>
      <c r="BDT223" s="9"/>
      <c r="BDU223" s="9"/>
      <c r="BDV223" s="9"/>
      <c r="BDW223" s="9"/>
      <c r="BDX223" s="9"/>
      <c r="BDY223" s="9"/>
      <c r="BDZ223" s="9"/>
      <c r="BEA223" s="9"/>
      <c r="BEB223" s="9"/>
      <c r="BEC223" s="9"/>
      <c r="BED223" s="9"/>
      <c r="BEE223" s="9"/>
      <c r="BEF223" s="9"/>
      <c r="BEG223" s="9"/>
      <c r="BEH223" s="9"/>
      <c r="BEI223" s="9"/>
      <c r="BEJ223" s="9"/>
      <c r="BEK223" s="9"/>
      <c r="BEL223" s="9"/>
      <c r="BEM223" s="9"/>
      <c r="BEN223" s="9"/>
      <c r="BEO223" s="9"/>
      <c r="BEP223" s="9"/>
      <c r="BEQ223" s="9"/>
      <c r="BER223" s="9"/>
      <c r="BES223" s="9"/>
      <c r="BET223" s="9"/>
      <c r="BEU223" s="9"/>
      <c r="BEV223" s="9"/>
      <c r="BEW223" s="9"/>
      <c r="BEX223" s="9"/>
      <c r="BEY223" s="9"/>
      <c r="BEZ223" s="9"/>
      <c r="BFA223" s="9"/>
      <c r="BFB223" s="9"/>
      <c r="BFC223" s="9"/>
      <c r="BFD223" s="9"/>
      <c r="BFE223" s="9"/>
      <c r="BFF223" s="9"/>
      <c r="BFG223" s="9"/>
      <c r="BFH223" s="9"/>
      <c r="BFI223" s="9"/>
      <c r="BFJ223" s="9"/>
      <c r="BFK223" s="9"/>
      <c r="BFL223" s="9"/>
      <c r="BFM223" s="9"/>
      <c r="BFN223" s="9"/>
      <c r="BFO223" s="9"/>
      <c r="BFP223" s="9"/>
      <c r="BFQ223" s="9"/>
      <c r="BFR223" s="9"/>
      <c r="BFS223" s="9"/>
      <c r="BFT223" s="9"/>
      <c r="BFU223" s="9"/>
      <c r="BFV223" s="9"/>
      <c r="BFW223" s="9"/>
      <c r="BFX223" s="9"/>
      <c r="BFY223" s="9"/>
      <c r="BFZ223" s="9"/>
      <c r="BGA223" s="9"/>
      <c r="BGB223" s="9"/>
      <c r="BGC223" s="9"/>
      <c r="BGD223" s="9"/>
      <c r="BGE223" s="9"/>
      <c r="BGF223" s="9"/>
      <c r="BGG223" s="9"/>
      <c r="BGH223" s="9"/>
      <c r="BGI223" s="9"/>
      <c r="BGJ223" s="9"/>
      <c r="BGK223" s="9"/>
      <c r="BGL223" s="9"/>
      <c r="BGM223" s="9"/>
      <c r="BGN223" s="9"/>
      <c r="BGO223" s="9"/>
      <c r="BGP223" s="9"/>
      <c r="BGQ223" s="9"/>
      <c r="BGR223" s="9"/>
      <c r="BGS223" s="9"/>
      <c r="BGT223" s="9"/>
      <c r="BGU223" s="9"/>
      <c r="BGV223" s="9"/>
      <c r="BGW223" s="9"/>
      <c r="BGX223" s="9"/>
      <c r="BGY223" s="9"/>
      <c r="BGZ223" s="9"/>
      <c r="BHA223" s="9"/>
      <c r="BHB223" s="9"/>
      <c r="BHC223" s="9"/>
      <c r="BHD223" s="9"/>
      <c r="BHE223" s="9"/>
      <c r="BHF223" s="9"/>
      <c r="BHG223" s="9"/>
      <c r="BHH223" s="9"/>
      <c r="BHI223" s="9"/>
      <c r="BHJ223" s="9"/>
      <c r="BHK223" s="9"/>
      <c r="BHL223" s="9"/>
      <c r="BHM223" s="9"/>
      <c r="BHN223" s="9"/>
      <c r="BHO223" s="9"/>
      <c r="BHP223" s="9"/>
      <c r="BHQ223" s="9"/>
      <c r="BHR223" s="9"/>
      <c r="BHS223" s="9"/>
      <c r="BHT223" s="9"/>
      <c r="BHU223" s="9"/>
      <c r="BHV223" s="9"/>
      <c r="BHW223" s="9"/>
      <c r="BHX223" s="9"/>
      <c r="BHY223" s="9"/>
      <c r="BHZ223" s="9"/>
      <c r="BIA223" s="9"/>
      <c r="BIB223" s="9"/>
      <c r="BIC223" s="9"/>
      <c r="BID223" s="9"/>
      <c r="BIE223" s="9"/>
      <c r="BIF223" s="9"/>
      <c r="BIG223" s="9"/>
      <c r="BIH223" s="9"/>
      <c r="BII223" s="9"/>
      <c r="BIJ223" s="9"/>
      <c r="BIK223" s="9"/>
      <c r="BIL223" s="9"/>
      <c r="BIM223" s="9"/>
      <c r="BIN223" s="9"/>
      <c r="BIO223" s="9"/>
      <c r="BIP223" s="9"/>
      <c r="BIQ223" s="9"/>
      <c r="BIR223" s="9"/>
      <c r="BIS223" s="9"/>
      <c r="BIT223" s="9"/>
      <c r="BIU223" s="9"/>
      <c r="BIV223" s="9"/>
      <c r="BIW223" s="9"/>
      <c r="BIX223" s="9"/>
      <c r="BIY223" s="9"/>
      <c r="BIZ223" s="9"/>
      <c r="BJA223" s="9"/>
      <c r="BJB223" s="9"/>
      <c r="BJC223" s="9"/>
      <c r="BJD223" s="9"/>
      <c r="BJE223" s="9"/>
      <c r="BJF223" s="9"/>
      <c r="BJG223" s="9"/>
      <c r="BJH223" s="9"/>
      <c r="BJI223" s="9"/>
      <c r="BJJ223" s="9"/>
      <c r="BJK223" s="9"/>
      <c r="BJL223" s="9"/>
      <c r="BJM223" s="9"/>
      <c r="BJN223" s="9"/>
      <c r="BJO223" s="9"/>
      <c r="BJP223" s="9"/>
      <c r="BJQ223" s="9"/>
      <c r="BJR223" s="9"/>
      <c r="BJS223" s="9"/>
      <c r="BJT223" s="9"/>
      <c r="BJU223" s="9"/>
      <c r="BJV223" s="9"/>
      <c r="BJW223" s="9"/>
      <c r="BJX223" s="9"/>
      <c r="BJY223" s="9"/>
      <c r="BJZ223" s="9"/>
      <c r="BKA223" s="9"/>
      <c r="BKB223" s="9"/>
      <c r="BKC223" s="9"/>
      <c r="BKD223" s="9"/>
      <c r="BKE223" s="9"/>
      <c r="BKF223" s="9"/>
      <c r="BKG223" s="9"/>
      <c r="BKH223" s="9"/>
      <c r="BKI223" s="9"/>
      <c r="BKJ223" s="9"/>
      <c r="BKK223" s="9"/>
      <c r="BKL223" s="9"/>
      <c r="BKM223" s="9"/>
      <c r="BKN223" s="9"/>
      <c r="BKO223" s="9"/>
      <c r="BKP223" s="9"/>
      <c r="BKQ223" s="9"/>
      <c r="BKR223" s="9"/>
      <c r="BKS223" s="9"/>
      <c r="BKT223" s="9"/>
      <c r="BKU223" s="9"/>
      <c r="BKV223" s="9"/>
      <c r="BKW223" s="9"/>
      <c r="BKX223" s="9"/>
      <c r="BKY223" s="9"/>
      <c r="BKZ223" s="9"/>
      <c r="BLA223" s="9"/>
      <c r="BLB223" s="9"/>
      <c r="BLC223" s="9"/>
      <c r="BLD223" s="9"/>
      <c r="BLE223" s="9"/>
      <c r="BLF223" s="9"/>
      <c r="BLG223" s="9"/>
      <c r="BLH223" s="9"/>
      <c r="BLI223" s="9"/>
      <c r="BLJ223" s="9"/>
      <c r="BLK223" s="9"/>
      <c r="BLL223" s="9"/>
      <c r="BLM223" s="9"/>
      <c r="BLN223" s="9"/>
      <c r="BLO223" s="9"/>
      <c r="BLP223" s="9"/>
      <c r="BLQ223" s="9"/>
      <c r="BLR223" s="9"/>
      <c r="BLS223" s="9"/>
      <c r="BLT223" s="9"/>
      <c r="BLU223" s="9"/>
      <c r="BLV223" s="9"/>
      <c r="BLW223" s="9"/>
      <c r="BLX223" s="9"/>
      <c r="BLY223" s="9"/>
      <c r="BLZ223" s="9"/>
      <c r="BMA223" s="9"/>
      <c r="BMB223" s="9"/>
      <c r="BMC223" s="9"/>
      <c r="BMD223" s="9"/>
      <c r="BME223" s="9"/>
      <c r="BMF223" s="9"/>
      <c r="BMG223" s="9"/>
      <c r="BMH223" s="9"/>
      <c r="BMI223" s="9"/>
      <c r="BMJ223" s="9"/>
      <c r="BMK223" s="9"/>
      <c r="BML223" s="9"/>
      <c r="BMM223" s="9"/>
      <c r="BMN223" s="9"/>
      <c r="BMO223" s="9"/>
      <c r="BMP223" s="9"/>
      <c r="BMQ223" s="9"/>
      <c r="BMR223" s="9"/>
      <c r="BMS223" s="9"/>
      <c r="BMT223" s="9"/>
      <c r="BMU223" s="9"/>
      <c r="BMV223" s="9"/>
      <c r="BMW223" s="9"/>
      <c r="BMX223" s="9"/>
      <c r="BMY223" s="9"/>
      <c r="BMZ223" s="9"/>
      <c r="BNA223" s="9"/>
      <c r="BNB223" s="9"/>
      <c r="BNC223" s="9"/>
      <c r="BND223" s="9"/>
      <c r="BNE223" s="9"/>
      <c r="BNF223" s="9"/>
      <c r="BNG223" s="9"/>
      <c r="BNH223" s="9"/>
      <c r="BNI223" s="9"/>
      <c r="BNJ223" s="9"/>
      <c r="BNK223" s="9"/>
      <c r="BNL223" s="9"/>
      <c r="BNM223" s="9"/>
      <c r="BNN223" s="9"/>
      <c r="BNO223" s="9"/>
      <c r="BNP223" s="9"/>
      <c r="BNQ223" s="9"/>
      <c r="BNR223" s="9"/>
      <c r="BNS223" s="9"/>
      <c r="BNT223" s="9"/>
      <c r="BNU223" s="9"/>
      <c r="BNV223" s="9"/>
      <c r="BNW223" s="9"/>
      <c r="BNX223" s="9"/>
      <c r="BNY223" s="9"/>
      <c r="BNZ223" s="9"/>
      <c r="BOA223" s="9"/>
      <c r="BOB223" s="9"/>
      <c r="BOC223" s="9"/>
      <c r="BOD223" s="9"/>
      <c r="BOE223" s="9"/>
      <c r="BOF223" s="9"/>
      <c r="BOG223" s="9"/>
      <c r="BOH223" s="9"/>
      <c r="BOI223" s="9"/>
      <c r="BOJ223" s="9"/>
      <c r="BOK223" s="9"/>
      <c r="BOL223" s="9"/>
      <c r="BOM223" s="9"/>
      <c r="BON223" s="9"/>
      <c r="BOO223" s="9"/>
      <c r="BOP223" s="9"/>
      <c r="BOQ223" s="9"/>
      <c r="BOR223" s="9"/>
      <c r="BOS223" s="9"/>
      <c r="BOT223" s="9"/>
      <c r="BOU223" s="9"/>
      <c r="BOV223" s="9"/>
      <c r="BOW223" s="9"/>
      <c r="BOX223" s="9"/>
      <c r="BOY223" s="9"/>
      <c r="BOZ223" s="9"/>
      <c r="BPA223" s="9"/>
      <c r="BPB223" s="9"/>
      <c r="BPC223" s="9"/>
      <c r="BPD223" s="9"/>
      <c r="BPE223" s="9"/>
      <c r="BPF223" s="9"/>
      <c r="BPG223" s="9"/>
      <c r="BPH223" s="9"/>
      <c r="BPI223" s="9"/>
      <c r="BPJ223" s="9"/>
      <c r="BPK223" s="9"/>
      <c r="BPL223" s="9"/>
      <c r="BPM223" s="9"/>
      <c r="BPN223" s="9"/>
      <c r="BPO223" s="9"/>
      <c r="BPP223" s="9"/>
      <c r="BPQ223" s="9"/>
      <c r="BPR223" s="9"/>
      <c r="BPS223" s="9"/>
      <c r="BPT223" s="9"/>
      <c r="BPU223" s="9"/>
      <c r="BPV223" s="9"/>
      <c r="BPW223" s="9"/>
      <c r="BPX223" s="9"/>
      <c r="BPY223" s="9"/>
      <c r="BPZ223" s="9"/>
      <c r="BQA223" s="9"/>
      <c r="BQB223" s="9"/>
      <c r="BQC223" s="9"/>
      <c r="BQD223" s="9"/>
      <c r="BQE223" s="9"/>
      <c r="BQF223" s="9"/>
      <c r="BQG223" s="9"/>
      <c r="BQH223" s="9"/>
      <c r="BQI223" s="9"/>
      <c r="BQJ223" s="9"/>
      <c r="BQK223" s="9"/>
      <c r="BQL223" s="9"/>
      <c r="BQM223" s="9"/>
      <c r="BQN223" s="9"/>
      <c r="BQO223" s="9"/>
      <c r="BQP223" s="9"/>
      <c r="BQQ223" s="9"/>
      <c r="BQR223" s="9"/>
      <c r="BQS223" s="9"/>
      <c r="BQT223" s="9"/>
      <c r="BQU223" s="9"/>
      <c r="BQV223" s="9"/>
      <c r="BQW223" s="9"/>
      <c r="BQX223" s="9"/>
      <c r="BQY223" s="9"/>
      <c r="BQZ223" s="9"/>
      <c r="BRA223" s="9"/>
      <c r="BRB223" s="9"/>
      <c r="BRC223" s="9"/>
      <c r="BRD223" s="9"/>
      <c r="BRE223" s="9"/>
      <c r="BRF223" s="9"/>
      <c r="BRG223" s="9"/>
      <c r="BRH223" s="9"/>
      <c r="BRI223" s="9"/>
      <c r="BRJ223" s="9"/>
      <c r="BRK223" s="9"/>
      <c r="BRL223" s="9"/>
      <c r="BRM223" s="9"/>
      <c r="BRN223" s="9"/>
      <c r="BRO223" s="9"/>
      <c r="BRP223" s="9"/>
      <c r="BRQ223" s="9"/>
      <c r="BRR223" s="9"/>
      <c r="BRS223" s="9"/>
      <c r="BRT223" s="9"/>
      <c r="BRU223" s="9"/>
      <c r="BRV223" s="9"/>
      <c r="BRW223" s="9"/>
      <c r="BRX223" s="9"/>
      <c r="BRY223" s="9"/>
      <c r="BRZ223" s="9"/>
      <c r="BSA223" s="9"/>
      <c r="BSB223" s="9"/>
      <c r="BSC223" s="9"/>
      <c r="BSD223" s="9"/>
      <c r="BSE223" s="9"/>
      <c r="BSF223" s="9"/>
      <c r="BSG223" s="9"/>
      <c r="BSH223" s="9"/>
      <c r="BSI223" s="9"/>
      <c r="BSJ223" s="9"/>
      <c r="BSK223" s="9"/>
      <c r="BSL223" s="9"/>
      <c r="BSM223" s="9"/>
      <c r="BSN223" s="9"/>
      <c r="BSO223" s="9"/>
      <c r="BSP223" s="9"/>
      <c r="BSQ223" s="9"/>
      <c r="BSR223" s="9"/>
      <c r="BSS223" s="9"/>
      <c r="BST223" s="9"/>
      <c r="BSU223" s="9"/>
      <c r="BSV223" s="9"/>
      <c r="BSW223" s="9"/>
      <c r="BSX223" s="9"/>
      <c r="BSY223" s="9"/>
      <c r="BSZ223" s="9"/>
      <c r="BTA223" s="9"/>
      <c r="BTB223" s="9"/>
      <c r="BTC223" s="9"/>
      <c r="BTD223" s="9"/>
      <c r="BTE223" s="9"/>
      <c r="BTF223" s="9"/>
      <c r="BTG223" s="9"/>
      <c r="BTH223" s="9"/>
      <c r="BTI223" s="9"/>
      <c r="BTJ223" s="9"/>
      <c r="BTK223" s="9"/>
      <c r="BTL223" s="9"/>
      <c r="BTM223" s="9"/>
      <c r="BTN223" s="9"/>
      <c r="BTO223" s="9"/>
      <c r="BTP223" s="9"/>
      <c r="BTQ223" s="9"/>
      <c r="BTR223" s="9"/>
      <c r="BTS223" s="9"/>
      <c r="BTT223" s="9"/>
      <c r="BTU223" s="9"/>
      <c r="BTV223" s="9"/>
      <c r="BTW223" s="9"/>
      <c r="BTX223" s="9"/>
      <c r="BTY223" s="9"/>
      <c r="BTZ223" s="9"/>
      <c r="BUA223" s="9"/>
      <c r="BUB223" s="9"/>
      <c r="BUC223" s="9"/>
      <c r="BUD223" s="9"/>
      <c r="BUE223" s="9"/>
      <c r="BUF223" s="9"/>
      <c r="BUG223" s="9"/>
      <c r="BUH223" s="9"/>
      <c r="BUI223" s="9"/>
      <c r="BUJ223" s="9"/>
      <c r="BUK223" s="9"/>
      <c r="BUL223" s="9"/>
      <c r="BUM223" s="9"/>
      <c r="BUN223" s="9"/>
      <c r="BUO223" s="9"/>
      <c r="BUP223" s="9"/>
      <c r="BUQ223" s="9"/>
      <c r="BUR223" s="9"/>
      <c r="BUS223" s="9"/>
      <c r="BUT223" s="9"/>
      <c r="BUU223" s="9"/>
      <c r="BUV223" s="9"/>
      <c r="BUW223" s="9"/>
      <c r="BUX223" s="9"/>
      <c r="BUY223" s="9"/>
      <c r="BUZ223" s="9"/>
      <c r="BVA223" s="9"/>
      <c r="BVB223" s="9"/>
      <c r="BVC223" s="9"/>
      <c r="BVD223" s="9"/>
      <c r="BVE223" s="9"/>
      <c r="BVF223" s="9"/>
      <c r="BVG223" s="9"/>
      <c r="BVH223" s="9"/>
      <c r="BVI223" s="9"/>
      <c r="BVJ223" s="9"/>
      <c r="BVK223" s="9"/>
      <c r="BVL223" s="9"/>
      <c r="BVM223" s="9"/>
      <c r="BVN223" s="9"/>
      <c r="BVO223" s="9"/>
      <c r="BVP223" s="9"/>
      <c r="BVQ223" s="9"/>
      <c r="BVR223" s="9"/>
      <c r="BVS223" s="9"/>
      <c r="BVT223" s="9"/>
      <c r="BVU223" s="9"/>
      <c r="BVV223" s="9"/>
      <c r="BVW223" s="9"/>
      <c r="BVX223" s="9"/>
      <c r="BVY223" s="9"/>
      <c r="BVZ223" s="9"/>
      <c r="BWA223" s="9"/>
      <c r="BWB223" s="9"/>
      <c r="BWC223" s="9"/>
      <c r="BWD223" s="9"/>
      <c r="BWE223" s="9"/>
      <c r="BWF223" s="9"/>
      <c r="BWG223" s="9"/>
      <c r="BWH223" s="9"/>
      <c r="BWI223" s="9"/>
      <c r="BWJ223" s="9"/>
      <c r="BWK223" s="9"/>
      <c r="BWL223" s="9"/>
      <c r="BWM223" s="9"/>
      <c r="BWN223" s="9"/>
      <c r="BWO223" s="9"/>
      <c r="BWP223" s="9"/>
      <c r="BWQ223" s="9"/>
      <c r="BWR223" s="9"/>
      <c r="BWS223" s="9"/>
      <c r="BWT223" s="9"/>
      <c r="BWU223" s="9"/>
      <c r="BWV223" s="9"/>
      <c r="BWW223" s="9"/>
      <c r="BWX223" s="9"/>
      <c r="BWY223" s="9"/>
      <c r="BWZ223" s="9"/>
      <c r="BXA223" s="9"/>
      <c r="BXB223" s="9"/>
      <c r="BXC223" s="9"/>
      <c r="BXD223" s="9"/>
    </row>
    <row r="224" ht="14.25" customHeight="1">
      <c r="A224" s="9">
        <v>3.0</v>
      </c>
      <c r="B224" s="9" t="s">
        <v>11947</v>
      </c>
      <c r="C224" s="9" t="s">
        <v>11948</v>
      </c>
      <c r="D224" s="9" t="s">
        <v>11948</v>
      </c>
      <c r="E224" s="9"/>
      <c r="F224" s="9">
        <v>28.0</v>
      </c>
      <c r="G224" s="9" t="s">
        <v>13810</v>
      </c>
      <c r="H224" s="9"/>
      <c r="I224" s="9"/>
      <c r="J224" s="9"/>
      <c r="K224" s="9">
        <v>18.0</v>
      </c>
      <c r="L224" s="9">
        <v>8.0</v>
      </c>
      <c r="M224" s="9"/>
      <c r="N224" s="9"/>
      <c r="O224" s="9">
        <v>2.0</v>
      </c>
      <c r="P224" s="9">
        <v>0.0</v>
      </c>
      <c r="Q224" s="9" t="s">
        <v>13811</v>
      </c>
      <c r="R224" s="9"/>
      <c r="S224" s="9" t="s">
        <v>3503</v>
      </c>
      <c r="T224" s="9" t="s">
        <v>3502</v>
      </c>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c r="DN224" s="9"/>
      <c r="DO224" s="9"/>
      <c r="DP224" s="9"/>
      <c r="DQ224" s="9"/>
      <c r="DR224" s="9"/>
      <c r="DS224" s="9"/>
      <c r="DT224" s="9"/>
      <c r="DU224" s="9"/>
      <c r="DV224" s="9"/>
      <c r="DW224" s="9"/>
      <c r="DX224" s="9"/>
      <c r="DY224" s="9"/>
      <c r="DZ224" s="9"/>
      <c r="EA224" s="9"/>
      <c r="EB224" s="9"/>
      <c r="EC224" s="9"/>
      <c r="ED224" s="9"/>
      <c r="EE224" s="9"/>
      <c r="EF224" s="9"/>
      <c r="EG224" s="9"/>
      <c r="EH224" s="9"/>
      <c r="EI224" s="9"/>
      <c r="EJ224" s="9"/>
      <c r="EK224" s="9"/>
      <c r="EL224" s="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c r="FZ224" s="9"/>
      <c r="GA224" s="9"/>
      <c r="GB224" s="9"/>
      <c r="GC224" s="9"/>
      <c r="GD224" s="9"/>
      <c r="GE224" s="9"/>
      <c r="GF224" s="9"/>
      <c r="GG224" s="9"/>
      <c r="GH224" s="9"/>
      <c r="GI224" s="9"/>
      <c r="GJ224" s="9"/>
      <c r="GK224" s="9"/>
      <c r="GL224" s="9"/>
      <c r="GM224" s="9"/>
      <c r="GN224" s="9"/>
      <c r="GO224" s="9"/>
      <c r="GP224" s="9"/>
      <c r="GQ224" s="9"/>
      <c r="GR224" s="9"/>
      <c r="GS224" s="9"/>
      <c r="GT224" s="9"/>
      <c r="GU224" s="9"/>
      <c r="GV224" s="9"/>
      <c r="GW224" s="9"/>
      <c r="GX224" s="9"/>
      <c r="GY224" s="9"/>
      <c r="GZ224" s="9"/>
      <c r="HA224" s="9"/>
      <c r="HB224" s="9"/>
      <c r="HC224" s="9"/>
      <c r="HD224" s="9"/>
      <c r="HE224" s="9"/>
      <c r="HF224" s="9"/>
      <c r="HG224" s="9"/>
      <c r="HH224" s="9"/>
      <c r="HI224" s="9"/>
      <c r="HJ224" s="9"/>
      <c r="HK224" s="9"/>
      <c r="HL224" s="9"/>
      <c r="HM224" s="9"/>
      <c r="HN224" s="9"/>
      <c r="HO224" s="9"/>
      <c r="HP224" s="9"/>
      <c r="HQ224" s="9"/>
      <c r="HR224" s="9"/>
      <c r="HS224" s="9"/>
      <c r="HT224" s="9"/>
      <c r="HU224" s="9"/>
      <c r="HV224" s="9"/>
      <c r="HW224" s="9"/>
      <c r="HX224" s="9"/>
      <c r="HY224" s="9"/>
      <c r="HZ224" s="9"/>
      <c r="IA224" s="9"/>
      <c r="IB224" s="9"/>
      <c r="IC224" s="9"/>
      <c r="ID224" s="9"/>
      <c r="IE224" s="9"/>
      <c r="IF224" s="9"/>
      <c r="IG224" s="9"/>
      <c r="IH224" s="9"/>
      <c r="II224" s="9"/>
      <c r="IJ224" s="9"/>
      <c r="IK224" s="9"/>
      <c r="IL224" s="9"/>
      <c r="IM224" s="9"/>
      <c r="IN224" s="9"/>
      <c r="IO224" s="9"/>
      <c r="IP224" s="9"/>
      <c r="IQ224" s="9"/>
      <c r="IR224" s="9"/>
      <c r="IS224" s="9"/>
      <c r="IT224" s="9"/>
      <c r="IU224" s="9"/>
      <c r="IV224" s="9"/>
      <c r="IW224" s="9"/>
      <c r="IX224" s="9"/>
      <c r="IY224" s="9"/>
      <c r="IZ224" s="9"/>
      <c r="JA224" s="9"/>
      <c r="JB224" s="9"/>
      <c r="JC224" s="9"/>
      <c r="JD224" s="9"/>
      <c r="JE224" s="9"/>
      <c r="JF224" s="9"/>
      <c r="JG224" s="9"/>
      <c r="JH224" s="9"/>
      <c r="JI224" s="9"/>
      <c r="JJ224" s="9"/>
      <c r="JK224" s="9"/>
      <c r="JL224" s="9"/>
      <c r="JM224" s="9"/>
      <c r="JN224" s="9"/>
      <c r="JO224" s="9"/>
      <c r="JP224" s="9"/>
      <c r="JQ224" s="9"/>
      <c r="JR224" s="9"/>
      <c r="JS224" s="9"/>
      <c r="JT224" s="9"/>
      <c r="JU224" s="9"/>
      <c r="JV224" s="9"/>
      <c r="JW224" s="9"/>
      <c r="JX224" s="9"/>
      <c r="JY224" s="9"/>
      <c r="JZ224" s="9"/>
      <c r="KA224" s="9"/>
      <c r="KB224" s="9"/>
      <c r="KC224" s="9"/>
      <c r="KD224" s="9"/>
      <c r="KE224" s="9"/>
      <c r="KF224" s="9"/>
      <c r="KG224" s="9"/>
      <c r="KH224" s="9"/>
      <c r="KI224" s="9"/>
      <c r="KJ224" s="9"/>
      <c r="KK224" s="9"/>
      <c r="KL224" s="9"/>
      <c r="KM224" s="9"/>
      <c r="KN224" s="9"/>
      <c r="KO224" s="9"/>
      <c r="KP224" s="9"/>
      <c r="KQ224" s="9"/>
      <c r="KR224" s="9"/>
      <c r="KS224" s="9"/>
      <c r="KT224" s="9"/>
      <c r="KU224" s="9"/>
      <c r="KV224" s="9"/>
      <c r="KW224" s="9"/>
      <c r="KX224" s="9"/>
      <c r="KY224" s="9"/>
      <c r="KZ224" s="9"/>
      <c r="LA224" s="9"/>
      <c r="LB224" s="9"/>
      <c r="LC224" s="9"/>
      <c r="LD224" s="9"/>
      <c r="LE224" s="9"/>
      <c r="LF224" s="9"/>
      <c r="LG224" s="9"/>
      <c r="LH224" s="9"/>
      <c r="LI224" s="9"/>
      <c r="LJ224" s="9"/>
      <c r="LK224" s="9"/>
      <c r="LL224" s="9"/>
      <c r="LM224" s="9"/>
      <c r="LN224" s="9"/>
      <c r="LO224" s="9"/>
      <c r="LP224" s="9"/>
      <c r="LQ224" s="9"/>
      <c r="LR224" s="9"/>
      <c r="LS224" s="9"/>
      <c r="LT224" s="9"/>
      <c r="LU224" s="9"/>
      <c r="LV224" s="9"/>
      <c r="LW224" s="9"/>
      <c r="LX224" s="9"/>
      <c r="LY224" s="9"/>
      <c r="LZ224" s="9"/>
      <c r="MA224" s="9"/>
      <c r="MB224" s="9"/>
      <c r="MC224" s="9"/>
      <c r="MD224" s="9"/>
      <c r="ME224" s="9"/>
      <c r="MF224" s="9"/>
      <c r="MG224" s="9"/>
      <c r="MH224" s="9"/>
      <c r="MI224" s="9"/>
      <c r="MJ224" s="9"/>
      <c r="MK224" s="9"/>
      <c r="ML224" s="9"/>
      <c r="MM224" s="9"/>
      <c r="MN224" s="9"/>
      <c r="MO224" s="9"/>
      <c r="MP224" s="9"/>
      <c r="MQ224" s="9"/>
      <c r="MR224" s="9"/>
      <c r="MS224" s="9"/>
      <c r="MT224" s="9"/>
      <c r="MU224" s="9"/>
      <c r="MV224" s="9"/>
      <c r="MW224" s="9"/>
      <c r="MX224" s="9"/>
      <c r="MY224" s="9"/>
      <c r="MZ224" s="9"/>
      <c r="NA224" s="9"/>
      <c r="NB224" s="9"/>
      <c r="NC224" s="9"/>
      <c r="ND224" s="9"/>
      <c r="NE224" s="9"/>
      <c r="NF224" s="9"/>
      <c r="NG224" s="9"/>
      <c r="NH224" s="9"/>
      <c r="NI224" s="9"/>
      <c r="NJ224" s="9"/>
      <c r="NK224" s="9"/>
      <c r="NL224" s="9"/>
      <c r="NM224" s="9"/>
      <c r="NN224" s="9"/>
      <c r="NO224" s="9"/>
      <c r="NP224" s="9"/>
      <c r="NQ224" s="9"/>
      <c r="NR224" s="9"/>
      <c r="NS224" s="9"/>
      <c r="NT224" s="9"/>
      <c r="NU224" s="9"/>
      <c r="NV224" s="9"/>
      <c r="NW224" s="9"/>
      <c r="NX224" s="9"/>
      <c r="NY224" s="9"/>
      <c r="NZ224" s="9"/>
      <c r="OA224" s="9"/>
      <c r="OB224" s="9"/>
      <c r="OC224" s="9"/>
      <c r="OD224" s="9"/>
      <c r="OE224" s="9"/>
      <c r="OF224" s="9"/>
      <c r="OG224" s="9"/>
      <c r="OH224" s="9"/>
      <c r="OI224" s="9"/>
      <c r="OJ224" s="9"/>
      <c r="OK224" s="9"/>
      <c r="OL224" s="9"/>
      <c r="OM224" s="9"/>
      <c r="ON224" s="9"/>
      <c r="OO224" s="9"/>
      <c r="OP224" s="9"/>
      <c r="OQ224" s="9"/>
      <c r="OR224" s="9"/>
      <c r="OS224" s="9"/>
      <c r="OT224" s="9"/>
      <c r="OU224" s="9"/>
      <c r="OV224" s="9"/>
      <c r="OW224" s="9"/>
      <c r="OX224" s="9"/>
      <c r="OY224" s="9"/>
      <c r="OZ224" s="9"/>
      <c r="PA224" s="9"/>
      <c r="PB224" s="9"/>
      <c r="PC224" s="9"/>
      <c r="PD224" s="9"/>
      <c r="PE224" s="9"/>
      <c r="PF224" s="9"/>
      <c r="PG224" s="9"/>
      <c r="PH224" s="9"/>
      <c r="PI224" s="9"/>
      <c r="PJ224" s="9"/>
      <c r="PK224" s="9"/>
      <c r="PL224" s="9"/>
      <c r="PM224" s="9"/>
      <c r="PN224" s="9"/>
      <c r="PO224" s="9"/>
      <c r="PP224" s="9"/>
      <c r="PQ224" s="9"/>
      <c r="PR224" s="9"/>
      <c r="PS224" s="9"/>
      <c r="PT224" s="9"/>
      <c r="PU224" s="9"/>
      <c r="PV224" s="9"/>
      <c r="PW224" s="9"/>
      <c r="PX224" s="9"/>
      <c r="PY224" s="9"/>
      <c r="PZ224" s="9"/>
      <c r="QA224" s="9"/>
      <c r="QB224" s="9"/>
      <c r="QC224" s="9"/>
      <c r="QD224" s="9"/>
      <c r="QE224" s="9"/>
      <c r="QF224" s="9"/>
      <c r="QG224" s="9"/>
      <c r="QH224" s="9"/>
      <c r="QI224" s="9"/>
      <c r="QJ224" s="9"/>
      <c r="QK224" s="9"/>
      <c r="QL224" s="9"/>
      <c r="QM224" s="9"/>
      <c r="QN224" s="9"/>
      <c r="QO224" s="9"/>
      <c r="QP224" s="9"/>
      <c r="QQ224" s="9"/>
      <c r="QR224" s="9"/>
      <c r="QS224" s="9"/>
      <c r="QT224" s="9"/>
      <c r="QU224" s="9"/>
      <c r="QV224" s="9"/>
      <c r="QW224" s="9"/>
      <c r="QX224" s="9"/>
      <c r="QY224" s="9"/>
      <c r="QZ224" s="9"/>
      <c r="RA224" s="9"/>
      <c r="RB224" s="9"/>
      <c r="RC224" s="9"/>
      <c r="RD224" s="9"/>
      <c r="RE224" s="9"/>
      <c r="RF224" s="9"/>
      <c r="RG224" s="9"/>
      <c r="RH224" s="9"/>
      <c r="RI224" s="9"/>
      <c r="RJ224" s="9"/>
      <c r="RK224" s="9"/>
      <c r="RL224" s="9"/>
      <c r="RM224" s="9"/>
      <c r="RN224" s="9"/>
      <c r="RO224" s="9"/>
      <c r="RP224" s="9"/>
      <c r="RQ224" s="9"/>
      <c r="RR224" s="9"/>
      <c r="RS224" s="9"/>
      <c r="RT224" s="9"/>
      <c r="RU224" s="9"/>
      <c r="RV224" s="9"/>
      <c r="RW224" s="9"/>
      <c r="RX224" s="9"/>
      <c r="RY224" s="9"/>
      <c r="RZ224" s="9"/>
      <c r="SA224" s="9"/>
      <c r="SB224" s="9"/>
      <c r="SC224" s="9"/>
      <c r="SD224" s="9"/>
      <c r="SE224" s="9"/>
      <c r="SF224" s="9"/>
      <c r="SG224" s="9"/>
      <c r="SH224" s="9"/>
      <c r="SI224" s="9"/>
      <c r="SJ224" s="9"/>
      <c r="SK224" s="9"/>
      <c r="SL224" s="9"/>
      <c r="SM224" s="9"/>
      <c r="SN224" s="9"/>
      <c r="SO224" s="9"/>
      <c r="SP224" s="9"/>
      <c r="SQ224" s="9"/>
      <c r="SR224" s="9"/>
      <c r="SS224" s="9"/>
      <c r="ST224" s="9"/>
      <c r="SU224" s="9"/>
      <c r="SV224" s="9"/>
      <c r="SW224" s="9"/>
      <c r="SX224" s="9"/>
      <c r="SY224" s="9"/>
      <c r="SZ224" s="9"/>
      <c r="TA224" s="9"/>
      <c r="TB224" s="9"/>
      <c r="TC224" s="9"/>
      <c r="TD224" s="9"/>
      <c r="TE224" s="9"/>
      <c r="TF224" s="9"/>
      <c r="TG224" s="9"/>
      <c r="TH224" s="9"/>
      <c r="TI224" s="9"/>
      <c r="TJ224" s="9"/>
      <c r="TK224" s="9"/>
      <c r="TL224" s="9"/>
      <c r="TM224" s="9"/>
      <c r="TN224" s="9"/>
      <c r="TO224" s="9"/>
      <c r="ANB224" s="9"/>
      <c r="ANC224" s="9"/>
      <c r="AND224" s="9"/>
      <c r="ANE224" s="9"/>
      <c r="ANF224" s="9"/>
      <c r="ANG224" s="9"/>
      <c r="ANH224" s="9"/>
      <c r="ANI224" s="9"/>
      <c r="ANJ224" s="9"/>
      <c r="ANK224" s="9"/>
      <c r="ANL224" s="9"/>
      <c r="ANM224" s="9"/>
      <c r="ANN224" s="9"/>
      <c r="ANO224" s="9"/>
      <c r="ANP224" s="9"/>
      <c r="ANQ224" s="9"/>
      <c r="ANR224" s="9"/>
      <c r="ANS224" s="9"/>
      <c r="ANT224" s="9"/>
      <c r="ANU224" s="9"/>
      <c r="ANV224" s="9"/>
      <c r="ANW224" s="9"/>
      <c r="ANX224" s="9"/>
      <c r="ANY224" s="9"/>
      <c r="ANZ224" s="9"/>
      <c r="AOA224" s="9"/>
      <c r="AOB224" s="9"/>
      <c r="AOC224" s="9"/>
      <c r="AOD224" s="9"/>
      <c r="AOE224" s="9"/>
      <c r="AOF224" s="9"/>
      <c r="AOG224" s="9"/>
      <c r="AOH224" s="9"/>
      <c r="AOI224" s="9"/>
      <c r="AOJ224" s="9"/>
      <c r="AOK224" s="9"/>
      <c r="AOL224" s="9"/>
      <c r="AOM224" s="9"/>
      <c r="AON224" s="9"/>
      <c r="AOO224" s="9"/>
      <c r="AOP224" s="9"/>
      <c r="AOQ224" s="9"/>
      <c r="AOR224" s="9"/>
      <c r="AOS224" s="9"/>
      <c r="AOT224" s="9"/>
      <c r="AOU224" s="9"/>
      <c r="AOV224" s="9"/>
      <c r="AOW224" s="9"/>
      <c r="AOX224" s="9"/>
      <c r="AOY224" s="9"/>
      <c r="AOZ224" s="9"/>
      <c r="APA224" s="9"/>
      <c r="APB224" s="9"/>
      <c r="APC224" s="9"/>
      <c r="APD224" s="9"/>
      <c r="APE224" s="9"/>
      <c r="APF224" s="9"/>
      <c r="APG224" s="9"/>
      <c r="APH224" s="9"/>
      <c r="API224" s="9"/>
      <c r="APJ224" s="9"/>
      <c r="APK224" s="9"/>
      <c r="APL224" s="9"/>
      <c r="APM224" s="9"/>
      <c r="APN224" s="9"/>
      <c r="APO224" s="9"/>
      <c r="APP224" s="9"/>
      <c r="APQ224" s="9"/>
      <c r="APR224" s="9"/>
      <c r="APS224" s="9"/>
      <c r="APT224" s="9"/>
      <c r="APU224" s="9"/>
      <c r="APV224" s="9"/>
      <c r="APW224" s="9"/>
      <c r="APX224" s="9"/>
      <c r="APY224" s="9"/>
      <c r="APZ224" s="9"/>
      <c r="AQA224" s="9"/>
      <c r="AQB224" s="9"/>
      <c r="AQC224" s="9"/>
      <c r="AQD224" s="9"/>
      <c r="AQE224" s="9"/>
      <c r="AQF224" s="9"/>
      <c r="AQG224" s="9"/>
      <c r="AQH224" s="9"/>
      <c r="AQI224" s="9"/>
      <c r="AQJ224" s="9"/>
      <c r="AQK224" s="9"/>
      <c r="AQL224" s="9"/>
      <c r="AQM224" s="9"/>
      <c r="AQN224" s="9"/>
      <c r="AQO224" s="9"/>
      <c r="AQP224" s="9"/>
      <c r="AQQ224" s="9"/>
      <c r="AQR224" s="9"/>
      <c r="AQS224" s="9"/>
      <c r="AQT224" s="9"/>
      <c r="AQU224" s="9"/>
      <c r="AQV224" s="9"/>
      <c r="AQW224" s="9"/>
      <c r="AQX224" s="9"/>
      <c r="AQY224" s="9"/>
      <c r="AQZ224" s="9"/>
      <c r="ARA224" s="9"/>
      <c r="ARB224" s="9"/>
      <c r="ARC224" s="9"/>
      <c r="ARD224" s="9"/>
      <c r="ARE224" s="9"/>
      <c r="ARF224" s="9"/>
      <c r="ARG224" s="9"/>
      <c r="ARH224" s="9"/>
      <c r="ARI224" s="9"/>
      <c r="ARJ224" s="9"/>
      <c r="ARK224" s="9"/>
      <c r="ARL224" s="9"/>
      <c r="ARM224" s="9"/>
      <c r="ARN224" s="9"/>
      <c r="ARO224" s="9"/>
      <c r="ARP224" s="9"/>
      <c r="ARQ224" s="9"/>
      <c r="ARR224" s="9"/>
      <c r="ARS224" s="9"/>
      <c r="ART224" s="9"/>
      <c r="ARU224" s="9"/>
      <c r="ARV224" s="9"/>
      <c r="ARW224" s="9"/>
      <c r="ARX224" s="9"/>
      <c r="ARY224" s="9"/>
      <c r="ARZ224" s="9"/>
      <c r="ASA224" s="9"/>
      <c r="ASB224" s="9"/>
      <c r="ASC224" s="9"/>
      <c r="ASD224" s="9"/>
      <c r="ASE224" s="9"/>
      <c r="ASF224" s="9"/>
      <c r="ASG224" s="9"/>
      <c r="ASH224" s="9"/>
      <c r="ASI224" s="9"/>
      <c r="ASJ224" s="9"/>
      <c r="ASK224" s="9"/>
      <c r="ASL224" s="9"/>
      <c r="ASM224" s="9"/>
      <c r="ASN224" s="9"/>
      <c r="ASO224" s="9"/>
      <c r="ASP224" s="9"/>
      <c r="ASQ224" s="9"/>
      <c r="ASR224" s="9"/>
      <c r="ASS224" s="9"/>
      <c r="AST224" s="9"/>
      <c r="ASU224" s="9"/>
      <c r="ASV224" s="9"/>
      <c r="ASW224" s="9"/>
      <c r="ASX224" s="9"/>
      <c r="ASY224" s="9"/>
      <c r="ASZ224" s="9"/>
      <c r="ATA224" s="9"/>
      <c r="ATB224" s="9"/>
      <c r="ATC224" s="9"/>
      <c r="ATD224" s="9"/>
      <c r="ATE224" s="9"/>
      <c r="ATF224" s="9"/>
      <c r="ATG224" s="9"/>
      <c r="ATH224" s="9"/>
      <c r="ATI224" s="9"/>
      <c r="ATJ224" s="9"/>
      <c r="ATK224" s="9"/>
      <c r="ATL224" s="9"/>
      <c r="ATM224" s="9"/>
      <c r="ATN224" s="9"/>
      <c r="ATO224" s="9"/>
      <c r="ATP224" s="9"/>
      <c r="ATQ224" s="9"/>
      <c r="ATR224" s="9"/>
      <c r="ATS224" s="9"/>
      <c r="ATT224" s="9"/>
      <c r="ATU224" s="9"/>
      <c r="ATV224" s="9"/>
      <c r="ATW224" s="9"/>
      <c r="ATX224" s="9"/>
      <c r="ATY224" s="9" t="s">
        <v>5691</v>
      </c>
      <c r="ATZ224" s="9" t="s">
        <v>5691</v>
      </c>
      <c r="AUA224" s="9" t="s">
        <v>13812</v>
      </c>
      <c r="AUB224" s="9"/>
      <c r="AUC224" s="9"/>
      <c r="AUD224" s="9"/>
      <c r="AUE224" s="9"/>
      <c r="AUF224" s="9"/>
      <c r="AUG224" s="9"/>
      <c r="AUH224" s="9"/>
      <c r="AUI224" s="9"/>
      <c r="AUJ224" s="9"/>
      <c r="AUK224" s="9"/>
      <c r="AUL224" s="9"/>
      <c r="AUM224" s="9"/>
      <c r="AUN224" s="9"/>
      <c r="AUO224" s="9"/>
      <c r="AUP224" s="9"/>
      <c r="AUQ224" s="9"/>
      <c r="AUR224" s="9"/>
      <c r="AUS224" s="9"/>
      <c r="AUT224" s="9"/>
      <c r="AUU224" s="9"/>
      <c r="AUV224" s="9"/>
      <c r="AUW224" s="9"/>
      <c r="AUX224" s="9"/>
      <c r="AUY224" s="9"/>
      <c r="AUZ224" s="9"/>
      <c r="AVA224" s="9"/>
      <c r="AVB224" s="9"/>
      <c r="AVC224" s="9"/>
      <c r="AVD224" s="9"/>
      <c r="AVE224" s="9"/>
      <c r="AVF224" s="9"/>
      <c r="AVG224" s="9"/>
      <c r="AVH224" s="9"/>
      <c r="AVI224" s="9"/>
      <c r="AVJ224" s="9"/>
      <c r="AVK224" s="9" t="s">
        <v>13813</v>
      </c>
      <c r="AVL224" s="9"/>
      <c r="AVM224" s="9"/>
      <c r="AVN224" s="9"/>
      <c r="AVO224" s="9"/>
      <c r="AVP224" s="9"/>
      <c r="AVQ224" s="9"/>
      <c r="AVR224" s="9"/>
      <c r="AVS224" s="9"/>
      <c r="AVT224" s="9"/>
      <c r="AVU224" s="9"/>
      <c r="AVV224" s="9"/>
      <c r="AVW224" s="9"/>
      <c r="AVX224" s="9"/>
      <c r="AVY224" s="9"/>
      <c r="AVZ224" s="9"/>
      <c r="AWA224" s="9"/>
      <c r="AWB224" s="9"/>
      <c r="AWC224" s="9"/>
      <c r="AWD224" s="9"/>
      <c r="AWE224" s="9"/>
      <c r="AWF224" s="9"/>
      <c r="AWG224" s="9"/>
      <c r="AWH224" s="9"/>
      <c r="AWI224" s="9"/>
      <c r="AWJ224" s="9"/>
      <c r="AWK224" s="9"/>
      <c r="AWL224" s="9"/>
      <c r="AWM224" s="9"/>
      <c r="AWN224" s="9"/>
      <c r="AWO224" s="9"/>
      <c r="AWP224" s="9"/>
      <c r="AWQ224" s="9"/>
      <c r="AWR224" s="9"/>
      <c r="AWS224" s="9"/>
      <c r="AWT224" s="9"/>
      <c r="AWU224" s="9"/>
      <c r="AWV224" s="9"/>
      <c r="AWW224" s="9"/>
      <c r="AWX224" s="9"/>
      <c r="AWY224" s="9"/>
      <c r="AWZ224" s="9"/>
      <c r="AXA224" s="9"/>
      <c r="AXB224" s="9" t="s">
        <v>5707</v>
      </c>
      <c r="AXC224" s="9"/>
      <c r="AXD224" s="9"/>
      <c r="AXE224" s="9"/>
      <c r="AXF224" s="9"/>
      <c r="AXG224" s="9"/>
      <c r="AXH224" s="9"/>
      <c r="AXI224" s="9"/>
      <c r="AXJ224" s="9"/>
      <c r="AXK224" s="9">
        <v>539.0</v>
      </c>
      <c r="AXL224" s="9" t="s">
        <v>3505</v>
      </c>
      <c r="AXM224" s="9">
        <v>960.0</v>
      </c>
      <c r="AXN224" s="9"/>
      <c r="AXO224" s="9"/>
      <c r="AXP224" s="9"/>
      <c r="AXQ224" s="9"/>
      <c r="AXR224" s="9"/>
      <c r="AXS224" s="9"/>
      <c r="AXT224" s="9"/>
      <c r="AXU224" s="9"/>
      <c r="AXV224" s="9"/>
      <c r="AXW224" s="9"/>
      <c r="AXX224" s="9"/>
      <c r="AXY224" s="9"/>
      <c r="AXZ224" s="9"/>
      <c r="AYA224" s="9"/>
      <c r="AYB224" s="9"/>
      <c r="AYC224" s="9"/>
      <c r="AYD224" s="9" t="s">
        <v>3505</v>
      </c>
      <c r="AYE224" s="9"/>
      <c r="AYF224" s="9"/>
      <c r="AYG224" s="9"/>
      <c r="AYH224" s="9" t="s">
        <v>13814</v>
      </c>
      <c r="AYI224" s="9"/>
      <c r="AYJ224" s="9"/>
      <c r="AYK224" s="9"/>
      <c r="AYL224" s="9"/>
      <c r="AYM224" s="9"/>
      <c r="AYN224" s="9"/>
      <c r="AYO224" s="9"/>
      <c r="AYP224" s="9"/>
      <c r="AYQ224" s="9"/>
      <c r="AYR224" s="9"/>
      <c r="AYS224" s="9"/>
      <c r="AYT224" s="9"/>
      <c r="AYU224" s="9"/>
      <c r="AYV224" s="9"/>
      <c r="AYW224" s="9"/>
      <c r="AYX224" s="9"/>
      <c r="AYY224" s="9"/>
      <c r="AYZ224" s="9"/>
      <c r="AZA224" s="9"/>
      <c r="AZB224" s="9"/>
      <c r="AZC224" s="9"/>
      <c r="AZD224" s="9"/>
      <c r="AZE224" s="9"/>
      <c r="AZF224" s="9"/>
      <c r="AZG224" s="9"/>
      <c r="AZH224" s="9"/>
      <c r="AZI224" s="9"/>
      <c r="AZJ224" s="9"/>
      <c r="AZK224" s="9"/>
      <c r="AZL224" s="9"/>
      <c r="AZM224" s="9"/>
      <c r="AZN224" s="9"/>
      <c r="AZO224" s="9"/>
      <c r="AZP224" s="9"/>
      <c r="AZQ224" s="9"/>
      <c r="AZR224" s="9"/>
      <c r="AZS224" s="9"/>
      <c r="AZT224" s="9"/>
      <c r="AZU224" s="9"/>
      <c r="AZV224" s="9"/>
      <c r="AZW224" s="9"/>
      <c r="AZX224" s="9"/>
      <c r="AZY224" s="9"/>
      <c r="AZZ224" s="9"/>
      <c r="BAA224" s="9"/>
      <c r="BAB224" s="9"/>
      <c r="BAC224" s="9"/>
      <c r="BAD224" s="9"/>
      <c r="BAE224" s="9"/>
      <c r="BAF224" s="9"/>
      <c r="BAG224" s="9"/>
      <c r="BAH224" s="9"/>
      <c r="BAI224" s="9"/>
      <c r="BAJ224" s="9"/>
      <c r="BAK224" s="9"/>
      <c r="BAL224" s="9"/>
      <c r="BAM224" s="9"/>
      <c r="BAN224" s="9"/>
      <c r="BAO224" s="9"/>
      <c r="BAP224" s="9"/>
      <c r="BAQ224" s="9"/>
      <c r="BAR224" s="9"/>
      <c r="BAS224" s="9"/>
      <c r="BAT224" s="9"/>
      <c r="BAU224" s="9"/>
      <c r="BAV224" s="9"/>
      <c r="BAW224" s="9"/>
      <c r="BAX224" s="9"/>
      <c r="BAY224" s="9"/>
      <c r="BAZ224" s="9"/>
      <c r="BBA224" s="9"/>
      <c r="BBB224" s="9"/>
      <c r="BBC224" s="9"/>
      <c r="BBD224" s="9"/>
      <c r="BBE224" s="9"/>
      <c r="BBF224" s="9"/>
      <c r="BBG224" s="9"/>
      <c r="BBH224" s="9"/>
      <c r="BBI224" s="9"/>
      <c r="BBJ224" s="9"/>
      <c r="BBK224" s="9"/>
      <c r="BBL224" s="9"/>
      <c r="BBM224" s="9"/>
      <c r="BBN224" s="9"/>
      <c r="BBO224" s="9"/>
      <c r="BBP224" s="9"/>
      <c r="BBQ224" s="9"/>
      <c r="BBR224" s="9"/>
      <c r="BBS224" s="9"/>
      <c r="BBT224" s="9"/>
      <c r="BBU224" s="9"/>
      <c r="BBV224" s="9"/>
      <c r="BBW224" s="9"/>
      <c r="BBX224" s="9"/>
      <c r="BBY224" s="9"/>
      <c r="BBZ224" s="9"/>
      <c r="BCA224" s="9"/>
      <c r="BCB224" s="9"/>
      <c r="BCC224" s="9"/>
      <c r="BCD224" s="9"/>
      <c r="BCE224" s="9"/>
      <c r="BCF224" s="9"/>
      <c r="BCG224" s="9"/>
      <c r="BCH224" s="9"/>
      <c r="BCI224" s="9"/>
      <c r="BCJ224" s="9"/>
      <c r="BCK224" s="9"/>
      <c r="BCL224" s="9"/>
      <c r="BCM224" s="9"/>
      <c r="BCN224" s="9"/>
      <c r="BCO224" s="9"/>
      <c r="BCP224" s="9"/>
      <c r="BCQ224" s="9"/>
      <c r="BCR224" s="9"/>
      <c r="BCS224" s="9"/>
      <c r="BCT224" s="9"/>
      <c r="BCU224" s="9"/>
      <c r="BCV224" s="9"/>
      <c r="BCW224" s="9"/>
      <c r="BCX224" s="9"/>
      <c r="BCY224" s="9"/>
      <c r="BCZ224" s="9"/>
      <c r="BDA224" s="9"/>
      <c r="BDB224" s="9"/>
      <c r="BDC224" s="9"/>
      <c r="BDD224" s="9"/>
      <c r="BDE224" s="9"/>
      <c r="BDF224" s="9"/>
      <c r="BDG224" s="9"/>
      <c r="BDH224" s="9"/>
      <c r="BDI224" s="9"/>
      <c r="BDJ224" s="9"/>
      <c r="BDK224" s="9"/>
      <c r="BDL224" s="9"/>
      <c r="BDM224" s="9"/>
      <c r="BDN224" s="9"/>
      <c r="BDO224" s="9"/>
      <c r="BDP224" s="9"/>
      <c r="BDQ224" s="9"/>
      <c r="BDR224" s="9"/>
      <c r="BDS224" s="9"/>
      <c r="BDT224" s="9"/>
      <c r="BDU224" s="9"/>
      <c r="BDV224" s="9"/>
      <c r="BDW224" s="9"/>
      <c r="BDX224" s="9"/>
      <c r="BDY224" s="9"/>
      <c r="BDZ224" s="9"/>
      <c r="BEA224" s="9"/>
      <c r="BEB224" s="9"/>
      <c r="BEC224" s="9"/>
      <c r="BED224" s="9"/>
      <c r="BEE224" s="9"/>
      <c r="BEF224" s="9"/>
      <c r="BEG224" s="9"/>
      <c r="BEH224" s="9"/>
      <c r="BEI224" s="9"/>
      <c r="BEJ224" s="9"/>
      <c r="BEK224" s="9"/>
      <c r="BEL224" s="9"/>
      <c r="BEM224" s="9"/>
      <c r="BEN224" s="9"/>
      <c r="BEO224" s="9"/>
      <c r="BEP224" s="9"/>
      <c r="BEQ224" s="9"/>
      <c r="BER224" s="9"/>
      <c r="BES224" s="9"/>
      <c r="BET224" s="9"/>
      <c r="BEU224" s="9"/>
      <c r="BEV224" s="9"/>
      <c r="BEW224" s="9"/>
      <c r="BEX224" s="9"/>
      <c r="BEY224" s="9"/>
      <c r="BEZ224" s="9"/>
      <c r="BFA224" s="9"/>
      <c r="BFB224" s="9"/>
      <c r="BFC224" s="9"/>
      <c r="BFD224" s="9"/>
      <c r="BFE224" s="9"/>
      <c r="BFF224" s="9"/>
      <c r="BFG224" s="9"/>
      <c r="BFH224" s="9"/>
      <c r="BFI224" s="9"/>
      <c r="BFJ224" s="9"/>
      <c r="BFK224" s="9"/>
      <c r="BFL224" s="9"/>
      <c r="BFM224" s="9"/>
      <c r="BFN224" s="9"/>
      <c r="BFO224" s="9"/>
      <c r="BFP224" s="9"/>
      <c r="BFQ224" s="9"/>
      <c r="BFR224" s="9"/>
      <c r="BFS224" s="9"/>
      <c r="BFT224" s="9"/>
      <c r="BFU224" s="9"/>
      <c r="BFV224" s="9"/>
      <c r="BFW224" s="9"/>
      <c r="BFX224" s="9"/>
      <c r="BFY224" s="9"/>
      <c r="BFZ224" s="9"/>
      <c r="BGA224" s="9"/>
      <c r="BGB224" s="9"/>
      <c r="BGC224" s="9"/>
      <c r="BGD224" s="9"/>
      <c r="BGE224" s="9"/>
      <c r="BGF224" s="9"/>
      <c r="BGG224" s="9"/>
      <c r="BGH224" s="9"/>
      <c r="BGI224" s="9"/>
      <c r="BGJ224" s="9"/>
      <c r="BGK224" s="9"/>
      <c r="BGL224" s="9"/>
      <c r="BGM224" s="9"/>
      <c r="BGN224" s="9"/>
      <c r="BGO224" s="9"/>
      <c r="BGP224" s="9"/>
      <c r="BGQ224" s="9"/>
      <c r="BGR224" s="9"/>
      <c r="BGS224" s="9"/>
      <c r="BGT224" s="9"/>
      <c r="BGU224" s="9"/>
      <c r="BGV224" s="9"/>
      <c r="BGW224" s="9"/>
      <c r="BGX224" s="9"/>
      <c r="BGY224" s="9"/>
      <c r="BGZ224" s="9"/>
      <c r="BHA224" s="9"/>
      <c r="BHB224" s="9"/>
      <c r="BHC224" s="9"/>
      <c r="BHD224" s="9"/>
      <c r="BHE224" s="9"/>
      <c r="BHF224" s="9"/>
      <c r="BHG224" s="9"/>
      <c r="BHH224" s="9"/>
      <c r="BHI224" s="9"/>
      <c r="BHJ224" s="9"/>
      <c r="BHK224" s="9"/>
      <c r="BHL224" s="9"/>
      <c r="BHM224" s="9"/>
      <c r="BHN224" s="9"/>
      <c r="BHO224" s="9"/>
      <c r="BHP224" s="9"/>
      <c r="BHQ224" s="9"/>
      <c r="BHR224" s="9"/>
      <c r="BHS224" s="9"/>
      <c r="BHT224" s="9"/>
      <c r="BHU224" s="9"/>
      <c r="BHV224" s="9"/>
      <c r="BHW224" s="9"/>
      <c r="BHX224" s="9"/>
      <c r="BHY224" s="9"/>
      <c r="BHZ224" s="9"/>
      <c r="BIA224" s="9"/>
      <c r="BIB224" s="9"/>
      <c r="BIC224" s="9"/>
      <c r="BID224" s="9"/>
      <c r="BIE224" s="9"/>
      <c r="BIF224" s="9"/>
      <c r="BIG224" s="9"/>
      <c r="BIH224" s="9"/>
      <c r="BII224" s="9"/>
      <c r="BIJ224" s="9"/>
      <c r="BIK224" s="9"/>
      <c r="BIL224" s="9"/>
      <c r="BIM224" s="9"/>
      <c r="BIN224" s="9"/>
      <c r="BIO224" s="9"/>
      <c r="BIP224" s="9"/>
      <c r="BIQ224" s="9"/>
      <c r="BIR224" s="9"/>
      <c r="BIS224" s="9"/>
      <c r="BIT224" s="9"/>
      <c r="BIU224" s="9"/>
      <c r="BIV224" s="9"/>
      <c r="BIW224" s="9"/>
      <c r="BIX224" s="9"/>
      <c r="BIY224" s="9"/>
      <c r="BIZ224" s="9"/>
      <c r="BJA224" s="9"/>
      <c r="BJB224" s="9"/>
      <c r="BJC224" s="9"/>
      <c r="BJD224" s="9"/>
      <c r="BJE224" s="9"/>
      <c r="BJF224" s="9"/>
      <c r="BJG224" s="9"/>
      <c r="BJH224" s="9"/>
      <c r="BJI224" s="9"/>
      <c r="BJJ224" s="9"/>
      <c r="BJK224" s="9"/>
      <c r="BJL224" s="9"/>
      <c r="BJM224" s="9"/>
      <c r="BJN224" s="9"/>
      <c r="BJO224" s="9"/>
      <c r="BJP224" s="9"/>
      <c r="BJQ224" s="9"/>
      <c r="BJR224" s="9"/>
      <c r="BJS224" s="9"/>
      <c r="BJT224" s="9"/>
      <c r="BJU224" s="9"/>
      <c r="BJV224" s="9"/>
      <c r="BJW224" s="9"/>
      <c r="BJX224" s="9"/>
      <c r="BJY224" s="9"/>
      <c r="BJZ224" s="9"/>
      <c r="BKA224" s="9"/>
      <c r="BKB224" s="9"/>
      <c r="BKC224" s="9"/>
      <c r="BKD224" s="9"/>
      <c r="BKE224" s="9"/>
      <c r="BKF224" s="9"/>
      <c r="BKG224" s="9"/>
      <c r="BKH224" s="9"/>
      <c r="BKI224" s="9"/>
      <c r="BKJ224" s="9"/>
      <c r="BKK224" s="9"/>
      <c r="BKL224" s="9"/>
      <c r="BKM224" s="9"/>
      <c r="BKN224" s="9"/>
      <c r="BKO224" s="9"/>
      <c r="BKP224" s="9"/>
      <c r="BKQ224" s="9"/>
      <c r="BKR224" s="9"/>
      <c r="BKS224" s="9"/>
      <c r="BKT224" s="9"/>
      <c r="BKU224" s="9"/>
      <c r="BKV224" s="9"/>
      <c r="BKW224" s="9"/>
      <c r="BKX224" s="9"/>
      <c r="BKY224" s="9"/>
      <c r="BKZ224" s="9"/>
      <c r="BLA224" s="9"/>
      <c r="BLB224" s="9"/>
      <c r="BLC224" s="9"/>
      <c r="BLD224" s="9"/>
      <c r="BLE224" s="9"/>
      <c r="BLF224" s="9"/>
      <c r="BLG224" s="9"/>
      <c r="BLH224" s="9"/>
      <c r="BLI224" s="9"/>
      <c r="BLJ224" s="9"/>
      <c r="BLK224" s="9"/>
      <c r="BLL224" s="9"/>
      <c r="BLM224" s="9"/>
      <c r="BLN224" s="9"/>
      <c r="BLO224" s="9"/>
      <c r="BLP224" s="9"/>
      <c r="BLQ224" s="9"/>
      <c r="BLR224" s="9"/>
      <c r="BLS224" s="9"/>
      <c r="BLT224" s="9"/>
      <c r="BLU224" s="9"/>
      <c r="BLV224" s="9"/>
      <c r="BLW224" s="9"/>
      <c r="BLX224" s="9"/>
      <c r="BLY224" s="9"/>
      <c r="BLZ224" s="9"/>
      <c r="BMA224" s="9"/>
      <c r="BMB224" s="9"/>
      <c r="BMC224" s="9"/>
      <c r="BMD224" s="9"/>
      <c r="BME224" s="9"/>
      <c r="BMF224" s="9"/>
      <c r="BMG224" s="9"/>
      <c r="BMH224" s="9"/>
      <c r="BMI224" s="9"/>
      <c r="BMJ224" s="9"/>
      <c r="BMK224" s="9"/>
      <c r="BML224" s="9"/>
      <c r="BMM224" s="9"/>
      <c r="BMN224" s="9"/>
      <c r="BMO224" s="9"/>
      <c r="BMP224" s="9"/>
      <c r="BMQ224" s="9"/>
      <c r="BMR224" s="9"/>
      <c r="BMS224" s="9"/>
      <c r="BMT224" s="9"/>
      <c r="BMU224" s="9"/>
      <c r="BMV224" s="9"/>
      <c r="BMW224" s="9"/>
      <c r="BMX224" s="9"/>
      <c r="BMY224" s="9"/>
      <c r="BMZ224" s="9"/>
      <c r="BNA224" s="9"/>
      <c r="BNB224" s="9"/>
      <c r="BNC224" s="9"/>
      <c r="BND224" s="9"/>
      <c r="BNE224" s="9"/>
      <c r="BNF224" s="9"/>
      <c r="BNG224" s="9"/>
      <c r="BNH224" s="9"/>
      <c r="BNI224" s="9"/>
      <c r="BNJ224" s="9"/>
      <c r="BNK224" s="9"/>
      <c r="BNL224" s="9"/>
      <c r="BNM224" s="9"/>
      <c r="BNN224" s="9"/>
      <c r="BNO224" s="9"/>
      <c r="BNP224" s="9"/>
      <c r="BNQ224" s="9"/>
      <c r="BNR224" s="9"/>
      <c r="BNS224" s="9"/>
      <c r="BNT224" s="9"/>
      <c r="BNU224" s="9"/>
      <c r="BNV224" s="9"/>
      <c r="BNW224" s="9"/>
      <c r="BNX224" s="9"/>
      <c r="BNY224" s="9"/>
      <c r="BNZ224" s="9"/>
      <c r="BOA224" s="9"/>
      <c r="BOB224" s="9"/>
      <c r="BOC224" s="9"/>
      <c r="BOD224" s="9"/>
      <c r="BOE224" s="9"/>
      <c r="BOF224" s="9"/>
      <c r="BOG224" s="9"/>
      <c r="BOH224" s="9"/>
      <c r="BOI224" s="9"/>
      <c r="BOJ224" s="9"/>
      <c r="BOK224" s="9"/>
      <c r="BOL224" s="9"/>
      <c r="BOM224" s="9"/>
      <c r="BON224" s="9"/>
      <c r="BOO224" s="9"/>
      <c r="BOP224" s="9"/>
      <c r="BOQ224" s="9"/>
      <c r="BOR224" s="9"/>
      <c r="BOS224" s="9"/>
      <c r="BOT224" s="9"/>
      <c r="BOU224" s="9"/>
      <c r="BOV224" s="9"/>
      <c r="BOW224" s="9"/>
      <c r="BOX224" s="9"/>
      <c r="BOY224" s="9"/>
      <c r="BOZ224" s="9"/>
      <c r="BPA224" s="9"/>
      <c r="BPB224" s="9"/>
      <c r="BPC224" s="9"/>
      <c r="BPD224" s="9"/>
      <c r="BPE224" s="9"/>
      <c r="BPF224" s="9"/>
      <c r="BPG224" s="9"/>
      <c r="BPH224" s="9"/>
      <c r="BPI224" s="9"/>
      <c r="BPJ224" s="9"/>
      <c r="BPK224" s="9"/>
      <c r="BPL224" s="9"/>
      <c r="BPM224" s="9"/>
      <c r="BPN224" s="9"/>
      <c r="BPO224" s="9"/>
      <c r="BPP224" s="9"/>
      <c r="BPQ224" s="9"/>
      <c r="BPR224" s="9"/>
      <c r="BPS224" s="9"/>
      <c r="BPT224" s="9"/>
      <c r="BPU224" s="9"/>
      <c r="BPV224" s="9"/>
      <c r="BPW224" s="9"/>
      <c r="BPX224" s="9"/>
      <c r="BPY224" s="9"/>
      <c r="BPZ224" s="9"/>
      <c r="BQA224" s="9"/>
      <c r="BQB224" s="9"/>
      <c r="BQC224" s="9"/>
      <c r="BQD224" s="9"/>
      <c r="BQE224" s="9"/>
      <c r="BQF224" s="9"/>
      <c r="BQG224" s="9"/>
      <c r="BQH224" s="9"/>
      <c r="BQI224" s="9"/>
      <c r="BQJ224" s="9"/>
      <c r="BQK224" s="9"/>
      <c r="BQL224" s="9"/>
      <c r="BQM224" s="9"/>
      <c r="BQN224" s="9"/>
      <c r="BQO224" s="9"/>
      <c r="BQP224" s="9"/>
      <c r="BQQ224" s="9"/>
      <c r="BQR224" s="9"/>
      <c r="BQS224" s="9"/>
      <c r="BQT224" s="9"/>
      <c r="BQU224" s="9"/>
      <c r="BQV224" s="9"/>
      <c r="BQW224" s="9"/>
      <c r="BQX224" s="9"/>
      <c r="BQY224" s="9"/>
      <c r="BQZ224" s="9"/>
      <c r="BRA224" s="9"/>
      <c r="BRB224" s="9"/>
      <c r="BRC224" s="9"/>
      <c r="BRD224" s="9"/>
      <c r="BRE224" s="9"/>
      <c r="BRF224" s="9"/>
      <c r="BRG224" s="9"/>
      <c r="BRH224" s="9"/>
      <c r="BRI224" s="9"/>
      <c r="BRJ224" s="9"/>
      <c r="BRK224" s="9"/>
      <c r="BRL224" s="9"/>
      <c r="BRM224" s="9"/>
      <c r="BRN224" s="9"/>
      <c r="BRO224" s="9"/>
      <c r="BRP224" s="9"/>
      <c r="BRQ224" s="9"/>
      <c r="BRR224" s="9"/>
      <c r="BRS224" s="9"/>
      <c r="BRT224" s="9"/>
      <c r="BRU224" s="9"/>
      <c r="BRV224" s="9"/>
      <c r="BRW224" s="9"/>
      <c r="BRX224" s="9"/>
      <c r="BRY224" s="9"/>
      <c r="BRZ224" s="9"/>
      <c r="BSA224" s="9"/>
      <c r="BSB224" s="9"/>
      <c r="BSC224" s="9"/>
      <c r="BSD224" s="9"/>
      <c r="BSE224" s="9"/>
      <c r="BSF224" s="9"/>
      <c r="BSG224" s="9"/>
      <c r="BSH224" s="9"/>
      <c r="BSI224" s="9"/>
      <c r="BSJ224" s="9"/>
      <c r="BSK224" s="9"/>
      <c r="BSL224" s="9"/>
      <c r="BSM224" s="9"/>
      <c r="BSN224" s="9"/>
      <c r="BSO224" s="9"/>
      <c r="BSP224" s="9"/>
      <c r="BSQ224" s="9"/>
      <c r="BSR224" s="9"/>
      <c r="BSS224" s="9"/>
      <c r="BST224" s="9"/>
      <c r="BSU224" s="9"/>
      <c r="BSV224" s="9"/>
      <c r="BSW224" s="9"/>
      <c r="BSX224" s="9"/>
      <c r="BSY224" s="9"/>
      <c r="BSZ224" s="9"/>
      <c r="BTA224" s="9"/>
      <c r="BTB224" s="9"/>
      <c r="BTC224" s="9"/>
      <c r="BTD224" s="9"/>
      <c r="BTE224" s="9"/>
      <c r="BTF224" s="9"/>
      <c r="BTG224" s="9"/>
      <c r="BTH224" s="9"/>
      <c r="BTI224" s="9"/>
      <c r="BTJ224" s="9"/>
      <c r="BTK224" s="9"/>
      <c r="BTL224" s="9"/>
      <c r="BTM224" s="9"/>
      <c r="BTN224" s="9"/>
      <c r="BTO224" s="9"/>
      <c r="BTP224" s="9"/>
      <c r="BTQ224" s="9"/>
      <c r="BTR224" s="9"/>
      <c r="BTS224" s="9"/>
      <c r="BTT224" s="9"/>
      <c r="BTU224" s="9"/>
      <c r="BTV224" s="9"/>
      <c r="BTW224" s="9"/>
      <c r="BTX224" s="9"/>
      <c r="BTY224" s="9"/>
      <c r="BTZ224" s="9"/>
      <c r="BUA224" s="9"/>
      <c r="BUB224" s="9"/>
      <c r="BUC224" s="9"/>
      <c r="BUD224" s="9"/>
      <c r="BUE224" s="9"/>
      <c r="BUF224" s="9"/>
      <c r="BUG224" s="9"/>
      <c r="BUH224" s="9"/>
      <c r="BUI224" s="9"/>
      <c r="BUJ224" s="9"/>
      <c r="BUK224" s="9"/>
      <c r="BUL224" s="9"/>
      <c r="BUM224" s="9"/>
      <c r="BUN224" s="9"/>
      <c r="BUO224" s="9"/>
      <c r="BUP224" s="9"/>
      <c r="BUQ224" s="9"/>
      <c r="BUR224" s="9"/>
      <c r="BUS224" s="9"/>
      <c r="BUT224" s="9"/>
      <c r="BUU224" s="9"/>
      <c r="BUV224" s="9"/>
      <c r="BUW224" s="9"/>
      <c r="BUX224" s="9"/>
      <c r="BUY224" s="9"/>
      <c r="BUZ224" s="9"/>
      <c r="BVA224" s="9"/>
      <c r="BVB224" s="9"/>
      <c r="BVC224" s="9"/>
      <c r="BVD224" s="9"/>
      <c r="BVE224" s="9"/>
      <c r="BVF224" s="9"/>
      <c r="BVG224" s="9"/>
      <c r="BVH224" s="9"/>
      <c r="BVI224" s="9"/>
      <c r="BVJ224" s="9"/>
      <c r="BVK224" s="9"/>
      <c r="BVL224" s="9"/>
      <c r="BVM224" s="9"/>
      <c r="BVN224" s="9"/>
      <c r="BVO224" s="9"/>
      <c r="BVP224" s="9"/>
      <c r="BVQ224" s="9"/>
      <c r="BVR224" s="9"/>
      <c r="BVS224" s="9"/>
      <c r="BVT224" s="9"/>
      <c r="BVU224" s="9"/>
      <c r="BVV224" s="9"/>
      <c r="BVW224" s="9"/>
      <c r="BVX224" s="9"/>
      <c r="BVY224" s="9"/>
      <c r="BVZ224" s="9"/>
      <c r="BWA224" s="9"/>
      <c r="BWB224" s="9"/>
      <c r="BWC224" s="9"/>
      <c r="BWD224" s="9"/>
      <c r="BWE224" s="9"/>
      <c r="BWF224" s="9"/>
      <c r="BWG224" s="9"/>
      <c r="BWH224" s="9"/>
      <c r="BWI224" s="9"/>
      <c r="BWJ224" s="9"/>
      <c r="BWK224" s="9"/>
      <c r="BWL224" s="9"/>
      <c r="BWM224" s="9"/>
      <c r="BWN224" s="9"/>
      <c r="BWO224" s="9"/>
      <c r="BWP224" s="9"/>
      <c r="BWQ224" s="9"/>
      <c r="BWR224" s="9"/>
      <c r="BWS224" s="9"/>
      <c r="BWT224" s="9"/>
      <c r="BWU224" s="9"/>
      <c r="BWV224" s="9"/>
      <c r="BWW224" s="9"/>
      <c r="BWX224" s="9"/>
      <c r="BWY224" s="9"/>
      <c r="BWZ224" s="9"/>
      <c r="BXA224" s="9"/>
      <c r="BXB224" s="9"/>
      <c r="BXC224" s="9"/>
      <c r="BXD224" s="9"/>
    </row>
    <row r="225" ht="14.25" customHeight="1">
      <c r="A225" s="9">
        <v>38.0</v>
      </c>
      <c r="B225" s="9" t="s">
        <v>11947</v>
      </c>
      <c r="C225" s="9" t="s">
        <v>11948</v>
      </c>
      <c r="D225" s="9" t="s">
        <v>11948</v>
      </c>
      <c r="E225" s="9"/>
      <c r="F225" s="9">
        <v>92.0</v>
      </c>
      <c r="G225" s="9" t="s">
        <v>13815</v>
      </c>
      <c r="H225" s="9"/>
      <c r="I225" s="9"/>
      <c r="J225" s="9"/>
      <c r="K225" s="9">
        <v>1.0</v>
      </c>
      <c r="L225" s="9">
        <v>91.0</v>
      </c>
      <c r="M225" s="9"/>
      <c r="N225" s="9"/>
      <c r="O225" s="9"/>
      <c r="P225" s="9">
        <v>0.0</v>
      </c>
      <c r="Q225" s="9" t="s">
        <v>13816</v>
      </c>
      <c r="R225" s="9"/>
      <c r="S225" s="9" t="s">
        <v>3508</v>
      </c>
      <c r="T225" s="9" t="s">
        <v>3507</v>
      </c>
      <c r="ANB225" s="9"/>
      <c r="ANC225" s="9"/>
      <c r="AND225" s="9"/>
      <c r="ANE225" s="9"/>
      <c r="ANF225" s="9"/>
      <c r="ANG225" s="9"/>
      <c r="ANH225" s="9"/>
      <c r="ANI225" s="9"/>
      <c r="ANJ225" s="9"/>
      <c r="ANK225" s="9"/>
      <c r="ANL225" s="9"/>
      <c r="ANM225" s="9"/>
      <c r="ANN225" s="9"/>
      <c r="ANO225" s="9"/>
      <c r="ANP225" s="9"/>
      <c r="ANQ225" s="9"/>
      <c r="ANR225" s="9"/>
      <c r="ANS225" s="9"/>
      <c r="ANT225" s="9"/>
      <c r="ANU225" s="9"/>
      <c r="ANV225" s="9"/>
      <c r="ANW225" s="9"/>
      <c r="ANX225" s="9"/>
      <c r="ANY225" s="9"/>
      <c r="ANZ225" s="9"/>
      <c r="AOA225" s="9"/>
      <c r="AOB225" s="9"/>
      <c r="AOC225" s="9"/>
      <c r="AOD225" s="9"/>
      <c r="AOE225" s="9"/>
      <c r="AOF225" s="9"/>
      <c r="AOG225" s="9"/>
      <c r="AOH225" s="9"/>
      <c r="AOI225" s="9"/>
      <c r="AOJ225" s="9"/>
      <c r="AOK225" s="9"/>
      <c r="AOL225" s="9"/>
      <c r="AOM225" s="9"/>
      <c r="AON225" s="9"/>
      <c r="AOO225" s="9"/>
      <c r="AOP225" s="9"/>
      <c r="AOQ225" s="9"/>
      <c r="AOR225" s="9"/>
      <c r="AOS225" s="9"/>
      <c r="AOT225" s="9"/>
      <c r="AOU225" s="9"/>
      <c r="AOV225" s="9"/>
      <c r="AOW225" s="9"/>
      <c r="AOX225" s="9"/>
      <c r="AOY225" s="9"/>
      <c r="AOZ225" s="9"/>
      <c r="APA225" s="9"/>
      <c r="APB225" s="9"/>
      <c r="APC225" s="9"/>
      <c r="APD225" s="9"/>
      <c r="APE225" s="9"/>
      <c r="APF225" s="9"/>
      <c r="APG225" s="9"/>
      <c r="APH225" s="9"/>
      <c r="API225" s="9"/>
      <c r="APJ225" s="9"/>
      <c r="APK225" s="9"/>
      <c r="APL225" s="9"/>
      <c r="APM225" s="9"/>
      <c r="APN225" s="9"/>
      <c r="APO225" s="9"/>
      <c r="APP225" s="9"/>
      <c r="APQ225" s="9"/>
      <c r="APR225" s="9"/>
      <c r="APS225" s="9"/>
      <c r="APT225" s="9"/>
      <c r="APU225" s="9"/>
      <c r="APV225" s="9"/>
      <c r="APW225" s="9"/>
      <c r="APX225" s="9"/>
      <c r="APY225" s="9"/>
      <c r="APZ225" s="9"/>
      <c r="AQA225" s="9"/>
      <c r="AQB225" s="9"/>
      <c r="AQC225" s="9"/>
      <c r="AQD225" s="9"/>
      <c r="AQE225" s="9"/>
      <c r="AQF225" s="9"/>
      <c r="AQG225" s="9"/>
      <c r="AQH225" s="9"/>
      <c r="AQI225" s="9"/>
      <c r="AQJ225" s="9"/>
      <c r="AQK225" s="9"/>
      <c r="AQL225" s="9"/>
      <c r="AQM225" s="9"/>
      <c r="AQN225" s="9"/>
      <c r="AQO225" s="9"/>
      <c r="AQP225" s="9"/>
      <c r="AQQ225" s="9"/>
      <c r="AQR225" s="9"/>
      <c r="AQS225" s="9"/>
      <c r="AQT225" s="9"/>
      <c r="AQU225" s="9"/>
      <c r="AQV225" s="9"/>
      <c r="AQW225" s="9"/>
      <c r="AQX225" s="9"/>
      <c r="AQY225" s="9"/>
      <c r="AQZ225" s="9"/>
      <c r="ARA225" s="9"/>
      <c r="ARB225" s="9"/>
      <c r="ARC225" s="9"/>
      <c r="ARD225" s="9"/>
      <c r="ARE225" s="9"/>
      <c r="ARF225" s="9"/>
      <c r="ARG225" s="9"/>
      <c r="ARH225" s="9"/>
      <c r="ARI225" s="9"/>
      <c r="ARJ225" s="9"/>
      <c r="ARK225" s="9"/>
      <c r="ARL225" s="9"/>
      <c r="ARM225" s="9"/>
      <c r="ARN225" s="9"/>
      <c r="ARO225" s="9"/>
      <c r="ARP225" s="9"/>
      <c r="ARQ225" s="9"/>
      <c r="ARR225" s="9"/>
      <c r="ARS225" s="9"/>
      <c r="ART225" s="9"/>
      <c r="ARU225" s="9"/>
      <c r="ARV225" s="9"/>
      <c r="ARW225" s="9"/>
      <c r="ARX225" s="9"/>
      <c r="ARY225" s="9"/>
      <c r="ARZ225" s="9"/>
      <c r="ASA225" s="9"/>
      <c r="ASB225" s="9"/>
      <c r="ASC225" s="9"/>
      <c r="ASD225" s="9"/>
      <c r="ASE225" s="9"/>
      <c r="ASF225" s="9"/>
      <c r="ASG225" s="9"/>
      <c r="ASH225" s="9"/>
      <c r="ASI225" s="9"/>
      <c r="ASJ225" s="9"/>
      <c r="ASK225" s="9"/>
      <c r="ASL225" s="9"/>
      <c r="ASM225" s="9"/>
      <c r="ASN225" s="9"/>
      <c r="ASO225" s="9"/>
      <c r="ASP225" s="9"/>
      <c r="ASQ225" s="9"/>
      <c r="ASR225" s="9"/>
      <c r="ASS225" s="9"/>
      <c r="AST225" s="9"/>
      <c r="ASU225" s="9"/>
      <c r="ASV225" s="9"/>
      <c r="ASW225" s="9"/>
      <c r="ASX225" s="9"/>
      <c r="ASY225" s="9"/>
      <c r="ASZ225" s="9"/>
      <c r="ATA225" s="9"/>
      <c r="ATB225" s="9"/>
      <c r="ATC225" s="9"/>
      <c r="ATD225" s="9"/>
      <c r="ATE225" s="9"/>
      <c r="ATF225" s="9"/>
      <c r="ATG225" s="9"/>
      <c r="ATH225" s="9"/>
      <c r="ATI225" s="9"/>
      <c r="ATJ225" s="9"/>
      <c r="ATK225" s="9"/>
      <c r="ATL225" s="9"/>
      <c r="ATM225" s="9"/>
      <c r="ATN225" s="9"/>
      <c r="ATO225" s="9"/>
      <c r="ATP225" s="9"/>
      <c r="ATQ225" s="9"/>
      <c r="ATR225" s="9"/>
      <c r="ATS225" s="9"/>
      <c r="ATT225" s="9"/>
      <c r="ATU225" s="9"/>
      <c r="ATV225" s="9"/>
      <c r="ATW225" s="9"/>
      <c r="ATX225" s="9"/>
      <c r="ATY225" s="9"/>
      <c r="ATZ225" s="9"/>
      <c r="AUA225" s="9"/>
      <c r="AUB225" s="9"/>
      <c r="AUC225" s="9"/>
      <c r="AUD225" s="9"/>
      <c r="AUE225" s="9"/>
      <c r="AUF225" s="9"/>
      <c r="AUG225" s="9"/>
      <c r="AUH225" s="9"/>
      <c r="AUI225" s="9"/>
      <c r="AUJ225" s="9"/>
      <c r="AUK225" s="9"/>
      <c r="AUL225" s="9"/>
      <c r="AUM225" s="9"/>
      <c r="AUN225" s="9"/>
      <c r="AUO225" s="9"/>
      <c r="AUP225" s="9"/>
      <c r="AUQ225" s="9"/>
      <c r="AUR225" s="9"/>
      <c r="AUS225" s="9"/>
      <c r="AUT225" s="9"/>
      <c r="AUU225" s="9"/>
      <c r="AUV225" s="9"/>
      <c r="AUW225" s="9"/>
      <c r="AUX225" s="9"/>
      <c r="AUY225" s="9"/>
      <c r="AUZ225" s="9"/>
      <c r="AVA225" s="9"/>
      <c r="AVB225" s="9"/>
      <c r="AVC225" s="9"/>
      <c r="AVD225" s="9"/>
      <c r="AVE225" s="9"/>
      <c r="AVF225" s="9"/>
      <c r="AVG225" s="9"/>
      <c r="AVH225" s="9"/>
      <c r="AVI225" s="9"/>
      <c r="AVJ225" s="9"/>
      <c r="AVK225" s="9"/>
      <c r="AVL225" s="9"/>
      <c r="AVM225" s="9"/>
      <c r="AVN225" s="9"/>
      <c r="AVO225" s="9"/>
      <c r="AVP225" s="9"/>
      <c r="AVQ225" s="9"/>
      <c r="AVR225" s="9"/>
      <c r="AVS225" s="9"/>
      <c r="AVT225" s="9"/>
      <c r="AVU225" s="9"/>
      <c r="AVV225" s="9"/>
      <c r="AVW225" s="9"/>
      <c r="AVX225" s="9"/>
      <c r="AVY225" s="9"/>
      <c r="AVZ225" s="9"/>
      <c r="AWA225" s="9"/>
      <c r="AWB225" s="9"/>
      <c r="AWC225" s="9"/>
      <c r="AWD225" s="9"/>
      <c r="AWE225" s="9"/>
      <c r="AWF225" s="9"/>
      <c r="AWG225" s="9"/>
      <c r="AWH225" s="9"/>
      <c r="AWI225" s="9"/>
      <c r="AWJ225" s="9"/>
      <c r="AWK225" s="9"/>
      <c r="AWL225" s="9"/>
      <c r="AWM225" s="9"/>
      <c r="AWN225" s="9"/>
      <c r="AWO225" s="9"/>
      <c r="AWP225" s="9"/>
      <c r="AWQ225" s="9"/>
      <c r="AWR225" s="9"/>
      <c r="AWS225" s="9"/>
      <c r="AWT225" s="9"/>
      <c r="AWU225" s="9"/>
      <c r="AWV225" s="9"/>
      <c r="AWW225" s="9"/>
      <c r="AWX225" s="9"/>
      <c r="AWY225" s="9" t="s">
        <v>13817</v>
      </c>
      <c r="AWZ225" s="9"/>
      <c r="AXA225" s="9"/>
      <c r="AXB225" s="9"/>
      <c r="AXC225" s="9"/>
      <c r="AXD225" s="9"/>
      <c r="AXE225" s="9"/>
      <c r="AXF225" s="9"/>
      <c r="AXG225" s="9"/>
      <c r="AXH225" s="9"/>
      <c r="AXI225" s="9"/>
      <c r="AXJ225" s="9"/>
      <c r="AXK225" s="9"/>
      <c r="AXL225" s="9"/>
      <c r="AXM225" s="9"/>
      <c r="AXN225" s="9"/>
      <c r="AXO225" s="9"/>
      <c r="AXP225" s="9"/>
      <c r="AXQ225" s="9"/>
      <c r="AXR225" s="9"/>
      <c r="AXS225" s="9"/>
      <c r="AXT225" s="9"/>
      <c r="AXU225" s="9"/>
      <c r="AXV225" s="9"/>
      <c r="AXW225" s="9"/>
      <c r="AXX225" s="9"/>
      <c r="AXY225" s="9"/>
      <c r="AXZ225" s="9"/>
      <c r="AYA225" s="9"/>
      <c r="AYB225" s="9"/>
      <c r="AYC225" s="9"/>
      <c r="AYD225" s="9"/>
      <c r="AYE225" s="9"/>
      <c r="AYF225" s="9"/>
      <c r="AYG225" s="9"/>
      <c r="AYH225" s="9" t="s">
        <v>13818</v>
      </c>
      <c r="AYI225" s="9"/>
      <c r="AYJ225" s="9"/>
      <c r="AYK225" s="9"/>
      <c r="AYL225" s="9"/>
      <c r="AYM225" s="9"/>
      <c r="AYN225" s="9"/>
      <c r="AYO225" s="9"/>
      <c r="AYP225" s="9"/>
      <c r="AYQ225" s="9"/>
      <c r="AYR225" s="9"/>
      <c r="AYS225" s="9"/>
      <c r="AYT225" s="9"/>
      <c r="AYU225" s="9"/>
      <c r="AYV225" s="9"/>
      <c r="AYW225" s="9"/>
      <c r="AYX225" s="9"/>
      <c r="AYY225" s="9" t="s">
        <v>5691</v>
      </c>
      <c r="AYZ225" s="9" t="s">
        <v>5691</v>
      </c>
      <c r="AZA225" s="9"/>
      <c r="AZB225" s="9"/>
      <c r="AZC225" s="9"/>
      <c r="AZD225" s="9"/>
      <c r="AZE225" s="9"/>
      <c r="AZF225" s="9"/>
      <c r="AZG225" s="9"/>
      <c r="AZH225" s="9"/>
      <c r="AZI225" s="9"/>
      <c r="AZJ225" s="9"/>
      <c r="AZK225" s="9"/>
      <c r="AZL225" s="9"/>
      <c r="AZM225" s="9"/>
      <c r="AZN225" s="9"/>
      <c r="AZO225" s="9"/>
      <c r="AZP225" s="9"/>
      <c r="AZQ225" s="9"/>
      <c r="AZR225" s="9"/>
      <c r="AZS225" s="9"/>
      <c r="AZT225" s="9"/>
      <c r="AZU225" s="9"/>
      <c r="AZV225" s="9"/>
      <c r="AZW225" s="9"/>
      <c r="AZX225" s="9"/>
      <c r="AZY225" s="9"/>
      <c r="AZZ225" s="9"/>
      <c r="BAA225" s="9"/>
      <c r="BAB225" s="9"/>
      <c r="BAC225" s="9"/>
      <c r="BAD225" s="9"/>
      <c r="BAE225" s="9"/>
      <c r="BAF225" s="9"/>
      <c r="BAG225" s="9"/>
      <c r="BAH225" s="9"/>
      <c r="BAI225" s="9"/>
      <c r="BAJ225" s="9"/>
      <c r="BAK225" s="9" t="s">
        <v>13819</v>
      </c>
      <c r="BAL225" s="9"/>
      <c r="BAM225" s="9"/>
      <c r="BAN225" s="9"/>
      <c r="BAO225" s="9"/>
      <c r="BAP225" s="9"/>
      <c r="BAQ225" s="9"/>
      <c r="BAR225" s="9">
        <v>332.0</v>
      </c>
      <c r="BAS225" s="9" t="s">
        <v>13820</v>
      </c>
      <c r="BAT225" s="9">
        <v>590.0</v>
      </c>
      <c r="BAU225" s="9"/>
      <c r="BAV225" s="9"/>
      <c r="BAW225" s="9"/>
      <c r="BAX225" s="9"/>
      <c r="BAY225" s="9"/>
      <c r="BAZ225" s="9"/>
      <c r="BBA225" s="9"/>
      <c r="BBB225" s="9"/>
      <c r="BBC225" s="9"/>
      <c r="BBD225" s="9"/>
      <c r="BBE225" s="9"/>
      <c r="BBF225" s="9"/>
      <c r="BBG225" s="9"/>
      <c r="BBH225" s="9"/>
      <c r="BBI225" s="9" t="s">
        <v>5718</v>
      </c>
      <c r="BBJ225" s="9"/>
      <c r="BBK225" s="9"/>
      <c r="BBL225" s="9"/>
      <c r="BBM225" s="9"/>
      <c r="BBN225" s="9"/>
      <c r="BBO225" s="9"/>
      <c r="BBP225" s="9"/>
      <c r="BBQ225" s="9"/>
      <c r="BBR225" s="9"/>
      <c r="BBS225" s="9"/>
      <c r="BBT225" s="9"/>
      <c r="BBU225" s="9"/>
      <c r="BBV225" s="9"/>
      <c r="BBW225" s="9"/>
      <c r="BBX225" s="9"/>
      <c r="BBY225" s="9"/>
      <c r="BBZ225" s="9"/>
      <c r="BCA225" s="9"/>
      <c r="BCB225" s="9" t="s">
        <v>5707</v>
      </c>
      <c r="BCC225" s="9"/>
      <c r="BCD225" s="9"/>
      <c r="BCE225" s="9"/>
      <c r="BCF225" s="9" t="s">
        <v>5720</v>
      </c>
      <c r="BCG225" s="9" t="s">
        <v>11952</v>
      </c>
      <c r="BCH225" s="9"/>
      <c r="BCI225" s="9"/>
      <c r="BCJ225" s="9"/>
      <c r="BCK225" s="9"/>
      <c r="BCL225" s="9"/>
      <c r="BCM225" s="9"/>
      <c r="BCN225" s="9"/>
      <c r="BCO225" s="9"/>
      <c r="BCP225" s="9"/>
      <c r="BCQ225" s="9"/>
      <c r="BCR225" s="9"/>
      <c r="BCS225" s="9"/>
      <c r="BCT225" s="9"/>
      <c r="BCU225" s="9"/>
      <c r="BCV225" s="9"/>
      <c r="BCW225" s="9"/>
      <c r="BCX225" s="9"/>
      <c r="BCY225" s="9"/>
      <c r="BCZ225" s="9"/>
      <c r="BDA225" s="9"/>
      <c r="BDB225" s="9"/>
      <c r="BDC225" s="9"/>
      <c r="BDD225" s="9" t="s">
        <v>13820</v>
      </c>
      <c r="BDE225" s="9"/>
      <c r="BDF225" s="9"/>
      <c r="BDG225" s="9"/>
      <c r="BDH225" s="9"/>
      <c r="BDI225" s="9"/>
      <c r="BDJ225" s="9"/>
      <c r="BDK225" s="9"/>
      <c r="BDL225" s="9"/>
      <c r="BDM225" s="9"/>
      <c r="BDN225" s="9"/>
      <c r="BDO225" s="9"/>
      <c r="BDP225" s="9"/>
      <c r="BDQ225" s="9"/>
      <c r="BDR225" s="9"/>
      <c r="BDS225" s="9"/>
      <c r="BDT225" s="9"/>
      <c r="BDU225" s="9"/>
      <c r="BDV225" s="9"/>
      <c r="BDW225" s="9"/>
      <c r="BDX225" s="9"/>
      <c r="BDY225" s="9" t="s">
        <v>5691</v>
      </c>
      <c r="BDZ225" s="9" t="s">
        <v>5691</v>
      </c>
      <c r="BEA225" s="9"/>
      <c r="BEB225" s="9"/>
      <c r="BEC225" s="9"/>
      <c r="BED225" s="9"/>
      <c r="BEE225" s="9"/>
      <c r="BEF225" s="9"/>
      <c r="BEG225" s="9"/>
      <c r="BEH225" s="9"/>
      <c r="BEI225" s="9"/>
      <c r="BEJ225" s="9"/>
      <c r="BEK225" s="9"/>
      <c r="BEL225" s="9"/>
      <c r="BEM225" s="9"/>
      <c r="BEN225" s="9"/>
      <c r="BEO225" s="9"/>
      <c r="BEP225" s="9"/>
      <c r="BEQ225" s="9"/>
      <c r="BER225" s="9"/>
      <c r="BES225" s="9"/>
      <c r="BET225" s="9"/>
      <c r="BEU225" s="9"/>
      <c r="BEV225" s="9"/>
      <c r="BEW225" s="9"/>
      <c r="BEX225" s="9"/>
      <c r="BEY225" s="9"/>
      <c r="BEZ225" s="9"/>
      <c r="BFA225" s="9"/>
      <c r="BFB225" s="9"/>
      <c r="BFC225" s="9"/>
      <c r="BFD225" s="9"/>
      <c r="BFE225" s="9"/>
      <c r="BFF225" s="9"/>
      <c r="BFG225" s="9"/>
      <c r="BFH225" s="9"/>
      <c r="BFI225" s="9"/>
      <c r="BFJ225" s="9"/>
      <c r="BFK225" s="9" t="s">
        <v>13821</v>
      </c>
      <c r="BFL225" s="9"/>
      <c r="BFM225" s="9"/>
      <c r="BFN225" s="9"/>
      <c r="BFO225" s="9"/>
      <c r="BFP225" s="9"/>
      <c r="BFQ225" s="9"/>
      <c r="BFR225" s="9">
        <v>332.0</v>
      </c>
      <c r="BFS225" s="9" t="s">
        <v>13822</v>
      </c>
      <c r="BFT225" s="9">
        <v>590.0</v>
      </c>
      <c r="BFU225" s="9"/>
      <c r="BFV225" s="9"/>
      <c r="BFW225" s="9"/>
      <c r="BFX225" s="9"/>
      <c r="BFY225" s="9"/>
      <c r="BFZ225" s="9"/>
      <c r="BGA225" s="9"/>
      <c r="BGB225" s="9"/>
      <c r="BGC225" s="9"/>
      <c r="BGD225" s="9"/>
      <c r="BGE225" s="9"/>
      <c r="BGF225" s="9"/>
      <c r="BGG225" s="9"/>
      <c r="BGH225" s="9"/>
      <c r="BGI225" s="9" t="s">
        <v>5718</v>
      </c>
      <c r="BGJ225" s="9"/>
      <c r="BGK225" s="9"/>
      <c r="BGL225" s="9"/>
      <c r="BGM225" s="9"/>
      <c r="BGN225" s="9"/>
      <c r="BGO225" s="9"/>
      <c r="BGP225" s="9"/>
      <c r="BGQ225" s="9"/>
      <c r="BGR225" s="9"/>
      <c r="BGS225" s="9"/>
      <c r="BGT225" s="9"/>
      <c r="BGU225" s="9"/>
      <c r="BGV225" s="9"/>
      <c r="BGW225" s="9"/>
      <c r="BGX225" s="9"/>
      <c r="BGY225" s="9"/>
      <c r="BGZ225" s="9"/>
      <c r="BHA225" s="9"/>
      <c r="BHB225" s="9" t="s">
        <v>5707</v>
      </c>
      <c r="BHC225" s="9"/>
      <c r="BHD225" s="9"/>
      <c r="BHE225" s="9"/>
      <c r="BHF225" s="9" t="s">
        <v>5720</v>
      </c>
      <c r="BHG225" s="9" t="s">
        <v>11952</v>
      </c>
      <c r="BHH225" s="9"/>
      <c r="BHI225" s="9"/>
      <c r="BHJ225" s="9"/>
      <c r="BHK225" s="9"/>
      <c r="BHL225" s="9"/>
      <c r="BHM225" s="9"/>
      <c r="BHN225" s="9"/>
      <c r="BHO225" s="9"/>
      <c r="BHP225" s="9"/>
      <c r="BHQ225" s="9"/>
      <c r="BHR225" s="9"/>
      <c r="BHS225" s="9"/>
      <c r="BHT225" s="9"/>
      <c r="BHU225" s="9"/>
      <c r="BHV225" s="9"/>
      <c r="BHW225" s="9"/>
      <c r="BHX225" s="9"/>
      <c r="BHY225" s="9"/>
      <c r="BHZ225" s="9"/>
      <c r="BIA225" s="9"/>
      <c r="BIB225" s="9"/>
      <c r="BIC225" s="9"/>
      <c r="BID225" s="9" t="s">
        <v>13822</v>
      </c>
      <c r="BIE225" s="9"/>
      <c r="BIF225" s="9"/>
      <c r="BIG225" s="9"/>
      <c r="BIH225" s="9"/>
      <c r="BII225" s="9"/>
      <c r="BIJ225" s="9"/>
      <c r="BIK225" s="9"/>
      <c r="BIL225" s="9"/>
      <c r="BIM225" s="9"/>
      <c r="BIN225" s="9"/>
      <c r="BIO225" s="9"/>
      <c r="BIP225" s="9"/>
      <c r="BIQ225" s="9"/>
      <c r="BIR225" s="9"/>
      <c r="BIS225" s="9"/>
      <c r="BIT225" s="9"/>
      <c r="BIU225" s="9"/>
      <c r="BIV225" s="9"/>
      <c r="BIW225" s="9"/>
      <c r="BIX225" s="9"/>
      <c r="BIY225" s="9" t="s">
        <v>5691</v>
      </c>
      <c r="BIZ225" s="9" t="s">
        <v>5691</v>
      </c>
      <c r="BJA225" s="9"/>
      <c r="BJB225" s="9"/>
      <c r="BJC225" s="9"/>
      <c r="BJD225" s="9"/>
      <c r="BJE225" s="9"/>
      <c r="BJF225" s="9"/>
      <c r="BJG225" s="9"/>
      <c r="BJH225" s="9"/>
      <c r="BJI225" s="9"/>
      <c r="BJJ225" s="9"/>
      <c r="BJK225" s="9"/>
      <c r="BJL225" s="9"/>
      <c r="BJM225" s="9"/>
      <c r="BJN225" s="9"/>
      <c r="BJO225" s="9"/>
      <c r="BJP225" s="9"/>
      <c r="BJQ225" s="9"/>
      <c r="BJR225" s="9"/>
      <c r="BJS225" s="9"/>
      <c r="BJT225" s="9"/>
      <c r="BJU225" s="9"/>
      <c r="BJV225" s="9"/>
      <c r="BJW225" s="9"/>
      <c r="BJX225" s="9"/>
      <c r="BJY225" s="9"/>
      <c r="BJZ225" s="9"/>
      <c r="BKA225" s="9"/>
      <c r="BKB225" s="9"/>
      <c r="BKC225" s="9"/>
      <c r="BKD225" s="9"/>
      <c r="BKE225" s="9"/>
      <c r="BKF225" s="9"/>
      <c r="BKG225" s="9"/>
      <c r="BKH225" s="9"/>
      <c r="BKI225" s="9"/>
      <c r="BKJ225" s="9"/>
      <c r="BKK225" s="9" t="s">
        <v>13823</v>
      </c>
      <c r="BKL225" s="9"/>
      <c r="BKM225" s="9"/>
      <c r="BKN225" s="9"/>
      <c r="BKO225" s="9"/>
      <c r="BKP225" s="9"/>
      <c r="BKQ225" s="9"/>
      <c r="BKR225" s="9">
        <v>590.0</v>
      </c>
      <c r="BKS225" s="9" t="s">
        <v>13824</v>
      </c>
      <c r="BKT225" s="9">
        <v>332.0</v>
      </c>
      <c r="BKU225" s="9"/>
      <c r="BKV225" s="9"/>
      <c r="BKW225" s="9"/>
      <c r="BKX225" s="9"/>
      <c r="BKY225" s="9"/>
      <c r="BKZ225" s="9"/>
      <c r="BLA225" s="9"/>
      <c r="BLB225" s="9"/>
      <c r="BLC225" s="9"/>
      <c r="BLD225" s="9"/>
      <c r="BLE225" s="9"/>
      <c r="BLF225" s="9"/>
      <c r="BLG225" s="9"/>
      <c r="BLH225" s="9"/>
      <c r="BLI225" s="9" t="s">
        <v>5718</v>
      </c>
      <c r="BLJ225" s="9"/>
      <c r="BLK225" s="9"/>
      <c r="BLL225" s="9"/>
      <c r="BLM225" s="9"/>
      <c r="BLN225" s="9"/>
      <c r="BLO225" s="9"/>
      <c r="BLP225" s="9"/>
      <c r="BLQ225" s="9"/>
      <c r="BLR225" s="9"/>
      <c r="BLS225" s="9"/>
      <c r="BLT225" s="9"/>
      <c r="BLU225" s="9"/>
      <c r="BLV225" s="9"/>
      <c r="BLW225" s="9"/>
      <c r="BLX225" s="9"/>
      <c r="BLY225" s="9"/>
      <c r="BLZ225" s="9"/>
      <c r="BMA225" s="9"/>
      <c r="BMB225" s="9" t="s">
        <v>5707</v>
      </c>
      <c r="BMC225" s="9"/>
      <c r="BMD225" s="9"/>
      <c r="BME225" s="9"/>
      <c r="BMF225" s="9" t="s">
        <v>5720</v>
      </c>
      <c r="BMG225" s="9" t="s">
        <v>11952</v>
      </c>
      <c r="BMH225" s="9"/>
      <c r="BMI225" s="9"/>
      <c r="BMJ225" s="9"/>
      <c r="BMK225" s="9"/>
      <c r="BML225" s="9"/>
      <c r="BMM225" s="9"/>
      <c r="BMN225" s="9"/>
      <c r="BMO225" s="9"/>
      <c r="BMP225" s="9"/>
      <c r="BMQ225" s="9"/>
      <c r="BMR225" s="9"/>
      <c r="BMS225" s="9"/>
      <c r="BMT225" s="9"/>
      <c r="BMU225" s="9"/>
      <c r="BMV225" s="9"/>
      <c r="BMW225" s="9"/>
      <c r="BMX225" s="9"/>
      <c r="BMY225" s="9"/>
      <c r="BMZ225" s="9"/>
      <c r="BNA225" s="9"/>
      <c r="BNB225" s="9"/>
      <c r="BNC225" s="9"/>
      <c r="BND225" s="9" t="s">
        <v>13824</v>
      </c>
      <c r="BNE225" s="9"/>
      <c r="BNF225" s="9"/>
      <c r="BNG225" s="9"/>
      <c r="BNH225" s="9"/>
      <c r="BNI225" s="9"/>
      <c r="BNJ225" s="9"/>
      <c r="BNK225" s="9"/>
      <c r="BNL225" s="9"/>
      <c r="BNM225" s="9"/>
      <c r="BNN225" s="9"/>
      <c r="BNO225" s="9"/>
      <c r="BNP225" s="9"/>
      <c r="BNQ225" s="9"/>
      <c r="BNR225" s="9"/>
      <c r="BNS225" s="9"/>
      <c r="BNT225" s="9"/>
      <c r="BNU225" s="9"/>
      <c r="BNV225" s="9"/>
      <c r="BNW225" s="9"/>
      <c r="BNX225" s="9"/>
      <c r="BNY225" s="9" t="s">
        <v>5691</v>
      </c>
      <c r="BNZ225" s="9" t="s">
        <v>5691</v>
      </c>
      <c r="BOA225" s="9"/>
      <c r="BOB225" s="9"/>
      <c r="BOC225" s="9"/>
      <c r="BOD225" s="9"/>
      <c r="BOE225" s="9"/>
      <c r="BOF225" s="9"/>
      <c r="BOG225" s="9"/>
      <c r="BOH225" s="9"/>
      <c r="BOI225" s="9"/>
      <c r="BOJ225" s="9"/>
      <c r="BOK225" s="9"/>
      <c r="BOL225" s="9"/>
      <c r="BOM225" s="9"/>
      <c r="BON225" s="9"/>
      <c r="BOO225" s="9"/>
      <c r="BOP225" s="9"/>
      <c r="BOQ225" s="9"/>
      <c r="BOR225" s="9"/>
      <c r="BOS225" s="9"/>
      <c r="BOT225" s="9"/>
      <c r="BOU225" s="9"/>
      <c r="BOV225" s="9"/>
      <c r="BOW225" s="9"/>
      <c r="BOX225" s="9"/>
      <c r="BOY225" s="9"/>
      <c r="BOZ225" s="9"/>
      <c r="BPA225" s="9"/>
      <c r="BPB225" s="9"/>
      <c r="BPC225" s="9"/>
      <c r="BPD225" s="9"/>
      <c r="BPE225" s="9"/>
      <c r="BPF225" s="9"/>
      <c r="BPG225" s="9"/>
      <c r="BPH225" s="9"/>
      <c r="BPI225" s="9"/>
      <c r="BPJ225" s="9"/>
      <c r="BPK225" s="9" t="s">
        <v>13825</v>
      </c>
      <c r="BPL225" s="9"/>
      <c r="BPM225" s="9"/>
      <c r="BPN225" s="9"/>
      <c r="BPO225" s="9"/>
      <c r="BPP225" s="9"/>
      <c r="BPQ225" s="9"/>
      <c r="BPR225" s="9">
        <v>590.0</v>
      </c>
      <c r="BPS225" s="9" t="s">
        <v>13826</v>
      </c>
      <c r="BPT225" s="9">
        <v>332.0</v>
      </c>
      <c r="BPU225" s="9"/>
      <c r="BPV225" s="9"/>
      <c r="BPW225" s="9"/>
      <c r="BPX225" s="9"/>
      <c r="BPY225" s="9"/>
      <c r="BPZ225" s="9"/>
      <c r="BQA225" s="9"/>
      <c r="BQB225" s="9"/>
      <c r="BQC225" s="9"/>
      <c r="BQD225" s="9"/>
      <c r="BQE225" s="9"/>
      <c r="BQF225" s="9"/>
      <c r="BQG225" s="9"/>
      <c r="BQH225" s="9"/>
      <c r="BQI225" s="9" t="s">
        <v>5718</v>
      </c>
      <c r="BQJ225" s="9"/>
      <c r="BQK225" s="9"/>
      <c r="BQL225" s="9"/>
      <c r="BQM225" s="9"/>
      <c r="BQN225" s="9"/>
      <c r="BQO225" s="9"/>
      <c r="BQP225" s="9"/>
      <c r="BQQ225" s="9"/>
      <c r="BQR225" s="9"/>
      <c r="BQS225" s="9"/>
      <c r="BQT225" s="9"/>
      <c r="BQU225" s="9"/>
      <c r="BQV225" s="9"/>
      <c r="BQW225" s="9"/>
      <c r="BQX225" s="9"/>
      <c r="BQY225" s="9"/>
      <c r="BQZ225" s="9"/>
      <c r="BRA225" s="9"/>
      <c r="BRB225" s="9" t="s">
        <v>5707</v>
      </c>
      <c r="BRC225" s="9"/>
      <c r="BRD225" s="9"/>
      <c r="BRE225" s="9"/>
      <c r="BRF225" s="9" t="s">
        <v>5720</v>
      </c>
      <c r="BRG225" s="9" t="s">
        <v>11952</v>
      </c>
      <c r="BRH225" s="9"/>
      <c r="BRI225" s="9"/>
      <c r="BRJ225" s="9"/>
      <c r="BRK225" s="9"/>
      <c r="BRL225" s="9"/>
      <c r="BRM225" s="9"/>
      <c r="BRN225" s="9"/>
      <c r="BRO225" s="9"/>
      <c r="BRP225" s="9"/>
      <c r="BRQ225" s="9"/>
      <c r="BRR225" s="9"/>
      <c r="BRS225" s="9"/>
      <c r="BRT225" s="9"/>
      <c r="BRU225" s="9"/>
      <c r="BRV225" s="9"/>
      <c r="BRW225" s="9"/>
      <c r="BRX225" s="9"/>
      <c r="BRY225" s="9"/>
      <c r="BRZ225" s="9"/>
      <c r="BSA225" s="9"/>
      <c r="BSB225" s="9"/>
      <c r="BSC225" s="9"/>
      <c r="BSD225" s="9" t="s">
        <v>13826</v>
      </c>
      <c r="BSE225" s="9"/>
      <c r="BSF225" s="9"/>
      <c r="BSG225" s="9"/>
      <c r="BSH225" s="9"/>
      <c r="BSI225" s="9"/>
      <c r="BSJ225" s="9"/>
      <c r="BSK225" s="9"/>
      <c r="BSL225" s="9"/>
      <c r="BSM225" s="9"/>
      <c r="BSN225" s="9"/>
      <c r="BSO225" s="9"/>
      <c r="BSP225" s="9"/>
      <c r="BSQ225" s="9"/>
      <c r="BSR225" s="9"/>
      <c r="BSS225" s="9"/>
      <c r="BST225" s="9"/>
      <c r="BSU225" s="9"/>
      <c r="BSV225" s="9"/>
      <c r="BSW225" s="9"/>
      <c r="BSX225" s="9"/>
      <c r="BSY225" s="9" t="s">
        <v>5691</v>
      </c>
      <c r="BSZ225" s="9" t="s">
        <v>5691</v>
      </c>
      <c r="BTA225" s="9"/>
      <c r="BTB225" s="9"/>
      <c r="BTC225" s="9"/>
      <c r="BTD225" s="9"/>
      <c r="BTE225" s="9"/>
      <c r="BTF225" s="9"/>
      <c r="BTG225" s="9"/>
      <c r="BTH225" s="9"/>
      <c r="BTI225" s="9"/>
      <c r="BTJ225" s="9"/>
      <c r="BTK225" s="9"/>
      <c r="BTL225" s="9"/>
      <c r="BTM225" s="9"/>
      <c r="BTN225" s="9"/>
      <c r="BTO225" s="9"/>
      <c r="BTP225" s="9"/>
      <c r="BTQ225" s="9"/>
      <c r="BTR225" s="9"/>
      <c r="BTS225" s="9"/>
      <c r="BTT225" s="9"/>
      <c r="BTU225" s="9"/>
      <c r="BTV225" s="9"/>
      <c r="BTW225" s="9"/>
      <c r="BTX225" s="9"/>
      <c r="BTY225" s="9"/>
      <c r="BTZ225" s="9"/>
      <c r="BUA225" s="9"/>
      <c r="BUB225" s="9"/>
      <c r="BUC225" s="9"/>
      <c r="BUD225" s="9"/>
      <c r="BUE225" s="9"/>
      <c r="BUF225" s="9"/>
      <c r="BUG225" s="9"/>
      <c r="BUH225" s="9"/>
      <c r="BUI225" s="9"/>
      <c r="BUJ225" s="9"/>
      <c r="BUK225" s="9" t="s">
        <v>13827</v>
      </c>
      <c r="BUL225" s="9"/>
      <c r="BUM225" s="9"/>
      <c r="BUN225" s="9"/>
      <c r="BUO225" s="9"/>
      <c r="BUP225" s="9"/>
      <c r="BUQ225" s="9"/>
      <c r="BUR225" s="9">
        <v>332.0</v>
      </c>
      <c r="BUS225" s="9" t="s">
        <v>13828</v>
      </c>
      <c r="BUT225" s="9">
        <v>590.0</v>
      </c>
      <c r="BUU225" s="9"/>
      <c r="BUV225" s="9"/>
      <c r="BUW225" s="9"/>
      <c r="BUX225" s="9"/>
      <c r="BUY225" s="9"/>
      <c r="BUZ225" s="9"/>
      <c r="BVA225" s="9"/>
      <c r="BVB225" s="9"/>
      <c r="BVC225" s="9"/>
      <c r="BVD225" s="9"/>
      <c r="BVE225" s="9"/>
      <c r="BVF225" s="9"/>
      <c r="BVG225" s="9"/>
      <c r="BVH225" s="9"/>
      <c r="BVI225" s="9" t="s">
        <v>5718</v>
      </c>
      <c r="BVJ225" s="9"/>
      <c r="BVK225" s="9"/>
      <c r="BVL225" s="9"/>
      <c r="BVM225" s="9"/>
      <c r="BVN225" s="9"/>
      <c r="BVO225" s="9"/>
      <c r="BVP225" s="9"/>
      <c r="BVQ225" s="9"/>
      <c r="BVR225" s="9"/>
      <c r="BVS225" s="9"/>
      <c r="BVT225" s="9"/>
      <c r="BVU225" s="9"/>
      <c r="BVV225" s="9"/>
      <c r="BVW225" s="9"/>
      <c r="BVX225" s="9"/>
      <c r="BVY225" s="9"/>
      <c r="BVZ225" s="9"/>
      <c r="BWA225" s="9"/>
      <c r="BWB225" s="9" t="s">
        <v>5707</v>
      </c>
      <c r="BWC225" s="9"/>
      <c r="BWD225" s="9"/>
      <c r="BWE225" s="9"/>
      <c r="BWF225" s="9" t="s">
        <v>5720</v>
      </c>
      <c r="BWG225" s="9" t="s">
        <v>11952</v>
      </c>
      <c r="BWH225" s="9"/>
      <c r="BWI225" s="9"/>
      <c r="BWJ225" s="9"/>
      <c r="BWK225" s="9"/>
      <c r="BWL225" s="9"/>
      <c r="BWM225" s="9"/>
      <c r="BWN225" s="9"/>
      <c r="BWO225" s="9"/>
      <c r="BWP225" s="9"/>
      <c r="BWQ225" s="9"/>
      <c r="BWR225" s="9"/>
      <c r="BWS225" s="9"/>
      <c r="BWT225" s="9"/>
      <c r="BWU225" s="9"/>
      <c r="BWV225" s="9"/>
      <c r="BWW225" s="9"/>
      <c r="BWX225" s="9"/>
      <c r="BWY225" s="9"/>
      <c r="BWZ225" s="9"/>
      <c r="BXA225" s="9"/>
      <c r="BXB225" s="9"/>
      <c r="BXC225" s="9"/>
      <c r="BXD225" s="9" t="s">
        <v>13828</v>
      </c>
    </row>
    <row r="226" ht="14.25" customHeight="1">
      <c r="A226" s="9">
        <v>13.0</v>
      </c>
      <c r="B226" s="9" t="s">
        <v>11947</v>
      </c>
      <c r="C226" s="9" t="s">
        <v>11948</v>
      </c>
      <c r="D226" s="9" t="s">
        <v>11948</v>
      </c>
      <c r="E226" s="9"/>
      <c r="F226" s="9">
        <v>0.0</v>
      </c>
      <c r="G226" s="9" t="s">
        <v>13829</v>
      </c>
      <c r="H226" s="9"/>
      <c r="I226" s="9"/>
      <c r="J226" s="9"/>
      <c r="K226" s="9"/>
      <c r="L226" s="9"/>
      <c r="M226" s="9"/>
      <c r="N226" s="9"/>
      <c r="O226" s="9"/>
      <c r="P226" s="9">
        <v>0.0</v>
      </c>
      <c r="Q226" s="9" t="s">
        <v>13830</v>
      </c>
      <c r="R226" s="9"/>
      <c r="S226" s="9" t="s">
        <v>3512</v>
      </c>
      <c r="T226" s="9" t="s">
        <v>3511</v>
      </c>
      <c r="ANB226" s="9"/>
      <c r="ANC226" s="9"/>
      <c r="AND226" s="9"/>
      <c r="ANE226" s="9"/>
      <c r="ANF226" s="9"/>
      <c r="ANG226" s="9"/>
      <c r="ANH226" s="9"/>
      <c r="ANI226" s="9"/>
      <c r="ANJ226" s="9"/>
      <c r="ANK226" s="9"/>
      <c r="ANL226" s="9"/>
      <c r="ANM226" s="9"/>
      <c r="ANN226" s="9"/>
      <c r="ANO226" s="9"/>
      <c r="ANP226" s="9"/>
      <c r="ANQ226" s="9"/>
      <c r="ANR226" s="9"/>
      <c r="ANS226" s="9"/>
      <c r="ANT226" s="9"/>
      <c r="ANU226" s="9"/>
      <c r="ANV226" s="9"/>
      <c r="ANW226" s="9"/>
      <c r="ANX226" s="9"/>
      <c r="ANY226" s="9"/>
      <c r="ANZ226" s="9"/>
      <c r="AOA226" s="9"/>
      <c r="AOB226" s="9"/>
      <c r="AOC226" s="9"/>
      <c r="AOD226" s="9"/>
      <c r="AOE226" s="9"/>
      <c r="AOF226" s="9"/>
      <c r="AOG226" s="9"/>
      <c r="AOH226" s="9"/>
      <c r="AOI226" s="9"/>
      <c r="AOJ226" s="9"/>
      <c r="AOK226" s="9"/>
      <c r="AOL226" s="9"/>
      <c r="AOM226" s="9"/>
      <c r="AON226" s="9"/>
      <c r="AOO226" s="9"/>
      <c r="AOP226" s="9"/>
      <c r="AOQ226" s="9"/>
      <c r="AOR226" s="9"/>
      <c r="AOS226" s="9"/>
      <c r="AOT226" s="9"/>
      <c r="AOU226" s="9"/>
      <c r="AOV226" s="9"/>
      <c r="AOW226" s="9"/>
      <c r="AOX226" s="9"/>
      <c r="AOY226" s="9"/>
      <c r="AOZ226" s="9"/>
      <c r="APA226" s="9"/>
      <c r="APB226" s="9"/>
      <c r="APC226" s="9"/>
      <c r="APD226" s="9"/>
      <c r="APE226" s="9"/>
      <c r="APF226" s="9"/>
      <c r="APG226" s="9"/>
      <c r="APH226" s="9"/>
      <c r="API226" s="9"/>
      <c r="APJ226" s="9"/>
      <c r="APK226" s="9"/>
      <c r="APL226" s="9"/>
      <c r="APM226" s="9"/>
      <c r="APN226" s="9"/>
      <c r="APO226" s="9"/>
      <c r="APP226" s="9"/>
      <c r="APQ226" s="9"/>
      <c r="APR226" s="9"/>
      <c r="APS226" s="9"/>
      <c r="APT226" s="9"/>
      <c r="APU226" s="9"/>
      <c r="APV226" s="9"/>
      <c r="APW226" s="9"/>
      <c r="APX226" s="9"/>
      <c r="APY226" s="9"/>
      <c r="APZ226" s="9"/>
      <c r="AQA226" s="9"/>
      <c r="AQB226" s="9"/>
      <c r="AQC226" s="9"/>
      <c r="AQD226" s="9"/>
      <c r="AQE226" s="9"/>
      <c r="AQF226" s="9"/>
      <c r="AQG226" s="9"/>
      <c r="AQH226" s="9"/>
      <c r="AQI226" s="9"/>
      <c r="AQJ226" s="9"/>
      <c r="AQK226" s="9"/>
      <c r="AQL226" s="9"/>
      <c r="AQM226" s="9"/>
      <c r="AQN226" s="9"/>
      <c r="AQO226" s="9"/>
      <c r="AQP226" s="9"/>
      <c r="AQQ226" s="9"/>
      <c r="AQR226" s="9"/>
      <c r="AQS226" s="9"/>
      <c r="AQT226" s="9"/>
      <c r="AQU226" s="9"/>
      <c r="AQV226" s="9"/>
      <c r="AQW226" s="9"/>
      <c r="AQX226" s="9"/>
      <c r="AQY226" s="9"/>
      <c r="AQZ226" s="9"/>
      <c r="ARA226" s="9"/>
      <c r="ARB226" s="9"/>
      <c r="ARC226" s="9"/>
      <c r="ARD226" s="9"/>
      <c r="ARE226" s="9"/>
      <c r="ARF226" s="9"/>
      <c r="ARG226" s="9"/>
      <c r="ARH226" s="9"/>
      <c r="ARI226" s="9"/>
      <c r="ARJ226" s="9"/>
      <c r="ARK226" s="9"/>
      <c r="ARL226" s="9"/>
      <c r="ARM226" s="9"/>
      <c r="ARN226" s="9"/>
      <c r="ARO226" s="9"/>
      <c r="ARP226" s="9"/>
      <c r="ARQ226" s="9"/>
      <c r="ARR226" s="9"/>
      <c r="ARS226" s="9"/>
      <c r="ART226" s="9"/>
      <c r="ARU226" s="9"/>
      <c r="ARV226" s="9"/>
      <c r="ARW226" s="9"/>
      <c r="ARX226" s="9"/>
      <c r="ARY226" s="9"/>
      <c r="ARZ226" s="9"/>
      <c r="ASA226" s="9"/>
      <c r="ASB226" s="9"/>
      <c r="ASC226" s="9"/>
      <c r="ASD226" s="9"/>
      <c r="ASE226" s="9"/>
      <c r="ASF226" s="9"/>
      <c r="ASG226" s="9"/>
      <c r="ASH226" s="9"/>
      <c r="ASI226" s="9"/>
      <c r="ASJ226" s="9"/>
      <c r="ASK226" s="9"/>
      <c r="ASL226" s="9"/>
      <c r="ASM226" s="9"/>
      <c r="ASN226" s="9"/>
      <c r="ASO226" s="9"/>
      <c r="ASP226" s="9"/>
      <c r="ASQ226" s="9"/>
      <c r="ASR226" s="9"/>
      <c r="ASS226" s="9"/>
      <c r="AST226" s="9"/>
      <c r="ASU226" s="9"/>
      <c r="ASV226" s="9"/>
      <c r="ASW226" s="9"/>
      <c r="ASX226" s="9"/>
      <c r="ASY226" s="9"/>
      <c r="ASZ226" s="9"/>
      <c r="ATA226" s="9"/>
      <c r="ATB226" s="9"/>
      <c r="ATC226" s="9"/>
      <c r="ATD226" s="9"/>
      <c r="ATE226" s="9"/>
      <c r="ATF226" s="9"/>
      <c r="ATG226" s="9"/>
      <c r="ATH226" s="9"/>
      <c r="ATI226" s="9"/>
      <c r="ATJ226" s="9"/>
      <c r="ATK226" s="9"/>
      <c r="ATL226" s="9"/>
      <c r="ATM226" s="9"/>
      <c r="ATN226" s="9"/>
      <c r="ATO226" s="9"/>
      <c r="ATP226" s="9"/>
      <c r="ATQ226" s="9"/>
      <c r="ATR226" s="9"/>
      <c r="ATS226" s="9"/>
      <c r="ATT226" s="9"/>
      <c r="ATU226" s="9"/>
      <c r="ATV226" s="9"/>
      <c r="ATW226" s="9"/>
      <c r="ATX226" s="9"/>
      <c r="ATY226" s="9"/>
      <c r="ATZ226" s="9"/>
      <c r="AUA226" s="9"/>
      <c r="AUB226" s="9"/>
      <c r="AUC226" s="9"/>
      <c r="AUD226" s="9"/>
      <c r="AUE226" s="9"/>
      <c r="AUF226" s="9"/>
      <c r="AUG226" s="9"/>
      <c r="AUH226" s="9"/>
      <c r="AUI226" s="9"/>
      <c r="AUJ226" s="9"/>
      <c r="AUK226" s="9"/>
      <c r="AUL226" s="9"/>
      <c r="AUM226" s="9"/>
      <c r="AUN226" s="9"/>
      <c r="AUO226" s="9"/>
      <c r="AUP226" s="9"/>
      <c r="AUQ226" s="9"/>
      <c r="AUR226" s="9"/>
      <c r="AUS226" s="9"/>
      <c r="AUT226" s="9"/>
      <c r="AUU226" s="9"/>
      <c r="AUV226" s="9"/>
      <c r="AUW226" s="9"/>
      <c r="AUX226" s="9"/>
      <c r="AUY226" s="9"/>
      <c r="AUZ226" s="9"/>
      <c r="AVA226" s="9"/>
      <c r="AVB226" s="9"/>
      <c r="AVC226" s="9"/>
      <c r="AVD226" s="9"/>
      <c r="AVE226" s="9"/>
      <c r="AVF226" s="9"/>
      <c r="AVG226" s="9"/>
      <c r="AVH226" s="9"/>
      <c r="AVI226" s="9"/>
      <c r="AVJ226" s="9"/>
      <c r="AVK226" s="9"/>
      <c r="AVL226" s="9"/>
      <c r="AVM226" s="9"/>
      <c r="AVN226" s="9"/>
      <c r="AVO226" s="9"/>
      <c r="AVP226" s="9"/>
      <c r="AVQ226" s="9"/>
      <c r="AVR226" s="9"/>
      <c r="AVS226" s="9"/>
      <c r="AVT226" s="9"/>
      <c r="AVU226" s="9"/>
      <c r="AVV226" s="9"/>
      <c r="AVW226" s="9"/>
      <c r="AVX226" s="9"/>
      <c r="AVY226" s="9"/>
      <c r="AVZ226" s="9"/>
      <c r="AWA226" s="9"/>
      <c r="AWB226" s="9"/>
      <c r="AWC226" s="9"/>
      <c r="AWD226" s="9"/>
      <c r="AWE226" s="9"/>
      <c r="AWF226" s="9"/>
      <c r="AWG226" s="9"/>
      <c r="AWH226" s="9"/>
      <c r="AWI226" s="9"/>
      <c r="AWJ226" s="9"/>
      <c r="AWK226" s="9"/>
      <c r="AWL226" s="9"/>
      <c r="AWM226" s="9"/>
      <c r="AWN226" s="9"/>
      <c r="AWO226" s="9"/>
      <c r="AWP226" s="9"/>
      <c r="AWQ226" s="9"/>
      <c r="AWR226" s="9"/>
      <c r="AWS226" s="9"/>
      <c r="AWT226" s="9"/>
      <c r="AWU226" s="9"/>
      <c r="AWV226" s="9"/>
      <c r="AWW226" s="9"/>
      <c r="AWX226" s="9"/>
      <c r="AWY226" s="9"/>
      <c r="AWZ226" s="9"/>
      <c r="AXA226" s="9"/>
      <c r="AXB226" s="9"/>
      <c r="AXC226" s="9"/>
      <c r="AXD226" s="9"/>
      <c r="AXE226" s="9"/>
      <c r="AXF226" s="9"/>
      <c r="AXG226" s="9"/>
      <c r="AXH226" s="9"/>
      <c r="AXI226" s="9"/>
      <c r="AXJ226" s="9"/>
      <c r="AXK226" s="9"/>
      <c r="AXL226" s="9"/>
      <c r="AXM226" s="9"/>
      <c r="AXN226" s="9"/>
      <c r="AXO226" s="9"/>
      <c r="AXP226" s="9"/>
      <c r="AXQ226" s="9"/>
      <c r="AXR226" s="9"/>
      <c r="AXS226" s="9"/>
      <c r="AXT226" s="9"/>
      <c r="AXU226" s="9"/>
      <c r="AXV226" s="9"/>
      <c r="AXW226" s="9"/>
      <c r="AXX226" s="9"/>
      <c r="AXY226" s="9"/>
      <c r="AXZ226" s="9"/>
      <c r="AYA226" s="9"/>
      <c r="AYB226" s="9"/>
      <c r="AYC226" s="9"/>
      <c r="AYD226" s="9"/>
      <c r="AYE226" s="9"/>
      <c r="AYF226" s="9"/>
      <c r="AYG226" s="9"/>
      <c r="AYH226" s="9"/>
      <c r="AYI226" s="9"/>
      <c r="AYJ226" s="9"/>
      <c r="AYK226" s="9"/>
      <c r="AYL226" s="9"/>
      <c r="AYM226" s="9"/>
      <c r="AYN226" s="9"/>
      <c r="AYO226" s="9"/>
      <c r="AYP226" s="9"/>
      <c r="AYQ226" s="9"/>
      <c r="AYR226" s="9"/>
      <c r="AYS226" s="9"/>
      <c r="AYT226" s="9"/>
      <c r="AYU226" s="9"/>
      <c r="AYV226" s="9"/>
      <c r="AYW226" s="9"/>
      <c r="AYX226" s="9"/>
      <c r="AYY226" s="9"/>
      <c r="AYZ226" s="9"/>
      <c r="AZA226" s="9"/>
      <c r="AZB226" s="9"/>
      <c r="AZC226" s="9"/>
      <c r="AZD226" s="9"/>
      <c r="AZE226" s="9"/>
      <c r="AZF226" s="9"/>
      <c r="AZG226" s="9"/>
      <c r="AZH226" s="9"/>
      <c r="AZI226" s="9"/>
      <c r="AZJ226" s="9"/>
      <c r="AZK226" s="9"/>
      <c r="AZL226" s="9"/>
      <c r="AZM226" s="9"/>
      <c r="AZN226" s="9"/>
      <c r="AZO226" s="9"/>
      <c r="AZP226" s="9"/>
      <c r="AZQ226" s="9"/>
      <c r="AZR226" s="9"/>
      <c r="AZS226" s="9"/>
      <c r="AZT226" s="9"/>
      <c r="AZU226" s="9"/>
      <c r="AZV226" s="9"/>
      <c r="AZW226" s="9"/>
      <c r="AZX226" s="9"/>
      <c r="AZY226" s="9"/>
      <c r="AZZ226" s="9"/>
      <c r="BAA226" s="9"/>
      <c r="BAB226" s="9"/>
      <c r="BAC226" s="9"/>
      <c r="BAD226" s="9"/>
      <c r="BAE226" s="9"/>
      <c r="BAF226" s="9"/>
      <c r="BAG226" s="9"/>
      <c r="BAH226" s="9"/>
      <c r="BAI226" s="9"/>
      <c r="BAJ226" s="9"/>
      <c r="BAK226" s="9"/>
      <c r="BAL226" s="9"/>
      <c r="BAM226" s="9"/>
      <c r="BAN226" s="9"/>
      <c r="BAO226" s="9"/>
      <c r="BAP226" s="9"/>
      <c r="BAQ226" s="9"/>
      <c r="BAR226" s="9"/>
      <c r="BAS226" s="9"/>
      <c r="BAT226" s="9"/>
      <c r="BAU226" s="9"/>
      <c r="BAV226" s="9"/>
      <c r="BAW226" s="9"/>
      <c r="BAX226" s="9"/>
      <c r="BAY226" s="9"/>
      <c r="BAZ226" s="9"/>
      <c r="BBA226" s="9"/>
      <c r="BBB226" s="9"/>
      <c r="BBC226" s="9"/>
      <c r="BBD226" s="9"/>
      <c r="BBE226" s="9"/>
      <c r="BBF226" s="9"/>
      <c r="BBG226" s="9"/>
      <c r="BBH226" s="9"/>
      <c r="BBI226" s="9"/>
      <c r="BBJ226" s="9"/>
      <c r="BBK226" s="9"/>
      <c r="BBL226" s="9"/>
      <c r="BBM226" s="9"/>
      <c r="BBN226" s="9"/>
      <c r="BBO226" s="9"/>
      <c r="BBP226" s="9"/>
      <c r="BBQ226" s="9"/>
      <c r="BBR226" s="9"/>
      <c r="BBS226" s="9"/>
      <c r="BBT226" s="9"/>
      <c r="BBU226" s="9"/>
      <c r="BBV226" s="9"/>
      <c r="BBW226" s="9"/>
      <c r="BBX226" s="9"/>
      <c r="BBY226" s="9"/>
      <c r="BBZ226" s="9"/>
      <c r="BCA226" s="9"/>
      <c r="BCB226" s="9"/>
      <c r="BCC226" s="9"/>
      <c r="BCD226" s="9"/>
      <c r="BCE226" s="9"/>
      <c r="BCF226" s="9"/>
      <c r="BCG226" s="9"/>
      <c r="BCH226" s="9"/>
      <c r="BCI226" s="9"/>
      <c r="BCJ226" s="9"/>
      <c r="BCK226" s="9"/>
      <c r="BCL226" s="9"/>
      <c r="BCM226" s="9"/>
      <c r="BCN226" s="9"/>
      <c r="BCO226" s="9"/>
      <c r="BCP226" s="9"/>
      <c r="BCQ226" s="9"/>
      <c r="BCR226" s="9"/>
      <c r="BCS226" s="9"/>
      <c r="BCT226" s="9"/>
      <c r="BCU226" s="9"/>
      <c r="BCV226" s="9"/>
      <c r="BCW226" s="9"/>
      <c r="BCX226" s="9"/>
      <c r="BCY226" s="9"/>
      <c r="BCZ226" s="9"/>
      <c r="BDA226" s="9"/>
      <c r="BDB226" s="9"/>
      <c r="BDC226" s="9"/>
      <c r="BDD226" s="9"/>
      <c r="BDE226" s="9"/>
      <c r="BDF226" s="9"/>
      <c r="BDG226" s="9"/>
      <c r="BDH226" s="9"/>
      <c r="BDI226" s="9"/>
      <c r="BDJ226" s="9"/>
      <c r="BDK226" s="9"/>
      <c r="BDL226" s="9"/>
      <c r="BDM226" s="9"/>
      <c r="BDN226" s="9"/>
      <c r="BDO226" s="9"/>
      <c r="BDP226" s="9"/>
      <c r="BDQ226" s="9"/>
      <c r="BDR226" s="9"/>
      <c r="BDS226" s="9"/>
      <c r="BDT226" s="9"/>
      <c r="BDU226" s="9"/>
      <c r="BDV226" s="9"/>
      <c r="BDW226" s="9"/>
      <c r="BDX226" s="9"/>
      <c r="BDY226" s="9"/>
      <c r="BDZ226" s="9"/>
      <c r="BEA226" s="9"/>
      <c r="BEB226" s="9"/>
      <c r="BEC226" s="9"/>
      <c r="BED226" s="9"/>
      <c r="BEE226" s="9"/>
      <c r="BEF226" s="9"/>
      <c r="BEG226" s="9"/>
      <c r="BEH226" s="9"/>
      <c r="BEI226" s="9"/>
      <c r="BEJ226" s="9"/>
      <c r="BEK226" s="9"/>
      <c r="BEL226" s="9"/>
      <c r="BEM226" s="9"/>
      <c r="BEN226" s="9"/>
      <c r="BEO226" s="9"/>
      <c r="BEP226" s="9"/>
      <c r="BEQ226" s="9"/>
      <c r="BER226" s="9"/>
      <c r="BES226" s="9"/>
      <c r="BET226" s="9"/>
      <c r="BEU226" s="9"/>
      <c r="BEV226" s="9"/>
      <c r="BEW226" s="9"/>
      <c r="BEX226" s="9"/>
      <c r="BEY226" s="9"/>
      <c r="BEZ226" s="9"/>
      <c r="BFA226" s="9"/>
      <c r="BFB226" s="9"/>
      <c r="BFC226" s="9"/>
      <c r="BFD226" s="9"/>
      <c r="BFE226" s="9"/>
      <c r="BFF226" s="9"/>
      <c r="BFG226" s="9"/>
      <c r="BFH226" s="9"/>
      <c r="BFI226" s="9"/>
      <c r="BFJ226" s="9"/>
      <c r="BFK226" s="9"/>
      <c r="BFL226" s="9"/>
      <c r="BFM226" s="9"/>
      <c r="BFN226" s="9"/>
      <c r="BFO226" s="9"/>
      <c r="BFP226" s="9"/>
      <c r="BFQ226" s="9"/>
      <c r="BFR226" s="9"/>
      <c r="BFS226" s="9"/>
      <c r="BFT226" s="9"/>
      <c r="BFU226" s="9"/>
      <c r="BFV226" s="9"/>
      <c r="BFW226" s="9"/>
      <c r="BFX226" s="9"/>
      <c r="BFY226" s="9"/>
      <c r="BFZ226" s="9"/>
      <c r="BGA226" s="9"/>
      <c r="BGB226" s="9"/>
      <c r="BGC226" s="9"/>
      <c r="BGD226" s="9"/>
      <c r="BGE226" s="9"/>
      <c r="BGF226" s="9"/>
      <c r="BGG226" s="9"/>
      <c r="BGH226" s="9"/>
      <c r="BGI226" s="9"/>
      <c r="BGJ226" s="9"/>
      <c r="BGK226" s="9"/>
      <c r="BGL226" s="9"/>
      <c r="BGM226" s="9"/>
      <c r="BGN226" s="9"/>
      <c r="BGO226" s="9"/>
      <c r="BGP226" s="9"/>
      <c r="BGQ226" s="9"/>
      <c r="BGR226" s="9"/>
      <c r="BGS226" s="9"/>
      <c r="BGT226" s="9"/>
      <c r="BGU226" s="9"/>
      <c r="BGV226" s="9"/>
      <c r="BGW226" s="9"/>
      <c r="BGX226" s="9"/>
      <c r="BGY226" s="9"/>
      <c r="BGZ226" s="9"/>
      <c r="BHA226" s="9"/>
      <c r="BHB226" s="9"/>
      <c r="BHC226" s="9"/>
      <c r="BHD226" s="9"/>
      <c r="BHE226" s="9"/>
      <c r="BHF226" s="9"/>
      <c r="BHG226" s="9"/>
      <c r="BHH226" s="9"/>
      <c r="BHI226" s="9"/>
      <c r="BHJ226" s="9"/>
      <c r="BHK226" s="9"/>
      <c r="BHL226" s="9"/>
      <c r="BHM226" s="9"/>
      <c r="BHN226" s="9"/>
      <c r="BHO226" s="9"/>
      <c r="BHP226" s="9"/>
      <c r="BHQ226" s="9"/>
      <c r="BHR226" s="9"/>
      <c r="BHS226" s="9"/>
      <c r="BHT226" s="9"/>
      <c r="BHU226" s="9"/>
      <c r="BHV226" s="9"/>
      <c r="BHW226" s="9"/>
      <c r="BHX226" s="9"/>
      <c r="BHY226" s="9"/>
      <c r="BHZ226" s="9"/>
      <c r="BIA226" s="9"/>
      <c r="BIB226" s="9"/>
      <c r="BIC226" s="9"/>
      <c r="BID226" s="9"/>
      <c r="BIE226" s="9"/>
      <c r="BIF226" s="9"/>
      <c r="BIG226" s="9"/>
      <c r="BIH226" s="9"/>
      <c r="BII226" s="9"/>
      <c r="BIJ226" s="9"/>
      <c r="BIK226" s="9"/>
      <c r="BIL226" s="9"/>
      <c r="BIM226" s="9"/>
      <c r="BIN226" s="9"/>
      <c r="BIO226" s="9"/>
      <c r="BIP226" s="9"/>
      <c r="BIQ226" s="9"/>
      <c r="BIR226" s="9"/>
      <c r="BIS226" s="9"/>
      <c r="BIT226" s="9"/>
      <c r="BIU226" s="9"/>
      <c r="BIV226" s="9"/>
      <c r="BIW226" s="9"/>
      <c r="BIX226" s="9"/>
      <c r="BIY226" s="9"/>
      <c r="BIZ226" s="9"/>
      <c r="BJA226" s="9"/>
      <c r="BJB226" s="9"/>
      <c r="BJC226" s="9"/>
      <c r="BJD226" s="9"/>
      <c r="BJE226" s="9"/>
      <c r="BJF226" s="9"/>
      <c r="BJG226" s="9"/>
      <c r="BJH226" s="9"/>
      <c r="BJI226" s="9"/>
      <c r="BJJ226" s="9"/>
      <c r="BJK226" s="9"/>
      <c r="BJL226" s="9"/>
      <c r="BJM226" s="9"/>
      <c r="BJN226" s="9"/>
      <c r="BJO226" s="9"/>
      <c r="BJP226" s="9"/>
      <c r="BJQ226" s="9"/>
      <c r="BJR226" s="9"/>
      <c r="BJS226" s="9"/>
      <c r="BJT226" s="9"/>
      <c r="BJU226" s="9"/>
      <c r="BJV226" s="9"/>
      <c r="BJW226" s="9"/>
      <c r="BJX226" s="9"/>
      <c r="BJY226" s="9"/>
      <c r="BJZ226" s="9"/>
      <c r="BKA226" s="9"/>
      <c r="BKB226" s="9"/>
      <c r="BKC226" s="9"/>
      <c r="BKD226" s="9"/>
      <c r="BKE226" s="9"/>
      <c r="BKF226" s="9"/>
      <c r="BKG226" s="9"/>
      <c r="BKH226" s="9"/>
      <c r="BKI226" s="9"/>
      <c r="BKJ226" s="9"/>
      <c r="BKK226" s="9"/>
      <c r="BKL226" s="9"/>
      <c r="BKM226" s="9"/>
      <c r="BKN226" s="9"/>
      <c r="BKO226" s="9"/>
      <c r="BKP226" s="9"/>
      <c r="BKQ226" s="9"/>
      <c r="BKR226" s="9"/>
      <c r="BKS226" s="9"/>
      <c r="BKT226" s="9"/>
      <c r="BKU226" s="9"/>
      <c r="BKV226" s="9"/>
      <c r="BKW226" s="9"/>
      <c r="BKX226" s="9"/>
      <c r="BKY226" s="9"/>
      <c r="BKZ226" s="9"/>
      <c r="BLA226" s="9"/>
      <c r="BLB226" s="9"/>
      <c r="BLC226" s="9"/>
      <c r="BLD226" s="9"/>
      <c r="BLE226" s="9"/>
      <c r="BLF226" s="9"/>
      <c r="BLG226" s="9"/>
      <c r="BLH226" s="9"/>
      <c r="BLI226" s="9"/>
      <c r="BLJ226" s="9"/>
      <c r="BLK226" s="9"/>
      <c r="BLL226" s="9"/>
      <c r="BLM226" s="9"/>
      <c r="BLN226" s="9"/>
      <c r="BLO226" s="9"/>
      <c r="BLP226" s="9"/>
      <c r="BLQ226" s="9"/>
      <c r="BLR226" s="9"/>
      <c r="BLS226" s="9"/>
      <c r="BLT226" s="9"/>
      <c r="BLU226" s="9"/>
      <c r="BLV226" s="9"/>
      <c r="BLW226" s="9"/>
      <c r="BLX226" s="9"/>
      <c r="BLY226" s="9"/>
      <c r="BLZ226" s="9"/>
      <c r="BMA226" s="9"/>
      <c r="BMB226" s="9"/>
      <c r="BMC226" s="9"/>
      <c r="BMD226" s="9"/>
      <c r="BME226" s="9"/>
      <c r="BMF226" s="9"/>
      <c r="BMG226" s="9"/>
      <c r="BMH226" s="9"/>
      <c r="BMI226" s="9"/>
      <c r="BMJ226" s="9"/>
      <c r="BMK226" s="9"/>
      <c r="BML226" s="9"/>
      <c r="BMM226" s="9"/>
      <c r="BMN226" s="9"/>
      <c r="BMO226" s="9"/>
      <c r="BMP226" s="9"/>
      <c r="BMQ226" s="9"/>
      <c r="BMR226" s="9"/>
      <c r="BMS226" s="9"/>
      <c r="BMT226" s="9"/>
      <c r="BMU226" s="9"/>
      <c r="BMV226" s="9"/>
      <c r="BMW226" s="9"/>
      <c r="BMX226" s="9"/>
      <c r="BMY226" s="9"/>
      <c r="BMZ226" s="9"/>
      <c r="BNA226" s="9"/>
      <c r="BNB226" s="9"/>
      <c r="BNC226" s="9"/>
      <c r="BND226" s="9"/>
      <c r="BNE226" s="9"/>
      <c r="BNF226" s="9"/>
      <c r="BNG226" s="9"/>
      <c r="BNH226" s="9"/>
      <c r="BNI226" s="9"/>
      <c r="BNJ226" s="9"/>
      <c r="BNK226" s="9"/>
      <c r="BNL226" s="9"/>
      <c r="BNM226" s="9"/>
      <c r="BNN226" s="9"/>
      <c r="BNO226" s="9"/>
      <c r="BNP226" s="9"/>
      <c r="BNQ226" s="9"/>
      <c r="BNR226" s="9"/>
      <c r="BNS226" s="9"/>
      <c r="BNT226" s="9"/>
      <c r="BNU226" s="9"/>
      <c r="BNV226" s="9"/>
      <c r="BNW226" s="9"/>
      <c r="BNX226" s="9"/>
      <c r="BNY226" s="9"/>
      <c r="BNZ226" s="9"/>
      <c r="BOA226" s="9"/>
      <c r="BOB226" s="9"/>
      <c r="BOC226" s="9"/>
      <c r="BOD226" s="9"/>
      <c r="BOE226" s="9"/>
      <c r="BOF226" s="9"/>
      <c r="BOG226" s="9"/>
      <c r="BOH226" s="9"/>
      <c r="BOI226" s="9"/>
      <c r="BOJ226" s="9"/>
      <c r="BOK226" s="9"/>
      <c r="BOL226" s="9"/>
      <c r="BOM226" s="9"/>
      <c r="BON226" s="9"/>
      <c r="BOO226" s="9"/>
      <c r="BOP226" s="9"/>
      <c r="BOQ226" s="9"/>
      <c r="BOR226" s="9"/>
      <c r="BOS226" s="9"/>
      <c r="BOT226" s="9"/>
      <c r="BOU226" s="9"/>
      <c r="BOV226" s="9"/>
      <c r="BOW226" s="9"/>
      <c r="BOX226" s="9"/>
      <c r="BOY226" s="9"/>
      <c r="BOZ226" s="9"/>
      <c r="BPA226" s="9"/>
      <c r="BPB226" s="9"/>
      <c r="BPC226" s="9"/>
      <c r="BPD226" s="9"/>
      <c r="BPE226" s="9"/>
      <c r="BPF226" s="9"/>
      <c r="BPG226" s="9"/>
      <c r="BPH226" s="9"/>
      <c r="BPI226" s="9"/>
      <c r="BPJ226" s="9"/>
      <c r="BPK226" s="9"/>
      <c r="BPL226" s="9"/>
      <c r="BPM226" s="9"/>
      <c r="BPN226" s="9"/>
      <c r="BPO226" s="9"/>
      <c r="BPP226" s="9"/>
      <c r="BPQ226" s="9"/>
      <c r="BPR226" s="9"/>
      <c r="BPS226" s="9"/>
      <c r="BPT226" s="9"/>
      <c r="BPU226" s="9"/>
      <c r="BPV226" s="9"/>
      <c r="BPW226" s="9"/>
      <c r="BPX226" s="9"/>
      <c r="BPY226" s="9"/>
      <c r="BPZ226" s="9"/>
      <c r="BQA226" s="9"/>
      <c r="BQB226" s="9"/>
      <c r="BQC226" s="9"/>
      <c r="BQD226" s="9"/>
      <c r="BQE226" s="9"/>
      <c r="BQF226" s="9"/>
      <c r="BQG226" s="9"/>
      <c r="BQH226" s="9"/>
      <c r="BQI226" s="9"/>
      <c r="BQJ226" s="9"/>
      <c r="BQK226" s="9"/>
      <c r="BQL226" s="9"/>
      <c r="BQM226" s="9"/>
      <c r="BQN226" s="9"/>
      <c r="BQO226" s="9"/>
      <c r="BQP226" s="9"/>
      <c r="BQQ226" s="9"/>
      <c r="BQR226" s="9"/>
      <c r="BQS226" s="9"/>
      <c r="BQT226" s="9"/>
      <c r="BQU226" s="9"/>
      <c r="BQV226" s="9"/>
      <c r="BQW226" s="9"/>
      <c r="BQX226" s="9"/>
      <c r="BQY226" s="9"/>
      <c r="BQZ226" s="9"/>
      <c r="BRA226" s="9"/>
      <c r="BRB226" s="9"/>
      <c r="BRC226" s="9"/>
      <c r="BRD226" s="9"/>
      <c r="BRE226" s="9"/>
      <c r="BRF226" s="9"/>
      <c r="BRG226" s="9"/>
      <c r="BRH226" s="9"/>
      <c r="BRI226" s="9"/>
      <c r="BRJ226" s="9"/>
      <c r="BRK226" s="9"/>
      <c r="BRL226" s="9"/>
      <c r="BRM226" s="9"/>
      <c r="BRN226" s="9"/>
      <c r="BRO226" s="9"/>
      <c r="BRP226" s="9"/>
      <c r="BRQ226" s="9"/>
      <c r="BRR226" s="9"/>
      <c r="BRS226" s="9"/>
      <c r="BRT226" s="9"/>
      <c r="BRU226" s="9"/>
      <c r="BRV226" s="9"/>
      <c r="BRW226" s="9"/>
      <c r="BRX226" s="9"/>
      <c r="BRY226" s="9"/>
      <c r="BRZ226" s="9"/>
      <c r="BSA226" s="9"/>
      <c r="BSB226" s="9"/>
      <c r="BSC226" s="9"/>
      <c r="BSD226" s="9"/>
      <c r="BSE226" s="9"/>
      <c r="BSF226" s="9"/>
      <c r="BSG226" s="9"/>
      <c r="BSH226" s="9"/>
      <c r="BSI226" s="9"/>
      <c r="BSJ226" s="9"/>
      <c r="BSK226" s="9"/>
      <c r="BSL226" s="9"/>
      <c r="BSM226" s="9"/>
      <c r="BSN226" s="9"/>
      <c r="BSO226" s="9"/>
      <c r="BSP226" s="9"/>
      <c r="BSQ226" s="9"/>
      <c r="BSR226" s="9"/>
      <c r="BSS226" s="9"/>
      <c r="BST226" s="9"/>
      <c r="BSU226" s="9"/>
      <c r="BSV226" s="9"/>
      <c r="BSW226" s="9"/>
      <c r="BSX226" s="9"/>
      <c r="BSY226" s="9"/>
      <c r="BSZ226" s="9"/>
      <c r="BTA226" s="9"/>
      <c r="BTB226" s="9"/>
      <c r="BTC226" s="9"/>
      <c r="BTD226" s="9"/>
      <c r="BTE226" s="9"/>
      <c r="BTF226" s="9"/>
      <c r="BTG226" s="9"/>
      <c r="BTH226" s="9"/>
      <c r="BTI226" s="9"/>
      <c r="BTJ226" s="9"/>
      <c r="BTK226" s="9"/>
      <c r="BTL226" s="9"/>
      <c r="BTM226" s="9"/>
      <c r="BTN226" s="9"/>
      <c r="BTO226" s="9"/>
      <c r="BTP226" s="9"/>
      <c r="BTQ226" s="9"/>
      <c r="BTR226" s="9"/>
      <c r="BTS226" s="9"/>
      <c r="BTT226" s="9"/>
      <c r="BTU226" s="9"/>
      <c r="BTV226" s="9"/>
      <c r="BTW226" s="9"/>
      <c r="BTX226" s="9"/>
      <c r="BTY226" s="9"/>
      <c r="BTZ226" s="9"/>
      <c r="BUA226" s="9"/>
      <c r="BUB226" s="9"/>
      <c r="BUC226" s="9"/>
      <c r="BUD226" s="9"/>
      <c r="BUE226" s="9"/>
      <c r="BUF226" s="9"/>
      <c r="BUG226" s="9"/>
      <c r="BUH226" s="9"/>
      <c r="BUI226" s="9"/>
      <c r="BUJ226" s="9"/>
      <c r="BUK226" s="9"/>
      <c r="BUL226" s="9"/>
      <c r="BUM226" s="9"/>
      <c r="BUN226" s="9"/>
      <c r="BUO226" s="9"/>
      <c r="BUP226" s="9"/>
      <c r="BUQ226" s="9"/>
      <c r="BUR226" s="9"/>
      <c r="BUS226" s="9"/>
      <c r="BUT226" s="9"/>
      <c r="BUU226" s="9"/>
      <c r="BUV226" s="9"/>
      <c r="BUW226" s="9"/>
      <c r="BUX226" s="9"/>
      <c r="BUY226" s="9"/>
      <c r="BUZ226" s="9"/>
      <c r="BVA226" s="9"/>
      <c r="BVB226" s="9"/>
      <c r="BVC226" s="9"/>
      <c r="BVD226" s="9"/>
      <c r="BVE226" s="9"/>
      <c r="BVF226" s="9"/>
      <c r="BVG226" s="9"/>
      <c r="BVH226" s="9"/>
      <c r="BVI226" s="9"/>
      <c r="BVJ226" s="9"/>
      <c r="BVK226" s="9"/>
      <c r="BVL226" s="9"/>
      <c r="BVM226" s="9"/>
      <c r="BVN226" s="9"/>
      <c r="BVO226" s="9"/>
      <c r="BVP226" s="9"/>
      <c r="BVQ226" s="9"/>
      <c r="BVR226" s="9"/>
      <c r="BVS226" s="9"/>
      <c r="BVT226" s="9"/>
      <c r="BVU226" s="9"/>
      <c r="BVV226" s="9"/>
      <c r="BVW226" s="9"/>
      <c r="BVX226" s="9"/>
      <c r="BVY226" s="9"/>
      <c r="BVZ226" s="9"/>
      <c r="BWA226" s="9"/>
      <c r="BWB226" s="9"/>
      <c r="BWC226" s="9"/>
      <c r="BWD226" s="9"/>
      <c r="BWE226" s="9"/>
      <c r="BWF226" s="9"/>
      <c r="BWG226" s="9"/>
      <c r="BWH226" s="9"/>
      <c r="BWI226" s="9"/>
      <c r="BWJ226" s="9"/>
      <c r="BWK226" s="9"/>
      <c r="BWL226" s="9"/>
      <c r="BWM226" s="9"/>
      <c r="BWN226" s="9"/>
      <c r="BWO226" s="9"/>
      <c r="BWP226" s="9"/>
      <c r="BWQ226" s="9"/>
      <c r="BWR226" s="9"/>
      <c r="BWS226" s="9"/>
      <c r="BWT226" s="9"/>
      <c r="BWU226" s="9"/>
      <c r="BWV226" s="9"/>
      <c r="BWW226" s="9"/>
      <c r="BWX226" s="9"/>
      <c r="BWY226" s="9"/>
      <c r="BWZ226" s="9"/>
      <c r="BXA226" s="9"/>
      <c r="BXB226" s="9"/>
      <c r="BXC226" s="9"/>
      <c r="BXD226" s="9"/>
    </row>
    <row r="227" ht="14.25" customHeight="1">
      <c r="A227" s="9">
        <v>4.0</v>
      </c>
      <c r="B227" s="9" t="s">
        <v>11947</v>
      </c>
      <c r="C227" s="9" t="s">
        <v>11948</v>
      </c>
      <c r="D227" s="9" t="s">
        <v>11948</v>
      </c>
      <c r="E227" s="9"/>
      <c r="F227" s="9">
        <v>3.0</v>
      </c>
      <c r="G227" s="9" t="s">
        <v>13831</v>
      </c>
      <c r="H227" s="9"/>
      <c r="I227" s="9"/>
      <c r="J227" s="9">
        <v>1.0</v>
      </c>
      <c r="K227" s="9"/>
      <c r="L227" s="9">
        <v>2.0</v>
      </c>
      <c r="M227" s="9"/>
      <c r="N227" s="9"/>
      <c r="O227" s="9"/>
      <c r="P227" s="9">
        <v>0.0</v>
      </c>
      <c r="Q227" s="9" t="s">
        <v>13832</v>
      </c>
      <c r="R227" s="9"/>
      <c r="S227" s="9" t="s">
        <v>3518</v>
      </c>
      <c r="T227" s="9" t="s">
        <v>3516</v>
      </c>
      <c r="ANB227" s="9"/>
      <c r="ANC227" s="9"/>
      <c r="AND227" s="9"/>
      <c r="ANE227" s="9"/>
      <c r="ANF227" s="9"/>
      <c r="ANG227" s="9"/>
      <c r="ANH227" s="9"/>
      <c r="ANI227" s="9"/>
      <c r="ANJ227" s="9"/>
      <c r="ANK227" s="9"/>
      <c r="ANL227" s="9"/>
      <c r="ANM227" s="9"/>
      <c r="ANN227" s="9"/>
      <c r="ANO227" s="9"/>
      <c r="ANP227" s="9"/>
      <c r="ANQ227" s="9"/>
      <c r="ANR227" s="9"/>
      <c r="ANS227" s="9"/>
      <c r="ANT227" s="9"/>
      <c r="ANU227" s="9"/>
      <c r="ANV227" s="9"/>
      <c r="ANW227" s="9"/>
      <c r="ANX227" s="9"/>
      <c r="ANY227" s="9"/>
      <c r="ANZ227" s="9"/>
      <c r="AOA227" s="9"/>
      <c r="AOB227" s="9"/>
      <c r="AOC227" s="9"/>
      <c r="AOD227" s="9"/>
      <c r="AOE227" s="9"/>
      <c r="AOF227" s="9"/>
      <c r="AOG227" s="9"/>
      <c r="AOH227" s="9"/>
      <c r="AOI227" s="9"/>
      <c r="AOJ227" s="9"/>
      <c r="AOK227" s="9"/>
      <c r="AOL227" s="9"/>
      <c r="AOM227" s="9"/>
      <c r="AON227" s="9"/>
      <c r="AOO227" s="9"/>
      <c r="AOP227" s="9"/>
      <c r="AOQ227" s="9"/>
      <c r="AOR227" s="9"/>
      <c r="AOS227" s="9"/>
      <c r="AOT227" s="9"/>
      <c r="AOU227" s="9"/>
      <c r="AOV227" s="9"/>
      <c r="AOW227" s="9"/>
      <c r="AOX227" s="9"/>
      <c r="AOY227" s="9"/>
      <c r="AOZ227" s="9"/>
      <c r="APA227" s="9"/>
      <c r="APB227" s="9"/>
      <c r="APC227" s="9"/>
      <c r="APD227" s="9"/>
      <c r="APE227" s="9"/>
      <c r="APF227" s="9"/>
      <c r="APG227" s="9"/>
      <c r="APH227" s="9"/>
      <c r="API227" s="9"/>
      <c r="APJ227" s="9"/>
      <c r="APK227" s="9"/>
      <c r="APL227" s="9"/>
      <c r="APM227" s="9"/>
      <c r="APN227" s="9"/>
      <c r="APO227" s="9"/>
      <c r="APP227" s="9"/>
      <c r="APQ227" s="9"/>
      <c r="APR227" s="9"/>
      <c r="APS227" s="9"/>
      <c r="APT227" s="9"/>
      <c r="APU227" s="9"/>
      <c r="APV227" s="9"/>
      <c r="APW227" s="9"/>
      <c r="APX227" s="9"/>
      <c r="APY227" s="9"/>
      <c r="APZ227" s="9"/>
      <c r="AQA227" s="9"/>
      <c r="AQB227" s="9"/>
      <c r="AQC227" s="9"/>
      <c r="AQD227" s="9"/>
      <c r="AQE227" s="9"/>
      <c r="AQF227" s="9"/>
      <c r="AQG227" s="9"/>
      <c r="AQH227" s="9"/>
      <c r="AQI227" s="9"/>
      <c r="AQJ227" s="9"/>
      <c r="AQK227" s="9"/>
      <c r="AQL227" s="9"/>
      <c r="AQM227" s="9"/>
      <c r="AQN227" s="9"/>
      <c r="AQO227" s="9"/>
      <c r="AQP227" s="9"/>
      <c r="AQQ227" s="9"/>
      <c r="AQR227" s="9"/>
      <c r="AQS227" s="9"/>
      <c r="AQT227" s="9"/>
      <c r="AQU227" s="9"/>
      <c r="AQV227" s="9"/>
      <c r="AQW227" s="9"/>
      <c r="AQX227" s="9"/>
      <c r="AQY227" s="9"/>
      <c r="AQZ227" s="9"/>
      <c r="ARA227" s="9"/>
      <c r="ARB227" s="9"/>
      <c r="ARC227" s="9"/>
      <c r="ARD227" s="9"/>
      <c r="ARE227" s="9"/>
      <c r="ARF227" s="9"/>
      <c r="ARG227" s="9"/>
      <c r="ARH227" s="9"/>
      <c r="ARI227" s="9"/>
      <c r="ARJ227" s="9"/>
      <c r="ARK227" s="9"/>
      <c r="ARL227" s="9"/>
      <c r="ARM227" s="9"/>
      <c r="ARN227" s="9"/>
      <c r="ARO227" s="9"/>
      <c r="ARP227" s="9"/>
      <c r="ARQ227" s="9"/>
      <c r="ARR227" s="9"/>
      <c r="ARS227" s="9"/>
      <c r="ART227" s="9"/>
      <c r="ARU227" s="9"/>
      <c r="ARV227" s="9"/>
      <c r="ARW227" s="9"/>
      <c r="ARX227" s="9"/>
      <c r="ARY227" s="9"/>
      <c r="ARZ227" s="9"/>
      <c r="ASA227" s="9"/>
      <c r="ASB227" s="9"/>
      <c r="ASC227" s="9"/>
      <c r="ASD227" s="9"/>
      <c r="ASE227" s="9"/>
      <c r="ASF227" s="9"/>
      <c r="ASG227" s="9"/>
      <c r="ASH227" s="9"/>
      <c r="ASI227" s="9"/>
      <c r="ASJ227" s="9"/>
      <c r="ASK227" s="9"/>
      <c r="ASL227" s="9"/>
      <c r="ASM227" s="9"/>
      <c r="ASN227" s="9"/>
      <c r="ASO227" s="9"/>
      <c r="ASP227" s="9"/>
      <c r="ASQ227" s="9"/>
      <c r="ASR227" s="9"/>
      <c r="ASS227" s="9"/>
      <c r="AST227" s="9"/>
      <c r="ASU227" s="9"/>
      <c r="ASV227" s="9"/>
      <c r="ASW227" s="9"/>
      <c r="ASX227" s="9"/>
      <c r="ASY227" s="9"/>
      <c r="ASZ227" s="9"/>
      <c r="ATA227" s="9"/>
      <c r="ATB227" s="9"/>
      <c r="ATC227" s="9"/>
      <c r="ATD227" s="9"/>
      <c r="ATE227" s="9"/>
      <c r="ATF227" s="9"/>
      <c r="ATG227" s="9"/>
      <c r="ATH227" s="9"/>
      <c r="ATI227" s="9"/>
      <c r="ATJ227" s="9"/>
      <c r="ATK227" s="9"/>
      <c r="ATL227" s="9"/>
      <c r="ATM227" s="9"/>
      <c r="ATN227" s="9"/>
      <c r="ATO227" s="9"/>
      <c r="ATP227" s="9"/>
      <c r="ATQ227" s="9"/>
      <c r="ATR227" s="9"/>
      <c r="ATS227" s="9"/>
      <c r="ATT227" s="9"/>
      <c r="ATU227" s="9"/>
      <c r="ATV227" s="9"/>
      <c r="ATW227" s="9"/>
      <c r="ATX227" s="9"/>
      <c r="ATY227" s="9"/>
      <c r="ATZ227" s="9"/>
      <c r="AUA227" s="9"/>
      <c r="AUB227" s="9"/>
      <c r="AUC227" s="9"/>
      <c r="AUD227" s="9"/>
      <c r="AUE227" s="9"/>
      <c r="AUF227" s="9"/>
      <c r="AUG227" s="9"/>
      <c r="AUH227" s="9"/>
      <c r="AUI227" s="9"/>
      <c r="AUJ227" s="9"/>
      <c r="AUK227" s="9"/>
      <c r="AUL227" s="9"/>
      <c r="AUM227" s="9"/>
      <c r="AUN227" s="9"/>
      <c r="AUO227" s="9"/>
      <c r="AUP227" s="9"/>
      <c r="AUQ227" s="9"/>
      <c r="AUR227" s="9"/>
      <c r="AUS227" s="9"/>
      <c r="AUT227" s="9"/>
      <c r="AUU227" s="9"/>
      <c r="AUV227" s="9"/>
      <c r="AUW227" s="9"/>
      <c r="AUX227" s="9"/>
      <c r="AUY227" s="9"/>
      <c r="AUZ227" s="9"/>
      <c r="AVA227" s="9"/>
      <c r="AVB227" s="9"/>
      <c r="AVC227" s="9"/>
      <c r="AVD227" s="9"/>
      <c r="AVE227" s="9"/>
      <c r="AVF227" s="9"/>
      <c r="AVG227" s="9"/>
      <c r="AVH227" s="9"/>
      <c r="AVI227" s="9"/>
      <c r="AVJ227" s="9"/>
      <c r="AVK227" s="9"/>
      <c r="AVL227" s="9"/>
      <c r="AVM227" s="9"/>
      <c r="AVN227" s="9"/>
      <c r="AVO227" s="9"/>
      <c r="AVP227" s="9"/>
      <c r="AVQ227" s="9"/>
      <c r="AVR227" s="9"/>
      <c r="AVS227" s="9"/>
      <c r="AVT227" s="9"/>
      <c r="AVU227" s="9"/>
      <c r="AVV227" s="9"/>
      <c r="AVW227" s="9"/>
      <c r="AVX227" s="9"/>
      <c r="AVY227" s="9"/>
      <c r="AVZ227" s="9"/>
      <c r="AWA227" s="9"/>
      <c r="AWB227" s="9"/>
      <c r="AWC227" s="9"/>
      <c r="AWD227" s="9"/>
      <c r="AWE227" s="9"/>
      <c r="AWF227" s="9"/>
      <c r="AWG227" s="9"/>
      <c r="AWH227" s="9"/>
      <c r="AWI227" s="9"/>
      <c r="AWJ227" s="9"/>
      <c r="AWK227" s="9"/>
      <c r="AWL227" s="9"/>
      <c r="AWM227" s="9"/>
      <c r="AWN227" s="9"/>
      <c r="AWO227" s="9"/>
      <c r="AWP227" s="9"/>
      <c r="AWQ227" s="9"/>
      <c r="AWR227" s="9"/>
      <c r="AWS227" s="9"/>
      <c r="AWT227" s="9"/>
      <c r="AWU227" s="9"/>
      <c r="AWV227" s="9"/>
      <c r="AWW227" s="9"/>
      <c r="AWX227" s="9"/>
      <c r="AWY227" s="9"/>
      <c r="AWZ227" s="9"/>
      <c r="AXA227" s="9"/>
      <c r="AXB227" s="9"/>
      <c r="AXC227" s="9"/>
      <c r="AXD227" s="9"/>
      <c r="AXE227" s="9"/>
      <c r="AXF227" s="9"/>
      <c r="AXG227" s="9"/>
      <c r="AXH227" s="9"/>
      <c r="AXI227" s="9"/>
      <c r="AXJ227" s="9"/>
      <c r="AXK227" s="9"/>
      <c r="AXL227" s="9"/>
      <c r="AXM227" s="9"/>
      <c r="AXN227" s="9"/>
      <c r="AXO227" s="9"/>
      <c r="AXP227" s="9"/>
      <c r="AXQ227" s="9"/>
      <c r="AXR227" s="9"/>
      <c r="AXS227" s="9"/>
      <c r="AXT227" s="9"/>
      <c r="AXU227" s="9"/>
      <c r="AXV227" s="9"/>
      <c r="AXW227" s="9"/>
      <c r="AXX227" s="9"/>
      <c r="AXY227" s="9"/>
      <c r="AXZ227" s="9"/>
      <c r="AYA227" s="9"/>
      <c r="AYB227" s="9"/>
      <c r="AYC227" s="9"/>
      <c r="AYD227" s="9"/>
      <c r="AYE227" s="9"/>
      <c r="AYF227" s="9"/>
      <c r="AYG227" s="9"/>
      <c r="AYH227" s="9"/>
      <c r="AYI227" s="9"/>
      <c r="AYJ227" s="9"/>
      <c r="AYK227" s="9"/>
      <c r="AYL227" s="9"/>
      <c r="AYM227" s="9"/>
      <c r="AYN227" s="9"/>
      <c r="AYO227" s="9"/>
      <c r="AYP227" s="9"/>
      <c r="AYQ227" s="9"/>
      <c r="AYR227" s="9"/>
      <c r="AYS227" s="9"/>
      <c r="AYT227" s="9"/>
      <c r="AYU227" s="9"/>
      <c r="AYV227" s="9"/>
      <c r="AYW227" s="9"/>
      <c r="AYX227" s="9"/>
      <c r="AYY227" s="9"/>
      <c r="AYZ227" s="9"/>
      <c r="AZA227" s="9"/>
      <c r="AZB227" s="9"/>
      <c r="AZC227" s="9"/>
      <c r="AZD227" s="9"/>
      <c r="AZE227" s="9"/>
      <c r="AZF227" s="9"/>
      <c r="AZG227" s="9"/>
      <c r="AZH227" s="9"/>
      <c r="AZI227" s="9"/>
      <c r="AZJ227" s="9"/>
      <c r="AZK227" s="9"/>
      <c r="AZL227" s="9"/>
      <c r="AZM227" s="9"/>
      <c r="AZN227" s="9"/>
      <c r="AZO227" s="9"/>
      <c r="AZP227" s="9"/>
      <c r="AZQ227" s="9"/>
      <c r="AZR227" s="9"/>
      <c r="AZS227" s="9"/>
      <c r="AZT227" s="9"/>
      <c r="AZU227" s="9"/>
      <c r="AZV227" s="9"/>
      <c r="AZW227" s="9"/>
      <c r="AZX227" s="9"/>
      <c r="AZY227" s="9"/>
      <c r="AZZ227" s="9"/>
      <c r="BAA227" s="9"/>
      <c r="BAB227" s="9"/>
      <c r="BAC227" s="9"/>
      <c r="BAD227" s="9"/>
      <c r="BAE227" s="9"/>
      <c r="BAF227" s="9"/>
      <c r="BAG227" s="9"/>
      <c r="BAH227" s="9"/>
      <c r="BAI227" s="9"/>
      <c r="BAJ227" s="9"/>
      <c r="BAK227" s="9"/>
      <c r="BAL227" s="9"/>
      <c r="BAM227" s="9"/>
      <c r="BAN227" s="9"/>
      <c r="BAO227" s="9"/>
      <c r="BAP227" s="9"/>
      <c r="BAQ227" s="9"/>
      <c r="BAR227" s="9"/>
      <c r="BAS227" s="9"/>
      <c r="BAT227" s="9"/>
      <c r="BAU227" s="9"/>
      <c r="BAV227" s="9"/>
      <c r="BAW227" s="9"/>
      <c r="BAX227" s="9"/>
      <c r="BAY227" s="9"/>
      <c r="BAZ227" s="9"/>
      <c r="BBA227" s="9"/>
      <c r="BBB227" s="9"/>
      <c r="BBC227" s="9"/>
      <c r="BBD227" s="9"/>
      <c r="BBE227" s="9"/>
      <c r="BBF227" s="9"/>
      <c r="BBG227" s="9"/>
      <c r="BBH227" s="9"/>
      <c r="BBI227" s="9"/>
      <c r="BBJ227" s="9"/>
      <c r="BBK227" s="9"/>
      <c r="BBL227" s="9"/>
      <c r="BBM227" s="9"/>
      <c r="BBN227" s="9"/>
      <c r="BBO227" s="9"/>
      <c r="BBP227" s="9"/>
      <c r="BBQ227" s="9"/>
      <c r="BBR227" s="9"/>
      <c r="BBS227" s="9"/>
      <c r="BBT227" s="9"/>
      <c r="BBU227" s="9"/>
      <c r="BBV227" s="9"/>
      <c r="BBW227" s="9"/>
      <c r="BBX227" s="9"/>
      <c r="BBY227" s="9"/>
      <c r="BBZ227" s="9"/>
      <c r="BCA227" s="9"/>
      <c r="BCB227" s="9"/>
      <c r="BCC227" s="9"/>
      <c r="BCD227" s="9"/>
      <c r="BCE227" s="9"/>
      <c r="BCF227" s="9"/>
      <c r="BCG227" s="9"/>
      <c r="BCH227" s="9"/>
      <c r="BCI227" s="9"/>
      <c r="BCJ227" s="9"/>
      <c r="BCK227" s="9"/>
      <c r="BCL227" s="9"/>
      <c r="BCM227" s="9"/>
      <c r="BCN227" s="9"/>
      <c r="BCO227" s="9"/>
      <c r="BCP227" s="9"/>
      <c r="BCQ227" s="9"/>
      <c r="BCR227" s="9"/>
      <c r="BCS227" s="9"/>
      <c r="BCT227" s="9"/>
      <c r="BCU227" s="9"/>
      <c r="BCV227" s="9"/>
      <c r="BCW227" s="9"/>
      <c r="BCX227" s="9"/>
      <c r="BCY227" s="9"/>
      <c r="BCZ227" s="9"/>
      <c r="BDA227" s="9"/>
      <c r="BDB227" s="9"/>
      <c r="BDC227" s="9"/>
      <c r="BDD227" s="9"/>
      <c r="BDE227" s="9"/>
      <c r="BDF227" s="9"/>
      <c r="BDG227" s="9"/>
      <c r="BDH227" s="9"/>
      <c r="BDI227" s="9"/>
      <c r="BDJ227" s="9"/>
      <c r="BDK227" s="9"/>
      <c r="BDL227" s="9"/>
      <c r="BDM227" s="9"/>
      <c r="BDN227" s="9"/>
      <c r="BDO227" s="9"/>
      <c r="BDP227" s="9"/>
      <c r="BDQ227" s="9"/>
      <c r="BDR227" s="9"/>
      <c r="BDS227" s="9"/>
      <c r="BDT227" s="9"/>
      <c r="BDU227" s="9"/>
      <c r="BDV227" s="9"/>
      <c r="BDW227" s="9"/>
      <c r="BDX227" s="9"/>
      <c r="BDY227" s="9"/>
      <c r="BDZ227" s="9"/>
      <c r="BEA227" s="9"/>
      <c r="BEB227" s="9"/>
      <c r="BEC227" s="9"/>
      <c r="BED227" s="9"/>
      <c r="BEE227" s="9"/>
      <c r="BEF227" s="9"/>
      <c r="BEG227" s="9"/>
      <c r="BEH227" s="9"/>
      <c r="BEI227" s="9"/>
      <c r="BEJ227" s="9"/>
      <c r="BEK227" s="9"/>
      <c r="BEL227" s="9"/>
      <c r="BEM227" s="9"/>
      <c r="BEN227" s="9"/>
      <c r="BEO227" s="9"/>
      <c r="BEP227" s="9"/>
      <c r="BEQ227" s="9"/>
      <c r="BER227" s="9"/>
      <c r="BES227" s="9"/>
      <c r="BET227" s="9"/>
      <c r="BEU227" s="9"/>
      <c r="BEV227" s="9"/>
      <c r="BEW227" s="9"/>
      <c r="BEX227" s="9"/>
      <c r="BEY227" s="9"/>
      <c r="BEZ227" s="9"/>
      <c r="BFA227" s="9"/>
      <c r="BFB227" s="9"/>
      <c r="BFC227" s="9"/>
      <c r="BFD227" s="9"/>
      <c r="BFE227" s="9"/>
      <c r="BFF227" s="9"/>
      <c r="BFG227" s="9"/>
      <c r="BFH227" s="9"/>
      <c r="BFI227" s="9"/>
      <c r="BFJ227" s="9"/>
      <c r="BFK227" s="9"/>
      <c r="BFL227" s="9"/>
      <c r="BFM227" s="9"/>
      <c r="BFN227" s="9"/>
      <c r="BFO227" s="9"/>
      <c r="BFP227" s="9"/>
      <c r="BFQ227" s="9"/>
      <c r="BFR227" s="9"/>
      <c r="BFS227" s="9"/>
      <c r="BFT227" s="9"/>
      <c r="BFU227" s="9"/>
      <c r="BFV227" s="9"/>
      <c r="BFW227" s="9"/>
      <c r="BFX227" s="9"/>
      <c r="BFY227" s="9"/>
      <c r="BFZ227" s="9"/>
      <c r="BGA227" s="9"/>
      <c r="BGB227" s="9"/>
      <c r="BGC227" s="9"/>
      <c r="BGD227" s="9"/>
      <c r="BGE227" s="9"/>
      <c r="BGF227" s="9"/>
      <c r="BGG227" s="9"/>
      <c r="BGH227" s="9"/>
      <c r="BGI227" s="9"/>
      <c r="BGJ227" s="9"/>
      <c r="BGK227" s="9"/>
      <c r="BGL227" s="9"/>
      <c r="BGM227" s="9"/>
      <c r="BGN227" s="9"/>
      <c r="BGO227" s="9"/>
      <c r="BGP227" s="9"/>
      <c r="BGQ227" s="9"/>
      <c r="BGR227" s="9"/>
      <c r="BGS227" s="9"/>
      <c r="BGT227" s="9"/>
      <c r="BGU227" s="9"/>
      <c r="BGV227" s="9"/>
      <c r="BGW227" s="9"/>
      <c r="BGX227" s="9"/>
      <c r="BGY227" s="9"/>
      <c r="BGZ227" s="9"/>
      <c r="BHA227" s="9"/>
      <c r="BHB227" s="9"/>
      <c r="BHC227" s="9"/>
      <c r="BHD227" s="9"/>
      <c r="BHE227" s="9"/>
      <c r="BHF227" s="9"/>
      <c r="BHG227" s="9"/>
      <c r="BHH227" s="9"/>
      <c r="BHI227" s="9"/>
      <c r="BHJ227" s="9"/>
      <c r="BHK227" s="9"/>
      <c r="BHL227" s="9"/>
      <c r="BHM227" s="9"/>
      <c r="BHN227" s="9"/>
      <c r="BHO227" s="9"/>
      <c r="BHP227" s="9"/>
      <c r="BHQ227" s="9"/>
      <c r="BHR227" s="9"/>
      <c r="BHS227" s="9"/>
      <c r="BHT227" s="9"/>
      <c r="BHU227" s="9"/>
      <c r="BHV227" s="9"/>
      <c r="BHW227" s="9"/>
      <c r="BHX227" s="9"/>
      <c r="BHY227" s="9"/>
      <c r="BHZ227" s="9"/>
      <c r="BIA227" s="9"/>
      <c r="BIB227" s="9"/>
      <c r="BIC227" s="9"/>
      <c r="BID227" s="9"/>
      <c r="BIE227" s="9"/>
      <c r="BIF227" s="9"/>
      <c r="BIG227" s="9"/>
      <c r="BIH227" s="9"/>
      <c r="BII227" s="9"/>
      <c r="BIJ227" s="9"/>
      <c r="BIK227" s="9"/>
      <c r="BIL227" s="9"/>
      <c r="BIM227" s="9"/>
      <c r="BIN227" s="9"/>
      <c r="BIO227" s="9"/>
      <c r="BIP227" s="9"/>
      <c r="BIQ227" s="9"/>
      <c r="BIR227" s="9"/>
      <c r="BIS227" s="9"/>
      <c r="BIT227" s="9"/>
      <c r="BIU227" s="9"/>
      <c r="BIV227" s="9"/>
      <c r="BIW227" s="9"/>
      <c r="BIX227" s="9"/>
      <c r="BIY227" s="9"/>
      <c r="BIZ227" s="9"/>
      <c r="BJA227" s="9"/>
      <c r="BJB227" s="9"/>
      <c r="BJC227" s="9"/>
      <c r="BJD227" s="9"/>
      <c r="BJE227" s="9"/>
      <c r="BJF227" s="9"/>
      <c r="BJG227" s="9"/>
      <c r="BJH227" s="9"/>
      <c r="BJI227" s="9"/>
      <c r="BJJ227" s="9"/>
      <c r="BJK227" s="9"/>
      <c r="BJL227" s="9"/>
      <c r="BJM227" s="9"/>
      <c r="BJN227" s="9"/>
      <c r="BJO227" s="9"/>
      <c r="BJP227" s="9"/>
      <c r="BJQ227" s="9"/>
      <c r="BJR227" s="9"/>
      <c r="BJS227" s="9"/>
      <c r="BJT227" s="9"/>
      <c r="BJU227" s="9"/>
      <c r="BJV227" s="9"/>
      <c r="BJW227" s="9"/>
      <c r="BJX227" s="9"/>
      <c r="BJY227" s="9"/>
      <c r="BJZ227" s="9"/>
      <c r="BKA227" s="9"/>
      <c r="BKB227" s="9"/>
      <c r="BKC227" s="9"/>
      <c r="BKD227" s="9"/>
      <c r="BKE227" s="9"/>
      <c r="BKF227" s="9"/>
      <c r="BKG227" s="9"/>
      <c r="BKH227" s="9"/>
      <c r="BKI227" s="9"/>
      <c r="BKJ227" s="9"/>
      <c r="BKK227" s="9"/>
      <c r="BKL227" s="9"/>
      <c r="BKM227" s="9"/>
      <c r="BKN227" s="9"/>
      <c r="BKO227" s="9"/>
      <c r="BKP227" s="9"/>
      <c r="BKQ227" s="9"/>
      <c r="BKR227" s="9"/>
      <c r="BKS227" s="9"/>
      <c r="BKT227" s="9"/>
      <c r="BKU227" s="9"/>
      <c r="BKV227" s="9"/>
      <c r="BKW227" s="9"/>
      <c r="BKX227" s="9"/>
      <c r="BKY227" s="9"/>
      <c r="BKZ227" s="9"/>
      <c r="BLA227" s="9"/>
      <c r="BLB227" s="9"/>
      <c r="BLC227" s="9"/>
      <c r="BLD227" s="9"/>
      <c r="BLE227" s="9"/>
      <c r="BLF227" s="9"/>
      <c r="BLG227" s="9"/>
      <c r="BLH227" s="9"/>
      <c r="BLI227" s="9"/>
      <c r="BLJ227" s="9"/>
      <c r="BLK227" s="9"/>
      <c r="BLL227" s="9"/>
      <c r="BLM227" s="9"/>
      <c r="BLN227" s="9"/>
      <c r="BLO227" s="9"/>
      <c r="BLP227" s="9"/>
      <c r="BLQ227" s="9"/>
      <c r="BLR227" s="9"/>
      <c r="BLS227" s="9"/>
      <c r="BLT227" s="9"/>
      <c r="BLU227" s="9"/>
      <c r="BLV227" s="9"/>
      <c r="BLW227" s="9"/>
      <c r="BLX227" s="9"/>
      <c r="BLY227" s="9"/>
      <c r="BLZ227" s="9"/>
      <c r="BMA227" s="9"/>
      <c r="BMB227" s="9"/>
      <c r="BMC227" s="9"/>
      <c r="BMD227" s="9"/>
      <c r="BME227" s="9"/>
      <c r="BMF227" s="9"/>
      <c r="BMG227" s="9"/>
      <c r="BMH227" s="9"/>
      <c r="BMI227" s="9"/>
      <c r="BMJ227" s="9"/>
      <c r="BMK227" s="9"/>
      <c r="BML227" s="9"/>
      <c r="BMM227" s="9"/>
      <c r="BMN227" s="9"/>
      <c r="BMO227" s="9"/>
      <c r="BMP227" s="9"/>
      <c r="BMQ227" s="9"/>
      <c r="BMR227" s="9"/>
      <c r="BMS227" s="9"/>
      <c r="BMT227" s="9"/>
      <c r="BMU227" s="9"/>
      <c r="BMV227" s="9"/>
      <c r="BMW227" s="9"/>
      <c r="BMX227" s="9"/>
      <c r="BMY227" s="9"/>
      <c r="BMZ227" s="9"/>
      <c r="BNA227" s="9"/>
      <c r="BNB227" s="9"/>
      <c r="BNC227" s="9"/>
      <c r="BND227" s="9"/>
      <c r="BNE227" s="9"/>
      <c r="BNF227" s="9"/>
      <c r="BNG227" s="9"/>
      <c r="BNH227" s="9"/>
      <c r="BNI227" s="9"/>
      <c r="BNJ227" s="9"/>
      <c r="BNK227" s="9"/>
      <c r="BNL227" s="9"/>
      <c r="BNM227" s="9"/>
      <c r="BNN227" s="9"/>
      <c r="BNO227" s="9"/>
      <c r="BNP227" s="9"/>
      <c r="BNQ227" s="9"/>
      <c r="BNR227" s="9"/>
      <c r="BNS227" s="9"/>
      <c r="BNT227" s="9"/>
      <c r="BNU227" s="9"/>
      <c r="BNV227" s="9"/>
      <c r="BNW227" s="9"/>
      <c r="BNX227" s="9"/>
      <c r="BNY227" s="9"/>
      <c r="BNZ227" s="9"/>
      <c r="BOA227" s="9"/>
      <c r="BOB227" s="9"/>
      <c r="BOC227" s="9"/>
      <c r="BOD227" s="9"/>
      <c r="BOE227" s="9"/>
      <c r="BOF227" s="9"/>
      <c r="BOG227" s="9"/>
      <c r="BOH227" s="9"/>
      <c r="BOI227" s="9"/>
      <c r="BOJ227" s="9"/>
      <c r="BOK227" s="9"/>
      <c r="BOL227" s="9"/>
      <c r="BOM227" s="9"/>
      <c r="BON227" s="9"/>
      <c r="BOO227" s="9"/>
      <c r="BOP227" s="9"/>
      <c r="BOQ227" s="9"/>
      <c r="BOR227" s="9"/>
      <c r="BOS227" s="9"/>
      <c r="BOT227" s="9"/>
      <c r="BOU227" s="9"/>
      <c r="BOV227" s="9"/>
      <c r="BOW227" s="9"/>
      <c r="BOX227" s="9"/>
      <c r="BOY227" s="9"/>
      <c r="BOZ227" s="9"/>
      <c r="BPA227" s="9"/>
      <c r="BPB227" s="9"/>
      <c r="BPC227" s="9"/>
      <c r="BPD227" s="9"/>
      <c r="BPE227" s="9"/>
      <c r="BPF227" s="9"/>
      <c r="BPG227" s="9"/>
      <c r="BPH227" s="9"/>
      <c r="BPI227" s="9"/>
      <c r="BPJ227" s="9"/>
      <c r="BPK227" s="9"/>
      <c r="BPL227" s="9"/>
      <c r="BPM227" s="9"/>
      <c r="BPN227" s="9"/>
      <c r="BPO227" s="9"/>
      <c r="BPP227" s="9"/>
      <c r="BPQ227" s="9"/>
      <c r="BPR227" s="9"/>
      <c r="BPS227" s="9"/>
      <c r="BPT227" s="9"/>
      <c r="BPU227" s="9"/>
      <c r="BPV227" s="9"/>
      <c r="BPW227" s="9"/>
      <c r="BPX227" s="9"/>
      <c r="BPY227" s="9"/>
      <c r="BPZ227" s="9"/>
      <c r="BQA227" s="9"/>
      <c r="BQB227" s="9"/>
      <c r="BQC227" s="9"/>
      <c r="BQD227" s="9"/>
      <c r="BQE227" s="9"/>
      <c r="BQF227" s="9"/>
      <c r="BQG227" s="9"/>
      <c r="BQH227" s="9"/>
      <c r="BQI227" s="9"/>
      <c r="BQJ227" s="9"/>
      <c r="BQK227" s="9"/>
      <c r="BQL227" s="9"/>
      <c r="BQM227" s="9"/>
      <c r="BQN227" s="9"/>
      <c r="BQO227" s="9"/>
      <c r="BQP227" s="9"/>
      <c r="BQQ227" s="9"/>
      <c r="BQR227" s="9"/>
      <c r="BQS227" s="9"/>
      <c r="BQT227" s="9"/>
      <c r="BQU227" s="9"/>
      <c r="BQV227" s="9"/>
      <c r="BQW227" s="9"/>
      <c r="BQX227" s="9"/>
      <c r="BQY227" s="9"/>
      <c r="BQZ227" s="9"/>
      <c r="BRA227" s="9"/>
      <c r="BRB227" s="9"/>
      <c r="BRC227" s="9"/>
      <c r="BRD227" s="9"/>
      <c r="BRE227" s="9"/>
      <c r="BRF227" s="9"/>
      <c r="BRG227" s="9"/>
      <c r="BRH227" s="9"/>
      <c r="BRI227" s="9"/>
      <c r="BRJ227" s="9"/>
      <c r="BRK227" s="9"/>
      <c r="BRL227" s="9"/>
      <c r="BRM227" s="9"/>
      <c r="BRN227" s="9"/>
      <c r="BRO227" s="9"/>
      <c r="BRP227" s="9"/>
      <c r="BRQ227" s="9"/>
      <c r="BRR227" s="9"/>
      <c r="BRS227" s="9"/>
      <c r="BRT227" s="9"/>
      <c r="BRU227" s="9"/>
      <c r="BRV227" s="9"/>
      <c r="BRW227" s="9"/>
      <c r="BRX227" s="9"/>
      <c r="BRY227" s="9"/>
      <c r="BRZ227" s="9"/>
      <c r="BSA227" s="9"/>
      <c r="BSB227" s="9"/>
      <c r="BSC227" s="9"/>
      <c r="BSD227" s="9"/>
      <c r="BSE227" s="9"/>
      <c r="BSF227" s="9"/>
      <c r="BSG227" s="9"/>
      <c r="BSH227" s="9"/>
      <c r="BSI227" s="9"/>
      <c r="BSJ227" s="9"/>
      <c r="BSK227" s="9"/>
      <c r="BSL227" s="9"/>
      <c r="BSM227" s="9"/>
      <c r="BSN227" s="9"/>
      <c r="BSO227" s="9"/>
      <c r="BSP227" s="9"/>
      <c r="BSQ227" s="9"/>
      <c r="BSR227" s="9"/>
      <c r="BSS227" s="9"/>
      <c r="BST227" s="9"/>
      <c r="BSU227" s="9"/>
      <c r="BSV227" s="9"/>
      <c r="BSW227" s="9"/>
      <c r="BSX227" s="9"/>
      <c r="BSY227" s="9"/>
      <c r="BSZ227" s="9"/>
      <c r="BTA227" s="9"/>
      <c r="BTB227" s="9"/>
      <c r="BTC227" s="9"/>
      <c r="BTD227" s="9"/>
      <c r="BTE227" s="9"/>
      <c r="BTF227" s="9"/>
      <c r="BTG227" s="9"/>
      <c r="BTH227" s="9"/>
      <c r="BTI227" s="9"/>
      <c r="BTJ227" s="9"/>
      <c r="BTK227" s="9"/>
      <c r="BTL227" s="9"/>
      <c r="BTM227" s="9"/>
      <c r="BTN227" s="9"/>
      <c r="BTO227" s="9"/>
      <c r="BTP227" s="9"/>
      <c r="BTQ227" s="9"/>
      <c r="BTR227" s="9"/>
      <c r="BTS227" s="9"/>
      <c r="BTT227" s="9"/>
      <c r="BTU227" s="9"/>
      <c r="BTV227" s="9"/>
      <c r="BTW227" s="9"/>
      <c r="BTX227" s="9"/>
      <c r="BTY227" s="9"/>
      <c r="BTZ227" s="9"/>
      <c r="BUA227" s="9"/>
      <c r="BUB227" s="9"/>
      <c r="BUC227" s="9"/>
      <c r="BUD227" s="9"/>
      <c r="BUE227" s="9"/>
      <c r="BUF227" s="9"/>
      <c r="BUG227" s="9"/>
      <c r="BUH227" s="9"/>
      <c r="BUI227" s="9"/>
      <c r="BUJ227" s="9"/>
      <c r="BUK227" s="9"/>
      <c r="BUL227" s="9"/>
      <c r="BUM227" s="9"/>
      <c r="BUN227" s="9"/>
      <c r="BUO227" s="9"/>
      <c r="BUP227" s="9"/>
      <c r="BUQ227" s="9"/>
      <c r="BUR227" s="9"/>
      <c r="BUS227" s="9"/>
      <c r="BUT227" s="9"/>
      <c r="BUU227" s="9"/>
      <c r="BUV227" s="9"/>
      <c r="BUW227" s="9"/>
      <c r="BUX227" s="9"/>
      <c r="BUY227" s="9"/>
      <c r="BUZ227" s="9"/>
      <c r="BVA227" s="9"/>
      <c r="BVB227" s="9"/>
      <c r="BVC227" s="9"/>
      <c r="BVD227" s="9"/>
      <c r="BVE227" s="9"/>
      <c r="BVF227" s="9"/>
      <c r="BVG227" s="9"/>
      <c r="BVH227" s="9"/>
      <c r="BVI227" s="9"/>
      <c r="BVJ227" s="9"/>
      <c r="BVK227" s="9"/>
      <c r="BVL227" s="9"/>
      <c r="BVM227" s="9"/>
      <c r="BVN227" s="9"/>
      <c r="BVO227" s="9"/>
      <c r="BVP227" s="9"/>
      <c r="BVQ227" s="9"/>
      <c r="BVR227" s="9"/>
      <c r="BVS227" s="9"/>
      <c r="BVT227" s="9"/>
      <c r="BVU227" s="9"/>
      <c r="BVV227" s="9"/>
      <c r="BVW227" s="9"/>
      <c r="BVX227" s="9"/>
      <c r="BVY227" s="9"/>
      <c r="BVZ227" s="9"/>
      <c r="BWA227" s="9"/>
      <c r="BWB227" s="9"/>
      <c r="BWC227" s="9"/>
      <c r="BWD227" s="9"/>
      <c r="BWE227" s="9"/>
      <c r="BWF227" s="9"/>
      <c r="BWG227" s="9"/>
      <c r="BWH227" s="9"/>
      <c r="BWI227" s="9"/>
      <c r="BWJ227" s="9"/>
      <c r="BWK227" s="9"/>
      <c r="BWL227" s="9"/>
      <c r="BWM227" s="9"/>
      <c r="BWN227" s="9"/>
      <c r="BWO227" s="9"/>
      <c r="BWP227" s="9"/>
      <c r="BWQ227" s="9"/>
      <c r="BWR227" s="9"/>
      <c r="BWS227" s="9"/>
      <c r="BWT227" s="9"/>
      <c r="BWU227" s="9"/>
      <c r="BWV227" s="9"/>
      <c r="BWW227" s="9"/>
      <c r="BWX227" s="9"/>
      <c r="BWY227" s="9"/>
      <c r="BWZ227" s="9"/>
      <c r="BXA227" s="9"/>
      <c r="BXB227" s="9"/>
      <c r="BXC227" s="9"/>
      <c r="BXD227" s="9"/>
    </row>
    <row r="228" ht="14.25" customHeight="1">
      <c r="A228" s="9">
        <v>1.0</v>
      </c>
      <c r="B228" s="9" t="s">
        <v>11947</v>
      </c>
      <c r="C228" s="9" t="s">
        <v>11948</v>
      </c>
      <c r="D228" s="9" t="s">
        <v>11948</v>
      </c>
      <c r="E228" s="9"/>
      <c r="F228" s="9">
        <v>3.0</v>
      </c>
      <c r="G228" s="9" t="s">
        <v>13833</v>
      </c>
      <c r="H228" s="9"/>
      <c r="I228" s="9"/>
      <c r="J228" s="9"/>
      <c r="K228" s="9">
        <v>1.0</v>
      </c>
      <c r="L228" s="9">
        <v>1.0</v>
      </c>
      <c r="M228" s="9"/>
      <c r="N228" s="9"/>
      <c r="O228" s="9">
        <v>1.0</v>
      </c>
      <c r="P228" s="9">
        <v>0.0</v>
      </c>
      <c r="Q228" s="9" t="s">
        <v>13834</v>
      </c>
      <c r="R228" s="9"/>
      <c r="S228" s="9" t="s">
        <v>708</v>
      </c>
      <c r="T228" s="9" t="s">
        <v>13835</v>
      </c>
      <c r="ANB228" s="9" t="s">
        <v>13836</v>
      </c>
      <c r="ANC228" s="9" t="s">
        <v>13837</v>
      </c>
      <c r="AND228" s="9" t="s">
        <v>13838</v>
      </c>
      <c r="ANE228" s="9" t="s">
        <v>13839</v>
      </c>
      <c r="ANF228" s="9"/>
      <c r="ANG228" s="9"/>
      <c r="ANH228" s="9"/>
      <c r="ANI228" s="9"/>
      <c r="ANJ228" s="9"/>
      <c r="ANK228" s="9"/>
      <c r="ANL228" s="9"/>
      <c r="ANM228" s="9" t="s">
        <v>13840</v>
      </c>
      <c r="ANN228" s="9"/>
      <c r="ANO228" s="9"/>
      <c r="ANP228" s="9"/>
      <c r="ANQ228" s="9"/>
      <c r="ANR228" s="9"/>
      <c r="ANS228" s="9"/>
      <c r="ANT228" s="9"/>
      <c r="ANU228" s="9"/>
      <c r="ANV228" s="9"/>
      <c r="ANW228" s="9"/>
      <c r="ANX228" s="9"/>
      <c r="ANY228" s="9"/>
      <c r="ANZ228" s="9"/>
      <c r="AOA228" s="9"/>
      <c r="AOB228" s="9"/>
      <c r="AOC228" s="9"/>
      <c r="AOD228" s="9"/>
      <c r="AOE228" s="9"/>
      <c r="AOF228" s="9"/>
      <c r="AOG228" s="9"/>
      <c r="AOH228" s="9"/>
      <c r="AOI228" s="9"/>
      <c r="AOJ228" s="9"/>
      <c r="AOK228" s="9"/>
      <c r="AOL228" s="9"/>
      <c r="AOM228" s="9"/>
      <c r="AON228" s="9"/>
      <c r="AOO228" s="9"/>
      <c r="AOP228" s="9"/>
      <c r="AOQ228" s="9"/>
      <c r="AOR228" s="9"/>
      <c r="AOS228" s="9"/>
      <c r="AOT228" s="9"/>
      <c r="AOU228" s="9"/>
      <c r="AOV228" s="9"/>
      <c r="AOW228" s="9"/>
      <c r="AOX228" s="9"/>
      <c r="AOY228" s="9"/>
      <c r="AOZ228" s="9"/>
      <c r="APA228" s="9"/>
      <c r="APB228" s="9"/>
      <c r="APC228" s="9"/>
      <c r="APD228" s="9"/>
      <c r="APE228" s="9"/>
      <c r="APF228" s="9"/>
      <c r="APG228" s="9"/>
      <c r="APH228" s="9"/>
      <c r="API228" s="9"/>
      <c r="APJ228" s="9"/>
      <c r="APK228" s="9"/>
      <c r="APL228" s="9"/>
      <c r="APM228" s="9"/>
      <c r="APN228" s="9"/>
      <c r="APO228" s="9"/>
      <c r="APP228" s="9"/>
      <c r="APQ228" s="9"/>
      <c r="APR228" s="9"/>
      <c r="APS228" s="9"/>
      <c r="APT228" s="9"/>
      <c r="APU228" s="9"/>
      <c r="APV228" s="9"/>
      <c r="APW228" s="9"/>
      <c r="APX228" s="9"/>
      <c r="APY228" s="9"/>
      <c r="APZ228" s="9"/>
      <c r="AQA228" s="9"/>
      <c r="AQB228" s="9"/>
      <c r="AQC228" s="9"/>
      <c r="AQD228" s="9"/>
      <c r="AQE228" s="9"/>
      <c r="AQF228" s="9"/>
      <c r="AQG228" s="9"/>
      <c r="AQH228" s="9"/>
      <c r="AQI228" s="9"/>
      <c r="AQJ228" s="9"/>
      <c r="AQK228" s="9"/>
      <c r="AQL228" s="9"/>
      <c r="AQM228" s="9"/>
      <c r="AQN228" s="9"/>
      <c r="AQO228" s="9"/>
      <c r="AQP228" s="9"/>
      <c r="AQQ228" s="9"/>
      <c r="AQR228" s="9"/>
      <c r="AQS228" s="9"/>
      <c r="AQT228" s="9"/>
      <c r="AQU228" s="9"/>
      <c r="AQV228" s="9"/>
      <c r="AQW228" s="9"/>
      <c r="AQX228" s="9"/>
      <c r="AQY228" s="9"/>
      <c r="AQZ228" s="9"/>
      <c r="ARA228" s="9"/>
      <c r="ARB228" s="9"/>
      <c r="ARC228" s="9"/>
      <c r="ARD228" s="9"/>
      <c r="ARE228" s="9"/>
      <c r="ARF228" s="9"/>
      <c r="ARG228" s="9"/>
      <c r="ARH228" s="9"/>
      <c r="ARI228" s="9"/>
      <c r="ARJ228" s="9"/>
      <c r="ARK228" s="9"/>
      <c r="ARL228" s="9"/>
      <c r="ARM228" s="9"/>
      <c r="ARN228" s="9"/>
      <c r="ARO228" s="9"/>
      <c r="ARP228" s="9"/>
      <c r="ARQ228" s="9"/>
      <c r="ARR228" s="9"/>
      <c r="ARS228" s="9"/>
      <c r="ART228" s="9"/>
      <c r="ARU228" s="9"/>
      <c r="ARV228" s="9"/>
      <c r="ARW228" s="9"/>
      <c r="ARX228" s="9"/>
      <c r="ARY228" s="9"/>
      <c r="ARZ228" s="9"/>
      <c r="ASA228" s="9"/>
      <c r="ASB228" s="9"/>
      <c r="ASC228" s="9"/>
      <c r="ASD228" s="9"/>
      <c r="ASE228" s="9"/>
      <c r="ASF228" s="9"/>
      <c r="ASG228" s="9"/>
      <c r="ASH228" s="9"/>
      <c r="ASI228" s="9"/>
      <c r="ASJ228" s="9"/>
      <c r="ASK228" s="9"/>
      <c r="ASL228" s="9"/>
      <c r="ASM228" s="9"/>
      <c r="ASN228" s="9"/>
      <c r="ASO228" s="9"/>
      <c r="ASP228" s="9"/>
      <c r="ASQ228" s="9"/>
      <c r="ASR228" s="9"/>
      <c r="ASS228" s="9"/>
      <c r="AST228" s="9"/>
      <c r="ASU228" s="9"/>
      <c r="ASV228" s="9"/>
      <c r="ASW228" s="9"/>
      <c r="ASX228" s="9"/>
      <c r="ASY228" s="9"/>
      <c r="ASZ228" s="9"/>
      <c r="ATA228" s="9"/>
      <c r="ATB228" s="9"/>
      <c r="ATC228" s="9"/>
      <c r="ATD228" s="9"/>
      <c r="ATE228" s="9"/>
      <c r="ATF228" s="9"/>
      <c r="ATG228" s="9"/>
      <c r="ATH228" s="9"/>
      <c r="ATI228" s="9"/>
      <c r="ATJ228" s="9"/>
      <c r="ATK228" s="9"/>
      <c r="ATL228" s="9"/>
      <c r="ATM228" s="9"/>
      <c r="ATN228" s="9"/>
      <c r="ATO228" s="9"/>
      <c r="ATP228" s="9"/>
      <c r="ATQ228" s="9"/>
      <c r="ATR228" s="9" t="s">
        <v>13841</v>
      </c>
      <c r="ATS228" s="9"/>
      <c r="ATT228" s="9" t="s">
        <v>13842</v>
      </c>
      <c r="ATU228" s="9" t="s">
        <v>13836</v>
      </c>
      <c r="ATV228" s="9" t="s">
        <v>13837</v>
      </c>
      <c r="ATW228" s="9" t="s">
        <v>13838</v>
      </c>
      <c r="ATX228" s="9" t="s">
        <v>13839</v>
      </c>
      <c r="ATY228" s="9"/>
      <c r="ATZ228" s="9"/>
      <c r="AUA228" s="9"/>
      <c r="AUB228" s="9"/>
      <c r="AUC228" s="9"/>
      <c r="AUD228" s="9"/>
      <c r="AUE228" s="9"/>
      <c r="AUF228" s="9"/>
      <c r="AUG228" s="9"/>
      <c r="AUH228" s="9"/>
      <c r="AUI228" s="9"/>
      <c r="AUJ228" s="9"/>
      <c r="AUK228" s="9"/>
      <c r="AUL228" s="9"/>
      <c r="AUM228" s="9"/>
      <c r="AUN228" s="9"/>
      <c r="AUO228" s="9"/>
      <c r="AUP228" s="9"/>
      <c r="AUQ228" s="9"/>
      <c r="AUR228" s="9"/>
      <c r="AUS228" s="9"/>
      <c r="AUT228" s="9"/>
      <c r="AUU228" s="9"/>
      <c r="AUV228" s="9"/>
      <c r="AUW228" s="9"/>
      <c r="AUX228" s="9"/>
      <c r="AUY228" s="9"/>
      <c r="AUZ228" s="9"/>
      <c r="AVA228" s="9"/>
      <c r="AVB228" s="9"/>
      <c r="AVC228" s="9"/>
      <c r="AVD228" s="9"/>
      <c r="AVE228" s="9"/>
      <c r="AVF228" s="9"/>
      <c r="AVG228" s="9"/>
      <c r="AVH228" s="9"/>
      <c r="AVI228" s="9"/>
      <c r="AVJ228" s="9"/>
      <c r="AVK228" s="9"/>
      <c r="AVL228" s="9"/>
      <c r="AVM228" s="9"/>
      <c r="AVN228" s="9"/>
      <c r="AVO228" s="9"/>
      <c r="AVP228" s="9"/>
      <c r="AVQ228" s="9"/>
      <c r="AVR228" s="9"/>
      <c r="AVS228" s="9"/>
      <c r="AVT228" s="9"/>
      <c r="AVU228" s="9"/>
      <c r="AVV228" s="9"/>
      <c r="AVW228" s="9"/>
      <c r="AVX228" s="9"/>
      <c r="AVY228" s="9"/>
      <c r="AVZ228" s="9"/>
      <c r="AWA228" s="9"/>
      <c r="AWB228" s="9"/>
      <c r="AWC228" s="9"/>
      <c r="AWD228" s="9"/>
      <c r="AWE228" s="9"/>
      <c r="AWF228" s="9"/>
      <c r="AWG228" s="9"/>
      <c r="AWH228" s="9"/>
      <c r="AWI228" s="9"/>
      <c r="AWJ228" s="9"/>
      <c r="AWK228" s="9"/>
      <c r="AWL228" s="9"/>
      <c r="AWM228" s="9"/>
      <c r="AWN228" s="9"/>
      <c r="AWO228" s="9"/>
      <c r="AWP228" s="9"/>
      <c r="AWQ228" s="9"/>
      <c r="AWR228" s="9"/>
      <c r="AWS228" s="9"/>
      <c r="AWT228" s="9"/>
      <c r="AWU228" s="9"/>
      <c r="AWV228" s="9"/>
      <c r="AWW228" s="9"/>
      <c r="AWX228" s="9"/>
      <c r="AWY228" s="9"/>
      <c r="AWZ228" s="9"/>
      <c r="AXA228" s="9"/>
      <c r="AXB228" s="9"/>
      <c r="AXC228" s="9"/>
      <c r="AXD228" s="9"/>
      <c r="AXE228" s="9"/>
      <c r="AXF228" s="9"/>
      <c r="AXG228" s="9"/>
      <c r="AXH228" s="9"/>
      <c r="AXI228" s="9"/>
      <c r="AXJ228" s="9"/>
      <c r="AXK228" s="9"/>
      <c r="AXL228" s="9"/>
      <c r="AXM228" s="9"/>
      <c r="AXN228" s="9"/>
      <c r="AXO228" s="9"/>
      <c r="AXP228" s="9"/>
      <c r="AXQ228" s="9"/>
      <c r="AXR228" s="9"/>
      <c r="AXS228" s="9"/>
      <c r="AXT228" s="9"/>
      <c r="AXU228" s="9"/>
      <c r="AXV228" s="9"/>
      <c r="AXW228" s="9"/>
      <c r="AXX228" s="9"/>
      <c r="AXY228" s="9"/>
      <c r="AXZ228" s="9"/>
      <c r="AYA228" s="9"/>
      <c r="AYB228" s="9"/>
      <c r="AYC228" s="9"/>
      <c r="AYD228" s="9"/>
      <c r="AYE228" s="9"/>
      <c r="AYF228" s="9"/>
      <c r="AYG228" s="9"/>
      <c r="AYH228" s="9"/>
      <c r="AYI228" s="9"/>
      <c r="AYJ228" s="9"/>
      <c r="AYK228" s="9"/>
      <c r="AYL228" s="9"/>
      <c r="AYM228" s="9"/>
      <c r="AYN228" s="9"/>
      <c r="AYO228" s="9"/>
      <c r="AYP228" s="9"/>
      <c r="AYQ228" s="9"/>
      <c r="AYR228" s="9"/>
      <c r="AYS228" s="9"/>
      <c r="AYT228" s="9"/>
      <c r="AYU228" s="9"/>
      <c r="AYV228" s="9"/>
      <c r="AYW228" s="9"/>
      <c r="AYX228" s="9"/>
      <c r="AYY228" s="9"/>
      <c r="AYZ228" s="9"/>
      <c r="AZA228" s="9"/>
      <c r="AZB228" s="9"/>
      <c r="AZC228" s="9"/>
      <c r="AZD228" s="9"/>
      <c r="AZE228" s="9"/>
      <c r="AZF228" s="9"/>
      <c r="AZG228" s="9"/>
      <c r="AZH228" s="9"/>
      <c r="AZI228" s="9"/>
      <c r="AZJ228" s="9"/>
      <c r="AZK228" s="9"/>
      <c r="AZL228" s="9"/>
      <c r="AZM228" s="9"/>
      <c r="AZN228" s="9"/>
      <c r="AZO228" s="9"/>
      <c r="AZP228" s="9"/>
      <c r="AZQ228" s="9"/>
      <c r="AZR228" s="9"/>
      <c r="AZS228" s="9"/>
      <c r="AZT228" s="9"/>
      <c r="AZU228" s="9"/>
      <c r="AZV228" s="9"/>
      <c r="AZW228" s="9"/>
      <c r="AZX228" s="9"/>
      <c r="AZY228" s="9"/>
      <c r="AZZ228" s="9"/>
      <c r="BAA228" s="9"/>
      <c r="BAB228" s="9"/>
      <c r="BAC228" s="9"/>
      <c r="BAD228" s="9"/>
      <c r="BAE228" s="9"/>
      <c r="BAF228" s="9"/>
      <c r="BAG228" s="9"/>
      <c r="BAH228" s="9"/>
      <c r="BAI228" s="9"/>
      <c r="BAJ228" s="9"/>
      <c r="BAK228" s="9"/>
      <c r="BAL228" s="9"/>
      <c r="BAM228" s="9"/>
      <c r="BAN228" s="9"/>
      <c r="BAO228" s="9"/>
      <c r="BAP228" s="9"/>
      <c r="BAQ228" s="9"/>
      <c r="BAR228" s="9"/>
      <c r="BAS228" s="9"/>
      <c r="BAT228" s="9"/>
      <c r="BAU228" s="9"/>
      <c r="BAV228" s="9"/>
      <c r="BAW228" s="9"/>
      <c r="BAX228" s="9"/>
      <c r="BAY228" s="9"/>
      <c r="BAZ228" s="9"/>
      <c r="BBA228" s="9"/>
      <c r="BBB228" s="9"/>
      <c r="BBC228" s="9"/>
      <c r="BBD228" s="9"/>
      <c r="BBE228" s="9"/>
      <c r="BBF228" s="9"/>
      <c r="BBG228" s="9"/>
      <c r="BBH228" s="9"/>
      <c r="BBI228" s="9"/>
      <c r="BBJ228" s="9"/>
      <c r="BBK228" s="9"/>
      <c r="BBL228" s="9"/>
      <c r="BBM228" s="9"/>
      <c r="BBN228" s="9"/>
      <c r="BBO228" s="9"/>
      <c r="BBP228" s="9"/>
      <c r="BBQ228" s="9"/>
      <c r="BBR228" s="9"/>
      <c r="BBS228" s="9"/>
      <c r="BBT228" s="9"/>
      <c r="BBU228" s="9"/>
      <c r="BBV228" s="9"/>
      <c r="BBW228" s="9"/>
      <c r="BBX228" s="9"/>
      <c r="BBY228" s="9"/>
      <c r="BBZ228" s="9"/>
      <c r="BCA228" s="9"/>
      <c r="BCB228" s="9"/>
      <c r="BCC228" s="9"/>
      <c r="BCD228" s="9"/>
      <c r="BCE228" s="9"/>
      <c r="BCF228" s="9"/>
      <c r="BCG228" s="9"/>
      <c r="BCH228" s="9"/>
      <c r="BCI228" s="9"/>
      <c r="BCJ228" s="9"/>
      <c r="BCK228" s="9"/>
      <c r="BCL228" s="9"/>
      <c r="BCM228" s="9"/>
      <c r="BCN228" s="9"/>
      <c r="BCO228" s="9"/>
      <c r="BCP228" s="9"/>
      <c r="BCQ228" s="9"/>
      <c r="BCR228" s="9"/>
      <c r="BCS228" s="9"/>
      <c r="BCT228" s="9"/>
      <c r="BCU228" s="9"/>
      <c r="BCV228" s="9"/>
      <c r="BCW228" s="9"/>
      <c r="BCX228" s="9"/>
      <c r="BCY228" s="9"/>
      <c r="BCZ228" s="9"/>
      <c r="BDA228" s="9"/>
      <c r="BDB228" s="9"/>
      <c r="BDC228" s="9"/>
      <c r="BDD228" s="9"/>
      <c r="BDE228" s="9"/>
      <c r="BDF228" s="9"/>
      <c r="BDG228" s="9"/>
      <c r="BDH228" s="9"/>
      <c r="BDI228" s="9"/>
      <c r="BDJ228" s="9"/>
      <c r="BDK228" s="9"/>
      <c r="BDL228" s="9"/>
      <c r="BDM228" s="9"/>
      <c r="BDN228" s="9"/>
      <c r="BDO228" s="9"/>
      <c r="BDP228" s="9"/>
      <c r="BDQ228" s="9"/>
      <c r="BDR228" s="9"/>
      <c r="BDS228" s="9"/>
      <c r="BDT228" s="9"/>
      <c r="BDU228" s="9"/>
      <c r="BDV228" s="9"/>
      <c r="BDW228" s="9"/>
      <c r="BDX228" s="9"/>
      <c r="BDY228" s="9"/>
      <c r="BDZ228" s="9"/>
      <c r="BEA228" s="9"/>
      <c r="BEB228" s="9"/>
      <c r="BEC228" s="9"/>
      <c r="BED228" s="9"/>
      <c r="BEE228" s="9"/>
      <c r="BEF228" s="9"/>
      <c r="BEG228" s="9"/>
      <c r="BEH228" s="9"/>
      <c r="BEI228" s="9"/>
      <c r="BEJ228" s="9"/>
      <c r="BEK228" s="9"/>
      <c r="BEL228" s="9"/>
      <c r="BEM228" s="9"/>
      <c r="BEN228" s="9"/>
      <c r="BEO228" s="9"/>
      <c r="BEP228" s="9"/>
      <c r="BEQ228" s="9"/>
      <c r="BER228" s="9"/>
      <c r="BES228" s="9"/>
      <c r="BET228" s="9"/>
      <c r="BEU228" s="9"/>
      <c r="BEV228" s="9"/>
      <c r="BEW228" s="9"/>
      <c r="BEX228" s="9"/>
      <c r="BEY228" s="9"/>
      <c r="BEZ228" s="9"/>
      <c r="BFA228" s="9"/>
      <c r="BFB228" s="9"/>
      <c r="BFC228" s="9"/>
      <c r="BFD228" s="9"/>
      <c r="BFE228" s="9"/>
      <c r="BFF228" s="9"/>
      <c r="BFG228" s="9"/>
      <c r="BFH228" s="9"/>
      <c r="BFI228" s="9"/>
      <c r="BFJ228" s="9"/>
      <c r="BFK228" s="9"/>
      <c r="BFL228" s="9"/>
      <c r="BFM228" s="9"/>
      <c r="BFN228" s="9"/>
      <c r="BFO228" s="9"/>
      <c r="BFP228" s="9"/>
      <c r="BFQ228" s="9"/>
      <c r="BFR228" s="9"/>
      <c r="BFS228" s="9"/>
      <c r="BFT228" s="9"/>
      <c r="BFU228" s="9"/>
      <c r="BFV228" s="9"/>
      <c r="BFW228" s="9"/>
      <c r="BFX228" s="9"/>
      <c r="BFY228" s="9"/>
      <c r="BFZ228" s="9"/>
      <c r="BGA228" s="9"/>
      <c r="BGB228" s="9"/>
      <c r="BGC228" s="9"/>
      <c r="BGD228" s="9"/>
      <c r="BGE228" s="9"/>
      <c r="BGF228" s="9"/>
      <c r="BGG228" s="9"/>
      <c r="BGH228" s="9"/>
      <c r="BGI228" s="9"/>
      <c r="BGJ228" s="9"/>
      <c r="BGK228" s="9"/>
      <c r="BGL228" s="9"/>
      <c r="BGM228" s="9"/>
      <c r="BGN228" s="9"/>
      <c r="BGO228" s="9"/>
      <c r="BGP228" s="9"/>
      <c r="BGQ228" s="9"/>
      <c r="BGR228" s="9"/>
      <c r="BGS228" s="9"/>
      <c r="BGT228" s="9"/>
      <c r="BGU228" s="9"/>
      <c r="BGV228" s="9"/>
      <c r="BGW228" s="9"/>
      <c r="BGX228" s="9"/>
      <c r="BGY228" s="9"/>
      <c r="BGZ228" s="9"/>
      <c r="BHA228" s="9"/>
      <c r="BHB228" s="9"/>
      <c r="BHC228" s="9"/>
      <c r="BHD228" s="9"/>
      <c r="BHE228" s="9"/>
      <c r="BHF228" s="9"/>
      <c r="BHG228" s="9"/>
      <c r="BHH228" s="9"/>
      <c r="BHI228" s="9"/>
      <c r="BHJ228" s="9"/>
      <c r="BHK228" s="9"/>
      <c r="BHL228" s="9"/>
      <c r="BHM228" s="9"/>
      <c r="BHN228" s="9"/>
      <c r="BHO228" s="9"/>
      <c r="BHP228" s="9"/>
      <c r="BHQ228" s="9"/>
      <c r="BHR228" s="9"/>
      <c r="BHS228" s="9"/>
      <c r="BHT228" s="9"/>
      <c r="BHU228" s="9"/>
      <c r="BHV228" s="9"/>
      <c r="BHW228" s="9"/>
      <c r="BHX228" s="9"/>
      <c r="BHY228" s="9"/>
      <c r="BHZ228" s="9"/>
      <c r="BIA228" s="9"/>
      <c r="BIB228" s="9"/>
      <c r="BIC228" s="9"/>
      <c r="BID228" s="9"/>
      <c r="BIE228" s="9"/>
      <c r="BIF228" s="9"/>
      <c r="BIG228" s="9"/>
      <c r="BIH228" s="9"/>
      <c r="BII228" s="9"/>
      <c r="BIJ228" s="9"/>
      <c r="BIK228" s="9"/>
      <c r="BIL228" s="9"/>
      <c r="BIM228" s="9"/>
      <c r="BIN228" s="9"/>
      <c r="BIO228" s="9"/>
      <c r="BIP228" s="9"/>
      <c r="BIQ228" s="9"/>
      <c r="BIR228" s="9"/>
      <c r="BIS228" s="9"/>
      <c r="BIT228" s="9"/>
      <c r="BIU228" s="9"/>
      <c r="BIV228" s="9"/>
      <c r="BIW228" s="9"/>
      <c r="BIX228" s="9"/>
      <c r="BIY228" s="9"/>
      <c r="BIZ228" s="9"/>
      <c r="BJA228" s="9"/>
      <c r="BJB228" s="9"/>
      <c r="BJC228" s="9"/>
      <c r="BJD228" s="9"/>
      <c r="BJE228" s="9"/>
      <c r="BJF228" s="9"/>
      <c r="BJG228" s="9"/>
      <c r="BJH228" s="9"/>
      <c r="BJI228" s="9"/>
      <c r="BJJ228" s="9"/>
      <c r="BJK228" s="9"/>
      <c r="BJL228" s="9"/>
      <c r="BJM228" s="9"/>
      <c r="BJN228" s="9"/>
      <c r="BJO228" s="9"/>
      <c r="BJP228" s="9"/>
      <c r="BJQ228" s="9"/>
      <c r="BJR228" s="9"/>
      <c r="BJS228" s="9"/>
      <c r="BJT228" s="9"/>
      <c r="BJU228" s="9"/>
      <c r="BJV228" s="9"/>
      <c r="BJW228" s="9"/>
      <c r="BJX228" s="9"/>
      <c r="BJY228" s="9"/>
      <c r="BJZ228" s="9"/>
      <c r="BKA228" s="9"/>
      <c r="BKB228" s="9"/>
      <c r="BKC228" s="9"/>
      <c r="BKD228" s="9"/>
      <c r="BKE228" s="9"/>
      <c r="BKF228" s="9"/>
      <c r="BKG228" s="9"/>
      <c r="BKH228" s="9"/>
      <c r="BKI228" s="9"/>
      <c r="BKJ228" s="9"/>
      <c r="BKK228" s="9"/>
      <c r="BKL228" s="9"/>
      <c r="BKM228" s="9"/>
      <c r="BKN228" s="9"/>
      <c r="BKO228" s="9"/>
      <c r="BKP228" s="9"/>
      <c r="BKQ228" s="9"/>
      <c r="BKR228" s="9"/>
      <c r="BKS228" s="9"/>
      <c r="BKT228" s="9"/>
      <c r="BKU228" s="9"/>
      <c r="BKV228" s="9"/>
      <c r="BKW228" s="9"/>
      <c r="BKX228" s="9"/>
      <c r="BKY228" s="9"/>
      <c r="BKZ228" s="9"/>
      <c r="BLA228" s="9"/>
      <c r="BLB228" s="9"/>
      <c r="BLC228" s="9"/>
      <c r="BLD228" s="9"/>
      <c r="BLE228" s="9"/>
      <c r="BLF228" s="9"/>
      <c r="BLG228" s="9"/>
      <c r="BLH228" s="9"/>
      <c r="BLI228" s="9"/>
      <c r="BLJ228" s="9"/>
      <c r="BLK228" s="9"/>
      <c r="BLL228" s="9"/>
      <c r="BLM228" s="9"/>
      <c r="BLN228" s="9"/>
      <c r="BLO228" s="9"/>
      <c r="BLP228" s="9"/>
      <c r="BLQ228" s="9"/>
      <c r="BLR228" s="9"/>
      <c r="BLS228" s="9"/>
      <c r="BLT228" s="9"/>
      <c r="BLU228" s="9"/>
      <c r="BLV228" s="9"/>
      <c r="BLW228" s="9"/>
      <c r="BLX228" s="9"/>
      <c r="BLY228" s="9"/>
      <c r="BLZ228" s="9"/>
      <c r="BMA228" s="9"/>
      <c r="BMB228" s="9"/>
      <c r="BMC228" s="9"/>
      <c r="BMD228" s="9"/>
      <c r="BME228" s="9"/>
      <c r="BMF228" s="9"/>
      <c r="BMG228" s="9"/>
      <c r="BMH228" s="9"/>
      <c r="BMI228" s="9"/>
      <c r="BMJ228" s="9"/>
      <c r="BMK228" s="9"/>
      <c r="BML228" s="9"/>
      <c r="BMM228" s="9"/>
      <c r="BMN228" s="9"/>
      <c r="BMO228" s="9"/>
      <c r="BMP228" s="9"/>
      <c r="BMQ228" s="9"/>
      <c r="BMR228" s="9"/>
      <c r="BMS228" s="9"/>
      <c r="BMT228" s="9"/>
      <c r="BMU228" s="9"/>
      <c r="BMV228" s="9"/>
      <c r="BMW228" s="9"/>
      <c r="BMX228" s="9"/>
      <c r="BMY228" s="9"/>
      <c r="BMZ228" s="9"/>
      <c r="BNA228" s="9"/>
      <c r="BNB228" s="9"/>
      <c r="BNC228" s="9"/>
      <c r="BND228" s="9"/>
      <c r="BNE228" s="9"/>
      <c r="BNF228" s="9"/>
      <c r="BNG228" s="9"/>
      <c r="BNH228" s="9"/>
      <c r="BNI228" s="9"/>
      <c r="BNJ228" s="9"/>
      <c r="BNK228" s="9"/>
      <c r="BNL228" s="9"/>
      <c r="BNM228" s="9"/>
      <c r="BNN228" s="9"/>
      <c r="BNO228" s="9"/>
      <c r="BNP228" s="9"/>
      <c r="BNQ228" s="9"/>
      <c r="BNR228" s="9"/>
      <c r="BNS228" s="9"/>
      <c r="BNT228" s="9"/>
      <c r="BNU228" s="9"/>
      <c r="BNV228" s="9"/>
      <c r="BNW228" s="9"/>
      <c r="BNX228" s="9"/>
      <c r="BNY228" s="9"/>
      <c r="BNZ228" s="9"/>
      <c r="BOA228" s="9"/>
      <c r="BOB228" s="9"/>
      <c r="BOC228" s="9"/>
      <c r="BOD228" s="9"/>
      <c r="BOE228" s="9"/>
      <c r="BOF228" s="9"/>
      <c r="BOG228" s="9"/>
      <c r="BOH228" s="9"/>
      <c r="BOI228" s="9"/>
      <c r="BOJ228" s="9"/>
      <c r="BOK228" s="9"/>
      <c r="BOL228" s="9"/>
      <c r="BOM228" s="9"/>
      <c r="BON228" s="9"/>
      <c r="BOO228" s="9"/>
      <c r="BOP228" s="9"/>
      <c r="BOQ228" s="9"/>
      <c r="BOR228" s="9"/>
      <c r="BOS228" s="9"/>
      <c r="BOT228" s="9"/>
      <c r="BOU228" s="9"/>
      <c r="BOV228" s="9"/>
      <c r="BOW228" s="9"/>
      <c r="BOX228" s="9"/>
      <c r="BOY228" s="9"/>
      <c r="BOZ228" s="9"/>
      <c r="BPA228" s="9"/>
      <c r="BPB228" s="9"/>
      <c r="BPC228" s="9"/>
      <c r="BPD228" s="9"/>
      <c r="BPE228" s="9"/>
      <c r="BPF228" s="9"/>
      <c r="BPG228" s="9"/>
      <c r="BPH228" s="9"/>
      <c r="BPI228" s="9"/>
      <c r="BPJ228" s="9"/>
      <c r="BPK228" s="9"/>
      <c r="BPL228" s="9"/>
      <c r="BPM228" s="9"/>
      <c r="BPN228" s="9"/>
      <c r="BPO228" s="9"/>
      <c r="BPP228" s="9"/>
      <c r="BPQ228" s="9"/>
      <c r="BPR228" s="9"/>
      <c r="BPS228" s="9"/>
      <c r="BPT228" s="9"/>
      <c r="BPU228" s="9"/>
      <c r="BPV228" s="9"/>
      <c r="BPW228" s="9"/>
      <c r="BPX228" s="9"/>
      <c r="BPY228" s="9"/>
      <c r="BPZ228" s="9"/>
      <c r="BQA228" s="9"/>
      <c r="BQB228" s="9"/>
      <c r="BQC228" s="9"/>
      <c r="BQD228" s="9"/>
      <c r="BQE228" s="9"/>
      <c r="BQF228" s="9"/>
      <c r="BQG228" s="9"/>
      <c r="BQH228" s="9"/>
      <c r="BQI228" s="9"/>
      <c r="BQJ228" s="9"/>
      <c r="BQK228" s="9"/>
      <c r="BQL228" s="9"/>
      <c r="BQM228" s="9"/>
      <c r="BQN228" s="9"/>
      <c r="BQO228" s="9"/>
      <c r="BQP228" s="9"/>
      <c r="BQQ228" s="9"/>
      <c r="BQR228" s="9"/>
      <c r="BQS228" s="9"/>
      <c r="BQT228" s="9"/>
      <c r="BQU228" s="9"/>
      <c r="BQV228" s="9"/>
      <c r="BQW228" s="9"/>
      <c r="BQX228" s="9"/>
      <c r="BQY228" s="9"/>
      <c r="BQZ228" s="9"/>
      <c r="BRA228" s="9"/>
      <c r="BRB228" s="9"/>
      <c r="BRC228" s="9"/>
      <c r="BRD228" s="9"/>
      <c r="BRE228" s="9"/>
      <c r="BRF228" s="9"/>
      <c r="BRG228" s="9"/>
      <c r="BRH228" s="9"/>
      <c r="BRI228" s="9"/>
      <c r="BRJ228" s="9"/>
      <c r="BRK228" s="9"/>
      <c r="BRL228" s="9"/>
      <c r="BRM228" s="9"/>
      <c r="BRN228" s="9"/>
      <c r="BRO228" s="9"/>
      <c r="BRP228" s="9"/>
      <c r="BRQ228" s="9"/>
      <c r="BRR228" s="9"/>
      <c r="BRS228" s="9"/>
      <c r="BRT228" s="9"/>
      <c r="BRU228" s="9"/>
      <c r="BRV228" s="9"/>
      <c r="BRW228" s="9"/>
      <c r="BRX228" s="9"/>
      <c r="BRY228" s="9"/>
      <c r="BRZ228" s="9"/>
      <c r="BSA228" s="9"/>
      <c r="BSB228" s="9"/>
      <c r="BSC228" s="9"/>
      <c r="BSD228" s="9"/>
      <c r="BSE228" s="9"/>
      <c r="BSF228" s="9"/>
      <c r="BSG228" s="9"/>
      <c r="BSH228" s="9"/>
      <c r="BSI228" s="9"/>
      <c r="BSJ228" s="9"/>
      <c r="BSK228" s="9"/>
      <c r="BSL228" s="9"/>
      <c r="BSM228" s="9"/>
      <c r="BSN228" s="9"/>
      <c r="BSO228" s="9"/>
      <c r="BSP228" s="9"/>
      <c r="BSQ228" s="9"/>
      <c r="BSR228" s="9"/>
      <c r="BSS228" s="9"/>
      <c r="BST228" s="9"/>
      <c r="BSU228" s="9"/>
      <c r="BSV228" s="9"/>
      <c r="BSW228" s="9"/>
      <c r="BSX228" s="9"/>
      <c r="BSY228" s="9"/>
      <c r="BSZ228" s="9"/>
      <c r="BTA228" s="9"/>
      <c r="BTB228" s="9"/>
      <c r="BTC228" s="9"/>
      <c r="BTD228" s="9"/>
      <c r="BTE228" s="9"/>
      <c r="BTF228" s="9"/>
      <c r="BTG228" s="9"/>
      <c r="BTH228" s="9"/>
      <c r="BTI228" s="9"/>
      <c r="BTJ228" s="9"/>
      <c r="BTK228" s="9"/>
      <c r="BTL228" s="9"/>
      <c r="BTM228" s="9"/>
      <c r="BTN228" s="9"/>
      <c r="BTO228" s="9"/>
      <c r="BTP228" s="9"/>
      <c r="BTQ228" s="9"/>
      <c r="BTR228" s="9"/>
      <c r="BTS228" s="9"/>
      <c r="BTT228" s="9"/>
      <c r="BTU228" s="9"/>
      <c r="BTV228" s="9"/>
      <c r="BTW228" s="9"/>
      <c r="BTX228" s="9"/>
      <c r="BTY228" s="9"/>
      <c r="BTZ228" s="9"/>
      <c r="BUA228" s="9"/>
      <c r="BUB228" s="9"/>
      <c r="BUC228" s="9"/>
      <c r="BUD228" s="9"/>
      <c r="BUE228" s="9"/>
      <c r="BUF228" s="9"/>
      <c r="BUG228" s="9"/>
      <c r="BUH228" s="9"/>
      <c r="BUI228" s="9"/>
      <c r="BUJ228" s="9"/>
      <c r="BUK228" s="9"/>
      <c r="BUL228" s="9"/>
      <c r="BUM228" s="9"/>
      <c r="BUN228" s="9"/>
      <c r="BUO228" s="9"/>
      <c r="BUP228" s="9"/>
      <c r="BUQ228" s="9"/>
      <c r="BUR228" s="9"/>
      <c r="BUS228" s="9"/>
      <c r="BUT228" s="9"/>
      <c r="BUU228" s="9"/>
      <c r="BUV228" s="9"/>
      <c r="BUW228" s="9"/>
      <c r="BUX228" s="9"/>
      <c r="BUY228" s="9"/>
      <c r="BUZ228" s="9"/>
      <c r="BVA228" s="9"/>
      <c r="BVB228" s="9"/>
      <c r="BVC228" s="9"/>
      <c r="BVD228" s="9"/>
      <c r="BVE228" s="9"/>
      <c r="BVF228" s="9"/>
      <c r="BVG228" s="9"/>
      <c r="BVH228" s="9"/>
      <c r="BVI228" s="9"/>
      <c r="BVJ228" s="9"/>
      <c r="BVK228" s="9"/>
      <c r="BVL228" s="9"/>
      <c r="BVM228" s="9"/>
      <c r="BVN228" s="9"/>
      <c r="BVO228" s="9"/>
      <c r="BVP228" s="9"/>
      <c r="BVQ228" s="9"/>
      <c r="BVR228" s="9"/>
      <c r="BVS228" s="9"/>
      <c r="BVT228" s="9"/>
      <c r="BVU228" s="9"/>
      <c r="BVV228" s="9"/>
      <c r="BVW228" s="9"/>
      <c r="BVX228" s="9"/>
      <c r="BVY228" s="9"/>
      <c r="BVZ228" s="9"/>
      <c r="BWA228" s="9"/>
      <c r="BWB228" s="9"/>
      <c r="BWC228" s="9"/>
      <c r="BWD228" s="9"/>
      <c r="BWE228" s="9"/>
      <c r="BWF228" s="9"/>
      <c r="BWG228" s="9"/>
      <c r="BWH228" s="9"/>
      <c r="BWI228" s="9"/>
      <c r="BWJ228" s="9"/>
      <c r="BWK228" s="9"/>
      <c r="BWL228" s="9"/>
      <c r="BWM228" s="9"/>
      <c r="BWN228" s="9"/>
      <c r="BWO228" s="9"/>
      <c r="BWP228" s="9"/>
      <c r="BWQ228" s="9"/>
      <c r="BWR228" s="9"/>
      <c r="BWS228" s="9"/>
      <c r="BWT228" s="9"/>
      <c r="BWU228" s="9"/>
      <c r="BWV228" s="9"/>
      <c r="BWW228" s="9"/>
      <c r="BWX228" s="9"/>
      <c r="BWY228" s="9"/>
      <c r="BWZ228" s="9"/>
      <c r="BXA228" s="9"/>
      <c r="BXB228" s="9"/>
      <c r="BXC228" s="9"/>
      <c r="BXD228" s="9"/>
    </row>
    <row r="229" ht="14.25" customHeight="1">
      <c r="A229" s="9">
        <v>35.0</v>
      </c>
      <c r="B229" s="9" t="s">
        <v>11947</v>
      </c>
      <c r="C229" s="9" t="s">
        <v>11948</v>
      </c>
      <c r="D229" s="9" t="s">
        <v>11948</v>
      </c>
      <c r="E229" s="9"/>
      <c r="F229" s="9">
        <v>21.0</v>
      </c>
      <c r="G229" s="9" t="s">
        <v>13843</v>
      </c>
      <c r="H229" s="9"/>
      <c r="I229" s="9"/>
      <c r="J229" s="9"/>
      <c r="K229" s="9">
        <v>4.0</v>
      </c>
      <c r="L229" s="9">
        <v>17.0</v>
      </c>
      <c r="M229" s="9"/>
      <c r="N229" s="9"/>
      <c r="O229" s="9"/>
      <c r="P229" s="9">
        <v>0.0</v>
      </c>
      <c r="Q229" s="9" t="s">
        <v>13844</v>
      </c>
      <c r="R229" s="9"/>
      <c r="S229" s="9" t="s">
        <v>3522</v>
      </c>
      <c r="T229" s="9" t="s">
        <v>3520</v>
      </c>
      <c r="ANB229" s="9"/>
      <c r="ANC229" s="9"/>
      <c r="AND229" s="9"/>
      <c r="ANE229" s="9"/>
      <c r="ANF229" s="9"/>
      <c r="ANG229" s="9"/>
      <c r="ANH229" s="9"/>
      <c r="ANI229" s="9"/>
      <c r="ANJ229" s="9"/>
      <c r="ANK229" s="9"/>
      <c r="ANL229" s="9"/>
      <c r="ANM229" s="9"/>
      <c r="ANN229" s="9"/>
      <c r="ANO229" s="9"/>
      <c r="ANP229" s="9"/>
      <c r="ANQ229" s="9"/>
      <c r="ANR229" s="9"/>
      <c r="ANS229" s="9"/>
      <c r="ANT229" s="9"/>
      <c r="ANU229" s="9"/>
      <c r="ANV229" s="9"/>
      <c r="ANW229" s="9"/>
      <c r="ANX229" s="9"/>
      <c r="ANY229" s="9"/>
      <c r="ANZ229" s="9"/>
      <c r="AOA229" s="9"/>
      <c r="AOB229" s="9"/>
      <c r="AOC229" s="9"/>
      <c r="AOD229" s="9"/>
      <c r="AOE229" s="9"/>
      <c r="AOF229" s="9"/>
      <c r="AOG229" s="9"/>
      <c r="AOH229" s="9"/>
      <c r="AOI229" s="9"/>
      <c r="AOJ229" s="9"/>
      <c r="AOK229" s="9"/>
      <c r="AOL229" s="9"/>
      <c r="AOM229" s="9"/>
      <c r="AON229" s="9"/>
      <c r="AOO229" s="9"/>
      <c r="AOP229" s="9"/>
      <c r="AOQ229" s="9"/>
      <c r="AOR229" s="9"/>
      <c r="AOS229" s="9"/>
      <c r="AOT229" s="9"/>
      <c r="AOU229" s="9"/>
      <c r="AOV229" s="9"/>
      <c r="AOW229" s="9"/>
      <c r="AOX229" s="9"/>
      <c r="AOY229" s="9"/>
      <c r="AOZ229" s="9"/>
      <c r="APA229" s="9"/>
      <c r="APB229" s="9"/>
      <c r="APC229" s="9"/>
      <c r="APD229" s="9"/>
      <c r="APE229" s="9"/>
      <c r="APF229" s="9"/>
      <c r="APG229" s="9"/>
      <c r="APH229" s="9"/>
      <c r="API229" s="9"/>
      <c r="APJ229" s="9"/>
      <c r="APK229" s="9"/>
      <c r="APL229" s="9"/>
      <c r="APM229" s="9"/>
      <c r="APN229" s="9"/>
      <c r="APO229" s="9"/>
      <c r="APP229" s="9"/>
      <c r="APQ229" s="9"/>
      <c r="APR229" s="9"/>
      <c r="APS229" s="9"/>
      <c r="APT229" s="9"/>
      <c r="APU229" s="9"/>
      <c r="APV229" s="9"/>
      <c r="APW229" s="9"/>
      <c r="APX229" s="9"/>
      <c r="APY229" s="9"/>
      <c r="APZ229" s="9"/>
      <c r="AQA229" s="9"/>
      <c r="AQB229" s="9"/>
      <c r="AQC229" s="9"/>
      <c r="AQD229" s="9"/>
      <c r="AQE229" s="9"/>
      <c r="AQF229" s="9"/>
      <c r="AQG229" s="9"/>
      <c r="AQH229" s="9"/>
      <c r="AQI229" s="9"/>
      <c r="AQJ229" s="9"/>
      <c r="AQK229" s="9"/>
      <c r="AQL229" s="9"/>
      <c r="AQM229" s="9"/>
      <c r="AQN229" s="9"/>
      <c r="AQO229" s="9"/>
      <c r="AQP229" s="9"/>
      <c r="AQQ229" s="9"/>
      <c r="AQR229" s="9"/>
      <c r="AQS229" s="9"/>
      <c r="AQT229" s="9"/>
      <c r="AQU229" s="9"/>
      <c r="AQV229" s="9"/>
      <c r="AQW229" s="9"/>
      <c r="AQX229" s="9"/>
      <c r="AQY229" s="9"/>
      <c r="AQZ229" s="9"/>
      <c r="ARA229" s="9"/>
      <c r="ARB229" s="9"/>
      <c r="ARC229" s="9"/>
      <c r="ARD229" s="9"/>
      <c r="ARE229" s="9"/>
      <c r="ARF229" s="9"/>
      <c r="ARG229" s="9"/>
      <c r="ARH229" s="9"/>
      <c r="ARI229" s="9"/>
      <c r="ARJ229" s="9"/>
      <c r="ARK229" s="9"/>
      <c r="ARL229" s="9"/>
      <c r="ARM229" s="9"/>
      <c r="ARN229" s="9"/>
      <c r="ARO229" s="9"/>
      <c r="ARP229" s="9"/>
      <c r="ARQ229" s="9"/>
      <c r="ARR229" s="9"/>
      <c r="ARS229" s="9"/>
      <c r="ART229" s="9"/>
      <c r="ARU229" s="9"/>
      <c r="ARV229" s="9"/>
      <c r="ARW229" s="9"/>
      <c r="ARX229" s="9"/>
      <c r="ARY229" s="9"/>
      <c r="ARZ229" s="9"/>
      <c r="ASA229" s="9"/>
      <c r="ASB229" s="9"/>
      <c r="ASC229" s="9"/>
      <c r="ASD229" s="9"/>
      <c r="ASE229" s="9"/>
      <c r="ASF229" s="9"/>
      <c r="ASG229" s="9"/>
      <c r="ASH229" s="9"/>
      <c r="ASI229" s="9"/>
      <c r="ASJ229" s="9"/>
      <c r="ASK229" s="9"/>
      <c r="ASL229" s="9"/>
      <c r="ASM229" s="9"/>
      <c r="ASN229" s="9"/>
      <c r="ASO229" s="9"/>
      <c r="ASP229" s="9"/>
      <c r="ASQ229" s="9"/>
      <c r="ASR229" s="9"/>
      <c r="ASS229" s="9"/>
      <c r="AST229" s="9"/>
      <c r="ASU229" s="9"/>
      <c r="ASV229" s="9"/>
      <c r="ASW229" s="9"/>
      <c r="ASX229" s="9"/>
      <c r="ASY229" s="9"/>
      <c r="ASZ229" s="9"/>
      <c r="ATA229" s="9"/>
      <c r="ATB229" s="9"/>
      <c r="ATC229" s="9"/>
      <c r="ATD229" s="9"/>
      <c r="ATE229" s="9"/>
      <c r="ATF229" s="9"/>
      <c r="ATG229" s="9"/>
      <c r="ATH229" s="9"/>
      <c r="ATI229" s="9"/>
      <c r="ATJ229" s="9"/>
      <c r="ATK229" s="9"/>
      <c r="ATL229" s="9"/>
      <c r="ATM229" s="9"/>
      <c r="ATN229" s="9"/>
      <c r="ATO229" s="9"/>
      <c r="ATP229" s="9"/>
      <c r="ATQ229" s="9"/>
      <c r="ATR229" s="9"/>
      <c r="ATS229" s="9"/>
      <c r="ATT229" s="9"/>
      <c r="ATU229" s="9"/>
      <c r="ATV229" s="9"/>
      <c r="ATW229" s="9"/>
      <c r="ATX229" s="9"/>
      <c r="ATY229" s="9" t="s">
        <v>5691</v>
      </c>
      <c r="ATZ229" s="9" t="s">
        <v>5691</v>
      </c>
      <c r="AUA229" s="9" t="s">
        <v>13845</v>
      </c>
      <c r="AUB229" s="9"/>
      <c r="AUC229" s="9"/>
      <c r="AUD229" s="9"/>
      <c r="AUE229" s="9"/>
      <c r="AUF229" s="9"/>
      <c r="AUG229" s="9"/>
      <c r="AUH229" s="9"/>
      <c r="AUI229" s="9"/>
      <c r="AUJ229" s="9"/>
      <c r="AUK229" s="9"/>
      <c r="AUL229" s="9"/>
      <c r="AUM229" s="9"/>
      <c r="AUN229" s="9"/>
      <c r="AUO229" s="9"/>
      <c r="AUP229" s="9"/>
      <c r="AUQ229" s="9"/>
      <c r="AUR229" s="9"/>
      <c r="AUS229" s="9"/>
      <c r="AUT229" s="9"/>
      <c r="AUU229" s="9"/>
      <c r="AUV229" s="9"/>
      <c r="AUW229" s="9"/>
      <c r="AUX229" s="9"/>
      <c r="AUY229" s="9"/>
      <c r="AUZ229" s="9"/>
      <c r="AVA229" s="9"/>
      <c r="AVB229" s="9"/>
      <c r="AVC229" s="9"/>
      <c r="AVD229" s="9"/>
      <c r="AVE229" s="9"/>
      <c r="AVF229" s="9"/>
      <c r="AVG229" s="9"/>
      <c r="AVH229" s="9"/>
      <c r="AVI229" s="9"/>
      <c r="AVJ229" s="9"/>
      <c r="AVK229" s="9" t="s">
        <v>13846</v>
      </c>
      <c r="AVL229" s="9"/>
      <c r="AVM229" s="9"/>
      <c r="AVN229" s="9"/>
      <c r="AVO229" s="9"/>
      <c r="AVP229" s="9"/>
      <c r="AVQ229" s="9"/>
      <c r="AVR229" s="9"/>
      <c r="AVS229" s="9"/>
      <c r="AVT229" s="9"/>
      <c r="AVU229" s="9"/>
      <c r="AVV229" s="9"/>
      <c r="AVW229" s="9"/>
      <c r="AVX229" s="9"/>
      <c r="AVY229" s="9"/>
      <c r="AVZ229" s="9"/>
      <c r="AWA229" s="9"/>
      <c r="AWB229" s="9"/>
      <c r="AWC229" s="9"/>
      <c r="AWD229" s="9"/>
      <c r="AWE229" s="9"/>
      <c r="AWF229" s="9"/>
      <c r="AWG229" s="9"/>
      <c r="AWH229" s="9"/>
      <c r="AWI229" s="9"/>
      <c r="AWJ229" s="9"/>
      <c r="AWK229" s="9"/>
      <c r="AWL229" s="9"/>
      <c r="AWM229" s="9"/>
      <c r="AWN229" s="9"/>
      <c r="AWO229" s="9"/>
      <c r="AWP229" s="9"/>
      <c r="AWQ229" s="9"/>
      <c r="AWR229" s="9"/>
      <c r="AWS229" s="9"/>
      <c r="AWT229" s="9"/>
      <c r="AWU229" s="9"/>
      <c r="AWV229" s="9"/>
      <c r="AWW229" s="9"/>
      <c r="AWX229" s="9"/>
      <c r="AWY229" s="9"/>
      <c r="AWZ229" s="9"/>
      <c r="AXA229" s="9"/>
      <c r="AXB229" s="9" t="s">
        <v>5707</v>
      </c>
      <c r="AXC229" s="9"/>
      <c r="AXD229" s="9"/>
      <c r="AXE229" s="9"/>
      <c r="AXF229" s="9"/>
      <c r="AXG229" s="9"/>
      <c r="AXH229" s="9"/>
      <c r="AXI229" s="9"/>
      <c r="AXJ229" s="9"/>
      <c r="AXK229" s="9">
        <v>540.0</v>
      </c>
      <c r="AXL229" s="9" t="s">
        <v>3523</v>
      </c>
      <c r="AXM229" s="9">
        <v>720.0</v>
      </c>
      <c r="AXN229" s="9"/>
      <c r="AXO229" s="9"/>
      <c r="AXP229" s="9"/>
      <c r="AXQ229" s="9"/>
      <c r="AXR229" s="9"/>
      <c r="AXS229" s="9"/>
      <c r="AXT229" s="9"/>
      <c r="AXU229" s="9"/>
      <c r="AXV229" s="9"/>
      <c r="AXW229" s="9"/>
      <c r="AXX229" s="9"/>
      <c r="AXY229" s="9"/>
      <c r="AXZ229" s="9"/>
      <c r="AYA229" s="9"/>
      <c r="AYB229" s="9"/>
      <c r="AYC229" s="9"/>
      <c r="AYD229" s="9" t="s">
        <v>3523</v>
      </c>
      <c r="AYE229" s="9"/>
      <c r="AYF229" s="9"/>
      <c r="AYG229" s="9"/>
      <c r="AYH229" s="9" t="s">
        <v>13847</v>
      </c>
      <c r="AYI229" s="9"/>
      <c r="AYJ229" s="9"/>
      <c r="AYK229" s="9"/>
      <c r="AYL229" s="9"/>
      <c r="AYM229" s="9"/>
      <c r="AYN229" s="9"/>
      <c r="AYO229" s="9"/>
      <c r="AYP229" s="9"/>
      <c r="AYQ229" s="9"/>
      <c r="AYR229" s="9"/>
      <c r="AYS229" s="9"/>
      <c r="AYT229" s="9"/>
      <c r="AYU229" s="9"/>
      <c r="AYV229" s="9"/>
      <c r="AYW229" s="9"/>
      <c r="AYX229" s="9"/>
      <c r="AYY229" s="9"/>
      <c r="AYZ229" s="9"/>
      <c r="AZA229" s="9"/>
      <c r="AZB229" s="9"/>
      <c r="AZC229" s="9"/>
      <c r="AZD229" s="9"/>
      <c r="AZE229" s="9"/>
      <c r="AZF229" s="9"/>
      <c r="AZG229" s="9"/>
      <c r="AZH229" s="9"/>
      <c r="AZI229" s="9"/>
      <c r="AZJ229" s="9"/>
      <c r="AZK229" s="9"/>
      <c r="AZL229" s="9"/>
      <c r="AZM229" s="9"/>
      <c r="AZN229" s="9"/>
      <c r="AZO229" s="9"/>
      <c r="AZP229" s="9"/>
      <c r="AZQ229" s="9"/>
      <c r="AZR229" s="9"/>
      <c r="AZS229" s="9"/>
      <c r="AZT229" s="9"/>
      <c r="AZU229" s="9"/>
      <c r="AZV229" s="9"/>
      <c r="AZW229" s="9"/>
      <c r="AZX229" s="9"/>
      <c r="AZY229" s="9"/>
      <c r="AZZ229" s="9"/>
      <c r="BAA229" s="9"/>
      <c r="BAB229" s="9"/>
      <c r="BAC229" s="9"/>
      <c r="BAD229" s="9"/>
      <c r="BAE229" s="9"/>
      <c r="BAF229" s="9"/>
      <c r="BAG229" s="9"/>
      <c r="BAH229" s="9"/>
      <c r="BAI229" s="9"/>
      <c r="BAJ229" s="9"/>
      <c r="BAK229" s="9"/>
      <c r="BAL229" s="9"/>
      <c r="BAM229" s="9"/>
      <c r="BAN229" s="9"/>
      <c r="BAO229" s="9"/>
      <c r="BAP229" s="9"/>
      <c r="BAQ229" s="9"/>
      <c r="BAR229" s="9"/>
      <c r="BAS229" s="9"/>
      <c r="BAT229" s="9"/>
      <c r="BAU229" s="9"/>
      <c r="BAV229" s="9"/>
      <c r="BAW229" s="9"/>
      <c r="BAX229" s="9"/>
      <c r="BAY229" s="9"/>
      <c r="BAZ229" s="9"/>
      <c r="BBA229" s="9"/>
      <c r="BBB229" s="9"/>
      <c r="BBC229" s="9"/>
      <c r="BBD229" s="9"/>
      <c r="BBE229" s="9"/>
      <c r="BBF229" s="9"/>
      <c r="BBG229" s="9"/>
      <c r="BBH229" s="9"/>
      <c r="BBI229" s="9"/>
      <c r="BBJ229" s="9"/>
      <c r="BBK229" s="9"/>
      <c r="BBL229" s="9"/>
      <c r="BBM229" s="9"/>
      <c r="BBN229" s="9"/>
      <c r="BBO229" s="9"/>
      <c r="BBP229" s="9"/>
      <c r="BBQ229" s="9"/>
      <c r="BBR229" s="9"/>
      <c r="BBS229" s="9"/>
      <c r="BBT229" s="9"/>
      <c r="BBU229" s="9"/>
      <c r="BBV229" s="9"/>
      <c r="BBW229" s="9"/>
      <c r="BBX229" s="9"/>
      <c r="BBY229" s="9"/>
      <c r="BBZ229" s="9"/>
      <c r="BCA229" s="9"/>
      <c r="BCB229" s="9"/>
      <c r="BCC229" s="9"/>
      <c r="BCD229" s="9"/>
      <c r="BCE229" s="9"/>
      <c r="BCF229" s="9"/>
      <c r="BCG229" s="9"/>
      <c r="BCH229" s="9"/>
      <c r="BCI229" s="9"/>
      <c r="BCJ229" s="9"/>
      <c r="BCK229" s="9"/>
      <c r="BCL229" s="9"/>
      <c r="BCM229" s="9"/>
      <c r="BCN229" s="9"/>
      <c r="BCO229" s="9"/>
      <c r="BCP229" s="9"/>
      <c r="BCQ229" s="9"/>
      <c r="BCR229" s="9"/>
      <c r="BCS229" s="9"/>
      <c r="BCT229" s="9"/>
      <c r="BCU229" s="9"/>
      <c r="BCV229" s="9"/>
      <c r="BCW229" s="9"/>
      <c r="BCX229" s="9"/>
      <c r="BCY229" s="9"/>
      <c r="BCZ229" s="9"/>
      <c r="BDA229" s="9"/>
      <c r="BDB229" s="9"/>
      <c r="BDC229" s="9"/>
      <c r="BDD229" s="9"/>
      <c r="BDE229" s="9"/>
      <c r="BDF229" s="9"/>
      <c r="BDG229" s="9"/>
      <c r="BDH229" s="9"/>
      <c r="BDI229" s="9"/>
      <c r="BDJ229" s="9"/>
      <c r="BDK229" s="9"/>
      <c r="BDL229" s="9"/>
      <c r="BDM229" s="9"/>
      <c r="BDN229" s="9"/>
      <c r="BDO229" s="9"/>
      <c r="BDP229" s="9"/>
      <c r="BDQ229" s="9"/>
      <c r="BDR229" s="9"/>
      <c r="BDS229" s="9"/>
      <c r="BDT229" s="9"/>
      <c r="BDU229" s="9"/>
      <c r="BDV229" s="9"/>
      <c r="BDW229" s="9"/>
      <c r="BDX229" s="9"/>
      <c r="BDY229" s="9"/>
      <c r="BDZ229" s="9"/>
      <c r="BEA229" s="9"/>
      <c r="BEB229" s="9"/>
      <c r="BEC229" s="9"/>
      <c r="BED229" s="9"/>
      <c r="BEE229" s="9"/>
      <c r="BEF229" s="9"/>
      <c r="BEG229" s="9"/>
      <c r="BEH229" s="9"/>
      <c r="BEI229" s="9"/>
      <c r="BEJ229" s="9"/>
      <c r="BEK229" s="9"/>
      <c r="BEL229" s="9"/>
      <c r="BEM229" s="9"/>
      <c r="BEN229" s="9"/>
      <c r="BEO229" s="9"/>
      <c r="BEP229" s="9"/>
      <c r="BEQ229" s="9"/>
      <c r="BER229" s="9"/>
      <c r="BES229" s="9"/>
      <c r="BET229" s="9"/>
      <c r="BEU229" s="9"/>
      <c r="BEV229" s="9"/>
      <c r="BEW229" s="9"/>
      <c r="BEX229" s="9"/>
      <c r="BEY229" s="9"/>
      <c r="BEZ229" s="9"/>
      <c r="BFA229" s="9"/>
      <c r="BFB229" s="9"/>
      <c r="BFC229" s="9"/>
      <c r="BFD229" s="9"/>
      <c r="BFE229" s="9"/>
      <c r="BFF229" s="9"/>
      <c r="BFG229" s="9"/>
      <c r="BFH229" s="9"/>
      <c r="BFI229" s="9"/>
      <c r="BFJ229" s="9"/>
      <c r="BFK229" s="9"/>
      <c r="BFL229" s="9"/>
      <c r="BFM229" s="9"/>
      <c r="BFN229" s="9"/>
      <c r="BFO229" s="9"/>
      <c r="BFP229" s="9"/>
      <c r="BFQ229" s="9"/>
      <c r="BFR229" s="9"/>
      <c r="BFS229" s="9"/>
      <c r="BFT229" s="9"/>
      <c r="BFU229" s="9"/>
      <c r="BFV229" s="9"/>
      <c r="BFW229" s="9"/>
      <c r="BFX229" s="9"/>
      <c r="BFY229" s="9"/>
      <c r="BFZ229" s="9"/>
      <c r="BGA229" s="9"/>
      <c r="BGB229" s="9"/>
      <c r="BGC229" s="9"/>
      <c r="BGD229" s="9"/>
      <c r="BGE229" s="9"/>
      <c r="BGF229" s="9"/>
      <c r="BGG229" s="9"/>
      <c r="BGH229" s="9"/>
      <c r="BGI229" s="9"/>
      <c r="BGJ229" s="9"/>
      <c r="BGK229" s="9"/>
      <c r="BGL229" s="9"/>
      <c r="BGM229" s="9"/>
      <c r="BGN229" s="9"/>
      <c r="BGO229" s="9"/>
      <c r="BGP229" s="9"/>
      <c r="BGQ229" s="9"/>
      <c r="BGR229" s="9"/>
      <c r="BGS229" s="9"/>
      <c r="BGT229" s="9"/>
      <c r="BGU229" s="9"/>
      <c r="BGV229" s="9"/>
      <c r="BGW229" s="9"/>
      <c r="BGX229" s="9"/>
      <c r="BGY229" s="9"/>
      <c r="BGZ229" s="9"/>
      <c r="BHA229" s="9"/>
      <c r="BHB229" s="9"/>
      <c r="BHC229" s="9"/>
      <c r="BHD229" s="9"/>
      <c r="BHE229" s="9"/>
      <c r="BHF229" s="9"/>
      <c r="BHG229" s="9"/>
      <c r="BHH229" s="9"/>
      <c r="BHI229" s="9"/>
      <c r="BHJ229" s="9"/>
      <c r="BHK229" s="9"/>
      <c r="BHL229" s="9"/>
      <c r="BHM229" s="9"/>
      <c r="BHN229" s="9"/>
      <c r="BHO229" s="9"/>
      <c r="BHP229" s="9"/>
      <c r="BHQ229" s="9"/>
      <c r="BHR229" s="9"/>
      <c r="BHS229" s="9"/>
      <c r="BHT229" s="9"/>
      <c r="BHU229" s="9"/>
      <c r="BHV229" s="9"/>
      <c r="BHW229" s="9"/>
      <c r="BHX229" s="9"/>
      <c r="BHY229" s="9"/>
      <c r="BHZ229" s="9"/>
      <c r="BIA229" s="9"/>
      <c r="BIB229" s="9"/>
      <c r="BIC229" s="9"/>
      <c r="BID229" s="9"/>
      <c r="BIE229" s="9"/>
      <c r="BIF229" s="9"/>
      <c r="BIG229" s="9"/>
      <c r="BIH229" s="9"/>
      <c r="BII229" s="9"/>
      <c r="BIJ229" s="9"/>
      <c r="BIK229" s="9"/>
      <c r="BIL229" s="9"/>
      <c r="BIM229" s="9"/>
      <c r="BIN229" s="9"/>
      <c r="BIO229" s="9"/>
      <c r="BIP229" s="9"/>
      <c r="BIQ229" s="9"/>
      <c r="BIR229" s="9"/>
      <c r="BIS229" s="9"/>
      <c r="BIT229" s="9"/>
      <c r="BIU229" s="9"/>
      <c r="BIV229" s="9"/>
      <c r="BIW229" s="9"/>
      <c r="BIX229" s="9"/>
      <c r="BIY229" s="9"/>
      <c r="BIZ229" s="9"/>
      <c r="BJA229" s="9"/>
      <c r="BJB229" s="9"/>
      <c r="BJC229" s="9"/>
      <c r="BJD229" s="9"/>
      <c r="BJE229" s="9"/>
      <c r="BJF229" s="9"/>
      <c r="BJG229" s="9"/>
      <c r="BJH229" s="9"/>
      <c r="BJI229" s="9"/>
      <c r="BJJ229" s="9"/>
      <c r="BJK229" s="9"/>
      <c r="BJL229" s="9"/>
      <c r="BJM229" s="9"/>
      <c r="BJN229" s="9"/>
      <c r="BJO229" s="9"/>
      <c r="BJP229" s="9"/>
      <c r="BJQ229" s="9"/>
      <c r="BJR229" s="9"/>
      <c r="BJS229" s="9"/>
      <c r="BJT229" s="9"/>
      <c r="BJU229" s="9"/>
      <c r="BJV229" s="9"/>
      <c r="BJW229" s="9"/>
      <c r="BJX229" s="9"/>
      <c r="BJY229" s="9"/>
      <c r="BJZ229" s="9"/>
      <c r="BKA229" s="9"/>
      <c r="BKB229" s="9"/>
      <c r="BKC229" s="9"/>
      <c r="BKD229" s="9"/>
      <c r="BKE229" s="9"/>
      <c r="BKF229" s="9"/>
      <c r="BKG229" s="9"/>
      <c r="BKH229" s="9"/>
      <c r="BKI229" s="9"/>
      <c r="BKJ229" s="9"/>
      <c r="BKK229" s="9"/>
      <c r="BKL229" s="9"/>
      <c r="BKM229" s="9"/>
      <c r="BKN229" s="9"/>
      <c r="BKO229" s="9"/>
      <c r="BKP229" s="9"/>
      <c r="BKQ229" s="9"/>
      <c r="BKR229" s="9"/>
      <c r="BKS229" s="9"/>
      <c r="BKT229" s="9"/>
      <c r="BKU229" s="9"/>
      <c r="BKV229" s="9"/>
      <c r="BKW229" s="9"/>
      <c r="BKX229" s="9"/>
      <c r="BKY229" s="9"/>
      <c r="BKZ229" s="9"/>
      <c r="BLA229" s="9"/>
      <c r="BLB229" s="9"/>
      <c r="BLC229" s="9"/>
      <c r="BLD229" s="9"/>
      <c r="BLE229" s="9"/>
      <c r="BLF229" s="9"/>
      <c r="BLG229" s="9"/>
      <c r="BLH229" s="9"/>
      <c r="BLI229" s="9"/>
      <c r="BLJ229" s="9"/>
      <c r="BLK229" s="9"/>
      <c r="BLL229" s="9"/>
      <c r="BLM229" s="9"/>
      <c r="BLN229" s="9"/>
      <c r="BLO229" s="9"/>
      <c r="BLP229" s="9"/>
      <c r="BLQ229" s="9"/>
      <c r="BLR229" s="9"/>
      <c r="BLS229" s="9"/>
      <c r="BLT229" s="9"/>
      <c r="BLU229" s="9"/>
      <c r="BLV229" s="9"/>
      <c r="BLW229" s="9"/>
      <c r="BLX229" s="9"/>
      <c r="BLY229" s="9"/>
      <c r="BLZ229" s="9"/>
      <c r="BMA229" s="9"/>
      <c r="BMB229" s="9"/>
      <c r="BMC229" s="9"/>
      <c r="BMD229" s="9"/>
      <c r="BME229" s="9"/>
      <c r="BMF229" s="9"/>
      <c r="BMG229" s="9"/>
      <c r="BMH229" s="9"/>
      <c r="BMI229" s="9"/>
      <c r="BMJ229" s="9"/>
      <c r="BMK229" s="9"/>
      <c r="BML229" s="9"/>
      <c r="BMM229" s="9"/>
      <c r="BMN229" s="9"/>
      <c r="BMO229" s="9"/>
      <c r="BMP229" s="9"/>
      <c r="BMQ229" s="9"/>
      <c r="BMR229" s="9"/>
      <c r="BMS229" s="9"/>
      <c r="BMT229" s="9"/>
      <c r="BMU229" s="9"/>
      <c r="BMV229" s="9"/>
      <c r="BMW229" s="9"/>
      <c r="BMX229" s="9"/>
      <c r="BMY229" s="9"/>
      <c r="BMZ229" s="9"/>
      <c r="BNA229" s="9"/>
      <c r="BNB229" s="9"/>
      <c r="BNC229" s="9"/>
      <c r="BND229" s="9"/>
      <c r="BNE229" s="9"/>
      <c r="BNF229" s="9"/>
      <c r="BNG229" s="9"/>
      <c r="BNH229" s="9"/>
      <c r="BNI229" s="9"/>
      <c r="BNJ229" s="9"/>
      <c r="BNK229" s="9"/>
      <c r="BNL229" s="9"/>
      <c r="BNM229" s="9"/>
      <c r="BNN229" s="9"/>
      <c r="BNO229" s="9"/>
      <c r="BNP229" s="9"/>
      <c r="BNQ229" s="9"/>
      <c r="BNR229" s="9"/>
      <c r="BNS229" s="9"/>
      <c r="BNT229" s="9"/>
      <c r="BNU229" s="9"/>
      <c r="BNV229" s="9"/>
      <c r="BNW229" s="9"/>
      <c r="BNX229" s="9"/>
      <c r="BNY229" s="9"/>
      <c r="BNZ229" s="9"/>
      <c r="BOA229" s="9"/>
      <c r="BOB229" s="9"/>
      <c r="BOC229" s="9"/>
      <c r="BOD229" s="9"/>
      <c r="BOE229" s="9"/>
      <c r="BOF229" s="9"/>
      <c r="BOG229" s="9"/>
      <c r="BOH229" s="9"/>
      <c r="BOI229" s="9"/>
      <c r="BOJ229" s="9"/>
      <c r="BOK229" s="9"/>
      <c r="BOL229" s="9"/>
      <c r="BOM229" s="9"/>
      <c r="BON229" s="9"/>
      <c r="BOO229" s="9"/>
      <c r="BOP229" s="9"/>
      <c r="BOQ229" s="9"/>
      <c r="BOR229" s="9"/>
      <c r="BOS229" s="9"/>
      <c r="BOT229" s="9"/>
      <c r="BOU229" s="9"/>
      <c r="BOV229" s="9"/>
      <c r="BOW229" s="9"/>
      <c r="BOX229" s="9"/>
      <c r="BOY229" s="9"/>
      <c r="BOZ229" s="9"/>
      <c r="BPA229" s="9"/>
      <c r="BPB229" s="9"/>
      <c r="BPC229" s="9"/>
      <c r="BPD229" s="9"/>
      <c r="BPE229" s="9"/>
      <c r="BPF229" s="9"/>
      <c r="BPG229" s="9"/>
      <c r="BPH229" s="9"/>
      <c r="BPI229" s="9"/>
      <c r="BPJ229" s="9"/>
      <c r="BPK229" s="9"/>
      <c r="BPL229" s="9"/>
      <c r="BPM229" s="9"/>
      <c r="BPN229" s="9"/>
      <c r="BPO229" s="9"/>
      <c r="BPP229" s="9"/>
      <c r="BPQ229" s="9"/>
      <c r="BPR229" s="9"/>
      <c r="BPS229" s="9"/>
      <c r="BPT229" s="9"/>
      <c r="BPU229" s="9"/>
      <c r="BPV229" s="9"/>
      <c r="BPW229" s="9"/>
      <c r="BPX229" s="9"/>
      <c r="BPY229" s="9"/>
      <c r="BPZ229" s="9"/>
      <c r="BQA229" s="9"/>
      <c r="BQB229" s="9"/>
      <c r="BQC229" s="9"/>
      <c r="BQD229" s="9"/>
      <c r="BQE229" s="9"/>
      <c r="BQF229" s="9"/>
      <c r="BQG229" s="9"/>
      <c r="BQH229" s="9"/>
      <c r="BQI229" s="9"/>
      <c r="BQJ229" s="9"/>
      <c r="BQK229" s="9"/>
      <c r="BQL229" s="9"/>
      <c r="BQM229" s="9"/>
      <c r="BQN229" s="9"/>
      <c r="BQO229" s="9"/>
      <c r="BQP229" s="9"/>
      <c r="BQQ229" s="9"/>
      <c r="BQR229" s="9"/>
      <c r="BQS229" s="9"/>
      <c r="BQT229" s="9"/>
      <c r="BQU229" s="9"/>
      <c r="BQV229" s="9"/>
      <c r="BQW229" s="9"/>
      <c r="BQX229" s="9"/>
      <c r="BQY229" s="9"/>
      <c r="BQZ229" s="9"/>
      <c r="BRA229" s="9"/>
      <c r="BRB229" s="9"/>
      <c r="BRC229" s="9"/>
      <c r="BRD229" s="9"/>
      <c r="BRE229" s="9"/>
      <c r="BRF229" s="9"/>
      <c r="BRG229" s="9"/>
      <c r="BRH229" s="9"/>
      <c r="BRI229" s="9"/>
      <c r="BRJ229" s="9"/>
      <c r="BRK229" s="9"/>
      <c r="BRL229" s="9"/>
      <c r="BRM229" s="9"/>
      <c r="BRN229" s="9"/>
      <c r="BRO229" s="9"/>
      <c r="BRP229" s="9"/>
      <c r="BRQ229" s="9"/>
      <c r="BRR229" s="9"/>
      <c r="BRS229" s="9"/>
      <c r="BRT229" s="9"/>
      <c r="BRU229" s="9"/>
      <c r="BRV229" s="9"/>
      <c r="BRW229" s="9"/>
      <c r="BRX229" s="9"/>
      <c r="BRY229" s="9"/>
      <c r="BRZ229" s="9"/>
      <c r="BSA229" s="9"/>
      <c r="BSB229" s="9"/>
      <c r="BSC229" s="9"/>
      <c r="BSD229" s="9"/>
      <c r="BSE229" s="9"/>
      <c r="BSF229" s="9"/>
      <c r="BSG229" s="9"/>
      <c r="BSH229" s="9"/>
      <c r="BSI229" s="9"/>
      <c r="BSJ229" s="9"/>
      <c r="BSK229" s="9"/>
      <c r="BSL229" s="9"/>
      <c r="BSM229" s="9"/>
      <c r="BSN229" s="9"/>
      <c r="BSO229" s="9"/>
      <c r="BSP229" s="9"/>
      <c r="BSQ229" s="9"/>
      <c r="BSR229" s="9"/>
      <c r="BSS229" s="9"/>
      <c r="BST229" s="9"/>
      <c r="BSU229" s="9"/>
      <c r="BSV229" s="9"/>
      <c r="BSW229" s="9"/>
      <c r="BSX229" s="9"/>
      <c r="BSY229" s="9"/>
      <c r="BSZ229" s="9"/>
      <c r="BTA229" s="9"/>
      <c r="BTB229" s="9"/>
      <c r="BTC229" s="9"/>
      <c r="BTD229" s="9"/>
      <c r="BTE229" s="9"/>
      <c r="BTF229" s="9"/>
      <c r="BTG229" s="9"/>
      <c r="BTH229" s="9"/>
      <c r="BTI229" s="9"/>
      <c r="BTJ229" s="9"/>
      <c r="BTK229" s="9"/>
      <c r="BTL229" s="9"/>
      <c r="BTM229" s="9"/>
      <c r="BTN229" s="9"/>
      <c r="BTO229" s="9"/>
      <c r="BTP229" s="9"/>
      <c r="BTQ229" s="9"/>
      <c r="BTR229" s="9"/>
      <c r="BTS229" s="9"/>
      <c r="BTT229" s="9"/>
      <c r="BTU229" s="9"/>
      <c r="BTV229" s="9"/>
      <c r="BTW229" s="9"/>
      <c r="BTX229" s="9"/>
      <c r="BTY229" s="9"/>
      <c r="BTZ229" s="9"/>
      <c r="BUA229" s="9"/>
      <c r="BUB229" s="9"/>
      <c r="BUC229" s="9"/>
      <c r="BUD229" s="9"/>
      <c r="BUE229" s="9"/>
      <c r="BUF229" s="9"/>
      <c r="BUG229" s="9"/>
      <c r="BUH229" s="9"/>
      <c r="BUI229" s="9"/>
      <c r="BUJ229" s="9"/>
      <c r="BUK229" s="9"/>
      <c r="BUL229" s="9"/>
      <c r="BUM229" s="9"/>
      <c r="BUN229" s="9"/>
      <c r="BUO229" s="9"/>
      <c r="BUP229" s="9"/>
      <c r="BUQ229" s="9"/>
      <c r="BUR229" s="9"/>
      <c r="BUS229" s="9"/>
      <c r="BUT229" s="9"/>
      <c r="BUU229" s="9"/>
      <c r="BUV229" s="9"/>
      <c r="BUW229" s="9"/>
      <c r="BUX229" s="9"/>
      <c r="BUY229" s="9"/>
      <c r="BUZ229" s="9"/>
      <c r="BVA229" s="9"/>
      <c r="BVB229" s="9"/>
      <c r="BVC229" s="9"/>
      <c r="BVD229" s="9"/>
      <c r="BVE229" s="9"/>
      <c r="BVF229" s="9"/>
      <c r="BVG229" s="9"/>
      <c r="BVH229" s="9"/>
      <c r="BVI229" s="9"/>
      <c r="BVJ229" s="9"/>
      <c r="BVK229" s="9"/>
      <c r="BVL229" s="9"/>
      <c r="BVM229" s="9"/>
      <c r="BVN229" s="9"/>
      <c r="BVO229" s="9"/>
      <c r="BVP229" s="9"/>
      <c r="BVQ229" s="9"/>
      <c r="BVR229" s="9"/>
      <c r="BVS229" s="9"/>
      <c r="BVT229" s="9"/>
      <c r="BVU229" s="9"/>
      <c r="BVV229" s="9"/>
      <c r="BVW229" s="9"/>
      <c r="BVX229" s="9"/>
      <c r="BVY229" s="9"/>
      <c r="BVZ229" s="9"/>
      <c r="BWA229" s="9"/>
      <c r="BWB229" s="9"/>
      <c r="BWC229" s="9"/>
      <c r="BWD229" s="9"/>
      <c r="BWE229" s="9"/>
      <c r="BWF229" s="9"/>
      <c r="BWG229" s="9"/>
      <c r="BWH229" s="9"/>
      <c r="BWI229" s="9"/>
      <c r="BWJ229" s="9"/>
      <c r="BWK229" s="9"/>
      <c r="BWL229" s="9"/>
      <c r="BWM229" s="9"/>
      <c r="BWN229" s="9"/>
      <c r="BWO229" s="9"/>
      <c r="BWP229" s="9"/>
      <c r="BWQ229" s="9"/>
      <c r="BWR229" s="9"/>
      <c r="BWS229" s="9"/>
      <c r="BWT229" s="9"/>
      <c r="BWU229" s="9"/>
      <c r="BWV229" s="9"/>
      <c r="BWW229" s="9"/>
      <c r="BWX229" s="9"/>
      <c r="BWY229" s="9"/>
      <c r="BWZ229" s="9"/>
      <c r="BXA229" s="9"/>
      <c r="BXB229" s="9"/>
      <c r="BXC229" s="9"/>
      <c r="BXD229" s="9"/>
    </row>
    <row r="230" ht="14.25" customHeight="1">
      <c r="A230" s="9">
        <v>38.0</v>
      </c>
      <c r="B230" s="9" t="s">
        <v>11947</v>
      </c>
      <c r="C230" s="9" t="s">
        <v>11948</v>
      </c>
      <c r="D230" s="9" t="s">
        <v>11948</v>
      </c>
      <c r="E230" s="9"/>
      <c r="F230" s="9">
        <v>7.0</v>
      </c>
      <c r="G230" s="9" t="s">
        <v>13848</v>
      </c>
      <c r="H230" s="9"/>
      <c r="I230" s="9"/>
      <c r="J230" s="9"/>
      <c r="K230" s="9"/>
      <c r="L230" s="9">
        <v>5.0</v>
      </c>
      <c r="M230" s="9"/>
      <c r="N230" s="9">
        <v>1.0</v>
      </c>
      <c r="O230" s="9">
        <v>1.0</v>
      </c>
      <c r="P230" s="9">
        <v>0.0</v>
      </c>
      <c r="Q230" s="9" t="s">
        <v>13849</v>
      </c>
      <c r="R230" s="9"/>
      <c r="S230" s="9" t="s">
        <v>3527</v>
      </c>
      <c r="T230" s="9" t="s">
        <v>3525</v>
      </c>
      <c r="ANB230" s="9"/>
      <c r="ANC230" s="9"/>
      <c r="AND230" s="9"/>
      <c r="ANE230" s="9"/>
      <c r="ANF230" s="9"/>
      <c r="ANG230" s="9"/>
      <c r="ANH230" s="9"/>
      <c r="ANI230" s="9"/>
      <c r="ANJ230" s="9"/>
      <c r="ANK230" s="9"/>
      <c r="ANL230" s="9"/>
      <c r="ANM230" s="9"/>
      <c r="ANN230" s="9"/>
      <c r="ANO230" s="9"/>
      <c r="ANP230" s="9"/>
      <c r="ANQ230" s="9"/>
      <c r="ANR230" s="9"/>
      <c r="ANS230" s="9"/>
      <c r="ANT230" s="9"/>
      <c r="ANU230" s="9"/>
      <c r="ANV230" s="9"/>
      <c r="ANW230" s="9"/>
      <c r="ANX230" s="9"/>
      <c r="ANY230" s="9"/>
      <c r="ANZ230" s="9"/>
      <c r="AOA230" s="9"/>
      <c r="AOB230" s="9"/>
      <c r="AOC230" s="9"/>
      <c r="AOD230" s="9"/>
      <c r="AOE230" s="9"/>
      <c r="AOF230" s="9"/>
      <c r="AOG230" s="9"/>
      <c r="AOH230" s="9"/>
      <c r="AOI230" s="9"/>
      <c r="AOJ230" s="9"/>
      <c r="AOK230" s="9"/>
      <c r="AOL230" s="9"/>
      <c r="AOM230" s="9"/>
      <c r="AON230" s="9"/>
      <c r="AOO230" s="9"/>
      <c r="AOP230" s="9"/>
      <c r="AOQ230" s="9"/>
      <c r="AOR230" s="9"/>
      <c r="AOS230" s="9"/>
      <c r="AOT230" s="9"/>
      <c r="AOU230" s="9"/>
      <c r="AOV230" s="9"/>
      <c r="AOW230" s="9"/>
      <c r="AOX230" s="9"/>
      <c r="AOY230" s="9"/>
      <c r="AOZ230" s="9"/>
      <c r="APA230" s="9"/>
      <c r="APB230" s="9"/>
      <c r="APC230" s="9"/>
      <c r="APD230" s="9"/>
      <c r="APE230" s="9"/>
      <c r="APF230" s="9"/>
      <c r="APG230" s="9"/>
      <c r="APH230" s="9"/>
      <c r="API230" s="9"/>
      <c r="APJ230" s="9"/>
      <c r="APK230" s="9"/>
      <c r="APL230" s="9"/>
      <c r="APM230" s="9"/>
      <c r="APN230" s="9"/>
      <c r="APO230" s="9"/>
      <c r="APP230" s="9"/>
      <c r="APQ230" s="9"/>
      <c r="APR230" s="9"/>
      <c r="APS230" s="9"/>
      <c r="APT230" s="9"/>
      <c r="APU230" s="9"/>
      <c r="APV230" s="9"/>
      <c r="APW230" s="9"/>
      <c r="APX230" s="9"/>
      <c r="APY230" s="9"/>
      <c r="APZ230" s="9"/>
      <c r="AQA230" s="9"/>
      <c r="AQB230" s="9"/>
      <c r="AQC230" s="9"/>
      <c r="AQD230" s="9"/>
      <c r="AQE230" s="9"/>
      <c r="AQF230" s="9"/>
      <c r="AQG230" s="9"/>
      <c r="AQH230" s="9"/>
      <c r="AQI230" s="9"/>
      <c r="AQJ230" s="9"/>
      <c r="AQK230" s="9"/>
      <c r="AQL230" s="9"/>
      <c r="AQM230" s="9"/>
      <c r="AQN230" s="9"/>
      <c r="AQO230" s="9"/>
      <c r="AQP230" s="9"/>
      <c r="AQQ230" s="9"/>
      <c r="AQR230" s="9"/>
      <c r="AQS230" s="9"/>
      <c r="AQT230" s="9"/>
      <c r="AQU230" s="9"/>
      <c r="AQV230" s="9"/>
      <c r="AQW230" s="9"/>
      <c r="AQX230" s="9"/>
      <c r="AQY230" s="9"/>
      <c r="AQZ230" s="9"/>
      <c r="ARA230" s="9"/>
      <c r="ARB230" s="9"/>
      <c r="ARC230" s="9"/>
      <c r="ARD230" s="9"/>
      <c r="ARE230" s="9"/>
      <c r="ARF230" s="9"/>
      <c r="ARG230" s="9"/>
      <c r="ARH230" s="9"/>
      <c r="ARI230" s="9"/>
      <c r="ARJ230" s="9"/>
      <c r="ARK230" s="9"/>
      <c r="ARL230" s="9"/>
      <c r="ARM230" s="9"/>
      <c r="ARN230" s="9"/>
      <c r="ARO230" s="9"/>
      <c r="ARP230" s="9"/>
      <c r="ARQ230" s="9"/>
      <c r="ARR230" s="9"/>
      <c r="ARS230" s="9"/>
      <c r="ART230" s="9"/>
      <c r="ARU230" s="9"/>
      <c r="ARV230" s="9"/>
      <c r="ARW230" s="9"/>
      <c r="ARX230" s="9"/>
      <c r="ARY230" s="9"/>
      <c r="ARZ230" s="9"/>
      <c r="ASA230" s="9"/>
      <c r="ASB230" s="9"/>
      <c r="ASC230" s="9"/>
      <c r="ASD230" s="9"/>
      <c r="ASE230" s="9"/>
      <c r="ASF230" s="9"/>
      <c r="ASG230" s="9"/>
      <c r="ASH230" s="9"/>
      <c r="ASI230" s="9"/>
      <c r="ASJ230" s="9"/>
      <c r="ASK230" s="9"/>
      <c r="ASL230" s="9"/>
      <c r="ASM230" s="9"/>
      <c r="ASN230" s="9"/>
      <c r="ASO230" s="9"/>
      <c r="ASP230" s="9"/>
      <c r="ASQ230" s="9"/>
      <c r="ASR230" s="9"/>
      <c r="ASS230" s="9"/>
      <c r="AST230" s="9"/>
      <c r="ASU230" s="9"/>
      <c r="ASV230" s="9"/>
      <c r="ASW230" s="9"/>
      <c r="ASX230" s="9"/>
      <c r="ASY230" s="9"/>
      <c r="ASZ230" s="9"/>
      <c r="ATA230" s="9"/>
      <c r="ATB230" s="9"/>
      <c r="ATC230" s="9"/>
      <c r="ATD230" s="9"/>
      <c r="ATE230" s="9"/>
      <c r="ATF230" s="9"/>
      <c r="ATG230" s="9"/>
      <c r="ATH230" s="9"/>
      <c r="ATI230" s="9"/>
      <c r="ATJ230" s="9"/>
      <c r="ATK230" s="9"/>
      <c r="ATL230" s="9"/>
      <c r="ATM230" s="9"/>
      <c r="ATN230" s="9"/>
      <c r="ATO230" s="9"/>
      <c r="ATP230" s="9"/>
      <c r="ATQ230" s="9"/>
      <c r="ATR230" s="9"/>
      <c r="ATS230" s="9"/>
      <c r="ATT230" s="9"/>
      <c r="ATU230" s="9"/>
      <c r="ATV230" s="9"/>
      <c r="ATW230" s="9"/>
      <c r="ATX230" s="9"/>
      <c r="ATY230" s="9"/>
      <c r="ATZ230" s="9"/>
      <c r="AUA230" s="9"/>
      <c r="AUB230" s="9"/>
      <c r="AUC230" s="9"/>
      <c r="AUD230" s="9"/>
      <c r="AUE230" s="9"/>
      <c r="AUF230" s="9"/>
      <c r="AUG230" s="9"/>
      <c r="AUH230" s="9"/>
      <c r="AUI230" s="9"/>
      <c r="AUJ230" s="9"/>
      <c r="AUK230" s="9"/>
      <c r="AUL230" s="9"/>
      <c r="AUM230" s="9"/>
      <c r="AUN230" s="9"/>
      <c r="AUO230" s="9"/>
      <c r="AUP230" s="9"/>
      <c r="AUQ230" s="9"/>
      <c r="AUR230" s="9"/>
      <c r="AUS230" s="9"/>
      <c r="AUT230" s="9"/>
      <c r="AUU230" s="9"/>
      <c r="AUV230" s="9"/>
      <c r="AUW230" s="9"/>
      <c r="AUX230" s="9"/>
      <c r="AUY230" s="9"/>
      <c r="AUZ230" s="9"/>
      <c r="AVA230" s="9"/>
      <c r="AVB230" s="9"/>
      <c r="AVC230" s="9"/>
      <c r="AVD230" s="9"/>
      <c r="AVE230" s="9"/>
      <c r="AVF230" s="9"/>
      <c r="AVG230" s="9"/>
      <c r="AVH230" s="9"/>
      <c r="AVI230" s="9"/>
      <c r="AVJ230" s="9"/>
      <c r="AVK230" s="9"/>
      <c r="AVL230" s="9"/>
      <c r="AVM230" s="9"/>
      <c r="AVN230" s="9"/>
      <c r="AVO230" s="9"/>
      <c r="AVP230" s="9"/>
      <c r="AVQ230" s="9"/>
      <c r="AVR230" s="9"/>
      <c r="AVS230" s="9"/>
      <c r="AVT230" s="9"/>
      <c r="AVU230" s="9"/>
      <c r="AVV230" s="9"/>
      <c r="AVW230" s="9"/>
      <c r="AVX230" s="9"/>
      <c r="AVY230" s="9"/>
      <c r="AVZ230" s="9"/>
      <c r="AWA230" s="9"/>
      <c r="AWB230" s="9"/>
      <c r="AWC230" s="9"/>
      <c r="AWD230" s="9"/>
      <c r="AWE230" s="9"/>
      <c r="AWF230" s="9"/>
      <c r="AWG230" s="9"/>
      <c r="AWH230" s="9"/>
      <c r="AWI230" s="9"/>
      <c r="AWJ230" s="9"/>
      <c r="AWK230" s="9"/>
      <c r="AWL230" s="9"/>
      <c r="AWM230" s="9"/>
      <c r="AWN230" s="9"/>
      <c r="AWO230" s="9"/>
      <c r="AWP230" s="9"/>
      <c r="AWQ230" s="9"/>
      <c r="AWR230" s="9"/>
      <c r="AWS230" s="9"/>
      <c r="AWT230" s="9"/>
      <c r="AWU230" s="9"/>
      <c r="AWV230" s="9"/>
      <c r="AWW230" s="9"/>
      <c r="AWX230" s="9"/>
      <c r="AWY230" s="9"/>
      <c r="AWZ230" s="9"/>
      <c r="AXA230" s="9"/>
      <c r="AXB230" s="9"/>
      <c r="AXC230" s="9"/>
      <c r="AXD230" s="9"/>
      <c r="AXE230" s="9"/>
      <c r="AXF230" s="9"/>
      <c r="AXG230" s="9"/>
      <c r="AXH230" s="9"/>
      <c r="AXI230" s="9"/>
      <c r="AXJ230" s="9"/>
      <c r="AXK230" s="9"/>
      <c r="AXL230" s="9"/>
      <c r="AXM230" s="9"/>
      <c r="AXN230" s="9"/>
      <c r="AXO230" s="9"/>
      <c r="AXP230" s="9"/>
      <c r="AXQ230" s="9"/>
      <c r="AXR230" s="9"/>
      <c r="AXS230" s="9"/>
      <c r="AXT230" s="9"/>
      <c r="AXU230" s="9"/>
      <c r="AXV230" s="9"/>
      <c r="AXW230" s="9"/>
      <c r="AXX230" s="9"/>
      <c r="AXY230" s="9"/>
      <c r="AXZ230" s="9"/>
      <c r="AYA230" s="9"/>
      <c r="AYB230" s="9"/>
      <c r="AYC230" s="9"/>
      <c r="AYD230" s="9"/>
      <c r="AYE230" s="9"/>
      <c r="AYF230" s="9"/>
      <c r="AYG230" s="9"/>
      <c r="AYH230" s="9"/>
      <c r="AYI230" s="9"/>
      <c r="AYJ230" s="9"/>
      <c r="AYK230" s="9"/>
      <c r="AYL230" s="9"/>
      <c r="AYM230" s="9"/>
      <c r="AYN230" s="9"/>
      <c r="AYO230" s="9"/>
      <c r="AYP230" s="9"/>
      <c r="AYQ230" s="9"/>
      <c r="AYR230" s="9"/>
      <c r="AYS230" s="9"/>
      <c r="AYT230" s="9"/>
      <c r="AYU230" s="9"/>
      <c r="AYV230" s="9"/>
      <c r="AYW230" s="9"/>
      <c r="AYX230" s="9"/>
      <c r="AYY230" s="9"/>
      <c r="AYZ230" s="9"/>
      <c r="AZA230" s="9"/>
      <c r="AZB230" s="9"/>
      <c r="AZC230" s="9"/>
      <c r="AZD230" s="9"/>
      <c r="AZE230" s="9"/>
      <c r="AZF230" s="9"/>
      <c r="AZG230" s="9"/>
      <c r="AZH230" s="9"/>
      <c r="AZI230" s="9"/>
      <c r="AZJ230" s="9"/>
      <c r="AZK230" s="9"/>
      <c r="AZL230" s="9"/>
      <c r="AZM230" s="9"/>
      <c r="AZN230" s="9"/>
      <c r="AZO230" s="9"/>
      <c r="AZP230" s="9"/>
      <c r="AZQ230" s="9"/>
      <c r="AZR230" s="9"/>
      <c r="AZS230" s="9"/>
      <c r="AZT230" s="9"/>
      <c r="AZU230" s="9"/>
      <c r="AZV230" s="9"/>
      <c r="AZW230" s="9"/>
      <c r="AZX230" s="9"/>
      <c r="AZY230" s="9"/>
      <c r="AZZ230" s="9"/>
      <c r="BAA230" s="9"/>
      <c r="BAB230" s="9"/>
      <c r="BAC230" s="9"/>
      <c r="BAD230" s="9"/>
      <c r="BAE230" s="9"/>
      <c r="BAF230" s="9"/>
      <c r="BAG230" s="9"/>
      <c r="BAH230" s="9"/>
      <c r="BAI230" s="9"/>
      <c r="BAJ230" s="9"/>
      <c r="BAK230" s="9"/>
      <c r="BAL230" s="9"/>
      <c r="BAM230" s="9"/>
      <c r="BAN230" s="9"/>
      <c r="BAO230" s="9"/>
      <c r="BAP230" s="9"/>
      <c r="BAQ230" s="9"/>
      <c r="BAR230" s="9"/>
      <c r="BAS230" s="9"/>
      <c r="BAT230" s="9"/>
      <c r="BAU230" s="9"/>
      <c r="BAV230" s="9"/>
      <c r="BAW230" s="9"/>
      <c r="BAX230" s="9"/>
      <c r="BAY230" s="9"/>
      <c r="BAZ230" s="9"/>
      <c r="BBA230" s="9"/>
      <c r="BBB230" s="9"/>
      <c r="BBC230" s="9"/>
      <c r="BBD230" s="9"/>
      <c r="BBE230" s="9"/>
      <c r="BBF230" s="9"/>
      <c r="BBG230" s="9"/>
      <c r="BBH230" s="9"/>
      <c r="BBI230" s="9"/>
      <c r="BBJ230" s="9"/>
      <c r="BBK230" s="9"/>
      <c r="BBL230" s="9"/>
      <c r="BBM230" s="9"/>
      <c r="BBN230" s="9"/>
      <c r="BBO230" s="9"/>
      <c r="BBP230" s="9"/>
      <c r="BBQ230" s="9"/>
      <c r="BBR230" s="9"/>
      <c r="BBS230" s="9"/>
      <c r="BBT230" s="9"/>
      <c r="BBU230" s="9"/>
      <c r="BBV230" s="9"/>
      <c r="BBW230" s="9"/>
      <c r="BBX230" s="9"/>
      <c r="BBY230" s="9"/>
      <c r="BBZ230" s="9"/>
      <c r="BCA230" s="9"/>
      <c r="BCB230" s="9"/>
      <c r="BCC230" s="9"/>
      <c r="BCD230" s="9"/>
      <c r="BCE230" s="9"/>
      <c r="BCF230" s="9"/>
      <c r="BCG230" s="9"/>
      <c r="BCH230" s="9"/>
      <c r="BCI230" s="9"/>
      <c r="BCJ230" s="9"/>
      <c r="BCK230" s="9"/>
      <c r="BCL230" s="9"/>
      <c r="BCM230" s="9"/>
      <c r="BCN230" s="9"/>
      <c r="BCO230" s="9"/>
      <c r="BCP230" s="9"/>
      <c r="BCQ230" s="9"/>
      <c r="BCR230" s="9"/>
      <c r="BCS230" s="9"/>
      <c r="BCT230" s="9"/>
      <c r="BCU230" s="9"/>
      <c r="BCV230" s="9"/>
      <c r="BCW230" s="9"/>
      <c r="BCX230" s="9"/>
      <c r="BCY230" s="9"/>
      <c r="BCZ230" s="9"/>
      <c r="BDA230" s="9"/>
      <c r="BDB230" s="9"/>
      <c r="BDC230" s="9"/>
      <c r="BDD230" s="9"/>
      <c r="BDE230" s="9"/>
      <c r="BDF230" s="9"/>
      <c r="BDG230" s="9"/>
      <c r="BDH230" s="9"/>
      <c r="BDI230" s="9"/>
      <c r="BDJ230" s="9"/>
      <c r="BDK230" s="9"/>
      <c r="BDL230" s="9"/>
      <c r="BDM230" s="9"/>
      <c r="BDN230" s="9"/>
      <c r="BDO230" s="9"/>
      <c r="BDP230" s="9"/>
      <c r="BDQ230" s="9"/>
      <c r="BDR230" s="9"/>
      <c r="BDS230" s="9"/>
      <c r="BDT230" s="9"/>
      <c r="BDU230" s="9"/>
      <c r="BDV230" s="9"/>
      <c r="BDW230" s="9"/>
      <c r="BDX230" s="9"/>
      <c r="BDY230" s="9"/>
      <c r="BDZ230" s="9"/>
      <c r="BEA230" s="9"/>
      <c r="BEB230" s="9"/>
      <c r="BEC230" s="9"/>
      <c r="BED230" s="9"/>
      <c r="BEE230" s="9"/>
      <c r="BEF230" s="9"/>
      <c r="BEG230" s="9"/>
      <c r="BEH230" s="9"/>
      <c r="BEI230" s="9"/>
      <c r="BEJ230" s="9"/>
      <c r="BEK230" s="9"/>
      <c r="BEL230" s="9"/>
      <c r="BEM230" s="9"/>
      <c r="BEN230" s="9"/>
      <c r="BEO230" s="9"/>
      <c r="BEP230" s="9"/>
      <c r="BEQ230" s="9"/>
      <c r="BER230" s="9"/>
      <c r="BES230" s="9"/>
      <c r="BET230" s="9"/>
      <c r="BEU230" s="9"/>
      <c r="BEV230" s="9"/>
      <c r="BEW230" s="9"/>
      <c r="BEX230" s="9"/>
      <c r="BEY230" s="9"/>
      <c r="BEZ230" s="9"/>
      <c r="BFA230" s="9"/>
      <c r="BFB230" s="9"/>
      <c r="BFC230" s="9"/>
      <c r="BFD230" s="9"/>
      <c r="BFE230" s="9"/>
      <c r="BFF230" s="9"/>
      <c r="BFG230" s="9"/>
      <c r="BFH230" s="9"/>
      <c r="BFI230" s="9"/>
      <c r="BFJ230" s="9"/>
      <c r="BFK230" s="9"/>
      <c r="BFL230" s="9"/>
      <c r="BFM230" s="9"/>
      <c r="BFN230" s="9"/>
      <c r="BFO230" s="9"/>
      <c r="BFP230" s="9"/>
      <c r="BFQ230" s="9"/>
      <c r="BFR230" s="9"/>
      <c r="BFS230" s="9"/>
      <c r="BFT230" s="9"/>
      <c r="BFU230" s="9"/>
      <c r="BFV230" s="9"/>
      <c r="BFW230" s="9"/>
      <c r="BFX230" s="9"/>
      <c r="BFY230" s="9"/>
      <c r="BFZ230" s="9"/>
      <c r="BGA230" s="9"/>
      <c r="BGB230" s="9"/>
      <c r="BGC230" s="9"/>
      <c r="BGD230" s="9"/>
      <c r="BGE230" s="9"/>
      <c r="BGF230" s="9"/>
      <c r="BGG230" s="9"/>
      <c r="BGH230" s="9"/>
      <c r="BGI230" s="9"/>
      <c r="BGJ230" s="9"/>
      <c r="BGK230" s="9"/>
      <c r="BGL230" s="9"/>
      <c r="BGM230" s="9"/>
      <c r="BGN230" s="9"/>
      <c r="BGO230" s="9"/>
      <c r="BGP230" s="9"/>
      <c r="BGQ230" s="9"/>
      <c r="BGR230" s="9"/>
      <c r="BGS230" s="9"/>
      <c r="BGT230" s="9"/>
      <c r="BGU230" s="9"/>
      <c r="BGV230" s="9"/>
      <c r="BGW230" s="9"/>
      <c r="BGX230" s="9"/>
      <c r="BGY230" s="9"/>
      <c r="BGZ230" s="9"/>
      <c r="BHA230" s="9"/>
      <c r="BHB230" s="9"/>
      <c r="BHC230" s="9"/>
      <c r="BHD230" s="9"/>
      <c r="BHE230" s="9"/>
      <c r="BHF230" s="9"/>
      <c r="BHG230" s="9"/>
      <c r="BHH230" s="9"/>
      <c r="BHI230" s="9"/>
      <c r="BHJ230" s="9"/>
      <c r="BHK230" s="9"/>
      <c r="BHL230" s="9"/>
      <c r="BHM230" s="9"/>
      <c r="BHN230" s="9"/>
      <c r="BHO230" s="9"/>
      <c r="BHP230" s="9"/>
      <c r="BHQ230" s="9"/>
      <c r="BHR230" s="9"/>
      <c r="BHS230" s="9"/>
      <c r="BHT230" s="9"/>
      <c r="BHU230" s="9"/>
      <c r="BHV230" s="9"/>
      <c r="BHW230" s="9"/>
      <c r="BHX230" s="9"/>
      <c r="BHY230" s="9"/>
      <c r="BHZ230" s="9"/>
      <c r="BIA230" s="9"/>
      <c r="BIB230" s="9"/>
      <c r="BIC230" s="9"/>
      <c r="BID230" s="9"/>
      <c r="BIE230" s="9"/>
      <c r="BIF230" s="9"/>
      <c r="BIG230" s="9"/>
      <c r="BIH230" s="9"/>
      <c r="BII230" s="9"/>
      <c r="BIJ230" s="9"/>
      <c r="BIK230" s="9"/>
      <c r="BIL230" s="9"/>
      <c r="BIM230" s="9"/>
      <c r="BIN230" s="9"/>
      <c r="BIO230" s="9"/>
      <c r="BIP230" s="9"/>
      <c r="BIQ230" s="9"/>
      <c r="BIR230" s="9"/>
      <c r="BIS230" s="9"/>
      <c r="BIT230" s="9"/>
      <c r="BIU230" s="9"/>
      <c r="BIV230" s="9"/>
      <c r="BIW230" s="9"/>
      <c r="BIX230" s="9"/>
      <c r="BIY230" s="9"/>
      <c r="BIZ230" s="9"/>
      <c r="BJA230" s="9"/>
      <c r="BJB230" s="9"/>
      <c r="BJC230" s="9"/>
      <c r="BJD230" s="9"/>
      <c r="BJE230" s="9"/>
      <c r="BJF230" s="9"/>
      <c r="BJG230" s="9"/>
      <c r="BJH230" s="9"/>
      <c r="BJI230" s="9"/>
      <c r="BJJ230" s="9"/>
      <c r="BJK230" s="9"/>
      <c r="BJL230" s="9"/>
      <c r="BJM230" s="9"/>
      <c r="BJN230" s="9"/>
      <c r="BJO230" s="9"/>
      <c r="BJP230" s="9"/>
      <c r="BJQ230" s="9"/>
      <c r="BJR230" s="9"/>
      <c r="BJS230" s="9"/>
      <c r="BJT230" s="9"/>
      <c r="BJU230" s="9"/>
      <c r="BJV230" s="9"/>
      <c r="BJW230" s="9"/>
      <c r="BJX230" s="9"/>
      <c r="BJY230" s="9"/>
      <c r="BJZ230" s="9"/>
      <c r="BKA230" s="9"/>
      <c r="BKB230" s="9"/>
      <c r="BKC230" s="9"/>
      <c r="BKD230" s="9"/>
      <c r="BKE230" s="9"/>
      <c r="BKF230" s="9"/>
      <c r="BKG230" s="9"/>
      <c r="BKH230" s="9"/>
      <c r="BKI230" s="9"/>
      <c r="BKJ230" s="9"/>
      <c r="BKK230" s="9"/>
      <c r="BKL230" s="9"/>
      <c r="BKM230" s="9"/>
      <c r="BKN230" s="9"/>
      <c r="BKO230" s="9"/>
      <c r="BKP230" s="9"/>
      <c r="BKQ230" s="9"/>
      <c r="BKR230" s="9"/>
      <c r="BKS230" s="9"/>
      <c r="BKT230" s="9"/>
      <c r="BKU230" s="9"/>
      <c r="BKV230" s="9"/>
      <c r="BKW230" s="9"/>
      <c r="BKX230" s="9"/>
      <c r="BKY230" s="9"/>
      <c r="BKZ230" s="9"/>
      <c r="BLA230" s="9"/>
      <c r="BLB230" s="9"/>
      <c r="BLC230" s="9"/>
      <c r="BLD230" s="9"/>
      <c r="BLE230" s="9"/>
      <c r="BLF230" s="9"/>
      <c r="BLG230" s="9"/>
      <c r="BLH230" s="9"/>
      <c r="BLI230" s="9"/>
      <c r="BLJ230" s="9"/>
      <c r="BLK230" s="9"/>
      <c r="BLL230" s="9"/>
      <c r="BLM230" s="9"/>
      <c r="BLN230" s="9"/>
      <c r="BLO230" s="9"/>
      <c r="BLP230" s="9"/>
      <c r="BLQ230" s="9"/>
      <c r="BLR230" s="9"/>
      <c r="BLS230" s="9"/>
      <c r="BLT230" s="9"/>
      <c r="BLU230" s="9"/>
      <c r="BLV230" s="9"/>
      <c r="BLW230" s="9"/>
      <c r="BLX230" s="9"/>
      <c r="BLY230" s="9"/>
      <c r="BLZ230" s="9"/>
      <c r="BMA230" s="9"/>
      <c r="BMB230" s="9"/>
      <c r="BMC230" s="9"/>
      <c r="BMD230" s="9"/>
      <c r="BME230" s="9"/>
      <c r="BMF230" s="9"/>
      <c r="BMG230" s="9"/>
      <c r="BMH230" s="9"/>
      <c r="BMI230" s="9"/>
      <c r="BMJ230" s="9"/>
      <c r="BMK230" s="9"/>
      <c r="BML230" s="9"/>
      <c r="BMM230" s="9"/>
      <c r="BMN230" s="9"/>
      <c r="BMO230" s="9"/>
      <c r="BMP230" s="9"/>
      <c r="BMQ230" s="9"/>
      <c r="BMR230" s="9"/>
      <c r="BMS230" s="9"/>
      <c r="BMT230" s="9"/>
      <c r="BMU230" s="9"/>
      <c r="BMV230" s="9"/>
      <c r="BMW230" s="9"/>
      <c r="BMX230" s="9"/>
      <c r="BMY230" s="9"/>
      <c r="BMZ230" s="9"/>
      <c r="BNA230" s="9"/>
      <c r="BNB230" s="9"/>
      <c r="BNC230" s="9"/>
      <c r="BND230" s="9"/>
      <c r="BNE230" s="9"/>
      <c r="BNF230" s="9"/>
      <c r="BNG230" s="9"/>
      <c r="BNH230" s="9"/>
      <c r="BNI230" s="9"/>
      <c r="BNJ230" s="9"/>
      <c r="BNK230" s="9"/>
      <c r="BNL230" s="9"/>
      <c r="BNM230" s="9"/>
      <c r="BNN230" s="9"/>
      <c r="BNO230" s="9"/>
      <c r="BNP230" s="9"/>
      <c r="BNQ230" s="9"/>
      <c r="BNR230" s="9"/>
      <c r="BNS230" s="9"/>
      <c r="BNT230" s="9"/>
      <c r="BNU230" s="9"/>
      <c r="BNV230" s="9"/>
      <c r="BNW230" s="9"/>
      <c r="BNX230" s="9"/>
      <c r="BNY230" s="9"/>
      <c r="BNZ230" s="9"/>
      <c r="BOA230" s="9"/>
      <c r="BOB230" s="9"/>
      <c r="BOC230" s="9"/>
      <c r="BOD230" s="9"/>
      <c r="BOE230" s="9"/>
      <c r="BOF230" s="9"/>
      <c r="BOG230" s="9"/>
      <c r="BOH230" s="9"/>
      <c r="BOI230" s="9"/>
      <c r="BOJ230" s="9"/>
      <c r="BOK230" s="9"/>
      <c r="BOL230" s="9"/>
      <c r="BOM230" s="9"/>
      <c r="BON230" s="9"/>
      <c r="BOO230" s="9"/>
      <c r="BOP230" s="9"/>
      <c r="BOQ230" s="9"/>
      <c r="BOR230" s="9"/>
      <c r="BOS230" s="9"/>
      <c r="BOT230" s="9"/>
      <c r="BOU230" s="9"/>
      <c r="BOV230" s="9"/>
      <c r="BOW230" s="9"/>
      <c r="BOX230" s="9"/>
      <c r="BOY230" s="9"/>
      <c r="BOZ230" s="9"/>
      <c r="BPA230" s="9"/>
      <c r="BPB230" s="9"/>
      <c r="BPC230" s="9"/>
      <c r="BPD230" s="9"/>
      <c r="BPE230" s="9"/>
      <c r="BPF230" s="9"/>
      <c r="BPG230" s="9"/>
      <c r="BPH230" s="9"/>
      <c r="BPI230" s="9"/>
      <c r="BPJ230" s="9"/>
      <c r="BPK230" s="9"/>
      <c r="BPL230" s="9"/>
      <c r="BPM230" s="9"/>
      <c r="BPN230" s="9"/>
      <c r="BPO230" s="9"/>
      <c r="BPP230" s="9"/>
      <c r="BPQ230" s="9"/>
      <c r="BPR230" s="9"/>
      <c r="BPS230" s="9"/>
      <c r="BPT230" s="9"/>
      <c r="BPU230" s="9"/>
      <c r="BPV230" s="9"/>
      <c r="BPW230" s="9"/>
      <c r="BPX230" s="9"/>
      <c r="BPY230" s="9"/>
      <c r="BPZ230" s="9"/>
      <c r="BQA230" s="9"/>
      <c r="BQB230" s="9"/>
      <c r="BQC230" s="9"/>
      <c r="BQD230" s="9"/>
      <c r="BQE230" s="9"/>
      <c r="BQF230" s="9"/>
      <c r="BQG230" s="9"/>
      <c r="BQH230" s="9"/>
      <c r="BQI230" s="9"/>
      <c r="BQJ230" s="9"/>
      <c r="BQK230" s="9"/>
      <c r="BQL230" s="9"/>
      <c r="BQM230" s="9"/>
      <c r="BQN230" s="9"/>
      <c r="BQO230" s="9"/>
      <c r="BQP230" s="9"/>
      <c r="BQQ230" s="9"/>
      <c r="BQR230" s="9"/>
      <c r="BQS230" s="9"/>
      <c r="BQT230" s="9"/>
      <c r="BQU230" s="9"/>
      <c r="BQV230" s="9"/>
      <c r="BQW230" s="9"/>
      <c r="BQX230" s="9"/>
      <c r="BQY230" s="9"/>
      <c r="BQZ230" s="9"/>
      <c r="BRA230" s="9"/>
      <c r="BRB230" s="9"/>
      <c r="BRC230" s="9"/>
      <c r="BRD230" s="9"/>
      <c r="BRE230" s="9"/>
      <c r="BRF230" s="9"/>
      <c r="BRG230" s="9"/>
      <c r="BRH230" s="9"/>
      <c r="BRI230" s="9"/>
      <c r="BRJ230" s="9"/>
      <c r="BRK230" s="9"/>
      <c r="BRL230" s="9"/>
      <c r="BRM230" s="9"/>
      <c r="BRN230" s="9"/>
      <c r="BRO230" s="9"/>
      <c r="BRP230" s="9"/>
      <c r="BRQ230" s="9"/>
      <c r="BRR230" s="9"/>
      <c r="BRS230" s="9"/>
      <c r="BRT230" s="9"/>
      <c r="BRU230" s="9"/>
      <c r="BRV230" s="9"/>
      <c r="BRW230" s="9"/>
      <c r="BRX230" s="9"/>
      <c r="BRY230" s="9"/>
      <c r="BRZ230" s="9"/>
      <c r="BSA230" s="9"/>
      <c r="BSB230" s="9"/>
      <c r="BSC230" s="9"/>
      <c r="BSD230" s="9"/>
      <c r="BSE230" s="9"/>
      <c r="BSF230" s="9"/>
      <c r="BSG230" s="9"/>
      <c r="BSH230" s="9"/>
      <c r="BSI230" s="9"/>
      <c r="BSJ230" s="9"/>
      <c r="BSK230" s="9"/>
      <c r="BSL230" s="9"/>
      <c r="BSM230" s="9"/>
      <c r="BSN230" s="9"/>
      <c r="BSO230" s="9"/>
      <c r="BSP230" s="9"/>
      <c r="BSQ230" s="9"/>
      <c r="BSR230" s="9"/>
      <c r="BSS230" s="9"/>
      <c r="BST230" s="9"/>
      <c r="BSU230" s="9"/>
      <c r="BSV230" s="9"/>
      <c r="BSW230" s="9"/>
      <c r="BSX230" s="9"/>
      <c r="BSY230" s="9"/>
      <c r="BSZ230" s="9"/>
      <c r="BTA230" s="9"/>
      <c r="BTB230" s="9"/>
      <c r="BTC230" s="9"/>
      <c r="BTD230" s="9"/>
      <c r="BTE230" s="9"/>
      <c r="BTF230" s="9"/>
      <c r="BTG230" s="9"/>
      <c r="BTH230" s="9"/>
      <c r="BTI230" s="9"/>
      <c r="BTJ230" s="9"/>
      <c r="BTK230" s="9"/>
      <c r="BTL230" s="9"/>
      <c r="BTM230" s="9"/>
      <c r="BTN230" s="9"/>
      <c r="BTO230" s="9"/>
      <c r="BTP230" s="9"/>
      <c r="BTQ230" s="9"/>
      <c r="BTR230" s="9"/>
      <c r="BTS230" s="9"/>
      <c r="BTT230" s="9"/>
      <c r="BTU230" s="9"/>
      <c r="BTV230" s="9"/>
      <c r="BTW230" s="9"/>
      <c r="BTX230" s="9"/>
      <c r="BTY230" s="9"/>
      <c r="BTZ230" s="9"/>
      <c r="BUA230" s="9"/>
      <c r="BUB230" s="9"/>
      <c r="BUC230" s="9"/>
      <c r="BUD230" s="9"/>
      <c r="BUE230" s="9"/>
      <c r="BUF230" s="9"/>
      <c r="BUG230" s="9"/>
      <c r="BUH230" s="9"/>
      <c r="BUI230" s="9"/>
      <c r="BUJ230" s="9"/>
      <c r="BUK230" s="9"/>
      <c r="BUL230" s="9"/>
      <c r="BUM230" s="9"/>
      <c r="BUN230" s="9"/>
      <c r="BUO230" s="9"/>
      <c r="BUP230" s="9"/>
      <c r="BUQ230" s="9"/>
      <c r="BUR230" s="9"/>
      <c r="BUS230" s="9"/>
      <c r="BUT230" s="9"/>
      <c r="BUU230" s="9"/>
      <c r="BUV230" s="9"/>
      <c r="BUW230" s="9"/>
      <c r="BUX230" s="9"/>
      <c r="BUY230" s="9"/>
      <c r="BUZ230" s="9"/>
      <c r="BVA230" s="9"/>
      <c r="BVB230" s="9"/>
      <c r="BVC230" s="9"/>
      <c r="BVD230" s="9"/>
      <c r="BVE230" s="9"/>
      <c r="BVF230" s="9"/>
      <c r="BVG230" s="9"/>
      <c r="BVH230" s="9"/>
      <c r="BVI230" s="9"/>
      <c r="BVJ230" s="9"/>
      <c r="BVK230" s="9"/>
      <c r="BVL230" s="9"/>
      <c r="BVM230" s="9"/>
      <c r="BVN230" s="9"/>
      <c r="BVO230" s="9"/>
      <c r="BVP230" s="9"/>
      <c r="BVQ230" s="9"/>
      <c r="BVR230" s="9"/>
      <c r="BVS230" s="9"/>
      <c r="BVT230" s="9"/>
      <c r="BVU230" s="9"/>
      <c r="BVV230" s="9"/>
      <c r="BVW230" s="9"/>
      <c r="BVX230" s="9"/>
      <c r="BVY230" s="9"/>
      <c r="BVZ230" s="9"/>
      <c r="BWA230" s="9"/>
      <c r="BWB230" s="9"/>
      <c r="BWC230" s="9"/>
      <c r="BWD230" s="9"/>
      <c r="BWE230" s="9"/>
      <c r="BWF230" s="9"/>
      <c r="BWG230" s="9"/>
      <c r="BWH230" s="9"/>
      <c r="BWI230" s="9"/>
      <c r="BWJ230" s="9"/>
      <c r="BWK230" s="9"/>
      <c r="BWL230" s="9"/>
      <c r="BWM230" s="9"/>
      <c r="BWN230" s="9"/>
      <c r="BWO230" s="9"/>
      <c r="BWP230" s="9"/>
      <c r="BWQ230" s="9"/>
      <c r="BWR230" s="9"/>
      <c r="BWS230" s="9"/>
      <c r="BWT230" s="9"/>
      <c r="BWU230" s="9"/>
      <c r="BWV230" s="9"/>
      <c r="BWW230" s="9"/>
      <c r="BWX230" s="9"/>
      <c r="BWY230" s="9"/>
      <c r="BWZ230" s="9"/>
      <c r="BXA230" s="9"/>
      <c r="BXB230" s="9"/>
      <c r="BXC230" s="9"/>
      <c r="BXD230" s="9"/>
    </row>
    <row r="231" ht="14.25" customHeight="1">
      <c r="A231" s="9">
        <v>6.0</v>
      </c>
      <c r="B231" s="9" t="s">
        <v>11947</v>
      </c>
      <c r="C231" s="9" t="s">
        <v>11948</v>
      </c>
      <c r="D231" s="9" t="s">
        <v>11948</v>
      </c>
      <c r="E231" s="9"/>
      <c r="F231" s="9">
        <v>16.0</v>
      </c>
      <c r="G231" s="9" t="s">
        <v>13850</v>
      </c>
      <c r="H231" s="9"/>
      <c r="I231" s="9"/>
      <c r="J231" s="9"/>
      <c r="K231" s="9">
        <v>9.0</v>
      </c>
      <c r="L231" s="9">
        <v>7.0</v>
      </c>
      <c r="M231" s="9"/>
      <c r="N231" s="9"/>
      <c r="O231" s="9"/>
      <c r="P231" s="9">
        <v>0.0</v>
      </c>
      <c r="Q231" s="9" t="s">
        <v>13851</v>
      </c>
      <c r="R231" s="9"/>
      <c r="S231" s="9" t="s">
        <v>3530</v>
      </c>
      <c r="T231" s="9" t="s">
        <v>3529</v>
      </c>
      <c r="ANB231" s="9"/>
      <c r="ANC231" s="9"/>
      <c r="AND231" s="9"/>
      <c r="ANE231" s="9"/>
      <c r="ANF231" s="9"/>
      <c r="ANG231" s="9"/>
      <c r="ANH231" s="9"/>
      <c r="ANI231" s="9"/>
      <c r="ANJ231" s="9"/>
      <c r="ANK231" s="9"/>
      <c r="ANL231" s="9"/>
      <c r="ANM231" s="9"/>
      <c r="ANN231" s="9"/>
      <c r="ANO231" s="9"/>
      <c r="ANP231" s="9"/>
      <c r="ANQ231" s="9"/>
      <c r="ANR231" s="9"/>
      <c r="ANS231" s="9"/>
      <c r="ANT231" s="9"/>
      <c r="ANU231" s="9"/>
      <c r="ANV231" s="9"/>
      <c r="ANW231" s="9"/>
      <c r="ANX231" s="9"/>
      <c r="ANY231" s="9"/>
      <c r="ANZ231" s="9"/>
      <c r="AOA231" s="9"/>
      <c r="AOB231" s="9"/>
      <c r="AOC231" s="9"/>
      <c r="AOD231" s="9"/>
      <c r="AOE231" s="9"/>
      <c r="AOF231" s="9"/>
      <c r="AOG231" s="9"/>
      <c r="AOH231" s="9"/>
      <c r="AOI231" s="9"/>
      <c r="AOJ231" s="9"/>
      <c r="AOK231" s="9"/>
      <c r="AOL231" s="9"/>
      <c r="AOM231" s="9"/>
      <c r="AON231" s="9"/>
      <c r="AOO231" s="9"/>
      <c r="AOP231" s="9"/>
      <c r="AOQ231" s="9"/>
      <c r="AOR231" s="9"/>
      <c r="AOS231" s="9"/>
      <c r="AOT231" s="9"/>
      <c r="AOU231" s="9"/>
      <c r="AOV231" s="9"/>
      <c r="AOW231" s="9"/>
      <c r="AOX231" s="9"/>
      <c r="AOY231" s="9"/>
      <c r="AOZ231" s="9"/>
      <c r="APA231" s="9"/>
      <c r="APB231" s="9"/>
      <c r="APC231" s="9"/>
      <c r="APD231" s="9"/>
      <c r="APE231" s="9"/>
      <c r="APF231" s="9"/>
      <c r="APG231" s="9"/>
      <c r="APH231" s="9"/>
      <c r="API231" s="9"/>
      <c r="APJ231" s="9"/>
      <c r="APK231" s="9"/>
      <c r="APL231" s="9"/>
      <c r="APM231" s="9"/>
      <c r="APN231" s="9"/>
      <c r="APO231" s="9"/>
      <c r="APP231" s="9"/>
      <c r="APQ231" s="9"/>
      <c r="APR231" s="9"/>
      <c r="APS231" s="9"/>
      <c r="APT231" s="9"/>
      <c r="APU231" s="9"/>
      <c r="APV231" s="9"/>
      <c r="APW231" s="9"/>
      <c r="APX231" s="9"/>
      <c r="APY231" s="9"/>
      <c r="APZ231" s="9"/>
      <c r="AQA231" s="9"/>
      <c r="AQB231" s="9"/>
      <c r="AQC231" s="9"/>
      <c r="AQD231" s="9"/>
      <c r="AQE231" s="9"/>
      <c r="AQF231" s="9"/>
      <c r="AQG231" s="9"/>
      <c r="AQH231" s="9"/>
      <c r="AQI231" s="9"/>
      <c r="AQJ231" s="9"/>
      <c r="AQK231" s="9"/>
      <c r="AQL231" s="9"/>
      <c r="AQM231" s="9"/>
      <c r="AQN231" s="9"/>
      <c r="AQO231" s="9"/>
      <c r="AQP231" s="9"/>
      <c r="AQQ231" s="9"/>
      <c r="AQR231" s="9"/>
      <c r="AQS231" s="9"/>
      <c r="AQT231" s="9"/>
      <c r="AQU231" s="9"/>
      <c r="AQV231" s="9"/>
      <c r="AQW231" s="9"/>
      <c r="AQX231" s="9"/>
      <c r="AQY231" s="9"/>
      <c r="AQZ231" s="9"/>
      <c r="ARA231" s="9"/>
      <c r="ARB231" s="9"/>
      <c r="ARC231" s="9"/>
      <c r="ARD231" s="9"/>
      <c r="ARE231" s="9"/>
      <c r="ARF231" s="9"/>
      <c r="ARG231" s="9"/>
      <c r="ARH231" s="9"/>
      <c r="ARI231" s="9"/>
      <c r="ARJ231" s="9"/>
      <c r="ARK231" s="9"/>
      <c r="ARL231" s="9"/>
      <c r="ARM231" s="9"/>
      <c r="ARN231" s="9"/>
      <c r="ARO231" s="9"/>
      <c r="ARP231" s="9"/>
      <c r="ARQ231" s="9"/>
      <c r="ARR231" s="9"/>
      <c r="ARS231" s="9"/>
      <c r="ART231" s="9"/>
      <c r="ARU231" s="9"/>
      <c r="ARV231" s="9"/>
      <c r="ARW231" s="9"/>
      <c r="ARX231" s="9"/>
      <c r="ARY231" s="9"/>
      <c r="ARZ231" s="9"/>
      <c r="ASA231" s="9"/>
      <c r="ASB231" s="9"/>
      <c r="ASC231" s="9"/>
      <c r="ASD231" s="9"/>
      <c r="ASE231" s="9"/>
      <c r="ASF231" s="9"/>
      <c r="ASG231" s="9"/>
      <c r="ASH231" s="9"/>
      <c r="ASI231" s="9"/>
      <c r="ASJ231" s="9"/>
      <c r="ASK231" s="9"/>
      <c r="ASL231" s="9"/>
      <c r="ASM231" s="9"/>
      <c r="ASN231" s="9"/>
      <c r="ASO231" s="9"/>
      <c r="ASP231" s="9"/>
      <c r="ASQ231" s="9"/>
      <c r="ASR231" s="9"/>
      <c r="ASS231" s="9"/>
      <c r="AST231" s="9"/>
      <c r="ASU231" s="9"/>
      <c r="ASV231" s="9"/>
      <c r="ASW231" s="9"/>
      <c r="ASX231" s="9"/>
      <c r="ASY231" s="9"/>
      <c r="ASZ231" s="9"/>
      <c r="ATA231" s="9"/>
      <c r="ATB231" s="9"/>
      <c r="ATC231" s="9"/>
      <c r="ATD231" s="9"/>
      <c r="ATE231" s="9"/>
      <c r="ATF231" s="9"/>
      <c r="ATG231" s="9"/>
      <c r="ATH231" s="9"/>
      <c r="ATI231" s="9"/>
      <c r="ATJ231" s="9"/>
      <c r="ATK231" s="9"/>
      <c r="ATL231" s="9"/>
      <c r="ATM231" s="9"/>
      <c r="ATN231" s="9"/>
      <c r="ATO231" s="9"/>
      <c r="ATP231" s="9"/>
      <c r="ATQ231" s="9"/>
      <c r="ATR231" s="9"/>
      <c r="ATS231" s="9"/>
      <c r="ATT231" s="9"/>
      <c r="ATU231" s="9"/>
      <c r="ATV231" s="9"/>
      <c r="ATW231" s="9"/>
      <c r="ATX231" s="9"/>
      <c r="ATY231" s="9" t="s">
        <v>5691</v>
      </c>
      <c r="ATZ231" s="9" t="s">
        <v>5691</v>
      </c>
      <c r="AUA231" s="9" t="s">
        <v>13852</v>
      </c>
      <c r="AUB231" s="9"/>
      <c r="AUC231" s="9"/>
      <c r="AUD231" s="9"/>
      <c r="AUE231" s="9"/>
      <c r="AUF231" s="9"/>
      <c r="AUG231" s="9"/>
      <c r="AUH231" s="9"/>
      <c r="AUI231" s="9"/>
      <c r="AUJ231" s="9"/>
      <c r="AUK231" s="9"/>
      <c r="AUL231" s="9"/>
      <c r="AUM231" s="9"/>
      <c r="AUN231" s="9"/>
      <c r="AUO231" s="9"/>
      <c r="AUP231" s="9"/>
      <c r="AUQ231" s="9"/>
      <c r="AUR231" s="9"/>
      <c r="AUS231" s="9"/>
      <c r="AUT231" s="9"/>
      <c r="AUU231" s="9"/>
      <c r="AUV231" s="9"/>
      <c r="AUW231" s="9"/>
      <c r="AUX231" s="9"/>
      <c r="AUY231" s="9"/>
      <c r="AUZ231" s="9"/>
      <c r="AVA231" s="9"/>
      <c r="AVB231" s="9"/>
      <c r="AVC231" s="9"/>
      <c r="AVD231" s="9"/>
      <c r="AVE231" s="9"/>
      <c r="AVF231" s="9"/>
      <c r="AVG231" s="9"/>
      <c r="AVH231" s="9"/>
      <c r="AVI231" s="9"/>
      <c r="AVJ231" s="9"/>
      <c r="AVK231" s="9" t="s">
        <v>13853</v>
      </c>
      <c r="AVL231" s="9"/>
      <c r="AVM231" s="9"/>
      <c r="AVN231" s="9"/>
      <c r="AVO231" s="9"/>
      <c r="AVP231" s="9"/>
      <c r="AVQ231" s="9"/>
      <c r="AVR231" s="9"/>
      <c r="AVS231" s="9"/>
      <c r="AVT231" s="9"/>
      <c r="AVU231" s="9"/>
      <c r="AVV231" s="9"/>
      <c r="AVW231" s="9"/>
      <c r="AVX231" s="9"/>
      <c r="AVY231" s="9"/>
      <c r="AVZ231" s="9"/>
      <c r="AWA231" s="9"/>
      <c r="AWB231" s="9"/>
      <c r="AWC231" s="9"/>
      <c r="AWD231" s="9"/>
      <c r="AWE231" s="9"/>
      <c r="AWF231" s="9"/>
      <c r="AWG231" s="9"/>
      <c r="AWH231" s="9"/>
      <c r="AWI231" s="9"/>
      <c r="AWJ231" s="9"/>
      <c r="AWK231" s="9"/>
      <c r="AWL231" s="9"/>
      <c r="AWM231" s="9"/>
      <c r="AWN231" s="9"/>
      <c r="AWO231" s="9"/>
      <c r="AWP231" s="9"/>
      <c r="AWQ231" s="9"/>
      <c r="AWR231" s="9"/>
      <c r="AWS231" s="9"/>
      <c r="AWT231" s="9"/>
      <c r="AWU231" s="9"/>
      <c r="AWV231" s="9"/>
      <c r="AWW231" s="9"/>
      <c r="AWX231" s="9"/>
      <c r="AWY231" s="9"/>
      <c r="AWZ231" s="9"/>
      <c r="AXA231" s="9"/>
      <c r="AXB231" s="9" t="s">
        <v>5707</v>
      </c>
      <c r="AXC231" s="9"/>
      <c r="AXD231" s="9"/>
      <c r="AXE231" s="9"/>
      <c r="AXF231" s="9"/>
      <c r="AXG231" s="9"/>
      <c r="AXH231" s="9"/>
      <c r="AXI231" s="9"/>
      <c r="AXJ231" s="9"/>
      <c r="AXK231" s="9">
        <v>922.0</v>
      </c>
      <c r="AXL231" s="9" t="s">
        <v>3531</v>
      </c>
      <c r="AXM231" s="9">
        <v>526.0</v>
      </c>
      <c r="AXN231" s="9"/>
      <c r="AXO231" s="9"/>
      <c r="AXP231" s="9"/>
      <c r="AXQ231" s="9"/>
      <c r="AXR231" s="9"/>
      <c r="AXS231" s="9"/>
      <c r="AXT231" s="9"/>
      <c r="AXU231" s="9"/>
      <c r="AXV231" s="9"/>
      <c r="AXW231" s="9"/>
      <c r="AXX231" s="9"/>
      <c r="AXY231" s="9"/>
      <c r="AXZ231" s="9"/>
      <c r="AYA231" s="9"/>
      <c r="AYB231" s="9"/>
      <c r="AYC231" s="9"/>
      <c r="AYD231" s="9" t="s">
        <v>3531</v>
      </c>
      <c r="AYE231" s="9"/>
      <c r="AYF231" s="9"/>
      <c r="AYG231" s="9"/>
      <c r="AYH231" s="9" t="s">
        <v>13854</v>
      </c>
      <c r="AYI231" s="9"/>
      <c r="AYJ231" s="9"/>
      <c r="AYK231" s="9"/>
      <c r="AYL231" s="9"/>
      <c r="AYM231" s="9"/>
      <c r="AYN231" s="9"/>
      <c r="AYO231" s="9"/>
      <c r="AYP231" s="9"/>
      <c r="AYQ231" s="9"/>
      <c r="AYR231" s="9"/>
      <c r="AYS231" s="9"/>
      <c r="AYT231" s="9"/>
      <c r="AYU231" s="9"/>
      <c r="AYV231" s="9"/>
      <c r="AYW231" s="9"/>
      <c r="AYX231" s="9"/>
      <c r="AYY231" s="9"/>
      <c r="AYZ231" s="9"/>
      <c r="AZA231" s="9"/>
      <c r="AZB231" s="9"/>
      <c r="AZC231" s="9"/>
      <c r="AZD231" s="9"/>
      <c r="AZE231" s="9"/>
      <c r="AZF231" s="9"/>
      <c r="AZG231" s="9"/>
      <c r="AZH231" s="9"/>
      <c r="AZI231" s="9"/>
      <c r="AZJ231" s="9"/>
      <c r="AZK231" s="9"/>
      <c r="AZL231" s="9"/>
      <c r="AZM231" s="9"/>
      <c r="AZN231" s="9"/>
      <c r="AZO231" s="9"/>
      <c r="AZP231" s="9"/>
      <c r="AZQ231" s="9"/>
      <c r="AZR231" s="9"/>
      <c r="AZS231" s="9"/>
      <c r="AZT231" s="9"/>
      <c r="AZU231" s="9"/>
      <c r="AZV231" s="9"/>
      <c r="AZW231" s="9"/>
      <c r="AZX231" s="9"/>
      <c r="AZY231" s="9"/>
      <c r="AZZ231" s="9"/>
      <c r="BAA231" s="9"/>
      <c r="BAB231" s="9"/>
      <c r="BAC231" s="9"/>
      <c r="BAD231" s="9"/>
      <c r="BAE231" s="9"/>
      <c r="BAF231" s="9"/>
      <c r="BAG231" s="9"/>
      <c r="BAH231" s="9"/>
      <c r="BAI231" s="9"/>
      <c r="BAJ231" s="9"/>
      <c r="BAK231" s="9"/>
      <c r="BAL231" s="9"/>
      <c r="BAM231" s="9"/>
      <c r="BAN231" s="9"/>
      <c r="BAO231" s="9"/>
      <c r="BAP231" s="9"/>
      <c r="BAQ231" s="9"/>
      <c r="BAR231" s="9"/>
      <c r="BAS231" s="9"/>
      <c r="BAT231" s="9"/>
      <c r="BAU231" s="9"/>
      <c r="BAV231" s="9"/>
      <c r="BAW231" s="9"/>
      <c r="BAX231" s="9"/>
      <c r="BAY231" s="9"/>
      <c r="BAZ231" s="9"/>
      <c r="BBA231" s="9"/>
      <c r="BBB231" s="9"/>
      <c r="BBC231" s="9"/>
      <c r="BBD231" s="9"/>
      <c r="BBE231" s="9"/>
      <c r="BBF231" s="9"/>
      <c r="BBG231" s="9"/>
      <c r="BBH231" s="9"/>
      <c r="BBI231" s="9"/>
      <c r="BBJ231" s="9"/>
      <c r="BBK231" s="9"/>
      <c r="BBL231" s="9"/>
      <c r="BBM231" s="9"/>
      <c r="BBN231" s="9"/>
      <c r="BBO231" s="9"/>
      <c r="BBP231" s="9"/>
      <c r="BBQ231" s="9"/>
      <c r="BBR231" s="9"/>
      <c r="BBS231" s="9"/>
      <c r="BBT231" s="9"/>
      <c r="BBU231" s="9"/>
      <c r="BBV231" s="9"/>
      <c r="BBW231" s="9"/>
      <c r="BBX231" s="9"/>
      <c r="BBY231" s="9"/>
      <c r="BBZ231" s="9"/>
      <c r="BCA231" s="9"/>
      <c r="BCB231" s="9"/>
      <c r="BCC231" s="9"/>
      <c r="BCD231" s="9"/>
      <c r="BCE231" s="9"/>
      <c r="BCF231" s="9"/>
      <c r="BCG231" s="9"/>
      <c r="BCH231" s="9"/>
      <c r="BCI231" s="9"/>
      <c r="BCJ231" s="9"/>
      <c r="BCK231" s="9"/>
      <c r="BCL231" s="9"/>
      <c r="BCM231" s="9"/>
      <c r="BCN231" s="9"/>
      <c r="BCO231" s="9"/>
      <c r="BCP231" s="9"/>
      <c r="BCQ231" s="9"/>
      <c r="BCR231" s="9"/>
      <c r="BCS231" s="9"/>
      <c r="BCT231" s="9"/>
      <c r="BCU231" s="9"/>
      <c r="BCV231" s="9"/>
      <c r="BCW231" s="9"/>
      <c r="BCX231" s="9"/>
      <c r="BCY231" s="9"/>
      <c r="BCZ231" s="9"/>
      <c r="BDA231" s="9"/>
      <c r="BDB231" s="9"/>
      <c r="BDC231" s="9"/>
      <c r="BDD231" s="9"/>
      <c r="BDE231" s="9"/>
      <c r="BDF231" s="9"/>
      <c r="BDG231" s="9"/>
      <c r="BDH231" s="9"/>
      <c r="BDI231" s="9"/>
      <c r="BDJ231" s="9"/>
      <c r="BDK231" s="9"/>
      <c r="BDL231" s="9"/>
      <c r="BDM231" s="9"/>
      <c r="BDN231" s="9"/>
      <c r="BDO231" s="9"/>
      <c r="BDP231" s="9"/>
      <c r="BDQ231" s="9"/>
      <c r="BDR231" s="9"/>
      <c r="BDS231" s="9"/>
      <c r="BDT231" s="9"/>
      <c r="BDU231" s="9"/>
      <c r="BDV231" s="9"/>
      <c r="BDW231" s="9"/>
      <c r="BDX231" s="9"/>
      <c r="BDY231" s="9"/>
      <c r="BDZ231" s="9"/>
      <c r="BEA231" s="9"/>
      <c r="BEB231" s="9"/>
      <c r="BEC231" s="9"/>
      <c r="BED231" s="9"/>
      <c r="BEE231" s="9"/>
      <c r="BEF231" s="9"/>
      <c r="BEG231" s="9"/>
      <c r="BEH231" s="9"/>
      <c r="BEI231" s="9"/>
      <c r="BEJ231" s="9"/>
      <c r="BEK231" s="9"/>
      <c r="BEL231" s="9"/>
      <c r="BEM231" s="9"/>
      <c r="BEN231" s="9"/>
      <c r="BEO231" s="9"/>
      <c r="BEP231" s="9"/>
      <c r="BEQ231" s="9"/>
      <c r="BER231" s="9"/>
      <c r="BES231" s="9"/>
      <c r="BET231" s="9"/>
      <c r="BEU231" s="9"/>
      <c r="BEV231" s="9"/>
      <c r="BEW231" s="9"/>
      <c r="BEX231" s="9"/>
      <c r="BEY231" s="9"/>
      <c r="BEZ231" s="9"/>
      <c r="BFA231" s="9"/>
      <c r="BFB231" s="9"/>
      <c r="BFC231" s="9"/>
      <c r="BFD231" s="9"/>
      <c r="BFE231" s="9"/>
      <c r="BFF231" s="9"/>
      <c r="BFG231" s="9"/>
      <c r="BFH231" s="9"/>
      <c r="BFI231" s="9"/>
      <c r="BFJ231" s="9"/>
      <c r="BFK231" s="9"/>
      <c r="BFL231" s="9"/>
      <c r="BFM231" s="9"/>
      <c r="BFN231" s="9"/>
      <c r="BFO231" s="9"/>
      <c r="BFP231" s="9"/>
      <c r="BFQ231" s="9"/>
      <c r="BFR231" s="9"/>
      <c r="BFS231" s="9"/>
      <c r="BFT231" s="9"/>
      <c r="BFU231" s="9"/>
      <c r="BFV231" s="9"/>
      <c r="BFW231" s="9"/>
      <c r="BFX231" s="9"/>
      <c r="BFY231" s="9"/>
      <c r="BFZ231" s="9"/>
      <c r="BGA231" s="9"/>
      <c r="BGB231" s="9"/>
      <c r="BGC231" s="9"/>
      <c r="BGD231" s="9"/>
      <c r="BGE231" s="9"/>
      <c r="BGF231" s="9"/>
      <c r="BGG231" s="9"/>
      <c r="BGH231" s="9"/>
      <c r="BGI231" s="9"/>
      <c r="BGJ231" s="9"/>
      <c r="BGK231" s="9"/>
      <c r="BGL231" s="9"/>
      <c r="BGM231" s="9"/>
      <c r="BGN231" s="9"/>
      <c r="BGO231" s="9"/>
      <c r="BGP231" s="9"/>
      <c r="BGQ231" s="9"/>
      <c r="BGR231" s="9"/>
      <c r="BGS231" s="9"/>
      <c r="BGT231" s="9"/>
      <c r="BGU231" s="9"/>
      <c r="BGV231" s="9"/>
      <c r="BGW231" s="9"/>
      <c r="BGX231" s="9"/>
      <c r="BGY231" s="9"/>
      <c r="BGZ231" s="9"/>
      <c r="BHA231" s="9"/>
      <c r="BHB231" s="9"/>
      <c r="BHC231" s="9"/>
      <c r="BHD231" s="9"/>
      <c r="BHE231" s="9"/>
      <c r="BHF231" s="9"/>
      <c r="BHG231" s="9"/>
      <c r="BHH231" s="9"/>
      <c r="BHI231" s="9"/>
      <c r="BHJ231" s="9"/>
      <c r="BHK231" s="9"/>
      <c r="BHL231" s="9"/>
      <c r="BHM231" s="9"/>
      <c r="BHN231" s="9"/>
      <c r="BHO231" s="9"/>
      <c r="BHP231" s="9"/>
      <c r="BHQ231" s="9"/>
      <c r="BHR231" s="9"/>
      <c r="BHS231" s="9"/>
      <c r="BHT231" s="9"/>
      <c r="BHU231" s="9"/>
      <c r="BHV231" s="9"/>
      <c r="BHW231" s="9"/>
      <c r="BHX231" s="9"/>
      <c r="BHY231" s="9"/>
      <c r="BHZ231" s="9"/>
      <c r="BIA231" s="9"/>
      <c r="BIB231" s="9"/>
      <c r="BIC231" s="9"/>
      <c r="BID231" s="9"/>
      <c r="BIE231" s="9"/>
      <c r="BIF231" s="9"/>
      <c r="BIG231" s="9"/>
      <c r="BIH231" s="9"/>
      <c r="BII231" s="9"/>
      <c r="BIJ231" s="9"/>
      <c r="BIK231" s="9"/>
      <c r="BIL231" s="9"/>
      <c r="BIM231" s="9"/>
      <c r="BIN231" s="9"/>
      <c r="BIO231" s="9"/>
      <c r="BIP231" s="9"/>
      <c r="BIQ231" s="9"/>
      <c r="BIR231" s="9"/>
      <c r="BIS231" s="9"/>
      <c r="BIT231" s="9"/>
      <c r="BIU231" s="9"/>
      <c r="BIV231" s="9"/>
      <c r="BIW231" s="9"/>
      <c r="BIX231" s="9"/>
      <c r="BIY231" s="9"/>
      <c r="BIZ231" s="9"/>
      <c r="BJA231" s="9"/>
      <c r="BJB231" s="9"/>
      <c r="BJC231" s="9"/>
      <c r="BJD231" s="9"/>
      <c r="BJE231" s="9"/>
      <c r="BJF231" s="9"/>
      <c r="BJG231" s="9"/>
      <c r="BJH231" s="9"/>
      <c r="BJI231" s="9"/>
      <c r="BJJ231" s="9"/>
      <c r="BJK231" s="9"/>
      <c r="BJL231" s="9"/>
      <c r="BJM231" s="9"/>
      <c r="BJN231" s="9"/>
      <c r="BJO231" s="9"/>
      <c r="BJP231" s="9"/>
      <c r="BJQ231" s="9"/>
      <c r="BJR231" s="9"/>
      <c r="BJS231" s="9"/>
      <c r="BJT231" s="9"/>
      <c r="BJU231" s="9"/>
      <c r="BJV231" s="9"/>
      <c r="BJW231" s="9"/>
      <c r="BJX231" s="9"/>
      <c r="BJY231" s="9"/>
      <c r="BJZ231" s="9"/>
      <c r="BKA231" s="9"/>
      <c r="BKB231" s="9"/>
      <c r="BKC231" s="9"/>
      <c r="BKD231" s="9"/>
      <c r="BKE231" s="9"/>
      <c r="BKF231" s="9"/>
      <c r="BKG231" s="9"/>
      <c r="BKH231" s="9"/>
      <c r="BKI231" s="9"/>
      <c r="BKJ231" s="9"/>
      <c r="BKK231" s="9"/>
      <c r="BKL231" s="9"/>
      <c r="BKM231" s="9"/>
      <c r="BKN231" s="9"/>
      <c r="BKO231" s="9"/>
      <c r="BKP231" s="9"/>
      <c r="BKQ231" s="9"/>
      <c r="BKR231" s="9"/>
      <c r="BKS231" s="9"/>
      <c r="BKT231" s="9"/>
      <c r="BKU231" s="9"/>
      <c r="BKV231" s="9"/>
      <c r="BKW231" s="9"/>
      <c r="BKX231" s="9"/>
      <c r="BKY231" s="9"/>
      <c r="BKZ231" s="9"/>
      <c r="BLA231" s="9"/>
      <c r="BLB231" s="9"/>
      <c r="BLC231" s="9"/>
      <c r="BLD231" s="9"/>
      <c r="BLE231" s="9"/>
      <c r="BLF231" s="9"/>
      <c r="BLG231" s="9"/>
      <c r="BLH231" s="9"/>
      <c r="BLI231" s="9"/>
      <c r="BLJ231" s="9"/>
      <c r="BLK231" s="9"/>
      <c r="BLL231" s="9"/>
      <c r="BLM231" s="9"/>
      <c r="BLN231" s="9"/>
      <c r="BLO231" s="9"/>
      <c r="BLP231" s="9"/>
      <c r="BLQ231" s="9"/>
      <c r="BLR231" s="9"/>
      <c r="BLS231" s="9"/>
      <c r="BLT231" s="9"/>
      <c r="BLU231" s="9"/>
      <c r="BLV231" s="9"/>
      <c r="BLW231" s="9"/>
      <c r="BLX231" s="9"/>
      <c r="BLY231" s="9"/>
      <c r="BLZ231" s="9"/>
      <c r="BMA231" s="9"/>
      <c r="BMB231" s="9"/>
      <c r="BMC231" s="9"/>
      <c r="BMD231" s="9"/>
      <c r="BME231" s="9"/>
      <c r="BMF231" s="9"/>
      <c r="BMG231" s="9"/>
      <c r="BMH231" s="9"/>
      <c r="BMI231" s="9"/>
      <c r="BMJ231" s="9"/>
      <c r="BMK231" s="9"/>
      <c r="BML231" s="9"/>
      <c r="BMM231" s="9"/>
      <c r="BMN231" s="9"/>
      <c r="BMO231" s="9"/>
      <c r="BMP231" s="9"/>
      <c r="BMQ231" s="9"/>
      <c r="BMR231" s="9"/>
      <c r="BMS231" s="9"/>
      <c r="BMT231" s="9"/>
      <c r="BMU231" s="9"/>
      <c r="BMV231" s="9"/>
      <c r="BMW231" s="9"/>
      <c r="BMX231" s="9"/>
      <c r="BMY231" s="9"/>
      <c r="BMZ231" s="9"/>
      <c r="BNA231" s="9"/>
      <c r="BNB231" s="9"/>
      <c r="BNC231" s="9"/>
      <c r="BND231" s="9"/>
      <c r="BNE231" s="9"/>
      <c r="BNF231" s="9"/>
      <c r="BNG231" s="9"/>
      <c r="BNH231" s="9"/>
      <c r="BNI231" s="9"/>
      <c r="BNJ231" s="9"/>
      <c r="BNK231" s="9"/>
      <c r="BNL231" s="9"/>
      <c r="BNM231" s="9"/>
      <c r="BNN231" s="9"/>
      <c r="BNO231" s="9"/>
      <c r="BNP231" s="9"/>
      <c r="BNQ231" s="9"/>
      <c r="BNR231" s="9"/>
      <c r="BNS231" s="9"/>
      <c r="BNT231" s="9"/>
      <c r="BNU231" s="9"/>
      <c r="BNV231" s="9"/>
      <c r="BNW231" s="9"/>
      <c r="BNX231" s="9"/>
      <c r="BNY231" s="9"/>
      <c r="BNZ231" s="9"/>
      <c r="BOA231" s="9"/>
      <c r="BOB231" s="9"/>
      <c r="BOC231" s="9"/>
      <c r="BOD231" s="9"/>
      <c r="BOE231" s="9"/>
      <c r="BOF231" s="9"/>
      <c r="BOG231" s="9"/>
      <c r="BOH231" s="9"/>
      <c r="BOI231" s="9"/>
      <c r="BOJ231" s="9"/>
      <c r="BOK231" s="9"/>
      <c r="BOL231" s="9"/>
      <c r="BOM231" s="9"/>
      <c r="BON231" s="9"/>
      <c r="BOO231" s="9"/>
      <c r="BOP231" s="9"/>
      <c r="BOQ231" s="9"/>
      <c r="BOR231" s="9"/>
      <c r="BOS231" s="9"/>
      <c r="BOT231" s="9"/>
      <c r="BOU231" s="9"/>
      <c r="BOV231" s="9"/>
      <c r="BOW231" s="9"/>
      <c r="BOX231" s="9"/>
      <c r="BOY231" s="9"/>
      <c r="BOZ231" s="9"/>
      <c r="BPA231" s="9"/>
      <c r="BPB231" s="9"/>
      <c r="BPC231" s="9"/>
      <c r="BPD231" s="9"/>
      <c r="BPE231" s="9"/>
      <c r="BPF231" s="9"/>
      <c r="BPG231" s="9"/>
      <c r="BPH231" s="9"/>
      <c r="BPI231" s="9"/>
      <c r="BPJ231" s="9"/>
      <c r="BPK231" s="9"/>
      <c r="BPL231" s="9"/>
      <c r="BPM231" s="9"/>
      <c r="BPN231" s="9"/>
      <c r="BPO231" s="9"/>
      <c r="BPP231" s="9"/>
      <c r="BPQ231" s="9"/>
      <c r="BPR231" s="9"/>
      <c r="BPS231" s="9"/>
      <c r="BPT231" s="9"/>
      <c r="BPU231" s="9"/>
      <c r="BPV231" s="9"/>
      <c r="BPW231" s="9"/>
      <c r="BPX231" s="9"/>
      <c r="BPY231" s="9"/>
      <c r="BPZ231" s="9"/>
      <c r="BQA231" s="9"/>
      <c r="BQB231" s="9"/>
      <c r="BQC231" s="9"/>
      <c r="BQD231" s="9"/>
      <c r="BQE231" s="9"/>
      <c r="BQF231" s="9"/>
      <c r="BQG231" s="9"/>
      <c r="BQH231" s="9"/>
      <c r="BQI231" s="9"/>
      <c r="BQJ231" s="9"/>
      <c r="BQK231" s="9"/>
      <c r="BQL231" s="9"/>
      <c r="BQM231" s="9"/>
      <c r="BQN231" s="9"/>
      <c r="BQO231" s="9"/>
      <c r="BQP231" s="9"/>
      <c r="BQQ231" s="9"/>
      <c r="BQR231" s="9"/>
      <c r="BQS231" s="9"/>
      <c r="BQT231" s="9"/>
      <c r="BQU231" s="9"/>
      <c r="BQV231" s="9"/>
      <c r="BQW231" s="9"/>
      <c r="BQX231" s="9"/>
      <c r="BQY231" s="9"/>
      <c r="BQZ231" s="9"/>
      <c r="BRA231" s="9"/>
      <c r="BRB231" s="9"/>
      <c r="BRC231" s="9"/>
      <c r="BRD231" s="9"/>
      <c r="BRE231" s="9"/>
      <c r="BRF231" s="9"/>
      <c r="BRG231" s="9"/>
      <c r="BRH231" s="9"/>
      <c r="BRI231" s="9"/>
      <c r="BRJ231" s="9"/>
      <c r="BRK231" s="9"/>
      <c r="BRL231" s="9"/>
      <c r="BRM231" s="9"/>
      <c r="BRN231" s="9"/>
      <c r="BRO231" s="9"/>
      <c r="BRP231" s="9"/>
      <c r="BRQ231" s="9"/>
      <c r="BRR231" s="9"/>
      <c r="BRS231" s="9"/>
      <c r="BRT231" s="9"/>
      <c r="BRU231" s="9"/>
      <c r="BRV231" s="9"/>
      <c r="BRW231" s="9"/>
      <c r="BRX231" s="9"/>
      <c r="BRY231" s="9"/>
      <c r="BRZ231" s="9"/>
      <c r="BSA231" s="9"/>
      <c r="BSB231" s="9"/>
      <c r="BSC231" s="9"/>
      <c r="BSD231" s="9"/>
      <c r="BSE231" s="9"/>
      <c r="BSF231" s="9"/>
      <c r="BSG231" s="9"/>
      <c r="BSH231" s="9"/>
      <c r="BSI231" s="9"/>
      <c r="BSJ231" s="9"/>
      <c r="BSK231" s="9"/>
      <c r="BSL231" s="9"/>
      <c r="BSM231" s="9"/>
      <c r="BSN231" s="9"/>
      <c r="BSO231" s="9"/>
      <c r="BSP231" s="9"/>
      <c r="BSQ231" s="9"/>
      <c r="BSR231" s="9"/>
      <c r="BSS231" s="9"/>
      <c r="BST231" s="9"/>
      <c r="BSU231" s="9"/>
      <c r="BSV231" s="9"/>
      <c r="BSW231" s="9"/>
      <c r="BSX231" s="9"/>
      <c r="BSY231" s="9"/>
      <c r="BSZ231" s="9"/>
      <c r="BTA231" s="9"/>
      <c r="BTB231" s="9"/>
      <c r="BTC231" s="9"/>
      <c r="BTD231" s="9"/>
      <c r="BTE231" s="9"/>
      <c r="BTF231" s="9"/>
      <c r="BTG231" s="9"/>
      <c r="BTH231" s="9"/>
      <c r="BTI231" s="9"/>
      <c r="BTJ231" s="9"/>
      <c r="BTK231" s="9"/>
      <c r="BTL231" s="9"/>
      <c r="BTM231" s="9"/>
      <c r="BTN231" s="9"/>
      <c r="BTO231" s="9"/>
      <c r="BTP231" s="9"/>
      <c r="BTQ231" s="9"/>
      <c r="BTR231" s="9"/>
      <c r="BTS231" s="9"/>
      <c r="BTT231" s="9"/>
      <c r="BTU231" s="9"/>
      <c r="BTV231" s="9"/>
      <c r="BTW231" s="9"/>
      <c r="BTX231" s="9"/>
      <c r="BTY231" s="9"/>
      <c r="BTZ231" s="9"/>
      <c r="BUA231" s="9"/>
      <c r="BUB231" s="9"/>
      <c r="BUC231" s="9"/>
      <c r="BUD231" s="9"/>
      <c r="BUE231" s="9"/>
      <c r="BUF231" s="9"/>
      <c r="BUG231" s="9"/>
      <c r="BUH231" s="9"/>
      <c r="BUI231" s="9"/>
      <c r="BUJ231" s="9"/>
      <c r="BUK231" s="9"/>
      <c r="BUL231" s="9"/>
      <c r="BUM231" s="9"/>
      <c r="BUN231" s="9"/>
      <c r="BUO231" s="9"/>
      <c r="BUP231" s="9"/>
      <c r="BUQ231" s="9"/>
      <c r="BUR231" s="9"/>
      <c r="BUS231" s="9"/>
      <c r="BUT231" s="9"/>
      <c r="BUU231" s="9"/>
      <c r="BUV231" s="9"/>
      <c r="BUW231" s="9"/>
      <c r="BUX231" s="9"/>
      <c r="BUY231" s="9"/>
      <c r="BUZ231" s="9"/>
      <c r="BVA231" s="9"/>
      <c r="BVB231" s="9"/>
      <c r="BVC231" s="9"/>
      <c r="BVD231" s="9"/>
      <c r="BVE231" s="9"/>
      <c r="BVF231" s="9"/>
      <c r="BVG231" s="9"/>
      <c r="BVH231" s="9"/>
      <c r="BVI231" s="9"/>
      <c r="BVJ231" s="9"/>
      <c r="BVK231" s="9"/>
      <c r="BVL231" s="9"/>
      <c r="BVM231" s="9"/>
      <c r="BVN231" s="9"/>
      <c r="BVO231" s="9"/>
      <c r="BVP231" s="9"/>
      <c r="BVQ231" s="9"/>
      <c r="BVR231" s="9"/>
      <c r="BVS231" s="9"/>
      <c r="BVT231" s="9"/>
      <c r="BVU231" s="9"/>
      <c r="BVV231" s="9"/>
      <c r="BVW231" s="9"/>
      <c r="BVX231" s="9"/>
      <c r="BVY231" s="9"/>
      <c r="BVZ231" s="9"/>
      <c r="BWA231" s="9"/>
      <c r="BWB231" s="9"/>
      <c r="BWC231" s="9"/>
      <c r="BWD231" s="9"/>
      <c r="BWE231" s="9"/>
      <c r="BWF231" s="9"/>
      <c r="BWG231" s="9"/>
      <c r="BWH231" s="9"/>
      <c r="BWI231" s="9"/>
      <c r="BWJ231" s="9"/>
      <c r="BWK231" s="9"/>
      <c r="BWL231" s="9"/>
      <c r="BWM231" s="9"/>
      <c r="BWN231" s="9"/>
      <c r="BWO231" s="9"/>
      <c r="BWP231" s="9"/>
      <c r="BWQ231" s="9"/>
      <c r="BWR231" s="9"/>
      <c r="BWS231" s="9"/>
      <c r="BWT231" s="9"/>
      <c r="BWU231" s="9"/>
      <c r="BWV231" s="9"/>
      <c r="BWW231" s="9"/>
      <c r="BWX231" s="9"/>
      <c r="BWY231" s="9"/>
      <c r="BWZ231" s="9"/>
      <c r="BXA231" s="9"/>
      <c r="BXB231" s="9"/>
      <c r="BXC231" s="9"/>
      <c r="BXD231" s="9"/>
    </row>
    <row r="232" ht="14.25" customHeight="1">
      <c r="A232" s="9">
        <v>5.0</v>
      </c>
      <c r="B232" s="9" t="s">
        <v>11947</v>
      </c>
      <c r="C232" s="9" t="s">
        <v>11948</v>
      </c>
      <c r="D232" s="9" t="s">
        <v>11948</v>
      </c>
      <c r="E232" s="9"/>
      <c r="F232" s="9">
        <v>5.0</v>
      </c>
      <c r="G232" s="9" t="s">
        <v>13855</v>
      </c>
      <c r="H232" s="9"/>
      <c r="I232" s="9"/>
      <c r="J232" s="9"/>
      <c r="K232" s="9"/>
      <c r="L232" s="9">
        <v>4.0</v>
      </c>
      <c r="M232" s="9"/>
      <c r="N232" s="9">
        <v>1.0</v>
      </c>
      <c r="O232" s="9"/>
      <c r="P232" s="9">
        <v>0.0</v>
      </c>
      <c r="Q232" s="9" t="s">
        <v>13856</v>
      </c>
      <c r="R232" s="9"/>
      <c r="S232" s="9" t="s">
        <v>3534</v>
      </c>
      <c r="T232" s="9" t="s">
        <v>3533</v>
      </c>
      <c r="ANB232" s="9"/>
      <c r="ANC232" s="9"/>
      <c r="AND232" s="9"/>
      <c r="ANE232" s="9"/>
      <c r="ANF232" s="9"/>
      <c r="ANG232" s="9"/>
      <c r="ANH232" s="9"/>
      <c r="ANI232" s="9"/>
      <c r="ANJ232" s="9"/>
      <c r="ANK232" s="9"/>
      <c r="ANL232" s="9"/>
      <c r="ANM232" s="9"/>
      <c r="ANN232" s="9"/>
      <c r="ANO232" s="9"/>
      <c r="ANP232" s="9"/>
      <c r="ANQ232" s="9"/>
      <c r="ANR232" s="9"/>
      <c r="ANS232" s="9"/>
      <c r="ANT232" s="9"/>
      <c r="ANU232" s="9"/>
      <c r="ANV232" s="9"/>
      <c r="ANW232" s="9"/>
      <c r="ANX232" s="9"/>
      <c r="ANY232" s="9"/>
      <c r="ANZ232" s="9"/>
      <c r="AOA232" s="9"/>
      <c r="AOB232" s="9"/>
      <c r="AOC232" s="9"/>
      <c r="AOD232" s="9"/>
      <c r="AOE232" s="9"/>
      <c r="AOF232" s="9"/>
      <c r="AOG232" s="9"/>
      <c r="AOH232" s="9"/>
      <c r="AOI232" s="9"/>
      <c r="AOJ232" s="9"/>
      <c r="AOK232" s="9"/>
      <c r="AOL232" s="9"/>
      <c r="AOM232" s="9"/>
      <c r="AON232" s="9"/>
      <c r="AOO232" s="9"/>
      <c r="AOP232" s="9"/>
      <c r="AOQ232" s="9"/>
      <c r="AOR232" s="9"/>
      <c r="AOS232" s="9"/>
      <c r="AOT232" s="9"/>
      <c r="AOU232" s="9"/>
      <c r="AOV232" s="9"/>
      <c r="AOW232" s="9"/>
      <c r="AOX232" s="9"/>
      <c r="AOY232" s="9"/>
      <c r="AOZ232" s="9"/>
      <c r="APA232" s="9"/>
      <c r="APB232" s="9"/>
      <c r="APC232" s="9"/>
      <c r="APD232" s="9"/>
      <c r="APE232" s="9"/>
      <c r="APF232" s="9"/>
      <c r="APG232" s="9"/>
      <c r="APH232" s="9"/>
      <c r="API232" s="9"/>
      <c r="APJ232" s="9"/>
      <c r="APK232" s="9"/>
      <c r="APL232" s="9"/>
      <c r="APM232" s="9"/>
      <c r="APN232" s="9"/>
      <c r="APO232" s="9"/>
      <c r="APP232" s="9"/>
      <c r="APQ232" s="9"/>
      <c r="APR232" s="9"/>
      <c r="APS232" s="9"/>
      <c r="APT232" s="9"/>
      <c r="APU232" s="9"/>
      <c r="APV232" s="9"/>
      <c r="APW232" s="9"/>
      <c r="APX232" s="9"/>
      <c r="APY232" s="9"/>
      <c r="APZ232" s="9"/>
      <c r="AQA232" s="9"/>
      <c r="AQB232" s="9"/>
      <c r="AQC232" s="9"/>
      <c r="AQD232" s="9"/>
      <c r="AQE232" s="9"/>
      <c r="AQF232" s="9"/>
      <c r="AQG232" s="9"/>
      <c r="AQH232" s="9"/>
      <c r="AQI232" s="9"/>
      <c r="AQJ232" s="9"/>
      <c r="AQK232" s="9"/>
      <c r="AQL232" s="9"/>
      <c r="AQM232" s="9"/>
      <c r="AQN232" s="9"/>
      <c r="AQO232" s="9"/>
      <c r="AQP232" s="9"/>
      <c r="AQQ232" s="9"/>
      <c r="AQR232" s="9"/>
      <c r="AQS232" s="9"/>
      <c r="AQT232" s="9"/>
      <c r="AQU232" s="9"/>
      <c r="AQV232" s="9"/>
      <c r="AQW232" s="9"/>
      <c r="AQX232" s="9"/>
      <c r="AQY232" s="9"/>
      <c r="AQZ232" s="9"/>
      <c r="ARA232" s="9"/>
      <c r="ARB232" s="9"/>
      <c r="ARC232" s="9"/>
      <c r="ARD232" s="9"/>
      <c r="ARE232" s="9"/>
      <c r="ARF232" s="9"/>
      <c r="ARG232" s="9"/>
      <c r="ARH232" s="9"/>
      <c r="ARI232" s="9"/>
      <c r="ARJ232" s="9"/>
      <c r="ARK232" s="9"/>
      <c r="ARL232" s="9"/>
      <c r="ARM232" s="9"/>
      <c r="ARN232" s="9"/>
      <c r="ARO232" s="9"/>
      <c r="ARP232" s="9"/>
      <c r="ARQ232" s="9"/>
      <c r="ARR232" s="9"/>
      <c r="ARS232" s="9"/>
      <c r="ART232" s="9"/>
      <c r="ARU232" s="9"/>
      <c r="ARV232" s="9"/>
      <c r="ARW232" s="9"/>
      <c r="ARX232" s="9"/>
      <c r="ARY232" s="9"/>
      <c r="ARZ232" s="9"/>
      <c r="ASA232" s="9"/>
      <c r="ASB232" s="9"/>
      <c r="ASC232" s="9"/>
      <c r="ASD232" s="9"/>
      <c r="ASE232" s="9"/>
      <c r="ASF232" s="9"/>
      <c r="ASG232" s="9"/>
      <c r="ASH232" s="9"/>
      <c r="ASI232" s="9"/>
      <c r="ASJ232" s="9"/>
      <c r="ASK232" s="9"/>
      <c r="ASL232" s="9"/>
      <c r="ASM232" s="9"/>
      <c r="ASN232" s="9"/>
      <c r="ASO232" s="9"/>
      <c r="ASP232" s="9"/>
      <c r="ASQ232" s="9"/>
      <c r="ASR232" s="9"/>
      <c r="ASS232" s="9"/>
      <c r="AST232" s="9"/>
      <c r="ASU232" s="9"/>
      <c r="ASV232" s="9"/>
      <c r="ASW232" s="9"/>
      <c r="ASX232" s="9"/>
      <c r="ASY232" s="9"/>
      <c r="ASZ232" s="9"/>
      <c r="ATA232" s="9"/>
      <c r="ATB232" s="9"/>
      <c r="ATC232" s="9"/>
      <c r="ATD232" s="9"/>
      <c r="ATE232" s="9"/>
      <c r="ATF232" s="9"/>
      <c r="ATG232" s="9"/>
      <c r="ATH232" s="9"/>
      <c r="ATI232" s="9"/>
      <c r="ATJ232" s="9"/>
      <c r="ATK232" s="9"/>
      <c r="ATL232" s="9"/>
      <c r="ATM232" s="9"/>
      <c r="ATN232" s="9"/>
      <c r="ATO232" s="9"/>
      <c r="ATP232" s="9"/>
      <c r="ATQ232" s="9"/>
      <c r="ATR232" s="9"/>
      <c r="ATS232" s="9"/>
      <c r="ATT232" s="9"/>
      <c r="ATU232" s="9"/>
      <c r="ATV232" s="9"/>
      <c r="ATW232" s="9"/>
      <c r="ATX232" s="9"/>
      <c r="ATY232" s="9"/>
      <c r="ATZ232" s="9"/>
      <c r="AUA232" s="9"/>
      <c r="AUB232" s="9"/>
      <c r="AUC232" s="9"/>
      <c r="AUD232" s="9"/>
      <c r="AUE232" s="9"/>
      <c r="AUF232" s="9"/>
      <c r="AUG232" s="9"/>
      <c r="AUH232" s="9"/>
      <c r="AUI232" s="9"/>
      <c r="AUJ232" s="9"/>
      <c r="AUK232" s="9"/>
      <c r="AUL232" s="9"/>
      <c r="AUM232" s="9"/>
      <c r="AUN232" s="9"/>
      <c r="AUO232" s="9"/>
      <c r="AUP232" s="9"/>
      <c r="AUQ232" s="9"/>
      <c r="AUR232" s="9"/>
      <c r="AUS232" s="9"/>
      <c r="AUT232" s="9"/>
      <c r="AUU232" s="9"/>
      <c r="AUV232" s="9"/>
      <c r="AUW232" s="9"/>
      <c r="AUX232" s="9"/>
      <c r="AUY232" s="9"/>
      <c r="AUZ232" s="9"/>
      <c r="AVA232" s="9"/>
      <c r="AVB232" s="9"/>
      <c r="AVC232" s="9"/>
      <c r="AVD232" s="9"/>
      <c r="AVE232" s="9"/>
      <c r="AVF232" s="9"/>
      <c r="AVG232" s="9"/>
      <c r="AVH232" s="9"/>
      <c r="AVI232" s="9"/>
      <c r="AVJ232" s="9"/>
      <c r="AVK232" s="9"/>
      <c r="AVL232" s="9"/>
      <c r="AVM232" s="9"/>
      <c r="AVN232" s="9"/>
      <c r="AVO232" s="9"/>
      <c r="AVP232" s="9"/>
      <c r="AVQ232" s="9"/>
      <c r="AVR232" s="9"/>
      <c r="AVS232" s="9"/>
      <c r="AVT232" s="9"/>
      <c r="AVU232" s="9"/>
      <c r="AVV232" s="9"/>
      <c r="AVW232" s="9"/>
      <c r="AVX232" s="9"/>
      <c r="AVY232" s="9"/>
      <c r="AVZ232" s="9"/>
      <c r="AWA232" s="9"/>
      <c r="AWB232" s="9"/>
      <c r="AWC232" s="9"/>
      <c r="AWD232" s="9"/>
      <c r="AWE232" s="9"/>
      <c r="AWF232" s="9"/>
      <c r="AWG232" s="9"/>
      <c r="AWH232" s="9"/>
      <c r="AWI232" s="9"/>
      <c r="AWJ232" s="9"/>
      <c r="AWK232" s="9"/>
      <c r="AWL232" s="9"/>
      <c r="AWM232" s="9"/>
      <c r="AWN232" s="9"/>
      <c r="AWO232" s="9"/>
      <c r="AWP232" s="9"/>
      <c r="AWQ232" s="9"/>
      <c r="AWR232" s="9"/>
      <c r="AWS232" s="9"/>
      <c r="AWT232" s="9"/>
      <c r="AWU232" s="9"/>
      <c r="AWV232" s="9"/>
      <c r="AWW232" s="9"/>
      <c r="AWX232" s="9"/>
      <c r="AWY232" s="9"/>
      <c r="AWZ232" s="9"/>
      <c r="AXA232" s="9"/>
      <c r="AXB232" s="9"/>
      <c r="AXC232" s="9"/>
      <c r="AXD232" s="9"/>
      <c r="AXE232" s="9"/>
      <c r="AXF232" s="9"/>
      <c r="AXG232" s="9"/>
      <c r="AXH232" s="9"/>
      <c r="AXI232" s="9"/>
      <c r="AXJ232" s="9"/>
      <c r="AXK232" s="9"/>
      <c r="AXL232" s="9"/>
      <c r="AXM232" s="9"/>
      <c r="AXN232" s="9"/>
      <c r="AXO232" s="9"/>
      <c r="AXP232" s="9"/>
      <c r="AXQ232" s="9"/>
      <c r="AXR232" s="9"/>
      <c r="AXS232" s="9"/>
      <c r="AXT232" s="9"/>
      <c r="AXU232" s="9"/>
      <c r="AXV232" s="9"/>
      <c r="AXW232" s="9"/>
      <c r="AXX232" s="9"/>
      <c r="AXY232" s="9"/>
      <c r="AXZ232" s="9"/>
      <c r="AYA232" s="9"/>
      <c r="AYB232" s="9"/>
      <c r="AYC232" s="9"/>
      <c r="AYD232" s="9"/>
      <c r="AYE232" s="9"/>
      <c r="AYF232" s="9"/>
      <c r="AYG232" s="9"/>
      <c r="AYH232" s="9"/>
      <c r="AYI232" s="9"/>
      <c r="AYJ232" s="9"/>
      <c r="AYK232" s="9"/>
      <c r="AYL232" s="9"/>
      <c r="AYM232" s="9"/>
      <c r="AYN232" s="9"/>
      <c r="AYO232" s="9"/>
      <c r="AYP232" s="9"/>
      <c r="AYQ232" s="9"/>
      <c r="AYR232" s="9"/>
      <c r="AYS232" s="9"/>
      <c r="AYT232" s="9"/>
      <c r="AYU232" s="9"/>
      <c r="AYV232" s="9"/>
      <c r="AYW232" s="9"/>
      <c r="AYX232" s="9"/>
      <c r="AYY232" s="9"/>
      <c r="AYZ232" s="9"/>
      <c r="AZA232" s="9"/>
      <c r="AZB232" s="9"/>
      <c r="AZC232" s="9"/>
      <c r="AZD232" s="9"/>
      <c r="AZE232" s="9"/>
      <c r="AZF232" s="9"/>
      <c r="AZG232" s="9"/>
      <c r="AZH232" s="9"/>
      <c r="AZI232" s="9"/>
      <c r="AZJ232" s="9"/>
      <c r="AZK232" s="9"/>
      <c r="AZL232" s="9"/>
      <c r="AZM232" s="9"/>
      <c r="AZN232" s="9"/>
      <c r="AZO232" s="9"/>
      <c r="AZP232" s="9"/>
      <c r="AZQ232" s="9"/>
      <c r="AZR232" s="9"/>
      <c r="AZS232" s="9"/>
      <c r="AZT232" s="9"/>
      <c r="AZU232" s="9"/>
      <c r="AZV232" s="9"/>
      <c r="AZW232" s="9"/>
      <c r="AZX232" s="9"/>
      <c r="AZY232" s="9"/>
      <c r="AZZ232" s="9"/>
      <c r="BAA232" s="9"/>
      <c r="BAB232" s="9"/>
      <c r="BAC232" s="9"/>
      <c r="BAD232" s="9"/>
      <c r="BAE232" s="9"/>
      <c r="BAF232" s="9"/>
      <c r="BAG232" s="9"/>
      <c r="BAH232" s="9"/>
      <c r="BAI232" s="9"/>
      <c r="BAJ232" s="9"/>
      <c r="BAK232" s="9"/>
      <c r="BAL232" s="9"/>
      <c r="BAM232" s="9"/>
      <c r="BAN232" s="9"/>
      <c r="BAO232" s="9"/>
      <c r="BAP232" s="9"/>
      <c r="BAQ232" s="9"/>
      <c r="BAR232" s="9"/>
      <c r="BAS232" s="9"/>
      <c r="BAT232" s="9"/>
      <c r="BAU232" s="9"/>
      <c r="BAV232" s="9"/>
      <c r="BAW232" s="9"/>
      <c r="BAX232" s="9"/>
      <c r="BAY232" s="9"/>
      <c r="BAZ232" s="9"/>
      <c r="BBA232" s="9"/>
      <c r="BBB232" s="9"/>
      <c r="BBC232" s="9"/>
      <c r="BBD232" s="9"/>
      <c r="BBE232" s="9"/>
      <c r="BBF232" s="9"/>
      <c r="BBG232" s="9"/>
      <c r="BBH232" s="9"/>
      <c r="BBI232" s="9"/>
      <c r="BBJ232" s="9"/>
      <c r="BBK232" s="9"/>
      <c r="BBL232" s="9"/>
      <c r="BBM232" s="9"/>
      <c r="BBN232" s="9"/>
      <c r="BBO232" s="9"/>
      <c r="BBP232" s="9"/>
      <c r="BBQ232" s="9"/>
      <c r="BBR232" s="9"/>
      <c r="BBS232" s="9"/>
      <c r="BBT232" s="9"/>
      <c r="BBU232" s="9"/>
      <c r="BBV232" s="9"/>
      <c r="BBW232" s="9"/>
      <c r="BBX232" s="9"/>
      <c r="BBY232" s="9"/>
      <c r="BBZ232" s="9"/>
      <c r="BCA232" s="9"/>
      <c r="BCB232" s="9"/>
      <c r="BCC232" s="9"/>
      <c r="BCD232" s="9"/>
      <c r="BCE232" s="9"/>
      <c r="BCF232" s="9"/>
      <c r="BCG232" s="9"/>
      <c r="BCH232" s="9"/>
      <c r="BCI232" s="9"/>
      <c r="BCJ232" s="9"/>
      <c r="BCK232" s="9"/>
      <c r="BCL232" s="9"/>
      <c r="BCM232" s="9"/>
      <c r="BCN232" s="9"/>
      <c r="BCO232" s="9"/>
      <c r="BCP232" s="9"/>
      <c r="BCQ232" s="9"/>
      <c r="BCR232" s="9"/>
      <c r="BCS232" s="9"/>
      <c r="BCT232" s="9"/>
      <c r="BCU232" s="9"/>
      <c r="BCV232" s="9"/>
      <c r="BCW232" s="9"/>
      <c r="BCX232" s="9"/>
      <c r="BCY232" s="9"/>
      <c r="BCZ232" s="9"/>
      <c r="BDA232" s="9"/>
      <c r="BDB232" s="9"/>
      <c r="BDC232" s="9"/>
      <c r="BDD232" s="9"/>
      <c r="BDE232" s="9"/>
      <c r="BDF232" s="9"/>
      <c r="BDG232" s="9"/>
      <c r="BDH232" s="9"/>
      <c r="BDI232" s="9"/>
      <c r="BDJ232" s="9"/>
      <c r="BDK232" s="9"/>
      <c r="BDL232" s="9"/>
      <c r="BDM232" s="9"/>
      <c r="BDN232" s="9"/>
      <c r="BDO232" s="9"/>
      <c r="BDP232" s="9"/>
      <c r="BDQ232" s="9"/>
      <c r="BDR232" s="9"/>
      <c r="BDS232" s="9"/>
      <c r="BDT232" s="9"/>
      <c r="BDU232" s="9"/>
      <c r="BDV232" s="9"/>
      <c r="BDW232" s="9"/>
      <c r="BDX232" s="9"/>
      <c r="BDY232" s="9"/>
      <c r="BDZ232" s="9"/>
      <c r="BEA232" s="9"/>
      <c r="BEB232" s="9"/>
      <c r="BEC232" s="9"/>
      <c r="BED232" s="9"/>
      <c r="BEE232" s="9"/>
      <c r="BEF232" s="9"/>
      <c r="BEG232" s="9"/>
      <c r="BEH232" s="9"/>
      <c r="BEI232" s="9"/>
      <c r="BEJ232" s="9"/>
      <c r="BEK232" s="9"/>
      <c r="BEL232" s="9"/>
      <c r="BEM232" s="9"/>
      <c r="BEN232" s="9"/>
      <c r="BEO232" s="9"/>
      <c r="BEP232" s="9"/>
      <c r="BEQ232" s="9"/>
      <c r="BER232" s="9"/>
      <c r="BES232" s="9"/>
      <c r="BET232" s="9"/>
      <c r="BEU232" s="9"/>
      <c r="BEV232" s="9"/>
      <c r="BEW232" s="9"/>
      <c r="BEX232" s="9"/>
      <c r="BEY232" s="9"/>
      <c r="BEZ232" s="9"/>
      <c r="BFA232" s="9"/>
      <c r="BFB232" s="9"/>
      <c r="BFC232" s="9"/>
      <c r="BFD232" s="9"/>
      <c r="BFE232" s="9"/>
      <c r="BFF232" s="9"/>
      <c r="BFG232" s="9"/>
      <c r="BFH232" s="9"/>
      <c r="BFI232" s="9"/>
      <c r="BFJ232" s="9"/>
      <c r="BFK232" s="9"/>
      <c r="BFL232" s="9"/>
      <c r="BFM232" s="9"/>
      <c r="BFN232" s="9"/>
      <c r="BFO232" s="9"/>
      <c r="BFP232" s="9"/>
      <c r="BFQ232" s="9"/>
      <c r="BFR232" s="9"/>
      <c r="BFS232" s="9"/>
      <c r="BFT232" s="9"/>
      <c r="BFU232" s="9"/>
      <c r="BFV232" s="9"/>
      <c r="BFW232" s="9"/>
      <c r="BFX232" s="9"/>
      <c r="BFY232" s="9"/>
      <c r="BFZ232" s="9"/>
      <c r="BGA232" s="9"/>
      <c r="BGB232" s="9"/>
      <c r="BGC232" s="9"/>
      <c r="BGD232" s="9"/>
      <c r="BGE232" s="9"/>
      <c r="BGF232" s="9"/>
      <c r="BGG232" s="9"/>
      <c r="BGH232" s="9"/>
      <c r="BGI232" s="9"/>
      <c r="BGJ232" s="9"/>
      <c r="BGK232" s="9"/>
      <c r="BGL232" s="9"/>
      <c r="BGM232" s="9"/>
      <c r="BGN232" s="9"/>
      <c r="BGO232" s="9"/>
      <c r="BGP232" s="9"/>
      <c r="BGQ232" s="9"/>
      <c r="BGR232" s="9"/>
      <c r="BGS232" s="9"/>
      <c r="BGT232" s="9"/>
      <c r="BGU232" s="9"/>
      <c r="BGV232" s="9"/>
      <c r="BGW232" s="9"/>
      <c r="BGX232" s="9"/>
      <c r="BGY232" s="9"/>
      <c r="BGZ232" s="9"/>
      <c r="BHA232" s="9"/>
      <c r="BHB232" s="9"/>
      <c r="BHC232" s="9"/>
      <c r="BHD232" s="9"/>
      <c r="BHE232" s="9"/>
      <c r="BHF232" s="9"/>
      <c r="BHG232" s="9"/>
      <c r="BHH232" s="9"/>
      <c r="BHI232" s="9"/>
      <c r="BHJ232" s="9"/>
      <c r="BHK232" s="9"/>
      <c r="BHL232" s="9"/>
      <c r="BHM232" s="9"/>
      <c r="BHN232" s="9"/>
      <c r="BHO232" s="9"/>
      <c r="BHP232" s="9"/>
      <c r="BHQ232" s="9"/>
      <c r="BHR232" s="9"/>
      <c r="BHS232" s="9"/>
      <c r="BHT232" s="9"/>
      <c r="BHU232" s="9"/>
      <c r="BHV232" s="9"/>
      <c r="BHW232" s="9"/>
      <c r="BHX232" s="9"/>
      <c r="BHY232" s="9"/>
      <c r="BHZ232" s="9"/>
      <c r="BIA232" s="9"/>
      <c r="BIB232" s="9"/>
      <c r="BIC232" s="9"/>
      <c r="BID232" s="9"/>
      <c r="BIE232" s="9"/>
      <c r="BIF232" s="9"/>
      <c r="BIG232" s="9"/>
      <c r="BIH232" s="9"/>
      <c r="BII232" s="9"/>
      <c r="BIJ232" s="9"/>
      <c r="BIK232" s="9"/>
      <c r="BIL232" s="9"/>
      <c r="BIM232" s="9"/>
      <c r="BIN232" s="9"/>
      <c r="BIO232" s="9"/>
      <c r="BIP232" s="9"/>
      <c r="BIQ232" s="9"/>
      <c r="BIR232" s="9"/>
      <c r="BIS232" s="9"/>
      <c r="BIT232" s="9"/>
      <c r="BIU232" s="9"/>
      <c r="BIV232" s="9"/>
      <c r="BIW232" s="9"/>
      <c r="BIX232" s="9"/>
      <c r="BIY232" s="9"/>
      <c r="BIZ232" s="9"/>
      <c r="BJA232" s="9"/>
      <c r="BJB232" s="9"/>
      <c r="BJC232" s="9"/>
      <c r="BJD232" s="9"/>
      <c r="BJE232" s="9"/>
      <c r="BJF232" s="9"/>
      <c r="BJG232" s="9"/>
      <c r="BJH232" s="9"/>
      <c r="BJI232" s="9"/>
      <c r="BJJ232" s="9"/>
      <c r="BJK232" s="9"/>
      <c r="BJL232" s="9"/>
      <c r="BJM232" s="9"/>
      <c r="BJN232" s="9"/>
      <c r="BJO232" s="9"/>
      <c r="BJP232" s="9"/>
      <c r="BJQ232" s="9"/>
      <c r="BJR232" s="9"/>
      <c r="BJS232" s="9"/>
      <c r="BJT232" s="9"/>
      <c r="BJU232" s="9"/>
      <c r="BJV232" s="9"/>
      <c r="BJW232" s="9"/>
      <c r="BJX232" s="9"/>
      <c r="BJY232" s="9"/>
      <c r="BJZ232" s="9"/>
      <c r="BKA232" s="9"/>
      <c r="BKB232" s="9"/>
      <c r="BKC232" s="9"/>
      <c r="BKD232" s="9"/>
      <c r="BKE232" s="9"/>
      <c r="BKF232" s="9"/>
      <c r="BKG232" s="9"/>
      <c r="BKH232" s="9"/>
      <c r="BKI232" s="9"/>
      <c r="BKJ232" s="9"/>
      <c r="BKK232" s="9"/>
      <c r="BKL232" s="9"/>
      <c r="BKM232" s="9"/>
      <c r="BKN232" s="9"/>
      <c r="BKO232" s="9"/>
      <c r="BKP232" s="9"/>
      <c r="BKQ232" s="9"/>
      <c r="BKR232" s="9"/>
      <c r="BKS232" s="9"/>
      <c r="BKT232" s="9"/>
      <c r="BKU232" s="9"/>
      <c r="BKV232" s="9"/>
      <c r="BKW232" s="9"/>
      <c r="BKX232" s="9"/>
      <c r="BKY232" s="9"/>
      <c r="BKZ232" s="9"/>
      <c r="BLA232" s="9"/>
      <c r="BLB232" s="9"/>
      <c r="BLC232" s="9"/>
      <c r="BLD232" s="9"/>
      <c r="BLE232" s="9"/>
      <c r="BLF232" s="9"/>
      <c r="BLG232" s="9"/>
      <c r="BLH232" s="9"/>
      <c r="BLI232" s="9"/>
      <c r="BLJ232" s="9"/>
      <c r="BLK232" s="9"/>
      <c r="BLL232" s="9"/>
      <c r="BLM232" s="9"/>
      <c r="BLN232" s="9"/>
      <c r="BLO232" s="9"/>
      <c r="BLP232" s="9"/>
      <c r="BLQ232" s="9"/>
      <c r="BLR232" s="9"/>
      <c r="BLS232" s="9"/>
      <c r="BLT232" s="9"/>
      <c r="BLU232" s="9"/>
      <c r="BLV232" s="9"/>
      <c r="BLW232" s="9"/>
      <c r="BLX232" s="9"/>
      <c r="BLY232" s="9"/>
      <c r="BLZ232" s="9"/>
      <c r="BMA232" s="9"/>
      <c r="BMB232" s="9"/>
      <c r="BMC232" s="9"/>
      <c r="BMD232" s="9"/>
      <c r="BME232" s="9"/>
      <c r="BMF232" s="9"/>
      <c r="BMG232" s="9"/>
      <c r="BMH232" s="9"/>
      <c r="BMI232" s="9"/>
      <c r="BMJ232" s="9"/>
      <c r="BMK232" s="9"/>
      <c r="BML232" s="9"/>
      <c r="BMM232" s="9"/>
      <c r="BMN232" s="9"/>
      <c r="BMO232" s="9"/>
      <c r="BMP232" s="9"/>
      <c r="BMQ232" s="9"/>
      <c r="BMR232" s="9"/>
      <c r="BMS232" s="9"/>
      <c r="BMT232" s="9"/>
      <c r="BMU232" s="9"/>
      <c r="BMV232" s="9"/>
      <c r="BMW232" s="9"/>
      <c r="BMX232" s="9"/>
      <c r="BMY232" s="9"/>
      <c r="BMZ232" s="9"/>
      <c r="BNA232" s="9"/>
      <c r="BNB232" s="9"/>
      <c r="BNC232" s="9"/>
      <c r="BND232" s="9"/>
      <c r="BNE232" s="9"/>
      <c r="BNF232" s="9"/>
      <c r="BNG232" s="9"/>
      <c r="BNH232" s="9"/>
      <c r="BNI232" s="9"/>
      <c r="BNJ232" s="9"/>
      <c r="BNK232" s="9"/>
      <c r="BNL232" s="9"/>
      <c r="BNM232" s="9"/>
      <c r="BNN232" s="9"/>
      <c r="BNO232" s="9"/>
      <c r="BNP232" s="9"/>
      <c r="BNQ232" s="9"/>
      <c r="BNR232" s="9"/>
      <c r="BNS232" s="9"/>
      <c r="BNT232" s="9"/>
      <c r="BNU232" s="9"/>
      <c r="BNV232" s="9"/>
      <c r="BNW232" s="9"/>
      <c r="BNX232" s="9"/>
      <c r="BNY232" s="9"/>
      <c r="BNZ232" s="9"/>
      <c r="BOA232" s="9"/>
      <c r="BOB232" s="9"/>
      <c r="BOC232" s="9"/>
      <c r="BOD232" s="9"/>
      <c r="BOE232" s="9"/>
      <c r="BOF232" s="9"/>
      <c r="BOG232" s="9"/>
      <c r="BOH232" s="9"/>
      <c r="BOI232" s="9"/>
      <c r="BOJ232" s="9"/>
      <c r="BOK232" s="9"/>
      <c r="BOL232" s="9"/>
      <c r="BOM232" s="9"/>
      <c r="BON232" s="9"/>
      <c r="BOO232" s="9"/>
      <c r="BOP232" s="9"/>
      <c r="BOQ232" s="9"/>
      <c r="BOR232" s="9"/>
      <c r="BOS232" s="9"/>
      <c r="BOT232" s="9"/>
      <c r="BOU232" s="9"/>
      <c r="BOV232" s="9"/>
      <c r="BOW232" s="9"/>
      <c r="BOX232" s="9"/>
      <c r="BOY232" s="9"/>
      <c r="BOZ232" s="9"/>
      <c r="BPA232" s="9"/>
      <c r="BPB232" s="9"/>
      <c r="BPC232" s="9"/>
      <c r="BPD232" s="9"/>
      <c r="BPE232" s="9"/>
      <c r="BPF232" s="9"/>
      <c r="BPG232" s="9"/>
      <c r="BPH232" s="9"/>
      <c r="BPI232" s="9"/>
      <c r="BPJ232" s="9"/>
      <c r="BPK232" s="9"/>
      <c r="BPL232" s="9"/>
      <c r="BPM232" s="9"/>
      <c r="BPN232" s="9"/>
      <c r="BPO232" s="9"/>
      <c r="BPP232" s="9"/>
      <c r="BPQ232" s="9"/>
      <c r="BPR232" s="9"/>
      <c r="BPS232" s="9"/>
      <c r="BPT232" s="9"/>
      <c r="BPU232" s="9"/>
      <c r="BPV232" s="9"/>
      <c r="BPW232" s="9"/>
      <c r="BPX232" s="9"/>
      <c r="BPY232" s="9"/>
      <c r="BPZ232" s="9"/>
      <c r="BQA232" s="9"/>
      <c r="BQB232" s="9"/>
      <c r="BQC232" s="9"/>
      <c r="BQD232" s="9"/>
      <c r="BQE232" s="9"/>
      <c r="BQF232" s="9"/>
      <c r="BQG232" s="9"/>
      <c r="BQH232" s="9"/>
      <c r="BQI232" s="9"/>
      <c r="BQJ232" s="9"/>
      <c r="BQK232" s="9"/>
      <c r="BQL232" s="9"/>
      <c r="BQM232" s="9"/>
      <c r="BQN232" s="9"/>
      <c r="BQO232" s="9"/>
      <c r="BQP232" s="9"/>
      <c r="BQQ232" s="9"/>
      <c r="BQR232" s="9"/>
      <c r="BQS232" s="9"/>
      <c r="BQT232" s="9"/>
      <c r="BQU232" s="9"/>
      <c r="BQV232" s="9"/>
      <c r="BQW232" s="9"/>
      <c r="BQX232" s="9"/>
      <c r="BQY232" s="9"/>
      <c r="BQZ232" s="9"/>
      <c r="BRA232" s="9"/>
      <c r="BRB232" s="9"/>
      <c r="BRC232" s="9"/>
      <c r="BRD232" s="9"/>
      <c r="BRE232" s="9"/>
      <c r="BRF232" s="9"/>
      <c r="BRG232" s="9"/>
      <c r="BRH232" s="9"/>
      <c r="BRI232" s="9"/>
      <c r="BRJ232" s="9"/>
      <c r="BRK232" s="9"/>
      <c r="BRL232" s="9"/>
      <c r="BRM232" s="9"/>
      <c r="BRN232" s="9"/>
      <c r="BRO232" s="9"/>
      <c r="BRP232" s="9"/>
      <c r="BRQ232" s="9"/>
      <c r="BRR232" s="9"/>
      <c r="BRS232" s="9"/>
      <c r="BRT232" s="9"/>
      <c r="BRU232" s="9"/>
      <c r="BRV232" s="9"/>
      <c r="BRW232" s="9"/>
      <c r="BRX232" s="9"/>
      <c r="BRY232" s="9"/>
      <c r="BRZ232" s="9"/>
      <c r="BSA232" s="9"/>
      <c r="BSB232" s="9"/>
      <c r="BSC232" s="9"/>
      <c r="BSD232" s="9"/>
      <c r="BSE232" s="9"/>
      <c r="BSF232" s="9"/>
      <c r="BSG232" s="9"/>
      <c r="BSH232" s="9"/>
      <c r="BSI232" s="9"/>
      <c r="BSJ232" s="9"/>
      <c r="BSK232" s="9"/>
      <c r="BSL232" s="9"/>
      <c r="BSM232" s="9"/>
      <c r="BSN232" s="9"/>
      <c r="BSO232" s="9"/>
      <c r="BSP232" s="9"/>
      <c r="BSQ232" s="9"/>
      <c r="BSR232" s="9"/>
      <c r="BSS232" s="9"/>
      <c r="BST232" s="9"/>
      <c r="BSU232" s="9"/>
      <c r="BSV232" s="9"/>
      <c r="BSW232" s="9"/>
      <c r="BSX232" s="9"/>
      <c r="BSY232" s="9"/>
      <c r="BSZ232" s="9"/>
      <c r="BTA232" s="9"/>
      <c r="BTB232" s="9"/>
      <c r="BTC232" s="9"/>
      <c r="BTD232" s="9"/>
      <c r="BTE232" s="9"/>
      <c r="BTF232" s="9"/>
      <c r="BTG232" s="9"/>
      <c r="BTH232" s="9"/>
      <c r="BTI232" s="9"/>
      <c r="BTJ232" s="9"/>
      <c r="BTK232" s="9"/>
      <c r="BTL232" s="9"/>
      <c r="BTM232" s="9"/>
      <c r="BTN232" s="9"/>
      <c r="BTO232" s="9"/>
      <c r="BTP232" s="9"/>
      <c r="BTQ232" s="9"/>
      <c r="BTR232" s="9"/>
      <c r="BTS232" s="9"/>
      <c r="BTT232" s="9"/>
      <c r="BTU232" s="9"/>
      <c r="BTV232" s="9"/>
      <c r="BTW232" s="9"/>
      <c r="BTX232" s="9"/>
      <c r="BTY232" s="9"/>
      <c r="BTZ232" s="9"/>
      <c r="BUA232" s="9"/>
      <c r="BUB232" s="9"/>
      <c r="BUC232" s="9"/>
      <c r="BUD232" s="9"/>
      <c r="BUE232" s="9"/>
      <c r="BUF232" s="9"/>
      <c r="BUG232" s="9"/>
      <c r="BUH232" s="9"/>
      <c r="BUI232" s="9"/>
      <c r="BUJ232" s="9"/>
      <c r="BUK232" s="9"/>
      <c r="BUL232" s="9"/>
      <c r="BUM232" s="9"/>
      <c r="BUN232" s="9"/>
      <c r="BUO232" s="9"/>
      <c r="BUP232" s="9"/>
      <c r="BUQ232" s="9"/>
      <c r="BUR232" s="9"/>
      <c r="BUS232" s="9"/>
      <c r="BUT232" s="9"/>
      <c r="BUU232" s="9"/>
      <c r="BUV232" s="9"/>
      <c r="BUW232" s="9"/>
      <c r="BUX232" s="9"/>
      <c r="BUY232" s="9"/>
      <c r="BUZ232" s="9"/>
      <c r="BVA232" s="9"/>
      <c r="BVB232" s="9"/>
      <c r="BVC232" s="9"/>
      <c r="BVD232" s="9"/>
      <c r="BVE232" s="9"/>
      <c r="BVF232" s="9"/>
      <c r="BVG232" s="9"/>
      <c r="BVH232" s="9"/>
      <c r="BVI232" s="9"/>
      <c r="BVJ232" s="9"/>
      <c r="BVK232" s="9"/>
      <c r="BVL232" s="9"/>
      <c r="BVM232" s="9"/>
      <c r="BVN232" s="9"/>
      <c r="BVO232" s="9"/>
      <c r="BVP232" s="9"/>
      <c r="BVQ232" s="9"/>
      <c r="BVR232" s="9"/>
      <c r="BVS232" s="9"/>
      <c r="BVT232" s="9"/>
      <c r="BVU232" s="9"/>
      <c r="BVV232" s="9"/>
      <c r="BVW232" s="9"/>
      <c r="BVX232" s="9"/>
      <c r="BVY232" s="9"/>
      <c r="BVZ232" s="9"/>
      <c r="BWA232" s="9"/>
      <c r="BWB232" s="9"/>
      <c r="BWC232" s="9"/>
      <c r="BWD232" s="9"/>
      <c r="BWE232" s="9"/>
      <c r="BWF232" s="9"/>
      <c r="BWG232" s="9"/>
      <c r="BWH232" s="9"/>
      <c r="BWI232" s="9"/>
      <c r="BWJ232" s="9"/>
      <c r="BWK232" s="9"/>
      <c r="BWL232" s="9"/>
      <c r="BWM232" s="9"/>
      <c r="BWN232" s="9"/>
      <c r="BWO232" s="9"/>
      <c r="BWP232" s="9"/>
      <c r="BWQ232" s="9"/>
      <c r="BWR232" s="9"/>
      <c r="BWS232" s="9"/>
      <c r="BWT232" s="9"/>
      <c r="BWU232" s="9"/>
      <c r="BWV232" s="9"/>
      <c r="BWW232" s="9"/>
      <c r="BWX232" s="9"/>
      <c r="BWY232" s="9"/>
      <c r="BWZ232" s="9"/>
      <c r="BXA232" s="9"/>
      <c r="BXB232" s="9"/>
      <c r="BXC232" s="9"/>
      <c r="BXD232" s="9"/>
    </row>
    <row r="233" ht="14.25" customHeight="1">
      <c r="A233" s="9">
        <v>13.0</v>
      </c>
      <c r="B233" s="9" t="s">
        <v>11947</v>
      </c>
      <c r="C233" s="9" t="s">
        <v>11948</v>
      </c>
      <c r="D233" s="9" t="s">
        <v>11948</v>
      </c>
      <c r="E233" s="9"/>
      <c r="F233" s="9">
        <v>62.0</v>
      </c>
      <c r="G233" s="9" t="s">
        <v>13857</v>
      </c>
      <c r="H233" s="9"/>
      <c r="I233" s="9"/>
      <c r="J233" s="9"/>
      <c r="K233" s="9">
        <v>16.0</v>
      </c>
      <c r="L233" s="9">
        <v>44.0</v>
      </c>
      <c r="M233" s="9"/>
      <c r="N233" s="9"/>
      <c r="O233" s="9">
        <v>2.0</v>
      </c>
      <c r="P233" s="9">
        <v>0.0</v>
      </c>
      <c r="Q233" s="9" t="s">
        <v>13858</v>
      </c>
      <c r="R233" s="9"/>
      <c r="S233" s="9" t="s">
        <v>3536</v>
      </c>
      <c r="T233" s="9" t="s">
        <v>3535</v>
      </c>
      <c r="ANB233" s="9"/>
      <c r="ANC233" s="9"/>
      <c r="AND233" s="9"/>
      <c r="ANE233" s="9"/>
      <c r="ANF233" s="9"/>
      <c r="ANG233" s="9"/>
      <c r="ANH233" s="9"/>
      <c r="ANI233" s="9"/>
      <c r="ANJ233" s="9"/>
      <c r="ANK233" s="9"/>
      <c r="ANL233" s="9"/>
      <c r="ANM233" s="9"/>
      <c r="ANN233" s="9"/>
      <c r="ANO233" s="9"/>
      <c r="ANP233" s="9"/>
      <c r="ANQ233" s="9"/>
      <c r="ANR233" s="9"/>
      <c r="ANS233" s="9"/>
      <c r="ANT233" s="9"/>
      <c r="ANU233" s="9"/>
      <c r="ANV233" s="9"/>
      <c r="ANW233" s="9"/>
      <c r="ANX233" s="9"/>
      <c r="ANY233" s="9"/>
      <c r="ANZ233" s="9"/>
      <c r="AOA233" s="9"/>
      <c r="AOB233" s="9"/>
      <c r="AOC233" s="9"/>
      <c r="AOD233" s="9"/>
      <c r="AOE233" s="9"/>
      <c r="AOF233" s="9"/>
      <c r="AOG233" s="9"/>
      <c r="AOH233" s="9"/>
      <c r="AOI233" s="9"/>
      <c r="AOJ233" s="9"/>
      <c r="AOK233" s="9"/>
      <c r="AOL233" s="9"/>
      <c r="AOM233" s="9"/>
      <c r="AON233" s="9"/>
      <c r="AOO233" s="9"/>
      <c r="AOP233" s="9"/>
      <c r="AOQ233" s="9"/>
      <c r="AOR233" s="9"/>
      <c r="AOS233" s="9"/>
      <c r="AOT233" s="9"/>
      <c r="AOU233" s="9"/>
      <c r="AOV233" s="9"/>
      <c r="AOW233" s="9"/>
      <c r="AOX233" s="9"/>
      <c r="AOY233" s="9"/>
      <c r="AOZ233" s="9"/>
      <c r="APA233" s="9"/>
      <c r="APB233" s="9"/>
      <c r="APC233" s="9"/>
      <c r="APD233" s="9"/>
      <c r="APE233" s="9"/>
      <c r="APF233" s="9"/>
      <c r="APG233" s="9"/>
      <c r="APH233" s="9"/>
      <c r="API233" s="9"/>
      <c r="APJ233" s="9"/>
      <c r="APK233" s="9"/>
      <c r="APL233" s="9"/>
      <c r="APM233" s="9"/>
      <c r="APN233" s="9"/>
      <c r="APO233" s="9"/>
      <c r="APP233" s="9"/>
      <c r="APQ233" s="9"/>
      <c r="APR233" s="9"/>
      <c r="APS233" s="9"/>
      <c r="APT233" s="9"/>
      <c r="APU233" s="9"/>
      <c r="APV233" s="9"/>
      <c r="APW233" s="9"/>
      <c r="APX233" s="9"/>
      <c r="APY233" s="9"/>
      <c r="APZ233" s="9"/>
      <c r="AQA233" s="9"/>
      <c r="AQB233" s="9"/>
      <c r="AQC233" s="9"/>
      <c r="AQD233" s="9"/>
      <c r="AQE233" s="9"/>
      <c r="AQF233" s="9"/>
      <c r="AQG233" s="9"/>
      <c r="AQH233" s="9"/>
      <c r="AQI233" s="9"/>
      <c r="AQJ233" s="9"/>
      <c r="AQK233" s="9"/>
      <c r="AQL233" s="9"/>
      <c r="AQM233" s="9"/>
      <c r="AQN233" s="9"/>
      <c r="AQO233" s="9"/>
      <c r="AQP233" s="9"/>
      <c r="AQQ233" s="9"/>
      <c r="AQR233" s="9"/>
      <c r="AQS233" s="9"/>
      <c r="AQT233" s="9"/>
      <c r="AQU233" s="9"/>
      <c r="AQV233" s="9"/>
      <c r="AQW233" s="9"/>
      <c r="AQX233" s="9"/>
      <c r="AQY233" s="9"/>
      <c r="AQZ233" s="9"/>
      <c r="ARA233" s="9"/>
      <c r="ARB233" s="9"/>
      <c r="ARC233" s="9"/>
      <c r="ARD233" s="9"/>
      <c r="ARE233" s="9"/>
      <c r="ARF233" s="9"/>
      <c r="ARG233" s="9"/>
      <c r="ARH233" s="9"/>
      <c r="ARI233" s="9"/>
      <c r="ARJ233" s="9"/>
      <c r="ARK233" s="9"/>
      <c r="ARL233" s="9"/>
      <c r="ARM233" s="9"/>
      <c r="ARN233" s="9"/>
      <c r="ARO233" s="9"/>
      <c r="ARP233" s="9"/>
      <c r="ARQ233" s="9"/>
      <c r="ARR233" s="9"/>
      <c r="ARS233" s="9"/>
      <c r="ART233" s="9"/>
      <c r="ARU233" s="9"/>
      <c r="ARV233" s="9"/>
      <c r="ARW233" s="9"/>
      <c r="ARX233" s="9"/>
      <c r="ARY233" s="9"/>
      <c r="ARZ233" s="9"/>
      <c r="ASA233" s="9"/>
      <c r="ASB233" s="9"/>
      <c r="ASC233" s="9"/>
      <c r="ASD233" s="9"/>
      <c r="ASE233" s="9"/>
      <c r="ASF233" s="9"/>
      <c r="ASG233" s="9"/>
      <c r="ASH233" s="9"/>
      <c r="ASI233" s="9"/>
      <c r="ASJ233" s="9"/>
      <c r="ASK233" s="9"/>
      <c r="ASL233" s="9"/>
      <c r="ASM233" s="9"/>
      <c r="ASN233" s="9"/>
      <c r="ASO233" s="9"/>
      <c r="ASP233" s="9"/>
      <c r="ASQ233" s="9"/>
      <c r="ASR233" s="9"/>
      <c r="ASS233" s="9"/>
      <c r="AST233" s="9"/>
      <c r="ASU233" s="9"/>
      <c r="ASV233" s="9"/>
      <c r="ASW233" s="9"/>
      <c r="ASX233" s="9"/>
      <c r="ASY233" s="9"/>
      <c r="ASZ233" s="9"/>
      <c r="ATA233" s="9"/>
      <c r="ATB233" s="9"/>
      <c r="ATC233" s="9"/>
      <c r="ATD233" s="9"/>
      <c r="ATE233" s="9"/>
      <c r="ATF233" s="9"/>
      <c r="ATG233" s="9"/>
      <c r="ATH233" s="9"/>
      <c r="ATI233" s="9"/>
      <c r="ATJ233" s="9"/>
      <c r="ATK233" s="9"/>
      <c r="ATL233" s="9"/>
      <c r="ATM233" s="9"/>
      <c r="ATN233" s="9"/>
      <c r="ATO233" s="9"/>
      <c r="ATP233" s="9"/>
      <c r="ATQ233" s="9"/>
      <c r="ATR233" s="9"/>
      <c r="ATS233" s="9"/>
      <c r="ATT233" s="9"/>
      <c r="ATU233" s="9"/>
      <c r="ATV233" s="9"/>
      <c r="ATW233" s="9"/>
      <c r="ATX233" s="9"/>
      <c r="ATY233" s="9" t="s">
        <v>5691</v>
      </c>
      <c r="ATZ233" s="9" t="s">
        <v>5691</v>
      </c>
      <c r="AUA233" s="9" t="s">
        <v>13859</v>
      </c>
      <c r="AUB233" s="9"/>
      <c r="AUC233" s="9"/>
      <c r="AUD233" s="9"/>
      <c r="AUE233" s="9"/>
      <c r="AUF233" s="9"/>
      <c r="AUG233" s="9"/>
      <c r="AUH233" s="9"/>
      <c r="AUI233" s="9"/>
      <c r="AUJ233" s="9"/>
      <c r="AUK233" s="9"/>
      <c r="AUL233" s="9"/>
      <c r="AUM233" s="9"/>
      <c r="AUN233" s="9"/>
      <c r="AUO233" s="9"/>
      <c r="AUP233" s="9"/>
      <c r="AUQ233" s="9"/>
      <c r="AUR233" s="9"/>
      <c r="AUS233" s="9"/>
      <c r="AUT233" s="9"/>
      <c r="AUU233" s="9"/>
      <c r="AUV233" s="9"/>
      <c r="AUW233" s="9"/>
      <c r="AUX233" s="9"/>
      <c r="AUY233" s="9"/>
      <c r="AUZ233" s="9"/>
      <c r="AVA233" s="9"/>
      <c r="AVB233" s="9"/>
      <c r="AVC233" s="9"/>
      <c r="AVD233" s="9"/>
      <c r="AVE233" s="9"/>
      <c r="AVF233" s="9"/>
      <c r="AVG233" s="9"/>
      <c r="AVH233" s="9"/>
      <c r="AVI233" s="9"/>
      <c r="AVJ233" s="9"/>
      <c r="AVK233" s="9" t="s">
        <v>13860</v>
      </c>
      <c r="AVL233" s="9"/>
      <c r="AVM233" s="9"/>
      <c r="AVN233" s="9"/>
      <c r="AVO233" s="9"/>
      <c r="AVP233" s="9"/>
      <c r="AVQ233" s="9"/>
      <c r="AVR233" s="9"/>
      <c r="AVS233" s="9"/>
      <c r="AVT233" s="9"/>
      <c r="AVU233" s="9"/>
      <c r="AVV233" s="9"/>
      <c r="AVW233" s="9"/>
      <c r="AVX233" s="9"/>
      <c r="AVY233" s="9"/>
      <c r="AVZ233" s="9"/>
      <c r="AWA233" s="9"/>
      <c r="AWB233" s="9"/>
      <c r="AWC233" s="9"/>
      <c r="AWD233" s="9"/>
      <c r="AWE233" s="9"/>
      <c r="AWF233" s="9"/>
      <c r="AWG233" s="9"/>
      <c r="AWH233" s="9"/>
      <c r="AWI233" s="9"/>
      <c r="AWJ233" s="9"/>
      <c r="AWK233" s="9"/>
      <c r="AWL233" s="9"/>
      <c r="AWM233" s="9"/>
      <c r="AWN233" s="9"/>
      <c r="AWO233" s="9"/>
      <c r="AWP233" s="9"/>
      <c r="AWQ233" s="9"/>
      <c r="AWR233" s="9"/>
      <c r="AWS233" s="9"/>
      <c r="AWT233" s="9"/>
      <c r="AWU233" s="9"/>
      <c r="AWV233" s="9"/>
      <c r="AWW233" s="9"/>
      <c r="AWX233" s="9"/>
      <c r="AWY233" s="9"/>
      <c r="AWZ233" s="9"/>
      <c r="AXA233" s="9"/>
      <c r="AXB233" s="9" t="s">
        <v>5707</v>
      </c>
      <c r="AXC233" s="9"/>
      <c r="AXD233" s="9"/>
      <c r="AXE233" s="9"/>
      <c r="AXF233" s="9"/>
      <c r="AXG233" s="9"/>
      <c r="AXH233" s="9"/>
      <c r="AXI233" s="9"/>
      <c r="AXJ233" s="9"/>
      <c r="AXK233" s="9">
        <v>540.0</v>
      </c>
      <c r="AXL233" s="9" t="s">
        <v>3538</v>
      </c>
      <c r="AXM233" s="9">
        <v>960.0</v>
      </c>
      <c r="AXN233" s="9"/>
      <c r="AXO233" s="9"/>
      <c r="AXP233" s="9"/>
      <c r="AXQ233" s="9"/>
      <c r="AXR233" s="9"/>
      <c r="AXS233" s="9"/>
      <c r="AXT233" s="9"/>
      <c r="AXU233" s="9"/>
      <c r="AXV233" s="9"/>
      <c r="AXW233" s="9"/>
      <c r="AXX233" s="9"/>
      <c r="AXY233" s="9"/>
      <c r="AXZ233" s="9"/>
      <c r="AYA233" s="9"/>
      <c r="AYB233" s="9"/>
      <c r="AYC233" s="9"/>
      <c r="AYD233" s="9" t="s">
        <v>3538</v>
      </c>
      <c r="AYE233" s="9"/>
      <c r="AYF233" s="9"/>
      <c r="AYG233" s="9"/>
      <c r="AYH233" s="9" t="s">
        <v>13861</v>
      </c>
      <c r="AYI233" s="9"/>
      <c r="AYJ233" s="9"/>
      <c r="AYK233" s="9"/>
      <c r="AYL233" s="9"/>
      <c r="AYM233" s="9"/>
      <c r="AYN233" s="9"/>
      <c r="AYO233" s="9"/>
      <c r="AYP233" s="9"/>
      <c r="AYQ233" s="9"/>
      <c r="AYR233" s="9"/>
      <c r="AYS233" s="9"/>
      <c r="AYT233" s="9"/>
      <c r="AYU233" s="9"/>
      <c r="AYV233" s="9"/>
      <c r="AYW233" s="9"/>
      <c r="AYX233" s="9"/>
      <c r="AYY233" s="9"/>
      <c r="AYZ233" s="9"/>
      <c r="AZA233" s="9"/>
      <c r="AZB233" s="9"/>
      <c r="AZC233" s="9"/>
      <c r="AZD233" s="9"/>
      <c r="AZE233" s="9"/>
      <c r="AZF233" s="9"/>
      <c r="AZG233" s="9"/>
      <c r="AZH233" s="9"/>
      <c r="AZI233" s="9"/>
      <c r="AZJ233" s="9"/>
      <c r="AZK233" s="9"/>
      <c r="AZL233" s="9"/>
      <c r="AZM233" s="9"/>
      <c r="AZN233" s="9"/>
      <c r="AZO233" s="9"/>
      <c r="AZP233" s="9"/>
      <c r="AZQ233" s="9"/>
      <c r="AZR233" s="9"/>
      <c r="AZS233" s="9"/>
      <c r="AZT233" s="9"/>
      <c r="AZU233" s="9"/>
      <c r="AZV233" s="9"/>
      <c r="AZW233" s="9"/>
      <c r="AZX233" s="9"/>
      <c r="AZY233" s="9"/>
      <c r="AZZ233" s="9"/>
      <c r="BAA233" s="9"/>
      <c r="BAB233" s="9"/>
      <c r="BAC233" s="9"/>
      <c r="BAD233" s="9"/>
      <c r="BAE233" s="9"/>
      <c r="BAF233" s="9"/>
      <c r="BAG233" s="9"/>
      <c r="BAH233" s="9"/>
      <c r="BAI233" s="9"/>
      <c r="BAJ233" s="9"/>
      <c r="BAK233" s="9"/>
      <c r="BAL233" s="9"/>
      <c r="BAM233" s="9"/>
      <c r="BAN233" s="9"/>
      <c r="BAO233" s="9"/>
      <c r="BAP233" s="9"/>
      <c r="BAQ233" s="9"/>
      <c r="BAR233" s="9"/>
      <c r="BAS233" s="9"/>
      <c r="BAT233" s="9"/>
      <c r="BAU233" s="9"/>
      <c r="BAV233" s="9"/>
      <c r="BAW233" s="9"/>
      <c r="BAX233" s="9"/>
      <c r="BAY233" s="9"/>
      <c r="BAZ233" s="9"/>
      <c r="BBA233" s="9"/>
      <c r="BBB233" s="9"/>
      <c r="BBC233" s="9"/>
      <c r="BBD233" s="9"/>
      <c r="BBE233" s="9"/>
      <c r="BBF233" s="9"/>
      <c r="BBG233" s="9"/>
      <c r="BBH233" s="9"/>
      <c r="BBI233" s="9"/>
      <c r="BBJ233" s="9"/>
      <c r="BBK233" s="9"/>
      <c r="BBL233" s="9"/>
      <c r="BBM233" s="9"/>
      <c r="BBN233" s="9"/>
      <c r="BBO233" s="9"/>
      <c r="BBP233" s="9"/>
      <c r="BBQ233" s="9"/>
      <c r="BBR233" s="9"/>
      <c r="BBS233" s="9"/>
      <c r="BBT233" s="9"/>
      <c r="BBU233" s="9"/>
      <c r="BBV233" s="9"/>
      <c r="BBW233" s="9"/>
      <c r="BBX233" s="9"/>
      <c r="BBY233" s="9"/>
      <c r="BBZ233" s="9"/>
      <c r="BCA233" s="9"/>
      <c r="BCB233" s="9"/>
      <c r="BCC233" s="9"/>
      <c r="BCD233" s="9"/>
      <c r="BCE233" s="9"/>
      <c r="BCF233" s="9"/>
      <c r="BCG233" s="9"/>
      <c r="BCH233" s="9"/>
      <c r="BCI233" s="9"/>
      <c r="BCJ233" s="9"/>
      <c r="BCK233" s="9"/>
      <c r="BCL233" s="9"/>
      <c r="BCM233" s="9"/>
      <c r="BCN233" s="9"/>
      <c r="BCO233" s="9"/>
      <c r="BCP233" s="9"/>
      <c r="BCQ233" s="9"/>
      <c r="BCR233" s="9"/>
      <c r="BCS233" s="9"/>
      <c r="BCT233" s="9"/>
      <c r="BCU233" s="9"/>
      <c r="BCV233" s="9"/>
      <c r="BCW233" s="9"/>
      <c r="BCX233" s="9"/>
      <c r="BCY233" s="9"/>
      <c r="BCZ233" s="9"/>
      <c r="BDA233" s="9"/>
      <c r="BDB233" s="9"/>
      <c r="BDC233" s="9"/>
      <c r="BDD233" s="9"/>
      <c r="BDE233" s="9"/>
      <c r="BDF233" s="9"/>
      <c r="BDG233" s="9"/>
      <c r="BDH233" s="9"/>
      <c r="BDI233" s="9"/>
      <c r="BDJ233" s="9"/>
      <c r="BDK233" s="9"/>
      <c r="BDL233" s="9"/>
      <c r="BDM233" s="9"/>
      <c r="BDN233" s="9"/>
      <c r="BDO233" s="9"/>
      <c r="BDP233" s="9"/>
      <c r="BDQ233" s="9"/>
      <c r="BDR233" s="9"/>
      <c r="BDS233" s="9"/>
      <c r="BDT233" s="9"/>
      <c r="BDU233" s="9"/>
      <c r="BDV233" s="9"/>
      <c r="BDW233" s="9"/>
      <c r="BDX233" s="9"/>
      <c r="BDY233" s="9"/>
      <c r="BDZ233" s="9"/>
      <c r="BEA233" s="9"/>
      <c r="BEB233" s="9"/>
      <c r="BEC233" s="9"/>
      <c r="BED233" s="9"/>
      <c r="BEE233" s="9"/>
      <c r="BEF233" s="9"/>
      <c r="BEG233" s="9"/>
      <c r="BEH233" s="9"/>
      <c r="BEI233" s="9"/>
      <c r="BEJ233" s="9"/>
      <c r="BEK233" s="9"/>
      <c r="BEL233" s="9"/>
      <c r="BEM233" s="9"/>
      <c r="BEN233" s="9"/>
      <c r="BEO233" s="9"/>
      <c r="BEP233" s="9"/>
      <c r="BEQ233" s="9"/>
      <c r="BER233" s="9"/>
      <c r="BES233" s="9"/>
      <c r="BET233" s="9"/>
      <c r="BEU233" s="9"/>
      <c r="BEV233" s="9"/>
      <c r="BEW233" s="9"/>
      <c r="BEX233" s="9"/>
      <c r="BEY233" s="9"/>
      <c r="BEZ233" s="9"/>
      <c r="BFA233" s="9"/>
      <c r="BFB233" s="9"/>
      <c r="BFC233" s="9"/>
      <c r="BFD233" s="9"/>
      <c r="BFE233" s="9"/>
      <c r="BFF233" s="9"/>
      <c r="BFG233" s="9"/>
      <c r="BFH233" s="9"/>
      <c r="BFI233" s="9"/>
      <c r="BFJ233" s="9"/>
      <c r="BFK233" s="9"/>
      <c r="BFL233" s="9"/>
      <c r="BFM233" s="9"/>
      <c r="BFN233" s="9"/>
      <c r="BFO233" s="9"/>
      <c r="BFP233" s="9"/>
      <c r="BFQ233" s="9"/>
      <c r="BFR233" s="9"/>
      <c r="BFS233" s="9"/>
      <c r="BFT233" s="9"/>
      <c r="BFU233" s="9"/>
      <c r="BFV233" s="9"/>
      <c r="BFW233" s="9"/>
      <c r="BFX233" s="9"/>
      <c r="BFY233" s="9"/>
      <c r="BFZ233" s="9"/>
      <c r="BGA233" s="9"/>
      <c r="BGB233" s="9"/>
      <c r="BGC233" s="9"/>
      <c r="BGD233" s="9"/>
      <c r="BGE233" s="9"/>
      <c r="BGF233" s="9"/>
      <c r="BGG233" s="9"/>
      <c r="BGH233" s="9"/>
      <c r="BGI233" s="9"/>
      <c r="BGJ233" s="9"/>
      <c r="BGK233" s="9"/>
      <c r="BGL233" s="9"/>
      <c r="BGM233" s="9"/>
      <c r="BGN233" s="9"/>
      <c r="BGO233" s="9"/>
      <c r="BGP233" s="9"/>
      <c r="BGQ233" s="9"/>
      <c r="BGR233" s="9"/>
      <c r="BGS233" s="9"/>
      <c r="BGT233" s="9"/>
      <c r="BGU233" s="9"/>
      <c r="BGV233" s="9"/>
      <c r="BGW233" s="9"/>
      <c r="BGX233" s="9"/>
      <c r="BGY233" s="9"/>
      <c r="BGZ233" s="9"/>
      <c r="BHA233" s="9"/>
      <c r="BHB233" s="9"/>
      <c r="BHC233" s="9"/>
      <c r="BHD233" s="9"/>
      <c r="BHE233" s="9"/>
      <c r="BHF233" s="9"/>
      <c r="BHG233" s="9"/>
      <c r="BHH233" s="9"/>
      <c r="BHI233" s="9"/>
      <c r="BHJ233" s="9"/>
      <c r="BHK233" s="9"/>
      <c r="BHL233" s="9"/>
      <c r="BHM233" s="9"/>
      <c r="BHN233" s="9"/>
      <c r="BHO233" s="9"/>
      <c r="BHP233" s="9"/>
      <c r="BHQ233" s="9"/>
      <c r="BHR233" s="9"/>
      <c r="BHS233" s="9"/>
      <c r="BHT233" s="9"/>
      <c r="BHU233" s="9"/>
      <c r="BHV233" s="9"/>
      <c r="BHW233" s="9"/>
      <c r="BHX233" s="9"/>
      <c r="BHY233" s="9"/>
      <c r="BHZ233" s="9"/>
      <c r="BIA233" s="9"/>
      <c r="BIB233" s="9"/>
      <c r="BIC233" s="9"/>
      <c r="BID233" s="9"/>
      <c r="BIE233" s="9"/>
      <c r="BIF233" s="9"/>
      <c r="BIG233" s="9"/>
      <c r="BIH233" s="9"/>
      <c r="BII233" s="9"/>
      <c r="BIJ233" s="9"/>
      <c r="BIK233" s="9"/>
      <c r="BIL233" s="9"/>
      <c r="BIM233" s="9"/>
      <c r="BIN233" s="9"/>
      <c r="BIO233" s="9"/>
      <c r="BIP233" s="9"/>
      <c r="BIQ233" s="9"/>
      <c r="BIR233" s="9"/>
      <c r="BIS233" s="9"/>
      <c r="BIT233" s="9"/>
      <c r="BIU233" s="9"/>
      <c r="BIV233" s="9"/>
      <c r="BIW233" s="9"/>
      <c r="BIX233" s="9"/>
      <c r="BIY233" s="9"/>
      <c r="BIZ233" s="9"/>
      <c r="BJA233" s="9"/>
      <c r="BJB233" s="9"/>
      <c r="BJC233" s="9"/>
      <c r="BJD233" s="9"/>
      <c r="BJE233" s="9"/>
      <c r="BJF233" s="9"/>
      <c r="BJG233" s="9"/>
      <c r="BJH233" s="9"/>
      <c r="BJI233" s="9"/>
      <c r="BJJ233" s="9"/>
      <c r="BJK233" s="9"/>
      <c r="BJL233" s="9"/>
      <c r="BJM233" s="9"/>
      <c r="BJN233" s="9"/>
      <c r="BJO233" s="9"/>
      <c r="BJP233" s="9"/>
      <c r="BJQ233" s="9"/>
      <c r="BJR233" s="9"/>
      <c r="BJS233" s="9"/>
      <c r="BJT233" s="9"/>
      <c r="BJU233" s="9"/>
      <c r="BJV233" s="9"/>
      <c r="BJW233" s="9"/>
      <c r="BJX233" s="9"/>
      <c r="BJY233" s="9"/>
      <c r="BJZ233" s="9"/>
      <c r="BKA233" s="9"/>
      <c r="BKB233" s="9"/>
      <c r="BKC233" s="9"/>
      <c r="BKD233" s="9"/>
      <c r="BKE233" s="9"/>
      <c r="BKF233" s="9"/>
      <c r="BKG233" s="9"/>
      <c r="BKH233" s="9"/>
      <c r="BKI233" s="9"/>
      <c r="BKJ233" s="9"/>
      <c r="BKK233" s="9"/>
      <c r="BKL233" s="9"/>
      <c r="BKM233" s="9"/>
      <c r="BKN233" s="9"/>
      <c r="BKO233" s="9"/>
      <c r="BKP233" s="9"/>
      <c r="BKQ233" s="9"/>
      <c r="BKR233" s="9"/>
      <c r="BKS233" s="9"/>
      <c r="BKT233" s="9"/>
      <c r="BKU233" s="9"/>
      <c r="BKV233" s="9"/>
      <c r="BKW233" s="9"/>
      <c r="BKX233" s="9"/>
      <c r="BKY233" s="9"/>
      <c r="BKZ233" s="9"/>
      <c r="BLA233" s="9"/>
      <c r="BLB233" s="9"/>
      <c r="BLC233" s="9"/>
      <c r="BLD233" s="9"/>
      <c r="BLE233" s="9"/>
      <c r="BLF233" s="9"/>
      <c r="BLG233" s="9"/>
      <c r="BLH233" s="9"/>
      <c r="BLI233" s="9"/>
      <c r="BLJ233" s="9"/>
      <c r="BLK233" s="9"/>
      <c r="BLL233" s="9"/>
      <c r="BLM233" s="9"/>
      <c r="BLN233" s="9"/>
      <c r="BLO233" s="9"/>
      <c r="BLP233" s="9"/>
      <c r="BLQ233" s="9"/>
      <c r="BLR233" s="9"/>
      <c r="BLS233" s="9"/>
      <c r="BLT233" s="9"/>
      <c r="BLU233" s="9"/>
      <c r="BLV233" s="9"/>
      <c r="BLW233" s="9"/>
      <c r="BLX233" s="9"/>
      <c r="BLY233" s="9"/>
      <c r="BLZ233" s="9"/>
      <c r="BMA233" s="9"/>
      <c r="BMB233" s="9"/>
      <c r="BMC233" s="9"/>
      <c r="BMD233" s="9"/>
      <c r="BME233" s="9"/>
      <c r="BMF233" s="9"/>
      <c r="BMG233" s="9"/>
      <c r="BMH233" s="9"/>
      <c r="BMI233" s="9"/>
      <c r="BMJ233" s="9"/>
      <c r="BMK233" s="9"/>
      <c r="BML233" s="9"/>
      <c r="BMM233" s="9"/>
      <c r="BMN233" s="9"/>
      <c r="BMO233" s="9"/>
      <c r="BMP233" s="9"/>
      <c r="BMQ233" s="9"/>
      <c r="BMR233" s="9"/>
      <c r="BMS233" s="9"/>
      <c r="BMT233" s="9"/>
      <c r="BMU233" s="9"/>
      <c r="BMV233" s="9"/>
      <c r="BMW233" s="9"/>
      <c r="BMX233" s="9"/>
      <c r="BMY233" s="9"/>
      <c r="BMZ233" s="9"/>
      <c r="BNA233" s="9"/>
      <c r="BNB233" s="9"/>
      <c r="BNC233" s="9"/>
      <c r="BND233" s="9"/>
      <c r="BNE233" s="9"/>
      <c r="BNF233" s="9"/>
      <c r="BNG233" s="9"/>
      <c r="BNH233" s="9"/>
      <c r="BNI233" s="9"/>
      <c r="BNJ233" s="9"/>
      <c r="BNK233" s="9"/>
      <c r="BNL233" s="9"/>
      <c r="BNM233" s="9"/>
      <c r="BNN233" s="9"/>
      <c r="BNO233" s="9"/>
      <c r="BNP233" s="9"/>
      <c r="BNQ233" s="9"/>
      <c r="BNR233" s="9"/>
      <c r="BNS233" s="9"/>
      <c r="BNT233" s="9"/>
      <c r="BNU233" s="9"/>
      <c r="BNV233" s="9"/>
      <c r="BNW233" s="9"/>
      <c r="BNX233" s="9"/>
      <c r="BNY233" s="9"/>
      <c r="BNZ233" s="9"/>
      <c r="BOA233" s="9"/>
      <c r="BOB233" s="9"/>
      <c r="BOC233" s="9"/>
      <c r="BOD233" s="9"/>
      <c r="BOE233" s="9"/>
      <c r="BOF233" s="9"/>
      <c r="BOG233" s="9"/>
      <c r="BOH233" s="9"/>
      <c r="BOI233" s="9"/>
      <c r="BOJ233" s="9"/>
      <c r="BOK233" s="9"/>
      <c r="BOL233" s="9"/>
      <c r="BOM233" s="9"/>
      <c r="BON233" s="9"/>
      <c r="BOO233" s="9"/>
      <c r="BOP233" s="9"/>
      <c r="BOQ233" s="9"/>
      <c r="BOR233" s="9"/>
      <c r="BOS233" s="9"/>
      <c r="BOT233" s="9"/>
      <c r="BOU233" s="9"/>
      <c r="BOV233" s="9"/>
      <c r="BOW233" s="9"/>
      <c r="BOX233" s="9"/>
      <c r="BOY233" s="9"/>
      <c r="BOZ233" s="9"/>
      <c r="BPA233" s="9"/>
      <c r="BPB233" s="9"/>
      <c r="BPC233" s="9"/>
      <c r="BPD233" s="9"/>
      <c r="BPE233" s="9"/>
      <c r="BPF233" s="9"/>
      <c r="BPG233" s="9"/>
      <c r="BPH233" s="9"/>
      <c r="BPI233" s="9"/>
      <c r="BPJ233" s="9"/>
      <c r="BPK233" s="9"/>
      <c r="BPL233" s="9"/>
      <c r="BPM233" s="9"/>
      <c r="BPN233" s="9"/>
      <c r="BPO233" s="9"/>
      <c r="BPP233" s="9"/>
      <c r="BPQ233" s="9"/>
      <c r="BPR233" s="9"/>
      <c r="BPS233" s="9"/>
      <c r="BPT233" s="9"/>
      <c r="BPU233" s="9"/>
      <c r="BPV233" s="9"/>
      <c r="BPW233" s="9"/>
      <c r="BPX233" s="9"/>
      <c r="BPY233" s="9"/>
      <c r="BPZ233" s="9"/>
      <c r="BQA233" s="9"/>
      <c r="BQB233" s="9"/>
      <c r="BQC233" s="9"/>
      <c r="BQD233" s="9"/>
      <c r="BQE233" s="9"/>
      <c r="BQF233" s="9"/>
      <c r="BQG233" s="9"/>
      <c r="BQH233" s="9"/>
      <c r="BQI233" s="9"/>
      <c r="BQJ233" s="9"/>
      <c r="BQK233" s="9"/>
      <c r="BQL233" s="9"/>
      <c r="BQM233" s="9"/>
      <c r="BQN233" s="9"/>
      <c r="BQO233" s="9"/>
      <c r="BQP233" s="9"/>
      <c r="BQQ233" s="9"/>
      <c r="BQR233" s="9"/>
      <c r="BQS233" s="9"/>
      <c r="BQT233" s="9"/>
      <c r="BQU233" s="9"/>
      <c r="BQV233" s="9"/>
      <c r="BQW233" s="9"/>
      <c r="BQX233" s="9"/>
      <c r="BQY233" s="9"/>
      <c r="BQZ233" s="9"/>
      <c r="BRA233" s="9"/>
      <c r="BRB233" s="9"/>
      <c r="BRC233" s="9"/>
      <c r="BRD233" s="9"/>
      <c r="BRE233" s="9"/>
      <c r="BRF233" s="9"/>
      <c r="BRG233" s="9"/>
      <c r="BRH233" s="9"/>
      <c r="BRI233" s="9"/>
      <c r="BRJ233" s="9"/>
      <c r="BRK233" s="9"/>
      <c r="BRL233" s="9"/>
      <c r="BRM233" s="9"/>
      <c r="BRN233" s="9"/>
      <c r="BRO233" s="9"/>
      <c r="BRP233" s="9"/>
      <c r="BRQ233" s="9"/>
      <c r="BRR233" s="9"/>
      <c r="BRS233" s="9"/>
      <c r="BRT233" s="9"/>
      <c r="BRU233" s="9"/>
      <c r="BRV233" s="9"/>
      <c r="BRW233" s="9"/>
      <c r="BRX233" s="9"/>
      <c r="BRY233" s="9"/>
      <c r="BRZ233" s="9"/>
      <c r="BSA233" s="9"/>
      <c r="BSB233" s="9"/>
      <c r="BSC233" s="9"/>
      <c r="BSD233" s="9"/>
      <c r="BSE233" s="9"/>
      <c r="BSF233" s="9"/>
      <c r="BSG233" s="9"/>
      <c r="BSH233" s="9"/>
      <c r="BSI233" s="9"/>
      <c r="BSJ233" s="9"/>
      <c r="BSK233" s="9"/>
      <c r="BSL233" s="9"/>
      <c r="BSM233" s="9"/>
      <c r="BSN233" s="9"/>
      <c r="BSO233" s="9"/>
      <c r="BSP233" s="9"/>
      <c r="BSQ233" s="9"/>
      <c r="BSR233" s="9"/>
      <c r="BSS233" s="9"/>
      <c r="BST233" s="9"/>
      <c r="BSU233" s="9"/>
      <c r="BSV233" s="9"/>
      <c r="BSW233" s="9"/>
      <c r="BSX233" s="9"/>
      <c r="BSY233" s="9"/>
      <c r="BSZ233" s="9"/>
      <c r="BTA233" s="9"/>
      <c r="BTB233" s="9"/>
      <c r="BTC233" s="9"/>
      <c r="BTD233" s="9"/>
      <c r="BTE233" s="9"/>
      <c r="BTF233" s="9"/>
      <c r="BTG233" s="9"/>
      <c r="BTH233" s="9"/>
      <c r="BTI233" s="9"/>
      <c r="BTJ233" s="9"/>
      <c r="BTK233" s="9"/>
      <c r="BTL233" s="9"/>
      <c r="BTM233" s="9"/>
      <c r="BTN233" s="9"/>
      <c r="BTO233" s="9"/>
      <c r="BTP233" s="9"/>
      <c r="BTQ233" s="9"/>
      <c r="BTR233" s="9"/>
      <c r="BTS233" s="9"/>
      <c r="BTT233" s="9"/>
      <c r="BTU233" s="9"/>
      <c r="BTV233" s="9"/>
      <c r="BTW233" s="9"/>
      <c r="BTX233" s="9"/>
      <c r="BTY233" s="9"/>
      <c r="BTZ233" s="9"/>
      <c r="BUA233" s="9"/>
      <c r="BUB233" s="9"/>
      <c r="BUC233" s="9"/>
      <c r="BUD233" s="9"/>
      <c r="BUE233" s="9"/>
      <c r="BUF233" s="9"/>
      <c r="BUG233" s="9"/>
      <c r="BUH233" s="9"/>
      <c r="BUI233" s="9"/>
      <c r="BUJ233" s="9"/>
      <c r="BUK233" s="9"/>
      <c r="BUL233" s="9"/>
      <c r="BUM233" s="9"/>
      <c r="BUN233" s="9"/>
      <c r="BUO233" s="9"/>
      <c r="BUP233" s="9"/>
      <c r="BUQ233" s="9"/>
      <c r="BUR233" s="9"/>
      <c r="BUS233" s="9"/>
      <c r="BUT233" s="9"/>
      <c r="BUU233" s="9"/>
      <c r="BUV233" s="9"/>
      <c r="BUW233" s="9"/>
      <c r="BUX233" s="9"/>
      <c r="BUY233" s="9"/>
      <c r="BUZ233" s="9"/>
      <c r="BVA233" s="9"/>
      <c r="BVB233" s="9"/>
      <c r="BVC233" s="9"/>
      <c r="BVD233" s="9"/>
      <c r="BVE233" s="9"/>
      <c r="BVF233" s="9"/>
      <c r="BVG233" s="9"/>
      <c r="BVH233" s="9"/>
      <c r="BVI233" s="9"/>
      <c r="BVJ233" s="9"/>
      <c r="BVK233" s="9"/>
      <c r="BVL233" s="9"/>
      <c r="BVM233" s="9"/>
      <c r="BVN233" s="9"/>
      <c r="BVO233" s="9"/>
      <c r="BVP233" s="9"/>
      <c r="BVQ233" s="9"/>
      <c r="BVR233" s="9"/>
      <c r="BVS233" s="9"/>
      <c r="BVT233" s="9"/>
      <c r="BVU233" s="9"/>
      <c r="BVV233" s="9"/>
      <c r="BVW233" s="9"/>
      <c r="BVX233" s="9"/>
      <c r="BVY233" s="9"/>
      <c r="BVZ233" s="9"/>
      <c r="BWA233" s="9"/>
      <c r="BWB233" s="9"/>
      <c r="BWC233" s="9"/>
      <c r="BWD233" s="9"/>
      <c r="BWE233" s="9"/>
      <c r="BWF233" s="9"/>
      <c r="BWG233" s="9"/>
      <c r="BWH233" s="9"/>
      <c r="BWI233" s="9"/>
      <c r="BWJ233" s="9"/>
      <c r="BWK233" s="9"/>
      <c r="BWL233" s="9"/>
      <c r="BWM233" s="9"/>
      <c r="BWN233" s="9"/>
      <c r="BWO233" s="9"/>
      <c r="BWP233" s="9"/>
      <c r="BWQ233" s="9"/>
      <c r="BWR233" s="9"/>
      <c r="BWS233" s="9"/>
      <c r="BWT233" s="9"/>
      <c r="BWU233" s="9"/>
      <c r="BWV233" s="9"/>
      <c r="BWW233" s="9"/>
      <c r="BWX233" s="9"/>
      <c r="BWY233" s="9"/>
      <c r="BWZ233" s="9"/>
      <c r="BXA233" s="9"/>
      <c r="BXB233" s="9"/>
      <c r="BXC233" s="9"/>
      <c r="BXD233" s="9"/>
    </row>
    <row r="234" ht="14.25" customHeight="1">
      <c r="A234" s="9">
        <v>84.0</v>
      </c>
      <c r="B234" s="9" t="s">
        <v>11947</v>
      </c>
      <c r="C234" s="9" t="s">
        <v>11948</v>
      </c>
      <c r="D234" s="9" t="s">
        <v>11948</v>
      </c>
      <c r="E234" s="9"/>
      <c r="F234" s="9">
        <v>30.0</v>
      </c>
      <c r="G234" s="9" t="s">
        <v>13862</v>
      </c>
      <c r="H234" s="9"/>
      <c r="I234" s="9"/>
      <c r="J234" s="9">
        <v>2.0</v>
      </c>
      <c r="K234" s="9"/>
      <c r="L234" s="9">
        <v>28.0</v>
      </c>
      <c r="M234" s="9"/>
      <c r="N234" s="9"/>
      <c r="O234" s="9"/>
      <c r="P234" s="9">
        <v>0.0</v>
      </c>
      <c r="Q234" s="9" t="s">
        <v>13863</v>
      </c>
      <c r="R234" s="9"/>
      <c r="S234" s="9" t="s">
        <v>3542</v>
      </c>
      <c r="T234" s="9" t="s">
        <v>3540</v>
      </c>
      <c r="ANB234" s="9"/>
      <c r="ANC234" s="9"/>
      <c r="AND234" s="9"/>
      <c r="ANE234" s="9"/>
      <c r="ANF234" s="9"/>
      <c r="ANG234" s="9"/>
      <c r="ANH234" s="9"/>
      <c r="ANI234" s="9"/>
      <c r="ANJ234" s="9"/>
      <c r="ANK234" s="9"/>
      <c r="ANL234" s="9"/>
      <c r="ANM234" s="9"/>
      <c r="ANN234" s="9"/>
      <c r="ANO234" s="9"/>
      <c r="ANP234" s="9"/>
      <c r="ANQ234" s="9"/>
      <c r="ANR234" s="9"/>
      <c r="ANS234" s="9"/>
      <c r="ANT234" s="9"/>
      <c r="ANU234" s="9"/>
      <c r="ANV234" s="9"/>
      <c r="ANW234" s="9"/>
      <c r="ANX234" s="9"/>
      <c r="ANY234" s="9"/>
      <c r="ANZ234" s="9"/>
      <c r="AOA234" s="9"/>
      <c r="AOB234" s="9"/>
      <c r="AOC234" s="9"/>
      <c r="AOD234" s="9"/>
      <c r="AOE234" s="9"/>
      <c r="AOF234" s="9"/>
      <c r="AOG234" s="9"/>
      <c r="AOH234" s="9"/>
      <c r="AOI234" s="9"/>
      <c r="AOJ234" s="9"/>
      <c r="AOK234" s="9"/>
      <c r="AOL234" s="9"/>
      <c r="AOM234" s="9"/>
      <c r="AON234" s="9"/>
      <c r="AOO234" s="9"/>
      <c r="AOP234" s="9"/>
      <c r="AOQ234" s="9"/>
      <c r="AOR234" s="9"/>
      <c r="AOS234" s="9"/>
      <c r="AOT234" s="9"/>
      <c r="AOU234" s="9"/>
      <c r="AOV234" s="9"/>
      <c r="AOW234" s="9"/>
      <c r="AOX234" s="9"/>
      <c r="AOY234" s="9"/>
      <c r="AOZ234" s="9"/>
      <c r="APA234" s="9"/>
      <c r="APB234" s="9"/>
      <c r="APC234" s="9"/>
      <c r="APD234" s="9"/>
      <c r="APE234" s="9"/>
      <c r="APF234" s="9"/>
      <c r="APG234" s="9"/>
      <c r="APH234" s="9"/>
      <c r="API234" s="9"/>
      <c r="APJ234" s="9"/>
      <c r="APK234" s="9"/>
      <c r="APL234" s="9"/>
      <c r="APM234" s="9"/>
      <c r="APN234" s="9"/>
      <c r="APO234" s="9"/>
      <c r="APP234" s="9"/>
      <c r="APQ234" s="9"/>
      <c r="APR234" s="9"/>
      <c r="APS234" s="9"/>
      <c r="APT234" s="9"/>
      <c r="APU234" s="9"/>
      <c r="APV234" s="9"/>
      <c r="APW234" s="9"/>
      <c r="APX234" s="9"/>
      <c r="APY234" s="9"/>
      <c r="APZ234" s="9"/>
      <c r="AQA234" s="9"/>
      <c r="AQB234" s="9"/>
      <c r="AQC234" s="9"/>
      <c r="AQD234" s="9"/>
      <c r="AQE234" s="9"/>
      <c r="AQF234" s="9"/>
      <c r="AQG234" s="9"/>
      <c r="AQH234" s="9"/>
      <c r="AQI234" s="9"/>
      <c r="AQJ234" s="9"/>
      <c r="AQK234" s="9"/>
      <c r="AQL234" s="9"/>
      <c r="AQM234" s="9"/>
      <c r="AQN234" s="9"/>
      <c r="AQO234" s="9"/>
      <c r="AQP234" s="9"/>
      <c r="AQQ234" s="9"/>
      <c r="AQR234" s="9"/>
      <c r="AQS234" s="9"/>
      <c r="AQT234" s="9"/>
      <c r="AQU234" s="9"/>
      <c r="AQV234" s="9"/>
      <c r="AQW234" s="9"/>
      <c r="AQX234" s="9"/>
      <c r="AQY234" s="9"/>
      <c r="AQZ234" s="9"/>
      <c r="ARA234" s="9"/>
      <c r="ARB234" s="9"/>
      <c r="ARC234" s="9"/>
      <c r="ARD234" s="9"/>
      <c r="ARE234" s="9"/>
      <c r="ARF234" s="9"/>
      <c r="ARG234" s="9"/>
      <c r="ARH234" s="9"/>
      <c r="ARI234" s="9"/>
      <c r="ARJ234" s="9"/>
      <c r="ARK234" s="9"/>
      <c r="ARL234" s="9"/>
      <c r="ARM234" s="9"/>
      <c r="ARN234" s="9"/>
      <c r="ARO234" s="9"/>
      <c r="ARP234" s="9"/>
      <c r="ARQ234" s="9"/>
      <c r="ARR234" s="9"/>
      <c r="ARS234" s="9"/>
      <c r="ART234" s="9"/>
      <c r="ARU234" s="9"/>
      <c r="ARV234" s="9"/>
      <c r="ARW234" s="9"/>
      <c r="ARX234" s="9"/>
      <c r="ARY234" s="9"/>
      <c r="ARZ234" s="9"/>
      <c r="ASA234" s="9"/>
      <c r="ASB234" s="9"/>
      <c r="ASC234" s="9"/>
      <c r="ASD234" s="9"/>
      <c r="ASE234" s="9"/>
      <c r="ASF234" s="9"/>
      <c r="ASG234" s="9"/>
      <c r="ASH234" s="9"/>
      <c r="ASI234" s="9"/>
      <c r="ASJ234" s="9"/>
      <c r="ASK234" s="9"/>
      <c r="ASL234" s="9"/>
      <c r="ASM234" s="9"/>
      <c r="ASN234" s="9"/>
      <c r="ASO234" s="9"/>
      <c r="ASP234" s="9"/>
      <c r="ASQ234" s="9"/>
      <c r="ASR234" s="9"/>
      <c r="ASS234" s="9"/>
      <c r="AST234" s="9"/>
      <c r="ASU234" s="9"/>
      <c r="ASV234" s="9"/>
      <c r="ASW234" s="9"/>
      <c r="ASX234" s="9"/>
      <c r="ASY234" s="9"/>
      <c r="ASZ234" s="9"/>
      <c r="ATA234" s="9"/>
      <c r="ATB234" s="9"/>
      <c r="ATC234" s="9"/>
      <c r="ATD234" s="9"/>
      <c r="ATE234" s="9"/>
      <c r="ATF234" s="9"/>
      <c r="ATG234" s="9"/>
      <c r="ATH234" s="9"/>
      <c r="ATI234" s="9"/>
      <c r="ATJ234" s="9"/>
      <c r="ATK234" s="9"/>
      <c r="ATL234" s="9"/>
      <c r="ATM234" s="9"/>
      <c r="ATN234" s="9"/>
      <c r="ATO234" s="9"/>
      <c r="ATP234" s="9"/>
      <c r="ATQ234" s="9"/>
      <c r="ATR234" s="9"/>
      <c r="ATS234" s="9"/>
      <c r="ATT234" s="9"/>
      <c r="ATU234" s="9"/>
      <c r="ATV234" s="9"/>
      <c r="ATW234" s="9"/>
      <c r="ATX234" s="9"/>
      <c r="ATY234" s="9"/>
      <c r="ATZ234" s="9"/>
      <c r="AUA234" s="9"/>
      <c r="AUB234" s="9"/>
      <c r="AUC234" s="9"/>
      <c r="AUD234" s="9"/>
      <c r="AUE234" s="9"/>
      <c r="AUF234" s="9"/>
      <c r="AUG234" s="9"/>
      <c r="AUH234" s="9"/>
      <c r="AUI234" s="9"/>
      <c r="AUJ234" s="9"/>
      <c r="AUK234" s="9"/>
      <c r="AUL234" s="9"/>
      <c r="AUM234" s="9"/>
      <c r="AUN234" s="9"/>
      <c r="AUO234" s="9"/>
      <c r="AUP234" s="9"/>
      <c r="AUQ234" s="9"/>
      <c r="AUR234" s="9"/>
      <c r="AUS234" s="9"/>
      <c r="AUT234" s="9"/>
      <c r="AUU234" s="9"/>
      <c r="AUV234" s="9"/>
      <c r="AUW234" s="9"/>
      <c r="AUX234" s="9"/>
      <c r="AUY234" s="9"/>
      <c r="AUZ234" s="9"/>
      <c r="AVA234" s="9"/>
      <c r="AVB234" s="9"/>
      <c r="AVC234" s="9"/>
      <c r="AVD234" s="9"/>
      <c r="AVE234" s="9"/>
      <c r="AVF234" s="9"/>
      <c r="AVG234" s="9"/>
      <c r="AVH234" s="9"/>
      <c r="AVI234" s="9"/>
      <c r="AVJ234" s="9"/>
      <c r="AVK234" s="9"/>
      <c r="AVL234" s="9"/>
      <c r="AVM234" s="9"/>
      <c r="AVN234" s="9"/>
      <c r="AVO234" s="9"/>
      <c r="AVP234" s="9"/>
      <c r="AVQ234" s="9"/>
      <c r="AVR234" s="9"/>
      <c r="AVS234" s="9"/>
      <c r="AVT234" s="9"/>
      <c r="AVU234" s="9"/>
      <c r="AVV234" s="9"/>
      <c r="AVW234" s="9"/>
      <c r="AVX234" s="9"/>
      <c r="AVY234" s="9"/>
      <c r="AVZ234" s="9"/>
      <c r="AWA234" s="9"/>
      <c r="AWB234" s="9"/>
      <c r="AWC234" s="9"/>
      <c r="AWD234" s="9"/>
      <c r="AWE234" s="9"/>
      <c r="AWF234" s="9"/>
      <c r="AWG234" s="9"/>
      <c r="AWH234" s="9"/>
      <c r="AWI234" s="9"/>
      <c r="AWJ234" s="9"/>
      <c r="AWK234" s="9"/>
      <c r="AWL234" s="9"/>
      <c r="AWM234" s="9"/>
      <c r="AWN234" s="9"/>
      <c r="AWO234" s="9"/>
      <c r="AWP234" s="9"/>
      <c r="AWQ234" s="9"/>
      <c r="AWR234" s="9"/>
      <c r="AWS234" s="9"/>
      <c r="AWT234" s="9"/>
      <c r="AWU234" s="9"/>
      <c r="AWV234" s="9"/>
      <c r="AWW234" s="9"/>
      <c r="AWX234" s="9"/>
      <c r="AWY234" s="9"/>
      <c r="AWZ234" s="9"/>
      <c r="AXA234" s="9"/>
      <c r="AXB234" s="9"/>
      <c r="AXC234" s="9"/>
      <c r="AXD234" s="9"/>
      <c r="AXE234" s="9"/>
      <c r="AXF234" s="9"/>
      <c r="AXG234" s="9"/>
      <c r="AXH234" s="9"/>
      <c r="AXI234" s="9"/>
      <c r="AXJ234" s="9"/>
      <c r="AXK234" s="9"/>
      <c r="AXL234" s="9"/>
      <c r="AXM234" s="9"/>
      <c r="AXN234" s="9"/>
      <c r="AXO234" s="9"/>
      <c r="AXP234" s="9"/>
      <c r="AXQ234" s="9"/>
      <c r="AXR234" s="9"/>
      <c r="AXS234" s="9"/>
      <c r="AXT234" s="9"/>
      <c r="AXU234" s="9"/>
      <c r="AXV234" s="9"/>
      <c r="AXW234" s="9"/>
      <c r="AXX234" s="9"/>
      <c r="AXY234" s="9"/>
      <c r="AXZ234" s="9"/>
      <c r="AYA234" s="9"/>
      <c r="AYB234" s="9"/>
      <c r="AYC234" s="9"/>
      <c r="AYD234" s="9"/>
      <c r="AYE234" s="9"/>
      <c r="AYF234" s="9"/>
      <c r="AYG234" s="9"/>
      <c r="AYH234" s="9"/>
      <c r="AYI234" s="9"/>
      <c r="AYJ234" s="9"/>
      <c r="AYK234" s="9"/>
      <c r="AYL234" s="9"/>
      <c r="AYM234" s="9"/>
      <c r="AYN234" s="9"/>
      <c r="AYO234" s="9"/>
      <c r="AYP234" s="9"/>
      <c r="AYQ234" s="9"/>
      <c r="AYR234" s="9"/>
      <c r="AYS234" s="9"/>
      <c r="AYT234" s="9"/>
      <c r="AYU234" s="9"/>
      <c r="AYV234" s="9"/>
      <c r="AYW234" s="9"/>
      <c r="AYX234" s="9"/>
      <c r="AYY234" s="9"/>
      <c r="AYZ234" s="9"/>
      <c r="AZA234" s="9"/>
      <c r="AZB234" s="9"/>
      <c r="AZC234" s="9"/>
      <c r="AZD234" s="9"/>
      <c r="AZE234" s="9"/>
      <c r="AZF234" s="9"/>
      <c r="AZG234" s="9"/>
      <c r="AZH234" s="9"/>
      <c r="AZI234" s="9"/>
      <c r="AZJ234" s="9"/>
      <c r="AZK234" s="9"/>
      <c r="AZL234" s="9"/>
      <c r="AZM234" s="9"/>
      <c r="AZN234" s="9"/>
      <c r="AZO234" s="9"/>
      <c r="AZP234" s="9"/>
      <c r="AZQ234" s="9"/>
      <c r="AZR234" s="9"/>
      <c r="AZS234" s="9"/>
      <c r="AZT234" s="9"/>
      <c r="AZU234" s="9"/>
      <c r="AZV234" s="9"/>
      <c r="AZW234" s="9"/>
      <c r="AZX234" s="9"/>
      <c r="AZY234" s="9"/>
      <c r="AZZ234" s="9"/>
      <c r="BAA234" s="9"/>
      <c r="BAB234" s="9"/>
      <c r="BAC234" s="9"/>
      <c r="BAD234" s="9"/>
      <c r="BAE234" s="9"/>
      <c r="BAF234" s="9"/>
      <c r="BAG234" s="9"/>
      <c r="BAH234" s="9"/>
      <c r="BAI234" s="9"/>
      <c r="BAJ234" s="9"/>
      <c r="BAK234" s="9"/>
      <c r="BAL234" s="9"/>
      <c r="BAM234" s="9"/>
      <c r="BAN234" s="9"/>
      <c r="BAO234" s="9"/>
      <c r="BAP234" s="9"/>
      <c r="BAQ234" s="9"/>
      <c r="BAR234" s="9"/>
      <c r="BAS234" s="9"/>
      <c r="BAT234" s="9"/>
      <c r="BAU234" s="9"/>
      <c r="BAV234" s="9"/>
      <c r="BAW234" s="9"/>
      <c r="BAX234" s="9"/>
      <c r="BAY234" s="9"/>
      <c r="BAZ234" s="9"/>
      <c r="BBA234" s="9"/>
      <c r="BBB234" s="9"/>
      <c r="BBC234" s="9"/>
      <c r="BBD234" s="9"/>
      <c r="BBE234" s="9"/>
      <c r="BBF234" s="9"/>
      <c r="BBG234" s="9"/>
      <c r="BBH234" s="9"/>
      <c r="BBI234" s="9"/>
      <c r="BBJ234" s="9"/>
      <c r="BBK234" s="9"/>
      <c r="BBL234" s="9"/>
      <c r="BBM234" s="9"/>
      <c r="BBN234" s="9"/>
      <c r="BBO234" s="9"/>
      <c r="BBP234" s="9"/>
      <c r="BBQ234" s="9"/>
      <c r="BBR234" s="9"/>
      <c r="BBS234" s="9"/>
      <c r="BBT234" s="9"/>
      <c r="BBU234" s="9"/>
      <c r="BBV234" s="9"/>
      <c r="BBW234" s="9"/>
      <c r="BBX234" s="9"/>
      <c r="BBY234" s="9"/>
      <c r="BBZ234" s="9"/>
      <c r="BCA234" s="9"/>
      <c r="BCB234" s="9"/>
      <c r="BCC234" s="9"/>
      <c r="BCD234" s="9"/>
      <c r="BCE234" s="9"/>
      <c r="BCF234" s="9"/>
      <c r="BCG234" s="9"/>
      <c r="BCH234" s="9"/>
      <c r="BCI234" s="9"/>
      <c r="BCJ234" s="9"/>
      <c r="BCK234" s="9"/>
      <c r="BCL234" s="9"/>
      <c r="BCM234" s="9"/>
      <c r="BCN234" s="9"/>
      <c r="BCO234" s="9"/>
      <c r="BCP234" s="9"/>
      <c r="BCQ234" s="9"/>
      <c r="BCR234" s="9"/>
      <c r="BCS234" s="9"/>
      <c r="BCT234" s="9"/>
      <c r="BCU234" s="9"/>
      <c r="BCV234" s="9"/>
      <c r="BCW234" s="9"/>
      <c r="BCX234" s="9"/>
      <c r="BCY234" s="9"/>
      <c r="BCZ234" s="9"/>
      <c r="BDA234" s="9"/>
      <c r="BDB234" s="9"/>
      <c r="BDC234" s="9"/>
      <c r="BDD234" s="9"/>
      <c r="BDE234" s="9"/>
      <c r="BDF234" s="9"/>
      <c r="BDG234" s="9"/>
      <c r="BDH234" s="9"/>
      <c r="BDI234" s="9"/>
      <c r="BDJ234" s="9"/>
      <c r="BDK234" s="9"/>
      <c r="BDL234" s="9"/>
      <c r="BDM234" s="9"/>
      <c r="BDN234" s="9"/>
      <c r="BDO234" s="9"/>
      <c r="BDP234" s="9"/>
      <c r="BDQ234" s="9"/>
      <c r="BDR234" s="9"/>
      <c r="BDS234" s="9"/>
      <c r="BDT234" s="9"/>
      <c r="BDU234" s="9"/>
      <c r="BDV234" s="9"/>
      <c r="BDW234" s="9"/>
      <c r="BDX234" s="9"/>
      <c r="BDY234" s="9"/>
      <c r="BDZ234" s="9"/>
      <c r="BEA234" s="9"/>
      <c r="BEB234" s="9"/>
      <c r="BEC234" s="9"/>
      <c r="BED234" s="9"/>
      <c r="BEE234" s="9"/>
      <c r="BEF234" s="9"/>
      <c r="BEG234" s="9"/>
      <c r="BEH234" s="9"/>
      <c r="BEI234" s="9"/>
      <c r="BEJ234" s="9"/>
      <c r="BEK234" s="9"/>
      <c r="BEL234" s="9"/>
      <c r="BEM234" s="9"/>
      <c r="BEN234" s="9"/>
      <c r="BEO234" s="9"/>
      <c r="BEP234" s="9"/>
      <c r="BEQ234" s="9"/>
      <c r="BER234" s="9"/>
      <c r="BES234" s="9"/>
      <c r="BET234" s="9"/>
      <c r="BEU234" s="9"/>
      <c r="BEV234" s="9"/>
      <c r="BEW234" s="9"/>
      <c r="BEX234" s="9"/>
      <c r="BEY234" s="9"/>
      <c r="BEZ234" s="9"/>
      <c r="BFA234" s="9"/>
      <c r="BFB234" s="9"/>
      <c r="BFC234" s="9"/>
      <c r="BFD234" s="9"/>
      <c r="BFE234" s="9"/>
      <c r="BFF234" s="9"/>
      <c r="BFG234" s="9"/>
      <c r="BFH234" s="9"/>
      <c r="BFI234" s="9"/>
      <c r="BFJ234" s="9"/>
      <c r="BFK234" s="9"/>
      <c r="BFL234" s="9"/>
      <c r="BFM234" s="9"/>
      <c r="BFN234" s="9"/>
      <c r="BFO234" s="9"/>
      <c r="BFP234" s="9"/>
      <c r="BFQ234" s="9"/>
      <c r="BFR234" s="9"/>
      <c r="BFS234" s="9"/>
      <c r="BFT234" s="9"/>
      <c r="BFU234" s="9"/>
      <c r="BFV234" s="9"/>
      <c r="BFW234" s="9"/>
      <c r="BFX234" s="9"/>
      <c r="BFY234" s="9"/>
      <c r="BFZ234" s="9"/>
      <c r="BGA234" s="9"/>
      <c r="BGB234" s="9"/>
      <c r="BGC234" s="9"/>
      <c r="BGD234" s="9"/>
      <c r="BGE234" s="9"/>
      <c r="BGF234" s="9"/>
      <c r="BGG234" s="9"/>
      <c r="BGH234" s="9"/>
      <c r="BGI234" s="9"/>
      <c r="BGJ234" s="9"/>
      <c r="BGK234" s="9"/>
      <c r="BGL234" s="9"/>
      <c r="BGM234" s="9"/>
      <c r="BGN234" s="9"/>
      <c r="BGO234" s="9"/>
      <c r="BGP234" s="9"/>
      <c r="BGQ234" s="9"/>
      <c r="BGR234" s="9"/>
      <c r="BGS234" s="9"/>
      <c r="BGT234" s="9"/>
      <c r="BGU234" s="9"/>
      <c r="BGV234" s="9"/>
      <c r="BGW234" s="9"/>
      <c r="BGX234" s="9"/>
      <c r="BGY234" s="9"/>
      <c r="BGZ234" s="9"/>
      <c r="BHA234" s="9"/>
      <c r="BHB234" s="9"/>
      <c r="BHC234" s="9"/>
      <c r="BHD234" s="9"/>
      <c r="BHE234" s="9"/>
      <c r="BHF234" s="9"/>
      <c r="BHG234" s="9"/>
      <c r="BHH234" s="9"/>
      <c r="BHI234" s="9"/>
      <c r="BHJ234" s="9"/>
      <c r="BHK234" s="9"/>
      <c r="BHL234" s="9"/>
      <c r="BHM234" s="9"/>
      <c r="BHN234" s="9"/>
      <c r="BHO234" s="9"/>
      <c r="BHP234" s="9"/>
      <c r="BHQ234" s="9"/>
      <c r="BHR234" s="9"/>
      <c r="BHS234" s="9"/>
      <c r="BHT234" s="9"/>
      <c r="BHU234" s="9"/>
      <c r="BHV234" s="9"/>
      <c r="BHW234" s="9"/>
      <c r="BHX234" s="9"/>
      <c r="BHY234" s="9"/>
      <c r="BHZ234" s="9"/>
      <c r="BIA234" s="9"/>
      <c r="BIB234" s="9"/>
      <c r="BIC234" s="9"/>
      <c r="BID234" s="9"/>
      <c r="BIE234" s="9"/>
      <c r="BIF234" s="9"/>
      <c r="BIG234" s="9"/>
      <c r="BIH234" s="9"/>
      <c r="BII234" s="9"/>
      <c r="BIJ234" s="9"/>
      <c r="BIK234" s="9"/>
      <c r="BIL234" s="9"/>
      <c r="BIM234" s="9"/>
      <c r="BIN234" s="9"/>
      <c r="BIO234" s="9"/>
      <c r="BIP234" s="9"/>
      <c r="BIQ234" s="9"/>
      <c r="BIR234" s="9"/>
      <c r="BIS234" s="9"/>
      <c r="BIT234" s="9"/>
      <c r="BIU234" s="9"/>
      <c r="BIV234" s="9"/>
      <c r="BIW234" s="9"/>
      <c r="BIX234" s="9"/>
      <c r="BIY234" s="9"/>
      <c r="BIZ234" s="9"/>
      <c r="BJA234" s="9"/>
      <c r="BJB234" s="9"/>
      <c r="BJC234" s="9"/>
      <c r="BJD234" s="9"/>
      <c r="BJE234" s="9"/>
      <c r="BJF234" s="9"/>
      <c r="BJG234" s="9"/>
      <c r="BJH234" s="9"/>
      <c r="BJI234" s="9"/>
      <c r="BJJ234" s="9"/>
      <c r="BJK234" s="9"/>
      <c r="BJL234" s="9"/>
      <c r="BJM234" s="9"/>
      <c r="BJN234" s="9"/>
      <c r="BJO234" s="9"/>
      <c r="BJP234" s="9"/>
      <c r="BJQ234" s="9"/>
      <c r="BJR234" s="9"/>
      <c r="BJS234" s="9"/>
      <c r="BJT234" s="9"/>
      <c r="BJU234" s="9"/>
      <c r="BJV234" s="9"/>
      <c r="BJW234" s="9"/>
      <c r="BJX234" s="9"/>
      <c r="BJY234" s="9"/>
      <c r="BJZ234" s="9"/>
      <c r="BKA234" s="9"/>
      <c r="BKB234" s="9"/>
      <c r="BKC234" s="9"/>
      <c r="BKD234" s="9"/>
      <c r="BKE234" s="9"/>
      <c r="BKF234" s="9"/>
      <c r="BKG234" s="9"/>
      <c r="BKH234" s="9"/>
      <c r="BKI234" s="9"/>
      <c r="BKJ234" s="9"/>
      <c r="BKK234" s="9"/>
      <c r="BKL234" s="9"/>
      <c r="BKM234" s="9"/>
      <c r="BKN234" s="9"/>
      <c r="BKO234" s="9"/>
      <c r="BKP234" s="9"/>
      <c r="BKQ234" s="9"/>
      <c r="BKR234" s="9"/>
      <c r="BKS234" s="9"/>
      <c r="BKT234" s="9"/>
      <c r="BKU234" s="9"/>
      <c r="BKV234" s="9"/>
      <c r="BKW234" s="9"/>
      <c r="BKX234" s="9"/>
      <c r="BKY234" s="9"/>
      <c r="BKZ234" s="9"/>
      <c r="BLA234" s="9"/>
      <c r="BLB234" s="9"/>
      <c r="BLC234" s="9"/>
      <c r="BLD234" s="9"/>
      <c r="BLE234" s="9"/>
      <c r="BLF234" s="9"/>
      <c r="BLG234" s="9"/>
      <c r="BLH234" s="9"/>
      <c r="BLI234" s="9"/>
      <c r="BLJ234" s="9"/>
      <c r="BLK234" s="9"/>
      <c r="BLL234" s="9"/>
      <c r="BLM234" s="9"/>
      <c r="BLN234" s="9"/>
      <c r="BLO234" s="9"/>
      <c r="BLP234" s="9"/>
      <c r="BLQ234" s="9"/>
      <c r="BLR234" s="9"/>
      <c r="BLS234" s="9"/>
      <c r="BLT234" s="9"/>
      <c r="BLU234" s="9"/>
      <c r="BLV234" s="9"/>
      <c r="BLW234" s="9"/>
      <c r="BLX234" s="9"/>
      <c r="BLY234" s="9"/>
      <c r="BLZ234" s="9"/>
      <c r="BMA234" s="9"/>
      <c r="BMB234" s="9"/>
      <c r="BMC234" s="9"/>
      <c r="BMD234" s="9"/>
      <c r="BME234" s="9"/>
      <c r="BMF234" s="9"/>
      <c r="BMG234" s="9"/>
      <c r="BMH234" s="9"/>
      <c r="BMI234" s="9"/>
      <c r="BMJ234" s="9"/>
      <c r="BMK234" s="9"/>
      <c r="BML234" s="9"/>
      <c r="BMM234" s="9"/>
      <c r="BMN234" s="9"/>
      <c r="BMO234" s="9"/>
      <c r="BMP234" s="9"/>
      <c r="BMQ234" s="9"/>
      <c r="BMR234" s="9"/>
      <c r="BMS234" s="9"/>
      <c r="BMT234" s="9"/>
      <c r="BMU234" s="9"/>
      <c r="BMV234" s="9"/>
      <c r="BMW234" s="9"/>
      <c r="BMX234" s="9"/>
      <c r="BMY234" s="9"/>
      <c r="BMZ234" s="9"/>
      <c r="BNA234" s="9"/>
      <c r="BNB234" s="9"/>
      <c r="BNC234" s="9"/>
      <c r="BND234" s="9"/>
      <c r="BNE234" s="9"/>
      <c r="BNF234" s="9"/>
      <c r="BNG234" s="9"/>
      <c r="BNH234" s="9"/>
      <c r="BNI234" s="9"/>
      <c r="BNJ234" s="9"/>
      <c r="BNK234" s="9"/>
      <c r="BNL234" s="9"/>
      <c r="BNM234" s="9"/>
      <c r="BNN234" s="9"/>
      <c r="BNO234" s="9"/>
      <c r="BNP234" s="9"/>
      <c r="BNQ234" s="9"/>
      <c r="BNR234" s="9"/>
      <c r="BNS234" s="9"/>
      <c r="BNT234" s="9"/>
      <c r="BNU234" s="9"/>
      <c r="BNV234" s="9"/>
      <c r="BNW234" s="9"/>
      <c r="BNX234" s="9"/>
      <c r="BNY234" s="9"/>
      <c r="BNZ234" s="9"/>
      <c r="BOA234" s="9"/>
      <c r="BOB234" s="9"/>
      <c r="BOC234" s="9"/>
      <c r="BOD234" s="9"/>
      <c r="BOE234" s="9"/>
      <c r="BOF234" s="9"/>
      <c r="BOG234" s="9"/>
      <c r="BOH234" s="9"/>
      <c r="BOI234" s="9"/>
      <c r="BOJ234" s="9"/>
      <c r="BOK234" s="9"/>
      <c r="BOL234" s="9"/>
      <c r="BOM234" s="9"/>
      <c r="BON234" s="9"/>
      <c r="BOO234" s="9"/>
      <c r="BOP234" s="9"/>
      <c r="BOQ234" s="9"/>
      <c r="BOR234" s="9"/>
      <c r="BOS234" s="9"/>
      <c r="BOT234" s="9"/>
      <c r="BOU234" s="9"/>
      <c r="BOV234" s="9"/>
      <c r="BOW234" s="9"/>
      <c r="BOX234" s="9"/>
      <c r="BOY234" s="9"/>
      <c r="BOZ234" s="9"/>
      <c r="BPA234" s="9"/>
      <c r="BPB234" s="9"/>
      <c r="BPC234" s="9"/>
      <c r="BPD234" s="9"/>
      <c r="BPE234" s="9"/>
      <c r="BPF234" s="9"/>
      <c r="BPG234" s="9"/>
      <c r="BPH234" s="9"/>
      <c r="BPI234" s="9"/>
      <c r="BPJ234" s="9"/>
      <c r="BPK234" s="9"/>
      <c r="BPL234" s="9"/>
      <c r="BPM234" s="9"/>
      <c r="BPN234" s="9"/>
      <c r="BPO234" s="9"/>
      <c r="BPP234" s="9"/>
      <c r="BPQ234" s="9"/>
      <c r="BPR234" s="9"/>
      <c r="BPS234" s="9"/>
      <c r="BPT234" s="9"/>
      <c r="BPU234" s="9"/>
      <c r="BPV234" s="9"/>
      <c r="BPW234" s="9"/>
      <c r="BPX234" s="9"/>
      <c r="BPY234" s="9"/>
      <c r="BPZ234" s="9"/>
      <c r="BQA234" s="9"/>
      <c r="BQB234" s="9"/>
      <c r="BQC234" s="9"/>
      <c r="BQD234" s="9"/>
      <c r="BQE234" s="9"/>
      <c r="BQF234" s="9"/>
      <c r="BQG234" s="9"/>
      <c r="BQH234" s="9"/>
      <c r="BQI234" s="9"/>
      <c r="BQJ234" s="9"/>
      <c r="BQK234" s="9"/>
      <c r="BQL234" s="9"/>
      <c r="BQM234" s="9"/>
      <c r="BQN234" s="9"/>
      <c r="BQO234" s="9"/>
      <c r="BQP234" s="9"/>
      <c r="BQQ234" s="9"/>
      <c r="BQR234" s="9"/>
      <c r="BQS234" s="9"/>
      <c r="BQT234" s="9"/>
      <c r="BQU234" s="9"/>
      <c r="BQV234" s="9"/>
      <c r="BQW234" s="9"/>
      <c r="BQX234" s="9"/>
      <c r="BQY234" s="9"/>
      <c r="BQZ234" s="9"/>
      <c r="BRA234" s="9"/>
      <c r="BRB234" s="9"/>
      <c r="BRC234" s="9"/>
      <c r="BRD234" s="9"/>
      <c r="BRE234" s="9"/>
      <c r="BRF234" s="9"/>
      <c r="BRG234" s="9"/>
      <c r="BRH234" s="9"/>
      <c r="BRI234" s="9"/>
      <c r="BRJ234" s="9"/>
      <c r="BRK234" s="9"/>
      <c r="BRL234" s="9"/>
      <c r="BRM234" s="9"/>
      <c r="BRN234" s="9"/>
      <c r="BRO234" s="9"/>
      <c r="BRP234" s="9"/>
      <c r="BRQ234" s="9"/>
      <c r="BRR234" s="9"/>
      <c r="BRS234" s="9"/>
      <c r="BRT234" s="9"/>
      <c r="BRU234" s="9"/>
      <c r="BRV234" s="9"/>
      <c r="BRW234" s="9"/>
      <c r="BRX234" s="9"/>
      <c r="BRY234" s="9"/>
      <c r="BRZ234" s="9"/>
      <c r="BSA234" s="9"/>
      <c r="BSB234" s="9"/>
      <c r="BSC234" s="9"/>
      <c r="BSD234" s="9"/>
      <c r="BSE234" s="9"/>
      <c r="BSF234" s="9"/>
      <c r="BSG234" s="9"/>
      <c r="BSH234" s="9"/>
      <c r="BSI234" s="9"/>
      <c r="BSJ234" s="9"/>
      <c r="BSK234" s="9"/>
      <c r="BSL234" s="9"/>
      <c r="BSM234" s="9"/>
      <c r="BSN234" s="9"/>
      <c r="BSO234" s="9"/>
      <c r="BSP234" s="9"/>
      <c r="BSQ234" s="9"/>
      <c r="BSR234" s="9"/>
      <c r="BSS234" s="9"/>
      <c r="BST234" s="9"/>
      <c r="BSU234" s="9"/>
      <c r="BSV234" s="9"/>
      <c r="BSW234" s="9"/>
      <c r="BSX234" s="9"/>
      <c r="BSY234" s="9"/>
      <c r="BSZ234" s="9"/>
      <c r="BTA234" s="9"/>
      <c r="BTB234" s="9"/>
      <c r="BTC234" s="9"/>
      <c r="BTD234" s="9"/>
      <c r="BTE234" s="9"/>
      <c r="BTF234" s="9"/>
      <c r="BTG234" s="9"/>
      <c r="BTH234" s="9"/>
      <c r="BTI234" s="9"/>
      <c r="BTJ234" s="9"/>
      <c r="BTK234" s="9"/>
      <c r="BTL234" s="9"/>
      <c r="BTM234" s="9"/>
      <c r="BTN234" s="9"/>
      <c r="BTO234" s="9"/>
      <c r="BTP234" s="9"/>
      <c r="BTQ234" s="9"/>
      <c r="BTR234" s="9"/>
      <c r="BTS234" s="9"/>
      <c r="BTT234" s="9"/>
      <c r="BTU234" s="9"/>
      <c r="BTV234" s="9"/>
      <c r="BTW234" s="9"/>
      <c r="BTX234" s="9"/>
      <c r="BTY234" s="9"/>
      <c r="BTZ234" s="9"/>
      <c r="BUA234" s="9"/>
      <c r="BUB234" s="9"/>
      <c r="BUC234" s="9"/>
      <c r="BUD234" s="9"/>
      <c r="BUE234" s="9"/>
      <c r="BUF234" s="9"/>
      <c r="BUG234" s="9"/>
      <c r="BUH234" s="9"/>
      <c r="BUI234" s="9"/>
      <c r="BUJ234" s="9"/>
      <c r="BUK234" s="9"/>
      <c r="BUL234" s="9"/>
      <c r="BUM234" s="9"/>
      <c r="BUN234" s="9"/>
      <c r="BUO234" s="9"/>
      <c r="BUP234" s="9"/>
      <c r="BUQ234" s="9"/>
      <c r="BUR234" s="9"/>
      <c r="BUS234" s="9"/>
      <c r="BUT234" s="9"/>
      <c r="BUU234" s="9"/>
      <c r="BUV234" s="9"/>
      <c r="BUW234" s="9"/>
      <c r="BUX234" s="9"/>
      <c r="BUY234" s="9"/>
      <c r="BUZ234" s="9"/>
      <c r="BVA234" s="9"/>
      <c r="BVB234" s="9"/>
      <c r="BVC234" s="9"/>
      <c r="BVD234" s="9"/>
      <c r="BVE234" s="9"/>
      <c r="BVF234" s="9"/>
      <c r="BVG234" s="9"/>
      <c r="BVH234" s="9"/>
      <c r="BVI234" s="9"/>
      <c r="BVJ234" s="9"/>
      <c r="BVK234" s="9"/>
      <c r="BVL234" s="9"/>
      <c r="BVM234" s="9"/>
      <c r="BVN234" s="9"/>
      <c r="BVO234" s="9"/>
      <c r="BVP234" s="9"/>
      <c r="BVQ234" s="9"/>
      <c r="BVR234" s="9"/>
      <c r="BVS234" s="9"/>
      <c r="BVT234" s="9"/>
      <c r="BVU234" s="9"/>
      <c r="BVV234" s="9"/>
      <c r="BVW234" s="9"/>
      <c r="BVX234" s="9"/>
      <c r="BVY234" s="9"/>
      <c r="BVZ234" s="9"/>
      <c r="BWA234" s="9"/>
      <c r="BWB234" s="9"/>
      <c r="BWC234" s="9"/>
      <c r="BWD234" s="9"/>
      <c r="BWE234" s="9"/>
      <c r="BWF234" s="9"/>
      <c r="BWG234" s="9"/>
      <c r="BWH234" s="9"/>
      <c r="BWI234" s="9"/>
      <c r="BWJ234" s="9"/>
      <c r="BWK234" s="9"/>
      <c r="BWL234" s="9"/>
      <c r="BWM234" s="9"/>
      <c r="BWN234" s="9"/>
      <c r="BWO234" s="9"/>
      <c r="BWP234" s="9"/>
      <c r="BWQ234" s="9"/>
      <c r="BWR234" s="9"/>
      <c r="BWS234" s="9"/>
      <c r="BWT234" s="9"/>
      <c r="BWU234" s="9"/>
      <c r="BWV234" s="9"/>
      <c r="BWW234" s="9"/>
      <c r="BWX234" s="9"/>
      <c r="BWY234" s="9"/>
      <c r="BWZ234" s="9"/>
      <c r="BXA234" s="9"/>
      <c r="BXB234" s="9"/>
      <c r="BXC234" s="9"/>
      <c r="BXD234" s="9"/>
    </row>
    <row r="235" ht="14.25" customHeight="1">
      <c r="A235" s="9">
        <v>48.0</v>
      </c>
      <c r="B235" s="9" t="s">
        <v>11947</v>
      </c>
      <c r="C235" s="9" t="s">
        <v>11948</v>
      </c>
      <c r="D235" s="9" t="s">
        <v>11948</v>
      </c>
      <c r="E235" s="9"/>
      <c r="F235" s="9">
        <v>19.0</v>
      </c>
      <c r="G235" s="9" t="s">
        <v>13864</v>
      </c>
      <c r="H235" s="9"/>
      <c r="I235" s="9"/>
      <c r="J235" s="9"/>
      <c r="K235" s="9">
        <v>12.0</v>
      </c>
      <c r="L235" s="9">
        <v>6.0</v>
      </c>
      <c r="M235" s="9"/>
      <c r="N235" s="9"/>
      <c r="O235" s="9">
        <v>1.0</v>
      </c>
      <c r="P235" s="9">
        <v>0.0</v>
      </c>
      <c r="Q235" s="9" t="s">
        <v>13865</v>
      </c>
      <c r="R235" s="9"/>
      <c r="S235" s="9" t="s">
        <v>3544</v>
      </c>
      <c r="T235" s="9" t="s">
        <v>3543</v>
      </c>
      <c r="ANB235" s="9"/>
      <c r="ANC235" s="9"/>
      <c r="AND235" s="9"/>
      <c r="ANE235" s="9"/>
      <c r="ANF235" s="9"/>
      <c r="ANG235" s="9"/>
      <c r="ANH235" s="9"/>
      <c r="ANI235" s="9"/>
      <c r="ANJ235" s="9"/>
      <c r="ANK235" s="9"/>
      <c r="ANL235" s="9"/>
      <c r="ANM235" s="9"/>
      <c r="ANN235" s="9"/>
      <c r="ANO235" s="9"/>
      <c r="ANP235" s="9"/>
      <c r="ANQ235" s="9"/>
      <c r="ANR235" s="9"/>
      <c r="ANS235" s="9"/>
      <c r="ANT235" s="9"/>
      <c r="ANU235" s="9"/>
      <c r="ANV235" s="9"/>
      <c r="ANW235" s="9"/>
      <c r="ANX235" s="9"/>
      <c r="ANY235" s="9"/>
      <c r="ANZ235" s="9"/>
      <c r="AOA235" s="9"/>
      <c r="AOB235" s="9"/>
      <c r="AOC235" s="9"/>
      <c r="AOD235" s="9"/>
      <c r="AOE235" s="9"/>
      <c r="AOF235" s="9"/>
      <c r="AOG235" s="9"/>
      <c r="AOH235" s="9"/>
      <c r="AOI235" s="9"/>
      <c r="AOJ235" s="9"/>
      <c r="AOK235" s="9"/>
      <c r="AOL235" s="9"/>
      <c r="AOM235" s="9"/>
      <c r="AON235" s="9"/>
      <c r="AOO235" s="9"/>
      <c r="AOP235" s="9"/>
      <c r="AOQ235" s="9"/>
      <c r="AOR235" s="9"/>
      <c r="AOS235" s="9"/>
      <c r="AOT235" s="9"/>
      <c r="AOU235" s="9"/>
      <c r="AOV235" s="9"/>
      <c r="AOW235" s="9"/>
      <c r="AOX235" s="9"/>
      <c r="AOY235" s="9"/>
      <c r="AOZ235" s="9"/>
      <c r="APA235" s="9"/>
      <c r="APB235" s="9"/>
      <c r="APC235" s="9"/>
      <c r="APD235" s="9"/>
      <c r="APE235" s="9"/>
      <c r="APF235" s="9"/>
      <c r="APG235" s="9"/>
      <c r="APH235" s="9"/>
      <c r="API235" s="9"/>
      <c r="APJ235" s="9"/>
      <c r="APK235" s="9"/>
      <c r="APL235" s="9"/>
      <c r="APM235" s="9"/>
      <c r="APN235" s="9"/>
      <c r="APO235" s="9"/>
      <c r="APP235" s="9"/>
      <c r="APQ235" s="9"/>
      <c r="APR235" s="9"/>
      <c r="APS235" s="9"/>
      <c r="APT235" s="9"/>
      <c r="APU235" s="9"/>
      <c r="APV235" s="9"/>
      <c r="APW235" s="9"/>
      <c r="APX235" s="9"/>
      <c r="APY235" s="9"/>
      <c r="APZ235" s="9"/>
      <c r="AQA235" s="9"/>
      <c r="AQB235" s="9"/>
      <c r="AQC235" s="9"/>
      <c r="AQD235" s="9"/>
      <c r="AQE235" s="9"/>
      <c r="AQF235" s="9"/>
      <c r="AQG235" s="9"/>
      <c r="AQH235" s="9"/>
      <c r="AQI235" s="9"/>
      <c r="AQJ235" s="9"/>
      <c r="AQK235" s="9"/>
      <c r="AQL235" s="9"/>
      <c r="AQM235" s="9"/>
      <c r="AQN235" s="9"/>
      <c r="AQO235" s="9"/>
      <c r="AQP235" s="9"/>
      <c r="AQQ235" s="9"/>
      <c r="AQR235" s="9"/>
      <c r="AQS235" s="9"/>
      <c r="AQT235" s="9"/>
      <c r="AQU235" s="9"/>
      <c r="AQV235" s="9"/>
      <c r="AQW235" s="9"/>
      <c r="AQX235" s="9"/>
      <c r="AQY235" s="9"/>
      <c r="AQZ235" s="9"/>
      <c r="ARA235" s="9"/>
      <c r="ARB235" s="9"/>
      <c r="ARC235" s="9"/>
      <c r="ARD235" s="9"/>
      <c r="ARE235" s="9"/>
      <c r="ARF235" s="9"/>
      <c r="ARG235" s="9"/>
      <c r="ARH235" s="9"/>
      <c r="ARI235" s="9"/>
      <c r="ARJ235" s="9"/>
      <c r="ARK235" s="9"/>
      <c r="ARL235" s="9"/>
      <c r="ARM235" s="9"/>
      <c r="ARN235" s="9"/>
      <c r="ARO235" s="9"/>
      <c r="ARP235" s="9"/>
      <c r="ARQ235" s="9"/>
      <c r="ARR235" s="9"/>
      <c r="ARS235" s="9"/>
      <c r="ART235" s="9"/>
      <c r="ARU235" s="9"/>
      <c r="ARV235" s="9"/>
      <c r="ARW235" s="9"/>
      <c r="ARX235" s="9"/>
      <c r="ARY235" s="9"/>
      <c r="ARZ235" s="9"/>
      <c r="ASA235" s="9"/>
      <c r="ASB235" s="9"/>
      <c r="ASC235" s="9"/>
      <c r="ASD235" s="9"/>
      <c r="ASE235" s="9"/>
      <c r="ASF235" s="9"/>
      <c r="ASG235" s="9"/>
      <c r="ASH235" s="9"/>
      <c r="ASI235" s="9"/>
      <c r="ASJ235" s="9"/>
      <c r="ASK235" s="9"/>
      <c r="ASL235" s="9"/>
      <c r="ASM235" s="9"/>
      <c r="ASN235" s="9"/>
      <c r="ASO235" s="9"/>
      <c r="ASP235" s="9"/>
      <c r="ASQ235" s="9"/>
      <c r="ASR235" s="9"/>
      <c r="ASS235" s="9"/>
      <c r="AST235" s="9"/>
      <c r="ASU235" s="9"/>
      <c r="ASV235" s="9"/>
      <c r="ASW235" s="9"/>
      <c r="ASX235" s="9"/>
      <c r="ASY235" s="9"/>
      <c r="ASZ235" s="9"/>
      <c r="ATA235" s="9"/>
      <c r="ATB235" s="9"/>
      <c r="ATC235" s="9"/>
      <c r="ATD235" s="9"/>
      <c r="ATE235" s="9"/>
      <c r="ATF235" s="9"/>
      <c r="ATG235" s="9"/>
      <c r="ATH235" s="9"/>
      <c r="ATI235" s="9"/>
      <c r="ATJ235" s="9"/>
      <c r="ATK235" s="9"/>
      <c r="ATL235" s="9"/>
      <c r="ATM235" s="9"/>
      <c r="ATN235" s="9"/>
      <c r="ATO235" s="9"/>
      <c r="ATP235" s="9"/>
      <c r="ATQ235" s="9"/>
      <c r="ATR235" s="9"/>
      <c r="ATS235" s="9"/>
      <c r="ATT235" s="9"/>
      <c r="ATU235" s="9"/>
      <c r="ATV235" s="9"/>
      <c r="ATW235" s="9"/>
      <c r="ATX235" s="9"/>
      <c r="ATY235" s="9"/>
      <c r="ATZ235" s="9"/>
      <c r="AUA235" s="9"/>
      <c r="AUB235" s="9"/>
      <c r="AUC235" s="9"/>
      <c r="AUD235" s="9"/>
      <c r="AUE235" s="9"/>
      <c r="AUF235" s="9"/>
      <c r="AUG235" s="9"/>
      <c r="AUH235" s="9"/>
      <c r="AUI235" s="9"/>
      <c r="AUJ235" s="9"/>
      <c r="AUK235" s="9"/>
      <c r="AUL235" s="9"/>
      <c r="AUM235" s="9"/>
      <c r="AUN235" s="9"/>
      <c r="AUO235" s="9"/>
      <c r="AUP235" s="9"/>
      <c r="AUQ235" s="9"/>
      <c r="AUR235" s="9"/>
      <c r="AUS235" s="9"/>
      <c r="AUT235" s="9"/>
      <c r="AUU235" s="9"/>
      <c r="AUV235" s="9"/>
      <c r="AUW235" s="9"/>
      <c r="AUX235" s="9"/>
      <c r="AUY235" s="9"/>
      <c r="AUZ235" s="9"/>
      <c r="AVA235" s="9"/>
      <c r="AVB235" s="9"/>
      <c r="AVC235" s="9"/>
      <c r="AVD235" s="9"/>
      <c r="AVE235" s="9"/>
      <c r="AVF235" s="9"/>
      <c r="AVG235" s="9"/>
      <c r="AVH235" s="9"/>
      <c r="AVI235" s="9"/>
      <c r="AVJ235" s="9"/>
      <c r="AVK235" s="9"/>
      <c r="AVL235" s="9"/>
      <c r="AVM235" s="9"/>
      <c r="AVN235" s="9"/>
      <c r="AVO235" s="9"/>
      <c r="AVP235" s="9"/>
      <c r="AVQ235" s="9"/>
      <c r="AVR235" s="9"/>
      <c r="AVS235" s="9"/>
      <c r="AVT235" s="9"/>
      <c r="AVU235" s="9"/>
      <c r="AVV235" s="9"/>
      <c r="AVW235" s="9"/>
      <c r="AVX235" s="9"/>
      <c r="AVY235" s="9"/>
      <c r="AVZ235" s="9"/>
      <c r="AWA235" s="9"/>
      <c r="AWB235" s="9"/>
      <c r="AWC235" s="9"/>
      <c r="AWD235" s="9"/>
      <c r="AWE235" s="9"/>
      <c r="AWF235" s="9"/>
      <c r="AWG235" s="9"/>
      <c r="AWH235" s="9"/>
      <c r="AWI235" s="9"/>
      <c r="AWJ235" s="9"/>
      <c r="AWK235" s="9"/>
      <c r="AWL235" s="9"/>
      <c r="AWM235" s="9"/>
      <c r="AWN235" s="9"/>
      <c r="AWO235" s="9"/>
      <c r="AWP235" s="9"/>
      <c r="AWQ235" s="9"/>
      <c r="AWR235" s="9"/>
      <c r="AWS235" s="9"/>
      <c r="AWT235" s="9"/>
      <c r="AWU235" s="9"/>
      <c r="AWV235" s="9"/>
      <c r="AWW235" s="9"/>
      <c r="AWX235" s="9"/>
      <c r="AWY235" s="9"/>
      <c r="AWZ235" s="9"/>
      <c r="AXA235" s="9"/>
      <c r="AXB235" s="9"/>
      <c r="AXC235" s="9"/>
      <c r="AXD235" s="9"/>
      <c r="AXE235" s="9"/>
      <c r="AXF235" s="9"/>
      <c r="AXG235" s="9"/>
      <c r="AXH235" s="9"/>
      <c r="AXI235" s="9"/>
      <c r="AXJ235" s="9"/>
      <c r="AXK235" s="9"/>
      <c r="AXL235" s="9"/>
      <c r="AXM235" s="9"/>
      <c r="AXN235" s="9"/>
      <c r="AXO235" s="9"/>
      <c r="AXP235" s="9"/>
      <c r="AXQ235" s="9"/>
      <c r="AXR235" s="9"/>
      <c r="AXS235" s="9"/>
      <c r="AXT235" s="9"/>
      <c r="AXU235" s="9"/>
      <c r="AXV235" s="9"/>
      <c r="AXW235" s="9"/>
      <c r="AXX235" s="9"/>
      <c r="AXY235" s="9"/>
      <c r="AXZ235" s="9"/>
      <c r="AYA235" s="9"/>
      <c r="AYB235" s="9"/>
      <c r="AYC235" s="9"/>
      <c r="AYD235" s="9"/>
      <c r="AYE235" s="9"/>
      <c r="AYF235" s="9"/>
      <c r="AYG235" s="9"/>
      <c r="AYH235" s="9"/>
      <c r="AYI235" s="9"/>
      <c r="AYJ235" s="9"/>
      <c r="AYK235" s="9"/>
      <c r="AYL235" s="9"/>
      <c r="AYM235" s="9"/>
      <c r="AYN235" s="9"/>
      <c r="AYO235" s="9"/>
      <c r="AYP235" s="9"/>
      <c r="AYQ235" s="9"/>
      <c r="AYR235" s="9"/>
      <c r="AYS235" s="9"/>
      <c r="AYT235" s="9"/>
      <c r="AYU235" s="9"/>
      <c r="AYV235" s="9"/>
      <c r="AYW235" s="9"/>
      <c r="AYX235" s="9"/>
      <c r="AYY235" s="9"/>
      <c r="AYZ235" s="9"/>
      <c r="AZA235" s="9"/>
      <c r="AZB235" s="9"/>
      <c r="AZC235" s="9"/>
      <c r="AZD235" s="9"/>
      <c r="AZE235" s="9"/>
      <c r="AZF235" s="9"/>
      <c r="AZG235" s="9"/>
      <c r="AZH235" s="9"/>
      <c r="AZI235" s="9"/>
      <c r="AZJ235" s="9"/>
      <c r="AZK235" s="9"/>
      <c r="AZL235" s="9"/>
      <c r="AZM235" s="9"/>
      <c r="AZN235" s="9"/>
      <c r="AZO235" s="9"/>
      <c r="AZP235" s="9"/>
      <c r="AZQ235" s="9"/>
      <c r="AZR235" s="9"/>
      <c r="AZS235" s="9"/>
      <c r="AZT235" s="9"/>
      <c r="AZU235" s="9"/>
      <c r="AZV235" s="9"/>
      <c r="AZW235" s="9"/>
      <c r="AZX235" s="9"/>
      <c r="AZY235" s="9"/>
      <c r="AZZ235" s="9"/>
      <c r="BAA235" s="9"/>
      <c r="BAB235" s="9"/>
      <c r="BAC235" s="9"/>
      <c r="BAD235" s="9"/>
      <c r="BAE235" s="9"/>
      <c r="BAF235" s="9"/>
      <c r="BAG235" s="9"/>
      <c r="BAH235" s="9"/>
      <c r="BAI235" s="9"/>
      <c r="BAJ235" s="9"/>
      <c r="BAK235" s="9"/>
      <c r="BAL235" s="9"/>
      <c r="BAM235" s="9"/>
      <c r="BAN235" s="9"/>
      <c r="BAO235" s="9"/>
      <c r="BAP235" s="9"/>
      <c r="BAQ235" s="9"/>
      <c r="BAR235" s="9"/>
      <c r="BAS235" s="9"/>
      <c r="BAT235" s="9"/>
      <c r="BAU235" s="9"/>
      <c r="BAV235" s="9"/>
      <c r="BAW235" s="9"/>
      <c r="BAX235" s="9"/>
      <c r="BAY235" s="9"/>
      <c r="BAZ235" s="9"/>
      <c r="BBA235" s="9"/>
      <c r="BBB235" s="9"/>
      <c r="BBC235" s="9"/>
      <c r="BBD235" s="9"/>
      <c r="BBE235" s="9"/>
      <c r="BBF235" s="9"/>
      <c r="BBG235" s="9"/>
      <c r="BBH235" s="9"/>
      <c r="BBI235" s="9"/>
      <c r="BBJ235" s="9"/>
      <c r="BBK235" s="9"/>
      <c r="BBL235" s="9"/>
      <c r="BBM235" s="9"/>
      <c r="BBN235" s="9"/>
      <c r="BBO235" s="9"/>
      <c r="BBP235" s="9"/>
      <c r="BBQ235" s="9"/>
      <c r="BBR235" s="9"/>
      <c r="BBS235" s="9"/>
      <c r="BBT235" s="9"/>
      <c r="BBU235" s="9"/>
      <c r="BBV235" s="9"/>
      <c r="BBW235" s="9"/>
      <c r="BBX235" s="9"/>
      <c r="BBY235" s="9"/>
      <c r="BBZ235" s="9"/>
      <c r="BCA235" s="9"/>
      <c r="BCB235" s="9"/>
      <c r="BCC235" s="9"/>
      <c r="BCD235" s="9"/>
      <c r="BCE235" s="9"/>
      <c r="BCF235" s="9"/>
      <c r="BCG235" s="9"/>
      <c r="BCH235" s="9"/>
      <c r="BCI235" s="9"/>
      <c r="BCJ235" s="9"/>
      <c r="BCK235" s="9"/>
      <c r="BCL235" s="9"/>
      <c r="BCM235" s="9"/>
      <c r="BCN235" s="9"/>
      <c r="BCO235" s="9"/>
      <c r="BCP235" s="9"/>
      <c r="BCQ235" s="9"/>
      <c r="BCR235" s="9"/>
      <c r="BCS235" s="9"/>
      <c r="BCT235" s="9"/>
      <c r="BCU235" s="9"/>
      <c r="BCV235" s="9"/>
      <c r="BCW235" s="9"/>
      <c r="BCX235" s="9"/>
      <c r="BCY235" s="9"/>
      <c r="BCZ235" s="9"/>
      <c r="BDA235" s="9"/>
      <c r="BDB235" s="9"/>
      <c r="BDC235" s="9"/>
      <c r="BDD235" s="9"/>
      <c r="BDE235" s="9"/>
      <c r="BDF235" s="9"/>
      <c r="BDG235" s="9"/>
      <c r="BDH235" s="9"/>
      <c r="BDI235" s="9"/>
      <c r="BDJ235" s="9"/>
      <c r="BDK235" s="9"/>
      <c r="BDL235" s="9"/>
      <c r="BDM235" s="9"/>
      <c r="BDN235" s="9"/>
      <c r="BDO235" s="9"/>
      <c r="BDP235" s="9"/>
      <c r="BDQ235" s="9"/>
      <c r="BDR235" s="9"/>
      <c r="BDS235" s="9"/>
      <c r="BDT235" s="9"/>
      <c r="BDU235" s="9"/>
      <c r="BDV235" s="9"/>
      <c r="BDW235" s="9"/>
      <c r="BDX235" s="9"/>
      <c r="BDY235" s="9"/>
      <c r="BDZ235" s="9"/>
      <c r="BEA235" s="9"/>
      <c r="BEB235" s="9"/>
      <c r="BEC235" s="9"/>
      <c r="BED235" s="9"/>
      <c r="BEE235" s="9"/>
      <c r="BEF235" s="9"/>
      <c r="BEG235" s="9"/>
      <c r="BEH235" s="9"/>
      <c r="BEI235" s="9"/>
      <c r="BEJ235" s="9"/>
      <c r="BEK235" s="9"/>
      <c r="BEL235" s="9"/>
      <c r="BEM235" s="9"/>
      <c r="BEN235" s="9"/>
      <c r="BEO235" s="9"/>
      <c r="BEP235" s="9"/>
      <c r="BEQ235" s="9"/>
      <c r="BER235" s="9"/>
      <c r="BES235" s="9"/>
      <c r="BET235" s="9"/>
      <c r="BEU235" s="9"/>
      <c r="BEV235" s="9"/>
      <c r="BEW235" s="9"/>
      <c r="BEX235" s="9"/>
      <c r="BEY235" s="9"/>
      <c r="BEZ235" s="9"/>
      <c r="BFA235" s="9"/>
      <c r="BFB235" s="9"/>
      <c r="BFC235" s="9"/>
      <c r="BFD235" s="9"/>
      <c r="BFE235" s="9"/>
      <c r="BFF235" s="9"/>
      <c r="BFG235" s="9"/>
      <c r="BFH235" s="9"/>
      <c r="BFI235" s="9"/>
      <c r="BFJ235" s="9"/>
      <c r="BFK235" s="9"/>
      <c r="BFL235" s="9"/>
      <c r="BFM235" s="9"/>
      <c r="BFN235" s="9"/>
      <c r="BFO235" s="9"/>
      <c r="BFP235" s="9"/>
      <c r="BFQ235" s="9"/>
      <c r="BFR235" s="9"/>
      <c r="BFS235" s="9"/>
      <c r="BFT235" s="9"/>
      <c r="BFU235" s="9"/>
      <c r="BFV235" s="9"/>
      <c r="BFW235" s="9"/>
      <c r="BFX235" s="9"/>
      <c r="BFY235" s="9"/>
      <c r="BFZ235" s="9"/>
      <c r="BGA235" s="9"/>
      <c r="BGB235" s="9"/>
      <c r="BGC235" s="9"/>
      <c r="BGD235" s="9"/>
      <c r="BGE235" s="9"/>
      <c r="BGF235" s="9"/>
      <c r="BGG235" s="9"/>
      <c r="BGH235" s="9"/>
      <c r="BGI235" s="9"/>
      <c r="BGJ235" s="9"/>
      <c r="BGK235" s="9"/>
      <c r="BGL235" s="9"/>
      <c r="BGM235" s="9"/>
      <c r="BGN235" s="9"/>
      <c r="BGO235" s="9"/>
      <c r="BGP235" s="9"/>
      <c r="BGQ235" s="9"/>
      <c r="BGR235" s="9"/>
      <c r="BGS235" s="9"/>
      <c r="BGT235" s="9"/>
      <c r="BGU235" s="9"/>
      <c r="BGV235" s="9"/>
      <c r="BGW235" s="9"/>
      <c r="BGX235" s="9"/>
      <c r="BGY235" s="9"/>
      <c r="BGZ235" s="9"/>
      <c r="BHA235" s="9"/>
      <c r="BHB235" s="9"/>
      <c r="BHC235" s="9"/>
      <c r="BHD235" s="9"/>
      <c r="BHE235" s="9"/>
      <c r="BHF235" s="9"/>
      <c r="BHG235" s="9"/>
      <c r="BHH235" s="9"/>
      <c r="BHI235" s="9"/>
      <c r="BHJ235" s="9"/>
      <c r="BHK235" s="9"/>
      <c r="BHL235" s="9"/>
      <c r="BHM235" s="9"/>
      <c r="BHN235" s="9"/>
      <c r="BHO235" s="9"/>
      <c r="BHP235" s="9"/>
      <c r="BHQ235" s="9"/>
      <c r="BHR235" s="9"/>
      <c r="BHS235" s="9"/>
      <c r="BHT235" s="9"/>
      <c r="BHU235" s="9"/>
      <c r="BHV235" s="9"/>
      <c r="BHW235" s="9"/>
      <c r="BHX235" s="9"/>
      <c r="BHY235" s="9"/>
      <c r="BHZ235" s="9"/>
      <c r="BIA235" s="9"/>
      <c r="BIB235" s="9"/>
      <c r="BIC235" s="9"/>
      <c r="BID235" s="9"/>
      <c r="BIE235" s="9"/>
      <c r="BIF235" s="9"/>
      <c r="BIG235" s="9"/>
      <c r="BIH235" s="9"/>
      <c r="BII235" s="9"/>
      <c r="BIJ235" s="9"/>
      <c r="BIK235" s="9"/>
      <c r="BIL235" s="9"/>
      <c r="BIM235" s="9"/>
      <c r="BIN235" s="9"/>
      <c r="BIO235" s="9"/>
      <c r="BIP235" s="9"/>
      <c r="BIQ235" s="9"/>
      <c r="BIR235" s="9"/>
      <c r="BIS235" s="9"/>
      <c r="BIT235" s="9"/>
      <c r="BIU235" s="9"/>
      <c r="BIV235" s="9"/>
      <c r="BIW235" s="9"/>
      <c r="BIX235" s="9"/>
      <c r="BIY235" s="9"/>
      <c r="BIZ235" s="9"/>
      <c r="BJA235" s="9"/>
      <c r="BJB235" s="9"/>
      <c r="BJC235" s="9"/>
      <c r="BJD235" s="9"/>
      <c r="BJE235" s="9"/>
      <c r="BJF235" s="9"/>
      <c r="BJG235" s="9"/>
      <c r="BJH235" s="9"/>
      <c r="BJI235" s="9"/>
      <c r="BJJ235" s="9"/>
      <c r="BJK235" s="9"/>
      <c r="BJL235" s="9"/>
      <c r="BJM235" s="9"/>
      <c r="BJN235" s="9"/>
      <c r="BJO235" s="9"/>
      <c r="BJP235" s="9"/>
      <c r="BJQ235" s="9"/>
      <c r="BJR235" s="9"/>
      <c r="BJS235" s="9"/>
      <c r="BJT235" s="9"/>
      <c r="BJU235" s="9"/>
      <c r="BJV235" s="9"/>
      <c r="BJW235" s="9"/>
      <c r="BJX235" s="9"/>
      <c r="BJY235" s="9"/>
      <c r="BJZ235" s="9"/>
      <c r="BKA235" s="9"/>
      <c r="BKB235" s="9"/>
      <c r="BKC235" s="9"/>
      <c r="BKD235" s="9"/>
      <c r="BKE235" s="9"/>
      <c r="BKF235" s="9"/>
      <c r="BKG235" s="9"/>
      <c r="BKH235" s="9"/>
      <c r="BKI235" s="9"/>
      <c r="BKJ235" s="9"/>
      <c r="BKK235" s="9"/>
      <c r="BKL235" s="9"/>
      <c r="BKM235" s="9"/>
      <c r="BKN235" s="9"/>
      <c r="BKO235" s="9"/>
      <c r="BKP235" s="9"/>
      <c r="BKQ235" s="9"/>
      <c r="BKR235" s="9"/>
      <c r="BKS235" s="9"/>
      <c r="BKT235" s="9"/>
      <c r="BKU235" s="9"/>
      <c r="BKV235" s="9"/>
      <c r="BKW235" s="9"/>
      <c r="BKX235" s="9"/>
      <c r="BKY235" s="9"/>
      <c r="BKZ235" s="9"/>
      <c r="BLA235" s="9"/>
      <c r="BLB235" s="9"/>
      <c r="BLC235" s="9"/>
      <c r="BLD235" s="9"/>
      <c r="BLE235" s="9"/>
      <c r="BLF235" s="9"/>
      <c r="BLG235" s="9"/>
      <c r="BLH235" s="9"/>
      <c r="BLI235" s="9"/>
      <c r="BLJ235" s="9"/>
      <c r="BLK235" s="9"/>
      <c r="BLL235" s="9"/>
      <c r="BLM235" s="9"/>
      <c r="BLN235" s="9"/>
      <c r="BLO235" s="9"/>
      <c r="BLP235" s="9"/>
      <c r="BLQ235" s="9"/>
      <c r="BLR235" s="9"/>
      <c r="BLS235" s="9"/>
      <c r="BLT235" s="9"/>
      <c r="BLU235" s="9"/>
      <c r="BLV235" s="9"/>
      <c r="BLW235" s="9"/>
      <c r="BLX235" s="9"/>
      <c r="BLY235" s="9"/>
      <c r="BLZ235" s="9"/>
      <c r="BMA235" s="9"/>
      <c r="BMB235" s="9"/>
      <c r="BMC235" s="9"/>
      <c r="BMD235" s="9"/>
      <c r="BME235" s="9"/>
      <c r="BMF235" s="9"/>
      <c r="BMG235" s="9"/>
      <c r="BMH235" s="9"/>
      <c r="BMI235" s="9"/>
      <c r="BMJ235" s="9"/>
      <c r="BMK235" s="9"/>
      <c r="BML235" s="9"/>
      <c r="BMM235" s="9"/>
      <c r="BMN235" s="9"/>
      <c r="BMO235" s="9"/>
      <c r="BMP235" s="9"/>
      <c r="BMQ235" s="9"/>
      <c r="BMR235" s="9"/>
      <c r="BMS235" s="9"/>
      <c r="BMT235" s="9"/>
      <c r="BMU235" s="9"/>
      <c r="BMV235" s="9"/>
      <c r="BMW235" s="9"/>
      <c r="BMX235" s="9"/>
      <c r="BMY235" s="9"/>
      <c r="BMZ235" s="9"/>
      <c r="BNA235" s="9"/>
      <c r="BNB235" s="9"/>
      <c r="BNC235" s="9"/>
      <c r="BND235" s="9"/>
      <c r="BNE235" s="9"/>
      <c r="BNF235" s="9"/>
      <c r="BNG235" s="9"/>
      <c r="BNH235" s="9"/>
      <c r="BNI235" s="9"/>
      <c r="BNJ235" s="9"/>
      <c r="BNK235" s="9"/>
      <c r="BNL235" s="9"/>
      <c r="BNM235" s="9"/>
      <c r="BNN235" s="9"/>
      <c r="BNO235" s="9"/>
      <c r="BNP235" s="9"/>
      <c r="BNQ235" s="9"/>
      <c r="BNR235" s="9"/>
      <c r="BNS235" s="9"/>
      <c r="BNT235" s="9"/>
      <c r="BNU235" s="9"/>
      <c r="BNV235" s="9"/>
      <c r="BNW235" s="9"/>
      <c r="BNX235" s="9"/>
      <c r="BNY235" s="9"/>
      <c r="BNZ235" s="9"/>
      <c r="BOA235" s="9"/>
      <c r="BOB235" s="9"/>
      <c r="BOC235" s="9"/>
      <c r="BOD235" s="9"/>
      <c r="BOE235" s="9"/>
      <c r="BOF235" s="9"/>
      <c r="BOG235" s="9"/>
      <c r="BOH235" s="9"/>
      <c r="BOI235" s="9"/>
      <c r="BOJ235" s="9"/>
      <c r="BOK235" s="9"/>
      <c r="BOL235" s="9"/>
      <c r="BOM235" s="9"/>
      <c r="BON235" s="9"/>
      <c r="BOO235" s="9"/>
      <c r="BOP235" s="9"/>
      <c r="BOQ235" s="9"/>
      <c r="BOR235" s="9"/>
      <c r="BOS235" s="9"/>
      <c r="BOT235" s="9"/>
      <c r="BOU235" s="9"/>
      <c r="BOV235" s="9"/>
      <c r="BOW235" s="9"/>
      <c r="BOX235" s="9"/>
      <c r="BOY235" s="9"/>
      <c r="BOZ235" s="9"/>
      <c r="BPA235" s="9"/>
      <c r="BPB235" s="9"/>
      <c r="BPC235" s="9"/>
      <c r="BPD235" s="9"/>
      <c r="BPE235" s="9"/>
      <c r="BPF235" s="9"/>
      <c r="BPG235" s="9"/>
      <c r="BPH235" s="9"/>
      <c r="BPI235" s="9"/>
      <c r="BPJ235" s="9"/>
      <c r="BPK235" s="9"/>
      <c r="BPL235" s="9"/>
      <c r="BPM235" s="9"/>
      <c r="BPN235" s="9"/>
      <c r="BPO235" s="9"/>
      <c r="BPP235" s="9"/>
      <c r="BPQ235" s="9"/>
      <c r="BPR235" s="9"/>
      <c r="BPS235" s="9"/>
      <c r="BPT235" s="9"/>
      <c r="BPU235" s="9"/>
      <c r="BPV235" s="9"/>
      <c r="BPW235" s="9"/>
      <c r="BPX235" s="9"/>
      <c r="BPY235" s="9"/>
      <c r="BPZ235" s="9"/>
      <c r="BQA235" s="9"/>
      <c r="BQB235" s="9"/>
      <c r="BQC235" s="9"/>
      <c r="BQD235" s="9"/>
      <c r="BQE235" s="9"/>
      <c r="BQF235" s="9"/>
      <c r="BQG235" s="9"/>
      <c r="BQH235" s="9"/>
      <c r="BQI235" s="9"/>
      <c r="BQJ235" s="9"/>
      <c r="BQK235" s="9"/>
      <c r="BQL235" s="9"/>
      <c r="BQM235" s="9"/>
      <c r="BQN235" s="9"/>
      <c r="BQO235" s="9"/>
      <c r="BQP235" s="9"/>
      <c r="BQQ235" s="9"/>
      <c r="BQR235" s="9"/>
      <c r="BQS235" s="9"/>
      <c r="BQT235" s="9"/>
      <c r="BQU235" s="9"/>
      <c r="BQV235" s="9"/>
      <c r="BQW235" s="9"/>
      <c r="BQX235" s="9"/>
      <c r="BQY235" s="9"/>
      <c r="BQZ235" s="9"/>
      <c r="BRA235" s="9"/>
      <c r="BRB235" s="9"/>
      <c r="BRC235" s="9"/>
      <c r="BRD235" s="9"/>
      <c r="BRE235" s="9"/>
      <c r="BRF235" s="9"/>
      <c r="BRG235" s="9"/>
      <c r="BRH235" s="9"/>
      <c r="BRI235" s="9"/>
      <c r="BRJ235" s="9"/>
      <c r="BRK235" s="9"/>
      <c r="BRL235" s="9"/>
      <c r="BRM235" s="9"/>
      <c r="BRN235" s="9"/>
      <c r="BRO235" s="9"/>
      <c r="BRP235" s="9"/>
      <c r="BRQ235" s="9"/>
      <c r="BRR235" s="9"/>
      <c r="BRS235" s="9"/>
      <c r="BRT235" s="9"/>
      <c r="BRU235" s="9"/>
      <c r="BRV235" s="9"/>
      <c r="BRW235" s="9"/>
      <c r="BRX235" s="9"/>
      <c r="BRY235" s="9"/>
      <c r="BRZ235" s="9"/>
      <c r="BSA235" s="9"/>
      <c r="BSB235" s="9"/>
      <c r="BSC235" s="9"/>
      <c r="BSD235" s="9"/>
      <c r="BSE235" s="9"/>
      <c r="BSF235" s="9"/>
      <c r="BSG235" s="9"/>
      <c r="BSH235" s="9"/>
      <c r="BSI235" s="9"/>
      <c r="BSJ235" s="9"/>
      <c r="BSK235" s="9"/>
      <c r="BSL235" s="9"/>
      <c r="BSM235" s="9"/>
      <c r="BSN235" s="9"/>
      <c r="BSO235" s="9"/>
      <c r="BSP235" s="9"/>
      <c r="BSQ235" s="9"/>
      <c r="BSR235" s="9"/>
      <c r="BSS235" s="9"/>
      <c r="BST235" s="9"/>
      <c r="BSU235" s="9"/>
      <c r="BSV235" s="9"/>
      <c r="BSW235" s="9"/>
      <c r="BSX235" s="9"/>
      <c r="BSY235" s="9"/>
      <c r="BSZ235" s="9"/>
      <c r="BTA235" s="9"/>
      <c r="BTB235" s="9"/>
      <c r="BTC235" s="9"/>
      <c r="BTD235" s="9"/>
      <c r="BTE235" s="9"/>
      <c r="BTF235" s="9"/>
      <c r="BTG235" s="9"/>
      <c r="BTH235" s="9"/>
      <c r="BTI235" s="9"/>
      <c r="BTJ235" s="9"/>
      <c r="BTK235" s="9"/>
      <c r="BTL235" s="9"/>
      <c r="BTM235" s="9"/>
      <c r="BTN235" s="9"/>
      <c r="BTO235" s="9"/>
      <c r="BTP235" s="9"/>
      <c r="BTQ235" s="9"/>
      <c r="BTR235" s="9"/>
      <c r="BTS235" s="9"/>
      <c r="BTT235" s="9"/>
      <c r="BTU235" s="9"/>
      <c r="BTV235" s="9"/>
      <c r="BTW235" s="9"/>
      <c r="BTX235" s="9"/>
      <c r="BTY235" s="9"/>
      <c r="BTZ235" s="9"/>
      <c r="BUA235" s="9"/>
      <c r="BUB235" s="9"/>
      <c r="BUC235" s="9"/>
      <c r="BUD235" s="9"/>
      <c r="BUE235" s="9"/>
      <c r="BUF235" s="9"/>
      <c r="BUG235" s="9"/>
      <c r="BUH235" s="9"/>
      <c r="BUI235" s="9"/>
      <c r="BUJ235" s="9"/>
      <c r="BUK235" s="9"/>
      <c r="BUL235" s="9"/>
      <c r="BUM235" s="9"/>
      <c r="BUN235" s="9"/>
      <c r="BUO235" s="9"/>
      <c r="BUP235" s="9"/>
      <c r="BUQ235" s="9"/>
      <c r="BUR235" s="9"/>
      <c r="BUS235" s="9"/>
      <c r="BUT235" s="9"/>
      <c r="BUU235" s="9"/>
      <c r="BUV235" s="9"/>
      <c r="BUW235" s="9"/>
      <c r="BUX235" s="9"/>
      <c r="BUY235" s="9"/>
      <c r="BUZ235" s="9"/>
      <c r="BVA235" s="9"/>
      <c r="BVB235" s="9"/>
      <c r="BVC235" s="9"/>
      <c r="BVD235" s="9"/>
      <c r="BVE235" s="9"/>
      <c r="BVF235" s="9"/>
      <c r="BVG235" s="9"/>
      <c r="BVH235" s="9"/>
      <c r="BVI235" s="9"/>
      <c r="BVJ235" s="9"/>
      <c r="BVK235" s="9"/>
      <c r="BVL235" s="9"/>
      <c r="BVM235" s="9"/>
      <c r="BVN235" s="9"/>
      <c r="BVO235" s="9"/>
      <c r="BVP235" s="9"/>
      <c r="BVQ235" s="9"/>
      <c r="BVR235" s="9"/>
      <c r="BVS235" s="9"/>
      <c r="BVT235" s="9"/>
      <c r="BVU235" s="9"/>
      <c r="BVV235" s="9"/>
      <c r="BVW235" s="9"/>
      <c r="BVX235" s="9"/>
      <c r="BVY235" s="9"/>
      <c r="BVZ235" s="9"/>
      <c r="BWA235" s="9"/>
      <c r="BWB235" s="9"/>
      <c r="BWC235" s="9"/>
      <c r="BWD235" s="9"/>
      <c r="BWE235" s="9"/>
      <c r="BWF235" s="9"/>
      <c r="BWG235" s="9"/>
      <c r="BWH235" s="9"/>
      <c r="BWI235" s="9"/>
      <c r="BWJ235" s="9"/>
      <c r="BWK235" s="9"/>
      <c r="BWL235" s="9"/>
      <c r="BWM235" s="9"/>
      <c r="BWN235" s="9"/>
      <c r="BWO235" s="9"/>
      <c r="BWP235" s="9"/>
      <c r="BWQ235" s="9"/>
      <c r="BWR235" s="9"/>
      <c r="BWS235" s="9"/>
      <c r="BWT235" s="9"/>
      <c r="BWU235" s="9"/>
      <c r="BWV235" s="9"/>
      <c r="BWW235" s="9"/>
      <c r="BWX235" s="9"/>
      <c r="BWY235" s="9"/>
      <c r="BWZ235" s="9"/>
      <c r="BXA235" s="9"/>
      <c r="BXB235" s="9"/>
      <c r="BXC235" s="9"/>
      <c r="BXD235" s="9"/>
    </row>
    <row r="236" ht="14.25" customHeight="1">
      <c r="A236" s="9">
        <v>11.0</v>
      </c>
      <c r="B236" s="9" t="s">
        <v>11947</v>
      </c>
      <c r="C236" s="9" t="s">
        <v>11948</v>
      </c>
      <c r="D236" s="9" t="s">
        <v>11948</v>
      </c>
      <c r="E236" s="9"/>
      <c r="F236" s="9">
        <v>11.0</v>
      </c>
      <c r="G236" s="9" t="s">
        <v>13866</v>
      </c>
      <c r="H236" s="9"/>
      <c r="I236" s="9"/>
      <c r="J236" s="9"/>
      <c r="K236" s="9"/>
      <c r="L236" s="9">
        <v>9.0</v>
      </c>
      <c r="M236" s="9"/>
      <c r="N236" s="9">
        <v>1.0</v>
      </c>
      <c r="O236" s="9">
        <v>1.0</v>
      </c>
      <c r="P236" s="9">
        <v>0.0</v>
      </c>
      <c r="Q236" s="9" t="s">
        <v>13867</v>
      </c>
      <c r="R236" s="9"/>
      <c r="S236" s="9" t="s">
        <v>3548</v>
      </c>
      <c r="T236" s="9" t="s">
        <v>3546</v>
      </c>
      <c r="ANB236" s="9"/>
      <c r="ANC236" s="9"/>
      <c r="AND236" s="9"/>
      <c r="ANE236" s="9"/>
      <c r="ANF236" s="9"/>
      <c r="ANG236" s="9"/>
      <c r="ANH236" s="9"/>
      <c r="ANI236" s="9"/>
      <c r="ANJ236" s="9"/>
      <c r="ANK236" s="9"/>
      <c r="ANL236" s="9"/>
      <c r="ANM236" s="9"/>
      <c r="ANN236" s="9"/>
      <c r="ANO236" s="9"/>
      <c r="ANP236" s="9"/>
      <c r="ANQ236" s="9"/>
      <c r="ANR236" s="9"/>
      <c r="ANS236" s="9"/>
      <c r="ANT236" s="9"/>
      <c r="ANU236" s="9"/>
      <c r="ANV236" s="9"/>
      <c r="ANW236" s="9"/>
      <c r="ANX236" s="9"/>
      <c r="ANY236" s="9"/>
      <c r="ANZ236" s="9"/>
      <c r="AOA236" s="9"/>
      <c r="AOB236" s="9"/>
      <c r="AOC236" s="9"/>
      <c r="AOD236" s="9"/>
      <c r="AOE236" s="9"/>
      <c r="AOF236" s="9"/>
      <c r="AOG236" s="9"/>
      <c r="AOH236" s="9"/>
      <c r="AOI236" s="9"/>
      <c r="AOJ236" s="9"/>
      <c r="AOK236" s="9"/>
      <c r="AOL236" s="9"/>
      <c r="AOM236" s="9"/>
      <c r="AON236" s="9"/>
      <c r="AOO236" s="9"/>
      <c r="AOP236" s="9"/>
      <c r="AOQ236" s="9"/>
      <c r="AOR236" s="9"/>
      <c r="AOS236" s="9"/>
      <c r="AOT236" s="9"/>
      <c r="AOU236" s="9"/>
      <c r="AOV236" s="9"/>
      <c r="AOW236" s="9"/>
      <c r="AOX236" s="9"/>
      <c r="AOY236" s="9"/>
      <c r="AOZ236" s="9"/>
      <c r="APA236" s="9"/>
      <c r="APB236" s="9"/>
      <c r="APC236" s="9"/>
      <c r="APD236" s="9"/>
      <c r="APE236" s="9"/>
      <c r="APF236" s="9"/>
      <c r="APG236" s="9"/>
      <c r="APH236" s="9"/>
      <c r="API236" s="9"/>
      <c r="APJ236" s="9"/>
      <c r="APK236" s="9"/>
      <c r="APL236" s="9"/>
      <c r="APM236" s="9"/>
      <c r="APN236" s="9"/>
      <c r="APO236" s="9"/>
      <c r="APP236" s="9"/>
      <c r="APQ236" s="9"/>
      <c r="APR236" s="9"/>
      <c r="APS236" s="9"/>
      <c r="APT236" s="9"/>
      <c r="APU236" s="9"/>
      <c r="APV236" s="9"/>
      <c r="APW236" s="9"/>
      <c r="APX236" s="9"/>
      <c r="APY236" s="9"/>
      <c r="APZ236" s="9"/>
      <c r="AQA236" s="9"/>
      <c r="AQB236" s="9"/>
      <c r="AQC236" s="9"/>
      <c r="AQD236" s="9"/>
      <c r="AQE236" s="9"/>
      <c r="AQF236" s="9"/>
      <c r="AQG236" s="9"/>
      <c r="AQH236" s="9"/>
      <c r="AQI236" s="9"/>
      <c r="AQJ236" s="9"/>
      <c r="AQK236" s="9"/>
      <c r="AQL236" s="9"/>
      <c r="AQM236" s="9"/>
      <c r="AQN236" s="9"/>
      <c r="AQO236" s="9"/>
      <c r="AQP236" s="9"/>
      <c r="AQQ236" s="9"/>
      <c r="AQR236" s="9"/>
      <c r="AQS236" s="9"/>
      <c r="AQT236" s="9"/>
      <c r="AQU236" s="9"/>
      <c r="AQV236" s="9"/>
      <c r="AQW236" s="9"/>
      <c r="AQX236" s="9"/>
      <c r="AQY236" s="9"/>
      <c r="AQZ236" s="9"/>
      <c r="ARA236" s="9"/>
      <c r="ARB236" s="9"/>
      <c r="ARC236" s="9"/>
      <c r="ARD236" s="9"/>
      <c r="ARE236" s="9"/>
      <c r="ARF236" s="9"/>
      <c r="ARG236" s="9"/>
      <c r="ARH236" s="9"/>
      <c r="ARI236" s="9"/>
      <c r="ARJ236" s="9"/>
      <c r="ARK236" s="9"/>
      <c r="ARL236" s="9"/>
      <c r="ARM236" s="9"/>
      <c r="ARN236" s="9"/>
      <c r="ARO236" s="9"/>
      <c r="ARP236" s="9"/>
      <c r="ARQ236" s="9"/>
      <c r="ARR236" s="9"/>
      <c r="ARS236" s="9"/>
      <c r="ART236" s="9"/>
      <c r="ARU236" s="9"/>
      <c r="ARV236" s="9"/>
      <c r="ARW236" s="9"/>
      <c r="ARX236" s="9"/>
      <c r="ARY236" s="9"/>
      <c r="ARZ236" s="9"/>
      <c r="ASA236" s="9"/>
      <c r="ASB236" s="9"/>
      <c r="ASC236" s="9"/>
      <c r="ASD236" s="9"/>
      <c r="ASE236" s="9"/>
      <c r="ASF236" s="9"/>
      <c r="ASG236" s="9"/>
      <c r="ASH236" s="9"/>
      <c r="ASI236" s="9"/>
      <c r="ASJ236" s="9"/>
      <c r="ASK236" s="9"/>
      <c r="ASL236" s="9"/>
      <c r="ASM236" s="9"/>
      <c r="ASN236" s="9"/>
      <c r="ASO236" s="9"/>
      <c r="ASP236" s="9"/>
      <c r="ASQ236" s="9"/>
      <c r="ASR236" s="9"/>
      <c r="ASS236" s="9"/>
      <c r="AST236" s="9"/>
      <c r="ASU236" s="9"/>
      <c r="ASV236" s="9"/>
      <c r="ASW236" s="9"/>
      <c r="ASX236" s="9"/>
      <c r="ASY236" s="9"/>
      <c r="ASZ236" s="9"/>
      <c r="ATA236" s="9"/>
      <c r="ATB236" s="9"/>
      <c r="ATC236" s="9"/>
      <c r="ATD236" s="9"/>
      <c r="ATE236" s="9"/>
      <c r="ATF236" s="9"/>
      <c r="ATG236" s="9"/>
      <c r="ATH236" s="9"/>
      <c r="ATI236" s="9"/>
      <c r="ATJ236" s="9"/>
      <c r="ATK236" s="9"/>
      <c r="ATL236" s="9"/>
      <c r="ATM236" s="9"/>
      <c r="ATN236" s="9"/>
      <c r="ATO236" s="9"/>
      <c r="ATP236" s="9"/>
      <c r="ATQ236" s="9"/>
      <c r="ATR236" s="9"/>
      <c r="ATS236" s="9"/>
      <c r="ATT236" s="9"/>
      <c r="ATU236" s="9"/>
      <c r="ATV236" s="9"/>
      <c r="ATW236" s="9"/>
      <c r="ATX236" s="9"/>
      <c r="ATY236" s="9" t="s">
        <v>5691</v>
      </c>
      <c r="ATZ236" s="9" t="s">
        <v>5691</v>
      </c>
      <c r="AUA236" s="9" t="s">
        <v>8907</v>
      </c>
      <c r="AUB236" s="9"/>
      <c r="AUC236" s="9"/>
      <c r="AUD236" s="9"/>
      <c r="AUE236" s="9"/>
      <c r="AUF236" s="9"/>
      <c r="AUG236" s="9"/>
      <c r="AUH236" s="9"/>
      <c r="AUI236" s="9"/>
      <c r="AUJ236" s="9"/>
      <c r="AUK236" s="9"/>
      <c r="AUL236" s="9"/>
      <c r="AUM236" s="9"/>
      <c r="AUN236" s="9"/>
      <c r="AUO236" s="9"/>
      <c r="AUP236" s="9"/>
      <c r="AUQ236" s="9"/>
      <c r="AUR236" s="9"/>
      <c r="AUS236" s="9"/>
      <c r="AUT236" s="9"/>
      <c r="AUU236" s="9"/>
      <c r="AUV236" s="9"/>
      <c r="AUW236" s="9"/>
      <c r="AUX236" s="9"/>
      <c r="AUY236" s="9"/>
      <c r="AUZ236" s="9"/>
      <c r="AVA236" s="9"/>
      <c r="AVB236" s="9"/>
      <c r="AVC236" s="9"/>
      <c r="AVD236" s="9"/>
      <c r="AVE236" s="9"/>
      <c r="AVF236" s="9"/>
      <c r="AVG236" s="9"/>
      <c r="AVH236" s="9"/>
      <c r="AVI236" s="9"/>
      <c r="AVJ236" s="9"/>
      <c r="AVK236" s="9" t="s">
        <v>13868</v>
      </c>
      <c r="AVL236" s="9"/>
      <c r="AVM236" s="9"/>
      <c r="AVN236" s="9"/>
      <c r="AVO236" s="9"/>
      <c r="AVP236" s="9"/>
      <c r="AVQ236" s="9"/>
      <c r="AVR236" s="9"/>
      <c r="AVS236" s="9"/>
      <c r="AVT236" s="9"/>
      <c r="AVU236" s="9"/>
      <c r="AVV236" s="9"/>
      <c r="AVW236" s="9"/>
      <c r="AVX236" s="9"/>
      <c r="AVY236" s="9"/>
      <c r="AVZ236" s="9"/>
      <c r="AWA236" s="9"/>
      <c r="AWB236" s="9"/>
      <c r="AWC236" s="9"/>
      <c r="AWD236" s="9"/>
      <c r="AWE236" s="9"/>
      <c r="AWF236" s="9"/>
      <c r="AWG236" s="9"/>
      <c r="AWH236" s="9"/>
      <c r="AWI236" s="9"/>
      <c r="AWJ236" s="9"/>
      <c r="AWK236" s="9"/>
      <c r="AWL236" s="9"/>
      <c r="AWM236" s="9"/>
      <c r="AWN236" s="9"/>
      <c r="AWO236" s="9"/>
      <c r="AWP236" s="9"/>
      <c r="AWQ236" s="9"/>
      <c r="AWR236" s="9"/>
      <c r="AWS236" s="9"/>
      <c r="AWT236" s="9"/>
      <c r="AWU236" s="9"/>
      <c r="AWV236" s="9"/>
      <c r="AWW236" s="9"/>
      <c r="AWX236" s="9"/>
      <c r="AWY236" s="9"/>
      <c r="AWZ236" s="9"/>
      <c r="AXA236" s="9"/>
      <c r="AXB236" s="9" t="s">
        <v>5707</v>
      </c>
      <c r="AXC236" s="9"/>
      <c r="AXD236" s="9"/>
      <c r="AXE236" s="9"/>
      <c r="AXF236" s="9"/>
      <c r="AXG236" s="9"/>
      <c r="AXH236" s="9"/>
      <c r="AXI236" s="9"/>
      <c r="AXJ236" s="9"/>
      <c r="AXK236" s="9">
        <v>1140.0</v>
      </c>
      <c r="AXL236" s="9" t="s">
        <v>3549</v>
      </c>
      <c r="AXM236" s="9">
        <v>526.0</v>
      </c>
      <c r="AXN236" s="9"/>
      <c r="AXO236" s="9"/>
      <c r="AXP236" s="9"/>
      <c r="AXQ236" s="9"/>
      <c r="AXR236" s="9"/>
      <c r="AXS236" s="9"/>
      <c r="AXT236" s="9"/>
      <c r="AXU236" s="9"/>
      <c r="AXV236" s="9"/>
      <c r="AXW236" s="9"/>
      <c r="AXX236" s="9"/>
      <c r="AXY236" s="9"/>
      <c r="AXZ236" s="9"/>
      <c r="AYA236" s="9"/>
      <c r="AYB236" s="9"/>
      <c r="AYC236" s="9"/>
      <c r="AYD236" s="9" t="s">
        <v>3549</v>
      </c>
      <c r="AYE236" s="9"/>
      <c r="AYF236" s="9"/>
      <c r="AYG236" s="9"/>
      <c r="AYH236" s="9" t="s">
        <v>13869</v>
      </c>
      <c r="AYI236" s="9"/>
      <c r="AYJ236" s="9"/>
      <c r="AYK236" s="9"/>
      <c r="AYL236" s="9"/>
      <c r="AYM236" s="9"/>
      <c r="AYN236" s="9"/>
      <c r="AYO236" s="9"/>
      <c r="AYP236" s="9"/>
      <c r="AYQ236" s="9"/>
      <c r="AYR236" s="9"/>
      <c r="AYS236" s="9"/>
      <c r="AYT236" s="9"/>
      <c r="AYU236" s="9"/>
      <c r="AYV236" s="9"/>
      <c r="AYW236" s="9"/>
      <c r="AYX236" s="9"/>
      <c r="AYY236" s="9"/>
      <c r="AYZ236" s="9"/>
      <c r="AZA236" s="9"/>
      <c r="AZB236" s="9"/>
      <c r="AZC236" s="9"/>
      <c r="AZD236" s="9"/>
      <c r="AZE236" s="9"/>
      <c r="AZF236" s="9"/>
      <c r="AZG236" s="9"/>
      <c r="AZH236" s="9"/>
      <c r="AZI236" s="9"/>
      <c r="AZJ236" s="9"/>
      <c r="AZK236" s="9"/>
      <c r="AZL236" s="9"/>
      <c r="AZM236" s="9"/>
      <c r="AZN236" s="9"/>
      <c r="AZO236" s="9"/>
      <c r="AZP236" s="9"/>
      <c r="AZQ236" s="9"/>
      <c r="AZR236" s="9"/>
      <c r="AZS236" s="9"/>
      <c r="AZT236" s="9"/>
      <c r="AZU236" s="9"/>
      <c r="AZV236" s="9"/>
      <c r="AZW236" s="9"/>
      <c r="AZX236" s="9"/>
      <c r="AZY236" s="9"/>
      <c r="AZZ236" s="9"/>
      <c r="BAA236" s="9"/>
      <c r="BAB236" s="9"/>
      <c r="BAC236" s="9"/>
      <c r="BAD236" s="9"/>
      <c r="BAE236" s="9"/>
      <c r="BAF236" s="9"/>
      <c r="BAG236" s="9"/>
      <c r="BAH236" s="9"/>
      <c r="BAI236" s="9"/>
      <c r="BAJ236" s="9"/>
      <c r="BAK236" s="9"/>
      <c r="BAL236" s="9"/>
      <c r="BAM236" s="9"/>
      <c r="BAN236" s="9"/>
      <c r="BAO236" s="9"/>
      <c r="BAP236" s="9"/>
      <c r="BAQ236" s="9"/>
      <c r="BAR236" s="9"/>
      <c r="BAS236" s="9"/>
      <c r="BAT236" s="9"/>
      <c r="BAU236" s="9"/>
      <c r="BAV236" s="9"/>
      <c r="BAW236" s="9"/>
      <c r="BAX236" s="9"/>
      <c r="BAY236" s="9"/>
      <c r="BAZ236" s="9"/>
      <c r="BBA236" s="9"/>
      <c r="BBB236" s="9"/>
      <c r="BBC236" s="9"/>
      <c r="BBD236" s="9"/>
      <c r="BBE236" s="9"/>
      <c r="BBF236" s="9"/>
      <c r="BBG236" s="9"/>
      <c r="BBH236" s="9"/>
      <c r="BBI236" s="9"/>
      <c r="BBJ236" s="9"/>
      <c r="BBK236" s="9"/>
      <c r="BBL236" s="9"/>
      <c r="BBM236" s="9"/>
      <c r="BBN236" s="9"/>
      <c r="BBO236" s="9"/>
      <c r="BBP236" s="9"/>
      <c r="BBQ236" s="9"/>
      <c r="BBR236" s="9"/>
      <c r="BBS236" s="9"/>
      <c r="BBT236" s="9"/>
      <c r="BBU236" s="9"/>
      <c r="BBV236" s="9"/>
      <c r="BBW236" s="9"/>
      <c r="BBX236" s="9"/>
      <c r="BBY236" s="9"/>
      <c r="BBZ236" s="9"/>
      <c r="BCA236" s="9"/>
      <c r="BCB236" s="9"/>
      <c r="BCC236" s="9"/>
      <c r="BCD236" s="9"/>
      <c r="BCE236" s="9"/>
      <c r="BCF236" s="9"/>
      <c r="BCG236" s="9"/>
      <c r="BCH236" s="9"/>
      <c r="BCI236" s="9"/>
      <c r="BCJ236" s="9"/>
      <c r="BCK236" s="9"/>
      <c r="BCL236" s="9"/>
      <c r="BCM236" s="9"/>
      <c r="BCN236" s="9"/>
      <c r="BCO236" s="9"/>
      <c r="BCP236" s="9"/>
      <c r="BCQ236" s="9"/>
      <c r="BCR236" s="9"/>
      <c r="BCS236" s="9"/>
      <c r="BCT236" s="9"/>
      <c r="BCU236" s="9"/>
      <c r="BCV236" s="9"/>
      <c r="BCW236" s="9"/>
      <c r="BCX236" s="9"/>
      <c r="BCY236" s="9"/>
      <c r="BCZ236" s="9"/>
      <c r="BDA236" s="9"/>
      <c r="BDB236" s="9"/>
      <c r="BDC236" s="9"/>
      <c r="BDD236" s="9"/>
      <c r="BDE236" s="9"/>
      <c r="BDF236" s="9"/>
      <c r="BDG236" s="9"/>
      <c r="BDH236" s="9"/>
      <c r="BDI236" s="9"/>
      <c r="BDJ236" s="9"/>
      <c r="BDK236" s="9"/>
      <c r="BDL236" s="9"/>
      <c r="BDM236" s="9"/>
      <c r="BDN236" s="9"/>
      <c r="BDO236" s="9"/>
      <c r="BDP236" s="9"/>
      <c r="BDQ236" s="9"/>
      <c r="BDR236" s="9"/>
      <c r="BDS236" s="9"/>
      <c r="BDT236" s="9"/>
      <c r="BDU236" s="9"/>
      <c r="BDV236" s="9"/>
      <c r="BDW236" s="9"/>
      <c r="BDX236" s="9"/>
      <c r="BDY236" s="9"/>
      <c r="BDZ236" s="9"/>
      <c r="BEA236" s="9"/>
      <c r="BEB236" s="9"/>
      <c r="BEC236" s="9"/>
      <c r="BED236" s="9"/>
      <c r="BEE236" s="9"/>
      <c r="BEF236" s="9"/>
      <c r="BEG236" s="9"/>
      <c r="BEH236" s="9"/>
      <c r="BEI236" s="9"/>
      <c r="BEJ236" s="9"/>
      <c r="BEK236" s="9"/>
      <c r="BEL236" s="9"/>
      <c r="BEM236" s="9"/>
      <c r="BEN236" s="9"/>
      <c r="BEO236" s="9"/>
      <c r="BEP236" s="9"/>
      <c r="BEQ236" s="9"/>
      <c r="BER236" s="9"/>
      <c r="BES236" s="9"/>
      <c r="BET236" s="9"/>
      <c r="BEU236" s="9"/>
      <c r="BEV236" s="9"/>
      <c r="BEW236" s="9"/>
      <c r="BEX236" s="9"/>
      <c r="BEY236" s="9"/>
      <c r="BEZ236" s="9"/>
      <c r="BFA236" s="9"/>
      <c r="BFB236" s="9"/>
      <c r="BFC236" s="9"/>
      <c r="BFD236" s="9"/>
      <c r="BFE236" s="9"/>
      <c r="BFF236" s="9"/>
      <c r="BFG236" s="9"/>
      <c r="BFH236" s="9"/>
      <c r="BFI236" s="9"/>
      <c r="BFJ236" s="9"/>
      <c r="BFK236" s="9"/>
      <c r="BFL236" s="9"/>
      <c r="BFM236" s="9"/>
      <c r="BFN236" s="9"/>
      <c r="BFO236" s="9"/>
      <c r="BFP236" s="9"/>
      <c r="BFQ236" s="9"/>
      <c r="BFR236" s="9"/>
      <c r="BFS236" s="9"/>
      <c r="BFT236" s="9"/>
      <c r="BFU236" s="9"/>
      <c r="BFV236" s="9"/>
      <c r="BFW236" s="9"/>
      <c r="BFX236" s="9"/>
      <c r="BFY236" s="9"/>
      <c r="BFZ236" s="9"/>
      <c r="BGA236" s="9"/>
      <c r="BGB236" s="9"/>
      <c r="BGC236" s="9"/>
      <c r="BGD236" s="9"/>
      <c r="BGE236" s="9"/>
      <c r="BGF236" s="9"/>
      <c r="BGG236" s="9"/>
      <c r="BGH236" s="9"/>
      <c r="BGI236" s="9"/>
      <c r="BGJ236" s="9"/>
      <c r="BGK236" s="9"/>
      <c r="BGL236" s="9"/>
      <c r="BGM236" s="9"/>
      <c r="BGN236" s="9"/>
      <c r="BGO236" s="9"/>
      <c r="BGP236" s="9"/>
      <c r="BGQ236" s="9"/>
      <c r="BGR236" s="9"/>
      <c r="BGS236" s="9"/>
      <c r="BGT236" s="9"/>
      <c r="BGU236" s="9"/>
      <c r="BGV236" s="9"/>
      <c r="BGW236" s="9"/>
      <c r="BGX236" s="9"/>
      <c r="BGY236" s="9"/>
      <c r="BGZ236" s="9"/>
      <c r="BHA236" s="9"/>
      <c r="BHB236" s="9"/>
      <c r="BHC236" s="9"/>
      <c r="BHD236" s="9"/>
      <c r="BHE236" s="9"/>
      <c r="BHF236" s="9"/>
      <c r="BHG236" s="9"/>
      <c r="BHH236" s="9"/>
      <c r="BHI236" s="9"/>
      <c r="BHJ236" s="9"/>
      <c r="BHK236" s="9"/>
      <c r="BHL236" s="9"/>
      <c r="BHM236" s="9"/>
      <c r="BHN236" s="9"/>
      <c r="BHO236" s="9"/>
      <c r="BHP236" s="9"/>
      <c r="BHQ236" s="9"/>
      <c r="BHR236" s="9"/>
      <c r="BHS236" s="9"/>
      <c r="BHT236" s="9"/>
      <c r="BHU236" s="9"/>
      <c r="BHV236" s="9"/>
      <c r="BHW236" s="9"/>
      <c r="BHX236" s="9"/>
      <c r="BHY236" s="9"/>
      <c r="BHZ236" s="9"/>
      <c r="BIA236" s="9"/>
      <c r="BIB236" s="9"/>
      <c r="BIC236" s="9"/>
      <c r="BID236" s="9"/>
      <c r="BIE236" s="9"/>
      <c r="BIF236" s="9"/>
      <c r="BIG236" s="9"/>
      <c r="BIH236" s="9"/>
      <c r="BII236" s="9"/>
      <c r="BIJ236" s="9"/>
      <c r="BIK236" s="9"/>
      <c r="BIL236" s="9"/>
      <c r="BIM236" s="9"/>
      <c r="BIN236" s="9"/>
      <c r="BIO236" s="9"/>
      <c r="BIP236" s="9"/>
      <c r="BIQ236" s="9"/>
      <c r="BIR236" s="9"/>
      <c r="BIS236" s="9"/>
      <c r="BIT236" s="9"/>
      <c r="BIU236" s="9"/>
      <c r="BIV236" s="9"/>
      <c r="BIW236" s="9"/>
      <c r="BIX236" s="9"/>
      <c r="BIY236" s="9"/>
      <c r="BIZ236" s="9"/>
      <c r="BJA236" s="9"/>
      <c r="BJB236" s="9"/>
      <c r="BJC236" s="9"/>
      <c r="BJD236" s="9"/>
      <c r="BJE236" s="9"/>
      <c r="BJF236" s="9"/>
      <c r="BJG236" s="9"/>
      <c r="BJH236" s="9"/>
      <c r="BJI236" s="9"/>
      <c r="BJJ236" s="9"/>
      <c r="BJK236" s="9"/>
      <c r="BJL236" s="9"/>
      <c r="BJM236" s="9"/>
      <c r="BJN236" s="9"/>
      <c r="BJO236" s="9"/>
      <c r="BJP236" s="9"/>
      <c r="BJQ236" s="9"/>
      <c r="BJR236" s="9"/>
      <c r="BJS236" s="9"/>
      <c r="BJT236" s="9"/>
      <c r="BJU236" s="9"/>
      <c r="BJV236" s="9"/>
      <c r="BJW236" s="9"/>
      <c r="BJX236" s="9"/>
      <c r="BJY236" s="9"/>
      <c r="BJZ236" s="9"/>
      <c r="BKA236" s="9"/>
      <c r="BKB236" s="9"/>
      <c r="BKC236" s="9"/>
      <c r="BKD236" s="9"/>
      <c r="BKE236" s="9"/>
      <c r="BKF236" s="9"/>
      <c r="BKG236" s="9"/>
      <c r="BKH236" s="9"/>
      <c r="BKI236" s="9"/>
      <c r="BKJ236" s="9"/>
      <c r="BKK236" s="9"/>
      <c r="BKL236" s="9"/>
      <c r="BKM236" s="9"/>
      <c r="BKN236" s="9"/>
      <c r="BKO236" s="9"/>
      <c r="BKP236" s="9"/>
      <c r="BKQ236" s="9"/>
      <c r="BKR236" s="9"/>
      <c r="BKS236" s="9"/>
      <c r="BKT236" s="9"/>
      <c r="BKU236" s="9"/>
      <c r="BKV236" s="9"/>
      <c r="BKW236" s="9"/>
      <c r="BKX236" s="9"/>
      <c r="BKY236" s="9"/>
      <c r="BKZ236" s="9"/>
      <c r="BLA236" s="9"/>
      <c r="BLB236" s="9"/>
      <c r="BLC236" s="9"/>
      <c r="BLD236" s="9"/>
      <c r="BLE236" s="9"/>
      <c r="BLF236" s="9"/>
      <c r="BLG236" s="9"/>
      <c r="BLH236" s="9"/>
      <c r="BLI236" s="9"/>
      <c r="BLJ236" s="9"/>
      <c r="BLK236" s="9"/>
      <c r="BLL236" s="9"/>
      <c r="BLM236" s="9"/>
      <c r="BLN236" s="9"/>
      <c r="BLO236" s="9"/>
      <c r="BLP236" s="9"/>
      <c r="BLQ236" s="9"/>
      <c r="BLR236" s="9"/>
      <c r="BLS236" s="9"/>
      <c r="BLT236" s="9"/>
      <c r="BLU236" s="9"/>
      <c r="BLV236" s="9"/>
      <c r="BLW236" s="9"/>
      <c r="BLX236" s="9"/>
      <c r="BLY236" s="9"/>
      <c r="BLZ236" s="9"/>
      <c r="BMA236" s="9"/>
      <c r="BMB236" s="9"/>
      <c r="BMC236" s="9"/>
      <c r="BMD236" s="9"/>
      <c r="BME236" s="9"/>
      <c r="BMF236" s="9"/>
      <c r="BMG236" s="9"/>
      <c r="BMH236" s="9"/>
      <c r="BMI236" s="9"/>
      <c r="BMJ236" s="9"/>
      <c r="BMK236" s="9"/>
      <c r="BML236" s="9"/>
      <c r="BMM236" s="9"/>
      <c r="BMN236" s="9"/>
      <c r="BMO236" s="9"/>
      <c r="BMP236" s="9"/>
      <c r="BMQ236" s="9"/>
      <c r="BMR236" s="9"/>
      <c r="BMS236" s="9"/>
      <c r="BMT236" s="9"/>
      <c r="BMU236" s="9"/>
      <c r="BMV236" s="9"/>
      <c r="BMW236" s="9"/>
      <c r="BMX236" s="9"/>
      <c r="BMY236" s="9"/>
      <c r="BMZ236" s="9"/>
      <c r="BNA236" s="9"/>
      <c r="BNB236" s="9"/>
      <c r="BNC236" s="9"/>
      <c r="BND236" s="9"/>
      <c r="BNE236" s="9"/>
      <c r="BNF236" s="9"/>
      <c r="BNG236" s="9"/>
      <c r="BNH236" s="9"/>
      <c r="BNI236" s="9"/>
      <c r="BNJ236" s="9"/>
      <c r="BNK236" s="9"/>
      <c r="BNL236" s="9"/>
      <c r="BNM236" s="9"/>
      <c r="BNN236" s="9"/>
      <c r="BNO236" s="9"/>
      <c r="BNP236" s="9"/>
      <c r="BNQ236" s="9"/>
      <c r="BNR236" s="9"/>
      <c r="BNS236" s="9"/>
      <c r="BNT236" s="9"/>
      <c r="BNU236" s="9"/>
      <c r="BNV236" s="9"/>
      <c r="BNW236" s="9"/>
      <c r="BNX236" s="9"/>
      <c r="BNY236" s="9"/>
      <c r="BNZ236" s="9"/>
      <c r="BOA236" s="9"/>
      <c r="BOB236" s="9"/>
      <c r="BOC236" s="9"/>
      <c r="BOD236" s="9"/>
      <c r="BOE236" s="9"/>
      <c r="BOF236" s="9"/>
      <c r="BOG236" s="9"/>
      <c r="BOH236" s="9"/>
      <c r="BOI236" s="9"/>
      <c r="BOJ236" s="9"/>
      <c r="BOK236" s="9"/>
      <c r="BOL236" s="9"/>
      <c r="BOM236" s="9"/>
      <c r="BON236" s="9"/>
      <c r="BOO236" s="9"/>
      <c r="BOP236" s="9"/>
      <c r="BOQ236" s="9"/>
      <c r="BOR236" s="9"/>
      <c r="BOS236" s="9"/>
      <c r="BOT236" s="9"/>
      <c r="BOU236" s="9"/>
      <c r="BOV236" s="9"/>
      <c r="BOW236" s="9"/>
      <c r="BOX236" s="9"/>
      <c r="BOY236" s="9"/>
      <c r="BOZ236" s="9"/>
      <c r="BPA236" s="9"/>
      <c r="BPB236" s="9"/>
      <c r="BPC236" s="9"/>
      <c r="BPD236" s="9"/>
      <c r="BPE236" s="9"/>
      <c r="BPF236" s="9"/>
      <c r="BPG236" s="9"/>
      <c r="BPH236" s="9"/>
      <c r="BPI236" s="9"/>
      <c r="BPJ236" s="9"/>
      <c r="BPK236" s="9"/>
      <c r="BPL236" s="9"/>
      <c r="BPM236" s="9"/>
      <c r="BPN236" s="9"/>
      <c r="BPO236" s="9"/>
      <c r="BPP236" s="9"/>
      <c r="BPQ236" s="9"/>
      <c r="BPR236" s="9"/>
      <c r="BPS236" s="9"/>
      <c r="BPT236" s="9"/>
      <c r="BPU236" s="9"/>
      <c r="BPV236" s="9"/>
      <c r="BPW236" s="9"/>
      <c r="BPX236" s="9"/>
      <c r="BPY236" s="9"/>
      <c r="BPZ236" s="9"/>
      <c r="BQA236" s="9"/>
      <c r="BQB236" s="9"/>
      <c r="BQC236" s="9"/>
      <c r="BQD236" s="9"/>
      <c r="BQE236" s="9"/>
      <c r="BQF236" s="9"/>
      <c r="BQG236" s="9"/>
      <c r="BQH236" s="9"/>
      <c r="BQI236" s="9"/>
      <c r="BQJ236" s="9"/>
      <c r="BQK236" s="9"/>
      <c r="BQL236" s="9"/>
      <c r="BQM236" s="9"/>
      <c r="BQN236" s="9"/>
      <c r="BQO236" s="9"/>
      <c r="BQP236" s="9"/>
      <c r="BQQ236" s="9"/>
      <c r="BQR236" s="9"/>
      <c r="BQS236" s="9"/>
      <c r="BQT236" s="9"/>
      <c r="BQU236" s="9"/>
      <c r="BQV236" s="9"/>
      <c r="BQW236" s="9"/>
      <c r="BQX236" s="9"/>
      <c r="BQY236" s="9"/>
      <c r="BQZ236" s="9"/>
      <c r="BRA236" s="9"/>
      <c r="BRB236" s="9"/>
      <c r="BRC236" s="9"/>
      <c r="BRD236" s="9"/>
      <c r="BRE236" s="9"/>
      <c r="BRF236" s="9"/>
      <c r="BRG236" s="9"/>
      <c r="BRH236" s="9"/>
      <c r="BRI236" s="9"/>
      <c r="BRJ236" s="9"/>
      <c r="BRK236" s="9"/>
      <c r="BRL236" s="9"/>
      <c r="BRM236" s="9"/>
      <c r="BRN236" s="9"/>
      <c r="BRO236" s="9"/>
      <c r="BRP236" s="9"/>
      <c r="BRQ236" s="9"/>
      <c r="BRR236" s="9"/>
      <c r="BRS236" s="9"/>
      <c r="BRT236" s="9"/>
      <c r="BRU236" s="9"/>
      <c r="BRV236" s="9"/>
      <c r="BRW236" s="9"/>
      <c r="BRX236" s="9"/>
      <c r="BRY236" s="9"/>
      <c r="BRZ236" s="9"/>
      <c r="BSA236" s="9"/>
      <c r="BSB236" s="9"/>
      <c r="BSC236" s="9"/>
      <c r="BSD236" s="9"/>
      <c r="BSE236" s="9"/>
      <c r="BSF236" s="9"/>
      <c r="BSG236" s="9"/>
      <c r="BSH236" s="9"/>
      <c r="BSI236" s="9"/>
      <c r="BSJ236" s="9"/>
      <c r="BSK236" s="9"/>
      <c r="BSL236" s="9"/>
      <c r="BSM236" s="9"/>
      <c r="BSN236" s="9"/>
      <c r="BSO236" s="9"/>
      <c r="BSP236" s="9"/>
      <c r="BSQ236" s="9"/>
      <c r="BSR236" s="9"/>
      <c r="BSS236" s="9"/>
      <c r="BST236" s="9"/>
      <c r="BSU236" s="9"/>
      <c r="BSV236" s="9"/>
      <c r="BSW236" s="9"/>
      <c r="BSX236" s="9"/>
      <c r="BSY236" s="9"/>
      <c r="BSZ236" s="9"/>
      <c r="BTA236" s="9"/>
      <c r="BTB236" s="9"/>
      <c r="BTC236" s="9"/>
      <c r="BTD236" s="9"/>
      <c r="BTE236" s="9"/>
      <c r="BTF236" s="9"/>
      <c r="BTG236" s="9"/>
      <c r="BTH236" s="9"/>
      <c r="BTI236" s="9"/>
      <c r="BTJ236" s="9"/>
      <c r="BTK236" s="9"/>
      <c r="BTL236" s="9"/>
      <c r="BTM236" s="9"/>
      <c r="BTN236" s="9"/>
      <c r="BTO236" s="9"/>
      <c r="BTP236" s="9"/>
      <c r="BTQ236" s="9"/>
      <c r="BTR236" s="9"/>
      <c r="BTS236" s="9"/>
      <c r="BTT236" s="9"/>
      <c r="BTU236" s="9"/>
      <c r="BTV236" s="9"/>
      <c r="BTW236" s="9"/>
      <c r="BTX236" s="9"/>
      <c r="BTY236" s="9"/>
      <c r="BTZ236" s="9"/>
      <c r="BUA236" s="9"/>
      <c r="BUB236" s="9"/>
      <c r="BUC236" s="9"/>
      <c r="BUD236" s="9"/>
      <c r="BUE236" s="9"/>
      <c r="BUF236" s="9"/>
      <c r="BUG236" s="9"/>
      <c r="BUH236" s="9"/>
      <c r="BUI236" s="9"/>
      <c r="BUJ236" s="9"/>
      <c r="BUK236" s="9"/>
      <c r="BUL236" s="9"/>
      <c r="BUM236" s="9"/>
      <c r="BUN236" s="9"/>
      <c r="BUO236" s="9"/>
      <c r="BUP236" s="9"/>
      <c r="BUQ236" s="9"/>
      <c r="BUR236" s="9"/>
      <c r="BUS236" s="9"/>
      <c r="BUT236" s="9"/>
      <c r="BUU236" s="9"/>
      <c r="BUV236" s="9"/>
      <c r="BUW236" s="9"/>
      <c r="BUX236" s="9"/>
      <c r="BUY236" s="9"/>
      <c r="BUZ236" s="9"/>
      <c r="BVA236" s="9"/>
      <c r="BVB236" s="9"/>
      <c r="BVC236" s="9"/>
      <c r="BVD236" s="9"/>
      <c r="BVE236" s="9"/>
      <c r="BVF236" s="9"/>
      <c r="BVG236" s="9"/>
      <c r="BVH236" s="9"/>
      <c r="BVI236" s="9"/>
      <c r="BVJ236" s="9"/>
      <c r="BVK236" s="9"/>
      <c r="BVL236" s="9"/>
      <c r="BVM236" s="9"/>
      <c r="BVN236" s="9"/>
      <c r="BVO236" s="9"/>
      <c r="BVP236" s="9"/>
      <c r="BVQ236" s="9"/>
      <c r="BVR236" s="9"/>
      <c r="BVS236" s="9"/>
      <c r="BVT236" s="9"/>
      <c r="BVU236" s="9"/>
      <c r="BVV236" s="9"/>
      <c r="BVW236" s="9"/>
      <c r="BVX236" s="9"/>
      <c r="BVY236" s="9"/>
      <c r="BVZ236" s="9"/>
      <c r="BWA236" s="9"/>
      <c r="BWB236" s="9"/>
      <c r="BWC236" s="9"/>
      <c r="BWD236" s="9"/>
      <c r="BWE236" s="9"/>
      <c r="BWF236" s="9"/>
      <c r="BWG236" s="9"/>
      <c r="BWH236" s="9"/>
      <c r="BWI236" s="9"/>
      <c r="BWJ236" s="9"/>
      <c r="BWK236" s="9"/>
      <c r="BWL236" s="9"/>
      <c r="BWM236" s="9"/>
      <c r="BWN236" s="9"/>
      <c r="BWO236" s="9"/>
      <c r="BWP236" s="9"/>
      <c r="BWQ236" s="9"/>
      <c r="BWR236" s="9"/>
      <c r="BWS236" s="9"/>
      <c r="BWT236" s="9"/>
      <c r="BWU236" s="9"/>
      <c r="BWV236" s="9"/>
      <c r="BWW236" s="9"/>
      <c r="BWX236" s="9"/>
      <c r="BWY236" s="9"/>
      <c r="BWZ236" s="9"/>
      <c r="BXA236" s="9"/>
      <c r="BXB236" s="9"/>
      <c r="BXC236" s="9"/>
      <c r="BXD236" s="9"/>
    </row>
    <row r="237" ht="14.25" customHeight="1">
      <c r="A237" s="9">
        <v>7.0</v>
      </c>
      <c r="B237" s="9" t="s">
        <v>11947</v>
      </c>
      <c r="C237" s="9" t="s">
        <v>11948</v>
      </c>
      <c r="D237" s="9" t="s">
        <v>11948</v>
      </c>
      <c r="E237" s="9"/>
      <c r="F237" s="9">
        <v>44.0</v>
      </c>
      <c r="G237" s="9" t="s">
        <v>13870</v>
      </c>
      <c r="H237" s="9"/>
      <c r="I237" s="9"/>
      <c r="J237" s="9"/>
      <c r="K237" s="9"/>
      <c r="L237" s="9">
        <v>44.0</v>
      </c>
      <c r="M237" s="9"/>
      <c r="N237" s="9"/>
      <c r="O237" s="9"/>
      <c r="P237" s="9">
        <v>0.0</v>
      </c>
      <c r="Q237" s="9" t="s">
        <v>13871</v>
      </c>
      <c r="R237" s="9"/>
      <c r="S237" s="9" t="s">
        <v>13872</v>
      </c>
      <c r="T237" s="9" t="s">
        <v>13873</v>
      </c>
      <c r="ANB237" s="9"/>
      <c r="ANC237" s="9"/>
      <c r="AND237" s="9"/>
      <c r="ANE237" s="9"/>
      <c r="ANF237" s="9"/>
      <c r="ANG237" s="9"/>
      <c r="ANH237" s="9"/>
      <c r="ANI237" s="9"/>
      <c r="ANJ237" s="9"/>
      <c r="ANK237" s="9"/>
      <c r="ANL237" s="9"/>
      <c r="ANM237" s="9"/>
      <c r="ANN237" s="9"/>
      <c r="ANO237" s="9"/>
      <c r="ANP237" s="9"/>
      <c r="ANQ237" s="9"/>
      <c r="ANR237" s="9"/>
      <c r="ANS237" s="9"/>
      <c r="ANT237" s="9"/>
      <c r="ANU237" s="9"/>
      <c r="ANV237" s="9"/>
      <c r="ANW237" s="9"/>
      <c r="ANX237" s="9"/>
      <c r="ANY237" s="9"/>
      <c r="ANZ237" s="9"/>
      <c r="AOA237" s="9"/>
      <c r="AOB237" s="9"/>
      <c r="AOC237" s="9"/>
      <c r="AOD237" s="9"/>
      <c r="AOE237" s="9"/>
      <c r="AOF237" s="9"/>
      <c r="AOG237" s="9"/>
      <c r="AOH237" s="9"/>
      <c r="AOI237" s="9"/>
      <c r="AOJ237" s="9"/>
      <c r="AOK237" s="9"/>
      <c r="AOL237" s="9"/>
      <c r="AOM237" s="9"/>
      <c r="AON237" s="9"/>
      <c r="AOO237" s="9"/>
      <c r="AOP237" s="9"/>
      <c r="AOQ237" s="9"/>
      <c r="AOR237" s="9"/>
      <c r="AOS237" s="9"/>
      <c r="AOT237" s="9"/>
      <c r="AOU237" s="9"/>
      <c r="AOV237" s="9"/>
      <c r="AOW237" s="9"/>
      <c r="AOX237" s="9"/>
      <c r="AOY237" s="9"/>
      <c r="AOZ237" s="9"/>
      <c r="APA237" s="9"/>
      <c r="APB237" s="9"/>
      <c r="APC237" s="9"/>
      <c r="APD237" s="9"/>
      <c r="APE237" s="9"/>
      <c r="APF237" s="9"/>
      <c r="APG237" s="9"/>
      <c r="APH237" s="9"/>
      <c r="API237" s="9"/>
      <c r="APJ237" s="9"/>
      <c r="APK237" s="9"/>
      <c r="APL237" s="9"/>
      <c r="APM237" s="9"/>
      <c r="APN237" s="9"/>
      <c r="APO237" s="9"/>
      <c r="APP237" s="9"/>
      <c r="APQ237" s="9"/>
      <c r="APR237" s="9"/>
      <c r="APS237" s="9"/>
      <c r="APT237" s="9"/>
      <c r="APU237" s="9"/>
      <c r="APV237" s="9"/>
      <c r="APW237" s="9"/>
      <c r="APX237" s="9"/>
      <c r="APY237" s="9"/>
      <c r="APZ237" s="9"/>
      <c r="AQA237" s="9"/>
      <c r="AQB237" s="9"/>
      <c r="AQC237" s="9"/>
      <c r="AQD237" s="9"/>
      <c r="AQE237" s="9"/>
      <c r="AQF237" s="9"/>
      <c r="AQG237" s="9"/>
      <c r="AQH237" s="9"/>
      <c r="AQI237" s="9"/>
      <c r="AQJ237" s="9"/>
      <c r="AQK237" s="9"/>
      <c r="AQL237" s="9"/>
      <c r="AQM237" s="9"/>
      <c r="AQN237" s="9"/>
      <c r="AQO237" s="9"/>
      <c r="AQP237" s="9"/>
      <c r="AQQ237" s="9"/>
      <c r="AQR237" s="9"/>
      <c r="AQS237" s="9"/>
      <c r="AQT237" s="9"/>
      <c r="AQU237" s="9"/>
      <c r="AQV237" s="9"/>
      <c r="AQW237" s="9"/>
      <c r="AQX237" s="9"/>
      <c r="AQY237" s="9"/>
      <c r="AQZ237" s="9"/>
      <c r="ARA237" s="9"/>
      <c r="ARB237" s="9"/>
      <c r="ARC237" s="9"/>
      <c r="ARD237" s="9"/>
      <c r="ARE237" s="9"/>
      <c r="ARF237" s="9"/>
      <c r="ARG237" s="9"/>
      <c r="ARH237" s="9"/>
      <c r="ARI237" s="9"/>
      <c r="ARJ237" s="9"/>
      <c r="ARK237" s="9"/>
      <c r="ARL237" s="9"/>
      <c r="ARM237" s="9"/>
      <c r="ARN237" s="9"/>
      <c r="ARO237" s="9"/>
      <c r="ARP237" s="9"/>
      <c r="ARQ237" s="9"/>
      <c r="ARR237" s="9"/>
      <c r="ARS237" s="9"/>
      <c r="ART237" s="9"/>
      <c r="ARU237" s="9"/>
      <c r="ARV237" s="9"/>
      <c r="ARW237" s="9"/>
      <c r="ARX237" s="9"/>
      <c r="ARY237" s="9"/>
      <c r="ARZ237" s="9"/>
      <c r="ASA237" s="9"/>
      <c r="ASB237" s="9"/>
      <c r="ASC237" s="9"/>
      <c r="ASD237" s="9"/>
      <c r="ASE237" s="9"/>
      <c r="ASF237" s="9"/>
      <c r="ASG237" s="9"/>
      <c r="ASH237" s="9"/>
      <c r="ASI237" s="9"/>
      <c r="ASJ237" s="9"/>
      <c r="ASK237" s="9"/>
      <c r="ASL237" s="9"/>
      <c r="ASM237" s="9"/>
      <c r="ASN237" s="9"/>
      <c r="ASO237" s="9"/>
      <c r="ASP237" s="9"/>
      <c r="ASQ237" s="9"/>
      <c r="ASR237" s="9"/>
      <c r="ASS237" s="9"/>
      <c r="AST237" s="9"/>
      <c r="ASU237" s="9"/>
      <c r="ASV237" s="9"/>
      <c r="ASW237" s="9"/>
      <c r="ASX237" s="9"/>
      <c r="ASY237" s="9"/>
      <c r="ASZ237" s="9"/>
      <c r="ATA237" s="9"/>
      <c r="ATB237" s="9"/>
      <c r="ATC237" s="9"/>
      <c r="ATD237" s="9"/>
      <c r="ATE237" s="9"/>
      <c r="ATF237" s="9"/>
      <c r="ATG237" s="9"/>
      <c r="ATH237" s="9"/>
      <c r="ATI237" s="9"/>
      <c r="ATJ237" s="9"/>
      <c r="ATK237" s="9"/>
      <c r="ATL237" s="9"/>
      <c r="ATM237" s="9"/>
      <c r="ATN237" s="9"/>
      <c r="ATO237" s="9"/>
      <c r="ATP237" s="9"/>
      <c r="ATQ237" s="9"/>
      <c r="ATR237" s="9"/>
      <c r="ATS237" s="9"/>
      <c r="ATT237" s="9"/>
      <c r="ATU237" s="9"/>
      <c r="ATV237" s="9"/>
      <c r="ATW237" s="9"/>
      <c r="ATX237" s="9"/>
      <c r="ATY237" s="9" t="s">
        <v>5691</v>
      </c>
      <c r="ATZ237" s="9" t="s">
        <v>5691</v>
      </c>
      <c r="AUA237" s="9" t="s">
        <v>13874</v>
      </c>
      <c r="AUB237" s="9"/>
      <c r="AUC237" s="9"/>
      <c r="AUD237" s="9"/>
      <c r="AUE237" s="9"/>
      <c r="AUF237" s="9"/>
      <c r="AUG237" s="9"/>
      <c r="AUH237" s="9"/>
      <c r="AUI237" s="9"/>
      <c r="AUJ237" s="9"/>
      <c r="AUK237" s="9"/>
      <c r="AUL237" s="9"/>
      <c r="AUM237" s="9"/>
      <c r="AUN237" s="9"/>
      <c r="AUO237" s="9"/>
      <c r="AUP237" s="9"/>
      <c r="AUQ237" s="9"/>
      <c r="AUR237" s="9"/>
      <c r="AUS237" s="9"/>
      <c r="AUT237" s="9"/>
      <c r="AUU237" s="9"/>
      <c r="AUV237" s="9"/>
      <c r="AUW237" s="9"/>
      <c r="AUX237" s="9"/>
      <c r="AUY237" s="9"/>
      <c r="AUZ237" s="9"/>
      <c r="AVA237" s="9"/>
      <c r="AVB237" s="9"/>
      <c r="AVC237" s="9"/>
      <c r="AVD237" s="9"/>
      <c r="AVE237" s="9"/>
      <c r="AVF237" s="9"/>
      <c r="AVG237" s="9"/>
      <c r="AVH237" s="9"/>
      <c r="AVI237" s="9"/>
      <c r="AVJ237" s="9"/>
      <c r="AVK237" s="9" t="s">
        <v>13875</v>
      </c>
      <c r="AVL237" s="9"/>
      <c r="AVM237" s="9"/>
      <c r="AVN237" s="9"/>
      <c r="AVO237" s="9"/>
      <c r="AVP237" s="9"/>
      <c r="AVQ237" s="9"/>
      <c r="AVR237" s="9"/>
      <c r="AVS237" s="9"/>
      <c r="AVT237" s="9"/>
      <c r="AVU237" s="9"/>
      <c r="AVV237" s="9"/>
      <c r="AVW237" s="9"/>
      <c r="AVX237" s="9"/>
      <c r="AVY237" s="9"/>
      <c r="AVZ237" s="9"/>
      <c r="AWA237" s="9"/>
      <c r="AWB237" s="9"/>
      <c r="AWC237" s="9"/>
      <c r="AWD237" s="9"/>
      <c r="AWE237" s="9"/>
      <c r="AWF237" s="9"/>
      <c r="AWG237" s="9"/>
      <c r="AWH237" s="9"/>
      <c r="AWI237" s="9"/>
      <c r="AWJ237" s="9"/>
      <c r="AWK237" s="9"/>
      <c r="AWL237" s="9"/>
      <c r="AWM237" s="9"/>
      <c r="AWN237" s="9"/>
      <c r="AWO237" s="9"/>
      <c r="AWP237" s="9"/>
      <c r="AWQ237" s="9"/>
      <c r="AWR237" s="9"/>
      <c r="AWS237" s="9"/>
      <c r="AWT237" s="9"/>
      <c r="AWU237" s="9"/>
      <c r="AWV237" s="9"/>
      <c r="AWW237" s="9"/>
      <c r="AWX237" s="9"/>
      <c r="AWY237" s="9"/>
      <c r="AWZ237" s="9"/>
      <c r="AXA237" s="9"/>
      <c r="AXB237" s="9" t="s">
        <v>5707</v>
      </c>
      <c r="AXC237" s="9"/>
      <c r="AXD237" s="9"/>
      <c r="AXE237" s="9"/>
      <c r="AXF237" s="9"/>
      <c r="AXG237" s="9"/>
      <c r="AXH237" s="9"/>
      <c r="AXI237" s="9"/>
      <c r="AXJ237" s="9"/>
      <c r="AXK237" s="9">
        <v>540.0</v>
      </c>
      <c r="AXL237" s="9" t="s">
        <v>13876</v>
      </c>
      <c r="AXM237" s="9">
        <v>720.0</v>
      </c>
      <c r="AXN237" s="9"/>
      <c r="AXO237" s="9"/>
      <c r="AXP237" s="9"/>
      <c r="AXQ237" s="9"/>
      <c r="AXR237" s="9"/>
      <c r="AXS237" s="9"/>
      <c r="AXT237" s="9"/>
      <c r="AXU237" s="9"/>
      <c r="AXV237" s="9"/>
      <c r="AXW237" s="9"/>
      <c r="AXX237" s="9"/>
      <c r="AXY237" s="9"/>
      <c r="AXZ237" s="9"/>
      <c r="AYA237" s="9"/>
      <c r="AYB237" s="9"/>
      <c r="AYC237" s="9"/>
      <c r="AYD237" s="9" t="s">
        <v>13876</v>
      </c>
      <c r="AYE237" s="9"/>
      <c r="AYF237" s="9"/>
      <c r="AYG237" s="9"/>
      <c r="AYH237" s="9" t="s">
        <v>13877</v>
      </c>
      <c r="AYI237" s="9"/>
      <c r="AYJ237" s="9"/>
      <c r="AYK237" s="9"/>
      <c r="AYL237" s="9"/>
      <c r="AYM237" s="9"/>
      <c r="AYN237" s="9"/>
      <c r="AYO237" s="9"/>
      <c r="AYP237" s="9"/>
      <c r="AYQ237" s="9"/>
      <c r="AYR237" s="9"/>
      <c r="AYS237" s="9"/>
      <c r="AYT237" s="9"/>
      <c r="AYU237" s="9"/>
      <c r="AYV237" s="9"/>
      <c r="AYW237" s="9"/>
      <c r="AYX237" s="9"/>
      <c r="AYY237" s="9"/>
      <c r="AYZ237" s="9"/>
      <c r="AZA237" s="9"/>
      <c r="AZB237" s="9"/>
      <c r="AZC237" s="9"/>
      <c r="AZD237" s="9"/>
      <c r="AZE237" s="9"/>
      <c r="AZF237" s="9"/>
      <c r="AZG237" s="9"/>
      <c r="AZH237" s="9"/>
      <c r="AZI237" s="9"/>
      <c r="AZJ237" s="9"/>
      <c r="AZK237" s="9"/>
      <c r="AZL237" s="9"/>
      <c r="AZM237" s="9"/>
      <c r="AZN237" s="9"/>
      <c r="AZO237" s="9"/>
      <c r="AZP237" s="9"/>
      <c r="AZQ237" s="9"/>
      <c r="AZR237" s="9"/>
      <c r="AZS237" s="9"/>
      <c r="AZT237" s="9"/>
      <c r="AZU237" s="9"/>
      <c r="AZV237" s="9"/>
      <c r="AZW237" s="9"/>
      <c r="AZX237" s="9"/>
      <c r="AZY237" s="9"/>
      <c r="AZZ237" s="9"/>
      <c r="BAA237" s="9"/>
      <c r="BAB237" s="9"/>
      <c r="BAC237" s="9"/>
      <c r="BAD237" s="9"/>
      <c r="BAE237" s="9"/>
      <c r="BAF237" s="9"/>
      <c r="BAG237" s="9"/>
      <c r="BAH237" s="9"/>
      <c r="BAI237" s="9"/>
      <c r="BAJ237" s="9"/>
      <c r="BAK237" s="9"/>
      <c r="BAL237" s="9"/>
      <c r="BAM237" s="9"/>
      <c r="BAN237" s="9"/>
      <c r="BAO237" s="9"/>
      <c r="BAP237" s="9"/>
      <c r="BAQ237" s="9"/>
      <c r="BAR237" s="9"/>
      <c r="BAS237" s="9"/>
      <c r="BAT237" s="9"/>
      <c r="BAU237" s="9"/>
      <c r="BAV237" s="9"/>
      <c r="BAW237" s="9"/>
      <c r="BAX237" s="9"/>
      <c r="BAY237" s="9"/>
      <c r="BAZ237" s="9"/>
      <c r="BBA237" s="9"/>
      <c r="BBB237" s="9"/>
      <c r="BBC237" s="9"/>
      <c r="BBD237" s="9"/>
      <c r="BBE237" s="9"/>
      <c r="BBF237" s="9"/>
      <c r="BBG237" s="9"/>
      <c r="BBH237" s="9"/>
      <c r="BBI237" s="9"/>
      <c r="BBJ237" s="9"/>
      <c r="BBK237" s="9"/>
      <c r="BBL237" s="9"/>
      <c r="BBM237" s="9"/>
      <c r="BBN237" s="9"/>
      <c r="BBO237" s="9"/>
      <c r="BBP237" s="9"/>
      <c r="BBQ237" s="9"/>
      <c r="BBR237" s="9"/>
      <c r="BBS237" s="9"/>
      <c r="BBT237" s="9"/>
      <c r="BBU237" s="9"/>
      <c r="BBV237" s="9"/>
      <c r="BBW237" s="9"/>
      <c r="BBX237" s="9"/>
      <c r="BBY237" s="9"/>
      <c r="BBZ237" s="9"/>
      <c r="BCA237" s="9"/>
      <c r="BCB237" s="9"/>
      <c r="BCC237" s="9"/>
      <c r="BCD237" s="9"/>
      <c r="BCE237" s="9"/>
      <c r="BCF237" s="9"/>
      <c r="BCG237" s="9"/>
      <c r="BCH237" s="9"/>
      <c r="BCI237" s="9"/>
      <c r="BCJ237" s="9"/>
      <c r="BCK237" s="9"/>
      <c r="BCL237" s="9"/>
      <c r="BCM237" s="9"/>
      <c r="BCN237" s="9"/>
      <c r="BCO237" s="9"/>
      <c r="BCP237" s="9"/>
      <c r="BCQ237" s="9"/>
      <c r="BCR237" s="9"/>
      <c r="BCS237" s="9"/>
      <c r="BCT237" s="9"/>
      <c r="BCU237" s="9"/>
      <c r="BCV237" s="9"/>
      <c r="BCW237" s="9"/>
      <c r="BCX237" s="9"/>
      <c r="BCY237" s="9"/>
      <c r="BCZ237" s="9"/>
      <c r="BDA237" s="9"/>
      <c r="BDB237" s="9"/>
      <c r="BDC237" s="9"/>
      <c r="BDD237" s="9"/>
      <c r="BDE237" s="9"/>
      <c r="BDF237" s="9"/>
      <c r="BDG237" s="9"/>
      <c r="BDH237" s="9"/>
      <c r="BDI237" s="9"/>
      <c r="BDJ237" s="9"/>
      <c r="BDK237" s="9"/>
      <c r="BDL237" s="9"/>
      <c r="BDM237" s="9"/>
      <c r="BDN237" s="9"/>
      <c r="BDO237" s="9"/>
      <c r="BDP237" s="9"/>
      <c r="BDQ237" s="9"/>
      <c r="BDR237" s="9"/>
      <c r="BDS237" s="9"/>
      <c r="BDT237" s="9"/>
      <c r="BDU237" s="9"/>
      <c r="BDV237" s="9"/>
      <c r="BDW237" s="9"/>
      <c r="BDX237" s="9"/>
      <c r="BDY237" s="9"/>
      <c r="BDZ237" s="9"/>
      <c r="BEA237" s="9"/>
      <c r="BEB237" s="9"/>
      <c r="BEC237" s="9"/>
      <c r="BED237" s="9"/>
      <c r="BEE237" s="9"/>
      <c r="BEF237" s="9"/>
      <c r="BEG237" s="9"/>
      <c r="BEH237" s="9"/>
      <c r="BEI237" s="9"/>
      <c r="BEJ237" s="9"/>
      <c r="BEK237" s="9"/>
      <c r="BEL237" s="9"/>
      <c r="BEM237" s="9"/>
      <c r="BEN237" s="9"/>
      <c r="BEO237" s="9"/>
      <c r="BEP237" s="9"/>
      <c r="BEQ237" s="9"/>
      <c r="BER237" s="9"/>
      <c r="BES237" s="9"/>
      <c r="BET237" s="9"/>
      <c r="BEU237" s="9"/>
      <c r="BEV237" s="9"/>
      <c r="BEW237" s="9"/>
      <c r="BEX237" s="9"/>
      <c r="BEY237" s="9"/>
      <c r="BEZ237" s="9"/>
      <c r="BFA237" s="9"/>
      <c r="BFB237" s="9"/>
      <c r="BFC237" s="9"/>
      <c r="BFD237" s="9"/>
      <c r="BFE237" s="9"/>
      <c r="BFF237" s="9"/>
      <c r="BFG237" s="9"/>
      <c r="BFH237" s="9"/>
      <c r="BFI237" s="9"/>
      <c r="BFJ237" s="9"/>
      <c r="BFK237" s="9"/>
      <c r="BFL237" s="9"/>
      <c r="BFM237" s="9"/>
      <c r="BFN237" s="9"/>
      <c r="BFO237" s="9"/>
      <c r="BFP237" s="9"/>
      <c r="BFQ237" s="9"/>
      <c r="BFR237" s="9"/>
      <c r="BFS237" s="9"/>
      <c r="BFT237" s="9"/>
      <c r="BFU237" s="9"/>
      <c r="BFV237" s="9"/>
      <c r="BFW237" s="9"/>
      <c r="BFX237" s="9"/>
      <c r="BFY237" s="9"/>
      <c r="BFZ237" s="9"/>
      <c r="BGA237" s="9"/>
      <c r="BGB237" s="9"/>
      <c r="BGC237" s="9"/>
      <c r="BGD237" s="9"/>
      <c r="BGE237" s="9"/>
      <c r="BGF237" s="9"/>
      <c r="BGG237" s="9"/>
      <c r="BGH237" s="9"/>
      <c r="BGI237" s="9"/>
      <c r="BGJ237" s="9"/>
      <c r="BGK237" s="9"/>
      <c r="BGL237" s="9"/>
      <c r="BGM237" s="9"/>
      <c r="BGN237" s="9"/>
      <c r="BGO237" s="9"/>
      <c r="BGP237" s="9"/>
      <c r="BGQ237" s="9"/>
      <c r="BGR237" s="9"/>
      <c r="BGS237" s="9"/>
      <c r="BGT237" s="9"/>
      <c r="BGU237" s="9"/>
      <c r="BGV237" s="9"/>
      <c r="BGW237" s="9"/>
      <c r="BGX237" s="9"/>
      <c r="BGY237" s="9"/>
      <c r="BGZ237" s="9"/>
      <c r="BHA237" s="9"/>
      <c r="BHB237" s="9"/>
      <c r="BHC237" s="9"/>
      <c r="BHD237" s="9"/>
      <c r="BHE237" s="9"/>
      <c r="BHF237" s="9"/>
      <c r="BHG237" s="9"/>
      <c r="BHH237" s="9"/>
      <c r="BHI237" s="9"/>
      <c r="BHJ237" s="9"/>
      <c r="BHK237" s="9"/>
      <c r="BHL237" s="9"/>
      <c r="BHM237" s="9"/>
      <c r="BHN237" s="9"/>
      <c r="BHO237" s="9"/>
      <c r="BHP237" s="9"/>
      <c r="BHQ237" s="9"/>
      <c r="BHR237" s="9"/>
      <c r="BHS237" s="9"/>
      <c r="BHT237" s="9"/>
      <c r="BHU237" s="9"/>
      <c r="BHV237" s="9"/>
      <c r="BHW237" s="9"/>
      <c r="BHX237" s="9"/>
      <c r="BHY237" s="9"/>
      <c r="BHZ237" s="9"/>
      <c r="BIA237" s="9"/>
      <c r="BIB237" s="9"/>
      <c r="BIC237" s="9"/>
      <c r="BID237" s="9"/>
      <c r="BIE237" s="9"/>
      <c r="BIF237" s="9"/>
      <c r="BIG237" s="9"/>
      <c r="BIH237" s="9"/>
      <c r="BII237" s="9"/>
      <c r="BIJ237" s="9"/>
      <c r="BIK237" s="9"/>
      <c r="BIL237" s="9"/>
      <c r="BIM237" s="9"/>
      <c r="BIN237" s="9"/>
      <c r="BIO237" s="9"/>
      <c r="BIP237" s="9"/>
      <c r="BIQ237" s="9"/>
      <c r="BIR237" s="9"/>
      <c r="BIS237" s="9"/>
      <c r="BIT237" s="9"/>
      <c r="BIU237" s="9"/>
      <c r="BIV237" s="9"/>
      <c r="BIW237" s="9"/>
      <c r="BIX237" s="9"/>
      <c r="BIY237" s="9"/>
      <c r="BIZ237" s="9"/>
      <c r="BJA237" s="9"/>
      <c r="BJB237" s="9"/>
      <c r="BJC237" s="9"/>
      <c r="BJD237" s="9"/>
      <c r="BJE237" s="9"/>
      <c r="BJF237" s="9"/>
      <c r="BJG237" s="9"/>
      <c r="BJH237" s="9"/>
      <c r="BJI237" s="9"/>
      <c r="BJJ237" s="9"/>
      <c r="BJK237" s="9"/>
      <c r="BJL237" s="9"/>
      <c r="BJM237" s="9"/>
      <c r="BJN237" s="9"/>
      <c r="BJO237" s="9"/>
      <c r="BJP237" s="9"/>
      <c r="BJQ237" s="9"/>
      <c r="BJR237" s="9"/>
      <c r="BJS237" s="9"/>
      <c r="BJT237" s="9"/>
      <c r="BJU237" s="9"/>
      <c r="BJV237" s="9"/>
      <c r="BJW237" s="9"/>
      <c r="BJX237" s="9"/>
      <c r="BJY237" s="9"/>
      <c r="BJZ237" s="9"/>
      <c r="BKA237" s="9"/>
      <c r="BKB237" s="9"/>
      <c r="BKC237" s="9"/>
      <c r="BKD237" s="9"/>
      <c r="BKE237" s="9"/>
      <c r="BKF237" s="9"/>
      <c r="BKG237" s="9"/>
      <c r="BKH237" s="9"/>
      <c r="BKI237" s="9"/>
      <c r="BKJ237" s="9"/>
      <c r="BKK237" s="9"/>
      <c r="BKL237" s="9"/>
      <c r="BKM237" s="9"/>
      <c r="BKN237" s="9"/>
      <c r="BKO237" s="9"/>
      <c r="BKP237" s="9"/>
      <c r="BKQ237" s="9"/>
      <c r="BKR237" s="9"/>
      <c r="BKS237" s="9"/>
      <c r="BKT237" s="9"/>
      <c r="BKU237" s="9"/>
      <c r="BKV237" s="9"/>
      <c r="BKW237" s="9"/>
      <c r="BKX237" s="9"/>
      <c r="BKY237" s="9"/>
      <c r="BKZ237" s="9"/>
      <c r="BLA237" s="9"/>
      <c r="BLB237" s="9"/>
      <c r="BLC237" s="9"/>
      <c r="BLD237" s="9"/>
      <c r="BLE237" s="9"/>
      <c r="BLF237" s="9"/>
      <c r="BLG237" s="9"/>
      <c r="BLH237" s="9"/>
      <c r="BLI237" s="9"/>
      <c r="BLJ237" s="9"/>
      <c r="BLK237" s="9"/>
      <c r="BLL237" s="9"/>
      <c r="BLM237" s="9"/>
      <c r="BLN237" s="9"/>
      <c r="BLO237" s="9"/>
      <c r="BLP237" s="9"/>
      <c r="BLQ237" s="9"/>
      <c r="BLR237" s="9"/>
      <c r="BLS237" s="9"/>
      <c r="BLT237" s="9"/>
      <c r="BLU237" s="9"/>
      <c r="BLV237" s="9"/>
      <c r="BLW237" s="9"/>
      <c r="BLX237" s="9"/>
      <c r="BLY237" s="9"/>
      <c r="BLZ237" s="9"/>
      <c r="BMA237" s="9"/>
      <c r="BMB237" s="9"/>
      <c r="BMC237" s="9"/>
      <c r="BMD237" s="9"/>
      <c r="BME237" s="9"/>
      <c r="BMF237" s="9"/>
      <c r="BMG237" s="9"/>
      <c r="BMH237" s="9"/>
      <c r="BMI237" s="9"/>
      <c r="BMJ237" s="9"/>
      <c r="BMK237" s="9"/>
      <c r="BML237" s="9"/>
      <c r="BMM237" s="9"/>
      <c r="BMN237" s="9"/>
      <c r="BMO237" s="9"/>
      <c r="BMP237" s="9"/>
      <c r="BMQ237" s="9"/>
      <c r="BMR237" s="9"/>
      <c r="BMS237" s="9"/>
      <c r="BMT237" s="9"/>
      <c r="BMU237" s="9"/>
      <c r="BMV237" s="9"/>
      <c r="BMW237" s="9"/>
      <c r="BMX237" s="9"/>
      <c r="BMY237" s="9"/>
      <c r="BMZ237" s="9"/>
      <c r="BNA237" s="9"/>
      <c r="BNB237" s="9"/>
      <c r="BNC237" s="9"/>
      <c r="BND237" s="9"/>
      <c r="BNE237" s="9"/>
      <c r="BNF237" s="9"/>
      <c r="BNG237" s="9"/>
      <c r="BNH237" s="9"/>
      <c r="BNI237" s="9"/>
      <c r="BNJ237" s="9"/>
      <c r="BNK237" s="9"/>
      <c r="BNL237" s="9"/>
      <c r="BNM237" s="9"/>
      <c r="BNN237" s="9"/>
      <c r="BNO237" s="9"/>
      <c r="BNP237" s="9"/>
      <c r="BNQ237" s="9"/>
      <c r="BNR237" s="9"/>
      <c r="BNS237" s="9"/>
      <c r="BNT237" s="9"/>
      <c r="BNU237" s="9"/>
      <c r="BNV237" s="9"/>
      <c r="BNW237" s="9"/>
      <c r="BNX237" s="9"/>
      <c r="BNY237" s="9"/>
      <c r="BNZ237" s="9"/>
      <c r="BOA237" s="9"/>
      <c r="BOB237" s="9"/>
      <c r="BOC237" s="9"/>
      <c r="BOD237" s="9"/>
      <c r="BOE237" s="9"/>
      <c r="BOF237" s="9"/>
      <c r="BOG237" s="9"/>
      <c r="BOH237" s="9"/>
      <c r="BOI237" s="9"/>
      <c r="BOJ237" s="9"/>
      <c r="BOK237" s="9"/>
      <c r="BOL237" s="9"/>
      <c r="BOM237" s="9"/>
      <c r="BON237" s="9"/>
      <c r="BOO237" s="9"/>
      <c r="BOP237" s="9"/>
      <c r="BOQ237" s="9"/>
      <c r="BOR237" s="9"/>
      <c r="BOS237" s="9"/>
      <c r="BOT237" s="9"/>
      <c r="BOU237" s="9"/>
      <c r="BOV237" s="9"/>
      <c r="BOW237" s="9"/>
      <c r="BOX237" s="9"/>
      <c r="BOY237" s="9"/>
      <c r="BOZ237" s="9"/>
      <c r="BPA237" s="9"/>
      <c r="BPB237" s="9"/>
      <c r="BPC237" s="9"/>
      <c r="BPD237" s="9"/>
      <c r="BPE237" s="9"/>
      <c r="BPF237" s="9"/>
      <c r="BPG237" s="9"/>
      <c r="BPH237" s="9"/>
      <c r="BPI237" s="9"/>
      <c r="BPJ237" s="9"/>
      <c r="BPK237" s="9"/>
      <c r="BPL237" s="9"/>
      <c r="BPM237" s="9"/>
      <c r="BPN237" s="9"/>
      <c r="BPO237" s="9"/>
      <c r="BPP237" s="9"/>
      <c r="BPQ237" s="9"/>
      <c r="BPR237" s="9"/>
      <c r="BPS237" s="9"/>
      <c r="BPT237" s="9"/>
      <c r="BPU237" s="9"/>
      <c r="BPV237" s="9"/>
      <c r="BPW237" s="9"/>
      <c r="BPX237" s="9"/>
      <c r="BPY237" s="9"/>
      <c r="BPZ237" s="9"/>
      <c r="BQA237" s="9"/>
      <c r="BQB237" s="9"/>
      <c r="BQC237" s="9"/>
      <c r="BQD237" s="9"/>
      <c r="BQE237" s="9"/>
      <c r="BQF237" s="9"/>
      <c r="BQG237" s="9"/>
      <c r="BQH237" s="9"/>
      <c r="BQI237" s="9"/>
      <c r="BQJ237" s="9"/>
      <c r="BQK237" s="9"/>
      <c r="BQL237" s="9"/>
      <c r="BQM237" s="9"/>
      <c r="BQN237" s="9"/>
      <c r="BQO237" s="9"/>
      <c r="BQP237" s="9"/>
      <c r="BQQ237" s="9"/>
      <c r="BQR237" s="9"/>
      <c r="BQS237" s="9"/>
      <c r="BQT237" s="9"/>
      <c r="BQU237" s="9"/>
      <c r="BQV237" s="9"/>
      <c r="BQW237" s="9"/>
      <c r="BQX237" s="9"/>
      <c r="BQY237" s="9"/>
      <c r="BQZ237" s="9"/>
      <c r="BRA237" s="9"/>
      <c r="BRB237" s="9"/>
      <c r="BRC237" s="9"/>
      <c r="BRD237" s="9"/>
      <c r="BRE237" s="9"/>
      <c r="BRF237" s="9"/>
      <c r="BRG237" s="9"/>
      <c r="BRH237" s="9"/>
      <c r="BRI237" s="9"/>
      <c r="BRJ237" s="9"/>
      <c r="BRK237" s="9"/>
      <c r="BRL237" s="9"/>
      <c r="BRM237" s="9"/>
      <c r="BRN237" s="9"/>
      <c r="BRO237" s="9"/>
      <c r="BRP237" s="9"/>
      <c r="BRQ237" s="9"/>
      <c r="BRR237" s="9"/>
      <c r="BRS237" s="9"/>
      <c r="BRT237" s="9"/>
      <c r="BRU237" s="9"/>
      <c r="BRV237" s="9"/>
      <c r="BRW237" s="9"/>
      <c r="BRX237" s="9"/>
      <c r="BRY237" s="9"/>
      <c r="BRZ237" s="9"/>
      <c r="BSA237" s="9"/>
      <c r="BSB237" s="9"/>
      <c r="BSC237" s="9"/>
      <c r="BSD237" s="9"/>
      <c r="BSE237" s="9"/>
      <c r="BSF237" s="9"/>
      <c r="BSG237" s="9"/>
      <c r="BSH237" s="9"/>
      <c r="BSI237" s="9"/>
      <c r="BSJ237" s="9"/>
      <c r="BSK237" s="9"/>
      <c r="BSL237" s="9"/>
      <c r="BSM237" s="9"/>
      <c r="BSN237" s="9"/>
      <c r="BSO237" s="9"/>
      <c r="BSP237" s="9"/>
      <c r="BSQ237" s="9"/>
      <c r="BSR237" s="9"/>
      <c r="BSS237" s="9"/>
      <c r="BST237" s="9"/>
      <c r="BSU237" s="9"/>
      <c r="BSV237" s="9"/>
      <c r="BSW237" s="9"/>
      <c r="BSX237" s="9"/>
      <c r="BSY237" s="9"/>
      <c r="BSZ237" s="9"/>
      <c r="BTA237" s="9"/>
      <c r="BTB237" s="9"/>
      <c r="BTC237" s="9"/>
      <c r="BTD237" s="9"/>
      <c r="BTE237" s="9"/>
      <c r="BTF237" s="9"/>
      <c r="BTG237" s="9"/>
      <c r="BTH237" s="9"/>
      <c r="BTI237" s="9"/>
      <c r="BTJ237" s="9"/>
      <c r="BTK237" s="9"/>
      <c r="BTL237" s="9"/>
      <c r="BTM237" s="9"/>
      <c r="BTN237" s="9"/>
      <c r="BTO237" s="9"/>
      <c r="BTP237" s="9"/>
      <c r="BTQ237" s="9"/>
      <c r="BTR237" s="9"/>
      <c r="BTS237" s="9"/>
      <c r="BTT237" s="9"/>
      <c r="BTU237" s="9"/>
      <c r="BTV237" s="9"/>
      <c r="BTW237" s="9"/>
      <c r="BTX237" s="9"/>
      <c r="BTY237" s="9"/>
      <c r="BTZ237" s="9"/>
      <c r="BUA237" s="9"/>
      <c r="BUB237" s="9"/>
      <c r="BUC237" s="9"/>
      <c r="BUD237" s="9"/>
      <c r="BUE237" s="9"/>
      <c r="BUF237" s="9"/>
      <c r="BUG237" s="9"/>
      <c r="BUH237" s="9"/>
      <c r="BUI237" s="9"/>
      <c r="BUJ237" s="9"/>
      <c r="BUK237" s="9"/>
      <c r="BUL237" s="9"/>
      <c r="BUM237" s="9"/>
      <c r="BUN237" s="9"/>
      <c r="BUO237" s="9"/>
      <c r="BUP237" s="9"/>
      <c r="BUQ237" s="9"/>
      <c r="BUR237" s="9"/>
      <c r="BUS237" s="9"/>
      <c r="BUT237" s="9"/>
      <c r="BUU237" s="9"/>
      <c r="BUV237" s="9"/>
      <c r="BUW237" s="9"/>
      <c r="BUX237" s="9"/>
      <c r="BUY237" s="9"/>
      <c r="BUZ237" s="9"/>
      <c r="BVA237" s="9"/>
      <c r="BVB237" s="9"/>
      <c r="BVC237" s="9"/>
      <c r="BVD237" s="9"/>
      <c r="BVE237" s="9"/>
      <c r="BVF237" s="9"/>
      <c r="BVG237" s="9"/>
      <c r="BVH237" s="9"/>
      <c r="BVI237" s="9"/>
      <c r="BVJ237" s="9"/>
      <c r="BVK237" s="9"/>
      <c r="BVL237" s="9"/>
      <c r="BVM237" s="9"/>
      <c r="BVN237" s="9"/>
      <c r="BVO237" s="9"/>
      <c r="BVP237" s="9"/>
      <c r="BVQ237" s="9"/>
      <c r="BVR237" s="9"/>
      <c r="BVS237" s="9"/>
      <c r="BVT237" s="9"/>
      <c r="BVU237" s="9"/>
      <c r="BVV237" s="9"/>
      <c r="BVW237" s="9"/>
      <c r="BVX237" s="9"/>
      <c r="BVY237" s="9"/>
      <c r="BVZ237" s="9"/>
      <c r="BWA237" s="9"/>
      <c r="BWB237" s="9"/>
      <c r="BWC237" s="9"/>
      <c r="BWD237" s="9"/>
      <c r="BWE237" s="9"/>
      <c r="BWF237" s="9"/>
      <c r="BWG237" s="9"/>
      <c r="BWH237" s="9"/>
      <c r="BWI237" s="9"/>
      <c r="BWJ237" s="9"/>
      <c r="BWK237" s="9"/>
      <c r="BWL237" s="9"/>
      <c r="BWM237" s="9"/>
      <c r="BWN237" s="9"/>
      <c r="BWO237" s="9"/>
      <c r="BWP237" s="9"/>
      <c r="BWQ237" s="9"/>
      <c r="BWR237" s="9"/>
      <c r="BWS237" s="9"/>
      <c r="BWT237" s="9"/>
      <c r="BWU237" s="9"/>
      <c r="BWV237" s="9"/>
      <c r="BWW237" s="9"/>
      <c r="BWX237" s="9"/>
      <c r="BWY237" s="9"/>
      <c r="BWZ237" s="9"/>
      <c r="BXA237" s="9"/>
      <c r="BXB237" s="9"/>
      <c r="BXC237" s="9"/>
      <c r="BXD237" s="9"/>
    </row>
    <row r="238" ht="14.25" customHeight="1">
      <c r="A238" s="9">
        <v>8.0</v>
      </c>
      <c r="B238" s="9" t="s">
        <v>11947</v>
      </c>
      <c r="C238" s="9" t="s">
        <v>11948</v>
      </c>
      <c r="D238" s="9" t="s">
        <v>11948</v>
      </c>
      <c r="E238" s="9"/>
      <c r="F238" s="9">
        <v>12.0</v>
      </c>
      <c r="G238" s="9" t="s">
        <v>13878</v>
      </c>
      <c r="H238" s="9"/>
      <c r="I238" s="9"/>
      <c r="J238" s="9"/>
      <c r="K238" s="9">
        <v>3.0</v>
      </c>
      <c r="L238" s="9">
        <v>9.0</v>
      </c>
      <c r="M238" s="9"/>
      <c r="N238" s="9"/>
      <c r="O238" s="9"/>
      <c r="P238" s="9">
        <v>0.0</v>
      </c>
      <c r="Q238" s="9" t="s">
        <v>13879</v>
      </c>
      <c r="R238" s="9"/>
      <c r="S238" s="9" t="s">
        <v>13880</v>
      </c>
      <c r="T238" s="9" t="s">
        <v>3550</v>
      </c>
      <c r="ANB238" s="9" t="s">
        <v>12032</v>
      </c>
      <c r="ANC238" s="9" t="s">
        <v>2820</v>
      </c>
      <c r="AND238" s="9" t="s">
        <v>13881</v>
      </c>
      <c r="ANE238" s="9" t="s">
        <v>12034</v>
      </c>
      <c r="ANF238" s="9"/>
      <c r="ANG238" s="9"/>
      <c r="ANH238" s="9"/>
      <c r="ANI238" s="9"/>
      <c r="ANJ238" s="9"/>
      <c r="ANK238" s="9"/>
      <c r="ANL238" s="9"/>
      <c r="ANM238" s="9" t="s">
        <v>13882</v>
      </c>
      <c r="ANN238" s="9"/>
      <c r="ANO238" s="9"/>
      <c r="ANP238" s="9"/>
      <c r="ANQ238" s="9"/>
      <c r="ANR238" s="9"/>
      <c r="ANS238" s="9"/>
      <c r="ANT238" s="9"/>
      <c r="ANU238" s="9"/>
      <c r="ANV238" s="9"/>
      <c r="ANW238" s="9"/>
      <c r="ANX238" s="9"/>
      <c r="ANY238" s="9"/>
      <c r="ANZ238" s="9"/>
      <c r="AOA238" s="9"/>
      <c r="AOB238" s="9"/>
      <c r="AOC238" s="9"/>
      <c r="AOD238" s="9"/>
      <c r="AOE238" s="9"/>
      <c r="AOF238" s="9"/>
      <c r="AOG238" s="9"/>
      <c r="AOH238" s="9"/>
      <c r="AOI238" s="9"/>
      <c r="AOJ238" s="9"/>
      <c r="AOK238" s="9"/>
      <c r="AOL238" s="9"/>
      <c r="AOM238" s="9"/>
      <c r="AON238" s="9"/>
      <c r="AOO238" s="9"/>
      <c r="AOP238" s="9"/>
      <c r="AOQ238" s="9"/>
      <c r="AOR238" s="9"/>
      <c r="AOS238" s="9"/>
      <c r="AOT238" s="9"/>
      <c r="AOU238" s="9"/>
      <c r="AOV238" s="9"/>
      <c r="AOW238" s="9"/>
      <c r="AOX238" s="9"/>
      <c r="AOY238" s="9"/>
      <c r="AOZ238" s="9"/>
      <c r="APA238" s="9"/>
      <c r="APB238" s="9"/>
      <c r="APC238" s="9"/>
      <c r="APD238" s="9"/>
      <c r="APE238" s="9"/>
      <c r="APF238" s="9"/>
      <c r="APG238" s="9"/>
      <c r="APH238" s="9"/>
      <c r="API238" s="9"/>
      <c r="APJ238" s="9"/>
      <c r="APK238" s="9"/>
      <c r="APL238" s="9"/>
      <c r="APM238" s="9"/>
      <c r="APN238" s="9"/>
      <c r="APO238" s="9"/>
      <c r="APP238" s="9"/>
      <c r="APQ238" s="9"/>
      <c r="APR238" s="9"/>
      <c r="APS238" s="9"/>
      <c r="APT238" s="9"/>
      <c r="APU238" s="9"/>
      <c r="APV238" s="9"/>
      <c r="APW238" s="9"/>
      <c r="APX238" s="9"/>
      <c r="APY238" s="9"/>
      <c r="APZ238" s="9"/>
      <c r="AQA238" s="9"/>
      <c r="AQB238" s="9"/>
      <c r="AQC238" s="9"/>
      <c r="AQD238" s="9"/>
      <c r="AQE238" s="9"/>
      <c r="AQF238" s="9"/>
      <c r="AQG238" s="9"/>
      <c r="AQH238" s="9"/>
      <c r="AQI238" s="9"/>
      <c r="AQJ238" s="9"/>
      <c r="AQK238" s="9"/>
      <c r="AQL238" s="9"/>
      <c r="AQM238" s="9"/>
      <c r="AQN238" s="9"/>
      <c r="AQO238" s="9"/>
      <c r="AQP238" s="9"/>
      <c r="AQQ238" s="9"/>
      <c r="AQR238" s="9"/>
      <c r="AQS238" s="9"/>
      <c r="AQT238" s="9"/>
      <c r="AQU238" s="9"/>
      <c r="AQV238" s="9"/>
      <c r="AQW238" s="9"/>
      <c r="AQX238" s="9"/>
      <c r="AQY238" s="9"/>
      <c r="AQZ238" s="9"/>
      <c r="ARA238" s="9"/>
      <c r="ARB238" s="9"/>
      <c r="ARC238" s="9"/>
      <c r="ARD238" s="9"/>
      <c r="ARE238" s="9"/>
      <c r="ARF238" s="9"/>
      <c r="ARG238" s="9"/>
      <c r="ARH238" s="9"/>
      <c r="ARI238" s="9"/>
      <c r="ARJ238" s="9"/>
      <c r="ARK238" s="9"/>
      <c r="ARL238" s="9"/>
      <c r="ARM238" s="9"/>
      <c r="ARN238" s="9"/>
      <c r="ARO238" s="9"/>
      <c r="ARP238" s="9"/>
      <c r="ARQ238" s="9"/>
      <c r="ARR238" s="9"/>
      <c r="ARS238" s="9"/>
      <c r="ART238" s="9"/>
      <c r="ARU238" s="9"/>
      <c r="ARV238" s="9"/>
      <c r="ARW238" s="9"/>
      <c r="ARX238" s="9"/>
      <c r="ARY238" s="9"/>
      <c r="ARZ238" s="9"/>
      <c r="ASA238" s="9"/>
      <c r="ASB238" s="9"/>
      <c r="ASC238" s="9"/>
      <c r="ASD238" s="9"/>
      <c r="ASE238" s="9"/>
      <c r="ASF238" s="9"/>
      <c r="ASG238" s="9"/>
      <c r="ASH238" s="9"/>
      <c r="ASI238" s="9"/>
      <c r="ASJ238" s="9"/>
      <c r="ASK238" s="9"/>
      <c r="ASL238" s="9"/>
      <c r="ASM238" s="9"/>
      <c r="ASN238" s="9"/>
      <c r="ASO238" s="9"/>
      <c r="ASP238" s="9"/>
      <c r="ASQ238" s="9"/>
      <c r="ASR238" s="9"/>
      <c r="ASS238" s="9"/>
      <c r="AST238" s="9"/>
      <c r="ASU238" s="9"/>
      <c r="ASV238" s="9"/>
      <c r="ASW238" s="9"/>
      <c r="ASX238" s="9"/>
      <c r="ASY238" s="9"/>
      <c r="ASZ238" s="9"/>
      <c r="ATA238" s="9"/>
      <c r="ATB238" s="9"/>
      <c r="ATC238" s="9"/>
      <c r="ATD238" s="9"/>
      <c r="ATE238" s="9"/>
      <c r="ATF238" s="9"/>
      <c r="ATG238" s="9"/>
      <c r="ATH238" s="9"/>
      <c r="ATI238" s="9"/>
      <c r="ATJ238" s="9"/>
      <c r="ATK238" s="9"/>
      <c r="ATL238" s="9"/>
      <c r="ATM238" s="9"/>
      <c r="ATN238" s="9"/>
      <c r="ATO238" s="9"/>
      <c r="ATP238" s="9"/>
      <c r="ATQ238" s="9"/>
      <c r="ATR238" s="9" t="s">
        <v>13883</v>
      </c>
      <c r="ATS238" s="9">
        <v>1.745457773E9</v>
      </c>
      <c r="ATT238" s="9" t="s">
        <v>13884</v>
      </c>
      <c r="ATU238" s="9" t="s">
        <v>12032</v>
      </c>
      <c r="ATV238" s="9" t="s">
        <v>2820</v>
      </c>
      <c r="ATW238" s="9" t="s">
        <v>13881</v>
      </c>
      <c r="ATX238" s="9" t="s">
        <v>12034</v>
      </c>
      <c r="ATY238" s="9"/>
      <c r="ATZ238" s="9"/>
      <c r="AUA238" s="9"/>
      <c r="AUB238" s="9"/>
      <c r="AUC238" s="9"/>
      <c r="AUD238" s="9"/>
      <c r="AUE238" s="9"/>
      <c r="AUF238" s="9"/>
      <c r="AUG238" s="9"/>
      <c r="AUH238" s="9"/>
      <c r="AUI238" s="9"/>
      <c r="AUJ238" s="9"/>
      <c r="AUK238" s="9"/>
      <c r="AUL238" s="9"/>
      <c r="AUM238" s="9"/>
      <c r="AUN238" s="9"/>
      <c r="AUO238" s="9"/>
      <c r="AUP238" s="9"/>
      <c r="AUQ238" s="9"/>
      <c r="AUR238" s="9"/>
      <c r="AUS238" s="9"/>
      <c r="AUT238" s="9"/>
      <c r="AUU238" s="9"/>
      <c r="AUV238" s="9"/>
      <c r="AUW238" s="9"/>
      <c r="AUX238" s="9"/>
      <c r="AUY238" s="9"/>
      <c r="AUZ238" s="9"/>
      <c r="AVA238" s="9"/>
      <c r="AVB238" s="9"/>
      <c r="AVC238" s="9"/>
      <c r="AVD238" s="9"/>
      <c r="AVE238" s="9"/>
      <c r="AVF238" s="9"/>
      <c r="AVG238" s="9"/>
      <c r="AVH238" s="9"/>
      <c r="AVI238" s="9"/>
      <c r="AVJ238" s="9"/>
      <c r="AVK238" s="9"/>
      <c r="AVL238" s="9"/>
      <c r="AVM238" s="9"/>
      <c r="AVN238" s="9"/>
      <c r="AVO238" s="9"/>
      <c r="AVP238" s="9"/>
      <c r="AVQ238" s="9"/>
      <c r="AVR238" s="9"/>
      <c r="AVS238" s="9"/>
      <c r="AVT238" s="9"/>
      <c r="AVU238" s="9"/>
      <c r="AVV238" s="9"/>
      <c r="AVW238" s="9"/>
      <c r="AVX238" s="9"/>
      <c r="AVY238" s="9"/>
      <c r="AVZ238" s="9"/>
      <c r="AWA238" s="9"/>
      <c r="AWB238" s="9"/>
      <c r="AWC238" s="9"/>
      <c r="AWD238" s="9"/>
      <c r="AWE238" s="9"/>
      <c r="AWF238" s="9"/>
      <c r="AWG238" s="9"/>
      <c r="AWH238" s="9"/>
      <c r="AWI238" s="9"/>
      <c r="AWJ238" s="9"/>
      <c r="AWK238" s="9"/>
      <c r="AWL238" s="9"/>
      <c r="AWM238" s="9"/>
      <c r="AWN238" s="9"/>
      <c r="AWO238" s="9"/>
      <c r="AWP238" s="9"/>
      <c r="AWQ238" s="9"/>
      <c r="AWR238" s="9"/>
      <c r="AWS238" s="9"/>
      <c r="AWT238" s="9"/>
      <c r="AWU238" s="9"/>
      <c r="AWV238" s="9"/>
      <c r="AWW238" s="9"/>
      <c r="AWX238" s="9"/>
      <c r="AWY238" s="9"/>
      <c r="AWZ238" s="9"/>
      <c r="AXA238" s="9"/>
      <c r="AXB238" s="9"/>
      <c r="AXC238" s="9"/>
      <c r="AXD238" s="9"/>
      <c r="AXE238" s="9"/>
      <c r="AXF238" s="9"/>
      <c r="AXG238" s="9"/>
      <c r="AXH238" s="9"/>
      <c r="AXI238" s="9"/>
      <c r="AXJ238" s="9"/>
      <c r="AXK238" s="9"/>
      <c r="AXL238" s="9"/>
      <c r="AXM238" s="9"/>
      <c r="AXN238" s="9"/>
      <c r="AXO238" s="9"/>
      <c r="AXP238" s="9"/>
      <c r="AXQ238" s="9"/>
      <c r="AXR238" s="9"/>
      <c r="AXS238" s="9"/>
      <c r="AXT238" s="9"/>
      <c r="AXU238" s="9"/>
      <c r="AXV238" s="9"/>
      <c r="AXW238" s="9"/>
      <c r="AXX238" s="9"/>
      <c r="AXY238" s="9"/>
      <c r="AXZ238" s="9"/>
      <c r="AYA238" s="9"/>
      <c r="AYB238" s="9"/>
      <c r="AYC238" s="9"/>
      <c r="AYD238" s="9"/>
      <c r="AYE238" s="9"/>
      <c r="AYF238" s="9"/>
      <c r="AYG238" s="9"/>
      <c r="AYH238" s="9"/>
      <c r="AYI238" s="9"/>
      <c r="AYJ238" s="9"/>
      <c r="AYK238" s="9"/>
      <c r="AYL238" s="9"/>
      <c r="AYM238" s="9"/>
      <c r="AYN238" s="9"/>
      <c r="AYO238" s="9"/>
      <c r="AYP238" s="9"/>
      <c r="AYQ238" s="9"/>
      <c r="AYR238" s="9"/>
      <c r="AYS238" s="9"/>
      <c r="AYT238" s="9"/>
      <c r="AYU238" s="9"/>
      <c r="AYV238" s="9"/>
      <c r="AYW238" s="9"/>
      <c r="AYX238" s="9"/>
      <c r="AYY238" s="9"/>
      <c r="AYZ238" s="9"/>
      <c r="AZA238" s="9"/>
      <c r="AZB238" s="9"/>
      <c r="AZC238" s="9"/>
      <c r="AZD238" s="9"/>
      <c r="AZE238" s="9"/>
      <c r="AZF238" s="9"/>
      <c r="AZG238" s="9"/>
      <c r="AZH238" s="9"/>
      <c r="AZI238" s="9"/>
      <c r="AZJ238" s="9"/>
      <c r="AZK238" s="9"/>
      <c r="AZL238" s="9"/>
      <c r="AZM238" s="9"/>
      <c r="AZN238" s="9"/>
      <c r="AZO238" s="9"/>
      <c r="AZP238" s="9"/>
      <c r="AZQ238" s="9"/>
      <c r="AZR238" s="9"/>
      <c r="AZS238" s="9"/>
      <c r="AZT238" s="9"/>
      <c r="AZU238" s="9"/>
      <c r="AZV238" s="9"/>
      <c r="AZW238" s="9"/>
      <c r="AZX238" s="9"/>
      <c r="AZY238" s="9"/>
      <c r="AZZ238" s="9"/>
      <c r="BAA238" s="9"/>
      <c r="BAB238" s="9"/>
      <c r="BAC238" s="9"/>
      <c r="BAD238" s="9"/>
      <c r="BAE238" s="9"/>
      <c r="BAF238" s="9"/>
      <c r="BAG238" s="9"/>
      <c r="BAH238" s="9"/>
      <c r="BAI238" s="9"/>
      <c r="BAJ238" s="9"/>
      <c r="BAK238" s="9"/>
      <c r="BAL238" s="9"/>
      <c r="BAM238" s="9"/>
      <c r="BAN238" s="9"/>
      <c r="BAO238" s="9"/>
      <c r="BAP238" s="9"/>
      <c r="BAQ238" s="9"/>
      <c r="BAR238" s="9"/>
      <c r="BAS238" s="9"/>
      <c r="BAT238" s="9"/>
      <c r="BAU238" s="9"/>
      <c r="BAV238" s="9"/>
      <c r="BAW238" s="9"/>
      <c r="BAX238" s="9"/>
      <c r="BAY238" s="9"/>
      <c r="BAZ238" s="9"/>
      <c r="BBA238" s="9"/>
      <c r="BBB238" s="9"/>
      <c r="BBC238" s="9"/>
      <c r="BBD238" s="9"/>
      <c r="BBE238" s="9"/>
      <c r="BBF238" s="9"/>
      <c r="BBG238" s="9"/>
      <c r="BBH238" s="9"/>
      <c r="BBI238" s="9"/>
      <c r="BBJ238" s="9"/>
      <c r="BBK238" s="9"/>
      <c r="BBL238" s="9"/>
      <c r="BBM238" s="9"/>
      <c r="BBN238" s="9"/>
      <c r="BBO238" s="9"/>
      <c r="BBP238" s="9"/>
      <c r="BBQ238" s="9"/>
      <c r="BBR238" s="9"/>
      <c r="BBS238" s="9"/>
      <c r="BBT238" s="9"/>
      <c r="BBU238" s="9"/>
      <c r="BBV238" s="9"/>
      <c r="BBW238" s="9"/>
      <c r="BBX238" s="9"/>
      <c r="BBY238" s="9"/>
      <c r="BBZ238" s="9"/>
      <c r="BCA238" s="9"/>
      <c r="BCB238" s="9"/>
      <c r="BCC238" s="9"/>
      <c r="BCD238" s="9"/>
      <c r="BCE238" s="9"/>
      <c r="BCF238" s="9"/>
      <c r="BCG238" s="9"/>
      <c r="BCH238" s="9"/>
      <c r="BCI238" s="9"/>
      <c r="BCJ238" s="9"/>
      <c r="BCK238" s="9"/>
      <c r="BCL238" s="9"/>
      <c r="BCM238" s="9"/>
      <c r="BCN238" s="9"/>
      <c r="BCO238" s="9"/>
      <c r="BCP238" s="9"/>
      <c r="BCQ238" s="9"/>
      <c r="BCR238" s="9"/>
      <c r="BCS238" s="9"/>
      <c r="BCT238" s="9"/>
      <c r="BCU238" s="9"/>
      <c r="BCV238" s="9"/>
      <c r="BCW238" s="9"/>
      <c r="BCX238" s="9"/>
      <c r="BCY238" s="9"/>
      <c r="BCZ238" s="9"/>
      <c r="BDA238" s="9"/>
      <c r="BDB238" s="9"/>
      <c r="BDC238" s="9"/>
      <c r="BDD238" s="9"/>
      <c r="BDE238" s="9"/>
      <c r="BDF238" s="9"/>
      <c r="BDG238" s="9"/>
      <c r="BDH238" s="9"/>
      <c r="BDI238" s="9"/>
      <c r="BDJ238" s="9"/>
      <c r="BDK238" s="9"/>
      <c r="BDL238" s="9"/>
      <c r="BDM238" s="9"/>
      <c r="BDN238" s="9"/>
      <c r="BDO238" s="9"/>
      <c r="BDP238" s="9"/>
      <c r="BDQ238" s="9"/>
      <c r="BDR238" s="9"/>
      <c r="BDS238" s="9"/>
      <c r="BDT238" s="9"/>
      <c r="BDU238" s="9"/>
      <c r="BDV238" s="9"/>
      <c r="BDW238" s="9"/>
      <c r="BDX238" s="9"/>
      <c r="BDY238" s="9"/>
      <c r="BDZ238" s="9"/>
      <c r="BEA238" s="9"/>
      <c r="BEB238" s="9"/>
      <c r="BEC238" s="9"/>
      <c r="BED238" s="9"/>
      <c r="BEE238" s="9"/>
      <c r="BEF238" s="9"/>
      <c r="BEG238" s="9"/>
      <c r="BEH238" s="9"/>
      <c r="BEI238" s="9"/>
      <c r="BEJ238" s="9"/>
      <c r="BEK238" s="9"/>
      <c r="BEL238" s="9"/>
      <c r="BEM238" s="9"/>
      <c r="BEN238" s="9"/>
      <c r="BEO238" s="9"/>
      <c r="BEP238" s="9"/>
      <c r="BEQ238" s="9"/>
      <c r="BER238" s="9"/>
      <c r="BES238" s="9"/>
      <c r="BET238" s="9"/>
      <c r="BEU238" s="9"/>
      <c r="BEV238" s="9"/>
      <c r="BEW238" s="9"/>
      <c r="BEX238" s="9"/>
      <c r="BEY238" s="9"/>
      <c r="BEZ238" s="9"/>
      <c r="BFA238" s="9"/>
      <c r="BFB238" s="9"/>
      <c r="BFC238" s="9"/>
      <c r="BFD238" s="9"/>
      <c r="BFE238" s="9"/>
      <c r="BFF238" s="9"/>
      <c r="BFG238" s="9"/>
      <c r="BFH238" s="9"/>
      <c r="BFI238" s="9"/>
      <c r="BFJ238" s="9"/>
      <c r="BFK238" s="9"/>
      <c r="BFL238" s="9"/>
      <c r="BFM238" s="9"/>
      <c r="BFN238" s="9"/>
      <c r="BFO238" s="9"/>
      <c r="BFP238" s="9"/>
      <c r="BFQ238" s="9"/>
      <c r="BFR238" s="9"/>
      <c r="BFS238" s="9"/>
      <c r="BFT238" s="9"/>
      <c r="BFU238" s="9"/>
      <c r="BFV238" s="9"/>
      <c r="BFW238" s="9"/>
      <c r="BFX238" s="9"/>
      <c r="BFY238" s="9"/>
      <c r="BFZ238" s="9"/>
      <c r="BGA238" s="9"/>
      <c r="BGB238" s="9"/>
      <c r="BGC238" s="9"/>
      <c r="BGD238" s="9"/>
      <c r="BGE238" s="9"/>
      <c r="BGF238" s="9"/>
      <c r="BGG238" s="9"/>
      <c r="BGH238" s="9"/>
      <c r="BGI238" s="9"/>
      <c r="BGJ238" s="9"/>
      <c r="BGK238" s="9"/>
      <c r="BGL238" s="9"/>
      <c r="BGM238" s="9"/>
      <c r="BGN238" s="9"/>
      <c r="BGO238" s="9"/>
      <c r="BGP238" s="9"/>
      <c r="BGQ238" s="9"/>
      <c r="BGR238" s="9"/>
      <c r="BGS238" s="9"/>
      <c r="BGT238" s="9"/>
      <c r="BGU238" s="9"/>
      <c r="BGV238" s="9"/>
      <c r="BGW238" s="9"/>
      <c r="BGX238" s="9"/>
      <c r="BGY238" s="9"/>
      <c r="BGZ238" s="9"/>
      <c r="BHA238" s="9"/>
      <c r="BHB238" s="9"/>
      <c r="BHC238" s="9"/>
      <c r="BHD238" s="9"/>
      <c r="BHE238" s="9"/>
      <c r="BHF238" s="9"/>
      <c r="BHG238" s="9"/>
      <c r="BHH238" s="9"/>
      <c r="BHI238" s="9"/>
      <c r="BHJ238" s="9"/>
      <c r="BHK238" s="9"/>
      <c r="BHL238" s="9"/>
      <c r="BHM238" s="9"/>
      <c r="BHN238" s="9"/>
      <c r="BHO238" s="9"/>
      <c r="BHP238" s="9"/>
      <c r="BHQ238" s="9"/>
      <c r="BHR238" s="9"/>
      <c r="BHS238" s="9"/>
      <c r="BHT238" s="9"/>
      <c r="BHU238" s="9"/>
      <c r="BHV238" s="9"/>
      <c r="BHW238" s="9"/>
      <c r="BHX238" s="9"/>
      <c r="BHY238" s="9"/>
      <c r="BHZ238" s="9"/>
      <c r="BIA238" s="9"/>
      <c r="BIB238" s="9"/>
      <c r="BIC238" s="9"/>
      <c r="BID238" s="9"/>
      <c r="BIE238" s="9"/>
      <c r="BIF238" s="9"/>
      <c r="BIG238" s="9"/>
      <c r="BIH238" s="9"/>
      <c r="BII238" s="9"/>
      <c r="BIJ238" s="9"/>
      <c r="BIK238" s="9"/>
      <c r="BIL238" s="9"/>
      <c r="BIM238" s="9"/>
      <c r="BIN238" s="9"/>
      <c r="BIO238" s="9"/>
      <c r="BIP238" s="9"/>
      <c r="BIQ238" s="9"/>
      <c r="BIR238" s="9"/>
      <c r="BIS238" s="9"/>
      <c r="BIT238" s="9"/>
      <c r="BIU238" s="9"/>
      <c r="BIV238" s="9"/>
      <c r="BIW238" s="9"/>
      <c r="BIX238" s="9"/>
      <c r="BIY238" s="9"/>
      <c r="BIZ238" s="9"/>
      <c r="BJA238" s="9"/>
      <c r="BJB238" s="9"/>
      <c r="BJC238" s="9"/>
      <c r="BJD238" s="9"/>
      <c r="BJE238" s="9"/>
      <c r="BJF238" s="9"/>
      <c r="BJG238" s="9"/>
      <c r="BJH238" s="9"/>
      <c r="BJI238" s="9"/>
      <c r="BJJ238" s="9"/>
      <c r="BJK238" s="9"/>
      <c r="BJL238" s="9"/>
      <c r="BJM238" s="9"/>
      <c r="BJN238" s="9"/>
      <c r="BJO238" s="9"/>
      <c r="BJP238" s="9"/>
      <c r="BJQ238" s="9"/>
      <c r="BJR238" s="9"/>
      <c r="BJS238" s="9"/>
      <c r="BJT238" s="9"/>
      <c r="BJU238" s="9"/>
      <c r="BJV238" s="9"/>
      <c r="BJW238" s="9"/>
      <c r="BJX238" s="9"/>
      <c r="BJY238" s="9"/>
      <c r="BJZ238" s="9"/>
      <c r="BKA238" s="9"/>
      <c r="BKB238" s="9"/>
      <c r="BKC238" s="9"/>
      <c r="BKD238" s="9"/>
      <c r="BKE238" s="9"/>
      <c r="BKF238" s="9"/>
      <c r="BKG238" s="9"/>
      <c r="BKH238" s="9"/>
      <c r="BKI238" s="9"/>
      <c r="BKJ238" s="9"/>
      <c r="BKK238" s="9"/>
      <c r="BKL238" s="9"/>
      <c r="BKM238" s="9"/>
      <c r="BKN238" s="9"/>
      <c r="BKO238" s="9"/>
      <c r="BKP238" s="9"/>
      <c r="BKQ238" s="9"/>
      <c r="BKR238" s="9"/>
      <c r="BKS238" s="9"/>
      <c r="BKT238" s="9"/>
      <c r="BKU238" s="9"/>
      <c r="BKV238" s="9"/>
      <c r="BKW238" s="9"/>
      <c r="BKX238" s="9"/>
      <c r="BKY238" s="9"/>
      <c r="BKZ238" s="9"/>
      <c r="BLA238" s="9"/>
      <c r="BLB238" s="9"/>
      <c r="BLC238" s="9"/>
      <c r="BLD238" s="9"/>
      <c r="BLE238" s="9"/>
      <c r="BLF238" s="9"/>
      <c r="BLG238" s="9"/>
      <c r="BLH238" s="9"/>
      <c r="BLI238" s="9"/>
      <c r="BLJ238" s="9"/>
      <c r="BLK238" s="9"/>
      <c r="BLL238" s="9"/>
      <c r="BLM238" s="9"/>
      <c r="BLN238" s="9"/>
      <c r="BLO238" s="9"/>
      <c r="BLP238" s="9"/>
      <c r="BLQ238" s="9"/>
      <c r="BLR238" s="9"/>
      <c r="BLS238" s="9"/>
      <c r="BLT238" s="9"/>
      <c r="BLU238" s="9"/>
      <c r="BLV238" s="9"/>
      <c r="BLW238" s="9"/>
      <c r="BLX238" s="9"/>
      <c r="BLY238" s="9"/>
      <c r="BLZ238" s="9"/>
      <c r="BMA238" s="9"/>
      <c r="BMB238" s="9"/>
      <c r="BMC238" s="9"/>
      <c r="BMD238" s="9"/>
      <c r="BME238" s="9"/>
      <c r="BMF238" s="9"/>
      <c r="BMG238" s="9"/>
      <c r="BMH238" s="9"/>
      <c r="BMI238" s="9"/>
      <c r="BMJ238" s="9"/>
      <c r="BMK238" s="9"/>
      <c r="BML238" s="9"/>
      <c r="BMM238" s="9"/>
      <c r="BMN238" s="9"/>
      <c r="BMO238" s="9"/>
      <c r="BMP238" s="9"/>
      <c r="BMQ238" s="9"/>
      <c r="BMR238" s="9"/>
      <c r="BMS238" s="9"/>
      <c r="BMT238" s="9"/>
      <c r="BMU238" s="9"/>
      <c r="BMV238" s="9"/>
      <c r="BMW238" s="9"/>
      <c r="BMX238" s="9"/>
      <c r="BMY238" s="9"/>
      <c r="BMZ238" s="9"/>
      <c r="BNA238" s="9"/>
      <c r="BNB238" s="9"/>
      <c r="BNC238" s="9"/>
      <c r="BND238" s="9"/>
      <c r="BNE238" s="9"/>
      <c r="BNF238" s="9"/>
      <c r="BNG238" s="9"/>
      <c r="BNH238" s="9"/>
      <c r="BNI238" s="9"/>
      <c r="BNJ238" s="9"/>
      <c r="BNK238" s="9"/>
      <c r="BNL238" s="9"/>
      <c r="BNM238" s="9"/>
      <c r="BNN238" s="9"/>
      <c r="BNO238" s="9"/>
      <c r="BNP238" s="9"/>
      <c r="BNQ238" s="9"/>
      <c r="BNR238" s="9"/>
      <c r="BNS238" s="9"/>
      <c r="BNT238" s="9"/>
      <c r="BNU238" s="9"/>
      <c r="BNV238" s="9"/>
      <c r="BNW238" s="9"/>
      <c r="BNX238" s="9"/>
      <c r="BNY238" s="9"/>
      <c r="BNZ238" s="9"/>
      <c r="BOA238" s="9"/>
      <c r="BOB238" s="9"/>
      <c r="BOC238" s="9"/>
      <c r="BOD238" s="9"/>
      <c r="BOE238" s="9"/>
      <c r="BOF238" s="9"/>
      <c r="BOG238" s="9"/>
      <c r="BOH238" s="9"/>
      <c r="BOI238" s="9"/>
      <c r="BOJ238" s="9"/>
      <c r="BOK238" s="9"/>
      <c r="BOL238" s="9"/>
      <c r="BOM238" s="9"/>
      <c r="BON238" s="9"/>
      <c r="BOO238" s="9"/>
      <c r="BOP238" s="9"/>
      <c r="BOQ238" s="9"/>
      <c r="BOR238" s="9"/>
      <c r="BOS238" s="9"/>
      <c r="BOT238" s="9"/>
      <c r="BOU238" s="9"/>
      <c r="BOV238" s="9"/>
      <c r="BOW238" s="9"/>
      <c r="BOX238" s="9"/>
      <c r="BOY238" s="9"/>
      <c r="BOZ238" s="9"/>
      <c r="BPA238" s="9"/>
      <c r="BPB238" s="9"/>
      <c r="BPC238" s="9"/>
      <c r="BPD238" s="9"/>
      <c r="BPE238" s="9"/>
      <c r="BPF238" s="9"/>
      <c r="BPG238" s="9"/>
      <c r="BPH238" s="9"/>
      <c r="BPI238" s="9"/>
      <c r="BPJ238" s="9"/>
      <c r="BPK238" s="9"/>
      <c r="BPL238" s="9"/>
      <c r="BPM238" s="9"/>
      <c r="BPN238" s="9"/>
      <c r="BPO238" s="9"/>
      <c r="BPP238" s="9"/>
      <c r="BPQ238" s="9"/>
      <c r="BPR238" s="9"/>
      <c r="BPS238" s="9"/>
      <c r="BPT238" s="9"/>
      <c r="BPU238" s="9"/>
      <c r="BPV238" s="9"/>
      <c r="BPW238" s="9"/>
      <c r="BPX238" s="9"/>
      <c r="BPY238" s="9"/>
      <c r="BPZ238" s="9"/>
      <c r="BQA238" s="9"/>
      <c r="BQB238" s="9"/>
      <c r="BQC238" s="9"/>
      <c r="BQD238" s="9"/>
      <c r="BQE238" s="9"/>
      <c r="BQF238" s="9"/>
      <c r="BQG238" s="9"/>
      <c r="BQH238" s="9"/>
      <c r="BQI238" s="9"/>
      <c r="BQJ238" s="9"/>
      <c r="BQK238" s="9"/>
      <c r="BQL238" s="9"/>
      <c r="BQM238" s="9"/>
      <c r="BQN238" s="9"/>
      <c r="BQO238" s="9"/>
      <c r="BQP238" s="9"/>
      <c r="BQQ238" s="9"/>
      <c r="BQR238" s="9"/>
      <c r="BQS238" s="9"/>
      <c r="BQT238" s="9"/>
      <c r="BQU238" s="9"/>
      <c r="BQV238" s="9"/>
      <c r="BQW238" s="9"/>
      <c r="BQX238" s="9"/>
      <c r="BQY238" s="9"/>
      <c r="BQZ238" s="9"/>
      <c r="BRA238" s="9"/>
      <c r="BRB238" s="9"/>
      <c r="BRC238" s="9"/>
      <c r="BRD238" s="9"/>
      <c r="BRE238" s="9"/>
      <c r="BRF238" s="9"/>
      <c r="BRG238" s="9"/>
      <c r="BRH238" s="9"/>
      <c r="BRI238" s="9"/>
      <c r="BRJ238" s="9"/>
      <c r="BRK238" s="9"/>
      <c r="BRL238" s="9"/>
      <c r="BRM238" s="9"/>
      <c r="BRN238" s="9"/>
      <c r="BRO238" s="9"/>
      <c r="BRP238" s="9"/>
      <c r="BRQ238" s="9"/>
      <c r="BRR238" s="9"/>
      <c r="BRS238" s="9"/>
      <c r="BRT238" s="9"/>
      <c r="BRU238" s="9"/>
      <c r="BRV238" s="9"/>
      <c r="BRW238" s="9"/>
      <c r="BRX238" s="9"/>
      <c r="BRY238" s="9"/>
      <c r="BRZ238" s="9"/>
      <c r="BSA238" s="9"/>
      <c r="BSB238" s="9"/>
      <c r="BSC238" s="9"/>
      <c r="BSD238" s="9"/>
      <c r="BSE238" s="9"/>
      <c r="BSF238" s="9"/>
      <c r="BSG238" s="9"/>
      <c r="BSH238" s="9"/>
      <c r="BSI238" s="9"/>
      <c r="BSJ238" s="9"/>
      <c r="BSK238" s="9"/>
      <c r="BSL238" s="9"/>
      <c r="BSM238" s="9"/>
      <c r="BSN238" s="9"/>
      <c r="BSO238" s="9"/>
      <c r="BSP238" s="9"/>
      <c r="BSQ238" s="9"/>
      <c r="BSR238" s="9"/>
      <c r="BSS238" s="9"/>
      <c r="BST238" s="9"/>
      <c r="BSU238" s="9"/>
      <c r="BSV238" s="9"/>
      <c r="BSW238" s="9"/>
      <c r="BSX238" s="9"/>
      <c r="BSY238" s="9"/>
      <c r="BSZ238" s="9"/>
      <c r="BTA238" s="9"/>
      <c r="BTB238" s="9"/>
      <c r="BTC238" s="9"/>
      <c r="BTD238" s="9"/>
      <c r="BTE238" s="9"/>
      <c r="BTF238" s="9"/>
      <c r="BTG238" s="9"/>
      <c r="BTH238" s="9"/>
      <c r="BTI238" s="9"/>
      <c r="BTJ238" s="9"/>
      <c r="BTK238" s="9"/>
      <c r="BTL238" s="9"/>
      <c r="BTM238" s="9"/>
      <c r="BTN238" s="9"/>
      <c r="BTO238" s="9"/>
      <c r="BTP238" s="9"/>
      <c r="BTQ238" s="9"/>
      <c r="BTR238" s="9"/>
      <c r="BTS238" s="9"/>
      <c r="BTT238" s="9"/>
      <c r="BTU238" s="9"/>
      <c r="BTV238" s="9"/>
      <c r="BTW238" s="9"/>
      <c r="BTX238" s="9"/>
      <c r="BTY238" s="9"/>
      <c r="BTZ238" s="9"/>
      <c r="BUA238" s="9"/>
      <c r="BUB238" s="9"/>
      <c r="BUC238" s="9"/>
      <c r="BUD238" s="9"/>
      <c r="BUE238" s="9"/>
      <c r="BUF238" s="9"/>
      <c r="BUG238" s="9"/>
      <c r="BUH238" s="9"/>
      <c r="BUI238" s="9"/>
      <c r="BUJ238" s="9"/>
      <c r="BUK238" s="9"/>
      <c r="BUL238" s="9"/>
      <c r="BUM238" s="9"/>
      <c r="BUN238" s="9"/>
      <c r="BUO238" s="9"/>
      <c r="BUP238" s="9"/>
      <c r="BUQ238" s="9"/>
      <c r="BUR238" s="9"/>
      <c r="BUS238" s="9"/>
      <c r="BUT238" s="9"/>
      <c r="BUU238" s="9"/>
      <c r="BUV238" s="9"/>
      <c r="BUW238" s="9"/>
      <c r="BUX238" s="9"/>
      <c r="BUY238" s="9"/>
      <c r="BUZ238" s="9"/>
      <c r="BVA238" s="9"/>
      <c r="BVB238" s="9"/>
      <c r="BVC238" s="9"/>
      <c r="BVD238" s="9"/>
      <c r="BVE238" s="9"/>
      <c r="BVF238" s="9"/>
      <c r="BVG238" s="9"/>
      <c r="BVH238" s="9"/>
      <c r="BVI238" s="9"/>
      <c r="BVJ238" s="9"/>
      <c r="BVK238" s="9"/>
      <c r="BVL238" s="9"/>
      <c r="BVM238" s="9"/>
      <c r="BVN238" s="9"/>
      <c r="BVO238" s="9"/>
      <c r="BVP238" s="9"/>
      <c r="BVQ238" s="9"/>
      <c r="BVR238" s="9"/>
      <c r="BVS238" s="9"/>
      <c r="BVT238" s="9"/>
      <c r="BVU238" s="9"/>
      <c r="BVV238" s="9"/>
      <c r="BVW238" s="9"/>
      <c r="BVX238" s="9"/>
      <c r="BVY238" s="9"/>
      <c r="BVZ238" s="9"/>
      <c r="BWA238" s="9"/>
      <c r="BWB238" s="9"/>
      <c r="BWC238" s="9"/>
      <c r="BWD238" s="9"/>
      <c r="BWE238" s="9"/>
      <c r="BWF238" s="9"/>
      <c r="BWG238" s="9"/>
      <c r="BWH238" s="9"/>
      <c r="BWI238" s="9"/>
      <c r="BWJ238" s="9"/>
      <c r="BWK238" s="9"/>
      <c r="BWL238" s="9"/>
      <c r="BWM238" s="9"/>
      <c r="BWN238" s="9"/>
      <c r="BWO238" s="9"/>
      <c r="BWP238" s="9"/>
      <c r="BWQ238" s="9"/>
      <c r="BWR238" s="9"/>
      <c r="BWS238" s="9"/>
      <c r="BWT238" s="9"/>
      <c r="BWU238" s="9"/>
      <c r="BWV238" s="9"/>
      <c r="BWW238" s="9"/>
      <c r="BWX238" s="9"/>
      <c r="BWY238" s="9"/>
      <c r="BWZ238" s="9"/>
      <c r="BXA238" s="9"/>
      <c r="BXB238" s="9"/>
      <c r="BXC238" s="9"/>
      <c r="BXD238" s="9"/>
    </row>
    <row r="239" ht="14.25" customHeight="1">
      <c r="A239" s="9">
        <v>55.0</v>
      </c>
      <c r="B239" s="9" t="s">
        <v>11947</v>
      </c>
      <c r="C239" s="9" t="s">
        <v>11948</v>
      </c>
      <c r="D239" s="9" t="s">
        <v>11948</v>
      </c>
      <c r="E239" s="9"/>
      <c r="F239" s="9">
        <v>131.0</v>
      </c>
      <c r="G239" s="9" t="s">
        <v>13885</v>
      </c>
      <c r="H239" s="9"/>
      <c r="I239" s="9"/>
      <c r="J239" s="9"/>
      <c r="K239" s="9"/>
      <c r="L239" s="9">
        <v>129.0</v>
      </c>
      <c r="M239" s="9">
        <v>2.0</v>
      </c>
      <c r="N239" s="9"/>
      <c r="O239" s="9"/>
      <c r="P239" s="9">
        <v>3.0</v>
      </c>
      <c r="Q239" s="9" t="s">
        <v>13886</v>
      </c>
      <c r="R239" s="9"/>
      <c r="S239" s="9" t="s">
        <v>3553</v>
      </c>
      <c r="T239" s="9" t="s">
        <v>3552</v>
      </c>
      <c r="ANB239" s="9"/>
      <c r="ANC239" s="9"/>
      <c r="AND239" s="9"/>
      <c r="ANE239" s="9"/>
      <c r="ANF239" s="9"/>
      <c r="ANG239" s="9"/>
      <c r="ANH239" s="9"/>
      <c r="ANI239" s="9"/>
      <c r="ANJ239" s="9"/>
      <c r="ANK239" s="9"/>
      <c r="ANL239" s="9"/>
      <c r="ANM239" s="9"/>
      <c r="ANN239" s="9"/>
      <c r="ANO239" s="9"/>
      <c r="ANP239" s="9"/>
      <c r="ANQ239" s="9"/>
      <c r="ANR239" s="9"/>
      <c r="ANS239" s="9"/>
      <c r="ANT239" s="9"/>
      <c r="ANU239" s="9"/>
      <c r="ANV239" s="9"/>
      <c r="ANW239" s="9"/>
      <c r="ANX239" s="9"/>
      <c r="ANY239" s="9"/>
      <c r="ANZ239" s="9"/>
      <c r="AOA239" s="9"/>
      <c r="AOB239" s="9"/>
      <c r="AOC239" s="9"/>
      <c r="AOD239" s="9"/>
      <c r="AOE239" s="9"/>
      <c r="AOF239" s="9"/>
      <c r="AOG239" s="9"/>
      <c r="AOH239" s="9"/>
      <c r="AOI239" s="9"/>
      <c r="AOJ239" s="9"/>
      <c r="AOK239" s="9"/>
      <c r="AOL239" s="9"/>
      <c r="AOM239" s="9"/>
      <c r="AON239" s="9"/>
      <c r="AOO239" s="9"/>
      <c r="AOP239" s="9"/>
      <c r="AOQ239" s="9"/>
      <c r="AOR239" s="9"/>
      <c r="AOS239" s="9"/>
      <c r="AOT239" s="9"/>
      <c r="AOU239" s="9"/>
      <c r="AOV239" s="9"/>
      <c r="AOW239" s="9"/>
      <c r="AOX239" s="9"/>
      <c r="AOY239" s="9"/>
      <c r="AOZ239" s="9"/>
      <c r="APA239" s="9"/>
      <c r="APB239" s="9"/>
      <c r="APC239" s="9"/>
      <c r="APD239" s="9"/>
      <c r="APE239" s="9"/>
      <c r="APF239" s="9"/>
      <c r="APG239" s="9"/>
      <c r="APH239" s="9"/>
      <c r="API239" s="9"/>
      <c r="APJ239" s="9"/>
      <c r="APK239" s="9"/>
      <c r="APL239" s="9"/>
      <c r="APM239" s="9"/>
      <c r="APN239" s="9"/>
      <c r="APO239" s="9"/>
      <c r="APP239" s="9"/>
      <c r="APQ239" s="9"/>
      <c r="APR239" s="9"/>
      <c r="APS239" s="9"/>
      <c r="APT239" s="9"/>
      <c r="APU239" s="9"/>
      <c r="APV239" s="9"/>
      <c r="APW239" s="9"/>
      <c r="APX239" s="9"/>
      <c r="APY239" s="9"/>
      <c r="APZ239" s="9"/>
      <c r="AQA239" s="9"/>
      <c r="AQB239" s="9"/>
      <c r="AQC239" s="9"/>
      <c r="AQD239" s="9"/>
      <c r="AQE239" s="9"/>
      <c r="AQF239" s="9"/>
      <c r="AQG239" s="9"/>
      <c r="AQH239" s="9"/>
      <c r="AQI239" s="9"/>
      <c r="AQJ239" s="9"/>
      <c r="AQK239" s="9"/>
      <c r="AQL239" s="9"/>
      <c r="AQM239" s="9"/>
      <c r="AQN239" s="9"/>
      <c r="AQO239" s="9"/>
      <c r="AQP239" s="9"/>
      <c r="AQQ239" s="9"/>
      <c r="AQR239" s="9"/>
      <c r="AQS239" s="9"/>
      <c r="AQT239" s="9"/>
      <c r="AQU239" s="9"/>
      <c r="AQV239" s="9"/>
      <c r="AQW239" s="9"/>
      <c r="AQX239" s="9"/>
      <c r="AQY239" s="9"/>
      <c r="AQZ239" s="9"/>
      <c r="ARA239" s="9"/>
      <c r="ARB239" s="9"/>
      <c r="ARC239" s="9"/>
      <c r="ARD239" s="9"/>
      <c r="ARE239" s="9"/>
      <c r="ARF239" s="9"/>
      <c r="ARG239" s="9"/>
      <c r="ARH239" s="9"/>
      <c r="ARI239" s="9"/>
      <c r="ARJ239" s="9"/>
      <c r="ARK239" s="9"/>
      <c r="ARL239" s="9"/>
      <c r="ARM239" s="9"/>
      <c r="ARN239" s="9"/>
      <c r="ARO239" s="9"/>
      <c r="ARP239" s="9"/>
      <c r="ARQ239" s="9"/>
      <c r="ARR239" s="9"/>
      <c r="ARS239" s="9"/>
      <c r="ART239" s="9"/>
      <c r="ARU239" s="9"/>
      <c r="ARV239" s="9"/>
      <c r="ARW239" s="9"/>
      <c r="ARX239" s="9"/>
      <c r="ARY239" s="9"/>
      <c r="ARZ239" s="9"/>
      <c r="ASA239" s="9"/>
      <c r="ASB239" s="9"/>
      <c r="ASC239" s="9"/>
      <c r="ASD239" s="9"/>
      <c r="ASE239" s="9"/>
      <c r="ASF239" s="9"/>
      <c r="ASG239" s="9"/>
      <c r="ASH239" s="9"/>
      <c r="ASI239" s="9"/>
      <c r="ASJ239" s="9"/>
      <c r="ASK239" s="9"/>
      <c r="ASL239" s="9"/>
      <c r="ASM239" s="9"/>
      <c r="ASN239" s="9"/>
      <c r="ASO239" s="9"/>
      <c r="ASP239" s="9"/>
      <c r="ASQ239" s="9"/>
      <c r="ASR239" s="9"/>
      <c r="ASS239" s="9"/>
      <c r="AST239" s="9"/>
      <c r="ASU239" s="9"/>
      <c r="ASV239" s="9"/>
      <c r="ASW239" s="9"/>
      <c r="ASX239" s="9"/>
      <c r="ASY239" s="9"/>
      <c r="ASZ239" s="9"/>
      <c r="ATA239" s="9"/>
      <c r="ATB239" s="9"/>
      <c r="ATC239" s="9"/>
      <c r="ATD239" s="9"/>
      <c r="ATE239" s="9"/>
      <c r="ATF239" s="9"/>
      <c r="ATG239" s="9"/>
      <c r="ATH239" s="9"/>
      <c r="ATI239" s="9"/>
      <c r="ATJ239" s="9"/>
      <c r="ATK239" s="9"/>
      <c r="ATL239" s="9"/>
      <c r="ATM239" s="9"/>
      <c r="ATN239" s="9"/>
      <c r="ATO239" s="9"/>
      <c r="ATP239" s="9"/>
      <c r="ATQ239" s="9"/>
      <c r="ATR239" s="9"/>
      <c r="ATS239" s="9"/>
      <c r="ATT239" s="9"/>
      <c r="ATU239" s="9"/>
      <c r="ATV239" s="9"/>
      <c r="ATW239" s="9"/>
      <c r="ATX239" s="9"/>
      <c r="ATY239" s="9" t="s">
        <v>5691</v>
      </c>
      <c r="ATZ239" s="9" t="s">
        <v>5691</v>
      </c>
      <c r="AUA239" s="9" t="s">
        <v>13887</v>
      </c>
      <c r="AUB239" s="9"/>
      <c r="AUC239" s="9"/>
      <c r="AUD239" s="9"/>
      <c r="AUE239" s="9"/>
      <c r="AUF239" s="9"/>
      <c r="AUG239" s="9"/>
      <c r="AUH239" s="9"/>
      <c r="AUI239" s="9"/>
      <c r="AUJ239" s="9"/>
      <c r="AUK239" s="9"/>
      <c r="AUL239" s="9"/>
      <c r="AUM239" s="9"/>
      <c r="AUN239" s="9"/>
      <c r="AUO239" s="9"/>
      <c r="AUP239" s="9"/>
      <c r="AUQ239" s="9"/>
      <c r="AUR239" s="9"/>
      <c r="AUS239" s="9"/>
      <c r="AUT239" s="9"/>
      <c r="AUU239" s="9"/>
      <c r="AUV239" s="9"/>
      <c r="AUW239" s="9"/>
      <c r="AUX239" s="9"/>
      <c r="AUY239" s="9"/>
      <c r="AUZ239" s="9"/>
      <c r="AVA239" s="9"/>
      <c r="AVB239" s="9"/>
      <c r="AVC239" s="9"/>
      <c r="AVD239" s="9"/>
      <c r="AVE239" s="9"/>
      <c r="AVF239" s="9"/>
      <c r="AVG239" s="9"/>
      <c r="AVH239" s="9"/>
      <c r="AVI239" s="9"/>
      <c r="AVJ239" s="9"/>
      <c r="AVK239" s="9" t="s">
        <v>13888</v>
      </c>
      <c r="AVL239" s="9"/>
      <c r="AVM239" s="9"/>
      <c r="AVN239" s="9"/>
      <c r="AVO239" s="9"/>
      <c r="AVP239" s="9"/>
      <c r="AVQ239" s="9"/>
      <c r="AVR239" s="9"/>
      <c r="AVS239" s="9"/>
      <c r="AVT239" s="9"/>
      <c r="AVU239" s="9"/>
      <c r="AVV239" s="9"/>
      <c r="AVW239" s="9"/>
      <c r="AVX239" s="9"/>
      <c r="AVY239" s="9"/>
      <c r="AVZ239" s="9"/>
      <c r="AWA239" s="9"/>
      <c r="AWB239" s="9"/>
      <c r="AWC239" s="9"/>
      <c r="AWD239" s="9"/>
      <c r="AWE239" s="9"/>
      <c r="AWF239" s="9"/>
      <c r="AWG239" s="9"/>
      <c r="AWH239" s="9"/>
      <c r="AWI239" s="9"/>
      <c r="AWJ239" s="9"/>
      <c r="AWK239" s="9"/>
      <c r="AWL239" s="9"/>
      <c r="AWM239" s="9"/>
      <c r="AWN239" s="9"/>
      <c r="AWO239" s="9"/>
      <c r="AWP239" s="9"/>
      <c r="AWQ239" s="9"/>
      <c r="AWR239" s="9"/>
      <c r="AWS239" s="9"/>
      <c r="AWT239" s="9"/>
      <c r="AWU239" s="9"/>
      <c r="AWV239" s="9"/>
      <c r="AWW239" s="9"/>
      <c r="AWX239" s="9"/>
      <c r="AWY239" s="9"/>
      <c r="AWZ239" s="9"/>
      <c r="AXA239" s="9"/>
      <c r="AXB239" s="9" t="s">
        <v>5707</v>
      </c>
      <c r="AXC239" s="9"/>
      <c r="AXD239" s="9"/>
      <c r="AXE239" s="9"/>
      <c r="AXF239" s="9"/>
      <c r="AXG239" s="9"/>
      <c r="AXH239" s="9"/>
      <c r="AXI239" s="9"/>
      <c r="AXJ239" s="9"/>
      <c r="AXK239" s="9">
        <v>525.0</v>
      </c>
      <c r="AXL239" s="9" t="s">
        <v>3554</v>
      </c>
      <c r="AXM239" s="9">
        <v>526.0</v>
      </c>
      <c r="AXN239" s="9"/>
      <c r="AXO239" s="9"/>
      <c r="AXP239" s="9"/>
      <c r="AXQ239" s="9"/>
      <c r="AXR239" s="9"/>
      <c r="AXS239" s="9"/>
      <c r="AXT239" s="9"/>
      <c r="AXU239" s="9"/>
      <c r="AXV239" s="9"/>
      <c r="AXW239" s="9"/>
      <c r="AXX239" s="9"/>
      <c r="AXY239" s="9"/>
      <c r="AXZ239" s="9"/>
      <c r="AYA239" s="9"/>
      <c r="AYB239" s="9"/>
      <c r="AYC239" s="9"/>
      <c r="AYD239" s="9" t="s">
        <v>3554</v>
      </c>
      <c r="AYE239" s="9"/>
      <c r="AYF239" s="9"/>
      <c r="AYG239" s="9"/>
      <c r="AYH239" s="9" t="s">
        <v>13889</v>
      </c>
      <c r="AYI239" s="9"/>
      <c r="AYJ239" s="9"/>
      <c r="AYK239" s="9"/>
      <c r="AYL239" s="9"/>
      <c r="AYM239" s="9"/>
      <c r="AYN239" s="9"/>
      <c r="AYO239" s="9"/>
      <c r="AYP239" s="9"/>
      <c r="AYQ239" s="9"/>
      <c r="AYR239" s="9"/>
      <c r="AYS239" s="9"/>
      <c r="AYT239" s="9"/>
      <c r="AYU239" s="9"/>
      <c r="AYV239" s="9"/>
      <c r="AYW239" s="9"/>
      <c r="AYX239" s="9"/>
      <c r="AYY239" s="9"/>
      <c r="AYZ239" s="9"/>
      <c r="AZA239" s="9"/>
      <c r="AZB239" s="9"/>
      <c r="AZC239" s="9"/>
      <c r="AZD239" s="9"/>
      <c r="AZE239" s="9"/>
      <c r="AZF239" s="9"/>
      <c r="AZG239" s="9"/>
      <c r="AZH239" s="9"/>
      <c r="AZI239" s="9"/>
      <c r="AZJ239" s="9"/>
      <c r="AZK239" s="9"/>
      <c r="AZL239" s="9"/>
      <c r="AZM239" s="9"/>
      <c r="AZN239" s="9"/>
      <c r="AZO239" s="9"/>
      <c r="AZP239" s="9"/>
      <c r="AZQ239" s="9"/>
      <c r="AZR239" s="9"/>
      <c r="AZS239" s="9"/>
      <c r="AZT239" s="9"/>
      <c r="AZU239" s="9"/>
      <c r="AZV239" s="9"/>
      <c r="AZW239" s="9"/>
      <c r="AZX239" s="9"/>
      <c r="AZY239" s="9"/>
      <c r="AZZ239" s="9"/>
      <c r="BAA239" s="9"/>
      <c r="BAB239" s="9"/>
      <c r="BAC239" s="9"/>
      <c r="BAD239" s="9"/>
      <c r="BAE239" s="9"/>
      <c r="BAF239" s="9"/>
      <c r="BAG239" s="9"/>
      <c r="BAH239" s="9"/>
      <c r="BAI239" s="9"/>
      <c r="BAJ239" s="9"/>
      <c r="BAK239" s="9"/>
      <c r="BAL239" s="9"/>
      <c r="BAM239" s="9"/>
      <c r="BAN239" s="9"/>
      <c r="BAO239" s="9"/>
      <c r="BAP239" s="9"/>
      <c r="BAQ239" s="9"/>
      <c r="BAR239" s="9"/>
      <c r="BAS239" s="9"/>
      <c r="BAT239" s="9"/>
      <c r="BAU239" s="9"/>
      <c r="BAV239" s="9"/>
      <c r="BAW239" s="9"/>
      <c r="BAX239" s="9"/>
      <c r="BAY239" s="9"/>
      <c r="BAZ239" s="9"/>
      <c r="BBA239" s="9"/>
      <c r="BBB239" s="9"/>
      <c r="BBC239" s="9"/>
      <c r="BBD239" s="9"/>
      <c r="BBE239" s="9"/>
      <c r="BBF239" s="9"/>
      <c r="BBG239" s="9"/>
      <c r="BBH239" s="9"/>
      <c r="BBI239" s="9"/>
      <c r="BBJ239" s="9"/>
      <c r="BBK239" s="9"/>
      <c r="BBL239" s="9"/>
      <c r="BBM239" s="9"/>
      <c r="BBN239" s="9"/>
      <c r="BBO239" s="9"/>
      <c r="BBP239" s="9"/>
      <c r="BBQ239" s="9"/>
      <c r="BBR239" s="9"/>
      <c r="BBS239" s="9"/>
      <c r="BBT239" s="9"/>
      <c r="BBU239" s="9"/>
      <c r="BBV239" s="9"/>
      <c r="BBW239" s="9"/>
      <c r="BBX239" s="9"/>
      <c r="BBY239" s="9"/>
      <c r="BBZ239" s="9"/>
      <c r="BCA239" s="9"/>
      <c r="BCB239" s="9"/>
      <c r="BCC239" s="9"/>
      <c r="BCD239" s="9"/>
      <c r="BCE239" s="9"/>
      <c r="BCF239" s="9"/>
      <c r="BCG239" s="9"/>
      <c r="BCH239" s="9"/>
      <c r="BCI239" s="9"/>
      <c r="BCJ239" s="9"/>
      <c r="BCK239" s="9"/>
      <c r="BCL239" s="9"/>
      <c r="BCM239" s="9"/>
      <c r="BCN239" s="9"/>
      <c r="BCO239" s="9"/>
      <c r="BCP239" s="9"/>
      <c r="BCQ239" s="9"/>
      <c r="BCR239" s="9"/>
      <c r="BCS239" s="9"/>
      <c r="BCT239" s="9"/>
      <c r="BCU239" s="9"/>
      <c r="BCV239" s="9"/>
      <c r="BCW239" s="9"/>
      <c r="BCX239" s="9"/>
      <c r="BCY239" s="9"/>
      <c r="BCZ239" s="9"/>
      <c r="BDA239" s="9"/>
      <c r="BDB239" s="9"/>
      <c r="BDC239" s="9"/>
      <c r="BDD239" s="9"/>
      <c r="BDE239" s="9"/>
      <c r="BDF239" s="9"/>
      <c r="BDG239" s="9"/>
      <c r="BDH239" s="9"/>
      <c r="BDI239" s="9"/>
      <c r="BDJ239" s="9"/>
      <c r="BDK239" s="9"/>
      <c r="BDL239" s="9"/>
      <c r="BDM239" s="9"/>
      <c r="BDN239" s="9"/>
      <c r="BDO239" s="9"/>
      <c r="BDP239" s="9"/>
      <c r="BDQ239" s="9"/>
      <c r="BDR239" s="9"/>
      <c r="BDS239" s="9"/>
      <c r="BDT239" s="9"/>
      <c r="BDU239" s="9"/>
      <c r="BDV239" s="9"/>
      <c r="BDW239" s="9"/>
      <c r="BDX239" s="9"/>
      <c r="BDY239" s="9"/>
      <c r="BDZ239" s="9"/>
      <c r="BEA239" s="9"/>
      <c r="BEB239" s="9"/>
      <c r="BEC239" s="9"/>
      <c r="BED239" s="9"/>
      <c r="BEE239" s="9"/>
      <c r="BEF239" s="9"/>
      <c r="BEG239" s="9"/>
      <c r="BEH239" s="9"/>
      <c r="BEI239" s="9"/>
      <c r="BEJ239" s="9"/>
      <c r="BEK239" s="9"/>
      <c r="BEL239" s="9"/>
      <c r="BEM239" s="9"/>
      <c r="BEN239" s="9"/>
      <c r="BEO239" s="9"/>
      <c r="BEP239" s="9"/>
      <c r="BEQ239" s="9"/>
      <c r="BER239" s="9"/>
      <c r="BES239" s="9"/>
      <c r="BET239" s="9"/>
      <c r="BEU239" s="9"/>
      <c r="BEV239" s="9"/>
      <c r="BEW239" s="9"/>
      <c r="BEX239" s="9"/>
      <c r="BEY239" s="9"/>
      <c r="BEZ239" s="9"/>
      <c r="BFA239" s="9"/>
      <c r="BFB239" s="9"/>
      <c r="BFC239" s="9"/>
      <c r="BFD239" s="9"/>
      <c r="BFE239" s="9"/>
      <c r="BFF239" s="9"/>
      <c r="BFG239" s="9"/>
      <c r="BFH239" s="9"/>
      <c r="BFI239" s="9"/>
      <c r="BFJ239" s="9"/>
      <c r="BFK239" s="9"/>
      <c r="BFL239" s="9"/>
      <c r="BFM239" s="9"/>
      <c r="BFN239" s="9"/>
      <c r="BFO239" s="9"/>
      <c r="BFP239" s="9"/>
      <c r="BFQ239" s="9"/>
      <c r="BFR239" s="9"/>
      <c r="BFS239" s="9"/>
      <c r="BFT239" s="9"/>
      <c r="BFU239" s="9"/>
      <c r="BFV239" s="9"/>
      <c r="BFW239" s="9"/>
      <c r="BFX239" s="9"/>
      <c r="BFY239" s="9"/>
      <c r="BFZ239" s="9"/>
      <c r="BGA239" s="9"/>
      <c r="BGB239" s="9"/>
      <c r="BGC239" s="9"/>
      <c r="BGD239" s="9"/>
      <c r="BGE239" s="9"/>
      <c r="BGF239" s="9"/>
      <c r="BGG239" s="9"/>
      <c r="BGH239" s="9"/>
      <c r="BGI239" s="9"/>
      <c r="BGJ239" s="9"/>
      <c r="BGK239" s="9"/>
      <c r="BGL239" s="9"/>
      <c r="BGM239" s="9"/>
      <c r="BGN239" s="9"/>
      <c r="BGO239" s="9"/>
      <c r="BGP239" s="9"/>
      <c r="BGQ239" s="9"/>
      <c r="BGR239" s="9"/>
      <c r="BGS239" s="9"/>
      <c r="BGT239" s="9"/>
      <c r="BGU239" s="9"/>
      <c r="BGV239" s="9"/>
      <c r="BGW239" s="9"/>
      <c r="BGX239" s="9"/>
      <c r="BGY239" s="9"/>
      <c r="BGZ239" s="9"/>
      <c r="BHA239" s="9"/>
      <c r="BHB239" s="9"/>
      <c r="BHC239" s="9"/>
      <c r="BHD239" s="9"/>
      <c r="BHE239" s="9"/>
      <c r="BHF239" s="9"/>
      <c r="BHG239" s="9"/>
      <c r="BHH239" s="9"/>
      <c r="BHI239" s="9"/>
      <c r="BHJ239" s="9"/>
      <c r="BHK239" s="9"/>
      <c r="BHL239" s="9"/>
      <c r="BHM239" s="9"/>
      <c r="BHN239" s="9"/>
      <c r="BHO239" s="9"/>
      <c r="BHP239" s="9"/>
      <c r="BHQ239" s="9"/>
      <c r="BHR239" s="9"/>
      <c r="BHS239" s="9"/>
      <c r="BHT239" s="9"/>
      <c r="BHU239" s="9"/>
      <c r="BHV239" s="9"/>
      <c r="BHW239" s="9"/>
      <c r="BHX239" s="9"/>
      <c r="BHY239" s="9"/>
      <c r="BHZ239" s="9"/>
      <c r="BIA239" s="9"/>
      <c r="BIB239" s="9"/>
      <c r="BIC239" s="9"/>
      <c r="BID239" s="9"/>
      <c r="BIE239" s="9"/>
      <c r="BIF239" s="9"/>
      <c r="BIG239" s="9"/>
      <c r="BIH239" s="9"/>
      <c r="BII239" s="9"/>
      <c r="BIJ239" s="9"/>
      <c r="BIK239" s="9"/>
      <c r="BIL239" s="9"/>
      <c r="BIM239" s="9"/>
      <c r="BIN239" s="9"/>
      <c r="BIO239" s="9"/>
      <c r="BIP239" s="9"/>
      <c r="BIQ239" s="9"/>
      <c r="BIR239" s="9"/>
      <c r="BIS239" s="9"/>
      <c r="BIT239" s="9"/>
      <c r="BIU239" s="9"/>
      <c r="BIV239" s="9"/>
      <c r="BIW239" s="9"/>
      <c r="BIX239" s="9"/>
      <c r="BIY239" s="9"/>
      <c r="BIZ239" s="9"/>
      <c r="BJA239" s="9"/>
      <c r="BJB239" s="9"/>
      <c r="BJC239" s="9"/>
      <c r="BJD239" s="9"/>
      <c r="BJE239" s="9"/>
      <c r="BJF239" s="9"/>
      <c r="BJG239" s="9"/>
      <c r="BJH239" s="9"/>
      <c r="BJI239" s="9"/>
      <c r="BJJ239" s="9"/>
      <c r="BJK239" s="9"/>
      <c r="BJL239" s="9"/>
      <c r="BJM239" s="9"/>
      <c r="BJN239" s="9"/>
      <c r="BJO239" s="9"/>
      <c r="BJP239" s="9"/>
      <c r="BJQ239" s="9"/>
      <c r="BJR239" s="9"/>
      <c r="BJS239" s="9"/>
      <c r="BJT239" s="9"/>
      <c r="BJU239" s="9"/>
      <c r="BJV239" s="9"/>
      <c r="BJW239" s="9"/>
      <c r="BJX239" s="9"/>
      <c r="BJY239" s="9"/>
      <c r="BJZ239" s="9"/>
      <c r="BKA239" s="9"/>
      <c r="BKB239" s="9"/>
      <c r="BKC239" s="9"/>
      <c r="BKD239" s="9"/>
      <c r="BKE239" s="9"/>
      <c r="BKF239" s="9"/>
      <c r="BKG239" s="9"/>
      <c r="BKH239" s="9"/>
      <c r="BKI239" s="9"/>
      <c r="BKJ239" s="9"/>
      <c r="BKK239" s="9"/>
      <c r="BKL239" s="9"/>
      <c r="BKM239" s="9"/>
      <c r="BKN239" s="9"/>
      <c r="BKO239" s="9"/>
      <c r="BKP239" s="9"/>
      <c r="BKQ239" s="9"/>
      <c r="BKR239" s="9"/>
      <c r="BKS239" s="9"/>
      <c r="BKT239" s="9"/>
      <c r="BKU239" s="9"/>
      <c r="BKV239" s="9"/>
      <c r="BKW239" s="9"/>
      <c r="BKX239" s="9"/>
      <c r="BKY239" s="9"/>
      <c r="BKZ239" s="9"/>
      <c r="BLA239" s="9"/>
      <c r="BLB239" s="9"/>
      <c r="BLC239" s="9"/>
      <c r="BLD239" s="9"/>
      <c r="BLE239" s="9"/>
      <c r="BLF239" s="9"/>
      <c r="BLG239" s="9"/>
      <c r="BLH239" s="9"/>
      <c r="BLI239" s="9"/>
      <c r="BLJ239" s="9"/>
      <c r="BLK239" s="9"/>
      <c r="BLL239" s="9"/>
      <c r="BLM239" s="9"/>
      <c r="BLN239" s="9"/>
      <c r="BLO239" s="9"/>
      <c r="BLP239" s="9"/>
      <c r="BLQ239" s="9"/>
      <c r="BLR239" s="9"/>
      <c r="BLS239" s="9"/>
      <c r="BLT239" s="9"/>
      <c r="BLU239" s="9"/>
      <c r="BLV239" s="9"/>
      <c r="BLW239" s="9"/>
      <c r="BLX239" s="9"/>
      <c r="BLY239" s="9"/>
      <c r="BLZ239" s="9"/>
      <c r="BMA239" s="9"/>
      <c r="BMB239" s="9"/>
      <c r="BMC239" s="9"/>
      <c r="BMD239" s="9"/>
      <c r="BME239" s="9"/>
      <c r="BMF239" s="9"/>
      <c r="BMG239" s="9"/>
      <c r="BMH239" s="9"/>
      <c r="BMI239" s="9"/>
      <c r="BMJ239" s="9"/>
      <c r="BMK239" s="9"/>
      <c r="BML239" s="9"/>
      <c r="BMM239" s="9"/>
      <c r="BMN239" s="9"/>
      <c r="BMO239" s="9"/>
      <c r="BMP239" s="9"/>
      <c r="BMQ239" s="9"/>
      <c r="BMR239" s="9"/>
      <c r="BMS239" s="9"/>
      <c r="BMT239" s="9"/>
      <c r="BMU239" s="9"/>
      <c r="BMV239" s="9"/>
      <c r="BMW239" s="9"/>
      <c r="BMX239" s="9"/>
      <c r="BMY239" s="9"/>
      <c r="BMZ239" s="9"/>
      <c r="BNA239" s="9"/>
      <c r="BNB239" s="9"/>
      <c r="BNC239" s="9"/>
      <c r="BND239" s="9"/>
      <c r="BNE239" s="9"/>
      <c r="BNF239" s="9"/>
      <c r="BNG239" s="9"/>
      <c r="BNH239" s="9"/>
      <c r="BNI239" s="9"/>
      <c r="BNJ239" s="9"/>
      <c r="BNK239" s="9"/>
      <c r="BNL239" s="9"/>
      <c r="BNM239" s="9"/>
      <c r="BNN239" s="9"/>
      <c r="BNO239" s="9"/>
      <c r="BNP239" s="9"/>
      <c r="BNQ239" s="9"/>
      <c r="BNR239" s="9"/>
      <c r="BNS239" s="9"/>
      <c r="BNT239" s="9"/>
      <c r="BNU239" s="9"/>
      <c r="BNV239" s="9"/>
      <c r="BNW239" s="9"/>
      <c r="BNX239" s="9"/>
      <c r="BNY239" s="9"/>
      <c r="BNZ239" s="9"/>
      <c r="BOA239" s="9"/>
      <c r="BOB239" s="9"/>
      <c r="BOC239" s="9"/>
      <c r="BOD239" s="9"/>
      <c r="BOE239" s="9"/>
      <c r="BOF239" s="9"/>
      <c r="BOG239" s="9"/>
      <c r="BOH239" s="9"/>
      <c r="BOI239" s="9"/>
      <c r="BOJ239" s="9"/>
      <c r="BOK239" s="9"/>
      <c r="BOL239" s="9"/>
      <c r="BOM239" s="9"/>
      <c r="BON239" s="9"/>
      <c r="BOO239" s="9"/>
      <c r="BOP239" s="9"/>
      <c r="BOQ239" s="9"/>
      <c r="BOR239" s="9"/>
      <c r="BOS239" s="9"/>
      <c r="BOT239" s="9"/>
      <c r="BOU239" s="9"/>
      <c r="BOV239" s="9"/>
      <c r="BOW239" s="9"/>
      <c r="BOX239" s="9"/>
      <c r="BOY239" s="9"/>
      <c r="BOZ239" s="9"/>
      <c r="BPA239" s="9"/>
      <c r="BPB239" s="9"/>
      <c r="BPC239" s="9"/>
      <c r="BPD239" s="9"/>
      <c r="BPE239" s="9"/>
      <c r="BPF239" s="9"/>
      <c r="BPG239" s="9"/>
      <c r="BPH239" s="9"/>
      <c r="BPI239" s="9"/>
      <c r="BPJ239" s="9"/>
      <c r="BPK239" s="9"/>
      <c r="BPL239" s="9"/>
      <c r="BPM239" s="9"/>
      <c r="BPN239" s="9"/>
      <c r="BPO239" s="9"/>
      <c r="BPP239" s="9"/>
      <c r="BPQ239" s="9"/>
      <c r="BPR239" s="9"/>
      <c r="BPS239" s="9"/>
      <c r="BPT239" s="9"/>
      <c r="BPU239" s="9"/>
      <c r="BPV239" s="9"/>
      <c r="BPW239" s="9"/>
      <c r="BPX239" s="9"/>
      <c r="BPY239" s="9"/>
      <c r="BPZ239" s="9"/>
      <c r="BQA239" s="9"/>
      <c r="BQB239" s="9"/>
      <c r="BQC239" s="9"/>
      <c r="BQD239" s="9"/>
      <c r="BQE239" s="9"/>
      <c r="BQF239" s="9"/>
      <c r="BQG239" s="9"/>
      <c r="BQH239" s="9"/>
      <c r="BQI239" s="9"/>
      <c r="BQJ239" s="9"/>
      <c r="BQK239" s="9"/>
      <c r="BQL239" s="9"/>
      <c r="BQM239" s="9"/>
      <c r="BQN239" s="9"/>
      <c r="BQO239" s="9"/>
      <c r="BQP239" s="9"/>
      <c r="BQQ239" s="9"/>
      <c r="BQR239" s="9"/>
      <c r="BQS239" s="9"/>
      <c r="BQT239" s="9"/>
      <c r="BQU239" s="9"/>
      <c r="BQV239" s="9"/>
      <c r="BQW239" s="9"/>
      <c r="BQX239" s="9"/>
      <c r="BQY239" s="9"/>
      <c r="BQZ239" s="9"/>
      <c r="BRA239" s="9"/>
      <c r="BRB239" s="9"/>
      <c r="BRC239" s="9"/>
      <c r="BRD239" s="9"/>
      <c r="BRE239" s="9"/>
      <c r="BRF239" s="9"/>
      <c r="BRG239" s="9"/>
      <c r="BRH239" s="9"/>
      <c r="BRI239" s="9"/>
      <c r="BRJ239" s="9"/>
      <c r="BRK239" s="9"/>
      <c r="BRL239" s="9"/>
      <c r="BRM239" s="9"/>
      <c r="BRN239" s="9"/>
      <c r="BRO239" s="9"/>
      <c r="BRP239" s="9"/>
      <c r="BRQ239" s="9"/>
      <c r="BRR239" s="9"/>
      <c r="BRS239" s="9"/>
      <c r="BRT239" s="9"/>
      <c r="BRU239" s="9"/>
      <c r="BRV239" s="9"/>
      <c r="BRW239" s="9"/>
      <c r="BRX239" s="9"/>
      <c r="BRY239" s="9"/>
      <c r="BRZ239" s="9"/>
      <c r="BSA239" s="9"/>
      <c r="BSB239" s="9"/>
      <c r="BSC239" s="9"/>
      <c r="BSD239" s="9"/>
      <c r="BSE239" s="9"/>
      <c r="BSF239" s="9"/>
      <c r="BSG239" s="9"/>
      <c r="BSH239" s="9"/>
      <c r="BSI239" s="9"/>
      <c r="BSJ239" s="9"/>
      <c r="BSK239" s="9"/>
      <c r="BSL239" s="9"/>
      <c r="BSM239" s="9"/>
      <c r="BSN239" s="9"/>
      <c r="BSO239" s="9"/>
      <c r="BSP239" s="9"/>
      <c r="BSQ239" s="9"/>
      <c r="BSR239" s="9"/>
      <c r="BSS239" s="9"/>
      <c r="BST239" s="9"/>
      <c r="BSU239" s="9"/>
      <c r="BSV239" s="9"/>
      <c r="BSW239" s="9"/>
      <c r="BSX239" s="9"/>
      <c r="BSY239" s="9"/>
      <c r="BSZ239" s="9"/>
      <c r="BTA239" s="9"/>
      <c r="BTB239" s="9"/>
      <c r="BTC239" s="9"/>
      <c r="BTD239" s="9"/>
      <c r="BTE239" s="9"/>
      <c r="BTF239" s="9"/>
      <c r="BTG239" s="9"/>
      <c r="BTH239" s="9"/>
      <c r="BTI239" s="9"/>
      <c r="BTJ239" s="9"/>
      <c r="BTK239" s="9"/>
      <c r="BTL239" s="9"/>
      <c r="BTM239" s="9"/>
      <c r="BTN239" s="9"/>
      <c r="BTO239" s="9"/>
      <c r="BTP239" s="9"/>
      <c r="BTQ239" s="9"/>
      <c r="BTR239" s="9"/>
      <c r="BTS239" s="9"/>
      <c r="BTT239" s="9"/>
      <c r="BTU239" s="9"/>
      <c r="BTV239" s="9"/>
      <c r="BTW239" s="9"/>
      <c r="BTX239" s="9"/>
      <c r="BTY239" s="9"/>
      <c r="BTZ239" s="9"/>
      <c r="BUA239" s="9"/>
      <c r="BUB239" s="9"/>
      <c r="BUC239" s="9"/>
      <c r="BUD239" s="9"/>
      <c r="BUE239" s="9"/>
      <c r="BUF239" s="9"/>
      <c r="BUG239" s="9"/>
      <c r="BUH239" s="9"/>
      <c r="BUI239" s="9"/>
      <c r="BUJ239" s="9"/>
      <c r="BUK239" s="9"/>
      <c r="BUL239" s="9"/>
      <c r="BUM239" s="9"/>
      <c r="BUN239" s="9"/>
      <c r="BUO239" s="9"/>
      <c r="BUP239" s="9"/>
      <c r="BUQ239" s="9"/>
      <c r="BUR239" s="9"/>
      <c r="BUS239" s="9"/>
      <c r="BUT239" s="9"/>
      <c r="BUU239" s="9"/>
      <c r="BUV239" s="9"/>
      <c r="BUW239" s="9"/>
      <c r="BUX239" s="9"/>
      <c r="BUY239" s="9"/>
      <c r="BUZ239" s="9"/>
      <c r="BVA239" s="9"/>
      <c r="BVB239" s="9"/>
      <c r="BVC239" s="9"/>
      <c r="BVD239" s="9"/>
      <c r="BVE239" s="9"/>
      <c r="BVF239" s="9"/>
      <c r="BVG239" s="9"/>
      <c r="BVH239" s="9"/>
      <c r="BVI239" s="9"/>
      <c r="BVJ239" s="9"/>
      <c r="BVK239" s="9"/>
      <c r="BVL239" s="9"/>
      <c r="BVM239" s="9"/>
      <c r="BVN239" s="9"/>
      <c r="BVO239" s="9"/>
      <c r="BVP239" s="9"/>
      <c r="BVQ239" s="9"/>
      <c r="BVR239" s="9"/>
      <c r="BVS239" s="9"/>
      <c r="BVT239" s="9"/>
      <c r="BVU239" s="9"/>
      <c r="BVV239" s="9"/>
      <c r="BVW239" s="9"/>
      <c r="BVX239" s="9"/>
      <c r="BVY239" s="9"/>
      <c r="BVZ239" s="9"/>
      <c r="BWA239" s="9"/>
      <c r="BWB239" s="9"/>
      <c r="BWC239" s="9"/>
      <c r="BWD239" s="9"/>
      <c r="BWE239" s="9"/>
      <c r="BWF239" s="9"/>
      <c r="BWG239" s="9"/>
      <c r="BWH239" s="9"/>
      <c r="BWI239" s="9"/>
      <c r="BWJ239" s="9"/>
      <c r="BWK239" s="9"/>
      <c r="BWL239" s="9"/>
      <c r="BWM239" s="9"/>
      <c r="BWN239" s="9"/>
      <c r="BWO239" s="9"/>
      <c r="BWP239" s="9"/>
      <c r="BWQ239" s="9"/>
      <c r="BWR239" s="9"/>
      <c r="BWS239" s="9"/>
      <c r="BWT239" s="9"/>
      <c r="BWU239" s="9"/>
      <c r="BWV239" s="9"/>
      <c r="BWW239" s="9"/>
      <c r="BWX239" s="9"/>
      <c r="BWY239" s="9"/>
      <c r="BWZ239" s="9"/>
      <c r="BXA239" s="9"/>
      <c r="BXB239" s="9"/>
      <c r="BXC239" s="9"/>
      <c r="BXD239" s="9"/>
    </row>
    <row r="240" ht="14.25" customHeight="1">
      <c r="A240" s="9">
        <v>80.0</v>
      </c>
      <c r="B240" s="9" t="s">
        <v>11947</v>
      </c>
      <c r="C240" s="9" t="s">
        <v>11948</v>
      </c>
      <c r="D240" s="9" t="s">
        <v>11948</v>
      </c>
      <c r="E240" s="9"/>
      <c r="F240" s="9">
        <v>12.0</v>
      </c>
      <c r="G240" s="9" t="s">
        <v>13890</v>
      </c>
      <c r="H240" s="9"/>
      <c r="I240" s="9"/>
      <c r="J240" s="9"/>
      <c r="K240" s="9"/>
      <c r="L240" s="9">
        <v>12.0</v>
      </c>
      <c r="M240" s="9"/>
      <c r="N240" s="9"/>
      <c r="O240" s="9"/>
      <c r="P240" s="9">
        <v>0.0</v>
      </c>
      <c r="Q240" s="9" t="s">
        <v>13891</v>
      </c>
      <c r="R240" s="9"/>
      <c r="S240" s="9" t="s">
        <v>3557</v>
      </c>
      <c r="T240" s="9" t="s">
        <v>3555</v>
      </c>
      <c r="ANB240" s="9"/>
      <c r="ANC240" s="9"/>
      <c r="AND240" s="9"/>
      <c r="ANE240" s="9"/>
      <c r="ANF240" s="9"/>
      <c r="ANG240" s="9"/>
      <c r="ANH240" s="9"/>
      <c r="ANI240" s="9"/>
      <c r="ANJ240" s="9"/>
      <c r="ANK240" s="9"/>
      <c r="ANL240" s="9"/>
      <c r="ANM240" s="9"/>
      <c r="ANN240" s="9"/>
      <c r="ANO240" s="9"/>
      <c r="ANP240" s="9"/>
      <c r="ANQ240" s="9"/>
      <c r="ANR240" s="9"/>
      <c r="ANS240" s="9"/>
      <c r="ANT240" s="9"/>
      <c r="ANU240" s="9"/>
      <c r="ANV240" s="9"/>
      <c r="ANW240" s="9"/>
      <c r="ANX240" s="9"/>
      <c r="ANY240" s="9"/>
      <c r="ANZ240" s="9"/>
      <c r="AOA240" s="9"/>
      <c r="AOB240" s="9"/>
      <c r="AOC240" s="9"/>
      <c r="AOD240" s="9"/>
      <c r="AOE240" s="9"/>
      <c r="AOF240" s="9"/>
      <c r="AOG240" s="9"/>
      <c r="AOH240" s="9"/>
      <c r="AOI240" s="9"/>
      <c r="AOJ240" s="9"/>
      <c r="AOK240" s="9"/>
      <c r="AOL240" s="9"/>
      <c r="AOM240" s="9"/>
      <c r="AON240" s="9"/>
      <c r="AOO240" s="9"/>
      <c r="AOP240" s="9"/>
      <c r="AOQ240" s="9"/>
      <c r="AOR240" s="9"/>
      <c r="AOS240" s="9"/>
      <c r="AOT240" s="9"/>
      <c r="AOU240" s="9"/>
      <c r="AOV240" s="9"/>
      <c r="AOW240" s="9"/>
      <c r="AOX240" s="9"/>
      <c r="AOY240" s="9"/>
      <c r="AOZ240" s="9"/>
      <c r="APA240" s="9"/>
      <c r="APB240" s="9"/>
      <c r="APC240" s="9"/>
      <c r="APD240" s="9"/>
      <c r="APE240" s="9"/>
      <c r="APF240" s="9"/>
      <c r="APG240" s="9"/>
      <c r="APH240" s="9"/>
      <c r="API240" s="9"/>
      <c r="APJ240" s="9"/>
      <c r="APK240" s="9"/>
      <c r="APL240" s="9"/>
      <c r="APM240" s="9"/>
      <c r="APN240" s="9"/>
      <c r="APO240" s="9"/>
      <c r="APP240" s="9"/>
      <c r="APQ240" s="9"/>
      <c r="APR240" s="9"/>
      <c r="APS240" s="9"/>
      <c r="APT240" s="9"/>
      <c r="APU240" s="9"/>
      <c r="APV240" s="9"/>
      <c r="APW240" s="9"/>
      <c r="APX240" s="9"/>
      <c r="APY240" s="9"/>
      <c r="APZ240" s="9"/>
      <c r="AQA240" s="9"/>
      <c r="AQB240" s="9"/>
      <c r="AQC240" s="9"/>
      <c r="AQD240" s="9"/>
      <c r="AQE240" s="9"/>
      <c r="AQF240" s="9"/>
      <c r="AQG240" s="9"/>
      <c r="AQH240" s="9"/>
      <c r="AQI240" s="9"/>
      <c r="AQJ240" s="9"/>
      <c r="AQK240" s="9"/>
      <c r="AQL240" s="9"/>
      <c r="AQM240" s="9"/>
      <c r="AQN240" s="9"/>
      <c r="AQO240" s="9"/>
      <c r="AQP240" s="9"/>
      <c r="AQQ240" s="9"/>
      <c r="AQR240" s="9"/>
      <c r="AQS240" s="9"/>
      <c r="AQT240" s="9"/>
      <c r="AQU240" s="9"/>
      <c r="AQV240" s="9"/>
      <c r="AQW240" s="9"/>
      <c r="AQX240" s="9"/>
      <c r="AQY240" s="9"/>
      <c r="AQZ240" s="9"/>
      <c r="ARA240" s="9"/>
      <c r="ARB240" s="9"/>
      <c r="ARC240" s="9"/>
      <c r="ARD240" s="9"/>
      <c r="ARE240" s="9"/>
      <c r="ARF240" s="9"/>
      <c r="ARG240" s="9"/>
      <c r="ARH240" s="9"/>
      <c r="ARI240" s="9"/>
      <c r="ARJ240" s="9"/>
      <c r="ARK240" s="9"/>
      <c r="ARL240" s="9"/>
      <c r="ARM240" s="9"/>
      <c r="ARN240" s="9"/>
      <c r="ARO240" s="9"/>
      <c r="ARP240" s="9"/>
      <c r="ARQ240" s="9"/>
      <c r="ARR240" s="9"/>
      <c r="ARS240" s="9"/>
      <c r="ART240" s="9"/>
      <c r="ARU240" s="9"/>
      <c r="ARV240" s="9"/>
      <c r="ARW240" s="9"/>
      <c r="ARX240" s="9"/>
      <c r="ARY240" s="9"/>
      <c r="ARZ240" s="9"/>
      <c r="ASA240" s="9"/>
      <c r="ASB240" s="9"/>
      <c r="ASC240" s="9"/>
      <c r="ASD240" s="9"/>
      <c r="ASE240" s="9"/>
      <c r="ASF240" s="9"/>
      <c r="ASG240" s="9"/>
      <c r="ASH240" s="9"/>
      <c r="ASI240" s="9"/>
      <c r="ASJ240" s="9"/>
      <c r="ASK240" s="9"/>
      <c r="ASL240" s="9"/>
      <c r="ASM240" s="9"/>
      <c r="ASN240" s="9"/>
      <c r="ASO240" s="9"/>
      <c r="ASP240" s="9"/>
      <c r="ASQ240" s="9"/>
      <c r="ASR240" s="9"/>
      <c r="ASS240" s="9"/>
      <c r="AST240" s="9"/>
      <c r="ASU240" s="9"/>
      <c r="ASV240" s="9"/>
      <c r="ASW240" s="9"/>
      <c r="ASX240" s="9"/>
      <c r="ASY240" s="9"/>
      <c r="ASZ240" s="9"/>
      <c r="ATA240" s="9"/>
      <c r="ATB240" s="9"/>
      <c r="ATC240" s="9"/>
      <c r="ATD240" s="9"/>
      <c r="ATE240" s="9"/>
      <c r="ATF240" s="9"/>
      <c r="ATG240" s="9"/>
      <c r="ATH240" s="9"/>
      <c r="ATI240" s="9"/>
      <c r="ATJ240" s="9"/>
      <c r="ATK240" s="9"/>
      <c r="ATL240" s="9"/>
      <c r="ATM240" s="9"/>
      <c r="ATN240" s="9"/>
      <c r="ATO240" s="9"/>
      <c r="ATP240" s="9"/>
      <c r="ATQ240" s="9"/>
      <c r="ATR240" s="9"/>
      <c r="ATS240" s="9"/>
      <c r="ATT240" s="9"/>
      <c r="ATU240" s="9"/>
      <c r="ATV240" s="9"/>
      <c r="ATW240" s="9"/>
      <c r="ATX240" s="9"/>
      <c r="ATY240" s="9"/>
      <c r="ATZ240" s="9"/>
      <c r="AUA240" s="9"/>
      <c r="AUB240" s="9"/>
      <c r="AUC240" s="9"/>
      <c r="AUD240" s="9"/>
      <c r="AUE240" s="9"/>
      <c r="AUF240" s="9"/>
      <c r="AUG240" s="9"/>
      <c r="AUH240" s="9"/>
      <c r="AUI240" s="9"/>
      <c r="AUJ240" s="9"/>
      <c r="AUK240" s="9"/>
      <c r="AUL240" s="9"/>
      <c r="AUM240" s="9"/>
      <c r="AUN240" s="9"/>
      <c r="AUO240" s="9"/>
      <c r="AUP240" s="9"/>
      <c r="AUQ240" s="9"/>
      <c r="AUR240" s="9"/>
      <c r="AUS240" s="9"/>
      <c r="AUT240" s="9"/>
      <c r="AUU240" s="9"/>
      <c r="AUV240" s="9"/>
      <c r="AUW240" s="9"/>
      <c r="AUX240" s="9"/>
      <c r="AUY240" s="9"/>
      <c r="AUZ240" s="9"/>
      <c r="AVA240" s="9"/>
      <c r="AVB240" s="9"/>
      <c r="AVC240" s="9"/>
      <c r="AVD240" s="9"/>
      <c r="AVE240" s="9"/>
      <c r="AVF240" s="9"/>
      <c r="AVG240" s="9"/>
      <c r="AVH240" s="9"/>
      <c r="AVI240" s="9"/>
      <c r="AVJ240" s="9"/>
      <c r="AVK240" s="9"/>
      <c r="AVL240" s="9"/>
      <c r="AVM240" s="9"/>
      <c r="AVN240" s="9"/>
      <c r="AVO240" s="9"/>
      <c r="AVP240" s="9"/>
      <c r="AVQ240" s="9"/>
      <c r="AVR240" s="9"/>
      <c r="AVS240" s="9"/>
      <c r="AVT240" s="9"/>
      <c r="AVU240" s="9"/>
      <c r="AVV240" s="9"/>
      <c r="AVW240" s="9"/>
      <c r="AVX240" s="9"/>
      <c r="AVY240" s="9"/>
      <c r="AVZ240" s="9"/>
      <c r="AWA240" s="9"/>
      <c r="AWB240" s="9"/>
      <c r="AWC240" s="9"/>
      <c r="AWD240" s="9"/>
      <c r="AWE240" s="9"/>
      <c r="AWF240" s="9"/>
      <c r="AWG240" s="9"/>
      <c r="AWH240" s="9"/>
      <c r="AWI240" s="9"/>
      <c r="AWJ240" s="9"/>
      <c r="AWK240" s="9"/>
      <c r="AWL240" s="9"/>
      <c r="AWM240" s="9"/>
      <c r="AWN240" s="9"/>
      <c r="AWO240" s="9"/>
      <c r="AWP240" s="9"/>
      <c r="AWQ240" s="9"/>
      <c r="AWR240" s="9"/>
      <c r="AWS240" s="9"/>
      <c r="AWT240" s="9"/>
      <c r="AWU240" s="9"/>
      <c r="AWV240" s="9"/>
      <c r="AWW240" s="9"/>
      <c r="AWX240" s="9"/>
      <c r="AWY240" s="9"/>
      <c r="AWZ240" s="9"/>
      <c r="AXA240" s="9"/>
      <c r="AXB240" s="9"/>
      <c r="AXC240" s="9"/>
      <c r="AXD240" s="9"/>
      <c r="AXE240" s="9"/>
      <c r="AXF240" s="9"/>
      <c r="AXG240" s="9"/>
      <c r="AXH240" s="9"/>
      <c r="AXI240" s="9"/>
      <c r="AXJ240" s="9"/>
      <c r="AXK240" s="9"/>
      <c r="AXL240" s="9"/>
      <c r="AXM240" s="9"/>
      <c r="AXN240" s="9"/>
      <c r="AXO240" s="9"/>
      <c r="AXP240" s="9"/>
      <c r="AXQ240" s="9"/>
      <c r="AXR240" s="9"/>
      <c r="AXS240" s="9"/>
      <c r="AXT240" s="9"/>
      <c r="AXU240" s="9"/>
      <c r="AXV240" s="9"/>
      <c r="AXW240" s="9"/>
      <c r="AXX240" s="9"/>
      <c r="AXY240" s="9"/>
      <c r="AXZ240" s="9"/>
      <c r="AYA240" s="9"/>
      <c r="AYB240" s="9"/>
      <c r="AYC240" s="9"/>
      <c r="AYD240" s="9"/>
      <c r="AYE240" s="9"/>
      <c r="AYF240" s="9"/>
      <c r="AYG240" s="9"/>
      <c r="AYH240" s="9"/>
      <c r="AYI240" s="9"/>
      <c r="AYJ240" s="9"/>
      <c r="AYK240" s="9"/>
      <c r="AYL240" s="9"/>
      <c r="AYM240" s="9"/>
      <c r="AYN240" s="9"/>
      <c r="AYO240" s="9"/>
      <c r="AYP240" s="9"/>
      <c r="AYQ240" s="9"/>
      <c r="AYR240" s="9"/>
      <c r="AYS240" s="9"/>
      <c r="AYT240" s="9"/>
      <c r="AYU240" s="9"/>
      <c r="AYV240" s="9"/>
      <c r="AYW240" s="9"/>
      <c r="AYX240" s="9"/>
      <c r="AYY240" s="9"/>
      <c r="AYZ240" s="9"/>
      <c r="AZA240" s="9"/>
      <c r="AZB240" s="9"/>
      <c r="AZC240" s="9"/>
      <c r="AZD240" s="9"/>
      <c r="AZE240" s="9"/>
      <c r="AZF240" s="9"/>
      <c r="AZG240" s="9"/>
      <c r="AZH240" s="9"/>
      <c r="AZI240" s="9"/>
      <c r="AZJ240" s="9"/>
      <c r="AZK240" s="9"/>
      <c r="AZL240" s="9"/>
      <c r="AZM240" s="9"/>
      <c r="AZN240" s="9"/>
      <c r="AZO240" s="9"/>
      <c r="AZP240" s="9"/>
      <c r="AZQ240" s="9"/>
      <c r="AZR240" s="9"/>
      <c r="AZS240" s="9"/>
      <c r="AZT240" s="9"/>
      <c r="AZU240" s="9"/>
      <c r="AZV240" s="9"/>
      <c r="AZW240" s="9"/>
      <c r="AZX240" s="9"/>
      <c r="AZY240" s="9"/>
      <c r="AZZ240" s="9"/>
      <c r="BAA240" s="9"/>
      <c r="BAB240" s="9"/>
      <c r="BAC240" s="9"/>
      <c r="BAD240" s="9"/>
      <c r="BAE240" s="9"/>
      <c r="BAF240" s="9"/>
      <c r="BAG240" s="9"/>
      <c r="BAH240" s="9"/>
      <c r="BAI240" s="9"/>
      <c r="BAJ240" s="9"/>
      <c r="BAK240" s="9"/>
      <c r="BAL240" s="9"/>
      <c r="BAM240" s="9"/>
      <c r="BAN240" s="9"/>
      <c r="BAO240" s="9"/>
      <c r="BAP240" s="9"/>
      <c r="BAQ240" s="9"/>
      <c r="BAR240" s="9"/>
      <c r="BAS240" s="9"/>
      <c r="BAT240" s="9"/>
      <c r="BAU240" s="9"/>
      <c r="BAV240" s="9"/>
      <c r="BAW240" s="9"/>
      <c r="BAX240" s="9"/>
      <c r="BAY240" s="9"/>
      <c r="BAZ240" s="9"/>
      <c r="BBA240" s="9"/>
      <c r="BBB240" s="9"/>
      <c r="BBC240" s="9"/>
      <c r="BBD240" s="9"/>
      <c r="BBE240" s="9"/>
      <c r="BBF240" s="9"/>
      <c r="BBG240" s="9"/>
      <c r="BBH240" s="9"/>
      <c r="BBI240" s="9"/>
      <c r="BBJ240" s="9"/>
      <c r="BBK240" s="9"/>
      <c r="BBL240" s="9"/>
      <c r="BBM240" s="9"/>
      <c r="BBN240" s="9"/>
      <c r="BBO240" s="9"/>
      <c r="BBP240" s="9"/>
      <c r="BBQ240" s="9"/>
      <c r="BBR240" s="9"/>
      <c r="BBS240" s="9"/>
      <c r="BBT240" s="9"/>
      <c r="BBU240" s="9"/>
      <c r="BBV240" s="9"/>
      <c r="BBW240" s="9"/>
      <c r="BBX240" s="9"/>
      <c r="BBY240" s="9"/>
      <c r="BBZ240" s="9"/>
      <c r="BCA240" s="9"/>
      <c r="BCB240" s="9"/>
      <c r="BCC240" s="9"/>
      <c r="BCD240" s="9"/>
      <c r="BCE240" s="9"/>
      <c r="BCF240" s="9"/>
      <c r="BCG240" s="9"/>
      <c r="BCH240" s="9"/>
      <c r="BCI240" s="9"/>
      <c r="BCJ240" s="9"/>
      <c r="BCK240" s="9"/>
      <c r="BCL240" s="9"/>
      <c r="BCM240" s="9"/>
      <c r="BCN240" s="9"/>
      <c r="BCO240" s="9"/>
      <c r="BCP240" s="9"/>
      <c r="BCQ240" s="9"/>
      <c r="BCR240" s="9"/>
      <c r="BCS240" s="9"/>
      <c r="BCT240" s="9"/>
      <c r="BCU240" s="9"/>
      <c r="BCV240" s="9"/>
      <c r="BCW240" s="9"/>
      <c r="BCX240" s="9"/>
      <c r="BCY240" s="9"/>
      <c r="BCZ240" s="9"/>
      <c r="BDA240" s="9"/>
      <c r="BDB240" s="9"/>
      <c r="BDC240" s="9"/>
      <c r="BDD240" s="9"/>
      <c r="BDE240" s="9"/>
      <c r="BDF240" s="9"/>
      <c r="BDG240" s="9"/>
      <c r="BDH240" s="9"/>
      <c r="BDI240" s="9"/>
      <c r="BDJ240" s="9"/>
      <c r="BDK240" s="9"/>
      <c r="BDL240" s="9"/>
      <c r="BDM240" s="9"/>
      <c r="BDN240" s="9"/>
      <c r="BDO240" s="9"/>
      <c r="BDP240" s="9"/>
      <c r="BDQ240" s="9"/>
      <c r="BDR240" s="9"/>
      <c r="BDS240" s="9"/>
      <c r="BDT240" s="9"/>
      <c r="BDU240" s="9"/>
      <c r="BDV240" s="9"/>
      <c r="BDW240" s="9"/>
      <c r="BDX240" s="9"/>
      <c r="BDY240" s="9"/>
      <c r="BDZ240" s="9"/>
      <c r="BEA240" s="9"/>
      <c r="BEB240" s="9"/>
      <c r="BEC240" s="9"/>
      <c r="BED240" s="9"/>
      <c r="BEE240" s="9"/>
      <c r="BEF240" s="9"/>
      <c r="BEG240" s="9"/>
      <c r="BEH240" s="9"/>
      <c r="BEI240" s="9"/>
      <c r="BEJ240" s="9"/>
      <c r="BEK240" s="9"/>
      <c r="BEL240" s="9"/>
      <c r="BEM240" s="9"/>
      <c r="BEN240" s="9"/>
      <c r="BEO240" s="9"/>
      <c r="BEP240" s="9"/>
      <c r="BEQ240" s="9"/>
      <c r="BER240" s="9"/>
      <c r="BES240" s="9"/>
      <c r="BET240" s="9"/>
      <c r="BEU240" s="9"/>
      <c r="BEV240" s="9"/>
      <c r="BEW240" s="9"/>
      <c r="BEX240" s="9"/>
      <c r="BEY240" s="9"/>
      <c r="BEZ240" s="9"/>
      <c r="BFA240" s="9"/>
      <c r="BFB240" s="9"/>
      <c r="BFC240" s="9"/>
      <c r="BFD240" s="9"/>
      <c r="BFE240" s="9"/>
      <c r="BFF240" s="9"/>
      <c r="BFG240" s="9"/>
      <c r="BFH240" s="9"/>
      <c r="BFI240" s="9"/>
      <c r="BFJ240" s="9"/>
      <c r="BFK240" s="9"/>
      <c r="BFL240" s="9"/>
      <c r="BFM240" s="9"/>
      <c r="BFN240" s="9"/>
      <c r="BFO240" s="9"/>
      <c r="BFP240" s="9"/>
      <c r="BFQ240" s="9"/>
      <c r="BFR240" s="9"/>
      <c r="BFS240" s="9"/>
      <c r="BFT240" s="9"/>
      <c r="BFU240" s="9"/>
      <c r="BFV240" s="9"/>
      <c r="BFW240" s="9"/>
      <c r="BFX240" s="9"/>
      <c r="BFY240" s="9"/>
      <c r="BFZ240" s="9"/>
      <c r="BGA240" s="9"/>
      <c r="BGB240" s="9"/>
      <c r="BGC240" s="9"/>
      <c r="BGD240" s="9"/>
      <c r="BGE240" s="9"/>
      <c r="BGF240" s="9"/>
      <c r="BGG240" s="9"/>
      <c r="BGH240" s="9"/>
      <c r="BGI240" s="9"/>
      <c r="BGJ240" s="9"/>
      <c r="BGK240" s="9"/>
      <c r="BGL240" s="9"/>
      <c r="BGM240" s="9"/>
      <c r="BGN240" s="9"/>
      <c r="BGO240" s="9"/>
      <c r="BGP240" s="9"/>
      <c r="BGQ240" s="9"/>
      <c r="BGR240" s="9"/>
      <c r="BGS240" s="9"/>
      <c r="BGT240" s="9"/>
      <c r="BGU240" s="9"/>
      <c r="BGV240" s="9"/>
      <c r="BGW240" s="9"/>
      <c r="BGX240" s="9"/>
      <c r="BGY240" s="9"/>
      <c r="BGZ240" s="9"/>
      <c r="BHA240" s="9"/>
      <c r="BHB240" s="9"/>
      <c r="BHC240" s="9"/>
      <c r="BHD240" s="9"/>
      <c r="BHE240" s="9"/>
      <c r="BHF240" s="9"/>
      <c r="BHG240" s="9"/>
      <c r="BHH240" s="9"/>
      <c r="BHI240" s="9"/>
      <c r="BHJ240" s="9"/>
      <c r="BHK240" s="9"/>
      <c r="BHL240" s="9"/>
      <c r="BHM240" s="9"/>
      <c r="BHN240" s="9"/>
      <c r="BHO240" s="9"/>
      <c r="BHP240" s="9"/>
      <c r="BHQ240" s="9"/>
      <c r="BHR240" s="9"/>
      <c r="BHS240" s="9"/>
      <c r="BHT240" s="9"/>
      <c r="BHU240" s="9"/>
      <c r="BHV240" s="9"/>
      <c r="BHW240" s="9"/>
      <c r="BHX240" s="9"/>
      <c r="BHY240" s="9"/>
      <c r="BHZ240" s="9"/>
      <c r="BIA240" s="9"/>
      <c r="BIB240" s="9"/>
      <c r="BIC240" s="9"/>
      <c r="BID240" s="9"/>
      <c r="BIE240" s="9"/>
      <c r="BIF240" s="9"/>
      <c r="BIG240" s="9"/>
      <c r="BIH240" s="9"/>
      <c r="BII240" s="9"/>
      <c r="BIJ240" s="9"/>
      <c r="BIK240" s="9"/>
      <c r="BIL240" s="9"/>
      <c r="BIM240" s="9"/>
      <c r="BIN240" s="9"/>
      <c r="BIO240" s="9"/>
      <c r="BIP240" s="9"/>
      <c r="BIQ240" s="9"/>
      <c r="BIR240" s="9"/>
      <c r="BIS240" s="9"/>
      <c r="BIT240" s="9"/>
      <c r="BIU240" s="9"/>
      <c r="BIV240" s="9"/>
      <c r="BIW240" s="9"/>
      <c r="BIX240" s="9"/>
      <c r="BIY240" s="9"/>
      <c r="BIZ240" s="9"/>
      <c r="BJA240" s="9"/>
      <c r="BJB240" s="9"/>
      <c r="BJC240" s="9"/>
      <c r="BJD240" s="9"/>
      <c r="BJE240" s="9"/>
      <c r="BJF240" s="9"/>
      <c r="BJG240" s="9"/>
      <c r="BJH240" s="9"/>
      <c r="BJI240" s="9"/>
      <c r="BJJ240" s="9"/>
      <c r="BJK240" s="9"/>
      <c r="BJL240" s="9"/>
      <c r="BJM240" s="9"/>
      <c r="BJN240" s="9"/>
      <c r="BJO240" s="9"/>
      <c r="BJP240" s="9"/>
      <c r="BJQ240" s="9"/>
      <c r="BJR240" s="9"/>
      <c r="BJS240" s="9"/>
      <c r="BJT240" s="9"/>
      <c r="BJU240" s="9"/>
      <c r="BJV240" s="9"/>
      <c r="BJW240" s="9"/>
      <c r="BJX240" s="9"/>
      <c r="BJY240" s="9"/>
      <c r="BJZ240" s="9"/>
      <c r="BKA240" s="9"/>
      <c r="BKB240" s="9"/>
      <c r="BKC240" s="9"/>
      <c r="BKD240" s="9"/>
      <c r="BKE240" s="9"/>
      <c r="BKF240" s="9"/>
      <c r="BKG240" s="9"/>
      <c r="BKH240" s="9"/>
      <c r="BKI240" s="9"/>
      <c r="BKJ240" s="9"/>
      <c r="BKK240" s="9"/>
      <c r="BKL240" s="9"/>
      <c r="BKM240" s="9"/>
      <c r="BKN240" s="9"/>
      <c r="BKO240" s="9"/>
      <c r="BKP240" s="9"/>
      <c r="BKQ240" s="9"/>
      <c r="BKR240" s="9"/>
      <c r="BKS240" s="9"/>
      <c r="BKT240" s="9"/>
      <c r="BKU240" s="9"/>
      <c r="BKV240" s="9"/>
      <c r="BKW240" s="9"/>
      <c r="BKX240" s="9"/>
      <c r="BKY240" s="9"/>
      <c r="BKZ240" s="9"/>
      <c r="BLA240" s="9"/>
      <c r="BLB240" s="9"/>
      <c r="BLC240" s="9"/>
      <c r="BLD240" s="9"/>
      <c r="BLE240" s="9"/>
      <c r="BLF240" s="9"/>
      <c r="BLG240" s="9"/>
      <c r="BLH240" s="9"/>
      <c r="BLI240" s="9"/>
      <c r="BLJ240" s="9"/>
      <c r="BLK240" s="9"/>
      <c r="BLL240" s="9"/>
      <c r="BLM240" s="9"/>
      <c r="BLN240" s="9"/>
      <c r="BLO240" s="9"/>
      <c r="BLP240" s="9"/>
      <c r="BLQ240" s="9"/>
      <c r="BLR240" s="9"/>
      <c r="BLS240" s="9"/>
      <c r="BLT240" s="9"/>
      <c r="BLU240" s="9"/>
      <c r="BLV240" s="9"/>
      <c r="BLW240" s="9"/>
      <c r="BLX240" s="9"/>
      <c r="BLY240" s="9"/>
      <c r="BLZ240" s="9"/>
      <c r="BMA240" s="9"/>
      <c r="BMB240" s="9"/>
      <c r="BMC240" s="9"/>
      <c r="BMD240" s="9"/>
      <c r="BME240" s="9"/>
      <c r="BMF240" s="9"/>
      <c r="BMG240" s="9"/>
      <c r="BMH240" s="9"/>
      <c r="BMI240" s="9"/>
      <c r="BMJ240" s="9"/>
      <c r="BMK240" s="9"/>
      <c r="BML240" s="9"/>
      <c r="BMM240" s="9"/>
      <c r="BMN240" s="9"/>
      <c r="BMO240" s="9"/>
      <c r="BMP240" s="9"/>
      <c r="BMQ240" s="9"/>
      <c r="BMR240" s="9"/>
      <c r="BMS240" s="9"/>
      <c r="BMT240" s="9"/>
      <c r="BMU240" s="9"/>
      <c r="BMV240" s="9"/>
      <c r="BMW240" s="9"/>
      <c r="BMX240" s="9"/>
      <c r="BMY240" s="9"/>
      <c r="BMZ240" s="9"/>
      <c r="BNA240" s="9"/>
      <c r="BNB240" s="9"/>
      <c r="BNC240" s="9"/>
      <c r="BND240" s="9"/>
      <c r="BNE240" s="9"/>
      <c r="BNF240" s="9"/>
      <c r="BNG240" s="9"/>
      <c r="BNH240" s="9"/>
      <c r="BNI240" s="9"/>
      <c r="BNJ240" s="9"/>
      <c r="BNK240" s="9"/>
      <c r="BNL240" s="9"/>
      <c r="BNM240" s="9"/>
      <c r="BNN240" s="9"/>
      <c r="BNO240" s="9"/>
      <c r="BNP240" s="9"/>
      <c r="BNQ240" s="9"/>
      <c r="BNR240" s="9"/>
      <c r="BNS240" s="9"/>
      <c r="BNT240" s="9"/>
      <c r="BNU240" s="9"/>
      <c r="BNV240" s="9"/>
      <c r="BNW240" s="9"/>
      <c r="BNX240" s="9"/>
      <c r="BNY240" s="9"/>
      <c r="BNZ240" s="9"/>
      <c r="BOA240" s="9"/>
      <c r="BOB240" s="9"/>
      <c r="BOC240" s="9"/>
      <c r="BOD240" s="9"/>
      <c r="BOE240" s="9"/>
      <c r="BOF240" s="9"/>
      <c r="BOG240" s="9"/>
      <c r="BOH240" s="9"/>
      <c r="BOI240" s="9"/>
      <c r="BOJ240" s="9"/>
      <c r="BOK240" s="9"/>
      <c r="BOL240" s="9"/>
      <c r="BOM240" s="9"/>
      <c r="BON240" s="9"/>
      <c r="BOO240" s="9"/>
      <c r="BOP240" s="9"/>
      <c r="BOQ240" s="9"/>
      <c r="BOR240" s="9"/>
      <c r="BOS240" s="9"/>
      <c r="BOT240" s="9"/>
      <c r="BOU240" s="9"/>
      <c r="BOV240" s="9"/>
      <c r="BOW240" s="9"/>
      <c r="BOX240" s="9"/>
      <c r="BOY240" s="9"/>
      <c r="BOZ240" s="9"/>
      <c r="BPA240" s="9"/>
      <c r="BPB240" s="9"/>
      <c r="BPC240" s="9"/>
      <c r="BPD240" s="9"/>
      <c r="BPE240" s="9"/>
      <c r="BPF240" s="9"/>
      <c r="BPG240" s="9"/>
      <c r="BPH240" s="9"/>
      <c r="BPI240" s="9"/>
      <c r="BPJ240" s="9"/>
      <c r="BPK240" s="9"/>
      <c r="BPL240" s="9"/>
      <c r="BPM240" s="9"/>
      <c r="BPN240" s="9"/>
      <c r="BPO240" s="9"/>
      <c r="BPP240" s="9"/>
      <c r="BPQ240" s="9"/>
      <c r="BPR240" s="9"/>
      <c r="BPS240" s="9"/>
      <c r="BPT240" s="9"/>
      <c r="BPU240" s="9"/>
      <c r="BPV240" s="9"/>
      <c r="BPW240" s="9"/>
      <c r="BPX240" s="9"/>
      <c r="BPY240" s="9"/>
      <c r="BPZ240" s="9"/>
      <c r="BQA240" s="9"/>
      <c r="BQB240" s="9"/>
      <c r="BQC240" s="9"/>
      <c r="BQD240" s="9"/>
      <c r="BQE240" s="9"/>
      <c r="BQF240" s="9"/>
      <c r="BQG240" s="9"/>
      <c r="BQH240" s="9"/>
      <c r="BQI240" s="9"/>
      <c r="BQJ240" s="9"/>
      <c r="BQK240" s="9"/>
      <c r="BQL240" s="9"/>
      <c r="BQM240" s="9"/>
      <c r="BQN240" s="9"/>
      <c r="BQO240" s="9"/>
      <c r="BQP240" s="9"/>
      <c r="BQQ240" s="9"/>
      <c r="BQR240" s="9"/>
      <c r="BQS240" s="9"/>
      <c r="BQT240" s="9"/>
      <c r="BQU240" s="9"/>
      <c r="BQV240" s="9"/>
      <c r="BQW240" s="9"/>
      <c r="BQX240" s="9"/>
      <c r="BQY240" s="9"/>
      <c r="BQZ240" s="9"/>
      <c r="BRA240" s="9"/>
      <c r="BRB240" s="9"/>
      <c r="BRC240" s="9"/>
      <c r="BRD240" s="9"/>
      <c r="BRE240" s="9"/>
      <c r="BRF240" s="9"/>
      <c r="BRG240" s="9"/>
      <c r="BRH240" s="9"/>
      <c r="BRI240" s="9"/>
      <c r="BRJ240" s="9"/>
      <c r="BRK240" s="9"/>
      <c r="BRL240" s="9"/>
      <c r="BRM240" s="9"/>
      <c r="BRN240" s="9"/>
      <c r="BRO240" s="9"/>
      <c r="BRP240" s="9"/>
      <c r="BRQ240" s="9"/>
      <c r="BRR240" s="9"/>
      <c r="BRS240" s="9"/>
      <c r="BRT240" s="9"/>
      <c r="BRU240" s="9"/>
      <c r="BRV240" s="9"/>
      <c r="BRW240" s="9"/>
      <c r="BRX240" s="9"/>
      <c r="BRY240" s="9"/>
      <c r="BRZ240" s="9"/>
      <c r="BSA240" s="9"/>
      <c r="BSB240" s="9"/>
      <c r="BSC240" s="9"/>
      <c r="BSD240" s="9"/>
      <c r="BSE240" s="9"/>
      <c r="BSF240" s="9"/>
      <c r="BSG240" s="9"/>
      <c r="BSH240" s="9"/>
      <c r="BSI240" s="9"/>
      <c r="BSJ240" s="9"/>
      <c r="BSK240" s="9"/>
      <c r="BSL240" s="9"/>
      <c r="BSM240" s="9"/>
      <c r="BSN240" s="9"/>
      <c r="BSO240" s="9"/>
      <c r="BSP240" s="9"/>
      <c r="BSQ240" s="9"/>
      <c r="BSR240" s="9"/>
      <c r="BSS240" s="9"/>
      <c r="BST240" s="9"/>
      <c r="BSU240" s="9"/>
      <c r="BSV240" s="9"/>
      <c r="BSW240" s="9"/>
      <c r="BSX240" s="9"/>
      <c r="BSY240" s="9"/>
      <c r="BSZ240" s="9"/>
      <c r="BTA240" s="9"/>
      <c r="BTB240" s="9"/>
      <c r="BTC240" s="9"/>
      <c r="BTD240" s="9"/>
      <c r="BTE240" s="9"/>
      <c r="BTF240" s="9"/>
      <c r="BTG240" s="9"/>
      <c r="BTH240" s="9"/>
      <c r="BTI240" s="9"/>
      <c r="BTJ240" s="9"/>
      <c r="BTK240" s="9"/>
      <c r="BTL240" s="9"/>
      <c r="BTM240" s="9"/>
      <c r="BTN240" s="9"/>
      <c r="BTO240" s="9"/>
      <c r="BTP240" s="9"/>
      <c r="BTQ240" s="9"/>
      <c r="BTR240" s="9"/>
      <c r="BTS240" s="9"/>
      <c r="BTT240" s="9"/>
      <c r="BTU240" s="9"/>
      <c r="BTV240" s="9"/>
      <c r="BTW240" s="9"/>
      <c r="BTX240" s="9"/>
      <c r="BTY240" s="9"/>
      <c r="BTZ240" s="9"/>
      <c r="BUA240" s="9"/>
      <c r="BUB240" s="9"/>
      <c r="BUC240" s="9"/>
      <c r="BUD240" s="9"/>
      <c r="BUE240" s="9"/>
      <c r="BUF240" s="9"/>
      <c r="BUG240" s="9"/>
      <c r="BUH240" s="9"/>
      <c r="BUI240" s="9"/>
      <c r="BUJ240" s="9"/>
      <c r="BUK240" s="9"/>
      <c r="BUL240" s="9"/>
      <c r="BUM240" s="9"/>
      <c r="BUN240" s="9"/>
      <c r="BUO240" s="9"/>
      <c r="BUP240" s="9"/>
      <c r="BUQ240" s="9"/>
      <c r="BUR240" s="9"/>
      <c r="BUS240" s="9"/>
      <c r="BUT240" s="9"/>
      <c r="BUU240" s="9"/>
      <c r="BUV240" s="9"/>
      <c r="BUW240" s="9"/>
      <c r="BUX240" s="9"/>
      <c r="BUY240" s="9"/>
      <c r="BUZ240" s="9"/>
      <c r="BVA240" s="9"/>
      <c r="BVB240" s="9"/>
      <c r="BVC240" s="9"/>
      <c r="BVD240" s="9"/>
      <c r="BVE240" s="9"/>
      <c r="BVF240" s="9"/>
      <c r="BVG240" s="9"/>
      <c r="BVH240" s="9"/>
      <c r="BVI240" s="9"/>
      <c r="BVJ240" s="9"/>
      <c r="BVK240" s="9"/>
      <c r="BVL240" s="9"/>
      <c r="BVM240" s="9"/>
      <c r="BVN240" s="9"/>
      <c r="BVO240" s="9"/>
      <c r="BVP240" s="9"/>
      <c r="BVQ240" s="9"/>
      <c r="BVR240" s="9"/>
      <c r="BVS240" s="9"/>
      <c r="BVT240" s="9"/>
      <c r="BVU240" s="9"/>
      <c r="BVV240" s="9"/>
      <c r="BVW240" s="9"/>
      <c r="BVX240" s="9"/>
      <c r="BVY240" s="9"/>
      <c r="BVZ240" s="9"/>
      <c r="BWA240" s="9"/>
      <c r="BWB240" s="9"/>
      <c r="BWC240" s="9"/>
      <c r="BWD240" s="9"/>
      <c r="BWE240" s="9"/>
      <c r="BWF240" s="9"/>
      <c r="BWG240" s="9"/>
      <c r="BWH240" s="9"/>
      <c r="BWI240" s="9"/>
      <c r="BWJ240" s="9"/>
      <c r="BWK240" s="9"/>
      <c r="BWL240" s="9"/>
      <c r="BWM240" s="9"/>
      <c r="BWN240" s="9"/>
      <c r="BWO240" s="9"/>
      <c r="BWP240" s="9"/>
      <c r="BWQ240" s="9"/>
      <c r="BWR240" s="9"/>
      <c r="BWS240" s="9"/>
      <c r="BWT240" s="9"/>
      <c r="BWU240" s="9"/>
      <c r="BWV240" s="9"/>
      <c r="BWW240" s="9"/>
      <c r="BWX240" s="9"/>
      <c r="BWY240" s="9"/>
      <c r="BWZ240" s="9"/>
      <c r="BXA240" s="9"/>
      <c r="BXB240" s="9"/>
      <c r="BXC240" s="9"/>
      <c r="BXD240" s="9"/>
    </row>
    <row r="241" ht="14.25" customHeight="1">
      <c r="A241" s="9">
        <v>0.0</v>
      </c>
      <c r="B241" s="9" t="s">
        <v>11947</v>
      </c>
      <c r="C241" s="9" t="s">
        <v>11948</v>
      </c>
      <c r="D241" s="9" t="s">
        <v>11948</v>
      </c>
      <c r="E241" s="9"/>
      <c r="F241" s="9">
        <v>7.0</v>
      </c>
      <c r="G241" s="9" t="s">
        <v>13892</v>
      </c>
      <c r="H241" s="9" t="s">
        <v>13893</v>
      </c>
      <c r="I241" s="9">
        <v>1.0</v>
      </c>
      <c r="J241" s="9"/>
      <c r="K241" s="9"/>
      <c r="L241" s="9">
        <v>5.0</v>
      </c>
      <c r="M241" s="9"/>
      <c r="N241" s="9">
        <v>1.0</v>
      </c>
      <c r="O241" s="9"/>
      <c r="P241" s="9">
        <v>0.0</v>
      </c>
      <c r="Q241" s="9" t="s">
        <v>13894</v>
      </c>
      <c r="R241" s="9"/>
      <c r="S241" s="9" t="s">
        <v>3561</v>
      </c>
      <c r="T241" s="9" t="s">
        <v>3560</v>
      </c>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9"/>
      <c r="GB241" s="9"/>
      <c r="GC241" s="9"/>
      <c r="GD241" s="9"/>
      <c r="GE241" s="9"/>
      <c r="GF241" s="9"/>
      <c r="GG241" s="9"/>
      <c r="GH241" s="9"/>
      <c r="GI241" s="9"/>
      <c r="GJ241" s="9"/>
      <c r="GK241" s="9"/>
      <c r="GL241" s="9"/>
      <c r="GM241" s="9"/>
      <c r="GN241" s="9"/>
      <c r="GO241" s="9"/>
      <c r="GP241" s="9"/>
      <c r="GQ241" s="9"/>
      <c r="GR241" s="9"/>
      <c r="GS241" s="9"/>
      <c r="GT241" s="9"/>
      <c r="GU241" s="9"/>
      <c r="GV241" s="9"/>
      <c r="GW241" s="9"/>
      <c r="GX241" s="9"/>
      <c r="GY241" s="9"/>
      <c r="GZ241" s="9"/>
      <c r="HA241" s="9"/>
      <c r="HB241" s="9"/>
      <c r="HC241" s="9"/>
      <c r="HD241" s="9"/>
      <c r="HE241" s="9"/>
      <c r="HF241" s="9"/>
      <c r="HG241" s="9"/>
      <c r="HH241" s="9"/>
      <c r="HI241" s="9"/>
      <c r="HJ241" s="9"/>
      <c r="HK241" s="9"/>
      <c r="HL241" s="9"/>
      <c r="HM241" s="9"/>
      <c r="HN241" s="9"/>
      <c r="HO241" s="9"/>
      <c r="HP241" s="9"/>
      <c r="HQ241" s="9"/>
      <c r="HR241" s="9"/>
      <c r="HS241" s="9"/>
      <c r="HT241" s="9"/>
      <c r="HU241" s="9"/>
      <c r="HV241" s="9"/>
      <c r="HW241" s="9"/>
      <c r="HX241" s="9"/>
      <c r="HY241" s="9"/>
      <c r="HZ241" s="9"/>
      <c r="IA241" s="9"/>
      <c r="IB241" s="9"/>
      <c r="IC241" s="9"/>
      <c r="ID241" s="9"/>
      <c r="IE241" s="9"/>
      <c r="IF241" s="9"/>
      <c r="IG241" s="9"/>
      <c r="IH241" s="9"/>
      <c r="II241" s="9"/>
      <c r="IJ241" s="9"/>
      <c r="IK241" s="9"/>
      <c r="IL241" s="9"/>
      <c r="IM241" s="9"/>
      <c r="IN241" s="9"/>
      <c r="IO241" s="9"/>
      <c r="IP241" s="9"/>
      <c r="IQ241" s="9"/>
      <c r="IR241" s="9"/>
      <c r="IS241" s="9"/>
      <c r="IT241" s="9"/>
      <c r="IU241" s="9"/>
      <c r="IV241" s="9"/>
      <c r="IW241" s="9"/>
      <c r="IX241" s="9"/>
      <c r="IY241" s="9"/>
      <c r="IZ241" s="9"/>
      <c r="JA241" s="9"/>
      <c r="JB241" s="9"/>
      <c r="JC241" s="9"/>
      <c r="JD241" s="9"/>
      <c r="JE241" s="9"/>
      <c r="JF241" s="9"/>
      <c r="JG241" s="9"/>
      <c r="JH241" s="9"/>
      <c r="JI241" s="9"/>
      <c r="JJ241" s="9"/>
      <c r="JK241" s="9"/>
      <c r="JL241" s="9"/>
      <c r="JM241" s="9"/>
      <c r="JN241" s="9"/>
      <c r="JO241" s="9"/>
      <c r="JP241" s="9"/>
      <c r="JQ241" s="9"/>
      <c r="JR241" s="9"/>
      <c r="JS241" s="9"/>
      <c r="JT241" s="9"/>
      <c r="JU241" s="9"/>
      <c r="JV241" s="9"/>
      <c r="JW241" s="9"/>
      <c r="JX241" s="9"/>
      <c r="JY241" s="9"/>
      <c r="JZ241" s="9"/>
      <c r="KA241" s="9"/>
      <c r="KB241" s="9"/>
      <c r="KC241" s="9"/>
      <c r="KD241" s="9"/>
      <c r="KE241" s="9"/>
      <c r="KF241" s="9"/>
      <c r="KG241" s="9"/>
      <c r="KH241" s="9"/>
      <c r="KI241" s="9"/>
      <c r="KJ241" s="9"/>
      <c r="KK241" s="9"/>
      <c r="KL241" s="9"/>
      <c r="KM241" s="9"/>
      <c r="KN241" s="9"/>
      <c r="KO241" s="9"/>
      <c r="KP241" s="9"/>
      <c r="KQ241" s="9"/>
      <c r="KR241" s="9"/>
      <c r="KS241" s="9"/>
      <c r="KT241" s="9"/>
      <c r="KU241" s="9"/>
      <c r="KV241" s="9"/>
      <c r="KW241" s="9"/>
      <c r="KX241" s="9"/>
      <c r="KY241" s="9"/>
      <c r="KZ241" s="9"/>
      <c r="LA241" s="9"/>
      <c r="LB241" s="9"/>
      <c r="LC241" s="9"/>
      <c r="LD241" s="9"/>
      <c r="LE241" s="9"/>
      <c r="LF241" s="9"/>
      <c r="LG241" s="9"/>
      <c r="LH241" s="9"/>
      <c r="LI241" s="9"/>
      <c r="LJ241" s="9"/>
      <c r="LK241" s="9"/>
      <c r="LL241" s="9"/>
      <c r="LM241" s="9"/>
      <c r="LN241" s="9"/>
      <c r="LO241" s="9"/>
      <c r="LP241" s="9"/>
      <c r="LQ241" s="9"/>
      <c r="LR241" s="9"/>
      <c r="LS241" s="9"/>
      <c r="LT241" s="9"/>
      <c r="LU241" s="9"/>
      <c r="LV241" s="9"/>
      <c r="LW241" s="9"/>
      <c r="LX241" s="9"/>
      <c r="LY241" s="9"/>
      <c r="LZ241" s="9"/>
      <c r="MA241" s="9"/>
      <c r="MB241" s="9"/>
      <c r="MC241" s="9"/>
      <c r="MD241" s="9"/>
      <c r="ME241" s="9"/>
      <c r="MF241" s="9"/>
      <c r="MG241" s="9"/>
      <c r="MH241" s="9"/>
      <c r="MI241" s="9"/>
      <c r="MJ241" s="9"/>
      <c r="MK241" s="9"/>
      <c r="ML241" s="9"/>
      <c r="MM241" s="9"/>
      <c r="MN241" s="9"/>
      <c r="MO241" s="9"/>
      <c r="MP241" s="9"/>
      <c r="MQ241" s="9"/>
      <c r="MR241" s="9"/>
      <c r="MS241" s="9"/>
      <c r="MT241" s="9"/>
      <c r="MU241" s="9"/>
      <c r="MV241" s="9"/>
      <c r="MW241" s="9"/>
      <c r="MX241" s="9"/>
      <c r="MY241" s="9"/>
      <c r="MZ241" s="9"/>
      <c r="NA241" s="9"/>
      <c r="NB241" s="9"/>
      <c r="NC241" s="9"/>
      <c r="ND241" s="9"/>
      <c r="NE241" s="9"/>
      <c r="NF241" s="9"/>
      <c r="NG241" s="9"/>
      <c r="NH241" s="9"/>
      <c r="NI241" s="9"/>
      <c r="NJ241" s="9"/>
      <c r="NK241" s="9"/>
      <c r="NL241" s="9"/>
      <c r="NM241" s="9"/>
      <c r="NN241" s="9"/>
      <c r="NO241" s="9"/>
      <c r="NP241" s="9"/>
      <c r="NQ241" s="9"/>
      <c r="NR241" s="9"/>
      <c r="NS241" s="9"/>
      <c r="NT241" s="9"/>
      <c r="NU241" s="9"/>
      <c r="NV241" s="9"/>
      <c r="NW241" s="9"/>
      <c r="NX241" s="9"/>
      <c r="NY241" s="9"/>
      <c r="NZ241" s="9"/>
      <c r="OA241" s="9"/>
      <c r="OB241" s="9"/>
      <c r="OC241" s="9"/>
      <c r="OD241" s="9"/>
      <c r="OE241" s="9"/>
      <c r="OF241" s="9"/>
      <c r="OG241" s="9"/>
      <c r="OH241" s="9"/>
      <c r="OI241" s="9"/>
      <c r="OJ241" s="9"/>
      <c r="OK241" s="9"/>
      <c r="OL241" s="9"/>
      <c r="OM241" s="9"/>
      <c r="ON241" s="9"/>
      <c r="OO241" s="9"/>
      <c r="OP241" s="9"/>
      <c r="OQ241" s="9"/>
      <c r="OR241" s="9"/>
      <c r="OS241" s="9"/>
      <c r="OT241" s="9"/>
      <c r="OU241" s="9"/>
      <c r="OV241" s="9"/>
      <c r="OW241" s="9"/>
      <c r="OX241" s="9"/>
      <c r="OY241" s="9"/>
      <c r="OZ241" s="9"/>
      <c r="PA241" s="9"/>
      <c r="PB241" s="9"/>
      <c r="PC241" s="9"/>
      <c r="PD241" s="9"/>
      <c r="PE241" s="9"/>
      <c r="PF241" s="9"/>
      <c r="PG241" s="9"/>
      <c r="PH241" s="9"/>
      <c r="PI241" s="9"/>
      <c r="PJ241" s="9"/>
      <c r="PK241" s="9"/>
      <c r="PL241" s="9"/>
      <c r="PM241" s="9"/>
      <c r="PN241" s="9"/>
      <c r="PO241" s="9"/>
      <c r="PP241" s="9"/>
      <c r="PQ241" s="9"/>
      <c r="PR241" s="9"/>
      <c r="PS241" s="9"/>
      <c r="PT241" s="9"/>
      <c r="PU241" s="9"/>
      <c r="PV241" s="9"/>
      <c r="PW241" s="9"/>
      <c r="PX241" s="9"/>
      <c r="PY241" s="9"/>
      <c r="PZ241" s="9"/>
      <c r="QA241" s="9"/>
      <c r="QB241" s="9"/>
      <c r="QC241" s="9"/>
      <c r="QD241" s="9"/>
      <c r="QE241" s="9" t="s">
        <v>13893</v>
      </c>
      <c r="QF241" s="9" t="s">
        <v>5691</v>
      </c>
      <c r="QG241" s="9" t="s">
        <v>5691</v>
      </c>
      <c r="QH241" s="9" t="s">
        <v>13895</v>
      </c>
      <c r="QI241" s="9"/>
      <c r="QJ241" s="9"/>
      <c r="QK241" s="9"/>
      <c r="QL241" s="9"/>
      <c r="QM241" s="9"/>
      <c r="QN241" s="9"/>
      <c r="QO241" s="9"/>
      <c r="QP241" s="9"/>
      <c r="QQ241" s="9"/>
      <c r="QR241" s="9"/>
      <c r="QS241" s="9"/>
      <c r="QT241" s="9"/>
      <c r="QU241" s="9"/>
      <c r="QV241" s="9"/>
      <c r="QW241" s="9"/>
      <c r="QX241" s="9"/>
      <c r="QY241" s="9"/>
      <c r="QZ241" s="9"/>
      <c r="RA241" s="9"/>
      <c r="RB241" s="9"/>
      <c r="RC241" s="9"/>
      <c r="RD241" s="9"/>
      <c r="RE241" s="9"/>
      <c r="RF241" s="9"/>
      <c r="RG241" s="9"/>
      <c r="RH241" s="9"/>
      <c r="RI241" s="9"/>
      <c r="RJ241" s="9"/>
      <c r="RK241" s="9"/>
      <c r="RL241" s="9"/>
      <c r="RM241" s="9"/>
      <c r="RN241" s="9"/>
      <c r="RO241" s="9" t="s">
        <v>13896</v>
      </c>
      <c r="RP241" s="9"/>
      <c r="RQ241" s="9"/>
      <c r="RR241" s="9"/>
      <c r="RS241" s="9"/>
      <c r="RT241" s="9"/>
      <c r="RU241" s="9"/>
      <c r="RV241" s="9"/>
      <c r="RW241" s="9"/>
      <c r="RX241" s="9"/>
      <c r="RY241" s="9"/>
      <c r="RZ241" s="9"/>
      <c r="SA241" s="9"/>
      <c r="SB241" s="9"/>
      <c r="SC241" s="9"/>
      <c r="SD241" s="9"/>
      <c r="SE241" s="9"/>
      <c r="SF241" s="9"/>
      <c r="SG241" s="9"/>
      <c r="SH241" s="9"/>
      <c r="SI241" s="9"/>
      <c r="SJ241" s="9"/>
      <c r="SK241" s="9"/>
      <c r="SL241" s="9"/>
      <c r="SM241" s="9"/>
      <c r="SN241" s="9"/>
      <c r="SO241" s="9"/>
      <c r="SP241" s="9"/>
      <c r="SQ241" s="9"/>
      <c r="SR241" s="9"/>
      <c r="SS241" s="9"/>
      <c r="ST241" s="9"/>
      <c r="SU241" s="9"/>
      <c r="SV241" s="9"/>
      <c r="SW241" s="9"/>
      <c r="SX241" s="9" t="s">
        <v>13897</v>
      </c>
      <c r="SY241" s="9"/>
      <c r="SZ241" s="9"/>
      <c r="TA241" s="9"/>
      <c r="TB241" s="9"/>
      <c r="TC241" s="9"/>
      <c r="TD241" s="9"/>
      <c r="TE241" s="9"/>
      <c r="TF241" s="9"/>
      <c r="TG241" s="9"/>
      <c r="TH241" s="9"/>
      <c r="TI241" s="9"/>
      <c r="TJ241" s="9"/>
      <c r="TK241" s="9"/>
      <c r="TL241" s="9"/>
      <c r="TM241" s="9" t="s">
        <v>13898</v>
      </c>
      <c r="TN241" s="9"/>
      <c r="TO241" s="9" t="s">
        <v>13899</v>
      </c>
      <c r="ANB241" s="9" t="s">
        <v>12032</v>
      </c>
      <c r="ANC241" s="9" t="s">
        <v>2820</v>
      </c>
      <c r="AND241" s="9" t="s">
        <v>13900</v>
      </c>
      <c r="ANE241" s="9" t="s">
        <v>12034</v>
      </c>
      <c r="ANF241" s="9"/>
      <c r="ANG241" s="9"/>
      <c r="ANH241" s="9"/>
      <c r="ANI241" s="9"/>
      <c r="ANJ241" s="9"/>
      <c r="ANK241" s="9"/>
      <c r="ANL241" s="9"/>
      <c r="ANM241" s="9" t="s">
        <v>13901</v>
      </c>
      <c r="ANN241" s="9"/>
      <c r="ANO241" s="9" t="s">
        <v>13893</v>
      </c>
      <c r="ANP241" s="9" t="s">
        <v>13902</v>
      </c>
      <c r="ANQ241" s="9"/>
      <c r="ANR241" s="9" t="s">
        <v>13903</v>
      </c>
      <c r="ANS241" s="9"/>
      <c r="ANT241" s="9"/>
      <c r="ANU241" s="9" t="s">
        <v>13904</v>
      </c>
      <c r="ANV241" s="9"/>
      <c r="ANW241" s="9"/>
      <c r="ANX241" s="9"/>
      <c r="ANY241" s="9"/>
      <c r="ANZ241" s="9"/>
      <c r="AOA241" s="9"/>
      <c r="AOB241" s="9"/>
      <c r="AOC241" s="9"/>
      <c r="AOD241" s="9"/>
      <c r="AOE241" s="9"/>
      <c r="AOF241" s="9"/>
      <c r="AOG241" s="9"/>
      <c r="AOH241" s="9"/>
      <c r="AOI241" s="9"/>
      <c r="AOJ241" s="9"/>
      <c r="AOK241" s="9"/>
      <c r="AOL241" s="9"/>
      <c r="AOM241" s="9"/>
      <c r="AON241" s="9"/>
      <c r="AOO241" s="9"/>
      <c r="AOP241" s="9"/>
      <c r="AOQ241" s="9"/>
      <c r="AOR241" s="9"/>
      <c r="AOS241" s="9"/>
      <c r="AOT241" s="9"/>
      <c r="AOU241" s="9"/>
      <c r="AOV241" s="9"/>
      <c r="AOW241" s="9"/>
      <c r="AOX241" s="9"/>
      <c r="AOY241" s="9"/>
      <c r="AOZ241" s="9"/>
      <c r="APA241" s="9"/>
      <c r="APB241" s="9"/>
      <c r="APC241" s="9"/>
      <c r="APD241" s="9"/>
      <c r="APE241" s="9"/>
      <c r="APF241" s="9"/>
      <c r="APG241" s="9"/>
      <c r="APH241" s="9"/>
      <c r="API241" s="9"/>
      <c r="APJ241" s="9"/>
      <c r="APK241" s="9"/>
      <c r="APL241" s="9"/>
      <c r="APM241" s="9"/>
      <c r="APN241" s="9"/>
      <c r="APO241" s="9"/>
      <c r="APP241" s="9"/>
      <c r="APQ241" s="9"/>
      <c r="APR241" s="9"/>
      <c r="APS241" s="9"/>
      <c r="APT241" s="9"/>
      <c r="APU241" s="9"/>
      <c r="APV241" s="9"/>
      <c r="APW241" s="9"/>
      <c r="APX241" s="9"/>
      <c r="APY241" s="9"/>
      <c r="APZ241" s="9"/>
      <c r="AQA241" s="9"/>
      <c r="AQB241" s="9"/>
      <c r="AQC241" s="9"/>
      <c r="AQD241" s="9"/>
      <c r="AQE241" s="9"/>
      <c r="AQF241" s="9"/>
      <c r="AQG241" s="9"/>
      <c r="AQH241" s="9"/>
      <c r="AQI241" s="9"/>
      <c r="AQJ241" s="9"/>
      <c r="AQK241" s="9"/>
      <c r="AQL241" s="9"/>
      <c r="AQM241" s="9"/>
      <c r="AQN241" s="9"/>
      <c r="AQO241" s="9"/>
      <c r="AQP241" s="9"/>
      <c r="AQQ241" s="9"/>
      <c r="AQR241" s="9"/>
      <c r="AQS241" s="9"/>
      <c r="AQT241" s="9"/>
      <c r="AQU241" s="9"/>
      <c r="AQV241" s="9"/>
      <c r="AQW241" s="9"/>
      <c r="AQX241" s="9"/>
      <c r="AQY241" s="9"/>
      <c r="AQZ241" s="9"/>
      <c r="ARA241" s="9"/>
      <c r="ARB241" s="9"/>
      <c r="ARC241" s="9"/>
      <c r="ARD241" s="9"/>
      <c r="ARE241" s="9"/>
      <c r="ARF241" s="9"/>
      <c r="ARG241" s="9"/>
      <c r="ARH241" s="9"/>
      <c r="ARI241" s="9"/>
      <c r="ARJ241" s="9"/>
      <c r="ARK241" s="9"/>
      <c r="ARL241" s="9"/>
      <c r="ARM241" s="9"/>
      <c r="ARN241" s="9"/>
      <c r="ARO241" s="9"/>
      <c r="ARP241" s="9"/>
      <c r="ARQ241" s="9"/>
      <c r="ARR241" s="9"/>
      <c r="ARS241" s="9"/>
      <c r="ART241" s="9"/>
      <c r="ARU241" s="9"/>
      <c r="ARV241" s="9"/>
      <c r="ARW241" s="9"/>
      <c r="ARX241" s="9"/>
      <c r="ARY241" s="9"/>
      <c r="ARZ241" s="9"/>
      <c r="ASA241" s="9"/>
      <c r="ASB241" s="9"/>
      <c r="ASC241" s="9"/>
      <c r="ASD241" s="9"/>
      <c r="ASE241" s="9"/>
      <c r="ASF241" s="9"/>
      <c r="ASG241" s="9"/>
      <c r="ASH241" s="9"/>
      <c r="ASI241" s="9"/>
      <c r="ASJ241" s="9"/>
      <c r="ASK241" s="9"/>
      <c r="ASL241" s="9"/>
      <c r="ASM241" s="9"/>
      <c r="ASN241" s="9"/>
      <c r="ASO241" s="9"/>
      <c r="ASP241" s="9"/>
      <c r="ASQ241" s="9"/>
      <c r="ASR241" s="9"/>
      <c r="ASS241" s="9"/>
      <c r="AST241" s="9"/>
      <c r="ASU241" s="9"/>
      <c r="ASV241" s="9"/>
      <c r="ASW241" s="9"/>
      <c r="ASX241" s="9"/>
      <c r="ASY241" s="9"/>
      <c r="ASZ241" s="9"/>
      <c r="ATA241" s="9"/>
      <c r="ATB241" s="9"/>
      <c r="ATC241" s="9"/>
      <c r="ATD241" s="9"/>
      <c r="ATE241" s="9"/>
      <c r="ATF241" s="9"/>
      <c r="ATG241" s="9"/>
      <c r="ATH241" s="9"/>
      <c r="ATI241" s="9"/>
      <c r="ATJ241" s="9"/>
      <c r="ATK241" s="9"/>
      <c r="ATL241" s="9"/>
      <c r="ATM241" s="9"/>
      <c r="ATN241" s="9"/>
      <c r="ATO241" s="9"/>
      <c r="ATP241" s="9"/>
      <c r="ATQ241" s="9"/>
      <c r="ATR241" s="9" t="s">
        <v>13905</v>
      </c>
      <c r="ATS241" s="9">
        <v>1.744954656E9</v>
      </c>
      <c r="ATT241" s="9" t="s">
        <v>13906</v>
      </c>
      <c r="ATU241" s="9" t="s">
        <v>12032</v>
      </c>
      <c r="ATV241" s="9" t="s">
        <v>2820</v>
      </c>
      <c r="ATW241" s="9" t="s">
        <v>13900</v>
      </c>
      <c r="ATX241" s="9" t="s">
        <v>12034</v>
      </c>
      <c r="ATY241" s="9"/>
      <c r="ATZ241" s="9"/>
      <c r="AUA241" s="9"/>
      <c r="AUB241" s="9"/>
      <c r="AUC241" s="9"/>
      <c r="AUD241" s="9"/>
      <c r="AUE241" s="9"/>
      <c r="AUF241" s="9"/>
      <c r="AUG241" s="9"/>
      <c r="AUH241" s="9"/>
      <c r="AUI241" s="9"/>
      <c r="AUJ241" s="9"/>
      <c r="AUK241" s="9"/>
      <c r="AUL241" s="9"/>
      <c r="AUM241" s="9"/>
      <c r="AUN241" s="9"/>
      <c r="AUO241" s="9"/>
      <c r="AUP241" s="9"/>
      <c r="AUQ241" s="9"/>
      <c r="AUR241" s="9"/>
      <c r="AUS241" s="9"/>
      <c r="AUT241" s="9"/>
      <c r="AUU241" s="9"/>
      <c r="AUV241" s="9"/>
      <c r="AUW241" s="9"/>
      <c r="AUX241" s="9"/>
      <c r="AUY241" s="9"/>
      <c r="AUZ241" s="9"/>
      <c r="AVA241" s="9"/>
      <c r="AVB241" s="9"/>
      <c r="AVC241" s="9"/>
      <c r="AVD241" s="9"/>
      <c r="AVE241" s="9"/>
      <c r="AVF241" s="9"/>
      <c r="AVG241" s="9"/>
      <c r="AVH241" s="9"/>
      <c r="AVI241" s="9"/>
      <c r="AVJ241" s="9"/>
      <c r="AVK241" s="9"/>
      <c r="AVL241" s="9"/>
      <c r="AVM241" s="9"/>
      <c r="AVN241" s="9"/>
      <c r="AVO241" s="9"/>
      <c r="AVP241" s="9"/>
      <c r="AVQ241" s="9"/>
      <c r="AVR241" s="9"/>
      <c r="AVS241" s="9"/>
      <c r="AVT241" s="9"/>
      <c r="AVU241" s="9"/>
      <c r="AVV241" s="9"/>
      <c r="AVW241" s="9"/>
      <c r="AVX241" s="9"/>
      <c r="AVY241" s="9"/>
      <c r="AVZ241" s="9"/>
      <c r="AWA241" s="9"/>
      <c r="AWB241" s="9"/>
      <c r="AWC241" s="9"/>
      <c r="AWD241" s="9"/>
      <c r="AWE241" s="9"/>
      <c r="AWF241" s="9"/>
      <c r="AWG241" s="9"/>
      <c r="AWH241" s="9"/>
      <c r="AWI241" s="9"/>
      <c r="AWJ241" s="9"/>
      <c r="AWK241" s="9"/>
      <c r="AWL241" s="9"/>
      <c r="AWM241" s="9"/>
      <c r="AWN241" s="9"/>
      <c r="AWO241" s="9"/>
      <c r="AWP241" s="9"/>
      <c r="AWQ241" s="9"/>
      <c r="AWR241" s="9"/>
      <c r="AWS241" s="9"/>
      <c r="AWT241" s="9"/>
      <c r="AWU241" s="9"/>
      <c r="AWV241" s="9"/>
      <c r="AWW241" s="9"/>
      <c r="AWX241" s="9"/>
      <c r="AWY241" s="9"/>
      <c r="AWZ241" s="9"/>
      <c r="AXA241" s="9"/>
      <c r="AXB241" s="9"/>
      <c r="AXC241" s="9"/>
      <c r="AXD241" s="9"/>
      <c r="AXE241" s="9"/>
      <c r="AXF241" s="9"/>
      <c r="AXG241" s="9"/>
      <c r="AXH241" s="9"/>
      <c r="AXI241" s="9"/>
      <c r="AXJ241" s="9"/>
      <c r="AXK241" s="9"/>
      <c r="AXL241" s="9"/>
      <c r="AXM241" s="9"/>
      <c r="AXN241" s="9"/>
      <c r="AXO241" s="9"/>
      <c r="AXP241" s="9"/>
      <c r="AXQ241" s="9"/>
      <c r="AXR241" s="9"/>
      <c r="AXS241" s="9"/>
      <c r="AXT241" s="9"/>
      <c r="AXU241" s="9"/>
      <c r="AXV241" s="9"/>
      <c r="AXW241" s="9"/>
      <c r="AXX241" s="9"/>
      <c r="AXY241" s="9"/>
      <c r="AXZ241" s="9"/>
      <c r="AYA241" s="9"/>
      <c r="AYB241" s="9"/>
      <c r="AYC241" s="9"/>
      <c r="AYD241" s="9"/>
      <c r="AYE241" s="9"/>
      <c r="AYF241" s="9"/>
      <c r="AYG241" s="9"/>
      <c r="AYH241" s="9"/>
      <c r="AYI241" s="9"/>
      <c r="AYJ241" s="9"/>
      <c r="AYK241" s="9"/>
      <c r="AYL241" s="9"/>
      <c r="AYM241" s="9"/>
      <c r="AYN241" s="9"/>
      <c r="AYO241" s="9"/>
      <c r="AYP241" s="9"/>
      <c r="AYQ241" s="9"/>
      <c r="AYR241" s="9"/>
      <c r="AYS241" s="9"/>
      <c r="AYT241" s="9"/>
      <c r="AYU241" s="9"/>
      <c r="AYV241" s="9"/>
      <c r="AYW241" s="9"/>
      <c r="AYX241" s="9"/>
      <c r="AYY241" s="9"/>
      <c r="AYZ241" s="9"/>
      <c r="AZA241" s="9"/>
      <c r="AZB241" s="9"/>
      <c r="AZC241" s="9"/>
      <c r="AZD241" s="9"/>
      <c r="AZE241" s="9"/>
      <c r="AZF241" s="9"/>
      <c r="AZG241" s="9"/>
      <c r="AZH241" s="9"/>
      <c r="AZI241" s="9"/>
      <c r="AZJ241" s="9"/>
      <c r="AZK241" s="9"/>
      <c r="AZL241" s="9"/>
      <c r="AZM241" s="9"/>
      <c r="AZN241" s="9"/>
      <c r="AZO241" s="9"/>
      <c r="AZP241" s="9"/>
      <c r="AZQ241" s="9"/>
      <c r="AZR241" s="9"/>
      <c r="AZS241" s="9"/>
      <c r="AZT241" s="9"/>
      <c r="AZU241" s="9"/>
      <c r="AZV241" s="9"/>
      <c r="AZW241" s="9"/>
      <c r="AZX241" s="9"/>
      <c r="AZY241" s="9"/>
      <c r="AZZ241" s="9"/>
      <c r="BAA241" s="9"/>
      <c r="BAB241" s="9"/>
      <c r="BAC241" s="9"/>
      <c r="BAD241" s="9"/>
      <c r="BAE241" s="9"/>
      <c r="BAF241" s="9"/>
      <c r="BAG241" s="9"/>
      <c r="BAH241" s="9"/>
      <c r="BAI241" s="9"/>
      <c r="BAJ241" s="9"/>
      <c r="BAK241" s="9"/>
      <c r="BAL241" s="9"/>
      <c r="BAM241" s="9"/>
      <c r="BAN241" s="9"/>
      <c r="BAO241" s="9"/>
      <c r="BAP241" s="9"/>
      <c r="BAQ241" s="9"/>
      <c r="BAR241" s="9"/>
      <c r="BAS241" s="9"/>
      <c r="BAT241" s="9"/>
      <c r="BAU241" s="9"/>
      <c r="BAV241" s="9"/>
      <c r="BAW241" s="9"/>
      <c r="BAX241" s="9"/>
      <c r="BAY241" s="9"/>
      <c r="BAZ241" s="9"/>
      <c r="BBA241" s="9"/>
      <c r="BBB241" s="9"/>
      <c r="BBC241" s="9"/>
      <c r="BBD241" s="9"/>
      <c r="BBE241" s="9"/>
      <c r="BBF241" s="9"/>
      <c r="BBG241" s="9"/>
      <c r="BBH241" s="9"/>
      <c r="BBI241" s="9"/>
      <c r="BBJ241" s="9"/>
      <c r="BBK241" s="9"/>
      <c r="BBL241" s="9"/>
      <c r="BBM241" s="9"/>
      <c r="BBN241" s="9"/>
      <c r="BBO241" s="9"/>
      <c r="BBP241" s="9"/>
      <c r="BBQ241" s="9"/>
      <c r="BBR241" s="9"/>
      <c r="BBS241" s="9"/>
      <c r="BBT241" s="9"/>
      <c r="BBU241" s="9"/>
      <c r="BBV241" s="9"/>
      <c r="BBW241" s="9"/>
      <c r="BBX241" s="9"/>
      <c r="BBY241" s="9"/>
      <c r="BBZ241" s="9"/>
      <c r="BCA241" s="9"/>
      <c r="BCB241" s="9"/>
      <c r="BCC241" s="9"/>
      <c r="BCD241" s="9"/>
      <c r="BCE241" s="9"/>
      <c r="BCF241" s="9"/>
      <c r="BCG241" s="9"/>
      <c r="BCH241" s="9"/>
      <c r="BCI241" s="9"/>
      <c r="BCJ241" s="9"/>
      <c r="BCK241" s="9"/>
      <c r="BCL241" s="9"/>
      <c r="BCM241" s="9"/>
      <c r="BCN241" s="9"/>
      <c r="BCO241" s="9"/>
      <c r="BCP241" s="9"/>
      <c r="BCQ241" s="9"/>
      <c r="BCR241" s="9"/>
      <c r="BCS241" s="9"/>
      <c r="BCT241" s="9"/>
      <c r="BCU241" s="9"/>
      <c r="BCV241" s="9"/>
      <c r="BCW241" s="9"/>
      <c r="BCX241" s="9"/>
      <c r="BCY241" s="9"/>
      <c r="BCZ241" s="9"/>
      <c r="BDA241" s="9"/>
      <c r="BDB241" s="9"/>
      <c r="BDC241" s="9"/>
      <c r="BDD241" s="9"/>
      <c r="BDE241" s="9"/>
      <c r="BDF241" s="9"/>
      <c r="BDG241" s="9"/>
      <c r="BDH241" s="9"/>
      <c r="BDI241" s="9"/>
      <c r="BDJ241" s="9"/>
      <c r="BDK241" s="9"/>
      <c r="BDL241" s="9"/>
      <c r="BDM241" s="9"/>
      <c r="BDN241" s="9"/>
      <c r="BDO241" s="9"/>
      <c r="BDP241" s="9"/>
      <c r="BDQ241" s="9"/>
      <c r="BDR241" s="9"/>
      <c r="BDS241" s="9"/>
      <c r="BDT241" s="9"/>
      <c r="BDU241" s="9"/>
      <c r="BDV241" s="9"/>
      <c r="BDW241" s="9"/>
      <c r="BDX241" s="9"/>
      <c r="BDY241" s="9"/>
      <c r="BDZ241" s="9"/>
      <c r="BEA241" s="9"/>
      <c r="BEB241" s="9"/>
      <c r="BEC241" s="9"/>
      <c r="BED241" s="9"/>
      <c r="BEE241" s="9"/>
      <c r="BEF241" s="9"/>
      <c r="BEG241" s="9"/>
      <c r="BEH241" s="9"/>
      <c r="BEI241" s="9"/>
      <c r="BEJ241" s="9"/>
      <c r="BEK241" s="9"/>
      <c r="BEL241" s="9"/>
      <c r="BEM241" s="9"/>
      <c r="BEN241" s="9"/>
      <c r="BEO241" s="9"/>
      <c r="BEP241" s="9"/>
      <c r="BEQ241" s="9"/>
      <c r="BER241" s="9"/>
      <c r="BES241" s="9"/>
      <c r="BET241" s="9"/>
      <c r="BEU241" s="9"/>
      <c r="BEV241" s="9"/>
      <c r="BEW241" s="9"/>
      <c r="BEX241" s="9"/>
      <c r="BEY241" s="9"/>
      <c r="BEZ241" s="9"/>
      <c r="BFA241" s="9"/>
      <c r="BFB241" s="9"/>
      <c r="BFC241" s="9"/>
      <c r="BFD241" s="9"/>
      <c r="BFE241" s="9"/>
      <c r="BFF241" s="9"/>
      <c r="BFG241" s="9"/>
      <c r="BFH241" s="9"/>
      <c r="BFI241" s="9"/>
      <c r="BFJ241" s="9"/>
      <c r="BFK241" s="9"/>
      <c r="BFL241" s="9"/>
      <c r="BFM241" s="9"/>
      <c r="BFN241" s="9"/>
      <c r="BFO241" s="9"/>
      <c r="BFP241" s="9"/>
      <c r="BFQ241" s="9"/>
      <c r="BFR241" s="9"/>
      <c r="BFS241" s="9"/>
      <c r="BFT241" s="9"/>
      <c r="BFU241" s="9"/>
      <c r="BFV241" s="9"/>
      <c r="BFW241" s="9"/>
      <c r="BFX241" s="9"/>
      <c r="BFY241" s="9"/>
      <c r="BFZ241" s="9"/>
      <c r="BGA241" s="9"/>
      <c r="BGB241" s="9"/>
      <c r="BGC241" s="9"/>
      <c r="BGD241" s="9"/>
      <c r="BGE241" s="9"/>
      <c r="BGF241" s="9"/>
      <c r="BGG241" s="9"/>
      <c r="BGH241" s="9"/>
      <c r="BGI241" s="9"/>
      <c r="BGJ241" s="9"/>
      <c r="BGK241" s="9"/>
      <c r="BGL241" s="9"/>
      <c r="BGM241" s="9"/>
      <c r="BGN241" s="9"/>
      <c r="BGO241" s="9"/>
      <c r="BGP241" s="9"/>
      <c r="BGQ241" s="9"/>
      <c r="BGR241" s="9"/>
      <c r="BGS241" s="9"/>
      <c r="BGT241" s="9"/>
      <c r="BGU241" s="9"/>
      <c r="BGV241" s="9"/>
      <c r="BGW241" s="9"/>
      <c r="BGX241" s="9"/>
      <c r="BGY241" s="9"/>
      <c r="BGZ241" s="9"/>
      <c r="BHA241" s="9"/>
      <c r="BHB241" s="9"/>
      <c r="BHC241" s="9"/>
      <c r="BHD241" s="9"/>
      <c r="BHE241" s="9"/>
      <c r="BHF241" s="9"/>
      <c r="BHG241" s="9"/>
      <c r="BHH241" s="9"/>
      <c r="BHI241" s="9"/>
      <c r="BHJ241" s="9"/>
      <c r="BHK241" s="9"/>
      <c r="BHL241" s="9"/>
      <c r="BHM241" s="9"/>
      <c r="BHN241" s="9"/>
      <c r="BHO241" s="9"/>
      <c r="BHP241" s="9"/>
      <c r="BHQ241" s="9"/>
      <c r="BHR241" s="9"/>
      <c r="BHS241" s="9"/>
      <c r="BHT241" s="9"/>
      <c r="BHU241" s="9"/>
      <c r="BHV241" s="9"/>
      <c r="BHW241" s="9"/>
      <c r="BHX241" s="9"/>
      <c r="BHY241" s="9"/>
      <c r="BHZ241" s="9"/>
      <c r="BIA241" s="9"/>
      <c r="BIB241" s="9"/>
      <c r="BIC241" s="9"/>
      <c r="BID241" s="9"/>
      <c r="BIE241" s="9"/>
      <c r="BIF241" s="9"/>
      <c r="BIG241" s="9"/>
      <c r="BIH241" s="9"/>
      <c r="BII241" s="9"/>
      <c r="BIJ241" s="9"/>
      <c r="BIK241" s="9"/>
      <c r="BIL241" s="9"/>
      <c r="BIM241" s="9"/>
      <c r="BIN241" s="9"/>
      <c r="BIO241" s="9"/>
      <c r="BIP241" s="9"/>
      <c r="BIQ241" s="9"/>
      <c r="BIR241" s="9"/>
      <c r="BIS241" s="9"/>
      <c r="BIT241" s="9"/>
      <c r="BIU241" s="9"/>
      <c r="BIV241" s="9"/>
      <c r="BIW241" s="9"/>
      <c r="BIX241" s="9"/>
      <c r="BIY241" s="9"/>
      <c r="BIZ241" s="9"/>
      <c r="BJA241" s="9"/>
      <c r="BJB241" s="9"/>
      <c r="BJC241" s="9"/>
      <c r="BJD241" s="9"/>
      <c r="BJE241" s="9"/>
      <c r="BJF241" s="9"/>
      <c r="BJG241" s="9"/>
      <c r="BJH241" s="9"/>
      <c r="BJI241" s="9"/>
      <c r="BJJ241" s="9"/>
      <c r="BJK241" s="9"/>
      <c r="BJL241" s="9"/>
      <c r="BJM241" s="9"/>
      <c r="BJN241" s="9"/>
      <c r="BJO241" s="9"/>
      <c r="BJP241" s="9"/>
      <c r="BJQ241" s="9"/>
      <c r="BJR241" s="9"/>
      <c r="BJS241" s="9"/>
      <c r="BJT241" s="9"/>
      <c r="BJU241" s="9"/>
      <c r="BJV241" s="9"/>
      <c r="BJW241" s="9"/>
      <c r="BJX241" s="9"/>
      <c r="BJY241" s="9"/>
      <c r="BJZ241" s="9"/>
      <c r="BKA241" s="9"/>
      <c r="BKB241" s="9"/>
      <c r="BKC241" s="9"/>
      <c r="BKD241" s="9"/>
      <c r="BKE241" s="9"/>
      <c r="BKF241" s="9"/>
      <c r="BKG241" s="9"/>
      <c r="BKH241" s="9"/>
      <c r="BKI241" s="9"/>
      <c r="BKJ241" s="9"/>
      <c r="BKK241" s="9"/>
      <c r="BKL241" s="9"/>
      <c r="BKM241" s="9"/>
      <c r="BKN241" s="9"/>
      <c r="BKO241" s="9"/>
      <c r="BKP241" s="9"/>
      <c r="BKQ241" s="9"/>
      <c r="BKR241" s="9"/>
      <c r="BKS241" s="9"/>
      <c r="BKT241" s="9"/>
      <c r="BKU241" s="9"/>
      <c r="BKV241" s="9"/>
      <c r="BKW241" s="9"/>
      <c r="BKX241" s="9"/>
      <c r="BKY241" s="9"/>
      <c r="BKZ241" s="9"/>
      <c r="BLA241" s="9"/>
      <c r="BLB241" s="9"/>
      <c r="BLC241" s="9"/>
      <c r="BLD241" s="9"/>
      <c r="BLE241" s="9"/>
      <c r="BLF241" s="9"/>
      <c r="BLG241" s="9"/>
      <c r="BLH241" s="9"/>
      <c r="BLI241" s="9"/>
      <c r="BLJ241" s="9"/>
      <c r="BLK241" s="9"/>
      <c r="BLL241" s="9"/>
      <c r="BLM241" s="9"/>
      <c r="BLN241" s="9"/>
      <c r="BLO241" s="9"/>
      <c r="BLP241" s="9"/>
      <c r="BLQ241" s="9"/>
      <c r="BLR241" s="9"/>
      <c r="BLS241" s="9"/>
      <c r="BLT241" s="9"/>
      <c r="BLU241" s="9"/>
      <c r="BLV241" s="9"/>
      <c r="BLW241" s="9"/>
      <c r="BLX241" s="9"/>
      <c r="BLY241" s="9"/>
      <c r="BLZ241" s="9"/>
      <c r="BMA241" s="9"/>
      <c r="BMB241" s="9"/>
      <c r="BMC241" s="9"/>
      <c r="BMD241" s="9"/>
      <c r="BME241" s="9"/>
      <c r="BMF241" s="9"/>
      <c r="BMG241" s="9"/>
      <c r="BMH241" s="9"/>
      <c r="BMI241" s="9"/>
      <c r="BMJ241" s="9"/>
      <c r="BMK241" s="9"/>
      <c r="BML241" s="9"/>
      <c r="BMM241" s="9"/>
      <c r="BMN241" s="9"/>
      <c r="BMO241" s="9"/>
      <c r="BMP241" s="9"/>
      <c r="BMQ241" s="9"/>
      <c r="BMR241" s="9"/>
      <c r="BMS241" s="9"/>
      <c r="BMT241" s="9"/>
      <c r="BMU241" s="9"/>
      <c r="BMV241" s="9"/>
      <c r="BMW241" s="9"/>
      <c r="BMX241" s="9"/>
      <c r="BMY241" s="9"/>
      <c r="BMZ241" s="9"/>
      <c r="BNA241" s="9"/>
      <c r="BNB241" s="9"/>
      <c r="BNC241" s="9"/>
      <c r="BND241" s="9"/>
      <c r="BNE241" s="9"/>
      <c r="BNF241" s="9"/>
      <c r="BNG241" s="9"/>
      <c r="BNH241" s="9"/>
      <c r="BNI241" s="9"/>
      <c r="BNJ241" s="9"/>
      <c r="BNK241" s="9"/>
      <c r="BNL241" s="9"/>
      <c r="BNM241" s="9"/>
      <c r="BNN241" s="9"/>
      <c r="BNO241" s="9"/>
      <c r="BNP241" s="9"/>
      <c r="BNQ241" s="9"/>
      <c r="BNR241" s="9"/>
      <c r="BNS241" s="9"/>
      <c r="BNT241" s="9"/>
      <c r="BNU241" s="9"/>
      <c r="BNV241" s="9"/>
      <c r="BNW241" s="9"/>
      <c r="BNX241" s="9"/>
      <c r="BNY241" s="9"/>
      <c r="BNZ241" s="9"/>
      <c r="BOA241" s="9"/>
      <c r="BOB241" s="9"/>
      <c r="BOC241" s="9"/>
      <c r="BOD241" s="9"/>
      <c r="BOE241" s="9"/>
      <c r="BOF241" s="9"/>
      <c r="BOG241" s="9"/>
      <c r="BOH241" s="9"/>
      <c r="BOI241" s="9"/>
      <c r="BOJ241" s="9"/>
      <c r="BOK241" s="9"/>
      <c r="BOL241" s="9"/>
      <c r="BOM241" s="9"/>
      <c r="BON241" s="9"/>
      <c r="BOO241" s="9"/>
      <c r="BOP241" s="9"/>
      <c r="BOQ241" s="9"/>
      <c r="BOR241" s="9"/>
      <c r="BOS241" s="9"/>
      <c r="BOT241" s="9"/>
      <c r="BOU241" s="9"/>
      <c r="BOV241" s="9"/>
      <c r="BOW241" s="9"/>
      <c r="BOX241" s="9"/>
      <c r="BOY241" s="9"/>
      <c r="BOZ241" s="9"/>
      <c r="BPA241" s="9"/>
      <c r="BPB241" s="9"/>
      <c r="BPC241" s="9"/>
      <c r="BPD241" s="9"/>
      <c r="BPE241" s="9"/>
      <c r="BPF241" s="9"/>
      <c r="BPG241" s="9"/>
      <c r="BPH241" s="9"/>
      <c r="BPI241" s="9"/>
      <c r="BPJ241" s="9"/>
      <c r="BPK241" s="9"/>
      <c r="BPL241" s="9"/>
      <c r="BPM241" s="9"/>
      <c r="BPN241" s="9"/>
      <c r="BPO241" s="9"/>
      <c r="BPP241" s="9"/>
      <c r="BPQ241" s="9"/>
      <c r="BPR241" s="9"/>
      <c r="BPS241" s="9"/>
      <c r="BPT241" s="9"/>
      <c r="BPU241" s="9"/>
      <c r="BPV241" s="9"/>
      <c r="BPW241" s="9"/>
      <c r="BPX241" s="9"/>
      <c r="BPY241" s="9"/>
      <c r="BPZ241" s="9"/>
      <c r="BQA241" s="9"/>
      <c r="BQB241" s="9"/>
      <c r="BQC241" s="9"/>
      <c r="BQD241" s="9"/>
      <c r="BQE241" s="9"/>
      <c r="BQF241" s="9"/>
      <c r="BQG241" s="9"/>
      <c r="BQH241" s="9"/>
      <c r="BQI241" s="9"/>
      <c r="BQJ241" s="9"/>
      <c r="BQK241" s="9"/>
      <c r="BQL241" s="9"/>
      <c r="BQM241" s="9"/>
      <c r="BQN241" s="9"/>
      <c r="BQO241" s="9"/>
      <c r="BQP241" s="9"/>
      <c r="BQQ241" s="9"/>
      <c r="BQR241" s="9"/>
      <c r="BQS241" s="9"/>
      <c r="BQT241" s="9"/>
      <c r="BQU241" s="9"/>
      <c r="BQV241" s="9"/>
      <c r="BQW241" s="9"/>
      <c r="BQX241" s="9"/>
      <c r="BQY241" s="9"/>
      <c r="BQZ241" s="9"/>
      <c r="BRA241" s="9"/>
      <c r="BRB241" s="9"/>
      <c r="BRC241" s="9"/>
      <c r="BRD241" s="9"/>
      <c r="BRE241" s="9"/>
      <c r="BRF241" s="9"/>
      <c r="BRG241" s="9"/>
      <c r="BRH241" s="9"/>
      <c r="BRI241" s="9"/>
      <c r="BRJ241" s="9"/>
      <c r="BRK241" s="9"/>
      <c r="BRL241" s="9"/>
      <c r="BRM241" s="9"/>
      <c r="BRN241" s="9"/>
      <c r="BRO241" s="9"/>
      <c r="BRP241" s="9"/>
      <c r="BRQ241" s="9"/>
      <c r="BRR241" s="9"/>
      <c r="BRS241" s="9"/>
      <c r="BRT241" s="9"/>
      <c r="BRU241" s="9"/>
      <c r="BRV241" s="9"/>
      <c r="BRW241" s="9"/>
      <c r="BRX241" s="9"/>
      <c r="BRY241" s="9"/>
      <c r="BRZ241" s="9"/>
      <c r="BSA241" s="9"/>
      <c r="BSB241" s="9"/>
      <c r="BSC241" s="9"/>
      <c r="BSD241" s="9"/>
    </row>
    <row r="242" ht="14.25" customHeight="1">
      <c r="A242" s="9">
        <v>11.0</v>
      </c>
      <c r="B242" s="9" t="s">
        <v>11947</v>
      </c>
      <c r="C242" s="9" t="s">
        <v>11948</v>
      </c>
      <c r="D242" s="9" t="s">
        <v>11948</v>
      </c>
      <c r="E242" s="9"/>
      <c r="F242" s="9">
        <v>40.0</v>
      </c>
      <c r="G242" s="9" t="s">
        <v>13907</v>
      </c>
      <c r="H242" s="9"/>
      <c r="I242" s="9">
        <v>1.0</v>
      </c>
      <c r="J242" s="9"/>
      <c r="K242" s="9"/>
      <c r="L242" s="9">
        <v>38.0</v>
      </c>
      <c r="M242" s="9"/>
      <c r="N242" s="9">
        <v>1.0</v>
      </c>
      <c r="O242" s="9"/>
      <c r="P242" s="9">
        <v>4.0</v>
      </c>
      <c r="Q242" s="9" t="s">
        <v>13908</v>
      </c>
      <c r="R242" s="9"/>
      <c r="S242" s="9" t="s">
        <v>3564</v>
      </c>
      <c r="T242" s="9" t="s">
        <v>3563</v>
      </c>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c r="DN242" s="9"/>
      <c r="DO242" s="9"/>
      <c r="DP242" s="9"/>
      <c r="DQ242" s="9"/>
      <c r="DR242" s="9"/>
      <c r="DS242" s="9"/>
      <c r="DT242" s="9"/>
      <c r="DU242" s="9"/>
      <c r="DV242" s="9"/>
      <c r="DW242" s="9"/>
      <c r="DX242" s="9"/>
      <c r="DY242" s="9"/>
      <c r="DZ242" s="9"/>
      <c r="EA242" s="9"/>
      <c r="EB242" s="9"/>
      <c r="EC242" s="9"/>
      <c r="ED242" s="9"/>
      <c r="EE242" s="9"/>
      <c r="EF242" s="9"/>
      <c r="EG242" s="9"/>
      <c r="EH242" s="9"/>
      <c r="EI242" s="9"/>
      <c r="EJ242" s="9"/>
      <c r="EK242" s="9"/>
      <c r="EL242" s="9"/>
      <c r="EM242" s="9"/>
      <c r="EN242" s="9"/>
      <c r="EO242" s="9"/>
      <c r="EP242" s="9"/>
      <c r="EQ242" s="9"/>
      <c r="ER242" s="9"/>
      <c r="ES242" s="9"/>
      <c r="ET242" s="9"/>
      <c r="EU242" s="9"/>
      <c r="EV242" s="9"/>
      <c r="EW242" s="9"/>
      <c r="EX242" s="9"/>
      <c r="EY242" s="9"/>
      <c r="EZ242" s="9"/>
      <c r="FA242" s="9"/>
      <c r="FB242" s="9"/>
      <c r="FC242" s="9"/>
      <c r="FD242" s="9"/>
      <c r="FE242" s="9"/>
      <c r="FF242" s="9"/>
      <c r="FG242" s="9"/>
      <c r="FH242" s="9"/>
      <c r="FI242" s="9"/>
      <c r="FJ242" s="9"/>
      <c r="FK242" s="9"/>
      <c r="FL242" s="9"/>
      <c r="FM242" s="9"/>
      <c r="FN242" s="9"/>
      <c r="FO242" s="9"/>
      <c r="FP242" s="9"/>
      <c r="FQ242" s="9"/>
      <c r="FR242" s="9"/>
      <c r="FS242" s="9"/>
      <c r="FT242" s="9"/>
      <c r="FU242" s="9"/>
      <c r="FV242" s="9"/>
      <c r="FW242" s="9"/>
      <c r="FX242" s="9"/>
      <c r="FY242" s="9"/>
      <c r="FZ242" s="9"/>
      <c r="GA242" s="9"/>
      <c r="GB242" s="9"/>
      <c r="GC242" s="9"/>
      <c r="GD242" s="9"/>
      <c r="GE242" s="9"/>
      <c r="GF242" s="9"/>
      <c r="GG242" s="9"/>
      <c r="GH242" s="9"/>
      <c r="GI242" s="9"/>
      <c r="GJ242" s="9"/>
      <c r="GK242" s="9"/>
      <c r="GL242" s="9"/>
      <c r="GM242" s="9"/>
      <c r="GN242" s="9"/>
      <c r="GO242" s="9"/>
      <c r="GP242" s="9"/>
      <c r="GQ242" s="9"/>
      <c r="GR242" s="9"/>
      <c r="GS242" s="9"/>
      <c r="GT242" s="9"/>
      <c r="GU242" s="9"/>
      <c r="GV242" s="9"/>
      <c r="GW242" s="9"/>
      <c r="GX242" s="9"/>
      <c r="GY242" s="9"/>
      <c r="GZ242" s="9"/>
      <c r="HA242" s="9"/>
      <c r="HB242" s="9"/>
      <c r="HC242" s="9"/>
      <c r="HD242" s="9"/>
      <c r="HE242" s="9"/>
      <c r="HF242" s="9"/>
      <c r="HG242" s="9"/>
      <c r="HH242" s="9"/>
      <c r="HI242" s="9"/>
      <c r="HJ242" s="9"/>
      <c r="HK242" s="9"/>
      <c r="HL242" s="9"/>
      <c r="HM242" s="9"/>
      <c r="HN242" s="9"/>
      <c r="HO242" s="9"/>
      <c r="HP242" s="9"/>
      <c r="HQ242" s="9"/>
      <c r="HR242" s="9"/>
      <c r="HS242" s="9"/>
      <c r="HT242" s="9"/>
      <c r="HU242" s="9"/>
      <c r="HV242" s="9"/>
      <c r="HW242" s="9"/>
      <c r="HX242" s="9"/>
      <c r="HY242" s="9"/>
      <c r="HZ242" s="9"/>
      <c r="IA242" s="9"/>
      <c r="IB242" s="9"/>
      <c r="IC242" s="9"/>
      <c r="ID242" s="9"/>
      <c r="IE242" s="9"/>
      <c r="IF242" s="9"/>
      <c r="IG242" s="9"/>
      <c r="IH242" s="9"/>
      <c r="II242" s="9"/>
      <c r="IJ242" s="9"/>
      <c r="IK242" s="9"/>
      <c r="IL242" s="9"/>
      <c r="IM242" s="9"/>
      <c r="IN242" s="9"/>
      <c r="IO242" s="9"/>
      <c r="IP242" s="9"/>
      <c r="IQ242" s="9"/>
      <c r="IR242" s="9"/>
      <c r="IS242" s="9"/>
      <c r="IT242" s="9"/>
      <c r="IU242" s="9"/>
      <c r="IV242" s="9"/>
      <c r="IW242" s="9"/>
      <c r="IX242" s="9"/>
      <c r="IY242" s="9"/>
      <c r="IZ242" s="9"/>
      <c r="JA242" s="9"/>
      <c r="JB242" s="9"/>
      <c r="JC242" s="9"/>
      <c r="JD242" s="9"/>
      <c r="JE242" s="9"/>
      <c r="JF242" s="9"/>
      <c r="JG242" s="9"/>
      <c r="JH242" s="9"/>
      <c r="JI242" s="9"/>
      <c r="JJ242" s="9"/>
      <c r="JK242" s="9"/>
      <c r="JL242" s="9"/>
      <c r="JM242" s="9"/>
      <c r="JN242" s="9"/>
      <c r="JO242" s="9"/>
      <c r="JP242" s="9"/>
      <c r="JQ242" s="9"/>
      <c r="JR242" s="9"/>
      <c r="JS242" s="9"/>
      <c r="JT242" s="9"/>
      <c r="JU242" s="9"/>
      <c r="JV242" s="9"/>
      <c r="JW242" s="9"/>
      <c r="JX242" s="9"/>
      <c r="JY242" s="9"/>
      <c r="JZ242" s="9"/>
      <c r="KA242" s="9"/>
      <c r="KB242" s="9"/>
      <c r="KC242" s="9"/>
      <c r="KD242" s="9"/>
      <c r="KE242" s="9"/>
      <c r="KF242" s="9"/>
      <c r="KG242" s="9"/>
      <c r="KH242" s="9"/>
      <c r="KI242" s="9"/>
      <c r="KJ242" s="9"/>
      <c r="KK242" s="9"/>
      <c r="KL242" s="9"/>
      <c r="KM242" s="9"/>
      <c r="KN242" s="9"/>
      <c r="KO242" s="9"/>
      <c r="KP242" s="9"/>
      <c r="KQ242" s="9"/>
      <c r="KR242" s="9"/>
      <c r="KS242" s="9"/>
      <c r="KT242" s="9"/>
      <c r="KU242" s="9"/>
      <c r="KV242" s="9"/>
      <c r="KW242" s="9"/>
      <c r="KX242" s="9"/>
      <c r="KY242" s="9"/>
      <c r="KZ242" s="9"/>
      <c r="LA242" s="9"/>
      <c r="LB242" s="9"/>
      <c r="LC242" s="9"/>
      <c r="LD242" s="9"/>
      <c r="LE242" s="9"/>
      <c r="LF242" s="9"/>
      <c r="LG242" s="9"/>
      <c r="LH242" s="9"/>
      <c r="LI242" s="9"/>
      <c r="LJ242" s="9"/>
      <c r="LK242" s="9"/>
      <c r="LL242" s="9"/>
      <c r="LM242" s="9"/>
      <c r="LN242" s="9"/>
      <c r="LO242" s="9"/>
      <c r="LP242" s="9"/>
      <c r="LQ242" s="9"/>
      <c r="LR242" s="9"/>
      <c r="LS242" s="9"/>
      <c r="LT242" s="9"/>
      <c r="LU242" s="9"/>
      <c r="LV242" s="9"/>
      <c r="LW242" s="9"/>
      <c r="LX242" s="9"/>
      <c r="LY242" s="9"/>
      <c r="LZ242" s="9"/>
      <c r="MA242" s="9"/>
      <c r="MB242" s="9"/>
      <c r="MC242" s="9"/>
      <c r="MD242" s="9"/>
      <c r="ME242" s="9"/>
      <c r="MF242" s="9"/>
      <c r="MG242" s="9"/>
      <c r="MH242" s="9"/>
      <c r="MI242" s="9"/>
      <c r="MJ242" s="9"/>
      <c r="MK242" s="9"/>
      <c r="ML242" s="9"/>
      <c r="MM242" s="9"/>
      <c r="MN242" s="9"/>
      <c r="MO242" s="9"/>
      <c r="MP242" s="9"/>
      <c r="MQ242" s="9"/>
      <c r="MR242" s="9"/>
      <c r="MS242" s="9"/>
      <c r="MT242" s="9"/>
      <c r="MU242" s="9"/>
      <c r="MV242" s="9"/>
      <c r="MW242" s="9"/>
      <c r="MX242" s="9"/>
      <c r="MY242" s="9"/>
      <c r="MZ242" s="9"/>
      <c r="NA242" s="9"/>
      <c r="NB242" s="9"/>
      <c r="NC242" s="9"/>
      <c r="ND242" s="9"/>
      <c r="NE242" s="9"/>
      <c r="NF242" s="9"/>
      <c r="NG242" s="9"/>
      <c r="NH242" s="9"/>
      <c r="NI242" s="9"/>
      <c r="NJ242" s="9"/>
      <c r="NK242" s="9"/>
      <c r="NL242" s="9"/>
      <c r="NM242" s="9"/>
      <c r="NN242" s="9"/>
      <c r="NO242" s="9"/>
      <c r="NP242" s="9"/>
      <c r="NQ242" s="9"/>
      <c r="NR242" s="9"/>
      <c r="NS242" s="9"/>
      <c r="NT242" s="9"/>
      <c r="NU242" s="9"/>
      <c r="NV242" s="9"/>
      <c r="NW242" s="9"/>
      <c r="NX242" s="9"/>
      <c r="NY242" s="9"/>
      <c r="NZ242" s="9"/>
      <c r="OA242" s="9"/>
      <c r="OB242" s="9"/>
      <c r="OC242" s="9"/>
      <c r="OD242" s="9"/>
      <c r="OE242" s="9"/>
      <c r="OF242" s="9"/>
      <c r="OG242" s="9"/>
      <c r="OH242" s="9"/>
      <c r="OI242" s="9"/>
      <c r="OJ242" s="9"/>
      <c r="OK242" s="9"/>
      <c r="OL242" s="9"/>
      <c r="OM242" s="9"/>
      <c r="ON242" s="9"/>
      <c r="OO242" s="9"/>
      <c r="OP242" s="9"/>
      <c r="OQ242" s="9"/>
      <c r="OR242" s="9"/>
      <c r="OS242" s="9"/>
      <c r="OT242" s="9"/>
      <c r="OU242" s="9"/>
      <c r="OV242" s="9"/>
      <c r="OW242" s="9"/>
      <c r="OX242" s="9"/>
      <c r="OY242" s="9"/>
      <c r="OZ242" s="9"/>
      <c r="PA242" s="9"/>
      <c r="PB242" s="9"/>
      <c r="PC242" s="9"/>
      <c r="PD242" s="9"/>
      <c r="PE242" s="9"/>
      <c r="PF242" s="9"/>
      <c r="PG242" s="9"/>
      <c r="PH242" s="9"/>
      <c r="PI242" s="9"/>
      <c r="PJ242" s="9"/>
      <c r="PK242" s="9"/>
      <c r="PL242" s="9"/>
      <c r="PM242" s="9"/>
      <c r="PN242" s="9"/>
      <c r="PO242" s="9"/>
      <c r="PP242" s="9"/>
      <c r="PQ242" s="9"/>
      <c r="PR242" s="9"/>
      <c r="PS242" s="9"/>
      <c r="PT242" s="9"/>
      <c r="PU242" s="9"/>
      <c r="PV242" s="9"/>
      <c r="PW242" s="9"/>
      <c r="PX242" s="9"/>
      <c r="PY242" s="9"/>
      <c r="PZ242" s="9"/>
      <c r="QA242" s="9"/>
      <c r="QB242" s="9"/>
      <c r="QC242" s="9"/>
      <c r="QD242" s="9"/>
      <c r="QE242" s="9"/>
      <c r="QF242" s="9"/>
      <c r="QG242" s="9"/>
      <c r="QH242" s="9"/>
      <c r="QI242" s="9"/>
      <c r="QJ242" s="9"/>
      <c r="QK242" s="9"/>
      <c r="QL242" s="9"/>
      <c r="QM242" s="9"/>
      <c r="QN242" s="9"/>
      <c r="QO242" s="9"/>
      <c r="QP242" s="9"/>
      <c r="QQ242" s="9"/>
      <c r="QR242" s="9"/>
      <c r="QS242" s="9"/>
      <c r="QT242" s="9"/>
      <c r="QU242" s="9"/>
      <c r="QV242" s="9"/>
      <c r="QW242" s="9"/>
      <c r="QX242" s="9"/>
      <c r="QY242" s="9"/>
      <c r="QZ242" s="9"/>
      <c r="RA242" s="9"/>
      <c r="RB242" s="9"/>
      <c r="RC242" s="9"/>
      <c r="RD242" s="9"/>
      <c r="RE242" s="9"/>
      <c r="RF242" s="9"/>
      <c r="RG242" s="9"/>
      <c r="RH242" s="9"/>
      <c r="RI242" s="9"/>
      <c r="RJ242" s="9"/>
      <c r="RK242" s="9"/>
      <c r="RL242" s="9"/>
      <c r="RM242" s="9"/>
      <c r="RN242" s="9"/>
      <c r="RO242" s="9"/>
      <c r="RP242" s="9"/>
      <c r="RQ242" s="9"/>
      <c r="RR242" s="9"/>
      <c r="RS242" s="9"/>
      <c r="RT242" s="9"/>
      <c r="RU242" s="9"/>
      <c r="RV242" s="9"/>
      <c r="RW242" s="9"/>
      <c r="RX242" s="9"/>
      <c r="RY242" s="9"/>
      <c r="RZ242" s="9"/>
      <c r="SA242" s="9"/>
      <c r="SB242" s="9"/>
      <c r="SC242" s="9"/>
      <c r="SD242" s="9"/>
      <c r="SE242" s="9"/>
      <c r="SF242" s="9"/>
      <c r="SG242" s="9"/>
      <c r="SH242" s="9"/>
      <c r="SI242" s="9"/>
      <c r="SJ242" s="9"/>
      <c r="SK242" s="9"/>
      <c r="SL242" s="9"/>
      <c r="SM242" s="9"/>
      <c r="SN242" s="9"/>
      <c r="SO242" s="9"/>
      <c r="SP242" s="9"/>
      <c r="SQ242" s="9"/>
      <c r="SR242" s="9"/>
      <c r="SS242" s="9"/>
      <c r="ST242" s="9"/>
      <c r="SU242" s="9"/>
      <c r="SV242" s="9"/>
      <c r="SW242" s="9"/>
      <c r="SX242" s="9"/>
      <c r="SY242" s="9"/>
      <c r="SZ242" s="9"/>
      <c r="TA242" s="9"/>
      <c r="TB242" s="9"/>
      <c r="TC242" s="9"/>
      <c r="TD242" s="9"/>
      <c r="TE242" s="9"/>
      <c r="TF242" s="9"/>
      <c r="TG242" s="9"/>
      <c r="TH242" s="9"/>
      <c r="TI242" s="9"/>
      <c r="TJ242" s="9"/>
      <c r="TK242" s="9"/>
      <c r="TL242" s="9"/>
      <c r="TM242" s="9"/>
      <c r="TN242" s="9"/>
      <c r="TO242" s="9"/>
      <c r="ANB242" s="9"/>
      <c r="ANC242" s="9"/>
      <c r="AND242" s="9"/>
      <c r="ANE242" s="9"/>
      <c r="ANF242" s="9"/>
      <c r="ANG242" s="9"/>
      <c r="ANH242" s="9"/>
      <c r="ANI242" s="9"/>
      <c r="ANJ242" s="9"/>
      <c r="ANK242" s="9"/>
      <c r="ANL242" s="9"/>
      <c r="ANM242" s="9"/>
      <c r="ANN242" s="9"/>
      <c r="ANO242" s="9"/>
      <c r="ANP242" s="9"/>
      <c r="ANQ242" s="9"/>
      <c r="ANR242" s="9"/>
      <c r="ANS242" s="9"/>
      <c r="ANT242" s="9"/>
      <c r="ANU242" s="9"/>
      <c r="ANV242" s="9"/>
      <c r="ANW242" s="9"/>
      <c r="ANX242" s="9"/>
      <c r="ANY242" s="9"/>
      <c r="ANZ242" s="9"/>
      <c r="AOA242" s="9"/>
      <c r="AOB242" s="9"/>
      <c r="AOC242" s="9"/>
      <c r="AOD242" s="9"/>
      <c r="AOE242" s="9"/>
      <c r="AOF242" s="9"/>
      <c r="AOG242" s="9"/>
      <c r="AOH242" s="9"/>
      <c r="AOI242" s="9"/>
      <c r="AOJ242" s="9"/>
      <c r="AOK242" s="9"/>
      <c r="AOL242" s="9"/>
      <c r="AOM242" s="9"/>
      <c r="AON242" s="9"/>
      <c r="AOO242" s="9"/>
      <c r="AOP242" s="9"/>
      <c r="AOQ242" s="9"/>
      <c r="AOR242" s="9"/>
      <c r="AOS242" s="9"/>
      <c r="AOT242" s="9"/>
      <c r="AOU242" s="9"/>
      <c r="AOV242" s="9"/>
      <c r="AOW242" s="9"/>
      <c r="AOX242" s="9"/>
      <c r="AOY242" s="9"/>
      <c r="AOZ242" s="9"/>
      <c r="APA242" s="9"/>
      <c r="APB242" s="9"/>
      <c r="APC242" s="9"/>
      <c r="APD242" s="9"/>
      <c r="APE242" s="9"/>
      <c r="APF242" s="9"/>
      <c r="APG242" s="9"/>
      <c r="APH242" s="9"/>
      <c r="API242" s="9"/>
      <c r="APJ242" s="9"/>
      <c r="APK242" s="9"/>
      <c r="APL242" s="9"/>
      <c r="APM242" s="9"/>
      <c r="APN242" s="9"/>
      <c r="APO242" s="9"/>
      <c r="APP242" s="9"/>
      <c r="APQ242" s="9"/>
      <c r="APR242" s="9"/>
      <c r="APS242" s="9"/>
      <c r="APT242" s="9"/>
      <c r="APU242" s="9"/>
      <c r="APV242" s="9"/>
      <c r="APW242" s="9"/>
      <c r="APX242" s="9"/>
      <c r="APY242" s="9"/>
      <c r="APZ242" s="9"/>
      <c r="AQA242" s="9"/>
      <c r="AQB242" s="9"/>
      <c r="AQC242" s="9"/>
      <c r="AQD242" s="9"/>
      <c r="AQE242" s="9"/>
      <c r="AQF242" s="9"/>
      <c r="AQG242" s="9"/>
      <c r="AQH242" s="9"/>
      <c r="AQI242" s="9"/>
      <c r="AQJ242" s="9"/>
      <c r="AQK242" s="9"/>
      <c r="AQL242" s="9"/>
      <c r="AQM242" s="9"/>
      <c r="AQN242" s="9"/>
      <c r="AQO242" s="9"/>
      <c r="AQP242" s="9"/>
      <c r="AQQ242" s="9"/>
      <c r="AQR242" s="9"/>
      <c r="AQS242" s="9"/>
      <c r="AQT242" s="9"/>
      <c r="AQU242" s="9"/>
      <c r="AQV242" s="9"/>
      <c r="AQW242" s="9"/>
      <c r="AQX242" s="9"/>
      <c r="AQY242" s="9"/>
      <c r="AQZ242" s="9"/>
      <c r="ARA242" s="9"/>
      <c r="ARB242" s="9"/>
      <c r="ARC242" s="9"/>
      <c r="ARD242" s="9"/>
      <c r="ARE242" s="9"/>
      <c r="ARF242" s="9"/>
      <c r="ARG242" s="9"/>
      <c r="ARH242" s="9"/>
      <c r="ARI242" s="9"/>
      <c r="ARJ242" s="9"/>
      <c r="ARK242" s="9"/>
      <c r="ARL242" s="9"/>
      <c r="ARM242" s="9"/>
      <c r="ARN242" s="9"/>
      <c r="ARO242" s="9"/>
      <c r="ARP242" s="9"/>
      <c r="ARQ242" s="9"/>
      <c r="ARR242" s="9"/>
      <c r="ARS242" s="9"/>
      <c r="ART242" s="9"/>
      <c r="ARU242" s="9"/>
      <c r="ARV242" s="9"/>
      <c r="ARW242" s="9"/>
      <c r="ARX242" s="9"/>
      <c r="ARY242" s="9"/>
      <c r="ARZ242" s="9"/>
      <c r="ASA242" s="9"/>
      <c r="ASB242" s="9"/>
      <c r="ASC242" s="9"/>
      <c r="ASD242" s="9"/>
      <c r="ASE242" s="9"/>
      <c r="ASF242" s="9"/>
      <c r="ASG242" s="9"/>
      <c r="ASH242" s="9"/>
      <c r="ASI242" s="9"/>
      <c r="ASJ242" s="9"/>
      <c r="ASK242" s="9"/>
      <c r="ASL242" s="9"/>
      <c r="ASM242" s="9"/>
      <c r="ASN242" s="9"/>
      <c r="ASO242" s="9"/>
      <c r="ASP242" s="9"/>
      <c r="ASQ242" s="9"/>
      <c r="ASR242" s="9"/>
      <c r="ASS242" s="9"/>
      <c r="AST242" s="9"/>
      <c r="ASU242" s="9"/>
      <c r="ASV242" s="9"/>
      <c r="ASW242" s="9"/>
      <c r="ASX242" s="9"/>
      <c r="ASY242" s="9"/>
      <c r="ASZ242" s="9"/>
      <c r="ATA242" s="9"/>
      <c r="ATB242" s="9"/>
      <c r="ATC242" s="9"/>
      <c r="ATD242" s="9"/>
      <c r="ATE242" s="9"/>
      <c r="ATF242" s="9"/>
      <c r="ATG242" s="9"/>
      <c r="ATH242" s="9"/>
      <c r="ATI242" s="9"/>
      <c r="ATJ242" s="9"/>
      <c r="ATK242" s="9"/>
      <c r="ATL242" s="9"/>
      <c r="ATM242" s="9"/>
      <c r="ATN242" s="9"/>
      <c r="ATO242" s="9"/>
      <c r="ATP242" s="9"/>
      <c r="ATQ242" s="9"/>
      <c r="ATR242" s="9"/>
      <c r="ATS242" s="9"/>
      <c r="ATT242" s="9"/>
      <c r="ATU242" s="9"/>
      <c r="ATV242" s="9"/>
      <c r="ATW242" s="9"/>
      <c r="ATX242" s="9"/>
      <c r="ATY242" s="9"/>
      <c r="ATZ242" s="9"/>
      <c r="AUA242" s="9"/>
      <c r="AUB242" s="9"/>
      <c r="AUC242" s="9"/>
      <c r="AUD242" s="9"/>
      <c r="AUE242" s="9"/>
      <c r="AUF242" s="9"/>
      <c r="AUG242" s="9"/>
      <c r="AUH242" s="9"/>
      <c r="AUI242" s="9"/>
      <c r="AUJ242" s="9"/>
      <c r="AUK242" s="9"/>
      <c r="AUL242" s="9"/>
      <c r="AUM242" s="9"/>
      <c r="AUN242" s="9"/>
      <c r="AUO242" s="9"/>
      <c r="AUP242" s="9"/>
      <c r="AUQ242" s="9"/>
      <c r="AUR242" s="9"/>
      <c r="AUS242" s="9"/>
      <c r="AUT242" s="9"/>
      <c r="AUU242" s="9"/>
      <c r="AUV242" s="9"/>
      <c r="AUW242" s="9"/>
      <c r="AUX242" s="9"/>
      <c r="AUY242" s="9"/>
      <c r="AUZ242" s="9"/>
      <c r="AVA242" s="9"/>
      <c r="AVB242" s="9"/>
      <c r="AVC242" s="9"/>
      <c r="AVD242" s="9"/>
      <c r="AVE242" s="9"/>
      <c r="AVF242" s="9"/>
      <c r="AVG242" s="9"/>
      <c r="AVH242" s="9"/>
      <c r="AVI242" s="9"/>
      <c r="AVJ242" s="9"/>
      <c r="AVK242" s="9"/>
      <c r="AVL242" s="9"/>
      <c r="AVM242" s="9"/>
      <c r="AVN242" s="9"/>
      <c r="AVO242" s="9"/>
      <c r="AVP242" s="9"/>
      <c r="AVQ242" s="9"/>
      <c r="AVR242" s="9"/>
      <c r="AVS242" s="9"/>
      <c r="AVT242" s="9"/>
      <c r="AVU242" s="9"/>
      <c r="AVV242" s="9"/>
      <c r="AVW242" s="9"/>
      <c r="AVX242" s="9"/>
      <c r="AVY242" s="9"/>
      <c r="AVZ242" s="9"/>
      <c r="AWA242" s="9"/>
      <c r="AWB242" s="9"/>
      <c r="AWC242" s="9"/>
      <c r="AWD242" s="9"/>
      <c r="AWE242" s="9"/>
      <c r="AWF242" s="9"/>
      <c r="AWG242" s="9"/>
      <c r="AWH242" s="9"/>
      <c r="AWI242" s="9"/>
      <c r="AWJ242" s="9"/>
      <c r="AWK242" s="9"/>
      <c r="AWL242" s="9"/>
      <c r="AWM242" s="9"/>
      <c r="AWN242" s="9"/>
      <c r="AWO242" s="9"/>
      <c r="AWP242" s="9"/>
      <c r="AWQ242" s="9"/>
      <c r="AWR242" s="9"/>
      <c r="AWS242" s="9"/>
      <c r="AWT242" s="9"/>
      <c r="AWU242" s="9"/>
      <c r="AWV242" s="9"/>
      <c r="AWW242" s="9"/>
      <c r="AWX242" s="9"/>
      <c r="AWY242" s="9"/>
      <c r="AWZ242" s="9"/>
      <c r="AXA242" s="9"/>
      <c r="AXB242" s="9"/>
      <c r="AXC242" s="9"/>
      <c r="AXD242" s="9"/>
      <c r="AXE242" s="9"/>
      <c r="AXF242" s="9"/>
      <c r="AXG242" s="9"/>
      <c r="AXH242" s="9"/>
      <c r="AXI242" s="9"/>
      <c r="AXJ242" s="9"/>
      <c r="AXK242" s="9"/>
      <c r="AXL242" s="9"/>
      <c r="AXM242" s="9"/>
      <c r="AXN242" s="9"/>
      <c r="AXO242" s="9"/>
      <c r="AXP242" s="9"/>
      <c r="AXQ242" s="9"/>
      <c r="AXR242" s="9"/>
      <c r="AXS242" s="9"/>
      <c r="AXT242" s="9"/>
      <c r="AXU242" s="9"/>
      <c r="AXV242" s="9"/>
      <c r="AXW242" s="9"/>
      <c r="AXX242" s="9"/>
      <c r="AXY242" s="9"/>
      <c r="AXZ242" s="9"/>
      <c r="AYA242" s="9"/>
      <c r="AYB242" s="9"/>
      <c r="AYC242" s="9"/>
      <c r="AYD242" s="9"/>
      <c r="AYE242" s="9"/>
      <c r="AYF242" s="9"/>
      <c r="AYG242" s="9"/>
      <c r="AYH242" s="9"/>
      <c r="AYI242" s="9"/>
      <c r="AYJ242" s="9"/>
      <c r="AYK242" s="9"/>
      <c r="AYL242" s="9"/>
      <c r="AYM242" s="9"/>
      <c r="AYN242" s="9"/>
      <c r="AYO242" s="9"/>
      <c r="AYP242" s="9"/>
      <c r="AYQ242" s="9"/>
      <c r="AYR242" s="9"/>
      <c r="AYS242" s="9"/>
      <c r="AYT242" s="9"/>
      <c r="AYU242" s="9"/>
      <c r="AYV242" s="9"/>
      <c r="AYW242" s="9"/>
      <c r="AYX242" s="9"/>
      <c r="AYY242" s="9"/>
      <c r="AYZ242" s="9"/>
      <c r="AZA242" s="9"/>
      <c r="AZB242" s="9"/>
      <c r="AZC242" s="9"/>
      <c r="AZD242" s="9"/>
      <c r="AZE242" s="9"/>
      <c r="AZF242" s="9"/>
      <c r="AZG242" s="9"/>
      <c r="AZH242" s="9"/>
      <c r="AZI242" s="9"/>
      <c r="AZJ242" s="9"/>
      <c r="AZK242" s="9"/>
      <c r="AZL242" s="9"/>
      <c r="AZM242" s="9"/>
      <c r="AZN242" s="9"/>
      <c r="AZO242" s="9"/>
      <c r="AZP242" s="9"/>
      <c r="AZQ242" s="9"/>
      <c r="AZR242" s="9"/>
      <c r="AZS242" s="9"/>
      <c r="AZT242" s="9"/>
      <c r="AZU242" s="9"/>
      <c r="AZV242" s="9"/>
      <c r="AZW242" s="9"/>
      <c r="AZX242" s="9"/>
      <c r="AZY242" s="9"/>
      <c r="AZZ242" s="9"/>
      <c r="BAA242" s="9"/>
      <c r="BAB242" s="9"/>
      <c r="BAC242" s="9"/>
      <c r="BAD242" s="9"/>
      <c r="BAE242" s="9"/>
      <c r="BAF242" s="9"/>
      <c r="BAG242" s="9"/>
      <c r="BAH242" s="9"/>
      <c r="BAI242" s="9"/>
      <c r="BAJ242" s="9"/>
      <c r="BAK242" s="9"/>
      <c r="BAL242" s="9"/>
      <c r="BAM242" s="9"/>
      <c r="BAN242" s="9"/>
      <c r="BAO242" s="9"/>
      <c r="BAP242" s="9"/>
      <c r="BAQ242" s="9"/>
      <c r="BAR242" s="9"/>
      <c r="BAS242" s="9"/>
      <c r="BAT242" s="9"/>
      <c r="BAU242" s="9"/>
      <c r="BAV242" s="9"/>
      <c r="BAW242" s="9"/>
      <c r="BAX242" s="9"/>
      <c r="BAY242" s="9"/>
      <c r="BAZ242" s="9"/>
      <c r="BBA242" s="9"/>
      <c r="BBB242" s="9"/>
      <c r="BBC242" s="9"/>
      <c r="BBD242" s="9"/>
      <c r="BBE242" s="9"/>
      <c r="BBF242" s="9"/>
      <c r="BBG242" s="9"/>
      <c r="BBH242" s="9"/>
      <c r="BBI242" s="9"/>
      <c r="BBJ242" s="9"/>
      <c r="BBK242" s="9"/>
      <c r="BBL242" s="9"/>
      <c r="BBM242" s="9"/>
      <c r="BBN242" s="9"/>
      <c r="BBO242" s="9"/>
      <c r="BBP242" s="9"/>
      <c r="BBQ242" s="9"/>
      <c r="BBR242" s="9"/>
      <c r="BBS242" s="9"/>
      <c r="BBT242" s="9"/>
      <c r="BBU242" s="9"/>
      <c r="BBV242" s="9"/>
      <c r="BBW242" s="9"/>
      <c r="BBX242" s="9"/>
      <c r="BBY242" s="9"/>
      <c r="BBZ242" s="9"/>
      <c r="BCA242" s="9"/>
      <c r="BCB242" s="9"/>
      <c r="BCC242" s="9"/>
      <c r="BCD242" s="9"/>
      <c r="BCE242" s="9"/>
      <c r="BCF242" s="9"/>
      <c r="BCG242" s="9"/>
      <c r="BCH242" s="9"/>
      <c r="BCI242" s="9"/>
      <c r="BCJ242" s="9"/>
      <c r="BCK242" s="9"/>
      <c r="BCL242" s="9"/>
      <c r="BCM242" s="9"/>
      <c r="BCN242" s="9"/>
      <c r="BCO242" s="9"/>
      <c r="BCP242" s="9"/>
      <c r="BCQ242" s="9"/>
      <c r="BCR242" s="9"/>
      <c r="BCS242" s="9"/>
      <c r="BCT242" s="9"/>
      <c r="BCU242" s="9"/>
      <c r="BCV242" s="9"/>
      <c r="BCW242" s="9"/>
      <c r="BCX242" s="9"/>
      <c r="BCY242" s="9"/>
      <c r="BCZ242" s="9"/>
      <c r="BDA242" s="9"/>
      <c r="BDB242" s="9"/>
      <c r="BDC242" s="9"/>
      <c r="BDD242" s="9"/>
      <c r="BDE242" s="9"/>
      <c r="BDF242" s="9"/>
      <c r="BDG242" s="9"/>
      <c r="BDH242" s="9"/>
      <c r="BDI242" s="9"/>
      <c r="BDJ242" s="9"/>
      <c r="BDK242" s="9"/>
      <c r="BDL242" s="9"/>
      <c r="BDM242" s="9"/>
      <c r="BDN242" s="9"/>
      <c r="BDO242" s="9"/>
      <c r="BDP242" s="9"/>
      <c r="BDQ242" s="9"/>
      <c r="BDR242" s="9"/>
      <c r="BDS242" s="9"/>
      <c r="BDT242" s="9"/>
      <c r="BDU242" s="9"/>
      <c r="BDV242" s="9"/>
      <c r="BDW242" s="9"/>
      <c r="BDX242" s="9"/>
      <c r="BDY242" s="9"/>
      <c r="BDZ242" s="9"/>
      <c r="BEA242" s="9"/>
      <c r="BEB242" s="9"/>
      <c r="BEC242" s="9"/>
      <c r="BED242" s="9"/>
      <c r="BEE242" s="9"/>
      <c r="BEF242" s="9"/>
      <c r="BEG242" s="9"/>
      <c r="BEH242" s="9"/>
      <c r="BEI242" s="9"/>
      <c r="BEJ242" s="9"/>
      <c r="BEK242" s="9"/>
      <c r="BEL242" s="9"/>
      <c r="BEM242" s="9"/>
      <c r="BEN242" s="9"/>
      <c r="BEO242" s="9"/>
      <c r="BEP242" s="9"/>
      <c r="BEQ242" s="9"/>
      <c r="BER242" s="9"/>
      <c r="BES242" s="9"/>
      <c r="BET242" s="9"/>
      <c r="BEU242" s="9"/>
      <c r="BEV242" s="9"/>
      <c r="BEW242" s="9"/>
      <c r="BEX242" s="9"/>
      <c r="BEY242" s="9"/>
      <c r="BEZ242" s="9"/>
      <c r="BFA242" s="9"/>
      <c r="BFB242" s="9"/>
      <c r="BFC242" s="9"/>
      <c r="BFD242" s="9"/>
      <c r="BFE242" s="9"/>
      <c r="BFF242" s="9"/>
      <c r="BFG242" s="9"/>
      <c r="BFH242" s="9"/>
      <c r="BFI242" s="9"/>
      <c r="BFJ242" s="9"/>
      <c r="BFK242" s="9"/>
      <c r="BFL242" s="9"/>
      <c r="BFM242" s="9"/>
      <c r="BFN242" s="9"/>
      <c r="BFO242" s="9"/>
      <c r="BFP242" s="9"/>
      <c r="BFQ242" s="9"/>
      <c r="BFR242" s="9"/>
      <c r="BFS242" s="9"/>
      <c r="BFT242" s="9"/>
      <c r="BFU242" s="9"/>
      <c r="BFV242" s="9"/>
      <c r="BFW242" s="9"/>
      <c r="BFX242" s="9"/>
      <c r="BFY242" s="9"/>
      <c r="BFZ242" s="9"/>
      <c r="BGA242" s="9"/>
      <c r="BGB242" s="9"/>
      <c r="BGC242" s="9"/>
      <c r="BGD242" s="9"/>
      <c r="BGE242" s="9"/>
      <c r="BGF242" s="9"/>
      <c r="BGG242" s="9"/>
      <c r="BGH242" s="9"/>
      <c r="BGI242" s="9"/>
      <c r="BGJ242" s="9"/>
      <c r="BGK242" s="9"/>
      <c r="BGL242" s="9"/>
      <c r="BGM242" s="9"/>
      <c r="BGN242" s="9"/>
      <c r="BGO242" s="9"/>
      <c r="BGP242" s="9"/>
      <c r="BGQ242" s="9"/>
      <c r="BGR242" s="9"/>
      <c r="BGS242" s="9"/>
      <c r="BGT242" s="9"/>
      <c r="BGU242" s="9"/>
      <c r="BGV242" s="9"/>
      <c r="BGW242" s="9"/>
      <c r="BGX242" s="9"/>
      <c r="BGY242" s="9"/>
      <c r="BGZ242" s="9"/>
      <c r="BHA242" s="9"/>
      <c r="BHB242" s="9"/>
      <c r="BHC242" s="9"/>
      <c r="BHD242" s="9"/>
      <c r="BHE242" s="9"/>
      <c r="BHF242" s="9"/>
      <c r="BHG242" s="9"/>
      <c r="BHH242" s="9"/>
      <c r="BHI242" s="9"/>
      <c r="BHJ242" s="9"/>
      <c r="BHK242" s="9"/>
      <c r="BHL242" s="9"/>
      <c r="BHM242" s="9"/>
      <c r="BHN242" s="9"/>
      <c r="BHO242" s="9"/>
      <c r="BHP242" s="9"/>
      <c r="BHQ242" s="9"/>
      <c r="BHR242" s="9"/>
      <c r="BHS242" s="9"/>
      <c r="BHT242" s="9"/>
      <c r="BHU242" s="9"/>
      <c r="BHV242" s="9"/>
      <c r="BHW242" s="9"/>
      <c r="BHX242" s="9"/>
      <c r="BHY242" s="9"/>
      <c r="BHZ242" s="9"/>
      <c r="BIA242" s="9"/>
      <c r="BIB242" s="9"/>
      <c r="BIC242" s="9"/>
      <c r="BID242" s="9"/>
      <c r="BIE242" s="9"/>
      <c r="BIF242" s="9"/>
      <c r="BIG242" s="9"/>
      <c r="BIH242" s="9"/>
      <c r="BII242" s="9"/>
      <c r="BIJ242" s="9"/>
      <c r="BIK242" s="9"/>
      <c r="BIL242" s="9"/>
      <c r="BIM242" s="9"/>
      <c r="BIN242" s="9"/>
      <c r="BIO242" s="9"/>
      <c r="BIP242" s="9"/>
      <c r="BIQ242" s="9"/>
      <c r="BIR242" s="9"/>
      <c r="BIS242" s="9"/>
      <c r="BIT242" s="9"/>
      <c r="BIU242" s="9"/>
      <c r="BIV242" s="9"/>
      <c r="BIW242" s="9"/>
      <c r="BIX242" s="9"/>
      <c r="BIY242" s="9"/>
      <c r="BIZ242" s="9"/>
      <c r="BJA242" s="9"/>
      <c r="BJB242" s="9"/>
      <c r="BJC242" s="9"/>
      <c r="BJD242" s="9"/>
      <c r="BJE242" s="9"/>
      <c r="BJF242" s="9"/>
      <c r="BJG242" s="9"/>
      <c r="BJH242" s="9"/>
      <c r="BJI242" s="9"/>
      <c r="BJJ242" s="9"/>
      <c r="BJK242" s="9"/>
      <c r="BJL242" s="9"/>
      <c r="BJM242" s="9"/>
      <c r="BJN242" s="9"/>
      <c r="BJO242" s="9"/>
      <c r="BJP242" s="9"/>
      <c r="BJQ242" s="9"/>
      <c r="BJR242" s="9"/>
      <c r="BJS242" s="9"/>
      <c r="BJT242" s="9"/>
      <c r="BJU242" s="9"/>
      <c r="BJV242" s="9"/>
      <c r="BJW242" s="9"/>
      <c r="BJX242" s="9"/>
      <c r="BJY242" s="9"/>
      <c r="BJZ242" s="9"/>
      <c r="BKA242" s="9"/>
      <c r="BKB242" s="9"/>
      <c r="BKC242" s="9"/>
      <c r="BKD242" s="9"/>
      <c r="BKE242" s="9"/>
      <c r="BKF242" s="9"/>
      <c r="BKG242" s="9"/>
      <c r="BKH242" s="9"/>
      <c r="BKI242" s="9"/>
      <c r="BKJ242" s="9"/>
      <c r="BKK242" s="9"/>
      <c r="BKL242" s="9"/>
      <c r="BKM242" s="9"/>
      <c r="BKN242" s="9"/>
      <c r="BKO242" s="9"/>
      <c r="BKP242" s="9"/>
      <c r="BKQ242" s="9"/>
      <c r="BKR242" s="9"/>
      <c r="BKS242" s="9"/>
      <c r="BKT242" s="9"/>
      <c r="BKU242" s="9"/>
      <c r="BKV242" s="9"/>
      <c r="BKW242" s="9"/>
      <c r="BKX242" s="9"/>
      <c r="BKY242" s="9"/>
      <c r="BKZ242" s="9"/>
      <c r="BLA242" s="9"/>
      <c r="BLB242" s="9"/>
      <c r="BLC242" s="9"/>
      <c r="BLD242" s="9"/>
      <c r="BLE242" s="9"/>
      <c r="BLF242" s="9"/>
      <c r="BLG242" s="9"/>
      <c r="BLH242" s="9"/>
      <c r="BLI242" s="9"/>
      <c r="BLJ242" s="9"/>
      <c r="BLK242" s="9"/>
      <c r="BLL242" s="9"/>
      <c r="BLM242" s="9"/>
      <c r="BLN242" s="9"/>
      <c r="BLO242" s="9"/>
      <c r="BLP242" s="9"/>
      <c r="BLQ242" s="9"/>
      <c r="BLR242" s="9"/>
      <c r="BLS242" s="9"/>
      <c r="BLT242" s="9"/>
      <c r="BLU242" s="9"/>
      <c r="BLV242" s="9"/>
      <c r="BLW242" s="9"/>
      <c r="BLX242" s="9"/>
      <c r="BLY242" s="9"/>
      <c r="BLZ242" s="9"/>
      <c r="BMA242" s="9"/>
      <c r="BMB242" s="9"/>
      <c r="BMC242" s="9"/>
      <c r="BMD242" s="9"/>
      <c r="BME242" s="9"/>
      <c r="BMF242" s="9"/>
      <c r="BMG242" s="9"/>
      <c r="BMH242" s="9"/>
      <c r="BMI242" s="9"/>
      <c r="BMJ242" s="9"/>
      <c r="BMK242" s="9"/>
      <c r="BML242" s="9"/>
      <c r="BMM242" s="9"/>
      <c r="BMN242" s="9"/>
      <c r="BMO242" s="9"/>
      <c r="BMP242" s="9"/>
      <c r="BMQ242" s="9"/>
      <c r="BMR242" s="9"/>
      <c r="BMS242" s="9"/>
      <c r="BMT242" s="9"/>
      <c r="BMU242" s="9"/>
      <c r="BMV242" s="9"/>
      <c r="BMW242" s="9"/>
      <c r="BMX242" s="9"/>
      <c r="BMY242" s="9"/>
      <c r="BMZ242" s="9"/>
      <c r="BNA242" s="9"/>
      <c r="BNB242" s="9"/>
      <c r="BNC242" s="9"/>
      <c r="BND242" s="9"/>
      <c r="BNE242" s="9"/>
      <c r="BNF242" s="9"/>
      <c r="BNG242" s="9"/>
      <c r="BNH242" s="9"/>
      <c r="BNI242" s="9"/>
      <c r="BNJ242" s="9"/>
      <c r="BNK242" s="9"/>
      <c r="BNL242" s="9"/>
      <c r="BNM242" s="9"/>
      <c r="BNN242" s="9"/>
      <c r="BNO242" s="9"/>
      <c r="BNP242" s="9"/>
      <c r="BNQ242" s="9"/>
      <c r="BNR242" s="9"/>
      <c r="BNS242" s="9"/>
      <c r="BNT242" s="9"/>
      <c r="BNU242" s="9"/>
      <c r="BNV242" s="9"/>
      <c r="BNW242" s="9"/>
      <c r="BNX242" s="9"/>
      <c r="BNY242" s="9"/>
      <c r="BNZ242" s="9"/>
      <c r="BOA242" s="9"/>
      <c r="BOB242" s="9"/>
      <c r="BOC242" s="9"/>
      <c r="BOD242" s="9"/>
      <c r="BOE242" s="9"/>
      <c r="BOF242" s="9"/>
      <c r="BOG242" s="9"/>
      <c r="BOH242" s="9"/>
      <c r="BOI242" s="9"/>
      <c r="BOJ242" s="9"/>
      <c r="BOK242" s="9"/>
      <c r="BOL242" s="9"/>
      <c r="BOM242" s="9"/>
      <c r="BON242" s="9"/>
      <c r="BOO242" s="9"/>
      <c r="BOP242" s="9"/>
      <c r="BOQ242" s="9"/>
      <c r="BOR242" s="9"/>
      <c r="BOS242" s="9"/>
      <c r="BOT242" s="9"/>
      <c r="BOU242" s="9"/>
      <c r="BOV242" s="9"/>
      <c r="BOW242" s="9"/>
      <c r="BOX242" s="9"/>
      <c r="BOY242" s="9"/>
      <c r="BOZ242" s="9"/>
      <c r="BPA242" s="9"/>
      <c r="BPB242" s="9"/>
      <c r="BPC242" s="9"/>
      <c r="BPD242" s="9"/>
      <c r="BPE242" s="9"/>
      <c r="BPF242" s="9"/>
      <c r="BPG242" s="9"/>
      <c r="BPH242" s="9"/>
      <c r="BPI242" s="9"/>
      <c r="BPJ242" s="9"/>
      <c r="BPK242" s="9"/>
      <c r="BPL242" s="9"/>
      <c r="BPM242" s="9"/>
      <c r="BPN242" s="9"/>
      <c r="BPO242" s="9"/>
      <c r="BPP242" s="9"/>
      <c r="BPQ242" s="9"/>
      <c r="BPR242" s="9"/>
      <c r="BPS242" s="9"/>
      <c r="BPT242" s="9"/>
      <c r="BPU242" s="9"/>
      <c r="BPV242" s="9"/>
      <c r="BPW242" s="9"/>
      <c r="BPX242" s="9"/>
      <c r="BPY242" s="9"/>
      <c r="BPZ242" s="9"/>
      <c r="BQA242" s="9"/>
      <c r="BQB242" s="9"/>
      <c r="BQC242" s="9"/>
      <c r="BQD242" s="9"/>
      <c r="BQE242" s="9"/>
      <c r="BQF242" s="9"/>
      <c r="BQG242" s="9"/>
      <c r="BQH242" s="9"/>
      <c r="BQI242" s="9"/>
      <c r="BQJ242" s="9"/>
      <c r="BQK242" s="9"/>
      <c r="BQL242" s="9"/>
      <c r="BQM242" s="9"/>
      <c r="BQN242" s="9"/>
      <c r="BQO242" s="9"/>
      <c r="BQP242" s="9"/>
      <c r="BQQ242" s="9"/>
      <c r="BQR242" s="9"/>
      <c r="BQS242" s="9"/>
      <c r="BQT242" s="9"/>
      <c r="BQU242" s="9"/>
      <c r="BQV242" s="9"/>
      <c r="BQW242" s="9"/>
      <c r="BQX242" s="9"/>
      <c r="BQY242" s="9"/>
      <c r="BQZ242" s="9"/>
      <c r="BRA242" s="9"/>
      <c r="BRB242" s="9"/>
      <c r="BRC242" s="9"/>
      <c r="BRD242" s="9"/>
      <c r="BRE242" s="9"/>
      <c r="BRF242" s="9"/>
      <c r="BRG242" s="9"/>
      <c r="BRH242" s="9"/>
      <c r="BRI242" s="9"/>
      <c r="BRJ242" s="9"/>
      <c r="BRK242" s="9"/>
      <c r="BRL242" s="9"/>
      <c r="BRM242" s="9"/>
      <c r="BRN242" s="9"/>
      <c r="BRO242" s="9"/>
      <c r="BRP242" s="9"/>
      <c r="BRQ242" s="9"/>
      <c r="BRR242" s="9"/>
      <c r="BRS242" s="9"/>
      <c r="BRT242" s="9"/>
      <c r="BRU242" s="9"/>
      <c r="BRV242" s="9"/>
      <c r="BRW242" s="9"/>
      <c r="BRX242" s="9"/>
      <c r="BRY242" s="9"/>
      <c r="BRZ242" s="9"/>
      <c r="BSA242" s="9"/>
      <c r="BSB242" s="9"/>
      <c r="BSC242" s="9"/>
      <c r="BSD242" s="9"/>
    </row>
    <row r="243" ht="14.25" customHeight="1">
      <c r="A243" s="9">
        <v>1.0</v>
      </c>
      <c r="B243" s="9" t="s">
        <v>11947</v>
      </c>
      <c r="C243" s="9" t="s">
        <v>11948</v>
      </c>
      <c r="D243" s="9" t="s">
        <v>11948</v>
      </c>
      <c r="E243" s="9"/>
      <c r="F243" s="9">
        <v>0.0</v>
      </c>
      <c r="G243" s="9" t="s">
        <v>13909</v>
      </c>
      <c r="H243" s="9"/>
      <c r="I243" s="9"/>
      <c r="J243" s="9"/>
      <c r="K243" s="9"/>
      <c r="L243" s="9"/>
      <c r="M243" s="9"/>
      <c r="N243" s="9"/>
      <c r="O243" s="9"/>
      <c r="P243" s="9">
        <v>0.0</v>
      </c>
      <c r="Q243" s="9" t="s">
        <v>13910</v>
      </c>
      <c r="R243" s="9"/>
      <c r="S243" s="9" t="s">
        <v>1681</v>
      </c>
      <c r="T243" s="9" t="s">
        <v>3565</v>
      </c>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c r="DN243" s="9"/>
      <c r="DO243" s="9"/>
      <c r="DP243" s="9"/>
      <c r="DQ243" s="9"/>
      <c r="DR243" s="9"/>
      <c r="DS243" s="9"/>
      <c r="DT243" s="9"/>
      <c r="DU243" s="9"/>
      <c r="DV243" s="9"/>
      <c r="DW243" s="9"/>
      <c r="DX243" s="9"/>
      <c r="DY243" s="9"/>
      <c r="DZ243" s="9"/>
      <c r="EA243" s="9"/>
      <c r="EB243" s="9"/>
      <c r="EC243" s="9"/>
      <c r="ED243" s="9"/>
      <c r="EE243" s="9"/>
      <c r="EF243" s="9"/>
      <c r="EG243" s="9"/>
      <c r="EH243" s="9"/>
      <c r="EI243" s="9"/>
      <c r="EJ243" s="9"/>
      <c r="EK243" s="9"/>
      <c r="EL243" s="9"/>
      <c r="EM243" s="9"/>
      <c r="EN243" s="9"/>
      <c r="EO243" s="9"/>
      <c r="EP243" s="9"/>
      <c r="EQ243" s="9"/>
      <c r="ER243" s="9"/>
      <c r="ES243" s="9"/>
      <c r="ET243" s="9"/>
      <c r="EU243" s="9"/>
      <c r="EV243" s="9"/>
      <c r="EW243" s="9"/>
      <c r="EX243" s="9"/>
      <c r="EY243" s="9"/>
      <c r="EZ243" s="9"/>
      <c r="FA243" s="9"/>
      <c r="FB243" s="9"/>
      <c r="FC243" s="9"/>
      <c r="FD243" s="9"/>
      <c r="FE243" s="9"/>
      <c r="FF243" s="9"/>
      <c r="FG243" s="9"/>
      <c r="FH243" s="9"/>
      <c r="FI243" s="9"/>
      <c r="FJ243" s="9"/>
      <c r="FK243" s="9"/>
      <c r="FL243" s="9"/>
      <c r="FM243" s="9"/>
      <c r="FN243" s="9"/>
      <c r="FO243" s="9"/>
      <c r="FP243" s="9"/>
      <c r="FQ243" s="9"/>
      <c r="FR243" s="9"/>
      <c r="FS243" s="9"/>
      <c r="FT243" s="9"/>
      <c r="FU243" s="9"/>
      <c r="FV243" s="9"/>
      <c r="FW243" s="9"/>
      <c r="FX243" s="9"/>
      <c r="FY243" s="9"/>
      <c r="FZ243" s="9"/>
      <c r="GA243" s="9"/>
      <c r="GB243" s="9"/>
      <c r="GC243" s="9"/>
      <c r="GD243" s="9"/>
      <c r="GE243" s="9"/>
      <c r="GF243" s="9"/>
      <c r="GG243" s="9"/>
      <c r="GH243" s="9"/>
      <c r="GI243" s="9"/>
      <c r="GJ243" s="9"/>
      <c r="GK243" s="9"/>
      <c r="GL243" s="9"/>
      <c r="GM243" s="9"/>
      <c r="GN243" s="9"/>
      <c r="GO243" s="9"/>
      <c r="GP243" s="9"/>
      <c r="GQ243" s="9"/>
      <c r="GR243" s="9"/>
      <c r="GS243" s="9"/>
      <c r="GT243" s="9"/>
      <c r="GU243" s="9"/>
      <c r="GV243" s="9"/>
      <c r="GW243" s="9"/>
      <c r="GX243" s="9"/>
      <c r="GY243" s="9"/>
      <c r="GZ243" s="9"/>
      <c r="HA243" s="9"/>
      <c r="HB243" s="9"/>
      <c r="HC243" s="9"/>
      <c r="HD243" s="9"/>
      <c r="HE243" s="9"/>
      <c r="HF243" s="9"/>
      <c r="HG243" s="9"/>
      <c r="HH243" s="9"/>
      <c r="HI243" s="9"/>
      <c r="HJ243" s="9"/>
      <c r="HK243" s="9"/>
      <c r="HL243" s="9"/>
      <c r="HM243" s="9"/>
      <c r="HN243" s="9"/>
      <c r="HO243" s="9"/>
      <c r="HP243" s="9"/>
      <c r="HQ243" s="9"/>
      <c r="HR243" s="9"/>
      <c r="HS243" s="9"/>
      <c r="HT243" s="9"/>
      <c r="HU243" s="9"/>
      <c r="HV243" s="9"/>
      <c r="HW243" s="9"/>
      <c r="HX243" s="9"/>
      <c r="HY243" s="9"/>
      <c r="HZ243" s="9"/>
      <c r="IA243" s="9"/>
      <c r="IB243" s="9"/>
      <c r="IC243" s="9"/>
      <c r="ID243" s="9"/>
      <c r="IE243" s="9"/>
      <c r="IF243" s="9"/>
      <c r="IG243" s="9"/>
      <c r="IH243" s="9"/>
      <c r="II243" s="9"/>
      <c r="IJ243" s="9"/>
      <c r="IK243" s="9"/>
      <c r="IL243" s="9"/>
      <c r="IM243" s="9"/>
      <c r="IN243" s="9"/>
      <c r="IO243" s="9"/>
      <c r="IP243" s="9"/>
      <c r="IQ243" s="9"/>
      <c r="IR243" s="9"/>
      <c r="IS243" s="9"/>
      <c r="IT243" s="9"/>
      <c r="IU243" s="9"/>
      <c r="IV243" s="9"/>
      <c r="IW243" s="9"/>
      <c r="IX243" s="9"/>
      <c r="IY243" s="9"/>
      <c r="IZ243" s="9"/>
      <c r="JA243" s="9"/>
      <c r="JB243" s="9"/>
      <c r="JC243" s="9"/>
      <c r="JD243" s="9"/>
      <c r="JE243" s="9"/>
      <c r="JF243" s="9"/>
      <c r="JG243" s="9"/>
      <c r="JH243" s="9"/>
      <c r="JI243" s="9"/>
      <c r="JJ243" s="9"/>
      <c r="JK243" s="9"/>
      <c r="JL243" s="9"/>
      <c r="JM243" s="9"/>
      <c r="JN243" s="9"/>
      <c r="JO243" s="9"/>
      <c r="JP243" s="9"/>
      <c r="JQ243" s="9"/>
      <c r="JR243" s="9"/>
      <c r="JS243" s="9"/>
      <c r="JT243" s="9"/>
      <c r="JU243" s="9"/>
      <c r="JV243" s="9"/>
      <c r="JW243" s="9"/>
      <c r="JX243" s="9"/>
      <c r="JY243" s="9"/>
      <c r="JZ243" s="9"/>
      <c r="KA243" s="9"/>
      <c r="KB243" s="9"/>
      <c r="KC243" s="9"/>
      <c r="KD243" s="9"/>
      <c r="KE243" s="9"/>
      <c r="KF243" s="9"/>
      <c r="KG243" s="9"/>
      <c r="KH243" s="9"/>
      <c r="KI243" s="9"/>
      <c r="KJ243" s="9"/>
      <c r="KK243" s="9"/>
      <c r="KL243" s="9"/>
      <c r="KM243" s="9"/>
      <c r="KN243" s="9"/>
      <c r="KO243" s="9"/>
      <c r="KP243" s="9"/>
      <c r="KQ243" s="9"/>
      <c r="KR243" s="9"/>
      <c r="KS243" s="9"/>
      <c r="KT243" s="9"/>
      <c r="KU243" s="9"/>
      <c r="KV243" s="9"/>
      <c r="KW243" s="9"/>
      <c r="KX243" s="9"/>
      <c r="KY243" s="9"/>
      <c r="KZ243" s="9"/>
      <c r="LA243" s="9"/>
      <c r="LB243" s="9"/>
      <c r="LC243" s="9"/>
      <c r="LD243" s="9"/>
      <c r="LE243" s="9"/>
      <c r="LF243" s="9"/>
      <c r="LG243" s="9"/>
      <c r="LH243" s="9"/>
      <c r="LI243" s="9"/>
      <c r="LJ243" s="9"/>
      <c r="LK243" s="9"/>
      <c r="LL243" s="9"/>
      <c r="LM243" s="9"/>
      <c r="LN243" s="9"/>
      <c r="LO243" s="9"/>
      <c r="LP243" s="9"/>
      <c r="LQ243" s="9"/>
      <c r="LR243" s="9"/>
      <c r="LS243" s="9"/>
      <c r="LT243" s="9"/>
      <c r="LU243" s="9"/>
      <c r="LV243" s="9"/>
      <c r="LW243" s="9"/>
      <c r="LX243" s="9"/>
      <c r="LY243" s="9"/>
      <c r="LZ243" s="9"/>
      <c r="MA243" s="9"/>
      <c r="MB243" s="9"/>
      <c r="MC243" s="9"/>
      <c r="MD243" s="9"/>
      <c r="ME243" s="9"/>
      <c r="MF243" s="9"/>
      <c r="MG243" s="9"/>
      <c r="MH243" s="9"/>
      <c r="MI243" s="9"/>
      <c r="MJ243" s="9"/>
      <c r="MK243" s="9"/>
      <c r="ML243" s="9"/>
      <c r="MM243" s="9"/>
      <c r="MN243" s="9"/>
      <c r="MO243" s="9"/>
      <c r="MP243" s="9"/>
      <c r="MQ243" s="9"/>
      <c r="MR243" s="9"/>
      <c r="MS243" s="9"/>
      <c r="MT243" s="9"/>
      <c r="MU243" s="9"/>
      <c r="MV243" s="9"/>
      <c r="MW243" s="9"/>
      <c r="MX243" s="9"/>
      <c r="MY243" s="9"/>
      <c r="MZ243" s="9"/>
      <c r="NA243" s="9"/>
      <c r="NB243" s="9"/>
      <c r="NC243" s="9"/>
      <c r="ND243" s="9"/>
      <c r="NE243" s="9"/>
      <c r="NF243" s="9"/>
      <c r="NG243" s="9"/>
      <c r="NH243" s="9"/>
      <c r="NI243" s="9"/>
      <c r="NJ243" s="9"/>
      <c r="NK243" s="9"/>
      <c r="NL243" s="9"/>
      <c r="NM243" s="9"/>
      <c r="NN243" s="9"/>
      <c r="NO243" s="9"/>
      <c r="NP243" s="9"/>
      <c r="NQ243" s="9"/>
      <c r="NR243" s="9"/>
      <c r="NS243" s="9"/>
      <c r="NT243" s="9"/>
      <c r="NU243" s="9"/>
      <c r="NV243" s="9"/>
      <c r="NW243" s="9"/>
      <c r="NX243" s="9"/>
      <c r="NY243" s="9"/>
      <c r="NZ243" s="9"/>
      <c r="OA243" s="9"/>
      <c r="OB243" s="9"/>
      <c r="OC243" s="9"/>
      <c r="OD243" s="9"/>
      <c r="OE243" s="9"/>
      <c r="OF243" s="9"/>
      <c r="OG243" s="9"/>
      <c r="OH243" s="9"/>
      <c r="OI243" s="9"/>
      <c r="OJ243" s="9"/>
      <c r="OK243" s="9"/>
      <c r="OL243" s="9"/>
      <c r="OM243" s="9"/>
      <c r="ON243" s="9"/>
      <c r="OO243" s="9"/>
      <c r="OP243" s="9"/>
      <c r="OQ243" s="9"/>
      <c r="OR243" s="9"/>
      <c r="OS243" s="9"/>
      <c r="OT243" s="9"/>
      <c r="OU243" s="9"/>
      <c r="OV243" s="9"/>
      <c r="OW243" s="9"/>
      <c r="OX243" s="9"/>
      <c r="OY243" s="9"/>
      <c r="OZ243" s="9"/>
      <c r="PA243" s="9"/>
      <c r="PB243" s="9"/>
      <c r="PC243" s="9"/>
      <c r="PD243" s="9"/>
      <c r="PE243" s="9"/>
      <c r="PF243" s="9"/>
      <c r="PG243" s="9"/>
      <c r="PH243" s="9"/>
      <c r="PI243" s="9"/>
      <c r="PJ243" s="9"/>
      <c r="PK243" s="9"/>
      <c r="PL243" s="9"/>
      <c r="PM243" s="9"/>
      <c r="PN243" s="9"/>
      <c r="PO243" s="9"/>
      <c r="PP243" s="9"/>
      <c r="PQ243" s="9"/>
      <c r="PR243" s="9"/>
      <c r="PS243" s="9"/>
      <c r="PT243" s="9"/>
      <c r="PU243" s="9"/>
      <c r="PV243" s="9"/>
      <c r="PW243" s="9"/>
      <c r="PX243" s="9"/>
      <c r="PY243" s="9"/>
      <c r="PZ243" s="9"/>
      <c r="QA243" s="9"/>
      <c r="QB243" s="9"/>
      <c r="QC243" s="9"/>
      <c r="QD243" s="9"/>
      <c r="QE243" s="9"/>
      <c r="QF243" s="9"/>
      <c r="QG243" s="9"/>
      <c r="QH243" s="9"/>
      <c r="QI243" s="9"/>
      <c r="QJ243" s="9"/>
      <c r="QK243" s="9"/>
      <c r="QL243" s="9"/>
      <c r="QM243" s="9"/>
      <c r="QN243" s="9"/>
      <c r="QO243" s="9"/>
      <c r="QP243" s="9"/>
      <c r="QQ243" s="9"/>
      <c r="QR243" s="9"/>
      <c r="QS243" s="9"/>
      <c r="QT243" s="9"/>
      <c r="QU243" s="9"/>
      <c r="QV243" s="9"/>
      <c r="QW243" s="9"/>
      <c r="QX243" s="9"/>
      <c r="QY243" s="9"/>
      <c r="QZ243" s="9"/>
      <c r="RA243" s="9"/>
      <c r="RB243" s="9"/>
      <c r="RC243" s="9"/>
      <c r="RD243" s="9"/>
      <c r="RE243" s="9"/>
      <c r="RF243" s="9"/>
      <c r="RG243" s="9"/>
      <c r="RH243" s="9"/>
      <c r="RI243" s="9"/>
      <c r="RJ243" s="9"/>
      <c r="RK243" s="9"/>
      <c r="RL243" s="9"/>
      <c r="RM243" s="9"/>
      <c r="RN243" s="9"/>
      <c r="RO243" s="9"/>
      <c r="RP243" s="9"/>
      <c r="RQ243" s="9"/>
      <c r="RR243" s="9"/>
      <c r="RS243" s="9"/>
      <c r="RT243" s="9"/>
      <c r="RU243" s="9"/>
      <c r="RV243" s="9"/>
      <c r="RW243" s="9"/>
      <c r="RX243" s="9"/>
      <c r="RY243" s="9"/>
      <c r="RZ243" s="9"/>
      <c r="SA243" s="9"/>
      <c r="SB243" s="9"/>
      <c r="SC243" s="9"/>
      <c r="SD243" s="9"/>
      <c r="SE243" s="9"/>
      <c r="SF243" s="9"/>
      <c r="SG243" s="9"/>
      <c r="SH243" s="9"/>
      <c r="SI243" s="9"/>
      <c r="SJ243" s="9"/>
      <c r="SK243" s="9"/>
      <c r="SL243" s="9"/>
      <c r="SM243" s="9"/>
      <c r="SN243" s="9"/>
      <c r="SO243" s="9"/>
      <c r="SP243" s="9"/>
      <c r="SQ243" s="9"/>
      <c r="SR243" s="9"/>
      <c r="SS243" s="9"/>
      <c r="ST243" s="9"/>
      <c r="SU243" s="9"/>
      <c r="SV243" s="9"/>
      <c r="SW243" s="9"/>
      <c r="SX243" s="9"/>
      <c r="SY243" s="9"/>
      <c r="SZ243" s="9"/>
      <c r="TA243" s="9"/>
      <c r="TB243" s="9"/>
      <c r="TC243" s="9"/>
      <c r="TD243" s="9"/>
      <c r="TE243" s="9"/>
      <c r="TF243" s="9"/>
      <c r="TG243" s="9"/>
      <c r="TH243" s="9"/>
      <c r="TI243" s="9"/>
      <c r="TJ243" s="9"/>
      <c r="TK243" s="9"/>
      <c r="TL243" s="9"/>
      <c r="TM243" s="9"/>
      <c r="TN243" s="9"/>
      <c r="TO243" s="9"/>
      <c r="ANB243" s="9"/>
      <c r="ANC243" s="9"/>
      <c r="AND243" s="9"/>
      <c r="ANE243" s="9"/>
      <c r="ANF243" s="9"/>
      <c r="ANG243" s="9"/>
      <c r="ANH243" s="9"/>
      <c r="ANI243" s="9"/>
      <c r="ANJ243" s="9"/>
      <c r="ANK243" s="9"/>
      <c r="ANL243" s="9"/>
      <c r="ANM243" s="9"/>
      <c r="ANN243" s="9"/>
      <c r="ANO243" s="9"/>
      <c r="ANP243" s="9"/>
      <c r="ANQ243" s="9"/>
      <c r="ANR243" s="9"/>
      <c r="ANS243" s="9"/>
      <c r="ANT243" s="9"/>
      <c r="ANU243" s="9"/>
      <c r="ANV243" s="9"/>
      <c r="ANW243" s="9"/>
      <c r="ANX243" s="9"/>
      <c r="ANY243" s="9"/>
      <c r="ANZ243" s="9"/>
      <c r="AOA243" s="9"/>
      <c r="AOB243" s="9"/>
      <c r="AOC243" s="9"/>
      <c r="AOD243" s="9"/>
      <c r="AOE243" s="9"/>
      <c r="AOF243" s="9"/>
      <c r="AOG243" s="9"/>
      <c r="AOH243" s="9"/>
      <c r="AOI243" s="9"/>
      <c r="AOJ243" s="9"/>
      <c r="AOK243" s="9"/>
      <c r="AOL243" s="9"/>
      <c r="AOM243" s="9"/>
      <c r="AON243" s="9"/>
      <c r="AOO243" s="9"/>
      <c r="AOP243" s="9"/>
      <c r="AOQ243" s="9"/>
      <c r="AOR243" s="9"/>
      <c r="AOS243" s="9"/>
      <c r="AOT243" s="9"/>
      <c r="AOU243" s="9"/>
      <c r="AOV243" s="9"/>
      <c r="AOW243" s="9"/>
      <c r="AOX243" s="9"/>
      <c r="AOY243" s="9"/>
      <c r="AOZ243" s="9"/>
      <c r="APA243" s="9"/>
      <c r="APB243" s="9"/>
      <c r="APC243" s="9"/>
      <c r="APD243" s="9"/>
      <c r="APE243" s="9"/>
      <c r="APF243" s="9"/>
      <c r="APG243" s="9"/>
      <c r="APH243" s="9"/>
      <c r="API243" s="9"/>
      <c r="APJ243" s="9"/>
      <c r="APK243" s="9"/>
      <c r="APL243" s="9"/>
      <c r="APM243" s="9"/>
      <c r="APN243" s="9"/>
      <c r="APO243" s="9"/>
      <c r="APP243" s="9"/>
      <c r="APQ243" s="9"/>
      <c r="APR243" s="9"/>
      <c r="APS243" s="9"/>
      <c r="APT243" s="9"/>
      <c r="APU243" s="9"/>
      <c r="APV243" s="9"/>
      <c r="APW243" s="9"/>
      <c r="APX243" s="9"/>
      <c r="APY243" s="9"/>
      <c r="APZ243" s="9"/>
      <c r="AQA243" s="9"/>
      <c r="AQB243" s="9"/>
      <c r="AQC243" s="9"/>
      <c r="AQD243" s="9"/>
      <c r="AQE243" s="9"/>
      <c r="AQF243" s="9"/>
      <c r="AQG243" s="9"/>
      <c r="AQH243" s="9"/>
      <c r="AQI243" s="9"/>
      <c r="AQJ243" s="9"/>
      <c r="AQK243" s="9"/>
      <c r="AQL243" s="9"/>
      <c r="AQM243" s="9"/>
      <c r="AQN243" s="9"/>
      <c r="AQO243" s="9"/>
      <c r="AQP243" s="9"/>
      <c r="AQQ243" s="9"/>
      <c r="AQR243" s="9"/>
      <c r="AQS243" s="9"/>
      <c r="AQT243" s="9"/>
      <c r="AQU243" s="9"/>
      <c r="AQV243" s="9"/>
      <c r="AQW243" s="9"/>
      <c r="AQX243" s="9"/>
      <c r="AQY243" s="9"/>
      <c r="AQZ243" s="9"/>
      <c r="ARA243" s="9"/>
      <c r="ARB243" s="9"/>
      <c r="ARC243" s="9"/>
      <c r="ARD243" s="9"/>
      <c r="ARE243" s="9"/>
      <c r="ARF243" s="9"/>
      <c r="ARG243" s="9"/>
      <c r="ARH243" s="9"/>
      <c r="ARI243" s="9"/>
      <c r="ARJ243" s="9"/>
      <c r="ARK243" s="9"/>
      <c r="ARL243" s="9"/>
      <c r="ARM243" s="9"/>
      <c r="ARN243" s="9"/>
      <c r="ARO243" s="9"/>
      <c r="ARP243" s="9"/>
      <c r="ARQ243" s="9"/>
      <c r="ARR243" s="9"/>
      <c r="ARS243" s="9"/>
      <c r="ART243" s="9"/>
      <c r="ARU243" s="9"/>
      <c r="ARV243" s="9"/>
      <c r="ARW243" s="9"/>
      <c r="ARX243" s="9"/>
      <c r="ARY243" s="9"/>
      <c r="ARZ243" s="9"/>
      <c r="ASA243" s="9"/>
      <c r="ASB243" s="9"/>
      <c r="ASC243" s="9"/>
      <c r="ASD243" s="9"/>
      <c r="ASE243" s="9"/>
      <c r="ASF243" s="9"/>
      <c r="ASG243" s="9"/>
      <c r="ASH243" s="9"/>
      <c r="ASI243" s="9"/>
      <c r="ASJ243" s="9"/>
      <c r="ASK243" s="9"/>
      <c r="ASL243" s="9"/>
      <c r="ASM243" s="9"/>
      <c r="ASN243" s="9"/>
      <c r="ASO243" s="9"/>
      <c r="ASP243" s="9"/>
      <c r="ASQ243" s="9"/>
      <c r="ASR243" s="9"/>
      <c r="ASS243" s="9"/>
      <c r="AST243" s="9"/>
      <c r="ASU243" s="9"/>
      <c r="ASV243" s="9"/>
      <c r="ASW243" s="9"/>
      <c r="ASX243" s="9"/>
      <c r="ASY243" s="9"/>
      <c r="ASZ243" s="9"/>
      <c r="ATA243" s="9"/>
      <c r="ATB243" s="9"/>
      <c r="ATC243" s="9"/>
      <c r="ATD243" s="9"/>
      <c r="ATE243" s="9"/>
      <c r="ATF243" s="9"/>
      <c r="ATG243" s="9"/>
      <c r="ATH243" s="9"/>
      <c r="ATI243" s="9"/>
      <c r="ATJ243" s="9"/>
      <c r="ATK243" s="9"/>
      <c r="ATL243" s="9"/>
      <c r="ATM243" s="9"/>
      <c r="ATN243" s="9"/>
      <c r="ATO243" s="9"/>
      <c r="ATP243" s="9"/>
      <c r="ATQ243" s="9"/>
      <c r="ATR243" s="9"/>
      <c r="ATS243" s="9"/>
      <c r="ATT243" s="9"/>
      <c r="ATU243" s="9"/>
      <c r="ATV243" s="9"/>
      <c r="ATW243" s="9"/>
      <c r="ATX243" s="9"/>
      <c r="ATY243" s="9"/>
      <c r="ATZ243" s="9"/>
      <c r="AUA243" s="9"/>
      <c r="AUB243" s="9"/>
      <c r="AUC243" s="9"/>
      <c r="AUD243" s="9"/>
      <c r="AUE243" s="9"/>
      <c r="AUF243" s="9"/>
      <c r="AUG243" s="9"/>
      <c r="AUH243" s="9"/>
      <c r="AUI243" s="9"/>
      <c r="AUJ243" s="9"/>
      <c r="AUK243" s="9"/>
      <c r="AUL243" s="9"/>
      <c r="AUM243" s="9"/>
      <c r="AUN243" s="9"/>
      <c r="AUO243" s="9"/>
      <c r="AUP243" s="9"/>
      <c r="AUQ243" s="9"/>
      <c r="AUR243" s="9"/>
      <c r="AUS243" s="9"/>
      <c r="AUT243" s="9"/>
      <c r="AUU243" s="9"/>
      <c r="AUV243" s="9"/>
      <c r="AUW243" s="9"/>
      <c r="AUX243" s="9"/>
      <c r="AUY243" s="9"/>
      <c r="AUZ243" s="9"/>
      <c r="AVA243" s="9"/>
      <c r="AVB243" s="9"/>
      <c r="AVC243" s="9"/>
      <c r="AVD243" s="9"/>
      <c r="AVE243" s="9"/>
      <c r="AVF243" s="9"/>
      <c r="AVG243" s="9"/>
      <c r="AVH243" s="9"/>
      <c r="AVI243" s="9"/>
      <c r="AVJ243" s="9"/>
      <c r="AVK243" s="9"/>
      <c r="AVL243" s="9"/>
      <c r="AVM243" s="9"/>
      <c r="AVN243" s="9"/>
      <c r="AVO243" s="9"/>
      <c r="AVP243" s="9"/>
      <c r="AVQ243" s="9"/>
      <c r="AVR243" s="9"/>
      <c r="AVS243" s="9"/>
      <c r="AVT243" s="9"/>
      <c r="AVU243" s="9"/>
      <c r="AVV243" s="9"/>
      <c r="AVW243" s="9"/>
      <c r="AVX243" s="9"/>
      <c r="AVY243" s="9"/>
      <c r="AVZ243" s="9"/>
      <c r="AWA243" s="9"/>
      <c r="AWB243" s="9"/>
      <c r="AWC243" s="9"/>
      <c r="AWD243" s="9"/>
      <c r="AWE243" s="9"/>
      <c r="AWF243" s="9"/>
      <c r="AWG243" s="9"/>
      <c r="AWH243" s="9"/>
      <c r="AWI243" s="9"/>
      <c r="AWJ243" s="9"/>
      <c r="AWK243" s="9"/>
      <c r="AWL243" s="9"/>
      <c r="AWM243" s="9"/>
      <c r="AWN243" s="9"/>
      <c r="AWO243" s="9"/>
      <c r="AWP243" s="9"/>
      <c r="AWQ243" s="9"/>
      <c r="AWR243" s="9"/>
      <c r="AWS243" s="9"/>
      <c r="AWT243" s="9"/>
      <c r="AWU243" s="9"/>
      <c r="AWV243" s="9"/>
      <c r="AWW243" s="9"/>
      <c r="AWX243" s="9"/>
      <c r="AWY243" s="9"/>
      <c r="AWZ243" s="9"/>
      <c r="AXA243" s="9"/>
      <c r="AXB243" s="9"/>
      <c r="AXC243" s="9"/>
      <c r="AXD243" s="9"/>
      <c r="AXE243" s="9"/>
      <c r="AXF243" s="9"/>
      <c r="AXG243" s="9"/>
      <c r="AXH243" s="9"/>
      <c r="AXI243" s="9"/>
      <c r="AXJ243" s="9"/>
      <c r="AXK243" s="9"/>
      <c r="AXL243" s="9"/>
      <c r="AXM243" s="9"/>
      <c r="AXN243" s="9"/>
      <c r="AXO243" s="9"/>
      <c r="AXP243" s="9"/>
      <c r="AXQ243" s="9"/>
      <c r="AXR243" s="9"/>
      <c r="AXS243" s="9"/>
      <c r="AXT243" s="9"/>
      <c r="AXU243" s="9"/>
      <c r="AXV243" s="9"/>
      <c r="AXW243" s="9"/>
      <c r="AXX243" s="9"/>
      <c r="AXY243" s="9"/>
      <c r="AXZ243" s="9"/>
      <c r="AYA243" s="9"/>
      <c r="AYB243" s="9"/>
      <c r="AYC243" s="9"/>
      <c r="AYD243" s="9"/>
      <c r="AYE243" s="9"/>
      <c r="AYF243" s="9"/>
      <c r="AYG243" s="9"/>
      <c r="AYH243" s="9"/>
      <c r="AYI243" s="9"/>
      <c r="AYJ243" s="9"/>
      <c r="AYK243" s="9"/>
      <c r="AYL243" s="9"/>
      <c r="AYM243" s="9"/>
      <c r="AYN243" s="9"/>
      <c r="AYO243" s="9"/>
      <c r="AYP243" s="9"/>
      <c r="AYQ243" s="9"/>
      <c r="AYR243" s="9"/>
      <c r="AYS243" s="9"/>
      <c r="AYT243" s="9"/>
      <c r="AYU243" s="9"/>
      <c r="AYV243" s="9"/>
      <c r="AYW243" s="9"/>
      <c r="AYX243" s="9"/>
      <c r="AYY243" s="9"/>
      <c r="AYZ243" s="9"/>
      <c r="AZA243" s="9"/>
      <c r="AZB243" s="9"/>
      <c r="AZC243" s="9"/>
      <c r="AZD243" s="9"/>
      <c r="AZE243" s="9"/>
      <c r="AZF243" s="9"/>
      <c r="AZG243" s="9"/>
      <c r="AZH243" s="9"/>
      <c r="AZI243" s="9"/>
      <c r="AZJ243" s="9"/>
      <c r="AZK243" s="9"/>
      <c r="AZL243" s="9"/>
      <c r="AZM243" s="9"/>
      <c r="AZN243" s="9"/>
      <c r="AZO243" s="9"/>
      <c r="AZP243" s="9"/>
      <c r="AZQ243" s="9"/>
      <c r="AZR243" s="9"/>
      <c r="AZS243" s="9"/>
      <c r="AZT243" s="9"/>
      <c r="AZU243" s="9"/>
      <c r="AZV243" s="9"/>
      <c r="AZW243" s="9"/>
      <c r="AZX243" s="9"/>
      <c r="AZY243" s="9"/>
      <c r="AZZ243" s="9"/>
      <c r="BAA243" s="9"/>
      <c r="BAB243" s="9"/>
      <c r="BAC243" s="9"/>
      <c r="BAD243" s="9"/>
      <c r="BAE243" s="9"/>
      <c r="BAF243" s="9"/>
      <c r="BAG243" s="9"/>
      <c r="BAH243" s="9"/>
      <c r="BAI243" s="9"/>
      <c r="BAJ243" s="9"/>
      <c r="BAK243" s="9"/>
      <c r="BAL243" s="9"/>
      <c r="BAM243" s="9"/>
      <c r="BAN243" s="9"/>
      <c r="BAO243" s="9"/>
      <c r="BAP243" s="9"/>
      <c r="BAQ243" s="9"/>
      <c r="BAR243" s="9"/>
      <c r="BAS243" s="9"/>
      <c r="BAT243" s="9"/>
      <c r="BAU243" s="9"/>
      <c r="BAV243" s="9"/>
      <c r="BAW243" s="9"/>
      <c r="BAX243" s="9"/>
      <c r="BAY243" s="9"/>
      <c r="BAZ243" s="9"/>
      <c r="BBA243" s="9"/>
      <c r="BBB243" s="9"/>
      <c r="BBC243" s="9"/>
      <c r="BBD243" s="9"/>
      <c r="BBE243" s="9"/>
      <c r="BBF243" s="9"/>
      <c r="BBG243" s="9"/>
      <c r="BBH243" s="9"/>
      <c r="BBI243" s="9"/>
      <c r="BBJ243" s="9"/>
      <c r="BBK243" s="9"/>
      <c r="BBL243" s="9"/>
      <c r="BBM243" s="9"/>
      <c r="BBN243" s="9"/>
      <c r="BBO243" s="9"/>
      <c r="BBP243" s="9"/>
      <c r="BBQ243" s="9"/>
      <c r="BBR243" s="9"/>
      <c r="BBS243" s="9"/>
      <c r="BBT243" s="9"/>
      <c r="BBU243" s="9"/>
      <c r="BBV243" s="9"/>
      <c r="BBW243" s="9"/>
      <c r="BBX243" s="9"/>
      <c r="BBY243" s="9"/>
      <c r="BBZ243" s="9"/>
      <c r="BCA243" s="9"/>
      <c r="BCB243" s="9"/>
      <c r="BCC243" s="9"/>
      <c r="BCD243" s="9"/>
      <c r="BCE243" s="9"/>
      <c r="BCF243" s="9"/>
      <c r="BCG243" s="9"/>
      <c r="BCH243" s="9"/>
      <c r="BCI243" s="9"/>
      <c r="BCJ243" s="9"/>
      <c r="BCK243" s="9"/>
      <c r="BCL243" s="9"/>
      <c r="BCM243" s="9"/>
      <c r="BCN243" s="9"/>
      <c r="BCO243" s="9"/>
      <c r="BCP243" s="9"/>
      <c r="BCQ243" s="9"/>
      <c r="BCR243" s="9"/>
      <c r="BCS243" s="9"/>
      <c r="BCT243" s="9"/>
      <c r="BCU243" s="9"/>
      <c r="BCV243" s="9"/>
      <c r="BCW243" s="9"/>
      <c r="BCX243" s="9"/>
      <c r="BCY243" s="9"/>
      <c r="BCZ243" s="9"/>
      <c r="BDA243" s="9"/>
      <c r="BDB243" s="9"/>
      <c r="BDC243" s="9"/>
      <c r="BDD243" s="9"/>
      <c r="BDE243" s="9"/>
      <c r="BDF243" s="9"/>
      <c r="BDG243" s="9"/>
      <c r="BDH243" s="9"/>
      <c r="BDI243" s="9"/>
      <c r="BDJ243" s="9"/>
      <c r="BDK243" s="9"/>
      <c r="BDL243" s="9"/>
      <c r="BDM243" s="9"/>
      <c r="BDN243" s="9"/>
      <c r="BDO243" s="9"/>
      <c r="BDP243" s="9"/>
      <c r="BDQ243" s="9"/>
      <c r="BDR243" s="9"/>
      <c r="BDS243" s="9"/>
      <c r="BDT243" s="9"/>
      <c r="BDU243" s="9"/>
      <c r="BDV243" s="9"/>
      <c r="BDW243" s="9"/>
      <c r="BDX243" s="9"/>
      <c r="BDY243" s="9"/>
      <c r="BDZ243" s="9"/>
      <c r="BEA243" s="9"/>
      <c r="BEB243" s="9"/>
      <c r="BEC243" s="9"/>
      <c r="BED243" s="9"/>
      <c r="BEE243" s="9"/>
      <c r="BEF243" s="9"/>
      <c r="BEG243" s="9"/>
      <c r="BEH243" s="9"/>
      <c r="BEI243" s="9"/>
      <c r="BEJ243" s="9"/>
      <c r="BEK243" s="9"/>
      <c r="BEL243" s="9"/>
      <c r="BEM243" s="9"/>
      <c r="BEN243" s="9"/>
      <c r="BEO243" s="9"/>
      <c r="BEP243" s="9"/>
      <c r="BEQ243" s="9"/>
      <c r="BER243" s="9"/>
      <c r="BES243" s="9"/>
      <c r="BET243" s="9"/>
      <c r="BEU243" s="9"/>
      <c r="BEV243" s="9"/>
      <c r="BEW243" s="9"/>
      <c r="BEX243" s="9"/>
      <c r="BEY243" s="9"/>
      <c r="BEZ243" s="9"/>
      <c r="BFA243" s="9"/>
      <c r="BFB243" s="9"/>
      <c r="BFC243" s="9"/>
      <c r="BFD243" s="9"/>
      <c r="BFE243" s="9"/>
      <c r="BFF243" s="9"/>
      <c r="BFG243" s="9"/>
      <c r="BFH243" s="9"/>
      <c r="BFI243" s="9"/>
      <c r="BFJ243" s="9"/>
      <c r="BFK243" s="9"/>
      <c r="BFL243" s="9"/>
      <c r="BFM243" s="9"/>
      <c r="BFN243" s="9"/>
      <c r="BFO243" s="9"/>
      <c r="BFP243" s="9"/>
      <c r="BFQ243" s="9"/>
      <c r="BFR243" s="9"/>
      <c r="BFS243" s="9"/>
      <c r="BFT243" s="9"/>
      <c r="BFU243" s="9"/>
      <c r="BFV243" s="9"/>
      <c r="BFW243" s="9"/>
      <c r="BFX243" s="9"/>
      <c r="BFY243" s="9"/>
      <c r="BFZ243" s="9"/>
      <c r="BGA243" s="9"/>
      <c r="BGB243" s="9"/>
      <c r="BGC243" s="9"/>
      <c r="BGD243" s="9"/>
      <c r="BGE243" s="9"/>
      <c r="BGF243" s="9"/>
      <c r="BGG243" s="9"/>
      <c r="BGH243" s="9"/>
      <c r="BGI243" s="9"/>
      <c r="BGJ243" s="9"/>
      <c r="BGK243" s="9"/>
      <c r="BGL243" s="9"/>
      <c r="BGM243" s="9"/>
      <c r="BGN243" s="9"/>
      <c r="BGO243" s="9"/>
      <c r="BGP243" s="9"/>
      <c r="BGQ243" s="9"/>
      <c r="BGR243" s="9"/>
      <c r="BGS243" s="9"/>
      <c r="BGT243" s="9"/>
      <c r="BGU243" s="9"/>
      <c r="BGV243" s="9"/>
      <c r="BGW243" s="9"/>
      <c r="BGX243" s="9"/>
      <c r="BGY243" s="9"/>
      <c r="BGZ243" s="9"/>
      <c r="BHA243" s="9"/>
      <c r="BHB243" s="9"/>
      <c r="BHC243" s="9"/>
      <c r="BHD243" s="9"/>
      <c r="BHE243" s="9"/>
      <c r="BHF243" s="9"/>
      <c r="BHG243" s="9"/>
      <c r="BHH243" s="9"/>
      <c r="BHI243" s="9"/>
      <c r="BHJ243" s="9"/>
      <c r="BHK243" s="9"/>
      <c r="BHL243" s="9"/>
      <c r="BHM243" s="9"/>
      <c r="BHN243" s="9"/>
      <c r="BHO243" s="9"/>
      <c r="BHP243" s="9"/>
      <c r="BHQ243" s="9"/>
      <c r="BHR243" s="9"/>
      <c r="BHS243" s="9"/>
      <c r="BHT243" s="9"/>
      <c r="BHU243" s="9"/>
      <c r="BHV243" s="9"/>
      <c r="BHW243" s="9"/>
      <c r="BHX243" s="9"/>
      <c r="BHY243" s="9"/>
      <c r="BHZ243" s="9"/>
      <c r="BIA243" s="9"/>
      <c r="BIB243" s="9"/>
      <c r="BIC243" s="9"/>
      <c r="BID243" s="9"/>
      <c r="BIE243" s="9"/>
      <c r="BIF243" s="9"/>
      <c r="BIG243" s="9"/>
      <c r="BIH243" s="9"/>
      <c r="BII243" s="9"/>
      <c r="BIJ243" s="9"/>
      <c r="BIK243" s="9"/>
      <c r="BIL243" s="9"/>
      <c r="BIM243" s="9"/>
      <c r="BIN243" s="9"/>
      <c r="BIO243" s="9"/>
      <c r="BIP243" s="9"/>
      <c r="BIQ243" s="9"/>
      <c r="BIR243" s="9"/>
      <c r="BIS243" s="9"/>
      <c r="BIT243" s="9"/>
      <c r="BIU243" s="9"/>
      <c r="BIV243" s="9"/>
      <c r="BIW243" s="9"/>
      <c r="BIX243" s="9"/>
      <c r="BIY243" s="9"/>
      <c r="BIZ243" s="9"/>
      <c r="BJA243" s="9"/>
      <c r="BJB243" s="9"/>
      <c r="BJC243" s="9"/>
      <c r="BJD243" s="9"/>
      <c r="BJE243" s="9"/>
      <c r="BJF243" s="9"/>
      <c r="BJG243" s="9"/>
      <c r="BJH243" s="9"/>
      <c r="BJI243" s="9"/>
      <c r="BJJ243" s="9"/>
      <c r="BJK243" s="9"/>
      <c r="BJL243" s="9"/>
      <c r="BJM243" s="9"/>
      <c r="BJN243" s="9"/>
      <c r="BJO243" s="9"/>
      <c r="BJP243" s="9"/>
      <c r="BJQ243" s="9"/>
      <c r="BJR243" s="9"/>
      <c r="BJS243" s="9"/>
      <c r="BJT243" s="9"/>
      <c r="BJU243" s="9"/>
      <c r="BJV243" s="9"/>
      <c r="BJW243" s="9"/>
      <c r="BJX243" s="9"/>
      <c r="BJY243" s="9"/>
      <c r="BJZ243" s="9"/>
      <c r="BKA243" s="9"/>
      <c r="BKB243" s="9"/>
      <c r="BKC243" s="9"/>
      <c r="BKD243" s="9"/>
      <c r="BKE243" s="9"/>
      <c r="BKF243" s="9"/>
      <c r="BKG243" s="9"/>
      <c r="BKH243" s="9"/>
      <c r="BKI243" s="9"/>
      <c r="BKJ243" s="9"/>
      <c r="BKK243" s="9"/>
      <c r="BKL243" s="9"/>
      <c r="BKM243" s="9"/>
      <c r="BKN243" s="9"/>
      <c r="BKO243" s="9"/>
      <c r="BKP243" s="9"/>
      <c r="BKQ243" s="9"/>
      <c r="BKR243" s="9"/>
      <c r="BKS243" s="9"/>
      <c r="BKT243" s="9"/>
      <c r="BKU243" s="9"/>
      <c r="BKV243" s="9"/>
      <c r="BKW243" s="9"/>
      <c r="BKX243" s="9"/>
      <c r="BKY243" s="9"/>
      <c r="BKZ243" s="9"/>
      <c r="BLA243" s="9"/>
      <c r="BLB243" s="9"/>
      <c r="BLC243" s="9"/>
      <c r="BLD243" s="9"/>
      <c r="BLE243" s="9"/>
      <c r="BLF243" s="9"/>
      <c r="BLG243" s="9"/>
      <c r="BLH243" s="9"/>
      <c r="BLI243" s="9"/>
      <c r="BLJ243" s="9"/>
      <c r="BLK243" s="9"/>
      <c r="BLL243" s="9"/>
      <c r="BLM243" s="9"/>
      <c r="BLN243" s="9"/>
      <c r="BLO243" s="9"/>
      <c r="BLP243" s="9"/>
      <c r="BLQ243" s="9"/>
      <c r="BLR243" s="9"/>
      <c r="BLS243" s="9"/>
      <c r="BLT243" s="9"/>
      <c r="BLU243" s="9"/>
      <c r="BLV243" s="9"/>
      <c r="BLW243" s="9"/>
      <c r="BLX243" s="9"/>
      <c r="BLY243" s="9"/>
      <c r="BLZ243" s="9"/>
      <c r="BMA243" s="9"/>
      <c r="BMB243" s="9"/>
      <c r="BMC243" s="9"/>
      <c r="BMD243" s="9"/>
      <c r="BME243" s="9"/>
      <c r="BMF243" s="9"/>
      <c r="BMG243" s="9"/>
      <c r="BMH243" s="9"/>
      <c r="BMI243" s="9"/>
      <c r="BMJ243" s="9"/>
      <c r="BMK243" s="9"/>
      <c r="BML243" s="9"/>
      <c r="BMM243" s="9"/>
      <c r="BMN243" s="9"/>
      <c r="BMO243" s="9"/>
      <c r="BMP243" s="9"/>
      <c r="BMQ243" s="9"/>
      <c r="BMR243" s="9"/>
      <c r="BMS243" s="9"/>
      <c r="BMT243" s="9"/>
      <c r="BMU243" s="9"/>
      <c r="BMV243" s="9"/>
      <c r="BMW243" s="9"/>
      <c r="BMX243" s="9"/>
      <c r="BMY243" s="9"/>
      <c r="BMZ243" s="9"/>
      <c r="BNA243" s="9"/>
      <c r="BNB243" s="9"/>
      <c r="BNC243" s="9"/>
      <c r="BND243" s="9"/>
      <c r="BNE243" s="9"/>
      <c r="BNF243" s="9"/>
      <c r="BNG243" s="9"/>
      <c r="BNH243" s="9"/>
      <c r="BNI243" s="9"/>
      <c r="BNJ243" s="9"/>
      <c r="BNK243" s="9"/>
      <c r="BNL243" s="9"/>
      <c r="BNM243" s="9"/>
      <c r="BNN243" s="9"/>
      <c r="BNO243" s="9"/>
      <c r="BNP243" s="9"/>
      <c r="BNQ243" s="9"/>
      <c r="BNR243" s="9"/>
      <c r="BNS243" s="9"/>
      <c r="BNT243" s="9"/>
      <c r="BNU243" s="9"/>
      <c r="BNV243" s="9"/>
      <c r="BNW243" s="9"/>
      <c r="BNX243" s="9"/>
      <c r="BNY243" s="9"/>
      <c r="BNZ243" s="9"/>
      <c r="BOA243" s="9"/>
      <c r="BOB243" s="9"/>
      <c r="BOC243" s="9"/>
      <c r="BOD243" s="9"/>
      <c r="BOE243" s="9"/>
      <c r="BOF243" s="9"/>
      <c r="BOG243" s="9"/>
      <c r="BOH243" s="9"/>
      <c r="BOI243" s="9"/>
      <c r="BOJ243" s="9"/>
      <c r="BOK243" s="9"/>
      <c r="BOL243" s="9"/>
      <c r="BOM243" s="9"/>
      <c r="BON243" s="9"/>
      <c r="BOO243" s="9"/>
      <c r="BOP243" s="9"/>
      <c r="BOQ243" s="9"/>
      <c r="BOR243" s="9"/>
      <c r="BOS243" s="9"/>
      <c r="BOT243" s="9"/>
      <c r="BOU243" s="9"/>
      <c r="BOV243" s="9"/>
      <c r="BOW243" s="9"/>
      <c r="BOX243" s="9"/>
      <c r="BOY243" s="9"/>
      <c r="BOZ243" s="9"/>
      <c r="BPA243" s="9"/>
      <c r="BPB243" s="9"/>
      <c r="BPC243" s="9"/>
      <c r="BPD243" s="9"/>
      <c r="BPE243" s="9"/>
      <c r="BPF243" s="9"/>
      <c r="BPG243" s="9"/>
      <c r="BPH243" s="9"/>
      <c r="BPI243" s="9"/>
      <c r="BPJ243" s="9"/>
      <c r="BPK243" s="9"/>
      <c r="BPL243" s="9"/>
      <c r="BPM243" s="9"/>
      <c r="BPN243" s="9"/>
      <c r="BPO243" s="9"/>
      <c r="BPP243" s="9"/>
      <c r="BPQ243" s="9"/>
      <c r="BPR243" s="9"/>
      <c r="BPS243" s="9"/>
      <c r="BPT243" s="9"/>
      <c r="BPU243" s="9"/>
      <c r="BPV243" s="9"/>
      <c r="BPW243" s="9"/>
      <c r="BPX243" s="9"/>
      <c r="BPY243" s="9"/>
      <c r="BPZ243" s="9"/>
      <c r="BQA243" s="9"/>
      <c r="BQB243" s="9"/>
      <c r="BQC243" s="9"/>
      <c r="BQD243" s="9"/>
      <c r="BQE243" s="9"/>
      <c r="BQF243" s="9"/>
      <c r="BQG243" s="9"/>
      <c r="BQH243" s="9"/>
      <c r="BQI243" s="9"/>
      <c r="BQJ243" s="9"/>
      <c r="BQK243" s="9"/>
      <c r="BQL243" s="9"/>
      <c r="BQM243" s="9"/>
      <c r="BQN243" s="9"/>
      <c r="BQO243" s="9"/>
      <c r="BQP243" s="9"/>
      <c r="BQQ243" s="9"/>
      <c r="BQR243" s="9"/>
      <c r="BQS243" s="9"/>
      <c r="BQT243" s="9"/>
      <c r="BQU243" s="9"/>
      <c r="BQV243" s="9"/>
      <c r="BQW243" s="9"/>
      <c r="BQX243" s="9"/>
      <c r="BQY243" s="9"/>
      <c r="BQZ243" s="9"/>
      <c r="BRA243" s="9"/>
      <c r="BRB243" s="9"/>
      <c r="BRC243" s="9"/>
      <c r="BRD243" s="9"/>
      <c r="BRE243" s="9"/>
      <c r="BRF243" s="9"/>
      <c r="BRG243" s="9"/>
      <c r="BRH243" s="9"/>
      <c r="BRI243" s="9"/>
      <c r="BRJ243" s="9"/>
      <c r="BRK243" s="9"/>
      <c r="BRL243" s="9"/>
      <c r="BRM243" s="9"/>
      <c r="BRN243" s="9"/>
      <c r="BRO243" s="9"/>
      <c r="BRP243" s="9"/>
      <c r="BRQ243" s="9"/>
      <c r="BRR243" s="9"/>
      <c r="BRS243" s="9"/>
      <c r="BRT243" s="9"/>
      <c r="BRU243" s="9"/>
      <c r="BRV243" s="9"/>
      <c r="BRW243" s="9"/>
      <c r="BRX243" s="9"/>
      <c r="BRY243" s="9"/>
      <c r="BRZ243" s="9"/>
      <c r="BSA243" s="9"/>
      <c r="BSB243" s="9"/>
      <c r="BSC243" s="9"/>
      <c r="BSD243" s="9"/>
    </row>
    <row r="244" ht="14.25" customHeight="1">
      <c r="A244" s="9">
        <v>8.0</v>
      </c>
      <c r="B244" s="9" t="s">
        <v>11947</v>
      </c>
      <c r="C244" s="9" t="s">
        <v>11948</v>
      </c>
      <c r="D244" s="9" t="s">
        <v>11948</v>
      </c>
      <c r="E244" s="9"/>
      <c r="F244" s="9">
        <v>45.0</v>
      </c>
      <c r="G244" s="9" t="s">
        <v>13911</v>
      </c>
      <c r="H244" s="9"/>
      <c r="I244" s="9"/>
      <c r="J244" s="9"/>
      <c r="K244" s="9">
        <v>1.0</v>
      </c>
      <c r="L244" s="9">
        <v>42.0</v>
      </c>
      <c r="M244" s="9">
        <v>2.0</v>
      </c>
      <c r="N244" s="9"/>
      <c r="O244" s="9"/>
      <c r="P244" s="9">
        <v>0.0</v>
      </c>
      <c r="Q244" s="9" t="s">
        <v>13912</v>
      </c>
      <c r="R244" s="9"/>
      <c r="S244" s="9" t="s">
        <v>3567</v>
      </c>
      <c r="T244" s="9" t="s">
        <v>3566</v>
      </c>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c r="DN244" s="9"/>
      <c r="DO244" s="9"/>
      <c r="DP244" s="9"/>
      <c r="DQ244" s="9"/>
      <c r="DR244" s="9"/>
      <c r="DS244" s="9"/>
      <c r="DT244" s="9"/>
      <c r="DU244" s="9"/>
      <c r="DV244" s="9"/>
      <c r="DW244" s="9"/>
      <c r="DX244" s="9"/>
      <c r="DY244" s="9"/>
      <c r="DZ244" s="9"/>
      <c r="EA244" s="9"/>
      <c r="EB244" s="9"/>
      <c r="EC244" s="9"/>
      <c r="ED244" s="9"/>
      <c r="EE244" s="9"/>
      <c r="EF244" s="9"/>
      <c r="EG244" s="9"/>
      <c r="EH244" s="9"/>
      <c r="EI244" s="9"/>
      <c r="EJ244" s="9"/>
      <c r="EK244" s="9"/>
      <c r="EL244" s="9"/>
      <c r="EM244" s="9"/>
      <c r="EN244" s="9"/>
      <c r="EO244" s="9"/>
      <c r="EP244" s="9"/>
      <c r="EQ244" s="9"/>
      <c r="ER244" s="9"/>
      <c r="ES244" s="9"/>
      <c r="ET244" s="9"/>
      <c r="EU244" s="9"/>
      <c r="EV244" s="9"/>
      <c r="EW244" s="9"/>
      <c r="EX244" s="9"/>
      <c r="EY244" s="9"/>
      <c r="EZ244" s="9"/>
      <c r="FA244" s="9"/>
      <c r="FB244" s="9"/>
      <c r="FC244" s="9"/>
      <c r="FD244" s="9"/>
      <c r="FE244" s="9"/>
      <c r="FF244" s="9"/>
      <c r="FG244" s="9"/>
      <c r="FH244" s="9"/>
      <c r="FI244" s="9"/>
      <c r="FJ244" s="9"/>
      <c r="FK244" s="9"/>
      <c r="FL244" s="9"/>
      <c r="FM244" s="9"/>
      <c r="FN244" s="9"/>
      <c r="FO244" s="9"/>
      <c r="FP244" s="9"/>
      <c r="FQ244" s="9"/>
      <c r="FR244" s="9"/>
      <c r="FS244" s="9"/>
      <c r="FT244" s="9"/>
      <c r="FU244" s="9"/>
      <c r="FV244" s="9"/>
      <c r="FW244" s="9"/>
      <c r="FX244" s="9"/>
      <c r="FY244" s="9"/>
      <c r="FZ244" s="9"/>
      <c r="GA244" s="9"/>
      <c r="GB244" s="9"/>
      <c r="GC244" s="9"/>
      <c r="GD244" s="9"/>
      <c r="GE244" s="9"/>
      <c r="GF244" s="9"/>
      <c r="GG244" s="9"/>
      <c r="GH244" s="9"/>
      <c r="GI244" s="9"/>
      <c r="GJ244" s="9"/>
      <c r="GK244" s="9"/>
      <c r="GL244" s="9"/>
      <c r="GM244" s="9"/>
      <c r="GN244" s="9"/>
      <c r="GO244" s="9"/>
      <c r="GP244" s="9"/>
      <c r="GQ244" s="9"/>
      <c r="GR244" s="9"/>
      <c r="GS244" s="9"/>
      <c r="GT244" s="9"/>
      <c r="GU244" s="9"/>
      <c r="GV244" s="9"/>
      <c r="GW244" s="9"/>
      <c r="GX244" s="9"/>
      <c r="GY244" s="9"/>
      <c r="GZ244" s="9"/>
      <c r="HA244" s="9"/>
      <c r="HB244" s="9"/>
      <c r="HC244" s="9"/>
      <c r="HD244" s="9"/>
      <c r="HE244" s="9"/>
      <c r="HF244" s="9"/>
      <c r="HG244" s="9"/>
      <c r="HH244" s="9"/>
      <c r="HI244" s="9"/>
      <c r="HJ244" s="9"/>
      <c r="HK244" s="9"/>
      <c r="HL244" s="9"/>
      <c r="HM244" s="9"/>
      <c r="HN244" s="9"/>
      <c r="HO244" s="9"/>
      <c r="HP244" s="9"/>
      <c r="HQ244" s="9"/>
      <c r="HR244" s="9"/>
      <c r="HS244" s="9"/>
      <c r="HT244" s="9"/>
      <c r="HU244" s="9"/>
      <c r="HV244" s="9"/>
      <c r="HW244" s="9"/>
      <c r="HX244" s="9"/>
      <c r="HY244" s="9"/>
      <c r="HZ244" s="9"/>
      <c r="IA244" s="9"/>
      <c r="IB244" s="9"/>
      <c r="IC244" s="9"/>
      <c r="ID244" s="9"/>
      <c r="IE244" s="9"/>
      <c r="IF244" s="9"/>
      <c r="IG244" s="9"/>
      <c r="IH244" s="9"/>
      <c r="II244" s="9"/>
      <c r="IJ244" s="9"/>
      <c r="IK244" s="9"/>
      <c r="IL244" s="9"/>
      <c r="IM244" s="9"/>
      <c r="IN244" s="9"/>
      <c r="IO244" s="9"/>
      <c r="IP244" s="9"/>
      <c r="IQ244" s="9"/>
      <c r="IR244" s="9"/>
      <c r="IS244" s="9"/>
      <c r="IT244" s="9"/>
      <c r="IU244" s="9"/>
      <c r="IV244" s="9"/>
      <c r="IW244" s="9"/>
      <c r="IX244" s="9"/>
      <c r="IY244" s="9"/>
      <c r="IZ244" s="9"/>
      <c r="JA244" s="9"/>
      <c r="JB244" s="9"/>
      <c r="JC244" s="9"/>
      <c r="JD244" s="9"/>
      <c r="JE244" s="9"/>
      <c r="JF244" s="9"/>
      <c r="JG244" s="9"/>
      <c r="JH244" s="9"/>
      <c r="JI244" s="9"/>
      <c r="JJ244" s="9"/>
      <c r="JK244" s="9"/>
      <c r="JL244" s="9"/>
      <c r="JM244" s="9"/>
      <c r="JN244" s="9"/>
      <c r="JO244" s="9"/>
      <c r="JP244" s="9"/>
      <c r="JQ244" s="9"/>
      <c r="JR244" s="9"/>
      <c r="JS244" s="9"/>
      <c r="JT244" s="9"/>
      <c r="JU244" s="9"/>
      <c r="JV244" s="9"/>
      <c r="JW244" s="9"/>
      <c r="JX244" s="9"/>
      <c r="JY244" s="9"/>
      <c r="JZ244" s="9"/>
      <c r="KA244" s="9"/>
      <c r="KB244" s="9"/>
      <c r="KC244" s="9"/>
      <c r="KD244" s="9"/>
      <c r="KE244" s="9"/>
      <c r="KF244" s="9"/>
      <c r="KG244" s="9"/>
      <c r="KH244" s="9"/>
      <c r="KI244" s="9"/>
      <c r="KJ244" s="9"/>
      <c r="KK244" s="9"/>
      <c r="KL244" s="9"/>
      <c r="KM244" s="9"/>
      <c r="KN244" s="9"/>
      <c r="KO244" s="9"/>
      <c r="KP244" s="9"/>
      <c r="KQ244" s="9"/>
      <c r="KR244" s="9"/>
      <c r="KS244" s="9"/>
      <c r="KT244" s="9"/>
      <c r="KU244" s="9"/>
      <c r="KV244" s="9"/>
      <c r="KW244" s="9"/>
      <c r="KX244" s="9"/>
      <c r="KY244" s="9"/>
      <c r="KZ244" s="9"/>
      <c r="LA244" s="9"/>
      <c r="LB244" s="9"/>
      <c r="LC244" s="9"/>
      <c r="LD244" s="9"/>
      <c r="LE244" s="9"/>
      <c r="LF244" s="9"/>
      <c r="LG244" s="9"/>
      <c r="LH244" s="9"/>
      <c r="LI244" s="9"/>
      <c r="LJ244" s="9"/>
      <c r="LK244" s="9"/>
      <c r="LL244" s="9"/>
      <c r="LM244" s="9"/>
      <c r="LN244" s="9"/>
      <c r="LO244" s="9"/>
      <c r="LP244" s="9"/>
      <c r="LQ244" s="9"/>
      <c r="LR244" s="9"/>
      <c r="LS244" s="9"/>
      <c r="LT244" s="9"/>
      <c r="LU244" s="9"/>
      <c r="LV244" s="9"/>
      <c r="LW244" s="9"/>
      <c r="LX244" s="9"/>
      <c r="LY244" s="9"/>
      <c r="LZ244" s="9"/>
      <c r="MA244" s="9"/>
      <c r="MB244" s="9"/>
      <c r="MC244" s="9"/>
      <c r="MD244" s="9"/>
      <c r="ME244" s="9"/>
      <c r="MF244" s="9"/>
      <c r="MG244" s="9"/>
      <c r="MH244" s="9"/>
      <c r="MI244" s="9"/>
      <c r="MJ244" s="9"/>
      <c r="MK244" s="9"/>
      <c r="ML244" s="9"/>
      <c r="MM244" s="9"/>
      <c r="MN244" s="9"/>
      <c r="MO244" s="9"/>
      <c r="MP244" s="9"/>
      <c r="MQ244" s="9"/>
      <c r="MR244" s="9"/>
      <c r="MS244" s="9"/>
      <c r="MT244" s="9"/>
      <c r="MU244" s="9"/>
      <c r="MV244" s="9"/>
      <c r="MW244" s="9"/>
      <c r="MX244" s="9"/>
      <c r="MY244" s="9"/>
      <c r="MZ244" s="9"/>
      <c r="NA244" s="9"/>
      <c r="NB244" s="9"/>
      <c r="NC244" s="9"/>
      <c r="ND244" s="9"/>
      <c r="NE244" s="9"/>
      <c r="NF244" s="9"/>
      <c r="NG244" s="9"/>
      <c r="NH244" s="9"/>
      <c r="NI244" s="9"/>
      <c r="NJ244" s="9"/>
      <c r="NK244" s="9"/>
      <c r="NL244" s="9"/>
      <c r="NM244" s="9"/>
      <c r="NN244" s="9"/>
      <c r="NO244" s="9"/>
      <c r="NP244" s="9"/>
      <c r="NQ244" s="9"/>
      <c r="NR244" s="9"/>
      <c r="NS244" s="9"/>
      <c r="NT244" s="9"/>
      <c r="NU244" s="9"/>
      <c r="NV244" s="9"/>
      <c r="NW244" s="9"/>
      <c r="NX244" s="9"/>
      <c r="NY244" s="9"/>
      <c r="NZ244" s="9"/>
      <c r="OA244" s="9"/>
      <c r="OB244" s="9"/>
      <c r="OC244" s="9"/>
      <c r="OD244" s="9"/>
      <c r="OE244" s="9"/>
      <c r="OF244" s="9"/>
      <c r="OG244" s="9"/>
      <c r="OH244" s="9"/>
      <c r="OI244" s="9"/>
      <c r="OJ244" s="9"/>
      <c r="OK244" s="9"/>
      <c r="OL244" s="9"/>
      <c r="OM244" s="9"/>
      <c r="ON244" s="9"/>
      <c r="OO244" s="9"/>
      <c r="OP244" s="9"/>
      <c r="OQ244" s="9"/>
      <c r="OR244" s="9"/>
      <c r="OS244" s="9"/>
      <c r="OT244" s="9"/>
      <c r="OU244" s="9"/>
      <c r="OV244" s="9"/>
      <c r="OW244" s="9"/>
      <c r="OX244" s="9"/>
      <c r="OY244" s="9"/>
      <c r="OZ244" s="9"/>
      <c r="PA244" s="9"/>
      <c r="PB244" s="9"/>
      <c r="PC244" s="9"/>
      <c r="PD244" s="9"/>
      <c r="PE244" s="9"/>
      <c r="PF244" s="9"/>
      <c r="PG244" s="9"/>
      <c r="PH244" s="9"/>
      <c r="PI244" s="9"/>
      <c r="PJ244" s="9"/>
      <c r="PK244" s="9"/>
      <c r="PL244" s="9"/>
      <c r="PM244" s="9"/>
      <c r="PN244" s="9"/>
      <c r="PO244" s="9"/>
      <c r="PP244" s="9"/>
      <c r="PQ244" s="9"/>
      <c r="PR244" s="9"/>
      <c r="PS244" s="9"/>
      <c r="PT244" s="9"/>
      <c r="PU244" s="9"/>
      <c r="PV244" s="9"/>
      <c r="PW244" s="9"/>
      <c r="PX244" s="9"/>
      <c r="PY244" s="9"/>
      <c r="PZ244" s="9"/>
      <c r="QA244" s="9"/>
      <c r="QB244" s="9"/>
      <c r="QC244" s="9"/>
      <c r="QD244" s="9"/>
      <c r="QE244" s="9"/>
      <c r="QF244" s="9"/>
      <c r="QG244" s="9"/>
      <c r="QH244" s="9"/>
      <c r="QI244" s="9"/>
      <c r="QJ244" s="9"/>
      <c r="QK244" s="9"/>
      <c r="QL244" s="9"/>
      <c r="QM244" s="9"/>
      <c r="QN244" s="9"/>
      <c r="QO244" s="9"/>
      <c r="QP244" s="9"/>
      <c r="QQ244" s="9"/>
      <c r="QR244" s="9"/>
      <c r="QS244" s="9"/>
      <c r="QT244" s="9"/>
      <c r="QU244" s="9"/>
      <c r="QV244" s="9"/>
      <c r="QW244" s="9"/>
      <c r="QX244" s="9"/>
      <c r="QY244" s="9"/>
      <c r="QZ244" s="9"/>
      <c r="RA244" s="9"/>
      <c r="RB244" s="9"/>
      <c r="RC244" s="9"/>
      <c r="RD244" s="9"/>
      <c r="RE244" s="9"/>
      <c r="RF244" s="9"/>
      <c r="RG244" s="9"/>
      <c r="RH244" s="9"/>
      <c r="RI244" s="9"/>
      <c r="RJ244" s="9"/>
      <c r="RK244" s="9"/>
      <c r="RL244" s="9"/>
      <c r="RM244" s="9"/>
      <c r="RN244" s="9"/>
      <c r="RO244" s="9"/>
      <c r="RP244" s="9"/>
      <c r="RQ244" s="9"/>
      <c r="RR244" s="9"/>
      <c r="RS244" s="9"/>
      <c r="RT244" s="9"/>
      <c r="RU244" s="9"/>
      <c r="RV244" s="9"/>
      <c r="RW244" s="9"/>
      <c r="RX244" s="9"/>
      <c r="RY244" s="9"/>
      <c r="RZ244" s="9"/>
      <c r="SA244" s="9"/>
      <c r="SB244" s="9"/>
      <c r="SC244" s="9"/>
      <c r="SD244" s="9"/>
      <c r="SE244" s="9"/>
      <c r="SF244" s="9"/>
      <c r="SG244" s="9"/>
      <c r="SH244" s="9"/>
      <c r="SI244" s="9"/>
      <c r="SJ244" s="9"/>
      <c r="SK244" s="9"/>
      <c r="SL244" s="9"/>
      <c r="SM244" s="9"/>
      <c r="SN244" s="9"/>
      <c r="SO244" s="9"/>
      <c r="SP244" s="9"/>
      <c r="SQ244" s="9"/>
      <c r="SR244" s="9"/>
      <c r="SS244" s="9"/>
      <c r="ST244" s="9"/>
      <c r="SU244" s="9"/>
      <c r="SV244" s="9"/>
      <c r="SW244" s="9"/>
      <c r="SX244" s="9"/>
      <c r="SY244" s="9"/>
      <c r="SZ244" s="9"/>
      <c r="TA244" s="9"/>
      <c r="TB244" s="9"/>
      <c r="TC244" s="9"/>
      <c r="TD244" s="9"/>
      <c r="TE244" s="9"/>
      <c r="TF244" s="9"/>
      <c r="TG244" s="9"/>
      <c r="TH244" s="9"/>
      <c r="TI244" s="9"/>
      <c r="TJ244" s="9"/>
      <c r="TK244" s="9"/>
      <c r="TL244" s="9"/>
      <c r="TM244" s="9"/>
      <c r="TN244" s="9"/>
      <c r="TO244" s="9"/>
      <c r="ANB244" s="9"/>
      <c r="ANC244" s="9"/>
      <c r="AND244" s="9"/>
      <c r="ANE244" s="9"/>
      <c r="ANF244" s="9"/>
      <c r="ANG244" s="9"/>
      <c r="ANH244" s="9"/>
      <c r="ANI244" s="9"/>
      <c r="ANJ244" s="9"/>
      <c r="ANK244" s="9"/>
      <c r="ANL244" s="9"/>
      <c r="ANM244" s="9"/>
      <c r="ANN244" s="9"/>
      <c r="ANO244" s="9"/>
      <c r="ANP244" s="9"/>
      <c r="ANQ244" s="9"/>
      <c r="ANR244" s="9"/>
      <c r="ANS244" s="9"/>
      <c r="ANT244" s="9"/>
      <c r="ANU244" s="9"/>
      <c r="ANV244" s="9"/>
      <c r="ANW244" s="9"/>
      <c r="ANX244" s="9"/>
      <c r="ANY244" s="9"/>
      <c r="ANZ244" s="9"/>
      <c r="AOA244" s="9"/>
      <c r="AOB244" s="9"/>
      <c r="AOC244" s="9"/>
      <c r="AOD244" s="9"/>
      <c r="AOE244" s="9"/>
      <c r="AOF244" s="9"/>
      <c r="AOG244" s="9"/>
      <c r="AOH244" s="9"/>
      <c r="AOI244" s="9"/>
      <c r="AOJ244" s="9"/>
      <c r="AOK244" s="9"/>
      <c r="AOL244" s="9"/>
      <c r="AOM244" s="9"/>
      <c r="AON244" s="9"/>
      <c r="AOO244" s="9"/>
      <c r="AOP244" s="9"/>
      <c r="AOQ244" s="9"/>
      <c r="AOR244" s="9"/>
      <c r="AOS244" s="9"/>
      <c r="AOT244" s="9"/>
      <c r="AOU244" s="9"/>
      <c r="AOV244" s="9"/>
      <c r="AOW244" s="9"/>
      <c r="AOX244" s="9"/>
      <c r="AOY244" s="9"/>
      <c r="AOZ244" s="9"/>
      <c r="APA244" s="9"/>
      <c r="APB244" s="9"/>
      <c r="APC244" s="9"/>
      <c r="APD244" s="9"/>
      <c r="APE244" s="9"/>
      <c r="APF244" s="9"/>
      <c r="APG244" s="9"/>
      <c r="APH244" s="9"/>
      <c r="API244" s="9"/>
      <c r="APJ244" s="9"/>
      <c r="APK244" s="9"/>
      <c r="APL244" s="9"/>
      <c r="APM244" s="9"/>
      <c r="APN244" s="9"/>
      <c r="APO244" s="9"/>
      <c r="APP244" s="9"/>
      <c r="APQ244" s="9"/>
      <c r="APR244" s="9"/>
      <c r="APS244" s="9"/>
      <c r="APT244" s="9"/>
      <c r="APU244" s="9"/>
      <c r="APV244" s="9"/>
      <c r="APW244" s="9"/>
      <c r="APX244" s="9"/>
      <c r="APY244" s="9"/>
      <c r="APZ244" s="9"/>
      <c r="AQA244" s="9"/>
      <c r="AQB244" s="9"/>
      <c r="AQC244" s="9"/>
      <c r="AQD244" s="9"/>
      <c r="AQE244" s="9"/>
      <c r="AQF244" s="9"/>
      <c r="AQG244" s="9"/>
      <c r="AQH244" s="9"/>
      <c r="AQI244" s="9"/>
      <c r="AQJ244" s="9"/>
      <c r="AQK244" s="9"/>
      <c r="AQL244" s="9"/>
      <c r="AQM244" s="9"/>
      <c r="AQN244" s="9"/>
      <c r="AQO244" s="9"/>
      <c r="AQP244" s="9"/>
      <c r="AQQ244" s="9"/>
      <c r="AQR244" s="9"/>
      <c r="AQS244" s="9"/>
      <c r="AQT244" s="9"/>
      <c r="AQU244" s="9"/>
      <c r="AQV244" s="9"/>
      <c r="AQW244" s="9"/>
      <c r="AQX244" s="9"/>
      <c r="AQY244" s="9"/>
      <c r="AQZ244" s="9"/>
      <c r="ARA244" s="9"/>
      <c r="ARB244" s="9"/>
      <c r="ARC244" s="9"/>
      <c r="ARD244" s="9"/>
      <c r="ARE244" s="9"/>
      <c r="ARF244" s="9"/>
      <c r="ARG244" s="9"/>
      <c r="ARH244" s="9"/>
      <c r="ARI244" s="9"/>
      <c r="ARJ244" s="9"/>
      <c r="ARK244" s="9"/>
      <c r="ARL244" s="9"/>
      <c r="ARM244" s="9"/>
      <c r="ARN244" s="9"/>
      <c r="ARO244" s="9"/>
      <c r="ARP244" s="9"/>
      <c r="ARQ244" s="9"/>
      <c r="ARR244" s="9"/>
      <c r="ARS244" s="9"/>
      <c r="ART244" s="9"/>
      <c r="ARU244" s="9"/>
      <c r="ARV244" s="9"/>
      <c r="ARW244" s="9"/>
      <c r="ARX244" s="9"/>
      <c r="ARY244" s="9"/>
      <c r="ARZ244" s="9"/>
      <c r="ASA244" s="9"/>
      <c r="ASB244" s="9"/>
      <c r="ASC244" s="9"/>
      <c r="ASD244" s="9"/>
      <c r="ASE244" s="9"/>
      <c r="ASF244" s="9"/>
      <c r="ASG244" s="9"/>
      <c r="ASH244" s="9"/>
      <c r="ASI244" s="9"/>
      <c r="ASJ244" s="9"/>
      <c r="ASK244" s="9"/>
      <c r="ASL244" s="9"/>
      <c r="ASM244" s="9"/>
      <c r="ASN244" s="9"/>
      <c r="ASO244" s="9"/>
      <c r="ASP244" s="9"/>
      <c r="ASQ244" s="9"/>
      <c r="ASR244" s="9"/>
      <c r="ASS244" s="9"/>
      <c r="AST244" s="9"/>
      <c r="ASU244" s="9"/>
      <c r="ASV244" s="9"/>
      <c r="ASW244" s="9"/>
      <c r="ASX244" s="9"/>
      <c r="ASY244" s="9"/>
      <c r="ASZ244" s="9"/>
      <c r="ATA244" s="9"/>
      <c r="ATB244" s="9"/>
      <c r="ATC244" s="9"/>
      <c r="ATD244" s="9"/>
      <c r="ATE244" s="9"/>
      <c r="ATF244" s="9"/>
      <c r="ATG244" s="9"/>
      <c r="ATH244" s="9"/>
      <c r="ATI244" s="9"/>
      <c r="ATJ244" s="9"/>
      <c r="ATK244" s="9"/>
      <c r="ATL244" s="9"/>
      <c r="ATM244" s="9"/>
      <c r="ATN244" s="9"/>
      <c r="ATO244" s="9"/>
      <c r="ATP244" s="9"/>
      <c r="ATQ244" s="9"/>
      <c r="ATR244" s="9"/>
      <c r="ATS244" s="9"/>
      <c r="ATT244" s="9"/>
      <c r="ATU244" s="9"/>
      <c r="ATV244" s="9"/>
      <c r="ATW244" s="9"/>
      <c r="ATX244" s="9"/>
      <c r="ATY244" s="9" t="s">
        <v>5691</v>
      </c>
      <c r="ATZ244" s="9" t="s">
        <v>5691</v>
      </c>
      <c r="AUA244" s="9" t="s">
        <v>13913</v>
      </c>
      <c r="AUB244" s="9"/>
      <c r="AUC244" s="9"/>
      <c r="AUD244" s="9"/>
      <c r="AUE244" s="9"/>
      <c r="AUF244" s="9"/>
      <c r="AUG244" s="9"/>
      <c r="AUH244" s="9"/>
      <c r="AUI244" s="9"/>
      <c r="AUJ244" s="9"/>
      <c r="AUK244" s="9"/>
      <c r="AUL244" s="9"/>
      <c r="AUM244" s="9"/>
      <c r="AUN244" s="9"/>
      <c r="AUO244" s="9"/>
      <c r="AUP244" s="9"/>
      <c r="AUQ244" s="9"/>
      <c r="AUR244" s="9"/>
      <c r="AUS244" s="9"/>
      <c r="AUT244" s="9"/>
      <c r="AUU244" s="9"/>
      <c r="AUV244" s="9"/>
      <c r="AUW244" s="9"/>
      <c r="AUX244" s="9"/>
      <c r="AUY244" s="9"/>
      <c r="AUZ244" s="9"/>
      <c r="AVA244" s="9"/>
      <c r="AVB244" s="9"/>
      <c r="AVC244" s="9"/>
      <c r="AVD244" s="9"/>
      <c r="AVE244" s="9"/>
      <c r="AVF244" s="9"/>
      <c r="AVG244" s="9"/>
      <c r="AVH244" s="9"/>
      <c r="AVI244" s="9"/>
      <c r="AVJ244" s="9"/>
      <c r="AVK244" s="9" t="s">
        <v>13914</v>
      </c>
      <c r="AVL244" s="9"/>
      <c r="AVM244" s="9"/>
      <c r="AVN244" s="9"/>
      <c r="AVO244" s="9"/>
      <c r="AVP244" s="9"/>
      <c r="AVQ244" s="9"/>
      <c r="AVR244" s="9"/>
      <c r="AVS244" s="9"/>
      <c r="AVT244" s="9"/>
      <c r="AVU244" s="9"/>
      <c r="AVV244" s="9"/>
      <c r="AVW244" s="9"/>
      <c r="AVX244" s="9"/>
      <c r="AVY244" s="9"/>
      <c r="AVZ244" s="9"/>
      <c r="AWA244" s="9"/>
      <c r="AWB244" s="9"/>
      <c r="AWC244" s="9"/>
      <c r="AWD244" s="9"/>
      <c r="AWE244" s="9"/>
      <c r="AWF244" s="9"/>
      <c r="AWG244" s="9"/>
      <c r="AWH244" s="9"/>
      <c r="AWI244" s="9"/>
      <c r="AWJ244" s="9"/>
      <c r="AWK244" s="9"/>
      <c r="AWL244" s="9"/>
      <c r="AWM244" s="9"/>
      <c r="AWN244" s="9"/>
      <c r="AWO244" s="9"/>
      <c r="AWP244" s="9"/>
      <c r="AWQ244" s="9"/>
      <c r="AWR244" s="9"/>
      <c r="AWS244" s="9"/>
      <c r="AWT244" s="9"/>
      <c r="AWU244" s="9"/>
      <c r="AWV244" s="9"/>
      <c r="AWW244" s="9"/>
      <c r="AWX244" s="9"/>
      <c r="AWY244" s="9"/>
      <c r="AWZ244" s="9"/>
      <c r="AXA244" s="9"/>
      <c r="AXB244" s="9" t="s">
        <v>13915</v>
      </c>
      <c r="AXC244" s="9"/>
      <c r="AXD244" s="9"/>
      <c r="AXE244" s="9"/>
      <c r="AXF244" s="9"/>
      <c r="AXG244" s="9"/>
      <c r="AXH244" s="9"/>
      <c r="AXI244" s="9"/>
      <c r="AXJ244" s="9"/>
      <c r="AXK244" s="9">
        <v>516.0</v>
      </c>
      <c r="AXL244" s="9" t="s">
        <v>3569</v>
      </c>
      <c r="AXM244" s="9">
        <v>843.0</v>
      </c>
      <c r="AXN244" s="9"/>
      <c r="AXO244" s="9"/>
      <c r="AXP244" s="9"/>
      <c r="AXQ244" s="9"/>
      <c r="AXR244" s="9"/>
      <c r="AXS244" s="9"/>
      <c r="AXT244" s="9"/>
      <c r="AXU244" s="9"/>
      <c r="AXV244" s="9"/>
      <c r="AXW244" s="9"/>
      <c r="AXX244" s="9"/>
      <c r="AXY244" s="9"/>
      <c r="AXZ244" s="9"/>
      <c r="AYA244" s="9"/>
      <c r="AYB244" s="9"/>
      <c r="AYC244" s="9"/>
      <c r="AYD244" s="9" t="s">
        <v>3569</v>
      </c>
      <c r="AYE244" s="9"/>
      <c r="AYF244" s="9"/>
      <c r="AYG244" s="9"/>
      <c r="AYH244" s="9" t="s">
        <v>13916</v>
      </c>
      <c r="AYI244" s="9"/>
      <c r="AYJ244" s="9"/>
      <c r="AYK244" s="9"/>
      <c r="AYL244" s="9"/>
      <c r="AYM244" s="9"/>
      <c r="AYN244" s="9"/>
      <c r="AYO244" s="9"/>
      <c r="AYP244" s="9"/>
      <c r="AYQ244" s="9"/>
      <c r="AYR244" s="9"/>
      <c r="AYS244" s="9"/>
      <c r="AYT244" s="9"/>
      <c r="AYU244" s="9"/>
      <c r="AYV244" s="9"/>
      <c r="AYW244" s="9"/>
      <c r="AYX244" s="9"/>
      <c r="AYY244" s="9"/>
      <c r="AYZ244" s="9"/>
      <c r="AZA244" s="9"/>
      <c r="AZB244" s="9"/>
      <c r="AZC244" s="9"/>
      <c r="AZD244" s="9"/>
      <c r="AZE244" s="9"/>
      <c r="AZF244" s="9"/>
      <c r="AZG244" s="9"/>
      <c r="AZH244" s="9"/>
      <c r="AZI244" s="9"/>
      <c r="AZJ244" s="9"/>
      <c r="AZK244" s="9"/>
      <c r="AZL244" s="9"/>
      <c r="AZM244" s="9"/>
      <c r="AZN244" s="9"/>
      <c r="AZO244" s="9"/>
      <c r="AZP244" s="9"/>
      <c r="AZQ244" s="9"/>
      <c r="AZR244" s="9"/>
      <c r="AZS244" s="9"/>
      <c r="AZT244" s="9"/>
      <c r="AZU244" s="9"/>
      <c r="AZV244" s="9"/>
      <c r="AZW244" s="9"/>
      <c r="AZX244" s="9"/>
      <c r="AZY244" s="9"/>
      <c r="AZZ244" s="9"/>
      <c r="BAA244" s="9"/>
      <c r="BAB244" s="9"/>
      <c r="BAC244" s="9"/>
      <c r="BAD244" s="9"/>
      <c r="BAE244" s="9"/>
      <c r="BAF244" s="9"/>
      <c r="BAG244" s="9"/>
      <c r="BAH244" s="9"/>
      <c r="BAI244" s="9"/>
      <c r="BAJ244" s="9"/>
      <c r="BAK244" s="9"/>
      <c r="BAL244" s="9"/>
      <c r="BAM244" s="9"/>
      <c r="BAN244" s="9"/>
      <c r="BAO244" s="9"/>
      <c r="BAP244" s="9"/>
      <c r="BAQ244" s="9"/>
      <c r="BAR244" s="9"/>
      <c r="BAS244" s="9"/>
      <c r="BAT244" s="9"/>
      <c r="BAU244" s="9"/>
      <c r="BAV244" s="9"/>
      <c r="BAW244" s="9"/>
      <c r="BAX244" s="9"/>
      <c r="BAY244" s="9"/>
      <c r="BAZ244" s="9"/>
      <c r="BBA244" s="9"/>
      <c r="BBB244" s="9"/>
      <c r="BBC244" s="9"/>
      <c r="BBD244" s="9"/>
      <c r="BBE244" s="9"/>
      <c r="BBF244" s="9"/>
      <c r="BBG244" s="9"/>
      <c r="BBH244" s="9"/>
      <c r="BBI244" s="9"/>
      <c r="BBJ244" s="9"/>
      <c r="BBK244" s="9"/>
      <c r="BBL244" s="9"/>
      <c r="BBM244" s="9"/>
      <c r="BBN244" s="9"/>
      <c r="BBO244" s="9"/>
      <c r="BBP244" s="9"/>
      <c r="BBQ244" s="9"/>
      <c r="BBR244" s="9"/>
      <c r="BBS244" s="9"/>
      <c r="BBT244" s="9"/>
      <c r="BBU244" s="9"/>
      <c r="BBV244" s="9"/>
      <c r="BBW244" s="9"/>
      <c r="BBX244" s="9"/>
      <c r="BBY244" s="9"/>
      <c r="BBZ244" s="9"/>
      <c r="BCA244" s="9"/>
      <c r="BCB244" s="9"/>
      <c r="BCC244" s="9"/>
      <c r="BCD244" s="9"/>
      <c r="BCE244" s="9"/>
      <c r="BCF244" s="9"/>
      <c r="BCG244" s="9"/>
      <c r="BCH244" s="9"/>
      <c r="BCI244" s="9"/>
      <c r="BCJ244" s="9"/>
      <c r="BCK244" s="9"/>
      <c r="BCL244" s="9"/>
      <c r="BCM244" s="9"/>
      <c r="BCN244" s="9"/>
      <c r="BCO244" s="9"/>
      <c r="BCP244" s="9"/>
      <c r="BCQ244" s="9"/>
      <c r="BCR244" s="9"/>
      <c r="BCS244" s="9"/>
      <c r="BCT244" s="9"/>
      <c r="BCU244" s="9"/>
      <c r="BCV244" s="9"/>
      <c r="BCW244" s="9"/>
      <c r="BCX244" s="9"/>
      <c r="BCY244" s="9"/>
      <c r="BCZ244" s="9"/>
      <c r="BDA244" s="9"/>
      <c r="BDB244" s="9"/>
      <c r="BDC244" s="9"/>
      <c r="BDD244" s="9"/>
      <c r="BDE244" s="9"/>
      <c r="BDF244" s="9"/>
      <c r="BDG244" s="9"/>
      <c r="BDH244" s="9"/>
      <c r="BDI244" s="9"/>
      <c r="BDJ244" s="9"/>
      <c r="BDK244" s="9"/>
      <c r="BDL244" s="9"/>
      <c r="BDM244" s="9"/>
      <c r="BDN244" s="9"/>
      <c r="BDO244" s="9"/>
      <c r="BDP244" s="9"/>
      <c r="BDQ244" s="9"/>
      <c r="BDR244" s="9"/>
      <c r="BDS244" s="9"/>
      <c r="BDT244" s="9"/>
      <c r="BDU244" s="9"/>
      <c r="BDV244" s="9"/>
      <c r="BDW244" s="9"/>
      <c r="BDX244" s="9"/>
      <c r="BDY244" s="9"/>
      <c r="BDZ244" s="9"/>
      <c r="BEA244" s="9"/>
      <c r="BEB244" s="9"/>
      <c r="BEC244" s="9"/>
      <c r="BED244" s="9"/>
      <c r="BEE244" s="9"/>
      <c r="BEF244" s="9"/>
      <c r="BEG244" s="9"/>
      <c r="BEH244" s="9"/>
      <c r="BEI244" s="9"/>
      <c r="BEJ244" s="9"/>
      <c r="BEK244" s="9"/>
      <c r="BEL244" s="9"/>
      <c r="BEM244" s="9"/>
      <c r="BEN244" s="9"/>
      <c r="BEO244" s="9"/>
      <c r="BEP244" s="9"/>
      <c r="BEQ244" s="9"/>
      <c r="BER244" s="9"/>
      <c r="BES244" s="9"/>
      <c r="BET244" s="9"/>
      <c r="BEU244" s="9"/>
      <c r="BEV244" s="9"/>
      <c r="BEW244" s="9"/>
      <c r="BEX244" s="9"/>
      <c r="BEY244" s="9"/>
      <c r="BEZ244" s="9"/>
      <c r="BFA244" s="9"/>
      <c r="BFB244" s="9"/>
      <c r="BFC244" s="9"/>
      <c r="BFD244" s="9"/>
      <c r="BFE244" s="9"/>
      <c r="BFF244" s="9"/>
      <c r="BFG244" s="9"/>
      <c r="BFH244" s="9"/>
      <c r="BFI244" s="9"/>
      <c r="BFJ244" s="9"/>
      <c r="BFK244" s="9"/>
      <c r="BFL244" s="9"/>
      <c r="BFM244" s="9"/>
      <c r="BFN244" s="9"/>
      <c r="BFO244" s="9"/>
      <c r="BFP244" s="9"/>
      <c r="BFQ244" s="9"/>
      <c r="BFR244" s="9"/>
      <c r="BFS244" s="9"/>
      <c r="BFT244" s="9"/>
      <c r="BFU244" s="9"/>
      <c r="BFV244" s="9"/>
      <c r="BFW244" s="9"/>
      <c r="BFX244" s="9"/>
      <c r="BFY244" s="9"/>
      <c r="BFZ244" s="9"/>
      <c r="BGA244" s="9"/>
      <c r="BGB244" s="9"/>
      <c r="BGC244" s="9"/>
      <c r="BGD244" s="9"/>
      <c r="BGE244" s="9"/>
      <c r="BGF244" s="9"/>
      <c r="BGG244" s="9"/>
      <c r="BGH244" s="9"/>
      <c r="BGI244" s="9"/>
      <c r="BGJ244" s="9"/>
      <c r="BGK244" s="9"/>
      <c r="BGL244" s="9"/>
      <c r="BGM244" s="9"/>
      <c r="BGN244" s="9"/>
      <c r="BGO244" s="9"/>
      <c r="BGP244" s="9"/>
      <c r="BGQ244" s="9"/>
      <c r="BGR244" s="9"/>
      <c r="BGS244" s="9"/>
      <c r="BGT244" s="9"/>
      <c r="BGU244" s="9"/>
      <c r="BGV244" s="9"/>
      <c r="BGW244" s="9"/>
      <c r="BGX244" s="9"/>
      <c r="BGY244" s="9"/>
      <c r="BGZ244" s="9"/>
      <c r="BHA244" s="9"/>
      <c r="BHB244" s="9"/>
      <c r="BHC244" s="9"/>
      <c r="BHD244" s="9"/>
      <c r="BHE244" s="9"/>
      <c r="BHF244" s="9"/>
      <c r="BHG244" s="9"/>
      <c r="BHH244" s="9"/>
      <c r="BHI244" s="9"/>
      <c r="BHJ244" s="9"/>
      <c r="BHK244" s="9"/>
      <c r="BHL244" s="9"/>
      <c r="BHM244" s="9"/>
      <c r="BHN244" s="9"/>
      <c r="BHO244" s="9"/>
      <c r="BHP244" s="9"/>
      <c r="BHQ244" s="9"/>
      <c r="BHR244" s="9"/>
      <c r="BHS244" s="9"/>
      <c r="BHT244" s="9"/>
      <c r="BHU244" s="9"/>
      <c r="BHV244" s="9"/>
      <c r="BHW244" s="9"/>
      <c r="BHX244" s="9"/>
      <c r="BHY244" s="9"/>
      <c r="BHZ244" s="9"/>
      <c r="BIA244" s="9"/>
      <c r="BIB244" s="9"/>
      <c r="BIC244" s="9"/>
      <c r="BID244" s="9"/>
      <c r="BIE244" s="9"/>
      <c r="BIF244" s="9"/>
      <c r="BIG244" s="9"/>
      <c r="BIH244" s="9"/>
      <c r="BII244" s="9"/>
      <c r="BIJ244" s="9"/>
      <c r="BIK244" s="9"/>
      <c r="BIL244" s="9"/>
      <c r="BIM244" s="9"/>
      <c r="BIN244" s="9"/>
      <c r="BIO244" s="9"/>
      <c r="BIP244" s="9"/>
      <c r="BIQ244" s="9"/>
      <c r="BIR244" s="9"/>
      <c r="BIS244" s="9"/>
      <c r="BIT244" s="9"/>
      <c r="BIU244" s="9"/>
      <c r="BIV244" s="9"/>
      <c r="BIW244" s="9"/>
      <c r="BIX244" s="9"/>
      <c r="BIY244" s="9"/>
      <c r="BIZ244" s="9"/>
      <c r="BJA244" s="9"/>
      <c r="BJB244" s="9"/>
      <c r="BJC244" s="9"/>
      <c r="BJD244" s="9"/>
      <c r="BJE244" s="9"/>
      <c r="BJF244" s="9"/>
      <c r="BJG244" s="9"/>
      <c r="BJH244" s="9"/>
      <c r="BJI244" s="9"/>
      <c r="BJJ244" s="9"/>
      <c r="BJK244" s="9"/>
      <c r="BJL244" s="9"/>
      <c r="BJM244" s="9"/>
      <c r="BJN244" s="9"/>
      <c r="BJO244" s="9"/>
      <c r="BJP244" s="9"/>
      <c r="BJQ244" s="9"/>
      <c r="BJR244" s="9"/>
      <c r="BJS244" s="9"/>
      <c r="BJT244" s="9"/>
      <c r="BJU244" s="9"/>
      <c r="BJV244" s="9"/>
      <c r="BJW244" s="9"/>
      <c r="BJX244" s="9"/>
      <c r="BJY244" s="9"/>
      <c r="BJZ244" s="9"/>
      <c r="BKA244" s="9"/>
      <c r="BKB244" s="9"/>
      <c r="BKC244" s="9"/>
      <c r="BKD244" s="9"/>
      <c r="BKE244" s="9"/>
      <c r="BKF244" s="9"/>
      <c r="BKG244" s="9"/>
      <c r="BKH244" s="9"/>
      <c r="BKI244" s="9"/>
      <c r="BKJ244" s="9"/>
      <c r="BKK244" s="9"/>
      <c r="BKL244" s="9"/>
      <c r="BKM244" s="9"/>
      <c r="BKN244" s="9"/>
      <c r="BKO244" s="9"/>
      <c r="BKP244" s="9"/>
      <c r="BKQ244" s="9"/>
      <c r="BKR244" s="9"/>
      <c r="BKS244" s="9"/>
      <c r="BKT244" s="9"/>
      <c r="BKU244" s="9"/>
      <c r="BKV244" s="9"/>
      <c r="BKW244" s="9"/>
      <c r="BKX244" s="9"/>
      <c r="BKY244" s="9"/>
      <c r="BKZ244" s="9"/>
      <c r="BLA244" s="9"/>
      <c r="BLB244" s="9"/>
      <c r="BLC244" s="9"/>
      <c r="BLD244" s="9"/>
      <c r="BLE244" s="9"/>
      <c r="BLF244" s="9"/>
      <c r="BLG244" s="9"/>
      <c r="BLH244" s="9"/>
      <c r="BLI244" s="9"/>
      <c r="BLJ244" s="9"/>
      <c r="BLK244" s="9"/>
      <c r="BLL244" s="9"/>
      <c r="BLM244" s="9"/>
      <c r="BLN244" s="9"/>
      <c r="BLO244" s="9"/>
      <c r="BLP244" s="9"/>
      <c r="BLQ244" s="9"/>
      <c r="BLR244" s="9"/>
      <c r="BLS244" s="9"/>
      <c r="BLT244" s="9"/>
      <c r="BLU244" s="9"/>
      <c r="BLV244" s="9"/>
      <c r="BLW244" s="9"/>
      <c r="BLX244" s="9"/>
      <c r="BLY244" s="9"/>
      <c r="BLZ244" s="9"/>
      <c r="BMA244" s="9"/>
      <c r="BMB244" s="9"/>
      <c r="BMC244" s="9"/>
      <c r="BMD244" s="9"/>
      <c r="BME244" s="9"/>
      <c r="BMF244" s="9"/>
      <c r="BMG244" s="9"/>
      <c r="BMH244" s="9"/>
      <c r="BMI244" s="9"/>
      <c r="BMJ244" s="9"/>
      <c r="BMK244" s="9"/>
      <c r="BML244" s="9"/>
      <c r="BMM244" s="9"/>
      <c r="BMN244" s="9"/>
      <c r="BMO244" s="9"/>
      <c r="BMP244" s="9"/>
      <c r="BMQ244" s="9"/>
      <c r="BMR244" s="9"/>
      <c r="BMS244" s="9"/>
      <c r="BMT244" s="9"/>
      <c r="BMU244" s="9"/>
      <c r="BMV244" s="9"/>
      <c r="BMW244" s="9"/>
      <c r="BMX244" s="9"/>
      <c r="BMY244" s="9"/>
      <c r="BMZ244" s="9"/>
      <c r="BNA244" s="9"/>
      <c r="BNB244" s="9"/>
      <c r="BNC244" s="9"/>
      <c r="BND244" s="9"/>
      <c r="BNE244" s="9"/>
      <c r="BNF244" s="9"/>
      <c r="BNG244" s="9"/>
      <c r="BNH244" s="9"/>
      <c r="BNI244" s="9"/>
      <c r="BNJ244" s="9"/>
      <c r="BNK244" s="9"/>
      <c r="BNL244" s="9"/>
      <c r="BNM244" s="9"/>
      <c r="BNN244" s="9"/>
      <c r="BNO244" s="9"/>
      <c r="BNP244" s="9"/>
      <c r="BNQ244" s="9"/>
      <c r="BNR244" s="9"/>
      <c r="BNS244" s="9"/>
      <c r="BNT244" s="9"/>
      <c r="BNU244" s="9"/>
      <c r="BNV244" s="9"/>
      <c r="BNW244" s="9"/>
      <c r="BNX244" s="9"/>
      <c r="BNY244" s="9"/>
      <c r="BNZ244" s="9"/>
      <c r="BOA244" s="9"/>
      <c r="BOB244" s="9"/>
      <c r="BOC244" s="9"/>
      <c r="BOD244" s="9"/>
      <c r="BOE244" s="9"/>
      <c r="BOF244" s="9"/>
      <c r="BOG244" s="9"/>
      <c r="BOH244" s="9"/>
      <c r="BOI244" s="9"/>
      <c r="BOJ244" s="9"/>
      <c r="BOK244" s="9"/>
      <c r="BOL244" s="9"/>
      <c r="BOM244" s="9"/>
      <c r="BON244" s="9"/>
      <c r="BOO244" s="9"/>
      <c r="BOP244" s="9"/>
      <c r="BOQ244" s="9"/>
      <c r="BOR244" s="9"/>
      <c r="BOS244" s="9"/>
      <c r="BOT244" s="9"/>
      <c r="BOU244" s="9"/>
      <c r="BOV244" s="9"/>
      <c r="BOW244" s="9"/>
      <c r="BOX244" s="9"/>
      <c r="BOY244" s="9"/>
      <c r="BOZ244" s="9"/>
      <c r="BPA244" s="9"/>
      <c r="BPB244" s="9"/>
      <c r="BPC244" s="9"/>
      <c r="BPD244" s="9"/>
      <c r="BPE244" s="9"/>
      <c r="BPF244" s="9"/>
      <c r="BPG244" s="9"/>
      <c r="BPH244" s="9"/>
      <c r="BPI244" s="9"/>
      <c r="BPJ244" s="9"/>
      <c r="BPK244" s="9"/>
      <c r="BPL244" s="9"/>
      <c r="BPM244" s="9"/>
      <c r="BPN244" s="9"/>
      <c r="BPO244" s="9"/>
      <c r="BPP244" s="9"/>
      <c r="BPQ244" s="9"/>
      <c r="BPR244" s="9"/>
      <c r="BPS244" s="9"/>
      <c r="BPT244" s="9"/>
      <c r="BPU244" s="9"/>
      <c r="BPV244" s="9"/>
      <c r="BPW244" s="9"/>
      <c r="BPX244" s="9"/>
      <c r="BPY244" s="9"/>
      <c r="BPZ244" s="9"/>
      <c r="BQA244" s="9"/>
      <c r="BQB244" s="9"/>
      <c r="BQC244" s="9"/>
      <c r="BQD244" s="9"/>
      <c r="BQE244" s="9"/>
      <c r="BQF244" s="9"/>
      <c r="BQG244" s="9"/>
      <c r="BQH244" s="9"/>
      <c r="BQI244" s="9"/>
      <c r="BQJ244" s="9"/>
      <c r="BQK244" s="9"/>
      <c r="BQL244" s="9"/>
      <c r="BQM244" s="9"/>
      <c r="BQN244" s="9"/>
      <c r="BQO244" s="9"/>
      <c r="BQP244" s="9"/>
      <c r="BQQ244" s="9"/>
      <c r="BQR244" s="9"/>
      <c r="BQS244" s="9"/>
      <c r="BQT244" s="9"/>
      <c r="BQU244" s="9"/>
      <c r="BQV244" s="9"/>
      <c r="BQW244" s="9"/>
      <c r="BQX244" s="9"/>
      <c r="BQY244" s="9"/>
      <c r="BQZ244" s="9"/>
      <c r="BRA244" s="9"/>
      <c r="BRB244" s="9"/>
      <c r="BRC244" s="9"/>
      <c r="BRD244" s="9"/>
      <c r="BRE244" s="9"/>
      <c r="BRF244" s="9"/>
      <c r="BRG244" s="9"/>
      <c r="BRH244" s="9"/>
      <c r="BRI244" s="9"/>
      <c r="BRJ244" s="9"/>
      <c r="BRK244" s="9"/>
      <c r="BRL244" s="9"/>
      <c r="BRM244" s="9"/>
      <c r="BRN244" s="9"/>
      <c r="BRO244" s="9"/>
      <c r="BRP244" s="9"/>
      <c r="BRQ244" s="9"/>
      <c r="BRR244" s="9"/>
      <c r="BRS244" s="9"/>
      <c r="BRT244" s="9"/>
      <c r="BRU244" s="9"/>
      <c r="BRV244" s="9"/>
      <c r="BRW244" s="9"/>
      <c r="BRX244" s="9"/>
      <c r="BRY244" s="9"/>
      <c r="BRZ244" s="9"/>
      <c r="BSA244" s="9"/>
      <c r="BSB244" s="9"/>
      <c r="BSC244" s="9"/>
      <c r="BSD244" s="9"/>
    </row>
    <row r="245" ht="14.25" customHeight="1">
      <c r="A245" s="9">
        <v>168.0</v>
      </c>
      <c r="B245" s="9" t="s">
        <v>11947</v>
      </c>
      <c r="C245" s="9" t="s">
        <v>11948</v>
      </c>
      <c r="D245" s="9" t="s">
        <v>11948</v>
      </c>
      <c r="E245" s="9"/>
      <c r="F245" s="9">
        <v>209.0</v>
      </c>
      <c r="G245" s="9" t="s">
        <v>13917</v>
      </c>
      <c r="H245" s="9"/>
      <c r="I245" s="9">
        <v>108.0</v>
      </c>
      <c r="J245" s="9">
        <v>1.0</v>
      </c>
      <c r="K245" s="9">
        <v>6.0</v>
      </c>
      <c r="L245" s="9">
        <v>59.0</v>
      </c>
      <c r="M245" s="9">
        <v>1.0</v>
      </c>
      <c r="N245" s="9">
        <v>25.0</v>
      </c>
      <c r="O245" s="9">
        <v>9.0</v>
      </c>
      <c r="P245" s="9">
        <v>14.0</v>
      </c>
      <c r="Q245" s="9" t="s">
        <v>13918</v>
      </c>
      <c r="R245" s="9"/>
      <c r="S245" s="9" t="s">
        <v>3572</v>
      </c>
      <c r="T245" s="9" t="s">
        <v>3571</v>
      </c>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c r="DN245" s="9"/>
      <c r="DO245" s="9"/>
      <c r="DP245" s="9"/>
      <c r="DQ245" s="9"/>
      <c r="DR245" s="9"/>
      <c r="DS245" s="9"/>
      <c r="DT245" s="9"/>
      <c r="DU245" s="9"/>
      <c r="DV245" s="9"/>
      <c r="DW245" s="9"/>
      <c r="DX245" s="9"/>
      <c r="DY245" s="9"/>
      <c r="DZ245" s="9"/>
      <c r="EA245" s="9"/>
      <c r="EB245" s="9"/>
      <c r="EC245" s="9"/>
      <c r="ED245" s="9"/>
      <c r="EE245" s="9"/>
      <c r="EF245" s="9"/>
      <c r="EG245" s="9"/>
      <c r="EH245" s="9"/>
      <c r="EI245" s="9"/>
      <c r="EJ245" s="9"/>
      <c r="EK245" s="9"/>
      <c r="EL245" s="9"/>
      <c r="EM245" s="9"/>
      <c r="EN245" s="9"/>
      <c r="EO245" s="9"/>
      <c r="EP245" s="9"/>
      <c r="EQ245" s="9"/>
      <c r="ER245" s="9"/>
      <c r="ES245" s="9"/>
      <c r="ET245" s="9"/>
      <c r="EU245" s="9"/>
      <c r="EV245" s="9"/>
      <c r="EW245" s="9"/>
      <c r="EX245" s="9"/>
      <c r="EY245" s="9"/>
      <c r="EZ245" s="9"/>
      <c r="FA245" s="9"/>
      <c r="FB245" s="9"/>
      <c r="FC245" s="9"/>
      <c r="FD245" s="9"/>
      <c r="FE245" s="9"/>
      <c r="FF245" s="9"/>
      <c r="FG245" s="9"/>
      <c r="FH245" s="9"/>
      <c r="FI245" s="9"/>
      <c r="FJ245" s="9"/>
      <c r="FK245" s="9"/>
      <c r="FL245" s="9"/>
      <c r="FM245" s="9"/>
      <c r="FN245" s="9"/>
      <c r="FO245" s="9"/>
      <c r="FP245" s="9"/>
      <c r="FQ245" s="9"/>
      <c r="FR245" s="9"/>
      <c r="FS245" s="9"/>
      <c r="FT245" s="9"/>
      <c r="FU245" s="9"/>
      <c r="FV245" s="9"/>
      <c r="FW245" s="9"/>
      <c r="FX245" s="9"/>
      <c r="FY245" s="9"/>
      <c r="FZ245" s="9"/>
      <c r="GA245" s="9"/>
      <c r="GB245" s="9"/>
      <c r="GC245" s="9"/>
      <c r="GD245" s="9"/>
      <c r="GE245" s="9"/>
      <c r="GF245" s="9"/>
      <c r="GG245" s="9"/>
      <c r="GH245" s="9"/>
      <c r="GI245" s="9"/>
      <c r="GJ245" s="9"/>
      <c r="GK245" s="9"/>
      <c r="GL245" s="9"/>
      <c r="GM245" s="9"/>
      <c r="GN245" s="9"/>
      <c r="GO245" s="9"/>
      <c r="GP245" s="9"/>
      <c r="GQ245" s="9"/>
      <c r="GR245" s="9"/>
      <c r="GS245" s="9"/>
      <c r="GT245" s="9"/>
      <c r="GU245" s="9"/>
      <c r="GV245" s="9"/>
      <c r="GW245" s="9"/>
      <c r="GX245" s="9"/>
      <c r="GY245" s="9"/>
      <c r="GZ245" s="9"/>
      <c r="HA245" s="9"/>
      <c r="HB245" s="9"/>
      <c r="HC245" s="9"/>
      <c r="HD245" s="9"/>
      <c r="HE245" s="9"/>
      <c r="HF245" s="9"/>
      <c r="HG245" s="9"/>
      <c r="HH245" s="9"/>
      <c r="HI245" s="9"/>
      <c r="HJ245" s="9"/>
      <c r="HK245" s="9"/>
      <c r="HL245" s="9"/>
      <c r="HM245" s="9"/>
      <c r="HN245" s="9"/>
      <c r="HO245" s="9"/>
      <c r="HP245" s="9"/>
      <c r="HQ245" s="9"/>
      <c r="HR245" s="9"/>
      <c r="HS245" s="9"/>
      <c r="HT245" s="9"/>
      <c r="HU245" s="9"/>
      <c r="HV245" s="9"/>
      <c r="HW245" s="9"/>
      <c r="HX245" s="9"/>
      <c r="HY245" s="9"/>
      <c r="HZ245" s="9"/>
      <c r="IA245" s="9"/>
      <c r="IB245" s="9"/>
      <c r="IC245" s="9"/>
      <c r="ID245" s="9"/>
      <c r="IE245" s="9"/>
      <c r="IF245" s="9"/>
      <c r="IG245" s="9"/>
      <c r="IH245" s="9"/>
      <c r="II245" s="9"/>
      <c r="IJ245" s="9"/>
      <c r="IK245" s="9"/>
      <c r="IL245" s="9"/>
      <c r="IM245" s="9"/>
      <c r="IN245" s="9"/>
      <c r="IO245" s="9"/>
      <c r="IP245" s="9"/>
      <c r="IQ245" s="9"/>
      <c r="IR245" s="9"/>
      <c r="IS245" s="9"/>
      <c r="IT245" s="9"/>
      <c r="IU245" s="9"/>
      <c r="IV245" s="9"/>
      <c r="IW245" s="9"/>
      <c r="IX245" s="9"/>
      <c r="IY245" s="9"/>
      <c r="IZ245" s="9"/>
      <c r="JA245" s="9"/>
      <c r="JB245" s="9"/>
      <c r="JC245" s="9"/>
      <c r="JD245" s="9"/>
      <c r="JE245" s="9"/>
      <c r="JF245" s="9"/>
      <c r="JG245" s="9"/>
      <c r="JH245" s="9"/>
      <c r="JI245" s="9"/>
      <c r="JJ245" s="9"/>
      <c r="JK245" s="9"/>
      <c r="JL245" s="9"/>
      <c r="JM245" s="9"/>
      <c r="JN245" s="9"/>
      <c r="JO245" s="9"/>
      <c r="JP245" s="9"/>
      <c r="JQ245" s="9"/>
      <c r="JR245" s="9"/>
      <c r="JS245" s="9"/>
      <c r="JT245" s="9"/>
      <c r="JU245" s="9"/>
      <c r="JV245" s="9"/>
      <c r="JW245" s="9"/>
      <c r="JX245" s="9"/>
      <c r="JY245" s="9"/>
      <c r="JZ245" s="9"/>
      <c r="KA245" s="9"/>
      <c r="KB245" s="9"/>
      <c r="KC245" s="9"/>
      <c r="KD245" s="9"/>
      <c r="KE245" s="9"/>
      <c r="KF245" s="9"/>
      <c r="KG245" s="9"/>
      <c r="KH245" s="9"/>
      <c r="KI245" s="9"/>
      <c r="KJ245" s="9"/>
      <c r="KK245" s="9"/>
      <c r="KL245" s="9"/>
      <c r="KM245" s="9"/>
      <c r="KN245" s="9"/>
      <c r="KO245" s="9"/>
      <c r="KP245" s="9"/>
      <c r="KQ245" s="9"/>
      <c r="KR245" s="9"/>
      <c r="KS245" s="9"/>
      <c r="KT245" s="9"/>
      <c r="KU245" s="9"/>
      <c r="KV245" s="9"/>
      <c r="KW245" s="9"/>
      <c r="KX245" s="9"/>
      <c r="KY245" s="9"/>
      <c r="KZ245" s="9"/>
      <c r="LA245" s="9"/>
      <c r="LB245" s="9"/>
      <c r="LC245" s="9"/>
      <c r="LD245" s="9"/>
      <c r="LE245" s="9"/>
      <c r="LF245" s="9"/>
      <c r="LG245" s="9"/>
      <c r="LH245" s="9"/>
      <c r="LI245" s="9"/>
      <c r="LJ245" s="9"/>
      <c r="LK245" s="9"/>
      <c r="LL245" s="9"/>
      <c r="LM245" s="9"/>
      <c r="LN245" s="9"/>
      <c r="LO245" s="9"/>
      <c r="LP245" s="9"/>
      <c r="LQ245" s="9"/>
      <c r="LR245" s="9"/>
      <c r="LS245" s="9"/>
      <c r="LT245" s="9"/>
      <c r="LU245" s="9"/>
      <c r="LV245" s="9"/>
      <c r="LW245" s="9"/>
      <c r="LX245" s="9"/>
      <c r="LY245" s="9"/>
      <c r="LZ245" s="9"/>
      <c r="MA245" s="9"/>
      <c r="MB245" s="9"/>
      <c r="MC245" s="9"/>
      <c r="MD245" s="9"/>
      <c r="ME245" s="9"/>
      <c r="MF245" s="9"/>
      <c r="MG245" s="9"/>
      <c r="MH245" s="9"/>
      <c r="MI245" s="9"/>
      <c r="MJ245" s="9"/>
      <c r="MK245" s="9"/>
      <c r="ML245" s="9"/>
      <c r="MM245" s="9"/>
      <c r="MN245" s="9"/>
      <c r="MO245" s="9"/>
      <c r="MP245" s="9"/>
      <c r="MQ245" s="9"/>
      <c r="MR245" s="9"/>
      <c r="MS245" s="9"/>
      <c r="MT245" s="9"/>
      <c r="MU245" s="9"/>
      <c r="MV245" s="9"/>
      <c r="MW245" s="9"/>
      <c r="MX245" s="9"/>
      <c r="MY245" s="9"/>
      <c r="MZ245" s="9"/>
      <c r="NA245" s="9"/>
      <c r="NB245" s="9"/>
      <c r="NC245" s="9"/>
      <c r="ND245" s="9"/>
      <c r="NE245" s="9"/>
      <c r="NF245" s="9"/>
      <c r="NG245" s="9"/>
      <c r="NH245" s="9"/>
      <c r="NI245" s="9"/>
      <c r="NJ245" s="9"/>
      <c r="NK245" s="9"/>
      <c r="NL245" s="9"/>
      <c r="NM245" s="9"/>
      <c r="NN245" s="9"/>
      <c r="NO245" s="9"/>
      <c r="NP245" s="9"/>
      <c r="NQ245" s="9"/>
      <c r="NR245" s="9"/>
      <c r="NS245" s="9"/>
      <c r="NT245" s="9"/>
      <c r="NU245" s="9"/>
      <c r="NV245" s="9"/>
      <c r="NW245" s="9"/>
      <c r="NX245" s="9"/>
      <c r="NY245" s="9"/>
      <c r="NZ245" s="9"/>
      <c r="OA245" s="9"/>
      <c r="OB245" s="9"/>
      <c r="OC245" s="9"/>
      <c r="OD245" s="9"/>
      <c r="OE245" s="9"/>
      <c r="OF245" s="9"/>
      <c r="OG245" s="9"/>
      <c r="OH245" s="9"/>
      <c r="OI245" s="9"/>
      <c r="OJ245" s="9"/>
      <c r="OK245" s="9"/>
      <c r="OL245" s="9"/>
      <c r="OM245" s="9"/>
      <c r="ON245" s="9"/>
      <c r="OO245" s="9"/>
      <c r="OP245" s="9"/>
      <c r="OQ245" s="9"/>
      <c r="OR245" s="9"/>
      <c r="OS245" s="9"/>
      <c r="OT245" s="9"/>
      <c r="OU245" s="9"/>
      <c r="OV245" s="9"/>
      <c r="OW245" s="9"/>
      <c r="OX245" s="9"/>
      <c r="OY245" s="9"/>
      <c r="OZ245" s="9"/>
      <c r="PA245" s="9"/>
      <c r="PB245" s="9"/>
      <c r="PC245" s="9"/>
      <c r="PD245" s="9"/>
      <c r="PE245" s="9"/>
      <c r="PF245" s="9"/>
      <c r="PG245" s="9"/>
      <c r="PH245" s="9"/>
      <c r="PI245" s="9"/>
      <c r="PJ245" s="9"/>
      <c r="PK245" s="9"/>
      <c r="PL245" s="9"/>
      <c r="PM245" s="9"/>
      <c r="PN245" s="9"/>
      <c r="PO245" s="9"/>
      <c r="PP245" s="9"/>
      <c r="PQ245" s="9"/>
      <c r="PR245" s="9"/>
      <c r="PS245" s="9"/>
      <c r="PT245" s="9"/>
      <c r="PU245" s="9"/>
      <c r="PV245" s="9"/>
      <c r="PW245" s="9"/>
      <c r="PX245" s="9"/>
      <c r="PY245" s="9"/>
      <c r="PZ245" s="9"/>
      <c r="QA245" s="9"/>
      <c r="QB245" s="9"/>
      <c r="QC245" s="9"/>
      <c r="QD245" s="9"/>
      <c r="QE245" s="9"/>
      <c r="QF245" s="9"/>
      <c r="QG245" s="9"/>
      <c r="QH245" s="9"/>
      <c r="QI245" s="9"/>
      <c r="QJ245" s="9"/>
      <c r="QK245" s="9"/>
      <c r="QL245" s="9"/>
      <c r="QM245" s="9"/>
      <c r="QN245" s="9"/>
      <c r="QO245" s="9"/>
      <c r="QP245" s="9"/>
      <c r="QQ245" s="9"/>
      <c r="QR245" s="9"/>
      <c r="QS245" s="9"/>
      <c r="QT245" s="9"/>
      <c r="QU245" s="9"/>
      <c r="QV245" s="9"/>
      <c r="QW245" s="9"/>
      <c r="QX245" s="9"/>
      <c r="QY245" s="9"/>
      <c r="QZ245" s="9"/>
      <c r="RA245" s="9"/>
      <c r="RB245" s="9"/>
      <c r="RC245" s="9"/>
      <c r="RD245" s="9"/>
      <c r="RE245" s="9"/>
      <c r="RF245" s="9"/>
      <c r="RG245" s="9"/>
      <c r="RH245" s="9"/>
      <c r="RI245" s="9"/>
      <c r="RJ245" s="9"/>
      <c r="RK245" s="9"/>
      <c r="RL245" s="9"/>
      <c r="RM245" s="9"/>
      <c r="RN245" s="9"/>
      <c r="RO245" s="9"/>
      <c r="RP245" s="9"/>
      <c r="RQ245" s="9"/>
      <c r="RR245" s="9"/>
      <c r="RS245" s="9"/>
      <c r="RT245" s="9"/>
      <c r="RU245" s="9"/>
      <c r="RV245" s="9"/>
      <c r="RW245" s="9"/>
      <c r="RX245" s="9"/>
      <c r="RY245" s="9"/>
      <c r="RZ245" s="9"/>
      <c r="SA245" s="9"/>
      <c r="SB245" s="9"/>
      <c r="SC245" s="9"/>
      <c r="SD245" s="9"/>
      <c r="SE245" s="9"/>
      <c r="SF245" s="9"/>
      <c r="SG245" s="9"/>
      <c r="SH245" s="9"/>
      <c r="SI245" s="9"/>
      <c r="SJ245" s="9"/>
      <c r="SK245" s="9"/>
      <c r="SL245" s="9"/>
      <c r="SM245" s="9"/>
      <c r="SN245" s="9"/>
      <c r="SO245" s="9"/>
      <c r="SP245" s="9"/>
      <c r="SQ245" s="9"/>
      <c r="SR245" s="9"/>
      <c r="SS245" s="9"/>
      <c r="ST245" s="9"/>
      <c r="SU245" s="9"/>
      <c r="SV245" s="9"/>
      <c r="SW245" s="9"/>
      <c r="SX245" s="9"/>
      <c r="SY245" s="9"/>
      <c r="SZ245" s="9"/>
      <c r="TA245" s="9"/>
      <c r="TB245" s="9"/>
      <c r="TC245" s="9"/>
      <c r="TD245" s="9"/>
      <c r="TE245" s="9"/>
      <c r="TF245" s="9"/>
      <c r="TG245" s="9"/>
      <c r="TH245" s="9"/>
      <c r="TI245" s="9"/>
      <c r="TJ245" s="9"/>
      <c r="TK245" s="9"/>
      <c r="TL245" s="9"/>
      <c r="TM245" s="9"/>
      <c r="TN245" s="9"/>
      <c r="TO245" s="9"/>
      <c r="ANB245" s="9"/>
      <c r="ANC245" s="9"/>
      <c r="AND245" s="9"/>
      <c r="ANE245" s="9"/>
      <c r="ANF245" s="9"/>
      <c r="ANG245" s="9"/>
      <c r="ANH245" s="9"/>
      <c r="ANI245" s="9"/>
      <c r="ANJ245" s="9"/>
      <c r="ANK245" s="9"/>
      <c r="ANL245" s="9"/>
      <c r="ANM245" s="9"/>
      <c r="ANN245" s="9"/>
      <c r="ANO245" s="9"/>
      <c r="ANP245" s="9"/>
      <c r="ANQ245" s="9"/>
      <c r="ANR245" s="9"/>
      <c r="ANS245" s="9"/>
      <c r="ANT245" s="9"/>
      <c r="ANU245" s="9"/>
      <c r="ANV245" s="9"/>
      <c r="ANW245" s="9"/>
      <c r="ANX245" s="9"/>
      <c r="ANY245" s="9"/>
      <c r="ANZ245" s="9"/>
      <c r="AOA245" s="9"/>
      <c r="AOB245" s="9"/>
      <c r="AOC245" s="9"/>
      <c r="AOD245" s="9"/>
      <c r="AOE245" s="9"/>
      <c r="AOF245" s="9"/>
      <c r="AOG245" s="9"/>
      <c r="AOH245" s="9"/>
      <c r="AOI245" s="9"/>
      <c r="AOJ245" s="9"/>
      <c r="AOK245" s="9"/>
      <c r="AOL245" s="9"/>
      <c r="AOM245" s="9"/>
      <c r="AON245" s="9"/>
      <c r="AOO245" s="9"/>
      <c r="AOP245" s="9"/>
      <c r="AOQ245" s="9"/>
      <c r="AOR245" s="9"/>
      <c r="AOS245" s="9"/>
      <c r="AOT245" s="9"/>
      <c r="AOU245" s="9"/>
      <c r="AOV245" s="9"/>
      <c r="AOW245" s="9"/>
      <c r="AOX245" s="9"/>
      <c r="AOY245" s="9"/>
      <c r="AOZ245" s="9"/>
      <c r="APA245" s="9"/>
      <c r="APB245" s="9"/>
      <c r="APC245" s="9"/>
      <c r="APD245" s="9"/>
      <c r="APE245" s="9"/>
      <c r="APF245" s="9"/>
      <c r="APG245" s="9"/>
      <c r="APH245" s="9"/>
      <c r="API245" s="9"/>
      <c r="APJ245" s="9"/>
      <c r="APK245" s="9"/>
      <c r="APL245" s="9"/>
      <c r="APM245" s="9"/>
      <c r="APN245" s="9"/>
      <c r="APO245" s="9"/>
      <c r="APP245" s="9"/>
      <c r="APQ245" s="9"/>
      <c r="APR245" s="9"/>
      <c r="APS245" s="9"/>
      <c r="APT245" s="9"/>
      <c r="APU245" s="9"/>
      <c r="APV245" s="9"/>
      <c r="APW245" s="9"/>
      <c r="APX245" s="9"/>
      <c r="APY245" s="9"/>
      <c r="APZ245" s="9"/>
      <c r="AQA245" s="9"/>
      <c r="AQB245" s="9"/>
      <c r="AQC245" s="9"/>
      <c r="AQD245" s="9"/>
      <c r="AQE245" s="9"/>
      <c r="AQF245" s="9"/>
      <c r="AQG245" s="9"/>
      <c r="AQH245" s="9"/>
      <c r="AQI245" s="9"/>
      <c r="AQJ245" s="9"/>
      <c r="AQK245" s="9"/>
      <c r="AQL245" s="9"/>
      <c r="AQM245" s="9"/>
      <c r="AQN245" s="9"/>
      <c r="AQO245" s="9"/>
      <c r="AQP245" s="9"/>
      <c r="AQQ245" s="9"/>
      <c r="AQR245" s="9"/>
      <c r="AQS245" s="9"/>
      <c r="AQT245" s="9"/>
      <c r="AQU245" s="9"/>
      <c r="AQV245" s="9"/>
      <c r="AQW245" s="9"/>
      <c r="AQX245" s="9"/>
      <c r="AQY245" s="9"/>
      <c r="AQZ245" s="9"/>
      <c r="ARA245" s="9"/>
      <c r="ARB245" s="9"/>
      <c r="ARC245" s="9"/>
      <c r="ARD245" s="9"/>
      <c r="ARE245" s="9"/>
      <c r="ARF245" s="9"/>
      <c r="ARG245" s="9"/>
      <c r="ARH245" s="9"/>
      <c r="ARI245" s="9"/>
      <c r="ARJ245" s="9"/>
      <c r="ARK245" s="9"/>
      <c r="ARL245" s="9"/>
      <c r="ARM245" s="9"/>
      <c r="ARN245" s="9"/>
      <c r="ARO245" s="9"/>
      <c r="ARP245" s="9"/>
      <c r="ARQ245" s="9"/>
      <c r="ARR245" s="9"/>
      <c r="ARS245" s="9"/>
      <c r="ART245" s="9"/>
      <c r="ARU245" s="9"/>
      <c r="ARV245" s="9"/>
      <c r="ARW245" s="9"/>
      <c r="ARX245" s="9"/>
      <c r="ARY245" s="9"/>
      <c r="ARZ245" s="9"/>
      <c r="ASA245" s="9"/>
      <c r="ASB245" s="9"/>
      <c r="ASC245" s="9"/>
      <c r="ASD245" s="9"/>
      <c r="ASE245" s="9"/>
      <c r="ASF245" s="9"/>
      <c r="ASG245" s="9"/>
      <c r="ASH245" s="9"/>
      <c r="ASI245" s="9"/>
      <c r="ASJ245" s="9"/>
      <c r="ASK245" s="9"/>
      <c r="ASL245" s="9"/>
      <c r="ASM245" s="9"/>
      <c r="ASN245" s="9"/>
      <c r="ASO245" s="9"/>
      <c r="ASP245" s="9"/>
      <c r="ASQ245" s="9"/>
      <c r="ASR245" s="9"/>
      <c r="ASS245" s="9"/>
      <c r="AST245" s="9"/>
      <c r="ASU245" s="9"/>
      <c r="ASV245" s="9"/>
      <c r="ASW245" s="9"/>
      <c r="ASX245" s="9"/>
      <c r="ASY245" s="9"/>
      <c r="ASZ245" s="9"/>
      <c r="ATA245" s="9"/>
      <c r="ATB245" s="9"/>
      <c r="ATC245" s="9"/>
      <c r="ATD245" s="9"/>
      <c r="ATE245" s="9"/>
      <c r="ATF245" s="9"/>
      <c r="ATG245" s="9"/>
      <c r="ATH245" s="9"/>
      <c r="ATI245" s="9"/>
      <c r="ATJ245" s="9"/>
      <c r="ATK245" s="9"/>
      <c r="ATL245" s="9"/>
      <c r="ATM245" s="9"/>
      <c r="ATN245" s="9"/>
      <c r="ATO245" s="9"/>
      <c r="ATP245" s="9"/>
      <c r="ATQ245" s="9"/>
      <c r="ATR245" s="9"/>
      <c r="ATS245" s="9"/>
      <c r="ATT245" s="9"/>
      <c r="ATU245" s="9"/>
      <c r="ATV245" s="9"/>
      <c r="ATW245" s="9"/>
      <c r="ATX245" s="9"/>
      <c r="ATY245" s="9" t="s">
        <v>5691</v>
      </c>
      <c r="ATZ245" s="9" t="s">
        <v>5691</v>
      </c>
      <c r="AUA245" s="9" t="s">
        <v>6047</v>
      </c>
      <c r="AUB245" s="9"/>
      <c r="AUC245" s="9"/>
      <c r="AUD245" s="9"/>
      <c r="AUE245" s="9"/>
      <c r="AUF245" s="9"/>
      <c r="AUG245" s="9"/>
      <c r="AUH245" s="9"/>
      <c r="AUI245" s="9"/>
      <c r="AUJ245" s="9"/>
      <c r="AUK245" s="9"/>
      <c r="AUL245" s="9"/>
      <c r="AUM245" s="9"/>
      <c r="AUN245" s="9"/>
      <c r="AUO245" s="9"/>
      <c r="AUP245" s="9"/>
      <c r="AUQ245" s="9"/>
      <c r="AUR245" s="9"/>
      <c r="AUS245" s="9"/>
      <c r="AUT245" s="9"/>
      <c r="AUU245" s="9"/>
      <c r="AUV245" s="9"/>
      <c r="AUW245" s="9"/>
      <c r="AUX245" s="9"/>
      <c r="AUY245" s="9"/>
      <c r="AUZ245" s="9"/>
      <c r="AVA245" s="9"/>
      <c r="AVB245" s="9"/>
      <c r="AVC245" s="9"/>
      <c r="AVD245" s="9"/>
      <c r="AVE245" s="9"/>
      <c r="AVF245" s="9"/>
      <c r="AVG245" s="9"/>
      <c r="AVH245" s="9"/>
      <c r="AVI245" s="9"/>
      <c r="AVJ245" s="9"/>
      <c r="AVK245" s="9" t="s">
        <v>13919</v>
      </c>
      <c r="AVL245" s="9"/>
      <c r="AVM245" s="9"/>
      <c r="AVN245" s="9"/>
      <c r="AVO245" s="9"/>
      <c r="AVP245" s="9"/>
      <c r="AVQ245" s="9"/>
      <c r="AVR245" s="9"/>
      <c r="AVS245" s="9"/>
      <c r="AVT245" s="9"/>
      <c r="AVU245" s="9"/>
      <c r="AVV245" s="9"/>
      <c r="AVW245" s="9"/>
      <c r="AVX245" s="9"/>
      <c r="AVY245" s="9"/>
      <c r="AVZ245" s="9"/>
      <c r="AWA245" s="9"/>
      <c r="AWB245" s="9"/>
      <c r="AWC245" s="9"/>
      <c r="AWD245" s="9"/>
      <c r="AWE245" s="9"/>
      <c r="AWF245" s="9"/>
      <c r="AWG245" s="9"/>
      <c r="AWH245" s="9"/>
      <c r="AWI245" s="9"/>
      <c r="AWJ245" s="9"/>
      <c r="AWK245" s="9"/>
      <c r="AWL245" s="9"/>
      <c r="AWM245" s="9"/>
      <c r="AWN245" s="9"/>
      <c r="AWO245" s="9"/>
      <c r="AWP245" s="9"/>
      <c r="AWQ245" s="9"/>
      <c r="AWR245" s="9"/>
      <c r="AWS245" s="9"/>
      <c r="AWT245" s="9"/>
      <c r="AWU245" s="9"/>
      <c r="AWV245" s="9"/>
      <c r="AWW245" s="9"/>
      <c r="AWX245" s="9"/>
      <c r="AWY245" s="9"/>
      <c r="AWZ245" s="9"/>
      <c r="AXA245" s="9"/>
      <c r="AXB245" s="9" t="s">
        <v>5707</v>
      </c>
      <c r="AXC245" s="9"/>
      <c r="AXD245" s="9"/>
      <c r="AXE245" s="9"/>
      <c r="AXF245" s="9"/>
      <c r="AXG245" s="9"/>
      <c r="AXH245" s="9"/>
      <c r="AXI245" s="9"/>
      <c r="AXJ245" s="9"/>
      <c r="AXK245" s="9">
        <v>536.0</v>
      </c>
      <c r="AXL245" s="9" t="s">
        <v>3573</v>
      </c>
      <c r="AXM245" s="9">
        <v>843.0</v>
      </c>
      <c r="AXN245" s="9"/>
      <c r="AXO245" s="9"/>
      <c r="AXP245" s="9"/>
      <c r="AXQ245" s="9"/>
      <c r="AXR245" s="9"/>
      <c r="AXS245" s="9"/>
      <c r="AXT245" s="9"/>
      <c r="AXU245" s="9"/>
      <c r="AXV245" s="9"/>
      <c r="AXW245" s="9"/>
      <c r="AXX245" s="9"/>
      <c r="AXY245" s="9"/>
      <c r="AXZ245" s="9"/>
      <c r="AYA245" s="9"/>
      <c r="AYB245" s="9"/>
      <c r="AYC245" s="9"/>
      <c r="AYD245" s="9" t="s">
        <v>3573</v>
      </c>
      <c r="AYE245" s="9"/>
      <c r="AYF245" s="9"/>
      <c r="AYG245" s="9"/>
      <c r="AYH245" s="9" t="s">
        <v>13920</v>
      </c>
      <c r="AYI245" s="9"/>
      <c r="AYJ245" s="9"/>
      <c r="AYK245" s="9"/>
      <c r="AYL245" s="9"/>
      <c r="AYM245" s="9"/>
      <c r="AYN245" s="9"/>
      <c r="AYO245" s="9"/>
      <c r="AYP245" s="9"/>
      <c r="AYQ245" s="9"/>
      <c r="AYR245" s="9"/>
      <c r="AYS245" s="9"/>
      <c r="AYT245" s="9"/>
      <c r="AYU245" s="9"/>
      <c r="AYV245" s="9"/>
      <c r="AYW245" s="9"/>
      <c r="AYX245" s="9"/>
      <c r="AYY245" s="9"/>
      <c r="AYZ245" s="9"/>
      <c r="AZA245" s="9"/>
      <c r="AZB245" s="9"/>
      <c r="AZC245" s="9"/>
      <c r="AZD245" s="9"/>
      <c r="AZE245" s="9"/>
      <c r="AZF245" s="9"/>
      <c r="AZG245" s="9"/>
      <c r="AZH245" s="9"/>
      <c r="AZI245" s="9"/>
      <c r="AZJ245" s="9"/>
      <c r="AZK245" s="9"/>
      <c r="AZL245" s="9"/>
      <c r="AZM245" s="9"/>
      <c r="AZN245" s="9"/>
      <c r="AZO245" s="9"/>
      <c r="AZP245" s="9"/>
      <c r="AZQ245" s="9"/>
      <c r="AZR245" s="9"/>
      <c r="AZS245" s="9"/>
      <c r="AZT245" s="9"/>
      <c r="AZU245" s="9"/>
      <c r="AZV245" s="9"/>
      <c r="AZW245" s="9"/>
      <c r="AZX245" s="9"/>
      <c r="AZY245" s="9"/>
      <c r="AZZ245" s="9"/>
      <c r="BAA245" s="9"/>
      <c r="BAB245" s="9"/>
      <c r="BAC245" s="9"/>
      <c r="BAD245" s="9"/>
      <c r="BAE245" s="9"/>
      <c r="BAF245" s="9"/>
      <c r="BAG245" s="9"/>
      <c r="BAH245" s="9"/>
      <c r="BAI245" s="9"/>
      <c r="BAJ245" s="9"/>
      <c r="BAK245" s="9"/>
      <c r="BAL245" s="9"/>
      <c r="BAM245" s="9"/>
      <c r="BAN245" s="9"/>
      <c r="BAO245" s="9"/>
      <c r="BAP245" s="9"/>
      <c r="BAQ245" s="9"/>
      <c r="BAR245" s="9"/>
      <c r="BAS245" s="9"/>
      <c r="BAT245" s="9"/>
      <c r="BAU245" s="9"/>
      <c r="BAV245" s="9"/>
      <c r="BAW245" s="9"/>
      <c r="BAX245" s="9"/>
      <c r="BAY245" s="9"/>
      <c r="BAZ245" s="9"/>
      <c r="BBA245" s="9"/>
      <c r="BBB245" s="9"/>
      <c r="BBC245" s="9"/>
      <c r="BBD245" s="9"/>
      <c r="BBE245" s="9"/>
      <c r="BBF245" s="9"/>
      <c r="BBG245" s="9"/>
      <c r="BBH245" s="9"/>
      <c r="BBI245" s="9"/>
      <c r="BBJ245" s="9"/>
      <c r="BBK245" s="9"/>
      <c r="BBL245" s="9"/>
      <c r="BBM245" s="9"/>
      <c r="BBN245" s="9"/>
      <c r="BBO245" s="9"/>
      <c r="BBP245" s="9"/>
      <c r="BBQ245" s="9"/>
      <c r="BBR245" s="9"/>
      <c r="BBS245" s="9"/>
      <c r="BBT245" s="9"/>
      <c r="BBU245" s="9"/>
      <c r="BBV245" s="9"/>
      <c r="BBW245" s="9"/>
      <c r="BBX245" s="9"/>
      <c r="BBY245" s="9"/>
      <c r="BBZ245" s="9"/>
      <c r="BCA245" s="9"/>
      <c r="BCB245" s="9"/>
      <c r="BCC245" s="9"/>
      <c r="BCD245" s="9"/>
      <c r="BCE245" s="9"/>
      <c r="BCF245" s="9"/>
      <c r="BCG245" s="9"/>
      <c r="BCH245" s="9"/>
      <c r="BCI245" s="9"/>
      <c r="BCJ245" s="9"/>
      <c r="BCK245" s="9"/>
      <c r="BCL245" s="9"/>
      <c r="BCM245" s="9"/>
      <c r="BCN245" s="9"/>
      <c r="BCO245" s="9"/>
      <c r="BCP245" s="9"/>
      <c r="BCQ245" s="9"/>
      <c r="BCR245" s="9"/>
      <c r="BCS245" s="9"/>
      <c r="BCT245" s="9"/>
      <c r="BCU245" s="9"/>
      <c r="BCV245" s="9"/>
      <c r="BCW245" s="9"/>
      <c r="BCX245" s="9"/>
      <c r="BCY245" s="9"/>
      <c r="BCZ245" s="9"/>
      <c r="BDA245" s="9"/>
      <c r="BDB245" s="9"/>
      <c r="BDC245" s="9"/>
      <c r="BDD245" s="9"/>
      <c r="BDE245" s="9"/>
      <c r="BDF245" s="9"/>
      <c r="BDG245" s="9"/>
      <c r="BDH245" s="9"/>
      <c r="BDI245" s="9"/>
      <c r="BDJ245" s="9"/>
      <c r="BDK245" s="9"/>
      <c r="BDL245" s="9"/>
      <c r="BDM245" s="9"/>
      <c r="BDN245" s="9"/>
      <c r="BDO245" s="9"/>
      <c r="BDP245" s="9"/>
      <c r="BDQ245" s="9"/>
      <c r="BDR245" s="9"/>
      <c r="BDS245" s="9"/>
      <c r="BDT245" s="9"/>
      <c r="BDU245" s="9"/>
      <c r="BDV245" s="9"/>
      <c r="BDW245" s="9"/>
      <c r="BDX245" s="9"/>
      <c r="BDY245" s="9"/>
      <c r="BDZ245" s="9"/>
      <c r="BEA245" s="9"/>
      <c r="BEB245" s="9"/>
      <c r="BEC245" s="9"/>
      <c r="BED245" s="9"/>
      <c r="BEE245" s="9"/>
      <c r="BEF245" s="9"/>
      <c r="BEG245" s="9"/>
      <c r="BEH245" s="9"/>
      <c r="BEI245" s="9"/>
      <c r="BEJ245" s="9"/>
      <c r="BEK245" s="9"/>
      <c r="BEL245" s="9"/>
      <c r="BEM245" s="9"/>
      <c r="BEN245" s="9"/>
      <c r="BEO245" s="9"/>
      <c r="BEP245" s="9"/>
      <c r="BEQ245" s="9"/>
      <c r="BER245" s="9"/>
      <c r="BES245" s="9"/>
      <c r="BET245" s="9"/>
      <c r="BEU245" s="9"/>
      <c r="BEV245" s="9"/>
      <c r="BEW245" s="9"/>
      <c r="BEX245" s="9"/>
      <c r="BEY245" s="9"/>
      <c r="BEZ245" s="9"/>
      <c r="BFA245" s="9"/>
      <c r="BFB245" s="9"/>
      <c r="BFC245" s="9"/>
      <c r="BFD245" s="9"/>
      <c r="BFE245" s="9"/>
      <c r="BFF245" s="9"/>
      <c r="BFG245" s="9"/>
      <c r="BFH245" s="9"/>
      <c r="BFI245" s="9"/>
      <c r="BFJ245" s="9"/>
      <c r="BFK245" s="9"/>
      <c r="BFL245" s="9"/>
      <c r="BFM245" s="9"/>
      <c r="BFN245" s="9"/>
      <c r="BFO245" s="9"/>
      <c r="BFP245" s="9"/>
      <c r="BFQ245" s="9"/>
      <c r="BFR245" s="9"/>
      <c r="BFS245" s="9"/>
      <c r="BFT245" s="9"/>
      <c r="BFU245" s="9"/>
      <c r="BFV245" s="9"/>
      <c r="BFW245" s="9"/>
      <c r="BFX245" s="9"/>
      <c r="BFY245" s="9"/>
      <c r="BFZ245" s="9"/>
      <c r="BGA245" s="9"/>
      <c r="BGB245" s="9"/>
      <c r="BGC245" s="9"/>
      <c r="BGD245" s="9"/>
      <c r="BGE245" s="9"/>
      <c r="BGF245" s="9"/>
      <c r="BGG245" s="9"/>
      <c r="BGH245" s="9"/>
      <c r="BGI245" s="9"/>
      <c r="BGJ245" s="9"/>
      <c r="BGK245" s="9"/>
      <c r="BGL245" s="9"/>
      <c r="BGM245" s="9"/>
      <c r="BGN245" s="9"/>
      <c r="BGO245" s="9"/>
      <c r="BGP245" s="9"/>
      <c r="BGQ245" s="9"/>
      <c r="BGR245" s="9"/>
      <c r="BGS245" s="9"/>
      <c r="BGT245" s="9"/>
      <c r="BGU245" s="9"/>
      <c r="BGV245" s="9"/>
      <c r="BGW245" s="9"/>
      <c r="BGX245" s="9"/>
      <c r="BGY245" s="9"/>
      <c r="BGZ245" s="9"/>
      <c r="BHA245" s="9"/>
      <c r="BHB245" s="9"/>
      <c r="BHC245" s="9"/>
      <c r="BHD245" s="9"/>
      <c r="BHE245" s="9"/>
      <c r="BHF245" s="9"/>
      <c r="BHG245" s="9"/>
      <c r="BHH245" s="9"/>
      <c r="BHI245" s="9"/>
      <c r="BHJ245" s="9"/>
      <c r="BHK245" s="9"/>
      <c r="BHL245" s="9"/>
      <c r="BHM245" s="9"/>
      <c r="BHN245" s="9"/>
      <c r="BHO245" s="9"/>
      <c r="BHP245" s="9"/>
      <c r="BHQ245" s="9"/>
      <c r="BHR245" s="9"/>
      <c r="BHS245" s="9"/>
      <c r="BHT245" s="9"/>
      <c r="BHU245" s="9"/>
      <c r="BHV245" s="9"/>
      <c r="BHW245" s="9"/>
      <c r="BHX245" s="9"/>
      <c r="BHY245" s="9"/>
      <c r="BHZ245" s="9"/>
      <c r="BIA245" s="9"/>
      <c r="BIB245" s="9"/>
      <c r="BIC245" s="9"/>
      <c r="BID245" s="9"/>
      <c r="BIE245" s="9"/>
      <c r="BIF245" s="9"/>
      <c r="BIG245" s="9"/>
      <c r="BIH245" s="9"/>
      <c r="BII245" s="9"/>
      <c r="BIJ245" s="9"/>
      <c r="BIK245" s="9"/>
      <c r="BIL245" s="9"/>
      <c r="BIM245" s="9"/>
      <c r="BIN245" s="9"/>
      <c r="BIO245" s="9"/>
      <c r="BIP245" s="9"/>
      <c r="BIQ245" s="9"/>
      <c r="BIR245" s="9"/>
      <c r="BIS245" s="9"/>
      <c r="BIT245" s="9"/>
      <c r="BIU245" s="9"/>
      <c r="BIV245" s="9"/>
      <c r="BIW245" s="9"/>
      <c r="BIX245" s="9"/>
      <c r="BIY245" s="9"/>
      <c r="BIZ245" s="9"/>
      <c r="BJA245" s="9"/>
      <c r="BJB245" s="9"/>
      <c r="BJC245" s="9"/>
      <c r="BJD245" s="9"/>
      <c r="BJE245" s="9"/>
      <c r="BJF245" s="9"/>
      <c r="BJG245" s="9"/>
      <c r="BJH245" s="9"/>
      <c r="BJI245" s="9"/>
      <c r="BJJ245" s="9"/>
      <c r="BJK245" s="9"/>
      <c r="BJL245" s="9"/>
      <c r="BJM245" s="9"/>
      <c r="BJN245" s="9"/>
      <c r="BJO245" s="9"/>
      <c r="BJP245" s="9"/>
      <c r="BJQ245" s="9"/>
      <c r="BJR245" s="9"/>
      <c r="BJS245" s="9"/>
      <c r="BJT245" s="9"/>
      <c r="BJU245" s="9"/>
      <c r="BJV245" s="9"/>
      <c r="BJW245" s="9"/>
      <c r="BJX245" s="9"/>
      <c r="BJY245" s="9"/>
      <c r="BJZ245" s="9"/>
      <c r="BKA245" s="9"/>
      <c r="BKB245" s="9"/>
      <c r="BKC245" s="9"/>
      <c r="BKD245" s="9"/>
      <c r="BKE245" s="9"/>
      <c r="BKF245" s="9"/>
      <c r="BKG245" s="9"/>
      <c r="BKH245" s="9"/>
      <c r="BKI245" s="9"/>
      <c r="BKJ245" s="9"/>
      <c r="BKK245" s="9"/>
      <c r="BKL245" s="9"/>
      <c r="BKM245" s="9"/>
      <c r="BKN245" s="9"/>
      <c r="BKO245" s="9"/>
      <c r="BKP245" s="9"/>
      <c r="BKQ245" s="9"/>
      <c r="BKR245" s="9"/>
      <c r="BKS245" s="9"/>
      <c r="BKT245" s="9"/>
      <c r="BKU245" s="9"/>
      <c r="BKV245" s="9"/>
      <c r="BKW245" s="9"/>
      <c r="BKX245" s="9"/>
      <c r="BKY245" s="9"/>
      <c r="BKZ245" s="9"/>
      <c r="BLA245" s="9"/>
      <c r="BLB245" s="9"/>
      <c r="BLC245" s="9"/>
      <c r="BLD245" s="9"/>
      <c r="BLE245" s="9"/>
      <c r="BLF245" s="9"/>
      <c r="BLG245" s="9"/>
      <c r="BLH245" s="9"/>
      <c r="BLI245" s="9"/>
      <c r="BLJ245" s="9"/>
      <c r="BLK245" s="9"/>
      <c r="BLL245" s="9"/>
      <c r="BLM245" s="9"/>
      <c r="BLN245" s="9"/>
      <c r="BLO245" s="9"/>
      <c r="BLP245" s="9"/>
      <c r="BLQ245" s="9"/>
      <c r="BLR245" s="9"/>
      <c r="BLS245" s="9"/>
      <c r="BLT245" s="9"/>
      <c r="BLU245" s="9"/>
      <c r="BLV245" s="9"/>
      <c r="BLW245" s="9"/>
      <c r="BLX245" s="9"/>
      <c r="BLY245" s="9"/>
      <c r="BLZ245" s="9"/>
      <c r="BMA245" s="9"/>
      <c r="BMB245" s="9"/>
      <c r="BMC245" s="9"/>
      <c r="BMD245" s="9"/>
      <c r="BME245" s="9"/>
      <c r="BMF245" s="9"/>
      <c r="BMG245" s="9"/>
      <c r="BMH245" s="9"/>
      <c r="BMI245" s="9"/>
      <c r="BMJ245" s="9"/>
      <c r="BMK245" s="9"/>
      <c r="BML245" s="9"/>
      <c r="BMM245" s="9"/>
      <c r="BMN245" s="9"/>
      <c r="BMO245" s="9"/>
      <c r="BMP245" s="9"/>
      <c r="BMQ245" s="9"/>
      <c r="BMR245" s="9"/>
      <c r="BMS245" s="9"/>
      <c r="BMT245" s="9"/>
      <c r="BMU245" s="9"/>
      <c r="BMV245" s="9"/>
      <c r="BMW245" s="9"/>
      <c r="BMX245" s="9"/>
      <c r="BMY245" s="9"/>
      <c r="BMZ245" s="9"/>
      <c r="BNA245" s="9"/>
      <c r="BNB245" s="9"/>
      <c r="BNC245" s="9"/>
      <c r="BND245" s="9"/>
      <c r="BNE245" s="9"/>
      <c r="BNF245" s="9"/>
      <c r="BNG245" s="9"/>
      <c r="BNH245" s="9"/>
      <c r="BNI245" s="9"/>
      <c r="BNJ245" s="9"/>
      <c r="BNK245" s="9"/>
      <c r="BNL245" s="9"/>
      <c r="BNM245" s="9"/>
      <c r="BNN245" s="9"/>
      <c r="BNO245" s="9"/>
      <c r="BNP245" s="9"/>
      <c r="BNQ245" s="9"/>
      <c r="BNR245" s="9"/>
      <c r="BNS245" s="9"/>
      <c r="BNT245" s="9"/>
      <c r="BNU245" s="9"/>
      <c r="BNV245" s="9"/>
      <c r="BNW245" s="9"/>
      <c r="BNX245" s="9"/>
      <c r="BNY245" s="9"/>
      <c r="BNZ245" s="9"/>
      <c r="BOA245" s="9"/>
      <c r="BOB245" s="9"/>
      <c r="BOC245" s="9"/>
      <c r="BOD245" s="9"/>
      <c r="BOE245" s="9"/>
      <c r="BOF245" s="9"/>
      <c r="BOG245" s="9"/>
      <c r="BOH245" s="9"/>
      <c r="BOI245" s="9"/>
      <c r="BOJ245" s="9"/>
      <c r="BOK245" s="9"/>
      <c r="BOL245" s="9"/>
      <c r="BOM245" s="9"/>
      <c r="BON245" s="9"/>
      <c r="BOO245" s="9"/>
      <c r="BOP245" s="9"/>
      <c r="BOQ245" s="9"/>
      <c r="BOR245" s="9"/>
      <c r="BOS245" s="9"/>
      <c r="BOT245" s="9"/>
      <c r="BOU245" s="9"/>
      <c r="BOV245" s="9"/>
      <c r="BOW245" s="9"/>
      <c r="BOX245" s="9"/>
      <c r="BOY245" s="9"/>
      <c r="BOZ245" s="9"/>
      <c r="BPA245" s="9"/>
      <c r="BPB245" s="9"/>
      <c r="BPC245" s="9"/>
      <c r="BPD245" s="9"/>
      <c r="BPE245" s="9"/>
      <c r="BPF245" s="9"/>
      <c r="BPG245" s="9"/>
      <c r="BPH245" s="9"/>
      <c r="BPI245" s="9"/>
      <c r="BPJ245" s="9"/>
      <c r="BPK245" s="9"/>
      <c r="BPL245" s="9"/>
      <c r="BPM245" s="9"/>
      <c r="BPN245" s="9"/>
      <c r="BPO245" s="9"/>
      <c r="BPP245" s="9"/>
      <c r="BPQ245" s="9"/>
      <c r="BPR245" s="9"/>
      <c r="BPS245" s="9"/>
      <c r="BPT245" s="9"/>
      <c r="BPU245" s="9"/>
      <c r="BPV245" s="9"/>
      <c r="BPW245" s="9"/>
      <c r="BPX245" s="9"/>
      <c r="BPY245" s="9"/>
      <c r="BPZ245" s="9"/>
      <c r="BQA245" s="9"/>
      <c r="BQB245" s="9"/>
      <c r="BQC245" s="9"/>
      <c r="BQD245" s="9"/>
      <c r="BQE245" s="9"/>
      <c r="BQF245" s="9"/>
      <c r="BQG245" s="9"/>
      <c r="BQH245" s="9"/>
      <c r="BQI245" s="9"/>
      <c r="BQJ245" s="9"/>
      <c r="BQK245" s="9"/>
      <c r="BQL245" s="9"/>
      <c r="BQM245" s="9"/>
      <c r="BQN245" s="9"/>
      <c r="BQO245" s="9"/>
      <c r="BQP245" s="9"/>
      <c r="BQQ245" s="9"/>
      <c r="BQR245" s="9"/>
      <c r="BQS245" s="9"/>
      <c r="BQT245" s="9"/>
      <c r="BQU245" s="9"/>
      <c r="BQV245" s="9"/>
      <c r="BQW245" s="9"/>
      <c r="BQX245" s="9"/>
      <c r="BQY245" s="9"/>
      <c r="BQZ245" s="9"/>
      <c r="BRA245" s="9"/>
      <c r="BRB245" s="9"/>
      <c r="BRC245" s="9"/>
      <c r="BRD245" s="9"/>
      <c r="BRE245" s="9"/>
      <c r="BRF245" s="9"/>
      <c r="BRG245" s="9"/>
      <c r="BRH245" s="9"/>
      <c r="BRI245" s="9"/>
      <c r="BRJ245" s="9"/>
      <c r="BRK245" s="9"/>
      <c r="BRL245" s="9"/>
      <c r="BRM245" s="9"/>
      <c r="BRN245" s="9"/>
      <c r="BRO245" s="9"/>
      <c r="BRP245" s="9"/>
      <c r="BRQ245" s="9"/>
      <c r="BRR245" s="9"/>
      <c r="BRS245" s="9"/>
      <c r="BRT245" s="9"/>
      <c r="BRU245" s="9"/>
      <c r="BRV245" s="9"/>
      <c r="BRW245" s="9"/>
      <c r="BRX245" s="9"/>
      <c r="BRY245" s="9"/>
      <c r="BRZ245" s="9"/>
      <c r="BSA245" s="9"/>
      <c r="BSB245" s="9"/>
      <c r="BSC245" s="9"/>
      <c r="BSD245" s="9"/>
    </row>
    <row r="246" ht="14.25" customHeight="1">
      <c r="A246" s="9">
        <v>83.0</v>
      </c>
      <c r="B246" s="9" t="s">
        <v>11947</v>
      </c>
      <c r="C246" s="9" t="s">
        <v>11948</v>
      </c>
      <c r="D246" s="9" t="s">
        <v>11948</v>
      </c>
      <c r="E246" s="9"/>
      <c r="F246" s="9">
        <v>39.0</v>
      </c>
      <c r="G246" s="9" t="s">
        <v>13921</v>
      </c>
      <c r="H246" s="9"/>
      <c r="I246" s="9">
        <v>1.0</v>
      </c>
      <c r="J246" s="9"/>
      <c r="K246" s="9">
        <v>1.0</v>
      </c>
      <c r="L246" s="9">
        <v>33.0</v>
      </c>
      <c r="M246" s="9"/>
      <c r="N246" s="9">
        <v>4.0</v>
      </c>
      <c r="O246" s="9"/>
      <c r="P246" s="9">
        <v>1.0</v>
      </c>
      <c r="Q246" s="9" t="s">
        <v>13922</v>
      </c>
      <c r="R246" s="9"/>
      <c r="S246" s="9" t="s">
        <v>3575</v>
      </c>
      <c r="T246" s="9" t="s">
        <v>3574</v>
      </c>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c r="DN246" s="9"/>
      <c r="DO246" s="9"/>
      <c r="DP246" s="9"/>
      <c r="DQ246" s="9"/>
      <c r="DR246" s="9"/>
      <c r="DS246" s="9"/>
      <c r="DT246" s="9"/>
      <c r="DU246" s="9"/>
      <c r="DV246" s="9"/>
      <c r="DW246" s="9"/>
      <c r="DX246" s="9"/>
      <c r="DY246" s="9"/>
      <c r="DZ246" s="9"/>
      <c r="EA246" s="9"/>
      <c r="EB246" s="9"/>
      <c r="EC246" s="9"/>
      <c r="ED246" s="9"/>
      <c r="EE246" s="9"/>
      <c r="EF246" s="9"/>
      <c r="EG246" s="9"/>
      <c r="EH246" s="9"/>
      <c r="EI246" s="9"/>
      <c r="EJ246" s="9"/>
      <c r="EK246" s="9"/>
      <c r="EL246" s="9"/>
      <c r="EM246" s="9"/>
      <c r="EN246" s="9"/>
      <c r="EO246" s="9"/>
      <c r="EP246" s="9"/>
      <c r="EQ246" s="9"/>
      <c r="ER246" s="9"/>
      <c r="ES246" s="9"/>
      <c r="ET246" s="9"/>
      <c r="EU246" s="9"/>
      <c r="EV246" s="9"/>
      <c r="EW246" s="9"/>
      <c r="EX246" s="9"/>
      <c r="EY246" s="9"/>
      <c r="EZ246" s="9"/>
      <c r="FA246" s="9"/>
      <c r="FB246" s="9"/>
      <c r="FC246" s="9"/>
      <c r="FD246" s="9"/>
      <c r="FE246" s="9"/>
      <c r="FF246" s="9"/>
      <c r="FG246" s="9"/>
      <c r="FH246" s="9"/>
      <c r="FI246" s="9"/>
      <c r="FJ246" s="9"/>
      <c r="FK246" s="9"/>
      <c r="FL246" s="9"/>
      <c r="FM246" s="9"/>
      <c r="FN246" s="9"/>
      <c r="FO246" s="9"/>
      <c r="FP246" s="9"/>
      <c r="FQ246" s="9"/>
      <c r="FR246" s="9"/>
      <c r="FS246" s="9"/>
      <c r="FT246" s="9"/>
      <c r="FU246" s="9"/>
      <c r="FV246" s="9"/>
      <c r="FW246" s="9"/>
      <c r="FX246" s="9"/>
      <c r="FY246" s="9"/>
      <c r="FZ246" s="9"/>
      <c r="GA246" s="9"/>
      <c r="GB246" s="9"/>
      <c r="GC246" s="9"/>
      <c r="GD246" s="9"/>
      <c r="GE246" s="9"/>
      <c r="GF246" s="9"/>
      <c r="GG246" s="9"/>
      <c r="GH246" s="9"/>
      <c r="GI246" s="9"/>
      <c r="GJ246" s="9"/>
      <c r="GK246" s="9"/>
      <c r="GL246" s="9"/>
      <c r="GM246" s="9"/>
      <c r="GN246" s="9"/>
      <c r="GO246" s="9"/>
      <c r="GP246" s="9"/>
      <c r="GQ246" s="9"/>
      <c r="GR246" s="9"/>
      <c r="GS246" s="9"/>
      <c r="GT246" s="9"/>
      <c r="GU246" s="9"/>
      <c r="GV246" s="9"/>
      <c r="GW246" s="9"/>
      <c r="GX246" s="9"/>
      <c r="GY246" s="9"/>
      <c r="GZ246" s="9"/>
      <c r="HA246" s="9"/>
      <c r="HB246" s="9"/>
      <c r="HC246" s="9"/>
      <c r="HD246" s="9"/>
      <c r="HE246" s="9"/>
      <c r="HF246" s="9"/>
      <c r="HG246" s="9"/>
      <c r="HH246" s="9"/>
      <c r="HI246" s="9"/>
      <c r="HJ246" s="9"/>
      <c r="HK246" s="9"/>
      <c r="HL246" s="9"/>
      <c r="HM246" s="9"/>
      <c r="HN246" s="9"/>
      <c r="HO246" s="9"/>
      <c r="HP246" s="9"/>
      <c r="HQ246" s="9"/>
      <c r="HR246" s="9"/>
      <c r="HS246" s="9"/>
      <c r="HT246" s="9"/>
      <c r="HU246" s="9"/>
      <c r="HV246" s="9"/>
      <c r="HW246" s="9"/>
      <c r="HX246" s="9"/>
      <c r="HY246" s="9"/>
      <c r="HZ246" s="9"/>
      <c r="IA246" s="9"/>
      <c r="IB246" s="9"/>
      <c r="IC246" s="9"/>
      <c r="ID246" s="9"/>
      <c r="IE246" s="9"/>
      <c r="IF246" s="9"/>
      <c r="IG246" s="9"/>
      <c r="IH246" s="9"/>
      <c r="II246" s="9"/>
      <c r="IJ246" s="9"/>
      <c r="IK246" s="9"/>
      <c r="IL246" s="9"/>
      <c r="IM246" s="9"/>
      <c r="IN246" s="9"/>
      <c r="IO246" s="9"/>
      <c r="IP246" s="9"/>
      <c r="IQ246" s="9"/>
      <c r="IR246" s="9"/>
      <c r="IS246" s="9"/>
      <c r="IT246" s="9"/>
      <c r="IU246" s="9"/>
      <c r="IV246" s="9"/>
      <c r="IW246" s="9"/>
      <c r="IX246" s="9"/>
      <c r="IY246" s="9"/>
      <c r="IZ246" s="9"/>
      <c r="JA246" s="9"/>
      <c r="JB246" s="9"/>
      <c r="JC246" s="9"/>
      <c r="JD246" s="9"/>
      <c r="JE246" s="9"/>
      <c r="JF246" s="9"/>
      <c r="JG246" s="9"/>
      <c r="JH246" s="9"/>
      <c r="JI246" s="9"/>
      <c r="JJ246" s="9"/>
      <c r="JK246" s="9"/>
      <c r="JL246" s="9"/>
      <c r="JM246" s="9"/>
      <c r="JN246" s="9"/>
      <c r="JO246" s="9"/>
      <c r="JP246" s="9"/>
      <c r="JQ246" s="9"/>
      <c r="JR246" s="9"/>
      <c r="JS246" s="9"/>
      <c r="JT246" s="9"/>
      <c r="JU246" s="9"/>
      <c r="JV246" s="9"/>
      <c r="JW246" s="9"/>
      <c r="JX246" s="9"/>
      <c r="JY246" s="9"/>
      <c r="JZ246" s="9"/>
      <c r="KA246" s="9"/>
      <c r="KB246" s="9"/>
      <c r="KC246" s="9"/>
      <c r="KD246" s="9"/>
      <c r="KE246" s="9"/>
      <c r="KF246" s="9"/>
      <c r="KG246" s="9"/>
      <c r="KH246" s="9"/>
      <c r="KI246" s="9"/>
      <c r="KJ246" s="9"/>
      <c r="KK246" s="9"/>
      <c r="KL246" s="9"/>
      <c r="KM246" s="9"/>
      <c r="KN246" s="9"/>
      <c r="KO246" s="9"/>
      <c r="KP246" s="9"/>
      <c r="KQ246" s="9"/>
      <c r="KR246" s="9"/>
      <c r="KS246" s="9"/>
      <c r="KT246" s="9"/>
      <c r="KU246" s="9"/>
      <c r="KV246" s="9"/>
      <c r="KW246" s="9"/>
      <c r="KX246" s="9"/>
      <c r="KY246" s="9"/>
      <c r="KZ246" s="9"/>
      <c r="LA246" s="9"/>
      <c r="LB246" s="9"/>
      <c r="LC246" s="9"/>
      <c r="LD246" s="9"/>
      <c r="LE246" s="9"/>
      <c r="LF246" s="9"/>
      <c r="LG246" s="9"/>
      <c r="LH246" s="9"/>
      <c r="LI246" s="9"/>
      <c r="LJ246" s="9"/>
      <c r="LK246" s="9"/>
      <c r="LL246" s="9"/>
      <c r="LM246" s="9"/>
      <c r="LN246" s="9"/>
      <c r="LO246" s="9"/>
      <c r="LP246" s="9"/>
      <c r="LQ246" s="9"/>
      <c r="LR246" s="9"/>
      <c r="LS246" s="9"/>
      <c r="LT246" s="9"/>
      <c r="LU246" s="9"/>
      <c r="LV246" s="9"/>
      <c r="LW246" s="9"/>
      <c r="LX246" s="9"/>
      <c r="LY246" s="9"/>
      <c r="LZ246" s="9"/>
      <c r="MA246" s="9"/>
      <c r="MB246" s="9"/>
      <c r="MC246" s="9"/>
      <c r="MD246" s="9"/>
      <c r="ME246" s="9"/>
      <c r="MF246" s="9"/>
      <c r="MG246" s="9"/>
      <c r="MH246" s="9"/>
      <c r="MI246" s="9"/>
      <c r="MJ246" s="9"/>
      <c r="MK246" s="9"/>
      <c r="ML246" s="9"/>
      <c r="MM246" s="9"/>
      <c r="MN246" s="9"/>
      <c r="MO246" s="9"/>
      <c r="MP246" s="9"/>
      <c r="MQ246" s="9"/>
      <c r="MR246" s="9"/>
      <c r="MS246" s="9"/>
      <c r="MT246" s="9"/>
      <c r="MU246" s="9"/>
      <c r="MV246" s="9"/>
      <c r="MW246" s="9"/>
      <c r="MX246" s="9"/>
      <c r="MY246" s="9"/>
      <c r="MZ246" s="9"/>
      <c r="NA246" s="9"/>
      <c r="NB246" s="9"/>
      <c r="NC246" s="9"/>
      <c r="ND246" s="9"/>
      <c r="NE246" s="9"/>
      <c r="NF246" s="9"/>
      <c r="NG246" s="9"/>
      <c r="NH246" s="9"/>
      <c r="NI246" s="9"/>
      <c r="NJ246" s="9"/>
      <c r="NK246" s="9"/>
      <c r="NL246" s="9"/>
      <c r="NM246" s="9"/>
      <c r="NN246" s="9"/>
      <c r="NO246" s="9"/>
      <c r="NP246" s="9"/>
      <c r="NQ246" s="9"/>
      <c r="NR246" s="9"/>
      <c r="NS246" s="9"/>
      <c r="NT246" s="9"/>
      <c r="NU246" s="9"/>
      <c r="NV246" s="9"/>
      <c r="NW246" s="9"/>
      <c r="NX246" s="9"/>
      <c r="NY246" s="9"/>
      <c r="NZ246" s="9"/>
      <c r="OA246" s="9"/>
      <c r="OB246" s="9"/>
      <c r="OC246" s="9"/>
      <c r="OD246" s="9"/>
      <c r="OE246" s="9"/>
      <c r="OF246" s="9"/>
      <c r="OG246" s="9"/>
      <c r="OH246" s="9"/>
      <c r="OI246" s="9"/>
      <c r="OJ246" s="9"/>
      <c r="OK246" s="9"/>
      <c r="OL246" s="9"/>
      <c r="OM246" s="9"/>
      <c r="ON246" s="9"/>
      <c r="OO246" s="9"/>
      <c r="OP246" s="9"/>
      <c r="OQ246" s="9"/>
      <c r="OR246" s="9"/>
      <c r="OS246" s="9"/>
      <c r="OT246" s="9"/>
      <c r="OU246" s="9"/>
      <c r="OV246" s="9"/>
      <c r="OW246" s="9"/>
      <c r="OX246" s="9"/>
      <c r="OY246" s="9"/>
      <c r="OZ246" s="9"/>
      <c r="PA246" s="9"/>
      <c r="PB246" s="9"/>
      <c r="PC246" s="9"/>
      <c r="PD246" s="9"/>
      <c r="PE246" s="9"/>
      <c r="PF246" s="9"/>
      <c r="PG246" s="9"/>
      <c r="PH246" s="9"/>
      <c r="PI246" s="9"/>
      <c r="PJ246" s="9"/>
      <c r="PK246" s="9"/>
      <c r="PL246" s="9"/>
      <c r="PM246" s="9"/>
      <c r="PN246" s="9"/>
      <c r="PO246" s="9"/>
      <c r="PP246" s="9"/>
      <c r="PQ246" s="9"/>
      <c r="PR246" s="9"/>
      <c r="PS246" s="9"/>
      <c r="PT246" s="9"/>
      <c r="PU246" s="9"/>
      <c r="PV246" s="9"/>
      <c r="PW246" s="9"/>
      <c r="PX246" s="9"/>
      <c r="PY246" s="9"/>
      <c r="PZ246" s="9"/>
      <c r="QA246" s="9"/>
      <c r="QB246" s="9"/>
      <c r="QC246" s="9"/>
      <c r="QD246" s="9"/>
      <c r="QE246" s="9"/>
      <c r="QF246" s="9"/>
      <c r="QG246" s="9"/>
      <c r="QH246" s="9"/>
      <c r="QI246" s="9"/>
      <c r="QJ246" s="9"/>
      <c r="QK246" s="9"/>
      <c r="QL246" s="9"/>
      <c r="QM246" s="9"/>
      <c r="QN246" s="9"/>
      <c r="QO246" s="9"/>
      <c r="QP246" s="9"/>
      <c r="QQ246" s="9"/>
      <c r="QR246" s="9"/>
      <c r="QS246" s="9"/>
      <c r="QT246" s="9"/>
      <c r="QU246" s="9"/>
      <c r="QV246" s="9"/>
      <c r="QW246" s="9"/>
      <c r="QX246" s="9"/>
      <c r="QY246" s="9"/>
      <c r="QZ246" s="9"/>
      <c r="RA246" s="9"/>
      <c r="RB246" s="9"/>
      <c r="RC246" s="9"/>
      <c r="RD246" s="9"/>
      <c r="RE246" s="9"/>
      <c r="RF246" s="9"/>
      <c r="RG246" s="9"/>
      <c r="RH246" s="9"/>
      <c r="RI246" s="9"/>
      <c r="RJ246" s="9"/>
      <c r="RK246" s="9"/>
      <c r="RL246" s="9"/>
      <c r="RM246" s="9"/>
      <c r="RN246" s="9"/>
      <c r="RO246" s="9"/>
      <c r="RP246" s="9"/>
      <c r="RQ246" s="9"/>
      <c r="RR246" s="9"/>
      <c r="RS246" s="9"/>
      <c r="RT246" s="9"/>
      <c r="RU246" s="9"/>
      <c r="RV246" s="9"/>
      <c r="RW246" s="9"/>
      <c r="RX246" s="9"/>
      <c r="RY246" s="9"/>
      <c r="RZ246" s="9"/>
      <c r="SA246" s="9"/>
      <c r="SB246" s="9"/>
      <c r="SC246" s="9"/>
      <c r="SD246" s="9"/>
      <c r="SE246" s="9"/>
      <c r="SF246" s="9"/>
      <c r="SG246" s="9"/>
      <c r="SH246" s="9"/>
      <c r="SI246" s="9"/>
      <c r="SJ246" s="9"/>
      <c r="SK246" s="9"/>
      <c r="SL246" s="9"/>
      <c r="SM246" s="9"/>
      <c r="SN246" s="9"/>
      <c r="SO246" s="9"/>
      <c r="SP246" s="9"/>
      <c r="SQ246" s="9"/>
      <c r="SR246" s="9"/>
      <c r="SS246" s="9"/>
      <c r="ST246" s="9"/>
      <c r="SU246" s="9"/>
      <c r="SV246" s="9"/>
      <c r="SW246" s="9"/>
      <c r="SX246" s="9"/>
      <c r="SY246" s="9"/>
      <c r="SZ246" s="9"/>
      <c r="TA246" s="9"/>
      <c r="TB246" s="9"/>
      <c r="TC246" s="9"/>
      <c r="TD246" s="9"/>
      <c r="TE246" s="9"/>
      <c r="TF246" s="9"/>
      <c r="TG246" s="9"/>
      <c r="TH246" s="9"/>
      <c r="TI246" s="9"/>
      <c r="TJ246" s="9"/>
      <c r="TK246" s="9"/>
      <c r="TL246" s="9"/>
      <c r="TM246" s="9"/>
      <c r="TN246" s="9"/>
      <c r="TO246" s="9"/>
      <c r="ANB246" s="9"/>
      <c r="ANC246" s="9"/>
      <c r="AND246" s="9"/>
      <c r="ANE246" s="9"/>
      <c r="ANF246" s="9"/>
      <c r="ANG246" s="9"/>
      <c r="ANH246" s="9"/>
      <c r="ANI246" s="9"/>
      <c r="ANJ246" s="9"/>
      <c r="ANK246" s="9"/>
      <c r="ANL246" s="9"/>
      <c r="ANM246" s="9"/>
      <c r="ANN246" s="9"/>
      <c r="ANO246" s="9"/>
      <c r="ANP246" s="9"/>
      <c r="ANQ246" s="9"/>
      <c r="ANR246" s="9"/>
      <c r="ANS246" s="9"/>
      <c r="ANT246" s="9"/>
      <c r="ANU246" s="9"/>
      <c r="ANV246" s="9"/>
      <c r="ANW246" s="9"/>
      <c r="ANX246" s="9"/>
      <c r="ANY246" s="9"/>
      <c r="ANZ246" s="9"/>
      <c r="AOA246" s="9"/>
      <c r="AOB246" s="9"/>
      <c r="AOC246" s="9"/>
      <c r="AOD246" s="9"/>
      <c r="AOE246" s="9"/>
      <c r="AOF246" s="9"/>
      <c r="AOG246" s="9"/>
      <c r="AOH246" s="9"/>
      <c r="AOI246" s="9"/>
      <c r="AOJ246" s="9"/>
      <c r="AOK246" s="9"/>
      <c r="AOL246" s="9"/>
      <c r="AOM246" s="9"/>
      <c r="AON246" s="9"/>
      <c r="AOO246" s="9"/>
      <c r="AOP246" s="9"/>
      <c r="AOQ246" s="9"/>
      <c r="AOR246" s="9"/>
      <c r="AOS246" s="9"/>
      <c r="AOT246" s="9"/>
      <c r="AOU246" s="9"/>
      <c r="AOV246" s="9"/>
      <c r="AOW246" s="9"/>
      <c r="AOX246" s="9"/>
      <c r="AOY246" s="9"/>
      <c r="AOZ246" s="9"/>
      <c r="APA246" s="9"/>
      <c r="APB246" s="9"/>
      <c r="APC246" s="9"/>
      <c r="APD246" s="9"/>
      <c r="APE246" s="9"/>
      <c r="APF246" s="9"/>
      <c r="APG246" s="9"/>
      <c r="APH246" s="9"/>
      <c r="API246" s="9"/>
      <c r="APJ246" s="9"/>
      <c r="APK246" s="9"/>
      <c r="APL246" s="9"/>
      <c r="APM246" s="9"/>
      <c r="APN246" s="9"/>
      <c r="APO246" s="9"/>
      <c r="APP246" s="9"/>
      <c r="APQ246" s="9"/>
      <c r="APR246" s="9"/>
      <c r="APS246" s="9"/>
      <c r="APT246" s="9"/>
      <c r="APU246" s="9"/>
      <c r="APV246" s="9"/>
      <c r="APW246" s="9"/>
      <c r="APX246" s="9"/>
      <c r="APY246" s="9"/>
      <c r="APZ246" s="9"/>
      <c r="AQA246" s="9"/>
      <c r="AQB246" s="9"/>
      <c r="AQC246" s="9"/>
      <c r="AQD246" s="9"/>
      <c r="AQE246" s="9"/>
      <c r="AQF246" s="9"/>
      <c r="AQG246" s="9"/>
      <c r="AQH246" s="9"/>
      <c r="AQI246" s="9"/>
      <c r="AQJ246" s="9"/>
      <c r="AQK246" s="9"/>
      <c r="AQL246" s="9"/>
      <c r="AQM246" s="9"/>
      <c r="AQN246" s="9"/>
      <c r="AQO246" s="9"/>
      <c r="AQP246" s="9"/>
      <c r="AQQ246" s="9"/>
      <c r="AQR246" s="9"/>
      <c r="AQS246" s="9"/>
      <c r="AQT246" s="9"/>
      <c r="AQU246" s="9"/>
      <c r="AQV246" s="9"/>
      <c r="AQW246" s="9"/>
      <c r="AQX246" s="9"/>
      <c r="AQY246" s="9"/>
      <c r="AQZ246" s="9"/>
      <c r="ARA246" s="9"/>
      <c r="ARB246" s="9"/>
      <c r="ARC246" s="9"/>
      <c r="ARD246" s="9"/>
      <c r="ARE246" s="9"/>
      <c r="ARF246" s="9"/>
      <c r="ARG246" s="9"/>
      <c r="ARH246" s="9"/>
      <c r="ARI246" s="9"/>
      <c r="ARJ246" s="9"/>
      <c r="ARK246" s="9"/>
      <c r="ARL246" s="9"/>
      <c r="ARM246" s="9"/>
      <c r="ARN246" s="9"/>
      <c r="ARO246" s="9"/>
      <c r="ARP246" s="9"/>
      <c r="ARQ246" s="9"/>
      <c r="ARR246" s="9"/>
      <c r="ARS246" s="9"/>
      <c r="ART246" s="9"/>
      <c r="ARU246" s="9"/>
      <c r="ARV246" s="9"/>
      <c r="ARW246" s="9"/>
      <c r="ARX246" s="9"/>
      <c r="ARY246" s="9"/>
      <c r="ARZ246" s="9"/>
      <c r="ASA246" s="9"/>
      <c r="ASB246" s="9"/>
      <c r="ASC246" s="9"/>
      <c r="ASD246" s="9"/>
      <c r="ASE246" s="9"/>
      <c r="ASF246" s="9"/>
      <c r="ASG246" s="9"/>
      <c r="ASH246" s="9"/>
      <c r="ASI246" s="9"/>
      <c r="ASJ246" s="9"/>
      <c r="ASK246" s="9"/>
      <c r="ASL246" s="9"/>
      <c r="ASM246" s="9"/>
      <c r="ASN246" s="9"/>
      <c r="ASO246" s="9"/>
      <c r="ASP246" s="9"/>
      <c r="ASQ246" s="9"/>
      <c r="ASR246" s="9"/>
      <c r="ASS246" s="9"/>
      <c r="AST246" s="9"/>
      <c r="ASU246" s="9"/>
      <c r="ASV246" s="9"/>
      <c r="ASW246" s="9"/>
      <c r="ASX246" s="9"/>
      <c r="ASY246" s="9"/>
      <c r="ASZ246" s="9"/>
      <c r="ATA246" s="9"/>
      <c r="ATB246" s="9"/>
      <c r="ATC246" s="9"/>
      <c r="ATD246" s="9"/>
      <c r="ATE246" s="9"/>
      <c r="ATF246" s="9"/>
      <c r="ATG246" s="9"/>
      <c r="ATH246" s="9"/>
      <c r="ATI246" s="9"/>
      <c r="ATJ246" s="9"/>
      <c r="ATK246" s="9"/>
      <c r="ATL246" s="9"/>
      <c r="ATM246" s="9"/>
      <c r="ATN246" s="9"/>
      <c r="ATO246" s="9"/>
      <c r="ATP246" s="9"/>
      <c r="ATQ246" s="9"/>
      <c r="ATR246" s="9"/>
      <c r="ATS246" s="9"/>
      <c r="ATT246" s="9"/>
      <c r="ATU246" s="9"/>
      <c r="ATV246" s="9"/>
      <c r="ATW246" s="9"/>
      <c r="ATX246" s="9"/>
      <c r="ATY246" s="9"/>
      <c r="ATZ246" s="9"/>
      <c r="AUA246" s="9"/>
      <c r="AUB246" s="9"/>
      <c r="AUC246" s="9"/>
      <c r="AUD246" s="9"/>
      <c r="AUE246" s="9"/>
      <c r="AUF246" s="9"/>
      <c r="AUG246" s="9"/>
      <c r="AUH246" s="9"/>
      <c r="AUI246" s="9"/>
      <c r="AUJ246" s="9"/>
      <c r="AUK246" s="9"/>
      <c r="AUL246" s="9"/>
      <c r="AUM246" s="9"/>
      <c r="AUN246" s="9"/>
      <c r="AUO246" s="9"/>
      <c r="AUP246" s="9"/>
      <c r="AUQ246" s="9"/>
      <c r="AUR246" s="9"/>
      <c r="AUS246" s="9"/>
      <c r="AUT246" s="9"/>
      <c r="AUU246" s="9"/>
      <c r="AUV246" s="9"/>
      <c r="AUW246" s="9"/>
      <c r="AUX246" s="9"/>
      <c r="AUY246" s="9"/>
      <c r="AUZ246" s="9"/>
      <c r="AVA246" s="9"/>
      <c r="AVB246" s="9"/>
      <c r="AVC246" s="9"/>
      <c r="AVD246" s="9"/>
      <c r="AVE246" s="9"/>
      <c r="AVF246" s="9"/>
      <c r="AVG246" s="9"/>
      <c r="AVH246" s="9"/>
      <c r="AVI246" s="9"/>
      <c r="AVJ246" s="9"/>
      <c r="AVK246" s="9"/>
      <c r="AVL246" s="9"/>
      <c r="AVM246" s="9"/>
      <c r="AVN246" s="9"/>
      <c r="AVO246" s="9"/>
      <c r="AVP246" s="9"/>
      <c r="AVQ246" s="9"/>
      <c r="AVR246" s="9"/>
      <c r="AVS246" s="9"/>
      <c r="AVT246" s="9"/>
      <c r="AVU246" s="9"/>
      <c r="AVV246" s="9"/>
      <c r="AVW246" s="9"/>
      <c r="AVX246" s="9"/>
      <c r="AVY246" s="9"/>
      <c r="AVZ246" s="9"/>
      <c r="AWA246" s="9"/>
      <c r="AWB246" s="9"/>
      <c r="AWC246" s="9"/>
      <c r="AWD246" s="9"/>
      <c r="AWE246" s="9"/>
      <c r="AWF246" s="9"/>
      <c r="AWG246" s="9"/>
      <c r="AWH246" s="9"/>
      <c r="AWI246" s="9"/>
      <c r="AWJ246" s="9"/>
      <c r="AWK246" s="9"/>
      <c r="AWL246" s="9"/>
      <c r="AWM246" s="9"/>
      <c r="AWN246" s="9"/>
      <c r="AWO246" s="9"/>
      <c r="AWP246" s="9"/>
      <c r="AWQ246" s="9"/>
      <c r="AWR246" s="9"/>
      <c r="AWS246" s="9"/>
      <c r="AWT246" s="9"/>
      <c r="AWU246" s="9"/>
      <c r="AWV246" s="9"/>
      <c r="AWW246" s="9"/>
      <c r="AWX246" s="9"/>
      <c r="AWY246" s="9"/>
      <c r="AWZ246" s="9"/>
      <c r="AXA246" s="9"/>
      <c r="AXB246" s="9"/>
      <c r="AXC246" s="9"/>
      <c r="AXD246" s="9"/>
      <c r="AXE246" s="9"/>
      <c r="AXF246" s="9"/>
      <c r="AXG246" s="9"/>
      <c r="AXH246" s="9"/>
      <c r="AXI246" s="9"/>
      <c r="AXJ246" s="9"/>
      <c r="AXK246" s="9"/>
      <c r="AXL246" s="9"/>
      <c r="AXM246" s="9"/>
      <c r="AXN246" s="9"/>
      <c r="AXO246" s="9"/>
      <c r="AXP246" s="9"/>
      <c r="AXQ246" s="9"/>
      <c r="AXR246" s="9"/>
      <c r="AXS246" s="9"/>
      <c r="AXT246" s="9"/>
      <c r="AXU246" s="9"/>
      <c r="AXV246" s="9"/>
      <c r="AXW246" s="9"/>
      <c r="AXX246" s="9"/>
      <c r="AXY246" s="9"/>
      <c r="AXZ246" s="9"/>
      <c r="AYA246" s="9"/>
      <c r="AYB246" s="9"/>
      <c r="AYC246" s="9"/>
      <c r="AYD246" s="9"/>
      <c r="AYE246" s="9"/>
      <c r="AYF246" s="9"/>
      <c r="AYG246" s="9"/>
      <c r="AYH246" s="9"/>
      <c r="AYI246" s="9"/>
      <c r="AYJ246" s="9"/>
      <c r="AYK246" s="9"/>
      <c r="AYL246" s="9"/>
      <c r="AYM246" s="9"/>
      <c r="AYN246" s="9"/>
      <c r="AYO246" s="9"/>
      <c r="AYP246" s="9"/>
      <c r="AYQ246" s="9"/>
      <c r="AYR246" s="9"/>
      <c r="AYS246" s="9"/>
      <c r="AYT246" s="9"/>
      <c r="AYU246" s="9"/>
      <c r="AYV246" s="9"/>
      <c r="AYW246" s="9"/>
      <c r="AYX246" s="9"/>
      <c r="AYY246" s="9"/>
      <c r="AYZ246" s="9"/>
      <c r="AZA246" s="9"/>
      <c r="AZB246" s="9"/>
      <c r="AZC246" s="9"/>
      <c r="AZD246" s="9"/>
      <c r="AZE246" s="9"/>
      <c r="AZF246" s="9"/>
      <c r="AZG246" s="9"/>
      <c r="AZH246" s="9"/>
      <c r="AZI246" s="9"/>
      <c r="AZJ246" s="9"/>
      <c r="AZK246" s="9"/>
      <c r="AZL246" s="9"/>
      <c r="AZM246" s="9"/>
      <c r="AZN246" s="9"/>
      <c r="AZO246" s="9"/>
      <c r="AZP246" s="9"/>
      <c r="AZQ246" s="9"/>
      <c r="AZR246" s="9"/>
      <c r="AZS246" s="9"/>
      <c r="AZT246" s="9"/>
      <c r="AZU246" s="9"/>
      <c r="AZV246" s="9"/>
      <c r="AZW246" s="9"/>
      <c r="AZX246" s="9"/>
      <c r="AZY246" s="9"/>
      <c r="AZZ246" s="9"/>
      <c r="BAA246" s="9"/>
      <c r="BAB246" s="9"/>
      <c r="BAC246" s="9"/>
      <c r="BAD246" s="9"/>
      <c r="BAE246" s="9"/>
      <c r="BAF246" s="9"/>
      <c r="BAG246" s="9"/>
      <c r="BAH246" s="9"/>
      <c r="BAI246" s="9"/>
      <c r="BAJ246" s="9"/>
      <c r="BAK246" s="9"/>
      <c r="BAL246" s="9"/>
      <c r="BAM246" s="9"/>
      <c r="BAN246" s="9"/>
      <c r="BAO246" s="9"/>
      <c r="BAP246" s="9"/>
      <c r="BAQ246" s="9"/>
      <c r="BAR246" s="9"/>
      <c r="BAS246" s="9"/>
      <c r="BAT246" s="9"/>
      <c r="BAU246" s="9"/>
      <c r="BAV246" s="9"/>
      <c r="BAW246" s="9"/>
      <c r="BAX246" s="9"/>
      <c r="BAY246" s="9"/>
      <c r="BAZ246" s="9"/>
      <c r="BBA246" s="9"/>
      <c r="BBB246" s="9"/>
      <c r="BBC246" s="9"/>
      <c r="BBD246" s="9"/>
      <c r="BBE246" s="9"/>
      <c r="BBF246" s="9"/>
      <c r="BBG246" s="9"/>
      <c r="BBH246" s="9"/>
      <c r="BBI246" s="9"/>
      <c r="BBJ246" s="9"/>
      <c r="BBK246" s="9"/>
      <c r="BBL246" s="9"/>
      <c r="BBM246" s="9"/>
      <c r="BBN246" s="9"/>
      <c r="BBO246" s="9"/>
      <c r="BBP246" s="9"/>
      <c r="BBQ246" s="9"/>
      <c r="BBR246" s="9"/>
      <c r="BBS246" s="9"/>
      <c r="BBT246" s="9"/>
      <c r="BBU246" s="9"/>
      <c r="BBV246" s="9"/>
      <c r="BBW246" s="9"/>
      <c r="BBX246" s="9"/>
      <c r="BBY246" s="9"/>
      <c r="BBZ246" s="9"/>
      <c r="BCA246" s="9"/>
      <c r="BCB246" s="9"/>
      <c r="BCC246" s="9"/>
      <c r="BCD246" s="9"/>
      <c r="BCE246" s="9"/>
      <c r="BCF246" s="9"/>
      <c r="BCG246" s="9"/>
      <c r="BCH246" s="9"/>
      <c r="BCI246" s="9"/>
      <c r="BCJ246" s="9"/>
      <c r="BCK246" s="9"/>
      <c r="BCL246" s="9"/>
      <c r="BCM246" s="9"/>
      <c r="BCN246" s="9"/>
      <c r="BCO246" s="9"/>
      <c r="BCP246" s="9"/>
      <c r="BCQ246" s="9"/>
      <c r="BCR246" s="9"/>
      <c r="BCS246" s="9"/>
      <c r="BCT246" s="9"/>
      <c r="BCU246" s="9"/>
      <c r="BCV246" s="9"/>
      <c r="BCW246" s="9"/>
      <c r="BCX246" s="9"/>
      <c r="BCY246" s="9"/>
      <c r="BCZ246" s="9"/>
      <c r="BDA246" s="9"/>
      <c r="BDB246" s="9"/>
      <c r="BDC246" s="9"/>
      <c r="BDD246" s="9"/>
      <c r="BDE246" s="9"/>
      <c r="BDF246" s="9"/>
      <c r="BDG246" s="9"/>
      <c r="BDH246" s="9"/>
      <c r="BDI246" s="9"/>
      <c r="BDJ246" s="9"/>
      <c r="BDK246" s="9"/>
      <c r="BDL246" s="9"/>
      <c r="BDM246" s="9"/>
      <c r="BDN246" s="9"/>
      <c r="BDO246" s="9"/>
      <c r="BDP246" s="9"/>
      <c r="BDQ246" s="9"/>
      <c r="BDR246" s="9"/>
      <c r="BDS246" s="9"/>
      <c r="BDT246" s="9"/>
      <c r="BDU246" s="9"/>
      <c r="BDV246" s="9"/>
      <c r="BDW246" s="9"/>
      <c r="BDX246" s="9"/>
      <c r="BDY246" s="9"/>
      <c r="BDZ246" s="9"/>
      <c r="BEA246" s="9"/>
      <c r="BEB246" s="9"/>
      <c r="BEC246" s="9"/>
      <c r="BED246" s="9"/>
      <c r="BEE246" s="9"/>
      <c r="BEF246" s="9"/>
      <c r="BEG246" s="9"/>
      <c r="BEH246" s="9"/>
      <c r="BEI246" s="9"/>
      <c r="BEJ246" s="9"/>
      <c r="BEK246" s="9"/>
      <c r="BEL246" s="9"/>
      <c r="BEM246" s="9"/>
      <c r="BEN246" s="9"/>
      <c r="BEO246" s="9"/>
      <c r="BEP246" s="9"/>
      <c r="BEQ246" s="9"/>
      <c r="BER246" s="9"/>
      <c r="BES246" s="9"/>
      <c r="BET246" s="9"/>
      <c r="BEU246" s="9"/>
      <c r="BEV246" s="9"/>
      <c r="BEW246" s="9"/>
      <c r="BEX246" s="9"/>
      <c r="BEY246" s="9"/>
      <c r="BEZ246" s="9"/>
      <c r="BFA246" s="9"/>
      <c r="BFB246" s="9"/>
      <c r="BFC246" s="9"/>
      <c r="BFD246" s="9"/>
      <c r="BFE246" s="9"/>
      <c r="BFF246" s="9"/>
      <c r="BFG246" s="9"/>
      <c r="BFH246" s="9"/>
      <c r="BFI246" s="9"/>
      <c r="BFJ246" s="9"/>
      <c r="BFK246" s="9"/>
      <c r="BFL246" s="9"/>
      <c r="BFM246" s="9"/>
      <c r="BFN246" s="9"/>
      <c r="BFO246" s="9"/>
      <c r="BFP246" s="9"/>
      <c r="BFQ246" s="9"/>
      <c r="BFR246" s="9"/>
      <c r="BFS246" s="9"/>
      <c r="BFT246" s="9"/>
      <c r="BFU246" s="9"/>
      <c r="BFV246" s="9"/>
      <c r="BFW246" s="9"/>
      <c r="BFX246" s="9"/>
      <c r="BFY246" s="9"/>
      <c r="BFZ246" s="9"/>
      <c r="BGA246" s="9"/>
      <c r="BGB246" s="9"/>
      <c r="BGC246" s="9"/>
      <c r="BGD246" s="9"/>
      <c r="BGE246" s="9"/>
      <c r="BGF246" s="9"/>
      <c r="BGG246" s="9"/>
      <c r="BGH246" s="9"/>
      <c r="BGI246" s="9"/>
      <c r="BGJ246" s="9"/>
      <c r="BGK246" s="9"/>
      <c r="BGL246" s="9"/>
      <c r="BGM246" s="9"/>
      <c r="BGN246" s="9"/>
      <c r="BGO246" s="9"/>
      <c r="BGP246" s="9"/>
      <c r="BGQ246" s="9"/>
      <c r="BGR246" s="9"/>
      <c r="BGS246" s="9"/>
      <c r="BGT246" s="9"/>
      <c r="BGU246" s="9"/>
      <c r="BGV246" s="9"/>
      <c r="BGW246" s="9"/>
      <c r="BGX246" s="9"/>
      <c r="BGY246" s="9"/>
      <c r="BGZ246" s="9"/>
      <c r="BHA246" s="9"/>
      <c r="BHB246" s="9"/>
      <c r="BHC246" s="9"/>
      <c r="BHD246" s="9"/>
      <c r="BHE246" s="9"/>
      <c r="BHF246" s="9"/>
      <c r="BHG246" s="9"/>
      <c r="BHH246" s="9"/>
      <c r="BHI246" s="9"/>
      <c r="BHJ246" s="9"/>
      <c r="BHK246" s="9"/>
      <c r="BHL246" s="9"/>
      <c r="BHM246" s="9"/>
      <c r="BHN246" s="9"/>
      <c r="BHO246" s="9"/>
      <c r="BHP246" s="9"/>
      <c r="BHQ246" s="9"/>
      <c r="BHR246" s="9"/>
      <c r="BHS246" s="9"/>
      <c r="BHT246" s="9"/>
      <c r="BHU246" s="9"/>
      <c r="BHV246" s="9"/>
      <c r="BHW246" s="9"/>
      <c r="BHX246" s="9"/>
      <c r="BHY246" s="9"/>
      <c r="BHZ246" s="9"/>
      <c r="BIA246" s="9"/>
      <c r="BIB246" s="9"/>
      <c r="BIC246" s="9"/>
      <c r="BID246" s="9"/>
      <c r="BIE246" s="9"/>
      <c r="BIF246" s="9"/>
      <c r="BIG246" s="9"/>
      <c r="BIH246" s="9"/>
      <c r="BII246" s="9"/>
      <c r="BIJ246" s="9"/>
      <c r="BIK246" s="9"/>
      <c r="BIL246" s="9"/>
      <c r="BIM246" s="9"/>
      <c r="BIN246" s="9"/>
      <c r="BIO246" s="9"/>
      <c r="BIP246" s="9"/>
      <c r="BIQ246" s="9"/>
      <c r="BIR246" s="9"/>
      <c r="BIS246" s="9"/>
      <c r="BIT246" s="9"/>
      <c r="BIU246" s="9"/>
      <c r="BIV246" s="9"/>
      <c r="BIW246" s="9"/>
      <c r="BIX246" s="9"/>
      <c r="BIY246" s="9"/>
      <c r="BIZ246" s="9"/>
      <c r="BJA246" s="9"/>
      <c r="BJB246" s="9"/>
      <c r="BJC246" s="9"/>
      <c r="BJD246" s="9"/>
      <c r="BJE246" s="9"/>
      <c r="BJF246" s="9"/>
      <c r="BJG246" s="9"/>
      <c r="BJH246" s="9"/>
      <c r="BJI246" s="9"/>
      <c r="BJJ246" s="9"/>
      <c r="BJK246" s="9"/>
      <c r="BJL246" s="9"/>
      <c r="BJM246" s="9"/>
      <c r="BJN246" s="9"/>
      <c r="BJO246" s="9"/>
      <c r="BJP246" s="9"/>
      <c r="BJQ246" s="9"/>
      <c r="BJR246" s="9"/>
      <c r="BJS246" s="9"/>
      <c r="BJT246" s="9"/>
      <c r="BJU246" s="9"/>
      <c r="BJV246" s="9"/>
      <c r="BJW246" s="9"/>
      <c r="BJX246" s="9"/>
      <c r="BJY246" s="9"/>
      <c r="BJZ246" s="9"/>
      <c r="BKA246" s="9"/>
      <c r="BKB246" s="9"/>
      <c r="BKC246" s="9"/>
      <c r="BKD246" s="9"/>
      <c r="BKE246" s="9"/>
      <c r="BKF246" s="9"/>
      <c r="BKG246" s="9"/>
      <c r="BKH246" s="9"/>
      <c r="BKI246" s="9"/>
      <c r="BKJ246" s="9"/>
      <c r="BKK246" s="9"/>
      <c r="BKL246" s="9"/>
      <c r="BKM246" s="9"/>
      <c r="BKN246" s="9"/>
      <c r="BKO246" s="9"/>
      <c r="BKP246" s="9"/>
      <c r="BKQ246" s="9"/>
      <c r="BKR246" s="9"/>
      <c r="BKS246" s="9"/>
      <c r="BKT246" s="9"/>
      <c r="BKU246" s="9"/>
      <c r="BKV246" s="9"/>
      <c r="BKW246" s="9"/>
      <c r="BKX246" s="9"/>
      <c r="BKY246" s="9"/>
      <c r="BKZ246" s="9"/>
      <c r="BLA246" s="9"/>
      <c r="BLB246" s="9"/>
      <c r="BLC246" s="9"/>
      <c r="BLD246" s="9"/>
      <c r="BLE246" s="9"/>
      <c r="BLF246" s="9"/>
      <c r="BLG246" s="9"/>
      <c r="BLH246" s="9"/>
      <c r="BLI246" s="9"/>
      <c r="BLJ246" s="9"/>
      <c r="BLK246" s="9"/>
      <c r="BLL246" s="9"/>
      <c r="BLM246" s="9"/>
      <c r="BLN246" s="9"/>
      <c r="BLO246" s="9"/>
      <c r="BLP246" s="9"/>
      <c r="BLQ246" s="9"/>
      <c r="BLR246" s="9"/>
      <c r="BLS246" s="9"/>
      <c r="BLT246" s="9"/>
      <c r="BLU246" s="9"/>
      <c r="BLV246" s="9"/>
      <c r="BLW246" s="9"/>
      <c r="BLX246" s="9"/>
      <c r="BLY246" s="9"/>
      <c r="BLZ246" s="9"/>
      <c r="BMA246" s="9"/>
      <c r="BMB246" s="9"/>
      <c r="BMC246" s="9"/>
      <c r="BMD246" s="9"/>
      <c r="BME246" s="9"/>
      <c r="BMF246" s="9"/>
      <c r="BMG246" s="9"/>
      <c r="BMH246" s="9"/>
      <c r="BMI246" s="9"/>
      <c r="BMJ246" s="9"/>
      <c r="BMK246" s="9"/>
      <c r="BML246" s="9"/>
      <c r="BMM246" s="9"/>
      <c r="BMN246" s="9"/>
      <c r="BMO246" s="9"/>
      <c r="BMP246" s="9"/>
      <c r="BMQ246" s="9"/>
      <c r="BMR246" s="9"/>
      <c r="BMS246" s="9"/>
      <c r="BMT246" s="9"/>
      <c r="BMU246" s="9"/>
      <c r="BMV246" s="9"/>
      <c r="BMW246" s="9"/>
      <c r="BMX246" s="9"/>
      <c r="BMY246" s="9"/>
      <c r="BMZ246" s="9"/>
      <c r="BNA246" s="9"/>
      <c r="BNB246" s="9"/>
      <c r="BNC246" s="9"/>
      <c r="BND246" s="9"/>
      <c r="BNE246" s="9"/>
      <c r="BNF246" s="9"/>
      <c r="BNG246" s="9"/>
      <c r="BNH246" s="9"/>
      <c r="BNI246" s="9"/>
      <c r="BNJ246" s="9"/>
      <c r="BNK246" s="9"/>
      <c r="BNL246" s="9"/>
      <c r="BNM246" s="9"/>
      <c r="BNN246" s="9"/>
      <c r="BNO246" s="9"/>
      <c r="BNP246" s="9"/>
      <c r="BNQ246" s="9"/>
      <c r="BNR246" s="9"/>
      <c r="BNS246" s="9"/>
      <c r="BNT246" s="9"/>
      <c r="BNU246" s="9"/>
      <c r="BNV246" s="9"/>
      <c r="BNW246" s="9"/>
      <c r="BNX246" s="9"/>
      <c r="BNY246" s="9"/>
      <c r="BNZ246" s="9"/>
      <c r="BOA246" s="9"/>
      <c r="BOB246" s="9"/>
      <c r="BOC246" s="9"/>
      <c r="BOD246" s="9"/>
      <c r="BOE246" s="9"/>
      <c r="BOF246" s="9"/>
      <c r="BOG246" s="9"/>
      <c r="BOH246" s="9"/>
      <c r="BOI246" s="9"/>
      <c r="BOJ246" s="9"/>
      <c r="BOK246" s="9"/>
      <c r="BOL246" s="9"/>
      <c r="BOM246" s="9"/>
      <c r="BON246" s="9"/>
      <c r="BOO246" s="9"/>
      <c r="BOP246" s="9"/>
      <c r="BOQ246" s="9"/>
      <c r="BOR246" s="9"/>
      <c r="BOS246" s="9"/>
      <c r="BOT246" s="9"/>
      <c r="BOU246" s="9"/>
      <c r="BOV246" s="9"/>
      <c r="BOW246" s="9"/>
      <c r="BOX246" s="9"/>
      <c r="BOY246" s="9"/>
      <c r="BOZ246" s="9"/>
      <c r="BPA246" s="9"/>
      <c r="BPB246" s="9"/>
      <c r="BPC246" s="9"/>
      <c r="BPD246" s="9"/>
      <c r="BPE246" s="9"/>
      <c r="BPF246" s="9"/>
      <c r="BPG246" s="9"/>
      <c r="BPH246" s="9"/>
      <c r="BPI246" s="9"/>
      <c r="BPJ246" s="9"/>
      <c r="BPK246" s="9"/>
      <c r="BPL246" s="9"/>
      <c r="BPM246" s="9"/>
      <c r="BPN246" s="9"/>
      <c r="BPO246" s="9"/>
      <c r="BPP246" s="9"/>
      <c r="BPQ246" s="9"/>
      <c r="BPR246" s="9"/>
      <c r="BPS246" s="9"/>
      <c r="BPT246" s="9"/>
      <c r="BPU246" s="9"/>
      <c r="BPV246" s="9"/>
      <c r="BPW246" s="9"/>
      <c r="BPX246" s="9"/>
      <c r="BPY246" s="9"/>
      <c r="BPZ246" s="9"/>
      <c r="BQA246" s="9"/>
      <c r="BQB246" s="9"/>
      <c r="BQC246" s="9"/>
      <c r="BQD246" s="9"/>
      <c r="BQE246" s="9"/>
      <c r="BQF246" s="9"/>
      <c r="BQG246" s="9"/>
      <c r="BQH246" s="9"/>
      <c r="BQI246" s="9"/>
      <c r="BQJ246" s="9"/>
      <c r="BQK246" s="9"/>
      <c r="BQL246" s="9"/>
      <c r="BQM246" s="9"/>
      <c r="BQN246" s="9"/>
      <c r="BQO246" s="9"/>
      <c r="BQP246" s="9"/>
      <c r="BQQ246" s="9"/>
      <c r="BQR246" s="9"/>
      <c r="BQS246" s="9"/>
      <c r="BQT246" s="9"/>
      <c r="BQU246" s="9"/>
      <c r="BQV246" s="9"/>
      <c r="BQW246" s="9"/>
      <c r="BQX246" s="9"/>
      <c r="BQY246" s="9"/>
      <c r="BQZ246" s="9"/>
      <c r="BRA246" s="9"/>
      <c r="BRB246" s="9"/>
      <c r="BRC246" s="9"/>
      <c r="BRD246" s="9"/>
      <c r="BRE246" s="9"/>
      <c r="BRF246" s="9"/>
      <c r="BRG246" s="9"/>
      <c r="BRH246" s="9"/>
      <c r="BRI246" s="9"/>
      <c r="BRJ246" s="9"/>
      <c r="BRK246" s="9"/>
      <c r="BRL246" s="9"/>
      <c r="BRM246" s="9"/>
      <c r="BRN246" s="9"/>
      <c r="BRO246" s="9"/>
      <c r="BRP246" s="9"/>
      <c r="BRQ246" s="9"/>
      <c r="BRR246" s="9"/>
      <c r="BRS246" s="9"/>
      <c r="BRT246" s="9"/>
      <c r="BRU246" s="9"/>
      <c r="BRV246" s="9"/>
      <c r="BRW246" s="9"/>
      <c r="BRX246" s="9"/>
      <c r="BRY246" s="9"/>
      <c r="BRZ246" s="9"/>
      <c r="BSA246" s="9"/>
      <c r="BSB246" s="9"/>
      <c r="BSC246" s="9"/>
      <c r="BSD246" s="9"/>
    </row>
    <row r="247" ht="14.25" customHeight="1">
      <c r="A247" s="9">
        <v>67.0</v>
      </c>
      <c r="B247" s="9" t="s">
        <v>11947</v>
      </c>
      <c r="C247" s="9" t="s">
        <v>11948</v>
      </c>
      <c r="D247" s="9" t="s">
        <v>11948</v>
      </c>
      <c r="E247" s="9"/>
      <c r="F247" s="9">
        <v>96.0</v>
      </c>
      <c r="G247" s="9" t="s">
        <v>13923</v>
      </c>
      <c r="H247" s="9"/>
      <c r="I247" s="9">
        <v>52.0</v>
      </c>
      <c r="J247" s="9"/>
      <c r="K247" s="9">
        <v>2.0</v>
      </c>
      <c r="L247" s="9">
        <v>27.0</v>
      </c>
      <c r="M247" s="9">
        <v>1.0</v>
      </c>
      <c r="N247" s="9">
        <v>4.0</v>
      </c>
      <c r="O247" s="9">
        <v>10.0</v>
      </c>
      <c r="P247" s="9">
        <v>2.0</v>
      </c>
      <c r="Q247" s="9" t="s">
        <v>13924</v>
      </c>
      <c r="R247" s="9"/>
      <c r="S247" s="9" t="s">
        <v>13925</v>
      </c>
      <c r="T247" s="9" t="s">
        <v>3577</v>
      </c>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c r="DN247" s="9"/>
      <c r="DO247" s="9"/>
      <c r="DP247" s="9"/>
      <c r="DQ247" s="9"/>
      <c r="DR247" s="9"/>
      <c r="DS247" s="9"/>
      <c r="DT247" s="9"/>
      <c r="DU247" s="9"/>
      <c r="DV247" s="9"/>
      <c r="DW247" s="9"/>
      <c r="DX247" s="9"/>
      <c r="DY247" s="9"/>
      <c r="DZ247" s="9"/>
      <c r="EA247" s="9"/>
      <c r="EB247" s="9"/>
      <c r="EC247" s="9"/>
      <c r="ED247" s="9"/>
      <c r="EE247" s="9"/>
      <c r="EF247" s="9"/>
      <c r="EG247" s="9"/>
      <c r="EH247" s="9"/>
      <c r="EI247" s="9"/>
      <c r="EJ247" s="9"/>
      <c r="EK247" s="9"/>
      <c r="EL247" s="9"/>
      <c r="EM247" s="9"/>
      <c r="EN247" s="9"/>
      <c r="EO247" s="9"/>
      <c r="EP247" s="9"/>
      <c r="EQ247" s="9"/>
      <c r="ER247" s="9"/>
      <c r="ES247" s="9"/>
      <c r="ET247" s="9"/>
      <c r="EU247" s="9"/>
      <c r="EV247" s="9"/>
      <c r="EW247" s="9"/>
      <c r="EX247" s="9"/>
      <c r="EY247" s="9"/>
      <c r="EZ247" s="9"/>
      <c r="FA247" s="9"/>
      <c r="FB247" s="9"/>
      <c r="FC247" s="9"/>
      <c r="FD247" s="9"/>
      <c r="FE247" s="9"/>
      <c r="FF247" s="9"/>
      <c r="FG247" s="9"/>
      <c r="FH247" s="9"/>
      <c r="FI247" s="9"/>
      <c r="FJ247" s="9"/>
      <c r="FK247" s="9"/>
      <c r="FL247" s="9"/>
      <c r="FM247" s="9"/>
      <c r="FN247" s="9"/>
      <c r="FO247" s="9"/>
      <c r="FP247" s="9"/>
      <c r="FQ247" s="9"/>
      <c r="FR247" s="9"/>
      <c r="FS247" s="9"/>
      <c r="FT247" s="9"/>
      <c r="FU247" s="9"/>
      <c r="FV247" s="9"/>
      <c r="FW247" s="9"/>
      <c r="FX247" s="9"/>
      <c r="FY247" s="9"/>
      <c r="FZ247" s="9"/>
      <c r="GA247" s="9"/>
      <c r="GB247" s="9"/>
      <c r="GC247" s="9"/>
      <c r="GD247" s="9"/>
      <c r="GE247" s="9"/>
      <c r="GF247" s="9"/>
      <c r="GG247" s="9"/>
      <c r="GH247" s="9"/>
      <c r="GI247" s="9"/>
      <c r="GJ247" s="9"/>
      <c r="GK247" s="9"/>
      <c r="GL247" s="9"/>
      <c r="GM247" s="9"/>
      <c r="GN247" s="9"/>
      <c r="GO247" s="9"/>
      <c r="GP247" s="9"/>
      <c r="GQ247" s="9"/>
      <c r="GR247" s="9"/>
      <c r="GS247" s="9"/>
      <c r="GT247" s="9"/>
      <c r="GU247" s="9"/>
      <c r="GV247" s="9"/>
      <c r="GW247" s="9"/>
      <c r="GX247" s="9"/>
      <c r="GY247" s="9"/>
      <c r="GZ247" s="9"/>
      <c r="HA247" s="9"/>
      <c r="HB247" s="9"/>
      <c r="HC247" s="9"/>
      <c r="HD247" s="9"/>
      <c r="HE247" s="9"/>
      <c r="HF247" s="9"/>
      <c r="HG247" s="9"/>
      <c r="HH247" s="9"/>
      <c r="HI247" s="9"/>
      <c r="HJ247" s="9"/>
      <c r="HK247" s="9"/>
      <c r="HL247" s="9"/>
      <c r="HM247" s="9"/>
      <c r="HN247" s="9"/>
      <c r="HO247" s="9"/>
      <c r="HP247" s="9"/>
      <c r="HQ247" s="9"/>
      <c r="HR247" s="9"/>
      <c r="HS247" s="9"/>
      <c r="HT247" s="9"/>
      <c r="HU247" s="9"/>
      <c r="HV247" s="9"/>
      <c r="HW247" s="9"/>
      <c r="HX247" s="9"/>
      <c r="HY247" s="9"/>
      <c r="HZ247" s="9"/>
      <c r="IA247" s="9"/>
      <c r="IB247" s="9"/>
      <c r="IC247" s="9"/>
      <c r="ID247" s="9"/>
      <c r="IE247" s="9"/>
      <c r="IF247" s="9"/>
      <c r="IG247" s="9"/>
      <c r="IH247" s="9"/>
      <c r="II247" s="9"/>
      <c r="IJ247" s="9"/>
      <c r="IK247" s="9"/>
      <c r="IL247" s="9"/>
      <c r="IM247" s="9"/>
      <c r="IN247" s="9"/>
      <c r="IO247" s="9"/>
      <c r="IP247" s="9"/>
      <c r="IQ247" s="9"/>
      <c r="IR247" s="9"/>
      <c r="IS247" s="9"/>
      <c r="IT247" s="9"/>
      <c r="IU247" s="9"/>
      <c r="IV247" s="9"/>
      <c r="IW247" s="9"/>
      <c r="IX247" s="9"/>
      <c r="IY247" s="9"/>
      <c r="IZ247" s="9"/>
      <c r="JA247" s="9"/>
      <c r="JB247" s="9"/>
      <c r="JC247" s="9"/>
      <c r="JD247" s="9"/>
      <c r="JE247" s="9"/>
      <c r="JF247" s="9"/>
      <c r="JG247" s="9"/>
      <c r="JH247" s="9"/>
      <c r="JI247" s="9"/>
      <c r="JJ247" s="9"/>
      <c r="JK247" s="9"/>
      <c r="JL247" s="9"/>
      <c r="JM247" s="9"/>
      <c r="JN247" s="9"/>
      <c r="JO247" s="9"/>
      <c r="JP247" s="9"/>
      <c r="JQ247" s="9"/>
      <c r="JR247" s="9"/>
      <c r="JS247" s="9"/>
      <c r="JT247" s="9"/>
      <c r="JU247" s="9"/>
      <c r="JV247" s="9"/>
      <c r="JW247" s="9"/>
      <c r="JX247" s="9"/>
      <c r="JY247" s="9"/>
      <c r="JZ247" s="9"/>
      <c r="KA247" s="9"/>
      <c r="KB247" s="9"/>
      <c r="KC247" s="9"/>
      <c r="KD247" s="9"/>
      <c r="KE247" s="9"/>
      <c r="KF247" s="9"/>
      <c r="KG247" s="9"/>
      <c r="KH247" s="9"/>
      <c r="KI247" s="9"/>
      <c r="KJ247" s="9"/>
      <c r="KK247" s="9"/>
      <c r="KL247" s="9"/>
      <c r="KM247" s="9"/>
      <c r="KN247" s="9"/>
      <c r="KO247" s="9"/>
      <c r="KP247" s="9"/>
      <c r="KQ247" s="9"/>
      <c r="KR247" s="9"/>
      <c r="KS247" s="9"/>
      <c r="KT247" s="9"/>
      <c r="KU247" s="9"/>
      <c r="KV247" s="9"/>
      <c r="KW247" s="9"/>
      <c r="KX247" s="9"/>
      <c r="KY247" s="9"/>
      <c r="KZ247" s="9"/>
      <c r="LA247" s="9"/>
      <c r="LB247" s="9"/>
      <c r="LC247" s="9"/>
      <c r="LD247" s="9"/>
      <c r="LE247" s="9"/>
      <c r="LF247" s="9"/>
      <c r="LG247" s="9"/>
      <c r="LH247" s="9"/>
      <c r="LI247" s="9"/>
      <c r="LJ247" s="9"/>
      <c r="LK247" s="9"/>
      <c r="LL247" s="9"/>
      <c r="LM247" s="9"/>
      <c r="LN247" s="9"/>
      <c r="LO247" s="9"/>
      <c r="LP247" s="9"/>
      <c r="LQ247" s="9"/>
      <c r="LR247" s="9"/>
      <c r="LS247" s="9"/>
      <c r="LT247" s="9"/>
      <c r="LU247" s="9"/>
      <c r="LV247" s="9"/>
      <c r="LW247" s="9"/>
      <c r="LX247" s="9"/>
      <c r="LY247" s="9"/>
      <c r="LZ247" s="9"/>
      <c r="MA247" s="9"/>
      <c r="MB247" s="9"/>
      <c r="MC247" s="9"/>
      <c r="MD247" s="9"/>
      <c r="ME247" s="9"/>
      <c r="MF247" s="9"/>
      <c r="MG247" s="9"/>
      <c r="MH247" s="9"/>
      <c r="MI247" s="9"/>
      <c r="MJ247" s="9"/>
      <c r="MK247" s="9"/>
      <c r="ML247" s="9"/>
      <c r="MM247" s="9"/>
      <c r="MN247" s="9"/>
      <c r="MO247" s="9"/>
      <c r="MP247" s="9"/>
      <c r="MQ247" s="9"/>
      <c r="MR247" s="9"/>
      <c r="MS247" s="9"/>
      <c r="MT247" s="9"/>
      <c r="MU247" s="9"/>
      <c r="MV247" s="9"/>
      <c r="MW247" s="9"/>
      <c r="MX247" s="9"/>
      <c r="MY247" s="9"/>
      <c r="MZ247" s="9"/>
      <c r="NA247" s="9"/>
      <c r="NB247" s="9"/>
      <c r="NC247" s="9"/>
      <c r="ND247" s="9"/>
      <c r="NE247" s="9"/>
      <c r="NF247" s="9"/>
      <c r="NG247" s="9"/>
      <c r="NH247" s="9"/>
      <c r="NI247" s="9"/>
      <c r="NJ247" s="9"/>
      <c r="NK247" s="9"/>
      <c r="NL247" s="9"/>
      <c r="NM247" s="9"/>
      <c r="NN247" s="9"/>
      <c r="NO247" s="9"/>
      <c r="NP247" s="9"/>
      <c r="NQ247" s="9"/>
      <c r="NR247" s="9"/>
      <c r="NS247" s="9"/>
      <c r="NT247" s="9"/>
      <c r="NU247" s="9"/>
      <c r="NV247" s="9"/>
      <c r="NW247" s="9"/>
      <c r="NX247" s="9"/>
      <c r="NY247" s="9"/>
      <c r="NZ247" s="9"/>
      <c r="OA247" s="9"/>
      <c r="OB247" s="9"/>
      <c r="OC247" s="9"/>
      <c r="OD247" s="9"/>
      <c r="OE247" s="9"/>
      <c r="OF247" s="9"/>
      <c r="OG247" s="9"/>
      <c r="OH247" s="9"/>
      <c r="OI247" s="9"/>
      <c r="OJ247" s="9"/>
      <c r="OK247" s="9"/>
      <c r="OL247" s="9"/>
      <c r="OM247" s="9"/>
      <c r="ON247" s="9"/>
      <c r="OO247" s="9"/>
      <c r="OP247" s="9"/>
      <c r="OQ247" s="9"/>
      <c r="OR247" s="9"/>
      <c r="OS247" s="9"/>
      <c r="OT247" s="9"/>
      <c r="OU247" s="9"/>
      <c r="OV247" s="9"/>
      <c r="OW247" s="9"/>
      <c r="OX247" s="9"/>
      <c r="OY247" s="9"/>
      <c r="OZ247" s="9"/>
      <c r="PA247" s="9"/>
      <c r="PB247" s="9"/>
      <c r="PC247" s="9"/>
      <c r="PD247" s="9"/>
      <c r="PE247" s="9"/>
      <c r="PF247" s="9"/>
      <c r="PG247" s="9"/>
      <c r="PH247" s="9"/>
      <c r="PI247" s="9"/>
      <c r="PJ247" s="9"/>
      <c r="PK247" s="9"/>
      <c r="PL247" s="9"/>
      <c r="PM247" s="9"/>
      <c r="PN247" s="9"/>
      <c r="PO247" s="9"/>
      <c r="PP247" s="9"/>
      <c r="PQ247" s="9"/>
      <c r="PR247" s="9"/>
      <c r="PS247" s="9"/>
      <c r="PT247" s="9"/>
      <c r="PU247" s="9"/>
      <c r="PV247" s="9"/>
      <c r="PW247" s="9"/>
      <c r="PX247" s="9"/>
      <c r="PY247" s="9"/>
      <c r="PZ247" s="9"/>
      <c r="QA247" s="9"/>
      <c r="QB247" s="9"/>
      <c r="QC247" s="9"/>
      <c r="QD247" s="9"/>
      <c r="QE247" s="9"/>
      <c r="QF247" s="9"/>
      <c r="QG247" s="9"/>
      <c r="QH247" s="9"/>
      <c r="QI247" s="9"/>
      <c r="QJ247" s="9"/>
      <c r="QK247" s="9"/>
      <c r="QL247" s="9"/>
      <c r="QM247" s="9"/>
      <c r="QN247" s="9"/>
      <c r="QO247" s="9"/>
      <c r="QP247" s="9"/>
      <c r="QQ247" s="9"/>
      <c r="QR247" s="9"/>
      <c r="QS247" s="9"/>
      <c r="QT247" s="9"/>
      <c r="QU247" s="9"/>
      <c r="QV247" s="9"/>
      <c r="QW247" s="9"/>
      <c r="QX247" s="9"/>
      <c r="QY247" s="9"/>
      <c r="QZ247" s="9"/>
      <c r="RA247" s="9"/>
      <c r="RB247" s="9"/>
      <c r="RC247" s="9"/>
      <c r="RD247" s="9"/>
      <c r="RE247" s="9"/>
      <c r="RF247" s="9"/>
      <c r="RG247" s="9"/>
      <c r="RH247" s="9"/>
      <c r="RI247" s="9"/>
      <c r="RJ247" s="9"/>
      <c r="RK247" s="9"/>
      <c r="RL247" s="9"/>
      <c r="RM247" s="9"/>
      <c r="RN247" s="9"/>
      <c r="RO247" s="9"/>
      <c r="RP247" s="9"/>
      <c r="RQ247" s="9"/>
      <c r="RR247" s="9"/>
      <c r="RS247" s="9"/>
      <c r="RT247" s="9"/>
      <c r="RU247" s="9"/>
      <c r="RV247" s="9"/>
      <c r="RW247" s="9"/>
      <c r="RX247" s="9"/>
      <c r="RY247" s="9"/>
      <c r="RZ247" s="9"/>
      <c r="SA247" s="9"/>
      <c r="SB247" s="9"/>
      <c r="SC247" s="9"/>
      <c r="SD247" s="9"/>
      <c r="SE247" s="9"/>
      <c r="SF247" s="9"/>
      <c r="SG247" s="9"/>
      <c r="SH247" s="9"/>
      <c r="SI247" s="9"/>
      <c r="SJ247" s="9"/>
      <c r="SK247" s="9"/>
      <c r="SL247" s="9"/>
      <c r="SM247" s="9"/>
      <c r="SN247" s="9"/>
      <c r="SO247" s="9"/>
      <c r="SP247" s="9"/>
      <c r="SQ247" s="9"/>
      <c r="SR247" s="9"/>
      <c r="SS247" s="9"/>
      <c r="ST247" s="9"/>
      <c r="SU247" s="9"/>
      <c r="SV247" s="9"/>
      <c r="SW247" s="9"/>
      <c r="SX247" s="9"/>
      <c r="SY247" s="9"/>
      <c r="SZ247" s="9"/>
      <c r="TA247" s="9"/>
      <c r="TB247" s="9"/>
      <c r="TC247" s="9"/>
      <c r="TD247" s="9"/>
      <c r="TE247" s="9"/>
      <c r="TF247" s="9"/>
      <c r="TG247" s="9"/>
      <c r="TH247" s="9"/>
      <c r="TI247" s="9"/>
      <c r="TJ247" s="9"/>
      <c r="TK247" s="9"/>
      <c r="TL247" s="9"/>
      <c r="TM247" s="9"/>
      <c r="TN247" s="9"/>
      <c r="TO247" s="9"/>
      <c r="ANB247" s="9" t="s">
        <v>11952</v>
      </c>
      <c r="ANC247" s="9" t="s">
        <v>2696</v>
      </c>
      <c r="AND247" s="9" t="s">
        <v>13926</v>
      </c>
      <c r="ANE247" s="9" t="s">
        <v>11954</v>
      </c>
      <c r="ANF247" s="9"/>
      <c r="ANG247" s="9"/>
      <c r="ANH247" s="9"/>
      <c r="ANI247" s="9"/>
      <c r="ANJ247" s="9"/>
      <c r="ANK247" s="9"/>
      <c r="ANL247" s="9"/>
      <c r="ANM247" s="9" t="s">
        <v>13927</v>
      </c>
      <c r="ANN247" s="9"/>
      <c r="ANO247" s="9"/>
      <c r="ANP247" s="9"/>
      <c r="ANQ247" s="9"/>
      <c r="ANR247" s="9"/>
      <c r="ANS247" s="9"/>
      <c r="ANT247" s="9"/>
      <c r="ANU247" s="9"/>
      <c r="ANV247" s="9"/>
      <c r="ANW247" s="9"/>
      <c r="ANX247" s="9"/>
      <c r="ANY247" s="9"/>
      <c r="ANZ247" s="9"/>
      <c r="AOA247" s="9"/>
      <c r="AOB247" s="9"/>
      <c r="AOC247" s="9"/>
      <c r="AOD247" s="9"/>
      <c r="AOE247" s="9"/>
      <c r="AOF247" s="9"/>
      <c r="AOG247" s="9"/>
      <c r="AOH247" s="9"/>
      <c r="AOI247" s="9"/>
      <c r="AOJ247" s="9"/>
      <c r="AOK247" s="9"/>
      <c r="AOL247" s="9"/>
      <c r="AOM247" s="9"/>
      <c r="AON247" s="9"/>
      <c r="AOO247" s="9"/>
      <c r="AOP247" s="9"/>
      <c r="AOQ247" s="9"/>
      <c r="AOR247" s="9"/>
      <c r="AOS247" s="9"/>
      <c r="AOT247" s="9"/>
      <c r="AOU247" s="9"/>
      <c r="AOV247" s="9"/>
      <c r="AOW247" s="9"/>
      <c r="AOX247" s="9"/>
      <c r="AOY247" s="9"/>
      <c r="AOZ247" s="9"/>
      <c r="APA247" s="9"/>
      <c r="APB247" s="9"/>
      <c r="APC247" s="9"/>
      <c r="APD247" s="9"/>
      <c r="APE247" s="9"/>
      <c r="APF247" s="9"/>
      <c r="APG247" s="9"/>
      <c r="APH247" s="9"/>
      <c r="API247" s="9"/>
      <c r="APJ247" s="9"/>
      <c r="APK247" s="9"/>
      <c r="APL247" s="9"/>
      <c r="APM247" s="9"/>
      <c r="APN247" s="9"/>
      <c r="APO247" s="9"/>
      <c r="APP247" s="9"/>
      <c r="APQ247" s="9"/>
      <c r="APR247" s="9"/>
      <c r="APS247" s="9"/>
      <c r="APT247" s="9"/>
      <c r="APU247" s="9"/>
      <c r="APV247" s="9"/>
      <c r="APW247" s="9"/>
      <c r="APX247" s="9"/>
      <c r="APY247" s="9"/>
      <c r="APZ247" s="9"/>
      <c r="AQA247" s="9"/>
      <c r="AQB247" s="9"/>
      <c r="AQC247" s="9"/>
      <c r="AQD247" s="9"/>
      <c r="AQE247" s="9"/>
      <c r="AQF247" s="9"/>
      <c r="AQG247" s="9"/>
      <c r="AQH247" s="9"/>
      <c r="AQI247" s="9"/>
      <c r="AQJ247" s="9"/>
      <c r="AQK247" s="9"/>
      <c r="AQL247" s="9"/>
      <c r="AQM247" s="9"/>
      <c r="AQN247" s="9"/>
      <c r="AQO247" s="9"/>
      <c r="AQP247" s="9"/>
      <c r="AQQ247" s="9"/>
      <c r="AQR247" s="9"/>
      <c r="AQS247" s="9"/>
      <c r="AQT247" s="9"/>
      <c r="AQU247" s="9"/>
      <c r="AQV247" s="9"/>
      <c r="AQW247" s="9"/>
      <c r="AQX247" s="9"/>
      <c r="AQY247" s="9"/>
      <c r="AQZ247" s="9"/>
      <c r="ARA247" s="9"/>
      <c r="ARB247" s="9"/>
      <c r="ARC247" s="9"/>
      <c r="ARD247" s="9"/>
      <c r="ARE247" s="9"/>
      <c r="ARF247" s="9"/>
      <c r="ARG247" s="9"/>
      <c r="ARH247" s="9"/>
      <c r="ARI247" s="9"/>
      <c r="ARJ247" s="9"/>
      <c r="ARK247" s="9"/>
      <c r="ARL247" s="9"/>
      <c r="ARM247" s="9"/>
      <c r="ARN247" s="9"/>
      <c r="ARO247" s="9"/>
      <c r="ARP247" s="9"/>
      <c r="ARQ247" s="9"/>
      <c r="ARR247" s="9"/>
      <c r="ARS247" s="9"/>
      <c r="ART247" s="9"/>
      <c r="ARU247" s="9"/>
      <c r="ARV247" s="9"/>
      <c r="ARW247" s="9"/>
      <c r="ARX247" s="9"/>
      <c r="ARY247" s="9"/>
      <c r="ARZ247" s="9"/>
      <c r="ASA247" s="9"/>
      <c r="ASB247" s="9"/>
      <c r="ASC247" s="9"/>
      <c r="ASD247" s="9"/>
      <c r="ASE247" s="9"/>
      <c r="ASF247" s="9"/>
      <c r="ASG247" s="9"/>
      <c r="ASH247" s="9"/>
      <c r="ASI247" s="9"/>
      <c r="ASJ247" s="9"/>
      <c r="ASK247" s="9"/>
      <c r="ASL247" s="9"/>
      <c r="ASM247" s="9"/>
      <c r="ASN247" s="9"/>
      <c r="ASO247" s="9"/>
      <c r="ASP247" s="9"/>
      <c r="ASQ247" s="9"/>
      <c r="ASR247" s="9"/>
      <c r="ASS247" s="9"/>
      <c r="AST247" s="9"/>
      <c r="ASU247" s="9"/>
      <c r="ASV247" s="9"/>
      <c r="ASW247" s="9"/>
      <c r="ASX247" s="9"/>
      <c r="ASY247" s="9"/>
      <c r="ASZ247" s="9"/>
      <c r="ATA247" s="9"/>
      <c r="ATB247" s="9"/>
      <c r="ATC247" s="9"/>
      <c r="ATD247" s="9"/>
      <c r="ATE247" s="9"/>
      <c r="ATF247" s="9"/>
      <c r="ATG247" s="9"/>
      <c r="ATH247" s="9"/>
      <c r="ATI247" s="9"/>
      <c r="ATJ247" s="9"/>
      <c r="ATK247" s="9"/>
      <c r="ATL247" s="9"/>
      <c r="ATM247" s="9"/>
      <c r="ATN247" s="9"/>
      <c r="ATO247" s="9"/>
      <c r="ATP247" s="9"/>
      <c r="ATQ247" s="9"/>
      <c r="ATR247" s="9" t="s">
        <v>13928</v>
      </c>
      <c r="ATS247" s="9">
        <v>1.744776445E9</v>
      </c>
      <c r="ATT247" s="9" t="s">
        <v>13929</v>
      </c>
      <c r="ATU247" s="9" t="s">
        <v>11952</v>
      </c>
      <c r="ATV247" s="9" t="s">
        <v>2696</v>
      </c>
      <c r="ATW247" s="9" t="s">
        <v>13926</v>
      </c>
      <c r="ATX247" s="9" t="s">
        <v>11954</v>
      </c>
      <c r="ATY247" s="9"/>
      <c r="ATZ247" s="9"/>
      <c r="AUA247" s="9"/>
      <c r="AUB247" s="9"/>
      <c r="AUC247" s="9"/>
      <c r="AUD247" s="9"/>
      <c r="AUE247" s="9"/>
      <c r="AUF247" s="9"/>
      <c r="AUG247" s="9"/>
      <c r="AUH247" s="9"/>
      <c r="AUI247" s="9"/>
      <c r="AUJ247" s="9"/>
      <c r="AUK247" s="9"/>
      <c r="AUL247" s="9"/>
      <c r="AUM247" s="9"/>
      <c r="AUN247" s="9"/>
      <c r="AUO247" s="9"/>
      <c r="AUP247" s="9"/>
      <c r="AUQ247" s="9"/>
      <c r="AUR247" s="9"/>
      <c r="AUS247" s="9"/>
      <c r="AUT247" s="9"/>
      <c r="AUU247" s="9"/>
      <c r="AUV247" s="9"/>
      <c r="AUW247" s="9"/>
      <c r="AUX247" s="9"/>
      <c r="AUY247" s="9"/>
      <c r="AUZ247" s="9"/>
      <c r="AVA247" s="9"/>
      <c r="AVB247" s="9"/>
      <c r="AVC247" s="9"/>
      <c r="AVD247" s="9"/>
      <c r="AVE247" s="9"/>
      <c r="AVF247" s="9"/>
      <c r="AVG247" s="9"/>
      <c r="AVH247" s="9"/>
      <c r="AVI247" s="9"/>
      <c r="AVJ247" s="9"/>
      <c r="AVK247" s="9"/>
      <c r="AVL247" s="9"/>
      <c r="AVM247" s="9"/>
      <c r="AVN247" s="9"/>
      <c r="AVO247" s="9"/>
      <c r="AVP247" s="9"/>
      <c r="AVQ247" s="9"/>
      <c r="AVR247" s="9"/>
      <c r="AVS247" s="9"/>
      <c r="AVT247" s="9"/>
      <c r="AVU247" s="9"/>
      <c r="AVV247" s="9"/>
      <c r="AVW247" s="9"/>
      <c r="AVX247" s="9"/>
      <c r="AVY247" s="9"/>
      <c r="AVZ247" s="9"/>
      <c r="AWA247" s="9"/>
      <c r="AWB247" s="9"/>
      <c r="AWC247" s="9"/>
      <c r="AWD247" s="9"/>
      <c r="AWE247" s="9"/>
      <c r="AWF247" s="9"/>
      <c r="AWG247" s="9"/>
      <c r="AWH247" s="9"/>
      <c r="AWI247" s="9"/>
      <c r="AWJ247" s="9"/>
      <c r="AWK247" s="9"/>
      <c r="AWL247" s="9"/>
      <c r="AWM247" s="9"/>
      <c r="AWN247" s="9"/>
      <c r="AWO247" s="9"/>
      <c r="AWP247" s="9"/>
      <c r="AWQ247" s="9"/>
      <c r="AWR247" s="9"/>
      <c r="AWS247" s="9"/>
      <c r="AWT247" s="9"/>
      <c r="AWU247" s="9"/>
      <c r="AWV247" s="9"/>
      <c r="AWW247" s="9"/>
      <c r="AWX247" s="9"/>
      <c r="AWY247" s="9"/>
      <c r="AWZ247" s="9"/>
      <c r="AXA247" s="9"/>
      <c r="AXB247" s="9"/>
      <c r="AXC247" s="9"/>
      <c r="AXD247" s="9"/>
      <c r="AXE247" s="9"/>
      <c r="AXF247" s="9"/>
      <c r="AXG247" s="9"/>
      <c r="AXH247" s="9"/>
      <c r="AXI247" s="9"/>
      <c r="AXJ247" s="9"/>
      <c r="AXK247" s="9"/>
      <c r="AXL247" s="9"/>
      <c r="AXM247" s="9"/>
      <c r="AXN247" s="9"/>
      <c r="AXO247" s="9"/>
      <c r="AXP247" s="9"/>
      <c r="AXQ247" s="9"/>
      <c r="AXR247" s="9"/>
      <c r="AXS247" s="9"/>
      <c r="AXT247" s="9"/>
      <c r="AXU247" s="9"/>
      <c r="AXV247" s="9"/>
      <c r="AXW247" s="9"/>
      <c r="AXX247" s="9"/>
      <c r="AXY247" s="9"/>
      <c r="AXZ247" s="9"/>
      <c r="AYA247" s="9"/>
      <c r="AYB247" s="9"/>
      <c r="AYC247" s="9"/>
      <c r="AYD247" s="9"/>
      <c r="AYE247" s="9"/>
      <c r="AYF247" s="9"/>
      <c r="AYG247" s="9"/>
      <c r="AYH247" s="9"/>
      <c r="AYI247" s="9"/>
      <c r="AYJ247" s="9"/>
      <c r="AYK247" s="9"/>
      <c r="AYL247" s="9"/>
      <c r="AYM247" s="9"/>
      <c r="AYN247" s="9"/>
      <c r="AYO247" s="9"/>
      <c r="AYP247" s="9"/>
      <c r="AYQ247" s="9"/>
      <c r="AYR247" s="9"/>
      <c r="AYS247" s="9"/>
      <c r="AYT247" s="9"/>
      <c r="AYU247" s="9"/>
      <c r="AYV247" s="9"/>
      <c r="AYW247" s="9"/>
      <c r="AYX247" s="9"/>
      <c r="AYY247" s="9"/>
      <c r="AYZ247" s="9"/>
      <c r="AZA247" s="9"/>
      <c r="AZB247" s="9"/>
      <c r="AZC247" s="9"/>
      <c r="AZD247" s="9"/>
      <c r="AZE247" s="9"/>
      <c r="AZF247" s="9"/>
      <c r="AZG247" s="9"/>
      <c r="AZH247" s="9"/>
      <c r="AZI247" s="9"/>
      <c r="AZJ247" s="9"/>
      <c r="AZK247" s="9"/>
      <c r="AZL247" s="9"/>
      <c r="AZM247" s="9"/>
      <c r="AZN247" s="9"/>
      <c r="AZO247" s="9"/>
      <c r="AZP247" s="9"/>
      <c r="AZQ247" s="9"/>
      <c r="AZR247" s="9"/>
      <c r="AZS247" s="9"/>
      <c r="AZT247" s="9"/>
      <c r="AZU247" s="9"/>
      <c r="AZV247" s="9"/>
      <c r="AZW247" s="9"/>
      <c r="AZX247" s="9"/>
      <c r="AZY247" s="9"/>
      <c r="AZZ247" s="9"/>
      <c r="BAA247" s="9"/>
      <c r="BAB247" s="9"/>
      <c r="BAC247" s="9"/>
      <c r="BAD247" s="9"/>
      <c r="BAE247" s="9"/>
      <c r="BAF247" s="9"/>
      <c r="BAG247" s="9"/>
      <c r="BAH247" s="9"/>
      <c r="BAI247" s="9"/>
      <c r="BAJ247" s="9"/>
      <c r="BAK247" s="9"/>
      <c r="BAL247" s="9"/>
      <c r="BAM247" s="9"/>
      <c r="BAN247" s="9"/>
      <c r="BAO247" s="9"/>
      <c r="BAP247" s="9"/>
      <c r="BAQ247" s="9"/>
      <c r="BAR247" s="9"/>
      <c r="BAS247" s="9"/>
      <c r="BAT247" s="9"/>
      <c r="BAU247" s="9"/>
      <c r="BAV247" s="9"/>
      <c r="BAW247" s="9"/>
      <c r="BAX247" s="9"/>
      <c r="BAY247" s="9"/>
      <c r="BAZ247" s="9"/>
      <c r="BBA247" s="9"/>
      <c r="BBB247" s="9"/>
      <c r="BBC247" s="9"/>
      <c r="BBD247" s="9"/>
      <c r="BBE247" s="9"/>
      <c r="BBF247" s="9"/>
      <c r="BBG247" s="9"/>
      <c r="BBH247" s="9"/>
      <c r="BBI247" s="9"/>
      <c r="BBJ247" s="9"/>
      <c r="BBK247" s="9"/>
      <c r="BBL247" s="9"/>
      <c r="BBM247" s="9"/>
      <c r="BBN247" s="9"/>
      <c r="BBO247" s="9"/>
      <c r="BBP247" s="9"/>
      <c r="BBQ247" s="9"/>
      <c r="BBR247" s="9"/>
      <c r="BBS247" s="9"/>
      <c r="BBT247" s="9"/>
      <c r="BBU247" s="9"/>
      <c r="BBV247" s="9"/>
      <c r="BBW247" s="9"/>
      <c r="BBX247" s="9"/>
      <c r="BBY247" s="9"/>
      <c r="BBZ247" s="9"/>
      <c r="BCA247" s="9"/>
      <c r="BCB247" s="9"/>
      <c r="BCC247" s="9"/>
      <c r="BCD247" s="9"/>
      <c r="BCE247" s="9"/>
      <c r="BCF247" s="9"/>
      <c r="BCG247" s="9"/>
      <c r="BCH247" s="9"/>
      <c r="BCI247" s="9"/>
      <c r="BCJ247" s="9"/>
      <c r="BCK247" s="9"/>
      <c r="BCL247" s="9"/>
      <c r="BCM247" s="9"/>
      <c r="BCN247" s="9"/>
      <c r="BCO247" s="9"/>
      <c r="BCP247" s="9"/>
      <c r="BCQ247" s="9"/>
      <c r="BCR247" s="9"/>
      <c r="BCS247" s="9"/>
      <c r="BCT247" s="9"/>
      <c r="BCU247" s="9"/>
      <c r="BCV247" s="9"/>
      <c r="BCW247" s="9"/>
      <c r="BCX247" s="9"/>
      <c r="BCY247" s="9"/>
      <c r="BCZ247" s="9"/>
      <c r="BDA247" s="9"/>
      <c r="BDB247" s="9"/>
      <c r="BDC247" s="9"/>
      <c r="BDD247" s="9"/>
      <c r="BDE247" s="9"/>
      <c r="BDF247" s="9"/>
      <c r="BDG247" s="9"/>
      <c r="BDH247" s="9"/>
      <c r="BDI247" s="9"/>
      <c r="BDJ247" s="9"/>
      <c r="BDK247" s="9"/>
      <c r="BDL247" s="9"/>
      <c r="BDM247" s="9"/>
      <c r="BDN247" s="9"/>
      <c r="BDO247" s="9"/>
      <c r="BDP247" s="9"/>
      <c r="BDQ247" s="9"/>
      <c r="BDR247" s="9"/>
      <c r="BDS247" s="9"/>
      <c r="BDT247" s="9"/>
      <c r="BDU247" s="9"/>
      <c r="BDV247" s="9"/>
      <c r="BDW247" s="9"/>
      <c r="BDX247" s="9"/>
      <c r="BDY247" s="9"/>
      <c r="BDZ247" s="9"/>
      <c r="BEA247" s="9"/>
      <c r="BEB247" s="9"/>
      <c r="BEC247" s="9"/>
      <c r="BED247" s="9"/>
      <c r="BEE247" s="9"/>
      <c r="BEF247" s="9"/>
      <c r="BEG247" s="9"/>
      <c r="BEH247" s="9"/>
      <c r="BEI247" s="9"/>
      <c r="BEJ247" s="9"/>
      <c r="BEK247" s="9"/>
      <c r="BEL247" s="9"/>
      <c r="BEM247" s="9"/>
      <c r="BEN247" s="9"/>
      <c r="BEO247" s="9"/>
      <c r="BEP247" s="9"/>
      <c r="BEQ247" s="9"/>
      <c r="BER247" s="9"/>
      <c r="BES247" s="9"/>
      <c r="BET247" s="9"/>
      <c r="BEU247" s="9"/>
      <c r="BEV247" s="9"/>
      <c r="BEW247" s="9"/>
      <c r="BEX247" s="9"/>
      <c r="BEY247" s="9"/>
      <c r="BEZ247" s="9"/>
      <c r="BFA247" s="9"/>
      <c r="BFB247" s="9"/>
      <c r="BFC247" s="9"/>
      <c r="BFD247" s="9"/>
      <c r="BFE247" s="9"/>
      <c r="BFF247" s="9"/>
      <c r="BFG247" s="9"/>
      <c r="BFH247" s="9"/>
      <c r="BFI247" s="9"/>
      <c r="BFJ247" s="9"/>
      <c r="BFK247" s="9"/>
      <c r="BFL247" s="9"/>
      <c r="BFM247" s="9"/>
      <c r="BFN247" s="9"/>
      <c r="BFO247" s="9"/>
      <c r="BFP247" s="9"/>
      <c r="BFQ247" s="9"/>
      <c r="BFR247" s="9"/>
      <c r="BFS247" s="9"/>
      <c r="BFT247" s="9"/>
      <c r="BFU247" s="9"/>
      <c r="BFV247" s="9"/>
      <c r="BFW247" s="9"/>
      <c r="BFX247" s="9"/>
      <c r="BFY247" s="9"/>
      <c r="BFZ247" s="9"/>
      <c r="BGA247" s="9"/>
      <c r="BGB247" s="9"/>
      <c r="BGC247" s="9"/>
      <c r="BGD247" s="9"/>
      <c r="BGE247" s="9"/>
      <c r="BGF247" s="9"/>
      <c r="BGG247" s="9"/>
      <c r="BGH247" s="9"/>
      <c r="BGI247" s="9"/>
      <c r="BGJ247" s="9"/>
      <c r="BGK247" s="9"/>
      <c r="BGL247" s="9"/>
      <c r="BGM247" s="9"/>
      <c r="BGN247" s="9"/>
      <c r="BGO247" s="9"/>
      <c r="BGP247" s="9"/>
      <c r="BGQ247" s="9"/>
      <c r="BGR247" s="9"/>
      <c r="BGS247" s="9"/>
      <c r="BGT247" s="9"/>
      <c r="BGU247" s="9"/>
      <c r="BGV247" s="9"/>
      <c r="BGW247" s="9"/>
      <c r="BGX247" s="9"/>
      <c r="BGY247" s="9"/>
      <c r="BGZ247" s="9"/>
      <c r="BHA247" s="9"/>
      <c r="BHB247" s="9"/>
      <c r="BHC247" s="9"/>
      <c r="BHD247" s="9"/>
      <c r="BHE247" s="9"/>
      <c r="BHF247" s="9"/>
      <c r="BHG247" s="9"/>
      <c r="BHH247" s="9"/>
      <c r="BHI247" s="9"/>
      <c r="BHJ247" s="9"/>
      <c r="BHK247" s="9"/>
      <c r="BHL247" s="9"/>
      <c r="BHM247" s="9"/>
      <c r="BHN247" s="9"/>
      <c r="BHO247" s="9"/>
      <c r="BHP247" s="9"/>
      <c r="BHQ247" s="9"/>
      <c r="BHR247" s="9"/>
      <c r="BHS247" s="9"/>
      <c r="BHT247" s="9"/>
      <c r="BHU247" s="9"/>
      <c r="BHV247" s="9"/>
      <c r="BHW247" s="9"/>
      <c r="BHX247" s="9"/>
      <c r="BHY247" s="9"/>
      <c r="BHZ247" s="9"/>
      <c r="BIA247" s="9"/>
      <c r="BIB247" s="9"/>
      <c r="BIC247" s="9"/>
      <c r="BID247" s="9"/>
      <c r="BIE247" s="9"/>
      <c r="BIF247" s="9"/>
      <c r="BIG247" s="9"/>
      <c r="BIH247" s="9"/>
      <c r="BII247" s="9"/>
      <c r="BIJ247" s="9"/>
      <c r="BIK247" s="9"/>
      <c r="BIL247" s="9"/>
      <c r="BIM247" s="9"/>
      <c r="BIN247" s="9"/>
      <c r="BIO247" s="9"/>
      <c r="BIP247" s="9"/>
      <c r="BIQ247" s="9"/>
      <c r="BIR247" s="9"/>
      <c r="BIS247" s="9"/>
      <c r="BIT247" s="9"/>
      <c r="BIU247" s="9"/>
      <c r="BIV247" s="9"/>
      <c r="BIW247" s="9"/>
      <c r="BIX247" s="9"/>
      <c r="BIY247" s="9"/>
      <c r="BIZ247" s="9"/>
      <c r="BJA247" s="9"/>
      <c r="BJB247" s="9"/>
      <c r="BJC247" s="9"/>
      <c r="BJD247" s="9"/>
      <c r="BJE247" s="9"/>
      <c r="BJF247" s="9"/>
      <c r="BJG247" s="9"/>
      <c r="BJH247" s="9"/>
      <c r="BJI247" s="9"/>
      <c r="BJJ247" s="9"/>
      <c r="BJK247" s="9"/>
      <c r="BJL247" s="9"/>
      <c r="BJM247" s="9"/>
      <c r="BJN247" s="9"/>
      <c r="BJO247" s="9"/>
      <c r="BJP247" s="9"/>
      <c r="BJQ247" s="9"/>
      <c r="BJR247" s="9"/>
      <c r="BJS247" s="9"/>
      <c r="BJT247" s="9"/>
      <c r="BJU247" s="9"/>
      <c r="BJV247" s="9"/>
      <c r="BJW247" s="9"/>
      <c r="BJX247" s="9"/>
      <c r="BJY247" s="9"/>
      <c r="BJZ247" s="9"/>
      <c r="BKA247" s="9"/>
      <c r="BKB247" s="9"/>
      <c r="BKC247" s="9"/>
      <c r="BKD247" s="9"/>
      <c r="BKE247" s="9"/>
      <c r="BKF247" s="9"/>
      <c r="BKG247" s="9"/>
      <c r="BKH247" s="9"/>
      <c r="BKI247" s="9"/>
      <c r="BKJ247" s="9"/>
      <c r="BKK247" s="9"/>
      <c r="BKL247" s="9"/>
      <c r="BKM247" s="9"/>
      <c r="BKN247" s="9"/>
      <c r="BKO247" s="9"/>
      <c r="BKP247" s="9"/>
      <c r="BKQ247" s="9"/>
      <c r="BKR247" s="9"/>
      <c r="BKS247" s="9"/>
      <c r="BKT247" s="9"/>
      <c r="BKU247" s="9"/>
      <c r="BKV247" s="9"/>
      <c r="BKW247" s="9"/>
      <c r="BKX247" s="9"/>
      <c r="BKY247" s="9"/>
      <c r="BKZ247" s="9"/>
      <c r="BLA247" s="9"/>
      <c r="BLB247" s="9"/>
      <c r="BLC247" s="9"/>
      <c r="BLD247" s="9"/>
      <c r="BLE247" s="9"/>
      <c r="BLF247" s="9"/>
      <c r="BLG247" s="9"/>
      <c r="BLH247" s="9"/>
      <c r="BLI247" s="9"/>
      <c r="BLJ247" s="9"/>
      <c r="BLK247" s="9"/>
      <c r="BLL247" s="9"/>
      <c r="BLM247" s="9"/>
      <c r="BLN247" s="9"/>
      <c r="BLO247" s="9"/>
      <c r="BLP247" s="9"/>
      <c r="BLQ247" s="9"/>
      <c r="BLR247" s="9"/>
      <c r="BLS247" s="9"/>
      <c r="BLT247" s="9"/>
      <c r="BLU247" s="9"/>
      <c r="BLV247" s="9"/>
      <c r="BLW247" s="9"/>
      <c r="BLX247" s="9"/>
      <c r="BLY247" s="9"/>
      <c r="BLZ247" s="9"/>
      <c r="BMA247" s="9"/>
      <c r="BMB247" s="9"/>
      <c r="BMC247" s="9"/>
      <c r="BMD247" s="9"/>
      <c r="BME247" s="9"/>
      <c r="BMF247" s="9"/>
      <c r="BMG247" s="9"/>
      <c r="BMH247" s="9"/>
      <c r="BMI247" s="9"/>
      <c r="BMJ247" s="9"/>
      <c r="BMK247" s="9"/>
      <c r="BML247" s="9"/>
      <c r="BMM247" s="9"/>
      <c r="BMN247" s="9"/>
      <c r="BMO247" s="9"/>
      <c r="BMP247" s="9"/>
      <c r="BMQ247" s="9"/>
      <c r="BMR247" s="9"/>
      <c r="BMS247" s="9"/>
      <c r="BMT247" s="9"/>
      <c r="BMU247" s="9"/>
      <c r="BMV247" s="9"/>
      <c r="BMW247" s="9"/>
      <c r="BMX247" s="9"/>
      <c r="BMY247" s="9"/>
      <c r="BMZ247" s="9"/>
      <c r="BNA247" s="9"/>
      <c r="BNB247" s="9"/>
      <c r="BNC247" s="9"/>
      <c r="BND247" s="9"/>
      <c r="BNE247" s="9"/>
      <c r="BNF247" s="9"/>
      <c r="BNG247" s="9"/>
      <c r="BNH247" s="9"/>
      <c r="BNI247" s="9"/>
      <c r="BNJ247" s="9"/>
      <c r="BNK247" s="9"/>
      <c r="BNL247" s="9"/>
      <c r="BNM247" s="9"/>
      <c r="BNN247" s="9"/>
      <c r="BNO247" s="9"/>
      <c r="BNP247" s="9"/>
      <c r="BNQ247" s="9"/>
      <c r="BNR247" s="9"/>
      <c r="BNS247" s="9"/>
      <c r="BNT247" s="9"/>
      <c r="BNU247" s="9"/>
      <c r="BNV247" s="9"/>
      <c r="BNW247" s="9"/>
      <c r="BNX247" s="9"/>
      <c r="BNY247" s="9"/>
      <c r="BNZ247" s="9"/>
      <c r="BOA247" s="9"/>
      <c r="BOB247" s="9"/>
      <c r="BOC247" s="9"/>
      <c r="BOD247" s="9"/>
      <c r="BOE247" s="9"/>
      <c r="BOF247" s="9"/>
      <c r="BOG247" s="9"/>
      <c r="BOH247" s="9"/>
      <c r="BOI247" s="9"/>
      <c r="BOJ247" s="9"/>
      <c r="BOK247" s="9"/>
      <c r="BOL247" s="9"/>
      <c r="BOM247" s="9"/>
      <c r="BON247" s="9"/>
      <c r="BOO247" s="9"/>
      <c r="BOP247" s="9"/>
      <c r="BOQ247" s="9"/>
      <c r="BOR247" s="9"/>
      <c r="BOS247" s="9"/>
      <c r="BOT247" s="9"/>
      <c r="BOU247" s="9"/>
      <c r="BOV247" s="9"/>
      <c r="BOW247" s="9"/>
      <c r="BOX247" s="9"/>
      <c r="BOY247" s="9"/>
      <c r="BOZ247" s="9"/>
      <c r="BPA247" s="9"/>
      <c r="BPB247" s="9"/>
      <c r="BPC247" s="9"/>
      <c r="BPD247" s="9"/>
      <c r="BPE247" s="9"/>
      <c r="BPF247" s="9"/>
      <c r="BPG247" s="9"/>
      <c r="BPH247" s="9"/>
      <c r="BPI247" s="9"/>
      <c r="BPJ247" s="9"/>
      <c r="BPK247" s="9"/>
      <c r="BPL247" s="9"/>
      <c r="BPM247" s="9"/>
      <c r="BPN247" s="9"/>
      <c r="BPO247" s="9"/>
      <c r="BPP247" s="9"/>
      <c r="BPQ247" s="9"/>
      <c r="BPR247" s="9"/>
      <c r="BPS247" s="9"/>
      <c r="BPT247" s="9"/>
      <c r="BPU247" s="9"/>
      <c r="BPV247" s="9"/>
      <c r="BPW247" s="9"/>
      <c r="BPX247" s="9"/>
      <c r="BPY247" s="9"/>
      <c r="BPZ247" s="9"/>
      <c r="BQA247" s="9"/>
      <c r="BQB247" s="9"/>
      <c r="BQC247" s="9"/>
      <c r="BQD247" s="9"/>
      <c r="BQE247" s="9"/>
      <c r="BQF247" s="9"/>
      <c r="BQG247" s="9"/>
      <c r="BQH247" s="9"/>
      <c r="BQI247" s="9"/>
      <c r="BQJ247" s="9"/>
      <c r="BQK247" s="9"/>
      <c r="BQL247" s="9"/>
      <c r="BQM247" s="9"/>
      <c r="BQN247" s="9"/>
      <c r="BQO247" s="9"/>
      <c r="BQP247" s="9"/>
      <c r="BQQ247" s="9"/>
      <c r="BQR247" s="9"/>
      <c r="BQS247" s="9"/>
      <c r="BQT247" s="9"/>
      <c r="BQU247" s="9"/>
      <c r="BQV247" s="9"/>
      <c r="BQW247" s="9"/>
      <c r="BQX247" s="9"/>
      <c r="BQY247" s="9"/>
      <c r="BQZ247" s="9"/>
      <c r="BRA247" s="9"/>
      <c r="BRB247" s="9"/>
      <c r="BRC247" s="9"/>
      <c r="BRD247" s="9"/>
      <c r="BRE247" s="9"/>
      <c r="BRF247" s="9"/>
      <c r="BRG247" s="9"/>
      <c r="BRH247" s="9"/>
      <c r="BRI247" s="9"/>
      <c r="BRJ247" s="9"/>
      <c r="BRK247" s="9"/>
      <c r="BRL247" s="9"/>
      <c r="BRM247" s="9"/>
      <c r="BRN247" s="9"/>
      <c r="BRO247" s="9"/>
      <c r="BRP247" s="9"/>
      <c r="BRQ247" s="9"/>
      <c r="BRR247" s="9"/>
      <c r="BRS247" s="9"/>
      <c r="BRT247" s="9"/>
      <c r="BRU247" s="9"/>
      <c r="BRV247" s="9"/>
      <c r="BRW247" s="9"/>
      <c r="BRX247" s="9"/>
      <c r="BRY247" s="9"/>
      <c r="BRZ247" s="9"/>
      <c r="BSA247" s="9"/>
      <c r="BSB247" s="9"/>
      <c r="BSC247" s="9"/>
      <c r="BSD247" s="9"/>
    </row>
    <row r="248" ht="14.25" customHeight="1">
      <c r="A248" s="9">
        <v>5.0</v>
      </c>
      <c r="B248" s="9" t="s">
        <v>11947</v>
      </c>
      <c r="C248" s="9" t="s">
        <v>11948</v>
      </c>
      <c r="D248" s="9" t="s">
        <v>11948</v>
      </c>
      <c r="E248" s="9"/>
      <c r="F248" s="9">
        <v>63.0</v>
      </c>
      <c r="G248" s="9" t="s">
        <v>13930</v>
      </c>
      <c r="H248" s="9"/>
      <c r="I248" s="9"/>
      <c r="J248" s="9"/>
      <c r="K248" s="9">
        <v>1.0</v>
      </c>
      <c r="L248" s="9">
        <v>61.0</v>
      </c>
      <c r="M248" s="9">
        <v>1.0</v>
      </c>
      <c r="N248" s="9"/>
      <c r="O248" s="9"/>
      <c r="P248" s="9">
        <v>3.0</v>
      </c>
      <c r="Q248" s="9" t="s">
        <v>13931</v>
      </c>
      <c r="R248" s="9"/>
      <c r="S248" s="9" t="s">
        <v>3580</v>
      </c>
      <c r="T248" s="9" t="s">
        <v>3579</v>
      </c>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c r="DX248" s="9"/>
      <c r="DY248" s="9"/>
      <c r="DZ248" s="9"/>
      <c r="EA248" s="9"/>
      <c r="EB248" s="9"/>
      <c r="EC248" s="9"/>
      <c r="ED248" s="9"/>
      <c r="EE248" s="9"/>
      <c r="EF248" s="9"/>
      <c r="EG248" s="9"/>
      <c r="EH248" s="9"/>
      <c r="EI248" s="9"/>
      <c r="EJ248" s="9"/>
      <c r="EK248" s="9"/>
      <c r="EL248" s="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c r="FZ248" s="9"/>
      <c r="GA248" s="9"/>
      <c r="GB248" s="9"/>
      <c r="GC248" s="9"/>
      <c r="GD248" s="9"/>
      <c r="GE248" s="9"/>
      <c r="GF248" s="9"/>
      <c r="GG248" s="9"/>
      <c r="GH248" s="9"/>
      <c r="GI248" s="9"/>
      <c r="GJ248" s="9"/>
      <c r="GK248" s="9"/>
      <c r="GL248" s="9"/>
      <c r="GM248" s="9"/>
      <c r="GN248" s="9"/>
      <c r="GO248" s="9"/>
      <c r="GP248" s="9"/>
      <c r="GQ248" s="9"/>
      <c r="GR248" s="9"/>
      <c r="GS248" s="9"/>
      <c r="GT248" s="9"/>
      <c r="GU248" s="9"/>
      <c r="GV248" s="9"/>
      <c r="GW248" s="9"/>
      <c r="GX248" s="9"/>
      <c r="GY248" s="9"/>
      <c r="GZ248" s="9"/>
      <c r="HA248" s="9"/>
      <c r="HB248" s="9"/>
      <c r="HC248" s="9"/>
      <c r="HD248" s="9"/>
      <c r="HE248" s="9"/>
      <c r="HF248" s="9"/>
      <c r="HG248" s="9"/>
      <c r="HH248" s="9"/>
      <c r="HI248" s="9"/>
      <c r="HJ248" s="9"/>
      <c r="HK248" s="9"/>
      <c r="HL248" s="9"/>
      <c r="HM248" s="9"/>
      <c r="HN248" s="9"/>
      <c r="HO248" s="9"/>
      <c r="HP248" s="9"/>
      <c r="HQ248" s="9"/>
      <c r="HR248" s="9"/>
      <c r="HS248" s="9"/>
      <c r="HT248" s="9"/>
      <c r="HU248" s="9"/>
      <c r="HV248" s="9"/>
      <c r="HW248" s="9"/>
      <c r="HX248" s="9"/>
      <c r="HY248" s="9"/>
      <c r="HZ248" s="9"/>
      <c r="IA248" s="9"/>
      <c r="IB248" s="9"/>
      <c r="IC248" s="9"/>
      <c r="ID248" s="9"/>
      <c r="IE248" s="9"/>
      <c r="IF248" s="9"/>
      <c r="IG248" s="9"/>
      <c r="IH248" s="9"/>
      <c r="II248" s="9"/>
      <c r="IJ248" s="9"/>
      <c r="IK248" s="9"/>
      <c r="IL248" s="9"/>
      <c r="IM248" s="9"/>
      <c r="IN248" s="9"/>
      <c r="IO248" s="9"/>
      <c r="IP248" s="9"/>
      <c r="IQ248" s="9"/>
      <c r="IR248" s="9"/>
      <c r="IS248" s="9"/>
      <c r="IT248" s="9"/>
      <c r="IU248" s="9"/>
      <c r="IV248" s="9"/>
      <c r="IW248" s="9"/>
      <c r="IX248" s="9"/>
      <c r="IY248" s="9"/>
      <c r="IZ248" s="9"/>
      <c r="JA248" s="9"/>
      <c r="JB248" s="9"/>
      <c r="JC248" s="9"/>
      <c r="JD248" s="9"/>
      <c r="JE248" s="9"/>
      <c r="JF248" s="9"/>
      <c r="JG248" s="9"/>
      <c r="JH248" s="9"/>
      <c r="JI248" s="9"/>
      <c r="JJ248" s="9"/>
      <c r="JK248" s="9"/>
      <c r="JL248" s="9"/>
      <c r="JM248" s="9"/>
      <c r="JN248" s="9"/>
      <c r="JO248" s="9"/>
      <c r="JP248" s="9"/>
      <c r="JQ248" s="9"/>
      <c r="JR248" s="9"/>
      <c r="JS248" s="9"/>
      <c r="JT248" s="9"/>
      <c r="JU248" s="9"/>
      <c r="JV248" s="9"/>
      <c r="JW248" s="9"/>
      <c r="JX248" s="9"/>
      <c r="JY248" s="9"/>
      <c r="JZ248" s="9"/>
      <c r="KA248" s="9"/>
      <c r="KB248" s="9"/>
      <c r="KC248" s="9"/>
      <c r="KD248" s="9"/>
      <c r="KE248" s="9"/>
      <c r="KF248" s="9"/>
      <c r="KG248" s="9"/>
      <c r="KH248" s="9"/>
      <c r="KI248" s="9"/>
      <c r="KJ248" s="9"/>
      <c r="KK248" s="9"/>
      <c r="KL248" s="9"/>
      <c r="KM248" s="9"/>
      <c r="KN248" s="9"/>
      <c r="KO248" s="9"/>
      <c r="KP248" s="9"/>
      <c r="KQ248" s="9"/>
      <c r="KR248" s="9"/>
      <c r="KS248" s="9"/>
      <c r="KT248" s="9"/>
      <c r="KU248" s="9"/>
      <c r="KV248" s="9"/>
      <c r="KW248" s="9"/>
      <c r="KX248" s="9"/>
      <c r="KY248" s="9"/>
      <c r="KZ248" s="9"/>
      <c r="LA248" s="9"/>
      <c r="LB248" s="9"/>
      <c r="LC248" s="9"/>
      <c r="LD248" s="9"/>
      <c r="LE248" s="9"/>
      <c r="LF248" s="9"/>
      <c r="LG248" s="9"/>
      <c r="LH248" s="9"/>
      <c r="LI248" s="9"/>
      <c r="LJ248" s="9"/>
      <c r="LK248" s="9"/>
      <c r="LL248" s="9"/>
      <c r="LM248" s="9"/>
      <c r="LN248" s="9"/>
      <c r="LO248" s="9"/>
      <c r="LP248" s="9"/>
      <c r="LQ248" s="9"/>
      <c r="LR248" s="9"/>
      <c r="LS248" s="9"/>
      <c r="LT248" s="9"/>
      <c r="LU248" s="9"/>
      <c r="LV248" s="9"/>
      <c r="LW248" s="9"/>
      <c r="LX248" s="9"/>
      <c r="LY248" s="9"/>
      <c r="LZ248" s="9"/>
      <c r="MA248" s="9"/>
      <c r="MB248" s="9"/>
      <c r="MC248" s="9"/>
      <c r="MD248" s="9"/>
      <c r="ME248" s="9"/>
      <c r="MF248" s="9"/>
      <c r="MG248" s="9"/>
      <c r="MH248" s="9"/>
      <c r="MI248" s="9"/>
      <c r="MJ248" s="9"/>
      <c r="MK248" s="9"/>
      <c r="ML248" s="9"/>
      <c r="MM248" s="9"/>
      <c r="MN248" s="9"/>
      <c r="MO248" s="9"/>
      <c r="MP248" s="9"/>
      <c r="MQ248" s="9"/>
      <c r="MR248" s="9"/>
      <c r="MS248" s="9"/>
      <c r="MT248" s="9"/>
      <c r="MU248" s="9"/>
      <c r="MV248" s="9"/>
      <c r="MW248" s="9"/>
      <c r="MX248" s="9"/>
      <c r="MY248" s="9"/>
      <c r="MZ248" s="9"/>
      <c r="NA248" s="9"/>
      <c r="NB248" s="9"/>
      <c r="NC248" s="9"/>
      <c r="ND248" s="9"/>
      <c r="NE248" s="9"/>
      <c r="NF248" s="9"/>
      <c r="NG248" s="9"/>
      <c r="NH248" s="9"/>
      <c r="NI248" s="9"/>
      <c r="NJ248" s="9"/>
      <c r="NK248" s="9"/>
      <c r="NL248" s="9"/>
      <c r="NM248" s="9"/>
      <c r="NN248" s="9"/>
      <c r="NO248" s="9"/>
      <c r="NP248" s="9"/>
      <c r="NQ248" s="9"/>
      <c r="NR248" s="9"/>
      <c r="NS248" s="9"/>
      <c r="NT248" s="9"/>
      <c r="NU248" s="9"/>
      <c r="NV248" s="9"/>
      <c r="NW248" s="9"/>
      <c r="NX248" s="9"/>
      <c r="NY248" s="9"/>
      <c r="NZ248" s="9"/>
      <c r="OA248" s="9"/>
      <c r="OB248" s="9"/>
      <c r="OC248" s="9"/>
      <c r="OD248" s="9"/>
      <c r="OE248" s="9"/>
      <c r="OF248" s="9"/>
      <c r="OG248" s="9"/>
      <c r="OH248" s="9"/>
      <c r="OI248" s="9"/>
      <c r="OJ248" s="9"/>
      <c r="OK248" s="9"/>
      <c r="OL248" s="9"/>
      <c r="OM248" s="9"/>
      <c r="ON248" s="9"/>
      <c r="OO248" s="9"/>
      <c r="OP248" s="9"/>
      <c r="OQ248" s="9"/>
      <c r="OR248" s="9"/>
      <c r="OS248" s="9"/>
      <c r="OT248" s="9"/>
      <c r="OU248" s="9"/>
      <c r="OV248" s="9"/>
      <c r="OW248" s="9"/>
      <c r="OX248" s="9"/>
      <c r="OY248" s="9"/>
      <c r="OZ248" s="9"/>
      <c r="PA248" s="9"/>
      <c r="PB248" s="9"/>
      <c r="PC248" s="9"/>
      <c r="PD248" s="9"/>
      <c r="PE248" s="9"/>
      <c r="PF248" s="9"/>
      <c r="PG248" s="9"/>
      <c r="PH248" s="9"/>
      <c r="PI248" s="9"/>
      <c r="PJ248" s="9"/>
      <c r="PK248" s="9"/>
      <c r="PL248" s="9"/>
      <c r="PM248" s="9"/>
      <c r="PN248" s="9"/>
      <c r="PO248" s="9"/>
      <c r="PP248" s="9"/>
      <c r="PQ248" s="9"/>
      <c r="PR248" s="9"/>
      <c r="PS248" s="9"/>
      <c r="PT248" s="9"/>
      <c r="PU248" s="9"/>
      <c r="PV248" s="9"/>
      <c r="PW248" s="9"/>
      <c r="PX248" s="9"/>
      <c r="PY248" s="9"/>
      <c r="PZ248" s="9"/>
      <c r="QA248" s="9"/>
      <c r="QB248" s="9"/>
      <c r="QC248" s="9"/>
      <c r="QD248" s="9"/>
      <c r="QE248" s="9"/>
      <c r="QF248" s="9"/>
      <c r="QG248" s="9"/>
      <c r="QH248" s="9"/>
      <c r="QI248" s="9"/>
      <c r="QJ248" s="9"/>
      <c r="QK248" s="9"/>
      <c r="QL248" s="9"/>
      <c r="QM248" s="9"/>
      <c r="QN248" s="9"/>
      <c r="QO248" s="9"/>
      <c r="QP248" s="9"/>
      <c r="QQ248" s="9"/>
      <c r="QR248" s="9"/>
      <c r="QS248" s="9"/>
      <c r="QT248" s="9"/>
      <c r="QU248" s="9"/>
      <c r="QV248" s="9"/>
      <c r="QW248" s="9"/>
      <c r="QX248" s="9"/>
      <c r="QY248" s="9"/>
      <c r="QZ248" s="9"/>
      <c r="RA248" s="9"/>
      <c r="RB248" s="9"/>
      <c r="RC248" s="9"/>
      <c r="RD248" s="9"/>
      <c r="RE248" s="9"/>
      <c r="RF248" s="9"/>
      <c r="RG248" s="9"/>
      <c r="RH248" s="9"/>
      <c r="RI248" s="9"/>
      <c r="RJ248" s="9"/>
      <c r="RK248" s="9"/>
      <c r="RL248" s="9"/>
      <c r="RM248" s="9"/>
      <c r="RN248" s="9"/>
      <c r="RO248" s="9"/>
      <c r="RP248" s="9"/>
      <c r="RQ248" s="9"/>
      <c r="RR248" s="9"/>
      <c r="RS248" s="9"/>
      <c r="RT248" s="9"/>
      <c r="RU248" s="9"/>
      <c r="RV248" s="9"/>
      <c r="RW248" s="9"/>
      <c r="RX248" s="9"/>
      <c r="RY248" s="9"/>
      <c r="RZ248" s="9"/>
      <c r="SA248" s="9"/>
      <c r="SB248" s="9"/>
      <c r="SC248" s="9"/>
      <c r="SD248" s="9"/>
      <c r="SE248" s="9"/>
      <c r="SF248" s="9"/>
      <c r="SG248" s="9"/>
      <c r="SH248" s="9"/>
      <c r="SI248" s="9"/>
      <c r="SJ248" s="9"/>
      <c r="SK248" s="9"/>
      <c r="SL248" s="9"/>
      <c r="SM248" s="9"/>
      <c r="SN248" s="9"/>
      <c r="SO248" s="9"/>
      <c r="SP248" s="9"/>
      <c r="SQ248" s="9"/>
      <c r="SR248" s="9"/>
      <c r="SS248" s="9"/>
      <c r="ST248" s="9"/>
      <c r="SU248" s="9"/>
      <c r="SV248" s="9"/>
      <c r="SW248" s="9"/>
      <c r="SX248" s="9"/>
      <c r="SY248" s="9"/>
      <c r="SZ248" s="9"/>
      <c r="TA248" s="9"/>
      <c r="TB248" s="9"/>
      <c r="TC248" s="9"/>
      <c r="TD248" s="9"/>
      <c r="TE248" s="9"/>
      <c r="TF248" s="9"/>
      <c r="TG248" s="9"/>
      <c r="TH248" s="9"/>
      <c r="TI248" s="9"/>
      <c r="TJ248" s="9"/>
      <c r="TK248" s="9"/>
      <c r="TL248" s="9"/>
      <c r="TM248" s="9"/>
      <c r="TN248" s="9"/>
      <c r="TO248" s="9"/>
      <c r="ANB248" s="9"/>
      <c r="ANC248" s="9"/>
      <c r="AND248" s="9"/>
      <c r="ANE248" s="9"/>
      <c r="ANF248" s="9"/>
      <c r="ANG248" s="9"/>
      <c r="ANH248" s="9"/>
      <c r="ANI248" s="9"/>
      <c r="ANJ248" s="9"/>
      <c r="ANK248" s="9"/>
      <c r="ANL248" s="9"/>
      <c r="ANM248" s="9"/>
      <c r="ANN248" s="9"/>
      <c r="ANO248" s="9"/>
      <c r="ANP248" s="9"/>
      <c r="ANQ248" s="9"/>
      <c r="ANR248" s="9"/>
      <c r="ANS248" s="9"/>
      <c r="ANT248" s="9"/>
      <c r="ANU248" s="9"/>
      <c r="ANV248" s="9"/>
      <c r="ANW248" s="9"/>
      <c r="ANX248" s="9"/>
      <c r="ANY248" s="9"/>
      <c r="ANZ248" s="9"/>
      <c r="AOA248" s="9"/>
      <c r="AOB248" s="9"/>
      <c r="AOC248" s="9"/>
      <c r="AOD248" s="9"/>
      <c r="AOE248" s="9"/>
      <c r="AOF248" s="9"/>
      <c r="AOG248" s="9"/>
      <c r="AOH248" s="9"/>
      <c r="AOI248" s="9"/>
      <c r="AOJ248" s="9"/>
      <c r="AOK248" s="9"/>
      <c r="AOL248" s="9"/>
      <c r="AOM248" s="9"/>
      <c r="AON248" s="9"/>
      <c r="AOO248" s="9"/>
      <c r="AOP248" s="9"/>
      <c r="AOQ248" s="9"/>
      <c r="AOR248" s="9"/>
      <c r="AOS248" s="9"/>
      <c r="AOT248" s="9"/>
      <c r="AOU248" s="9"/>
      <c r="AOV248" s="9"/>
      <c r="AOW248" s="9"/>
      <c r="AOX248" s="9"/>
      <c r="AOY248" s="9"/>
      <c r="AOZ248" s="9"/>
      <c r="APA248" s="9"/>
      <c r="APB248" s="9"/>
      <c r="APC248" s="9"/>
      <c r="APD248" s="9"/>
      <c r="APE248" s="9"/>
      <c r="APF248" s="9"/>
      <c r="APG248" s="9"/>
      <c r="APH248" s="9"/>
      <c r="API248" s="9"/>
      <c r="APJ248" s="9"/>
      <c r="APK248" s="9"/>
      <c r="APL248" s="9"/>
      <c r="APM248" s="9"/>
      <c r="APN248" s="9"/>
      <c r="APO248" s="9"/>
      <c r="APP248" s="9"/>
      <c r="APQ248" s="9"/>
      <c r="APR248" s="9"/>
      <c r="APS248" s="9"/>
      <c r="APT248" s="9"/>
      <c r="APU248" s="9"/>
      <c r="APV248" s="9"/>
      <c r="APW248" s="9"/>
      <c r="APX248" s="9"/>
      <c r="APY248" s="9"/>
      <c r="APZ248" s="9"/>
      <c r="AQA248" s="9"/>
      <c r="AQB248" s="9"/>
      <c r="AQC248" s="9"/>
      <c r="AQD248" s="9"/>
      <c r="AQE248" s="9"/>
      <c r="AQF248" s="9"/>
      <c r="AQG248" s="9"/>
      <c r="AQH248" s="9"/>
      <c r="AQI248" s="9"/>
      <c r="AQJ248" s="9"/>
      <c r="AQK248" s="9"/>
      <c r="AQL248" s="9"/>
      <c r="AQM248" s="9"/>
      <c r="AQN248" s="9"/>
      <c r="AQO248" s="9"/>
      <c r="AQP248" s="9"/>
      <c r="AQQ248" s="9"/>
      <c r="AQR248" s="9"/>
      <c r="AQS248" s="9"/>
      <c r="AQT248" s="9"/>
      <c r="AQU248" s="9"/>
      <c r="AQV248" s="9"/>
      <c r="AQW248" s="9"/>
      <c r="AQX248" s="9"/>
      <c r="AQY248" s="9"/>
      <c r="AQZ248" s="9"/>
      <c r="ARA248" s="9"/>
      <c r="ARB248" s="9"/>
      <c r="ARC248" s="9"/>
      <c r="ARD248" s="9"/>
      <c r="ARE248" s="9"/>
      <c r="ARF248" s="9"/>
      <c r="ARG248" s="9"/>
      <c r="ARH248" s="9"/>
      <c r="ARI248" s="9"/>
      <c r="ARJ248" s="9"/>
      <c r="ARK248" s="9"/>
      <c r="ARL248" s="9"/>
      <c r="ARM248" s="9"/>
      <c r="ARN248" s="9"/>
      <c r="ARO248" s="9"/>
      <c r="ARP248" s="9"/>
      <c r="ARQ248" s="9"/>
      <c r="ARR248" s="9"/>
      <c r="ARS248" s="9"/>
      <c r="ART248" s="9"/>
      <c r="ARU248" s="9"/>
      <c r="ARV248" s="9"/>
      <c r="ARW248" s="9"/>
      <c r="ARX248" s="9"/>
      <c r="ARY248" s="9"/>
      <c r="ARZ248" s="9"/>
      <c r="ASA248" s="9"/>
      <c r="ASB248" s="9"/>
      <c r="ASC248" s="9"/>
      <c r="ASD248" s="9"/>
      <c r="ASE248" s="9"/>
      <c r="ASF248" s="9"/>
      <c r="ASG248" s="9"/>
      <c r="ASH248" s="9"/>
      <c r="ASI248" s="9"/>
      <c r="ASJ248" s="9"/>
      <c r="ASK248" s="9"/>
      <c r="ASL248" s="9"/>
      <c r="ASM248" s="9"/>
      <c r="ASN248" s="9"/>
      <c r="ASO248" s="9"/>
      <c r="ASP248" s="9"/>
      <c r="ASQ248" s="9"/>
      <c r="ASR248" s="9"/>
      <c r="ASS248" s="9"/>
      <c r="AST248" s="9"/>
      <c r="ASU248" s="9"/>
      <c r="ASV248" s="9"/>
      <c r="ASW248" s="9"/>
      <c r="ASX248" s="9"/>
      <c r="ASY248" s="9"/>
      <c r="ASZ248" s="9"/>
      <c r="ATA248" s="9"/>
      <c r="ATB248" s="9"/>
      <c r="ATC248" s="9"/>
      <c r="ATD248" s="9"/>
      <c r="ATE248" s="9"/>
      <c r="ATF248" s="9"/>
      <c r="ATG248" s="9"/>
      <c r="ATH248" s="9"/>
      <c r="ATI248" s="9"/>
      <c r="ATJ248" s="9"/>
      <c r="ATK248" s="9"/>
      <c r="ATL248" s="9"/>
      <c r="ATM248" s="9"/>
      <c r="ATN248" s="9"/>
      <c r="ATO248" s="9"/>
      <c r="ATP248" s="9"/>
      <c r="ATQ248" s="9"/>
      <c r="ATR248" s="9"/>
      <c r="ATS248" s="9"/>
      <c r="ATT248" s="9"/>
      <c r="ATU248" s="9"/>
      <c r="ATV248" s="9"/>
      <c r="ATW248" s="9"/>
      <c r="ATX248" s="9"/>
      <c r="ATY248" s="9"/>
      <c r="ATZ248" s="9"/>
      <c r="AUA248" s="9"/>
      <c r="AUB248" s="9"/>
      <c r="AUC248" s="9"/>
      <c r="AUD248" s="9"/>
      <c r="AUE248" s="9"/>
      <c r="AUF248" s="9"/>
      <c r="AUG248" s="9"/>
      <c r="AUH248" s="9"/>
      <c r="AUI248" s="9"/>
      <c r="AUJ248" s="9"/>
      <c r="AUK248" s="9"/>
      <c r="AUL248" s="9"/>
      <c r="AUM248" s="9"/>
      <c r="AUN248" s="9"/>
      <c r="AUO248" s="9"/>
      <c r="AUP248" s="9"/>
      <c r="AUQ248" s="9"/>
      <c r="AUR248" s="9"/>
      <c r="AUS248" s="9"/>
      <c r="AUT248" s="9"/>
      <c r="AUU248" s="9"/>
      <c r="AUV248" s="9"/>
      <c r="AUW248" s="9"/>
      <c r="AUX248" s="9"/>
      <c r="AUY248" s="9"/>
      <c r="AUZ248" s="9"/>
      <c r="AVA248" s="9"/>
      <c r="AVB248" s="9"/>
      <c r="AVC248" s="9"/>
      <c r="AVD248" s="9"/>
      <c r="AVE248" s="9"/>
      <c r="AVF248" s="9"/>
      <c r="AVG248" s="9"/>
      <c r="AVH248" s="9"/>
      <c r="AVI248" s="9"/>
      <c r="AVJ248" s="9"/>
      <c r="AVK248" s="9"/>
      <c r="AVL248" s="9"/>
      <c r="AVM248" s="9"/>
      <c r="AVN248" s="9"/>
      <c r="AVO248" s="9"/>
      <c r="AVP248" s="9"/>
      <c r="AVQ248" s="9"/>
      <c r="AVR248" s="9"/>
      <c r="AVS248" s="9"/>
      <c r="AVT248" s="9"/>
      <c r="AVU248" s="9"/>
      <c r="AVV248" s="9"/>
      <c r="AVW248" s="9"/>
      <c r="AVX248" s="9"/>
      <c r="AVY248" s="9"/>
      <c r="AVZ248" s="9"/>
      <c r="AWA248" s="9"/>
      <c r="AWB248" s="9"/>
      <c r="AWC248" s="9"/>
      <c r="AWD248" s="9"/>
      <c r="AWE248" s="9"/>
      <c r="AWF248" s="9"/>
      <c r="AWG248" s="9"/>
      <c r="AWH248" s="9"/>
      <c r="AWI248" s="9"/>
      <c r="AWJ248" s="9"/>
      <c r="AWK248" s="9"/>
      <c r="AWL248" s="9"/>
      <c r="AWM248" s="9"/>
      <c r="AWN248" s="9"/>
      <c r="AWO248" s="9"/>
      <c r="AWP248" s="9"/>
      <c r="AWQ248" s="9"/>
      <c r="AWR248" s="9"/>
      <c r="AWS248" s="9"/>
      <c r="AWT248" s="9"/>
      <c r="AWU248" s="9"/>
      <c r="AWV248" s="9"/>
      <c r="AWW248" s="9"/>
      <c r="AWX248" s="9"/>
      <c r="AWY248" s="9" t="s">
        <v>13932</v>
      </c>
      <c r="AWZ248" s="9"/>
      <c r="AXA248" s="9"/>
      <c r="AXB248" s="9"/>
      <c r="AXC248" s="9"/>
      <c r="AXD248" s="9"/>
      <c r="AXE248" s="9"/>
      <c r="AXF248" s="9"/>
      <c r="AXG248" s="9"/>
      <c r="AXH248" s="9"/>
      <c r="AXI248" s="9"/>
      <c r="AXJ248" s="9"/>
      <c r="AXK248" s="9"/>
      <c r="AXL248" s="9"/>
      <c r="AXM248" s="9"/>
      <c r="AXN248" s="9"/>
      <c r="AXO248" s="9"/>
      <c r="AXP248" s="9"/>
      <c r="AXQ248" s="9"/>
      <c r="AXR248" s="9"/>
      <c r="AXS248" s="9"/>
      <c r="AXT248" s="9"/>
      <c r="AXU248" s="9"/>
      <c r="AXV248" s="9"/>
      <c r="AXW248" s="9"/>
      <c r="AXX248" s="9"/>
      <c r="AXY248" s="9"/>
      <c r="AXZ248" s="9"/>
      <c r="AYA248" s="9"/>
      <c r="AYB248" s="9"/>
      <c r="AYC248" s="9"/>
      <c r="AYD248" s="9"/>
      <c r="AYE248" s="9"/>
      <c r="AYF248" s="9"/>
      <c r="AYG248" s="9"/>
      <c r="AYH248" s="9" t="s">
        <v>13933</v>
      </c>
      <c r="AYI248" s="9"/>
      <c r="AYJ248" s="9"/>
      <c r="AYK248" s="9"/>
      <c r="AYL248" s="9"/>
      <c r="AYM248" s="9"/>
      <c r="AYN248" s="9"/>
      <c r="AYO248" s="9"/>
      <c r="AYP248" s="9"/>
      <c r="AYQ248" s="9"/>
      <c r="AYR248" s="9"/>
      <c r="AYS248" s="9"/>
      <c r="AYT248" s="9"/>
      <c r="AYU248" s="9"/>
      <c r="AYV248" s="9"/>
      <c r="AYW248" s="9"/>
      <c r="AYX248" s="9"/>
      <c r="AYY248" s="9" t="s">
        <v>5691</v>
      </c>
      <c r="AYZ248" s="9" t="s">
        <v>5691</v>
      </c>
      <c r="AZA248" s="9"/>
      <c r="AZB248" s="9"/>
      <c r="AZC248" s="9"/>
      <c r="AZD248" s="9"/>
      <c r="AZE248" s="9"/>
      <c r="AZF248" s="9"/>
      <c r="AZG248" s="9"/>
      <c r="AZH248" s="9"/>
      <c r="AZI248" s="9"/>
      <c r="AZJ248" s="9"/>
      <c r="AZK248" s="9"/>
      <c r="AZL248" s="9"/>
      <c r="AZM248" s="9"/>
      <c r="AZN248" s="9"/>
      <c r="AZO248" s="9"/>
      <c r="AZP248" s="9"/>
      <c r="AZQ248" s="9"/>
      <c r="AZR248" s="9"/>
      <c r="AZS248" s="9"/>
      <c r="AZT248" s="9"/>
      <c r="AZU248" s="9"/>
      <c r="AZV248" s="9"/>
      <c r="AZW248" s="9"/>
      <c r="AZX248" s="9"/>
      <c r="AZY248" s="9"/>
      <c r="AZZ248" s="9"/>
      <c r="BAA248" s="9"/>
      <c r="BAB248" s="9"/>
      <c r="BAC248" s="9"/>
      <c r="BAD248" s="9"/>
      <c r="BAE248" s="9"/>
      <c r="BAF248" s="9"/>
      <c r="BAG248" s="9"/>
      <c r="BAH248" s="9"/>
      <c r="BAI248" s="9"/>
      <c r="BAJ248" s="9"/>
      <c r="BAK248" s="9" t="s">
        <v>13934</v>
      </c>
      <c r="BAL248" s="9"/>
      <c r="BAM248" s="9"/>
      <c r="BAN248" s="9"/>
      <c r="BAO248" s="9"/>
      <c r="BAP248" s="9"/>
      <c r="BAQ248" s="9"/>
      <c r="BAR248" s="9">
        <v>499.0</v>
      </c>
      <c r="BAS248" s="9" t="s">
        <v>13935</v>
      </c>
      <c r="BAT248" s="9">
        <v>495.0</v>
      </c>
      <c r="BAU248" s="9"/>
      <c r="BAV248" s="9"/>
      <c r="BAW248" s="9"/>
      <c r="BAX248" s="9"/>
      <c r="BAY248" s="9"/>
      <c r="BAZ248" s="9"/>
      <c r="BBA248" s="9"/>
      <c r="BBB248" s="9"/>
      <c r="BBC248" s="9"/>
      <c r="BBD248" s="9"/>
      <c r="BBE248" s="9"/>
      <c r="BBF248" s="9"/>
      <c r="BBG248" s="9"/>
      <c r="BBH248" s="9"/>
      <c r="BBI248" s="9" t="s">
        <v>5718</v>
      </c>
      <c r="BBJ248" s="9"/>
      <c r="BBK248" s="9"/>
      <c r="BBL248" s="9"/>
      <c r="BBM248" s="9"/>
      <c r="BBN248" s="9"/>
      <c r="BBO248" s="9"/>
      <c r="BBP248" s="9"/>
      <c r="BBQ248" s="9"/>
      <c r="BBR248" s="9"/>
      <c r="BBS248" s="9"/>
      <c r="BBT248" s="9"/>
      <c r="BBU248" s="9"/>
      <c r="BBV248" s="9"/>
      <c r="BBW248" s="9"/>
      <c r="BBX248" s="9"/>
      <c r="BBY248" s="9"/>
      <c r="BBZ248" s="9"/>
      <c r="BCA248" s="9"/>
      <c r="BCB248" s="9" t="s">
        <v>9410</v>
      </c>
      <c r="BCC248" s="9"/>
      <c r="BCD248" s="9"/>
      <c r="BCE248" s="9"/>
      <c r="BCF248" s="9" t="s">
        <v>5720</v>
      </c>
      <c r="BCG248" s="9" t="s">
        <v>11952</v>
      </c>
      <c r="BCH248" s="9"/>
      <c r="BCI248" s="9"/>
      <c r="BCJ248" s="9"/>
      <c r="BCK248" s="9"/>
      <c r="BCL248" s="9"/>
      <c r="BCM248" s="9"/>
      <c r="BCN248" s="9"/>
      <c r="BCO248" s="9"/>
      <c r="BCP248" s="9"/>
      <c r="BCQ248" s="9"/>
      <c r="BCR248" s="9"/>
      <c r="BCS248" s="9"/>
      <c r="BCT248" s="9"/>
      <c r="BCU248" s="9"/>
      <c r="BCV248" s="9"/>
      <c r="BCW248" s="9"/>
      <c r="BCX248" s="9"/>
      <c r="BCY248" s="9"/>
      <c r="BCZ248" s="9"/>
      <c r="BDA248" s="9"/>
      <c r="BDB248" s="9"/>
      <c r="BDC248" s="9"/>
      <c r="BDD248" s="9" t="s">
        <v>13935</v>
      </c>
      <c r="BDE248" s="9"/>
      <c r="BDF248" s="9"/>
      <c r="BDG248" s="9"/>
      <c r="BDH248" s="9"/>
      <c r="BDI248" s="9"/>
      <c r="BDJ248" s="9"/>
      <c r="BDK248" s="9"/>
      <c r="BDL248" s="9"/>
      <c r="BDM248" s="9"/>
      <c r="BDN248" s="9"/>
      <c r="BDO248" s="9"/>
      <c r="BDP248" s="9"/>
      <c r="BDQ248" s="9"/>
      <c r="BDR248" s="9"/>
      <c r="BDS248" s="9"/>
      <c r="BDT248" s="9"/>
      <c r="BDU248" s="9"/>
      <c r="BDV248" s="9"/>
      <c r="BDW248" s="9"/>
      <c r="BDX248" s="9"/>
      <c r="BDY248" s="9" t="s">
        <v>5691</v>
      </c>
      <c r="BDZ248" s="9" t="s">
        <v>5691</v>
      </c>
      <c r="BEA248" s="9"/>
      <c r="BEB248" s="9"/>
      <c r="BEC248" s="9"/>
      <c r="BED248" s="9"/>
      <c r="BEE248" s="9"/>
      <c r="BEF248" s="9"/>
      <c r="BEG248" s="9"/>
      <c r="BEH248" s="9"/>
      <c r="BEI248" s="9"/>
      <c r="BEJ248" s="9"/>
      <c r="BEK248" s="9"/>
      <c r="BEL248" s="9"/>
      <c r="BEM248" s="9"/>
      <c r="BEN248" s="9"/>
      <c r="BEO248" s="9"/>
      <c r="BEP248" s="9"/>
      <c r="BEQ248" s="9"/>
      <c r="BER248" s="9"/>
      <c r="BES248" s="9"/>
      <c r="BET248" s="9"/>
      <c r="BEU248" s="9"/>
      <c r="BEV248" s="9"/>
      <c r="BEW248" s="9"/>
      <c r="BEX248" s="9"/>
      <c r="BEY248" s="9"/>
      <c r="BEZ248" s="9"/>
      <c r="BFA248" s="9"/>
      <c r="BFB248" s="9"/>
      <c r="BFC248" s="9"/>
      <c r="BFD248" s="9"/>
      <c r="BFE248" s="9"/>
      <c r="BFF248" s="9"/>
      <c r="BFG248" s="9"/>
      <c r="BFH248" s="9"/>
      <c r="BFI248" s="9"/>
      <c r="BFJ248" s="9"/>
      <c r="BFK248" s="9" t="s">
        <v>13936</v>
      </c>
      <c r="BFL248" s="9"/>
      <c r="BFM248" s="9"/>
      <c r="BFN248" s="9"/>
      <c r="BFO248" s="9"/>
      <c r="BFP248" s="9"/>
      <c r="BFQ248" s="9"/>
      <c r="BFR248" s="9">
        <v>563.0</v>
      </c>
      <c r="BFS248" s="9" t="s">
        <v>13937</v>
      </c>
      <c r="BFT248" s="9">
        <v>496.0</v>
      </c>
      <c r="BFU248" s="9"/>
      <c r="BFV248" s="9"/>
      <c r="BFW248" s="9"/>
      <c r="BFX248" s="9"/>
      <c r="BFY248" s="9"/>
      <c r="BFZ248" s="9"/>
      <c r="BGA248" s="9"/>
      <c r="BGB248" s="9"/>
      <c r="BGC248" s="9"/>
      <c r="BGD248" s="9"/>
      <c r="BGE248" s="9"/>
      <c r="BGF248" s="9"/>
      <c r="BGG248" s="9"/>
      <c r="BGH248" s="9"/>
      <c r="BGI248" s="9" t="s">
        <v>5718</v>
      </c>
      <c r="BGJ248" s="9"/>
      <c r="BGK248" s="9"/>
      <c r="BGL248" s="9"/>
      <c r="BGM248" s="9"/>
      <c r="BGN248" s="9"/>
      <c r="BGO248" s="9"/>
      <c r="BGP248" s="9"/>
      <c r="BGQ248" s="9"/>
      <c r="BGR248" s="9"/>
      <c r="BGS248" s="9"/>
      <c r="BGT248" s="9"/>
      <c r="BGU248" s="9"/>
      <c r="BGV248" s="9"/>
      <c r="BGW248" s="9"/>
      <c r="BGX248" s="9"/>
      <c r="BGY248" s="9"/>
      <c r="BGZ248" s="9"/>
      <c r="BHA248" s="9"/>
      <c r="BHB248" s="9" t="s">
        <v>5707</v>
      </c>
      <c r="BHC248" s="9"/>
      <c r="BHD248" s="9"/>
      <c r="BHE248" s="9"/>
      <c r="BHF248" s="9" t="s">
        <v>5720</v>
      </c>
      <c r="BHG248" s="9" t="s">
        <v>11952</v>
      </c>
      <c r="BHH248" s="9"/>
      <c r="BHI248" s="9"/>
      <c r="BHJ248" s="9"/>
      <c r="BHK248" s="9"/>
      <c r="BHL248" s="9"/>
      <c r="BHM248" s="9"/>
      <c r="BHN248" s="9"/>
      <c r="BHO248" s="9"/>
      <c r="BHP248" s="9"/>
      <c r="BHQ248" s="9"/>
      <c r="BHR248" s="9"/>
      <c r="BHS248" s="9"/>
      <c r="BHT248" s="9"/>
      <c r="BHU248" s="9"/>
      <c r="BHV248" s="9"/>
      <c r="BHW248" s="9"/>
      <c r="BHX248" s="9"/>
      <c r="BHY248" s="9"/>
      <c r="BHZ248" s="9"/>
      <c r="BIA248" s="9"/>
      <c r="BIB248" s="9"/>
      <c r="BIC248" s="9"/>
      <c r="BID248" s="9" t="s">
        <v>13937</v>
      </c>
      <c r="BIE248" s="9"/>
      <c r="BIF248" s="9"/>
      <c r="BIG248" s="9"/>
      <c r="BIH248" s="9"/>
      <c r="BII248" s="9"/>
      <c r="BIJ248" s="9"/>
      <c r="BIK248" s="9"/>
      <c r="BIL248" s="9"/>
      <c r="BIM248" s="9"/>
      <c r="BIN248" s="9"/>
      <c r="BIO248" s="9"/>
      <c r="BIP248" s="9"/>
      <c r="BIQ248" s="9"/>
      <c r="BIR248" s="9"/>
      <c r="BIS248" s="9"/>
      <c r="BIT248" s="9"/>
      <c r="BIU248" s="9"/>
      <c r="BIV248" s="9"/>
      <c r="BIW248" s="9"/>
      <c r="BIX248" s="9"/>
      <c r="BIY248" s="9" t="s">
        <v>5691</v>
      </c>
      <c r="BIZ248" s="9" t="s">
        <v>5691</v>
      </c>
      <c r="BJA248" s="9"/>
      <c r="BJB248" s="9"/>
      <c r="BJC248" s="9"/>
      <c r="BJD248" s="9"/>
      <c r="BJE248" s="9"/>
      <c r="BJF248" s="9"/>
      <c r="BJG248" s="9"/>
      <c r="BJH248" s="9"/>
      <c r="BJI248" s="9"/>
      <c r="BJJ248" s="9"/>
      <c r="BJK248" s="9"/>
      <c r="BJL248" s="9"/>
      <c r="BJM248" s="9"/>
      <c r="BJN248" s="9"/>
      <c r="BJO248" s="9"/>
      <c r="BJP248" s="9"/>
      <c r="BJQ248" s="9"/>
      <c r="BJR248" s="9"/>
      <c r="BJS248" s="9"/>
      <c r="BJT248" s="9"/>
      <c r="BJU248" s="9"/>
      <c r="BJV248" s="9"/>
      <c r="BJW248" s="9"/>
      <c r="BJX248" s="9"/>
      <c r="BJY248" s="9"/>
      <c r="BJZ248" s="9"/>
      <c r="BKA248" s="9"/>
      <c r="BKB248" s="9"/>
      <c r="BKC248" s="9"/>
      <c r="BKD248" s="9"/>
      <c r="BKE248" s="9"/>
      <c r="BKF248" s="9"/>
      <c r="BKG248" s="9"/>
      <c r="BKH248" s="9"/>
      <c r="BKI248" s="9"/>
      <c r="BKJ248" s="9"/>
      <c r="BKK248" s="9" t="s">
        <v>13938</v>
      </c>
      <c r="BKL248" s="9"/>
      <c r="BKM248" s="9"/>
      <c r="BKN248" s="9"/>
      <c r="BKO248" s="9"/>
      <c r="BKP248" s="9"/>
      <c r="BKQ248" s="9"/>
      <c r="BKR248" s="9">
        <v>501.0</v>
      </c>
      <c r="BKS248" s="9" t="s">
        <v>13939</v>
      </c>
      <c r="BKT248" s="9">
        <v>495.0</v>
      </c>
      <c r="BKU248" s="9"/>
      <c r="BKV248" s="9"/>
      <c r="BKW248" s="9"/>
      <c r="BKX248" s="9"/>
      <c r="BKY248" s="9"/>
      <c r="BKZ248" s="9"/>
      <c r="BLA248" s="9"/>
      <c r="BLB248" s="9"/>
      <c r="BLC248" s="9"/>
      <c r="BLD248" s="9"/>
      <c r="BLE248" s="9"/>
      <c r="BLF248" s="9"/>
      <c r="BLG248" s="9"/>
      <c r="BLH248" s="9"/>
      <c r="BLI248" s="9" t="s">
        <v>5718</v>
      </c>
      <c r="BLJ248" s="9"/>
      <c r="BLK248" s="9"/>
      <c r="BLL248" s="9"/>
      <c r="BLM248" s="9"/>
      <c r="BLN248" s="9"/>
      <c r="BLO248" s="9"/>
      <c r="BLP248" s="9"/>
      <c r="BLQ248" s="9"/>
      <c r="BLR248" s="9"/>
      <c r="BLS248" s="9"/>
      <c r="BLT248" s="9"/>
      <c r="BLU248" s="9"/>
      <c r="BLV248" s="9"/>
      <c r="BLW248" s="9"/>
      <c r="BLX248" s="9"/>
      <c r="BLY248" s="9"/>
      <c r="BLZ248" s="9"/>
      <c r="BMA248" s="9"/>
      <c r="BMB248" s="9" t="s">
        <v>13940</v>
      </c>
      <c r="BMC248" s="9"/>
      <c r="BMD248" s="9"/>
      <c r="BME248" s="9"/>
      <c r="BMF248" s="9" t="s">
        <v>5720</v>
      </c>
      <c r="BMG248" s="9" t="s">
        <v>11952</v>
      </c>
      <c r="BMH248" s="9"/>
      <c r="BMI248" s="9"/>
      <c r="BMJ248" s="9"/>
      <c r="BMK248" s="9"/>
      <c r="BML248" s="9"/>
      <c r="BMM248" s="9"/>
      <c r="BMN248" s="9"/>
      <c r="BMO248" s="9"/>
      <c r="BMP248" s="9"/>
      <c r="BMQ248" s="9"/>
      <c r="BMR248" s="9"/>
      <c r="BMS248" s="9"/>
      <c r="BMT248" s="9"/>
      <c r="BMU248" s="9"/>
      <c r="BMV248" s="9"/>
      <c r="BMW248" s="9"/>
      <c r="BMX248" s="9"/>
      <c r="BMY248" s="9"/>
      <c r="BMZ248" s="9"/>
      <c r="BNA248" s="9"/>
      <c r="BNB248" s="9"/>
      <c r="BNC248" s="9"/>
      <c r="BND248" s="9" t="s">
        <v>13939</v>
      </c>
      <c r="BNE248" s="9"/>
      <c r="BNF248" s="9"/>
      <c r="BNG248" s="9"/>
      <c r="BNH248" s="9"/>
      <c r="BNI248" s="9"/>
      <c r="BNJ248" s="9"/>
      <c r="BNK248" s="9"/>
      <c r="BNL248" s="9"/>
      <c r="BNM248" s="9"/>
      <c r="BNN248" s="9"/>
      <c r="BNO248" s="9"/>
      <c r="BNP248" s="9"/>
      <c r="BNQ248" s="9"/>
      <c r="BNR248" s="9"/>
      <c r="BNS248" s="9"/>
      <c r="BNT248" s="9"/>
      <c r="BNU248" s="9"/>
      <c r="BNV248" s="9"/>
      <c r="BNW248" s="9"/>
      <c r="BNX248" s="9"/>
      <c r="BNY248" s="9" t="s">
        <v>5691</v>
      </c>
      <c r="BNZ248" s="9" t="s">
        <v>5691</v>
      </c>
      <c r="BOA248" s="9"/>
      <c r="BOB248" s="9"/>
      <c r="BOC248" s="9"/>
      <c r="BOD248" s="9"/>
      <c r="BOE248" s="9"/>
      <c r="BOF248" s="9"/>
      <c r="BOG248" s="9"/>
      <c r="BOH248" s="9"/>
      <c r="BOI248" s="9"/>
      <c r="BOJ248" s="9"/>
      <c r="BOK248" s="9"/>
      <c r="BOL248" s="9"/>
      <c r="BOM248" s="9"/>
      <c r="BON248" s="9"/>
      <c r="BOO248" s="9"/>
      <c r="BOP248" s="9"/>
      <c r="BOQ248" s="9"/>
      <c r="BOR248" s="9"/>
      <c r="BOS248" s="9"/>
      <c r="BOT248" s="9"/>
      <c r="BOU248" s="9"/>
      <c r="BOV248" s="9"/>
      <c r="BOW248" s="9"/>
      <c r="BOX248" s="9"/>
      <c r="BOY248" s="9"/>
      <c r="BOZ248" s="9"/>
      <c r="BPA248" s="9"/>
      <c r="BPB248" s="9"/>
      <c r="BPC248" s="9"/>
      <c r="BPD248" s="9"/>
      <c r="BPE248" s="9"/>
      <c r="BPF248" s="9"/>
      <c r="BPG248" s="9"/>
      <c r="BPH248" s="9"/>
      <c r="BPI248" s="9"/>
      <c r="BPJ248" s="9"/>
      <c r="BPK248" s="9" t="s">
        <v>13941</v>
      </c>
      <c r="BPL248" s="9"/>
      <c r="BPM248" s="9"/>
      <c r="BPN248" s="9"/>
      <c r="BPO248" s="9"/>
      <c r="BPP248" s="9"/>
      <c r="BPQ248" s="9"/>
      <c r="BPR248" s="9">
        <v>559.0</v>
      </c>
      <c r="BPS248" s="9" t="s">
        <v>13942</v>
      </c>
      <c r="BPT248" s="9">
        <v>491.0</v>
      </c>
      <c r="BPU248" s="9"/>
      <c r="BPV248" s="9"/>
      <c r="BPW248" s="9"/>
      <c r="BPX248" s="9"/>
      <c r="BPY248" s="9"/>
      <c r="BPZ248" s="9"/>
      <c r="BQA248" s="9"/>
      <c r="BQB248" s="9"/>
      <c r="BQC248" s="9"/>
      <c r="BQD248" s="9"/>
      <c r="BQE248" s="9"/>
      <c r="BQF248" s="9"/>
      <c r="BQG248" s="9"/>
      <c r="BQH248" s="9"/>
      <c r="BQI248" s="9" t="s">
        <v>5718</v>
      </c>
      <c r="BQJ248" s="9"/>
      <c r="BQK248" s="9"/>
      <c r="BQL248" s="9"/>
      <c r="BQM248" s="9"/>
      <c r="BQN248" s="9"/>
      <c r="BQO248" s="9"/>
      <c r="BQP248" s="9"/>
      <c r="BQQ248" s="9"/>
      <c r="BQR248" s="9"/>
      <c r="BQS248" s="9"/>
      <c r="BQT248" s="9"/>
      <c r="BQU248" s="9"/>
      <c r="BQV248" s="9"/>
      <c r="BQW248" s="9"/>
      <c r="BQX248" s="9"/>
      <c r="BQY248" s="9"/>
      <c r="BQZ248" s="9"/>
      <c r="BRA248" s="9"/>
      <c r="BRB248" s="9" t="s">
        <v>13943</v>
      </c>
      <c r="BRC248" s="9"/>
      <c r="BRD248" s="9"/>
      <c r="BRE248" s="9"/>
      <c r="BRF248" s="9" t="s">
        <v>5720</v>
      </c>
      <c r="BRG248" s="9" t="s">
        <v>11952</v>
      </c>
      <c r="BRH248" s="9"/>
      <c r="BRI248" s="9"/>
      <c r="BRJ248" s="9"/>
      <c r="BRK248" s="9"/>
      <c r="BRL248" s="9"/>
      <c r="BRM248" s="9"/>
      <c r="BRN248" s="9"/>
      <c r="BRO248" s="9"/>
      <c r="BRP248" s="9"/>
      <c r="BRQ248" s="9"/>
      <c r="BRR248" s="9"/>
      <c r="BRS248" s="9"/>
      <c r="BRT248" s="9"/>
      <c r="BRU248" s="9"/>
      <c r="BRV248" s="9"/>
      <c r="BRW248" s="9"/>
      <c r="BRX248" s="9"/>
      <c r="BRY248" s="9"/>
      <c r="BRZ248" s="9"/>
      <c r="BSA248" s="9"/>
      <c r="BSB248" s="9"/>
      <c r="BSC248" s="9"/>
      <c r="BSD248" s="9" t="s">
        <v>13942</v>
      </c>
    </row>
    <row r="249" ht="14.25" customHeight="1">
      <c r="A249" s="9">
        <v>45.0</v>
      </c>
      <c r="B249" s="9" t="s">
        <v>11947</v>
      </c>
      <c r="C249" s="9" t="s">
        <v>11948</v>
      </c>
      <c r="D249" s="9" t="s">
        <v>11948</v>
      </c>
      <c r="E249" s="9"/>
      <c r="F249" s="9">
        <v>8.0</v>
      </c>
      <c r="G249" s="9" t="s">
        <v>13944</v>
      </c>
      <c r="H249" s="9"/>
      <c r="I249" s="9"/>
      <c r="J249" s="9">
        <v>1.0</v>
      </c>
      <c r="K249" s="9"/>
      <c r="L249" s="9">
        <v>7.0</v>
      </c>
      <c r="M249" s="9"/>
      <c r="N249" s="9"/>
      <c r="O249" s="9"/>
      <c r="P249" s="9">
        <v>0.0</v>
      </c>
      <c r="Q249" s="9" t="s">
        <v>13945</v>
      </c>
      <c r="R249" s="9"/>
      <c r="S249" s="9" t="s">
        <v>3584</v>
      </c>
      <c r="T249" s="9" t="s">
        <v>3582</v>
      </c>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c r="DN249" s="9"/>
      <c r="DO249" s="9"/>
      <c r="DP249" s="9"/>
      <c r="DQ249" s="9"/>
      <c r="DR249" s="9"/>
      <c r="DS249" s="9"/>
      <c r="DT249" s="9"/>
      <c r="DU249" s="9"/>
      <c r="DV249" s="9"/>
      <c r="DW249" s="9"/>
      <c r="DX249" s="9"/>
      <c r="DY249" s="9"/>
      <c r="DZ249" s="9"/>
      <c r="EA249" s="9"/>
      <c r="EB249" s="9"/>
      <c r="EC249" s="9"/>
      <c r="ED249" s="9"/>
      <c r="EE249" s="9"/>
      <c r="EF249" s="9"/>
      <c r="EG249" s="9"/>
      <c r="EH249" s="9"/>
      <c r="EI249" s="9"/>
      <c r="EJ249" s="9"/>
      <c r="EK249" s="9"/>
      <c r="EL249" s="9"/>
      <c r="EM249" s="9"/>
      <c r="EN249" s="9"/>
      <c r="EO249" s="9"/>
      <c r="EP249" s="9"/>
      <c r="EQ249" s="9"/>
      <c r="ER249" s="9"/>
      <c r="ES249" s="9"/>
      <c r="ET249" s="9"/>
      <c r="EU249" s="9"/>
      <c r="EV249" s="9"/>
      <c r="EW249" s="9"/>
      <c r="EX249" s="9"/>
      <c r="EY249" s="9"/>
      <c r="EZ249" s="9"/>
      <c r="FA249" s="9"/>
      <c r="FB249" s="9"/>
      <c r="FC249" s="9"/>
      <c r="FD249" s="9"/>
      <c r="FE249" s="9"/>
      <c r="FF249" s="9"/>
      <c r="FG249" s="9"/>
      <c r="FH249" s="9"/>
      <c r="FI249" s="9"/>
      <c r="FJ249" s="9"/>
      <c r="FK249" s="9"/>
      <c r="FL249" s="9"/>
      <c r="FM249" s="9"/>
      <c r="FN249" s="9"/>
      <c r="FO249" s="9"/>
      <c r="FP249" s="9"/>
      <c r="FQ249" s="9"/>
      <c r="FR249" s="9"/>
      <c r="FS249" s="9"/>
      <c r="FT249" s="9"/>
      <c r="FU249" s="9"/>
      <c r="FV249" s="9"/>
      <c r="FW249" s="9"/>
      <c r="FX249" s="9"/>
      <c r="FY249" s="9"/>
      <c r="FZ249" s="9"/>
      <c r="GA249" s="9"/>
      <c r="GB249" s="9"/>
      <c r="GC249" s="9"/>
      <c r="GD249" s="9"/>
      <c r="GE249" s="9"/>
      <c r="GF249" s="9"/>
      <c r="GG249" s="9"/>
      <c r="GH249" s="9"/>
      <c r="GI249" s="9"/>
      <c r="GJ249" s="9"/>
      <c r="GK249" s="9"/>
      <c r="GL249" s="9"/>
      <c r="GM249" s="9"/>
      <c r="GN249" s="9"/>
      <c r="GO249" s="9"/>
      <c r="GP249" s="9"/>
      <c r="GQ249" s="9"/>
      <c r="GR249" s="9"/>
      <c r="GS249" s="9"/>
      <c r="GT249" s="9"/>
      <c r="GU249" s="9"/>
      <c r="GV249" s="9"/>
      <c r="GW249" s="9"/>
      <c r="GX249" s="9"/>
      <c r="GY249" s="9"/>
      <c r="GZ249" s="9"/>
      <c r="HA249" s="9"/>
      <c r="HB249" s="9"/>
      <c r="HC249" s="9"/>
      <c r="HD249" s="9"/>
      <c r="HE249" s="9"/>
      <c r="HF249" s="9"/>
      <c r="HG249" s="9"/>
      <c r="HH249" s="9"/>
      <c r="HI249" s="9"/>
      <c r="HJ249" s="9"/>
      <c r="HK249" s="9"/>
      <c r="HL249" s="9"/>
      <c r="HM249" s="9"/>
      <c r="HN249" s="9"/>
      <c r="HO249" s="9"/>
      <c r="HP249" s="9"/>
      <c r="HQ249" s="9"/>
      <c r="HR249" s="9"/>
      <c r="HS249" s="9"/>
      <c r="HT249" s="9"/>
      <c r="HU249" s="9"/>
      <c r="HV249" s="9"/>
      <c r="HW249" s="9"/>
      <c r="HX249" s="9"/>
      <c r="HY249" s="9"/>
      <c r="HZ249" s="9"/>
      <c r="IA249" s="9"/>
      <c r="IB249" s="9"/>
      <c r="IC249" s="9"/>
      <c r="ID249" s="9"/>
      <c r="IE249" s="9"/>
      <c r="IF249" s="9"/>
      <c r="IG249" s="9"/>
      <c r="IH249" s="9"/>
      <c r="II249" s="9"/>
      <c r="IJ249" s="9"/>
      <c r="IK249" s="9"/>
      <c r="IL249" s="9"/>
      <c r="IM249" s="9"/>
      <c r="IN249" s="9"/>
      <c r="IO249" s="9"/>
      <c r="IP249" s="9"/>
      <c r="IQ249" s="9"/>
      <c r="IR249" s="9"/>
      <c r="IS249" s="9"/>
      <c r="IT249" s="9"/>
      <c r="IU249" s="9"/>
      <c r="IV249" s="9"/>
      <c r="IW249" s="9"/>
      <c r="IX249" s="9"/>
      <c r="IY249" s="9"/>
      <c r="IZ249" s="9"/>
      <c r="JA249" s="9"/>
      <c r="JB249" s="9"/>
      <c r="JC249" s="9"/>
      <c r="JD249" s="9"/>
      <c r="JE249" s="9"/>
      <c r="JF249" s="9"/>
      <c r="JG249" s="9"/>
      <c r="JH249" s="9"/>
      <c r="JI249" s="9"/>
      <c r="JJ249" s="9"/>
      <c r="JK249" s="9"/>
      <c r="JL249" s="9"/>
      <c r="JM249" s="9"/>
      <c r="JN249" s="9"/>
      <c r="JO249" s="9"/>
      <c r="JP249" s="9"/>
      <c r="JQ249" s="9"/>
      <c r="JR249" s="9"/>
      <c r="JS249" s="9"/>
      <c r="JT249" s="9"/>
      <c r="JU249" s="9"/>
      <c r="JV249" s="9"/>
      <c r="JW249" s="9"/>
      <c r="JX249" s="9"/>
      <c r="JY249" s="9"/>
      <c r="JZ249" s="9"/>
      <c r="KA249" s="9"/>
      <c r="KB249" s="9"/>
      <c r="KC249" s="9"/>
      <c r="KD249" s="9"/>
      <c r="KE249" s="9"/>
      <c r="KF249" s="9"/>
      <c r="KG249" s="9"/>
      <c r="KH249" s="9"/>
      <c r="KI249" s="9"/>
      <c r="KJ249" s="9"/>
      <c r="KK249" s="9"/>
      <c r="KL249" s="9"/>
      <c r="KM249" s="9"/>
      <c r="KN249" s="9"/>
      <c r="KO249" s="9"/>
      <c r="KP249" s="9"/>
      <c r="KQ249" s="9"/>
      <c r="KR249" s="9"/>
      <c r="KS249" s="9"/>
      <c r="KT249" s="9"/>
      <c r="KU249" s="9"/>
      <c r="KV249" s="9"/>
      <c r="KW249" s="9"/>
      <c r="KX249" s="9"/>
      <c r="KY249" s="9"/>
      <c r="KZ249" s="9"/>
      <c r="LA249" s="9"/>
      <c r="LB249" s="9"/>
      <c r="LC249" s="9"/>
      <c r="LD249" s="9"/>
      <c r="LE249" s="9"/>
      <c r="LF249" s="9"/>
      <c r="LG249" s="9"/>
      <c r="LH249" s="9"/>
      <c r="LI249" s="9"/>
      <c r="LJ249" s="9"/>
      <c r="LK249" s="9"/>
      <c r="LL249" s="9"/>
      <c r="LM249" s="9"/>
      <c r="LN249" s="9"/>
      <c r="LO249" s="9"/>
      <c r="LP249" s="9"/>
      <c r="LQ249" s="9"/>
      <c r="LR249" s="9"/>
      <c r="LS249" s="9"/>
      <c r="LT249" s="9"/>
      <c r="LU249" s="9"/>
      <c r="LV249" s="9"/>
      <c r="LW249" s="9"/>
      <c r="LX249" s="9"/>
      <c r="LY249" s="9"/>
      <c r="LZ249" s="9"/>
      <c r="MA249" s="9"/>
      <c r="MB249" s="9"/>
      <c r="MC249" s="9"/>
      <c r="MD249" s="9"/>
      <c r="ME249" s="9"/>
      <c r="MF249" s="9"/>
      <c r="MG249" s="9"/>
      <c r="MH249" s="9"/>
      <c r="MI249" s="9"/>
      <c r="MJ249" s="9"/>
      <c r="MK249" s="9"/>
      <c r="ML249" s="9"/>
      <c r="MM249" s="9"/>
      <c r="MN249" s="9"/>
      <c r="MO249" s="9"/>
      <c r="MP249" s="9"/>
      <c r="MQ249" s="9"/>
      <c r="MR249" s="9"/>
      <c r="MS249" s="9"/>
      <c r="MT249" s="9"/>
      <c r="MU249" s="9"/>
      <c r="MV249" s="9"/>
      <c r="MW249" s="9"/>
      <c r="MX249" s="9"/>
      <c r="MY249" s="9"/>
      <c r="MZ249" s="9"/>
      <c r="NA249" s="9"/>
      <c r="NB249" s="9"/>
      <c r="NC249" s="9"/>
      <c r="ND249" s="9"/>
      <c r="NE249" s="9"/>
      <c r="NF249" s="9"/>
      <c r="NG249" s="9"/>
      <c r="NH249" s="9"/>
      <c r="NI249" s="9"/>
      <c r="NJ249" s="9"/>
      <c r="NK249" s="9"/>
      <c r="NL249" s="9"/>
      <c r="NM249" s="9"/>
      <c r="NN249" s="9"/>
      <c r="NO249" s="9"/>
      <c r="NP249" s="9"/>
      <c r="NQ249" s="9"/>
      <c r="NR249" s="9"/>
      <c r="NS249" s="9"/>
      <c r="NT249" s="9"/>
      <c r="NU249" s="9"/>
      <c r="NV249" s="9"/>
      <c r="NW249" s="9"/>
      <c r="NX249" s="9"/>
      <c r="NY249" s="9"/>
      <c r="NZ249" s="9"/>
      <c r="OA249" s="9"/>
      <c r="OB249" s="9"/>
      <c r="OC249" s="9"/>
      <c r="OD249" s="9"/>
      <c r="OE249" s="9"/>
      <c r="OF249" s="9"/>
      <c r="OG249" s="9"/>
      <c r="OH249" s="9"/>
      <c r="OI249" s="9"/>
      <c r="OJ249" s="9"/>
      <c r="OK249" s="9"/>
      <c r="OL249" s="9"/>
      <c r="OM249" s="9"/>
      <c r="ON249" s="9"/>
      <c r="OO249" s="9"/>
      <c r="OP249" s="9"/>
      <c r="OQ249" s="9"/>
      <c r="OR249" s="9"/>
      <c r="OS249" s="9"/>
      <c r="OT249" s="9"/>
      <c r="OU249" s="9"/>
      <c r="OV249" s="9"/>
      <c r="OW249" s="9"/>
      <c r="OX249" s="9"/>
      <c r="OY249" s="9"/>
      <c r="OZ249" s="9"/>
      <c r="PA249" s="9"/>
      <c r="PB249" s="9"/>
      <c r="PC249" s="9"/>
      <c r="PD249" s="9"/>
      <c r="PE249" s="9"/>
      <c r="PF249" s="9"/>
      <c r="PG249" s="9"/>
      <c r="PH249" s="9"/>
      <c r="PI249" s="9"/>
      <c r="PJ249" s="9"/>
      <c r="PK249" s="9"/>
      <c r="PL249" s="9"/>
      <c r="PM249" s="9"/>
      <c r="PN249" s="9"/>
      <c r="PO249" s="9"/>
      <c r="PP249" s="9"/>
      <c r="PQ249" s="9"/>
      <c r="PR249" s="9"/>
      <c r="PS249" s="9"/>
      <c r="PT249" s="9"/>
      <c r="PU249" s="9"/>
      <c r="PV249" s="9"/>
      <c r="PW249" s="9"/>
      <c r="PX249" s="9"/>
      <c r="PY249" s="9"/>
      <c r="PZ249" s="9"/>
      <c r="QA249" s="9"/>
      <c r="QB249" s="9"/>
      <c r="QC249" s="9"/>
      <c r="QD249" s="9"/>
      <c r="QE249" s="9"/>
      <c r="QF249" s="9"/>
      <c r="QG249" s="9"/>
      <c r="QH249" s="9"/>
      <c r="QI249" s="9"/>
      <c r="QJ249" s="9"/>
      <c r="QK249" s="9"/>
      <c r="QL249" s="9"/>
      <c r="QM249" s="9"/>
      <c r="QN249" s="9"/>
      <c r="QO249" s="9"/>
      <c r="QP249" s="9"/>
      <c r="QQ249" s="9"/>
      <c r="QR249" s="9"/>
      <c r="QS249" s="9"/>
      <c r="QT249" s="9"/>
      <c r="QU249" s="9"/>
      <c r="QV249" s="9"/>
      <c r="QW249" s="9"/>
      <c r="QX249" s="9"/>
      <c r="QY249" s="9"/>
      <c r="QZ249" s="9"/>
      <c r="RA249" s="9"/>
      <c r="RB249" s="9"/>
      <c r="RC249" s="9"/>
      <c r="RD249" s="9"/>
      <c r="RE249" s="9"/>
      <c r="RF249" s="9"/>
      <c r="RG249" s="9"/>
      <c r="RH249" s="9"/>
      <c r="RI249" s="9"/>
      <c r="RJ249" s="9"/>
      <c r="RK249" s="9"/>
      <c r="RL249" s="9"/>
      <c r="RM249" s="9"/>
      <c r="RN249" s="9"/>
      <c r="RO249" s="9"/>
      <c r="RP249" s="9"/>
      <c r="RQ249" s="9"/>
      <c r="RR249" s="9"/>
      <c r="RS249" s="9"/>
      <c r="RT249" s="9"/>
      <c r="RU249" s="9"/>
      <c r="RV249" s="9"/>
      <c r="RW249" s="9"/>
      <c r="RX249" s="9"/>
      <c r="RY249" s="9"/>
      <c r="RZ249" s="9"/>
      <c r="SA249" s="9"/>
      <c r="SB249" s="9"/>
      <c r="SC249" s="9"/>
      <c r="SD249" s="9"/>
      <c r="SE249" s="9"/>
      <c r="SF249" s="9"/>
      <c r="SG249" s="9"/>
      <c r="SH249" s="9"/>
      <c r="SI249" s="9"/>
      <c r="SJ249" s="9"/>
      <c r="SK249" s="9"/>
      <c r="SL249" s="9"/>
      <c r="SM249" s="9"/>
      <c r="SN249" s="9"/>
      <c r="SO249" s="9"/>
      <c r="SP249" s="9"/>
      <c r="SQ249" s="9"/>
      <c r="SR249" s="9"/>
      <c r="SS249" s="9"/>
      <c r="ST249" s="9"/>
      <c r="SU249" s="9"/>
      <c r="SV249" s="9"/>
      <c r="SW249" s="9"/>
      <c r="SX249" s="9"/>
      <c r="SY249" s="9"/>
      <c r="SZ249" s="9"/>
      <c r="TA249" s="9"/>
      <c r="TB249" s="9"/>
      <c r="TC249" s="9"/>
      <c r="TD249" s="9"/>
      <c r="TE249" s="9"/>
      <c r="TF249" s="9"/>
      <c r="TG249" s="9"/>
      <c r="TH249" s="9"/>
      <c r="TI249" s="9"/>
      <c r="TJ249" s="9"/>
      <c r="TK249" s="9"/>
      <c r="TL249" s="9"/>
      <c r="TM249" s="9"/>
      <c r="TN249" s="9"/>
      <c r="TO249" s="9"/>
      <c r="ANB249" s="9"/>
      <c r="ANC249" s="9"/>
      <c r="AND249" s="9"/>
      <c r="ANE249" s="9"/>
      <c r="ANF249" s="9"/>
      <c r="ANG249" s="9"/>
      <c r="ANH249" s="9"/>
      <c r="ANI249" s="9"/>
      <c r="ANJ249" s="9"/>
      <c r="ANK249" s="9"/>
      <c r="ANL249" s="9"/>
      <c r="ANM249" s="9"/>
      <c r="ANN249" s="9"/>
      <c r="ANO249" s="9"/>
      <c r="ANP249" s="9"/>
      <c r="ANQ249" s="9"/>
      <c r="ANR249" s="9"/>
      <c r="ANS249" s="9"/>
      <c r="ANT249" s="9"/>
      <c r="ANU249" s="9"/>
      <c r="ANV249" s="9"/>
      <c r="ANW249" s="9"/>
      <c r="ANX249" s="9"/>
      <c r="ANY249" s="9"/>
      <c r="ANZ249" s="9"/>
      <c r="AOA249" s="9"/>
      <c r="AOB249" s="9"/>
      <c r="AOC249" s="9"/>
      <c r="AOD249" s="9"/>
      <c r="AOE249" s="9"/>
      <c r="AOF249" s="9"/>
      <c r="AOG249" s="9"/>
      <c r="AOH249" s="9"/>
      <c r="AOI249" s="9"/>
      <c r="AOJ249" s="9"/>
      <c r="AOK249" s="9"/>
      <c r="AOL249" s="9"/>
      <c r="AOM249" s="9"/>
      <c r="AON249" s="9"/>
      <c r="AOO249" s="9"/>
      <c r="AOP249" s="9"/>
      <c r="AOQ249" s="9"/>
      <c r="AOR249" s="9"/>
      <c r="AOS249" s="9"/>
      <c r="AOT249" s="9"/>
      <c r="AOU249" s="9"/>
      <c r="AOV249" s="9"/>
      <c r="AOW249" s="9"/>
      <c r="AOX249" s="9"/>
      <c r="AOY249" s="9"/>
      <c r="AOZ249" s="9"/>
      <c r="APA249" s="9"/>
      <c r="APB249" s="9"/>
      <c r="APC249" s="9"/>
      <c r="APD249" s="9"/>
      <c r="APE249" s="9"/>
      <c r="APF249" s="9"/>
      <c r="APG249" s="9"/>
      <c r="APH249" s="9"/>
      <c r="API249" s="9"/>
      <c r="APJ249" s="9"/>
      <c r="APK249" s="9"/>
      <c r="APL249" s="9"/>
      <c r="APM249" s="9"/>
      <c r="APN249" s="9"/>
      <c r="APO249" s="9"/>
      <c r="APP249" s="9"/>
      <c r="APQ249" s="9"/>
      <c r="APR249" s="9"/>
      <c r="APS249" s="9"/>
      <c r="APT249" s="9"/>
      <c r="APU249" s="9"/>
      <c r="APV249" s="9"/>
      <c r="APW249" s="9"/>
      <c r="APX249" s="9"/>
      <c r="APY249" s="9"/>
      <c r="APZ249" s="9"/>
      <c r="AQA249" s="9"/>
      <c r="AQB249" s="9"/>
      <c r="AQC249" s="9"/>
      <c r="AQD249" s="9"/>
      <c r="AQE249" s="9"/>
      <c r="AQF249" s="9"/>
      <c r="AQG249" s="9"/>
      <c r="AQH249" s="9"/>
      <c r="AQI249" s="9"/>
      <c r="AQJ249" s="9"/>
      <c r="AQK249" s="9"/>
      <c r="AQL249" s="9"/>
      <c r="AQM249" s="9"/>
      <c r="AQN249" s="9"/>
      <c r="AQO249" s="9"/>
      <c r="AQP249" s="9"/>
      <c r="AQQ249" s="9"/>
      <c r="AQR249" s="9"/>
      <c r="AQS249" s="9"/>
      <c r="AQT249" s="9"/>
      <c r="AQU249" s="9"/>
      <c r="AQV249" s="9"/>
      <c r="AQW249" s="9"/>
      <c r="AQX249" s="9"/>
      <c r="AQY249" s="9"/>
      <c r="AQZ249" s="9"/>
      <c r="ARA249" s="9"/>
      <c r="ARB249" s="9"/>
      <c r="ARC249" s="9"/>
      <c r="ARD249" s="9"/>
      <c r="ARE249" s="9"/>
      <c r="ARF249" s="9"/>
      <c r="ARG249" s="9"/>
      <c r="ARH249" s="9"/>
      <c r="ARI249" s="9"/>
      <c r="ARJ249" s="9"/>
      <c r="ARK249" s="9"/>
      <c r="ARL249" s="9"/>
      <c r="ARM249" s="9"/>
      <c r="ARN249" s="9"/>
      <c r="ARO249" s="9"/>
      <c r="ARP249" s="9"/>
      <c r="ARQ249" s="9"/>
      <c r="ARR249" s="9"/>
      <c r="ARS249" s="9"/>
      <c r="ART249" s="9"/>
      <c r="ARU249" s="9"/>
      <c r="ARV249" s="9"/>
      <c r="ARW249" s="9"/>
      <c r="ARX249" s="9"/>
      <c r="ARY249" s="9"/>
      <c r="ARZ249" s="9"/>
      <c r="ASA249" s="9"/>
      <c r="ASB249" s="9"/>
      <c r="ASC249" s="9"/>
      <c r="ASD249" s="9"/>
      <c r="ASE249" s="9"/>
      <c r="ASF249" s="9"/>
      <c r="ASG249" s="9"/>
      <c r="ASH249" s="9"/>
      <c r="ASI249" s="9"/>
      <c r="ASJ249" s="9"/>
      <c r="ASK249" s="9"/>
      <c r="ASL249" s="9"/>
      <c r="ASM249" s="9"/>
      <c r="ASN249" s="9"/>
      <c r="ASO249" s="9"/>
      <c r="ASP249" s="9"/>
      <c r="ASQ249" s="9"/>
      <c r="ASR249" s="9"/>
      <c r="ASS249" s="9"/>
      <c r="AST249" s="9"/>
      <c r="ASU249" s="9"/>
      <c r="ASV249" s="9"/>
      <c r="ASW249" s="9"/>
      <c r="ASX249" s="9"/>
      <c r="ASY249" s="9"/>
      <c r="ASZ249" s="9"/>
      <c r="ATA249" s="9"/>
      <c r="ATB249" s="9"/>
      <c r="ATC249" s="9"/>
      <c r="ATD249" s="9"/>
      <c r="ATE249" s="9"/>
      <c r="ATF249" s="9"/>
      <c r="ATG249" s="9"/>
      <c r="ATH249" s="9"/>
      <c r="ATI249" s="9"/>
      <c r="ATJ249" s="9"/>
      <c r="ATK249" s="9"/>
      <c r="ATL249" s="9"/>
      <c r="ATM249" s="9"/>
      <c r="ATN249" s="9"/>
      <c r="ATO249" s="9"/>
      <c r="ATP249" s="9"/>
      <c r="ATQ249" s="9"/>
      <c r="ATR249" s="9"/>
      <c r="ATS249" s="9"/>
      <c r="ATT249" s="9"/>
      <c r="ATU249" s="9"/>
      <c r="ATV249" s="9"/>
      <c r="ATW249" s="9"/>
      <c r="ATX249" s="9"/>
      <c r="ATY249" s="9"/>
      <c r="ATZ249" s="9"/>
      <c r="AUA249" s="9"/>
      <c r="AUB249" s="9"/>
      <c r="AUC249" s="9"/>
      <c r="AUD249" s="9"/>
      <c r="AUE249" s="9"/>
      <c r="AUF249" s="9"/>
      <c r="AUG249" s="9"/>
      <c r="AUH249" s="9"/>
      <c r="AUI249" s="9"/>
      <c r="AUJ249" s="9"/>
      <c r="AUK249" s="9"/>
      <c r="AUL249" s="9"/>
      <c r="AUM249" s="9"/>
      <c r="AUN249" s="9"/>
      <c r="AUO249" s="9"/>
      <c r="AUP249" s="9"/>
      <c r="AUQ249" s="9"/>
      <c r="AUR249" s="9"/>
      <c r="AUS249" s="9"/>
      <c r="AUT249" s="9"/>
      <c r="AUU249" s="9"/>
      <c r="AUV249" s="9"/>
      <c r="AUW249" s="9"/>
      <c r="AUX249" s="9"/>
      <c r="AUY249" s="9"/>
      <c r="AUZ249" s="9"/>
      <c r="AVA249" s="9"/>
      <c r="AVB249" s="9"/>
      <c r="AVC249" s="9"/>
      <c r="AVD249" s="9"/>
      <c r="AVE249" s="9"/>
      <c r="AVF249" s="9"/>
      <c r="AVG249" s="9"/>
      <c r="AVH249" s="9"/>
      <c r="AVI249" s="9"/>
      <c r="AVJ249" s="9"/>
      <c r="AVK249" s="9"/>
      <c r="AVL249" s="9"/>
      <c r="AVM249" s="9"/>
      <c r="AVN249" s="9"/>
      <c r="AVO249" s="9"/>
      <c r="AVP249" s="9"/>
      <c r="AVQ249" s="9"/>
      <c r="AVR249" s="9"/>
      <c r="AVS249" s="9"/>
      <c r="AVT249" s="9"/>
      <c r="AVU249" s="9"/>
      <c r="AVV249" s="9"/>
      <c r="AVW249" s="9"/>
      <c r="AVX249" s="9"/>
      <c r="AVY249" s="9"/>
      <c r="AVZ249" s="9"/>
      <c r="AWA249" s="9"/>
      <c r="AWB249" s="9"/>
      <c r="AWC249" s="9"/>
      <c r="AWD249" s="9"/>
      <c r="AWE249" s="9"/>
      <c r="AWF249" s="9"/>
      <c r="AWG249" s="9"/>
      <c r="AWH249" s="9"/>
      <c r="AWI249" s="9"/>
      <c r="AWJ249" s="9"/>
      <c r="AWK249" s="9"/>
      <c r="AWL249" s="9"/>
      <c r="AWM249" s="9"/>
      <c r="AWN249" s="9"/>
      <c r="AWO249" s="9"/>
      <c r="AWP249" s="9"/>
      <c r="AWQ249" s="9"/>
      <c r="AWR249" s="9"/>
      <c r="AWS249" s="9"/>
      <c r="AWT249" s="9"/>
      <c r="AWU249" s="9"/>
      <c r="AWV249" s="9"/>
      <c r="AWW249" s="9"/>
      <c r="AWX249" s="9"/>
      <c r="AWY249" s="9"/>
      <c r="AWZ249" s="9"/>
      <c r="AXA249" s="9"/>
      <c r="AXB249" s="9"/>
      <c r="AXC249" s="9"/>
      <c r="AXD249" s="9"/>
      <c r="AXE249" s="9"/>
      <c r="AXF249" s="9"/>
      <c r="AXG249" s="9"/>
      <c r="AXH249" s="9"/>
      <c r="AXI249" s="9"/>
      <c r="AXJ249" s="9"/>
      <c r="AXK249" s="9"/>
      <c r="AXL249" s="9"/>
      <c r="AXM249" s="9"/>
      <c r="AXN249" s="9"/>
      <c r="AXO249" s="9"/>
      <c r="AXP249" s="9"/>
      <c r="AXQ249" s="9"/>
      <c r="AXR249" s="9"/>
      <c r="AXS249" s="9"/>
      <c r="AXT249" s="9"/>
      <c r="AXU249" s="9"/>
      <c r="AXV249" s="9"/>
      <c r="AXW249" s="9"/>
      <c r="AXX249" s="9"/>
      <c r="AXY249" s="9"/>
      <c r="AXZ249" s="9"/>
      <c r="AYA249" s="9"/>
      <c r="AYB249" s="9"/>
      <c r="AYC249" s="9"/>
      <c r="AYD249" s="9"/>
      <c r="AYE249" s="9"/>
      <c r="AYF249" s="9"/>
      <c r="AYG249" s="9"/>
      <c r="AYH249" s="9"/>
      <c r="AYI249" s="9"/>
      <c r="AYJ249" s="9"/>
      <c r="AYK249" s="9"/>
      <c r="AYL249" s="9"/>
      <c r="AYM249" s="9"/>
      <c r="AYN249" s="9"/>
      <c r="AYO249" s="9"/>
      <c r="AYP249" s="9"/>
      <c r="AYQ249" s="9"/>
      <c r="AYR249" s="9"/>
      <c r="AYS249" s="9"/>
      <c r="AYT249" s="9"/>
      <c r="AYU249" s="9"/>
      <c r="AYV249" s="9"/>
      <c r="AYW249" s="9"/>
      <c r="AYX249" s="9"/>
      <c r="AYY249" s="9"/>
      <c r="AYZ249" s="9"/>
      <c r="AZA249" s="9"/>
      <c r="AZB249" s="9"/>
      <c r="AZC249" s="9"/>
      <c r="AZD249" s="9"/>
      <c r="AZE249" s="9"/>
      <c r="AZF249" s="9"/>
      <c r="AZG249" s="9"/>
      <c r="AZH249" s="9"/>
      <c r="AZI249" s="9"/>
      <c r="AZJ249" s="9"/>
      <c r="AZK249" s="9"/>
      <c r="AZL249" s="9"/>
      <c r="AZM249" s="9"/>
      <c r="AZN249" s="9"/>
      <c r="AZO249" s="9"/>
      <c r="AZP249" s="9"/>
      <c r="AZQ249" s="9"/>
      <c r="AZR249" s="9"/>
      <c r="AZS249" s="9"/>
      <c r="AZT249" s="9"/>
      <c r="AZU249" s="9"/>
      <c r="AZV249" s="9"/>
      <c r="AZW249" s="9"/>
      <c r="AZX249" s="9"/>
      <c r="AZY249" s="9"/>
      <c r="AZZ249" s="9"/>
      <c r="BAA249" s="9"/>
      <c r="BAB249" s="9"/>
      <c r="BAC249" s="9"/>
      <c r="BAD249" s="9"/>
      <c r="BAE249" s="9"/>
      <c r="BAF249" s="9"/>
      <c r="BAG249" s="9"/>
      <c r="BAH249" s="9"/>
      <c r="BAI249" s="9"/>
      <c r="BAJ249" s="9"/>
      <c r="BAK249" s="9"/>
      <c r="BAL249" s="9"/>
      <c r="BAM249" s="9"/>
      <c r="BAN249" s="9"/>
      <c r="BAO249" s="9"/>
      <c r="BAP249" s="9"/>
      <c r="BAQ249" s="9"/>
      <c r="BAR249" s="9"/>
      <c r="BAS249" s="9"/>
      <c r="BAT249" s="9"/>
      <c r="BAU249" s="9"/>
      <c r="BAV249" s="9"/>
      <c r="BAW249" s="9"/>
      <c r="BAX249" s="9"/>
      <c r="BAY249" s="9"/>
      <c r="BAZ249" s="9"/>
      <c r="BBA249" s="9"/>
      <c r="BBB249" s="9"/>
      <c r="BBC249" s="9"/>
      <c r="BBD249" s="9"/>
      <c r="BBE249" s="9"/>
      <c r="BBF249" s="9"/>
      <c r="BBG249" s="9"/>
      <c r="BBH249" s="9"/>
      <c r="BBI249" s="9"/>
      <c r="BBJ249" s="9"/>
      <c r="BBK249" s="9"/>
      <c r="BBL249" s="9"/>
      <c r="BBM249" s="9"/>
      <c r="BBN249" s="9"/>
      <c r="BBO249" s="9"/>
      <c r="BBP249" s="9"/>
      <c r="BBQ249" s="9"/>
      <c r="BBR249" s="9"/>
      <c r="BBS249" s="9"/>
      <c r="BBT249" s="9"/>
      <c r="BBU249" s="9"/>
      <c r="BBV249" s="9"/>
      <c r="BBW249" s="9"/>
      <c r="BBX249" s="9"/>
      <c r="BBY249" s="9"/>
      <c r="BBZ249" s="9"/>
      <c r="BCA249" s="9"/>
      <c r="BCB249" s="9"/>
      <c r="BCC249" s="9"/>
      <c r="BCD249" s="9"/>
      <c r="BCE249" s="9"/>
      <c r="BCF249" s="9"/>
      <c r="BCG249" s="9"/>
      <c r="BCH249" s="9"/>
      <c r="BCI249" s="9"/>
      <c r="BCJ249" s="9"/>
      <c r="BCK249" s="9"/>
      <c r="BCL249" s="9"/>
      <c r="BCM249" s="9"/>
      <c r="BCN249" s="9"/>
      <c r="BCO249" s="9"/>
      <c r="BCP249" s="9"/>
      <c r="BCQ249" s="9"/>
      <c r="BCR249" s="9"/>
      <c r="BCS249" s="9"/>
      <c r="BCT249" s="9"/>
      <c r="BCU249" s="9"/>
      <c r="BCV249" s="9"/>
      <c r="BCW249" s="9"/>
      <c r="BCX249" s="9"/>
      <c r="BCY249" s="9"/>
      <c r="BCZ249" s="9"/>
      <c r="BDA249" s="9"/>
      <c r="BDB249" s="9"/>
      <c r="BDC249" s="9"/>
      <c r="BDD249" s="9"/>
      <c r="BDE249" s="9"/>
      <c r="BDF249" s="9"/>
      <c r="BDG249" s="9"/>
      <c r="BDH249" s="9"/>
      <c r="BDI249" s="9"/>
      <c r="BDJ249" s="9"/>
      <c r="BDK249" s="9"/>
      <c r="BDL249" s="9"/>
      <c r="BDM249" s="9"/>
      <c r="BDN249" s="9"/>
      <c r="BDO249" s="9"/>
      <c r="BDP249" s="9"/>
      <c r="BDQ249" s="9"/>
      <c r="BDR249" s="9"/>
      <c r="BDS249" s="9"/>
      <c r="BDT249" s="9"/>
      <c r="BDU249" s="9"/>
      <c r="BDV249" s="9"/>
      <c r="BDW249" s="9"/>
      <c r="BDX249" s="9"/>
      <c r="BDY249" s="9"/>
      <c r="BDZ249" s="9"/>
      <c r="BEA249" s="9"/>
      <c r="BEB249" s="9"/>
      <c r="BEC249" s="9"/>
      <c r="BED249" s="9"/>
      <c r="BEE249" s="9"/>
      <c r="BEF249" s="9"/>
      <c r="BEG249" s="9"/>
      <c r="BEH249" s="9"/>
      <c r="BEI249" s="9"/>
      <c r="BEJ249" s="9"/>
      <c r="BEK249" s="9"/>
      <c r="BEL249" s="9"/>
      <c r="BEM249" s="9"/>
      <c r="BEN249" s="9"/>
      <c r="BEO249" s="9"/>
      <c r="BEP249" s="9"/>
      <c r="BEQ249" s="9"/>
      <c r="BER249" s="9"/>
      <c r="BES249" s="9"/>
      <c r="BET249" s="9"/>
      <c r="BEU249" s="9"/>
      <c r="BEV249" s="9"/>
      <c r="BEW249" s="9"/>
      <c r="BEX249" s="9"/>
      <c r="BEY249" s="9"/>
      <c r="BEZ249" s="9"/>
      <c r="BFA249" s="9"/>
      <c r="BFB249" s="9"/>
      <c r="BFC249" s="9"/>
      <c r="BFD249" s="9"/>
      <c r="BFE249" s="9"/>
      <c r="BFF249" s="9"/>
      <c r="BFG249" s="9"/>
      <c r="BFH249" s="9"/>
      <c r="BFI249" s="9"/>
      <c r="BFJ249" s="9"/>
      <c r="BFK249" s="9"/>
      <c r="BFL249" s="9"/>
      <c r="BFM249" s="9"/>
      <c r="BFN249" s="9"/>
      <c r="BFO249" s="9"/>
      <c r="BFP249" s="9"/>
      <c r="BFQ249" s="9"/>
      <c r="BFR249" s="9"/>
      <c r="BFS249" s="9"/>
      <c r="BFT249" s="9"/>
      <c r="BFU249" s="9"/>
      <c r="BFV249" s="9"/>
      <c r="BFW249" s="9"/>
      <c r="BFX249" s="9"/>
      <c r="BFY249" s="9"/>
      <c r="BFZ249" s="9"/>
      <c r="BGA249" s="9"/>
      <c r="BGB249" s="9"/>
      <c r="BGC249" s="9"/>
      <c r="BGD249" s="9"/>
      <c r="BGE249" s="9"/>
      <c r="BGF249" s="9"/>
      <c r="BGG249" s="9"/>
      <c r="BGH249" s="9"/>
      <c r="BGI249" s="9"/>
      <c r="BGJ249" s="9"/>
      <c r="BGK249" s="9"/>
      <c r="BGL249" s="9"/>
      <c r="BGM249" s="9"/>
      <c r="BGN249" s="9"/>
      <c r="BGO249" s="9"/>
      <c r="BGP249" s="9"/>
      <c r="BGQ249" s="9"/>
      <c r="BGR249" s="9"/>
      <c r="BGS249" s="9"/>
      <c r="BGT249" s="9"/>
      <c r="BGU249" s="9"/>
      <c r="BGV249" s="9"/>
      <c r="BGW249" s="9"/>
      <c r="BGX249" s="9"/>
      <c r="BGY249" s="9"/>
      <c r="BGZ249" s="9"/>
      <c r="BHA249" s="9"/>
      <c r="BHB249" s="9"/>
      <c r="BHC249" s="9"/>
      <c r="BHD249" s="9"/>
      <c r="BHE249" s="9"/>
      <c r="BHF249" s="9"/>
      <c r="BHG249" s="9"/>
      <c r="BHH249" s="9"/>
      <c r="BHI249" s="9"/>
      <c r="BHJ249" s="9"/>
      <c r="BHK249" s="9"/>
      <c r="BHL249" s="9"/>
      <c r="BHM249" s="9"/>
      <c r="BHN249" s="9"/>
      <c r="BHO249" s="9"/>
      <c r="BHP249" s="9"/>
      <c r="BHQ249" s="9"/>
      <c r="BHR249" s="9"/>
      <c r="BHS249" s="9"/>
      <c r="BHT249" s="9"/>
      <c r="BHU249" s="9"/>
      <c r="BHV249" s="9"/>
      <c r="BHW249" s="9"/>
      <c r="BHX249" s="9"/>
      <c r="BHY249" s="9"/>
      <c r="BHZ249" s="9"/>
      <c r="BIA249" s="9"/>
      <c r="BIB249" s="9"/>
      <c r="BIC249" s="9"/>
      <c r="BID249" s="9"/>
      <c r="BIE249" s="9"/>
      <c r="BIF249" s="9"/>
      <c r="BIG249" s="9"/>
      <c r="BIH249" s="9"/>
      <c r="BII249" s="9"/>
      <c r="BIJ249" s="9"/>
      <c r="BIK249" s="9"/>
      <c r="BIL249" s="9"/>
      <c r="BIM249" s="9"/>
      <c r="BIN249" s="9"/>
      <c r="BIO249" s="9"/>
      <c r="BIP249" s="9"/>
      <c r="BIQ249" s="9"/>
      <c r="BIR249" s="9"/>
      <c r="BIS249" s="9"/>
      <c r="BIT249" s="9"/>
      <c r="BIU249" s="9"/>
      <c r="BIV249" s="9"/>
      <c r="BIW249" s="9"/>
      <c r="BIX249" s="9"/>
      <c r="BIY249" s="9"/>
      <c r="BIZ249" s="9"/>
      <c r="BJA249" s="9"/>
      <c r="BJB249" s="9"/>
      <c r="BJC249" s="9"/>
      <c r="BJD249" s="9"/>
      <c r="BJE249" s="9"/>
      <c r="BJF249" s="9"/>
      <c r="BJG249" s="9"/>
      <c r="BJH249" s="9"/>
      <c r="BJI249" s="9"/>
      <c r="BJJ249" s="9"/>
      <c r="BJK249" s="9"/>
      <c r="BJL249" s="9"/>
      <c r="BJM249" s="9"/>
      <c r="BJN249" s="9"/>
      <c r="BJO249" s="9"/>
      <c r="BJP249" s="9"/>
      <c r="BJQ249" s="9"/>
      <c r="BJR249" s="9"/>
      <c r="BJS249" s="9"/>
      <c r="BJT249" s="9"/>
      <c r="BJU249" s="9"/>
      <c r="BJV249" s="9"/>
      <c r="BJW249" s="9"/>
      <c r="BJX249" s="9"/>
      <c r="BJY249" s="9"/>
      <c r="BJZ249" s="9"/>
      <c r="BKA249" s="9"/>
      <c r="BKB249" s="9"/>
      <c r="BKC249" s="9"/>
      <c r="BKD249" s="9"/>
      <c r="BKE249" s="9"/>
      <c r="BKF249" s="9"/>
      <c r="BKG249" s="9"/>
      <c r="BKH249" s="9"/>
      <c r="BKI249" s="9"/>
      <c r="BKJ249" s="9"/>
      <c r="BKK249" s="9"/>
      <c r="BKL249" s="9"/>
      <c r="BKM249" s="9"/>
      <c r="BKN249" s="9"/>
      <c r="BKO249" s="9"/>
      <c r="BKP249" s="9"/>
      <c r="BKQ249" s="9"/>
      <c r="BKR249" s="9"/>
      <c r="BKS249" s="9"/>
      <c r="BKT249" s="9"/>
      <c r="BKU249" s="9"/>
      <c r="BKV249" s="9"/>
      <c r="BKW249" s="9"/>
      <c r="BKX249" s="9"/>
      <c r="BKY249" s="9"/>
      <c r="BKZ249" s="9"/>
      <c r="BLA249" s="9"/>
      <c r="BLB249" s="9"/>
      <c r="BLC249" s="9"/>
      <c r="BLD249" s="9"/>
      <c r="BLE249" s="9"/>
      <c r="BLF249" s="9"/>
      <c r="BLG249" s="9"/>
      <c r="BLH249" s="9"/>
      <c r="BLI249" s="9"/>
      <c r="BLJ249" s="9"/>
      <c r="BLK249" s="9"/>
      <c r="BLL249" s="9"/>
      <c r="BLM249" s="9"/>
      <c r="BLN249" s="9"/>
      <c r="BLO249" s="9"/>
      <c r="BLP249" s="9"/>
      <c r="BLQ249" s="9"/>
      <c r="BLR249" s="9"/>
      <c r="BLS249" s="9"/>
      <c r="BLT249" s="9"/>
      <c r="BLU249" s="9"/>
      <c r="BLV249" s="9"/>
      <c r="BLW249" s="9"/>
      <c r="BLX249" s="9"/>
      <c r="BLY249" s="9"/>
      <c r="BLZ249" s="9"/>
      <c r="BMA249" s="9"/>
      <c r="BMB249" s="9"/>
      <c r="BMC249" s="9"/>
      <c r="BMD249" s="9"/>
      <c r="BME249" s="9"/>
      <c r="BMF249" s="9"/>
      <c r="BMG249" s="9"/>
      <c r="BMH249" s="9"/>
      <c r="BMI249" s="9"/>
      <c r="BMJ249" s="9"/>
      <c r="BMK249" s="9"/>
      <c r="BML249" s="9"/>
      <c r="BMM249" s="9"/>
      <c r="BMN249" s="9"/>
      <c r="BMO249" s="9"/>
      <c r="BMP249" s="9"/>
      <c r="BMQ249" s="9"/>
      <c r="BMR249" s="9"/>
      <c r="BMS249" s="9"/>
      <c r="BMT249" s="9"/>
      <c r="BMU249" s="9"/>
      <c r="BMV249" s="9"/>
      <c r="BMW249" s="9"/>
      <c r="BMX249" s="9"/>
      <c r="BMY249" s="9"/>
      <c r="BMZ249" s="9"/>
      <c r="BNA249" s="9"/>
      <c r="BNB249" s="9"/>
      <c r="BNC249" s="9"/>
      <c r="BND249" s="9"/>
      <c r="BNE249" s="9"/>
      <c r="BNF249" s="9"/>
      <c r="BNG249" s="9"/>
      <c r="BNH249" s="9"/>
      <c r="BNI249" s="9"/>
      <c r="BNJ249" s="9"/>
      <c r="BNK249" s="9"/>
      <c r="BNL249" s="9"/>
      <c r="BNM249" s="9"/>
      <c r="BNN249" s="9"/>
      <c r="BNO249" s="9"/>
      <c r="BNP249" s="9"/>
      <c r="BNQ249" s="9"/>
      <c r="BNR249" s="9"/>
      <c r="BNS249" s="9"/>
      <c r="BNT249" s="9"/>
      <c r="BNU249" s="9"/>
      <c r="BNV249" s="9"/>
      <c r="BNW249" s="9"/>
      <c r="BNX249" s="9"/>
      <c r="BNY249" s="9"/>
      <c r="BNZ249" s="9"/>
      <c r="BOA249" s="9"/>
      <c r="BOB249" s="9"/>
      <c r="BOC249" s="9"/>
      <c r="BOD249" s="9"/>
      <c r="BOE249" s="9"/>
      <c r="BOF249" s="9"/>
      <c r="BOG249" s="9"/>
      <c r="BOH249" s="9"/>
      <c r="BOI249" s="9"/>
      <c r="BOJ249" s="9"/>
      <c r="BOK249" s="9"/>
      <c r="BOL249" s="9"/>
      <c r="BOM249" s="9"/>
      <c r="BON249" s="9"/>
      <c r="BOO249" s="9"/>
      <c r="BOP249" s="9"/>
      <c r="BOQ249" s="9"/>
      <c r="BOR249" s="9"/>
      <c r="BOS249" s="9"/>
      <c r="BOT249" s="9"/>
      <c r="BOU249" s="9"/>
      <c r="BOV249" s="9"/>
      <c r="BOW249" s="9"/>
      <c r="BOX249" s="9"/>
      <c r="BOY249" s="9"/>
      <c r="BOZ249" s="9"/>
      <c r="BPA249" s="9"/>
      <c r="BPB249" s="9"/>
      <c r="BPC249" s="9"/>
      <c r="BPD249" s="9"/>
      <c r="BPE249" s="9"/>
      <c r="BPF249" s="9"/>
      <c r="BPG249" s="9"/>
      <c r="BPH249" s="9"/>
      <c r="BPI249" s="9"/>
      <c r="BPJ249" s="9"/>
      <c r="BPK249" s="9"/>
      <c r="BPL249" s="9"/>
      <c r="BPM249" s="9"/>
      <c r="BPN249" s="9"/>
      <c r="BPO249" s="9"/>
      <c r="BPP249" s="9"/>
      <c r="BPQ249" s="9"/>
      <c r="BPR249" s="9"/>
      <c r="BPS249" s="9"/>
      <c r="BPT249" s="9"/>
      <c r="BPU249" s="9"/>
      <c r="BPV249" s="9"/>
      <c r="BPW249" s="9"/>
      <c r="BPX249" s="9"/>
      <c r="BPY249" s="9"/>
      <c r="BPZ249" s="9"/>
      <c r="BQA249" s="9"/>
      <c r="BQB249" s="9"/>
      <c r="BQC249" s="9"/>
      <c r="BQD249" s="9"/>
      <c r="BQE249" s="9"/>
      <c r="BQF249" s="9"/>
      <c r="BQG249" s="9"/>
      <c r="BQH249" s="9"/>
      <c r="BQI249" s="9"/>
      <c r="BQJ249" s="9"/>
      <c r="BQK249" s="9"/>
      <c r="BQL249" s="9"/>
      <c r="BQM249" s="9"/>
      <c r="BQN249" s="9"/>
      <c r="BQO249" s="9"/>
      <c r="BQP249" s="9"/>
      <c r="BQQ249" s="9"/>
      <c r="BQR249" s="9"/>
      <c r="BQS249" s="9"/>
      <c r="BQT249" s="9"/>
      <c r="BQU249" s="9"/>
      <c r="BQV249" s="9"/>
      <c r="BQW249" s="9"/>
      <c r="BQX249" s="9"/>
      <c r="BQY249" s="9"/>
      <c r="BQZ249" s="9"/>
      <c r="BRA249" s="9"/>
      <c r="BRB249" s="9"/>
      <c r="BRC249" s="9"/>
      <c r="BRD249" s="9"/>
      <c r="BRE249" s="9"/>
      <c r="BRF249" s="9"/>
      <c r="BRG249" s="9"/>
      <c r="BRH249" s="9"/>
      <c r="BRI249" s="9"/>
      <c r="BRJ249" s="9"/>
      <c r="BRK249" s="9"/>
      <c r="BRL249" s="9"/>
      <c r="BRM249" s="9"/>
      <c r="BRN249" s="9"/>
      <c r="BRO249" s="9"/>
      <c r="BRP249" s="9"/>
      <c r="BRQ249" s="9"/>
      <c r="BRR249" s="9"/>
      <c r="BRS249" s="9"/>
      <c r="BRT249" s="9"/>
      <c r="BRU249" s="9"/>
      <c r="BRV249" s="9"/>
      <c r="BRW249" s="9"/>
      <c r="BRX249" s="9"/>
      <c r="BRY249" s="9"/>
      <c r="BRZ249" s="9"/>
      <c r="BSA249" s="9"/>
      <c r="BSB249" s="9"/>
      <c r="BSC249" s="9"/>
      <c r="BSD249" s="9"/>
    </row>
    <row r="250" ht="14.25" customHeight="1">
      <c r="A250" s="9">
        <v>3.0</v>
      </c>
      <c r="B250" s="9" t="s">
        <v>11947</v>
      </c>
      <c r="C250" s="9" t="s">
        <v>11948</v>
      </c>
      <c r="D250" s="9" t="s">
        <v>11948</v>
      </c>
      <c r="E250" s="9"/>
      <c r="F250" s="9">
        <v>24.0</v>
      </c>
      <c r="G250" s="9" t="s">
        <v>13946</v>
      </c>
      <c r="H250" s="9"/>
      <c r="I250" s="9"/>
      <c r="J250" s="9"/>
      <c r="K250" s="9"/>
      <c r="L250" s="9">
        <v>21.0</v>
      </c>
      <c r="M250" s="9">
        <v>2.0</v>
      </c>
      <c r="N250" s="9"/>
      <c r="O250" s="9">
        <v>1.0</v>
      </c>
      <c r="P250" s="9">
        <v>0.0</v>
      </c>
      <c r="Q250" s="9" t="s">
        <v>13947</v>
      </c>
      <c r="R250" s="9"/>
      <c r="S250" s="9" t="s">
        <v>3587</v>
      </c>
      <c r="T250" s="9" t="s">
        <v>3586</v>
      </c>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c r="DN250" s="9"/>
      <c r="DO250" s="9"/>
      <c r="DP250" s="9"/>
      <c r="DQ250" s="9"/>
      <c r="DR250" s="9"/>
      <c r="DS250" s="9"/>
      <c r="DT250" s="9"/>
      <c r="DU250" s="9"/>
      <c r="DV250" s="9"/>
      <c r="DW250" s="9"/>
      <c r="DX250" s="9"/>
      <c r="DY250" s="9"/>
      <c r="DZ250" s="9"/>
      <c r="EA250" s="9"/>
      <c r="EB250" s="9"/>
      <c r="EC250" s="9"/>
      <c r="ED250" s="9"/>
      <c r="EE250" s="9"/>
      <c r="EF250" s="9"/>
      <c r="EG250" s="9"/>
      <c r="EH250" s="9"/>
      <c r="EI250" s="9"/>
      <c r="EJ250" s="9"/>
      <c r="EK250" s="9"/>
      <c r="EL250" s="9"/>
      <c r="EM250" s="9"/>
      <c r="EN250" s="9"/>
      <c r="EO250" s="9"/>
      <c r="EP250" s="9"/>
      <c r="EQ250" s="9"/>
      <c r="ER250" s="9"/>
      <c r="ES250" s="9"/>
      <c r="ET250" s="9"/>
      <c r="EU250" s="9"/>
      <c r="EV250" s="9"/>
      <c r="EW250" s="9"/>
      <c r="EX250" s="9"/>
      <c r="EY250" s="9"/>
      <c r="EZ250" s="9"/>
      <c r="FA250" s="9"/>
      <c r="FB250" s="9"/>
      <c r="FC250" s="9"/>
      <c r="FD250" s="9"/>
      <c r="FE250" s="9"/>
      <c r="FF250" s="9"/>
      <c r="FG250" s="9"/>
      <c r="FH250" s="9"/>
      <c r="FI250" s="9"/>
      <c r="FJ250" s="9"/>
      <c r="FK250" s="9"/>
      <c r="FL250" s="9"/>
      <c r="FM250" s="9"/>
      <c r="FN250" s="9"/>
      <c r="FO250" s="9"/>
      <c r="FP250" s="9"/>
      <c r="FQ250" s="9"/>
      <c r="FR250" s="9"/>
      <c r="FS250" s="9"/>
      <c r="FT250" s="9"/>
      <c r="FU250" s="9"/>
      <c r="FV250" s="9"/>
      <c r="FW250" s="9"/>
      <c r="FX250" s="9"/>
      <c r="FY250" s="9"/>
      <c r="FZ250" s="9"/>
      <c r="GA250" s="9"/>
      <c r="GB250" s="9"/>
      <c r="GC250" s="9"/>
      <c r="GD250" s="9"/>
      <c r="GE250" s="9"/>
      <c r="GF250" s="9"/>
      <c r="GG250" s="9"/>
      <c r="GH250" s="9"/>
      <c r="GI250" s="9"/>
      <c r="GJ250" s="9"/>
      <c r="GK250" s="9"/>
      <c r="GL250" s="9"/>
      <c r="GM250" s="9"/>
      <c r="GN250" s="9"/>
      <c r="GO250" s="9"/>
      <c r="GP250" s="9"/>
      <c r="GQ250" s="9"/>
      <c r="GR250" s="9"/>
      <c r="GS250" s="9"/>
      <c r="GT250" s="9"/>
      <c r="GU250" s="9"/>
      <c r="GV250" s="9"/>
      <c r="GW250" s="9"/>
      <c r="GX250" s="9"/>
      <c r="GY250" s="9"/>
      <c r="GZ250" s="9"/>
      <c r="HA250" s="9"/>
      <c r="HB250" s="9"/>
      <c r="HC250" s="9"/>
      <c r="HD250" s="9"/>
      <c r="HE250" s="9"/>
      <c r="HF250" s="9"/>
      <c r="HG250" s="9"/>
      <c r="HH250" s="9"/>
      <c r="HI250" s="9"/>
      <c r="HJ250" s="9"/>
      <c r="HK250" s="9"/>
      <c r="HL250" s="9"/>
      <c r="HM250" s="9"/>
      <c r="HN250" s="9"/>
      <c r="HO250" s="9"/>
      <c r="HP250" s="9"/>
      <c r="HQ250" s="9"/>
      <c r="HR250" s="9"/>
      <c r="HS250" s="9"/>
      <c r="HT250" s="9"/>
      <c r="HU250" s="9"/>
      <c r="HV250" s="9"/>
      <c r="HW250" s="9"/>
      <c r="HX250" s="9"/>
      <c r="HY250" s="9"/>
      <c r="HZ250" s="9"/>
      <c r="IA250" s="9"/>
      <c r="IB250" s="9"/>
      <c r="IC250" s="9"/>
      <c r="ID250" s="9"/>
      <c r="IE250" s="9"/>
      <c r="IF250" s="9"/>
      <c r="IG250" s="9"/>
      <c r="IH250" s="9"/>
      <c r="II250" s="9"/>
      <c r="IJ250" s="9"/>
      <c r="IK250" s="9"/>
      <c r="IL250" s="9"/>
      <c r="IM250" s="9"/>
      <c r="IN250" s="9"/>
      <c r="IO250" s="9"/>
      <c r="IP250" s="9"/>
      <c r="IQ250" s="9"/>
      <c r="IR250" s="9"/>
      <c r="IS250" s="9"/>
      <c r="IT250" s="9"/>
      <c r="IU250" s="9"/>
      <c r="IV250" s="9"/>
      <c r="IW250" s="9"/>
      <c r="IX250" s="9"/>
      <c r="IY250" s="9"/>
      <c r="IZ250" s="9"/>
      <c r="JA250" s="9"/>
      <c r="JB250" s="9"/>
      <c r="JC250" s="9"/>
      <c r="JD250" s="9"/>
      <c r="JE250" s="9"/>
      <c r="JF250" s="9"/>
      <c r="JG250" s="9"/>
      <c r="JH250" s="9"/>
      <c r="JI250" s="9"/>
      <c r="JJ250" s="9"/>
      <c r="JK250" s="9"/>
      <c r="JL250" s="9"/>
      <c r="JM250" s="9"/>
      <c r="JN250" s="9"/>
      <c r="JO250" s="9"/>
      <c r="JP250" s="9"/>
      <c r="JQ250" s="9"/>
      <c r="JR250" s="9"/>
      <c r="JS250" s="9"/>
      <c r="JT250" s="9"/>
      <c r="JU250" s="9"/>
      <c r="JV250" s="9"/>
      <c r="JW250" s="9"/>
      <c r="JX250" s="9"/>
      <c r="JY250" s="9"/>
      <c r="JZ250" s="9"/>
      <c r="KA250" s="9"/>
      <c r="KB250" s="9"/>
      <c r="KC250" s="9"/>
      <c r="KD250" s="9"/>
      <c r="KE250" s="9"/>
      <c r="KF250" s="9"/>
      <c r="KG250" s="9"/>
      <c r="KH250" s="9"/>
      <c r="KI250" s="9"/>
      <c r="KJ250" s="9"/>
      <c r="KK250" s="9"/>
      <c r="KL250" s="9"/>
      <c r="KM250" s="9"/>
      <c r="KN250" s="9"/>
      <c r="KO250" s="9"/>
      <c r="KP250" s="9"/>
      <c r="KQ250" s="9"/>
      <c r="KR250" s="9"/>
      <c r="KS250" s="9"/>
      <c r="KT250" s="9"/>
      <c r="KU250" s="9"/>
      <c r="KV250" s="9"/>
      <c r="KW250" s="9"/>
      <c r="KX250" s="9"/>
      <c r="KY250" s="9"/>
      <c r="KZ250" s="9"/>
      <c r="LA250" s="9"/>
      <c r="LB250" s="9"/>
      <c r="LC250" s="9"/>
      <c r="LD250" s="9"/>
      <c r="LE250" s="9"/>
      <c r="LF250" s="9"/>
      <c r="LG250" s="9"/>
      <c r="LH250" s="9"/>
      <c r="LI250" s="9"/>
      <c r="LJ250" s="9"/>
      <c r="LK250" s="9"/>
      <c r="LL250" s="9"/>
      <c r="LM250" s="9"/>
      <c r="LN250" s="9"/>
      <c r="LO250" s="9"/>
      <c r="LP250" s="9"/>
      <c r="LQ250" s="9"/>
      <c r="LR250" s="9"/>
      <c r="LS250" s="9"/>
      <c r="LT250" s="9"/>
      <c r="LU250" s="9"/>
      <c r="LV250" s="9"/>
      <c r="LW250" s="9"/>
      <c r="LX250" s="9"/>
      <c r="LY250" s="9"/>
      <c r="LZ250" s="9"/>
      <c r="MA250" s="9"/>
      <c r="MB250" s="9"/>
      <c r="MC250" s="9"/>
      <c r="MD250" s="9"/>
      <c r="ME250" s="9"/>
      <c r="MF250" s="9"/>
      <c r="MG250" s="9"/>
      <c r="MH250" s="9"/>
      <c r="MI250" s="9"/>
      <c r="MJ250" s="9"/>
      <c r="MK250" s="9"/>
      <c r="ML250" s="9"/>
      <c r="MM250" s="9"/>
      <c r="MN250" s="9"/>
      <c r="MO250" s="9"/>
      <c r="MP250" s="9"/>
      <c r="MQ250" s="9"/>
      <c r="MR250" s="9"/>
      <c r="MS250" s="9"/>
      <c r="MT250" s="9"/>
      <c r="MU250" s="9"/>
      <c r="MV250" s="9"/>
      <c r="MW250" s="9"/>
      <c r="MX250" s="9"/>
      <c r="MY250" s="9"/>
      <c r="MZ250" s="9"/>
      <c r="NA250" s="9"/>
      <c r="NB250" s="9"/>
      <c r="NC250" s="9"/>
      <c r="ND250" s="9"/>
      <c r="NE250" s="9"/>
      <c r="NF250" s="9"/>
      <c r="NG250" s="9"/>
      <c r="NH250" s="9"/>
      <c r="NI250" s="9"/>
      <c r="NJ250" s="9"/>
      <c r="NK250" s="9"/>
      <c r="NL250" s="9"/>
      <c r="NM250" s="9"/>
      <c r="NN250" s="9"/>
      <c r="NO250" s="9"/>
      <c r="NP250" s="9"/>
      <c r="NQ250" s="9"/>
      <c r="NR250" s="9"/>
      <c r="NS250" s="9"/>
      <c r="NT250" s="9"/>
      <c r="NU250" s="9"/>
      <c r="NV250" s="9"/>
      <c r="NW250" s="9"/>
      <c r="NX250" s="9"/>
      <c r="NY250" s="9"/>
      <c r="NZ250" s="9"/>
      <c r="OA250" s="9"/>
      <c r="OB250" s="9"/>
      <c r="OC250" s="9"/>
      <c r="OD250" s="9"/>
      <c r="OE250" s="9"/>
      <c r="OF250" s="9"/>
      <c r="OG250" s="9"/>
      <c r="OH250" s="9"/>
      <c r="OI250" s="9"/>
      <c r="OJ250" s="9"/>
      <c r="OK250" s="9"/>
      <c r="OL250" s="9"/>
      <c r="OM250" s="9"/>
      <c r="ON250" s="9"/>
      <c r="OO250" s="9"/>
      <c r="OP250" s="9"/>
      <c r="OQ250" s="9"/>
      <c r="OR250" s="9"/>
      <c r="OS250" s="9"/>
      <c r="OT250" s="9"/>
      <c r="OU250" s="9"/>
      <c r="OV250" s="9"/>
      <c r="OW250" s="9"/>
      <c r="OX250" s="9"/>
      <c r="OY250" s="9"/>
      <c r="OZ250" s="9"/>
      <c r="PA250" s="9"/>
      <c r="PB250" s="9"/>
      <c r="PC250" s="9"/>
      <c r="PD250" s="9"/>
      <c r="PE250" s="9"/>
      <c r="PF250" s="9"/>
      <c r="PG250" s="9"/>
      <c r="PH250" s="9"/>
      <c r="PI250" s="9"/>
      <c r="PJ250" s="9"/>
      <c r="PK250" s="9"/>
      <c r="PL250" s="9"/>
      <c r="PM250" s="9"/>
      <c r="PN250" s="9"/>
      <c r="PO250" s="9"/>
      <c r="PP250" s="9"/>
      <c r="PQ250" s="9"/>
      <c r="PR250" s="9"/>
      <c r="PS250" s="9"/>
      <c r="PT250" s="9"/>
      <c r="PU250" s="9"/>
      <c r="PV250" s="9"/>
      <c r="PW250" s="9"/>
      <c r="PX250" s="9"/>
      <c r="PY250" s="9"/>
      <c r="PZ250" s="9"/>
      <c r="QA250" s="9"/>
      <c r="QB250" s="9"/>
      <c r="QC250" s="9"/>
      <c r="QD250" s="9"/>
      <c r="QE250" s="9"/>
      <c r="QF250" s="9"/>
      <c r="QG250" s="9"/>
      <c r="QH250" s="9"/>
      <c r="QI250" s="9"/>
      <c r="QJ250" s="9"/>
      <c r="QK250" s="9"/>
      <c r="QL250" s="9"/>
      <c r="QM250" s="9"/>
      <c r="QN250" s="9"/>
      <c r="QO250" s="9"/>
      <c r="QP250" s="9"/>
      <c r="QQ250" s="9"/>
      <c r="QR250" s="9"/>
      <c r="QS250" s="9"/>
      <c r="QT250" s="9"/>
      <c r="QU250" s="9"/>
      <c r="QV250" s="9"/>
      <c r="QW250" s="9"/>
      <c r="QX250" s="9"/>
      <c r="QY250" s="9"/>
      <c r="QZ250" s="9"/>
      <c r="RA250" s="9"/>
      <c r="RB250" s="9"/>
      <c r="RC250" s="9"/>
      <c r="RD250" s="9"/>
      <c r="RE250" s="9"/>
      <c r="RF250" s="9"/>
      <c r="RG250" s="9"/>
      <c r="RH250" s="9"/>
      <c r="RI250" s="9"/>
      <c r="RJ250" s="9"/>
      <c r="RK250" s="9"/>
      <c r="RL250" s="9"/>
      <c r="RM250" s="9"/>
      <c r="RN250" s="9"/>
      <c r="RO250" s="9"/>
      <c r="RP250" s="9"/>
      <c r="RQ250" s="9"/>
      <c r="RR250" s="9"/>
      <c r="RS250" s="9"/>
      <c r="RT250" s="9"/>
      <c r="RU250" s="9"/>
      <c r="RV250" s="9"/>
      <c r="RW250" s="9"/>
      <c r="RX250" s="9"/>
      <c r="RY250" s="9"/>
      <c r="RZ250" s="9"/>
      <c r="SA250" s="9"/>
      <c r="SB250" s="9"/>
      <c r="SC250" s="9"/>
      <c r="SD250" s="9"/>
      <c r="SE250" s="9"/>
      <c r="SF250" s="9"/>
      <c r="SG250" s="9"/>
      <c r="SH250" s="9"/>
      <c r="SI250" s="9"/>
      <c r="SJ250" s="9"/>
      <c r="SK250" s="9"/>
      <c r="SL250" s="9"/>
      <c r="SM250" s="9"/>
      <c r="SN250" s="9"/>
      <c r="SO250" s="9"/>
      <c r="SP250" s="9"/>
      <c r="SQ250" s="9"/>
      <c r="SR250" s="9"/>
      <c r="SS250" s="9"/>
      <c r="ST250" s="9"/>
      <c r="SU250" s="9"/>
      <c r="SV250" s="9"/>
      <c r="SW250" s="9"/>
      <c r="SX250" s="9"/>
      <c r="SY250" s="9"/>
      <c r="SZ250" s="9"/>
      <c r="TA250" s="9"/>
      <c r="TB250" s="9"/>
      <c r="TC250" s="9"/>
      <c r="TD250" s="9"/>
      <c r="TE250" s="9"/>
      <c r="TF250" s="9"/>
      <c r="TG250" s="9"/>
      <c r="TH250" s="9"/>
      <c r="TI250" s="9"/>
      <c r="TJ250" s="9"/>
      <c r="TK250" s="9"/>
      <c r="TL250" s="9"/>
      <c r="TM250" s="9"/>
      <c r="TN250" s="9"/>
      <c r="TO250" s="9"/>
      <c r="ANB250" s="9"/>
      <c r="ANC250" s="9"/>
      <c r="AND250" s="9"/>
      <c r="ANE250" s="9"/>
      <c r="ANF250" s="9"/>
      <c r="ANG250" s="9"/>
      <c r="ANH250" s="9"/>
      <c r="ANI250" s="9"/>
      <c r="ANJ250" s="9"/>
      <c r="ANK250" s="9"/>
      <c r="ANL250" s="9"/>
      <c r="ANM250" s="9"/>
      <c r="ANN250" s="9"/>
      <c r="ANO250" s="9"/>
      <c r="ANP250" s="9"/>
      <c r="ANQ250" s="9"/>
      <c r="ANR250" s="9"/>
      <c r="ANS250" s="9"/>
      <c r="ANT250" s="9"/>
      <c r="ANU250" s="9"/>
      <c r="ANV250" s="9"/>
      <c r="ANW250" s="9"/>
      <c r="ANX250" s="9"/>
      <c r="ANY250" s="9"/>
      <c r="ANZ250" s="9"/>
      <c r="AOA250" s="9"/>
      <c r="AOB250" s="9"/>
      <c r="AOC250" s="9"/>
      <c r="AOD250" s="9"/>
      <c r="AOE250" s="9"/>
      <c r="AOF250" s="9"/>
      <c r="AOG250" s="9"/>
      <c r="AOH250" s="9"/>
      <c r="AOI250" s="9"/>
      <c r="AOJ250" s="9"/>
      <c r="AOK250" s="9"/>
      <c r="AOL250" s="9"/>
      <c r="AOM250" s="9"/>
      <c r="AON250" s="9"/>
      <c r="AOO250" s="9"/>
      <c r="AOP250" s="9"/>
      <c r="AOQ250" s="9"/>
      <c r="AOR250" s="9"/>
      <c r="AOS250" s="9"/>
      <c r="AOT250" s="9"/>
      <c r="AOU250" s="9"/>
      <c r="AOV250" s="9"/>
      <c r="AOW250" s="9"/>
      <c r="AOX250" s="9"/>
      <c r="AOY250" s="9"/>
      <c r="AOZ250" s="9"/>
      <c r="APA250" s="9"/>
      <c r="APB250" s="9"/>
      <c r="APC250" s="9"/>
      <c r="APD250" s="9"/>
      <c r="APE250" s="9"/>
      <c r="APF250" s="9"/>
      <c r="APG250" s="9"/>
      <c r="APH250" s="9"/>
      <c r="API250" s="9"/>
      <c r="APJ250" s="9"/>
      <c r="APK250" s="9"/>
      <c r="APL250" s="9"/>
      <c r="APM250" s="9"/>
      <c r="APN250" s="9"/>
      <c r="APO250" s="9"/>
      <c r="APP250" s="9"/>
      <c r="APQ250" s="9"/>
      <c r="APR250" s="9"/>
      <c r="APS250" s="9"/>
      <c r="APT250" s="9"/>
      <c r="APU250" s="9"/>
      <c r="APV250" s="9"/>
      <c r="APW250" s="9"/>
      <c r="APX250" s="9"/>
      <c r="APY250" s="9"/>
      <c r="APZ250" s="9"/>
      <c r="AQA250" s="9"/>
      <c r="AQB250" s="9"/>
      <c r="AQC250" s="9"/>
      <c r="AQD250" s="9"/>
      <c r="AQE250" s="9"/>
      <c r="AQF250" s="9"/>
      <c r="AQG250" s="9"/>
      <c r="AQH250" s="9"/>
      <c r="AQI250" s="9"/>
      <c r="AQJ250" s="9"/>
      <c r="AQK250" s="9"/>
      <c r="AQL250" s="9"/>
      <c r="AQM250" s="9"/>
      <c r="AQN250" s="9"/>
      <c r="AQO250" s="9"/>
      <c r="AQP250" s="9"/>
      <c r="AQQ250" s="9"/>
      <c r="AQR250" s="9"/>
      <c r="AQS250" s="9"/>
      <c r="AQT250" s="9"/>
      <c r="AQU250" s="9"/>
      <c r="AQV250" s="9"/>
      <c r="AQW250" s="9"/>
      <c r="AQX250" s="9"/>
      <c r="AQY250" s="9"/>
      <c r="AQZ250" s="9"/>
      <c r="ARA250" s="9"/>
      <c r="ARB250" s="9"/>
      <c r="ARC250" s="9"/>
      <c r="ARD250" s="9"/>
      <c r="ARE250" s="9"/>
      <c r="ARF250" s="9"/>
      <c r="ARG250" s="9"/>
      <c r="ARH250" s="9"/>
      <c r="ARI250" s="9"/>
      <c r="ARJ250" s="9"/>
      <c r="ARK250" s="9"/>
      <c r="ARL250" s="9"/>
      <c r="ARM250" s="9"/>
      <c r="ARN250" s="9"/>
      <c r="ARO250" s="9"/>
      <c r="ARP250" s="9"/>
      <c r="ARQ250" s="9"/>
      <c r="ARR250" s="9"/>
      <c r="ARS250" s="9"/>
      <c r="ART250" s="9"/>
      <c r="ARU250" s="9"/>
      <c r="ARV250" s="9"/>
      <c r="ARW250" s="9"/>
      <c r="ARX250" s="9"/>
      <c r="ARY250" s="9"/>
      <c r="ARZ250" s="9"/>
      <c r="ASA250" s="9"/>
      <c r="ASB250" s="9"/>
      <c r="ASC250" s="9"/>
      <c r="ASD250" s="9"/>
      <c r="ASE250" s="9"/>
      <c r="ASF250" s="9"/>
      <c r="ASG250" s="9"/>
      <c r="ASH250" s="9"/>
      <c r="ASI250" s="9"/>
      <c r="ASJ250" s="9"/>
      <c r="ASK250" s="9"/>
      <c r="ASL250" s="9"/>
      <c r="ASM250" s="9"/>
      <c r="ASN250" s="9"/>
      <c r="ASO250" s="9"/>
      <c r="ASP250" s="9"/>
      <c r="ASQ250" s="9"/>
      <c r="ASR250" s="9"/>
      <c r="ASS250" s="9"/>
      <c r="AST250" s="9"/>
      <c r="ASU250" s="9"/>
      <c r="ASV250" s="9"/>
      <c r="ASW250" s="9"/>
      <c r="ASX250" s="9"/>
      <c r="ASY250" s="9"/>
      <c r="ASZ250" s="9"/>
      <c r="ATA250" s="9"/>
      <c r="ATB250" s="9"/>
      <c r="ATC250" s="9"/>
      <c r="ATD250" s="9"/>
      <c r="ATE250" s="9"/>
      <c r="ATF250" s="9"/>
      <c r="ATG250" s="9"/>
      <c r="ATH250" s="9"/>
      <c r="ATI250" s="9"/>
      <c r="ATJ250" s="9"/>
      <c r="ATK250" s="9"/>
      <c r="ATL250" s="9"/>
      <c r="ATM250" s="9"/>
      <c r="ATN250" s="9"/>
      <c r="ATO250" s="9"/>
      <c r="ATP250" s="9"/>
      <c r="ATQ250" s="9"/>
      <c r="ATR250" s="9"/>
      <c r="ATS250" s="9"/>
      <c r="ATT250" s="9"/>
      <c r="ATU250" s="9"/>
      <c r="ATV250" s="9"/>
      <c r="ATW250" s="9"/>
      <c r="ATX250" s="9"/>
      <c r="ATY250" s="9" t="s">
        <v>5691</v>
      </c>
      <c r="ATZ250" s="9" t="s">
        <v>5691</v>
      </c>
      <c r="AUA250" s="9" t="s">
        <v>13948</v>
      </c>
      <c r="AUB250" s="9"/>
      <c r="AUC250" s="9"/>
      <c r="AUD250" s="9"/>
      <c r="AUE250" s="9"/>
      <c r="AUF250" s="9"/>
      <c r="AUG250" s="9"/>
      <c r="AUH250" s="9"/>
      <c r="AUI250" s="9"/>
      <c r="AUJ250" s="9"/>
      <c r="AUK250" s="9"/>
      <c r="AUL250" s="9"/>
      <c r="AUM250" s="9"/>
      <c r="AUN250" s="9"/>
      <c r="AUO250" s="9"/>
      <c r="AUP250" s="9"/>
      <c r="AUQ250" s="9"/>
      <c r="AUR250" s="9"/>
      <c r="AUS250" s="9"/>
      <c r="AUT250" s="9"/>
      <c r="AUU250" s="9"/>
      <c r="AUV250" s="9"/>
      <c r="AUW250" s="9"/>
      <c r="AUX250" s="9"/>
      <c r="AUY250" s="9"/>
      <c r="AUZ250" s="9"/>
      <c r="AVA250" s="9"/>
      <c r="AVB250" s="9"/>
      <c r="AVC250" s="9"/>
      <c r="AVD250" s="9"/>
      <c r="AVE250" s="9"/>
      <c r="AVF250" s="9"/>
      <c r="AVG250" s="9"/>
      <c r="AVH250" s="9"/>
      <c r="AVI250" s="9"/>
      <c r="AVJ250" s="9"/>
      <c r="AVK250" s="9" t="s">
        <v>13949</v>
      </c>
      <c r="AVL250" s="9"/>
      <c r="AVM250" s="9"/>
      <c r="AVN250" s="9"/>
      <c r="AVO250" s="9"/>
      <c r="AVP250" s="9"/>
      <c r="AVQ250" s="9"/>
      <c r="AVR250" s="9"/>
      <c r="AVS250" s="9"/>
      <c r="AVT250" s="9"/>
      <c r="AVU250" s="9"/>
      <c r="AVV250" s="9"/>
      <c r="AVW250" s="9"/>
      <c r="AVX250" s="9"/>
      <c r="AVY250" s="9"/>
      <c r="AVZ250" s="9"/>
      <c r="AWA250" s="9"/>
      <c r="AWB250" s="9"/>
      <c r="AWC250" s="9"/>
      <c r="AWD250" s="9"/>
      <c r="AWE250" s="9"/>
      <c r="AWF250" s="9"/>
      <c r="AWG250" s="9"/>
      <c r="AWH250" s="9"/>
      <c r="AWI250" s="9"/>
      <c r="AWJ250" s="9"/>
      <c r="AWK250" s="9"/>
      <c r="AWL250" s="9"/>
      <c r="AWM250" s="9"/>
      <c r="AWN250" s="9"/>
      <c r="AWO250" s="9"/>
      <c r="AWP250" s="9"/>
      <c r="AWQ250" s="9"/>
      <c r="AWR250" s="9"/>
      <c r="AWS250" s="9"/>
      <c r="AWT250" s="9"/>
      <c r="AWU250" s="9"/>
      <c r="AWV250" s="9"/>
      <c r="AWW250" s="9"/>
      <c r="AWX250" s="9"/>
      <c r="AWY250" s="9"/>
      <c r="AWZ250" s="9"/>
      <c r="AXA250" s="9"/>
      <c r="AXB250" s="9" t="s">
        <v>5707</v>
      </c>
      <c r="AXC250" s="9"/>
      <c r="AXD250" s="9"/>
      <c r="AXE250" s="9"/>
      <c r="AXF250" s="9"/>
      <c r="AXG250" s="9"/>
      <c r="AXH250" s="9"/>
      <c r="AXI250" s="9"/>
      <c r="AXJ250" s="9"/>
      <c r="AXK250" s="9">
        <v>540.0</v>
      </c>
      <c r="AXL250" s="9" t="s">
        <v>3589</v>
      </c>
      <c r="AXM250" s="9">
        <v>810.0</v>
      </c>
      <c r="AXN250" s="9"/>
      <c r="AXO250" s="9"/>
      <c r="AXP250" s="9"/>
      <c r="AXQ250" s="9"/>
      <c r="AXR250" s="9"/>
      <c r="AXS250" s="9"/>
      <c r="AXT250" s="9"/>
      <c r="AXU250" s="9"/>
      <c r="AXV250" s="9"/>
      <c r="AXW250" s="9"/>
      <c r="AXX250" s="9"/>
      <c r="AXY250" s="9"/>
      <c r="AXZ250" s="9"/>
      <c r="AYA250" s="9"/>
      <c r="AYB250" s="9"/>
      <c r="AYC250" s="9"/>
      <c r="AYD250" s="9" t="s">
        <v>3589</v>
      </c>
      <c r="AYE250" s="9"/>
      <c r="AYF250" s="9"/>
      <c r="AYG250" s="9"/>
      <c r="AYH250" s="9" t="s">
        <v>13950</v>
      </c>
      <c r="AYI250" s="9"/>
      <c r="AYJ250" s="9"/>
      <c r="AYK250" s="9"/>
      <c r="AYL250" s="9"/>
      <c r="AYM250" s="9"/>
      <c r="AYN250" s="9"/>
      <c r="AYO250" s="9"/>
      <c r="AYP250" s="9"/>
      <c r="AYQ250" s="9"/>
      <c r="AYR250" s="9"/>
      <c r="AYS250" s="9"/>
      <c r="AYT250" s="9"/>
      <c r="AYU250" s="9"/>
      <c r="AYV250" s="9"/>
      <c r="AYW250" s="9"/>
      <c r="AYX250" s="9"/>
      <c r="AYY250" s="9"/>
      <c r="AYZ250" s="9"/>
      <c r="AZA250" s="9"/>
      <c r="AZB250" s="9"/>
      <c r="AZC250" s="9"/>
      <c r="AZD250" s="9"/>
      <c r="AZE250" s="9"/>
      <c r="AZF250" s="9"/>
      <c r="AZG250" s="9"/>
      <c r="AZH250" s="9"/>
      <c r="AZI250" s="9"/>
      <c r="AZJ250" s="9"/>
      <c r="AZK250" s="9"/>
      <c r="AZL250" s="9"/>
      <c r="AZM250" s="9"/>
      <c r="AZN250" s="9"/>
      <c r="AZO250" s="9"/>
      <c r="AZP250" s="9"/>
      <c r="AZQ250" s="9"/>
      <c r="AZR250" s="9"/>
      <c r="AZS250" s="9"/>
      <c r="AZT250" s="9"/>
      <c r="AZU250" s="9"/>
      <c r="AZV250" s="9"/>
      <c r="AZW250" s="9"/>
      <c r="AZX250" s="9"/>
      <c r="AZY250" s="9"/>
      <c r="AZZ250" s="9"/>
      <c r="BAA250" s="9"/>
      <c r="BAB250" s="9"/>
      <c r="BAC250" s="9"/>
      <c r="BAD250" s="9"/>
      <c r="BAE250" s="9"/>
      <c r="BAF250" s="9"/>
      <c r="BAG250" s="9"/>
      <c r="BAH250" s="9"/>
      <c r="BAI250" s="9"/>
      <c r="BAJ250" s="9"/>
      <c r="BAK250" s="9"/>
      <c r="BAL250" s="9"/>
      <c r="BAM250" s="9"/>
      <c r="BAN250" s="9"/>
      <c r="BAO250" s="9"/>
      <c r="BAP250" s="9"/>
      <c r="BAQ250" s="9"/>
      <c r="BAR250" s="9"/>
      <c r="BAS250" s="9"/>
      <c r="BAT250" s="9"/>
      <c r="BAU250" s="9"/>
      <c r="BAV250" s="9"/>
      <c r="BAW250" s="9"/>
      <c r="BAX250" s="9"/>
      <c r="BAY250" s="9"/>
      <c r="BAZ250" s="9"/>
      <c r="BBA250" s="9"/>
      <c r="BBB250" s="9"/>
      <c r="BBC250" s="9"/>
      <c r="BBD250" s="9"/>
      <c r="BBE250" s="9"/>
      <c r="BBF250" s="9"/>
      <c r="BBG250" s="9"/>
      <c r="BBH250" s="9"/>
      <c r="BBI250" s="9"/>
      <c r="BBJ250" s="9"/>
      <c r="BBK250" s="9"/>
      <c r="BBL250" s="9"/>
      <c r="BBM250" s="9"/>
      <c r="BBN250" s="9"/>
      <c r="BBO250" s="9"/>
      <c r="BBP250" s="9"/>
      <c r="BBQ250" s="9"/>
      <c r="BBR250" s="9"/>
      <c r="BBS250" s="9"/>
      <c r="BBT250" s="9"/>
      <c r="BBU250" s="9"/>
      <c r="BBV250" s="9"/>
      <c r="BBW250" s="9"/>
      <c r="BBX250" s="9"/>
      <c r="BBY250" s="9"/>
      <c r="BBZ250" s="9"/>
      <c r="BCA250" s="9"/>
      <c r="BCB250" s="9"/>
      <c r="BCC250" s="9"/>
      <c r="BCD250" s="9"/>
      <c r="BCE250" s="9"/>
      <c r="BCF250" s="9"/>
      <c r="BCG250" s="9"/>
      <c r="BCH250" s="9"/>
      <c r="BCI250" s="9"/>
      <c r="BCJ250" s="9"/>
      <c r="BCK250" s="9"/>
      <c r="BCL250" s="9"/>
      <c r="BCM250" s="9"/>
      <c r="BCN250" s="9"/>
      <c r="BCO250" s="9"/>
      <c r="BCP250" s="9"/>
      <c r="BCQ250" s="9"/>
      <c r="BCR250" s="9"/>
      <c r="BCS250" s="9"/>
      <c r="BCT250" s="9"/>
      <c r="BCU250" s="9"/>
      <c r="BCV250" s="9"/>
      <c r="BCW250" s="9"/>
      <c r="BCX250" s="9"/>
      <c r="BCY250" s="9"/>
      <c r="BCZ250" s="9"/>
      <c r="BDA250" s="9"/>
      <c r="BDB250" s="9"/>
      <c r="BDC250" s="9"/>
      <c r="BDD250" s="9"/>
      <c r="BDE250" s="9"/>
      <c r="BDF250" s="9"/>
      <c r="BDG250" s="9"/>
      <c r="BDH250" s="9"/>
      <c r="BDI250" s="9"/>
      <c r="BDJ250" s="9"/>
      <c r="BDK250" s="9"/>
      <c r="BDL250" s="9"/>
      <c r="BDM250" s="9"/>
      <c r="BDN250" s="9"/>
      <c r="BDO250" s="9"/>
      <c r="BDP250" s="9"/>
      <c r="BDQ250" s="9"/>
      <c r="BDR250" s="9"/>
      <c r="BDS250" s="9"/>
      <c r="BDT250" s="9"/>
      <c r="BDU250" s="9"/>
      <c r="BDV250" s="9"/>
      <c r="BDW250" s="9"/>
      <c r="BDX250" s="9"/>
      <c r="BDY250" s="9"/>
      <c r="BDZ250" s="9"/>
      <c r="BEA250" s="9"/>
      <c r="BEB250" s="9"/>
      <c r="BEC250" s="9"/>
      <c r="BED250" s="9"/>
      <c r="BEE250" s="9"/>
      <c r="BEF250" s="9"/>
      <c r="BEG250" s="9"/>
      <c r="BEH250" s="9"/>
      <c r="BEI250" s="9"/>
      <c r="BEJ250" s="9"/>
      <c r="BEK250" s="9"/>
      <c r="BEL250" s="9"/>
      <c r="BEM250" s="9"/>
      <c r="BEN250" s="9"/>
      <c r="BEO250" s="9"/>
      <c r="BEP250" s="9"/>
      <c r="BEQ250" s="9"/>
      <c r="BER250" s="9"/>
      <c r="BES250" s="9"/>
      <c r="BET250" s="9"/>
      <c r="BEU250" s="9"/>
      <c r="BEV250" s="9"/>
      <c r="BEW250" s="9"/>
      <c r="BEX250" s="9"/>
      <c r="BEY250" s="9"/>
      <c r="BEZ250" s="9"/>
      <c r="BFA250" s="9"/>
      <c r="BFB250" s="9"/>
      <c r="BFC250" s="9"/>
      <c r="BFD250" s="9"/>
      <c r="BFE250" s="9"/>
      <c r="BFF250" s="9"/>
      <c r="BFG250" s="9"/>
      <c r="BFH250" s="9"/>
      <c r="BFI250" s="9"/>
      <c r="BFJ250" s="9"/>
      <c r="BFK250" s="9"/>
      <c r="BFL250" s="9"/>
      <c r="BFM250" s="9"/>
      <c r="BFN250" s="9"/>
      <c r="BFO250" s="9"/>
      <c r="BFP250" s="9"/>
      <c r="BFQ250" s="9"/>
      <c r="BFR250" s="9"/>
      <c r="BFS250" s="9"/>
      <c r="BFT250" s="9"/>
      <c r="BFU250" s="9"/>
      <c r="BFV250" s="9"/>
      <c r="BFW250" s="9"/>
      <c r="BFX250" s="9"/>
      <c r="BFY250" s="9"/>
      <c r="BFZ250" s="9"/>
      <c r="BGA250" s="9"/>
      <c r="BGB250" s="9"/>
      <c r="BGC250" s="9"/>
      <c r="BGD250" s="9"/>
      <c r="BGE250" s="9"/>
      <c r="BGF250" s="9"/>
      <c r="BGG250" s="9"/>
      <c r="BGH250" s="9"/>
      <c r="BGI250" s="9"/>
      <c r="BGJ250" s="9"/>
      <c r="BGK250" s="9"/>
      <c r="BGL250" s="9"/>
      <c r="BGM250" s="9"/>
      <c r="BGN250" s="9"/>
      <c r="BGO250" s="9"/>
      <c r="BGP250" s="9"/>
      <c r="BGQ250" s="9"/>
      <c r="BGR250" s="9"/>
      <c r="BGS250" s="9"/>
      <c r="BGT250" s="9"/>
      <c r="BGU250" s="9"/>
      <c r="BGV250" s="9"/>
      <c r="BGW250" s="9"/>
      <c r="BGX250" s="9"/>
      <c r="BGY250" s="9"/>
      <c r="BGZ250" s="9"/>
      <c r="BHA250" s="9"/>
      <c r="BHB250" s="9"/>
      <c r="BHC250" s="9"/>
      <c r="BHD250" s="9"/>
      <c r="BHE250" s="9"/>
      <c r="BHF250" s="9"/>
      <c r="BHG250" s="9"/>
      <c r="BHH250" s="9"/>
      <c r="BHI250" s="9"/>
      <c r="BHJ250" s="9"/>
      <c r="BHK250" s="9"/>
      <c r="BHL250" s="9"/>
      <c r="BHM250" s="9"/>
      <c r="BHN250" s="9"/>
      <c r="BHO250" s="9"/>
      <c r="BHP250" s="9"/>
      <c r="BHQ250" s="9"/>
      <c r="BHR250" s="9"/>
      <c r="BHS250" s="9"/>
      <c r="BHT250" s="9"/>
      <c r="BHU250" s="9"/>
      <c r="BHV250" s="9"/>
      <c r="BHW250" s="9"/>
      <c r="BHX250" s="9"/>
      <c r="BHY250" s="9"/>
      <c r="BHZ250" s="9"/>
      <c r="BIA250" s="9"/>
      <c r="BIB250" s="9"/>
      <c r="BIC250" s="9"/>
      <c r="BID250" s="9"/>
      <c r="BIE250" s="9"/>
      <c r="BIF250" s="9"/>
      <c r="BIG250" s="9"/>
      <c r="BIH250" s="9"/>
      <c r="BII250" s="9"/>
      <c r="BIJ250" s="9"/>
      <c r="BIK250" s="9"/>
      <c r="BIL250" s="9"/>
      <c r="BIM250" s="9"/>
      <c r="BIN250" s="9"/>
      <c r="BIO250" s="9"/>
      <c r="BIP250" s="9"/>
      <c r="BIQ250" s="9"/>
      <c r="BIR250" s="9"/>
      <c r="BIS250" s="9"/>
      <c r="BIT250" s="9"/>
      <c r="BIU250" s="9"/>
      <c r="BIV250" s="9"/>
      <c r="BIW250" s="9"/>
      <c r="BIX250" s="9"/>
      <c r="BIY250" s="9"/>
      <c r="BIZ250" s="9"/>
      <c r="BJA250" s="9"/>
      <c r="BJB250" s="9"/>
      <c r="BJC250" s="9"/>
      <c r="BJD250" s="9"/>
      <c r="BJE250" s="9"/>
      <c r="BJF250" s="9"/>
      <c r="BJG250" s="9"/>
      <c r="BJH250" s="9"/>
      <c r="BJI250" s="9"/>
      <c r="BJJ250" s="9"/>
      <c r="BJK250" s="9"/>
      <c r="BJL250" s="9"/>
      <c r="BJM250" s="9"/>
      <c r="BJN250" s="9"/>
      <c r="BJO250" s="9"/>
      <c r="BJP250" s="9"/>
      <c r="BJQ250" s="9"/>
      <c r="BJR250" s="9"/>
      <c r="BJS250" s="9"/>
      <c r="BJT250" s="9"/>
      <c r="BJU250" s="9"/>
      <c r="BJV250" s="9"/>
      <c r="BJW250" s="9"/>
      <c r="BJX250" s="9"/>
      <c r="BJY250" s="9"/>
      <c r="BJZ250" s="9"/>
      <c r="BKA250" s="9"/>
      <c r="BKB250" s="9"/>
      <c r="BKC250" s="9"/>
      <c r="BKD250" s="9"/>
      <c r="BKE250" s="9"/>
      <c r="BKF250" s="9"/>
      <c r="BKG250" s="9"/>
      <c r="BKH250" s="9"/>
      <c r="BKI250" s="9"/>
      <c r="BKJ250" s="9"/>
      <c r="BKK250" s="9"/>
      <c r="BKL250" s="9"/>
      <c r="BKM250" s="9"/>
      <c r="BKN250" s="9"/>
      <c r="BKO250" s="9"/>
      <c r="BKP250" s="9"/>
      <c r="BKQ250" s="9"/>
      <c r="BKR250" s="9"/>
      <c r="BKS250" s="9"/>
      <c r="BKT250" s="9"/>
      <c r="BKU250" s="9"/>
      <c r="BKV250" s="9"/>
      <c r="BKW250" s="9"/>
      <c r="BKX250" s="9"/>
      <c r="BKY250" s="9"/>
      <c r="BKZ250" s="9"/>
      <c r="BLA250" s="9"/>
      <c r="BLB250" s="9"/>
      <c r="BLC250" s="9"/>
      <c r="BLD250" s="9"/>
      <c r="BLE250" s="9"/>
      <c r="BLF250" s="9"/>
      <c r="BLG250" s="9"/>
      <c r="BLH250" s="9"/>
      <c r="BLI250" s="9"/>
      <c r="BLJ250" s="9"/>
      <c r="BLK250" s="9"/>
      <c r="BLL250" s="9"/>
      <c r="BLM250" s="9"/>
      <c r="BLN250" s="9"/>
      <c r="BLO250" s="9"/>
      <c r="BLP250" s="9"/>
      <c r="BLQ250" s="9"/>
      <c r="BLR250" s="9"/>
      <c r="BLS250" s="9"/>
      <c r="BLT250" s="9"/>
      <c r="BLU250" s="9"/>
      <c r="BLV250" s="9"/>
      <c r="BLW250" s="9"/>
      <c r="BLX250" s="9"/>
      <c r="BLY250" s="9"/>
      <c r="BLZ250" s="9"/>
      <c r="BMA250" s="9"/>
      <c r="BMB250" s="9"/>
      <c r="BMC250" s="9"/>
      <c r="BMD250" s="9"/>
      <c r="BME250" s="9"/>
      <c r="BMF250" s="9"/>
      <c r="BMG250" s="9"/>
      <c r="BMH250" s="9"/>
      <c r="BMI250" s="9"/>
      <c r="BMJ250" s="9"/>
      <c r="BMK250" s="9"/>
      <c r="BML250" s="9"/>
      <c r="BMM250" s="9"/>
      <c r="BMN250" s="9"/>
      <c r="BMO250" s="9"/>
      <c r="BMP250" s="9"/>
      <c r="BMQ250" s="9"/>
      <c r="BMR250" s="9"/>
      <c r="BMS250" s="9"/>
      <c r="BMT250" s="9"/>
      <c r="BMU250" s="9"/>
      <c r="BMV250" s="9"/>
      <c r="BMW250" s="9"/>
      <c r="BMX250" s="9"/>
      <c r="BMY250" s="9"/>
      <c r="BMZ250" s="9"/>
      <c r="BNA250" s="9"/>
      <c r="BNB250" s="9"/>
      <c r="BNC250" s="9"/>
      <c r="BND250" s="9"/>
      <c r="BNE250" s="9"/>
      <c r="BNF250" s="9"/>
      <c r="BNG250" s="9"/>
      <c r="BNH250" s="9"/>
      <c r="BNI250" s="9"/>
      <c r="BNJ250" s="9"/>
      <c r="BNK250" s="9"/>
      <c r="BNL250" s="9"/>
      <c r="BNM250" s="9"/>
      <c r="BNN250" s="9"/>
      <c r="BNO250" s="9"/>
      <c r="BNP250" s="9"/>
      <c r="BNQ250" s="9"/>
      <c r="BNR250" s="9"/>
      <c r="BNS250" s="9"/>
      <c r="BNT250" s="9"/>
      <c r="BNU250" s="9"/>
      <c r="BNV250" s="9"/>
      <c r="BNW250" s="9"/>
      <c r="BNX250" s="9"/>
      <c r="BNY250" s="9"/>
      <c r="BNZ250" s="9"/>
      <c r="BOA250" s="9"/>
      <c r="BOB250" s="9"/>
      <c r="BOC250" s="9"/>
      <c r="BOD250" s="9"/>
      <c r="BOE250" s="9"/>
      <c r="BOF250" s="9"/>
      <c r="BOG250" s="9"/>
      <c r="BOH250" s="9"/>
      <c r="BOI250" s="9"/>
      <c r="BOJ250" s="9"/>
      <c r="BOK250" s="9"/>
      <c r="BOL250" s="9"/>
      <c r="BOM250" s="9"/>
      <c r="BON250" s="9"/>
      <c r="BOO250" s="9"/>
      <c r="BOP250" s="9"/>
      <c r="BOQ250" s="9"/>
      <c r="BOR250" s="9"/>
      <c r="BOS250" s="9"/>
      <c r="BOT250" s="9"/>
      <c r="BOU250" s="9"/>
      <c r="BOV250" s="9"/>
      <c r="BOW250" s="9"/>
      <c r="BOX250" s="9"/>
      <c r="BOY250" s="9"/>
      <c r="BOZ250" s="9"/>
      <c r="BPA250" s="9"/>
      <c r="BPB250" s="9"/>
      <c r="BPC250" s="9"/>
      <c r="BPD250" s="9"/>
      <c r="BPE250" s="9"/>
      <c r="BPF250" s="9"/>
      <c r="BPG250" s="9"/>
      <c r="BPH250" s="9"/>
      <c r="BPI250" s="9"/>
      <c r="BPJ250" s="9"/>
      <c r="BPK250" s="9"/>
      <c r="BPL250" s="9"/>
      <c r="BPM250" s="9"/>
      <c r="BPN250" s="9"/>
      <c r="BPO250" s="9"/>
      <c r="BPP250" s="9"/>
      <c r="BPQ250" s="9"/>
      <c r="BPR250" s="9"/>
      <c r="BPS250" s="9"/>
      <c r="BPT250" s="9"/>
      <c r="BPU250" s="9"/>
      <c r="BPV250" s="9"/>
      <c r="BPW250" s="9"/>
      <c r="BPX250" s="9"/>
      <c r="BPY250" s="9"/>
      <c r="BPZ250" s="9"/>
      <c r="BQA250" s="9"/>
      <c r="BQB250" s="9"/>
      <c r="BQC250" s="9"/>
      <c r="BQD250" s="9"/>
      <c r="BQE250" s="9"/>
      <c r="BQF250" s="9"/>
      <c r="BQG250" s="9"/>
      <c r="BQH250" s="9"/>
      <c r="BQI250" s="9"/>
      <c r="BQJ250" s="9"/>
      <c r="BQK250" s="9"/>
      <c r="BQL250" s="9"/>
      <c r="BQM250" s="9"/>
      <c r="BQN250" s="9"/>
      <c r="BQO250" s="9"/>
      <c r="BQP250" s="9"/>
      <c r="BQQ250" s="9"/>
      <c r="BQR250" s="9"/>
      <c r="BQS250" s="9"/>
      <c r="BQT250" s="9"/>
      <c r="BQU250" s="9"/>
      <c r="BQV250" s="9"/>
      <c r="BQW250" s="9"/>
      <c r="BQX250" s="9"/>
      <c r="BQY250" s="9"/>
      <c r="BQZ250" s="9"/>
      <c r="BRA250" s="9"/>
      <c r="BRB250" s="9"/>
      <c r="BRC250" s="9"/>
      <c r="BRD250" s="9"/>
      <c r="BRE250" s="9"/>
      <c r="BRF250" s="9"/>
      <c r="BRG250" s="9"/>
      <c r="BRH250" s="9"/>
      <c r="BRI250" s="9"/>
      <c r="BRJ250" s="9"/>
      <c r="BRK250" s="9"/>
      <c r="BRL250" s="9"/>
      <c r="BRM250" s="9"/>
      <c r="BRN250" s="9"/>
      <c r="BRO250" s="9"/>
      <c r="BRP250" s="9"/>
      <c r="BRQ250" s="9"/>
      <c r="BRR250" s="9"/>
      <c r="BRS250" s="9"/>
      <c r="BRT250" s="9"/>
      <c r="BRU250" s="9"/>
      <c r="BRV250" s="9"/>
      <c r="BRW250" s="9"/>
      <c r="BRX250" s="9"/>
      <c r="BRY250" s="9"/>
      <c r="BRZ250" s="9"/>
      <c r="BSA250" s="9"/>
      <c r="BSB250" s="9"/>
      <c r="BSC250" s="9"/>
      <c r="BSD250" s="9"/>
    </row>
    <row r="251" ht="14.25" customHeight="1">
      <c r="A251" s="9">
        <v>0.0</v>
      </c>
      <c r="B251" s="9" t="s">
        <v>11947</v>
      </c>
      <c r="C251" s="9" t="s">
        <v>11948</v>
      </c>
      <c r="D251" s="9" t="s">
        <v>11948</v>
      </c>
      <c r="E251" s="9"/>
      <c r="F251" s="9">
        <v>12.0</v>
      </c>
      <c r="G251" s="9" t="s">
        <v>13951</v>
      </c>
      <c r="H251" s="9"/>
      <c r="I251" s="9"/>
      <c r="J251" s="9"/>
      <c r="K251" s="9">
        <v>8.0</v>
      </c>
      <c r="L251" s="9">
        <v>4.0</v>
      </c>
      <c r="M251" s="9"/>
      <c r="N251" s="9"/>
      <c r="O251" s="9"/>
      <c r="P251" s="9">
        <v>0.0</v>
      </c>
      <c r="Q251" s="9" t="s">
        <v>13952</v>
      </c>
      <c r="R251" s="9"/>
      <c r="S251" s="9" t="s">
        <v>3591</v>
      </c>
      <c r="T251" s="9" t="s">
        <v>3590</v>
      </c>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c r="DN251" s="9"/>
      <c r="DO251" s="9"/>
      <c r="DP251" s="9"/>
      <c r="DQ251" s="9"/>
      <c r="DR251" s="9"/>
      <c r="DS251" s="9"/>
      <c r="DT251" s="9"/>
      <c r="DU251" s="9"/>
      <c r="DV251" s="9"/>
      <c r="DW251" s="9"/>
      <c r="DX251" s="9"/>
      <c r="DY251" s="9"/>
      <c r="DZ251" s="9"/>
      <c r="EA251" s="9"/>
      <c r="EB251" s="9"/>
      <c r="EC251" s="9"/>
      <c r="ED251" s="9"/>
      <c r="EE251" s="9"/>
      <c r="EF251" s="9"/>
      <c r="EG251" s="9"/>
      <c r="EH251" s="9"/>
      <c r="EI251" s="9"/>
      <c r="EJ251" s="9"/>
      <c r="EK251" s="9"/>
      <c r="EL251" s="9"/>
      <c r="EM251" s="9"/>
      <c r="EN251" s="9"/>
      <c r="EO251" s="9"/>
      <c r="EP251" s="9"/>
      <c r="EQ251" s="9"/>
      <c r="ER251" s="9"/>
      <c r="ES251" s="9"/>
      <c r="ET251" s="9"/>
      <c r="EU251" s="9"/>
      <c r="EV251" s="9"/>
      <c r="EW251" s="9"/>
      <c r="EX251" s="9"/>
      <c r="EY251" s="9"/>
      <c r="EZ251" s="9"/>
      <c r="FA251" s="9"/>
      <c r="FB251" s="9"/>
      <c r="FC251" s="9"/>
      <c r="FD251" s="9"/>
      <c r="FE251" s="9"/>
      <c r="FF251" s="9"/>
      <c r="FG251" s="9"/>
      <c r="FH251" s="9"/>
      <c r="FI251" s="9"/>
      <c r="FJ251" s="9"/>
      <c r="FK251" s="9"/>
      <c r="FL251" s="9"/>
      <c r="FM251" s="9"/>
      <c r="FN251" s="9"/>
      <c r="FO251" s="9"/>
      <c r="FP251" s="9"/>
      <c r="FQ251" s="9"/>
      <c r="FR251" s="9"/>
      <c r="FS251" s="9"/>
      <c r="FT251" s="9"/>
      <c r="FU251" s="9"/>
      <c r="FV251" s="9"/>
      <c r="FW251" s="9"/>
      <c r="FX251" s="9"/>
      <c r="FY251" s="9"/>
      <c r="FZ251" s="9"/>
      <c r="GA251" s="9"/>
      <c r="GB251" s="9"/>
      <c r="GC251" s="9"/>
      <c r="GD251" s="9"/>
      <c r="GE251" s="9"/>
      <c r="GF251" s="9"/>
      <c r="GG251" s="9"/>
      <c r="GH251" s="9"/>
      <c r="GI251" s="9"/>
      <c r="GJ251" s="9"/>
      <c r="GK251" s="9"/>
      <c r="GL251" s="9"/>
      <c r="GM251" s="9"/>
      <c r="GN251" s="9"/>
      <c r="GO251" s="9"/>
      <c r="GP251" s="9"/>
      <c r="GQ251" s="9"/>
      <c r="GR251" s="9"/>
      <c r="GS251" s="9"/>
      <c r="GT251" s="9"/>
      <c r="GU251" s="9"/>
      <c r="GV251" s="9"/>
      <c r="GW251" s="9"/>
      <c r="GX251" s="9"/>
      <c r="GY251" s="9"/>
      <c r="GZ251" s="9"/>
      <c r="HA251" s="9"/>
      <c r="HB251" s="9"/>
      <c r="HC251" s="9"/>
      <c r="HD251" s="9"/>
      <c r="HE251" s="9"/>
      <c r="HF251" s="9"/>
      <c r="HG251" s="9"/>
      <c r="HH251" s="9"/>
      <c r="HI251" s="9"/>
      <c r="HJ251" s="9"/>
      <c r="HK251" s="9"/>
      <c r="HL251" s="9"/>
      <c r="HM251" s="9"/>
      <c r="HN251" s="9"/>
      <c r="HO251" s="9"/>
      <c r="HP251" s="9"/>
      <c r="HQ251" s="9"/>
      <c r="HR251" s="9"/>
      <c r="HS251" s="9"/>
      <c r="HT251" s="9"/>
      <c r="HU251" s="9"/>
      <c r="HV251" s="9"/>
      <c r="HW251" s="9"/>
      <c r="HX251" s="9"/>
      <c r="HY251" s="9"/>
      <c r="HZ251" s="9"/>
      <c r="IA251" s="9"/>
      <c r="IB251" s="9"/>
      <c r="IC251" s="9"/>
      <c r="ID251" s="9"/>
      <c r="IE251" s="9"/>
      <c r="IF251" s="9"/>
      <c r="IG251" s="9"/>
      <c r="IH251" s="9"/>
      <c r="II251" s="9"/>
      <c r="IJ251" s="9"/>
      <c r="IK251" s="9"/>
      <c r="IL251" s="9"/>
      <c r="IM251" s="9"/>
      <c r="IN251" s="9"/>
      <c r="IO251" s="9"/>
      <c r="IP251" s="9"/>
      <c r="IQ251" s="9"/>
      <c r="IR251" s="9"/>
      <c r="IS251" s="9"/>
      <c r="IT251" s="9"/>
      <c r="IU251" s="9"/>
      <c r="IV251" s="9"/>
      <c r="IW251" s="9"/>
      <c r="IX251" s="9"/>
      <c r="IY251" s="9"/>
      <c r="IZ251" s="9"/>
      <c r="JA251" s="9"/>
      <c r="JB251" s="9"/>
      <c r="JC251" s="9"/>
      <c r="JD251" s="9"/>
      <c r="JE251" s="9"/>
      <c r="JF251" s="9"/>
      <c r="JG251" s="9"/>
      <c r="JH251" s="9"/>
      <c r="JI251" s="9"/>
      <c r="JJ251" s="9"/>
      <c r="JK251" s="9"/>
      <c r="JL251" s="9"/>
      <c r="JM251" s="9"/>
      <c r="JN251" s="9"/>
      <c r="JO251" s="9"/>
      <c r="JP251" s="9"/>
      <c r="JQ251" s="9"/>
      <c r="JR251" s="9"/>
      <c r="JS251" s="9"/>
      <c r="JT251" s="9"/>
      <c r="JU251" s="9"/>
      <c r="JV251" s="9"/>
      <c r="JW251" s="9"/>
      <c r="JX251" s="9"/>
      <c r="JY251" s="9"/>
      <c r="JZ251" s="9"/>
      <c r="KA251" s="9"/>
      <c r="KB251" s="9"/>
      <c r="KC251" s="9"/>
      <c r="KD251" s="9"/>
      <c r="KE251" s="9"/>
      <c r="KF251" s="9"/>
      <c r="KG251" s="9"/>
      <c r="KH251" s="9"/>
      <c r="KI251" s="9"/>
      <c r="KJ251" s="9"/>
      <c r="KK251" s="9"/>
      <c r="KL251" s="9"/>
      <c r="KM251" s="9"/>
      <c r="KN251" s="9"/>
      <c r="KO251" s="9"/>
      <c r="KP251" s="9"/>
      <c r="KQ251" s="9"/>
      <c r="KR251" s="9"/>
      <c r="KS251" s="9"/>
      <c r="KT251" s="9"/>
      <c r="KU251" s="9"/>
      <c r="KV251" s="9"/>
      <c r="KW251" s="9"/>
      <c r="KX251" s="9"/>
      <c r="KY251" s="9"/>
      <c r="KZ251" s="9"/>
      <c r="LA251" s="9"/>
      <c r="LB251" s="9"/>
      <c r="LC251" s="9"/>
      <c r="LD251" s="9"/>
      <c r="LE251" s="9"/>
      <c r="LF251" s="9"/>
      <c r="LG251" s="9"/>
      <c r="LH251" s="9"/>
      <c r="LI251" s="9"/>
      <c r="LJ251" s="9"/>
      <c r="LK251" s="9"/>
      <c r="LL251" s="9"/>
      <c r="LM251" s="9"/>
      <c r="LN251" s="9"/>
      <c r="LO251" s="9"/>
      <c r="LP251" s="9"/>
      <c r="LQ251" s="9"/>
      <c r="LR251" s="9"/>
      <c r="LS251" s="9"/>
      <c r="LT251" s="9"/>
      <c r="LU251" s="9"/>
      <c r="LV251" s="9"/>
      <c r="LW251" s="9"/>
      <c r="LX251" s="9"/>
      <c r="LY251" s="9"/>
      <c r="LZ251" s="9"/>
      <c r="MA251" s="9"/>
      <c r="MB251" s="9"/>
      <c r="MC251" s="9"/>
      <c r="MD251" s="9"/>
      <c r="ME251" s="9"/>
      <c r="MF251" s="9"/>
      <c r="MG251" s="9"/>
      <c r="MH251" s="9"/>
      <c r="MI251" s="9"/>
      <c r="MJ251" s="9"/>
      <c r="MK251" s="9"/>
      <c r="ML251" s="9"/>
      <c r="MM251" s="9"/>
      <c r="MN251" s="9"/>
      <c r="MO251" s="9"/>
      <c r="MP251" s="9"/>
      <c r="MQ251" s="9"/>
      <c r="MR251" s="9"/>
      <c r="MS251" s="9"/>
      <c r="MT251" s="9"/>
      <c r="MU251" s="9"/>
      <c r="MV251" s="9"/>
      <c r="MW251" s="9"/>
      <c r="MX251" s="9"/>
      <c r="MY251" s="9"/>
      <c r="MZ251" s="9"/>
      <c r="NA251" s="9"/>
      <c r="NB251" s="9"/>
      <c r="NC251" s="9"/>
      <c r="ND251" s="9"/>
      <c r="NE251" s="9"/>
      <c r="NF251" s="9"/>
      <c r="NG251" s="9"/>
      <c r="NH251" s="9"/>
      <c r="NI251" s="9"/>
      <c r="NJ251" s="9"/>
      <c r="NK251" s="9"/>
      <c r="NL251" s="9"/>
      <c r="NM251" s="9"/>
      <c r="NN251" s="9"/>
      <c r="NO251" s="9"/>
      <c r="NP251" s="9"/>
      <c r="NQ251" s="9"/>
      <c r="NR251" s="9"/>
      <c r="NS251" s="9"/>
      <c r="NT251" s="9"/>
      <c r="NU251" s="9"/>
      <c r="NV251" s="9"/>
      <c r="NW251" s="9"/>
      <c r="NX251" s="9"/>
      <c r="NY251" s="9"/>
      <c r="NZ251" s="9"/>
      <c r="OA251" s="9"/>
      <c r="OB251" s="9"/>
      <c r="OC251" s="9"/>
      <c r="OD251" s="9"/>
      <c r="OE251" s="9"/>
      <c r="OF251" s="9"/>
      <c r="OG251" s="9"/>
      <c r="OH251" s="9"/>
      <c r="OI251" s="9"/>
      <c r="OJ251" s="9"/>
      <c r="OK251" s="9"/>
      <c r="OL251" s="9"/>
      <c r="OM251" s="9"/>
      <c r="ON251" s="9"/>
      <c r="OO251" s="9"/>
      <c r="OP251" s="9"/>
      <c r="OQ251" s="9"/>
      <c r="OR251" s="9"/>
      <c r="OS251" s="9"/>
      <c r="OT251" s="9"/>
      <c r="OU251" s="9"/>
      <c r="OV251" s="9"/>
      <c r="OW251" s="9"/>
      <c r="OX251" s="9"/>
      <c r="OY251" s="9"/>
      <c r="OZ251" s="9"/>
      <c r="PA251" s="9"/>
      <c r="PB251" s="9"/>
      <c r="PC251" s="9"/>
      <c r="PD251" s="9"/>
      <c r="PE251" s="9"/>
      <c r="PF251" s="9"/>
      <c r="PG251" s="9"/>
      <c r="PH251" s="9"/>
      <c r="PI251" s="9"/>
      <c r="PJ251" s="9"/>
      <c r="PK251" s="9"/>
      <c r="PL251" s="9"/>
      <c r="PM251" s="9"/>
      <c r="PN251" s="9"/>
      <c r="PO251" s="9"/>
      <c r="PP251" s="9"/>
      <c r="PQ251" s="9"/>
      <c r="PR251" s="9"/>
      <c r="PS251" s="9"/>
      <c r="PT251" s="9"/>
      <c r="PU251" s="9"/>
      <c r="PV251" s="9"/>
      <c r="PW251" s="9"/>
      <c r="PX251" s="9"/>
      <c r="PY251" s="9"/>
      <c r="PZ251" s="9"/>
      <c r="QA251" s="9"/>
      <c r="QB251" s="9"/>
      <c r="QC251" s="9"/>
      <c r="QD251" s="9"/>
      <c r="QE251" s="9"/>
      <c r="QF251" s="9"/>
      <c r="QG251" s="9"/>
      <c r="QH251" s="9"/>
      <c r="QI251" s="9"/>
      <c r="QJ251" s="9"/>
      <c r="QK251" s="9"/>
      <c r="QL251" s="9"/>
      <c r="QM251" s="9"/>
      <c r="QN251" s="9"/>
      <c r="QO251" s="9"/>
      <c r="QP251" s="9"/>
      <c r="QQ251" s="9"/>
      <c r="QR251" s="9"/>
      <c r="QS251" s="9"/>
      <c r="QT251" s="9"/>
      <c r="QU251" s="9"/>
      <c r="QV251" s="9"/>
      <c r="QW251" s="9"/>
      <c r="QX251" s="9"/>
      <c r="QY251" s="9"/>
      <c r="QZ251" s="9"/>
      <c r="RA251" s="9"/>
      <c r="RB251" s="9"/>
      <c r="RC251" s="9"/>
      <c r="RD251" s="9"/>
      <c r="RE251" s="9"/>
      <c r="RF251" s="9"/>
      <c r="RG251" s="9"/>
      <c r="RH251" s="9"/>
      <c r="RI251" s="9"/>
      <c r="RJ251" s="9"/>
      <c r="RK251" s="9"/>
      <c r="RL251" s="9"/>
      <c r="RM251" s="9"/>
      <c r="RN251" s="9"/>
      <c r="RO251" s="9"/>
      <c r="RP251" s="9"/>
      <c r="RQ251" s="9"/>
      <c r="RR251" s="9"/>
      <c r="RS251" s="9"/>
      <c r="RT251" s="9"/>
      <c r="RU251" s="9"/>
      <c r="RV251" s="9"/>
      <c r="RW251" s="9"/>
      <c r="RX251" s="9"/>
      <c r="RY251" s="9"/>
      <c r="RZ251" s="9"/>
      <c r="SA251" s="9"/>
      <c r="SB251" s="9"/>
      <c r="SC251" s="9"/>
      <c r="SD251" s="9"/>
      <c r="SE251" s="9"/>
      <c r="SF251" s="9"/>
      <c r="SG251" s="9"/>
      <c r="SH251" s="9"/>
      <c r="SI251" s="9"/>
      <c r="SJ251" s="9"/>
      <c r="SK251" s="9"/>
      <c r="SL251" s="9"/>
      <c r="SM251" s="9"/>
      <c r="SN251" s="9"/>
      <c r="SO251" s="9"/>
      <c r="SP251" s="9"/>
      <c r="SQ251" s="9"/>
      <c r="SR251" s="9"/>
      <c r="SS251" s="9"/>
      <c r="ST251" s="9"/>
      <c r="SU251" s="9"/>
      <c r="SV251" s="9"/>
      <c r="SW251" s="9"/>
      <c r="SX251" s="9"/>
      <c r="SY251" s="9"/>
      <c r="SZ251" s="9"/>
      <c r="TA251" s="9"/>
      <c r="TB251" s="9"/>
      <c r="TC251" s="9"/>
      <c r="TD251" s="9"/>
      <c r="TE251" s="9"/>
      <c r="TF251" s="9"/>
      <c r="TG251" s="9"/>
      <c r="TH251" s="9"/>
      <c r="TI251" s="9"/>
      <c r="TJ251" s="9"/>
      <c r="TK251" s="9"/>
      <c r="TL251" s="9"/>
      <c r="TM251" s="9"/>
      <c r="TN251" s="9"/>
      <c r="TO251" s="9"/>
      <c r="ANB251" s="9"/>
      <c r="ANC251" s="9"/>
      <c r="AND251" s="9"/>
      <c r="ANE251" s="9"/>
      <c r="ANF251" s="9"/>
      <c r="ANG251" s="9"/>
      <c r="ANH251" s="9"/>
      <c r="ANI251" s="9"/>
      <c r="ANJ251" s="9"/>
      <c r="ANK251" s="9"/>
      <c r="ANL251" s="9"/>
      <c r="ANM251" s="9"/>
      <c r="ANN251" s="9"/>
      <c r="ANO251" s="9"/>
      <c r="ANP251" s="9"/>
      <c r="ANQ251" s="9"/>
      <c r="ANR251" s="9"/>
      <c r="ANS251" s="9"/>
      <c r="ANT251" s="9"/>
      <c r="ANU251" s="9"/>
      <c r="ANV251" s="9"/>
      <c r="ANW251" s="9"/>
      <c r="ANX251" s="9"/>
      <c r="ANY251" s="9"/>
      <c r="ANZ251" s="9"/>
      <c r="AOA251" s="9"/>
      <c r="AOB251" s="9"/>
      <c r="AOC251" s="9"/>
      <c r="AOD251" s="9"/>
      <c r="AOE251" s="9"/>
      <c r="AOF251" s="9"/>
      <c r="AOG251" s="9"/>
      <c r="AOH251" s="9"/>
      <c r="AOI251" s="9"/>
      <c r="AOJ251" s="9"/>
      <c r="AOK251" s="9"/>
      <c r="AOL251" s="9"/>
      <c r="AOM251" s="9"/>
      <c r="AON251" s="9"/>
      <c r="AOO251" s="9"/>
      <c r="AOP251" s="9"/>
      <c r="AOQ251" s="9"/>
      <c r="AOR251" s="9"/>
      <c r="AOS251" s="9"/>
      <c r="AOT251" s="9"/>
      <c r="AOU251" s="9"/>
      <c r="AOV251" s="9"/>
      <c r="AOW251" s="9"/>
      <c r="AOX251" s="9"/>
      <c r="AOY251" s="9"/>
      <c r="AOZ251" s="9"/>
      <c r="APA251" s="9"/>
      <c r="APB251" s="9"/>
      <c r="APC251" s="9"/>
      <c r="APD251" s="9"/>
      <c r="APE251" s="9"/>
      <c r="APF251" s="9"/>
      <c r="APG251" s="9"/>
      <c r="APH251" s="9"/>
      <c r="API251" s="9"/>
      <c r="APJ251" s="9"/>
      <c r="APK251" s="9"/>
      <c r="APL251" s="9"/>
      <c r="APM251" s="9"/>
      <c r="APN251" s="9"/>
      <c r="APO251" s="9"/>
      <c r="APP251" s="9"/>
      <c r="APQ251" s="9"/>
      <c r="APR251" s="9"/>
      <c r="APS251" s="9"/>
      <c r="APT251" s="9"/>
      <c r="APU251" s="9"/>
      <c r="APV251" s="9"/>
      <c r="APW251" s="9"/>
      <c r="APX251" s="9"/>
      <c r="APY251" s="9"/>
      <c r="APZ251" s="9"/>
      <c r="AQA251" s="9"/>
      <c r="AQB251" s="9"/>
      <c r="AQC251" s="9"/>
      <c r="AQD251" s="9"/>
      <c r="AQE251" s="9"/>
      <c r="AQF251" s="9"/>
      <c r="AQG251" s="9"/>
      <c r="AQH251" s="9"/>
      <c r="AQI251" s="9"/>
      <c r="AQJ251" s="9"/>
      <c r="AQK251" s="9"/>
      <c r="AQL251" s="9"/>
      <c r="AQM251" s="9"/>
      <c r="AQN251" s="9"/>
      <c r="AQO251" s="9"/>
      <c r="AQP251" s="9"/>
      <c r="AQQ251" s="9"/>
      <c r="AQR251" s="9"/>
      <c r="AQS251" s="9"/>
      <c r="AQT251" s="9"/>
      <c r="AQU251" s="9"/>
      <c r="AQV251" s="9"/>
      <c r="AQW251" s="9"/>
      <c r="AQX251" s="9"/>
      <c r="AQY251" s="9"/>
      <c r="AQZ251" s="9"/>
      <c r="ARA251" s="9"/>
      <c r="ARB251" s="9"/>
      <c r="ARC251" s="9"/>
      <c r="ARD251" s="9"/>
      <c r="ARE251" s="9"/>
      <c r="ARF251" s="9"/>
      <c r="ARG251" s="9"/>
      <c r="ARH251" s="9"/>
      <c r="ARI251" s="9"/>
      <c r="ARJ251" s="9"/>
      <c r="ARK251" s="9"/>
      <c r="ARL251" s="9"/>
      <c r="ARM251" s="9"/>
      <c r="ARN251" s="9"/>
      <c r="ARO251" s="9"/>
      <c r="ARP251" s="9"/>
      <c r="ARQ251" s="9"/>
      <c r="ARR251" s="9"/>
      <c r="ARS251" s="9"/>
      <c r="ART251" s="9"/>
      <c r="ARU251" s="9"/>
      <c r="ARV251" s="9"/>
      <c r="ARW251" s="9"/>
      <c r="ARX251" s="9"/>
      <c r="ARY251" s="9"/>
      <c r="ARZ251" s="9"/>
      <c r="ASA251" s="9"/>
      <c r="ASB251" s="9"/>
      <c r="ASC251" s="9"/>
      <c r="ASD251" s="9"/>
      <c r="ASE251" s="9"/>
      <c r="ASF251" s="9"/>
      <c r="ASG251" s="9"/>
      <c r="ASH251" s="9"/>
      <c r="ASI251" s="9"/>
      <c r="ASJ251" s="9"/>
      <c r="ASK251" s="9"/>
      <c r="ASL251" s="9"/>
      <c r="ASM251" s="9"/>
      <c r="ASN251" s="9"/>
      <c r="ASO251" s="9"/>
      <c r="ASP251" s="9"/>
      <c r="ASQ251" s="9"/>
      <c r="ASR251" s="9"/>
      <c r="ASS251" s="9"/>
      <c r="AST251" s="9"/>
      <c r="ASU251" s="9"/>
      <c r="ASV251" s="9"/>
      <c r="ASW251" s="9"/>
      <c r="ASX251" s="9"/>
      <c r="ASY251" s="9"/>
      <c r="ASZ251" s="9"/>
      <c r="ATA251" s="9"/>
      <c r="ATB251" s="9"/>
      <c r="ATC251" s="9"/>
      <c r="ATD251" s="9"/>
      <c r="ATE251" s="9"/>
      <c r="ATF251" s="9"/>
      <c r="ATG251" s="9"/>
      <c r="ATH251" s="9"/>
      <c r="ATI251" s="9"/>
      <c r="ATJ251" s="9"/>
      <c r="ATK251" s="9"/>
      <c r="ATL251" s="9"/>
      <c r="ATM251" s="9"/>
      <c r="ATN251" s="9"/>
      <c r="ATO251" s="9"/>
      <c r="ATP251" s="9"/>
      <c r="ATQ251" s="9"/>
      <c r="ATR251" s="9"/>
      <c r="ATS251" s="9"/>
      <c r="ATT251" s="9"/>
      <c r="ATU251" s="9"/>
      <c r="ATV251" s="9"/>
      <c r="ATW251" s="9"/>
      <c r="ATX251" s="9"/>
      <c r="ATY251" s="9" t="s">
        <v>5691</v>
      </c>
      <c r="ATZ251" s="9" t="s">
        <v>5691</v>
      </c>
      <c r="AUA251" s="9" t="s">
        <v>13953</v>
      </c>
      <c r="AUB251" s="9"/>
      <c r="AUC251" s="9"/>
      <c r="AUD251" s="9"/>
      <c r="AUE251" s="9"/>
      <c r="AUF251" s="9"/>
      <c r="AUG251" s="9"/>
      <c r="AUH251" s="9"/>
      <c r="AUI251" s="9"/>
      <c r="AUJ251" s="9"/>
      <c r="AUK251" s="9"/>
      <c r="AUL251" s="9"/>
      <c r="AUM251" s="9"/>
      <c r="AUN251" s="9"/>
      <c r="AUO251" s="9"/>
      <c r="AUP251" s="9"/>
      <c r="AUQ251" s="9"/>
      <c r="AUR251" s="9"/>
      <c r="AUS251" s="9"/>
      <c r="AUT251" s="9"/>
      <c r="AUU251" s="9"/>
      <c r="AUV251" s="9"/>
      <c r="AUW251" s="9"/>
      <c r="AUX251" s="9"/>
      <c r="AUY251" s="9"/>
      <c r="AUZ251" s="9"/>
      <c r="AVA251" s="9"/>
      <c r="AVB251" s="9"/>
      <c r="AVC251" s="9"/>
      <c r="AVD251" s="9"/>
      <c r="AVE251" s="9"/>
      <c r="AVF251" s="9"/>
      <c r="AVG251" s="9"/>
      <c r="AVH251" s="9"/>
      <c r="AVI251" s="9"/>
      <c r="AVJ251" s="9"/>
      <c r="AVK251" s="9" t="s">
        <v>13954</v>
      </c>
      <c r="AVL251" s="9"/>
      <c r="AVM251" s="9"/>
      <c r="AVN251" s="9"/>
      <c r="AVO251" s="9"/>
      <c r="AVP251" s="9"/>
      <c r="AVQ251" s="9"/>
      <c r="AVR251" s="9"/>
      <c r="AVS251" s="9"/>
      <c r="AVT251" s="9"/>
      <c r="AVU251" s="9"/>
      <c r="AVV251" s="9"/>
      <c r="AVW251" s="9"/>
      <c r="AVX251" s="9"/>
      <c r="AVY251" s="9"/>
      <c r="AVZ251" s="9"/>
      <c r="AWA251" s="9"/>
      <c r="AWB251" s="9"/>
      <c r="AWC251" s="9"/>
      <c r="AWD251" s="9"/>
      <c r="AWE251" s="9"/>
      <c r="AWF251" s="9"/>
      <c r="AWG251" s="9"/>
      <c r="AWH251" s="9"/>
      <c r="AWI251" s="9"/>
      <c r="AWJ251" s="9"/>
      <c r="AWK251" s="9"/>
      <c r="AWL251" s="9"/>
      <c r="AWM251" s="9"/>
      <c r="AWN251" s="9"/>
      <c r="AWO251" s="9"/>
      <c r="AWP251" s="9"/>
      <c r="AWQ251" s="9"/>
      <c r="AWR251" s="9"/>
      <c r="AWS251" s="9"/>
      <c r="AWT251" s="9"/>
      <c r="AWU251" s="9"/>
      <c r="AWV251" s="9"/>
      <c r="AWW251" s="9"/>
      <c r="AWX251" s="9"/>
      <c r="AWY251" s="9"/>
      <c r="AWZ251" s="9"/>
      <c r="AXA251" s="9"/>
      <c r="AXB251" s="9" t="s">
        <v>5707</v>
      </c>
      <c r="AXC251" s="9"/>
      <c r="AXD251" s="9"/>
      <c r="AXE251" s="9"/>
      <c r="AXF251" s="9"/>
      <c r="AXG251" s="9"/>
      <c r="AXH251" s="9"/>
      <c r="AXI251" s="9"/>
      <c r="AXJ251" s="9"/>
      <c r="AXK251" s="9">
        <v>701.0</v>
      </c>
      <c r="AXL251" s="9" t="s">
        <v>3592</v>
      </c>
      <c r="AXM251" s="9">
        <v>526.0</v>
      </c>
      <c r="AXN251" s="9"/>
      <c r="AXO251" s="9"/>
      <c r="AXP251" s="9"/>
      <c r="AXQ251" s="9"/>
      <c r="AXR251" s="9"/>
      <c r="AXS251" s="9"/>
      <c r="AXT251" s="9"/>
      <c r="AXU251" s="9"/>
      <c r="AXV251" s="9"/>
      <c r="AXW251" s="9"/>
      <c r="AXX251" s="9"/>
      <c r="AXY251" s="9"/>
      <c r="AXZ251" s="9"/>
      <c r="AYA251" s="9"/>
      <c r="AYB251" s="9"/>
      <c r="AYC251" s="9"/>
      <c r="AYD251" s="9" t="s">
        <v>3592</v>
      </c>
      <c r="AYE251" s="9"/>
      <c r="AYF251" s="9"/>
      <c r="AYG251" s="9"/>
      <c r="AYH251" s="9" t="s">
        <v>13955</v>
      </c>
      <c r="AYI251" s="9"/>
      <c r="AYJ251" s="9"/>
      <c r="AYK251" s="9"/>
      <c r="AYL251" s="9"/>
      <c r="AYM251" s="9"/>
      <c r="AYN251" s="9"/>
      <c r="AYO251" s="9"/>
      <c r="AYP251" s="9"/>
      <c r="AYQ251" s="9"/>
      <c r="AYR251" s="9"/>
      <c r="AYS251" s="9"/>
      <c r="AYT251" s="9"/>
      <c r="AYU251" s="9"/>
      <c r="AYV251" s="9"/>
      <c r="AYW251" s="9"/>
      <c r="AYX251" s="9"/>
      <c r="AYY251" s="9"/>
      <c r="AYZ251" s="9"/>
      <c r="AZA251" s="9"/>
      <c r="AZB251" s="9"/>
      <c r="AZC251" s="9"/>
      <c r="AZD251" s="9"/>
      <c r="AZE251" s="9"/>
      <c r="AZF251" s="9"/>
      <c r="AZG251" s="9"/>
      <c r="AZH251" s="9"/>
      <c r="AZI251" s="9"/>
      <c r="AZJ251" s="9"/>
      <c r="AZK251" s="9"/>
      <c r="AZL251" s="9"/>
      <c r="AZM251" s="9"/>
      <c r="AZN251" s="9"/>
      <c r="AZO251" s="9"/>
      <c r="AZP251" s="9"/>
      <c r="AZQ251" s="9"/>
      <c r="AZR251" s="9"/>
      <c r="AZS251" s="9"/>
      <c r="AZT251" s="9"/>
      <c r="AZU251" s="9"/>
      <c r="AZV251" s="9"/>
      <c r="AZW251" s="9"/>
      <c r="AZX251" s="9"/>
      <c r="AZY251" s="9"/>
      <c r="AZZ251" s="9"/>
      <c r="BAA251" s="9"/>
      <c r="BAB251" s="9"/>
      <c r="BAC251" s="9"/>
      <c r="BAD251" s="9"/>
      <c r="BAE251" s="9"/>
      <c r="BAF251" s="9"/>
      <c r="BAG251" s="9"/>
      <c r="BAH251" s="9"/>
      <c r="BAI251" s="9"/>
      <c r="BAJ251" s="9"/>
      <c r="BAK251" s="9"/>
      <c r="BAL251" s="9"/>
      <c r="BAM251" s="9"/>
      <c r="BAN251" s="9"/>
      <c r="BAO251" s="9"/>
      <c r="BAP251" s="9"/>
      <c r="BAQ251" s="9"/>
      <c r="BAR251" s="9"/>
      <c r="BAS251" s="9"/>
      <c r="BAT251" s="9"/>
      <c r="BAU251" s="9"/>
      <c r="BAV251" s="9"/>
      <c r="BAW251" s="9"/>
      <c r="BAX251" s="9"/>
      <c r="BAY251" s="9"/>
      <c r="BAZ251" s="9"/>
      <c r="BBA251" s="9"/>
      <c r="BBB251" s="9"/>
      <c r="BBC251" s="9"/>
      <c r="BBD251" s="9"/>
      <c r="BBE251" s="9"/>
      <c r="BBF251" s="9"/>
      <c r="BBG251" s="9"/>
      <c r="BBH251" s="9"/>
      <c r="BBI251" s="9"/>
      <c r="BBJ251" s="9"/>
      <c r="BBK251" s="9"/>
      <c r="BBL251" s="9"/>
      <c r="BBM251" s="9"/>
      <c r="BBN251" s="9"/>
      <c r="BBO251" s="9"/>
      <c r="BBP251" s="9"/>
      <c r="BBQ251" s="9"/>
      <c r="BBR251" s="9"/>
      <c r="BBS251" s="9"/>
      <c r="BBT251" s="9"/>
      <c r="BBU251" s="9"/>
      <c r="BBV251" s="9"/>
      <c r="BBW251" s="9"/>
      <c r="BBX251" s="9"/>
      <c r="BBY251" s="9"/>
      <c r="BBZ251" s="9"/>
      <c r="BCA251" s="9"/>
      <c r="BCB251" s="9"/>
      <c r="BCC251" s="9"/>
      <c r="BCD251" s="9"/>
      <c r="BCE251" s="9"/>
      <c r="BCF251" s="9"/>
      <c r="BCG251" s="9"/>
      <c r="BCH251" s="9"/>
      <c r="BCI251" s="9"/>
      <c r="BCJ251" s="9"/>
      <c r="BCK251" s="9"/>
      <c r="BCL251" s="9"/>
      <c r="BCM251" s="9"/>
      <c r="BCN251" s="9"/>
      <c r="BCO251" s="9"/>
      <c r="BCP251" s="9"/>
      <c r="BCQ251" s="9"/>
      <c r="BCR251" s="9"/>
      <c r="BCS251" s="9"/>
      <c r="BCT251" s="9"/>
      <c r="BCU251" s="9"/>
      <c r="BCV251" s="9"/>
      <c r="BCW251" s="9"/>
      <c r="BCX251" s="9"/>
      <c r="BCY251" s="9"/>
      <c r="BCZ251" s="9"/>
      <c r="BDA251" s="9"/>
      <c r="BDB251" s="9"/>
      <c r="BDC251" s="9"/>
      <c r="BDD251" s="9"/>
      <c r="BDE251" s="9"/>
      <c r="BDF251" s="9"/>
      <c r="BDG251" s="9"/>
      <c r="BDH251" s="9"/>
      <c r="BDI251" s="9"/>
      <c r="BDJ251" s="9"/>
      <c r="BDK251" s="9"/>
      <c r="BDL251" s="9"/>
      <c r="BDM251" s="9"/>
      <c r="BDN251" s="9"/>
      <c r="BDO251" s="9"/>
      <c r="BDP251" s="9"/>
      <c r="BDQ251" s="9"/>
      <c r="BDR251" s="9"/>
      <c r="BDS251" s="9"/>
      <c r="BDT251" s="9"/>
      <c r="BDU251" s="9"/>
      <c r="BDV251" s="9"/>
      <c r="BDW251" s="9"/>
      <c r="BDX251" s="9"/>
      <c r="BDY251" s="9"/>
      <c r="BDZ251" s="9"/>
      <c r="BEA251" s="9"/>
      <c r="BEB251" s="9"/>
      <c r="BEC251" s="9"/>
      <c r="BED251" s="9"/>
      <c r="BEE251" s="9"/>
      <c r="BEF251" s="9"/>
      <c r="BEG251" s="9"/>
      <c r="BEH251" s="9"/>
      <c r="BEI251" s="9"/>
      <c r="BEJ251" s="9"/>
      <c r="BEK251" s="9"/>
      <c r="BEL251" s="9"/>
      <c r="BEM251" s="9"/>
      <c r="BEN251" s="9"/>
      <c r="BEO251" s="9"/>
      <c r="BEP251" s="9"/>
      <c r="BEQ251" s="9"/>
      <c r="BER251" s="9"/>
      <c r="BES251" s="9"/>
      <c r="BET251" s="9"/>
      <c r="BEU251" s="9"/>
      <c r="BEV251" s="9"/>
      <c r="BEW251" s="9"/>
      <c r="BEX251" s="9"/>
      <c r="BEY251" s="9"/>
      <c r="BEZ251" s="9"/>
      <c r="BFA251" s="9"/>
      <c r="BFB251" s="9"/>
      <c r="BFC251" s="9"/>
      <c r="BFD251" s="9"/>
      <c r="BFE251" s="9"/>
      <c r="BFF251" s="9"/>
      <c r="BFG251" s="9"/>
      <c r="BFH251" s="9"/>
      <c r="BFI251" s="9"/>
      <c r="BFJ251" s="9"/>
      <c r="BFK251" s="9"/>
      <c r="BFL251" s="9"/>
      <c r="BFM251" s="9"/>
      <c r="BFN251" s="9"/>
      <c r="BFO251" s="9"/>
      <c r="BFP251" s="9"/>
      <c r="BFQ251" s="9"/>
      <c r="BFR251" s="9"/>
      <c r="BFS251" s="9"/>
      <c r="BFT251" s="9"/>
      <c r="BFU251" s="9"/>
      <c r="BFV251" s="9"/>
      <c r="BFW251" s="9"/>
      <c r="BFX251" s="9"/>
      <c r="BFY251" s="9"/>
      <c r="BFZ251" s="9"/>
      <c r="BGA251" s="9"/>
      <c r="BGB251" s="9"/>
      <c r="BGC251" s="9"/>
      <c r="BGD251" s="9"/>
      <c r="BGE251" s="9"/>
      <c r="BGF251" s="9"/>
      <c r="BGG251" s="9"/>
      <c r="BGH251" s="9"/>
      <c r="BGI251" s="9"/>
      <c r="BGJ251" s="9"/>
      <c r="BGK251" s="9"/>
      <c r="BGL251" s="9"/>
      <c r="BGM251" s="9"/>
      <c r="BGN251" s="9"/>
      <c r="BGO251" s="9"/>
      <c r="BGP251" s="9"/>
      <c r="BGQ251" s="9"/>
      <c r="BGR251" s="9"/>
      <c r="BGS251" s="9"/>
      <c r="BGT251" s="9"/>
      <c r="BGU251" s="9"/>
      <c r="BGV251" s="9"/>
      <c r="BGW251" s="9"/>
      <c r="BGX251" s="9"/>
      <c r="BGY251" s="9"/>
      <c r="BGZ251" s="9"/>
      <c r="BHA251" s="9"/>
      <c r="BHB251" s="9"/>
      <c r="BHC251" s="9"/>
      <c r="BHD251" s="9"/>
      <c r="BHE251" s="9"/>
      <c r="BHF251" s="9"/>
      <c r="BHG251" s="9"/>
      <c r="BHH251" s="9"/>
      <c r="BHI251" s="9"/>
      <c r="BHJ251" s="9"/>
      <c r="BHK251" s="9"/>
      <c r="BHL251" s="9"/>
      <c r="BHM251" s="9"/>
      <c r="BHN251" s="9"/>
      <c r="BHO251" s="9"/>
      <c r="BHP251" s="9"/>
      <c r="BHQ251" s="9"/>
      <c r="BHR251" s="9"/>
      <c r="BHS251" s="9"/>
      <c r="BHT251" s="9"/>
      <c r="BHU251" s="9"/>
      <c r="BHV251" s="9"/>
      <c r="BHW251" s="9"/>
      <c r="BHX251" s="9"/>
      <c r="BHY251" s="9"/>
      <c r="BHZ251" s="9"/>
      <c r="BIA251" s="9"/>
      <c r="BIB251" s="9"/>
      <c r="BIC251" s="9"/>
      <c r="BID251" s="9"/>
      <c r="BIE251" s="9"/>
      <c r="BIF251" s="9"/>
      <c r="BIG251" s="9"/>
      <c r="BIH251" s="9"/>
      <c r="BII251" s="9"/>
      <c r="BIJ251" s="9"/>
      <c r="BIK251" s="9"/>
      <c r="BIL251" s="9"/>
      <c r="BIM251" s="9"/>
      <c r="BIN251" s="9"/>
      <c r="BIO251" s="9"/>
      <c r="BIP251" s="9"/>
      <c r="BIQ251" s="9"/>
      <c r="BIR251" s="9"/>
      <c r="BIS251" s="9"/>
      <c r="BIT251" s="9"/>
      <c r="BIU251" s="9"/>
      <c r="BIV251" s="9"/>
      <c r="BIW251" s="9"/>
      <c r="BIX251" s="9"/>
      <c r="BIY251" s="9"/>
      <c r="BIZ251" s="9"/>
      <c r="BJA251" s="9"/>
      <c r="BJB251" s="9"/>
      <c r="BJC251" s="9"/>
      <c r="BJD251" s="9"/>
      <c r="BJE251" s="9"/>
      <c r="BJF251" s="9"/>
      <c r="BJG251" s="9"/>
      <c r="BJH251" s="9"/>
      <c r="BJI251" s="9"/>
      <c r="BJJ251" s="9"/>
      <c r="BJK251" s="9"/>
      <c r="BJL251" s="9"/>
      <c r="BJM251" s="9"/>
      <c r="BJN251" s="9"/>
      <c r="BJO251" s="9"/>
      <c r="BJP251" s="9"/>
      <c r="BJQ251" s="9"/>
      <c r="BJR251" s="9"/>
      <c r="BJS251" s="9"/>
      <c r="BJT251" s="9"/>
      <c r="BJU251" s="9"/>
      <c r="BJV251" s="9"/>
      <c r="BJW251" s="9"/>
      <c r="BJX251" s="9"/>
      <c r="BJY251" s="9"/>
      <c r="BJZ251" s="9"/>
      <c r="BKA251" s="9"/>
      <c r="BKB251" s="9"/>
      <c r="BKC251" s="9"/>
      <c r="BKD251" s="9"/>
      <c r="BKE251" s="9"/>
      <c r="BKF251" s="9"/>
      <c r="BKG251" s="9"/>
      <c r="BKH251" s="9"/>
      <c r="BKI251" s="9"/>
      <c r="BKJ251" s="9"/>
      <c r="BKK251" s="9"/>
      <c r="BKL251" s="9"/>
      <c r="BKM251" s="9"/>
      <c r="BKN251" s="9"/>
      <c r="BKO251" s="9"/>
      <c r="BKP251" s="9"/>
      <c r="BKQ251" s="9"/>
      <c r="BKR251" s="9"/>
      <c r="BKS251" s="9"/>
      <c r="BKT251" s="9"/>
      <c r="BKU251" s="9"/>
      <c r="BKV251" s="9"/>
      <c r="BKW251" s="9"/>
      <c r="BKX251" s="9"/>
      <c r="BKY251" s="9"/>
      <c r="BKZ251" s="9"/>
      <c r="BLA251" s="9"/>
      <c r="BLB251" s="9"/>
      <c r="BLC251" s="9"/>
      <c r="BLD251" s="9"/>
      <c r="BLE251" s="9"/>
      <c r="BLF251" s="9"/>
      <c r="BLG251" s="9"/>
      <c r="BLH251" s="9"/>
      <c r="BLI251" s="9"/>
      <c r="BLJ251" s="9"/>
      <c r="BLK251" s="9"/>
      <c r="BLL251" s="9"/>
      <c r="BLM251" s="9"/>
      <c r="BLN251" s="9"/>
      <c r="BLO251" s="9"/>
      <c r="BLP251" s="9"/>
      <c r="BLQ251" s="9"/>
      <c r="BLR251" s="9"/>
      <c r="BLS251" s="9"/>
      <c r="BLT251" s="9"/>
      <c r="BLU251" s="9"/>
      <c r="BLV251" s="9"/>
      <c r="BLW251" s="9"/>
      <c r="BLX251" s="9"/>
      <c r="BLY251" s="9"/>
      <c r="BLZ251" s="9"/>
      <c r="BMA251" s="9"/>
      <c r="BMB251" s="9"/>
      <c r="BMC251" s="9"/>
      <c r="BMD251" s="9"/>
      <c r="BME251" s="9"/>
      <c r="BMF251" s="9"/>
      <c r="BMG251" s="9"/>
      <c r="BMH251" s="9"/>
      <c r="BMI251" s="9"/>
      <c r="BMJ251" s="9"/>
      <c r="BMK251" s="9"/>
      <c r="BML251" s="9"/>
      <c r="BMM251" s="9"/>
      <c r="BMN251" s="9"/>
      <c r="BMO251" s="9"/>
      <c r="BMP251" s="9"/>
      <c r="BMQ251" s="9"/>
      <c r="BMR251" s="9"/>
      <c r="BMS251" s="9"/>
      <c r="BMT251" s="9"/>
      <c r="BMU251" s="9"/>
      <c r="BMV251" s="9"/>
      <c r="BMW251" s="9"/>
      <c r="BMX251" s="9"/>
      <c r="BMY251" s="9"/>
      <c r="BMZ251" s="9"/>
      <c r="BNA251" s="9"/>
      <c r="BNB251" s="9"/>
      <c r="BNC251" s="9"/>
      <c r="BND251" s="9"/>
      <c r="BNE251" s="9"/>
      <c r="BNF251" s="9"/>
      <c r="BNG251" s="9"/>
      <c r="BNH251" s="9"/>
      <c r="BNI251" s="9"/>
      <c r="BNJ251" s="9"/>
      <c r="BNK251" s="9"/>
      <c r="BNL251" s="9"/>
      <c r="BNM251" s="9"/>
      <c r="BNN251" s="9"/>
      <c r="BNO251" s="9"/>
      <c r="BNP251" s="9"/>
      <c r="BNQ251" s="9"/>
      <c r="BNR251" s="9"/>
      <c r="BNS251" s="9"/>
      <c r="BNT251" s="9"/>
      <c r="BNU251" s="9"/>
      <c r="BNV251" s="9"/>
      <c r="BNW251" s="9"/>
      <c r="BNX251" s="9"/>
      <c r="BNY251" s="9"/>
      <c r="BNZ251" s="9"/>
      <c r="BOA251" s="9"/>
      <c r="BOB251" s="9"/>
      <c r="BOC251" s="9"/>
      <c r="BOD251" s="9"/>
      <c r="BOE251" s="9"/>
      <c r="BOF251" s="9"/>
      <c r="BOG251" s="9"/>
      <c r="BOH251" s="9"/>
      <c r="BOI251" s="9"/>
      <c r="BOJ251" s="9"/>
      <c r="BOK251" s="9"/>
      <c r="BOL251" s="9"/>
      <c r="BOM251" s="9"/>
      <c r="BON251" s="9"/>
      <c r="BOO251" s="9"/>
      <c r="BOP251" s="9"/>
      <c r="BOQ251" s="9"/>
      <c r="BOR251" s="9"/>
      <c r="BOS251" s="9"/>
      <c r="BOT251" s="9"/>
      <c r="BOU251" s="9"/>
      <c r="BOV251" s="9"/>
      <c r="BOW251" s="9"/>
      <c r="BOX251" s="9"/>
      <c r="BOY251" s="9"/>
      <c r="BOZ251" s="9"/>
      <c r="BPA251" s="9"/>
      <c r="BPB251" s="9"/>
      <c r="BPC251" s="9"/>
      <c r="BPD251" s="9"/>
      <c r="BPE251" s="9"/>
      <c r="BPF251" s="9"/>
      <c r="BPG251" s="9"/>
      <c r="BPH251" s="9"/>
      <c r="BPI251" s="9"/>
      <c r="BPJ251" s="9"/>
      <c r="BPK251" s="9"/>
      <c r="BPL251" s="9"/>
      <c r="BPM251" s="9"/>
      <c r="BPN251" s="9"/>
      <c r="BPO251" s="9"/>
      <c r="BPP251" s="9"/>
      <c r="BPQ251" s="9"/>
      <c r="BPR251" s="9"/>
      <c r="BPS251" s="9"/>
      <c r="BPT251" s="9"/>
      <c r="BPU251" s="9"/>
      <c r="BPV251" s="9"/>
      <c r="BPW251" s="9"/>
      <c r="BPX251" s="9"/>
      <c r="BPY251" s="9"/>
      <c r="BPZ251" s="9"/>
      <c r="BQA251" s="9"/>
      <c r="BQB251" s="9"/>
      <c r="BQC251" s="9"/>
      <c r="BQD251" s="9"/>
      <c r="BQE251" s="9"/>
      <c r="BQF251" s="9"/>
      <c r="BQG251" s="9"/>
      <c r="BQH251" s="9"/>
      <c r="BQI251" s="9"/>
      <c r="BQJ251" s="9"/>
      <c r="BQK251" s="9"/>
      <c r="BQL251" s="9"/>
      <c r="BQM251" s="9"/>
      <c r="BQN251" s="9"/>
      <c r="BQO251" s="9"/>
      <c r="BQP251" s="9"/>
      <c r="BQQ251" s="9"/>
      <c r="BQR251" s="9"/>
      <c r="BQS251" s="9"/>
      <c r="BQT251" s="9"/>
      <c r="BQU251" s="9"/>
      <c r="BQV251" s="9"/>
      <c r="BQW251" s="9"/>
      <c r="BQX251" s="9"/>
      <c r="BQY251" s="9"/>
      <c r="BQZ251" s="9"/>
      <c r="BRA251" s="9"/>
      <c r="BRB251" s="9"/>
      <c r="BRC251" s="9"/>
      <c r="BRD251" s="9"/>
      <c r="BRE251" s="9"/>
      <c r="BRF251" s="9"/>
      <c r="BRG251" s="9"/>
      <c r="BRH251" s="9"/>
      <c r="BRI251" s="9"/>
      <c r="BRJ251" s="9"/>
      <c r="BRK251" s="9"/>
      <c r="BRL251" s="9"/>
      <c r="BRM251" s="9"/>
      <c r="BRN251" s="9"/>
      <c r="BRO251" s="9"/>
      <c r="BRP251" s="9"/>
      <c r="BRQ251" s="9"/>
      <c r="BRR251" s="9"/>
      <c r="BRS251" s="9"/>
      <c r="BRT251" s="9"/>
      <c r="BRU251" s="9"/>
      <c r="BRV251" s="9"/>
      <c r="BRW251" s="9"/>
      <c r="BRX251" s="9"/>
      <c r="BRY251" s="9"/>
      <c r="BRZ251" s="9"/>
      <c r="BSA251" s="9"/>
      <c r="BSB251" s="9"/>
      <c r="BSC251" s="9"/>
      <c r="BSD251" s="9"/>
    </row>
    <row r="252" ht="14.25" customHeight="1">
      <c r="A252" s="9">
        <v>3.0</v>
      </c>
      <c r="B252" s="9" t="s">
        <v>11947</v>
      </c>
      <c r="C252" s="9" t="s">
        <v>11948</v>
      </c>
      <c r="D252" s="9" t="s">
        <v>11948</v>
      </c>
      <c r="E252" s="9"/>
      <c r="F252" s="9">
        <v>10.0</v>
      </c>
      <c r="G252" s="9" t="s">
        <v>13956</v>
      </c>
      <c r="H252" s="9"/>
      <c r="I252" s="9"/>
      <c r="J252" s="9"/>
      <c r="K252" s="9"/>
      <c r="L252" s="9">
        <v>10.0</v>
      </c>
      <c r="M252" s="9"/>
      <c r="N252" s="9"/>
      <c r="O252" s="9"/>
      <c r="P252" s="9">
        <v>0.0</v>
      </c>
      <c r="Q252" s="9" t="s">
        <v>13957</v>
      </c>
      <c r="R252" s="9"/>
      <c r="S252" s="9" t="s">
        <v>3594</v>
      </c>
      <c r="T252" s="9" t="s">
        <v>3593</v>
      </c>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c r="DN252" s="9"/>
      <c r="DO252" s="9"/>
      <c r="DP252" s="9"/>
      <c r="DQ252" s="9"/>
      <c r="DR252" s="9"/>
      <c r="DS252" s="9"/>
      <c r="DT252" s="9"/>
      <c r="DU252" s="9"/>
      <c r="DV252" s="9"/>
      <c r="DW252" s="9"/>
      <c r="DX252" s="9"/>
      <c r="DY252" s="9"/>
      <c r="DZ252" s="9"/>
      <c r="EA252" s="9"/>
      <c r="EB252" s="9"/>
      <c r="EC252" s="9"/>
      <c r="ED252" s="9"/>
      <c r="EE252" s="9"/>
      <c r="EF252" s="9"/>
      <c r="EG252" s="9"/>
      <c r="EH252" s="9"/>
      <c r="EI252" s="9"/>
      <c r="EJ252" s="9"/>
      <c r="EK252" s="9"/>
      <c r="EL252" s="9"/>
      <c r="EM252" s="9"/>
      <c r="EN252" s="9"/>
      <c r="EO252" s="9"/>
      <c r="EP252" s="9"/>
      <c r="EQ252" s="9"/>
      <c r="ER252" s="9"/>
      <c r="ES252" s="9"/>
      <c r="ET252" s="9"/>
      <c r="EU252" s="9"/>
      <c r="EV252" s="9"/>
      <c r="EW252" s="9"/>
      <c r="EX252" s="9"/>
      <c r="EY252" s="9"/>
      <c r="EZ252" s="9"/>
      <c r="FA252" s="9"/>
      <c r="FB252" s="9"/>
      <c r="FC252" s="9"/>
      <c r="FD252" s="9"/>
      <c r="FE252" s="9"/>
      <c r="FF252" s="9"/>
      <c r="FG252" s="9"/>
      <c r="FH252" s="9"/>
      <c r="FI252" s="9"/>
      <c r="FJ252" s="9"/>
      <c r="FK252" s="9"/>
      <c r="FL252" s="9"/>
      <c r="FM252" s="9"/>
      <c r="FN252" s="9"/>
      <c r="FO252" s="9"/>
      <c r="FP252" s="9"/>
      <c r="FQ252" s="9"/>
      <c r="FR252" s="9"/>
      <c r="FS252" s="9"/>
      <c r="FT252" s="9"/>
      <c r="FU252" s="9"/>
      <c r="FV252" s="9"/>
      <c r="FW252" s="9"/>
      <c r="FX252" s="9"/>
      <c r="FY252" s="9"/>
      <c r="FZ252" s="9"/>
      <c r="GA252" s="9"/>
      <c r="GB252" s="9"/>
      <c r="GC252" s="9"/>
      <c r="GD252" s="9"/>
      <c r="GE252" s="9"/>
      <c r="GF252" s="9"/>
      <c r="GG252" s="9"/>
      <c r="GH252" s="9"/>
      <c r="GI252" s="9"/>
      <c r="GJ252" s="9"/>
      <c r="GK252" s="9"/>
      <c r="GL252" s="9"/>
      <c r="GM252" s="9"/>
      <c r="GN252" s="9"/>
      <c r="GO252" s="9"/>
      <c r="GP252" s="9"/>
      <c r="GQ252" s="9"/>
      <c r="GR252" s="9"/>
      <c r="GS252" s="9"/>
      <c r="GT252" s="9"/>
      <c r="GU252" s="9"/>
      <c r="GV252" s="9"/>
      <c r="GW252" s="9"/>
      <c r="GX252" s="9"/>
      <c r="GY252" s="9"/>
      <c r="GZ252" s="9"/>
      <c r="HA252" s="9"/>
      <c r="HB252" s="9"/>
      <c r="HC252" s="9"/>
      <c r="HD252" s="9"/>
      <c r="HE252" s="9"/>
      <c r="HF252" s="9"/>
      <c r="HG252" s="9"/>
      <c r="HH252" s="9"/>
      <c r="HI252" s="9"/>
      <c r="HJ252" s="9"/>
      <c r="HK252" s="9"/>
      <c r="HL252" s="9"/>
      <c r="HM252" s="9"/>
      <c r="HN252" s="9"/>
      <c r="HO252" s="9"/>
      <c r="HP252" s="9"/>
      <c r="HQ252" s="9"/>
      <c r="HR252" s="9"/>
      <c r="HS252" s="9"/>
      <c r="HT252" s="9"/>
      <c r="HU252" s="9"/>
      <c r="HV252" s="9"/>
      <c r="HW252" s="9"/>
      <c r="HX252" s="9"/>
      <c r="HY252" s="9"/>
      <c r="HZ252" s="9"/>
      <c r="IA252" s="9"/>
      <c r="IB252" s="9"/>
      <c r="IC252" s="9"/>
      <c r="ID252" s="9"/>
      <c r="IE252" s="9"/>
      <c r="IF252" s="9"/>
      <c r="IG252" s="9"/>
      <c r="IH252" s="9"/>
      <c r="II252" s="9"/>
      <c r="IJ252" s="9"/>
      <c r="IK252" s="9"/>
      <c r="IL252" s="9"/>
      <c r="IM252" s="9"/>
      <c r="IN252" s="9"/>
      <c r="IO252" s="9"/>
      <c r="IP252" s="9"/>
      <c r="IQ252" s="9"/>
      <c r="IR252" s="9"/>
      <c r="IS252" s="9"/>
      <c r="IT252" s="9"/>
      <c r="IU252" s="9"/>
      <c r="IV252" s="9"/>
      <c r="IW252" s="9"/>
      <c r="IX252" s="9"/>
      <c r="IY252" s="9"/>
      <c r="IZ252" s="9"/>
      <c r="JA252" s="9"/>
      <c r="JB252" s="9"/>
      <c r="JC252" s="9"/>
      <c r="JD252" s="9"/>
      <c r="JE252" s="9"/>
      <c r="JF252" s="9"/>
      <c r="JG252" s="9"/>
      <c r="JH252" s="9"/>
      <c r="JI252" s="9"/>
      <c r="JJ252" s="9"/>
      <c r="JK252" s="9"/>
      <c r="JL252" s="9"/>
      <c r="JM252" s="9"/>
      <c r="JN252" s="9"/>
      <c r="JO252" s="9"/>
      <c r="JP252" s="9"/>
      <c r="JQ252" s="9"/>
      <c r="JR252" s="9"/>
      <c r="JS252" s="9"/>
      <c r="JT252" s="9"/>
      <c r="JU252" s="9"/>
      <c r="JV252" s="9"/>
      <c r="JW252" s="9"/>
      <c r="JX252" s="9"/>
      <c r="JY252" s="9"/>
      <c r="JZ252" s="9"/>
      <c r="KA252" s="9"/>
      <c r="KB252" s="9"/>
      <c r="KC252" s="9"/>
      <c r="KD252" s="9"/>
      <c r="KE252" s="9"/>
      <c r="KF252" s="9"/>
      <c r="KG252" s="9"/>
      <c r="KH252" s="9"/>
      <c r="KI252" s="9"/>
      <c r="KJ252" s="9"/>
      <c r="KK252" s="9"/>
      <c r="KL252" s="9"/>
      <c r="KM252" s="9"/>
      <c r="KN252" s="9"/>
      <c r="KO252" s="9"/>
      <c r="KP252" s="9"/>
      <c r="KQ252" s="9"/>
      <c r="KR252" s="9"/>
      <c r="KS252" s="9"/>
      <c r="KT252" s="9"/>
      <c r="KU252" s="9"/>
      <c r="KV252" s="9"/>
      <c r="KW252" s="9"/>
      <c r="KX252" s="9"/>
      <c r="KY252" s="9"/>
      <c r="KZ252" s="9"/>
      <c r="LA252" s="9"/>
      <c r="LB252" s="9"/>
      <c r="LC252" s="9"/>
      <c r="LD252" s="9"/>
      <c r="LE252" s="9"/>
      <c r="LF252" s="9"/>
      <c r="LG252" s="9"/>
      <c r="LH252" s="9"/>
      <c r="LI252" s="9"/>
      <c r="LJ252" s="9"/>
      <c r="LK252" s="9"/>
      <c r="LL252" s="9"/>
      <c r="LM252" s="9"/>
      <c r="LN252" s="9"/>
      <c r="LO252" s="9"/>
      <c r="LP252" s="9"/>
      <c r="LQ252" s="9"/>
      <c r="LR252" s="9"/>
      <c r="LS252" s="9"/>
      <c r="LT252" s="9"/>
      <c r="LU252" s="9"/>
      <c r="LV252" s="9"/>
      <c r="LW252" s="9"/>
      <c r="LX252" s="9"/>
      <c r="LY252" s="9"/>
      <c r="LZ252" s="9"/>
      <c r="MA252" s="9"/>
      <c r="MB252" s="9"/>
      <c r="MC252" s="9"/>
      <c r="MD252" s="9"/>
      <c r="ME252" s="9"/>
      <c r="MF252" s="9"/>
      <c r="MG252" s="9"/>
      <c r="MH252" s="9"/>
      <c r="MI252" s="9"/>
      <c r="MJ252" s="9"/>
      <c r="MK252" s="9"/>
      <c r="ML252" s="9"/>
      <c r="MM252" s="9"/>
      <c r="MN252" s="9"/>
      <c r="MO252" s="9"/>
      <c r="MP252" s="9"/>
      <c r="MQ252" s="9"/>
      <c r="MR252" s="9"/>
      <c r="MS252" s="9"/>
      <c r="MT252" s="9"/>
      <c r="MU252" s="9"/>
      <c r="MV252" s="9"/>
      <c r="MW252" s="9"/>
      <c r="MX252" s="9"/>
      <c r="MY252" s="9"/>
      <c r="MZ252" s="9"/>
      <c r="NA252" s="9"/>
      <c r="NB252" s="9"/>
      <c r="NC252" s="9"/>
      <c r="ND252" s="9"/>
      <c r="NE252" s="9"/>
      <c r="NF252" s="9"/>
      <c r="NG252" s="9"/>
      <c r="NH252" s="9"/>
      <c r="NI252" s="9"/>
      <c r="NJ252" s="9"/>
      <c r="NK252" s="9"/>
      <c r="NL252" s="9"/>
      <c r="NM252" s="9"/>
      <c r="NN252" s="9"/>
      <c r="NO252" s="9"/>
      <c r="NP252" s="9"/>
      <c r="NQ252" s="9"/>
      <c r="NR252" s="9"/>
      <c r="NS252" s="9"/>
      <c r="NT252" s="9"/>
      <c r="NU252" s="9"/>
      <c r="NV252" s="9"/>
      <c r="NW252" s="9"/>
      <c r="NX252" s="9"/>
      <c r="NY252" s="9"/>
      <c r="NZ252" s="9"/>
      <c r="OA252" s="9"/>
      <c r="OB252" s="9"/>
      <c r="OC252" s="9"/>
      <c r="OD252" s="9"/>
      <c r="OE252" s="9"/>
      <c r="OF252" s="9"/>
      <c r="OG252" s="9"/>
      <c r="OH252" s="9"/>
      <c r="OI252" s="9"/>
      <c r="OJ252" s="9"/>
      <c r="OK252" s="9"/>
      <c r="OL252" s="9"/>
      <c r="OM252" s="9"/>
      <c r="ON252" s="9"/>
      <c r="OO252" s="9"/>
      <c r="OP252" s="9"/>
      <c r="OQ252" s="9"/>
      <c r="OR252" s="9"/>
      <c r="OS252" s="9"/>
      <c r="OT252" s="9"/>
      <c r="OU252" s="9"/>
      <c r="OV252" s="9"/>
      <c r="OW252" s="9"/>
      <c r="OX252" s="9"/>
      <c r="OY252" s="9"/>
      <c r="OZ252" s="9"/>
      <c r="PA252" s="9"/>
      <c r="PB252" s="9"/>
      <c r="PC252" s="9"/>
      <c r="PD252" s="9"/>
      <c r="PE252" s="9"/>
      <c r="PF252" s="9"/>
      <c r="PG252" s="9"/>
      <c r="PH252" s="9"/>
      <c r="PI252" s="9"/>
      <c r="PJ252" s="9"/>
      <c r="PK252" s="9"/>
      <c r="PL252" s="9"/>
      <c r="PM252" s="9"/>
      <c r="PN252" s="9"/>
      <c r="PO252" s="9"/>
      <c r="PP252" s="9"/>
      <c r="PQ252" s="9"/>
      <c r="PR252" s="9"/>
      <c r="PS252" s="9"/>
      <c r="PT252" s="9"/>
      <c r="PU252" s="9"/>
      <c r="PV252" s="9"/>
      <c r="PW252" s="9"/>
      <c r="PX252" s="9"/>
      <c r="PY252" s="9"/>
      <c r="PZ252" s="9"/>
      <c r="QA252" s="9"/>
      <c r="QB252" s="9"/>
      <c r="QC252" s="9"/>
      <c r="QD252" s="9"/>
      <c r="QE252" s="9"/>
      <c r="QF252" s="9" t="s">
        <v>5691</v>
      </c>
      <c r="QG252" s="9" t="s">
        <v>5691</v>
      </c>
      <c r="QH252" s="9" t="s">
        <v>13958</v>
      </c>
      <c r="QI252" s="9"/>
      <c r="QJ252" s="9"/>
      <c r="QK252" s="9"/>
      <c r="QL252" s="9"/>
      <c r="QM252" s="9"/>
      <c r="QN252" s="9"/>
      <c r="QO252" s="9"/>
      <c r="QP252" s="9"/>
      <c r="QQ252" s="9"/>
      <c r="QR252" s="9"/>
      <c r="QS252" s="9"/>
      <c r="QT252" s="9"/>
      <c r="QU252" s="9"/>
      <c r="QV252" s="9"/>
      <c r="QW252" s="9"/>
      <c r="QX252" s="9"/>
      <c r="QY252" s="9"/>
      <c r="QZ252" s="9"/>
      <c r="RA252" s="9"/>
      <c r="RB252" s="9"/>
      <c r="RC252" s="9"/>
      <c r="RD252" s="9"/>
      <c r="RE252" s="9"/>
      <c r="RF252" s="9"/>
      <c r="RG252" s="9"/>
      <c r="RH252" s="9"/>
      <c r="RI252" s="9"/>
      <c r="RJ252" s="9"/>
      <c r="RK252" s="9"/>
      <c r="RL252" s="9"/>
      <c r="RM252" s="9"/>
      <c r="RN252" s="9"/>
      <c r="RO252" s="9" t="s">
        <v>13959</v>
      </c>
      <c r="RP252" s="9"/>
      <c r="RQ252" s="9"/>
      <c r="RR252" s="9"/>
      <c r="RS252" s="9"/>
      <c r="RT252" s="9"/>
      <c r="RU252" s="9"/>
      <c r="RV252" s="9"/>
      <c r="RW252" s="9"/>
      <c r="RX252" s="9"/>
      <c r="RY252" s="9"/>
      <c r="RZ252" s="9"/>
      <c r="SA252" s="9"/>
      <c r="SB252" s="9"/>
      <c r="SC252" s="9"/>
      <c r="SD252" s="9"/>
      <c r="SE252" s="9"/>
      <c r="SF252" s="9"/>
      <c r="SG252" s="9"/>
      <c r="SH252" s="9"/>
      <c r="SI252" s="9"/>
      <c r="SJ252" s="9"/>
      <c r="SK252" s="9"/>
      <c r="SL252" s="9"/>
      <c r="SM252" s="9"/>
      <c r="SN252" s="9"/>
      <c r="SO252" s="9"/>
      <c r="SP252" s="9"/>
      <c r="SQ252" s="9"/>
      <c r="SR252" s="9"/>
      <c r="SS252" s="9"/>
      <c r="ST252" s="9"/>
      <c r="SU252" s="9"/>
      <c r="SV252" s="9"/>
      <c r="SW252" s="9"/>
      <c r="SX252" s="9" t="s">
        <v>5707</v>
      </c>
      <c r="SY252" s="9"/>
      <c r="SZ252" s="9"/>
      <c r="TA252" s="9"/>
      <c r="TB252" s="9"/>
      <c r="TC252" s="9"/>
      <c r="TD252" s="9"/>
      <c r="TE252" s="9"/>
      <c r="TF252" s="9"/>
      <c r="TG252" s="9"/>
      <c r="TH252" s="9"/>
      <c r="TI252" s="9"/>
      <c r="TJ252" s="9"/>
      <c r="TK252" s="9"/>
      <c r="TL252" s="9"/>
      <c r="TM252" s="9" t="s">
        <v>13960</v>
      </c>
      <c r="TN252" s="9"/>
      <c r="TO252" s="9" t="s">
        <v>13961</v>
      </c>
      <c r="ANB252" s="9" t="s">
        <v>13962</v>
      </c>
      <c r="ANC252" s="9" t="s">
        <v>13963</v>
      </c>
      <c r="AND252" s="9" t="s">
        <v>13964</v>
      </c>
      <c r="ANE252" s="9" t="s">
        <v>13965</v>
      </c>
      <c r="ANF252" s="9"/>
      <c r="ANG252" s="9"/>
      <c r="ANH252" s="9"/>
      <c r="ANI252" s="9"/>
      <c r="ANJ252" s="9"/>
      <c r="ANK252" s="9"/>
      <c r="ANL252" s="9"/>
      <c r="ANM252" s="9" t="s">
        <v>13966</v>
      </c>
      <c r="ANN252" s="9"/>
      <c r="ANO252" s="9"/>
      <c r="ANP252" s="9" t="s">
        <v>13967</v>
      </c>
      <c r="ANQ252" s="9"/>
      <c r="ANR252" s="9" t="s">
        <v>13968</v>
      </c>
      <c r="ANS252" s="9"/>
      <c r="ANT252" s="9"/>
      <c r="ANU252" s="9" t="s">
        <v>13969</v>
      </c>
      <c r="ANV252" s="9"/>
      <c r="ANW252" s="9"/>
      <c r="ANX252" s="9"/>
      <c r="ANY252" s="9"/>
      <c r="ANZ252" s="9" t="s">
        <v>13970</v>
      </c>
      <c r="AOA252" s="9"/>
      <c r="AOB252" s="9" t="s">
        <v>13971</v>
      </c>
      <c r="AOC252" s="9"/>
      <c r="AOD252" s="9"/>
      <c r="AOE252" s="9" t="s">
        <v>13972</v>
      </c>
      <c r="AOF252" s="9"/>
      <c r="AOG252" s="9"/>
      <c r="AOH252" s="9"/>
      <c r="AOI252" s="9"/>
      <c r="AOJ252" s="9" t="s">
        <v>13973</v>
      </c>
      <c r="AOK252" s="9"/>
      <c r="AOL252" s="9" t="s">
        <v>13974</v>
      </c>
      <c r="AOM252" s="9"/>
      <c r="AON252" s="9"/>
      <c r="AOO252" s="9" t="s">
        <v>13975</v>
      </c>
      <c r="AOP252" s="9"/>
      <c r="AOQ252" s="9"/>
      <c r="AOR252" s="9"/>
      <c r="AOS252" s="9"/>
      <c r="AOT252" s="9" t="s">
        <v>13976</v>
      </c>
      <c r="AOU252" s="9"/>
      <c r="AOV252" s="9" t="s">
        <v>13977</v>
      </c>
      <c r="AOW252" s="9"/>
      <c r="AOX252" s="9"/>
      <c r="AOY252" s="9" t="s">
        <v>13978</v>
      </c>
      <c r="AOZ252" s="9"/>
      <c r="APA252" s="9"/>
      <c r="APB252" s="9"/>
      <c r="APC252" s="9"/>
      <c r="APD252" s="9" t="s">
        <v>13979</v>
      </c>
      <c r="APE252" s="9"/>
      <c r="APF252" s="9" t="s">
        <v>13980</v>
      </c>
      <c r="APG252" s="9"/>
      <c r="APH252" s="9"/>
      <c r="API252" s="9" t="s">
        <v>13981</v>
      </c>
      <c r="APJ252" s="9"/>
      <c r="APK252" s="9"/>
      <c r="APL252" s="9"/>
      <c r="APM252" s="9"/>
      <c r="APN252" s="9"/>
      <c r="APO252" s="9"/>
      <c r="APP252" s="9"/>
      <c r="APQ252" s="9"/>
      <c r="APR252" s="9"/>
      <c r="APS252" s="9"/>
      <c r="APT252" s="9"/>
      <c r="APU252" s="9"/>
      <c r="APV252" s="9"/>
      <c r="APW252" s="9"/>
      <c r="APX252" s="9"/>
      <c r="APY252" s="9"/>
      <c r="APZ252" s="9"/>
      <c r="AQA252" s="9"/>
      <c r="AQB252" s="9"/>
      <c r="AQC252" s="9"/>
      <c r="AQD252" s="9"/>
      <c r="AQE252" s="9"/>
      <c r="AQF252" s="9"/>
      <c r="AQG252" s="9"/>
      <c r="AQH252" s="9"/>
      <c r="AQI252" s="9"/>
      <c r="AQJ252" s="9"/>
      <c r="AQK252" s="9"/>
      <c r="AQL252" s="9"/>
      <c r="AQM252" s="9"/>
      <c r="AQN252" s="9"/>
      <c r="AQO252" s="9"/>
      <c r="AQP252" s="9"/>
      <c r="AQQ252" s="9"/>
      <c r="AQR252" s="9"/>
      <c r="AQS252" s="9"/>
      <c r="AQT252" s="9"/>
      <c r="AQU252" s="9"/>
      <c r="AQV252" s="9"/>
      <c r="AQW252" s="9"/>
      <c r="AQX252" s="9"/>
      <c r="AQY252" s="9"/>
      <c r="AQZ252" s="9"/>
      <c r="ARA252" s="9"/>
      <c r="ARB252" s="9"/>
      <c r="ARC252" s="9"/>
      <c r="ARD252" s="9"/>
      <c r="ARE252" s="9"/>
      <c r="ARF252" s="9"/>
      <c r="ARG252" s="9"/>
      <c r="ARH252" s="9"/>
      <c r="ARI252" s="9"/>
      <c r="ARJ252" s="9"/>
      <c r="ARK252" s="9"/>
      <c r="ARL252" s="9"/>
      <c r="ARM252" s="9"/>
      <c r="ARN252" s="9"/>
      <c r="ARO252" s="9"/>
      <c r="ARP252" s="9"/>
      <c r="ARQ252" s="9"/>
      <c r="ARR252" s="9"/>
      <c r="ARS252" s="9"/>
      <c r="ART252" s="9"/>
      <c r="ARU252" s="9"/>
      <c r="ARV252" s="9"/>
      <c r="ARW252" s="9"/>
      <c r="ARX252" s="9"/>
      <c r="ARY252" s="9"/>
      <c r="ARZ252" s="9"/>
      <c r="ASA252" s="9"/>
      <c r="ASB252" s="9"/>
      <c r="ASC252" s="9"/>
      <c r="ASD252" s="9"/>
      <c r="ASE252" s="9"/>
      <c r="ASF252" s="9"/>
      <c r="ASG252" s="9"/>
      <c r="ASH252" s="9"/>
      <c r="ASI252" s="9"/>
      <c r="ASJ252" s="9"/>
      <c r="ASK252" s="9"/>
      <c r="ASL252" s="9"/>
      <c r="ASM252" s="9"/>
      <c r="ASN252" s="9"/>
      <c r="ASO252" s="9"/>
      <c r="ASP252" s="9"/>
      <c r="ASQ252" s="9"/>
      <c r="ASR252" s="9"/>
      <c r="ASS252" s="9"/>
      <c r="AST252" s="9"/>
      <c r="ASU252" s="9"/>
      <c r="ASV252" s="9"/>
      <c r="ASW252" s="9"/>
      <c r="ASX252" s="9"/>
      <c r="ASY252" s="9"/>
      <c r="ASZ252" s="9"/>
      <c r="ATA252" s="9"/>
      <c r="ATB252" s="9"/>
      <c r="ATC252" s="9"/>
      <c r="ATD252" s="9"/>
      <c r="ATE252" s="9"/>
      <c r="ATF252" s="9"/>
      <c r="ATG252" s="9"/>
      <c r="ATH252" s="9"/>
      <c r="ATI252" s="9"/>
      <c r="ATJ252" s="9"/>
      <c r="ATK252" s="9"/>
      <c r="ATL252" s="9"/>
      <c r="ATM252" s="9"/>
      <c r="ATN252" s="9"/>
      <c r="ATO252" s="9"/>
      <c r="ATP252" s="9"/>
      <c r="ATQ252" s="9"/>
      <c r="ATR252" s="9" t="s">
        <v>13982</v>
      </c>
      <c r="ATS252" s="9">
        <v>1.744279878E9</v>
      </c>
      <c r="ATT252" s="9" t="s">
        <v>13983</v>
      </c>
      <c r="ATU252" s="9" t="s">
        <v>13962</v>
      </c>
      <c r="ATV252" s="9" t="s">
        <v>13963</v>
      </c>
      <c r="ATW252" s="9" t="s">
        <v>13964</v>
      </c>
      <c r="ATX252" s="9" t="s">
        <v>13965</v>
      </c>
      <c r="ATY252" s="9"/>
      <c r="ATZ252" s="9"/>
      <c r="AUA252" s="9"/>
      <c r="AUB252" s="9"/>
      <c r="AUC252" s="9"/>
      <c r="AUD252" s="9"/>
      <c r="AUE252" s="9"/>
      <c r="AUF252" s="9"/>
      <c r="AUG252" s="9"/>
      <c r="AUH252" s="9"/>
      <c r="AUI252" s="9"/>
      <c r="AUJ252" s="9"/>
      <c r="AUK252" s="9"/>
      <c r="AUL252" s="9"/>
      <c r="AUM252" s="9"/>
      <c r="AUN252" s="9"/>
      <c r="AUO252" s="9"/>
      <c r="AUP252" s="9"/>
      <c r="AUQ252" s="9"/>
      <c r="AUR252" s="9"/>
      <c r="AUS252" s="9"/>
      <c r="AUT252" s="9"/>
      <c r="AUU252" s="9"/>
      <c r="AUV252" s="9"/>
      <c r="AUW252" s="9"/>
      <c r="AUX252" s="9"/>
      <c r="AUY252" s="9"/>
      <c r="AUZ252" s="9"/>
      <c r="AVA252" s="9"/>
      <c r="AVB252" s="9"/>
      <c r="AVC252" s="9"/>
      <c r="AVD252" s="9"/>
      <c r="AVE252" s="9"/>
      <c r="AVF252" s="9"/>
      <c r="AVG252" s="9"/>
      <c r="AVH252" s="9"/>
      <c r="AVI252" s="9"/>
      <c r="AVJ252" s="9"/>
      <c r="AVK252" s="9"/>
      <c r="AVL252" s="9"/>
      <c r="AVM252" s="9"/>
      <c r="AVN252" s="9"/>
      <c r="AVO252" s="9"/>
      <c r="AVP252" s="9"/>
      <c r="AVQ252" s="9"/>
      <c r="AVR252" s="9"/>
      <c r="AVS252" s="9"/>
      <c r="AVT252" s="9"/>
      <c r="AVU252" s="9"/>
      <c r="AVV252" s="9"/>
      <c r="AVW252" s="9"/>
      <c r="AVX252" s="9"/>
      <c r="AVY252" s="9"/>
      <c r="AVZ252" s="9"/>
      <c r="AWA252" s="9"/>
      <c r="AWB252" s="9"/>
      <c r="AWC252" s="9"/>
      <c r="AWD252" s="9"/>
      <c r="AWE252" s="9"/>
      <c r="AWF252" s="9"/>
      <c r="AWG252" s="9"/>
      <c r="AWH252" s="9"/>
      <c r="AWI252" s="9"/>
      <c r="AWJ252" s="9"/>
      <c r="AWK252" s="9"/>
      <c r="AWL252" s="9"/>
      <c r="AWM252" s="9"/>
      <c r="AWN252" s="9"/>
      <c r="AWO252" s="9"/>
      <c r="AWP252" s="9"/>
      <c r="AWQ252" s="9"/>
      <c r="AWR252" s="9"/>
      <c r="AWS252" s="9"/>
      <c r="AWT252" s="9"/>
      <c r="AWU252" s="9"/>
      <c r="AWV252" s="9"/>
      <c r="AWW252" s="9"/>
      <c r="AWX252" s="9"/>
      <c r="AWY252" s="9"/>
      <c r="AWZ252" s="9"/>
      <c r="AXA252" s="9"/>
      <c r="AXB252" s="9"/>
      <c r="AXC252" s="9"/>
      <c r="AXD252" s="9"/>
      <c r="AXE252" s="9"/>
      <c r="AXF252" s="9"/>
      <c r="AXG252" s="9"/>
      <c r="AXH252" s="9"/>
      <c r="AXI252" s="9"/>
      <c r="AXJ252" s="9"/>
      <c r="AXK252" s="9"/>
      <c r="AXL252" s="9"/>
      <c r="AXM252" s="9"/>
      <c r="AXN252" s="9"/>
      <c r="AXO252" s="9"/>
      <c r="AXP252" s="9"/>
      <c r="AXQ252" s="9"/>
      <c r="AXR252" s="9"/>
      <c r="AXS252" s="9"/>
      <c r="AXT252" s="9"/>
      <c r="AXU252" s="9"/>
      <c r="AXV252" s="9"/>
      <c r="AXW252" s="9"/>
      <c r="AXX252" s="9"/>
      <c r="AXY252" s="9"/>
      <c r="AXZ252" s="9"/>
      <c r="AYA252" s="9"/>
      <c r="AYB252" s="9"/>
      <c r="AYC252" s="9"/>
      <c r="AYD252" s="9"/>
      <c r="AYE252" s="9"/>
      <c r="AYF252" s="9"/>
      <c r="AYG252" s="9"/>
      <c r="AYH252" s="9"/>
      <c r="AYI252" s="9"/>
      <c r="AYJ252" s="9"/>
      <c r="AYK252" s="9"/>
      <c r="AYL252" s="9"/>
      <c r="AYM252" s="9"/>
      <c r="AYN252" s="9"/>
      <c r="AYO252" s="9"/>
      <c r="AYP252" s="9"/>
      <c r="AYQ252" s="9"/>
      <c r="AYR252" s="9"/>
      <c r="AYS252" s="9"/>
      <c r="AYT252" s="9"/>
      <c r="AYU252" s="9"/>
      <c r="AYV252" s="9"/>
      <c r="AYW252" s="9"/>
      <c r="AYX252" s="9"/>
      <c r="AYY252" s="9"/>
      <c r="AYZ252" s="9"/>
      <c r="AZA252" s="9"/>
      <c r="AZB252" s="9"/>
      <c r="AZC252" s="9"/>
      <c r="AZD252" s="9"/>
      <c r="AZE252" s="9"/>
      <c r="AZF252" s="9"/>
      <c r="AZG252" s="9"/>
      <c r="AZH252" s="9"/>
      <c r="AZI252" s="9"/>
      <c r="AZJ252" s="9"/>
      <c r="AZK252" s="9"/>
      <c r="AZL252" s="9"/>
      <c r="AZM252" s="9"/>
      <c r="AZN252" s="9"/>
      <c r="AZO252" s="9"/>
      <c r="AZP252" s="9"/>
      <c r="AZQ252" s="9"/>
      <c r="AZR252" s="9"/>
      <c r="AZS252" s="9"/>
      <c r="AZT252" s="9"/>
      <c r="AZU252" s="9"/>
      <c r="AZV252" s="9"/>
      <c r="AZW252" s="9"/>
      <c r="AZX252" s="9"/>
      <c r="AZY252" s="9"/>
      <c r="AZZ252" s="9"/>
      <c r="BAA252" s="9"/>
      <c r="BAB252" s="9"/>
      <c r="BAC252" s="9"/>
      <c r="BAD252" s="9"/>
      <c r="BAE252" s="9"/>
      <c r="BAF252" s="9"/>
      <c r="BAG252" s="9"/>
      <c r="BAH252" s="9"/>
      <c r="BAI252" s="9"/>
      <c r="BAJ252" s="9"/>
      <c r="BAK252" s="9"/>
      <c r="BAL252" s="9"/>
      <c r="BAM252" s="9"/>
      <c r="BAN252" s="9"/>
      <c r="BAO252" s="9"/>
      <c r="BAP252" s="9"/>
      <c r="BAQ252" s="9"/>
      <c r="BAR252" s="9"/>
      <c r="BAS252" s="9"/>
      <c r="BAT252" s="9"/>
      <c r="BAU252" s="9"/>
      <c r="BAV252" s="9"/>
      <c r="BAW252" s="9"/>
      <c r="BAX252" s="9"/>
      <c r="BAY252" s="9"/>
      <c r="BAZ252" s="9"/>
      <c r="BBA252" s="9"/>
      <c r="BBB252" s="9"/>
      <c r="BBC252" s="9"/>
      <c r="BBD252" s="9"/>
      <c r="BBE252" s="9"/>
      <c r="BBF252" s="9"/>
      <c r="BBG252" s="9"/>
      <c r="BBH252" s="9"/>
      <c r="BBI252" s="9"/>
      <c r="BBJ252" s="9"/>
      <c r="BBK252" s="9"/>
      <c r="BBL252" s="9"/>
      <c r="BBM252" s="9"/>
      <c r="BBN252" s="9"/>
      <c r="BBO252" s="9"/>
      <c r="BBP252" s="9"/>
      <c r="BBQ252" s="9"/>
      <c r="BBR252" s="9"/>
      <c r="BBS252" s="9"/>
      <c r="BBT252" s="9"/>
      <c r="BBU252" s="9"/>
      <c r="BBV252" s="9"/>
      <c r="BBW252" s="9"/>
      <c r="BBX252" s="9"/>
      <c r="BBY252" s="9"/>
      <c r="BBZ252" s="9"/>
      <c r="BCA252" s="9"/>
      <c r="BCB252" s="9"/>
      <c r="BCC252" s="9"/>
      <c r="BCD252" s="9"/>
      <c r="BCE252" s="9"/>
      <c r="BCF252" s="9"/>
      <c r="BCG252" s="9"/>
      <c r="BCH252" s="9"/>
      <c r="BCI252" s="9"/>
      <c r="BCJ252" s="9"/>
      <c r="BCK252" s="9"/>
      <c r="BCL252" s="9"/>
      <c r="BCM252" s="9"/>
      <c r="BCN252" s="9"/>
      <c r="BCO252" s="9"/>
      <c r="BCP252" s="9"/>
      <c r="BCQ252" s="9"/>
      <c r="BCR252" s="9"/>
      <c r="BCS252" s="9"/>
      <c r="BCT252" s="9"/>
      <c r="BCU252" s="9"/>
      <c r="BCV252" s="9"/>
      <c r="BCW252" s="9"/>
      <c r="BCX252" s="9"/>
      <c r="BCY252" s="9"/>
      <c r="BCZ252" s="9"/>
      <c r="BDA252" s="9"/>
      <c r="BDB252" s="9"/>
      <c r="BDC252" s="9"/>
      <c r="BDD252" s="9"/>
      <c r="BDE252" s="9"/>
      <c r="BDF252" s="9"/>
      <c r="BDG252" s="9"/>
      <c r="BDH252" s="9"/>
      <c r="BDI252" s="9"/>
      <c r="BDJ252" s="9"/>
      <c r="BDK252" s="9"/>
      <c r="BDL252" s="9"/>
      <c r="BDM252" s="9"/>
      <c r="BDN252" s="9"/>
      <c r="BDO252" s="9"/>
      <c r="BDP252" s="9"/>
      <c r="BDQ252" s="9"/>
      <c r="BDR252" s="9"/>
      <c r="BDS252" s="9"/>
      <c r="BDT252" s="9"/>
      <c r="BDU252" s="9"/>
      <c r="BDV252" s="9"/>
      <c r="BDW252" s="9"/>
      <c r="BDX252" s="9"/>
      <c r="BDY252" s="9"/>
      <c r="BDZ252" s="9"/>
      <c r="BEA252" s="9"/>
      <c r="BEB252" s="9"/>
      <c r="BEC252" s="9"/>
      <c r="BED252" s="9"/>
      <c r="BEE252" s="9"/>
      <c r="BEF252" s="9"/>
      <c r="BEG252" s="9"/>
      <c r="BEH252" s="9"/>
      <c r="BEI252" s="9"/>
      <c r="BEJ252" s="9"/>
      <c r="BEK252" s="9"/>
      <c r="BEL252" s="9"/>
      <c r="BEM252" s="9"/>
      <c r="BEN252" s="9"/>
      <c r="BEO252" s="9"/>
      <c r="BEP252" s="9"/>
      <c r="BEQ252" s="9"/>
      <c r="BER252" s="9"/>
      <c r="BES252" s="9"/>
      <c r="BET252" s="9"/>
      <c r="BEU252" s="9"/>
      <c r="BEV252" s="9"/>
      <c r="BEW252" s="9"/>
      <c r="BEX252" s="9"/>
      <c r="BEY252" s="9"/>
      <c r="BEZ252" s="9"/>
      <c r="BFA252" s="9"/>
      <c r="BFB252" s="9"/>
      <c r="BFC252" s="9"/>
      <c r="BFD252" s="9"/>
      <c r="BFE252" s="9"/>
      <c r="BFF252" s="9"/>
      <c r="BFG252" s="9"/>
      <c r="BFH252" s="9"/>
      <c r="BFI252" s="9"/>
      <c r="BFJ252" s="9"/>
      <c r="BFK252" s="9"/>
      <c r="BFL252" s="9"/>
      <c r="BFM252" s="9"/>
      <c r="BFN252" s="9"/>
      <c r="BFO252" s="9"/>
      <c r="BFP252" s="9"/>
      <c r="BFQ252" s="9"/>
      <c r="BFR252" s="9"/>
      <c r="BFS252" s="9"/>
      <c r="BFT252" s="9"/>
      <c r="BFU252" s="9"/>
      <c r="BFV252" s="9"/>
      <c r="BFW252" s="9"/>
      <c r="BFX252" s="9"/>
      <c r="BFY252" s="9"/>
      <c r="BFZ252" s="9"/>
      <c r="BGA252" s="9"/>
      <c r="BGB252" s="9"/>
      <c r="BGC252" s="9"/>
      <c r="BGD252" s="9"/>
      <c r="BGE252" s="9"/>
      <c r="BGF252" s="9"/>
      <c r="BGG252" s="9"/>
      <c r="BGH252" s="9"/>
      <c r="BGI252" s="9"/>
      <c r="BGJ252" s="9"/>
      <c r="BGK252" s="9"/>
      <c r="BGL252" s="9"/>
      <c r="BGM252" s="9"/>
      <c r="BGN252" s="9"/>
      <c r="BGO252" s="9"/>
      <c r="BGP252" s="9"/>
      <c r="BGQ252" s="9"/>
      <c r="BGR252" s="9"/>
      <c r="BGS252" s="9"/>
      <c r="BGT252" s="9"/>
      <c r="BGU252" s="9"/>
      <c r="BGV252" s="9"/>
      <c r="BGW252" s="9"/>
      <c r="BGX252" s="9"/>
      <c r="BGY252" s="9"/>
      <c r="BGZ252" s="9"/>
      <c r="BHA252" s="9"/>
      <c r="BHB252" s="9"/>
      <c r="BHC252" s="9"/>
      <c r="BHD252" s="9"/>
      <c r="BHE252" s="9"/>
      <c r="BHF252" s="9"/>
      <c r="BHG252" s="9"/>
      <c r="BHH252" s="9"/>
      <c r="BHI252" s="9"/>
      <c r="BHJ252" s="9"/>
      <c r="BHK252" s="9"/>
      <c r="BHL252" s="9"/>
      <c r="BHM252" s="9"/>
      <c r="BHN252" s="9"/>
      <c r="BHO252" s="9"/>
      <c r="BHP252" s="9"/>
      <c r="BHQ252" s="9"/>
      <c r="BHR252" s="9"/>
      <c r="BHS252" s="9"/>
      <c r="BHT252" s="9"/>
      <c r="BHU252" s="9"/>
      <c r="BHV252" s="9"/>
      <c r="BHW252" s="9"/>
      <c r="BHX252" s="9"/>
      <c r="BHY252" s="9"/>
      <c r="BHZ252" s="9"/>
      <c r="BIA252" s="9"/>
      <c r="BIB252" s="9"/>
      <c r="BIC252" s="9"/>
      <c r="BID252" s="9"/>
      <c r="BIE252" s="9"/>
      <c r="BIF252" s="9"/>
      <c r="BIG252" s="9"/>
      <c r="BIH252" s="9"/>
      <c r="BII252" s="9"/>
      <c r="BIJ252" s="9"/>
      <c r="BIK252" s="9"/>
      <c r="BIL252" s="9"/>
      <c r="BIM252" s="9"/>
      <c r="BIN252" s="9"/>
      <c r="BIO252" s="9"/>
      <c r="BIP252" s="9"/>
      <c r="BIQ252" s="9"/>
      <c r="BIR252" s="9"/>
      <c r="BIS252" s="9"/>
      <c r="BIT252" s="9"/>
      <c r="BIU252" s="9"/>
      <c r="BIV252" s="9"/>
      <c r="BIW252" s="9"/>
      <c r="BIX252" s="9"/>
      <c r="BIY252" s="9"/>
      <c r="BIZ252" s="9"/>
      <c r="BJA252" s="9"/>
      <c r="BJB252" s="9"/>
      <c r="BJC252" s="9"/>
      <c r="BJD252" s="9"/>
      <c r="BJE252" s="9"/>
      <c r="BJF252" s="9"/>
      <c r="BJG252" s="9"/>
      <c r="BJH252" s="9"/>
      <c r="BJI252" s="9"/>
      <c r="BJJ252" s="9"/>
      <c r="BJK252" s="9"/>
      <c r="BJL252" s="9"/>
      <c r="BJM252" s="9"/>
      <c r="BJN252" s="9"/>
      <c r="BJO252" s="9"/>
      <c r="BJP252" s="9"/>
      <c r="BJQ252" s="9"/>
      <c r="BJR252" s="9"/>
      <c r="BJS252" s="9"/>
      <c r="BJT252" s="9"/>
      <c r="BJU252" s="9"/>
      <c r="BJV252" s="9"/>
      <c r="BJW252" s="9"/>
      <c r="BJX252" s="9"/>
      <c r="BJY252" s="9"/>
      <c r="BJZ252" s="9"/>
      <c r="BKA252" s="9"/>
      <c r="BKB252" s="9"/>
      <c r="BKC252" s="9"/>
      <c r="BKD252" s="9"/>
      <c r="BKE252" s="9"/>
      <c r="BKF252" s="9"/>
      <c r="BKG252" s="9"/>
      <c r="BKH252" s="9"/>
      <c r="BKI252" s="9"/>
      <c r="BKJ252" s="9"/>
      <c r="BKK252" s="9"/>
      <c r="BKL252" s="9"/>
      <c r="BKM252" s="9"/>
      <c r="BKN252" s="9"/>
      <c r="BKO252" s="9"/>
      <c r="BKP252" s="9"/>
      <c r="BKQ252" s="9"/>
      <c r="BKR252" s="9"/>
      <c r="BKS252" s="9"/>
      <c r="BKT252" s="9"/>
      <c r="BKU252" s="9"/>
      <c r="BKV252" s="9"/>
      <c r="BKW252" s="9"/>
      <c r="BKX252" s="9"/>
      <c r="BKY252" s="9"/>
      <c r="BKZ252" s="9"/>
      <c r="BLA252" s="9"/>
      <c r="BLB252" s="9"/>
      <c r="BLC252" s="9"/>
      <c r="BLD252" s="9"/>
      <c r="BLE252" s="9"/>
      <c r="BLF252" s="9"/>
      <c r="BLG252" s="9"/>
      <c r="BLH252" s="9"/>
      <c r="BLI252" s="9"/>
      <c r="BLJ252" s="9"/>
      <c r="BLK252" s="9"/>
      <c r="BLL252" s="9"/>
      <c r="BLM252" s="9"/>
      <c r="BLN252" s="9"/>
      <c r="BLO252" s="9"/>
      <c r="BLP252" s="9"/>
      <c r="BLQ252" s="9"/>
      <c r="BLR252" s="9"/>
      <c r="BLS252" s="9"/>
      <c r="BLT252" s="9"/>
      <c r="BLU252" s="9"/>
      <c r="BLV252" s="9"/>
      <c r="BLW252" s="9"/>
      <c r="BLX252" s="9"/>
      <c r="BLY252" s="9"/>
      <c r="BLZ252" s="9"/>
      <c r="BMA252" s="9"/>
      <c r="BMB252" s="9"/>
      <c r="BMC252" s="9"/>
      <c r="BMD252" s="9"/>
      <c r="BME252" s="9"/>
      <c r="BMF252" s="9"/>
      <c r="BMG252" s="9"/>
      <c r="BMH252" s="9"/>
      <c r="BMI252" s="9"/>
      <c r="BMJ252" s="9"/>
      <c r="BMK252" s="9"/>
      <c r="BML252" s="9"/>
      <c r="BMM252" s="9"/>
      <c r="BMN252" s="9"/>
      <c r="BMO252" s="9"/>
      <c r="BMP252" s="9"/>
      <c r="BMQ252" s="9"/>
      <c r="BMR252" s="9"/>
      <c r="BMS252" s="9"/>
      <c r="BMT252" s="9"/>
      <c r="BMU252" s="9"/>
      <c r="BMV252" s="9"/>
      <c r="BMW252" s="9"/>
      <c r="BMX252" s="9"/>
      <c r="BMY252" s="9"/>
      <c r="BMZ252" s="9"/>
      <c r="BNA252" s="9"/>
      <c r="BNB252" s="9"/>
      <c r="BNC252" s="9"/>
      <c r="BND252" s="9"/>
      <c r="BNE252" s="9"/>
      <c r="BNF252" s="9"/>
      <c r="BNG252" s="9"/>
      <c r="BNH252" s="9"/>
      <c r="BNI252" s="9"/>
      <c r="BNJ252" s="9"/>
      <c r="BNK252" s="9"/>
      <c r="BNL252" s="9"/>
      <c r="BNM252" s="9"/>
      <c r="BNN252" s="9"/>
      <c r="BNO252" s="9"/>
      <c r="BNP252" s="9"/>
      <c r="BNQ252" s="9"/>
      <c r="BNR252" s="9"/>
      <c r="BNS252" s="9"/>
      <c r="BNT252" s="9"/>
      <c r="BNU252" s="9"/>
      <c r="BNV252" s="9"/>
      <c r="BNW252" s="9"/>
      <c r="BNX252" s="9"/>
      <c r="BNY252" s="9"/>
      <c r="BNZ252" s="9"/>
      <c r="BOA252" s="9"/>
      <c r="BOB252" s="9"/>
      <c r="BOC252" s="9"/>
      <c r="BOD252" s="9"/>
      <c r="BOE252" s="9"/>
      <c r="BOF252" s="9"/>
      <c r="BOG252" s="9"/>
      <c r="BOH252" s="9"/>
      <c r="BOI252" s="9"/>
      <c r="BOJ252" s="9"/>
      <c r="BOK252" s="9"/>
      <c r="BOL252" s="9"/>
      <c r="BOM252" s="9"/>
      <c r="BON252" s="9"/>
      <c r="BOO252" s="9"/>
      <c r="BOP252" s="9"/>
      <c r="BOQ252" s="9"/>
      <c r="BOR252" s="9"/>
      <c r="BOS252" s="9"/>
      <c r="BOT252" s="9"/>
      <c r="BOU252" s="9"/>
      <c r="BOV252" s="9"/>
      <c r="BOW252" s="9"/>
      <c r="BOX252" s="9"/>
      <c r="BOY252" s="9"/>
      <c r="BOZ252" s="9"/>
      <c r="BPA252" s="9"/>
      <c r="BPB252" s="9"/>
      <c r="BPC252" s="9"/>
      <c r="BPD252" s="9"/>
      <c r="BPE252" s="9"/>
      <c r="BPF252" s="9"/>
      <c r="BPG252" s="9"/>
      <c r="BPH252" s="9"/>
      <c r="BPI252" s="9"/>
      <c r="BPJ252" s="9"/>
      <c r="BPK252" s="9"/>
      <c r="BPL252" s="9"/>
      <c r="BPM252" s="9"/>
      <c r="BPN252" s="9"/>
      <c r="BPO252" s="9"/>
      <c r="BPP252" s="9"/>
      <c r="BPQ252" s="9"/>
      <c r="BPR252" s="9"/>
      <c r="BPS252" s="9"/>
      <c r="BPT252" s="9"/>
      <c r="BPU252" s="9"/>
      <c r="BPV252" s="9"/>
      <c r="BPW252" s="9"/>
      <c r="BPX252" s="9"/>
      <c r="BPY252" s="9"/>
      <c r="BPZ252" s="9"/>
      <c r="BQA252" s="9"/>
      <c r="BQB252" s="9"/>
      <c r="BQC252" s="9"/>
      <c r="BQD252" s="9"/>
      <c r="BQE252" s="9"/>
      <c r="BQF252" s="9"/>
      <c r="BQG252" s="9"/>
      <c r="BQH252" s="9"/>
      <c r="BQI252" s="9"/>
      <c r="BQJ252" s="9"/>
      <c r="BQK252" s="9"/>
      <c r="BQL252" s="9"/>
      <c r="BQM252" s="9"/>
      <c r="BQN252" s="9"/>
      <c r="BQO252" s="9"/>
      <c r="BQP252" s="9"/>
      <c r="BQQ252" s="9"/>
      <c r="BQR252" s="9"/>
      <c r="BQS252" s="9"/>
      <c r="BQT252" s="9"/>
      <c r="BQU252" s="9"/>
      <c r="BQV252" s="9"/>
      <c r="BQW252" s="9"/>
      <c r="BQX252" s="9"/>
      <c r="BQY252" s="9"/>
      <c r="BQZ252" s="9"/>
      <c r="BRA252" s="9"/>
      <c r="BRB252" s="9"/>
      <c r="BRC252" s="9"/>
      <c r="BRD252" s="9"/>
      <c r="BRE252" s="9"/>
      <c r="BRF252" s="9"/>
      <c r="BRG252" s="9"/>
      <c r="BRH252" s="9"/>
      <c r="BRI252" s="9"/>
      <c r="BRJ252" s="9"/>
      <c r="BRK252" s="9"/>
      <c r="BRL252" s="9"/>
      <c r="BRM252" s="9"/>
      <c r="BRN252" s="9"/>
      <c r="BRO252" s="9"/>
      <c r="BRP252" s="9"/>
      <c r="BRQ252" s="9"/>
      <c r="BRR252" s="9"/>
      <c r="BRS252" s="9"/>
      <c r="BRT252" s="9"/>
      <c r="BRU252" s="9"/>
      <c r="BRV252" s="9"/>
      <c r="BRW252" s="9"/>
      <c r="BRX252" s="9"/>
      <c r="BRY252" s="9"/>
      <c r="BRZ252" s="9"/>
      <c r="BSA252" s="9"/>
      <c r="BSB252" s="9"/>
      <c r="BSC252" s="9"/>
      <c r="BSD252" s="9"/>
    </row>
    <row r="253" ht="14.25" customHeight="1">
      <c r="A253" s="9">
        <v>6.0</v>
      </c>
      <c r="B253" s="9" t="s">
        <v>11947</v>
      </c>
      <c r="C253" s="9" t="s">
        <v>11948</v>
      </c>
      <c r="D253" s="9" t="s">
        <v>11948</v>
      </c>
      <c r="E253" s="9"/>
      <c r="F253" s="9">
        <v>34.0</v>
      </c>
      <c r="G253" s="9" t="s">
        <v>13984</v>
      </c>
      <c r="H253" s="9"/>
      <c r="I253" s="9"/>
      <c r="J253" s="9"/>
      <c r="K253" s="9"/>
      <c r="L253" s="9">
        <v>33.0</v>
      </c>
      <c r="M253" s="9">
        <v>1.0</v>
      </c>
      <c r="N253" s="9"/>
      <c r="O253" s="9"/>
      <c r="P253" s="9">
        <v>0.0</v>
      </c>
      <c r="Q253" s="9" t="s">
        <v>13985</v>
      </c>
      <c r="R253" s="9"/>
      <c r="S253" s="9" t="s">
        <v>3597</v>
      </c>
      <c r="T253" s="9" t="s">
        <v>3596</v>
      </c>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c r="DN253" s="9"/>
      <c r="DO253" s="9"/>
      <c r="DP253" s="9"/>
      <c r="DQ253" s="9"/>
      <c r="DR253" s="9"/>
      <c r="DS253" s="9"/>
      <c r="DT253" s="9"/>
      <c r="DU253" s="9"/>
      <c r="DV253" s="9"/>
      <c r="DW253" s="9"/>
      <c r="DX253" s="9"/>
      <c r="DY253" s="9"/>
      <c r="DZ253" s="9"/>
      <c r="EA253" s="9"/>
      <c r="EB253" s="9"/>
      <c r="EC253" s="9"/>
      <c r="ED253" s="9"/>
      <c r="EE253" s="9"/>
      <c r="EF253" s="9"/>
      <c r="EG253" s="9"/>
      <c r="EH253" s="9"/>
      <c r="EI253" s="9"/>
      <c r="EJ253" s="9"/>
      <c r="EK253" s="9"/>
      <c r="EL253" s="9"/>
      <c r="EM253" s="9"/>
      <c r="EN253" s="9"/>
      <c r="EO253" s="9"/>
      <c r="EP253" s="9"/>
      <c r="EQ253" s="9"/>
      <c r="ER253" s="9"/>
      <c r="ES253" s="9"/>
      <c r="ET253" s="9"/>
      <c r="EU253" s="9"/>
      <c r="EV253" s="9"/>
      <c r="EW253" s="9"/>
      <c r="EX253" s="9"/>
      <c r="EY253" s="9"/>
      <c r="EZ253" s="9"/>
      <c r="FA253" s="9"/>
      <c r="FB253" s="9"/>
      <c r="FC253" s="9"/>
      <c r="FD253" s="9"/>
      <c r="FE253" s="9"/>
      <c r="FF253" s="9"/>
      <c r="FG253" s="9"/>
      <c r="FH253" s="9"/>
      <c r="FI253" s="9"/>
      <c r="FJ253" s="9"/>
      <c r="FK253" s="9"/>
      <c r="FL253" s="9"/>
      <c r="FM253" s="9"/>
      <c r="FN253" s="9"/>
      <c r="FO253" s="9"/>
      <c r="FP253" s="9"/>
      <c r="FQ253" s="9"/>
      <c r="FR253" s="9"/>
      <c r="FS253" s="9"/>
      <c r="FT253" s="9"/>
      <c r="FU253" s="9"/>
      <c r="FV253" s="9"/>
      <c r="FW253" s="9"/>
      <c r="FX253" s="9"/>
      <c r="FY253" s="9"/>
      <c r="FZ253" s="9"/>
      <c r="GA253" s="9"/>
      <c r="GB253" s="9"/>
      <c r="GC253" s="9"/>
      <c r="GD253" s="9"/>
      <c r="GE253" s="9"/>
      <c r="GF253" s="9"/>
      <c r="GG253" s="9"/>
      <c r="GH253" s="9"/>
      <c r="GI253" s="9"/>
      <c r="GJ253" s="9"/>
      <c r="GK253" s="9"/>
      <c r="GL253" s="9"/>
      <c r="GM253" s="9"/>
      <c r="GN253" s="9"/>
      <c r="GO253" s="9"/>
      <c r="GP253" s="9"/>
      <c r="GQ253" s="9"/>
      <c r="GR253" s="9"/>
      <c r="GS253" s="9"/>
      <c r="GT253" s="9"/>
      <c r="GU253" s="9"/>
      <c r="GV253" s="9"/>
      <c r="GW253" s="9"/>
      <c r="GX253" s="9"/>
      <c r="GY253" s="9"/>
      <c r="GZ253" s="9"/>
      <c r="HA253" s="9"/>
      <c r="HB253" s="9"/>
      <c r="HC253" s="9"/>
      <c r="HD253" s="9"/>
      <c r="HE253" s="9"/>
      <c r="HF253" s="9"/>
      <c r="HG253" s="9"/>
      <c r="HH253" s="9"/>
      <c r="HI253" s="9"/>
      <c r="HJ253" s="9"/>
      <c r="HK253" s="9"/>
      <c r="HL253" s="9"/>
      <c r="HM253" s="9"/>
      <c r="HN253" s="9"/>
      <c r="HO253" s="9"/>
      <c r="HP253" s="9"/>
      <c r="HQ253" s="9"/>
      <c r="HR253" s="9"/>
      <c r="HS253" s="9"/>
      <c r="HT253" s="9"/>
      <c r="HU253" s="9"/>
      <c r="HV253" s="9"/>
      <c r="HW253" s="9"/>
      <c r="HX253" s="9"/>
      <c r="HY253" s="9"/>
      <c r="HZ253" s="9"/>
      <c r="IA253" s="9"/>
      <c r="IB253" s="9"/>
      <c r="IC253" s="9"/>
      <c r="ID253" s="9"/>
      <c r="IE253" s="9"/>
      <c r="IF253" s="9"/>
      <c r="IG253" s="9"/>
      <c r="IH253" s="9"/>
      <c r="II253" s="9"/>
      <c r="IJ253" s="9"/>
      <c r="IK253" s="9"/>
      <c r="IL253" s="9"/>
      <c r="IM253" s="9"/>
      <c r="IN253" s="9"/>
      <c r="IO253" s="9"/>
      <c r="IP253" s="9"/>
      <c r="IQ253" s="9"/>
      <c r="IR253" s="9"/>
      <c r="IS253" s="9"/>
      <c r="IT253" s="9"/>
      <c r="IU253" s="9"/>
      <c r="IV253" s="9"/>
      <c r="IW253" s="9"/>
      <c r="IX253" s="9"/>
      <c r="IY253" s="9"/>
      <c r="IZ253" s="9"/>
      <c r="JA253" s="9"/>
      <c r="JB253" s="9"/>
      <c r="JC253" s="9"/>
      <c r="JD253" s="9"/>
      <c r="JE253" s="9"/>
      <c r="JF253" s="9"/>
      <c r="JG253" s="9"/>
      <c r="JH253" s="9"/>
      <c r="JI253" s="9"/>
      <c r="JJ253" s="9"/>
      <c r="JK253" s="9"/>
      <c r="JL253" s="9"/>
      <c r="JM253" s="9"/>
      <c r="JN253" s="9"/>
      <c r="JO253" s="9"/>
      <c r="JP253" s="9"/>
      <c r="JQ253" s="9"/>
      <c r="JR253" s="9"/>
      <c r="JS253" s="9"/>
      <c r="JT253" s="9"/>
      <c r="JU253" s="9"/>
      <c r="JV253" s="9"/>
      <c r="JW253" s="9"/>
      <c r="JX253" s="9"/>
      <c r="JY253" s="9"/>
      <c r="JZ253" s="9"/>
      <c r="KA253" s="9"/>
      <c r="KB253" s="9"/>
      <c r="KC253" s="9"/>
      <c r="KD253" s="9"/>
      <c r="KE253" s="9"/>
      <c r="KF253" s="9"/>
      <c r="KG253" s="9"/>
      <c r="KH253" s="9"/>
      <c r="KI253" s="9"/>
      <c r="KJ253" s="9"/>
      <c r="KK253" s="9"/>
      <c r="KL253" s="9"/>
      <c r="KM253" s="9"/>
      <c r="KN253" s="9"/>
      <c r="KO253" s="9"/>
      <c r="KP253" s="9"/>
      <c r="KQ253" s="9"/>
      <c r="KR253" s="9"/>
      <c r="KS253" s="9"/>
      <c r="KT253" s="9"/>
      <c r="KU253" s="9"/>
      <c r="KV253" s="9"/>
      <c r="KW253" s="9"/>
      <c r="KX253" s="9"/>
      <c r="KY253" s="9"/>
      <c r="KZ253" s="9"/>
      <c r="LA253" s="9"/>
      <c r="LB253" s="9"/>
      <c r="LC253" s="9"/>
      <c r="LD253" s="9"/>
      <c r="LE253" s="9"/>
      <c r="LF253" s="9"/>
      <c r="LG253" s="9"/>
      <c r="LH253" s="9"/>
      <c r="LI253" s="9"/>
      <c r="LJ253" s="9"/>
      <c r="LK253" s="9"/>
      <c r="LL253" s="9"/>
      <c r="LM253" s="9"/>
      <c r="LN253" s="9"/>
      <c r="LO253" s="9"/>
      <c r="LP253" s="9"/>
      <c r="LQ253" s="9"/>
      <c r="LR253" s="9"/>
      <c r="LS253" s="9"/>
      <c r="LT253" s="9"/>
      <c r="LU253" s="9"/>
      <c r="LV253" s="9"/>
      <c r="LW253" s="9"/>
      <c r="LX253" s="9"/>
      <c r="LY253" s="9"/>
      <c r="LZ253" s="9"/>
      <c r="MA253" s="9"/>
      <c r="MB253" s="9"/>
      <c r="MC253" s="9"/>
      <c r="MD253" s="9"/>
      <c r="ME253" s="9"/>
      <c r="MF253" s="9"/>
      <c r="MG253" s="9"/>
      <c r="MH253" s="9"/>
      <c r="MI253" s="9"/>
      <c r="MJ253" s="9"/>
      <c r="MK253" s="9"/>
      <c r="ML253" s="9"/>
      <c r="MM253" s="9"/>
      <c r="MN253" s="9"/>
      <c r="MO253" s="9"/>
      <c r="MP253" s="9"/>
      <c r="MQ253" s="9"/>
      <c r="MR253" s="9"/>
      <c r="MS253" s="9"/>
      <c r="MT253" s="9"/>
      <c r="MU253" s="9"/>
      <c r="MV253" s="9"/>
      <c r="MW253" s="9"/>
      <c r="MX253" s="9"/>
      <c r="MY253" s="9"/>
      <c r="MZ253" s="9"/>
      <c r="NA253" s="9"/>
      <c r="NB253" s="9"/>
      <c r="NC253" s="9"/>
      <c r="ND253" s="9"/>
      <c r="NE253" s="9"/>
      <c r="NF253" s="9"/>
      <c r="NG253" s="9"/>
      <c r="NH253" s="9"/>
      <c r="NI253" s="9"/>
      <c r="NJ253" s="9"/>
      <c r="NK253" s="9"/>
      <c r="NL253" s="9"/>
      <c r="NM253" s="9"/>
      <c r="NN253" s="9"/>
      <c r="NO253" s="9"/>
      <c r="NP253" s="9"/>
      <c r="NQ253" s="9"/>
      <c r="NR253" s="9"/>
      <c r="NS253" s="9"/>
      <c r="NT253" s="9"/>
      <c r="NU253" s="9"/>
      <c r="NV253" s="9"/>
      <c r="NW253" s="9"/>
      <c r="NX253" s="9"/>
      <c r="NY253" s="9"/>
      <c r="NZ253" s="9"/>
      <c r="OA253" s="9"/>
      <c r="OB253" s="9"/>
      <c r="OC253" s="9"/>
      <c r="OD253" s="9"/>
      <c r="OE253" s="9"/>
      <c r="OF253" s="9"/>
      <c r="OG253" s="9"/>
      <c r="OH253" s="9"/>
      <c r="OI253" s="9"/>
      <c r="OJ253" s="9"/>
      <c r="OK253" s="9"/>
      <c r="OL253" s="9"/>
      <c r="OM253" s="9"/>
      <c r="ON253" s="9"/>
      <c r="OO253" s="9"/>
      <c r="OP253" s="9"/>
      <c r="OQ253" s="9"/>
      <c r="OR253" s="9"/>
      <c r="OS253" s="9"/>
      <c r="OT253" s="9"/>
      <c r="OU253" s="9"/>
      <c r="OV253" s="9"/>
      <c r="OW253" s="9"/>
      <c r="OX253" s="9"/>
      <c r="OY253" s="9"/>
      <c r="OZ253" s="9"/>
      <c r="PA253" s="9"/>
      <c r="PB253" s="9"/>
      <c r="PC253" s="9"/>
      <c r="PD253" s="9"/>
      <c r="PE253" s="9"/>
      <c r="PF253" s="9"/>
      <c r="PG253" s="9"/>
      <c r="PH253" s="9"/>
      <c r="PI253" s="9"/>
      <c r="PJ253" s="9"/>
      <c r="PK253" s="9"/>
      <c r="PL253" s="9"/>
      <c r="PM253" s="9"/>
      <c r="PN253" s="9"/>
      <c r="PO253" s="9"/>
      <c r="PP253" s="9"/>
      <c r="PQ253" s="9"/>
      <c r="PR253" s="9"/>
      <c r="PS253" s="9"/>
      <c r="PT253" s="9"/>
      <c r="PU253" s="9"/>
      <c r="PV253" s="9"/>
      <c r="PW253" s="9"/>
      <c r="PX253" s="9"/>
      <c r="PY253" s="9"/>
      <c r="PZ253" s="9"/>
      <c r="QA253" s="9"/>
      <c r="QB253" s="9"/>
      <c r="QC253" s="9"/>
      <c r="QD253" s="9"/>
      <c r="QE253" s="9"/>
      <c r="QF253" s="9"/>
      <c r="QG253" s="9"/>
      <c r="QH253" s="9"/>
      <c r="QI253" s="9"/>
      <c r="QJ253" s="9"/>
      <c r="QK253" s="9"/>
      <c r="QL253" s="9"/>
      <c r="QM253" s="9"/>
      <c r="QN253" s="9"/>
      <c r="QO253" s="9"/>
      <c r="QP253" s="9"/>
      <c r="QQ253" s="9"/>
      <c r="QR253" s="9"/>
      <c r="QS253" s="9"/>
      <c r="QT253" s="9"/>
      <c r="QU253" s="9"/>
      <c r="QV253" s="9"/>
      <c r="QW253" s="9"/>
      <c r="QX253" s="9"/>
      <c r="QY253" s="9"/>
      <c r="QZ253" s="9"/>
      <c r="RA253" s="9"/>
      <c r="RB253" s="9"/>
      <c r="RC253" s="9"/>
      <c r="RD253" s="9"/>
      <c r="RE253" s="9"/>
      <c r="RF253" s="9"/>
      <c r="RG253" s="9"/>
      <c r="RH253" s="9"/>
      <c r="RI253" s="9"/>
      <c r="RJ253" s="9"/>
      <c r="RK253" s="9"/>
      <c r="RL253" s="9"/>
      <c r="RM253" s="9"/>
      <c r="RN253" s="9"/>
      <c r="RO253" s="9"/>
      <c r="RP253" s="9"/>
      <c r="RQ253" s="9"/>
      <c r="RR253" s="9"/>
      <c r="RS253" s="9"/>
      <c r="RT253" s="9"/>
      <c r="RU253" s="9"/>
      <c r="RV253" s="9"/>
      <c r="RW253" s="9"/>
      <c r="RX253" s="9"/>
      <c r="RY253" s="9"/>
      <c r="RZ253" s="9"/>
      <c r="SA253" s="9"/>
      <c r="SB253" s="9"/>
      <c r="SC253" s="9"/>
      <c r="SD253" s="9"/>
      <c r="SE253" s="9"/>
      <c r="SF253" s="9"/>
      <c r="SG253" s="9"/>
      <c r="SH253" s="9"/>
      <c r="SI253" s="9"/>
      <c r="SJ253" s="9"/>
      <c r="SK253" s="9"/>
      <c r="SL253" s="9"/>
      <c r="SM253" s="9"/>
      <c r="SN253" s="9"/>
      <c r="SO253" s="9"/>
      <c r="SP253" s="9"/>
      <c r="SQ253" s="9"/>
      <c r="SR253" s="9"/>
      <c r="SS253" s="9"/>
      <c r="ST253" s="9"/>
      <c r="SU253" s="9"/>
      <c r="SV253" s="9"/>
      <c r="SW253" s="9"/>
      <c r="SX253" s="9"/>
      <c r="SY253" s="9"/>
      <c r="SZ253" s="9"/>
      <c r="TA253" s="9"/>
      <c r="TB253" s="9"/>
      <c r="TC253" s="9"/>
      <c r="TD253" s="9"/>
      <c r="TE253" s="9"/>
      <c r="TF253" s="9"/>
      <c r="TG253" s="9"/>
      <c r="TH253" s="9"/>
      <c r="TI253" s="9"/>
      <c r="TJ253" s="9"/>
      <c r="TK253" s="9"/>
      <c r="TL253" s="9"/>
      <c r="TM253" s="9"/>
      <c r="TN253" s="9"/>
      <c r="TO253" s="9"/>
      <c r="ANB253" s="9"/>
      <c r="ANC253" s="9"/>
      <c r="AND253" s="9"/>
      <c r="ANE253" s="9"/>
      <c r="ANF253" s="9"/>
      <c r="ANG253" s="9"/>
      <c r="ANH253" s="9"/>
      <c r="ANI253" s="9"/>
      <c r="ANJ253" s="9"/>
      <c r="ANK253" s="9"/>
      <c r="ANL253" s="9"/>
      <c r="ANM253" s="9"/>
      <c r="ANN253" s="9"/>
      <c r="ANO253" s="9"/>
      <c r="ANP253" s="9"/>
      <c r="ANQ253" s="9"/>
      <c r="ANR253" s="9"/>
      <c r="ANS253" s="9"/>
      <c r="ANT253" s="9"/>
      <c r="ANU253" s="9"/>
      <c r="ANV253" s="9"/>
      <c r="ANW253" s="9"/>
      <c r="ANX253" s="9"/>
      <c r="ANY253" s="9"/>
      <c r="ANZ253" s="9"/>
      <c r="AOA253" s="9"/>
      <c r="AOB253" s="9"/>
      <c r="AOC253" s="9"/>
      <c r="AOD253" s="9"/>
      <c r="AOE253" s="9"/>
      <c r="AOF253" s="9"/>
      <c r="AOG253" s="9"/>
      <c r="AOH253" s="9"/>
      <c r="AOI253" s="9"/>
      <c r="AOJ253" s="9"/>
      <c r="AOK253" s="9"/>
      <c r="AOL253" s="9"/>
      <c r="AOM253" s="9"/>
      <c r="AON253" s="9"/>
      <c r="AOO253" s="9"/>
      <c r="AOP253" s="9"/>
      <c r="AOQ253" s="9"/>
      <c r="AOR253" s="9"/>
      <c r="AOS253" s="9"/>
      <c r="AOT253" s="9"/>
      <c r="AOU253" s="9"/>
      <c r="AOV253" s="9"/>
      <c r="AOW253" s="9"/>
      <c r="AOX253" s="9"/>
      <c r="AOY253" s="9"/>
      <c r="AOZ253" s="9"/>
      <c r="APA253" s="9"/>
      <c r="APB253" s="9"/>
      <c r="APC253" s="9"/>
      <c r="APD253" s="9"/>
      <c r="APE253" s="9"/>
      <c r="APF253" s="9"/>
      <c r="APG253" s="9"/>
      <c r="APH253" s="9"/>
      <c r="API253" s="9"/>
      <c r="APJ253" s="9"/>
      <c r="APK253" s="9"/>
      <c r="APL253" s="9"/>
      <c r="APM253" s="9"/>
      <c r="APN253" s="9"/>
      <c r="APO253" s="9"/>
      <c r="APP253" s="9"/>
      <c r="APQ253" s="9"/>
      <c r="APR253" s="9"/>
      <c r="APS253" s="9"/>
      <c r="APT253" s="9"/>
      <c r="APU253" s="9"/>
      <c r="APV253" s="9"/>
      <c r="APW253" s="9"/>
      <c r="APX253" s="9"/>
      <c r="APY253" s="9"/>
      <c r="APZ253" s="9"/>
      <c r="AQA253" s="9"/>
      <c r="AQB253" s="9"/>
      <c r="AQC253" s="9"/>
      <c r="AQD253" s="9"/>
      <c r="AQE253" s="9"/>
      <c r="AQF253" s="9"/>
      <c r="AQG253" s="9"/>
      <c r="AQH253" s="9"/>
      <c r="AQI253" s="9"/>
      <c r="AQJ253" s="9"/>
      <c r="AQK253" s="9"/>
      <c r="AQL253" s="9"/>
      <c r="AQM253" s="9"/>
      <c r="AQN253" s="9"/>
      <c r="AQO253" s="9"/>
      <c r="AQP253" s="9"/>
      <c r="AQQ253" s="9"/>
      <c r="AQR253" s="9"/>
      <c r="AQS253" s="9"/>
      <c r="AQT253" s="9"/>
      <c r="AQU253" s="9"/>
      <c r="AQV253" s="9"/>
      <c r="AQW253" s="9"/>
      <c r="AQX253" s="9"/>
      <c r="AQY253" s="9"/>
      <c r="AQZ253" s="9"/>
      <c r="ARA253" s="9"/>
      <c r="ARB253" s="9"/>
      <c r="ARC253" s="9"/>
      <c r="ARD253" s="9"/>
      <c r="ARE253" s="9"/>
      <c r="ARF253" s="9"/>
      <c r="ARG253" s="9"/>
      <c r="ARH253" s="9"/>
      <c r="ARI253" s="9"/>
      <c r="ARJ253" s="9"/>
      <c r="ARK253" s="9"/>
      <c r="ARL253" s="9"/>
      <c r="ARM253" s="9"/>
      <c r="ARN253" s="9"/>
      <c r="ARO253" s="9"/>
      <c r="ARP253" s="9"/>
      <c r="ARQ253" s="9"/>
      <c r="ARR253" s="9"/>
      <c r="ARS253" s="9"/>
      <c r="ART253" s="9"/>
      <c r="ARU253" s="9"/>
      <c r="ARV253" s="9"/>
      <c r="ARW253" s="9"/>
      <c r="ARX253" s="9"/>
      <c r="ARY253" s="9"/>
      <c r="ARZ253" s="9"/>
      <c r="ASA253" s="9"/>
      <c r="ASB253" s="9"/>
      <c r="ASC253" s="9"/>
      <c r="ASD253" s="9"/>
      <c r="ASE253" s="9"/>
      <c r="ASF253" s="9"/>
      <c r="ASG253" s="9"/>
      <c r="ASH253" s="9"/>
      <c r="ASI253" s="9"/>
      <c r="ASJ253" s="9"/>
      <c r="ASK253" s="9"/>
      <c r="ASL253" s="9"/>
      <c r="ASM253" s="9"/>
      <c r="ASN253" s="9"/>
      <c r="ASO253" s="9"/>
      <c r="ASP253" s="9"/>
      <c r="ASQ253" s="9"/>
      <c r="ASR253" s="9"/>
      <c r="ASS253" s="9"/>
      <c r="AST253" s="9"/>
      <c r="ASU253" s="9"/>
      <c r="ASV253" s="9"/>
      <c r="ASW253" s="9"/>
      <c r="ASX253" s="9"/>
      <c r="ASY253" s="9"/>
      <c r="ASZ253" s="9"/>
      <c r="ATA253" s="9"/>
      <c r="ATB253" s="9"/>
      <c r="ATC253" s="9"/>
      <c r="ATD253" s="9"/>
      <c r="ATE253" s="9"/>
      <c r="ATF253" s="9"/>
      <c r="ATG253" s="9"/>
      <c r="ATH253" s="9"/>
      <c r="ATI253" s="9"/>
      <c r="ATJ253" s="9"/>
      <c r="ATK253" s="9"/>
      <c r="ATL253" s="9"/>
      <c r="ATM253" s="9"/>
      <c r="ATN253" s="9"/>
      <c r="ATO253" s="9"/>
      <c r="ATP253" s="9"/>
      <c r="ATQ253" s="9"/>
      <c r="ATR253" s="9"/>
      <c r="ATS253" s="9"/>
      <c r="ATT253" s="9"/>
      <c r="ATU253" s="9"/>
      <c r="ATV253" s="9"/>
      <c r="ATW253" s="9"/>
      <c r="ATX253" s="9"/>
      <c r="ATY253" s="9" t="s">
        <v>5691</v>
      </c>
      <c r="ATZ253" s="9" t="s">
        <v>5691</v>
      </c>
      <c r="AUA253" s="9" t="s">
        <v>6047</v>
      </c>
      <c r="AUB253" s="9"/>
      <c r="AUC253" s="9"/>
      <c r="AUD253" s="9"/>
      <c r="AUE253" s="9"/>
      <c r="AUF253" s="9"/>
      <c r="AUG253" s="9"/>
      <c r="AUH253" s="9"/>
      <c r="AUI253" s="9"/>
      <c r="AUJ253" s="9"/>
      <c r="AUK253" s="9"/>
      <c r="AUL253" s="9"/>
      <c r="AUM253" s="9"/>
      <c r="AUN253" s="9"/>
      <c r="AUO253" s="9"/>
      <c r="AUP253" s="9"/>
      <c r="AUQ253" s="9"/>
      <c r="AUR253" s="9"/>
      <c r="AUS253" s="9"/>
      <c r="AUT253" s="9"/>
      <c r="AUU253" s="9"/>
      <c r="AUV253" s="9"/>
      <c r="AUW253" s="9"/>
      <c r="AUX253" s="9"/>
      <c r="AUY253" s="9"/>
      <c r="AUZ253" s="9"/>
      <c r="AVA253" s="9"/>
      <c r="AVB253" s="9"/>
      <c r="AVC253" s="9"/>
      <c r="AVD253" s="9"/>
      <c r="AVE253" s="9"/>
      <c r="AVF253" s="9"/>
      <c r="AVG253" s="9"/>
      <c r="AVH253" s="9"/>
      <c r="AVI253" s="9"/>
      <c r="AVJ253" s="9"/>
      <c r="AVK253" s="9" t="s">
        <v>13986</v>
      </c>
      <c r="AVL253" s="9"/>
      <c r="AVM253" s="9"/>
      <c r="AVN253" s="9"/>
      <c r="AVO253" s="9"/>
      <c r="AVP253" s="9"/>
      <c r="AVQ253" s="9"/>
      <c r="AVR253" s="9"/>
      <c r="AVS253" s="9"/>
      <c r="AVT253" s="9"/>
      <c r="AVU253" s="9"/>
      <c r="AVV253" s="9"/>
      <c r="AVW253" s="9"/>
      <c r="AVX253" s="9"/>
      <c r="AVY253" s="9"/>
      <c r="AVZ253" s="9"/>
      <c r="AWA253" s="9"/>
      <c r="AWB253" s="9"/>
      <c r="AWC253" s="9"/>
      <c r="AWD253" s="9"/>
      <c r="AWE253" s="9"/>
      <c r="AWF253" s="9"/>
      <c r="AWG253" s="9"/>
      <c r="AWH253" s="9"/>
      <c r="AWI253" s="9"/>
      <c r="AWJ253" s="9"/>
      <c r="AWK253" s="9"/>
      <c r="AWL253" s="9"/>
      <c r="AWM253" s="9"/>
      <c r="AWN253" s="9"/>
      <c r="AWO253" s="9"/>
      <c r="AWP253" s="9"/>
      <c r="AWQ253" s="9"/>
      <c r="AWR253" s="9"/>
      <c r="AWS253" s="9"/>
      <c r="AWT253" s="9"/>
      <c r="AWU253" s="9"/>
      <c r="AWV253" s="9"/>
      <c r="AWW253" s="9"/>
      <c r="AWX253" s="9"/>
      <c r="AWY253" s="9"/>
      <c r="AWZ253" s="9"/>
      <c r="AXA253" s="9"/>
      <c r="AXB253" s="9" t="s">
        <v>13987</v>
      </c>
      <c r="AXC253" s="9"/>
      <c r="AXD253" s="9"/>
      <c r="AXE253" s="9"/>
      <c r="AXF253" s="9"/>
      <c r="AXG253" s="9"/>
      <c r="AXH253" s="9"/>
      <c r="AXI253" s="9"/>
      <c r="AXJ253" s="9"/>
      <c r="AXK253" s="9">
        <v>531.0</v>
      </c>
      <c r="AXL253" s="9" t="s">
        <v>3599</v>
      </c>
      <c r="AXM253" s="9">
        <v>526.0</v>
      </c>
      <c r="AXN253" s="9"/>
      <c r="AXO253" s="9"/>
      <c r="AXP253" s="9"/>
      <c r="AXQ253" s="9"/>
      <c r="AXR253" s="9"/>
      <c r="AXS253" s="9"/>
      <c r="AXT253" s="9"/>
      <c r="AXU253" s="9"/>
      <c r="AXV253" s="9"/>
      <c r="AXW253" s="9"/>
      <c r="AXX253" s="9"/>
      <c r="AXY253" s="9"/>
      <c r="AXZ253" s="9"/>
      <c r="AYA253" s="9"/>
      <c r="AYB253" s="9"/>
      <c r="AYC253" s="9"/>
      <c r="AYD253" s="9" t="s">
        <v>3599</v>
      </c>
      <c r="AYE253" s="9"/>
      <c r="AYF253" s="9"/>
      <c r="AYG253" s="9"/>
      <c r="AYH253" s="9" t="s">
        <v>13988</v>
      </c>
      <c r="AYI253" s="9"/>
      <c r="AYJ253" s="9"/>
      <c r="AYK253" s="9"/>
      <c r="AYL253" s="9"/>
      <c r="AYM253" s="9"/>
      <c r="AYN253" s="9"/>
      <c r="AYO253" s="9"/>
      <c r="AYP253" s="9"/>
      <c r="AYQ253" s="9"/>
      <c r="AYR253" s="9"/>
      <c r="AYS253" s="9"/>
      <c r="AYT253" s="9"/>
      <c r="AYU253" s="9"/>
      <c r="AYV253" s="9"/>
      <c r="AYW253" s="9"/>
      <c r="AYX253" s="9"/>
      <c r="AYY253" s="9"/>
      <c r="AYZ253" s="9"/>
      <c r="AZA253" s="9"/>
      <c r="AZB253" s="9"/>
      <c r="AZC253" s="9"/>
      <c r="AZD253" s="9"/>
      <c r="AZE253" s="9"/>
      <c r="AZF253" s="9"/>
      <c r="AZG253" s="9"/>
      <c r="AZH253" s="9"/>
      <c r="AZI253" s="9"/>
      <c r="AZJ253" s="9"/>
      <c r="AZK253" s="9"/>
      <c r="AZL253" s="9"/>
      <c r="AZM253" s="9"/>
      <c r="AZN253" s="9"/>
      <c r="AZO253" s="9"/>
      <c r="AZP253" s="9"/>
      <c r="AZQ253" s="9"/>
      <c r="AZR253" s="9"/>
      <c r="AZS253" s="9"/>
      <c r="AZT253" s="9"/>
      <c r="AZU253" s="9"/>
      <c r="AZV253" s="9"/>
      <c r="AZW253" s="9"/>
      <c r="AZX253" s="9"/>
      <c r="AZY253" s="9"/>
      <c r="AZZ253" s="9"/>
      <c r="BAA253" s="9"/>
      <c r="BAB253" s="9"/>
      <c r="BAC253" s="9"/>
      <c r="BAD253" s="9"/>
      <c r="BAE253" s="9"/>
      <c r="BAF253" s="9"/>
      <c r="BAG253" s="9"/>
      <c r="BAH253" s="9"/>
      <c r="BAI253" s="9"/>
      <c r="BAJ253" s="9"/>
      <c r="BAK253" s="9"/>
      <c r="BAL253" s="9"/>
      <c r="BAM253" s="9"/>
      <c r="BAN253" s="9"/>
      <c r="BAO253" s="9"/>
      <c r="BAP253" s="9"/>
      <c r="BAQ253" s="9"/>
      <c r="BAR253" s="9"/>
      <c r="BAS253" s="9"/>
      <c r="BAT253" s="9"/>
      <c r="BAU253" s="9"/>
      <c r="BAV253" s="9"/>
      <c r="BAW253" s="9"/>
      <c r="BAX253" s="9"/>
      <c r="BAY253" s="9"/>
      <c r="BAZ253" s="9"/>
      <c r="BBA253" s="9"/>
      <c r="BBB253" s="9"/>
      <c r="BBC253" s="9"/>
      <c r="BBD253" s="9"/>
      <c r="BBE253" s="9"/>
      <c r="BBF253" s="9"/>
      <c r="BBG253" s="9"/>
      <c r="BBH253" s="9"/>
      <c r="BBI253" s="9"/>
      <c r="BBJ253" s="9"/>
      <c r="BBK253" s="9"/>
      <c r="BBL253" s="9"/>
      <c r="BBM253" s="9"/>
      <c r="BBN253" s="9"/>
      <c r="BBO253" s="9"/>
      <c r="BBP253" s="9"/>
      <c r="BBQ253" s="9"/>
      <c r="BBR253" s="9"/>
      <c r="BBS253" s="9"/>
      <c r="BBT253" s="9"/>
      <c r="BBU253" s="9"/>
      <c r="BBV253" s="9"/>
      <c r="BBW253" s="9"/>
      <c r="BBX253" s="9"/>
      <c r="BBY253" s="9"/>
      <c r="BBZ253" s="9"/>
      <c r="BCA253" s="9"/>
      <c r="BCB253" s="9"/>
      <c r="BCC253" s="9"/>
      <c r="BCD253" s="9"/>
      <c r="BCE253" s="9"/>
      <c r="BCF253" s="9"/>
      <c r="BCG253" s="9"/>
      <c r="BCH253" s="9"/>
      <c r="BCI253" s="9"/>
      <c r="BCJ253" s="9"/>
      <c r="BCK253" s="9"/>
      <c r="BCL253" s="9"/>
      <c r="BCM253" s="9"/>
      <c r="BCN253" s="9"/>
      <c r="BCO253" s="9"/>
      <c r="BCP253" s="9"/>
      <c r="BCQ253" s="9"/>
      <c r="BCR253" s="9"/>
      <c r="BCS253" s="9"/>
      <c r="BCT253" s="9"/>
      <c r="BCU253" s="9"/>
      <c r="BCV253" s="9"/>
      <c r="BCW253" s="9"/>
      <c r="BCX253" s="9"/>
      <c r="BCY253" s="9"/>
      <c r="BCZ253" s="9"/>
      <c r="BDA253" s="9"/>
      <c r="BDB253" s="9"/>
      <c r="BDC253" s="9"/>
      <c r="BDD253" s="9"/>
      <c r="BDE253" s="9"/>
      <c r="BDF253" s="9"/>
      <c r="BDG253" s="9"/>
      <c r="BDH253" s="9"/>
      <c r="BDI253" s="9"/>
      <c r="BDJ253" s="9"/>
      <c r="BDK253" s="9"/>
      <c r="BDL253" s="9"/>
      <c r="BDM253" s="9"/>
      <c r="BDN253" s="9"/>
      <c r="BDO253" s="9"/>
      <c r="BDP253" s="9"/>
      <c r="BDQ253" s="9"/>
      <c r="BDR253" s="9"/>
      <c r="BDS253" s="9"/>
      <c r="BDT253" s="9"/>
      <c r="BDU253" s="9"/>
      <c r="BDV253" s="9"/>
      <c r="BDW253" s="9"/>
      <c r="BDX253" s="9"/>
      <c r="BDY253" s="9"/>
      <c r="BDZ253" s="9"/>
      <c r="BEA253" s="9"/>
      <c r="BEB253" s="9"/>
      <c r="BEC253" s="9"/>
      <c r="BED253" s="9"/>
      <c r="BEE253" s="9"/>
      <c r="BEF253" s="9"/>
      <c r="BEG253" s="9"/>
      <c r="BEH253" s="9"/>
      <c r="BEI253" s="9"/>
      <c r="BEJ253" s="9"/>
      <c r="BEK253" s="9"/>
      <c r="BEL253" s="9"/>
      <c r="BEM253" s="9"/>
      <c r="BEN253" s="9"/>
      <c r="BEO253" s="9"/>
      <c r="BEP253" s="9"/>
      <c r="BEQ253" s="9"/>
      <c r="BER253" s="9"/>
      <c r="BES253" s="9"/>
      <c r="BET253" s="9"/>
      <c r="BEU253" s="9"/>
      <c r="BEV253" s="9"/>
      <c r="BEW253" s="9"/>
      <c r="BEX253" s="9"/>
      <c r="BEY253" s="9"/>
      <c r="BEZ253" s="9"/>
      <c r="BFA253" s="9"/>
      <c r="BFB253" s="9"/>
      <c r="BFC253" s="9"/>
      <c r="BFD253" s="9"/>
      <c r="BFE253" s="9"/>
      <c r="BFF253" s="9"/>
      <c r="BFG253" s="9"/>
      <c r="BFH253" s="9"/>
      <c r="BFI253" s="9"/>
      <c r="BFJ253" s="9"/>
      <c r="BFK253" s="9"/>
      <c r="BFL253" s="9"/>
      <c r="BFM253" s="9"/>
      <c r="BFN253" s="9"/>
      <c r="BFO253" s="9"/>
      <c r="BFP253" s="9"/>
      <c r="BFQ253" s="9"/>
      <c r="BFR253" s="9"/>
      <c r="BFS253" s="9"/>
      <c r="BFT253" s="9"/>
      <c r="BFU253" s="9"/>
      <c r="BFV253" s="9"/>
      <c r="BFW253" s="9"/>
      <c r="BFX253" s="9"/>
      <c r="BFY253" s="9"/>
      <c r="BFZ253" s="9"/>
      <c r="BGA253" s="9"/>
      <c r="BGB253" s="9"/>
      <c r="BGC253" s="9"/>
      <c r="BGD253" s="9"/>
      <c r="BGE253" s="9"/>
      <c r="BGF253" s="9"/>
      <c r="BGG253" s="9"/>
      <c r="BGH253" s="9"/>
      <c r="BGI253" s="9"/>
      <c r="BGJ253" s="9"/>
      <c r="BGK253" s="9"/>
      <c r="BGL253" s="9"/>
      <c r="BGM253" s="9"/>
      <c r="BGN253" s="9"/>
      <c r="BGO253" s="9"/>
      <c r="BGP253" s="9"/>
      <c r="BGQ253" s="9"/>
      <c r="BGR253" s="9"/>
      <c r="BGS253" s="9"/>
      <c r="BGT253" s="9"/>
      <c r="BGU253" s="9"/>
      <c r="BGV253" s="9"/>
      <c r="BGW253" s="9"/>
      <c r="BGX253" s="9"/>
      <c r="BGY253" s="9"/>
      <c r="BGZ253" s="9"/>
      <c r="BHA253" s="9"/>
      <c r="BHB253" s="9"/>
      <c r="BHC253" s="9"/>
      <c r="BHD253" s="9"/>
      <c r="BHE253" s="9"/>
      <c r="BHF253" s="9"/>
      <c r="BHG253" s="9"/>
      <c r="BHH253" s="9"/>
      <c r="BHI253" s="9"/>
      <c r="BHJ253" s="9"/>
      <c r="BHK253" s="9"/>
      <c r="BHL253" s="9"/>
      <c r="BHM253" s="9"/>
      <c r="BHN253" s="9"/>
      <c r="BHO253" s="9"/>
      <c r="BHP253" s="9"/>
      <c r="BHQ253" s="9"/>
      <c r="BHR253" s="9"/>
      <c r="BHS253" s="9"/>
      <c r="BHT253" s="9"/>
      <c r="BHU253" s="9"/>
      <c r="BHV253" s="9"/>
      <c r="BHW253" s="9"/>
      <c r="BHX253" s="9"/>
      <c r="BHY253" s="9"/>
      <c r="BHZ253" s="9"/>
      <c r="BIA253" s="9"/>
      <c r="BIB253" s="9"/>
      <c r="BIC253" s="9"/>
      <c r="BID253" s="9"/>
      <c r="BIE253" s="9"/>
      <c r="BIF253" s="9"/>
      <c r="BIG253" s="9"/>
      <c r="BIH253" s="9"/>
      <c r="BII253" s="9"/>
      <c r="BIJ253" s="9"/>
      <c r="BIK253" s="9"/>
      <c r="BIL253" s="9"/>
      <c r="BIM253" s="9"/>
      <c r="BIN253" s="9"/>
      <c r="BIO253" s="9"/>
      <c r="BIP253" s="9"/>
      <c r="BIQ253" s="9"/>
      <c r="BIR253" s="9"/>
      <c r="BIS253" s="9"/>
      <c r="BIT253" s="9"/>
      <c r="BIU253" s="9"/>
      <c r="BIV253" s="9"/>
      <c r="BIW253" s="9"/>
      <c r="BIX253" s="9"/>
      <c r="BIY253" s="9"/>
      <c r="BIZ253" s="9"/>
      <c r="BJA253" s="9"/>
      <c r="BJB253" s="9"/>
      <c r="BJC253" s="9"/>
      <c r="BJD253" s="9"/>
      <c r="BJE253" s="9"/>
      <c r="BJF253" s="9"/>
      <c r="BJG253" s="9"/>
      <c r="BJH253" s="9"/>
      <c r="BJI253" s="9"/>
      <c r="BJJ253" s="9"/>
      <c r="BJK253" s="9"/>
      <c r="BJL253" s="9"/>
      <c r="BJM253" s="9"/>
      <c r="BJN253" s="9"/>
      <c r="BJO253" s="9"/>
      <c r="BJP253" s="9"/>
      <c r="BJQ253" s="9"/>
      <c r="BJR253" s="9"/>
      <c r="BJS253" s="9"/>
      <c r="BJT253" s="9"/>
      <c r="BJU253" s="9"/>
      <c r="BJV253" s="9"/>
      <c r="BJW253" s="9"/>
      <c r="BJX253" s="9"/>
      <c r="BJY253" s="9"/>
      <c r="BJZ253" s="9"/>
      <c r="BKA253" s="9"/>
      <c r="BKB253" s="9"/>
      <c r="BKC253" s="9"/>
      <c r="BKD253" s="9"/>
      <c r="BKE253" s="9"/>
      <c r="BKF253" s="9"/>
      <c r="BKG253" s="9"/>
      <c r="BKH253" s="9"/>
      <c r="BKI253" s="9"/>
      <c r="BKJ253" s="9"/>
      <c r="BKK253" s="9"/>
      <c r="BKL253" s="9"/>
      <c r="BKM253" s="9"/>
      <c r="BKN253" s="9"/>
      <c r="BKO253" s="9"/>
      <c r="BKP253" s="9"/>
      <c r="BKQ253" s="9"/>
      <c r="BKR253" s="9"/>
      <c r="BKS253" s="9"/>
      <c r="BKT253" s="9"/>
      <c r="BKU253" s="9"/>
      <c r="BKV253" s="9"/>
      <c r="BKW253" s="9"/>
      <c r="BKX253" s="9"/>
      <c r="BKY253" s="9"/>
      <c r="BKZ253" s="9"/>
      <c r="BLA253" s="9"/>
      <c r="BLB253" s="9"/>
      <c r="BLC253" s="9"/>
      <c r="BLD253" s="9"/>
      <c r="BLE253" s="9"/>
      <c r="BLF253" s="9"/>
      <c r="BLG253" s="9"/>
      <c r="BLH253" s="9"/>
      <c r="BLI253" s="9"/>
      <c r="BLJ253" s="9"/>
      <c r="BLK253" s="9"/>
      <c r="BLL253" s="9"/>
      <c r="BLM253" s="9"/>
      <c r="BLN253" s="9"/>
      <c r="BLO253" s="9"/>
      <c r="BLP253" s="9"/>
      <c r="BLQ253" s="9"/>
      <c r="BLR253" s="9"/>
      <c r="BLS253" s="9"/>
      <c r="BLT253" s="9"/>
      <c r="BLU253" s="9"/>
      <c r="BLV253" s="9"/>
      <c r="BLW253" s="9"/>
      <c r="BLX253" s="9"/>
      <c r="BLY253" s="9"/>
      <c r="BLZ253" s="9"/>
      <c r="BMA253" s="9"/>
      <c r="BMB253" s="9"/>
      <c r="BMC253" s="9"/>
      <c r="BMD253" s="9"/>
      <c r="BME253" s="9"/>
      <c r="BMF253" s="9"/>
      <c r="BMG253" s="9"/>
      <c r="BMH253" s="9"/>
      <c r="BMI253" s="9"/>
      <c r="BMJ253" s="9"/>
      <c r="BMK253" s="9"/>
      <c r="BML253" s="9"/>
      <c r="BMM253" s="9"/>
      <c r="BMN253" s="9"/>
      <c r="BMO253" s="9"/>
      <c r="BMP253" s="9"/>
      <c r="BMQ253" s="9"/>
      <c r="BMR253" s="9"/>
      <c r="BMS253" s="9"/>
      <c r="BMT253" s="9"/>
      <c r="BMU253" s="9"/>
      <c r="BMV253" s="9"/>
      <c r="BMW253" s="9"/>
      <c r="BMX253" s="9"/>
      <c r="BMY253" s="9"/>
      <c r="BMZ253" s="9"/>
      <c r="BNA253" s="9"/>
      <c r="BNB253" s="9"/>
      <c r="BNC253" s="9"/>
      <c r="BND253" s="9"/>
      <c r="BNE253" s="9"/>
      <c r="BNF253" s="9"/>
      <c r="BNG253" s="9"/>
      <c r="BNH253" s="9"/>
      <c r="BNI253" s="9"/>
      <c r="BNJ253" s="9"/>
      <c r="BNK253" s="9"/>
      <c r="BNL253" s="9"/>
      <c r="BNM253" s="9"/>
      <c r="BNN253" s="9"/>
      <c r="BNO253" s="9"/>
      <c r="BNP253" s="9"/>
      <c r="BNQ253" s="9"/>
      <c r="BNR253" s="9"/>
      <c r="BNS253" s="9"/>
      <c r="BNT253" s="9"/>
      <c r="BNU253" s="9"/>
      <c r="BNV253" s="9"/>
      <c r="BNW253" s="9"/>
      <c r="BNX253" s="9"/>
      <c r="BNY253" s="9"/>
      <c r="BNZ253" s="9"/>
      <c r="BOA253" s="9"/>
      <c r="BOB253" s="9"/>
      <c r="BOC253" s="9"/>
      <c r="BOD253" s="9"/>
      <c r="BOE253" s="9"/>
      <c r="BOF253" s="9"/>
      <c r="BOG253" s="9"/>
      <c r="BOH253" s="9"/>
      <c r="BOI253" s="9"/>
      <c r="BOJ253" s="9"/>
      <c r="BOK253" s="9"/>
      <c r="BOL253" s="9"/>
      <c r="BOM253" s="9"/>
      <c r="BON253" s="9"/>
      <c r="BOO253" s="9"/>
      <c r="BOP253" s="9"/>
      <c r="BOQ253" s="9"/>
      <c r="BOR253" s="9"/>
      <c r="BOS253" s="9"/>
      <c r="BOT253" s="9"/>
      <c r="BOU253" s="9"/>
      <c r="BOV253" s="9"/>
      <c r="BOW253" s="9"/>
      <c r="BOX253" s="9"/>
      <c r="BOY253" s="9"/>
      <c r="BOZ253" s="9"/>
      <c r="BPA253" s="9"/>
      <c r="BPB253" s="9"/>
      <c r="BPC253" s="9"/>
      <c r="BPD253" s="9"/>
      <c r="BPE253" s="9"/>
      <c r="BPF253" s="9"/>
      <c r="BPG253" s="9"/>
      <c r="BPH253" s="9"/>
      <c r="BPI253" s="9"/>
      <c r="BPJ253" s="9"/>
      <c r="BPK253" s="9"/>
      <c r="BPL253" s="9"/>
      <c r="BPM253" s="9"/>
      <c r="BPN253" s="9"/>
      <c r="BPO253" s="9"/>
      <c r="BPP253" s="9"/>
      <c r="BPQ253" s="9"/>
      <c r="BPR253" s="9"/>
      <c r="BPS253" s="9"/>
      <c r="BPT253" s="9"/>
      <c r="BPU253" s="9"/>
      <c r="BPV253" s="9"/>
      <c r="BPW253" s="9"/>
      <c r="BPX253" s="9"/>
      <c r="BPY253" s="9"/>
      <c r="BPZ253" s="9"/>
      <c r="BQA253" s="9"/>
      <c r="BQB253" s="9"/>
      <c r="BQC253" s="9"/>
      <c r="BQD253" s="9"/>
      <c r="BQE253" s="9"/>
      <c r="BQF253" s="9"/>
      <c r="BQG253" s="9"/>
      <c r="BQH253" s="9"/>
      <c r="BQI253" s="9"/>
      <c r="BQJ253" s="9"/>
      <c r="BQK253" s="9"/>
      <c r="BQL253" s="9"/>
      <c r="BQM253" s="9"/>
      <c r="BQN253" s="9"/>
      <c r="BQO253" s="9"/>
      <c r="BQP253" s="9"/>
      <c r="BQQ253" s="9"/>
      <c r="BQR253" s="9"/>
      <c r="BQS253" s="9"/>
      <c r="BQT253" s="9"/>
      <c r="BQU253" s="9"/>
      <c r="BQV253" s="9"/>
      <c r="BQW253" s="9"/>
      <c r="BQX253" s="9"/>
      <c r="BQY253" s="9"/>
      <c r="BQZ253" s="9"/>
      <c r="BRA253" s="9"/>
      <c r="BRB253" s="9"/>
      <c r="BRC253" s="9"/>
      <c r="BRD253" s="9"/>
      <c r="BRE253" s="9"/>
      <c r="BRF253" s="9"/>
      <c r="BRG253" s="9"/>
      <c r="BRH253" s="9"/>
      <c r="BRI253" s="9"/>
      <c r="BRJ253" s="9"/>
      <c r="BRK253" s="9"/>
      <c r="BRL253" s="9"/>
      <c r="BRM253" s="9"/>
      <c r="BRN253" s="9"/>
      <c r="BRO253" s="9"/>
      <c r="BRP253" s="9"/>
      <c r="BRQ253" s="9"/>
      <c r="BRR253" s="9"/>
      <c r="BRS253" s="9"/>
      <c r="BRT253" s="9"/>
      <c r="BRU253" s="9"/>
      <c r="BRV253" s="9"/>
      <c r="BRW253" s="9"/>
      <c r="BRX253" s="9"/>
      <c r="BRY253" s="9"/>
      <c r="BRZ253" s="9"/>
      <c r="BSA253" s="9"/>
      <c r="BSB253" s="9"/>
      <c r="BSC253" s="9"/>
      <c r="BSD253" s="9"/>
    </row>
    <row r="254" ht="14.25" customHeight="1">
      <c r="A254" s="9">
        <v>3.0</v>
      </c>
      <c r="B254" s="9" t="s">
        <v>11947</v>
      </c>
      <c r="C254" s="9" t="s">
        <v>11948</v>
      </c>
      <c r="D254" s="9" t="s">
        <v>11948</v>
      </c>
      <c r="E254" s="9"/>
      <c r="F254" s="9">
        <v>4.0</v>
      </c>
      <c r="G254" s="9" t="s">
        <v>13989</v>
      </c>
      <c r="H254" s="9"/>
      <c r="I254" s="9"/>
      <c r="J254" s="9"/>
      <c r="K254" s="9"/>
      <c r="L254" s="9">
        <v>4.0</v>
      </c>
      <c r="M254" s="9"/>
      <c r="N254" s="9"/>
      <c r="O254" s="9"/>
      <c r="P254" s="9">
        <v>0.0</v>
      </c>
      <c r="Q254" s="9" t="s">
        <v>13990</v>
      </c>
      <c r="R254" s="9"/>
      <c r="S254" s="9" t="s">
        <v>3601</v>
      </c>
      <c r="T254" s="9" t="s">
        <v>3600</v>
      </c>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c r="DN254" s="9"/>
      <c r="DO254" s="9"/>
      <c r="DP254" s="9"/>
      <c r="DQ254" s="9"/>
      <c r="DR254" s="9"/>
      <c r="DS254" s="9"/>
      <c r="DT254" s="9"/>
      <c r="DU254" s="9"/>
      <c r="DV254" s="9"/>
      <c r="DW254" s="9"/>
      <c r="DX254" s="9"/>
      <c r="DY254" s="9"/>
      <c r="DZ254" s="9"/>
      <c r="EA254" s="9"/>
      <c r="EB254" s="9"/>
      <c r="EC254" s="9"/>
      <c r="ED254" s="9"/>
      <c r="EE254" s="9"/>
      <c r="EF254" s="9"/>
      <c r="EG254" s="9"/>
      <c r="EH254" s="9"/>
      <c r="EI254" s="9"/>
      <c r="EJ254" s="9"/>
      <c r="EK254" s="9"/>
      <c r="EL254" s="9"/>
      <c r="EM254" s="9"/>
      <c r="EN254" s="9"/>
      <c r="EO254" s="9"/>
      <c r="EP254" s="9"/>
      <c r="EQ254" s="9"/>
      <c r="ER254" s="9"/>
      <c r="ES254" s="9"/>
      <c r="ET254" s="9"/>
      <c r="EU254" s="9"/>
      <c r="EV254" s="9"/>
      <c r="EW254" s="9"/>
      <c r="EX254" s="9"/>
      <c r="EY254" s="9"/>
      <c r="EZ254" s="9"/>
      <c r="FA254" s="9"/>
      <c r="FB254" s="9"/>
      <c r="FC254" s="9"/>
      <c r="FD254" s="9"/>
      <c r="FE254" s="9"/>
      <c r="FF254" s="9"/>
      <c r="FG254" s="9"/>
      <c r="FH254" s="9"/>
      <c r="FI254" s="9"/>
      <c r="FJ254" s="9"/>
      <c r="FK254" s="9"/>
      <c r="FL254" s="9"/>
      <c r="FM254" s="9"/>
      <c r="FN254" s="9"/>
      <c r="FO254" s="9"/>
      <c r="FP254" s="9"/>
      <c r="FQ254" s="9"/>
      <c r="FR254" s="9"/>
      <c r="FS254" s="9"/>
      <c r="FT254" s="9"/>
      <c r="FU254" s="9"/>
      <c r="FV254" s="9"/>
      <c r="FW254" s="9"/>
      <c r="FX254" s="9"/>
      <c r="FY254" s="9"/>
      <c r="FZ254" s="9"/>
      <c r="GA254" s="9"/>
      <c r="GB254" s="9"/>
      <c r="GC254" s="9"/>
      <c r="GD254" s="9"/>
      <c r="GE254" s="9"/>
      <c r="GF254" s="9"/>
      <c r="GG254" s="9"/>
      <c r="GH254" s="9"/>
      <c r="GI254" s="9"/>
      <c r="GJ254" s="9"/>
      <c r="GK254" s="9"/>
      <c r="GL254" s="9"/>
      <c r="GM254" s="9"/>
      <c r="GN254" s="9"/>
      <c r="GO254" s="9"/>
      <c r="GP254" s="9"/>
      <c r="GQ254" s="9"/>
      <c r="GR254" s="9"/>
      <c r="GS254" s="9"/>
      <c r="GT254" s="9"/>
      <c r="GU254" s="9"/>
      <c r="GV254" s="9"/>
      <c r="GW254" s="9"/>
      <c r="GX254" s="9"/>
      <c r="GY254" s="9"/>
      <c r="GZ254" s="9"/>
      <c r="HA254" s="9"/>
      <c r="HB254" s="9"/>
      <c r="HC254" s="9"/>
      <c r="HD254" s="9"/>
      <c r="HE254" s="9"/>
      <c r="HF254" s="9"/>
      <c r="HG254" s="9"/>
      <c r="HH254" s="9"/>
      <c r="HI254" s="9"/>
      <c r="HJ254" s="9"/>
      <c r="HK254" s="9"/>
      <c r="HL254" s="9"/>
      <c r="HM254" s="9"/>
      <c r="HN254" s="9"/>
      <c r="HO254" s="9"/>
      <c r="HP254" s="9"/>
      <c r="HQ254" s="9"/>
      <c r="HR254" s="9"/>
      <c r="HS254" s="9"/>
      <c r="HT254" s="9"/>
      <c r="HU254" s="9"/>
      <c r="HV254" s="9"/>
      <c r="HW254" s="9"/>
      <c r="HX254" s="9"/>
      <c r="HY254" s="9"/>
      <c r="HZ254" s="9"/>
      <c r="IA254" s="9"/>
      <c r="IB254" s="9"/>
      <c r="IC254" s="9"/>
      <c r="ID254" s="9"/>
      <c r="IE254" s="9"/>
      <c r="IF254" s="9"/>
      <c r="IG254" s="9"/>
      <c r="IH254" s="9"/>
      <c r="II254" s="9"/>
      <c r="IJ254" s="9"/>
      <c r="IK254" s="9"/>
      <c r="IL254" s="9"/>
      <c r="IM254" s="9"/>
      <c r="IN254" s="9"/>
      <c r="IO254" s="9"/>
      <c r="IP254" s="9"/>
      <c r="IQ254" s="9"/>
      <c r="IR254" s="9"/>
      <c r="IS254" s="9"/>
      <c r="IT254" s="9"/>
      <c r="IU254" s="9"/>
      <c r="IV254" s="9"/>
      <c r="IW254" s="9"/>
      <c r="IX254" s="9"/>
      <c r="IY254" s="9"/>
      <c r="IZ254" s="9"/>
      <c r="JA254" s="9"/>
      <c r="JB254" s="9"/>
      <c r="JC254" s="9"/>
      <c r="JD254" s="9"/>
      <c r="JE254" s="9"/>
      <c r="JF254" s="9"/>
      <c r="JG254" s="9"/>
      <c r="JH254" s="9"/>
      <c r="JI254" s="9"/>
      <c r="JJ254" s="9"/>
      <c r="JK254" s="9"/>
      <c r="JL254" s="9"/>
      <c r="JM254" s="9"/>
      <c r="JN254" s="9"/>
      <c r="JO254" s="9"/>
      <c r="JP254" s="9"/>
      <c r="JQ254" s="9"/>
      <c r="JR254" s="9"/>
      <c r="JS254" s="9"/>
      <c r="JT254" s="9"/>
      <c r="JU254" s="9"/>
      <c r="JV254" s="9"/>
      <c r="JW254" s="9"/>
      <c r="JX254" s="9"/>
      <c r="JY254" s="9"/>
      <c r="JZ254" s="9"/>
      <c r="KA254" s="9"/>
      <c r="KB254" s="9"/>
      <c r="KC254" s="9"/>
      <c r="KD254" s="9"/>
      <c r="KE254" s="9"/>
      <c r="KF254" s="9"/>
      <c r="KG254" s="9"/>
      <c r="KH254" s="9"/>
      <c r="KI254" s="9"/>
      <c r="KJ254" s="9"/>
      <c r="KK254" s="9"/>
      <c r="KL254" s="9"/>
      <c r="KM254" s="9"/>
      <c r="KN254" s="9"/>
      <c r="KO254" s="9"/>
      <c r="KP254" s="9"/>
      <c r="KQ254" s="9"/>
      <c r="KR254" s="9"/>
      <c r="KS254" s="9"/>
      <c r="KT254" s="9"/>
      <c r="KU254" s="9"/>
      <c r="KV254" s="9"/>
      <c r="KW254" s="9"/>
      <c r="KX254" s="9"/>
      <c r="KY254" s="9"/>
      <c r="KZ254" s="9"/>
      <c r="LA254" s="9"/>
      <c r="LB254" s="9"/>
      <c r="LC254" s="9"/>
      <c r="LD254" s="9"/>
      <c r="LE254" s="9"/>
      <c r="LF254" s="9"/>
      <c r="LG254" s="9"/>
      <c r="LH254" s="9"/>
      <c r="LI254" s="9"/>
      <c r="LJ254" s="9"/>
      <c r="LK254" s="9"/>
      <c r="LL254" s="9"/>
      <c r="LM254" s="9"/>
      <c r="LN254" s="9"/>
      <c r="LO254" s="9"/>
      <c r="LP254" s="9"/>
      <c r="LQ254" s="9"/>
      <c r="LR254" s="9"/>
      <c r="LS254" s="9"/>
      <c r="LT254" s="9"/>
      <c r="LU254" s="9"/>
      <c r="LV254" s="9"/>
      <c r="LW254" s="9"/>
      <c r="LX254" s="9"/>
      <c r="LY254" s="9"/>
      <c r="LZ254" s="9"/>
      <c r="MA254" s="9"/>
      <c r="MB254" s="9"/>
      <c r="MC254" s="9"/>
      <c r="MD254" s="9"/>
      <c r="ME254" s="9"/>
      <c r="MF254" s="9"/>
      <c r="MG254" s="9"/>
      <c r="MH254" s="9"/>
      <c r="MI254" s="9"/>
      <c r="MJ254" s="9"/>
      <c r="MK254" s="9"/>
      <c r="ML254" s="9"/>
      <c r="MM254" s="9"/>
      <c r="MN254" s="9"/>
      <c r="MO254" s="9"/>
      <c r="MP254" s="9"/>
      <c r="MQ254" s="9"/>
      <c r="MR254" s="9"/>
      <c r="MS254" s="9"/>
      <c r="MT254" s="9"/>
      <c r="MU254" s="9"/>
      <c r="MV254" s="9"/>
      <c r="MW254" s="9"/>
      <c r="MX254" s="9"/>
      <c r="MY254" s="9"/>
      <c r="MZ254" s="9"/>
      <c r="NA254" s="9"/>
      <c r="NB254" s="9"/>
      <c r="NC254" s="9"/>
      <c r="ND254" s="9"/>
      <c r="NE254" s="9"/>
      <c r="NF254" s="9"/>
      <c r="NG254" s="9"/>
      <c r="NH254" s="9"/>
      <c r="NI254" s="9"/>
      <c r="NJ254" s="9"/>
      <c r="NK254" s="9"/>
      <c r="NL254" s="9"/>
      <c r="NM254" s="9"/>
      <c r="NN254" s="9"/>
      <c r="NO254" s="9"/>
      <c r="NP254" s="9"/>
      <c r="NQ254" s="9"/>
      <c r="NR254" s="9"/>
      <c r="NS254" s="9"/>
      <c r="NT254" s="9"/>
      <c r="NU254" s="9"/>
      <c r="NV254" s="9"/>
      <c r="NW254" s="9"/>
      <c r="NX254" s="9"/>
      <c r="NY254" s="9"/>
      <c r="NZ254" s="9"/>
      <c r="OA254" s="9"/>
      <c r="OB254" s="9"/>
      <c r="OC254" s="9"/>
      <c r="OD254" s="9"/>
      <c r="OE254" s="9"/>
      <c r="OF254" s="9"/>
      <c r="OG254" s="9"/>
      <c r="OH254" s="9"/>
      <c r="OI254" s="9"/>
      <c r="OJ254" s="9"/>
      <c r="OK254" s="9"/>
      <c r="OL254" s="9"/>
      <c r="OM254" s="9"/>
      <c r="ON254" s="9"/>
      <c r="OO254" s="9"/>
      <c r="OP254" s="9"/>
      <c r="OQ254" s="9"/>
      <c r="OR254" s="9"/>
      <c r="OS254" s="9"/>
      <c r="OT254" s="9"/>
      <c r="OU254" s="9"/>
      <c r="OV254" s="9"/>
      <c r="OW254" s="9"/>
      <c r="OX254" s="9"/>
      <c r="OY254" s="9"/>
      <c r="OZ254" s="9"/>
      <c r="PA254" s="9"/>
      <c r="PB254" s="9"/>
      <c r="PC254" s="9"/>
      <c r="PD254" s="9"/>
      <c r="PE254" s="9"/>
      <c r="PF254" s="9"/>
      <c r="PG254" s="9"/>
      <c r="PH254" s="9"/>
      <c r="PI254" s="9"/>
      <c r="PJ254" s="9"/>
      <c r="PK254" s="9"/>
      <c r="PL254" s="9"/>
      <c r="PM254" s="9"/>
      <c r="PN254" s="9"/>
      <c r="PO254" s="9"/>
      <c r="PP254" s="9"/>
      <c r="PQ254" s="9"/>
      <c r="PR254" s="9"/>
      <c r="PS254" s="9"/>
      <c r="PT254" s="9"/>
      <c r="PU254" s="9"/>
      <c r="PV254" s="9"/>
      <c r="PW254" s="9"/>
      <c r="PX254" s="9"/>
      <c r="PY254" s="9"/>
      <c r="PZ254" s="9"/>
      <c r="QA254" s="9"/>
      <c r="QB254" s="9"/>
      <c r="QC254" s="9"/>
      <c r="QD254" s="9"/>
      <c r="QE254" s="9"/>
      <c r="QF254" s="9"/>
      <c r="QG254" s="9"/>
      <c r="QH254" s="9"/>
      <c r="QI254" s="9"/>
      <c r="QJ254" s="9"/>
      <c r="QK254" s="9"/>
      <c r="QL254" s="9"/>
      <c r="QM254" s="9"/>
      <c r="QN254" s="9"/>
      <c r="QO254" s="9"/>
      <c r="QP254" s="9"/>
      <c r="QQ254" s="9"/>
      <c r="QR254" s="9"/>
      <c r="QS254" s="9"/>
      <c r="QT254" s="9"/>
      <c r="QU254" s="9"/>
      <c r="QV254" s="9"/>
      <c r="QW254" s="9"/>
      <c r="QX254" s="9"/>
      <c r="QY254" s="9"/>
      <c r="QZ254" s="9"/>
      <c r="RA254" s="9"/>
      <c r="RB254" s="9"/>
      <c r="RC254" s="9"/>
      <c r="RD254" s="9"/>
      <c r="RE254" s="9"/>
      <c r="RF254" s="9"/>
      <c r="RG254" s="9"/>
      <c r="RH254" s="9"/>
      <c r="RI254" s="9"/>
      <c r="RJ254" s="9"/>
      <c r="RK254" s="9"/>
      <c r="RL254" s="9"/>
      <c r="RM254" s="9"/>
      <c r="RN254" s="9"/>
      <c r="RO254" s="9"/>
      <c r="RP254" s="9"/>
      <c r="RQ254" s="9"/>
      <c r="RR254" s="9"/>
      <c r="RS254" s="9"/>
      <c r="RT254" s="9"/>
      <c r="RU254" s="9"/>
      <c r="RV254" s="9"/>
      <c r="RW254" s="9"/>
      <c r="RX254" s="9"/>
      <c r="RY254" s="9"/>
      <c r="RZ254" s="9"/>
      <c r="SA254" s="9"/>
      <c r="SB254" s="9"/>
      <c r="SC254" s="9"/>
      <c r="SD254" s="9"/>
      <c r="SE254" s="9"/>
      <c r="SF254" s="9"/>
      <c r="SG254" s="9"/>
      <c r="SH254" s="9"/>
      <c r="SI254" s="9"/>
      <c r="SJ254" s="9"/>
      <c r="SK254" s="9"/>
      <c r="SL254" s="9"/>
      <c r="SM254" s="9"/>
      <c r="SN254" s="9"/>
      <c r="SO254" s="9"/>
      <c r="SP254" s="9"/>
      <c r="SQ254" s="9"/>
      <c r="SR254" s="9"/>
      <c r="SS254" s="9"/>
      <c r="ST254" s="9"/>
      <c r="SU254" s="9"/>
      <c r="SV254" s="9"/>
      <c r="SW254" s="9"/>
      <c r="SX254" s="9"/>
      <c r="SY254" s="9"/>
      <c r="SZ254" s="9"/>
      <c r="TA254" s="9"/>
      <c r="TB254" s="9"/>
      <c r="TC254" s="9"/>
      <c r="TD254" s="9"/>
      <c r="TE254" s="9"/>
      <c r="TF254" s="9"/>
      <c r="TG254" s="9"/>
      <c r="TH254" s="9"/>
      <c r="TI254" s="9"/>
      <c r="TJ254" s="9"/>
      <c r="TK254" s="9"/>
      <c r="TL254" s="9"/>
      <c r="TM254" s="9"/>
      <c r="TN254" s="9"/>
      <c r="TO254" s="9"/>
      <c r="ANB254" s="9"/>
      <c r="ANC254" s="9"/>
      <c r="AND254" s="9"/>
      <c r="ANE254" s="9"/>
      <c r="ANF254" s="9"/>
      <c r="ANG254" s="9"/>
      <c r="ANH254" s="9"/>
      <c r="ANI254" s="9"/>
      <c r="ANJ254" s="9"/>
      <c r="ANK254" s="9"/>
      <c r="ANL254" s="9"/>
      <c r="ANM254" s="9"/>
      <c r="ANN254" s="9"/>
      <c r="ANO254" s="9"/>
      <c r="ANP254" s="9"/>
      <c r="ANQ254" s="9"/>
      <c r="ANR254" s="9"/>
      <c r="ANS254" s="9"/>
      <c r="ANT254" s="9"/>
      <c r="ANU254" s="9"/>
      <c r="ANV254" s="9"/>
      <c r="ANW254" s="9"/>
      <c r="ANX254" s="9"/>
      <c r="ANY254" s="9"/>
      <c r="ANZ254" s="9"/>
      <c r="AOA254" s="9"/>
      <c r="AOB254" s="9"/>
      <c r="AOC254" s="9"/>
      <c r="AOD254" s="9"/>
      <c r="AOE254" s="9"/>
      <c r="AOF254" s="9"/>
      <c r="AOG254" s="9"/>
      <c r="AOH254" s="9"/>
      <c r="AOI254" s="9"/>
      <c r="AOJ254" s="9"/>
      <c r="AOK254" s="9"/>
      <c r="AOL254" s="9"/>
      <c r="AOM254" s="9"/>
      <c r="AON254" s="9"/>
      <c r="AOO254" s="9"/>
      <c r="AOP254" s="9"/>
      <c r="AOQ254" s="9"/>
      <c r="AOR254" s="9"/>
      <c r="AOS254" s="9"/>
      <c r="AOT254" s="9"/>
      <c r="AOU254" s="9"/>
      <c r="AOV254" s="9"/>
      <c r="AOW254" s="9"/>
      <c r="AOX254" s="9"/>
      <c r="AOY254" s="9"/>
      <c r="AOZ254" s="9"/>
      <c r="APA254" s="9"/>
      <c r="APB254" s="9"/>
      <c r="APC254" s="9"/>
      <c r="APD254" s="9"/>
      <c r="APE254" s="9"/>
      <c r="APF254" s="9"/>
      <c r="APG254" s="9"/>
      <c r="APH254" s="9"/>
      <c r="API254" s="9"/>
      <c r="APJ254" s="9"/>
      <c r="APK254" s="9"/>
      <c r="APL254" s="9"/>
      <c r="APM254" s="9"/>
      <c r="APN254" s="9"/>
      <c r="APO254" s="9"/>
      <c r="APP254" s="9"/>
      <c r="APQ254" s="9"/>
      <c r="APR254" s="9"/>
      <c r="APS254" s="9"/>
      <c r="APT254" s="9"/>
      <c r="APU254" s="9"/>
      <c r="APV254" s="9"/>
      <c r="APW254" s="9"/>
      <c r="APX254" s="9"/>
      <c r="APY254" s="9"/>
      <c r="APZ254" s="9"/>
      <c r="AQA254" s="9"/>
      <c r="AQB254" s="9"/>
      <c r="AQC254" s="9"/>
      <c r="AQD254" s="9"/>
      <c r="AQE254" s="9"/>
      <c r="AQF254" s="9"/>
      <c r="AQG254" s="9"/>
      <c r="AQH254" s="9"/>
      <c r="AQI254" s="9"/>
      <c r="AQJ254" s="9"/>
      <c r="AQK254" s="9"/>
      <c r="AQL254" s="9"/>
      <c r="AQM254" s="9"/>
      <c r="AQN254" s="9"/>
      <c r="AQO254" s="9"/>
      <c r="AQP254" s="9"/>
      <c r="AQQ254" s="9"/>
      <c r="AQR254" s="9"/>
      <c r="AQS254" s="9"/>
      <c r="AQT254" s="9"/>
      <c r="AQU254" s="9"/>
      <c r="AQV254" s="9"/>
      <c r="AQW254" s="9"/>
      <c r="AQX254" s="9"/>
      <c r="AQY254" s="9"/>
      <c r="AQZ254" s="9"/>
      <c r="ARA254" s="9"/>
      <c r="ARB254" s="9"/>
      <c r="ARC254" s="9"/>
      <c r="ARD254" s="9"/>
      <c r="ARE254" s="9"/>
      <c r="ARF254" s="9"/>
      <c r="ARG254" s="9"/>
      <c r="ARH254" s="9"/>
      <c r="ARI254" s="9"/>
      <c r="ARJ254" s="9"/>
      <c r="ARK254" s="9"/>
      <c r="ARL254" s="9"/>
      <c r="ARM254" s="9"/>
      <c r="ARN254" s="9"/>
      <c r="ARO254" s="9"/>
      <c r="ARP254" s="9"/>
      <c r="ARQ254" s="9"/>
      <c r="ARR254" s="9"/>
      <c r="ARS254" s="9"/>
      <c r="ART254" s="9"/>
      <c r="ARU254" s="9"/>
      <c r="ARV254" s="9"/>
      <c r="ARW254" s="9"/>
      <c r="ARX254" s="9"/>
      <c r="ARY254" s="9"/>
      <c r="ARZ254" s="9"/>
      <c r="ASA254" s="9"/>
      <c r="ASB254" s="9"/>
      <c r="ASC254" s="9"/>
      <c r="ASD254" s="9"/>
      <c r="ASE254" s="9"/>
      <c r="ASF254" s="9"/>
      <c r="ASG254" s="9"/>
      <c r="ASH254" s="9"/>
      <c r="ASI254" s="9"/>
      <c r="ASJ254" s="9"/>
      <c r="ASK254" s="9"/>
      <c r="ASL254" s="9"/>
      <c r="ASM254" s="9"/>
      <c r="ASN254" s="9"/>
      <c r="ASO254" s="9"/>
      <c r="ASP254" s="9"/>
      <c r="ASQ254" s="9"/>
      <c r="ASR254" s="9"/>
      <c r="ASS254" s="9"/>
      <c r="AST254" s="9"/>
      <c r="ASU254" s="9"/>
      <c r="ASV254" s="9"/>
      <c r="ASW254" s="9"/>
      <c r="ASX254" s="9"/>
      <c r="ASY254" s="9"/>
      <c r="ASZ254" s="9"/>
      <c r="ATA254" s="9"/>
      <c r="ATB254" s="9"/>
      <c r="ATC254" s="9"/>
      <c r="ATD254" s="9"/>
      <c r="ATE254" s="9"/>
      <c r="ATF254" s="9"/>
      <c r="ATG254" s="9"/>
      <c r="ATH254" s="9"/>
      <c r="ATI254" s="9"/>
      <c r="ATJ254" s="9"/>
      <c r="ATK254" s="9"/>
      <c r="ATL254" s="9"/>
      <c r="ATM254" s="9"/>
      <c r="ATN254" s="9"/>
      <c r="ATO254" s="9"/>
      <c r="ATP254" s="9"/>
      <c r="ATQ254" s="9"/>
      <c r="ATR254" s="9"/>
      <c r="ATS254" s="9"/>
      <c r="ATT254" s="9"/>
      <c r="ATU254" s="9"/>
      <c r="ATV254" s="9"/>
      <c r="ATW254" s="9"/>
      <c r="ATX254" s="9"/>
      <c r="ATY254" s="9"/>
      <c r="ATZ254" s="9"/>
      <c r="AUA254" s="9"/>
      <c r="AUB254" s="9"/>
      <c r="AUC254" s="9"/>
      <c r="AUD254" s="9"/>
      <c r="AUE254" s="9"/>
      <c r="AUF254" s="9"/>
      <c r="AUG254" s="9"/>
      <c r="AUH254" s="9"/>
      <c r="AUI254" s="9"/>
      <c r="AUJ254" s="9"/>
      <c r="AUK254" s="9"/>
      <c r="AUL254" s="9"/>
      <c r="AUM254" s="9"/>
      <c r="AUN254" s="9"/>
      <c r="AUO254" s="9"/>
      <c r="AUP254" s="9"/>
      <c r="AUQ254" s="9"/>
      <c r="AUR254" s="9"/>
      <c r="AUS254" s="9"/>
      <c r="AUT254" s="9"/>
      <c r="AUU254" s="9"/>
      <c r="AUV254" s="9"/>
      <c r="AUW254" s="9"/>
      <c r="AUX254" s="9"/>
      <c r="AUY254" s="9"/>
      <c r="AUZ254" s="9"/>
      <c r="AVA254" s="9"/>
      <c r="AVB254" s="9"/>
      <c r="AVC254" s="9"/>
      <c r="AVD254" s="9"/>
      <c r="AVE254" s="9"/>
      <c r="AVF254" s="9"/>
      <c r="AVG254" s="9"/>
      <c r="AVH254" s="9"/>
      <c r="AVI254" s="9"/>
      <c r="AVJ254" s="9"/>
      <c r="AVK254" s="9"/>
      <c r="AVL254" s="9"/>
      <c r="AVM254" s="9"/>
      <c r="AVN254" s="9"/>
      <c r="AVO254" s="9"/>
      <c r="AVP254" s="9"/>
      <c r="AVQ254" s="9"/>
      <c r="AVR254" s="9"/>
      <c r="AVS254" s="9"/>
      <c r="AVT254" s="9"/>
      <c r="AVU254" s="9"/>
      <c r="AVV254" s="9"/>
      <c r="AVW254" s="9"/>
      <c r="AVX254" s="9"/>
      <c r="AVY254" s="9"/>
      <c r="AVZ254" s="9"/>
      <c r="AWA254" s="9"/>
      <c r="AWB254" s="9"/>
      <c r="AWC254" s="9"/>
      <c r="AWD254" s="9"/>
      <c r="AWE254" s="9"/>
      <c r="AWF254" s="9"/>
      <c r="AWG254" s="9"/>
      <c r="AWH254" s="9"/>
      <c r="AWI254" s="9"/>
      <c r="AWJ254" s="9"/>
      <c r="AWK254" s="9"/>
      <c r="AWL254" s="9"/>
      <c r="AWM254" s="9"/>
      <c r="AWN254" s="9"/>
      <c r="AWO254" s="9"/>
      <c r="AWP254" s="9"/>
      <c r="AWQ254" s="9"/>
      <c r="AWR254" s="9"/>
      <c r="AWS254" s="9"/>
      <c r="AWT254" s="9"/>
      <c r="AWU254" s="9"/>
      <c r="AWV254" s="9"/>
      <c r="AWW254" s="9"/>
      <c r="AWX254" s="9"/>
      <c r="AWY254" s="9" t="s">
        <v>13991</v>
      </c>
      <c r="AWZ254" s="9"/>
      <c r="AXA254" s="9"/>
      <c r="AXB254" s="9"/>
      <c r="AXC254" s="9"/>
      <c r="AXD254" s="9"/>
      <c r="AXE254" s="9"/>
      <c r="AXF254" s="9"/>
      <c r="AXG254" s="9"/>
      <c r="AXH254" s="9"/>
      <c r="AXI254" s="9"/>
      <c r="AXJ254" s="9"/>
      <c r="AXK254" s="9"/>
      <c r="AXL254" s="9"/>
      <c r="AXM254" s="9"/>
      <c r="AXN254" s="9"/>
      <c r="AXO254" s="9"/>
      <c r="AXP254" s="9"/>
      <c r="AXQ254" s="9"/>
      <c r="AXR254" s="9"/>
      <c r="AXS254" s="9"/>
      <c r="AXT254" s="9"/>
      <c r="AXU254" s="9"/>
      <c r="AXV254" s="9"/>
      <c r="AXW254" s="9"/>
      <c r="AXX254" s="9"/>
      <c r="AXY254" s="9"/>
      <c r="AXZ254" s="9"/>
      <c r="AYA254" s="9"/>
      <c r="AYB254" s="9"/>
      <c r="AYC254" s="9"/>
      <c r="AYD254" s="9"/>
      <c r="AYE254" s="9"/>
      <c r="AYF254" s="9"/>
      <c r="AYG254" s="9"/>
      <c r="AYH254" s="9" t="s">
        <v>13992</v>
      </c>
      <c r="AYI254" s="9"/>
      <c r="AYJ254" s="9"/>
      <c r="AYK254" s="9"/>
      <c r="AYL254" s="9"/>
      <c r="AYM254" s="9"/>
      <c r="AYN254" s="9"/>
      <c r="AYO254" s="9"/>
      <c r="AYP254" s="9"/>
      <c r="AYQ254" s="9"/>
      <c r="AYR254" s="9"/>
      <c r="AYS254" s="9"/>
      <c r="AYT254" s="9"/>
      <c r="AYU254" s="9"/>
      <c r="AYV254" s="9"/>
      <c r="AYW254" s="9"/>
      <c r="AYX254" s="9"/>
      <c r="AYY254" s="9" t="s">
        <v>5691</v>
      </c>
      <c r="AYZ254" s="9" t="s">
        <v>5691</v>
      </c>
      <c r="AZA254" s="9"/>
      <c r="AZB254" s="9"/>
      <c r="AZC254" s="9"/>
      <c r="AZD254" s="9"/>
      <c r="AZE254" s="9"/>
      <c r="AZF254" s="9"/>
      <c r="AZG254" s="9"/>
      <c r="AZH254" s="9"/>
      <c r="AZI254" s="9"/>
      <c r="AZJ254" s="9"/>
      <c r="AZK254" s="9"/>
      <c r="AZL254" s="9"/>
      <c r="AZM254" s="9"/>
      <c r="AZN254" s="9"/>
      <c r="AZO254" s="9"/>
      <c r="AZP254" s="9"/>
      <c r="AZQ254" s="9"/>
      <c r="AZR254" s="9"/>
      <c r="AZS254" s="9"/>
      <c r="AZT254" s="9"/>
      <c r="AZU254" s="9"/>
      <c r="AZV254" s="9"/>
      <c r="AZW254" s="9"/>
      <c r="AZX254" s="9"/>
      <c r="AZY254" s="9"/>
      <c r="AZZ254" s="9"/>
      <c r="BAA254" s="9"/>
      <c r="BAB254" s="9"/>
      <c r="BAC254" s="9"/>
      <c r="BAD254" s="9"/>
      <c r="BAE254" s="9"/>
      <c r="BAF254" s="9"/>
      <c r="BAG254" s="9"/>
      <c r="BAH254" s="9"/>
      <c r="BAI254" s="9"/>
      <c r="BAJ254" s="9"/>
      <c r="BAK254" s="9" t="s">
        <v>13993</v>
      </c>
      <c r="BAL254" s="9"/>
      <c r="BAM254" s="9"/>
      <c r="BAN254" s="9"/>
      <c r="BAO254" s="9"/>
      <c r="BAP254" s="9"/>
      <c r="BAQ254" s="9"/>
      <c r="BAR254" s="9">
        <v>448.0</v>
      </c>
      <c r="BAS254" s="9" t="s">
        <v>13994</v>
      </c>
      <c r="BAT254" s="9">
        <v>590.0</v>
      </c>
      <c r="BAU254" s="9"/>
      <c r="BAV254" s="9"/>
      <c r="BAW254" s="9"/>
      <c r="BAX254" s="9"/>
      <c r="BAY254" s="9"/>
      <c r="BAZ254" s="9"/>
      <c r="BBA254" s="9"/>
      <c r="BBB254" s="9"/>
      <c r="BBC254" s="9"/>
      <c r="BBD254" s="9"/>
      <c r="BBE254" s="9"/>
      <c r="BBF254" s="9"/>
      <c r="BBG254" s="9"/>
      <c r="BBH254" s="9"/>
      <c r="BBI254" s="9" t="s">
        <v>5718</v>
      </c>
      <c r="BBJ254" s="9"/>
      <c r="BBK254" s="9"/>
      <c r="BBL254" s="9"/>
      <c r="BBM254" s="9"/>
      <c r="BBN254" s="9"/>
      <c r="BBO254" s="9"/>
      <c r="BBP254" s="9"/>
      <c r="BBQ254" s="9"/>
      <c r="BBR254" s="9"/>
      <c r="BBS254" s="9"/>
      <c r="BBT254" s="9"/>
      <c r="BBU254" s="9"/>
      <c r="BBV254" s="9"/>
      <c r="BBW254" s="9"/>
      <c r="BBX254" s="9"/>
      <c r="BBY254" s="9"/>
      <c r="BBZ254" s="9"/>
      <c r="BCA254" s="9"/>
      <c r="BCB254" s="9" t="s">
        <v>5707</v>
      </c>
      <c r="BCC254" s="9"/>
      <c r="BCD254" s="9"/>
      <c r="BCE254" s="9"/>
      <c r="BCF254" s="9" t="s">
        <v>6521</v>
      </c>
      <c r="BCG254" s="9" t="s">
        <v>13995</v>
      </c>
      <c r="BCH254" s="9"/>
      <c r="BCI254" s="9"/>
      <c r="BCJ254" s="9"/>
      <c r="BCK254" s="9"/>
      <c r="BCL254" s="9"/>
      <c r="BCM254" s="9"/>
      <c r="BCN254" s="9"/>
      <c r="BCO254" s="9"/>
      <c r="BCP254" s="9"/>
      <c r="BCQ254" s="9"/>
      <c r="BCR254" s="9"/>
      <c r="BCS254" s="9"/>
      <c r="BCT254" s="9"/>
      <c r="BCU254" s="9"/>
      <c r="BCV254" s="9"/>
      <c r="BCW254" s="9"/>
      <c r="BCX254" s="9"/>
      <c r="BCY254" s="9"/>
      <c r="BCZ254" s="9"/>
      <c r="BDA254" s="9"/>
      <c r="BDB254" s="9"/>
      <c r="BDC254" s="9"/>
      <c r="BDD254" s="9" t="s">
        <v>13994</v>
      </c>
      <c r="BDE254" s="9"/>
      <c r="BDF254" s="9"/>
      <c r="BDG254" s="9"/>
      <c r="BDH254" s="9"/>
      <c r="BDI254" s="9"/>
      <c r="BDJ254" s="9"/>
      <c r="BDK254" s="9"/>
      <c r="BDL254" s="9"/>
      <c r="BDM254" s="9"/>
      <c r="BDN254" s="9"/>
      <c r="BDO254" s="9"/>
      <c r="BDP254" s="9"/>
      <c r="BDQ254" s="9"/>
      <c r="BDR254" s="9"/>
      <c r="BDS254" s="9"/>
      <c r="BDT254" s="9"/>
      <c r="BDU254" s="9"/>
      <c r="BDV254" s="9"/>
      <c r="BDW254" s="9"/>
      <c r="BDX254" s="9"/>
      <c r="BDY254" s="9" t="s">
        <v>5691</v>
      </c>
      <c r="BDZ254" s="9" t="s">
        <v>5691</v>
      </c>
      <c r="BEA254" s="9"/>
      <c r="BEB254" s="9"/>
      <c r="BEC254" s="9"/>
      <c r="BED254" s="9"/>
      <c r="BEE254" s="9"/>
      <c r="BEF254" s="9"/>
      <c r="BEG254" s="9"/>
      <c r="BEH254" s="9"/>
      <c r="BEI254" s="9"/>
      <c r="BEJ254" s="9"/>
      <c r="BEK254" s="9"/>
      <c r="BEL254" s="9"/>
      <c r="BEM254" s="9"/>
      <c r="BEN254" s="9"/>
      <c r="BEO254" s="9"/>
      <c r="BEP254" s="9"/>
      <c r="BEQ254" s="9"/>
      <c r="BER254" s="9"/>
      <c r="BES254" s="9"/>
      <c r="BET254" s="9"/>
      <c r="BEU254" s="9"/>
      <c r="BEV254" s="9"/>
      <c r="BEW254" s="9"/>
      <c r="BEX254" s="9"/>
      <c r="BEY254" s="9"/>
      <c r="BEZ254" s="9"/>
      <c r="BFA254" s="9"/>
      <c r="BFB254" s="9"/>
      <c r="BFC254" s="9"/>
      <c r="BFD254" s="9"/>
      <c r="BFE254" s="9"/>
      <c r="BFF254" s="9"/>
      <c r="BFG254" s="9"/>
      <c r="BFH254" s="9"/>
      <c r="BFI254" s="9"/>
      <c r="BFJ254" s="9"/>
      <c r="BFK254" s="9" t="s">
        <v>13996</v>
      </c>
      <c r="BFL254" s="9"/>
      <c r="BFM254" s="9"/>
      <c r="BFN254" s="9"/>
      <c r="BFO254" s="9"/>
      <c r="BFP254" s="9"/>
      <c r="BFQ254" s="9"/>
      <c r="BFR254" s="9">
        <v>454.0</v>
      </c>
      <c r="BFS254" s="9" t="s">
        <v>13997</v>
      </c>
      <c r="BFT254" s="9">
        <v>590.0</v>
      </c>
      <c r="BFU254" s="9"/>
      <c r="BFV254" s="9"/>
      <c r="BFW254" s="9"/>
      <c r="BFX254" s="9"/>
      <c r="BFY254" s="9"/>
      <c r="BFZ254" s="9"/>
      <c r="BGA254" s="9"/>
      <c r="BGB254" s="9"/>
      <c r="BGC254" s="9"/>
      <c r="BGD254" s="9"/>
      <c r="BGE254" s="9"/>
      <c r="BGF254" s="9"/>
      <c r="BGG254" s="9"/>
      <c r="BGH254" s="9"/>
      <c r="BGI254" s="9" t="s">
        <v>5718</v>
      </c>
      <c r="BGJ254" s="9"/>
      <c r="BGK254" s="9"/>
      <c r="BGL254" s="9"/>
      <c r="BGM254" s="9"/>
      <c r="BGN254" s="9"/>
      <c r="BGO254" s="9"/>
      <c r="BGP254" s="9"/>
      <c r="BGQ254" s="9"/>
      <c r="BGR254" s="9"/>
      <c r="BGS254" s="9"/>
      <c r="BGT254" s="9"/>
      <c r="BGU254" s="9"/>
      <c r="BGV254" s="9"/>
      <c r="BGW254" s="9"/>
      <c r="BGX254" s="9"/>
      <c r="BGY254" s="9"/>
      <c r="BGZ254" s="9"/>
      <c r="BHA254" s="9"/>
      <c r="BHB254" s="9" t="s">
        <v>5707</v>
      </c>
      <c r="BHC254" s="9"/>
      <c r="BHD254" s="9"/>
      <c r="BHE254" s="9"/>
      <c r="BHF254" s="9" t="s">
        <v>6521</v>
      </c>
      <c r="BHG254" s="9" t="s">
        <v>13995</v>
      </c>
      <c r="BHH254" s="9"/>
      <c r="BHI254" s="9"/>
      <c r="BHJ254" s="9"/>
      <c r="BHK254" s="9"/>
      <c r="BHL254" s="9"/>
      <c r="BHM254" s="9"/>
      <c r="BHN254" s="9"/>
      <c r="BHO254" s="9"/>
      <c r="BHP254" s="9"/>
      <c r="BHQ254" s="9"/>
      <c r="BHR254" s="9"/>
      <c r="BHS254" s="9"/>
      <c r="BHT254" s="9"/>
      <c r="BHU254" s="9"/>
      <c r="BHV254" s="9"/>
      <c r="BHW254" s="9"/>
      <c r="BHX254" s="9"/>
      <c r="BHY254" s="9"/>
      <c r="BHZ254" s="9"/>
      <c r="BIA254" s="9"/>
      <c r="BIB254" s="9"/>
      <c r="BIC254" s="9"/>
      <c r="BID254" s="9" t="s">
        <v>13997</v>
      </c>
      <c r="BIE254" s="9"/>
      <c r="BIF254" s="9"/>
      <c r="BIG254" s="9"/>
      <c r="BIH254" s="9"/>
      <c r="BII254" s="9"/>
      <c r="BIJ254" s="9"/>
      <c r="BIK254" s="9"/>
      <c r="BIL254" s="9"/>
      <c r="BIM254" s="9"/>
      <c r="BIN254" s="9"/>
      <c r="BIO254" s="9"/>
      <c r="BIP254" s="9"/>
      <c r="BIQ254" s="9"/>
      <c r="BIR254" s="9"/>
      <c r="BIS254" s="9"/>
      <c r="BIT254" s="9"/>
      <c r="BIU254" s="9"/>
      <c r="BIV254" s="9"/>
      <c r="BIW254" s="9"/>
      <c r="BIX254" s="9"/>
      <c r="BIY254" s="9" t="s">
        <v>5691</v>
      </c>
      <c r="BIZ254" s="9" t="s">
        <v>5691</v>
      </c>
      <c r="BJA254" s="9"/>
      <c r="BJB254" s="9"/>
      <c r="BJC254" s="9"/>
      <c r="BJD254" s="9"/>
      <c r="BJE254" s="9"/>
      <c r="BJF254" s="9"/>
      <c r="BJG254" s="9"/>
      <c r="BJH254" s="9"/>
      <c r="BJI254" s="9"/>
      <c r="BJJ254" s="9"/>
      <c r="BJK254" s="9"/>
      <c r="BJL254" s="9"/>
      <c r="BJM254" s="9"/>
      <c r="BJN254" s="9"/>
      <c r="BJO254" s="9"/>
      <c r="BJP254" s="9"/>
      <c r="BJQ254" s="9"/>
      <c r="BJR254" s="9"/>
      <c r="BJS254" s="9"/>
      <c r="BJT254" s="9"/>
      <c r="BJU254" s="9"/>
      <c r="BJV254" s="9"/>
      <c r="BJW254" s="9"/>
      <c r="BJX254" s="9"/>
      <c r="BJY254" s="9"/>
      <c r="BJZ254" s="9"/>
      <c r="BKA254" s="9"/>
      <c r="BKB254" s="9"/>
      <c r="BKC254" s="9"/>
      <c r="BKD254" s="9"/>
      <c r="BKE254" s="9"/>
      <c r="BKF254" s="9"/>
      <c r="BKG254" s="9"/>
      <c r="BKH254" s="9"/>
      <c r="BKI254" s="9"/>
      <c r="BKJ254" s="9"/>
      <c r="BKK254" s="9" t="s">
        <v>13998</v>
      </c>
      <c r="BKL254" s="9"/>
      <c r="BKM254" s="9"/>
      <c r="BKN254" s="9"/>
      <c r="BKO254" s="9"/>
      <c r="BKP254" s="9"/>
      <c r="BKQ254" s="9"/>
      <c r="BKR254" s="9">
        <v>452.0</v>
      </c>
      <c r="BKS254" s="9" t="s">
        <v>13999</v>
      </c>
      <c r="BKT254" s="9">
        <v>590.0</v>
      </c>
      <c r="BKU254" s="9"/>
      <c r="BKV254" s="9"/>
      <c r="BKW254" s="9"/>
      <c r="BKX254" s="9"/>
      <c r="BKY254" s="9"/>
      <c r="BKZ254" s="9"/>
      <c r="BLA254" s="9"/>
      <c r="BLB254" s="9"/>
      <c r="BLC254" s="9"/>
      <c r="BLD254" s="9"/>
      <c r="BLE254" s="9"/>
      <c r="BLF254" s="9"/>
      <c r="BLG254" s="9"/>
      <c r="BLH254" s="9"/>
      <c r="BLI254" s="9" t="s">
        <v>5718</v>
      </c>
      <c r="BLJ254" s="9"/>
      <c r="BLK254" s="9"/>
      <c r="BLL254" s="9"/>
      <c r="BLM254" s="9"/>
      <c r="BLN254" s="9"/>
      <c r="BLO254" s="9"/>
      <c r="BLP254" s="9"/>
      <c r="BLQ254" s="9"/>
      <c r="BLR254" s="9"/>
      <c r="BLS254" s="9"/>
      <c r="BLT254" s="9"/>
      <c r="BLU254" s="9"/>
      <c r="BLV254" s="9"/>
      <c r="BLW254" s="9"/>
      <c r="BLX254" s="9"/>
      <c r="BLY254" s="9"/>
      <c r="BLZ254" s="9"/>
      <c r="BMA254" s="9"/>
      <c r="BMB254" s="9" t="s">
        <v>5707</v>
      </c>
      <c r="BMC254" s="9"/>
      <c r="BMD254" s="9"/>
      <c r="BME254" s="9"/>
      <c r="BMF254" s="9" t="s">
        <v>6521</v>
      </c>
      <c r="BMG254" s="9" t="s">
        <v>13995</v>
      </c>
      <c r="BMH254" s="9"/>
      <c r="BMI254" s="9"/>
      <c r="BMJ254" s="9"/>
      <c r="BMK254" s="9"/>
      <c r="BML254" s="9"/>
      <c r="BMM254" s="9"/>
      <c r="BMN254" s="9"/>
      <c r="BMO254" s="9"/>
      <c r="BMP254" s="9"/>
      <c r="BMQ254" s="9"/>
      <c r="BMR254" s="9"/>
      <c r="BMS254" s="9"/>
      <c r="BMT254" s="9"/>
      <c r="BMU254" s="9"/>
      <c r="BMV254" s="9"/>
      <c r="BMW254" s="9"/>
      <c r="BMX254" s="9"/>
      <c r="BMY254" s="9"/>
      <c r="BMZ254" s="9"/>
      <c r="BNA254" s="9"/>
      <c r="BNB254" s="9"/>
      <c r="BNC254" s="9"/>
      <c r="BND254" s="9" t="s">
        <v>13999</v>
      </c>
      <c r="BNE254" s="9"/>
      <c r="BNF254" s="9"/>
      <c r="BNG254" s="9"/>
      <c r="BNH254" s="9"/>
      <c r="BNI254" s="9"/>
      <c r="BNJ254" s="9"/>
      <c r="BNK254" s="9"/>
      <c r="BNL254" s="9"/>
      <c r="BNM254" s="9"/>
      <c r="BNN254" s="9"/>
      <c r="BNO254" s="9"/>
      <c r="BNP254" s="9"/>
      <c r="BNQ254" s="9"/>
      <c r="BNR254" s="9"/>
      <c r="BNS254" s="9"/>
      <c r="BNT254" s="9"/>
      <c r="BNU254" s="9"/>
      <c r="BNV254" s="9"/>
      <c r="BNW254" s="9"/>
      <c r="BNX254" s="9"/>
      <c r="BNY254" s="9"/>
      <c r="BNZ254" s="9"/>
      <c r="BOA254" s="9"/>
      <c r="BOB254" s="9"/>
      <c r="BOC254" s="9"/>
      <c r="BOD254" s="9"/>
      <c r="BOE254" s="9"/>
      <c r="BOF254" s="9"/>
      <c r="BOG254" s="9"/>
      <c r="BOH254" s="9"/>
      <c r="BOI254" s="9"/>
      <c r="BOJ254" s="9"/>
      <c r="BOK254" s="9"/>
      <c r="BOL254" s="9"/>
      <c r="BOM254" s="9"/>
      <c r="BON254" s="9"/>
      <c r="BOO254" s="9"/>
      <c r="BOP254" s="9"/>
      <c r="BOQ254" s="9"/>
      <c r="BOR254" s="9"/>
      <c r="BOS254" s="9"/>
      <c r="BOT254" s="9"/>
      <c r="BOU254" s="9"/>
      <c r="BOV254" s="9"/>
      <c r="BOW254" s="9"/>
      <c r="BOX254" s="9"/>
      <c r="BOY254" s="9"/>
      <c r="BOZ254" s="9"/>
      <c r="BPA254" s="9"/>
      <c r="BPB254" s="9"/>
      <c r="BPC254" s="9"/>
      <c r="BPD254" s="9"/>
      <c r="BPE254" s="9"/>
      <c r="BPF254" s="9"/>
      <c r="BPG254" s="9"/>
      <c r="BPH254" s="9"/>
      <c r="BPI254" s="9"/>
      <c r="BPJ254" s="9"/>
      <c r="BPK254" s="9"/>
      <c r="BPL254" s="9"/>
      <c r="BPM254" s="9"/>
      <c r="BPN254" s="9"/>
      <c r="BPO254" s="9"/>
      <c r="BPP254" s="9"/>
      <c r="BPQ254" s="9"/>
      <c r="BPR254" s="9"/>
      <c r="BPS254" s="9"/>
      <c r="BPT254" s="9"/>
      <c r="BPU254" s="9"/>
      <c r="BPV254" s="9"/>
      <c r="BPW254" s="9"/>
      <c r="BPX254" s="9"/>
      <c r="BPY254" s="9"/>
      <c r="BPZ254" s="9"/>
      <c r="BQA254" s="9"/>
      <c r="BQB254" s="9"/>
      <c r="BQC254" s="9"/>
      <c r="BQD254" s="9"/>
      <c r="BQE254" s="9"/>
      <c r="BQF254" s="9"/>
      <c r="BQG254" s="9"/>
      <c r="BQH254" s="9"/>
      <c r="BQI254" s="9"/>
      <c r="BQJ254" s="9"/>
      <c r="BQK254" s="9"/>
      <c r="BQL254" s="9"/>
      <c r="BQM254" s="9"/>
      <c r="BQN254" s="9"/>
      <c r="BQO254" s="9"/>
      <c r="BQP254" s="9"/>
      <c r="BQQ254" s="9"/>
      <c r="BQR254" s="9"/>
      <c r="BQS254" s="9"/>
      <c r="BQT254" s="9"/>
      <c r="BQU254" s="9"/>
      <c r="BQV254" s="9"/>
      <c r="BQW254" s="9"/>
      <c r="BQX254" s="9"/>
      <c r="BQY254" s="9"/>
      <c r="BQZ254" s="9"/>
      <c r="BRA254" s="9"/>
      <c r="BRB254" s="9"/>
      <c r="BRC254" s="9"/>
      <c r="BRD254" s="9"/>
      <c r="BRE254" s="9"/>
      <c r="BRF254" s="9"/>
      <c r="BRG254" s="9"/>
      <c r="BRH254" s="9"/>
      <c r="BRI254" s="9"/>
      <c r="BRJ254" s="9"/>
      <c r="BRK254" s="9"/>
      <c r="BRL254" s="9"/>
      <c r="BRM254" s="9"/>
      <c r="BRN254" s="9"/>
      <c r="BRO254" s="9"/>
      <c r="BRP254" s="9"/>
      <c r="BRQ254" s="9"/>
      <c r="BRR254" s="9"/>
      <c r="BRS254" s="9"/>
      <c r="BRT254" s="9"/>
      <c r="BRU254" s="9"/>
      <c r="BRV254" s="9"/>
      <c r="BRW254" s="9"/>
      <c r="BRX254" s="9"/>
      <c r="BRY254" s="9"/>
      <c r="BRZ254" s="9"/>
      <c r="BSA254" s="9"/>
      <c r="BSB254" s="9"/>
      <c r="BSC254" s="9"/>
      <c r="BSD254" s="9"/>
    </row>
    <row r="255" ht="14.25" customHeight="1">
      <c r="A255" s="9">
        <v>40.0</v>
      </c>
      <c r="B255" s="9" t="s">
        <v>11947</v>
      </c>
      <c r="C255" s="9" t="s">
        <v>11948</v>
      </c>
      <c r="D255" s="9" t="s">
        <v>11948</v>
      </c>
      <c r="E255" s="9"/>
      <c r="F255" s="9">
        <v>65.0</v>
      </c>
      <c r="G255" s="9" t="s">
        <v>14000</v>
      </c>
      <c r="H255" s="9"/>
      <c r="I255" s="9">
        <v>38.0</v>
      </c>
      <c r="J255" s="9"/>
      <c r="K255" s="9">
        <v>2.0</v>
      </c>
      <c r="L255" s="9">
        <v>18.0</v>
      </c>
      <c r="M255" s="9">
        <v>1.0</v>
      </c>
      <c r="N255" s="9"/>
      <c r="O255" s="9">
        <v>6.0</v>
      </c>
      <c r="P255" s="9">
        <v>1.0</v>
      </c>
      <c r="Q255" s="9" t="s">
        <v>14001</v>
      </c>
      <c r="R255" s="9"/>
      <c r="S255" s="9" t="s">
        <v>3604</v>
      </c>
      <c r="T255" s="9" t="s">
        <v>3603</v>
      </c>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c r="DN255" s="9"/>
      <c r="DO255" s="9"/>
      <c r="DP255" s="9"/>
      <c r="DQ255" s="9"/>
      <c r="DR255" s="9"/>
      <c r="DS255" s="9"/>
      <c r="DT255" s="9"/>
      <c r="DU255" s="9"/>
      <c r="DV255" s="9"/>
      <c r="DW255" s="9"/>
      <c r="DX255" s="9"/>
      <c r="DY255" s="9"/>
      <c r="DZ255" s="9"/>
      <c r="EA255" s="9"/>
      <c r="EB255" s="9"/>
      <c r="EC255" s="9"/>
      <c r="ED255" s="9"/>
      <c r="EE255" s="9"/>
      <c r="EF255" s="9"/>
      <c r="EG255" s="9"/>
      <c r="EH255" s="9"/>
      <c r="EI255" s="9"/>
      <c r="EJ255" s="9"/>
      <c r="EK255" s="9"/>
      <c r="EL255" s="9"/>
      <c r="EM255" s="9"/>
      <c r="EN255" s="9"/>
      <c r="EO255" s="9"/>
      <c r="EP255" s="9"/>
      <c r="EQ255" s="9"/>
      <c r="ER255" s="9"/>
      <c r="ES255" s="9"/>
      <c r="ET255" s="9"/>
      <c r="EU255" s="9"/>
      <c r="EV255" s="9"/>
      <c r="EW255" s="9"/>
      <c r="EX255" s="9"/>
      <c r="EY255" s="9"/>
      <c r="EZ255" s="9"/>
      <c r="FA255" s="9"/>
      <c r="FB255" s="9"/>
      <c r="FC255" s="9"/>
      <c r="FD255" s="9"/>
      <c r="FE255" s="9"/>
      <c r="FF255" s="9"/>
      <c r="FG255" s="9"/>
      <c r="FH255" s="9"/>
      <c r="FI255" s="9"/>
      <c r="FJ255" s="9"/>
      <c r="FK255" s="9"/>
      <c r="FL255" s="9"/>
      <c r="FM255" s="9"/>
      <c r="FN255" s="9"/>
      <c r="FO255" s="9"/>
      <c r="FP255" s="9"/>
      <c r="FQ255" s="9"/>
      <c r="FR255" s="9"/>
      <c r="FS255" s="9"/>
      <c r="FT255" s="9"/>
      <c r="FU255" s="9"/>
      <c r="FV255" s="9"/>
      <c r="FW255" s="9"/>
      <c r="FX255" s="9"/>
      <c r="FY255" s="9"/>
      <c r="FZ255" s="9"/>
      <c r="GA255" s="9"/>
      <c r="GB255" s="9"/>
      <c r="GC255" s="9"/>
      <c r="GD255" s="9"/>
      <c r="GE255" s="9"/>
      <c r="GF255" s="9"/>
      <c r="GG255" s="9"/>
      <c r="GH255" s="9"/>
      <c r="GI255" s="9"/>
      <c r="GJ255" s="9"/>
      <c r="GK255" s="9"/>
      <c r="GL255" s="9"/>
      <c r="GM255" s="9"/>
      <c r="GN255" s="9"/>
      <c r="GO255" s="9"/>
      <c r="GP255" s="9"/>
      <c r="GQ255" s="9"/>
      <c r="GR255" s="9"/>
      <c r="GS255" s="9"/>
      <c r="GT255" s="9"/>
      <c r="GU255" s="9"/>
      <c r="GV255" s="9"/>
      <c r="GW255" s="9"/>
      <c r="GX255" s="9"/>
      <c r="GY255" s="9"/>
      <c r="GZ255" s="9"/>
      <c r="HA255" s="9"/>
      <c r="HB255" s="9"/>
      <c r="HC255" s="9"/>
      <c r="HD255" s="9"/>
      <c r="HE255" s="9"/>
      <c r="HF255" s="9"/>
      <c r="HG255" s="9"/>
      <c r="HH255" s="9"/>
      <c r="HI255" s="9"/>
      <c r="HJ255" s="9"/>
      <c r="HK255" s="9"/>
      <c r="HL255" s="9"/>
      <c r="HM255" s="9"/>
      <c r="HN255" s="9"/>
      <c r="HO255" s="9"/>
      <c r="HP255" s="9"/>
      <c r="HQ255" s="9"/>
      <c r="HR255" s="9"/>
      <c r="HS255" s="9"/>
      <c r="HT255" s="9"/>
      <c r="HU255" s="9"/>
      <c r="HV255" s="9"/>
      <c r="HW255" s="9"/>
      <c r="HX255" s="9"/>
      <c r="HY255" s="9"/>
      <c r="HZ255" s="9"/>
      <c r="IA255" s="9"/>
      <c r="IB255" s="9"/>
      <c r="IC255" s="9"/>
      <c r="ID255" s="9"/>
      <c r="IE255" s="9"/>
      <c r="IF255" s="9"/>
      <c r="IG255" s="9"/>
      <c r="IH255" s="9"/>
      <c r="II255" s="9"/>
      <c r="IJ255" s="9"/>
      <c r="IK255" s="9"/>
      <c r="IL255" s="9"/>
      <c r="IM255" s="9"/>
      <c r="IN255" s="9"/>
      <c r="IO255" s="9"/>
      <c r="IP255" s="9"/>
      <c r="IQ255" s="9"/>
      <c r="IR255" s="9"/>
      <c r="IS255" s="9"/>
      <c r="IT255" s="9"/>
      <c r="IU255" s="9"/>
      <c r="IV255" s="9"/>
      <c r="IW255" s="9"/>
      <c r="IX255" s="9"/>
      <c r="IY255" s="9"/>
      <c r="IZ255" s="9"/>
      <c r="JA255" s="9"/>
      <c r="JB255" s="9"/>
      <c r="JC255" s="9"/>
      <c r="JD255" s="9"/>
      <c r="JE255" s="9"/>
      <c r="JF255" s="9"/>
      <c r="JG255" s="9"/>
      <c r="JH255" s="9"/>
      <c r="JI255" s="9"/>
      <c r="JJ255" s="9"/>
      <c r="JK255" s="9"/>
      <c r="JL255" s="9"/>
      <c r="JM255" s="9"/>
      <c r="JN255" s="9"/>
      <c r="JO255" s="9"/>
      <c r="JP255" s="9"/>
      <c r="JQ255" s="9"/>
      <c r="JR255" s="9"/>
      <c r="JS255" s="9"/>
      <c r="JT255" s="9"/>
      <c r="JU255" s="9"/>
      <c r="JV255" s="9"/>
      <c r="JW255" s="9"/>
      <c r="JX255" s="9"/>
      <c r="JY255" s="9"/>
      <c r="JZ255" s="9"/>
      <c r="KA255" s="9"/>
      <c r="KB255" s="9"/>
      <c r="KC255" s="9"/>
      <c r="KD255" s="9"/>
      <c r="KE255" s="9"/>
      <c r="KF255" s="9"/>
      <c r="KG255" s="9"/>
      <c r="KH255" s="9"/>
      <c r="KI255" s="9"/>
      <c r="KJ255" s="9"/>
      <c r="KK255" s="9"/>
      <c r="KL255" s="9"/>
      <c r="KM255" s="9"/>
      <c r="KN255" s="9"/>
      <c r="KO255" s="9"/>
      <c r="KP255" s="9"/>
      <c r="KQ255" s="9"/>
      <c r="KR255" s="9"/>
      <c r="KS255" s="9"/>
      <c r="KT255" s="9"/>
      <c r="KU255" s="9"/>
      <c r="KV255" s="9"/>
      <c r="KW255" s="9"/>
      <c r="KX255" s="9"/>
      <c r="KY255" s="9"/>
      <c r="KZ255" s="9"/>
      <c r="LA255" s="9"/>
      <c r="LB255" s="9"/>
      <c r="LC255" s="9"/>
      <c r="LD255" s="9"/>
      <c r="LE255" s="9"/>
      <c r="LF255" s="9"/>
      <c r="LG255" s="9"/>
      <c r="LH255" s="9"/>
      <c r="LI255" s="9"/>
      <c r="LJ255" s="9"/>
      <c r="LK255" s="9"/>
      <c r="LL255" s="9"/>
      <c r="LM255" s="9"/>
      <c r="LN255" s="9"/>
      <c r="LO255" s="9"/>
      <c r="LP255" s="9"/>
      <c r="LQ255" s="9"/>
      <c r="LR255" s="9"/>
      <c r="LS255" s="9"/>
      <c r="LT255" s="9"/>
      <c r="LU255" s="9"/>
      <c r="LV255" s="9"/>
      <c r="LW255" s="9"/>
      <c r="LX255" s="9"/>
      <c r="LY255" s="9"/>
      <c r="LZ255" s="9"/>
      <c r="MA255" s="9"/>
      <c r="MB255" s="9"/>
      <c r="MC255" s="9"/>
      <c r="MD255" s="9"/>
      <c r="ME255" s="9"/>
      <c r="MF255" s="9"/>
      <c r="MG255" s="9"/>
      <c r="MH255" s="9"/>
      <c r="MI255" s="9"/>
      <c r="MJ255" s="9"/>
      <c r="MK255" s="9"/>
      <c r="ML255" s="9"/>
      <c r="MM255" s="9"/>
      <c r="MN255" s="9"/>
      <c r="MO255" s="9"/>
      <c r="MP255" s="9"/>
      <c r="MQ255" s="9"/>
      <c r="MR255" s="9"/>
      <c r="MS255" s="9"/>
      <c r="MT255" s="9"/>
      <c r="MU255" s="9"/>
      <c r="MV255" s="9"/>
      <c r="MW255" s="9"/>
      <c r="MX255" s="9"/>
      <c r="MY255" s="9"/>
      <c r="MZ255" s="9"/>
      <c r="NA255" s="9"/>
      <c r="NB255" s="9"/>
      <c r="NC255" s="9"/>
      <c r="ND255" s="9"/>
      <c r="NE255" s="9"/>
      <c r="NF255" s="9"/>
      <c r="NG255" s="9"/>
      <c r="NH255" s="9"/>
      <c r="NI255" s="9"/>
      <c r="NJ255" s="9"/>
      <c r="NK255" s="9"/>
      <c r="NL255" s="9"/>
      <c r="NM255" s="9"/>
      <c r="NN255" s="9"/>
      <c r="NO255" s="9"/>
      <c r="NP255" s="9"/>
      <c r="NQ255" s="9"/>
      <c r="NR255" s="9"/>
      <c r="NS255" s="9"/>
      <c r="NT255" s="9"/>
      <c r="NU255" s="9"/>
      <c r="NV255" s="9"/>
      <c r="NW255" s="9"/>
      <c r="NX255" s="9"/>
      <c r="NY255" s="9"/>
      <c r="NZ255" s="9"/>
      <c r="OA255" s="9"/>
      <c r="OB255" s="9"/>
      <c r="OC255" s="9"/>
      <c r="OD255" s="9"/>
      <c r="OE255" s="9"/>
      <c r="OF255" s="9"/>
      <c r="OG255" s="9"/>
      <c r="OH255" s="9"/>
      <c r="OI255" s="9"/>
      <c r="OJ255" s="9"/>
      <c r="OK255" s="9"/>
      <c r="OL255" s="9"/>
      <c r="OM255" s="9"/>
      <c r="ON255" s="9"/>
      <c r="OO255" s="9"/>
      <c r="OP255" s="9"/>
      <c r="OQ255" s="9"/>
      <c r="OR255" s="9"/>
      <c r="OS255" s="9"/>
      <c r="OT255" s="9"/>
      <c r="OU255" s="9"/>
      <c r="OV255" s="9"/>
      <c r="OW255" s="9"/>
      <c r="OX255" s="9"/>
      <c r="OY255" s="9"/>
      <c r="OZ255" s="9"/>
      <c r="PA255" s="9"/>
      <c r="PB255" s="9"/>
      <c r="PC255" s="9"/>
      <c r="PD255" s="9"/>
      <c r="PE255" s="9"/>
      <c r="PF255" s="9"/>
      <c r="PG255" s="9"/>
      <c r="PH255" s="9"/>
      <c r="PI255" s="9"/>
      <c r="PJ255" s="9"/>
      <c r="PK255" s="9"/>
      <c r="PL255" s="9"/>
      <c r="PM255" s="9"/>
      <c r="PN255" s="9"/>
      <c r="PO255" s="9"/>
      <c r="PP255" s="9"/>
      <c r="PQ255" s="9"/>
      <c r="PR255" s="9"/>
      <c r="PS255" s="9"/>
      <c r="PT255" s="9"/>
      <c r="PU255" s="9"/>
      <c r="PV255" s="9"/>
      <c r="PW255" s="9"/>
      <c r="PX255" s="9"/>
      <c r="PY255" s="9"/>
      <c r="PZ255" s="9"/>
      <c r="QA255" s="9"/>
      <c r="QB255" s="9"/>
      <c r="QC255" s="9"/>
      <c r="QD255" s="9"/>
      <c r="QE255" s="9"/>
      <c r="QF255" s="9"/>
      <c r="QG255" s="9"/>
      <c r="QH255" s="9"/>
      <c r="QI255" s="9"/>
      <c r="QJ255" s="9"/>
      <c r="QK255" s="9"/>
      <c r="QL255" s="9"/>
      <c r="QM255" s="9"/>
      <c r="QN255" s="9"/>
      <c r="QO255" s="9"/>
      <c r="QP255" s="9"/>
      <c r="QQ255" s="9"/>
      <c r="QR255" s="9"/>
      <c r="QS255" s="9"/>
      <c r="QT255" s="9"/>
      <c r="QU255" s="9"/>
      <c r="QV255" s="9"/>
      <c r="QW255" s="9"/>
      <c r="QX255" s="9"/>
      <c r="QY255" s="9"/>
      <c r="QZ255" s="9"/>
      <c r="RA255" s="9"/>
      <c r="RB255" s="9"/>
      <c r="RC255" s="9"/>
      <c r="RD255" s="9"/>
      <c r="RE255" s="9"/>
      <c r="RF255" s="9"/>
      <c r="RG255" s="9"/>
      <c r="RH255" s="9"/>
      <c r="RI255" s="9"/>
      <c r="RJ255" s="9"/>
      <c r="RK255" s="9"/>
      <c r="RL255" s="9"/>
      <c r="RM255" s="9"/>
      <c r="RN255" s="9"/>
      <c r="RO255" s="9"/>
      <c r="RP255" s="9"/>
      <c r="RQ255" s="9"/>
      <c r="RR255" s="9"/>
      <c r="RS255" s="9"/>
      <c r="RT255" s="9"/>
      <c r="RU255" s="9"/>
      <c r="RV255" s="9"/>
      <c r="RW255" s="9"/>
      <c r="RX255" s="9"/>
      <c r="RY255" s="9"/>
      <c r="RZ255" s="9"/>
      <c r="SA255" s="9"/>
      <c r="SB255" s="9"/>
      <c r="SC255" s="9"/>
      <c r="SD255" s="9"/>
      <c r="SE255" s="9"/>
      <c r="SF255" s="9"/>
      <c r="SG255" s="9"/>
      <c r="SH255" s="9"/>
      <c r="SI255" s="9"/>
      <c r="SJ255" s="9"/>
      <c r="SK255" s="9"/>
      <c r="SL255" s="9"/>
      <c r="SM255" s="9"/>
      <c r="SN255" s="9"/>
      <c r="SO255" s="9"/>
      <c r="SP255" s="9"/>
      <c r="SQ255" s="9"/>
      <c r="SR255" s="9"/>
      <c r="SS255" s="9"/>
      <c r="ST255" s="9"/>
      <c r="SU255" s="9"/>
      <c r="SV255" s="9"/>
      <c r="SW255" s="9"/>
      <c r="SX255" s="9"/>
      <c r="SY255" s="9"/>
      <c r="SZ255" s="9"/>
      <c r="TA255" s="9"/>
      <c r="TB255" s="9"/>
      <c r="TC255" s="9"/>
      <c r="TD255" s="9"/>
      <c r="TE255" s="9"/>
      <c r="TF255" s="9"/>
      <c r="TG255" s="9"/>
      <c r="TH255" s="9"/>
      <c r="TI255" s="9"/>
      <c r="TJ255" s="9"/>
      <c r="TK255" s="9"/>
      <c r="TL255" s="9"/>
      <c r="TM255" s="9"/>
      <c r="TN255" s="9"/>
      <c r="TO255" s="9"/>
      <c r="ANB255" s="9"/>
      <c r="ANC255" s="9"/>
      <c r="AND255" s="9"/>
      <c r="ANE255" s="9"/>
      <c r="ANF255" s="9"/>
      <c r="ANG255" s="9"/>
      <c r="ANH255" s="9"/>
      <c r="ANI255" s="9"/>
      <c r="ANJ255" s="9"/>
      <c r="ANK255" s="9"/>
      <c r="ANL255" s="9"/>
      <c r="ANM255" s="9"/>
      <c r="ANN255" s="9"/>
      <c r="ANO255" s="9"/>
      <c r="ANP255" s="9"/>
      <c r="ANQ255" s="9"/>
      <c r="ANR255" s="9"/>
      <c r="ANS255" s="9"/>
      <c r="ANT255" s="9"/>
      <c r="ANU255" s="9"/>
      <c r="ANV255" s="9"/>
      <c r="ANW255" s="9"/>
      <c r="ANX255" s="9"/>
      <c r="ANY255" s="9"/>
      <c r="ANZ255" s="9"/>
      <c r="AOA255" s="9"/>
      <c r="AOB255" s="9"/>
      <c r="AOC255" s="9"/>
      <c r="AOD255" s="9"/>
      <c r="AOE255" s="9"/>
      <c r="AOF255" s="9"/>
      <c r="AOG255" s="9"/>
      <c r="AOH255" s="9"/>
      <c r="AOI255" s="9"/>
      <c r="AOJ255" s="9"/>
      <c r="AOK255" s="9"/>
      <c r="AOL255" s="9"/>
      <c r="AOM255" s="9"/>
      <c r="AON255" s="9"/>
      <c r="AOO255" s="9"/>
      <c r="AOP255" s="9"/>
      <c r="AOQ255" s="9"/>
      <c r="AOR255" s="9"/>
      <c r="AOS255" s="9"/>
      <c r="AOT255" s="9"/>
      <c r="AOU255" s="9"/>
      <c r="AOV255" s="9"/>
      <c r="AOW255" s="9"/>
      <c r="AOX255" s="9"/>
      <c r="AOY255" s="9"/>
      <c r="AOZ255" s="9"/>
      <c r="APA255" s="9"/>
      <c r="APB255" s="9"/>
      <c r="APC255" s="9"/>
      <c r="APD255" s="9"/>
      <c r="APE255" s="9"/>
      <c r="APF255" s="9"/>
      <c r="APG255" s="9"/>
      <c r="APH255" s="9"/>
      <c r="API255" s="9"/>
      <c r="APJ255" s="9"/>
      <c r="APK255" s="9"/>
      <c r="APL255" s="9"/>
      <c r="APM255" s="9"/>
      <c r="APN255" s="9"/>
      <c r="APO255" s="9"/>
      <c r="APP255" s="9"/>
      <c r="APQ255" s="9"/>
      <c r="APR255" s="9"/>
      <c r="APS255" s="9"/>
      <c r="APT255" s="9"/>
      <c r="APU255" s="9"/>
      <c r="APV255" s="9"/>
      <c r="APW255" s="9"/>
      <c r="APX255" s="9"/>
      <c r="APY255" s="9"/>
      <c r="APZ255" s="9"/>
      <c r="AQA255" s="9"/>
      <c r="AQB255" s="9"/>
      <c r="AQC255" s="9"/>
      <c r="AQD255" s="9"/>
      <c r="AQE255" s="9"/>
      <c r="AQF255" s="9"/>
      <c r="AQG255" s="9"/>
      <c r="AQH255" s="9"/>
      <c r="AQI255" s="9"/>
      <c r="AQJ255" s="9"/>
      <c r="AQK255" s="9"/>
      <c r="AQL255" s="9"/>
      <c r="AQM255" s="9"/>
      <c r="AQN255" s="9"/>
      <c r="AQO255" s="9"/>
      <c r="AQP255" s="9"/>
      <c r="AQQ255" s="9"/>
      <c r="AQR255" s="9"/>
      <c r="AQS255" s="9"/>
      <c r="AQT255" s="9"/>
      <c r="AQU255" s="9"/>
      <c r="AQV255" s="9"/>
      <c r="AQW255" s="9"/>
      <c r="AQX255" s="9"/>
      <c r="AQY255" s="9"/>
      <c r="AQZ255" s="9"/>
      <c r="ARA255" s="9"/>
      <c r="ARB255" s="9"/>
      <c r="ARC255" s="9"/>
      <c r="ARD255" s="9"/>
      <c r="ARE255" s="9"/>
      <c r="ARF255" s="9"/>
      <c r="ARG255" s="9"/>
      <c r="ARH255" s="9"/>
      <c r="ARI255" s="9"/>
      <c r="ARJ255" s="9"/>
      <c r="ARK255" s="9"/>
      <c r="ARL255" s="9"/>
      <c r="ARM255" s="9"/>
      <c r="ARN255" s="9"/>
      <c r="ARO255" s="9"/>
      <c r="ARP255" s="9"/>
      <c r="ARQ255" s="9"/>
      <c r="ARR255" s="9"/>
      <c r="ARS255" s="9"/>
      <c r="ART255" s="9"/>
      <c r="ARU255" s="9"/>
      <c r="ARV255" s="9"/>
      <c r="ARW255" s="9"/>
      <c r="ARX255" s="9"/>
      <c r="ARY255" s="9"/>
      <c r="ARZ255" s="9"/>
      <c r="ASA255" s="9"/>
      <c r="ASB255" s="9"/>
      <c r="ASC255" s="9"/>
      <c r="ASD255" s="9"/>
      <c r="ASE255" s="9"/>
      <c r="ASF255" s="9"/>
      <c r="ASG255" s="9"/>
      <c r="ASH255" s="9"/>
      <c r="ASI255" s="9"/>
      <c r="ASJ255" s="9"/>
      <c r="ASK255" s="9"/>
      <c r="ASL255" s="9"/>
      <c r="ASM255" s="9"/>
      <c r="ASN255" s="9"/>
      <c r="ASO255" s="9"/>
      <c r="ASP255" s="9"/>
      <c r="ASQ255" s="9"/>
      <c r="ASR255" s="9"/>
      <c r="ASS255" s="9"/>
      <c r="AST255" s="9"/>
      <c r="ASU255" s="9"/>
      <c r="ASV255" s="9"/>
      <c r="ASW255" s="9"/>
      <c r="ASX255" s="9"/>
      <c r="ASY255" s="9"/>
      <c r="ASZ255" s="9"/>
      <c r="ATA255" s="9"/>
      <c r="ATB255" s="9"/>
      <c r="ATC255" s="9"/>
      <c r="ATD255" s="9"/>
      <c r="ATE255" s="9"/>
      <c r="ATF255" s="9"/>
      <c r="ATG255" s="9"/>
      <c r="ATH255" s="9"/>
      <c r="ATI255" s="9"/>
      <c r="ATJ255" s="9"/>
      <c r="ATK255" s="9"/>
      <c r="ATL255" s="9"/>
      <c r="ATM255" s="9"/>
      <c r="ATN255" s="9"/>
      <c r="ATO255" s="9"/>
      <c r="ATP255" s="9"/>
      <c r="ATQ255" s="9"/>
      <c r="ATR255" s="9"/>
      <c r="ATS255" s="9"/>
      <c r="ATT255" s="9"/>
      <c r="ATU255" s="9"/>
      <c r="ATV255" s="9"/>
      <c r="ATW255" s="9"/>
      <c r="ATX255" s="9"/>
      <c r="ATY255" s="9"/>
      <c r="ATZ255" s="9"/>
      <c r="AUA255" s="9"/>
      <c r="AUB255" s="9"/>
      <c r="AUC255" s="9"/>
      <c r="AUD255" s="9"/>
      <c r="AUE255" s="9"/>
      <c r="AUF255" s="9"/>
      <c r="AUG255" s="9"/>
      <c r="AUH255" s="9"/>
      <c r="AUI255" s="9"/>
      <c r="AUJ255" s="9"/>
      <c r="AUK255" s="9"/>
      <c r="AUL255" s="9"/>
      <c r="AUM255" s="9"/>
      <c r="AUN255" s="9"/>
      <c r="AUO255" s="9"/>
      <c r="AUP255" s="9"/>
      <c r="AUQ255" s="9"/>
      <c r="AUR255" s="9"/>
      <c r="AUS255" s="9"/>
      <c r="AUT255" s="9"/>
      <c r="AUU255" s="9"/>
      <c r="AUV255" s="9"/>
      <c r="AUW255" s="9"/>
      <c r="AUX255" s="9"/>
      <c r="AUY255" s="9"/>
      <c r="AUZ255" s="9"/>
      <c r="AVA255" s="9"/>
      <c r="AVB255" s="9"/>
      <c r="AVC255" s="9"/>
      <c r="AVD255" s="9"/>
      <c r="AVE255" s="9"/>
      <c r="AVF255" s="9"/>
      <c r="AVG255" s="9"/>
      <c r="AVH255" s="9"/>
      <c r="AVI255" s="9"/>
      <c r="AVJ255" s="9"/>
      <c r="AVK255" s="9"/>
      <c r="AVL255" s="9"/>
      <c r="AVM255" s="9"/>
      <c r="AVN255" s="9"/>
      <c r="AVO255" s="9"/>
      <c r="AVP255" s="9"/>
      <c r="AVQ255" s="9"/>
      <c r="AVR255" s="9"/>
      <c r="AVS255" s="9"/>
      <c r="AVT255" s="9"/>
      <c r="AVU255" s="9"/>
      <c r="AVV255" s="9"/>
      <c r="AVW255" s="9"/>
      <c r="AVX255" s="9"/>
      <c r="AVY255" s="9"/>
      <c r="AVZ255" s="9"/>
      <c r="AWA255" s="9"/>
      <c r="AWB255" s="9"/>
      <c r="AWC255" s="9"/>
      <c r="AWD255" s="9"/>
      <c r="AWE255" s="9"/>
      <c r="AWF255" s="9"/>
      <c r="AWG255" s="9"/>
      <c r="AWH255" s="9"/>
      <c r="AWI255" s="9"/>
      <c r="AWJ255" s="9"/>
      <c r="AWK255" s="9"/>
      <c r="AWL255" s="9"/>
      <c r="AWM255" s="9"/>
      <c r="AWN255" s="9"/>
      <c r="AWO255" s="9"/>
      <c r="AWP255" s="9"/>
      <c r="AWQ255" s="9"/>
      <c r="AWR255" s="9"/>
      <c r="AWS255" s="9"/>
      <c r="AWT255" s="9"/>
      <c r="AWU255" s="9"/>
      <c r="AWV255" s="9"/>
      <c r="AWW255" s="9"/>
      <c r="AWX255" s="9"/>
      <c r="AWY255" s="9"/>
      <c r="AWZ255" s="9"/>
      <c r="AXA255" s="9"/>
      <c r="AXB255" s="9"/>
      <c r="AXC255" s="9"/>
      <c r="AXD255" s="9"/>
      <c r="AXE255" s="9"/>
      <c r="AXF255" s="9"/>
      <c r="AXG255" s="9"/>
      <c r="AXH255" s="9"/>
      <c r="AXI255" s="9"/>
      <c r="AXJ255" s="9"/>
      <c r="AXK255" s="9"/>
      <c r="AXL255" s="9"/>
      <c r="AXM255" s="9"/>
      <c r="AXN255" s="9"/>
      <c r="AXO255" s="9"/>
      <c r="AXP255" s="9"/>
      <c r="AXQ255" s="9"/>
      <c r="AXR255" s="9"/>
      <c r="AXS255" s="9"/>
      <c r="AXT255" s="9"/>
      <c r="AXU255" s="9"/>
      <c r="AXV255" s="9"/>
      <c r="AXW255" s="9"/>
      <c r="AXX255" s="9"/>
      <c r="AXY255" s="9"/>
      <c r="AXZ255" s="9"/>
      <c r="AYA255" s="9"/>
      <c r="AYB255" s="9"/>
      <c r="AYC255" s="9"/>
      <c r="AYD255" s="9"/>
      <c r="AYE255" s="9"/>
      <c r="AYF255" s="9"/>
      <c r="AYG255" s="9"/>
      <c r="AYH255" s="9"/>
      <c r="AYI255" s="9"/>
      <c r="AYJ255" s="9"/>
      <c r="AYK255" s="9"/>
      <c r="AYL255" s="9"/>
      <c r="AYM255" s="9"/>
      <c r="AYN255" s="9"/>
      <c r="AYO255" s="9"/>
      <c r="AYP255" s="9"/>
      <c r="AYQ255" s="9"/>
      <c r="AYR255" s="9"/>
      <c r="AYS255" s="9"/>
      <c r="AYT255" s="9"/>
      <c r="AYU255" s="9"/>
      <c r="AYV255" s="9"/>
      <c r="AYW255" s="9"/>
      <c r="AYX255" s="9"/>
      <c r="AYY255" s="9"/>
      <c r="AYZ255" s="9"/>
      <c r="AZA255" s="9"/>
      <c r="AZB255" s="9"/>
      <c r="AZC255" s="9"/>
      <c r="AZD255" s="9"/>
      <c r="AZE255" s="9"/>
      <c r="AZF255" s="9"/>
      <c r="AZG255" s="9"/>
      <c r="AZH255" s="9"/>
      <c r="AZI255" s="9"/>
      <c r="AZJ255" s="9"/>
      <c r="AZK255" s="9"/>
      <c r="AZL255" s="9"/>
      <c r="AZM255" s="9"/>
      <c r="AZN255" s="9"/>
      <c r="AZO255" s="9"/>
      <c r="AZP255" s="9"/>
      <c r="AZQ255" s="9"/>
      <c r="AZR255" s="9"/>
      <c r="AZS255" s="9"/>
      <c r="AZT255" s="9"/>
      <c r="AZU255" s="9"/>
      <c r="AZV255" s="9"/>
      <c r="AZW255" s="9"/>
      <c r="AZX255" s="9"/>
      <c r="AZY255" s="9"/>
      <c r="AZZ255" s="9"/>
      <c r="BAA255" s="9"/>
      <c r="BAB255" s="9"/>
      <c r="BAC255" s="9"/>
      <c r="BAD255" s="9"/>
      <c r="BAE255" s="9"/>
      <c r="BAF255" s="9"/>
      <c r="BAG255" s="9"/>
      <c r="BAH255" s="9"/>
      <c r="BAI255" s="9"/>
      <c r="BAJ255" s="9"/>
      <c r="BAK255" s="9"/>
      <c r="BAL255" s="9"/>
      <c r="BAM255" s="9"/>
      <c r="BAN255" s="9"/>
      <c r="BAO255" s="9"/>
      <c r="BAP255" s="9"/>
      <c r="BAQ255" s="9"/>
      <c r="BAR255" s="9"/>
      <c r="BAS255" s="9"/>
      <c r="BAT255" s="9"/>
      <c r="BAU255" s="9"/>
      <c r="BAV255" s="9"/>
      <c r="BAW255" s="9"/>
      <c r="BAX255" s="9"/>
      <c r="BAY255" s="9"/>
      <c r="BAZ255" s="9"/>
      <c r="BBA255" s="9"/>
      <c r="BBB255" s="9"/>
      <c r="BBC255" s="9"/>
      <c r="BBD255" s="9"/>
      <c r="BBE255" s="9"/>
      <c r="BBF255" s="9"/>
      <c r="BBG255" s="9"/>
      <c r="BBH255" s="9"/>
      <c r="BBI255" s="9"/>
      <c r="BBJ255" s="9"/>
      <c r="BBK255" s="9"/>
      <c r="BBL255" s="9"/>
      <c r="BBM255" s="9"/>
      <c r="BBN255" s="9"/>
      <c r="BBO255" s="9"/>
      <c r="BBP255" s="9"/>
      <c r="BBQ255" s="9"/>
      <c r="BBR255" s="9"/>
      <c r="BBS255" s="9"/>
      <c r="BBT255" s="9"/>
      <c r="BBU255" s="9"/>
      <c r="BBV255" s="9"/>
      <c r="BBW255" s="9"/>
      <c r="BBX255" s="9"/>
      <c r="BBY255" s="9"/>
      <c r="BBZ255" s="9"/>
      <c r="BCA255" s="9"/>
      <c r="BCB255" s="9"/>
      <c r="BCC255" s="9"/>
      <c r="BCD255" s="9"/>
      <c r="BCE255" s="9"/>
      <c r="BCF255" s="9"/>
      <c r="BCG255" s="9"/>
      <c r="BCH255" s="9"/>
      <c r="BCI255" s="9"/>
      <c r="BCJ255" s="9"/>
      <c r="BCK255" s="9"/>
      <c r="BCL255" s="9"/>
      <c r="BCM255" s="9"/>
      <c r="BCN255" s="9"/>
      <c r="BCO255" s="9"/>
      <c r="BCP255" s="9"/>
      <c r="BCQ255" s="9"/>
      <c r="BCR255" s="9"/>
      <c r="BCS255" s="9"/>
      <c r="BCT255" s="9"/>
      <c r="BCU255" s="9"/>
      <c r="BCV255" s="9"/>
      <c r="BCW255" s="9"/>
      <c r="BCX255" s="9"/>
      <c r="BCY255" s="9"/>
      <c r="BCZ255" s="9"/>
      <c r="BDA255" s="9"/>
      <c r="BDB255" s="9"/>
      <c r="BDC255" s="9"/>
      <c r="BDD255" s="9"/>
      <c r="BDE255" s="9"/>
      <c r="BDF255" s="9"/>
      <c r="BDG255" s="9"/>
      <c r="BDH255" s="9"/>
      <c r="BDI255" s="9"/>
      <c r="BDJ255" s="9"/>
      <c r="BDK255" s="9"/>
      <c r="BDL255" s="9"/>
      <c r="BDM255" s="9"/>
      <c r="BDN255" s="9"/>
      <c r="BDO255" s="9"/>
      <c r="BDP255" s="9"/>
      <c r="BDQ255" s="9"/>
      <c r="BDR255" s="9"/>
      <c r="BDS255" s="9"/>
      <c r="BDT255" s="9"/>
      <c r="BDU255" s="9"/>
      <c r="BDV255" s="9"/>
      <c r="BDW255" s="9"/>
      <c r="BDX255" s="9"/>
      <c r="BDY255" s="9"/>
      <c r="BDZ255" s="9"/>
      <c r="BEA255" s="9"/>
      <c r="BEB255" s="9"/>
      <c r="BEC255" s="9"/>
      <c r="BED255" s="9"/>
      <c r="BEE255" s="9"/>
      <c r="BEF255" s="9"/>
      <c r="BEG255" s="9"/>
      <c r="BEH255" s="9"/>
      <c r="BEI255" s="9"/>
      <c r="BEJ255" s="9"/>
      <c r="BEK255" s="9"/>
      <c r="BEL255" s="9"/>
      <c r="BEM255" s="9"/>
      <c r="BEN255" s="9"/>
      <c r="BEO255" s="9"/>
      <c r="BEP255" s="9"/>
      <c r="BEQ255" s="9"/>
      <c r="BER255" s="9"/>
      <c r="BES255" s="9"/>
      <c r="BET255" s="9"/>
      <c r="BEU255" s="9"/>
      <c r="BEV255" s="9"/>
      <c r="BEW255" s="9"/>
      <c r="BEX255" s="9"/>
      <c r="BEY255" s="9"/>
      <c r="BEZ255" s="9"/>
      <c r="BFA255" s="9"/>
      <c r="BFB255" s="9"/>
      <c r="BFC255" s="9"/>
      <c r="BFD255" s="9"/>
      <c r="BFE255" s="9"/>
      <c r="BFF255" s="9"/>
      <c r="BFG255" s="9"/>
      <c r="BFH255" s="9"/>
      <c r="BFI255" s="9"/>
      <c r="BFJ255" s="9"/>
      <c r="BFK255" s="9"/>
      <c r="BFL255" s="9"/>
      <c r="BFM255" s="9"/>
      <c r="BFN255" s="9"/>
      <c r="BFO255" s="9"/>
      <c r="BFP255" s="9"/>
      <c r="BFQ255" s="9"/>
      <c r="BFR255" s="9"/>
      <c r="BFS255" s="9"/>
      <c r="BFT255" s="9"/>
      <c r="BFU255" s="9"/>
      <c r="BFV255" s="9"/>
      <c r="BFW255" s="9"/>
      <c r="BFX255" s="9"/>
      <c r="BFY255" s="9"/>
      <c r="BFZ255" s="9"/>
      <c r="BGA255" s="9"/>
      <c r="BGB255" s="9"/>
      <c r="BGC255" s="9"/>
      <c r="BGD255" s="9"/>
      <c r="BGE255" s="9"/>
      <c r="BGF255" s="9"/>
      <c r="BGG255" s="9"/>
      <c r="BGH255" s="9"/>
      <c r="BGI255" s="9"/>
      <c r="BGJ255" s="9"/>
      <c r="BGK255" s="9"/>
      <c r="BGL255" s="9"/>
      <c r="BGM255" s="9"/>
      <c r="BGN255" s="9"/>
      <c r="BGO255" s="9"/>
      <c r="BGP255" s="9"/>
      <c r="BGQ255" s="9"/>
      <c r="BGR255" s="9"/>
      <c r="BGS255" s="9"/>
      <c r="BGT255" s="9"/>
      <c r="BGU255" s="9"/>
      <c r="BGV255" s="9"/>
      <c r="BGW255" s="9"/>
      <c r="BGX255" s="9"/>
      <c r="BGY255" s="9"/>
      <c r="BGZ255" s="9"/>
      <c r="BHA255" s="9"/>
      <c r="BHB255" s="9"/>
      <c r="BHC255" s="9"/>
      <c r="BHD255" s="9"/>
      <c r="BHE255" s="9"/>
      <c r="BHF255" s="9"/>
      <c r="BHG255" s="9"/>
      <c r="BHH255" s="9"/>
      <c r="BHI255" s="9"/>
      <c r="BHJ255" s="9"/>
      <c r="BHK255" s="9"/>
      <c r="BHL255" s="9"/>
      <c r="BHM255" s="9"/>
      <c r="BHN255" s="9"/>
      <c r="BHO255" s="9"/>
      <c r="BHP255" s="9"/>
      <c r="BHQ255" s="9"/>
      <c r="BHR255" s="9"/>
      <c r="BHS255" s="9"/>
      <c r="BHT255" s="9"/>
      <c r="BHU255" s="9"/>
      <c r="BHV255" s="9"/>
      <c r="BHW255" s="9"/>
      <c r="BHX255" s="9"/>
      <c r="BHY255" s="9"/>
      <c r="BHZ255" s="9"/>
      <c r="BIA255" s="9"/>
      <c r="BIB255" s="9"/>
      <c r="BIC255" s="9"/>
      <c r="BID255" s="9"/>
      <c r="BIE255" s="9"/>
      <c r="BIF255" s="9"/>
      <c r="BIG255" s="9"/>
      <c r="BIH255" s="9"/>
      <c r="BII255" s="9"/>
      <c r="BIJ255" s="9"/>
      <c r="BIK255" s="9"/>
      <c r="BIL255" s="9"/>
      <c r="BIM255" s="9"/>
      <c r="BIN255" s="9"/>
      <c r="BIO255" s="9"/>
      <c r="BIP255" s="9"/>
      <c r="BIQ255" s="9"/>
      <c r="BIR255" s="9"/>
      <c r="BIS255" s="9"/>
      <c r="BIT255" s="9"/>
      <c r="BIU255" s="9"/>
      <c r="BIV255" s="9"/>
      <c r="BIW255" s="9"/>
      <c r="BIX255" s="9"/>
      <c r="BIY255" s="9"/>
      <c r="BIZ255" s="9"/>
      <c r="BJA255" s="9"/>
      <c r="BJB255" s="9"/>
      <c r="BJC255" s="9"/>
      <c r="BJD255" s="9"/>
      <c r="BJE255" s="9"/>
      <c r="BJF255" s="9"/>
      <c r="BJG255" s="9"/>
      <c r="BJH255" s="9"/>
      <c r="BJI255" s="9"/>
      <c r="BJJ255" s="9"/>
      <c r="BJK255" s="9"/>
      <c r="BJL255" s="9"/>
      <c r="BJM255" s="9"/>
      <c r="BJN255" s="9"/>
      <c r="BJO255" s="9"/>
      <c r="BJP255" s="9"/>
      <c r="BJQ255" s="9"/>
      <c r="BJR255" s="9"/>
      <c r="BJS255" s="9"/>
      <c r="BJT255" s="9"/>
      <c r="BJU255" s="9"/>
      <c r="BJV255" s="9"/>
      <c r="BJW255" s="9"/>
      <c r="BJX255" s="9"/>
      <c r="BJY255" s="9"/>
      <c r="BJZ255" s="9"/>
      <c r="BKA255" s="9"/>
      <c r="BKB255" s="9"/>
      <c r="BKC255" s="9"/>
      <c r="BKD255" s="9"/>
      <c r="BKE255" s="9"/>
      <c r="BKF255" s="9"/>
      <c r="BKG255" s="9"/>
      <c r="BKH255" s="9"/>
      <c r="BKI255" s="9"/>
      <c r="BKJ255" s="9"/>
      <c r="BKK255" s="9"/>
      <c r="BKL255" s="9"/>
      <c r="BKM255" s="9"/>
      <c r="BKN255" s="9"/>
      <c r="BKO255" s="9"/>
      <c r="BKP255" s="9"/>
      <c r="BKQ255" s="9"/>
      <c r="BKR255" s="9"/>
      <c r="BKS255" s="9"/>
      <c r="BKT255" s="9"/>
      <c r="BKU255" s="9"/>
      <c r="BKV255" s="9"/>
      <c r="BKW255" s="9"/>
      <c r="BKX255" s="9"/>
      <c r="BKY255" s="9"/>
      <c r="BKZ255" s="9"/>
      <c r="BLA255" s="9"/>
      <c r="BLB255" s="9"/>
      <c r="BLC255" s="9"/>
      <c r="BLD255" s="9"/>
      <c r="BLE255" s="9"/>
      <c r="BLF255" s="9"/>
      <c r="BLG255" s="9"/>
      <c r="BLH255" s="9"/>
      <c r="BLI255" s="9"/>
      <c r="BLJ255" s="9"/>
      <c r="BLK255" s="9"/>
      <c r="BLL255" s="9"/>
      <c r="BLM255" s="9"/>
      <c r="BLN255" s="9"/>
      <c r="BLO255" s="9"/>
      <c r="BLP255" s="9"/>
      <c r="BLQ255" s="9"/>
      <c r="BLR255" s="9"/>
      <c r="BLS255" s="9"/>
      <c r="BLT255" s="9"/>
      <c r="BLU255" s="9"/>
      <c r="BLV255" s="9"/>
      <c r="BLW255" s="9"/>
      <c r="BLX255" s="9"/>
      <c r="BLY255" s="9"/>
      <c r="BLZ255" s="9"/>
      <c r="BMA255" s="9"/>
      <c r="BMB255" s="9"/>
      <c r="BMC255" s="9"/>
      <c r="BMD255" s="9"/>
      <c r="BME255" s="9"/>
      <c r="BMF255" s="9"/>
      <c r="BMG255" s="9"/>
      <c r="BMH255" s="9"/>
      <c r="BMI255" s="9"/>
      <c r="BMJ255" s="9"/>
      <c r="BMK255" s="9"/>
      <c r="BML255" s="9"/>
      <c r="BMM255" s="9"/>
      <c r="BMN255" s="9"/>
      <c r="BMO255" s="9"/>
      <c r="BMP255" s="9"/>
      <c r="BMQ255" s="9"/>
      <c r="BMR255" s="9"/>
      <c r="BMS255" s="9"/>
      <c r="BMT255" s="9"/>
      <c r="BMU255" s="9"/>
      <c r="BMV255" s="9"/>
      <c r="BMW255" s="9"/>
      <c r="BMX255" s="9"/>
      <c r="BMY255" s="9"/>
      <c r="BMZ255" s="9"/>
      <c r="BNA255" s="9"/>
      <c r="BNB255" s="9"/>
      <c r="BNC255" s="9"/>
      <c r="BND255" s="9"/>
      <c r="BNE255" s="9"/>
      <c r="BNF255" s="9"/>
      <c r="BNG255" s="9"/>
      <c r="BNH255" s="9"/>
      <c r="BNI255" s="9"/>
      <c r="BNJ255" s="9"/>
      <c r="BNK255" s="9"/>
      <c r="BNL255" s="9"/>
      <c r="BNM255" s="9"/>
      <c r="BNN255" s="9"/>
      <c r="BNO255" s="9"/>
      <c r="BNP255" s="9"/>
      <c r="BNQ255" s="9"/>
      <c r="BNR255" s="9"/>
      <c r="BNS255" s="9"/>
      <c r="BNT255" s="9"/>
      <c r="BNU255" s="9"/>
      <c r="BNV255" s="9"/>
      <c r="BNW255" s="9"/>
      <c r="BNX255" s="9"/>
      <c r="BNY255" s="9"/>
      <c r="BNZ255" s="9"/>
      <c r="BOA255" s="9"/>
      <c r="BOB255" s="9"/>
      <c r="BOC255" s="9"/>
      <c r="BOD255" s="9"/>
      <c r="BOE255" s="9"/>
      <c r="BOF255" s="9"/>
      <c r="BOG255" s="9"/>
      <c r="BOH255" s="9"/>
      <c r="BOI255" s="9"/>
      <c r="BOJ255" s="9"/>
      <c r="BOK255" s="9"/>
      <c r="BOL255" s="9"/>
      <c r="BOM255" s="9"/>
      <c r="BON255" s="9"/>
      <c r="BOO255" s="9"/>
      <c r="BOP255" s="9"/>
      <c r="BOQ255" s="9"/>
      <c r="BOR255" s="9"/>
      <c r="BOS255" s="9"/>
      <c r="BOT255" s="9"/>
      <c r="BOU255" s="9"/>
      <c r="BOV255" s="9"/>
      <c r="BOW255" s="9"/>
      <c r="BOX255" s="9"/>
      <c r="BOY255" s="9"/>
      <c r="BOZ255" s="9"/>
      <c r="BPA255" s="9"/>
      <c r="BPB255" s="9"/>
      <c r="BPC255" s="9"/>
      <c r="BPD255" s="9"/>
      <c r="BPE255" s="9"/>
      <c r="BPF255" s="9"/>
      <c r="BPG255" s="9"/>
      <c r="BPH255" s="9"/>
      <c r="BPI255" s="9"/>
      <c r="BPJ255" s="9"/>
      <c r="BPK255" s="9"/>
      <c r="BPL255" s="9"/>
      <c r="BPM255" s="9"/>
      <c r="BPN255" s="9"/>
      <c r="BPO255" s="9"/>
      <c r="BPP255" s="9"/>
      <c r="BPQ255" s="9"/>
      <c r="BPR255" s="9"/>
      <c r="BPS255" s="9"/>
      <c r="BPT255" s="9"/>
      <c r="BPU255" s="9"/>
      <c r="BPV255" s="9"/>
      <c r="BPW255" s="9"/>
      <c r="BPX255" s="9"/>
      <c r="BPY255" s="9"/>
      <c r="BPZ255" s="9"/>
      <c r="BQA255" s="9"/>
      <c r="BQB255" s="9"/>
      <c r="BQC255" s="9"/>
      <c r="BQD255" s="9"/>
      <c r="BQE255" s="9"/>
      <c r="BQF255" s="9"/>
      <c r="BQG255" s="9"/>
      <c r="BQH255" s="9"/>
      <c r="BQI255" s="9"/>
      <c r="BQJ255" s="9"/>
      <c r="BQK255" s="9"/>
      <c r="BQL255" s="9"/>
      <c r="BQM255" s="9"/>
      <c r="BQN255" s="9"/>
      <c r="BQO255" s="9"/>
      <c r="BQP255" s="9"/>
      <c r="BQQ255" s="9"/>
      <c r="BQR255" s="9"/>
      <c r="BQS255" s="9"/>
      <c r="BQT255" s="9"/>
      <c r="BQU255" s="9"/>
      <c r="BQV255" s="9"/>
      <c r="BQW255" s="9"/>
      <c r="BQX255" s="9"/>
      <c r="BQY255" s="9"/>
      <c r="BQZ255" s="9"/>
      <c r="BRA255" s="9"/>
      <c r="BRB255" s="9"/>
      <c r="BRC255" s="9"/>
      <c r="BRD255" s="9"/>
      <c r="BRE255" s="9"/>
      <c r="BRF255" s="9"/>
      <c r="BRG255" s="9"/>
      <c r="BRH255" s="9"/>
      <c r="BRI255" s="9"/>
      <c r="BRJ255" s="9"/>
      <c r="BRK255" s="9"/>
      <c r="BRL255" s="9"/>
      <c r="BRM255" s="9"/>
      <c r="BRN255" s="9"/>
      <c r="BRO255" s="9"/>
      <c r="BRP255" s="9"/>
      <c r="BRQ255" s="9"/>
      <c r="BRR255" s="9"/>
      <c r="BRS255" s="9"/>
      <c r="BRT255" s="9"/>
      <c r="BRU255" s="9"/>
      <c r="BRV255" s="9"/>
      <c r="BRW255" s="9"/>
      <c r="BRX255" s="9"/>
      <c r="BRY255" s="9"/>
      <c r="BRZ255" s="9"/>
      <c r="BSA255" s="9"/>
      <c r="BSB255" s="9"/>
      <c r="BSC255" s="9"/>
      <c r="BSD255" s="9"/>
    </row>
    <row r="256" ht="14.25" customHeight="1">
      <c r="A256" s="9">
        <v>12.0</v>
      </c>
      <c r="B256" s="9" t="s">
        <v>11947</v>
      </c>
      <c r="C256" s="9" t="s">
        <v>11948</v>
      </c>
      <c r="D256" s="9" t="s">
        <v>11948</v>
      </c>
      <c r="E256" s="9"/>
      <c r="F256" s="9">
        <v>3.0</v>
      </c>
      <c r="G256" s="9" t="s">
        <v>14002</v>
      </c>
      <c r="H256" s="9"/>
      <c r="I256" s="9"/>
      <c r="J256" s="9"/>
      <c r="K256" s="9"/>
      <c r="L256" s="9">
        <v>3.0</v>
      </c>
      <c r="M256" s="9"/>
      <c r="N256" s="9"/>
      <c r="O256" s="9"/>
      <c r="P256" s="9">
        <v>0.0</v>
      </c>
      <c r="Q256" s="9" t="s">
        <v>14003</v>
      </c>
      <c r="R256" s="9"/>
      <c r="S256" s="9" t="s">
        <v>3606</v>
      </c>
      <c r="T256" s="9" t="s">
        <v>3605</v>
      </c>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c r="DA256" s="9"/>
      <c r="DB256" s="9"/>
      <c r="DC256" s="9"/>
      <c r="DD256" s="9"/>
      <c r="DE256" s="9"/>
      <c r="DF256" s="9"/>
      <c r="DG256" s="9"/>
      <c r="DH256" s="9"/>
      <c r="DI256" s="9"/>
      <c r="DJ256" s="9"/>
      <c r="DK256" s="9"/>
      <c r="DL256" s="9"/>
      <c r="DM256" s="9"/>
      <c r="DN256" s="9"/>
      <c r="DO256" s="9"/>
      <c r="DP256" s="9"/>
      <c r="DQ256" s="9"/>
      <c r="DR256" s="9"/>
      <c r="DS256" s="9"/>
      <c r="DT256" s="9"/>
      <c r="DU256" s="9"/>
      <c r="DV256" s="9"/>
      <c r="DW256" s="9"/>
      <c r="DX256" s="9"/>
      <c r="DY256" s="9"/>
      <c r="DZ256" s="9"/>
      <c r="EA256" s="9"/>
      <c r="EB256" s="9"/>
      <c r="EC256" s="9"/>
      <c r="ED256" s="9"/>
      <c r="EE256" s="9"/>
      <c r="EF256" s="9"/>
      <c r="EG256" s="9"/>
      <c r="EH256" s="9"/>
      <c r="EI256" s="9"/>
      <c r="EJ256" s="9"/>
      <c r="EK256" s="9"/>
      <c r="EL256" s="9"/>
      <c r="EM256" s="9"/>
      <c r="EN256" s="9"/>
      <c r="EO256" s="9"/>
      <c r="EP256" s="9"/>
      <c r="EQ256" s="9"/>
      <c r="ER256" s="9"/>
      <c r="ES256" s="9"/>
      <c r="ET256" s="9"/>
      <c r="EU256" s="9"/>
      <c r="EV256" s="9"/>
      <c r="EW256" s="9"/>
      <c r="EX256" s="9"/>
      <c r="EY256" s="9"/>
      <c r="EZ256" s="9"/>
      <c r="FA256" s="9"/>
      <c r="FB256" s="9"/>
      <c r="FC256" s="9"/>
      <c r="FD256" s="9"/>
      <c r="FE256" s="9"/>
      <c r="FF256" s="9"/>
      <c r="FG256" s="9"/>
      <c r="FH256" s="9"/>
      <c r="FI256" s="9"/>
      <c r="FJ256" s="9"/>
      <c r="FK256" s="9"/>
      <c r="FL256" s="9"/>
      <c r="FM256" s="9"/>
      <c r="FN256" s="9"/>
      <c r="FO256" s="9"/>
      <c r="FP256" s="9"/>
      <c r="FQ256" s="9"/>
      <c r="FR256" s="9"/>
      <c r="FS256" s="9"/>
      <c r="FT256" s="9"/>
      <c r="FU256" s="9"/>
      <c r="FV256" s="9"/>
      <c r="FW256" s="9"/>
      <c r="FX256" s="9"/>
      <c r="FY256" s="9"/>
      <c r="FZ256" s="9"/>
      <c r="GA256" s="9"/>
      <c r="GB256" s="9"/>
      <c r="GC256" s="9"/>
      <c r="GD256" s="9"/>
      <c r="GE256" s="9"/>
      <c r="GF256" s="9"/>
      <c r="GG256" s="9"/>
      <c r="GH256" s="9"/>
      <c r="GI256" s="9"/>
      <c r="GJ256" s="9"/>
      <c r="GK256" s="9"/>
      <c r="GL256" s="9"/>
      <c r="GM256" s="9"/>
      <c r="GN256" s="9"/>
      <c r="GO256" s="9"/>
      <c r="GP256" s="9"/>
      <c r="GQ256" s="9"/>
      <c r="GR256" s="9"/>
      <c r="GS256" s="9"/>
      <c r="GT256" s="9"/>
      <c r="GU256" s="9"/>
      <c r="GV256" s="9"/>
      <c r="GW256" s="9"/>
      <c r="GX256" s="9"/>
      <c r="GY256" s="9"/>
      <c r="GZ256" s="9"/>
      <c r="HA256" s="9"/>
      <c r="HB256" s="9"/>
      <c r="HC256" s="9"/>
      <c r="HD256" s="9"/>
      <c r="HE256" s="9"/>
      <c r="HF256" s="9"/>
      <c r="HG256" s="9"/>
      <c r="HH256" s="9"/>
      <c r="HI256" s="9"/>
      <c r="HJ256" s="9"/>
      <c r="HK256" s="9"/>
      <c r="HL256" s="9"/>
      <c r="HM256" s="9"/>
      <c r="HN256" s="9"/>
      <c r="HO256" s="9"/>
      <c r="HP256" s="9"/>
      <c r="HQ256" s="9"/>
      <c r="HR256" s="9"/>
      <c r="HS256" s="9"/>
      <c r="HT256" s="9"/>
      <c r="HU256" s="9"/>
      <c r="HV256" s="9"/>
      <c r="HW256" s="9"/>
      <c r="HX256" s="9"/>
      <c r="HY256" s="9"/>
      <c r="HZ256" s="9"/>
      <c r="IA256" s="9"/>
      <c r="IB256" s="9"/>
      <c r="IC256" s="9"/>
      <c r="ID256" s="9"/>
      <c r="IE256" s="9"/>
      <c r="IF256" s="9"/>
      <c r="IG256" s="9"/>
      <c r="IH256" s="9"/>
      <c r="II256" s="9"/>
      <c r="IJ256" s="9"/>
      <c r="IK256" s="9"/>
      <c r="IL256" s="9"/>
      <c r="IM256" s="9"/>
      <c r="IN256" s="9"/>
      <c r="IO256" s="9"/>
      <c r="IP256" s="9"/>
      <c r="IQ256" s="9"/>
      <c r="IR256" s="9"/>
      <c r="IS256" s="9"/>
      <c r="IT256" s="9"/>
      <c r="IU256" s="9"/>
      <c r="IV256" s="9"/>
      <c r="IW256" s="9"/>
      <c r="IX256" s="9"/>
      <c r="IY256" s="9"/>
      <c r="IZ256" s="9"/>
      <c r="JA256" s="9"/>
      <c r="JB256" s="9"/>
      <c r="JC256" s="9"/>
      <c r="JD256" s="9"/>
      <c r="JE256" s="9"/>
      <c r="JF256" s="9"/>
      <c r="JG256" s="9"/>
      <c r="JH256" s="9"/>
      <c r="JI256" s="9"/>
      <c r="JJ256" s="9"/>
      <c r="JK256" s="9"/>
      <c r="JL256" s="9"/>
      <c r="JM256" s="9"/>
      <c r="JN256" s="9"/>
      <c r="JO256" s="9"/>
      <c r="JP256" s="9"/>
      <c r="JQ256" s="9"/>
      <c r="JR256" s="9"/>
      <c r="JS256" s="9"/>
      <c r="JT256" s="9"/>
      <c r="JU256" s="9"/>
      <c r="JV256" s="9"/>
      <c r="JW256" s="9"/>
      <c r="JX256" s="9"/>
      <c r="JY256" s="9"/>
      <c r="JZ256" s="9"/>
      <c r="KA256" s="9"/>
      <c r="KB256" s="9"/>
      <c r="KC256" s="9"/>
      <c r="KD256" s="9"/>
      <c r="KE256" s="9"/>
      <c r="KF256" s="9"/>
      <c r="KG256" s="9"/>
      <c r="KH256" s="9"/>
      <c r="KI256" s="9"/>
      <c r="KJ256" s="9"/>
      <c r="KK256" s="9"/>
      <c r="KL256" s="9"/>
      <c r="KM256" s="9"/>
      <c r="KN256" s="9"/>
      <c r="KO256" s="9"/>
      <c r="KP256" s="9"/>
      <c r="KQ256" s="9"/>
      <c r="KR256" s="9"/>
      <c r="KS256" s="9"/>
      <c r="KT256" s="9"/>
      <c r="KU256" s="9"/>
      <c r="KV256" s="9"/>
      <c r="KW256" s="9"/>
      <c r="KX256" s="9"/>
      <c r="KY256" s="9"/>
      <c r="KZ256" s="9"/>
      <c r="LA256" s="9"/>
      <c r="LB256" s="9"/>
      <c r="LC256" s="9"/>
      <c r="LD256" s="9"/>
      <c r="LE256" s="9"/>
      <c r="LF256" s="9"/>
      <c r="LG256" s="9"/>
      <c r="LH256" s="9"/>
      <c r="LI256" s="9"/>
      <c r="LJ256" s="9"/>
      <c r="LK256" s="9"/>
      <c r="LL256" s="9"/>
      <c r="LM256" s="9"/>
      <c r="LN256" s="9"/>
      <c r="LO256" s="9"/>
      <c r="LP256" s="9"/>
      <c r="LQ256" s="9"/>
      <c r="LR256" s="9"/>
      <c r="LS256" s="9"/>
      <c r="LT256" s="9"/>
      <c r="LU256" s="9"/>
      <c r="LV256" s="9"/>
      <c r="LW256" s="9"/>
      <c r="LX256" s="9"/>
      <c r="LY256" s="9"/>
      <c r="LZ256" s="9"/>
      <c r="MA256" s="9"/>
      <c r="MB256" s="9"/>
      <c r="MC256" s="9"/>
      <c r="MD256" s="9"/>
      <c r="ME256" s="9"/>
      <c r="MF256" s="9"/>
      <c r="MG256" s="9"/>
      <c r="MH256" s="9"/>
      <c r="MI256" s="9"/>
      <c r="MJ256" s="9"/>
      <c r="MK256" s="9"/>
      <c r="ML256" s="9"/>
      <c r="MM256" s="9"/>
      <c r="MN256" s="9"/>
      <c r="MO256" s="9"/>
      <c r="MP256" s="9"/>
      <c r="MQ256" s="9"/>
      <c r="MR256" s="9"/>
      <c r="MS256" s="9"/>
      <c r="MT256" s="9"/>
      <c r="MU256" s="9"/>
      <c r="MV256" s="9"/>
      <c r="MW256" s="9"/>
      <c r="MX256" s="9"/>
      <c r="MY256" s="9"/>
      <c r="MZ256" s="9"/>
      <c r="NA256" s="9"/>
      <c r="NB256" s="9"/>
      <c r="NC256" s="9"/>
      <c r="ND256" s="9"/>
      <c r="NE256" s="9"/>
      <c r="NF256" s="9"/>
      <c r="NG256" s="9"/>
      <c r="NH256" s="9"/>
      <c r="NI256" s="9"/>
      <c r="NJ256" s="9"/>
      <c r="NK256" s="9"/>
      <c r="NL256" s="9"/>
      <c r="NM256" s="9"/>
      <c r="NN256" s="9"/>
      <c r="NO256" s="9"/>
      <c r="NP256" s="9"/>
      <c r="NQ256" s="9"/>
      <c r="NR256" s="9"/>
      <c r="NS256" s="9"/>
      <c r="NT256" s="9"/>
      <c r="NU256" s="9"/>
      <c r="NV256" s="9"/>
      <c r="NW256" s="9"/>
      <c r="NX256" s="9"/>
      <c r="NY256" s="9"/>
      <c r="NZ256" s="9"/>
      <c r="OA256" s="9"/>
      <c r="OB256" s="9"/>
      <c r="OC256" s="9"/>
      <c r="OD256" s="9"/>
      <c r="OE256" s="9"/>
      <c r="OF256" s="9"/>
      <c r="OG256" s="9"/>
      <c r="OH256" s="9"/>
      <c r="OI256" s="9"/>
      <c r="OJ256" s="9"/>
      <c r="OK256" s="9"/>
      <c r="OL256" s="9"/>
      <c r="OM256" s="9"/>
      <c r="ON256" s="9"/>
      <c r="OO256" s="9"/>
      <c r="OP256" s="9"/>
      <c r="OQ256" s="9"/>
      <c r="OR256" s="9"/>
      <c r="OS256" s="9"/>
      <c r="OT256" s="9"/>
      <c r="OU256" s="9"/>
      <c r="OV256" s="9"/>
      <c r="OW256" s="9"/>
      <c r="OX256" s="9"/>
      <c r="OY256" s="9"/>
      <c r="OZ256" s="9"/>
      <c r="PA256" s="9"/>
      <c r="PB256" s="9"/>
      <c r="PC256" s="9"/>
      <c r="PD256" s="9"/>
      <c r="PE256" s="9"/>
      <c r="PF256" s="9"/>
      <c r="PG256" s="9"/>
      <c r="PH256" s="9"/>
      <c r="PI256" s="9"/>
      <c r="PJ256" s="9"/>
      <c r="PK256" s="9"/>
      <c r="PL256" s="9"/>
      <c r="PM256" s="9"/>
      <c r="PN256" s="9"/>
      <c r="PO256" s="9"/>
      <c r="PP256" s="9"/>
      <c r="PQ256" s="9"/>
      <c r="PR256" s="9"/>
      <c r="PS256" s="9"/>
      <c r="PT256" s="9"/>
      <c r="PU256" s="9"/>
      <c r="PV256" s="9"/>
      <c r="PW256" s="9"/>
      <c r="PX256" s="9"/>
      <c r="PY256" s="9"/>
      <c r="PZ256" s="9"/>
      <c r="QA256" s="9"/>
      <c r="QB256" s="9"/>
      <c r="QC256" s="9"/>
      <c r="QD256" s="9"/>
      <c r="QE256" s="9"/>
      <c r="QF256" s="9"/>
      <c r="QG256" s="9"/>
      <c r="QH256" s="9"/>
      <c r="QI256" s="9"/>
      <c r="QJ256" s="9"/>
      <c r="QK256" s="9"/>
      <c r="QL256" s="9"/>
      <c r="QM256" s="9"/>
      <c r="QN256" s="9"/>
      <c r="QO256" s="9"/>
      <c r="QP256" s="9"/>
      <c r="QQ256" s="9"/>
      <c r="QR256" s="9"/>
      <c r="QS256" s="9"/>
      <c r="QT256" s="9"/>
      <c r="QU256" s="9"/>
      <c r="QV256" s="9"/>
      <c r="QW256" s="9"/>
      <c r="QX256" s="9"/>
      <c r="QY256" s="9"/>
      <c r="QZ256" s="9"/>
      <c r="RA256" s="9"/>
      <c r="RB256" s="9"/>
      <c r="RC256" s="9"/>
      <c r="RD256" s="9"/>
      <c r="RE256" s="9"/>
      <c r="RF256" s="9"/>
      <c r="RG256" s="9"/>
      <c r="RH256" s="9"/>
      <c r="RI256" s="9"/>
      <c r="RJ256" s="9"/>
      <c r="RK256" s="9"/>
      <c r="RL256" s="9"/>
      <c r="RM256" s="9"/>
      <c r="RN256" s="9"/>
      <c r="RO256" s="9"/>
      <c r="RP256" s="9"/>
      <c r="RQ256" s="9"/>
      <c r="RR256" s="9"/>
      <c r="RS256" s="9"/>
      <c r="RT256" s="9"/>
      <c r="RU256" s="9"/>
      <c r="RV256" s="9"/>
      <c r="RW256" s="9"/>
      <c r="RX256" s="9"/>
      <c r="RY256" s="9"/>
      <c r="RZ256" s="9"/>
      <c r="SA256" s="9"/>
      <c r="SB256" s="9"/>
      <c r="SC256" s="9"/>
      <c r="SD256" s="9"/>
      <c r="SE256" s="9"/>
      <c r="SF256" s="9"/>
      <c r="SG256" s="9"/>
      <c r="SH256" s="9"/>
      <c r="SI256" s="9"/>
      <c r="SJ256" s="9"/>
      <c r="SK256" s="9"/>
      <c r="SL256" s="9"/>
      <c r="SM256" s="9"/>
      <c r="SN256" s="9"/>
      <c r="SO256" s="9"/>
      <c r="SP256" s="9"/>
      <c r="SQ256" s="9"/>
      <c r="SR256" s="9"/>
      <c r="SS256" s="9"/>
      <c r="ST256" s="9"/>
      <c r="SU256" s="9"/>
      <c r="SV256" s="9"/>
      <c r="SW256" s="9"/>
      <c r="SX256" s="9"/>
      <c r="SY256" s="9"/>
      <c r="SZ256" s="9"/>
      <c r="TA256" s="9"/>
      <c r="TB256" s="9"/>
      <c r="TC256" s="9"/>
      <c r="TD256" s="9"/>
      <c r="TE256" s="9"/>
      <c r="TF256" s="9"/>
      <c r="TG256" s="9"/>
      <c r="TH256" s="9"/>
      <c r="TI256" s="9"/>
      <c r="TJ256" s="9"/>
      <c r="TK256" s="9"/>
      <c r="TL256" s="9"/>
      <c r="TM256" s="9"/>
      <c r="TN256" s="9"/>
      <c r="TO256" s="9"/>
      <c r="ANB256" s="9"/>
      <c r="ANC256" s="9"/>
      <c r="AND256" s="9"/>
      <c r="ANE256" s="9"/>
      <c r="ANF256" s="9"/>
      <c r="ANG256" s="9"/>
      <c r="ANH256" s="9"/>
      <c r="ANI256" s="9"/>
      <c r="ANJ256" s="9"/>
      <c r="ANK256" s="9"/>
      <c r="ANL256" s="9"/>
      <c r="ANM256" s="9"/>
      <c r="ANN256" s="9"/>
      <c r="ANO256" s="9"/>
      <c r="ANP256" s="9"/>
      <c r="ANQ256" s="9"/>
      <c r="ANR256" s="9"/>
      <c r="ANS256" s="9"/>
      <c r="ANT256" s="9"/>
      <c r="ANU256" s="9"/>
      <c r="ANV256" s="9"/>
      <c r="ANW256" s="9"/>
      <c r="ANX256" s="9"/>
      <c r="ANY256" s="9"/>
      <c r="ANZ256" s="9"/>
      <c r="AOA256" s="9"/>
      <c r="AOB256" s="9"/>
      <c r="AOC256" s="9"/>
      <c r="AOD256" s="9"/>
      <c r="AOE256" s="9"/>
      <c r="AOF256" s="9"/>
      <c r="AOG256" s="9"/>
      <c r="AOH256" s="9"/>
      <c r="AOI256" s="9"/>
      <c r="AOJ256" s="9"/>
      <c r="AOK256" s="9"/>
      <c r="AOL256" s="9"/>
      <c r="AOM256" s="9"/>
      <c r="AON256" s="9"/>
      <c r="AOO256" s="9"/>
      <c r="AOP256" s="9"/>
      <c r="AOQ256" s="9"/>
      <c r="AOR256" s="9"/>
      <c r="AOS256" s="9"/>
      <c r="AOT256" s="9"/>
      <c r="AOU256" s="9"/>
      <c r="AOV256" s="9"/>
      <c r="AOW256" s="9"/>
      <c r="AOX256" s="9"/>
      <c r="AOY256" s="9"/>
      <c r="AOZ256" s="9"/>
      <c r="APA256" s="9"/>
      <c r="APB256" s="9"/>
      <c r="APC256" s="9"/>
      <c r="APD256" s="9"/>
      <c r="APE256" s="9"/>
      <c r="APF256" s="9"/>
      <c r="APG256" s="9"/>
      <c r="APH256" s="9"/>
      <c r="API256" s="9"/>
      <c r="APJ256" s="9"/>
      <c r="APK256" s="9"/>
      <c r="APL256" s="9"/>
      <c r="APM256" s="9"/>
      <c r="APN256" s="9"/>
      <c r="APO256" s="9"/>
      <c r="APP256" s="9"/>
      <c r="APQ256" s="9"/>
      <c r="APR256" s="9"/>
      <c r="APS256" s="9"/>
      <c r="APT256" s="9"/>
      <c r="APU256" s="9"/>
      <c r="APV256" s="9"/>
      <c r="APW256" s="9"/>
      <c r="APX256" s="9"/>
      <c r="APY256" s="9"/>
      <c r="APZ256" s="9"/>
      <c r="AQA256" s="9"/>
      <c r="AQB256" s="9"/>
      <c r="AQC256" s="9"/>
      <c r="AQD256" s="9"/>
      <c r="AQE256" s="9"/>
      <c r="AQF256" s="9"/>
      <c r="AQG256" s="9"/>
      <c r="AQH256" s="9"/>
      <c r="AQI256" s="9"/>
      <c r="AQJ256" s="9"/>
      <c r="AQK256" s="9"/>
      <c r="AQL256" s="9"/>
      <c r="AQM256" s="9"/>
      <c r="AQN256" s="9"/>
      <c r="AQO256" s="9"/>
      <c r="AQP256" s="9"/>
      <c r="AQQ256" s="9"/>
      <c r="AQR256" s="9"/>
      <c r="AQS256" s="9"/>
      <c r="AQT256" s="9"/>
      <c r="AQU256" s="9"/>
      <c r="AQV256" s="9"/>
      <c r="AQW256" s="9"/>
      <c r="AQX256" s="9"/>
      <c r="AQY256" s="9"/>
      <c r="AQZ256" s="9"/>
      <c r="ARA256" s="9"/>
      <c r="ARB256" s="9"/>
      <c r="ARC256" s="9"/>
      <c r="ARD256" s="9"/>
      <c r="ARE256" s="9"/>
      <c r="ARF256" s="9"/>
      <c r="ARG256" s="9"/>
      <c r="ARH256" s="9"/>
      <c r="ARI256" s="9"/>
      <c r="ARJ256" s="9"/>
      <c r="ARK256" s="9"/>
      <c r="ARL256" s="9"/>
      <c r="ARM256" s="9"/>
      <c r="ARN256" s="9"/>
      <c r="ARO256" s="9"/>
      <c r="ARP256" s="9"/>
      <c r="ARQ256" s="9"/>
      <c r="ARR256" s="9"/>
      <c r="ARS256" s="9"/>
      <c r="ART256" s="9"/>
      <c r="ARU256" s="9"/>
      <c r="ARV256" s="9"/>
      <c r="ARW256" s="9"/>
      <c r="ARX256" s="9"/>
      <c r="ARY256" s="9"/>
      <c r="ARZ256" s="9"/>
      <c r="ASA256" s="9"/>
      <c r="ASB256" s="9"/>
      <c r="ASC256" s="9"/>
      <c r="ASD256" s="9"/>
      <c r="ASE256" s="9"/>
      <c r="ASF256" s="9"/>
      <c r="ASG256" s="9"/>
      <c r="ASH256" s="9"/>
      <c r="ASI256" s="9"/>
      <c r="ASJ256" s="9"/>
      <c r="ASK256" s="9"/>
      <c r="ASL256" s="9"/>
      <c r="ASM256" s="9"/>
      <c r="ASN256" s="9"/>
      <c r="ASO256" s="9"/>
      <c r="ASP256" s="9"/>
      <c r="ASQ256" s="9"/>
      <c r="ASR256" s="9"/>
      <c r="ASS256" s="9"/>
      <c r="AST256" s="9"/>
      <c r="ASU256" s="9"/>
      <c r="ASV256" s="9"/>
      <c r="ASW256" s="9"/>
      <c r="ASX256" s="9"/>
      <c r="ASY256" s="9"/>
      <c r="ASZ256" s="9"/>
      <c r="ATA256" s="9"/>
      <c r="ATB256" s="9"/>
      <c r="ATC256" s="9"/>
      <c r="ATD256" s="9"/>
      <c r="ATE256" s="9"/>
      <c r="ATF256" s="9"/>
      <c r="ATG256" s="9"/>
      <c r="ATH256" s="9"/>
      <c r="ATI256" s="9"/>
      <c r="ATJ256" s="9"/>
      <c r="ATK256" s="9"/>
      <c r="ATL256" s="9"/>
      <c r="ATM256" s="9"/>
      <c r="ATN256" s="9"/>
      <c r="ATO256" s="9"/>
      <c r="ATP256" s="9"/>
      <c r="ATQ256" s="9"/>
      <c r="ATR256" s="9"/>
      <c r="ATS256" s="9"/>
      <c r="ATT256" s="9"/>
      <c r="ATU256" s="9"/>
      <c r="ATV256" s="9"/>
      <c r="ATW256" s="9"/>
      <c r="ATX256" s="9"/>
      <c r="ATY256" s="9"/>
      <c r="ATZ256" s="9"/>
      <c r="AUA256" s="9"/>
      <c r="AUB256" s="9"/>
      <c r="AUC256" s="9"/>
      <c r="AUD256" s="9"/>
      <c r="AUE256" s="9"/>
      <c r="AUF256" s="9"/>
      <c r="AUG256" s="9"/>
      <c r="AUH256" s="9"/>
      <c r="AUI256" s="9"/>
      <c r="AUJ256" s="9"/>
      <c r="AUK256" s="9"/>
      <c r="AUL256" s="9"/>
      <c r="AUM256" s="9"/>
      <c r="AUN256" s="9"/>
      <c r="AUO256" s="9"/>
      <c r="AUP256" s="9"/>
      <c r="AUQ256" s="9"/>
      <c r="AUR256" s="9"/>
      <c r="AUS256" s="9"/>
      <c r="AUT256" s="9"/>
      <c r="AUU256" s="9"/>
      <c r="AUV256" s="9"/>
      <c r="AUW256" s="9"/>
      <c r="AUX256" s="9"/>
      <c r="AUY256" s="9"/>
      <c r="AUZ256" s="9"/>
      <c r="AVA256" s="9"/>
      <c r="AVB256" s="9"/>
      <c r="AVC256" s="9"/>
      <c r="AVD256" s="9"/>
      <c r="AVE256" s="9"/>
      <c r="AVF256" s="9"/>
      <c r="AVG256" s="9"/>
      <c r="AVH256" s="9"/>
      <c r="AVI256" s="9"/>
      <c r="AVJ256" s="9"/>
      <c r="AVK256" s="9"/>
      <c r="AVL256" s="9"/>
      <c r="AVM256" s="9"/>
      <c r="AVN256" s="9"/>
      <c r="AVO256" s="9"/>
      <c r="AVP256" s="9"/>
      <c r="AVQ256" s="9"/>
      <c r="AVR256" s="9"/>
      <c r="AVS256" s="9"/>
      <c r="AVT256" s="9"/>
      <c r="AVU256" s="9"/>
      <c r="AVV256" s="9"/>
      <c r="AVW256" s="9"/>
      <c r="AVX256" s="9"/>
      <c r="AVY256" s="9"/>
      <c r="AVZ256" s="9"/>
      <c r="AWA256" s="9"/>
      <c r="AWB256" s="9"/>
      <c r="AWC256" s="9"/>
      <c r="AWD256" s="9"/>
      <c r="AWE256" s="9"/>
      <c r="AWF256" s="9"/>
      <c r="AWG256" s="9"/>
      <c r="AWH256" s="9"/>
      <c r="AWI256" s="9"/>
      <c r="AWJ256" s="9"/>
      <c r="AWK256" s="9"/>
      <c r="AWL256" s="9"/>
      <c r="AWM256" s="9"/>
      <c r="AWN256" s="9"/>
      <c r="AWO256" s="9"/>
      <c r="AWP256" s="9"/>
      <c r="AWQ256" s="9"/>
      <c r="AWR256" s="9"/>
      <c r="AWS256" s="9"/>
      <c r="AWT256" s="9"/>
      <c r="AWU256" s="9"/>
      <c r="AWV256" s="9"/>
      <c r="AWW256" s="9"/>
      <c r="AWX256" s="9"/>
      <c r="AWY256" s="9"/>
      <c r="AWZ256" s="9"/>
      <c r="AXA256" s="9"/>
      <c r="AXB256" s="9"/>
      <c r="AXC256" s="9"/>
      <c r="AXD256" s="9"/>
      <c r="AXE256" s="9"/>
      <c r="AXF256" s="9"/>
      <c r="AXG256" s="9"/>
      <c r="AXH256" s="9"/>
      <c r="AXI256" s="9"/>
      <c r="AXJ256" s="9"/>
      <c r="AXK256" s="9"/>
      <c r="AXL256" s="9"/>
      <c r="AXM256" s="9"/>
      <c r="AXN256" s="9"/>
      <c r="AXO256" s="9"/>
      <c r="AXP256" s="9"/>
      <c r="AXQ256" s="9"/>
      <c r="AXR256" s="9"/>
      <c r="AXS256" s="9"/>
      <c r="AXT256" s="9"/>
      <c r="AXU256" s="9"/>
      <c r="AXV256" s="9"/>
      <c r="AXW256" s="9"/>
      <c r="AXX256" s="9"/>
      <c r="AXY256" s="9"/>
      <c r="AXZ256" s="9"/>
      <c r="AYA256" s="9"/>
      <c r="AYB256" s="9"/>
      <c r="AYC256" s="9"/>
      <c r="AYD256" s="9"/>
      <c r="AYE256" s="9"/>
      <c r="AYF256" s="9"/>
      <c r="AYG256" s="9"/>
      <c r="AYH256" s="9"/>
      <c r="AYI256" s="9"/>
      <c r="AYJ256" s="9"/>
      <c r="AYK256" s="9"/>
      <c r="AYL256" s="9"/>
      <c r="AYM256" s="9"/>
      <c r="AYN256" s="9"/>
      <c r="AYO256" s="9"/>
      <c r="AYP256" s="9"/>
      <c r="AYQ256" s="9"/>
      <c r="AYR256" s="9"/>
      <c r="AYS256" s="9"/>
      <c r="AYT256" s="9"/>
      <c r="AYU256" s="9"/>
      <c r="AYV256" s="9"/>
      <c r="AYW256" s="9"/>
      <c r="AYX256" s="9"/>
      <c r="AYY256" s="9"/>
      <c r="AYZ256" s="9"/>
      <c r="AZA256" s="9"/>
      <c r="AZB256" s="9"/>
      <c r="AZC256" s="9"/>
      <c r="AZD256" s="9"/>
      <c r="AZE256" s="9"/>
      <c r="AZF256" s="9"/>
      <c r="AZG256" s="9"/>
      <c r="AZH256" s="9"/>
      <c r="AZI256" s="9"/>
      <c r="AZJ256" s="9"/>
      <c r="AZK256" s="9"/>
      <c r="AZL256" s="9"/>
      <c r="AZM256" s="9"/>
      <c r="AZN256" s="9"/>
      <c r="AZO256" s="9"/>
      <c r="AZP256" s="9"/>
      <c r="AZQ256" s="9"/>
      <c r="AZR256" s="9"/>
      <c r="AZS256" s="9"/>
      <c r="AZT256" s="9"/>
      <c r="AZU256" s="9"/>
      <c r="AZV256" s="9"/>
      <c r="AZW256" s="9"/>
      <c r="AZX256" s="9"/>
      <c r="AZY256" s="9"/>
      <c r="AZZ256" s="9"/>
      <c r="BAA256" s="9"/>
      <c r="BAB256" s="9"/>
      <c r="BAC256" s="9"/>
      <c r="BAD256" s="9"/>
      <c r="BAE256" s="9"/>
      <c r="BAF256" s="9"/>
      <c r="BAG256" s="9"/>
      <c r="BAH256" s="9"/>
      <c r="BAI256" s="9"/>
      <c r="BAJ256" s="9"/>
      <c r="BAK256" s="9"/>
      <c r="BAL256" s="9"/>
      <c r="BAM256" s="9"/>
      <c r="BAN256" s="9"/>
      <c r="BAO256" s="9"/>
      <c r="BAP256" s="9"/>
      <c r="BAQ256" s="9"/>
      <c r="BAR256" s="9"/>
      <c r="BAS256" s="9"/>
      <c r="BAT256" s="9"/>
      <c r="BAU256" s="9"/>
      <c r="BAV256" s="9"/>
      <c r="BAW256" s="9"/>
      <c r="BAX256" s="9"/>
      <c r="BAY256" s="9"/>
      <c r="BAZ256" s="9"/>
      <c r="BBA256" s="9"/>
      <c r="BBB256" s="9"/>
      <c r="BBC256" s="9"/>
      <c r="BBD256" s="9"/>
      <c r="BBE256" s="9"/>
      <c r="BBF256" s="9"/>
      <c r="BBG256" s="9"/>
      <c r="BBH256" s="9"/>
      <c r="BBI256" s="9"/>
      <c r="BBJ256" s="9"/>
      <c r="BBK256" s="9"/>
      <c r="BBL256" s="9"/>
      <c r="BBM256" s="9"/>
      <c r="BBN256" s="9"/>
      <c r="BBO256" s="9"/>
      <c r="BBP256" s="9"/>
      <c r="BBQ256" s="9"/>
      <c r="BBR256" s="9"/>
      <c r="BBS256" s="9"/>
      <c r="BBT256" s="9"/>
      <c r="BBU256" s="9"/>
      <c r="BBV256" s="9"/>
      <c r="BBW256" s="9"/>
      <c r="BBX256" s="9"/>
      <c r="BBY256" s="9"/>
      <c r="BBZ256" s="9"/>
      <c r="BCA256" s="9"/>
      <c r="BCB256" s="9"/>
      <c r="BCC256" s="9"/>
      <c r="BCD256" s="9"/>
      <c r="BCE256" s="9"/>
      <c r="BCF256" s="9"/>
      <c r="BCG256" s="9"/>
      <c r="BCH256" s="9"/>
      <c r="BCI256" s="9"/>
      <c r="BCJ256" s="9"/>
      <c r="BCK256" s="9"/>
      <c r="BCL256" s="9"/>
      <c r="BCM256" s="9"/>
      <c r="BCN256" s="9"/>
      <c r="BCO256" s="9"/>
      <c r="BCP256" s="9"/>
      <c r="BCQ256" s="9"/>
      <c r="BCR256" s="9"/>
      <c r="BCS256" s="9"/>
      <c r="BCT256" s="9"/>
      <c r="BCU256" s="9"/>
      <c r="BCV256" s="9"/>
      <c r="BCW256" s="9"/>
      <c r="BCX256" s="9"/>
      <c r="BCY256" s="9"/>
      <c r="BCZ256" s="9"/>
      <c r="BDA256" s="9"/>
      <c r="BDB256" s="9"/>
      <c r="BDC256" s="9"/>
      <c r="BDD256" s="9"/>
      <c r="BDE256" s="9"/>
      <c r="BDF256" s="9"/>
      <c r="BDG256" s="9"/>
      <c r="BDH256" s="9"/>
      <c r="BDI256" s="9"/>
      <c r="BDJ256" s="9"/>
      <c r="BDK256" s="9"/>
      <c r="BDL256" s="9"/>
      <c r="BDM256" s="9"/>
      <c r="BDN256" s="9"/>
      <c r="BDO256" s="9"/>
      <c r="BDP256" s="9"/>
      <c r="BDQ256" s="9"/>
      <c r="BDR256" s="9"/>
      <c r="BDS256" s="9"/>
      <c r="BDT256" s="9"/>
      <c r="BDU256" s="9"/>
      <c r="BDV256" s="9"/>
      <c r="BDW256" s="9"/>
      <c r="BDX256" s="9"/>
      <c r="BDY256" s="9"/>
      <c r="BDZ256" s="9"/>
      <c r="BEA256" s="9"/>
      <c r="BEB256" s="9"/>
      <c r="BEC256" s="9"/>
      <c r="BED256" s="9"/>
      <c r="BEE256" s="9"/>
      <c r="BEF256" s="9"/>
      <c r="BEG256" s="9"/>
      <c r="BEH256" s="9"/>
      <c r="BEI256" s="9"/>
      <c r="BEJ256" s="9"/>
      <c r="BEK256" s="9"/>
      <c r="BEL256" s="9"/>
      <c r="BEM256" s="9"/>
      <c r="BEN256" s="9"/>
      <c r="BEO256" s="9"/>
      <c r="BEP256" s="9"/>
      <c r="BEQ256" s="9"/>
      <c r="BER256" s="9"/>
      <c r="BES256" s="9"/>
      <c r="BET256" s="9"/>
      <c r="BEU256" s="9"/>
      <c r="BEV256" s="9"/>
      <c r="BEW256" s="9"/>
      <c r="BEX256" s="9"/>
      <c r="BEY256" s="9"/>
      <c r="BEZ256" s="9"/>
      <c r="BFA256" s="9"/>
      <c r="BFB256" s="9"/>
      <c r="BFC256" s="9"/>
      <c r="BFD256" s="9"/>
      <c r="BFE256" s="9"/>
      <c r="BFF256" s="9"/>
      <c r="BFG256" s="9"/>
      <c r="BFH256" s="9"/>
      <c r="BFI256" s="9"/>
      <c r="BFJ256" s="9"/>
      <c r="BFK256" s="9"/>
      <c r="BFL256" s="9"/>
      <c r="BFM256" s="9"/>
      <c r="BFN256" s="9"/>
      <c r="BFO256" s="9"/>
      <c r="BFP256" s="9"/>
      <c r="BFQ256" s="9"/>
      <c r="BFR256" s="9"/>
      <c r="BFS256" s="9"/>
      <c r="BFT256" s="9"/>
      <c r="BFU256" s="9"/>
      <c r="BFV256" s="9"/>
      <c r="BFW256" s="9"/>
      <c r="BFX256" s="9"/>
      <c r="BFY256" s="9"/>
      <c r="BFZ256" s="9"/>
      <c r="BGA256" s="9"/>
      <c r="BGB256" s="9"/>
      <c r="BGC256" s="9"/>
      <c r="BGD256" s="9"/>
      <c r="BGE256" s="9"/>
      <c r="BGF256" s="9"/>
      <c r="BGG256" s="9"/>
      <c r="BGH256" s="9"/>
      <c r="BGI256" s="9"/>
      <c r="BGJ256" s="9"/>
      <c r="BGK256" s="9"/>
      <c r="BGL256" s="9"/>
      <c r="BGM256" s="9"/>
      <c r="BGN256" s="9"/>
      <c r="BGO256" s="9"/>
      <c r="BGP256" s="9"/>
      <c r="BGQ256" s="9"/>
      <c r="BGR256" s="9"/>
      <c r="BGS256" s="9"/>
      <c r="BGT256" s="9"/>
      <c r="BGU256" s="9"/>
      <c r="BGV256" s="9"/>
      <c r="BGW256" s="9"/>
      <c r="BGX256" s="9"/>
      <c r="BGY256" s="9"/>
      <c r="BGZ256" s="9"/>
      <c r="BHA256" s="9"/>
      <c r="BHB256" s="9"/>
      <c r="BHC256" s="9"/>
      <c r="BHD256" s="9"/>
      <c r="BHE256" s="9"/>
      <c r="BHF256" s="9"/>
      <c r="BHG256" s="9"/>
      <c r="BHH256" s="9"/>
      <c r="BHI256" s="9"/>
      <c r="BHJ256" s="9"/>
      <c r="BHK256" s="9"/>
      <c r="BHL256" s="9"/>
      <c r="BHM256" s="9"/>
      <c r="BHN256" s="9"/>
      <c r="BHO256" s="9"/>
      <c r="BHP256" s="9"/>
      <c r="BHQ256" s="9"/>
      <c r="BHR256" s="9"/>
      <c r="BHS256" s="9"/>
      <c r="BHT256" s="9"/>
      <c r="BHU256" s="9"/>
      <c r="BHV256" s="9"/>
      <c r="BHW256" s="9"/>
      <c r="BHX256" s="9"/>
      <c r="BHY256" s="9"/>
      <c r="BHZ256" s="9"/>
      <c r="BIA256" s="9"/>
      <c r="BIB256" s="9"/>
      <c r="BIC256" s="9"/>
      <c r="BID256" s="9"/>
      <c r="BIE256" s="9"/>
      <c r="BIF256" s="9"/>
      <c r="BIG256" s="9"/>
      <c r="BIH256" s="9"/>
      <c r="BII256" s="9"/>
      <c r="BIJ256" s="9"/>
      <c r="BIK256" s="9"/>
      <c r="BIL256" s="9"/>
      <c r="BIM256" s="9"/>
      <c r="BIN256" s="9"/>
      <c r="BIO256" s="9"/>
      <c r="BIP256" s="9"/>
      <c r="BIQ256" s="9"/>
      <c r="BIR256" s="9"/>
      <c r="BIS256" s="9"/>
      <c r="BIT256" s="9"/>
      <c r="BIU256" s="9"/>
      <c r="BIV256" s="9"/>
      <c r="BIW256" s="9"/>
      <c r="BIX256" s="9"/>
      <c r="BIY256" s="9"/>
      <c r="BIZ256" s="9"/>
      <c r="BJA256" s="9"/>
      <c r="BJB256" s="9"/>
      <c r="BJC256" s="9"/>
      <c r="BJD256" s="9"/>
      <c r="BJE256" s="9"/>
      <c r="BJF256" s="9"/>
      <c r="BJG256" s="9"/>
      <c r="BJH256" s="9"/>
      <c r="BJI256" s="9"/>
      <c r="BJJ256" s="9"/>
      <c r="BJK256" s="9"/>
      <c r="BJL256" s="9"/>
      <c r="BJM256" s="9"/>
      <c r="BJN256" s="9"/>
      <c r="BJO256" s="9"/>
      <c r="BJP256" s="9"/>
      <c r="BJQ256" s="9"/>
      <c r="BJR256" s="9"/>
      <c r="BJS256" s="9"/>
      <c r="BJT256" s="9"/>
      <c r="BJU256" s="9"/>
      <c r="BJV256" s="9"/>
      <c r="BJW256" s="9"/>
      <c r="BJX256" s="9"/>
      <c r="BJY256" s="9"/>
      <c r="BJZ256" s="9"/>
      <c r="BKA256" s="9"/>
      <c r="BKB256" s="9"/>
      <c r="BKC256" s="9"/>
      <c r="BKD256" s="9"/>
      <c r="BKE256" s="9"/>
      <c r="BKF256" s="9"/>
      <c r="BKG256" s="9"/>
      <c r="BKH256" s="9"/>
      <c r="BKI256" s="9"/>
      <c r="BKJ256" s="9"/>
      <c r="BKK256" s="9"/>
      <c r="BKL256" s="9"/>
      <c r="BKM256" s="9"/>
      <c r="BKN256" s="9"/>
      <c r="BKO256" s="9"/>
      <c r="BKP256" s="9"/>
      <c r="BKQ256" s="9"/>
      <c r="BKR256" s="9"/>
      <c r="BKS256" s="9"/>
      <c r="BKT256" s="9"/>
      <c r="BKU256" s="9"/>
      <c r="BKV256" s="9"/>
      <c r="BKW256" s="9"/>
      <c r="BKX256" s="9"/>
      <c r="BKY256" s="9"/>
      <c r="BKZ256" s="9"/>
      <c r="BLA256" s="9"/>
      <c r="BLB256" s="9"/>
      <c r="BLC256" s="9"/>
      <c r="BLD256" s="9"/>
      <c r="BLE256" s="9"/>
      <c r="BLF256" s="9"/>
      <c r="BLG256" s="9"/>
      <c r="BLH256" s="9"/>
      <c r="BLI256" s="9"/>
      <c r="BLJ256" s="9"/>
      <c r="BLK256" s="9"/>
      <c r="BLL256" s="9"/>
      <c r="BLM256" s="9"/>
      <c r="BLN256" s="9"/>
      <c r="BLO256" s="9"/>
      <c r="BLP256" s="9"/>
      <c r="BLQ256" s="9"/>
      <c r="BLR256" s="9"/>
      <c r="BLS256" s="9"/>
      <c r="BLT256" s="9"/>
      <c r="BLU256" s="9"/>
      <c r="BLV256" s="9"/>
      <c r="BLW256" s="9"/>
      <c r="BLX256" s="9"/>
      <c r="BLY256" s="9"/>
      <c r="BLZ256" s="9"/>
      <c r="BMA256" s="9"/>
      <c r="BMB256" s="9"/>
      <c r="BMC256" s="9"/>
      <c r="BMD256" s="9"/>
      <c r="BME256" s="9"/>
      <c r="BMF256" s="9"/>
      <c r="BMG256" s="9"/>
      <c r="BMH256" s="9"/>
      <c r="BMI256" s="9"/>
      <c r="BMJ256" s="9"/>
      <c r="BMK256" s="9"/>
      <c r="BML256" s="9"/>
      <c r="BMM256" s="9"/>
      <c r="BMN256" s="9"/>
      <c r="BMO256" s="9"/>
      <c r="BMP256" s="9"/>
      <c r="BMQ256" s="9"/>
      <c r="BMR256" s="9"/>
      <c r="BMS256" s="9"/>
      <c r="BMT256" s="9"/>
      <c r="BMU256" s="9"/>
      <c r="BMV256" s="9"/>
      <c r="BMW256" s="9"/>
      <c r="BMX256" s="9"/>
      <c r="BMY256" s="9"/>
      <c r="BMZ256" s="9"/>
      <c r="BNA256" s="9"/>
      <c r="BNB256" s="9"/>
      <c r="BNC256" s="9"/>
      <c r="BND256" s="9"/>
      <c r="BNE256" s="9"/>
      <c r="BNF256" s="9"/>
      <c r="BNG256" s="9"/>
      <c r="BNH256" s="9"/>
      <c r="BNI256" s="9"/>
      <c r="BNJ256" s="9"/>
      <c r="BNK256" s="9"/>
      <c r="BNL256" s="9"/>
      <c r="BNM256" s="9"/>
      <c r="BNN256" s="9"/>
      <c r="BNO256" s="9"/>
      <c r="BNP256" s="9"/>
      <c r="BNQ256" s="9"/>
      <c r="BNR256" s="9"/>
      <c r="BNS256" s="9"/>
      <c r="BNT256" s="9"/>
      <c r="BNU256" s="9"/>
      <c r="BNV256" s="9"/>
      <c r="BNW256" s="9"/>
      <c r="BNX256" s="9"/>
      <c r="BNY256" s="9"/>
      <c r="BNZ256" s="9"/>
      <c r="BOA256" s="9"/>
      <c r="BOB256" s="9"/>
      <c r="BOC256" s="9"/>
      <c r="BOD256" s="9"/>
      <c r="BOE256" s="9"/>
      <c r="BOF256" s="9"/>
      <c r="BOG256" s="9"/>
      <c r="BOH256" s="9"/>
      <c r="BOI256" s="9"/>
      <c r="BOJ256" s="9"/>
      <c r="BOK256" s="9"/>
      <c r="BOL256" s="9"/>
      <c r="BOM256" s="9"/>
      <c r="BON256" s="9"/>
      <c r="BOO256" s="9"/>
      <c r="BOP256" s="9"/>
      <c r="BOQ256" s="9"/>
      <c r="BOR256" s="9"/>
      <c r="BOS256" s="9"/>
      <c r="BOT256" s="9"/>
      <c r="BOU256" s="9"/>
      <c r="BOV256" s="9"/>
      <c r="BOW256" s="9"/>
      <c r="BOX256" s="9"/>
      <c r="BOY256" s="9"/>
      <c r="BOZ256" s="9"/>
      <c r="BPA256" s="9"/>
      <c r="BPB256" s="9"/>
      <c r="BPC256" s="9"/>
      <c r="BPD256" s="9"/>
      <c r="BPE256" s="9"/>
      <c r="BPF256" s="9"/>
      <c r="BPG256" s="9"/>
      <c r="BPH256" s="9"/>
      <c r="BPI256" s="9"/>
      <c r="BPJ256" s="9"/>
      <c r="BPK256" s="9"/>
      <c r="BPL256" s="9"/>
      <c r="BPM256" s="9"/>
      <c r="BPN256" s="9"/>
      <c r="BPO256" s="9"/>
      <c r="BPP256" s="9"/>
      <c r="BPQ256" s="9"/>
      <c r="BPR256" s="9"/>
      <c r="BPS256" s="9"/>
      <c r="BPT256" s="9"/>
      <c r="BPU256" s="9"/>
      <c r="BPV256" s="9"/>
      <c r="BPW256" s="9"/>
      <c r="BPX256" s="9"/>
      <c r="BPY256" s="9"/>
      <c r="BPZ256" s="9"/>
      <c r="BQA256" s="9"/>
      <c r="BQB256" s="9"/>
      <c r="BQC256" s="9"/>
      <c r="BQD256" s="9"/>
      <c r="BQE256" s="9"/>
      <c r="BQF256" s="9"/>
      <c r="BQG256" s="9"/>
      <c r="BQH256" s="9"/>
      <c r="BQI256" s="9"/>
      <c r="BQJ256" s="9"/>
      <c r="BQK256" s="9"/>
      <c r="BQL256" s="9"/>
      <c r="BQM256" s="9"/>
      <c r="BQN256" s="9"/>
      <c r="BQO256" s="9"/>
      <c r="BQP256" s="9"/>
      <c r="BQQ256" s="9"/>
      <c r="BQR256" s="9"/>
      <c r="BQS256" s="9"/>
      <c r="BQT256" s="9"/>
      <c r="BQU256" s="9"/>
      <c r="BQV256" s="9"/>
      <c r="BQW256" s="9"/>
      <c r="BQX256" s="9"/>
      <c r="BQY256" s="9"/>
      <c r="BQZ256" s="9"/>
      <c r="BRA256" s="9"/>
      <c r="BRB256" s="9"/>
      <c r="BRC256" s="9"/>
      <c r="BRD256" s="9"/>
      <c r="BRE256" s="9"/>
      <c r="BRF256" s="9"/>
      <c r="BRG256" s="9"/>
      <c r="BRH256" s="9"/>
      <c r="BRI256" s="9"/>
      <c r="BRJ256" s="9"/>
      <c r="BRK256" s="9"/>
      <c r="BRL256" s="9"/>
      <c r="BRM256" s="9"/>
      <c r="BRN256" s="9"/>
      <c r="BRO256" s="9"/>
      <c r="BRP256" s="9"/>
      <c r="BRQ256" s="9"/>
      <c r="BRR256" s="9"/>
      <c r="BRS256" s="9"/>
      <c r="BRT256" s="9"/>
      <c r="BRU256" s="9"/>
      <c r="BRV256" s="9"/>
      <c r="BRW256" s="9"/>
      <c r="BRX256" s="9"/>
      <c r="BRY256" s="9"/>
      <c r="BRZ256" s="9"/>
      <c r="BSA256" s="9"/>
      <c r="BSB256" s="9"/>
      <c r="BSC256" s="9"/>
      <c r="BSD256" s="9"/>
    </row>
    <row r="257" ht="14.25" customHeight="1">
      <c r="A257" s="9">
        <v>19.0</v>
      </c>
      <c r="B257" s="9" t="s">
        <v>11947</v>
      </c>
      <c r="C257" s="9" t="s">
        <v>11948</v>
      </c>
      <c r="D257" s="9" t="s">
        <v>11948</v>
      </c>
      <c r="E257" s="9"/>
      <c r="F257" s="9">
        <v>21.0</v>
      </c>
      <c r="G257" s="9" t="s">
        <v>14004</v>
      </c>
      <c r="H257" s="9"/>
      <c r="I257" s="9">
        <v>1.0</v>
      </c>
      <c r="J257" s="9"/>
      <c r="K257" s="9">
        <v>8.0</v>
      </c>
      <c r="L257" s="9">
        <v>10.0</v>
      </c>
      <c r="M257" s="9"/>
      <c r="N257" s="9"/>
      <c r="O257" s="9">
        <v>2.0</v>
      </c>
      <c r="P257" s="9">
        <v>0.0</v>
      </c>
      <c r="Q257" s="9" t="s">
        <v>14005</v>
      </c>
      <c r="R257" s="9"/>
      <c r="S257" s="9" t="s">
        <v>3609</v>
      </c>
      <c r="T257" s="9" t="s">
        <v>3608</v>
      </c>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c r="DA257" s="9"/>
      <c r="DB257" s="9"/>
      <c r="DC257" s="9"/>
      <c r="DD257" s="9"/>
      <c r="DE257" s="9"/>
      <c r="DF257" s="9"/>
      <c r="DG257" s="9"/>
      <c r="DH257" s="9"/>
      <c r="DI257" s="9"/>
      <c r="DJ257" s="9"/>
      <c r="DK257" s="9"/>
      <c r="DL257" s="9"/>
      <c r="DM257" s="9"/>
      <c r="DN257" s="9"/>
      <c r="DO257" s="9"/>
      <c r="DP257" s="9"/>
      <c r="DQ257" s="9"/>
      <c r="DR257" s="9"/>
      <c r="DS257" s="9"/>
      <c r="DT257" s="9"/>
      <c r="DU257" s="9"/>
      <c r="DV257" s="9"/>
      <c r="DW257" s="9"/>
      <c r="DX257" s="9"/>
      <c r="DY257" s="9"/>
      <c r="DZ257" s="9"/>
      <c r="EA257" s="9"/>
      <c r="EB257" s="9"/>
      <c r="EC257" s="9"/>
      <c r="ED257" s="9"/>
      <c r="EE257" s="9"/>
      <c r="EF257" s="9"/>
      <c r="EG257" s="9"/>
      <c r="EH257" s="9"/>
      <c r="EI257" s="9"/>
      <c r="EJ257" s="9"/>
      <c r="EK257" s="9"/>
      <c r="EL257" s="9"/>
      <c r="EM257" s="9"/>
      <c r="EN257" s="9"/>
      <c r="EO257" s="9"/>
      <c r="EP257" s="9"/>
      <c r="EQ257" s="9"/>
      <c r="ER257" s="9"/>
      <c r="ES257" s="9"/>
      <c r="ET257" s="9"/>
      <c r="EU257" s="9"/>
      <c r="EV257" s="9"/>
      <c r="EW257" s="9"/>
      <c r="EX257" s="9"/>
      <c r="EY257" s="9"/>
      <c r="EZ257" s="9"/>
      <c r="FA257" s="9"/>
      <c r="FB257" s="9"/>
      <c r="FC257" s="9"/>
      <c r="FD257" s="9"/>
      <c r="FE257" s="9"/>
      <c r="FF257" s="9"/>
      <c r="FG257" s="9"/>
      <c r="FH257" s="9"/>
      <c r="FI257" s="9"/>
      <c r="FJ257" s="9"/>
      <c r="FK257" s="9"/>
      <c r="FL257" s="9"/>
      <c r="FM257" s="9"/>
      <c r="FN257" s="9"/>
      <c r="FO257" s="9"/>
      <c r="FP257" s="9"/>
      <c r="FQ257" s="9"/>
      <c r="FR257" s="9"/>
      <c r="FS257" s="9"/>
      <c r="FT257" s="9"/>
      <c r="FU257" s="9"/>
      <c r="FV257" s="9"/>
      <c r="FW257" s="9"/>
      <c r="FX257" s="9"/>
      <c r="FY257" s="9"/>
      <c r="FZ257" s="9"/>
      <c r="GA257" s="9"/>
      <c r="GB257" s="9"/>
      <c r="GC257" s="9"/>
      <c r="GD257" s="9"/>
      <c r="GE257" s="9"/>
      <c r="GF257" s="9"/>
      <c r="GG257" s="9"/>
      <c r="GH257" s="9"/>
      <c r="GI257" s="9"/>
      <c r="GJ257" s="9"/>
      <c r="GK257" s="9"/>
      <c r="GL257" s="9"/>
      <c r="GM257" s="9"/>
      <c r="GN257" s="9"/>
      <c r="GO257" s="9"/>
      <c r="GP257" s="9"/>
      <c r="GQ257" s="9"/>
      <c r="GR257" s="9"/>
      <c r="GS257" s="9"/>
      <c r="GT257" s="9"/>
      <c r="GU257" s="9"/>
      <c r="GV257" s="9"/>
      <c r="GW257" s="9"/>
      <c r="GX257" s="9"/>
      <c r="GY257" s="9"/>
      <c r="GZ257" s="9"/>
      <c r="HA257" s="9"/>
      <c r="HB257" s="9"/>
      <c r="HC257" s="9"/>
      <c r="HD257" s="9"/>
      <c r="HE257" s="9"/>
      <c r="HF257" s="9"/>
      <c r="HG257" s="9"/>
      <c r="HH257" s="9"/>
      <c r="HI257" s="9"/>
      <c r="HJ257" s="9"/>
      <c r="HK257" s="9"/>
      <c r="HL257" s="9"/>
      <c r="HM257" s="9"/>
      <c r="HN257" s="9"/>
      <c r="HO257" s="9"/>
      <c r="HP257" s="9"/>
      <c r="HQ257" s="9"/>
      <c r="HR257" s="9"/>
      <c r="HS257" s="9"/>
      <c r="HT257" s="9"/>
      <c r="HU257" s="9"/>
      <c r="HV257" s="9"/>
      <c r="HW257" s="9"/>
      <c r="HX257" s="9"/>
      <c r="HY257" s="9"/>
      <c r="HZ257" s="9"/>
      <c r="IA257" s="9"/>
      <c r="IB257" s="9"/>
      <c r="IC257" s="9"/>
      <c r="ID257" s="9"/>
      <c r="IE257" s="9"/>
      <c r="IF257" s="9"/>
      <c r="IG257" s="9"/>
      <c r="IH257" s="9"/>
      <c r="II257" s="9"/>
      <c r="IJ257" s="9"/>
      <c r="IK257" s="9"/>
      <c r="IL257" s="9"/>
      <c r="IM257" s="9"/>
      <c r="IN257" s="9"/>
      <c r="IO257" s="9"/>
      <c r="IP257" s="9"/>
      <c r="IQ257" s="9"/>
      <c r="IR257" s="9"/>
      <c r="IS257" s="9"/>
      <c r="IT257" s="9"/>
      <c r="IU257" s="9"/>
      <c r="IV257" s="9"/>
      <c r="IW257" s="9"/>
      <c r="IX257" s="9"/>
      <c r="IY257" s="9"/>
      <c r="IZ257" s="9"/>
      <c r="JA257" s="9"/>
      <c r="JB257" s="9"/>
      <c r="JC257" s="9"/>
      <c r="JD257" s="9"/>
      <c r="JE257" s="9"/>
      <c r="JF257" s="9"/>
      <c r="JG257" s="9"/>
      <c r="JH257" s="9"/>
      <c r="JI257" s="9"/>
      <c r="JJ257" s="9"/>
      <c r="JK257" s="9"/>
      <c r="JL257" s="9"/>
      <c r="JM257" s="9"/>
      <c r="JN257" s="9"/>
      <c r="JO257" s="9"/>
      <c r="JP257" s="9"/>
      <c r="JQ257" s="9"/>
      <c r="JR257" s="9"/>
      <c r="JS257" s="9"/>
      <c r="JT257" s="9"/>
      <c r="JU257" s="9"/>
      <c r="JV257" s="9"/>
      <c r="JW257" s="9"/>
      <c r="JX257" s="9"/>
      <c r="JY257" s="9"/>
      <c r="JZ257" s="9"/>
      <c r="KA257" s="9"/>
      <c r="KB257" s="9"/>
      <c r="KC257" s="9"/>
      <c r="KD257" s="9"/>
      <c r="KE257" s="9"/>
      <c r="KF257" s="9"/>
      <c r="KG257" s="9"/>
      <c r="KH257" s="9"/>
      <c r="KI257" s="9"/>
      <c r="KJ257" s="9"/>
      <c r="KK257" s="9"/>
      <c r="KL257" s="9"/>
      <c r="KM257" s="9"/>
      <c r="KN257" s="9"/>
      <c r="KO257" s="9"/>
      <c r="KP257" s="9"/>
      <c r="KQ257" s="9"/>
      <c r="KR257" s="9"/>
      <c r="KS257" s="9"/>
      <c r="KT257" s="9"/>
      <c r="KU257" s="9"/>
      <c r="KV257" s="9"/>
      <c r="KW257" s="9"/>
      <c r="KX257" s="9"/>
      <c r="KY257" s="9"/>
      <c r="KZ257" s="9"/>
      <c r="LA257" s="9"/>
      <c r="LB257" s="9"/>
      <c r="LC257" s="9"/>
      <c r="LD257" s="9"/>
      <c r="LE257" s="9"/>
      <c r="LF257" s="9"/>
      <c r="LG257" s="9"/>
      <c r="LH257" s="9"/>
      <c r="LI257" s="9"/>
      <c r="LJ257" s="9"/>
      <c r="LK257" s="9"/>
      <c r="LL257" s="9"/>
      <c r="LM257" s="9"/>
      <c r="LN257" s="9"/>
      <c r="LO257" s="9"/>
      <c r="LP257" s="9"/>
      <c r="LQ257" s="9"/>
      <c r="LR257" s="9"/>
      <c r="LS257" s="9"/>
      <c r="LT257" s="9"/>
      <c r="LU257" s="9"/>
      <c r="LV257" s="9"/>
      <c r="LW257" s="9"/>
      <c r="LX257" s="9"/>
      <c r="LY257" s="9"/>
      <c r="LZ257" s="9"/>
      <c r="MA257" s="9"/>
      <c r="MB257" s="9"/>
      <c r="MC257" s="9"/>
      <c r="MD257" s="9"/>
      <c r="ME257" s="9"/>
      <c r="MF257" s="9"/>
      <c r="MG257" s="9"/>
      <c r="MH257" s="9"/>
      <c r="MI257" s="9"/>
      <c r="MJ257" s="9"/>
      <c r="MK257" s="9"/>
      <c r="ML257" s="9"/>
      <c r="MM257" s="9"/>
      <c r="MN257" s="9"/>
      <c r="MO257" s="9"/>
      <c r="MP257" s="9"/>
      <c r="MQ257" s="9"/>
      <c r="MR257" s="9"/>
      <c r="MS257" s="9"/>
      <c r="MT257" s="9"/>
      <c r="MU257" s="9"/>
      <c r="MV257" s="9"/>
      <c r="MW257" s="9"/>
      <c r="MX257" s="9"/>
      <c r="MY257" s="9"/>
      <c r="MZ257" s="9"/>
      <c r="NA257" s="9"/>
      <c r="NB257" s="9"/>
      <c r="NC257" s="9"/>
      <c r="ND257" s="9"/>
      <c r="NE257" s="9"/>
      <c r="NF257" s="9"/>
      <c r="NG257" s="9"/>
      <c r="NH257" s="9"/>
      <c r="NI257" s="9"/>
      <c r="NJ257" s="9"/>
      <c r="NK257" s="9"/>
      <c r="NL257" s="9"/>
      <c r="NM257" s="9"/>
      <c r="NN257" s="9"/>
      <c r="NO257" s="9"/>
      <c r="NP257" s="9"/>
      <c r="NQ257" s="9"/>
      <c r="NR257" s="9"/>
      <c r="NS257" s="9"/>
      <c r="NT257" s="9"/>
      <c r="NU257" s="9"/>
      <c r="NV257" s="9"/>
      <c r="NW257" s="9"/>
      <c r="NX257" s="9"/>
      <c r="NY257" s="9"/>
      <c r="NZ257" s="9"/>
      <c r="OA257" s="9"/>
      <c r="OB257" s="9"/>
      <c r="OC257" s="9"/>
      <c r="OD257" s="9"/>
      <c r="OE257" s="9"/>
      <c r="OF257" s="9"/>
      <c r="OG257" s="9"/>
      <c r="OH257" s="9"/>
      <c r="OI257" s="9"/>
      <c r="OJ257" s="9"/>
      <c r="OK257" s="9"/>
      <c r="OL257" s="9"/>
      <c r="OM257" s="9"/>
      <c r="ON257" s="9"/>
      <c r="OO257" s="9"/>
      <c r="OP257" s="9"/>
      <c r="OQ257" s="9"/>
      <c r="OR257" s="9"/>
      <c r="OS257" s="9"/>
      <c r="OT257" s="9"/>
      <c r="OU257" s="9"/>
      <c r="OV257" s="9"/>
      <c r="OW257" s="9"/>
      <c r="OX257" s="9"/>
      <c r="OY257" s="9"/>
      <c r="OZ257" s="9"/>
      <c r="PA257" s="9"/>
      <c r="PB257" s="9"/>
      <c r="PC257" s="9"/>
      <c r="PD257" s="9"/>
      <c r="PE257" s="9"/>
      <c r="PF257" s="9"/>
      <c r="PG257" s="9"/>
      <c r="PH257" s="9"/>
      <c r="PI257" s="9"/>
      <c r="PJ257" s="9"/>
      <c r="PK257" s="9"/>
      <c r="PL257" s="9"/>
      <c r="PM257" s="9"/>
      <c r="PN257" s="9"/>
      <c r="PO257" s="9"/>
      <c r="PP257" s="9"/>
      <c r="PQ257" s="9"/>
      <c r="PR257" s="9"/>
      <c r="PS257" s="9"/>
      <c r="PT257" s="9"/>
      <c r="PU257" s="9"/>
      <c r="PV257" s="9"/>
      <c r="PW257" s="9"/>
      <c r="PX257" s="9"/>
      <c r="PY257" s="9"/>
      <c r="PZ257" s="9"/>
      <c r="QA257" s="9"/>
      <c r="QB257" s="9"/>
      <c r="QC257" s="9"/>
      <c r="QD257" s="9"/>
      <c r="QE257" s="9"/>
      <c r="QF257" s="9"/>
      <c r="QG257" s="9"/>
      <c r="QH257" s="9"/>
      <c r="QI257" s="9"/>
      <c r="QJ257" s="9"/>
      <c r="QK257" s="9"/>
      <c r="QL257" s="9"/>
      <c r="QM257" s="9"/>
      <c r="QN257" s="9"/>
      <c r="QO257" s="9"/>
      <c r="QP257" s="9"/>
      <c r="QQ257" s="9"/>
      <c r="QR257" s="9"/>
      <c r="QS257" s="9"/>
      <c r="QT257" s="9"/>
      <c r="QU257" s="9"/>
      <c r="QV257" s="9"/>
      <c r="QW257" s="9"/>
      <c r="QX257" s="9"/>
      <c r="QY257" s="9"/>
      <c r="QZ257" s="9"/>
      <c r="RA257" s="9"/>
      <c r="RB257" s="9"/>
      <c r="RC257" s="9"/>
      <c r="RD257" s="9"/>
      <c r="RE257" s="9"/>
      <c r="RF257" s="9"/>
      <c r="RG257" s="9"/>
      <c r="RH257" s="9"/>
      <c r="RI257" s="9"/>
      <c r="RJ257" s="9"/>
      <c r="RK257" s="9"/>
      <c r="RL257" s="9"/>
      <c r="RM257" s="9"/>
      <c r="RN257" s="9"/>
      <c r="RO257" s="9"/>
      <c r="RP257" s="9"/>
      <c r="RQ257" s="9"/>
      <c r="RR257" s="9"/>
      <c r="RS257" s="9"/>
      <c r="RT257" s="9"/>
      <c r="RU257" s="9"/>
      <c r="RV257" s="9"/>
      <c r="RW257" s="9"/>
      <c r="RX257" s="9"/>
      <c r="RY257" s="9"/>
      <c r="RZ257" s="9"/>
      <c r="SA257" s="9"/>
      <c r="SB257" s="9"/>
      <c r="SC257" s="9"/>
      <c r="SD257" s="9"/>
      <c r="SE257" s="9"/>
      <c r="SF257" s="9"/>
      <c r="SG257" s="9"/>
      <c r="SH257" s="9"/>
      <c r="SI257" s="9"/>
      <c r="SJ257" s="9"/>
      <c r="SK257" s="9"/>
      <c r="SL257" s="9"/>
      <c r="SM257" s="9"/>
      <c r="SN257" s="9"/>
      <c r="SO257" s="9"/>
      <c r="SP257" s="9"/>
      <c r="SQ257" s="9"/>
      <c r="SR257" s="9"/>
      <c r="SS257" s="9"/>
      <c r="ST257" s="9"/>
      <c r="SU257" s="9"/>
      <c r="SV257" s="9"/>
      <c r="SW257" s="9"/>
      <c r="SX257" s="9"/>
      <c r="SY257" s="9"/>
      <c r="SZ257" s="9"/>
      <c r="TA257" s="9"/>
      <c r="TB257" s="9"/>
      <c r="TC257" s="9"/>
      <c r="TD257" s="9"/>
      <c r="TE257" s="9"/>
      <c r="TF257" s="9"/>
      <c r="TG257" s="9"/>
      <c r="TH257" s="9"/>
      <c r="TI257" s="9"/>
      <c r="TJ257" s="9"/>
      <c r="TK257" s="9"/>
      <c r="TL257" s="9"/>
      <c r="TM257" s="9"/>
      <c r="TN257" s="9"/>
      <c r="TO257" s="9"/>
      <c r="ANB257" s="9"/>
      <c r="ANC257" s="9"/>
      <c r="AND257" s="9"/>
      <c r="ANE257" s="9"/>
      <c r="ANF257" s="9"/>
      <c r="ANG257" s="9"/>
      <c r="ANH257" s="9"/>
      <c r="ANI257" s="9"/>
      <c r="ANJ257" s="9"/>
      <c r="ANK257" s="9"/>
      <c r="ANL257" s="9"/>
      <c r="ANM257" s="9"/>
      <c r="ANN257" s="9"/>
      <c r="ANO257" s="9"/>
      <c r="ANP257" s="9"/>
      <c r="ANQ257" s="9"/>
      <c r="ANR257" s="9"/>
      <c r="ANS257" s="9"/>
      <c r="ANT257" s="9"/>
      <c r="ANU257" s="9"/>
      <c r="ANV257" s="9"/>
      <c r="ANW257" s="9"/>
      <c r="ANX257" s="9"/>
      <c r="ANY257" s="9"/>
      <c r="ANZ257" s="9"/>
      <c r="AOA257" s="9"/>
      <c r="AOB257" s="9"/>
      <c r="AOC257" s="9"/>
      <c r="AOD257" s="9"/>
      <c r="AOE257" s="9"/>
      <c r="AOF257" s="9"/>
      <c r="AOG257" s="9"/>
      <c r="AOH257" s="9"/>
      <c r="AOI257" s="9"/>
      <c r="AOJ257" s="9"/>
      <c r="AOK257" s="9"/>
      <c r="AOL257" s="9"/>
      <c r="AOM257" s="9"/>
      <c r="AON257" s="9"/>
      <c r="AOO257" s="9"/>
      <c r="AOP257" s="9"/>
      <c r="AOQ257" s="9"/>
      <c r="AOR257" s="9"/>
      <c r="AOS257" s="9"/>
      <c r="AOT257" s="9"/>
      <c r="AOU257" s="9"/>
      <c r="AOV257" s="9"/>
      <c r="AOW257" s="9"/>
      <c r="AOX257" s="9"/>
      <c r="AOY257" s="9"/>
      <c r="AOZ257" s="9"/>
      <c r="APA257" s="9"/>
      <c r="APB257" s="9"/>
      <c r="APC257" s="9"/>
      <c r="APD257" s="9"/>
      <c r="APE257" s="9"/>
      <c r="APF257" s="9"/>
      <c r="APG257" s="9"/>
      <c r="APH257" s="9"/>
      <c r="API257" s="9"/>
      <c r="APJ257" s="9"/>
      <c r="APK257" s="9"/>
      <c r="APL257" s="9"/>
      <c r="APM257" s="9"/>
      <c r="APN257" s="9"/>
      <c r="APO257" s="9"/>
      <c r="APP257" s="9"/>
      <c r="APQ257" s="9"/>
      <c r="APR257" s="9"/>
      <c r="APS257" s="9"/>
      <c r="APT257" s="9"/>
      <c r="APU257" s="9"/>
      <c r="APV257" s="9"/>
      <c r="APW257" s="9"/>
      <c r="APX257" s="9"/>
      <c r="APY257" s="9"/>
      <c r="APZ257" s="9"/>
      <c r="AQA257" s="9"/>
      <c r="AQB257" s="9"/>
      <c r="AQC257" s="9"/>
      <c r="AQD257" s="9"/>
      <c r="AQE257" s="9"/>
      <c r="AQF257" s="9"/>
      <c r="AQG257" s="9"/>
      <c r="AQH257" s="9"/>
      <c r="AQI257" s="9"/>
      <c r="AQJ257" s="9"/>
      <c r="AQK257" s="9"/>
      <c r="AQL257" s="9"/>
      <c r="AQM257" s="9"/>
      <c r="AQN257" s="9"/>
      <c r="AQO257" s="9"/>
      <c r="AQP257" s="9"/>
      <c r="AQQ257" s="9"/>
      <c r="AQR257" s="9"/>
      <c r="AQS257" s="9"/>
      <c r="AQT257" s="9"/>
      <c r="AQU257" s="9"/>
      <c r="AQV257" s="9"/>
      <c r="AQW257" s="9"/>
      <c r="AQX257" s="9"/>
      <c r="AQY257" s="9"/>
      <c r="AQZ257" s="9"/>
      <c r="ARA257" s="9"/>
      <c r="ARB257" s="9"/>
      <c r="ARC257" s="9"/>
      <c r="ARD257" s="9"/>
      <c r="ARE257" s="9"/>
      <c r="ARF257" s="9"/>
      <c r="ARG257" s="9"/>
      <c r="ARH257" s="9"/>
      <c r="ARI257" s="9"/>
      <c r="ARJ257" s="9"/>
      <c r="ARK257" s="9"/>
      <c r="ARL257" s="9"/>
      <c r="ARM257" s="9"/>
      <c r="ARN257" s="9"/>
      <c r="ARO257" s="9"/>
      <c r="ARP257" s="9"/>
      <c r="ARQ257" s="9"/>
      <c r="ARR257" s="9"/>
      <c r="ARS257" s="9"/>
      <c r="ART257" s="9"/>
      <c r="ARU257" s="9"/>
      <c r="ARV257" s="9"/>
      <c r="ARW257" s="9"/>
      <c r="ARX257" s="9"/>
      <c r="ARY257" s="9"/>
      <c r="ARZ257" s="9"/>
      <c r="ASA257" s="9"/>
      <c r="ASB257" s="9"/>
      <c r="ASC257" s="9"/>
      <c r="ASD257" s="9"/>
      <c r="ASE257" s="9"/>
      <c r="ASF257" s="9"/>
      <c r="ASG257" s="9"/>
      <c r="ASH257" s="9"/>
      <c r="ASI257" s="9"/>
      <c r="ASJ257" s="9"/>
      <c r="ASK257" s="9"/>
      <c r="ASL257" s="9"/>
      <c r="ASM257" s="9"/>
      <c r="ASN257" s="9"/>
      <c r="ASO257" s="9"/>
      <c r="ASP257" s="9"/>
      <c r="ASQ257" s="9"/>
      <c r="ASR257" s="9"/>
      <c r="ASS257" s="9"/>
      <c r="AST257" s="9"/>
      <c r="ASU257" s="9"/>
      <c r="ASV257" s="9"/>
      <c r="ASW257" s="9"/>
      <c r="ASX257" s="9"/>
      <c r="ASY257" s="9"/>
      <c r="ASZ257" s="9"/>
      <c r="ATA257" s="9"/>
      <c r="ATB257" s="9"/>
      <c r="ATC257" s="9"/>
      <c r="ATD257" s="9"/>
      <c r="ATE257" s="9"/>
      <c r="ATF257" s="9"/>
      <c r="ATG257" s="9"/>
      <c r="ATH257" s="9"/>
      <c r="ATI257" s="9"/>
      <c r="ATJ257" s="9"/>
      <c r="ATK257" s="9"/>
      <c r="ATL257" s="9"/>
      <c r="ATM257" s="9"/>
      <c r="ATN257" s="9"/>
      <c r="ATO257" s="9"/>
      <c r="ATP257" s="9"/>
      <c r="ATQ257" s="9"/>
      <c r="ATR257" s="9"/>
      <c r="ATS257" s="9"/>
      <c r="ATT257" s="9"/>
      <c r="ATU257" s="9"/>
      <c r="ATV257" s="9"/>
      <c r="ATW257" s="9"/>
      <c r="ATX257" s="9"/>
      <c r="ATY257" s="9" t="s">
        <v>5691</v>
      </c>
      <c r="ATZ257" s="9" t="s">
        <v>5691</v>
      </c>
      <c r="AUA257" s="9" t="s">
        <v>6047</v>
      </c>
      <c r="AUB257" s="9"/>
      <c r="AUC257" s="9"/>
      <c r="AUD257" s="9"/>
      <c r="AUE257" s="9"/>
      <c r="AUF257" s="9"/>
      <c r="AUG257" s="9"/>
      <c r="AUH257" s="9"/>
      <c r="AUI257" s="9"/>
      <c r="AUJ257" s="9"/>
      <c r="AUK257" s="9"/>
      <c r="AUL257" s="9"/>
      <c r="AUM257" s="9"/>
      <c r="AUN257" s="9"/>
      <c r="AUO257" s="9"/>
      <c r="AUP257" s="9"/>
      <c r="AUQ257" s="9"/>
      <c r="AUR257" s="9"/>
      <c r="AUS257" s="9"/>
      <c r="AUT257" s="9"/>
      <c r="AUU257" s="9"/>
      <c r="AUV257" s="9"/>
      <c r="AUW257" s="9"/>
      <c r="AUX257" s="9"/>
      <c r="AUY257" s="9"/>
      <c r="AUZ257" s="9"/>
      <c r="AVA257" s="9"/>
      <c r="AVB257" s="9"/>
      <c r="AVC257" s="9"/>
      <c r="AVD257" s="9"/>
      <c r="AVE257" s="9"/>
      <c r="AVF257" s="9"/>
      <c r="AVG257" s="9"/>
      <c r="AVH257" s="9"/>
      <c r="AVI257" s="9"/>
      <c r="AVJ257" s="9"/>
      <c r="AVK257" s="9" t="s">
        <v>14006</v>
      </c>
      <c r="AVL257" s="9"/>
      <c r="AVM257" s="9"/>
      <c r="AVN257" s="9"/>
      <c r="AVO257" s="9"/>
      <c r="AVP257" s="9"/>
      <c r="AVQ257" s="9"/>
      <c r="AVR257" s="9"/>
      <c r="AVS257" s="9"/>
      <c r="AVT257" s="9"/>
      <c r="AVU257" s="9"/>
      <c r="AVV257" s="9"/>
      <c r="AVW257" s="9"/>
      <c r="AVX257" s="9"/>
      <c r="AVY257" s="9"/>
      <c r="AVZ257" s="9"/>
      <c r="AWA257" s="9"/>
      <c r="AWB257" s="9"/>
      <c r="AWC257" s="9"/>
      <c r="AWD257" s="9"/>
      <c r="AWE257" s="9"/>
      <c r="AWF257" s="9"/>
      <c r="AWG257" s="9"/>
      <c r="AWH257" s="9"/>
      <c r="AWI257" s="9"/>
      <c r="AWJ257" s="9"/>
      <c r="AWK257" s="9"/>
      <c r="AWL257" s="9"/>
      <c r="AWM257" s="9"/>
      <c r="AWN257" s="9"/>
      <c r="AWO257" s="9"/>
      <c r="AWP257" s="9"/>
      <c r="AWQ257" s="9"/>
      <c r="AWR257" s="9"/>
      <c r="AWS257" s="9"/>
      <c r="AWT257" s="9"/>
      <c r="AWU257" s="9"/>
      <c r="AWV257" s="9"/>
      <c r="AWW257" s="9"/>
      <c r="AWX257" s="9"/>
      <c r="AWY257" s="9"/>
      <c r="AWZ257" s="9"/>
      <c r="AXA257" s="9"/>
      <c r="AXB257" s="9" t="s">
        <v>5707</v>
      </c>
      <c r="AXC257" s="9"/>
      <c r="AXD257" s="9"/>
      <c r="AXE257" s="9"/>
      <c r="AXF257" s="9"/>
      <c r="AXG257" s="9"/>
      <c r="AXH257" s="9"/>
      <c r="AXI257" s="9"/>
      <c r="AXJ257" s="9"/>
      <c r="AXK257" s="9">
        <v>418.0</v>
      </c>
      <c r="AXL257" s="9" t="s">
        <v>3610</v>
      </c>
      <c r="AXM257" s="9">
        <v>552.0</v>
      </c>
      <c r="AXN257" s="9"/>
      <c r="AXO257" s="9"/>
      <c r="AXP257" s="9"/>
      <c r="AXQ257" s="9"/>
      <c r="AXR257" s="9"/>
      <c r="AXS257" s="9"/>
      <c r="AXT257" s="9"/>
      <c r="AXU257" s="9"/>
      <c r="AXV257" s="9"/>
      <c r="AXW257" s="9"/>
      <c r="AXX257" s="9"/>
      <c r="AXY257" s="9"/>
      <c r="AXZ257" s="9"/>
      <c r="AYA257" s="9"/>
      <c r="AYB257" s="9"/>
      <c r="AYC257" s="9"/>
      <c r="AYD257" s="9" t="s">
        <v>3610</v>
      </c>
      <c r="AYE257" s="9"/>
      <c r="AYF257" s="9"/>
      <c r="AYG257" s="9"/>
      <c r="AYH257" s="9" t="s">
        <v>14007</v>
      </c>
      <c r="AYI257" s="9"/>
      <c r="AYJ257" s="9"/>
      <c r="AYK257" s="9"/>
      <c r="AYL257" s="9"/>
      <c r="AYM257" s="9"/>
      <c r="AYN257" s="9"/>
      <c r="AYO257" s="9"/>
      <c r="AYP257" s="9"/>
      <c r="AYQ257" s="9"/>
      <c r="AYR257" s="9"/>
      <c r="AYS257" s="9"/>
      <c r="AYT257" s="9"/>
      <c r="AYU257" s="9"/>
      <c r="AYV257" s="9"/>
      <c r="AYW257" s="9"/>
      <c r="AYX257" s="9"/>
      <c r="AYY257" s="9"/>
      <c r="AYZ257" s="9"/>
      <c r="AZA257" s="9"/>
      <c r="AZB257" s="9"/>
      <c r="AZC257" s="9"/>
      <c r="AZD257" s="9"/>
      <c r="AZE257" s="9"/>
      <c r="AZF257" s="9"/>
      <c r="AZG257" s="9"/>
      <c r="AZH257" s="9"/>
      <c r="AZI257" s="9"/>
      <c r="AZJ257" s="9"/>
      <c r="AZK257" s="9"/>
      <c r="AZL257" s="9"/>
      <c r="AZM257" s="9"/>
      <c r="AZN257" s="9"/>
      <c r="AZO257" s="9"/>
      <c r="AZP257" s="9"/>
      <c r="AZQ257" s="9"/>
      <c r="AZR257" s="9"/>
      <c r="AZS257" s="9"/>
      <c r="AZT257" s="9"/>
      <c r="AZU257" s="9"/>
      <c r="AZV257" s="9"/>
      <c r="AZW257" s="9"/>
      <c r="AZX257" s="9"/>
      <c r="AZY257" s="9"/>
      <c r="AZZ257" s="9"/>
      <c r="BAA257" s="9"/>
      <c r="BAB257" s="9"/>
      <c r="BAC257" s="9"/>
      <c r="BAD257" s="9"/>
      <c r="BAE257" s="9"/>
      <c r="BAF257" s="9"/>
      <c r="BAG257" s="9"/>
      <c r="BAH257" s="9"/>
      <c r="BAI257" s="9"/>
      <c r="BAJ257" s="9"/>
      <c r="BAK257" s="9"/>
      <c r="BAL257" s="9"/>
      <c r="BAM257" s="9"/>
      <c r="BAN257" s="9"/>
      <c r="BAO257" s="9"/>
      <c r="BAP257" s="9"/>
      <c r="BAQ257" s="9"/>
      <c r="BAR257" s="9"/>
      <c r="BAS257" s="9"/>
      <c r="BAT257" s="9"/>
      <c r="BAU257" s="9"/>
      <c r="BAV257" s="9"/>
      <c r="BAW257" s="9"/>
      <c r="BAX257" s="9"/>
      <c r="BAY257" s="9"/>
      <c r="BAZ257" s="9"/>
      <c r="BBA257" s="9"/>
      <c r="BBB257" s="9"/>
      <c r="BBC257" s="9"/>
      <c r="BBD257" s="9"/>
      <c r="BBE257" s="9"/>
      <c r="BBF257" s="9"/>
      <c r="BBG257" s="9"/>
      <c r="BBH257" s="9"/>
      <c r="BBI257" s="9"/>
      <c r="BBJ257" s="9"/>
      <c r="BBK257" s="9"/>
      <c r="BBL257" s="9"/>
      <c r="BBM257" s="9"/>
      <c r="BBN257" s="9"/>
      <c r="BBO257" s="9"/>
      <c r="BBP257" s="9"/>
      <c r="BBQ257" s="9"/>
      <c r="BBR257" s="9"/>
      <c r="BBS257" s="9"/>
      <c r="BBT257" s="9"/>
      <c r="BBU257" s="9"/>
      <c r="BBV257" s="9"/>
      <c r="BBW257" s="9"/>
      <c r="BBX257" s="9"/>
      <c r="BBY257" s="9"/>
      <c r="BBZ257" s="9"/>
      <c r="BCA257" s="9"/>
      <c r="BCB257" s="9"/>
      <c r="BCC257" s="9"/>
      <c r="BCD257" s="9"/>
      <c r="BCE257" s="9"/>
      <c r="BCF257" s="9"/>
      <c r="BCG257" s="9"/>
      <c r="BCH257" s="9"/>
      <c r="BCI257" s="9"/>
      <c r="BCJ257" s="9"/>
      <c r="BCK257" s="9"/>
      <c r="BCL257" s="9"/>
      <c r="BCM257" s="9"/>
      <c r="BCN257" s="9"/>
      <c r="BCO257" s="9"/>
      <c r="BCP257" s="9"/>
      <c r="BCQ257" s="9"/>
      <c r="BCR257" s="9"/>
      <c r="BCS257" s="9"/>
      <c r="BCT257" s="9"/>
      <c r="BCU257" s="9"/>
      <c r="BCV257" s="9"/>
      <c r="BCW257" s="9"/>
      <c r="BCX257" s="9"/>
      <c r="BCY257" s="9"/>
      <c r="BCZ257" s="9"/>
      <c r="BDA257" s="9"/>
      <c r="BDB257" s="9"/>
      <c r="BDC257" s="9"/>
      <c r="BDD257" s="9"/>
      <c r="BDE257" s="9"/>
      <c r="BDF257" s="9"/>
      <c r="BDG257" s="9"/>
      <c r="BDH257" s="9"/>
      <c r="BDI257" s="9"/>
      <c r="BDJ257" s="9"/>
      <c r="BDK257" s="9"/>
      <c r="BDL257" s="9"/>
      <c r="BDM257" s="9"/>
      <c r="BDN257" s="9"/>
      <c r="BDO257" s="9"/>
      <c r="BDP257" s="9"/>
      <c r="BDQ257" s="9"/>
      <c r="BDR257" s="9"/>
      <c r="BDS257" s="9"/>
      <c r="BDT257" s="9"/>
      <c r="BDU257" s="9"/>
      <c r="BDV257" s="9"/>
      <c r="BDW257" s="9"/>
      <c r="BDX257" s="9"/>
      <c r="BDY257" s="9"/>
      <c r="BDZ257" s="9"/>
      <c r="BEA257" s="9"/>
      <c r="BEB257" s="9"/>
      <c r="BEC257" s="9"/>
      <c r="BED257" s="9"/>
      <c r="BEE257" s="9"/>
      <c r="BEF257" s="9"/>
      <c r="BEG257" s="9"/>
      <c r="BEH257" s="9"/>
      <c r="BEI257" s="9"/>
      <c r="BEJ257" s="9"/>
      <c r="BEK257" s="9"/>
      <c r="BEL257" s="9"/>
      <c r="BEM257" s="9"/>
      <c r="BEN257" s="9"/>
      <c r="BEO257" s="9"/>
      <c r="BEP257" s="9"/>
      <c r="BEQ257" s="9"/>
      <c r="BER257" s="9"/>
      <c r="BES257" s="9"/>
      <c r="BET257" s="9"/>
      <c r="BEU257" s="9"/>
      <c r="BEV257" s="9"/>
      <c r="BEW257" s="9"/>
      <c r="BEX257" s="9"/>
      <c r="BEY257" s="9"/>
      <c r="BEZ257" s="9"/>
      <c r="BFA257" s="9"/>
      <c r="BFB257" s="9"/>
      <c r="BFC257" s="9"/>
      <c r="BFD257" s="9"/>
      <c r="BFE257" s="9"/>
      <c r="BFF257" s="9"/>
      <c r="BFG257" s="9"/>
      <c r="BFH257" s="9"/>
      <c r="BFI257" s="9"/>
      <c r="BFJ257" s="9"/>
      <c r="BFK257" s="9"/>
      <c r="BFL257" s="9"/>
      <c r="BFM257" s="9"/>
      <c r="BFN257" s="9"/>
      <c r="BFO257" s="9"/>
      <c r="BFP257" s="9"/>
      <c r="BFQ257" s="9"/>
      <c r="BFR257" s="9"/>
      <c r="BFS257" s="9"/>
      <c r="BFT257" s="9"/>
      <c r="BFU257" s="9"/>
      <c r="BFV257" s="9"/>
      <c r="BFW257" s="9"/>
      <c r="BFX257" s="9"/>
      <c r="BFY257" s="9"/>
      <c r="BFZ257" s="9"/>
      <c r="BGA257" s="9"/>
      <c r="BGB257" s="9"/>
      <c r="BGC257" s="9"/>
      <c r="BGD257" s="9"/>
      <c r="BGE257" s="9"/>
      <c r="BGF257" s="9"/>
      <c r="BGG257" s="9"/>
      <c r="BGH257" s="9"/>
      <c r="BGI257" s="9"/>
      <c r="BGJ257" s="9"/>
      <c r="BGK257" s="9"/>
      <c r="BGL257" s="9"/>
      <c r="BGM257" s="9"/>
      <c r="BGN257" s="9"/>
      <c r="BGO257" s="9"/>
      <c r="BGP257" s="9"/>
      <c r="BGQ257" s="9"/>
      <c r="BGR257" s="9"/>
      <c r="BGS257" s="9"/>
      <c r="BGT257" s="9"/>
      <c r="BGU257" s="9"/>
      <c r="BGV257" s="9"/>
      <c r="BGW257" s="9"/>
      <c r="BGX257" s="9"/>
      <c r="BGY257" s="9"/>
      <c r="BGZ257" s="9"/>
      <c r="BHA257" s="9"/>
      <c r="BHB257" s="9"/>
      <c r="BHC257" s="9"/>
      <c r="BHD257" s="9"/>
      <c r="BHE257" s="9"/>
      <c r="BHF257" s="9"/>
      <c r="BHG257" s="9"/>
      <c r="BHH257" s="9"/>
      <c r="BHI257" s="9"/>
      <c r="BHJ257" s="9"/>
      <c r="BHK257" s="9"/>
      <c r="BHL257" s="9"/>
      <c r="BHM257" s="9"/>
      <c r="BHN257" s="9"/>
      <c r="BHO257" s="9"/>
      <c r="BHP257" s="9"/>
      <c r="BHQ257" s="9"/>
      <c r="BHR257" s="9"/>
      <c r="BHS257" s="9"/>
      <c r="BHT257" s="9"/>
      <c r="BHU257" s="9"/>
      <c r="BHV257" s="9"/>
      <c r="BHW257" s="9"/>
      <c r="BHX257" s="9"/>
      <c r="BHY257" s="9"/>
      <c r="BHZ257" s="9"/>
      <c r="BIA257" s="9"/>
      <c r="BIB257" s="9"/>
      <c r="BIC257" s="9"/>
      <c r="BID257" s="9"/>
      <c r="BIE257" s="9"/>
      <c r="BIF257" s="9"/>
      <c r="BIG257" s="9"/>
      <c r="BIH257" s="9"/>
      <c r="BII257" s="9"/>
      <c r="BIJ257" s="9"/>
      <c r="BIK257" s="9"/>
      <c r="BIL257" s="9"/>
      <c r="BIM257" s="9"/>
      <c r="BIN257" s="9"/>
      <c r="BIO257" s="9"/>
      <c r="BIP257" s="9"/>
      <c r="BIQ257" s="9"/>
      <c r="BIR257" s="9"/>
      <c r="BIS257" s="9"/>
      <c r="BIT257" s="9"/>
      <c r="BIU257" s="9"/>
      <c r="BIV257" s="9"/>
      <c r="BIW257" s="9"/>
      <c r="BIX257" s="9"/>
      <c r="BIY257" s="9"/>
      <c r="BIZ257" s="9"/>
      <c r="BJA257" s="9"/>
      <c r="BJB257" s="9"/>
      <c r="BJC257" s="9"/>
      <c r="BJD257" s="9"/>
      <c r="BJE257" s="9"/>
      <c r="BJF257" s="9"/>
      <c r="BJG257" s="9"/>
      <c r="BJH257" s="9"/>
      <c r="BJI257" s="9"/>
      <c r="BJJ257" s="9"/>
      <c r="BJK257" s="9"/>
      <c r="BJL257" s="9"/>
      <c r="BJM257" s="9"/>
      <c r="BJN257" s="9"/>
      <c r="BJO257" s="9"/>
      <c r="BJP257" s="9"/>
      <c r="BJQ257" s="9"/>
      <c r="BJR257" s="9"/>
      <c r="BJS257" s="9"/>
      <c r="BJT257" s="9"/>
      <c r="BJU257" s="9"/>
      <c r="BJV257" s="9"/>
      <c r="BJW257" s="9"/>
      <c r="BJX257" s="9"/>
      <c r="BJY257" s="9"/>
      <c r="BJZ257" s="9"/>
      <c r="BKA257" s="9"/>
      <c r="BKB257" s="9"/>
      <c r="BKC257" s="9"/>
      <c r="BKD257" s="9"/>
      <c r="BKE257" s="9"/>
      <c r="BKF257" s="9"/>
      <c r="BKG257" s="9"/>
      <c r="BKH257" s="9"/>
      <c r="BKI257" s="9"/>
      <c r="BKJ257" s="9"/>
      <c r="BKK257" s="9"/>
      <c r="BKL257" s="9"/>
      <c r="BKM257" s="9"/>
      <c r="BKN257" s="9"/>
      <c r="BKO257" s="9"/>
      <c r="BKP257" s="9"/>
      <c r="BKQ257" s="9"/>
      <c r="BKR257" s="9"/>
      <c r="BKS257" s="9"/>
      <c r="BKT257" s="9"/>
      <c r="BKU257" s="9"/>
      <c r="BKV257" s="9"/>
      <c r="BKW257" s="9"/>
      <c r="BKX257" s="9"/>
      <c r="BKY257" s="9"/>
      <c r="BKZ257" s="9"/>
      <c r="BLA257" s="9"/>
      <c r="BLB257" s="9"/>
      <c r="BLC257" s="9"/>
      <c r="BLD257" s="9"/>
      <c r="BLE257" s="9"/>
      <c r="BLF257" s="9"/>
      <c r="BLG257" s="9"/>
      <c r="BLH257" s="9"/>
      <c r="BLI257" s="9"/>
      <c r="BLJ257" s="9"/>
      <c r="BLK257" s="9"/>
      <c r="BLL257" s="9"/>
      <c r="BLM257" s="9"/>
      <c r="BLN257" s="9"/>
      <c r="BLO257" s="9"/>
      <c r="BLP257" s="9"/>
      <c r="BLQ257" s="9"/>
      <c r="BLR257" s="9"/>
      <c r="BLS257" s="9"/>
      <c r="BLT257" s="9"/>
      <c r="BLU257" s="9"/>
      <c r="BLV257" s="9"/>
      <c r="BLW257" s="9"/>
      <c r="BLX257" s="9"/>
      <c r="BLY257" s="9"/>
      <c r="BLZ257" s="9"/>
      <c r="BMA257" s="9"/>
      <c r="BMB257" s="9"/>
      <c r="BMC257" s="9"/>
      <c r="BMD257" s="9"/>
      <c r="BME257" s="9"/>
      <c r="BMF257" s="9"/>
      <c r="BMG257" s="9"/>
      <c r="BMH257" s="9"/>
      <c r="BMI257" s="9"/>
      <c r="BMJ257" s="9"/>
      <c r="BMK257" s="9"/>
      <c r="BML257" s="9"/>
      <c r="BMM257" s="9"/>
      <c r="BMN257" s="9"/>
      <c r="BMO257" s="9"/>
      <c r="BMP257" s="9"/>
      <c r="BMQ257" s="9"/>
      <c r="BMR257" s="9"/>
      <c r="BMS257" s="9"/>
      <c r="BMT257" s="9"/>
      <c r="BMU257" s="9"/>
      <c r="BMV257" s="9"/>
      <c r="BMW257" s="9"/>
      <c r="BMX257" s="9"/>
      <c r="BMY257" s="9"/>
      <c r="BMZ257" s="9"/>
      <c r="BNA257" s="9"/>
      <c r="BNB257" s="9"/>
      <c r="BNC257" s="9"/>
      <c r="BND257" s="9"/>
    </row>
    <row r="258" ht="14.25" customHeight="1">
      <c r="A258" s="9">
        <v>15.0</v>
      </c>
      <c r="B258" s="9" t="s">
        <v>11947</v>
      </c>
      <c r="C258" s="9" t="s">
        <v>11948</v>
      </c>
      <c r="D258" s="9" t="s">
        <v>11948</v>
      </c>
      <c r="E258" s="9"/>
      <c r="F258" s="9">
        <v>18.0</v>
      </c>
      <c r="G258" s="9" t="s">
        <v>14008</v>
      </c>
      <c r="H258" s="9" t="s">
        <v>11967</v>
      </c>
      <c r="I258" s="9"/>
      <c r="J258" s="9">
        <v>1.0</v>
      </c>
      <c r="K258" s="9"/>
      <c r="L258" s="9">
        <v>17.0</v>
      </c>
      <c r="M258" s="9"/>
      <c r="N258" s="9"/>
      <c r="O258" s="9"/>
      <c r="P258" s="9">
        <v>2.0</v>
      </c>
      <c r="Q258" s="9" t="s">
        <v>14009</v>
      </c>
      <c r="R258" s="9"/>
      <c r="S258" s="9" t="s">
        <v>3613</v>
      </c>
      <c r="T258" s="9" t="s">
        <v>3612</v>
      </c>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c r="DA258" s="9"/>
      <c r="DB258" s="9"/>
      <c r="DC258" s="9"/>
      <c r="DD258" s="9"/>
      <c r="DE258" s="9"/>
      <c r="DF258" s="9"/>
      <c r="DG258" s="9"/>
      <c r="DH258" s="9"/>
      <c r="DI258" s="9"/>
      <c r="DJ258" s="9"/>
      <c r="DK258" s="9"/>
      <c r="DL258" s="9"/>
      <c r="DM258" s="9"/>
      <c r="DN258" s="9"/>
      <c r="DO258" s="9"/>
      <c r="DP258" s="9"/>
      <c r="DQ258" s="9"/>
      <c r="DR258" s="9"/>
      <c r="DS258" s="9"/>
      <c r="DT258" s="9"/>
      <c r="DU258" s="9"/>
      <c r="DV258" s="9"/>
      <c r="DW258" s="9"/>
      <c r="DX258" s="9"/>
      <c r="DY258" s="9"/>
      <c r="DZ258" s="9"/>
      <c r="EA258" s="9"/>
      <c r="EB258" s="9"/>
      <c r="EC258" s="9"/>
      <c r="ED258" s="9"/>
      <c r="EE258" s="9"/>
      <c r="EF258" s="9"/>
      <c r="EG258" s="9"/>
      <c r="EH258" s="9"/>
      <c r="EI258" s="9"/>
      <c r="EJ258" s="9"/>
      <c r="EK258" s="9"/>
      <c r="EL258" s="9"/>
      <c r="EM258" s="9"/>
      <c r="EN258" s="9"/>
      <c r="EO258" s="9"/>
      <c r="EP258" s="9"/>
      <c r="EQ258" s="9"/>
      <c r="ER258" s="9"/>
      <c r="ES258" s="9"/>
      <c r="ET258" s="9"/>
      <c r="EU258" s="9"/>
      <c r="EV258" s="9"/>
      <c r="EW258" s="9"/>
      <c r="EX258" s="9"/>
      <c r="EY258" s="9"/>
      <c r="EZ258" s="9"/>
      <c r="FA258" s="9"/>
      <c r="FB258" s="9"/>
      <c r="FC258" s="9"/>
      <c r="FD258" s="9"/>
      <c r="FE258" s="9"/>
      <c r="FF258" s="9"/>
      <c r="FG258" s="9"/>
      <c r="FH258" s="9"/>
      <c r="FI258" s="9"/>
      <c r="FJ258" s="9"/>
      <c r="FK258" s="9"/>
      <c r="FL258" s="9"/>
      <c r="FM258" s="9"/>
      <c r="FN258" s="9"/>
      <c r="FO258" s="9"/>
      <c r="FP258" s="9"/>
      <c r="FQ258" s="9"/>
      <c r="FR258" s="9"/>
      <c r="FS258" s="9"/>
      <c r="FT258" s="9"/>
      <c r="FU258" s="9"/>
      <c r="FV258" s="9"/>
      <c r="FW258" s="9"/>
      <c r="FX258" s="9"/>
      <c r="FY258" s="9"/>
      <c r="FZ258" s="9"/>
      <c r="GA258" s="9"/>
      <c r="GB258" s="9"/>
      <c r="GC258" s="9"/>
      <c r="GD258" s="9"/>
      <c r="GE258" s="9"/>
      <c r="GF258" s="9"/>
      <c r="GG258" s="9"/>
      <c r="GH258" s="9"/>
      <c r="GI258" s="9"/>
      <c r="GJ258" s="9"/>
      <c r="GK258" s="9"/>
      <c r="GL258" s="9"/>
      <c r="GM258" s="9"/>
      <c r="GN258" s="9"/>
      <c r="GO258" s="9"/>
      <c r="GP258" s="9"/>
      <c r="GQ258" s="9"/>
      <c r="GR258" s="9"/>
      <c r="GS258" s="9"/>
      <c r="GT258" s="9"/>
      <c r="GU258" s="9"/>
      <c r="GV258" s="9"/>
      <c r="GW258" s="9"/>
      <c r="GX258" s="9"/>
      <c r="GY258" s="9"/>
      <c r="GZ258" s="9"/>
      <c r="HA258" s="9"/>
      <c r="HB258" s="9"/>
      <c r="HC258" s="9"/>
      <c r="HD258" s="9"/>
      <c r="HE258" s="9"/>
      <c r="HF258" s="9"/>
      <c r="HG258" s="9"/>
      <c r="HH258" s="9"/>
      <c r="HI258" s="9"/>
      <c r="HJ258" s="9"/>
      <c r="HK258" s="9"/>
      <c r="HL258" s="9"/>
      <c r="HM258" s="9"/>
      <c r="HN258" s="9"/>
      <c r="HO258" s="9"/>
      <c r="HP258" s="9"/>
      <c r="HQ258" s="9"/>
      <c r="HR258" s="9"/>
      <c r="HS258" s="9"/>
      <c r="HT258" s="9"/>
      <c r="HU258" s="9"/>
      <c r="HV258" s="9"/>
      <c r="HW258" s="9"/>
      <c r="HX258" s="9"/>
      <c r="HY258" s="9"/>
      <c r="HZ258" s="9"/>
      <c r="IA258" s="9"/>
      <c r="IB258" s="9"/>
      <c r="IC258" s="9"/>
      <c r="ID258" s="9"/>
      <c r="IE258" s="9"/>
      <c r="IF258" s="9"/>
      <c r="IG258" s="9"/>
      <c r="IH258" s="9"/>
      <c r="II258" s="9"/>
      <c r="IJ258" s="9"/>
      <c r="IK258" s="9"/>
      <c r="IL258" s="9"/>
      <c r="IM258" s="9"/>
      <c r="IN258" s="9"/>
      <c r="IO258" s="9"/>
      <c r="IP258" s="9"/>
      <c r="IQ258" s="9"/>
      <c r="IR258" s="9"/>
      <c r="IS258" s="9"/>
      <c r="IT258" s="9"/>
      <c r="IU258" s="9"/>
      <c r="IV258" s="9"/>
      <c r="IW258" s="9"/>
      <c r="IX258" s="9"/>
      <c r="IY258" s="9"/>
      <c r="IZ258" s="9"/>
      <c r="JA258" s="9"/>
      <c r="JB258" s="9"/>
      <c r="JC258" s="9"/>
      <c r="JD258" s="9"/>
      <c r="JE258" s="9"/>
      <c r="JF258" s="9"/>
      <c r="JG258" s="9"/>
      <c r="JH258" s="9"/>
      <c r="JI258" s="9"/>
      <c r="JJ258" s="9"/>
      <c r="JK258" s="9"/>
      <c r="JL258" s="9"/>
      <c r="JM258" s="9"/>
      <c r="JN258" s="9"/>
      <c r="JO258" s="9"/>
      <c r="JP258" s="9"/>
      <c r="JQ258" s="9"/>
      <c r="JR258" s="9"/>
      <c r="JS258" s="9"/>
      <c r="JT258" s="9"/>
      <c r="JU258" s="9"/>
      <c r="JV258" s="9"/>
      <c r="JW258" s="9"/>
      <c r="JX258" s="9"/>
      <c r="JY258" s="9"/>
      <c r="JZ258" s="9"/>
      <c r="KA258" s="9"/>
      <c r="KB258" s="9"/>
      <c r="KC258" s="9"/>
      <c r="KD258" s="9"/>
      <c r="KE258" s="9"/>
      <c r="KF258" s="9"/>
      <c r="KG258" s="9"/>
      <c r="KH258" s="9"/>
      <c r="KI258" s="9"/>
      <c r="KJ258" s="9"/>
      <c r="KK258" s="9"/>
      <c r="KL258" s="9"/>
      <c r="KM258" s="9"/>
      <c r="KN258" s="9"/>
      <c r="KO258" s="9"/>
      <c r="KP258" s="9"/>
      <c r="KQ258" s="9"/>
      <c r="KR258" s="9"/>
      <c r="KS258" s="9"/>
      <c r="KT258" s="9"/>
      <c r="KU258" s="9"/>
      <c r="KV258" s="9"/>
      <c r="KW258" s="9"/>
      <c r="KX258" s="9"/>
      <c r="KY258" s="9"/>
      <c r="KZ258" s="9"/>
      <c r="LA258" s="9"/>
      <c r="LB258" s="9"/>
      <c r="LC258" s="9"/>
      <c r="LD258" s="9"/>
      <c r="LE258" s="9"/>
      <c r="LF258" s="9"/>
      <c r="LG258" s="9"/>
      <c r="LH258" s="9"/>
      <c r="LI258" s="9"/>
      <c r="LJ258" s="9"/>
      <c r="LK258" s="9"/>
      <c r="LL258" s="9"/>
      <c r="LM258" s="9"/>
      <c r="LN258" s="9"/>
      <c r="LO258" s="9"/>
      <c r="LP258" s="9"/>
      <c r="LQ258" s="9"/>
      <c r="LR258" s="9"/>
      <c r="LS258" s="9"/>
      <c r="LT258" s="9"/>
      <c r="LU258" s="9"/>
      <c r="LV258" s="9"/>
      <c r="LW258" s="9"/>
      <c r="LX258" s="9"/>
      <c r="LY258" s="9"/>
      <c r="LZ258" s="9"/>
      <c r="MA258" s="9"/>
      <c r="MB258" s="9"/>
      <c r="MC258" s="9"/>
      <c r="MD258" s="9"/>
      <c r="ME258" s="9"/>
      <c r="MF258" s="9"/>
      <c r="MG258" s="9"/>
      <c r="MH258" s="9"/>
      <c r="MI258" s="9"/>
      <c r="MJ258" s="9"/>
      <c r="MK258" s="9"/>
      <c r="ML258" s="9"/>
      <c r="MM258" s="9"/>
      <c r="MN258" s="9"/>
      <c r="MO258" s="9"/>
      <c r="MP258" s="9"/>
      <c r="MQ258" s="9"/>
      <c r="MR258" s="9"/>
      <c r="MS258" s="9"/>
      <c r="MT258" s="9"/>
      <c r="MU258" s="9"/>
      <c r="MV258" s="9"/>
      <c r="MW258" s="9"/>
      <c r="MX258" s="9"/>
      <c r="MY258" s="9"/>
      <c r="MZ258" s="9"/>
      <c r="NA258" s="9"/>
      <c r="NB258" s="9"/>
      <c r="NC258" s="9"/>
      <c r="ND258" s="9"/>
      <c r="NE258" s="9"/>
      <c r="NF258" s="9"/>
      <c r="NG258" s="9"/>
      <c r="NH258" s="9"/>
      <c r="NI258" s="9"/>
      <c r="NJ258" s="9"/>
      <c r="NK258" s="9"/>
      <c r="NL258" s="9"/>
      <c r="NM258" s="9"/>
      <c r="NN258" s="9"/>
      <c r="NO258" s="9"/>
      <c r="NP258" s="9"/>
      <c r="NQ258" s="9"/>
      <c r="NR258" s="9"/>
      <c r="NS258" s="9"/>
      <c r="NT258" s="9"/>
      <c r="NU258" s="9"/>
      <c r="NV258" s="9"/>
      <c r="NW258" s="9"/>
      <c r="NX258" s="9"/>
      <c r="NY258" s="9"/>
      <c r="NZ258" s="9"/>
      <c r="OA258" s="9"/>
      <c r="OB258" s="9"/>
      <c r="OC258" s="9"/>
      <c r="OD258" s="9"/>
      <c r="OE258" s="9"/>
      <c r="OF258" s="9"/>
      <c r="OG258" s="9"/>
      <c r="OH258" s="9"/>
      <c r="OI258" s="9"/>
      <c r="OJ258" s="9"/>
      <c r="OK258" s="9"/>
      <c r="OL258" s="9"/>
      <c r="OM258" s="9"/>
      <c r="ON258" s="9"/>
      <c r="OO258" s="9"/>
      <c r="OP258" s="9"/>
      <c r="OQ258" s="9"/>
      <c r="OR258" s="9"/>
      <c r="OS258" s="9"/>
      <c r="OT258" s="9"/>
      <c r="OU258" s="9"/>
      <c r="OV258" s="9"/>
      <c r="OW258" s="9"/>
      <c r="OX258" s="9"/>
      <c r="OY258" s="9"/>
      <c r="OZ258" s="9"/>
      <c r="PA258" s="9"/>
      <c r="PB258" s="9"/>
      <c r="PC258" s="9"/>
      <c r="PD258" s="9"/>
      <c r="PE258" s="9"/>
      <c r="PF258" s="9"/>
      <c r="PG258" s="9"/>
      <c r="PH258" s="9"/>
      <c r="PI258" s="9"/>
      <c r="PJ258" s="9"/>
      <c r="PK258" s="9"/>
      <c r="PL258" s="9"/>
      <c r="PM258" s="9"/>
      <c r="PN258" s="9"/>
      <c r="PO258" s="9"/>
      <c r="PP258" s="9"/>
      <c r="PQ258" s="9"/>
      <c r="PR258" s="9"/>
      <c r="PS258" s="9"/>
      <c r="PT258" s="9"/>
      <c r="PU258" s="9"/>
      <c r="PV258" s="9"/>
      <c r="PW258" s="9"/>
      <c r="PX258" s="9"/>
      <c r="PY258" s="9"/>
      <c r="PZ258" s="9"/>
      <c r="QA258" s="9"/>
      <c r="QB258" s="9"/>
      <c r="QC258" s="9"/>
      <c r="QD258" s="9"/>
      <c r="QE258" s="9" t="s">
        <v>11967</v>
      </c>
      <c r="QF258" s="9" t="s">
        <v>5691</v>
      </c>
      <c r="QG258" s="9" t="s">
        <v>5691</v>
      </c>
      <c r="QH258" s="9" t="s">
        <v>6047</v>
      </c>
      <c r="QI258" s="9"/>
      <c r="QJ258" s="9"/>
      <c r="QK258" s="9"/>
      <c r="QL258" s="9"/>
      <c r="QM258" s="9"/>
      <c r="QN258" s="9"/>
      <c r="QO258" s="9"/>
      <c r="QP258" s="9"/>
      <c r="QQ258" s="9"/>
      <c r="QR258" s="9"/>
      <c r="QS258" s="9"/>
      <c r="QT258" s="9"/>
      <c r="QU258" s="9"/>
      <c r="QV258" s="9"/>
      <c r="QW258" s="9"/>
      <c r="QX258" s="9"/>
      <c r="QY258" s="9"/>
      <c r="QZ258" s="9"/>
      <c r="RA258" s="9"/>
      <c r="RB258" s="9"/>
      <c r="RC258" s="9"/>
      <c r="RD258" s="9"/>
      <c r="RE258" s="9"/>
      <c r="RF258" s="9"/>
      <c r="RG258" s="9"/>
      <c r="RH258" s="9"/>
      <c r="RI258" s="9"/>
      <c r="RJ258" s="9"/>
      <c r="RK258" s="9"/>
      <c r="RL258" s="9"/>
      <c r="RM258" s="9"/>
      <c r="RN258" s="9"/>
      <c r="RO258" s="9" t="s">
        <v>14010</v>
      </c>
      <c r="RP258" s="9"/>
      <c r="RQ258" s="9"/>
      <c r="RR258" s="9"/>
      <c r="RS258" s="9"/>
      <c r="RT258" s="9"/>
      <c r="RU258" s="9"/>
      <c r="RV258" s="9"/>
      <c r="RW258" s="9"/>
      <c r="RX258" s="9"/>
      <c r="RY258" s="9"/>
      <c r="RZ258" s="9"/>
      <c r="SA258" s="9"/>
      <c r="SB258" s="9"/>
      <c r="SC258" s="9"/>
      <c r="SD258" s="9"/>
      <c r="SE258" s="9"/>
      <c r="SF258" s="9"/>
      <c r="SG258" s="9"/>
      <c r="SH258" s="9"/>
      <c r="SI258" s="9"/>
      <c r="SJ258" s="9"/>
      <c r="SK258" s="9"/>
      <c r="SL258" s="9"/>
      <c r="SM258" s="9"/>
      <c r="SN258" s="9"/>
      <c r="SO258" s="9"/>
      <c r="SP258" s="9"/>
      <c r="SQ258" s="9"/>
      <c r="SR258" s="9"/>
      <c r="SS258" s="9"/>
      <c r="ST258" s="9"/>
      <c r="SU258" s="9"/>
      <c r="SV258" s="9"/>
      <c r="SW258" s="9"/>
      <c r="SX258" s="9" t="s">
        <v>5707</v>
      </c>
      <c r="SY258" s="9"/>
      <c r="SZ258" s="9"/>
      <c r="TA258" s="9"/>
      <c r="TB258" s="9"/>
      <c r="TC258" s="9"/>
      <c r="TD258" s="9"/>
      <c r="TE258" s="9"/>
      <c r="TF258" s="9"/>
      <c r="TG258" s="9"/>
      <c r="TH258" s="9"/>
      <c r="TI258" s="9"/>
      <c r="TJ258" s="9"/>
      <c r="TK258" s="9"/>
      <c r="TL258" s="9"/>
      <c r="TM258" s="9" t="s">
        <v>14011</v>
      </c>
      <c r="TN258" s="9"/>
      <c r="TO258" s="9" t="s">
        <v>14012</v>
      </c>
      <c r="ANB258" s="9" t="s">
        <v>11973</v>
      </c>
      <c r="ANC258" s="9" t="s">
        <v>11974</v>
      </c>
      <c r="AND258" s="9" t="s">
        <v>14013</v>
      </c>
      <c r="ANE258" s="9" t="s">
        <v>11976</v>
      </c>
      <c r="ANF258" s="9"/>
      <c r="ANG258" s="9"/>
      <c r="ANH258" s="9"/>
      <c r="ANI258" s="9"/>
      <c r="ANJ258" s="9"/>
      <c r="ANK258" s="9"/>
      <c r="ANL258" s="9"/>
      <c r="ANM258" s="9" t="s">
        <v>14014</v>
      </c>
      <c r="ANN258" s="9"/>
      <c r="ANO258" s="9"/>
      <c r="ANP258" s="9" t="s">
        <v>12067</v>
      </c>
      <c r="ANQ258" s="9" t="s">
        <v>5730</v>
      </c>
      <c r="ANR258" s="9" t="s">
        <v>12068</v>
      </c>
      <c r="ANS258" s="9" t="s">
        <v>12069</v>
      </c>
      <c r="ANT258" s="9" t="s">
        <v>12070</v>
      </c>
      <c r="ANU258" s="9" t="s">
        <v>12069</v>
      </c>
      <c r="ANV258" s="9"/>
      <c r="ANW258" s="9"/>
      <c r="ANX258" s="9"/>
      <c r="ANY258" s="9" t="s">
        <v>11967</v>
      </c>
      <c r="ANZ258" s="9" t="s">
        <v>14015</v>
      </c>
      <c r="AOA258" s="9"/>
      <c r="AOB258" s="9" t="s">
        <v>14016</v>
      </c>
      <c r="AOC258" s="9"/>
      <c r="AOD258" s="9"/>
      <c r="AOE258" s="9" t="s">
        <v>14017</v>
      </c>
      <c r="AOF258" s="9"/>
      <c r="AOG258" s="9"/>
      <c r="AOH258" s="9"/>
      <c r="AOI258" s="9"/>
      <c r="AOJ258" s="9" t="s">
        <v>11987</v>
      </c>
      <c r="AOK258" s="9"/>
      <c r="AOL258" s="9" t="s">
        <v>11988</v>
      </c>
      <c r="AOM258" s="9"/>
      <c r="AON258" s="9"/>
      <c r="AOO258" s="9" t="s">
        <v>11989</v>
      </c>
      <c r="AOP258" s="9"/>
      <c r="AOQ258" s="9"/>
      <c r="AOR258" s="9"/>
      <c r="AOS258" s="9"/>
      <c r="AOT258" s="9" t="s">
        <v>11984</v>
      </c>
      <c r="AOU258" s="9"/>
      <c r="AOV258" s="9" t="s">
        <v>11985</v>
      </c>
      <c r="AOW258" s="9"/>
      <c r="AOX258" s="9"/>
      <c r="AOY258" s="9" t="s">
        <v>11986</v>
      </c>
      <c r="AOZ258" s="9"/>
      <c r="APA258" s="9"/>
      <c r="APB258" s="9"/>
      <c r="APC258" s="9"/>
      <c r="APD258" s="9" t="s">
        <v>12223</v>
      </c>
      <c r="APE258" s="9"/>
      <c r="APF258" s="9" t="s">
        <v>12224</v>
      </c>
      <c r="APG258" s="9"/>
      <c r="APH258" s="9"/>
      <c r="API258" s="9" t="s">
        <v>12225</v>
      </c>
      <c r="APJ258" s="9"/>
      <c r="APK258" s="9"/>
      <c r="APL258" s="9"/>
      <c r="APM258" s="9"/>
      <c r="APN258" s="9" t="s">
        <v>14018</v>
      </c>
      <c r="APO258" s="9"/>
      <c r="APP258" s="9" t="s">
        <v>14019</v>
      </c>
      <c r="APQ258" s="9"/>
      <c r="APR258" s="9"/>
      <c r="APS258" s="9" t="s">
        <v>14020</v>
      </c>
      <c r="APT258" s="9"/>
      <c r="APU258" s="9"/>
      <c r="APV258" s="9"/>
      <c r="APW258" s="9"/>
      <c r="APX258" s="9" t="s">
        <v>12290</v>
      </c>
      <c r="APY258" s="9"/>
      <c r="APZ258" s="9" t="s">
        <v>12291</v>
      </c>
      <c r="AQA258" s="9"/>
      <c r="AQB258" s="9"/>
      <c r="AQC258" s="9" t="s">
        <v>12292</v>
      </c>
      <c r="AQD258" s="9"/>
      <c r="AQE258" s="9"/>
      <c r="AQF258" s="9"/>
      <c r="AQG258" s="9"/>
      <c r="AQH258" s="9"/>
      <c r="AQI258" s="9"/>
      <c r="AQJ258" s="9"/>
      <c r="AQK258" s="9"/>
      <c r="AQL258" s="9"/>
      <c r="AQM258" s="9"/>
      <c r="AQN258" s="9"/>
      <c r="AQO258" s="9"/>
      <c r="AQP258" s="9"/>
      <c r="AQQ258" s="9"/>
      <c r="AQR258" s="9"/>
      <c r="AQS258" s="9"/>
      <c r="AQT258" s="9"/>
      <c r="AQU258" s="9"/>
      <c r="AQV258" s="9"/>
      <c r="AQW258" s="9"/>
      <c r="AQX258" s="9"/>
      <c r="AQY258" s="9"/>
      <c r="AQZ258" s="9"/>
      <c r="ARA258" s="9"/>
      <c r="ARB258" s="9"/>
      <c r="ARC258" s="9"/>
      <c r="ARD258" s="9"/>
      <c r="ARE258" s="9"/>
      <c r="ARF258" s="9"/>
      <c r="ARG258" s="9"/>
      <c r="ARH258" s="9"/>
      <c r="ARI258" s="9"/>
      <c r="ARJ258" s="9"/>
      <c r="ARK258" s="9"/>
      <c r="ARL258" s="9"/>
      <c r="ARM258" s="9"/>
      <c r="ARN258" s="9"/>
      <c r="ARO258" s="9"/>
      <c r="ARP258" s="9"/>
      <c r="ARQ258" s="9"/>
      <c r="ARR258" s="9"/>
      <c r="ARS258" s="9"/>
      <c r="ART258" s="9"/>
      <c r="ARU258" s="9"/>
      <c r="ARV258" s="9"/>
      <c r="ARW258" s="9"/>
      <c r="ARX258" s="9"/>
      <c r="ARY258" s="9"/>
      <c r="ARZ258" s="9"/>
      <c r="ASA258" s="9"/>
      <c r="ASB258" s="9"/>
      <c r="ASC258" s="9"/>
      <c r="ASD258" s="9"/>
      <c r="ASE258" s="9"/>
      <c r="ASF258" s="9"/>
      <c r="ASG258" s="9"/>
      <c r="ASH258" s="9"/>
      <c r="ASI258" s="9"/>
      <c r="ASJ258" s="9"/>
      <c r="ASK258" s="9"/>
      <c r="ASL258" s="9"/>
      <c r="ASM258" s="9"/>
      <c r="ASN258" s="9"/>
      <c r="ASO258" s="9"/>
      <c r="ASP258" s="9"/>
      <c r="ASQ258" s="9"/>
      <c r="ASR258" s="9"/>
      <c r="ASS258" s="9"/>
      <c r="AST258" s="9"/>
      <c r="ASU258" s="9"/>
      <c r="ASV258" s="9"/>
      <c r="ASW258" s="9"/>
      <c r="ASX258" s="9"/>
      <c r="ASY258" s="9"/>
      <c r="ASZ258" s="9"/>
      <c r="ATA258" s="9"/>
      <c r="ATB258" s="9"/>
      <c r="ATC258" s="9"/>
      <c r="ATD258" s="9"/>
      <c r="ATE258" s="9"/>
      <c r="ATF258" s="9"/>
      <c r="ATG258" s="9"/>
      <c r="ATH258" s="9"/>
      <c r="ATI258" s="9"/>
      <c r="ATJ258" s="9"/>
      <c r="ATK258" s="9"/>
      <c r="ATL258" s="9"/>
      <c r="ATM258" s="9"/>
      <c r="ATN258" s="9"/>
      <c r="ATO258" s="9"/>
      <c r="ATP258" s="9"/>
      <c r="ATQ258" s="9"/>
      <c r="ATR258" s="9" t="s">
        <v>14021</v>
      </c>
      <c r="ATS258" s="9">
        <v>1.744101376E9</v>
      </c>
      <c r="ATT258" s="9" t="s">
        <v>14022</v>
      </c>
      <c r="ATU258" s="9" t="s">
        <v>11973</v>
      </c>
      <c r="ATV258" s="9" t="s">
        <v>11974</v>
      </c>
      <c r="ATW258" s="9" t="s">
        <v>14013</v>
      </c>
      <c r="ATX258" s="9" t="s">
        <v>11976</v>
      </c>
      <c r="ATY258" s="9"/>
      <c r="ATZ258" s="9"/>
      <c r="AUA258" s="9"/>
      <c r="AUB258" s="9"/>
      <c r="AUC258" s="9"/>
      <c r="AUD258" s="9"/>
      <c r="AUE258" s="9"/>
      <c r="AUF258" s="9"/>
      <c r="AUG258" s="9"/>
      <c r="AUH258" s="9"/>
      <c r="AUI258" s="9"/>
      <c r="AUJ258" s="9"/>
      <c r="AUK258" s="9"/>
      <c r="AUL258" s="9"/>
      <c r="AUM258" s="9"/>
      <c r="AUN258" s="9"/>
      <c r="AUO258" s="9"/>
      <c r="AUP258" s="9"/>
      <c r="AUQ258" s="9"/>
      <c r="AUR258" s="9"/>
      <c r="AUS258" s="9"/>
      <c r="AUT258" s="9"/>
      <c r="AUU258" s="9"/>
      <c r="AUV258" s="9"/>
      <c r="AUW258" s="9"/>
      <c r="AUX258" s="9"/>
      <c r="AUY258" s="9"/>
      <c r="AUZ258" s="9"/>
      <c r="AVA258" s="9"/>
      <c r="AVB258" s="9"/>
      <c r="AVC258" s="9"/>
      <c r="AVD258" s="9"/>
      <c r="AVE258" s="9"/>
      <c r="AVF258" s="9"/>
      <c r="AVG258" s="9"/>
      <c r="AVH258" s="9"/>
      <c r="AVI258" s="9"/>
      <c r="AVJ258" s="9"/>
      <c r="AVK258" s="9"/>
      <c r="AVL258" s="9"/>
      <c r="AVM258" s="9"/>
      <c r="AVN258" s="9"/>
      <c r="AVO258" s="9"/>
      <c r="AVP258" s="9"/>
      <c r="AVQ258" s="9"/>
      <c r="AVR258" s="9"/>
      <c r="AVS258" s="9"/>
      <c r="AVT258" s="9"/>
      <c r="AVU258" s="9"/>
      <c r="AVV258" s="9"/>
      <c r="AVW258" s="9"/>
      <c r="AVX258" s="9"/>
      <c r="AVY258" s="9"/>
      <c r="AVZ258" s="9"/>
      <c r="AWA258" s="9"/>
      <c r="AWB258" s="9"/>
      <c r="AWC258" s="9"/>
      <c r="AWD258" s="9"/>
      <c r="AWE258" s="9"/>
      <c r="AWF258" s="9"/>
      <c r="AWG258" s="9"/>
      <c r="AWH258" s="9"/>
      <c r="AWI258" s="9"/>
      <c r="AWJ258" s="9"/>
      <c r="AWK258" s="9"/>
      <c r="AWL258" s="9"/>
      <c r="AWM258" s="9"/>
      <c r="AWN258" s="9"/>
      <c r="AWO258" s="9"/>
      <c r="AWP258" s="9"/>
      <c r="AWQ258" s="9"/>
      <c r="AWR258" s="9"/>
      <c r="AWS258" s="9"/>
      <c r="AWT258" s="9"/>
      <c r="AWU258" s="9"/>
      <c r="AWV258" s="9"/>
      <c r="AWW258" s="9"/>
      <c r="AWX258" s="9"/>
      <c r="AWY258" s="9"/>
      <c r="AWZ258" s="9"/>
      <c r="AXA258" s="9"/>
      <c r="AXB258" s="9"/>
      <c r="AXC258" s="9"/>
      <c r="AXD258" s="9"/>
      <c r="AXE258" s="9"/>
      <c r="AXF258" s="9"/>
      <c r="AXG258" s="9"/>
      <c r="AXH258" s="9"/>
      <c r="AXI258" s="9"/>
      <c r="AXJ258" s="9"/>
      <c r="AXK258" s="9"/>
      <c r="AXL258" s="9"/>
      <c r="AXM258" s="9"/>
      <c r="AXN258" s="9"/>
      <c r="AXO258" s="9"/>
      <c r="AXP258" s="9"/>
      <c r="AXQ258" s="9"/>
      <c r="AXR258" s="9"/>
      <c r="AXS258" s="9"/>
      <c r="AXT258" s="9"/>
      <c r="AXU258" s="9"/>
      <c r="AXV258" s="9"/>
      <c r="AXW258" s="9"/>
      <c r="AXX258" s="9"/>
      <c r="AXY258" s="9"/>
      <c r="AXZ258" s="9"/>
      <c r="AYA258" s="9"/>
      <c r="AYB258" s="9"/>
      <c r="AYC258" s="9"/>
      <c r="AYD258" s="9"/>
      <c r="AYE258" s="9"/>
      <c r="AYF258" s="9"/>
      <c r="AYG258" s="9"/>
      <c r="AYH258" s="9"/>
      <c r="AYI258" s="9"/>
      <c r="AYJ258" s="9"/>
      <c r="AYK258" s="9"/>
      <c r="AYL258" s="9"/>
      <c r="AYM258" s="9"/>
      <c r="AYN258" s="9"/>
      <c r="AYO258" s="9"/>
      <c r="AYP258" s="9"/>
      <c r="AYQ258" s="9"/>
      <c r="AYR258" s="9"/>
      <c r="AYS258" s="9"/>
      <c r="AYT258" s="9"/>
      <c r="AYU258" s="9"/>
      <c r="AYV258" s="9"/>
      <c r="AYW258" s="9"/>
      <c r="AYX258" s="9"/>
      <c r="AYY258" s="9"/>
      <c r="AYZ258" s="9"/>
      <c r="AZA258" s="9"/>
      <c r="AZB258" s="9"/>
      <c r="AZC258" s="9"/>
      <c r="AZD258" s="9"/>
      <c r="AZE258" s="9"/>
      <c r="AZF258" s="9"/>
      <c r="AZG258" s="9"/>
      <c r="AZH258" s="9"/>
      <c r="AZI258" s="9"/>
      <c r="AZJ258" s="9"/>
      <c r="AZK258" s="9"/>
      <c r="AZL258" s="9"/>
      <c r="AZM258" s="9"/>
      <c r="AZN258" s="9"/>
      <c r="AZO258" s="9"/>
      <c r="AZP258" s="9"/>
      <c r="AZQ258" s="9"/>
      <c r="AZR258" s="9"/>
      <c r="AZS258" s="9"/>
      <c r="AZT258" s="9"/>
      <c r="AZU258" s="9"/>
      <c r="AZV258" s="9"/>
      <c r="AZW258" s="9"/>
      <c r="AZX258" s="9"/>
      <c r="AZY258" s="9"/>
      <c r="AZZ258" s="9"/>
      <c r="BAA258" s="9"/>
      <c r="BAB258" s="9"/>
      <c r="BAC258" s="9"/>
      <c r="BAD258" s="9"/>
      <c r="BAE258" s="9"/>
      <c r="BAF258" s="9"/>
      <c r="BAG258" s="9"/>
      <c r="BAH258" s="9"/>
      <c r="BAI258" s="9"/>
      <c r="BAJ258" s="9"/>
      <c r="BAK258" s="9"/>
      <c r="BAL258" s="9"/>
      <c r="BAM258" s="9"/>
      <c r="BAN258" s="9"/>
      <c r="BAO258" s="9"/>
      <c r="BAP258" s="9"/>
      <c r="BAQ258" s="9"/>
      <c r="BAR258" s="9"/>
      <c r="BAS258" s="9"/>
      <c r="BAT258" s="9"/>
      <c r="BAU258" s="9"/>
      <c r="BAV258" s="9"/>
      <c r="BAW258" s="9"/>
      <c r="BAX258" s="9"/>
      <c r="BAY258" s="9"/>
      <c r="BAZ258" s="9"/>
      <c r="BBA258" s="9"/>
      <c r="BBB258" s="9"/>
      <c r="BBC258" s="9"/>
      <c r="BBD258" s="9"/>
      <c r="BBE258" s="9"/>
      <c r="BBF258" s="9"/>
      <c r="BBG258" s="9"/>
      <c r="BBH258" s="9"/>
      <c r="BBI258" s="9"/>
      <c r="BBJ258" s="9"/>
      <c r="BBK258" s="9"/>
      <c r="BBL258" s="9"/>
      <c r="BBM258" s="9"/>
      <c r="BBN258" s="9"/>
      <c r="BBO258" s="9"/>
      <c r="BBP258" s="9"/>
      <c r="BBQ258" s="9"/>
      <c r="BBR258" s="9"/>
      <c r="BBS258" s="9"/>
      <c r="BBT258" s="9"/>
      <c r="BBU258" s="9"/>
      <c r="BBV258" s="9"/>
      <c r="BBW258" s="9"/>
      <c r="BBX258" s="9"/>
      <c r="BBY258" s="9"/>
      <c r="BBZ258" s="9"/>
      <c r="BCA258" s="9"/>
      <c r="BCB258" s="9"/>
      <c r="BCC258" s="9"/>
      <c r="BCD258" s="9"/>
      <c r="BCE258" s="9"/>
      <c r="BCF258" s="9"/>
      <c r="BCG258" s="9"/>
      <c r="BCH258" s="9"/>
      <c r="BCI258" s="9"/>
      <c r="BCJ258" s="9"/>
      <c r="BCK258" s="9"/>
      <c r="BCL258" s="9"/>
      <c r="BCM258" s="9"/>
      <c r="BCN258" s="9"/>
      <c r="BCO258" s="9"/>
      <c r="BCP258" s="9"/>
      <c r="BCQ258" s="9"/>
      <c r="BCR258" s="9"/>
      <c r="BCS258" s="9"/>
      <c r="BCT258" s="9"/>
      <c r="BCU258" s="9"/>
      <c r="BCV258" s="9"/>
      <c r="BCW258" s="9"/>
      <c r="BCX258" s="9"/>
      <c r="BCY258" s="9"/>
      <c r="BCZ258" s="9"/>
      <c r="BDA258" s="9"/>
      <c r="BDB258" s="9"/>
      <c r="BDC258" s="9"/>
      <c r="BDD258" s="9"/>
      <c r="BDE258" s="9"/>
      <c r="BDF258" s="9"/>
      <c r="BDG258" s="9"/>
      <c r="BDH258" s="9"/>
      <c r="BDI258" s="9"/>
      <c r="BDJ258" s="9"/>
      <c r="BDK258" s="9"/>
      <c r="BDL258" s="9"/>
      <c r="BDM258" s="9"/>
      <c r="BDN258" s="9"/>
      <c r="BDO258" s="9"/>
      <c r="BDP258" s="9"/>
      <c r="BDQ258" s="9"/>
      <c r="BDR258" s="9"/>
      <c r="BDS258" s="9"/>
      <c r="BDT258" s="9"/>
      <c r="BDU258" s="9"/>
      <c r="BDV258" s="9"/>
      <c r="BDW258" s="9"/>
      <c r="BDX258" s="9"/>
      <c r="BDY258" s="9"/>
      <c r="BDZ258" s="9"/>
      <c r="BEA258" s="9"/>
      <c r="BEB258" s="9"/>
      <c r="BEC258" s="9"/>
      <c r="BED258" s="9"/>
      <c r="BEE258" s="9"/>
      <c r="BEF258" s="9"/>
      <c r="BEG258" s="9"/>
      <c r="BEH258" s="9"/>
      <c r="BEI258" s="9"/>
      <c r="BEJ258" s="9"/>
      <c r="BEK258" s="9"/>
      <c r="BEL258" s="9"/>
      <c r="BEM258" s="9"/>
      <c r="BEN258" s="9"/>
      <c r="BEO258" s="9"/>
      <c r="BEP258" s="9"/>
      <c r="BEQ258" s="9"/>
      <c r="BER258" s="9"/>
      <c r="BES258" s="9"/>
      <c r="BET258" s="9"/>
      <c r="BEU258" s="9"/>
      <c r="BEV258" s="9"/>
      <c r="BEW258" s="9"/>
      <c r="BEX258" s="9"/>
      <c r="BEY258" s="9"/>
      <c r="BEZ258" s="9"/>
      <c r="BFA258" s="9"/>
      <c r="BFB258" s="9"/>
      <c r="BFC258" s="9"/>
      <c r="BFD258" s="9"/>
      <c r="BFE258" s="9"/>
      <c r="BFF258" s="9"/>
      <c r="BFG258" s="9"/>
      <c r="BFH258" s="9"/>
      <c r="BFI258" s="9"/>
      <c r="BFJ258" s="9"/>
      <c r="BFK258" s="9"/>
      <c r="BFL258" s="9"/>
      <c r="BFM258" s="9"/>
      <c r="BFN258" s="9"/>
      <c r="BFO258" s="9"/>
      <c r="BFP258" s="9"/>
      <c r="BFQ258" s="9"/>
      <c r="BFR258" s="9"/>
      <c r="BFS258" s="9"/>
      <c r="BFT258" s="9"/>
      <c r="BFU258" s="9"/>
      <c r="BFV258" s="9"/>
      <c r="BFW258" s="9"/>
      <c r="BFX258" s="9"/>
      <c r="BFY258" s="9"/>
      <c r="BFZ258" s="9"/>
      <c r="BGA258" s="9"/>
      <c r="BGB258" s="9"/>
      <c r="BGC258" s="9"/>
      <c r="BGD258" s="9"/>
      <c r="BGE258" s="9"/>
      <c r="BGF258" s="9"/>
      <c r="BGG258" s="9"/>
      <c r="BGH258" s="9"/>
      <c r="BGI258" s="9"/>
      <c r="BGJ258" s="9"/>
      <c r="BGK258" s="9"/>
      <c r="BGL258" s="9"/>
      <c r="BGM258" s="9"/>
      <c r="BGN258" s="9"/>
      <c r="BGO258" s="9"/>
      <c r="BGP258" s="9"/>
      <c r="BGQ258" s="9"/>
      <c r="BGR258" s="9"/>
      <c r="BGS258" s="9"/>
      <c r="BGT258" s="9"/>
      <c r="BGU258" s="9"/>
      <c r="BGV258" s="9"/>
      <c r="BGW258" s="9"/>
      <c r="BGX258" s="9"/>
      <c r="BGY258" s="9"/>
      <c r="BGZ258" s="9"/>
      <c r="BHA258" s="9"/>
      <c r="BHB258" s="9"/>
      <c r="BHC258" s="9"/>
      <c r="BHD258" s="9"/>
      <c r="BHE258" s="9"/>
      <c r="BHF258" s="9"/>
      <c r="BHG258" s="9"/>
      <c r="BHH258" s="9"/>
      <c r="BHI258" s="9"/>
      <c r="BHJ258" s="9"/>
      <c r="BHK258" s="9"/>
      <c r="BHL258" s="9"/>
      <c r="BHM258" s="9"/>
      <c r="BHN258" s="9"/>
      <c r="BHO258" s="9"/>
      <c r="BHP258" s="9"/>
      <c r="BHQ258" s="9"/>
      <c r="BHR258" s="9"/>
      <c r="BHS258" s="9"/>
      <c r="BHT258" s="9"/>
      <c r="BHU258" s="9"/>
      <c r="BHV258" s="9"/>
      <c r="BHW258" s="9"/>
      <c r="BHX258" s="9"/>
      <c r="BHY258" s="9"/>
      <c r="BHZ258" s="9"/>
      <c r="BIA258" s="9"/>
      <c r="BIB258" s="9"/>
      <c r="BIC258" s="9"/>
      <c r="BID258" s="9"/>
      <c r="BIE258" s="9"/>
      <c r="BIF258" s="9"/>
      <c r="BIG258" s="9"/>
      <c r="BIH258" s="9"/>
      <c r="BII258" s="9"/>
      <c r="BIJ258" s="9"/>
      <c r="BIK258" s="9"/>
      <c r="BIL258" s="9"/>
      <c r="BIM258" s="9"/>
      <c r="BIN258" s="9"/>
      <c r="BIO258" s="9"/>
      <c r="BIP258" s="9"/>
      <c r="BIQ258" s="9"/>
      <c r="BIR258" s="9"/>
      <c r="BIS258" s="9"/>
      <c r="BIT258" s="9"/>
      <c r="BIU258" s="9"/>
      <c r="BIV258" s="9"/>
      <c r="BIW258" s="9"/>
      <c r="BIX258" s="9"/>
      <c r="BIY258" s="9"/>
      <c r="BIZ258" s="9"/>
      <c r="BJA258" s="9"/>
      <c r="BJB258" s="9"/>
      <c r="BJC258" s="9"/>
      <c r="BJD258" s="9"/>
      <c r="BJE258" s="9"/>
      <c r="BJF258" s="9"/>
      <c r="BJG258" s="9"/>
      <c r="BJH258" s="9"/>
      <c r="BJI258" s="9"/>
      <c r="BJJ258" s="9"/>
      <c r="BJK258" s="9"/>
      <c r="BJL258" s="9"/>
      <c r="BJM258" s="9"/>
      <c r="BJN258" s="9"/>
      <c r="BJO258" s="9"/>
      <c r="BJP258" s="9"/>
      <c r="BJQ258" s="9"/>
      <c r="BJR258" s="9"/>
      <c r="BJS258" s="9"/>
      <c r="BJT258" s="9"/>
      <c r="BJU258" s="9"/>
      <c r="BJV258" s="9"/>
      <c r="BJW258" s="9"/>
      <c r="BJX258" s="9"/>
      <c r="BJY258" s="9"/>
      <c r="BJZ258" s="9"/>
      <c r="BKA258" s="9"/>
      <c r="BKB258" s="9"/>
      <c r="BKC258" s="9"/>
      <c r="BKD258" s="9"/>
      <c r="BKE258" s="9"/>
      <c r="BKF258" s="9"/>
      <c r="BKG258" s="9"/>
      <c r="BKH258" s="9"/>
      <c r="BKI258" s="9"/>
      <c r="BKJ258" s="9"/>
      <c r="BKK258" s="9"/>
      <c r="BKL258" s="9"/>
      <c r="BKM258" s="9"/>
      <c r="BKN258" s="9"/>
      <c r="BKO258" s="9"/>
      <c r="BKP258" s="9"/>
      <c r="BKQ258" s="9"/>
      <c r="BKR258" s="9"/>
      <c r="BKS258" s="9"/>
      <c r="BKT258" s="9"/>
      <c r="BKU258" s="9"/>
      <c r="BKV258" s="9"/>
      <c r="BKW258" s="9"/>
      <c r="BKX258" s="9"/>
      <c r="BKY258" s="9"/>
      <c r="BKZ258" s="9"/>
      <c r="BLA258" s="9"/>
      <c r="BLB258" s="9"/>
      <c r="BLC258" s="9"/>
      <c r="BLD258" s="9"/>
      <c r="BLE258" s="9"/>
      <c r="BLF258" s="9"/>
      <c r="BLG258" s="9"/>
      <c r="BLH258" s="9"/>
      <c r="BLI258" s="9"/>
      <c r="BLJ258" s="9"/>
      <c r="BLK258" s="9"/>
      <c r="BLL258" s="9"/>
      <c r="BLM258" s="9"/>
      <c r="BLN258" s="9"/>
      <c r="BLO258" s="9"/>
      <c r="BLP258" s="9"/>
      <c r="BLQ258" s="9"/>
      <c r="BLR258" s="9"/>
      <c r="BLS258" s="9"/>
      <c r="BLT258" s="9"/>
      <c r="BLU258" s="9"/>
      <c r="BLV258" s="9"/>
      <c r="BLW258" s="9"/>
      <c r="BLX258" s="9"/>
      <c r="BLY258" s="9"/>
      <c r="BLZ258" s="9"/>
      <c r="BMA258" s="9"/>
      <c r="BMB258" s="9"/>
      <c r="BMC258" s="9"/>
      <c r="BMD258" s="9"/>
      <c r="BME258" s="9"/>
      <c r="BMF258" s="9"/>
      <c r="BMG258" s="9"/>
      <c r="BMH258" s="9"/>
      <c r="BMI258" s="9"/>
      <c r="BMJ258" s="9"/>
      <c r="BMK258" s="9"/>
      <c r="BML258" s="9"/>
      <c r="BMM258" s="9"/>
      <c r="BMN258" s="9"/>
      <c r="BMO258" s="9"/>
      <c r="BMP258" s="9"/>
      <c r="BMQ258" s="9"/>
      <c r="BMR258" s="9"/>
      <c r="BMS258" s="9"/>
      <c r="BMT258" s="9"/>
      <c r="BMU258" s="9"/>
      <c r="BMV258" s="9"/>
      <c r="BMW258" s="9"/>
      <c r="BMX258" s="9"/>
      <c r="BMY258" s="9"/>
      <c r="BMZ258" s="9"/>
      <c r="BNA258" s="9"/>
      <c r="BNB258" s="9"/>
      <c r="BNC258" s="9"/>
      <c r="BND258" s="9"/>
    </row>
    <row r="259" ht="14.25" customHeight="1">
      <c r="A259" s="9">
        <v>14.0</v>
      </c>
      <c r="B259" s="9" t="s">
        <v>11947</v>
      </c>
      <c r="C259" s="9" t="s">
        <v>11948</v>
      </c>
      <c r="D259" s="9" t="s">
        <v>11948</v>
      </c>
      <c r="E259" s="9"/>
      <c r="F259" s="9">
        <v>9.0</v>
      </c>
      <c r="G259" s="9" t="s">
        <v>14023</v>
      </c>
      <c r="H259" s="9"/>
      <c r="I259" s="9"/>
      <c r="J259" s="9"/>
      <c r="K259" s="9"/>
      <c r="L259" s="9">
        <v>9.0</v>
      </c>
      <c r="M259" s="9"/>
      <c r="N259" s="9"/>
      <c r="O259" s="9"/>
      <c r="P259" s="9">
        <v>0.0</v>
      </c>
      <c r="Q259" s="9" t="s">
        <v>14024</v>
      </c>
      <c r="R259" s="9"/>
      <c r="S259" s="9" t="s">
        <v>3617</v>
      </c>
      <c r="T259" s="9" t="s">
        <v>3615</v>
      </c>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c r="DA259" s="9"/>
      <c r="DB259" s="9"/>
      <c r="DC259" s="9"/>
      <c r="DD259" s="9"/>
      <c r="DE259" s="9"/>
      <c r="DF259" s="9"/>
      <c r="DG259" s="9"/>
      <c r="DH259" s="9"/>
      <c r="DI259" s="9"/>
      <c r="DJ259" s="9"/>
      <c r="DK259" s="9"/>
      <c r="DL259" s="9"/>
      <c r="DM259" s="9"/>
      <c r="DN259" s="9"/>
      <c r="DO259" s="9"/>
      <c r="DP259" s="9"/>
      <c r="DQ259" s="9"/>
      <c r="DR259" s="9"/>
      <c r="DS259" s="9"/>
      <c r="DT259" s="9"/>
      <c r="DU259" s="9"/>
      <c r="DV259" s="9"/>
      <c r="DW259" s="9"/>
      <c r="DX259" s="9"/>
      <c r="DY259" s="9"/>
      <c r="DZ259" s="9"/>
      <c r="EA259" s="9"/>
      <c r="EB259" s="9"/>
      <c r="EC259" s="9"/>
      <c r="ED259" s="9"/>
      <c r="EE259" s="9"/>
      <c r="EF259" s="9"/>
      <c r="EG259" s="9"/>
      <c r="EH259" s="9"/>
      <c r="EI259" s="9"/>
      <c r="EJ259" s="9"/>
      <c r="EK259" s="9"/>
      <c r="EL259" s="9"/>
      <c r="EM259" s="9"/>
      <c r="EN259" s="9"/>
      <c r="EO259" s="9"/>
      <c r="EP259" s="9"/>
      <c r="EQ259" s="9"/>
      <c r="ER259" s="9"/>
      <c r="ES259" s="9"/>
      <c r="ET259" s="9"/>
      <c r="EU259" s="9"/>
      <c r="EV259" s="9"/>
      <c r="EW259" s="9"/>
      <c r="EX259" s="9"/>
      <c r="EY259" s="9"/>
      <c r="EZ259" s="9"/>
      <c r="FA259" s="9"/>
      <c r="FB259" s="9"/>
      <c r="FC259" s="9"/>
      <c r="FD259" s="9"/>
      <c r="FE259" s="9"/>
      <c r="FF259" s="9"/>
      <c r="FG259" s="9"/>
      <c r="FH259" s="9"/>
      <c r="FI259" s="9"/>
      <c r="FJ259" s="9"/>
      <c r="FK259" s="9"/>
      <c r="FL259" s="9"/>
      <c r="FM259" s="9"/>
      <c r="FN259" s="9"/>
      <c r="FO259" s="9"/>
      <c r="FP259" s="9"/>
      <c r="FQ259" s="9"/>
      <c r="FR259" s="9"/>
      <c r="FS259" s="9"/>
      <c r="FT259" s="9"/>
      <c r="FU259" s="9"/>
      <c r="FV259" s="9"/>
      <c r="FW259" s="9"/>
      <c r="FX259" s="9"/>
      <c r="FY259" s="9"/>
      <c r="FZ259" s="9"/>
      <c r="GA259" s="9"/>
      <c r="GB259" s="9"/>
      <c r="GC259" s="9"/>
      <c r="GD259" s="9"/>
      <c r="GE259" s="9"/>
      <c r="GF259" s="9"/>
      <c r="GG259" s="9"/>
      <c r="GH259" s="9"/>
      <c r="GI259" s="9"/>
      <c r="GJ259" s="9"/>
      <c r="GK259" s="9"/>
      <c r="GL259" s="9"/>
      <c r="GM259" s="9"/>
      <c r="GN259" s="9"/>
      <c r="GO259" s="9"/>
      <c r="GP259" s="9"/>
      <c r="GQ259" s="9"/>
      <c r="GR259" s="9"/>
      <c r="GS259" s="9"/>
      <c r="GT259" s="9"/>
      <c r="GU259" s="9"/>
      <c r="GV259" s="9"/>
      <c r="GW259" s="9"/>
      <c r="GX259" s="9"/>
      <c r="GY259" s="9"/>
      <c r="GZ259" s="9"/>
      <c r="HA259" s="9"/>
      <c r="HB259" s="9"/>
      <c r="HC259" s="9"/>
      <c r="HD259" s="9"/>
      <c r="HE259" s="9"/>
      <c r="HF259" s="9"/>
      <c r="HG259" s="9"/>
      <c r="HH259" s="9"/>
      <c r="HI259" s="9"/>
      <c r="HJ259" s="9"/>
      <c r="HK259" s="9"/>
      <c r="HL259" s="9"/>
      <c r="HM259" s="9"/>
      <c r="HN259" s="9"/>
      <c r="HO259" s="9"/>
      <c r="HP259" s="9"/>
      <c r="HQ259" s="9"/>
      <c r="HR259" s="9"/>
      <c r="HS259" s="9"/>
      <c r="HT259" s="9"/>
      <c r="HU259" s="9"/>
      <c r="HV259" s="9"/>
      <c r="HW259" s="9"/>
      <c r="HX259" s="9"/>
      <c r="HY259" s="9"/>
      <c r="HZ259" s="9"/>
      <c r="IA259" s="9"/>
      <c r="IB259" s="9"/>
      <c r="IC259" s="9"/>
      <c r="ID259" s="9"/>
      <c r="IE259" s="9"/>
      <c r="IF259" s="9"/>
      <c r="IG259" s="9"/>
      <c r="IH259" s="9"/>
      <c r="II259" s="9"/>
      <c r="IJ259" s="9"/>
      <c r="IK259" s="9"/>
      <c r="IL259" s="9"/>
      <c r="IM259" s="9"/>
      <c r="IN259" s="9"/>
      <c r="IO259" s="9"/>
      <c r="IP259" s="9"/>
      <c r="IQ259" s="9"/>
      <c r="IR259" s="9"/>
      <c r="IS259" s="9"/>
      <c r="IT259" s="9"/>
      <c r="IU259" s="9"/>
      <c r="IV259" s="9"/>
      <c r="IW259" s="9"/>
      <c r="IX259" s="9"/>
      <c r="IY259" s="9"/>
      <c r="IZ259" s="9"/>
      <c r="JA259" s="9"/>
      <c r="JB259" s="9"/>
      <c r="JC259" s="9"/>
      <c r="JD259" s="9"/>
      <c r="JE259" s="9"/>
      <c r="JF259" s="9"/>
      <c r="JG259" s="9"/>
      <c r="JH259" s="9"/>
      <c r="JI259" s="9"/>
      <c r="JJ259" s="9"/>
      <c r="JK259" s="9"/>
      <c r="JL259" s="9"/>
      <c r="JM259" s="9"/>
      <c r="JN259" s="9"/>
      <c r="JO259" s="9"/>
      <c r="JP259" s="9"/>
      <c r="JQ259" s="9"/>
      <c r="JR259" s="9"/>
      <c r="JS259" s="9"/>
      <c r="JT259" s="9"/>
      <c r="JU259" s="9"/>
      <c r="JV259" s="9"/>
      <c r="JW259" s="9"/>
      <c r="JX259" s="9"/>
      <c r="JY259" s="9"/>
      <c r="JZ259" s="9"/>
      <c r="KA259" s="9"/>
      <c r="KB259" s="9"/>
      <c r="KC259" s="9"/>
      <c r="KD259" s="9"/>
      <c r="KE259" s="9"/>
      <c r="KF259" s="9"/>
      <c r="KG259" s="9"/>
      <c r="KH259" s="9"/>
      <c r="KI259" s="9"/>
      <c r="KJ259" s="9"/>
      <c r="KK259" s="9"/>
      <c r="KL259" s="9"/>
      <c r="KM259" s="9"/>
      <c r="KN259" s="9"/>
      <c r="KO259" s="9"/>
      <c r="KP259" s="9"/>
      <c r="KQ259" s="9"/>
      <c r="KR259" s="9"/>
      <c r="KS259" s="9"/>
      <c r="KT259" s="9"/>
      <c r="KU259" s="9"/>
      <c r="KV259" s="9"/>
      <c r="KW259" s="9"/>
      <c r="KX259" s="9"/>
      <c r="KY259" s="9"/>
      <c r="KZ259" s="9"/>
      <c r="LA259" s="9"/>
      <c r="LB259" s="9"/>
      <c r="LC259" s="9"/>
      <c r="LD259" s="9"/>
      <c r="LE259" s="9"/>
      <c r="LF259" s="9"/>
      <c r="LG259" s="9"/>
      <c r="LH259" s="9"/>
      <c r="LI259" s="9"/>
      <c r="LJ259" s="9"/>
      <c r="LK259" s="9"/>
      <c r="LL259" s="9"/>
      <c r="LM259" s="9"/>
      <c r="LN259" s="9"/>
      <c r="LO259" s="9"/>
      <c r="LP259" s="9"/>
      <c r="LQ259" s="9"/>
      <c r="LR259" s="9"/>
      <c r="LS259" s="9"/>
      <c r="LT259" s="9"/>
      <c r="LU259" s="9"/>
      <c r="LV259" s="9"/>
      <c r="LW259" s="9"/>
      <c r="LX259" s="9"/>
      <c r="LY259" s="9"/>
      <c r="LZ259" s="9"/>
      <c r="MA259" s="9"/>
      <c r="MB259" s="9"/>
      <c r="MC259" s="9"/>
      <c r="MD259" s="9"/>
      <c r="ME259" s="9"/>
      <c r="MF259" s="9"/>
      <c r="MG259" s="9"/>
      <c r="MH259" s="9"/>
      <c r="MI259" s="9"/>
      <c r="MJ259" s="9"/>
      <c r="MK259" s="9"/>
      <c r="ML259" s="9"/>
      <c r="MM259" s="9"/>
      <c r="MN259" s="9"/>
      <c r="MO259" s="9"/>
      <c r="MP259" s="9"/>
      <c r="MQ259" s="9"/>
      <c r="MR259" s="9"/>
      <c r="MS259" s="9"/>
      <c r="MT259" s="9"/>
      <c r="MU259" s="9"/>
      <c r="MV259" s="9"/>
      <c r="MW259" s="9"/>
      <c r="MX259" s="9"/>
      <c r="MY259" s="9"/>
      <c r="MZ259" s="9"/>
      <c r="NA259" s="9"/>
      <c r="NB259" s="9"/>
      <c r="NC259" s="9"/>
      <c r="ND259" s="9"/>
      <c r="NE259" s="9"/>
      <c r="NF259" s="9"/>
      <c r="NG259" s="9"/>
      <c r="NH259" s="9"/>
      <c r="NI259" s="9"/>
      <c r="NJ259" s="9"/>
      <c r="NK259" s="9"/>
      <c r="NL259" s="9"/>
      <c r="NM259" s="9"/>
      <c r="NN259" s="9"/>
      <c r="NO259" s="9"/>
      <c r="NP259" s="9"/>
      <c r="NQ259" s="9"/>
      <c r="NR259" s="9"/>
      <c r="NS259" s="9"/>
      <c r="NT259" s="9"/>
      <c r="NU259" s="9"/>
      <c r="NV259" s="9"/>
      <c r="NW259" s="9"/>
      <c r="NX259" s="9"/>
      <c r="NY259" s="9"/>
      <c r="NZ259" s="9"/>
      <c r="OA259" s="9"/>
      <c r="OB259" s="9"/>
      <c r="OC259" s="9"/>
      <c r="OD259" s="9"/>
      <c r="OE259" s="9"/>
      <c r="OF259" s="9"/>
      <c r="OG259" s="9"/>
      <c r="OH259" s="9"/>
      <c r="OI259" s="9"/>
      <c r="OJ259" s="9"/>
      <c r="OK259" s="9"/>
      <c r="OL259" s="9"/>
      <c r="OM259" s="9"/>
      <c r="ON259" s="9"/>
      <c r="OO259" s="9"/>
      <c r="OP259" s="9"/>
      <c r="OQ259" s="9"/>
      <c r="OR259" s="9"/>
      <c r="OS259" s="9"/>
      <c r="OT259" s="9"/>
      <c r="OU259" s="9"/>
      <c r="OV259" s="9"/>
      <c r="OW259" s="9"/>
      <c r="OX259" s="9"/>
      <c r="OY259" s="9"/>
      <c r="OZ259" s="9"/>
      <c r="PA259" s="9"/>
      <c r="PB259" s="9"/>
      <c r="PC259" s="9"/>
      <c r="PD259" s="9"/>
      <c r="PE259" s="9"/>
      <c r="PF259" s="9"/>
      <c r="PG259" s="9"/>
      <c r="PH259" s="9"/>
      <c r="PI259" s="9"/>
      <c r="PJ259" s="9"/>
      <c r="PK259" s="9"/>
      <c r="PL259" s="9"/>
      <c r="PM259" s="9"/>
      <c r="PN259" s="9"/>
      <c r="PO259" s="9"/>
      <c r="PP259" s="9"/>
      <c r="PQ259" s="9"/>
      <c r="PR259" s="9"/>
      <c r="PS259" s="9"/>
      <c r="PT259" s="9"/>
      <c r="PU259" s="9"/>
      <c r="PV259" s="9"/>
      <c r="PW259" s="9"/>
      <c r="PX259" s="9"/>
      <c r="PY259" s="9"/>
      <c r="PZ259" s="9"/>
      <c r="QA259" s="9"/>
      <c r="QB259" s="9"/>
      <c r="QC259" s="9"/>
      <c r="QD259" s="9"/>
      <c r="QE259" s="9"/>
      <c r="QF259" s="9"/>
      <c r="QG259" s="9"/>
      <c r="QH259" s="9"/>
      <c r="QI259" s="9"/>
      <c r="QJ259" s="9"/>
      <c r="QK259" s="9"/>
      <c r="QL259" s="9"/>
      <c r="QM259" s="9"/>
      <c r="QN259" s="9"/>
      <c r="QO259" s="9"/>
      <c r="QP259" s="9"/>
      <c r="QQ259" s="9"/>
      <c r="QR259" s="9"/>
      <c r="QS259" s="9"/>
      <c r="QT259" s="9"/>
      <c r="QU259" s="9"/>
      <c r="QV259" s="9"/>
      <c r="QW259" s="9"/>
      <c r="QX259" s="9"/>
      <c r="QY259" s="9"/>
      <c r="QZ259" s="9"/>
      <c r="RA259" s="9"/>
      <c r="RB259" s="9"/>
      <c r="RC259" s="9"/>
      <c r="RD259" s="9"/>
      <c r="RE259" s="9"/>
      <c r="RF259" s="9"/>
      <c r="RG259" s="9"/>
      <c r="RH259" s="9"/>
      <c r="RI259" s="9"/>
      <c r="RJ259" s="9"/>
      <c r="RK259" s="9"/>
      <c r="RL259" s="9"/>
      <c r="RM259" s="9"/>
      <c r="RN259" s="9"/>
      <c r="RO259" s="9"/>
      <c r="RP259" s="9"/>
      <c r="RQ259" s="9"/>
      <c r="RR259" s="9"/>
      <c r="RS259" s="9"/>
      <c r="RT259" s="9"/>
      <c r="RU259" s="9"/>
      <c r="RV259" s="9"/>
      <c r="RW259" s="9"/>
      <c r="RX259" s="9"/>
      <c r="RY259" s="9"/>
      <c r="RZ259" s="9"/>
      <c r="SA259" s="9"/>
      <c r="SB259" s="9"/>
      <c r="SC259" s="9"/>
      <c r="SD259" s="9"/>
      <c r="SE259" s="9"/>
      <c r="SF259" s="9"/>
      <c r="SG259" s="9"/>
      <c r="SH259" s="9"/>
      <c r="SI259" s="9"/>
      <c r="SJ259" s="9"/>
      <c r="SK259" s="9"/>
      <c r="SL259" s="9"/>
      <c r="SM259" s="9"/>
      <c r="SN259" s="9"/>
      <c r="SO259" s="9"/>
      <c r="SP259" s="9"/>
      <c r="SQ259" s="9"/>
      <c r="SR259" s="9"/>
      <c r="SS259" s="9"/>
      <c r="ST259" s="9"/>
      <c r="SU259" s="9"/>
      <c r="SV259" s="9"/>
      <c r="SW259" s="9"/>
      <c r="SX259" s="9"/>
      <c r="SY259" s="9"/>
      <c r="SZ259" s="9"/>
      <c r="TA259" s="9"/>
      <c r="TB259" s="9"/>
      <c r="TC259" s="9"/>
      <c r="TD259" s="9"/>
      <c r="TE259" s="9"/>
      <c r="TF259" s="9"/>
      <c r="TG259" s="9"/>
      <c r="TH259" s="9"/>
      <c r="TI259" s="9"/>
      <c r="TJ259" s="9"/>
      <c r="TK259" s="9"/>
      <c r="TL259" s="9"/>
      <c r="TM259" s="9"/>
      <c r="TN259" s="9"/>
      <c r="TO259" s="9"/>
      <c r="ANB259" s="9"/>
      <c r="ANC259" s="9"/>
      <c r="AND259" s="9"/>
      <c r="ANE259" s="9"/>
      <c r="ANF259" s="9"/>
      <c r="ANG259" s="9"/>
      <c r="ANH259" s="9"/>
      <c r="ANI259" s="9"/>
      <c r="ANJ259" s="9"/>
      <c r="ANK259" s="9"/>
      <c r="ANL259" s="9"/>
      <c r="ANM259" s="9"/>
      <c r="ANN259" s="9"/>
      <c r="ANO259" s="9"/>
      <c r="ANP259" s="9"/>
      <c r="ANQ259" s="9"/>
      <c r="ANR259" s="9"/>
      <c r="ANS259" s="9"/>
      <c r="ANT259" s="9"/>
      <c r="ANU259" s="9"/>
      <c r="ANV259" s="9"/>
      <c r="ANW259" s="9"/>
      <c r="ANX259" s="9"/>
      <c r="ANY259" s="9"/>
      <c r="ANZ259" s="9"/>
      <c r="AOA259" s="9"/>
      <c r="AOB259" s="9"/>
      <c r="AOC259" s="9"/>
      <c r="AOD259" s="9"/>
      <c r="AOE259" s="9"/>
      <c r="AOF259" s="9"/>
      <c r="AOG259" s="9"/>
      <c r="AOH259" s="9"/>
      <c r="AOI259" s="9"/>
      <c r="AOJ259" s="9"/>
      <c r="AOK259" s="9"/>
      <c r="AOL259" s="9"/>
      <c r="AOM259" s="9"/>
      <c r="AON259" s="9"/>
      <c r="AOO259" s="9"/>
      <c r="AOP259" s="9"/>
      <c r="AOQ259" s="9"/>
      <c r="AOR259" s="9"/>
      <c r="AOS259" s="9"/>
      <c r="AOT259" s="9"/>
      <c r="AOU259" s="9"/>
      <c r="AOV259" s="9"/>
      <c r="AOW259" s="9"/>
      <c r="AOX259" s="9"/>
      <c r="AOY259" s="9"/>
      <c r="AOZ259" s="9"/>
      <c r="APA259" s="9"/>
      <c r="APB259" s="9"/>
      <c r="APC259" s="9"/>
      <c r="APD259" s="9"/>
      <c r="APE259" s="9"/>
      <c r="APF259" s="9"/>
      <c r="APG259" s="9"/>
      <c r="APH259" s="9"/>
      <c r="API259" s="9"/>
      <c r="APJ259" s="9"/>
      <c r="APK259" s="9"/>
      <c r="APL259" s="9"/>
      <c r="APM259" s="9"/>
      <c r="APN259" s="9"/>
      <c r="APO259" s="9"/>
      <c r="APP259" s="9"/>
      <c r="APQ259" s="9"/>
      <c r="APR259" s="9"/>
      <c r="APS259" s="9"/>
      <c r="APT259" s="9"/>
      <c r="APU259" s="9"/>
      <c r="APV259" s="9"/>
      <c r="APW259" s="9"/>
      <c r="APX259" s="9"/>
      <c r="APY259" s="9"/>
      <c r="APZ259" s="9"/>
      <c r="AQA259" s="9"/>
      <c r="AQB259" s="9"/>
      <c r="AQC259" s="9"/>
      <c r="AQD259" s="9"/>
      <c r="AQE259" s="9"/>
      <c r="AQF259" s="9"/>
      <c r="AQG259" s="9"/>
      <c r="AQH259" s="9"/>
      <c r="AQI259" s="9"/>
      <c r="AQJ259" s="9"/>
      <c r="AQK259" s="9"/>
      <c r="AQL259" s="9"/>
      <c r="AQM259" s="9"/>
      <c r="AQN259" s="9"/>
      <c r="AQO259" s="9"/>
      <c r="AQP259" s="9"/>
      <c r="AQQ259" s="9"/>
      <c r="AQR259" s="9"/>
      <c r="AQS259" s="9"/>
      <c r="AQT259" s="9"/>
      <c r="AQU259" s="9"/>
      <c r="AQV259" s="9"/>
      <c r="AQW259" s="9"/>
      <c r="AQX259" s="9"/>
      <c r="AQY259" s="9"/>
      <c r="AQZ259" s="9"/>
      <c r="ARA259" s="9"/>
      <c r="ARB259" s="9"/>
      <c r="ARC259" s="9"/>
      <c r="ARD259" s="9"/>
      <c r="ARE259" s="9"/>
      <c r="ARF259" s="9"/>
      <c r="ARG259" s="9"/>
      <c r="ARH259" s="9"/>
      <c r="ARI259" s="9"/>
      <c r="ARJ259" s="9"/>
      <c r="ARK259" s="9"/>
      <c r="ARL259" s="9"/>
      <c r="ARM259" s="9"/>
      <c r="ARN259" s="9"/>
      <c r="ARO259" s="9"/>
      <c r="ARP259" s="9"/>
      <c r="ARQ259" s="9"/>
      <c r="ARR259" s="9"/>
      <c r="ARS259" s="9"/>
      <c r="ART259" s="9"/>
      <c r="ARU259" s="9"/>
      <c r="ARV259" s="9"/>
      <c r="ARW259" s="9"/>
      <c r="ARX259" s="9"/>
      <c r="ARY259" s="9"/>
      <c r="ARZ259" s="9"/>
      <c r="ASA259" s="9"/>
      <c r="ASB259" s="9"/>
      <c r="ASC259" s="9"/>
      <c r="ASD259" s="9"/>
      <c r="ASE259" s="9"/>
      <c r="ASF259" s="9"/>
      <c r="ASG259" s="9"/>
      <c r="ASH259" s="9"/>
      <c r="ASI259" s="9"/>
      <c r="ASJ259" s="9"/>
      <c r="ASK259" s="9"/>
      <c r="ASL259" s="9"/>
      <c r="ASM259" s="9"/>
      <c r="ASN259" s="9"/>
      <c r="ASO259" s="9"/>
      <c r="ASP259" s="9"/>
      <c r="ASQ259" s="9"/>
      <c r="ASR259" s="9"/>
      <c r="ASS259" s="9"/>
      <c r="AST259" s="9"/>
      <c r="ASU259" s="9"/>
      <c r="ASV259" s="9"/>
      <c r="ASW259" s="9"/>
      <c r="ASX259" s="9"/>
      <c r="ASY259" s="9"/>
      <c r="ASZ259" s="9"/>
      <c r="ATA259" s="9"/>
      <c r="ATB259" s="9"/>
      <c r="ATC259" s="9"/>
      <c r="ATD259" s="9"/>
      <c r="ATE259" s="9"/>
      <c r="ATF259" s="9"/>
      <c r="ATG259" s="9"/>
      <c r="ATH259" s="9"/>
      <c r="ATI259" s="9"/>
      <c r="ATJ259" s="9"/>
      <c r="ATK259" s="9"/>
      <c r="ATL259" s="9"/>
      <c r="ATM259" s="9"/>
      <c r="ATN259" s="9"/>
      <c r="ATO259" s="9"/>
      <c r="ATP259" s="9"/>
      <c r="ATQ259" s="9"/>
      <c r="ATR259" s="9"/>
      <c r="ATS259" s="9"/>
      <c r="ATT259" s="9"/>
      <c r="ATU259" s="9"/>
      <c r="ATV259" s="9"/>
      <c r="ATW259" s="9"/>
      <c r="ATX259" s="9"/>
      <c r="ATY259" s="9"/>
      <c r="ATZ259" s="9"/>
      <c r="AUA259" s="9"/>
      <c r="AUB259" s="9"/>
      <c r="AUC259" s="9"/>
      <c r="AUD259" s="9"/>
      <c r="AUE259" s="9"/>
      <c r="AUF259" s="9"/>
      <c r="AUG259" s="9"/>
      <c r="AUH259" s="9"/>
      <c r="AUI259" s="9"/>
      <c r="AUJ259" s="9"/>
      <c r="AUK259" s="9"/>
      <c r="AUL259" s="9"/>
      <c r="AUM259" s="9"/>
      <c r="AUN259" s="9"/>
      <c r="AUO259" s="9"/>
      <c r="AUP259" s="9"/>
      <c r="AUQ259" s="9"/>
      <c r="AUR259" s="9"/>
      <c r="AUS259" s="9"/>
      <c r="AUT259" s="9"/>
      <c r="AUU259" s="9"/>
      <c r="AUV259" s="9"/>
      <c r="AUW259" s="9"/>
      <c r="AUX259" s="9"/>
      <c r="AUY259" s="9"/>
      <c r="AUZ259" s="9"/>
      <c r="AVA259" s="9"/>
      <c r="AVB259" s="9"/>
      <c r="AVC259" s="9"/>
      <c r="AVD259" s="9"/>
      <c r="AVE259" s="9"/>
      <c r="AVF259" s="9"/>
      <c r="AVG259" s="9"/>
      <c r="AVH259" s="9"/>
      <c r="AVI259" s="9"/>
      <c r="AVJ259" s="9"/>
      <c r="AVK259" s="9"/>
      <c r="AVL259" s="9"/>
      <c r="AVM259" s="9"/>
      <c r="AVN259" s="9"/>
      <c r="AVO259" s="9"/>
      <c r="AVP259" s="9"/>
      <c r="AVQ259" s="9"/>
      <c r="AVR259" s="9"/>
      <c r="AVS259" s="9"/>
      <c r="AVT259" s="9"/>
      <c r="AVU259" s="9"/>
      <c r="AVV259" s="9"/>
      <c r="AVW259" s="9"/>
      <c r="AVX259" s="9"/>
      <c r="AVY259" s="9"/>
      <c r="AVZ259" s="9"/>
      <c r="AWA259" s="9"/>
      <c r="AWB259" s="9"/>
      <c r="AWC259" s="9"/>
      <c r="AWD259" s="9"/>
      <c r="AWE259" s="9"/>
      <c r="AWF259" s="9"/>
      <c r="AWG259" s="9"/>
      <c r="AWH259" s="9"/>
      <c r="AWI259" s="9"/>
      <c r="AWJ259" s="9"/>
      <c r="AWK259" s="9"/>
      <c r="AWL259" s="9"/>
      <c r="AWM259" s="9"/>
      <c r="AWN259" s="9"/>
      <c r="AWO259" s="9"/>
      <c r="AWP259" s="9"/>
      <c r="AWQ259" s="9"/>
      <c r="AWR259" s="9"/>
      <c r="AWS259" s="9"/>
      <c r="AWT259" s="9"/>
      <c r="AWU259" s="9"/>
      <c r="AWV259" s="9"/>
      <c r="AWW259" s="9"/>
      <c r="AWX259" s="9"/>
      <c r="AWY259" s="9"/>
      <c r="AWZ259" s="9"/>
      <c r="AXA259" s="9"/>
      <c r="AXB259" s="9"/>
      <c r="AXC259" s="9"/>
      <c r="AXD259" s="9"/>
      <c r="AXE259" s="9"/>
      <c r="AXF259" s="9"/>
      <c r="AXG259" s="9"/>
      <c r="AXH259" s="9"/>
      <c r="AXI259" s="9"/>
      <c r="AXJ259" s="9"/>
      <c r="AXK259" s="9"/>
      <c r="AXL259" s="9"/>
      <c r="AXM259" s="9"/>
      <c r="AXN259" s="9"/>
      <c r="AXO259" s="9"/>
      <c r="AXP259" s="9"/>
      <c r="AXQ259" s="9"/>
      <c r="AXR259" s="9"/>
      <c r="AXS259" s="9"/>
      <c r="AXT259" s="9"/>
      <c r="AXU259" s="9"/>
      <c r="AXV259" s="9"/>
      <c r="AXW259" s="9"/>
      <c r="AXX259" s="9"/>
      <c r="AXY259" s="9"/>
      <c r="AXZ259" s="9"/>
      <c r="AYA259" s="9"/>
      <c r="AYB259" s="9"/>
      <c r="AYC259" s="9"/>
      <c r="AYD259" s="9"/>
      <c r="AYE259" s="9"/>
      <c r="AYF259" s="9"/>
      <c r="AYG259" s="9"/>
      <c r="AYH259" s="9"/>
      <c r="AYI259" s="9"/>
      <c r="AYJ259" s="9"/>
      <c r="AYK259" s="9"/>
      <c r="AYL259" s="9"/>
      <c r="AYM259" s="9"/>
      <c r="AYN259" s="9"/>
      <c r="AYO259" s="9"/>
      <c r="AYP259" s="9"/>
      <c r="AYQ259" s="9"/>
      <c r="AYR259" s="9"/>
      <c r="AYS259" s="9"/>
      <c r="AYT259" s="9"/>
      <c r="AYU259" s="9"/>
      <c r="AYV259" s="9"/>
      <c r="AYW259" s="9"/>
      <c r="AYX259" s="9"/>
      <c r="AYY259" s="9"/>
      <c r="AYZ259" s="9"/>
      <c r="AZA259" s="9"/>
      <c r="AZB259" s="9"/>
      <c r="AZC259" s="9"/>
      <c r="AZD259" s="9"/>
      <c r="AZE259" s="9"/>
      <c r="AZF259" s="9"/>
      <c r="AZG259" s="9"/>
      <c r="AZH259" s="9"/>
      <c r="AZI259" s="9"/>
      <c r="AZJ259" s="9"/>
      <c r="AZK259" s="9"/>
      <c r="AZL259" s="9"/>
      <c r="AZM259" s="9"/>
      <c r="AZN259" s="9"/>
      <c r="AZO259" s="9"/>
      <c r="AZP259" s="9"/>
      <c r="AZQ259" s="9"/>
      <c r="AZR259" s="9"/>
      <c r="AZS259" s="9"/>
      <c r="AZT259" s="9"/>
      <c r="AZU259" s="9"/>
      <c r="AZV259" s="9"/>
      <c r="AZW259" s="9"/>
      <c r="AZX259" s="9"/>
      <c r="AZY259" s="9"/>
      <c r="AZZ259" s="9"/>
      <c r="BAA259" s="9"/>
      <c r="BAB259" s="9"/>
      <c r="BAC259" s="9"/>
      <c r="BAD259" s="9"/>
      <c r="BAE259" s="9"/>
      <c r="BAF259" s="9"/>
      <c r="BAG259" s="9"/>
      <c r="BAH259" s="9"/>
      <c r="BAI259" s="9"/>
      <c r="BAJ259" s="9"/>
      <c r="BAK259" s="9"/>
      <c r="BAL259" s="9"/>
      <c r="BAM259" s="9"/>
      <c r="BAN259" s="9"/>
      <c r="BAO259" s="9"/>
      <c r="BAP259" s="9"/>
      <c r="BAQ259" s="9"/>
      <c r="BAR259" s="9"/>
      <c r="BAS259" s="9"/>
      <c r="BAT259" s="9"/>
      <c r="BAU259" s="9"/>
      <c r="BAV259" s="9"/>
      <c r="BAW259" s="9"/>
      <c r="BAX259" s="9"/>
      <c r="BAY259" s="9"/>
      <c r="BAZ259" s="9"/>
      <c r="BBA259" s="9"/>
      <c r="BBB259" s="9"/>
      <c r="BBC259" s="9"/>
      <c r="BBD259" s="9"/>
      <c r="BBE259" s="9"/>
      <c r="BBF259" s="9"/>
      <c r="BBG259" s="9"/>
      <c r="BBH259" s="9"/>
      <c r="BBI259" s="9"/>
      <c r="BBJ259" s="9"/>
      <c r="BBK259" s="9"/>
      <c r="BBL259" s="9"/>
      <c r="BBM259" s="9"/>
      <c r="BBN259" s="9"/>
      <c r="BBO259" s="9"/>
      <c r="BBP259" s="9"/>
      <c r="BBQ259" s="9"/>
      <c r="BBR259" s="9"/>
      <c r="BBS259" s="9"/>
      <c r="BBT259" s="9"/>
      <c r="BBU259" s="9"/>
      <c r="BBV259" s="9"/>
      <c r="BBW259" s="9"/>
      <c r="BBX259" s="9"/>
      <c r="BBY259" s="9"/>
      <c r="BBZ259" s="9"/>
      <c r="BCA259" s="9"/>
      <c r="BCB259" s="9"/>
      <c r="BCC259" s="9"/>
      <c r="BCD259" s="9"/>
      <c r="BCE259" s="9"/>
      <c r="BCF259" s="9"/>
      <c r="BCG259" s="9"/>
      <c r="BCH259" s="9"/>
      <c r="BCI259" s="9"/>
      <c r="BCJ259" s="9"/>
      <c r="BCK259" s="9"/>
      <c r="BCL259" s="9"/>
      <c r="BCM259" s="9"/>
      <c r="BCN259" s="9"/>
      <c r="BCO259" s="9"/>
      <c r="BCP259" s="9"/>
      <c r="BCQ259" s="9"/>
      <c r="BCR259" s="9"/>
      <c r="BCS259" s="9"/>
      <c r="BCT259" s="9"/>
      <c r="BCU259" s="9"/>
      <c r="BCV259" s="9"/>
      <c r="BCW259" s="9"/>
      <c r="BCX259" s="9"/>
      <c r="BCY259" s="9"/>
      <c r="BCZ259" s="9"/>
      <c r="BDA259" s="9"/>
      <c r="BDB259" s="9"/>
      <c r="BDC259" s="9"/>
      <c r="BDD259" s="9"/>
      <c r="BDE259" s="9"/>
      <c r="BDF259" s="9"/>
      <c r="BDG259" s="9"/>
      <c r="BDH259" s="9"/>
      <c r="BDI259" s="9"/>
      <c r="BDJ259" s="9"/>
      <c r="BDK259" s="9"/>
      <c r="BDL259" s="9"/>
      <c r="BDM259" s="9"/>
      <c r="BDN259" s="9"/>
      <c r="BDO259" s="9"/>
      <c r="BDP259" s="9"/>
      <c r="BDQ259" s="9"/>
      <c r="BDR259" s="9"/>
      <c r="BDS259" s="9"/>
      <c r="BDT259" s="9"/>
      <c r="BDU259" s="9"/>
      <c r="BDV259" s="9"/>
      <c r="BDW259" s="9"/>
      <c r="BDX259" s="9"/>
      <c r="BDY259" s="9"/>
      <c r="BDZ259" s="9"/>
      <c r="BEA259" s="9"/>
      <c r="BEB259" s="9"/>
      <c r="BEC259" s="9"/>
      <c r="BED259" s="9"/>
      <c r="BEE259" s="9"/>
      <c r="BEF259" s="9"/>
      <c r="BEG259" s="9"/>
      <c r="BEH259" s="9"/>
      <c r="BEI259" s="9"/>
      <c r="BEJ259" s="9"/>
      <c r="BEK259" s="9"/>
      <c r="BEL259" s="9"/>
      <c r="BEM259" s="9"/>
      <c r="BEN259" s="9"/>
      <c r="BEO259" s="9"/>
      <c r="BEP259" s="9"/>
      <c r="BEQ259" s="9"/>
      <c r="BER259" s="9"/>
      <c r="BES259" s="9"/>
      <c r="BET259" s="9"/>
      <c r="BEU259" s="9"/>
      <c r="BEV259" s="9"/>
      <c r="BEW259" s="9"/>
      <c r="BEX259" s="9"/>
      <c r="BEY259" s="9"/>
      <c r="BEZ259" s="9"/>
      <c r="BFA259" s="9"/>
      <c r="BFB259" s="9"/>
      <c r="BFC259" s="9"/>
      <c r="BFD259" s="9"/>
      <c r="BFE259" s="9"/>
      <c r="BFF259" s="9"/>
      <c r="BFG259" s="9"/>
      <c r="BFH259" s="9"/>
      <c r="BFI259" s="9"/>
      <c r="BFJ259" s="9"/>
      <c r="BFK259" s="9"/>
      <c r="BFL259" s="9"/>
      <c r="BFM259" s="9"/>
      <c r="BFN259" s="9"/>
      <c r="BFO259" s="9"/>
      <c r="BFP259" s="9"/>
      <c r="BFQ259" s="9"/>
      <c r="BFR259" s="9"/>
      <c r="BFS259" s="9"/>
      <c r="BFT259" s="9"/>
      <c r="BFU259" s="9"/>
      <c r="BFV259" s="9"/>
      <c r="BFW259" s="9"/>
      <c r="BFX259" s="9"/>
      <c r="BFY259" s="9"/>
      <c r="BFZ259" s="9"/>
      <c r="BGA259" s="9"/>
      <c r="BGB259" s="9"/>
      <c r="BGC259" s="9"/>
      <c r="BGD259" s="9"/>
      <c r="BGE259" s="9"/>
      <c r="BGF259" s="9"/>
      <c r="BGG259" s="9"/>
      <c r="BGH259" s="9"/>
      <c r="BGI259" s="9"/>
      <c r="BGJ259" s="9"/>
      <c r="BGK259" s="9"/>
      <c r="BGL259" s="9"/>
      <c r="BGM259" s="9"/>
      <c r="BGN259" s="9"/>
      <c r="BGO259" s="9"/>
      <c r="BGP259" s="9"/>
      <c r="BGQ259" s="9"/>
      <c r="BGR259" s="9"/>
      <c r="BGS259" s="9"/>
      <c r="BGT259" s="9"/>
      <c r="BGU259" s="9"/>
      <c r="BGV259" s="9"/>
      <c r="BGW259" s="9"/>
      <c r="BGX259" s="9"/>
      <c r="BGY259" s="9"/>
      <c r="BGZ259" s="9"/>
      <c r="BHA259" s="9"/>
      <c r="BHB259" s="9"/>
      <c r="BHC259" s="9"/>
      <c r="BHD259" s="9"/>
      <c r="BHE259" s="9"/>
      <c r="BHF259" s="9"/>
      <c r="BHG259" s="9"/>
      <c r="BHH259" s="9"/>
      <c r="BHI259" s="9"/>
      <c r="BHJ259" s="9"/>
      <c r="BHK259" s="9"/>
      <c r="BHL259" s="9"/>
      <c r="BHM259" s="9"/>
      <c r="BHN259" s="9"/>
      <c r="BHO259" s="9"/>
      <c r="BHP259" s="9"/>
      <c r="BHQ259" s="9"/>
      <c r="BHR259" s="9"/>
      <c r="BHS259" s="9"/>
      <c r="BHT259" s="9"/>
      <c r="BHU259" s="9"/>
      <c r="BHV259" s="9"/>
      <c r="BHW259" s="9"/>
      <c r="BHX259" s="9"/>
      <c r="BHY259" s="9"/>
      <c r="BHZ259" s="9"/>
      <c r="BIA259" s="9"/>
      <c r="BIB259" s="9"/>
      <c r="BIC259" s="9"/>
      <c r="BID259" s="9"/>
      <c r="BIE259" s="9"/>
      <c r="BIF259" s="9"/>
      <c r="BIG259" s="9"/>
      <c r="BIH259" s="9"/>
      <c r="BII259" s="9"/>
      <c r="BIJ259" s="9"/>
      <c r="BIK259" s="9"/>
      <c r="BIL259" s="9"/>
      <c r="BIM259" s="9"/>
      <c r="BIN259" s="9"/>
      <c r="BIO259" s="9"/>
      <c r="BIP259" s="9"/>
      <c r="BIQ259" s="9"/>
      <c r="BIR259" s="9"/>
      <c r="BIS259" s="9"/>
      <c r="BIT259" s="9"/>
      <c r="BIU259" s="9"/>
      <c r="BIV259" s="9"/>
      <c r="BIW259" s="9"/>
      <c r="BIX259" s="9"/>
      <c r="BIY259" s="9"/>
      <c r="BIZ259" s="9"/>
      <c r="BJA259" s="9"/>
      <c r="BJB259" s="9"/>
      <c r="BJC259" s="9"/>
      <c r="BJD259" s="9"/>
      <c r="BJE259" s="9"/>
      <c r="BJF259" s="9"/>
      <c r="BJG259" s="9"/>
      <c r="BJH259" s="9"/>
      <c r="BJI259" s="9"/>
      <c r="BJJ259" s="9"/>
      <c r="BJK259" s="9"/>
      <c r="BJL259" s="9"/>
      <c r="BJM259" s="9"/>
      <c r="BJN259" s="9"/>
      <c r="BJO259" s="9"/>
      <c r="BJP259" s="9"/>
      <c r="BJQ259" s="9"/>
      <c r="BJR259" s="9"/>
      <c r="BJS259" s="9"/>
      <c r="BJT259" s="9"/>
      <c r="BJU259" s="9"/>
      <c r="BJV259" s="9"/>
      <c r="BJW259" s="9"/>
      <c r="BJX259" s="9"/>
      <c r="BJY259" s="9"/>
      <c r="BJZ259" s="9"/>
      <c r="BKA259" s="9"/>
      <c r="BKB259" s="9"/>
      <c r="BKC259" s="9"/>
      <c r="BKD259" s="9"/>
      <c r="BKE259" s="9"/>
      <c r="BKF259" s="9"/>
      <c r="BKG259" s="9"/>
      <c r="BKH259" s="9"/>
      <c r="BKI259" s="9"/>
      <c r="BKJ259" s="9"/>
      <c r="BKK259" s="9"/>
      <c r="BKL259" s="9"/>
      <c r="BKM259" s="9"/>
      <c r="BKN259" s="9"/>
      <c r="BKO259" s="9"/>
      <c r="BKP259" s="9"/>
      <c r="BKQ259" s="9"/>
      <c r="BKR259" s="9"/>
      <c r="BKS259" s="9"/>
      <c r="BKT259" s="9"/>
      <c r="BKU259" s="9"/>
      <c r="BKV259" s="9"/>
      <c r="BKW259" s="9"/>
      <c r="BKX259" s="9"/>
      <c r="BKY259" s="9"/>
      <c r="BKZ259" s="9"/>
      <c r="BLA259" s="9"/>
      <c r="BLB259" s="9"/>
      <c r="BLC259" s="9"/>
      <c r="BLD259" s="9"/>
      <c r="BLE259" s="9"/>
      <c r="BLF259" s="9"/>
      <c r="BLG259" s="9"/>
      <c r="BLH259" s="9"/>
      <c r="BLI259" s="9"/>
      <c r="BLJ259" s="9"/>
      <c r="BLK259" s="9"/>
      <c r="BLL259" s="9"/>
      <c r="BLM259" s="9"/>
      <c r="BLN259" s="9"/>
      <c r="BLO259" s="9"/>
      <c r="BLP259" s="9"/>
      <c r="BLQ259" s="9"/>
      <c r="BLR259" s="9"/>
      <c r="BLS259" s="9"/>
      <c r="BLT259" s="9"/>
      <c r="BLU259" s="9"/>
      <c r="BLV259" s="9"/>
      <c r="BLW259" s="9"/>
      <c r="BLX259" s="9"/>
      <c r="BLY259" s="9"/>
      <c r="BLZ259" s="9"/>
      <c r="BMA259" s="9"/>
      <c r="BMB259" s="9"/>
      <c r="BMC259" s="9"/>
      <c r="BMD259" s="9"/>
      <c r="BME259" s="9"/>
      <c r="BMF259" s="9"/>
      <c r="BMG259" s="9"/>
      <c r="BMH259" s="9"/>
      <c r="BMI259" s="9"/>
      <c r="BMJ259" s="9"/>
      <c r="BMK259" s="9"/>
      <c r="BML259" s="9"/>
      <c r="BMM259" s="9"/>
      <c r="BMN259" s="9"/>
      <c r="BMO259" s="9"/>
      <c r="BMP259" s="9"/>
      <c r="BMQ259" s="9"/>
      <c r="BMR259" s="9"/>
      <c r="BMS259" s="9"/>
      <c r="BMT259" s="9"/>
      <c r="BMU259" s="9"/>
      <c r="BMV259" s="9"/>
      <c r="BMW259" s="9"/>
      <c r="BMX259" s="9"/>
      <c r="BMY259" s="9"/>
      <c r="BMZ259" s="9"/>
      <c r="BNA259" s="9"/>
      <c r="BNB259" s="9"/>
      <c r="BNC259" s="9"/>
      <c r="BND259" s="9"/>
    </row>
    <row r="260" ht="14.25" customHeight="1">
      <c r="A260" s="9">
        <v>21.0</v>
      </c>
      <c r="B260" s="9" t="s">
        <v>11947</v>
      </c>
      <c r="C260" s="9" t="s">
        <v>11948</v>
      </c>
      <c r="D260" s="9" t="s">
        <v>11948</v>
      </c>
      <c r="E260" s="9"/>
      <c r="F260" s="9">
        <v>2.0</v>
      </c>
      <c r="G260" s="9" t="s">
        <v>14025</v>
      </c>
      <c r="H260" s="9"/>
      <c r="I260" s="9"/>
      <c r="J260" s="9"/>
      <c r="K260" s="9"/>
      <c r="L260" s="9">
        <v>1.0</v>
      </c>
      <c r="M260" s="9">
        <v>1.0</v>
      </c>
      <c r="N260" s="9"/>
      <c r="O260" s="9"/>
      <c r="P260" s="9">
        <v>0.0</v>
      </c>
      <c r="Q260" s="9" t="s">
        <v>14026</v>
      </c>
      <c r="R260" s="9"/>
      <c r="S260" s="9" t="s">
        <v>757</v>
      </c>
      <c r="T260" s="9" t="s">
        <v>3619</v>
      </c>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9"/>
      <c r="DH260" s="9"/>
      <c r="DI260" s="9"/>
      <c r="DJ260" s="9"/>
      <c r="DK260" s="9"/>
      <c r="DL260" s="9"/>
      <c r="DM260" s="9"/>
      <c r="DN260" s="9"/>
      <c r="DO260" s="9"/>
      <c r="DP260" s="9"/>
      <c r="DQ260" s="9"/>
      <c r="DR260" s="9"/>
      <c r="DS260" s="9"/>
      <c r="DT260" s="9"/>
      <c r="DU260" s="9"/>
      <c r="DV260" s="9"/>
      <c r="DW260" s="9"/>
      <c r="DX260" s="9"/>
      <c r="DY260" s="9"/>
      <c r="DZ260" s="9"/>
      <c r="EA260" s="9"/>
      <c r="EB260" s="9"/>
      <c r="EC260" s="9"/>
      <c r="ED260" s="9"/>
      <c r="EE260" s="9"/>
      <c r="EF260" s="9"/>
      <c r="EG260" s="9"/>
      <c r="EH260" s="9"/>
      <c r="EI260" s="9"/>
      <c r="EJ260" s="9"/>
      <c r="EK260" s="9"/>
      <c r="EL260" s="9"/>
      <c r="EM260" s="9"/>
      <c r="EN260" s="9"/>
      <c r="EO260" s="9"/>
      <c r="EP260" s="9"/>
      <c r="EQ260" s="9"/>
      <c r="ER260" s="9"/>
      <c r="ES260" s="9"/>
      <c r="ET260" s="9"/>
      <c r="EU260" s="9"/>
      <c r="EV260" s="9"/>
      <c r="EW260" s="9"/>
      <c r="EX260" s="9"/>
      <c r="EY260" s="9"/>
      <c r="EZ260" s="9"/>
      <c r="FA260" s="9"/>
      <c r="FB260" s="9"/>
      <c r="FC260" s="9"/>
      <c r="FD260" s="9"/>
      <c r="FE260" s="9"/>
      <c r="FF260" s="9"/>
      <c r="FG260" s="9"/>
      <c r="FH260" s="9"/>
      <c r="FI260" s="9"/>
      <c r="FJ260" s="9"/>
      <c r="FK260" s="9"/>
      <c r="FL260" s="9"/>
      <c r="FM260" s="9"/>
      <c r="FN260" s="9"/>
      <c r="FO260" s="9"/>
      <c r="FP260" s="9"/>
      <c r="FQ260" s="9"/>
      <c r="FR260" s="9"/>
      <c r="FS260" s="9"/>
      <c r="FT260" s="9"/>
      <c r="FU260" s="9"/>
      <c r="FV260" s="9"/>
      <c r="FW260" s="9"/>
      <c r="FX260" s="9"/>
      <c r="FY260" s="9"/>
      <c r="FZ260" s="9"/>
      <c r="GA260" s="9"/>
      <c r="GB260" s="9"/>
      <c r="GC260" s="9"/>
      <c r="GD260" s="9"/>
      <c r="GE260" s="9"/>
      <c r="GF260" s="9"/>
      <c r="GG260" s="9"/>
      <c r="GH260" s="9"/>
      <c r="GI260" s="9"/>
      <c r="GJ260" s="9"/>
      <c r="GK260" s="9"/>
      <c r="GL260" s="9"/>
      <c r="GM260" s="9"/>
      <c r="GN260" s="9"/>
      <c r="GO260" s="9"/>
      <c r="GP260" s="9"/>
      <c r="GQ260" s="9"/>
      <c r="GR260" s="9"/>
      <c r="GS260" s="9"/>
      <c r="GT260" s="9"/>
      <c r="GU260" s="9"/>
      <c r="GV260" s="9"/>
      <c r="GW260" s="9"/>
      <c r="GX260" s="9"/>
      <c r="GY260" s="9"/>
      <c r="GZ260" s="9"/>
      <c r="HA260" s="9"/>
      <c r="HB260" s="9"/>
      <c r="HC260" s="9"/>
      <c r="HD260" s="9"/>
      <c r="HE260" s="9"/>
      <c r="HF260" s="9"/>
      <c r="HG260" s="9"/>
      <c r="HH260" s="9"/>
      <c r="HI260" s="9"/>
      <c r="HJ260" s="9"/>
      <c r="HK260" s="9"/>
      <c r="HL260" s="9"/>
      <c r="HM260" s="9"/>
      <c r="HN260" s="9"/>
      <c r="HO260" s="9"/>
      <c r="HP260" s="9"/>
      <c r="HQ260" s="9"/>
      <c r="HR260" s="9"/>
      <c r="HS260" s="9"/>
      <c r="HT260" s="9"/>
      <c r="HU260" s="9"/>
      <c r="HV260" s="9"/>
      <c r="HW260" s="9"/>
      <c r="HX260" s="9"/>
      <c r="HY260" s="9"/>
      <c r="HZ260" s="9"/>
      <c r="IA260" s="9"/>
      <c r="IB260" s="9"/>
      <c r="IC260" s="9"/>
      <c r="ID260" s="9"/>
      <c r="IE260" s="9"/>
      <c r="IF260" s="9"/>
      <c r="IG260" s="9"/>
      <c r="IH260" s="9"/>
      <c r="II260" s="9"/>
      <c r="IJ260" s="9"/>
      <c r="IK260" s="9"/>
      <c r="IL260" s="9"/>
      <c r="IM260" s="9"/>
      <c r="IN260" s="9"/>
      <c r="IO260" s="9"/>
      <c r="IP260" s="9"/>
      <c r="IQ260" s="9"/>
      <c r="IR260" s="9"/>
      <c r="IS260" s="9"/>
      <c r="IT260" s="9"/>
      <c r="IU260" s="9"/>
      <c r="IV260" s="9"/>
      <c r="IW260" s="9"/>
      <c r="IX260" s="9"/>
      <c r="IY260" s="9"/>
      <c r="IZ260" s="9"/>
      <c r="JA260" s="9"/>
      <c r="JB260" s="9"/>
      <c r="JC260" s="9"/>
      <c r="JD260" s="9"/>
      <c r="JE260" s="9"/>
      <c r="JF260" s="9"/>
      <c r="JG260" s="9"/>
      <c r="JH260" s="9"/>
      <c r="JI260" s="9"/>
      <c r="JJ260" s="9"/>
      <c r="JK260" s="9"/>
      <c r="JL260" s="9"/>
      <c r="JM260" s="9"/>
      <c r="JN260" s="9"/>
      <c r="JO260" s="9"/>
      <c r="JP260" s="9"/>
      <c r="JQ260" s="9"/>
      <c r="JR260" s="9"/>
      <c r="JS260" s="9"/>
      <c r="JT260" s="9"/>
      <c r="JU260" s="9"/>
      <c r="JV260" s="9"/>
      <c r="JW260" s="9"/>
      <c r="JX260" s="9"/>
      <c r="JY260" s="9"/>
      <c r="JZ260" s="9"/>
      <c r="KA260" s="9"/>
      <c r="KB260" s="9"/>
      <c r="KC260" s="9"/>
      <c r="KD260" s="9"/>
      <c r="KE260" s="9"/>
      <c r="KF260" s="9"/>
      <c r="KG260" s="9"/>
      <c r="KH260" s="9"/>
      <c r="KI260" s="9"/>
      <c r="KJ260" s="9"/>
      <c r="KK260" s="9"/>
      <c r="KL260" s="9"/>
      <c r="KM260" s="9"/>
      <c r="KN260" s="9"/>
      <c r="KO260" s="9"/>
      <c r="KP260" s="9"/>
      <c r="KQ260" s="9"/>
      <c r="KR260" s="9"/>
      <c r="KS260" s="9"/>
      <c r="KT260" s="9"/>
      <c r="KU260" s="9"/>
      <c r="KV260" s="9"/>
      <c r="KW260" s="9"/>
      <c r="KX260" s="9"/>
      <c r="KY260" s="9"/>
      <c r="KZ260" s="9"/>
      <c r="LA260" s="9"/>
      <c r="LB260" s="9"/>
      <c r="LC260" s="9"/>
      <c r="LD260" s="9"/>
      <c r="LE260" s="9"/>
      <c r="LF260" s="9"/>
      <c r="LG260" s="9"/>
      <c r="LH260" s="9"/>
      <c r="LI260" s="9"/>
      <c r="LJ260" s="9"/>
      <c r="LK260" s="9"/>
      <c r="LL260" s="9"/>
      <c r="LM260" s="9"/>
      <c r="LN260" s="9"/>
      <c r="LO260" s="9"/>
      <c r="LP260" s="9"/>
      <c r="LQ260" s="9"/>
      <c r="LR260" s="9"/>
      <c r="LS260" s="9"/>
      <c r="LT260" s="9"/>
      <c r="LU260" s="9"/>
      <c r="LV260" s="9"/>
      <c r="LW260" s="9"/>
      <c r="LX260" s="9"/>
      <c r="LY260" s="9"/>
      <c r="LZ260" s="9"/>
      <c r="MA260" s="9"/>
      <c r="MB260" s="9"/>
      <c r="MC260" s="9"/>
      <c r="MD260" s="9"/>
      <c r="ME260" s="9"/>
      <c r="MF260" s="9"/>
      <c r="MG260" s="9"/>
      <c r="MH260" s="9"/>
      <c r="MI260" s="9"/>
      <c r="MJ260" s="9"/>
      <c r="MK260" s="9"/>
      <c r="ML260" s="9"/>
      <c r="MM260" s="9"/>
      <c r="MN260" s="9"/>
      <c r="MO260" s="9"/>
      <c r="MP260" s="9"/>
      <c r="MQ260" s="9"/>
      <c r="MR260" s="9"/>
      <c r="MS260" s="9"/>
      <c r="MT260" s="9"/>
      <c r="MU260" s="9"/>
      <c r="MV260" s="9"/>
      <c r="MW260" s="9"/>
      <c r="MX260" s="9"/>
      <c r="MY260" s="9"/>
      <c r="MZ260" s="9"/>
      <c r="NA260" s="9"/>
      <c r="NB260" s="9"/>
      <c r="NC260" s="9"/>
      <c r="ND260" s="9"/>
      <c r="NE260" s="9"/>
      <c r="NF260" s="9"/>
      <c r="NG260" s="9"/>
      <c r="NH260" s="9"/>
      <c r="NI260" s="9"/>
      <c r="NJ260" s="9"/>
      <c r="NK260" s="9"/>
      <c r="NL260" s="9"/>
      <c r="NM260" s="9"/>
      <c r="NN260" s="9"/>
      <c r="NO260" s="9"/>
      <c r="NP260" s="9"/>
      <c r="NQ260" s="9"/>
      <c r="NR260" s="9"/>
      <c r="NS260" s="9"/>
      <c r="NT260" s="9"/>
      <c r="NU260" s="9"/>
      <c r="NV260" s="9"/>
      <c r="NW260" s="9"/>
      <c r="NX260" s="9"/>
      <c r="NY260" s="9"/>
      <c r="NZ260" s="9"/>
      <c r="OA260" s="9"/>
      <c r="OB260" s="9"/>
      <c r="OC260" s="9"/>
      <c r="OD260" s="9"/>
      <c r="OE260" s="9"/>
      <c r="OF260" s="9"/>
      <c r="OG260" s="9"/>
      <c r="OH260" s="9"/>
      <c r="OI260" s="9"/>
      <c r="OJ260" s="9"/>
      <c r="OK260" s="9"/>
      <c r="OL260" s="9"/>
      <c r="OM260" s="9"/>
      <c r="ON260" s="9"/>
      <c r="OO260" s="9"/>
      <c r="OP260" s="9"/>
      <c r="OQ260" s="9"/>
      <c r="OR260" s="9"/>
      <c r="OS260" s="9"/>
      <c r="OT260" s="9"/>
      <c r="OU260" s="9"/>
      <c r="OV260" s="9"/>
      <c r="OW260" s="9"/>
      <c r="OX260" s="9"/>
      <c r="OY260" s="9"/>
      <c r="OZ260" s="9"/>
      <c r="PA260" s="9"/>
      <c r="PB260" s="9"/>
      <c r="PC260" s="9"/>
      <c r="PD260" s="9"/>
      <c r="PE260" s="9"/>
      <c r="PF260" s="9"/>
      <c r="PG260" s="9"/>
      <c r="PH260" s="9"/>
      <c r="PI260" s="9"/>
      <c r="PJ260" s="9"/>
      <c r="PK260" s="9"/>
      <c r="PL260" s="9"/>
      <c r="PM260" s="9"/>
      <c r="PN260" s="9"/>
      <c r="PO260" s="9"/>
      <c r="PP260" s="9"/>
      <c r="PQ260" s="9"/>
      <c r="PR260" s="9"/>
      <c r="PS260" s="9"/>
      <c r="PT260" s="9"/>
      <c r="PU260" s="9"/>
      <c r="PV260" s="9"/>
      <c r="PW260" s="9"/>
      <c r="PX260" s="9"/>
      <c r="PY260" s="9"/>
      <c r="PZ260" s="9"/>
      <c r="QA260" s="9"/>
      <c r="QB260" s="9"/>
      <c r="QC260" s="9"/>
      <c r="QD260" s="9"/>
      <c r="QE260" s="9"/>
      <c r="QF260" s="9"/>
      <c r="QG260" s="9"/>
      <c r="QH260" s="9"/>
      <c r="QI260" s="9"/>
      <c r="QJ260" s="9"/>
      <c r="QK260" s="9"/>
      <c r="QL260" s="9"/>
      <c r="QM260" s="9"/>
      <c r="QN260" s="9"/>
      <c r="QO260" s="9"/>
      <c r="QP260" s="9"/>
      <c r="QQ260" s="9"/>
      <c r="QR260" s="9"/>
      <c r="QS260" s="9"/>
      <c r="QT260" s="9"/>
      <c r="QU260" s="9"/>
      <c r="QV260" s="9"/>
      <c r="QW260" s="9"/>
      <c r="QX260" s="9"/>
      <c r="QY260" s="9"/>
      <c r="QZ260" s="9"/>
      <c r="RA260" s="9"/>
      <c r="RB260" s="9"/>
      <c r="RC260" s="9"/>
      <c r="RD260" s="9"/>
      <c r="RE260" s="9"/>
      <c r="RF260" s="9"/>
      <c r="RG260" s="9"/>
      <c r="RH260" s="9"/>
      <c r="RI260" s="9"/>
      <c r="RJ260" s="9"/>
      <c r="RK260" s="9"/>
      <c r="RL260" s="9"/>
      <c r="RM260" s="9"/>
      <c r="RN260" s="9"/>
      <c r="RO260" s="9"/>
      <c r="RP260" s="9"/>
      <c r="RQ260" s="9"/>
      <c r="RR260" s="9"/>
      <c r="RS260" s="9"/>
      <c r="RT260" s="9"/>
      <c r="RU260" s="9"/>
      <c r="RV260" s="9"/>
      <c r="RW260" s="9"/>
      <c r="RX260" s="9"/>
      <c r="RY260" s="9"/>
      <c r="RZ260" s="9"/>
      <c r="SA260" s="9"/>
      <c r="SB260" s="9"/>
      <c r="SC260" s="9"/>
      <c r="SD260" s="9"/>
      <c r="SE260" s="9"/>
      <c r="SF260" s="9"/>
      <c r="SG260" s="9"/>
      <c r="SH260" s="9"/>
      <c r="SI260" s="9"/>
      <c r="SJ260" s="9"/>
      <c r="SK260" s="9"/>
      <c r="SL260" s="9"/>
      <c r="SM260" s="9"/>
      <c r="SN260" s="9"/>
      <c r="SO260" s="9"/>
      <c r="SP260" s="9"/>
      <c r="SQ260" s="9"/>
      <c r="SR260" s="9"/>
      <c r="SS260" s="9"/>
      <c r="ST260" s="9"/>
      <c r="SU260" s="9"/>
      <c r="SV260" s="9"/>
      <c r="SW260" s="9"/>
      <c r="SX260" s="9"/>
      <c r="SY260" s="9"/>
      <c r="SZ260" s="9"/>
      <c r="TA260" s="9"/>
      <c r="TB260" s="9"/>
      <c r="TC260" s="9"/>
      <c r="TD260" s="9"/>
      <c r="TE260" s="9"/>
      <c r="TF260" s="9"/>
      <c r="TG260" s="9"/>
      <c r="TH260" s="9"/>
      <c r="TI260" s="9"/>
      <c r="TJ260" s="9"/>
      <c r="TK260" s="9"/>
      <c r="TL260" s="9"/>
      <c r="TM260" s="9"/>
      <c r="TN260" s="9"/>
      <c r="TO260" s="9"/>
      <c r="ANB260" s="9"/>
      <c r="ANC260" s="9"/>
      <c r="AND260" s="9"/>
      <c r="ANE260" s="9"/>
      <c r="ANF260" s="9"/>
      <c r="ANG260" s="9"/>
      <c r="ANH260" s="9"/>
      <c r="ANI260" s="9"/>
      <c r="ANJ260" s="9"/>
      <c r="ANK260" s="9"/>
      <c r="ANL260" s="9"/>
      <c r="ANM260" s="9"/>
      <c r="ANN260" s="9"/>
      <c r="ANO260" s="9"/>
      <c r="ANP260" s="9"/>
      <c r="ANQ260" s="9"/>
      <c r="ANR260" s="9"/>
      <c r="ANS260" s="9"/>
      <c r="ANT260" s="9"/>
      <c r="ANU260" s="9"/>
      <c r="ANV260" s="9"/>
      <c r="ANW260" s="9"/>
      <c r="ANX260" s="9"/>
      <c r="ANY260" s="9"/>
      <c r="ANZ260" s="9"/>
      <c r="AOA260" s="9"/>
      <c r="AOB260" s="9"/>
      <c r="AOC260" s="9"/>
      <c r="AOD260" s="9"/>
      <c r="AOE260" s="9"/>
      <c r="AOF260" s="9"/>
      <c r="AOG260" s="9"/>
      <c r="AOH260" s="9"/>
      <c r="AOI260" s="9"/>
      <c r="AOJ260" s="9"/>
      <c r="AOK260" s="9"/>
      <c r="AOL260" s="9"/>
      <c r="AOM260" s="9"/>
      <c r="AON260" s="9"/>
      <c r="AOO260" s="9"/>
      <c r="AOP260" s="9"/>
      <c r="AOQ260" s="9"/>
      <c r="AOR260" s="9"/>
      <c r="AOS260" s="9"/>
      <c r="AOT260" s="9"/>
      <c r="AOU260" s="9"/>
      <c r="AOV260" s="9"/>
      <c r="AOW260" s="9"/>
      <c r="AOX260" s="9"/>
      <c r="AOY260" s="9"/>
      <c r="AOZ260" s="9"/>
      <c r="APA260" s="9"/>
      <c r="APB260" s="9"/>
      <c r="APC260" s="9"/>
      <c r="APD260" s="9"/>
      <c r="APE260" s="9"/>
      <c r="APF260" s="9"/>
      <c r="APG260" s="9"/>
      <c r="APH260" s="9"/>
      <c r="API260" s="9"/>
      <c r="APJ260" s="9"/>
      <c r="APK260" s="9"/>
      <c r="APL260" s="9"/>
      <c r="APM260" s="9"/>
      <c r="APN260" s="9"/>
      <c r="APO260" s="9"/>
      <c r="APP260" s="9"/>
      <c r="APQ260" s="9"/>
      <c r="APR260" s="9"/>
      <c r="APS260" s="9"/>
      <c r="APT260" s="9"/>
      <c r="APU260" s="9"/>
      <c r="APV260" s="9"/>
      <c r="APW260" s="9"/>
      <c r="APX260" s="9"/>
      <c r="APY260" s="9"/>
      <c r="APZ260" s="9"/>
      <c r="AQA260" s="9"/>
      <c r="AQB260" s="9"/>
      <c r="AQC260" s="9"/>
      <c r="AQD260" s="9"/>
      <c r="AQE260" s="9"/>
      <c r="AQF260" s="9"/>
      <c r="AQG260" s="9"/>
      <c r="AQH260" s="9"/>
      <c r="AQI260" s="9"/>
      <c r="AQJ260" s="9"/>
      <c r="AQK260" s="9"/>
      <c r="AQL260" s="9"/>
      <c r="AQM260" s="9"/>
      <c r="AQN260" s="9"/>
      <c r="AQO260" s="9"/>
      <c r="AQP260" s="9"/>
      <c r="AQQ260" s="9"/>
      <c r="AQR260" s="9"/>
      <c r="AQS260" s="9"/>
      <c r="AQT260" s="9"/>
      <c r="AQU260" s="9"/>
      <c r="AQV260" s="9"/>
      <c r="AQW260" s="9"/>
      <c r="AQX260" s="9"/>
      <c r="AQY260" s="9"/>
      <c r="AQZ260" s="9"/>
      <c r="ARA260" s="9"/>
      <c r="ARB260" s="9"/>
      <c r="ARC260" s="9"/>
      <c r="ARD260" s="9"/>
      <c r="ARE260" s="9"/>
      <c r="ARF260" s="9"/>
      <c r="ARG260" s="9"/>
      <c r="ARH260" s="9"/>
      <c r="ARI260" s="9"/>
      <c r="ARJ260" s="9"/>
      <c r="ARK260" s="9"/>
      <c r="ARL260" s="9"/>
      <c r="ARM260" s="9"/>
      <c r="ARN260" s="9"/>
      <c r="ARO260" s="9"/>
      <c r="ARP260" s="9"/>
      <c r="ARQ260" s="9"/>
      <c r="ARR260" s="9"/>
      <c r="ARS260" s="9"/>
      <c r="ART260" s="9"/>
      <c r="ARU260" s="9"/>
      <c r="ARV260" s="9"/>
      <c r="ARW260" s="9"/>
      <c r="ARX260" s="9"/>
      <c r="ARY260" s="9"/>
      <c r="ARZ260" s="9"/>
      <c r="ASA260" s="9"/>
      <c r="ASB260" s="9"/>
      <c r="ASC260" s="9"/>
      <c r="ASD260" s="9"/>
      <c r="ASE260" s="9"/>
      <c r="ASF260" s="9"/>
      <c r="ASG260" s="9"/>
      <c r="ASH260" s="9"/>
      <c r="ASI260" s="9"/>
      <c r="ASJ260" s="9"/>
      <c r="ASK260" s="9"/>
      <c r="ASL260" s="9"/>
      <c r="ASM260" s="9"/>
      <c r="ASN260" s="9"/>
      <c r="ASO260" s="9"/>
      <c r="ASP260" s="9"/>
      <c r="ASQ260" s="9"/>
      <c r="ASR260" s="9"/>
      <c r="ASS260" s="9"/>
      <c r="AST260" s="9"/>
      <c r="ASU260" s="9"/>
      <c r="ASV260" s="9"/>
      <c r="ASW260" s="9"/>
      <c r="ASX260" s="9"/>
      <c r="ASY260" s="9"/>
      <c r="ASZ260" s="9"/>
      <c r="ATA260" s="9"/>
      <c r="ATB260" s="9"/>
      <c r="ATC260" s="9"/>
      <c r="ATD260" s="9"/>
      <c r="ATE260" s="9"/>
      <c r="ATF260" s="9"/>
      <c r="ATG260" s="9"/>
      <c r="ATH260" s="9"/>
      <c r="ATI260" s="9"/>
      <c r="ATJ260" s="9"/>
      <c r="ATK260" s="9"/>
      <c r="ATL260" s="9"/>
      <c r="ATM260" s="9"/>
      <c r="ATN260" s="9"/>
      <c r="ATO260" s="9"/>
      <c r="ATP260" s="9"/>
      <c r="ATQ260" s="9"/>
      <c r="ATR260" s="9"/>
      <c r="ATS260" s="9"/>
      <c r="ATT260" s="9"/>
      <c r="ATU260" s="9"/>
      <c r="ATV260" s="9"/>
      <c r="ATW260" s="9"/>
      <c r="ATX260" s="9"/>
      <c r="ATY260" s="9"/>
      <c r="ATZ260" s="9"/>
      <c r="AUA260" s="9"/>
      <c r="AUB260" s="9"/>
      <c r="AUC260" s="9"/>
      <c r="AUD260" s="9"/>
      <c r="AUE260" s="9"/>
      <c r="AUF260" s="9"/>
      <c r="AUG260" s="9"/>
      <c r="AUH260" s="9"/>
      <c r="AUI260" s="9"/>
      <c r="AUJ260" s="9"/>
      <c r="AUK260" s="9"/>
      <c r="AUL260" s="9"/>
      <c r="AUM260" s="9"/>
      <c r="AUN260" s="9"/>
      <c r="AUO260" s="9"/>
      <c r="AUP260" s="9"/>
      <c r="AUQ260" s="9"/>
      <c r="AUR260" s="9"/>
      <c r="AUS260" s="9"/>
      <c r="AUT260" s="9"/>
      <c r="AUU260" s="9"/>
      <c r="AUV260" s="9"/>
      <c r="AUW260" s="9"/>
      <c r="AUX260" s="9"/>
      <c r="AUY260" s="9"/>
      <c r="AUZ260" s="9"/>
      <c r="AVA260" s="9"/>
      <c r="AVB260" s="9"/>
      <c r="AVC260" s="9"/>
      <c r="AVD260" s="9"/>
      <c r="AVE260" s="9"/>
      <c r="AVF260" s="9"/>
      <c r="AVG260" s="9"/>
      <c r="AVH260" s="9"/>
      <c r="AVI260" s="9"/>
      <c r="AVJ260" s="9"/>
      <c r="AVK260" s="9"/>
      <c r="AVL260" s="9"/>
      <c r="AVM260" s="9"/>
      <c r="AVN260" s="9"/>
      <c r="AVO260" s="9"/>
      <c r="AVP260" s="9"/>
      <c r="AVQ260" s="9"/>
      <c r="AVR260" s="9"/>
      <c r="AVS260" s="9"/>
      <c r="AVT260" s="9"/>
      <c r="AVU260" s="9"/>
      <c r="AVV260" s="9"/>
      <c r="AVW260" s="9"/>
      <c r="AVX260" s="9"/>
      <c r="AVY260" s="9"/>
      <c r="AVZ260" s="9"/>
      <c r="AWA260" s="9"/>
      <c r="AWB260" s="9"/>
      <c r="AWC260" s="9"/>
      <c r="AWD260" s="9"/>
      <c r="AWE260" s="9"/>
      <c r="AWF260" s="9"/>
      <c r="AWG260" s="9"/>
      <c r="AWH260" s="9"/>
      <c r="AWI260" s="9"/>
      <c r="AWJ260" s="9"/>
      <c r="AWK260" s="9"/>
      <c r="AWL260" s="9"/>
      <c r="AWM260" s="9"/>
      <c r="AWN260" s="9"/>
      <c r="AWO260" s="9"/>
      <c r="AWP260" s="9"/>
      <c r="AWQ260" s="9"/>
      <c r="AWR260" s="9"/>
      <c r="AWS260" s="9"/>
      <c r="AWT260" s="9"/>
      <c r="AWU260" s="9"/>
      <c r="AWV260" s="9"/>
      <c r="AWW260" s="9"/>
      <c r="AWX260" s="9"/>
      <c r="AWY260" s="9"/>
      <c r="AWZ260" s="9"/>
      <c r="AXA260" s="9"/>
      <c r="AXB260" s="9"/>
      <c r="AXC260" s="9"/>
      <c r="AXD260" s="9"/>
      <c r="AXE260" s="9"/>
      <c r="AXF260" s="9"/>
      <c r="AXG260" s="9"/>
      <c r="AXH260" s="9"/>
      <c r="AXI260" s="9"/>
      <c r="AXJ260" s="9"/>
      <c r="AXK260" s="9"/>
      <c r="AXL260" s="9"/>
      <c r="AXM260" s="9"/>
      <c r="AXN260" s="9"/>
      <c r="AXO260" s="9"/>
      <c r="AXP260" s="9"/>
      <c r="AXQ260" s="9"/>
      <c r="AXR260" s="9"/>
      <c r="AXS260" s="9"/>
      <c r="AXT260" s="9"/>
      <c r="AXU260" s="9"/>
      <c r="AXV260" s="9"/>
      <c r="AXW260" s="9"/>
      <c r="AXX260" s="9"/>
      <c r="AXY260" s="9"/>
      <c r="AXZ260" s="9"/>
      <c r="AYA260" s="9"/>
      <c r="AYB260" s="9"/>
      <c r="AYC260" s="9"/>
      <c r="AYD260" s="9"/>
      <c r="AYE260" s="9"/>
      <c r="AYF260" s="9"/>
      <c r="AYG260" s="9"/>
      <c r="AYH260" s="9"/>
      <c r="AYI260" s="9"/>
      <c r="AYJ260" s="9"/>
      <c r="AYK260" s="9"/>
      <c r="AYL260" s="9"/>
      <c r="AYM260" s="9"/>
      <c r="AYN260" s="9"/>
      <c r="AYO260" s="9"/>
      <c r="AYP260" s="9"/>
      <c r="AYQ260" s="9"/>
      <c r="AYR260" s="9"/>
      <c r="AYS260" s="9"/>
      <c r="AYT260" s="9"/>
      <c r="AYU260" s="9"/>
      <c r="AYV260" s="9"/>
      <c r="AYW260" s="9"/>
      <c r="AYX260" s="9"/>
      <c r="AYY260" s="9"/>
      <c r="AYZ260" s="9"/>
      <c r="AZA260" s="9"/>
      <c r="AZB260" s="9"/>
      <c r="AZC260" s="9"/>
      <c r="AZD260" s="9"/>
      <c r="AZE260" s="9"/>
      <c r="AZF260" s="9"/>
      <c r="AZG260" s="9"/>
      <c r="AZH260" s="9"/>
      <c r="AZI260" s="9"/>
      <c r="AZJ260" s="9"/>
      <c r="AZK260" s="9"/>
      <c r="AZL260" s="9"/>
      <c r="AZM260" s="9"/>
      <c r="AZN260" s="9"/>
      <c r="AZO260" s="9"/>
      <c r="AZP260" s="9"/>
      <c r="AZQ260" s="9"/>
      <c r="AZR260" s="9"/>
      <c r="AZS260" s="9"/>
      <c r="AZT260" s="9"/>
      <c r="AZU260" s="9"/>
      <c r="AZV260" s="9"/>
      <c r="AZW260" s="9"/>
      <c r="AZX260" s="9"/>
      <c r="AZY260" s="9"/>
      <c r="AZZ260" s="9"/>
      <c r="BAA260" s="9"/>
      <c r="BAB260" s="9"/>
      <c r="BAC260" s="9"/>
      <c r="BAD260" s="9"/>
      <c r="BAE260" s="9"/>
      <c r="BAF260" s="9"/>
      <c r="BAG260" s="9"/>
      <c r="BAH260" s="9"/>
      <c r="BAI260" s="9"/>
      <c r="BAJ260" s="9"/>
      <c r="BAK260" s="9"/>
      <c r="BAL260" s="9"/>
      <c r="BAM260" s="9"/>
      <c r="BAN260" s="9"/>
      <c r="BAO260" s="9"/>
      <c r="BAP260" s="9"/>
      <c r="BAQ260" s="9"/>
      <c r="BAR260" s="9"/>
      <c r="BAS260" s="9"/>
      <c r="BAT260" s="9"/>
      <c r="BAU260" s="9"/>
      <c r="BAV260" s="9"/>
      <c r="BAW260" s="9"/>
      <c r="BAX260" s="9"/>
      <c r="BAY260" s="9"/>
      <c r="BAZ260" s="9"/>
      <c r="BBA260" s="9"/>
      <c r="BBB260" s="9"/>
      <c r="BBC260" s="9"/>
      <c r="BBD260" s="9"/>
      <c r="BBE260" s="9"/>
      <c r="BBF260" s="9"/>
      <c r="BBG260" s="9"/>
      <c r="BBH260" s="9"/>
      <c r="BBI260" s="9"/>
      <c r="BBJ260" s="9"/>
      <c r="BBK260" s="9"/>
      <c r="BBL260" s="9"/>
      <c r="BBM260" s="9"/>
      <c r="BBN260" s="9"/>
      <c r="BBO260" s="9"/>
      <c r="BBP260" s="9"/>
      <c r="BBQ260" s="9"/>
      <c r="BBR260" s="9"/>
      <c r="BBS260" s="9"/>
      <c r="BBT260" s="9"/>
      <c r="BBU260" s="9"/>
      <c r="BBV260" s="9"/>
      <c r="BBW260" s="9"/>
      <c r="BBX260" s="9"/>
      <c r="BBY260" s="9"/>
      <c r="BBZ260" s="9"/>
      <c r="BCA260" s="9"/>
      <c r="BCB260" s="9"/>
      <c r="BCC260" s="9"/>
      <c r="BCD260" s="9"/>
      <c r="BCE260" s="9"/>
      <c r="BCF260" s="9"/>
      <c r="BCG260" s="9"/>
      <c r="BCH260" s="9"/>
      <c r="BCI260" s="9"/>
      <c r="BCJ260" s="9"/>
      <c r="BCK260" s="9"/>
      <c r="BCL260" s="9"/>
      <c r="BCM260" s="9"/>
      <c r="BCN260" s="9"/>
      <c r="BCO260" s="9"/>
      <c r="BCP260" s="9"/>
      <c r="BCQ260" s="9"/>
      <c r="BCR260" s="9"/>
      <c r="BCS260" s="9"/>
      <c r="BCT260" s="9"/>
      <c r="BCU260" s="9"/>
      <c r="BCV260" s="9"/>
      <c r="BCW260" s="9"/>
      <c r="BCX260" s="9"/>
      <c r="BCY260" s="9"/>
      <c r="BCZ260" s="9"/>
      <c r="BDA260" s="9"/>
      <c r="BDB260" s="9"/>
      <c r="BDC260" s="9"/>
      <c r="BDD260" s="9"/>
      <c r="BDE260" s="9"/>
      <c r="BDF260" s="9"/>
      <c r="BDG260" s="9"/>
      <c r="BDH260" s="9"/>
      <c r="BDI260" s="9"/>
      <c r="BDJ260" s="9"/>
      <c r="BDK260" s="9"/>
      <c r="BDL260" s="9"/>
      <c r="BDM260" s="9"/>
      <c r="BDN260" s="9"/>
      <c r="BDO260" s="9"/>
      <c r="BDP260" s="9"/>
      <c r="BDQ260" s="9"/>
      <c r="BDR260" s="9"/>
      <c r="BDS260" s="9"/>
      <c r="BDT260" s="9"/>
      <c r="BDU260" s="9"/>
      <c r="BDV260" s="9"/>
      <c r="BDW260" s="9"/>
      <c r="BDX260" s="9"/>
      <c r="BDY260" s="9"/>
      <c r="BDZ260" s="9"/>
      <c r="BEA260" s="9"/>
      <c r="BEB260" s="9"/>
      <c r="BEC260" s="9"/>
      <c r="BED260" s="9"/>
      <c r="BEE260" s="9"/>
      <c r="BEF260" s="9"/>
      <c r="BEG260" s="9"/>
      <c r="BEH260" s="9"/>
      <c r="BEI260" s="9"/>
      <c r="BEJ260" s="9"/>
      <c r="BEK260" s="9"/>
      <c r="BEL260" s="9"/>
      <c r="BEM260" s="9"/>
      <c r="BEN260" s="9"/>
      <c r="BEO260" s="9"/>
      <c r="BEP260" s="9"/>
      <c r="BEQ260" s="9"/>
      <c r="BER260" s="9"/>
      <c r="BES260" s="9"/>
      <c r="BET260" s="9"/>
      <c r="BEU260" s="9"/>
      <c r="BEV260" s="9"/>
      <c r="BEW260" s="9"/>
      <c r="BEX260" s="9"/>
      <c r="BEY260" s="9"/>
      <c r="BEZ260" s="9"/>
      <c r="BFA260" s="9"/>
      <c r="BFB260" s="9"/>
      <c r="BFC260" s="9"/>
      <c r="BFD260" s="9"/>
      <c r="BFE260" s="9"/>
      <c r="BFF260" s="9"/>
      <c r="BFG260" s="9"/>
      <c r="BFH260" s="9"/>
      <c r="BFI260" s="9"/>
      <c r="BFJ260" s="9"/>
      <c r="BFK260" s="9"/>
      <c r="BFL260" s="9"/>
      <c r="BFM260" s="9"/>
      <c r="BFN260" s="9"/>
      <c r="BFO260" s="9"/>
      <c r="BFP260" s="9"/>
      <c r="BFQ260" s="9"/>
      <c r="BFR260" s="9"/>
      <c r="BFS260" s="9"/>
      <c r="BFT260" s="9"/>
      <c r="BFU260" s="9"/>
      <c r="BFV260" s="9"/>
      <c r="BFW260" s="9"/>
      <c r="BFX260" s="9"/>
      <c r="BFY260" s="9"/>
      <c r="BFZ260" s="9"/>
      <c r="BGA260" s="9"/>
      <c r="BGB260" s="9"/>
      <c r="BGC260" s="9"/>
      <c r="BGD260" s="9"/>
      <c r="BGE260" s="9"/>
      <c r="BGF260" s="9"/>
      <c r="BGG260" s="9"/>
      <c r="BGH260" s="9"/>
      <c r="BGI260" s="9"/>
      <c r="BGJ260" s="9"/>
      <c r="BGK260" s="9"/>
      <c r="BGL260" s="9"/>
      <c r="BGM260" s="9"/>
      <c r="BGN260" s="9"/>
      <c r="BGO260" s="9"/>
      <c r="BGP260" s="9"/>
      <c r="BGQ260" s="9"/>
      <c r="BGR260" s="9"/>
      <c r="BGS260" s="9"/>
      <c r="BGT260" s="9"/>
      <c r="BGU260" s="9"/>
      <c r="BGV260" s="9"/>
      <c r="BGW260" s="9"/>
      <c r="BGX260" s="9"/>
      <c r="BGY260" s="9"/>
      <c r="BGZ260" s="9"/>
      <c r="BHA260" s="9"/>
      <c r="BHB260" s="9"/>
      <c r="BHC260" s="9"/>
      <c r="BHD260" s="9"/>
      <c r="BHE260" s="9"/>
      <c r="BHF260" s="9"/>
      <c r="BHG260" s="9"/>
      <c r="BHH260" s="9"/>
      <c r="BHI260" s="9"/>
      <c r="BHJ260" s="9"/>
      <c r="BHK260" s="9"/>
      <c r="BHL260" s="9"/>
      <c r="BHM260" s="9"/>
      <c r="BHN260" s="9"/>
      <c r="BHO260" s="9"/>
      <c r="BHP260" s="9"/>
      <c r="BHQ260" s="9"/>
      <c r="BHR260" s="9"/>
      <c r="BHS260" s="9"/>
      <c r="BHT260" s="9"/>
      <c r="BHU260" s="9"/>
      <c r="BHV260" s="9"/>
      <c r="BHW260" s="9"/>
      <c r="BHX260" s="9"/>
      <c r="BHY260" s="9"/>
      <c r="BHZ260" s="9"/>
      <c r="BIA260" s="9"/>
      <c r="BIB260" s="9"/>
      <c r="BIC260" s="9"/>
      <c r="BID260" s="9"/>
      <c r="BIE260" s="9"/>
      <c r="BIF260" s="9"/>
      <c r="BIG260" s="9"/>
      <c r="BIH260" s="9"/>
      <c r="BII260" s="9"/>
      <c r="BIJ260" s="9"/>
      <c r="BIK260" s="9"/>
      <c r="BIL260" s="9"/>
      <c r="BIM260" s="9"/>
      <c r="BIN260" s="9"/>
      <c r="BIO260" s="9"/>
      <c r="BIP260" s="9"/>
      <c r="BIQ260" s="9"/>
      <c r="BIR260" s="9"/>
      <c r="BIS260" s="9"/>
      <c r="BIT260" s="9"/>
      <c r="BIU260" s="9"/>
      <c r="BIV260" s="9"/>
      <c r="BIW260" s="9"/>
      <c r="BIX260" s="9"/>
      <c r="BIY260" s="9"/>
      <c r="BIZ260" s="9"/>
      <c r="BJA260" s="9"/>
      <c r="BJB260" s="9"/>
      <c r="BJC260" s="9"/>
      <c r="BJD260" s="9"/>
      <c r="BJE260" s="9"/>
      <c r="BJF260" s="9"/>
      <c r="BJG260" s="9"/>
      <c r="BJH260" s="9"/>
      <c r="BJI260" s="9"/>
      <c r="BJJ260" s="9"/>
      <c r="BJK260" s="9"/>
      <c r="BJL260" s="9"/>
      <c r="BJM260" s="9"/>
      <c r="BJN260" s="9"/>
      <c r="BJO260" s="9"/>
      <c r="BJP260" s="9"/>
      <c r="BJQ260" s="9"/>
      <c r="BJR260" s="9"/>
      <c r="BJS260" s="9"/>
      <c r="BJT260" s="9"/>
      <c r="BJU260" s="9"/>
      <c r="BJV260" s="9"/>
      <c r="BJW260" s="9"/>
      <c r="BJX260" s="9"/>
      <c r="BJY260" s="9"/>
      <c r="BJZ260" s="9"/>
      <c r="BKA260" s="9"/>
      <c r="BKB260" s="9"/>
      <c r="BKC260" s="9"/>
      <c r="BKD260" s="9"/>
      <c r="BKE260" s="9"/>
      <c r="BKF260" s="9"/>
      <c r="BKG260" s="9"/>
      <c r="BKH260" s="9"/>
      <c r="BKI260" s="9"/>
      <c r="BKJ260" s="9"/>
      <c r="BKK260" s="9"/>
      <c r="BKL260" s="9"/>
      <c r="BKM260" s="9"/>
      <c r="BKN260" s="9"/>
      <c r="BKO260" s="9"/>
      <c r="BKP260" s="9"/>
      <c r="BKQ260" s="9"/>
      <c r="BKR260" s="9"/>
      <c r="BKS260" s="9"/>
      <c r="BKT260" s="9"/>
      <c r="BKU260" s="9"/>
      <c r="BKV260" s="9"/>
      <c r="BKW260" s="9"/>
      <c r="BKX260" s="9"/>
      <c r="BKY260" s="9"/>
      <c r="BKZ260" s="9"/>
      <c r="BLA260" s="9"/>
      <c r="BLB260" s="9"/>
      <c r="BLC260" s="9"/>
      <c r="BLD260" s="9"/>
      <c r="BLE260" s="9"/>
      <c r="BLF260" s="9"/>
      <c r="BLG260" s="9"/>
      <c r="BLH260" s="9"/>
      <c r="BLI260" s="9"/>
      <c r="BLJ260" s="9"/>
      <c r="BLK260" s="9"/>
      <c r="BLL260" s="9"/>
      <c r="BLM260" s="9"/>
      <c r="BLN260" s="9"/>
      <c r="BLO260" s="9"/>
      <c r="BLP260" s="9"/>
      <c r="BLQ260" s="9"/>
      <c r="BLR260" s="9"/>
      <c r="BLS260" s="9"/>
      <c r="BLT260" s="9"/>
      <c r="BLU260" s="9"/>
      <c r="BLV260" s="9"/>
      <c r="BLW260" s="9"/>
      <c r="BLX260" s="9"/>
      <c r="BLY260" s="9"/>
      <c r="BLZ260" s="9"/>
      <c r="BMA260" s="9"/>
      <c r="BMB260" s="9"/>
      <c r="BMC260" s="9"/>
      <c r="BMD260" s="9"/>
      <c r="BME260" s="9"/>
      <c r="BMF260" s="9"/>
      <c r="BMG260" s="9"/>
      <c r="BMH260" s="9"/>
      <c r="BMI260" s="9"/>
      <c r="BMJ260" s="9"/>
      <c r="BMK260" s="9"/>
      <c r="BML260" s="9"/>
      <c r="BMM260" s="9"/>
      <c r="BMN260" s="9"/>
      <c r="BMO260" s="9"/>
      <c r="BMP260" s="9"/>
      <c r="BMQ260" s="9"/>
      <c r="BMR260" s="9"/>
      <c r="BMS260" s="9"/>
      <c r="BMT260" s="9"/>
      <c r="BMU260" s="9"/>
      <c r="BMV260" s="9"/>
      <c r="BMW260" s="9"/>
      <c r="BMX260" s="9"/>
      <c r="BMY260" s="9"/>
      <c r="BMZ260" s="9"/>
      <c r="BNA260" s="9"/>
      <c r="BNB260" s="9"/>
      <c r="BNC260" s="9"/>
      <c r="BND260" s="9"/>
    </row>
    <row r="261" ht="14.25" customHeight="1">
      <c r="A261" s="9">
        <v>4.0</v>
      </c>
      <c r="B261" s="9" t="s">
        <v>11947</v>
      </c>
      <c r="C261" s="9" t="s">
        <v>11948</v>
      </c>
      <c r="D261" s="9" t="s">
        <v>11948</v>
      </c>
      <c r="E261" s="9"/>
      <c r="F261" s="9">
        <v>7.0</v>
      </c>
      <c r="G261" s="9" t="s">
        <v>14027</v>
      </c>
      <c r="H261" s="9"/>
      <c r="I261" s="9"/>
      <c r="J261" s="9"/>
      <c r="K261" s="9">
        <v>2.0</v>
      </c>
      <c r="L261" s="9">
        <v>3.0</v>
      </c>
      <c r="M261" s="9"/>
      <c r="N261" s="9">
        <v>1.0</v>
      </c>
      <c r="O261" s="9">
        <v>1.0</v>
      </c>
      <c r="P261" s="9">
        <v>0.0</v>
      </c>
      <c r="Q261" s="9" t="s">
        <v>14028</v>
      </c>
      <c r="R261" s="9"/>
      <c r="S261" s="9" t="s">
        <v>3622</v>
      </c>
      <c r="T261" s="9" t="s">
        <v>3621</v>
      </c>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c r="DA261" s="9"/>
      <c r="DB261" s="9"/>
      <c r="DC261" s="9"/>
      <c r="DD261" s="9"/>
      <c r="DE261" s="9"/>
      <c r="DF261" s="9"/>
      <c r="DG261" s="9"/>
      <c r="DH261" s="9"/>
      <c r="DI261" s="9"/>
      <c r="DJ261" s="9"/>
      <c r="DK261" s="9"/>
      <c r="DL261" s="9"/>
      <c r="DM261" s="9"/>
      <c r="DN261" s="9"/>
      <c r="DO261" s="9"/>
      <c r="DP261" s="9"/>
      <c r="DQ261" s="9"/>
      <c r="DR261" s="9"/>
      <c r="DS261" s="9"/>
      <c r="DT261" s="9"/>
      <c r="DU261" s="9"/>
      <c r="DV261" s="9"/>
      <c r="DW261" s="9"/>
      <c r="DX261" s="9"/>
      <c r="DY261" s="9"/>
      <c r="DZ261" s="9"/>
      <c r="EA261" s="9"/>
      <c r="EB261" s="9"/>
      <c r="EC261" s="9"/>
      <c r="ED261" s="9"/>
      <c r="EE261" s="9"/>
      <c r="EF261" s="9"/>
      <c r="EG261" s="9"/>
      <c r="EH261" s="9"/>
      <c r="EI261" s="9"/>
      <c r="EJ261" s="9"/>
      <c r="EK261" s="9"/>
      <c r="EL261" s="9"/>
      <c r="EM261" s="9"/>
      <c r="EN261" s="9"/>
      <c r="EO261" s="9"/>
      <c r="EP261" s="9"/>
      <c r="EQ261" s="9"/>
      <c r="ER261" s="9"/>
      <c r="ES261" s="9"/>
      <c r="ET261" s="9"/>
      <c r="EU261" s="9"/>
      <c r="EV261" s="9"/>
      <c r="EW261" s="9"/>
      <c r="EX261" s="9"/>
      <c r="EY261" s="9"/>
      <c r="EZ261" s="9"/>
      <c r="FA261" s="9"/>
      <c r="FB261" s="9"/>
      <c r="FC261" s="9"/>
      <c r="FD261" s="9"/>
      <c r="FE261" s="9"/>
      <c r="FF261" s="9"/>
      <c r="FG261" s="9"/>
      <c r="FH261" s="9"/>
      <c r="FI261" s="9"/>
      <c r="FJ261" s="9"/>
      <c r="FK261" s="9"/>
      <c r="FL261" s="9"/>
      <c r="FM261" s="9"/>
      <c r="FN261" s="9"/>
      <c r="FO261" s="9"/>
      <c r="FP261" s="9"/>
      <c r="FQ261" s="9"/>
      <c r="FR261" s="9"/>
      <c r="FS261" s="9"/>
      <c r="FT261" s="9"/>
      <c r="FU261" s="9"/>
      <c r="FV261" s="9"/>
      <c r="FW261" s="9"/>
      <c r="FX261" s="9"/>
      <c r="FY261" s="9"/>
      <c r="FZ261" s="9"/>
      <c r="GA261" s="9"/>
      <c r="GB261" s="9"/>
      <c r="GC261" s="9"/>
      <c r="GD261" s="9"/>
      <c r="GE261" s="9"/>
      <c r="GF261" s="9"/>
      <c r="GG261" s="9"/>
      <c r="GH261" s="9"/>
      <c r="GI261" s="9"/>
      <c r="GJ261" s="9"/>
      <c r="GK261" s="9"/>
      <c r="GL261" s="9"/>
      <c r="GM261" s="9"/>
      <c r="GN261" s="9"/>
      <c r="GO261" s="9"/>
      <c r="GP261" s="9"/>
      <c r="GQ261" s="9"/>
      <c r="GR261" s="9"/>
      <c r="GS261" s="9"/>
      <c r="GT261" s="9"/>
      <c r="GU261" s="9"/>
      <c r="GV261" s="9"/>
      <c r="GW261" s="9"/>
      <c r="GX261" s="9"/>
      <c r="GY261" s="9"/>
      <c r="GZ261" s="9"/>
      <c r="HA261" s="9"/>
      <c r="HB261" s="9"/>
      <c r="HC261" s="9"/>
      <c r="HD261" s="9"/>
      <c r="HE261" s="9"/>
      <c r="HF261" s="9"/>
      <c r="HG261" s="9"/>
      <c r="HH261" s="9"/>
      <c r="HI261" s="9"/>
      <c r="HJ261" s="9"/>
      <c r="HK261" s="9"/>
      <c r="HL261" s="9"/>
      <c r="HM261" s="9"/>
      <c r="HN261" s="9"/>
      <c r="HO261" s="9"/>
      <c r="HP261" s="9"/>
      <c r="HQ261" s="9"/>
      <c r="HR261" s="9"/>
      <c r="HS261" s="9"/>
      <c r="HT261" s="9"/>
      <c r="HU261" s="9"/>
      <c r="HV261" s="9"/>
      <c r="HW261" s="9"/>
      <c r="HX261" s="9"/>
      <c r="HY261" s="9"/>
      <c r="HZ261" s="9"/>
      <c r="IA261" s="9"/>
      <c r="IB261" s="9"/>
      <c r="IC261" s="9"/>
      <c r="ID261" s="9"/>
      <c r="IE261" s="9"/>
      <c r="IF261" s="9"/>
      <c r="IG261" s="9"/>
      <c r="IH261" s="9"/>
      <c r="II261" s="9"/>
      <c r="IJ261" s="9"/>
      <c r="IK261" s="9"/>
      <c r="IL261" s="9"/>
      <c r="IM261" s="9"/>
      <c r="IN261" s="9"/>
      <c r="IO261" s="9"/>
      <c r="IP261" s="9"/>
      <c r="IQ261" s="9"/>
      <c r="IR261" s="9"/>
      <c r="IS261" s="9"/>
      <c r="IT261" s="9"/>
      <c r="IU261" s="9"/>
      <c r="IV261" s="9"/>
      <c r="IW261" s="9"/>
      <c r="IX261" s="9"/>
      <c r="IY261" s="9"/>
      <c r="IZ261" s="9"/>
      <c r="JA261" s="9"/>
      <c r="JB261" s="9"/>
      <c r="JC261" s="9"/>
      <c r="JD261" s="9"/>
      <c r="JE261" s="9"/>
      <c r="JF261" s="9"/>
      <c r="JG261" s="9"/>
      <c r="JH261" s="9"/>
      <c r="JI261" s="9"/>
      <c r="JJ261" s="9"/>
      <c r="JK261" s="9"/>
      <c r="JL261" s="9"/>
      <c r="JM261" s="9"/>
      <c r="JN261" s="9"/>
      <c r="JO261" s="9"/>
      <c r="JP261" s="9"/>
      <c r="JQ261" s="9"/>
      <c r="JR261" s="9"/>
      <c r="JS261" s="9"/>
      <c r="JT261" s="9"/>
      <c r="JU261" s="9"/>
      <c r="JV261" s="9"/>
      <c r="JW261" s="9"/>
      <c r="JX261" s="9"/>
      <c r="JY261" s="9"/>
      <c r="JZ261" s="9"/>
      <c r="KA261" s="9"/>
      <c r="KB261" s="9"/>
      <c r="KC261" s="9"/>
      <c r="KD261" s="9"/>
      <c r="KE261" s="9"/>
      <c r="KF261" s="9"/>
      <c r="KG261" s="9"/>
      <c r="KH261" s="9"/>
      <c r="KI261" s="9"/>
      <c r="KJ261" s="9"/>
      <c r="KK261" s="9"/>
      <c r="KL261" s="9"/>
      <c r="KM261" s="9"/>
      <c r="KN261" s="9"/>
      <c r="KO261" s="9"/>
      <c r="KP261" s="9"/>
      <c r="KQ261" s="9"/>
      <c r="KR261" s="9"/>
      <c r="KS261" s="9"/>
      <c r="KT261" s="9"/>
      <c r="KU261" s="9"/>
      <c r="KV261" s="9"/>
      <c r="KW261" s="9"/>
      <c r="KX261" s="9"/>
      <c r="KY261" s="9"/>
      <c r="KZ261" s="9"/>
      <c r="LA261" s="9"/>
      <c r="LB261" s="9"/>
      <c r="LC261" s="9"/>
      <c r="LD261" s="9"/>
      <c r="LE261" s="9"/>
      <c r="LF261" s="9"/>
      <c r="LG261" s="9"/>
      <c r="LH261" s="9"/>
      <c r="LI261" s="9"/>
      <c r="LJ261" s="9"/>
      <c r="LK261" s="9"/>
      <c r="LL261" s="9"/>
      <c r="LM261" s="9"/>
      <c r="LN261" s="9"/>
      <c r="LO261" s="9"/>
      <c r="LP261" s="9"/>
      <c r="LQ261" s="9"/>
      <c r="LR261" s="9"/>
      <c r="LS261" s="9"/>
      <c r="LT261" s="9"/>
      <c r="LU261" s="9"/>
      <c r="LV261" s="9"/>
      <c r="LW261" s="9"/>
      <c r="LX261" s="9"/>
      <c r="LY261" s="9"/>
      <c r="LZ261" s="9"/>
      <c r="MA261" s="9"/>
      <c r="MB261" s="9"/>
      <c r="MC261" s="9"/>
      <c r="MD261" s="9"/>
      <c r="ME261" s="9"/>
      <c r="MF261" s="9"/>
      <c r="MG261" s="9"/>
      <c r="MH261" s="9"/>
      <c r="MI261" s="9"/>
      <c r="MJ261" s="9"/>
      <c r="MK261" s="9"/>
      <c r="ML261" s="9"/>
      <c r="MM261" s="9"/>
      <c r="MN261" s="9"/>
      <c r="MO261" s="9"/>
      <c r="MP261" s="9"/>
      <c r="MQ261" s="9"/>
      <c r="MR261" s="9"/>
      <c r="MS261" s="9"/>
      <c r="MT261" s="9"/>
      <c r="MU261" s="9"/>
      <c r="MV261" s="9"/>
      <c r="MW261" s="9"/>
      <c r="MX261" s="9"/>
      <c r="MY261" s="9"/>
      <c r="MZ261" s="9"/>
      <c r="NA261" s="9"/>
      <c r="NB261" s="9"/>
      <c r="NC261" s="9"/>
      <c r="ND261" s="9"/>
      <c r="NE261" s="9"/>
      <c r="NF261" s="9"/>
      <c r="NG261" s="9"/>
      <c r="NH261" s="9"/>
      <c r="NI261" s="9"/>
      <c r="NJ261" s="9"/>
      <c r="NK261" s="9"/>
      <c r="NL261" s="9"/>
      <c r="NM261" s="9"/>
      <c r="NN261" s="9"/>
      <c r="NO261" s="9"/>
      <c r="NP261" s="9"/>
      <c r="NQ261" s="9"/>
      <c r="NR261" s="9"/>
      <c r="NS261" s="9"/>
      <c r="NT261" s="9"/>
      <c r="NU261" s="9"/>
      <c r="NV261" s="9"/>
      <c r="NW261" s="9"/>
      <c r="NX261" s="9"/>
      <c r="NY261" s="9"/>
      <c r="NZ261" s="9"/>
      <c r="OA261" s="9"/>
      <c r="OB261" s="9"/>
      <c r="OC261" s="9"/>
      <c r="OD261" s="9"/>
      <c r="OE261" s="9"/>
      <c r="OF261" s="9"/>
      <c r="OG261" s="9"/>
      <c r="OH261" s="9"/>
      <c r="OI261" s="9"/>
      <c r="OJ261" s="9"/>
      <c r="OK261" s="9"/>
      <c r="OL261" s="9"/>
      <c r="OM261" s="9"/>
      <c r="ON261" s="9"/>
      <c r="OO261" s="9"/>
      <c r="OP261" s="9"/>
      <c r="OQ261" s="9"/>
      <c r="OR261" s="9"/>
      <c r="OS261" s="9"/>
      <c r="OT261" s="9"/>
      <c r="OU261" s="9"/>
      <c r="OV261" s="9"/>
      <c r="OW261" s="9"/>
      <c r="OX261" s="9"/>
      <c r="OY261" s="9"/>
      <c r="OZ261" s="9"/>
      <c r="PA261" s="9"/>
      <c r="PB261" s="9"/>
      <c r="PC261" s="9"/>
      <c r="PD261" s="9"/>
      <c r="PE261" s="9"/>
      <c r="PF261" s="9"/>
      <c r="PG261" s="9"/>
      <c r="PH261" s="9"/>
      <c r="PI261" s="9"/>
      <c r="PJ261" s="9"/>
      <c r="PK261" s="9"/>
      <c r="PL261" s="9"/>
      <c r="PM261" s="9"/>
      <c r="PN261" s="9"/>
      <c r="PO261" s="9"/>
      <c r="PP261" s="9"/>
      <c r="PQ261" s="9"/>
      <c r="PR261" s="9"/>
      <c r="PS261" s="9"/>
      <c r="PT261" s="9"/>
      <c r="PU261" s="9"/>
      <c r="PV261" s="9"/>
      <c r="PW261" s="9"/>
      <c r="PX261" s="9"/>
      <c r="PY261" s="9"/>
      <c r="PZ261" s="9"/>
      <c r="QA261" s="9"/>
      <c r="QB261" s="9"/>
      <c r="QC261" s="9"/>
      <c r="QD261" s="9"/>
      <c r="QE261" s="9"/>
      <c r="QF261" s="9"/>
      <c r="QG261" s="9"/>
      <c r="QH261" s="9"/>
      <c r="QI261" s="9"/>
      <c r="QJ261" s="9"/>
      <c r="QK261" s="9"/>
      <c r="QL261" s="9"/>
      <c r="QM261" s="9"/>
      <c r="QN261" s="9"/>
      <c r="QO261" s="9"/>
      <c r="QP261" s="9"/>
      <c r="QQ261" s="9"/>
      <c r="QR261" s="9"/>
      <c r="QS261" s="9"/>
      <c r="QT261" s="9"/>
      <c r="QU261" s="9"/>
      <c r="QV261" s="9"/>
      <c r="QW261" s="9"/>
      <c r="QX261" s="9"/>
      <c r="QY261" s="9"/>
      <c r="QZ261" s="9"/>
      <c r="RA261" s="9"/>
      <c r="RB261" s="9"/>
      <c r="RC261" s="9"/>
      <c r="RD261" s="9"/>
      <c r="RE261" s="9"/>
      <c r="RF261" s="9"/>
      <c r="RG261" s="9"/>
      <c r="RH261" s="9"/>
      <c r="RI261" s="9"/>
      <c r="RJ261" s="9"/>
      <c r="RK261" s="9"/>
      <c r="RL261" s="9"/>
      <c r="RM261" s="9"/>
      <c r="RN261" s="9"/>
      <c r="RO261" s="9"/>
      <c r="RP261" s="9"/>
      <c r="RQ261" s="9"/>
      <c r="RR261" s="9"/>
      <c r="RS261" s="9"/>
      <c r="RT261" s="9"/>
      <c r="RU261" s="9"/>
      <c r="RV261" s="9"/>
      <c r="RW261" s="9"/>
      <c r="RX261" s="9"/>
      <c r="RY261" s="9"/>
      <c r="RZ261" s="9"/>
      <c r="SA261" s="9"/>
      <c r="SB261" s="9"/>
      <c r="SC261" s="9"/>
      <c r="SD261" s="9"/>
      <c r="SE261" s="9"/>
      <c r="SF261" s="9"/>
      <c r="SG261" s="9"/>
      <c r="SH261" s="9"/>
      <c r="SI261" s="9"/>
      <c r="SJ261" s="9"/>
      <c r="SK261" s="9"/>
      <c r="SL261" s="9"/>
      <c r="SM261" s="9"/>
      <c r="SN261" s="9"/>
      <c r="SO261" s="9"/>
      <c r="SP261" s="9"/>
      <c r="SQ261" s="9"/>
      <c r="SR261" s="9"/>
      <c r="SS261" s="9"/>
      <c r="ST261" s="9"/>
      <c r="SU261" s="9"/>
      <c r="SV261" s="9"/>
      <c r="SW261" s="9"/>
      <c r="SX261" s="9"/>
      <c r="SY261" s="9"/>
      <c r="SZ261" s="9"/>
      <c r="TA261" s="9"/>
      <c r="TB261" s="9"/>
      <c r="TC261" s="9"/>
      <c r="TD261" s="9"/>
      <c r="TE261" s="9"/>
      <c r="TF261" s="9"/>
      <c r="TG261" s="9"/>
      <c r="TH261" s="9"/>
      <c r="TI261" s="9"/>
      <c r="TJ261" s="9"/>
      <c r="TK261" s="9"/>
      <c r="TL261" s="9"/>
      <c r="TM261" s="9"/>
      <c r="TN261" s="9"/>
      <c r="TO261" s="9"/>
      <c r="ANB261" s="9"/>
      <c r="ANC261" s="9"/>
      <c r="AND261" s="9"/>
      <c r="ANE261" s="9"/>
      <c r="ANF261" s="9"/>
      <c r="ANG261" s="9"/>
      <c r="ANH261" s="9"/>
      <c r="ANI261" s="9"/>
      <c r="ANJ261" s="9"/>
      <c r="ANK261" s="9"/>
      <c r="ANL261" s="9"/>
      <c r="ANM261" s="9"/>
      <c r="ANN261" s="9"/>
      <c r="ANO261" s="9"/>
      <c r="ANP261" s="9"/>
      <c r="ANQ261" s="9"/>
      <c r="ANR261" s="9"/>
      <c r="ANS261" s="9"/>
      <c r="ANT261" s="9"/>
      <c r="ANU261" s="9"/>
      <c r="ANV261" s="9"/>
      <c r="ANW261" s="9"/>
      <c r="ANX261" s="9"/>
      <c r="ANY261" s="9"/>
      <c r="ANZ261" s="9"/>
      <c r="AOA261" s="9"/>
      <c r="AOB261" s="9"/>
      <c r="AOC261" s="9"/>
      <c r="AOD261" s="9"/>
      <c r="AOE261" s="9"/>
      <c r="AOF261" s="9"/>
      <c r="AOG261" s="9"/>
      <c r="AOH261" s="9"/>
      <c r="AOI261" s="9"/>
      <c r="AOJ261" s="9"/>
      <c r="AOK261" s="9"/>
      <c r="AOL261" s="9"/>
      <c r="AOM261" s="9"/>
      <c r="AON261" s="9"/>
      <c r="AOO261" s="9"/>
      <c r="AOP261" s="9"/>
      <c r="AOQ261" s="9"/>
      <c r="AOR261" s="9"/>
      <c r="AOS261" s="9"/>
      <c r="AOT261" s="9"/>
      <c r="AOU261" s="9"/>
      <c r="AOV261" s="9"/>
      <c r="AOW261" s="9"/>
      <c r="AOX261" s="9"/>
      <c r="AOY261" s="9"/>
      <c r="AOZ261" s="9"/>
      <c r="APA261" s="9"/>
      <c r="APB261" s="9"/>
      <c r="APC261" s="9"/>
      <c r="APD261" s="9"/>
      <c r="APE261" s="9"/>
      <c r="APF261" s="9"/>
      <c r="APG261" s="9"/>
      <c r="APH261" s="9"/>
      <c r="API261" s="9"/>
      <c r="APJ261" s="9"/>
      <c r="APK261" s="9"/>
      <c r="APL261" s="9"/>
      <c r="APM261" s="9"/>
      <c r="APN261" s="9"/>
      <c r="APO261" s="9"/>
      <c r="APP261" s="9"/>
      <c r="APQ261" s="9"/>
      <c r="APR261" s="9"/>
      <c r="APS261" s="9"/>
      <c r="APT261" s="9"/>
      <c r="APU261" s="9"/>
      <c r="APV261" s="9"/>
      <c r="APW261" s="9"/>
      <c r="APX261" s="9"/>
      <c r="APY261" s="9"/>
      <c r="APZ261" s="9"/>
      <c r="AQA261" s="9"/>
      <c r="AQB261" s="9"/>
      <c r="AQC261" s="9"/>
      <c r="AQD261" s="9"/>
      <c r="AQE261" s="9"/>
      <c r="AQF261" s="9"/>
      <c r="AQG261" s="9"/>
      <c r="AQH261" s="9"/>
      <c r="AQI261" s="9"/>
      <c r="AQJ261" s="9"/>
      <c r="AQK261" s="9"/>
      <c r="AQL261" s="9"/>
      <c r="AQM261" s="9"/>
      <c r="AQN261" s="9"/>
      <c r="AQO261" s="9"/>
      <c r="AQP261" s="9"/>
      <c r="AQQ261" s="9"/>
      <c r="AQR261" s="9"/>
      <c r="AQS261" s="9"/>
      <c r="AQT261" s="9"/>
      <c r="AQU261" s="9"/>
      <c r="AQV261" s="9"/>
      <c r="AQW261" s="9"/>
      <c r="AQX261" s="9"/>
      <c r="AQY261" s="9"/>
      <c r="AQZ261" s="9"/>
      <c r="ARA261" s="9"/>
      <c r="ARB261" s="9"/>
      <c r="ARC261" s="9"/>
      <c r="ARD261" s="9"/>
      <c r="ARE261" s="9"/>
      <c r="ARF261" s="9"/>
      <c r="ARG261" s="9"/>
      <c r="ARH261" s="9"/>
      <c r="ARI261" s="9"/>
      <c r="ARJ261" s="9"/>
      <c r="ARK261" s="9"/>
      <c r="ARL261" s="9"/>
      <c r="ARM261" s="9"/>
      <c r="ARN261" s="9"/>
      <c r="ARO261" s="9"/>
      <c r="ARP261" s="9"/>
      <c r="ARQ261" s="9"/>
      <c r="ARR261" s="9"/>
      <c r="ARS261" s="9"/>
      <c r="ART261" s="9"/>
      <c r="ARU261" s="9"/>
      <c r="ARV261" s="9"/>
      <c r="ARW261" s="9"/>
      <c r="ARX261" s="9"/>
      <c r="ARY261" s="9"/>
      <c r="ARZ261" s="9"/>
      <c r="ASA261" s="9"/>
      <c r="ASB261" s="9"/>
      <c r="ASC261" s="9"/>
      <c r="ASD261" s="9"/>
      <c r="ASE261" s="9"/>
      <c r="ASF261" s="9"/>
      <c r="ASG261" s="9"/>
      <c r="ASH261" s="9"/>
      <c r="ASI261" s="9"/>
      <c r="ASJ261" s="9"/>
      <c r="ASK261" s="9"/>
      <c r="ASL261" s="9"/>
      <c r="ASM261" s="9"/>
      <c r="ASN261" s="9"/>
      <c r="ASO261" s="9"/>
      <c r="ASP261" s="9"/>
      <c r="ASQ261" s="9"/>
      <c r="ASR261" s="9"/>
      <c r="ASS261" s="9"/>
      <c r="AST261" s="9"/>
      <c r="ASU261" s="9"/>
      <c r="ASV261" s="9"/>
      <c r="ASW261" s="9"/>
      <c r="ASX261" s="9"/>
      <c r="ASY261" s="9"/>
      <c r="ASZ261" s="9"/>
      <c r="ATA261" s="9"/>
      <c r="ATB261" s="9"/>
      <c r="ATC261" s="9"/>
      <c r="ATD261" s="9"/>
      <c r="ATE261" s="9"/>
      <c r="ATF261" s="9"/>
      <c r="ATG261" s="9"/>
      <c r="ATH261" s="9"/>
      <c r="ATI261" s="9"/>
      <c r="ATJ261" s="9"/>
      <c r="ATK261" s="9"/>
      <c r="ATL261" s="9"/>
      <c r="ATM261" s="9"/>
      <c r="ATN261" s="9"/>
      <c r="ATO261" s="9"/>
      <c r="ATP261" s="9"/>
      <c r="ATQ261" s="9"/>
      <c r="ATR261" s="9"/>
      <c r="ATS261" s="9"/>
      <c r="ATT261" s="9"/>
      <c r="ATU261" s="9"/>
      <c r="ATV261" s="9"/>
      <c r="ATW261" s="9"/>
      <c r="ATX261" s="9"/>
      <c r="ATY261" s="9"/>
      <c r="ATZ261" s="9"/>
      <c r="AUA261" s="9"/>
      <c r="AUB261" s="9"/>
      <c r="AUC261" s="9"/>
      <c r="AUD261" s="9"/>
      <c r="AUE261" s="9"/>
      <c r="AUF261" s="9"/>
      <c r="AUG261" s="9"/>
      <c r="AUH261" s="9"/>
      <c r="AUI261" s="9"/>
      <c r="AUJ261" s="9"/>
      <c r="AUK261" s="9"/>
      <c r="AUL261" s="9"/>
      <c r="AUM261" s="9"/>
      <c r="AUN261" s="9"/>
      <c r="AUO261" s="9"/>
      <c r="AUP261" s="9"/>
      <c r="AUQ261" s="9"/>
      <c r="AUR261" s="9"/>
      <c r="AUS261" s="9"/>
      <c r="AUT261" s="9"/>
      <c r="AUU261" s="9"/>
      <c r="AUV261" s="9"/>
      <c r="AUW261" s="9"/>
      <c r="AUX261" s="9"/>
      <c r="AUY261" s="9"/>
      <c r="AUZ261" s="9"/>
      <c r="AVA261" s="9"/>
      <c r="AVB261" s="9"/>
      <c r="AVC261" s="9"/>
      <c r="AVD261" s="9"/>
      <c r="AVE261" s="9"/>
      <c r="AVF261" s="9"/>
      <c r="AVG261" s="9"/>
      <c r="AVH261" s="9"/>
      <c r="AVI261" s="9"/>
      <c r="AVJ261" s="9"/>
      <c r="AVK261" s="9"/>
      <c r="AVL261" s="9"/>
      <c r="AVM261" s="9"/>
      <c r="AVN261" s="9"/>
      <c r="AVO261" s="9"/>
      <c r="AVP261" s="9"/>
      <c r="AVQ261" s="9"/>
      <c r="AVR261" s="9"/>
      <c r="AVS261" s="9"/>
      <c r="AVT261" s="9"/>
      <c r="AVU261" s="9"/>
      <c r="AVV261" s="9"/>
      <c r="AVW261" s="9"/>
      <c r="AVX261" s="9"/>
      <c r="AVY261" s="9"/>
      <c r="AVZ261" s="9"/>
      <c r="AWA261" s="9"/>
      <c r="AWB261" s="9"/>
      <c r="AWC261" s="9"/>
      <c r="AWD261" s="9"/>
      <c r="AWE261" s="9"/>
      <c r="AWF261" s="9"/>
      <c r="AWG261" s="9"/>
      <c r="AWH261" s="9"/>
      <c r="AWI261" s="9"/>
      <c r="AWJ261" s="9"/>
      <c r="AWK261" s="9"/>
      <c r="AWL261" s="9"/>
      <c r="AWM261" s="9"/>
      <c r="AWN261" s="9"/>
      <c r="AWO261" s="9"/>
      <c r="AWP261" s="9"/>
      <c r="AWQ261" s="9"/>
      <c r="AWR261" s="9"/>
      <c r="AWS261" s="9"/>
      <c r="AWT261" s="9"/>
      <c r="AWU261" s="9"/>
      <c r="AWV261" s="9"/>
      <c r="AWW261" s="9"/>
      <c r="AWX261" s="9"/>
      <c r="AWY261" s="9" t="s">
        <v>14029</v>
      </c>
      <c r="AWZ261" s="9"/>
      <c r="AXA261" s="9"/>
      <c r="AXB261" s="9"/>
      <c r="AXC261" s="9"/>
      <c r="AXD261" s="9"/>
      <c r="AXE261" s="9"/>
      <c r="AXF261" s="9"/>
      <c r="AXG261" s="9"/>
      <c r="AXH261" s="9"/>
      <c r="AXI261" s="9"/>
      <c r="AXJ261" s="9"/>
      <c r="AXK261" s="9"/>
      <c r="AXL261" s="9"/>
      <c r="AXM261" s="9"/>
      <c r="AXN261" s="9"/>
      <c r="AXO261" s="9"/>
      <c r="AXP261" s="9"/>
      <c r="AXQ261" s="9"/>
      <c r="AXR261" s="9"/>
      <c r="AXS261" s="9"/>
      <c r="AXT261" s="9"/>
      <c r="AXU261" s="9"/>
      <c r="AXV261" s="9"/>
      <c r="AXW261" s="9"/>
      <c r="AXX261" s="9"/>
      <c r="AXY261" s="9"/>
      <c r="AXZ261" s="9"/>
      <c r="AYA261" s="9"/>
      <c r="AYB261" s="9"/>
      <c r="AYC261" s="9"/>
      <c r="AYD261" s="9"/>
      <c r="AYE261" s="9"/>
      <c r="AYF261" s="9"/>
      <c r="AYG261" s="9"/>
      <c r="AYH261" s="9" t="s">
        <v>14030</v>
      </c>
      <c r="AYI261" s="9"/>
      <c r="AYJ261" s="9"/>
      <c r="AYK261" s="9"/>
      <c r="AYL261" s="9"/>
      <c r="AYM261" s="9"/>
      <c r="AYN261" s="9"/>
      <c r="AYO261" s="9"/>
      <c r="AYP261" s="9"/>
      <c r="AYQ261" s="9"/>
      <c r="AYR261" s="9"/>
      <c r="AYS261" s="9"/>
      <c r="AYT261" s="9"/>
      <c r="AYU261" s="9"/>
      <c r="AYV261" s="9"/>
      <c r="AYW261" s="9"/>
      <c r="AYX261" s="9"/>
      <c r="AYY261" s="9" t="s">
        <v>5691</v>
      </c>
      <c r="AYZ261" s="9" t="s">
        <v>5691</v>
      </c>
      <c r="AZA261" s="9"/>
      <c r="AZB261" s="9"/>
      <c r="AZC261" s="9"/>
      <c r="AZD261" s="9"/>
      <c r="AZE261" s="9"/>
      <c r="AZF261" s="9"/>
      <c r="AZG261" s="9"/>
      <c r="AZH261" s="9"/>
      <c r="AZI261" s="9"/>
      <c r="AZJ261" s="9"/>
      <c r="AZK261" s="9"/>
      <c r="AZL261" s="9"/>
      <c r="AZM261" s="9"/>
      <c r="AZN261" s="9"/>
      <c r="AZO261" s="9"/>
      <c r="AZP261" s="9"/>
      <c r="AZQ261" s="9"/>
      <c r="AZR261" s="9"/>
      <c r="AZS261" s="9"/>
      <c r="AZT261" s="9"/>
      <c r="AZU261" s="9"/>
      <c r="AZV261" s="9"/>
      <c r="AZW261" s="9"/>
      <c r="AZX261" s="9"/>
      <c r="AZY261" s="9"/>
      <c r="AZZ261" s="9"/>
      <c r="BAA261" s="9"/>
      <c r="BAB261" s="9"/>
      <c r="BAC261" s="9"/>
      <c r="BAD261" s="9"/>
      <c r="BAE261" s="9"/>
      <c r="BAF261" s="9"/>
      <c r="BAG261" s="9"/>
      <c r="BAH261" s="9"/>
      <c r="BAI261" s="9"/>
      <c r="BAJ261" s="9"/>
      <c r="BAK261" s="9" t="s">
        <v>14031</v>
      </c>
      <c r="BAL261" s="9"/>
      <c r="BAM261" s="9"/>
      <c r="BAN261" s="9"/>
      <c r="BAO261" s="9"/>
      <c r="BAP261" s="9"/>
      <c r="BAQ261" s="9"/>
      <c r="BAR261" s="9">
        <v>76.0</v>
      </c>
      <c r="BAS261" s="9" t="s">
        <v>14032</v>
      </c>
      <c r="BAT261" s="9">
        <v>590.0</v>
      </c>
      <c r="BAU261" s="9"/>
      <c r="BAV261" s="9"/>
      <c r="BAW261" s="9"/>
      <c r="BAX261" s="9"/>
      <c r="BAY261" s="9"/>
      <c r="BAZ261" s="9"/>
      <c r="BBA261" s="9"/>
      <c r="BBB261" s="9"/>
      <c r="BBC261" s="9"/>
      <c r="BBD261" s="9"/>
      <c r="BBE261" s="9"/>
      <c r="BBF261" s="9"/>
      <c r="BBG261" s="9"/>
      <c r="BBH261" s="9"/>
      <c r="BBI261" s="9" t="s">
        <v>5718</v>
      </c>
      <c r="BBJ261" s="9"/>
      <c r="BBK261" s="9"/>
      <c r="BBL261" s="9"/>
      <c r="BBM261" s="9"/>
      <c r="BBN261" s="9"/>
      <c r="BBO261" s="9"/>
      <c r="BBP261" s="9"/>
      <c r="BBQ261" s="9"/>
      <c r="BBR261" s="9"/>
      <c r="BBS261" s="9"/>
      <c r="BBT261" s="9"/>
      <c r="BBU261" s="9"/>
      <c r="BBV261" s="9"/>
      <c r="BBW261" s="9"/>
      <c r="BBX261" s="9"/>
      <c r="BBY261" s="9"/>
      <c r="BBZ261" s="9"/>
      <c r="BCA261" s="9"/>
      <c r="BCB261" s="9" t="s">
        <v>5707</v>
      </c>
      <c r="BCC261" s="9"/>
      <c r="BCD261" s="9"/>
      <c r="BCE261" s="9"/>
      <c r="BCF261" s="9" t="s">
        <v>6521</v>
      </c>
      <c r="BCG261" s="9" t="s">
        <v>14033</v>
      </c>
      <c r="BCH261" s="9"/>
      <c r="BCI261" s="9"/>
      <c r="BCJ261" s="9"/>
      <c r="BCK261" s="9"/>
      <c r="BCL261" s="9"/>
      <c r="BCM261" s="9"/>
      <c r="BCN261" s="9"/>
      <c r="BCO261" s="9"/>
      <c r="BCP261" s="9"/>
      <c r="BCQ261" s="9"/>
      <c r="BCR261" s="9"/>
      <c r="BCS261" s="9"/>
      <c r="BCT261" s="9"/>
      <c r="BCU261" s="9"/>
      <c r="BCV261" s="9"/>
      <c r="BCW261" s="9"/>
      <c r="BCX261" s="9"/>
      <c r="BCY261" s="9"/>
      <c r="BCZ261" s="9"/>
      <c r="BDA261" s="9"/>
      <c r="BDB261" s="9"/>
      <c r="BDC261" s="9"/>
      <c r="BDD261" s="9" t="s">
        <v>14032</v>
      </c>
      <c r="BDE261" s="9"/>
      <c r="BDF261" s="9"/>
      <c r="BDG261" s="9"/>
      <c r="BDH261" s="9"/>
      <c r="BDI261" s="9"/>
      <c r="BDJ261" s="9"/>
      <c r="BDK261" s="9"/>
      <c r="BDL261" s="9"/>
      <c r="BDM261" s="9"/>
      <c r="BDN261" s="9"/>
      <c r="BDO261" s="9"/>
      <c r="BDP261" s="9"/>
      <c r="BDQ261" s="9"/>
      <c r="BDR261" s="9"/>
      <c r="BDS261" s="9"/>
      <c r="BDT261" s="9"/>
      <c r="BDU261" s="9"/>
      <c r="BDV261" s="9"/>
      <c r="BDW261" s="9"/>
      <c r="BDX261" s="9"/>
      <c r="BDY261" s="9" t="s">
        <v>5691</v>
      </c>
      <c r="BDZ261" s="9" t="s">
        <v>5691</v>
      </c>
      <c r="BEA261" s="9"/>
      <c r="BEB261" s="9"/>
      <c r="BEC261" s="9"/>
      <c r="BED261" s="9"/>
      <c r="BEE261" s="9"/>
      <c r="BEF261" s="9"/>
      <c r="BEG261" s="9"/>
      <c r="BEH261" s="9"/>
      <c r="BEI261" s="9"/>
      <c r="BEJ261" s="9"/>
      <c r="BEK261" s="9"/>
      <c r="BEL261" s="9"/>
      <c r="BEM261" s="9"/>
      <c r="BEN261" s="9"/>
      <c r="BEO261" s="9"/>
      <c r="BEP261" s="9"/>
      <c r="BEQ261" s="9"/>
      <c r="BER261" s="9"/>
      <c r="BES261" s="9"/>
      <c r="BET261" s="9"/>
      <c r="BEU261" s="9"/>
      <c r="BEV261" s="9"/>
      <c r="BEW261" s="9"/>
      <c r="BEX261" s="9"/>
      <c r="BEY261" s="9"/>
      <c r="BEZ261" s="9"/>
      <c r="BFA261" s="9"/>
      <c r="BFB261" s="9"/>
      <c r="BFC261" s="9"/>
      <c r="BFD261" s="9"/>
      <c r="BFE261" s="9"/>
      <c r="BFF261" s="9"/>
      <c r="BFG261" s="9"/>
      <c r="BFH261" s="9"/>
      <c r="BFI261" s="9"/>
      <c r="BFJ261" s="9"/>
      <c r="BFK261" s="9" t="s">
        <v>14034</v>
      </c>
      <c r="BFL261" s="9"/>
      <c r="BFM261" s="9"/>
      <c r="BFN261" s="9"/>
      <c r="BFO261" s="9"/>
      <c r="BFP261" s="9"/>
      <c r="BFQ261" s="9"/>
      <c r="BFR261" s="9">
        <v>332.0</v>
      </c>
      <c r="BFS261" s="9" t="s">
        <v>14035</v>
      </c>
      <c r="BFT261" s="9">
        <v>590.0</v>
      </c>
      <c r="BFU261" s="9"/>
      <c r="BFV261" s="9"/>
      <c r="BFW261" s="9"/>
      <c r="BFX261" s="9"/>
      <c r="BFY261" s="9"/>
      <c r="BFZ261" s="9"/>
      <c r="BGA261" s="9"/>
      <c r="BGB261" s="9"/>
      <c r="BGC261" s="9"/>
      <c r="BGD261" s="9"/>
      <c r="BGE261" s="9"/>
      <c r="BGF261" s="9"/>
      <c r="BGG261" s="9"/>
      <c r="BGH261" s="9"/>
      <c r="BGI261" s="9" t="s">
        <v>5718</v>
      </c>
      <c r="BGJ261" s="9"/>
      <c r="BGK261" s="9"/>
      <c r="BGL261" s="9"/>
      <c r="BGM261" s="9"/>
      <c r="BGN261" s="9"/>
      <c r="BGO261" s="9"/>
      <c r="BGP261" s="9"/>
      <c r="BGQ261" s="9"/>
      <c r="BGR261" s="9"/>
      <c r="BGS261" s="9"/>
      <c r="BGT261" s="9"/>
      <c r="BGU261" s="9"/>
      <c r="BGV261" s="9"/>
      <c r="BGW261" s="9"/>
      <c r="BGX261" s="9"/>
      <c r="BGY261" s="9"/>
      <c r="BGZ261" s="9"/>
      <c r="BHA261" s="9"/>
      <c r="BHB261" s="9" t="s">
        <v>5707</v>
      </c>
      <c r="BHC261" s="9"/>
      <c r="BHD261" s="9"/>
      <c r="BHE261" s="9"/>
      <c r="BHF261" s="9" t="s">
        <v>6521</v>
      </c>
      <c r="BHG261" s="9" t="s">
        <v>14033</v>
      </c>
      <c r="BHH261" s="9"/>
      <c r="BHI261" s="9"/>
      <c r="BHJ261" s="9"/>
      <c r="BHK261" s="9"/>
      <c r="BHL261" s="9"/>
      <c r="BHM261" s="9"/>
      <c r="BHN261" s="9"/>
      <c r="BHO261" s="9"/>
      <c r="BHP261" s="9"/>
      <c r="BHQ261" s="9"/>
      <c r="BHR261" s="9"/>
      <c r="BHS261" s="9"/>
      <c r="BHT261" s="9"/>
      <c r="BHU261" s="9"/>
      <c r="BHV261" s="9"/>
      <c r="BHW261" s="9"/>
      <c r="BHX261" s="9"/>
      <c r="BHY261" s="9"/>
      <c r="BHZ261" s="9"/>
      <c r="BIA261" s="9"/>
      <c r="BIB261" s="9"/>
      <c r="BIC261" s="9"/>
      <c r="BID261" s="9" t="s">
        <v>14035</v>
      </c>
      <c r="BIE261" s="9"/>
      <c r="BIF261" s="9"/>
      <c r="BIG261" s="9"/>
      <c r="BIH261" s="9"/>
      <c r="BII261" s="9"/>
      <c r="BIJ261" s="9"/>
      <c r="BIK261" s="9"/>
      <c r="BIL261" s="9"/>
      <c r="BIM261" s="9"/>
      <c r="BIN261" s="9"/>
      <c r="BIO261" s="9"/>
      <c r="BIP261" s="9"/>
      <c r="BIQ261" s="9"/>
      <c r="BIR261" s="9"/>
      <c r="BIS261" s="9"/>
      <c r="BIT261" s="9"/>
      <c r="BIU261" s="9"/>
      <c r="BIV261" s="9"/>
      <c r="BIW261" s="9"/>
      <c r="BIX261" s="9"/>
      <c r="BIY261" s="9" t="s">
        <v>5691</v>
      </c>
      <c r="BIZ261" s="9" t="s">
        <v>5691</v>
      </c>
      <c r="BJA261" s="9"/>
      <c r="BJB261" s="9"/>
      <c r="BJC261" s="9"/>
      <c r="BJD261" s="9"/>
      <c r="BJE261" s="9"/>
      <c r="BJF261" s="9"/>
      <c r="BJG261" s="9"/>
      <c r="BJH261" s="9"/>
      <c r="BJI261" s="9"/>
      <c r="BJJ261" s="9"/>
      <c r="BJK261" s="9"/>
      <c r="BJL261" s="9"/>
      <c r="BJM261" s="9"/>
      <c r="BJN261" s="9"/>
      <c r="BJO261" s="9"/>
      <c r="BJP261" s="9"/>
      <c r="BJQ261" s="9"/>
      <c r="BJR261" s="9"/>
      <c r="BJS261" s="9"/>
      <c r="BJT261" s="9"/>
      <c r="BJU261" s="9"/>
      <c r="BJV261" s="9"/>
      <c r="BJW261" s="9"/>
      <c r="BJX261" s="9"/>
      <c r="BJY261" s="9"/>
      <c r="BJZ261" s="9"/>
      <c r="BKA261" s="9"/>
      <c r="BKB261" s="9"/>
      <c r="BKC261" s="9"/>
      <c r="BKD261" s="9"/>
      <c r="BKE261" s="9"/>
      <c r="BKF261" s="9"/>
      <c r="BKG261" s="9"/>
      <c r="BKH261" s="9"/>
      <c r="BKI261" s="9"/>
      <c r="BKJ261" s="9"/>
      <c r="BKK261" s="9" t="s">
        <v>14036</v>
      </c>
      <c r="BKL261" s="9"/>
      <c r="BKM261" s="9"/>
      <c r="BKN261" s="9"/>
      <c r="BKO261" s="9"/>
      <c r="BKP261" s="9"/>
      <c r="BKQ261" s="9"/>
      <c r="BKR261" s="9">
        <v>332.0</v>
      </c>
      <c r="BKS261" s="9" t="s">
        <v>14037</v>
      </c>
      <c r="BKT261" s="9">
        <v>590.0</v>
      </c>
      <c r="BKU261" s="9"/>
      <c r="BKV261" s="9"/>
      <c r="BKW261" s="9"/>
      <c r="BKX261" s="9"/>
      <c r="BKY261" s="9"/>
      <c r="BKZ261" s="9"/>
      <c r="BLA261" s="9"/>
      <c r="BLB261" s="9"/>
      <c r="BLC261" s="9"/>
      <c r="BLD261" s="9"/>
      <c r="BLE261" s="9"/>
      <c r="BLF261" s="9"/>
      <c r="BLG261" s="9"/>
      <c r="BLH261" s="9"/>
      <c r="BLI261" s="9" t="s">
        <v>5718</v>
      </c>
      <c r="BLJ261" s="9"/>
      <c r="BLK261" s="9"/>
      <c r="BLL261" s="9"/>
      <c r="BLM261" s="9"/>
      <c r="BLN261" s="9"/>
      <c r="BLO261" s="9"/>
      <c r="BLP261" s="9"/>
      <c r="BLQ261" s="9"/>
      <c r="BLR261" s="9"/>
      <c r="BLS261" s="9"/>
      <c r="BLT261" s="9"/>
      <c r="BLU261" s="9"/>
      <c r="BLV261" s="9"/>
      <c r="BLW261" s="9"/>
      <c r="BLX261" s="9"/>
      <c r="BLY261" s="9"/>
      <c r="BLZ261" s="9"/>
      <c r="BMA261" s="9"/>
      <c r="BMB261" s="9" t="s">
        <v>5707</v>
      </c>
      <c r="BMC261" s="9"/>
      <c r="BMD261" s="9"/>
      <c r="BME261" s="9"/>
      <c r="BMF261" s="9" t="s">
        <v>6521</v>
      </c>
      <c r="BMG261" s="9" t="s">
        <v>14033</v>
      </c>
      <c r="BMH261" s="9"/>
      <c r="BMI261" s="9"/>
      <c r="BMJ261" s="9"/>
      <c r="BMK261" s="9"/>
      <c r="BML261" s="9"/>
      <c r="BMM261" s="9"/>
      <c r="BMN261" s="9"/>
      <c r="BMO261" s="9"/>
      <c r="BMP261" s="9"/>
      <c r="BMQ261" s="9"/>
      <c r="BMR261" s="9"/>
      <c r="BMS261" s="9"/>
      <c r="BMT261" s="9"/>
      <c r="BMU261" s="9"/>
      <c r="BMV261" s="9"/>
      <c r="BMW261" s="9"/>
      <c r="BMX261" s="9"/>
      <c r="BMY261" s="9"/>
      <c r="BMZ261" s="9"/>
      <c r="BNA261" s="9"/>
      <c r="BNB261" s="9"/>
      <c r="BNC261" s="9"/>
      <c r="BND261" s="9" t="s">
        <v>14037</v>
      </c>
    </row>
    <row r="262" ht="14.25" customHeight="1">
      <c r="A262" s="9">
        <v>5.0</v>
      </c>
      <c r="B262" s="9" t="s">
        <v>11947</v>
      </c>
      <c r="C262" s="9" t="s">
        <v>11948</v>
      </c>
      <c r="D262" s="9" t="s">
        <v>11948</v>
      </c>
      <c r="E262" s="9"/>
      <c r="F262" s="9">
        <v>24.0</v>
      </c>
      <c r="G262" s="9" t="s">
        <v>14038</v>
      </c>
      <c r="H262" s="9"/>
      <c r="I262" s="9"/>
      <c r="J262" s="9"/>
      <c r="K262" s="9">
        <v>2.0</v>
      </c>
      <c r="L262" s="9">
        <v>20.0</v>
      </c>
      <c r="M262" s="9"/>
      <c r="N262" s="9"/>
      <c r="O262" s="9">
        <v>2.0</v>
      </c>
      <c r="P262" s="9">
        <v>0.0</v>
      </c>
      <c r="Q262" s="9" t="s">
        <v>14039</v>
      </c>
      <c r="R262" s="9"/>
      <c r="S262" s="9" t="s">
        <v>3625</v>
      </c>
      <c r="T262" s="9" t="s">
        <v>3624</v>
      </c>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c r="DA262" s="9"/>
      <c r="DB262" s="9"/>
      <c r="DC262" s="9"/>
      <c r="DD262" s="9"/>
      <c r="DE262" s="9"/>
      <c r="DF262" s="9"/>
      <c r="DG262" s="9"/>
      <c r="DH262" s="9"/>
      <c r="DI262" s="9"/>
      <c r="DJ262" s="9"/>
      <c r="DK262" s="9"/>
      <c r="DL262" s="9"/>
      <c r="DM262" s="9"/>
      <c r="DN262" s="9"/>
      <c r="DO262" s="9"/>
      <c r="DP262" s="9"/>
      <c r="DQ262" s="9"/>
      <c r="DR262" s="9"/>
      <c r="DS262" s="9"/>
      <c r="DT262" s="9"/>
      <c r="DU262" s="9"/>
      <c r="DV262" s="9"/>
      <c r="DW262" s="9"/>
      <c r="DX262" s="9"/>
      <c r="DY262" s="9"/>
      <c r="DZ262" s="9"/>
      <c r="EA262" s="9"/>
      <c r="EB262" s="9"/>
      <c r="EC262" s="9"/>
      <c r="ED262" s="9"/>
      <c r="EE262" s="9"/>
      <c r="EF262" s="9"/>
      <c r="EG262" s="9"/>
      <c r="EH262" s="9"/>
      <c r="EI262" s="9"/>
      <c r="EJ262" s="9"/>
      <c r="EK262" s="9"/>
      <c r="EL262" s="9"/>
      <c r="EM262" s="9"/>
      <c r="EN262" s="9"/>
      <c r="EO262" s="9"/>
      <c r="EP262" s="9"/>
      <c r="EQ262" s="9"/>
      <c r="ER262" s="9"/>
      <c r="ES262" s="9"/>
      <c r="ET262" s="9"/>
      <c r="EU262" s="9"/>
      <c r="EV262" s="9"/>
      <c r="EW262" s="9"/>
      <c r="EX262" s="9"/>
      <c r="EY262" s="9"/>
      <c r="EZ262" s="9"/>
      <c r="FA262" s="9"/>
      <c r="FB262" s="9"/>
      <c r="FC262" s="9"/>
      <c r="FD262" s="9"/>
      <c r="FE262" s="9"/>
      <c r="FF262" s="9"/>
      <c r="FG262" s="9"/>
      <c r="FH262" s="9"/>
      <c r="FI262" s="9"/>
      <c r="FJ262" s="9"/>
      <c r="FK262" s="9"/>
      <c r="FL262" s="9"/>
      <c r="FM262" s="9"/>
      <c r="FN262" s="9"/>
      <c r="FO262" s="9"/>
      <c r="FP262" s="9"/>
      <c r="FQ262" s="9"/>
      <c r="FR262" s="9"/>
      <c r="FS262" s="9"/>
      <c r="FT262" s="9"/>
      <c r="FU262" s="9"/>
      <c r="FV262" s="9"/>
      <c r="FW262" s="9"/>
      <c r="FX262" s="9"/>
      <c r="FY262" s="9"/>
      <c r="FZ262" s="9"/>
      <c r="GA262" s="9"/>
      <c r="GB262" s="9"/>
      <c r="GC262" s="9"/>
      <c r="GD262" s="9"/>
      <c r="GE262" s="9"/>
      <c r="GF262" s="9"/>
      <c r="GG262" s="9"/>
      <c r="GH262" s="9"/>
      <c r="GI262" s="9"/>
      <c r="GJ262" s="9"/>
      <c r="GK262" s="9"/>
      <c r="GL262" s="9"/>
      <c r="GM262" s="9"/>
      <c r="GN262" s="9"/>
      <c r="GO262" s="9"/>
      <c r="GP262" s="9"/>
      <c r="GQ262" s="9"/>
      <c r="GR262" s="9"/>
      <c r="GS262" s="9"/>
      <c r="GT262" s="9"/>
      <c r="GU262" s="9"/>
      <c r="GV262" s="9"/>
      <c r="GW262" s="9"/>
      <c r="GX262" s="9"/>
      <c r="GY262" s="9"/>
      <c r="GZ262" s="9"/>
      <c r="HA262" s="9"/>
      <c r="HB262" s="9"/>
      <c r="HC262" s="9"/>
      <c r="HD262" s="9"/>
      <c r="HE262" s="9"/>
      <c r="HF262" s="9"/>
      <c r="HG262" s="9"/>
      <c r="HH262" s="9"/>
      <c r="HI262" s="9"/>
      <c r="HJ262" s="9"/>
      <c r="HK262" s="9"/>
      <c r="HL262" s="9"/>
      <c r="HM262" s="9"/>
      <c r="HN262" s="9"/>
      <c r="HO262" s="9"/>
      <c r="HP262" s="9"/>
      <c r="HQ262" s="9"/>
      <c r="HR262" s="9"/>
      <c r="HS262" s="9"/>
      <c r="HT262" s="9"/>
      <c r="HU262" s="9"/>
      <c r="HV262" s="9"/>
      <c r="HW262" s="9"/>
      <c r="HX262" s="9"/>
      <c r="HY262" s="9"/>
      <c r="HZ262" s="9"/>
      <c r="IA262" s="9"/>
      <c r="IB262" s="9"/>
      <c r="IC262" s="9"/>
      <c r="ID262" s="9"/>
      <c r="IE262" s="9"/>
      <c r="IF262" s="9"/>
      <c r="IG262" s="9"/>
      <c r="IH262" s="9"/>
      <c r="II262" s="9"/>
      <c r="IJ262" s="9"/>
      <c r="IK262" s="9"/>
      <c r="IL262" s="9"/>
      <c r="IM262" s="9"/>
      <c r="IN262" s="9"/>
      <c r="IO262" s="9"/>
      <c r="IP262" s="9"/>
      <c r="IQ262" s="9"/>
      <c r="IR262" s="9"/>
      <c r="IS262" s="9"/>
      <c r="IT262" s="9"/>
      <c r="IU262" s="9"/>
      <c r="IV262" s="9"/>
      <c r="IW262" s="9"/>
      <c r="IX262" s="9"/>
      <c r="IY262" s="9"/>
      <c r="IZ262" s="9"/>
      <c r="JA262" s="9"/>
      <c r="JB262" s="9"/>
      <c r="JC262" s="9"/>
      <c r="JD262" s="9"/>
      <c r="JE262" s="9"/>
      <c r="JF262" s="9"/>
      <c r="JG262" s="9"/>
      <c r="JH262" s="9"/>
      <c r="JI262" s="9"/>
      <c r="JJ262" s="9"/>
      <c r="JK262" s="9"/>
      <c r="JL262" s="9"/>
      <c r="JM262" s="9"/>
      <c r="JN262" s="9"/>
      <c r="JO262" s="9"/>
      <c r="JP262" s="9"/>
      <c r="JQ262" s="9"/>
      <c r="JR262" s="9"/>
      <c r="JS262" s="9"/>
      <c r="JT262" s="9"/>
      <c r="JU262" s="9"/>
      <c r="JV262" s="9"/>
      <c r="JW262" s="9"/>
      <c r="JX262" s="9"/>
      <c r="JY262" s="9"/>
      <c r="JZ262" s="9"/>
      <c r="KA262" s="9"/>
      <c r="KB262" s="9"/>
      <c r="KC262" s="9"/>
      <c r="KD262" s="9"/>
      <c r="KE262" s="9"/>
      <c r="KF262" s="9"/>
      <c r="KG262" s="9"/>
      <c r="KH262" s="9"/>
      <c r="KI262" s="9"/>
      <c r="KJ262" s="9"/>
      <c r="KK262" s="9"/>
      <c r="KL262" s="9"/>
      <c r="KM262" s="9"/>
      <c r="KN262" s="9"/>
      <c r="KO262" s="9"/>
      <c r="KP262" s="9"/>
      <c r="KQ262" s="9"/>
      <c r="KR262" s="9"/>
      <c r="KS262" s="9"/>
      <c r="KT262" s="9"/>
      <c r="KU262" s="9"/>
      <c r="KV262" s="9"/>
      <c r="KW262" s="9"/>
      <c r="KX262" s="9"/>
      <c r="KY262" s="9"/>
      <c r="KZ262" s="9"/>
      <c r="LA262" s="9"/>
      <c r="LB262" s="9"/>
      <c r="LC262" s="9"/>
      <c r="LD262" s="9"/>
      <c r="LE262" s="9"/>
      <c r="LF262" s="9"/>
      <c r="LG262" s="9"/>
      <c r="LH262" s="9"/>
      <c r="LI262" s="9"/>
      <c r="LJ262" s="9"/>
      <c r="LK262" s="9"/>
      <c r="LL262" s="9"/>
      <c r="LM262" s="9"/>
      <c r="LN262" s="9"/>
      <c r="LO262" s="9"/>
      <c r="LP262" s="9"/>
      <c r="LQ262" s="9"/>
      <c r="LR262" s="9"/>
      <c r="LS262" s="9"/>
      <c r="LT262" s="9"/>
      <c r="LU262" s="9"/>
      <c r="LV262" s="9"/>
      <c r="LW262" s="9"/>
      <c r="LX262" s="9"/>
      <c r="LY262" s="9"/>
      <c r="LZ262" s="9"/>
      <c r="MA262" s="9"/>
      <c r="MB262" s="9"/>
      <c r="MC262" s="9"/>
      <c r="MD262" s="9"/>
      <c r="ME262" s="9"/>
      <c r="MF262" s="9"/>
      <c r="MG262" s="9"/>
      <c r="MH262" s="9"/>
      <c r="MI262" s="9"/>
      <c r="MJ262" s="9"/>
      <c r="MK262" s="9"/>
      <c r="ML262" s="9"/>
      <c r="MM262" s="9"/>
      <c r="MN262" s="9"/>
      <c r="MO262" s="9"/>
      <c r="MP262" s="9"/>
      <c r="MQ262" s="9"/>
      <c r="MR262" s="9"/>
      <c r="MS262" s="9"/>
      <c r="MT262" s="9"/>
      <c r="MU262" s="9"/>
      <c r="MV262" s="9"/>
      <c r="MW262" s="9"/>
      <c r="MX262" s="9"/>
      <c r="MY262" s="9"/>
      <c r="MZ262" s="9"/>
      <c r="NA262" s="9"/>
      <c r="NB262" s="9"/>
      <c r="NC262" s="9"/>
      <c r="ND262" s="9"/>
      <c r="NE262" s="9"/>
      <c r="NF262" s="9"/>
      <c r="NG262" s="9"/>
      <c r="NH262" s="9"/>
      <c r="NI262" s="9"/>
      <c r="NJ262" s="9"/>
      <c r="NK262" s="9"/>
      <c r="NL262" s="9"/>
      <c r="NM262" s="9"/>
      <c r="NN262" s="9"/>
      <c r="NO262" s="9"/>
      <c r="NP262" s="9"/>
      <c r="NQ262" s="9"/>
      <c r="NR262" s="9"/>
      <c r="NS262" s="9"/>
      <c r="NT262" s="9"/>
      <c r="NU262" s="9"/>
      <c r="NV262" s="9"/>
      <c r="NW262" s="9"/>
      <c r="NX262" s="9"/>
      <c r="NY262" s="9"/>
      <c r="NZ262" s="9"/>
      <c r="OA262" s="9"/>
      <c r="OB262" s="9"/>
      <c r="OC262" s="9"/>
      <c r="OD262" s="9"/>
      <c r="OE262" s="9"/>
      <c r="OF262" s="9"/>
      <c r="OG262" s="9"/>
      <c r="OH262" s="9"/>
      <c r="OI262" s="9"/>
      <c r="OJ262" s="9"/>
      <c r="OK262" s="9"/>
      <c r="OL262" s="9"/>
      <c r="OM262" s="9"/>
      <c r="ON262" s="9"/>
      <c r="OO262" s="9"/>
      <c r="OP262" s="9"/>
      <c r="OQ262" s="9"/>
      <c r="OR262" s="9"/>
      <c r="OS262" s="9"/>
      <c r="OT262" s="9"/>
      <c r="OU262" s="9"/>
      <c r="OV262" s="9"/>
      <c r="OW262" s="9"/>
      <c r="OX262" s="9"/>
      <c r="OY262" s="9"/>
      <c r="OZ262" s="9"/>
      <c r="PA262" s="9"/>
      <c r="PB262" s="9"/>
      <c r="PC262" s="9"/>
      <c r="PD262" s="9"/>
      <c r="PE262" s="9"/>
      <c r="PF262" s="9"/>
      <c r="PG262" s="9"/>
      <c r="PH262" s="9"/>
      <c r="PI262" s="9"/>
      <c r="PJ262" s="9"/>
      <c r="PK262" s="9"/>
      <c r="PL262" s="9"/>
      <c r="PM262" s="9"/>
      <c r="PN262" s="9"/>
      <c r="PO262" s="9"/>
      <c r="PP262" s="9"/>
      <c r="PQ262" s="9"/>
      <c r="PR262" s="9"/>
      <c r="PS262" s="9"/>
      <c r="PT262" s="9"/>
      <c r="PU262" s="9"/>
      <c r="PV262" s="9"/>
      <c r="PW262" s="9"/>
      <c r="PX262" s="9"/>
      <c r="PY262" s="9"/>
      <c r="PZ262" s="9"/>
      <c r="QA262" s="9"/>
      <c r="QB262" s="9"/>
      <c r="QC262" s="9"/>
      <c r="QD262" s="9"/>
      <c r="QE262" s="9"/>
      <c r="QF262" s="9"/>
      <c r="QG262" s="9"/>
      <c r="QH262" s="9"/>
      <c r="QI262" s="9"/>
      <c r="QJ262" s="9"/>
      <c r="QK262" s="9"/>
      <c r="QL262" s="9"/>
      <c r="QM262" s="9"/>
      <c r="QN262" s="9"/>
      <c r="QO262" s="9"/>
      <c r="QP262" s="9"/>
      <c r="QQ262" s="9"/>
      <c r="QR262" s="9"/>
      <c r="QS262" s="9"/>
      <c r="QT262" s="9"/>
      <c r="QU262" s="9"/>
      <c r="QV262" s="9"/>
      <c r="QW262" s="9"/>
      <c r="QX262" s="9"/>
      <c r="QY262" s="9"/>
      <c r="QZ262" s="9"/>
      <c r="RA262" s="9"/>
      <c r="RB262" s="9"/>
      <c r="RC262" s="9"/>
      <c r="RD262" s="9"/>
      <c r="RE262" s="9"/>
      <c r="RF262" s="9"/>
      <c r="RG262" s="9"/>
      <c r="RH262" s="9"/>
      <c r="RI262" s="9"/>
      <c r="RJ262" s="9"/>
      <c r="RK262" s="9"/>
      <c r="RL262" s="9"/>
      <c r="RM262" s="9"/>
      <c r="RN262" s="9"/>
      <c r="RO262" s="9"/>
      <c r="RP262" s="9"/>
      <c r="RQ262" s="9"/>
      <c r="RR262" s="9"/>
      <c r="RS262" s="9"/>
      <c r="RT262" s="9"/>
      <c r="RU262" s="9"/>
      <c r="RV262" s="9"/>
      <c r="RW262" s="9"/>
      <c r="RX262" s="9"/>
      <c r="RY262" s="9"/>
      <c r="RZ262" s="9"/>
      <c r="SA262" s="9"/>
      <c r="SB262" s="9"/>
      <c r="SC262" s="9"/>
      <c r="SD262" s="9"/>
      <c r="SE262" s="9"/>
      <c r="SF262" s="9"/>
      <c r="SG262" s="9"/>
      <c r="SH262" s="9"/>
      <c r="SI262" s="9"/>
      <c r="SJ262" s="9"/>
      <c r="SK262" s="9"/>
      <c r="SL262" s="9"/>
      <c r="SM262" s="9"/>
      <c r="SN262" s="9"/>
      <c r="SO262" s="9"/>
      <c r="SP262" s="9"/>
      <c r="SQ262" s="9"/>
      <c r="SR262" s="9"/>
      <c r="SS262" s="9"/>
      <c r="ST262" s="9"/>
      <c r="SU262" s="9"/>
      <c r="SV262" s="9"/>
      <c r="SW262" s="9"/>
      <c r="SX262" s="9"/>
      <c r="SY262" s="9"/>
      <c r="SZ262" s="9"/>
      <c r="TA262" s="9"/>
      <c r="TB262" s="9"/>
      <c r="TC262" s="9"/>
      <c r="TD262" s="9"/>
      <c r="TE262" s="9"/>
      <c r="TF262" s="9"/>
      <c r="TG262" s="9"/>
      <c r="TH262" s="9"/>
      <c r="TI262" s="9"/>
      <c r="TJ262" s="9"/>
      <c r="TK262" s="9"/>
      <c r="TL262" s="9"/>
      <c r="TM262" s="9"/>
      <c r="TN262" s="9"/>
      <c r="TO262" s="9"/>
      <c r="ANB262" s="9"/>
      <c r="ANC262" s="9"/>
      <c r="AND262" s="9"/>
      <c r="ANE262" s="9"/>
      <c r="ANF262" s="9"/>
      <c r="ANG262" s="9"/>
      <c r="ANH262" s="9"/>
      <c r="ANI262" s="9"/>
      <c r="ANJ262" s="9"/>
      <c r="ANK262" s="9"/>
      <c r="ANL262" s="9"/>
      <c r="ANM262" s="9"/>
      <c r="ANN262" s="9"/>
      <c r="ANO262" s="9"/>
      <c r="ANP262" s="9"/>
      <c r="ANQ262" s="9"/>
      <c r="ANR262" s="9"/>
      <c r="ANS262" s="9"/>
      <c r="ANT262" s="9"/>
      <c r="ANU262" s="9"/>
      <c r="ANV262" s="9"/>
      <c r="ANW262" s="9"/>
      <c r="ANX262" s="9"/>
      <c r="ANY262" s="9"/>
      <c r="ANZ262" s="9"/>
      <c r="AOA262" s="9"/>
      <c r="AOB262" s="9"/>
      <c r="AOC262" s="9"/>
      <c r="AOD262" s="9"/>
      <c r="AOE262" s="9"/>
      <c r="AOF262" s="9"/>
      <c r="AOG262" s="9"/>
      <c r="AOH262" s="9"/>
      <c r="AOI262" s="9"/>
      <c r="AOJ262" s="9"/>
      <c r="AOK262" s="9"/>
      <c r="AOL262" s="9"/>
      <c r="AOM262" s="9"/>
      <c r="AON262" s="9"/>
      <c r="AOO262" s="9"/>
      <c r="AOP262" s="9"/>
      <c r="AOQ262" s="9"/>
      <c r="AOR262" s="9"/>
      <c r="AOS262" s="9"/>
      <c r="AOT262" s="9"/>
      <c r="AOU262" s="9"/>
      <c r="AOV262" s="9"/>
      <c r="AOW262" s="9"/>
      <c r="AOX262" s="9"/>
      <c r="AOY262" s="9"/>
      <c r="AOZ262" s="9"/>
      <c r="APA262" s="9"/>
      <c r="APB262" s="9"/>
      <c r="APC262" s="9"/>
      <c r="APD262" s="9"/>
      <c r="APE262" s="9"/>
      <c r="APF262" s="9"/>
      <c r="APG262" s="9"/>
      <c r="APH262" s="9"/>
      <c r="API262" s="9"/>
      <c r="APJ262" s="9"/>
      <c r="APK262" s="9"/>
      <c r="APL262" s="9"/>
      <c r="APM262" s="9"/>
      <c r="APN262" s="9"/>
      <c r="APO262" s="9"/>
      <c r="APP262" s="9"/>
      <c r="APQ262" s="9"/>
      <c r="APR262" s="9"/>
      <c r="APS262" s="9"/>
      <c r="APT262" s="9"/>
      <c r="APU262" s="9"/>
      <c r="APV262" s="9"/>
      <c r="APW262" s="9"/>
      <c r="APX262" s="9"/>
      <c r="APY262" s="9"/>
      <c r="APZ262" s="9"/>
      <c r="AQA262" s="9"/>
      <c r="AQB262" s="9"/>
      <c r="AQC262" s="9"/>
      <c r="AQD262" s="9"/>
      <c r="AQE262" s="9"/>
      <c r="AQF262" s="9"/>
      <c r="AQG262" s="9"/>
      <c r="AQH262" s="9"/>
      <c r="AQI262" s="9"/>
      <c r="AQJ262" s="9"/>
      <c r="AQK262" s="9"/>
      <c r="AQL262" s="9"/>
      <c r="AQM262" s="9"/>
      <c r="AQN262" s="9"/>
      <c r="AQO262" s="9"/>
      <c r="AQP262" s="9"/>
      <c r="AQQ262" s="9"/>
      <c r="AQR262" s="9"/>
      <c r="AQS262" s="9"/>
      <c r="AQT262" s="9"/>
      <c r="AQU262" s="9"/>
      <c r="AQV262" s="9"/>
      <c r="AQW262" s="9"/>
      <c r="AQX262" s="9"/>
      <c r="AQY262" s="9"/>
      <c r="AQZ262" s="9"/>
      <c r="ARA262" s="9"/>
      <c r="ARB262" s="9"/>
      <c r="ARC262" s="9"/>
      <c r="ARD262" s="9"/>
      <c r="ARE262" s="9"/>
      <c r="ARF262" s="9"/>
      <c r="ARG262" s="9"/>
      <c r="ARH262" s="9"/>
      <c r="ARI262" s="9"/>
      <c r="ARJ262" s="9"/>
      <c r="ARK262" s="9"/>
      <c r="ARL262" s="9"/>
      <c r="ARM262" s="9"/>
      <c r="ARN262" s="9"/>
      <c r="ARO262" s="9"/>
      <c r="ARP262" s="9"/>
      <c r="ARQ262" s="9"/>
      <c r="ARR262" s="9"/>
      <c r="ARS262" s="9"/>
      <c r="ART262" s="9"/>
      <c r="ARU262" s="9"/>
      <c r="ARV262" s="9"/>
      <c r="ARW262" s="9"/>
      <c r="ARX262" s="9"/>
      <c r="ARY262" s="9"/>
      <c r="ARZ262" s="9"/>
      <c r="ASA262" s="9"/>
      <c r="ASB262" s="9"/>
      <c r="ASC262" s="9"/>
      <c r="ASD262" s="9"/>
      <c r="ASE262" s="9"/>
      <c r="ASF262" s="9"/>
      <c r="ASG262" s="9"/>
      <c r="ASH262" s="9"/>
      <c r="ASI262" s="9"/>
      <c r="ASJ262" s="9"/>
      <c r="ASK262" s="9"/>
      <c r="ASL262" s="9"/>
      <c r="ASM262" s="9"/>
      <c r="ASN262" s="9"/>
      <c r="ASO262" s="9"/>
      <c r="ASP262" s="9"/>
      <c r="ASQ262" s="9"/>
      <c r="ASR262" s="9"/>
      <c r="ASS262" s="9"/>
      <c r="AST262" s="9"/>
      <c r="ASU262" s="9"/>
      <c r="ASV262" s="9"/>
      <c r="ASW262" s="9"/>
      <c r="ASX262" s="9"/>
      <c r="ASY262" s="9"/>
      <c r="ASZ262" s="9"/>
      <c r="ATA262" s="9"/>
      <c r="ATB262" s="9"/>
      <c r="ATC262" s="9"/>
      <c r="ATD262" s="9"/>
      <c r="ATE262" s="9"/>
      <c r="ATF262" s="9"/>
      <c r="ATG262" s="9"/>
      <c r="ATH262" s="9"/>
      <c r="ATI262" s="9"/>
      <c r="ATJ262" s="9"/>
      <c r="ATK262" s="9"/>
      <c r="ATL262" s="9"/>
      <c r="ATM262" s="9"/>
      <c r="ATN262" s="9"/>
      <c r="ATO262" s="9"/>
      <c r="ATP262" s="9"/>
      <c r="ATQ262" s="9"/>
      <c r="ATR262" s="9"/>
      <c r="ATS262" s="9"/>
      <c r="ATT262" s="9"/>
      <c r="ATU262" s="9"/>
      <c r="ATV262" s="9"/>
      <c r="ATW262" s="9"/>
      <c r="ATX262" s="9"/>
      <c r="ATY262" s="9"/>
      <c r="ATZ262" s="9"/>
      <c r="AUA262" s="9"/>
      <c r="AUB262" s="9"/>
      <c r="AUC262" s="9"/>
      <c r="AUD262" s="9"/>
      <c r="AUE262" s="9"/>
      <c r="AUF262" s="9"/>
      <c r="AUG262" s="9"/>
      <c r="AUH262" s="9"/>
      <c r="AUI262" s="9"/>
      <c r="AUJ262" s="9"/>
      <c r="AUK262" s="9"/>
      <c r="AUL262" s="9"/>
      <c r="AUM262" s="9"/>
      <c r="AUN262" s="9"/>
      <c r="AUO262" s="9"/>
      <c r="AUP262" s="9"/>
      <c r="AUQ262" s="9"/>
      <c r="AUR262" s="9"/>
      <c r="AUS262" s="9"/>
      <c r="AUT262" s="9"/>
      <c r="AUU262" s="9"/>
      <c r="AUV262" s="9"/>
      <c r="AUW262" s="9"/>
      <c r="AUX262" s="9"/>
      <c r="AUY262" s="9"/>
      <c r="AUZ262" s="9"/>
      <c r="AVA262" s="9"/>
      <c r="AVB262" s="9"/>
      <c r="AVC262" s="9"/>
      <c r="AVD262" s="9"/>
      <c r="AVE262" s="9"/>
      <c r="AVF262" s="9"/>
      <c r="AVG262" s="9"/>
      <c r="AVH262" s="9"/>
      <c r="AVI262" s="9"/>
      <c r="AVJ262" s="9"/>
      <c r="AVK262" s="9"/>
      <c r="AVL262" s="9"/>
      <c r="AVM262" s="9"/>
      <c r="AVN262" s="9"/>
      <c r="AVO262" s="9"/>
      <c r="AVP262" s="9"/>
      <c r="AVQ262" s="9"/>
      <c r="AVR262" s="9"/>
      <c r="AVS262" s="9"/>
      <c r="AVT262" s="9"/>
      <c r="AVU262" s="9"/>
      <c r="AVV262" s="9"/>
      <c r="AVW262" s="9"/>
      <c r="AVX262" s="9"/>
      <c r="AVY262" s="9"/>
      <c r="AVZ262" s="9"/>
      <c r="AWA262" s="9"/>
      <c r="AWB262" s="9"/>
      <c r="AWC262" s="9"/>
      <c r="AWD262" s="9"/>
      <c r="AWE262" s="9"/>
      <c r="AWF262" s="9"/>
      <c r="AWG262" s="9"/>
      <c r="AWH262" s="9"/>
      <c r="AWI262" s="9"/>
      <c r="AWJ262" s="9"/>
      <c r="AWK262" s="9"/>
      <c r="AWL262" s="9"/>
      <c r="AWM262" s="9"/>
      <c r="AWN262" s="9"/>
      <c r="AWO262" s="9"/>
      <c r="AWP262" s="9"/>
      <c r="AWQ262" s="9"/>
      <c r="AWR262" s="9"/>
      <c r="AWS262" s="9"/>
      <c r="AWT262" s="9"/>
      <c r="AWU262" s="9"/>
      <c r="AWV262" s="9"/>
      <c r="AWW262" s="9"/>
      <c r="AWX262" s="9"/>
      <c r="AWY262" s="9"/>
      <c r="AWZ262" s="9"/>
      <c r="AXA262" s="9"/>
      <c r="AXB262" s="9"/>
      <c r="AXC262" s="9"/>
      <c r="AXD262" s="9"/>
      <c r="AXE262" s="9"/>
      <c r="AXF262" s="9"/>
      <c r="AXG262" s="9"/>
      <c r="AXH262" s="9"/>
      <c r="AXI262" s="9"/>
      <c r="AXJ262" s="9"/>
      <c r="AXK262" s="9"/>
      <c r="AXL262" s="9"/>
      <c r="AXM262" s="9"/>
      <c r="AXN262" s="9"/>
      <c r="AXO262" s="9"/>
      <c r="AXP262" s="9"/>
      <c r="AXQ262" s="9"/>
      <c r="AXR262" s="9"/>
      <c r="AXS262" s="9"/>
      <c r="AXT262" s="9"/>
      <c r="AXU262" s="9"/>
      <c r="AXV262" s="9"/>
      <c r="AXW262" s="9"/>
      <c r="AXX262" s="9"/>
      <c r="AXY262" s="9"/>
      <c r="AXZ262" s="9"/>
      <c r="AYA262" s="9"/>
      <c r="AYB262" s="9"/>
      <c r="AYC262" s="9"/>
      <c r="AYD262" s="9"/>
      <c r="AYE262" s="9"/>
      <c r="AYF262" s="9"/>
      <c r="AYG262" s="9"/>
      <c r="AYH262" s="9"/>
      <c r="AYI262" s="9"/>
      <c r="AYJ262" s="9"/>
      <c r="AYK262" s="9"/>
      <c r="AYL262" s="9"/>
      <c r="AYM262" s="9"/>
      <c r="AYN262" s="9"/>
      <c r="AYO262" s="9"/>
      <c r="AYP262" s="9"/>
      <c r="AYQ262" s="9"/>
      <c r="AYR262" s="9"/>
      <c r="AYS262" s="9"/>
      <c r="AYT262" s="9"/>
      <c r="AYU262" s="9"/>
      <c r="AYV262" s="9"/>
      <c r="AYW262" s="9"/>
      <c r="AYX262" s="9"/>
      <c r="AYY262" s="9"/>
      <c r="AYZ262" s="9"/>
      <c r="AZA262" s="9"/>
      <c r="AZB262" s="9"/>
      <c r="AZC262" s="9"/>
      <c r="AZD262" s="9"/>
      <c r="AZE262" s="9"/>
      <c r="AZF262" s="9"/>
      <c r="AZG262" s="9"/>
      <c r="AZH262" s="9"/>
      <c r="AZI262" s="9"/>
      <c r="AZJ262" s="9"/>
      <c r="AZK262" s="9"/>
      <c r="AZL262" s="9"/>
      <c r="AZM262" s="9"/>
      <c r="AZN262" s="9"/>
      <c r="AZO262" s="9"/>
      <c r="AZP262" s="9"/>
      <c r="AZQ262" s="9"/>
      <c r="AZR262" s="9"/>
      <c r="AZS262" s="9"/>
      <c r="AZT262" s="9"/>
      <c r="AZU262" s="9"/>
      <c r="AZV262" s="9"/>
      <c r="AZW262" s="9"/>
      <c r="AZX262" s="9"/>
      <c r="AZY262" s="9"/>
      <c r="AZZ262" s="9"/>
      <c r="BAA262" s="9"/>
      <c r="BAB262" s="9"/>
      <c r="BAC262" s="9"/>
      <c r="BAD262" s="9"/>
      <c r="BAE262" s="9"/>
      <c r="BAF262" s="9"/>
      <c r="BAG262" s="9"/>
      <c r="BAH262" s="9"/>
      <c r="BAI262" s="9"/>
      <c r="BAJ262" s="9"/>
      <c r="BAK262" s="9"/>
      <c r="BAL262" s="9"/>
      <c r="BAM262" s="9"/>
      <c r="BAN262" s="9"/>
      <c r="BAO262" s="9"/>
      <c r="BAP262" s="9"/>
      <c r="BAQ262" s="9"/>
      <c r="BAR262" s="9"/>
      <c r="BAS262" s="9"/>
      <c r="BAT262" s="9"/>
      <c r="BAU262" s="9"/>
      <c r="BAV262" s="9"/>
      <c r="BAW262" s="9"/>
      <c r="BAX262" s="9"/>
      <c r="BAY262" s="9"/>
      <c r="BAZ262" s="9"/>
      <c r="BBA262" s="9"/>
      <c r="BBB262" s="9"/>
      <c r="BBC262" s="9"/>
      <c r="BBD262" s="9"/>
      <c r="BBE262" s="9"/>
      <c r="BBF262" s="9"/>
      <c r="BBG262" s="9"/>
      <c r="BBH262" s="9"/>
      <c r="BBI262" s="9"/>
      <c r="BBJ262" s="9"/>
      <c r="BBK262" s="9"/>
      <c r="BBL262" s="9"/>
      <c r="BBM262" s="9"/>
      <c r="BBN262" s="9"/>
      <c r="BBO262" s="9"/>
      <c r="BBP262" s="9"/>
      <c r="BBQ262" s="9"/>
      <c r="BBR262" s="9"/>
      <c r="BBS262" s="9"/>
      <c r="BBT262" s="9"/>
      <c r="BBU262" s="9"/>
      <c r="BBV262" s="9"/>
      <c r="BBW262" s="9"/>
      <c r="BBX262" s="9"/>
      <c r="BBY262" s="9"/>
      <c r="BBZ262" s="9"/>
      <c r="BCA262" s="9"/>
      <c r="BCB262" s="9"/>
      <c r="BCC262" s="9"/>
      <c r="BCD262" s="9"/>
      <c r="BCE262" s="9"/>
      <c r="BCF262" s="9"/>
      <c r="BCG262" s="9"/>
      <c r="BCH262" s="9"/>
      <c r="BCI262" s="9"/>
      <c r="BCJ262" s="9"/>
      <c r="BCK262" s="9"/>
      <c r="BCL262" s="9"/>
      <c r="BCM262" s="9"/>
      <c r="BCN262" s="9"/>
      <c r="BCO262" s="9"/>
      <c r="BCP262" s="9"/>
      <c r="BCQ262" s="9"/>
      <c r="BCR262" s="9"/>
      <c r="BCS262" s="9"/>
      <c r="BCT262" s="9"/>
      <c r="BCU262" s="9"/>
      <c r="BCV262" s="9"/>
      <c r="BCW262" s="9"/>
      <c r="BCX262" s="9"/>
      <c r="BCY262" s="9"/>
      <c r="BCZ262" s="9"/>
      <c r="BDA262" s="9"/>
      <c r="BDB262" s="9"/>
      <c r="BDC262" s="9"/>
      <c r="BDD262" s="9"/>
      <c r="BDE262" s="9"/>
      <c r="BDF262" s="9"/>
      <c r="BDG262" s="9"/>
      <c r="BDH262" s="9"/>
      <c r="BDI262" s="9"/>
      <c r="BDJ262" s="9"/>
      <c r="BDK262" s="9"/>
      <c r="BDL262" s="9"/>
      <c r="BDM262" s="9"/>
      <c r="BDN262" s="9"/>
      <c r="BDO262" s="9"/>
      <c r="BDP262" s="9"/>
      <c r="BDQ262" s="9"/>
      <c r="BDR262" s="9"/>
      <c r="BDS262" s="9"/>
      <c r="BDT262" s="9"/>
      <c r="BDU262" s="9"/>
      <c r="BDV262" s="9"/>
      <c r="BDW262" s="9"/>
      <c r="BDX262" s="9"/>
      <c r="BDY262" s="9"/>
      <c r="BDZ262" s="9"/>
      <c r="BEA262" s="9"/>
      <c r="BEB262" s="9"/>
      <c r="BEC262" s="9"/>
      <c r="BED262" s="9"/>
      <c r="BEE262" s="9"/>
      <c r="BEF262" s="9"/>
      <c r="BEG262" s="9"/>
      <c r="BEH262" s="9"/>
      <c r="BEI262" s="9"/>
      <c r="BEJ262" s="9"/>
      <c r="BEK262" s="9"/>
      <c r="BEL262" s="9"/>
      <c r="BEM262" s="9"/>
      <c r="BEN262" s="9"/>
      <c r="BEO262" s="9"/>
      <c r="BEP262" s="9"/>
      <c r="BEQ262" s="9"/>
      <c r="BER262" s="9"/>
      <c r="BES262" s="9"/>
      <c r="BET262" s="9"/>
      <c r="BEU262" s="9"/>
      <c r="BEV262" s="9"/>
      <c r="BEW262" s="9"/>
      <c r="BEX262" s="9"/>
      <c r="BEY262" s="9"/>
      <c r="BEZ262" s="9"/>
      <c r="BFA262" s="9"/>
      <c r="BFB262" s="9"/>
      <c r="BFC262" s="9"/>
      <c r="BFD262" s="9"/>
      <c r="BFE262" s="9"/>
      <c r="BFF262" s="9"/>
      <c r="BFG262" s="9"/>
      <c r="BFH262" s="9"/>
      <c r="BFI262" s="9"/>
      <c r="BFJ262" s="9"/>
      <c r="BFK262" s="9"/>
      <c r="BFL262" s="9"/>
      <c r="BFM262" s="9"/>
      <c r="BFN262" s="9"/>
      <c r="BFO262" s="9"/>
      <c r="BFP262" s="9"/>
      <c r="BFQ262" s="9"/>
      <c r="BFR262" s="9"/>
      <c r="BFS262" s="9"/>
      <c r="BFT262" s="9"/>
      <c r="BFU262" s="9"/>
      <c r="BFV262" s="9"/>
      <c r="BFW262" s="9"/>
      <c r="BFX262" s="9"/>
      <c r="BFY262" s="9"/>
      <c r="BFZ262" s="9"/>
      <c r="BGA262" s="9"/>
      <c r="BGB262" s="9"/>
      <c r="BGC262" s="9"/>
      <c r="BGD262" s="9"/>
      <c r="BGE262" s="9"/>
      <c r="BGF262" s="9"/>
      <c r="BGG262" s="9"/>
      <c r="BGH262" s="9"/>
      <c r="BGI262" s="9"/>
      <c r="BGJ262" s="9"/>
      <c r="BGK262" s="9"/>
      <c r="BGL262" s="9"/>
      <c r="BGM262" s="9"/>
      <c r="BGN262" s="9"/>
      <c r="BGO262" s="9"/>
      <c r="BGP262" s="9"/>
      <c r="BGQ262" s="9"/>
      <c r="BGR262" s="9"/>
      <c r="BGS262" s="9"/>
      <c r="BGT262" s="9"/>
      <c r="BGU262" s="9"/>
      <c r="BGV262" s="9"/>
      <c r="BGW262" s="9"/>
      <c r="BGX262" s="9"/>
      <c r="BGY262" s="9"/>
      <c r="BGZ262" s="9"/>
      <c r="BHA262" s="9"/>
      <c r="BHB262" s="9"/>
      <c r="BHC262" s="9"/>
      <c r="BHD262" s="9"/>
      <c r="BHE262" s="9"/>
      <c r="BHF262" s="9"/>
      <c r="BHG262" s="9"/>
      <c r="BHH262" s="9"/>
      <c r="BHI262" s="9"/>
      <c r="BHJ262" s="9"/>
      <c r="BHK262" s="9"/>
      <c r="BHL262" s="9"/>
      <c r="BHM262" s="9"/>
      <c r="BHN262" s="9"/>
      <c r="BHO262" s="9"/>
      <c r="BHP262" s="9"/>
      <c r="BHQ262" s="9"/>
      <c r="BHR262" s="9"/>
      <c r="BHS262" s="9"/>
      <c r="BHT262" s="9"/>
      <c r="BHU262" s="9"/>
      <c r="BHV262" s="9"/>
      <c r="BHW262" s="9"/>
      <c r="BHX262" s="9"/>
      <c r="BHY262" s="9"/>
      <c r="BHZ262" s="9"/>
      <c r="BIA262" s="9"/>
      <c r="BIB262" s="9"/>
      <c r="BIC262" s="9"/>
      <c r="BID262" s="9"/>
      <c r="BIE262" s="9"/>
      <c r="BIF262" s="9"/>
      <c r="BIG262" s="9"/>
      <c r="BIH262" s="9"/>
      <c r="BII262" s="9"/>
      <c r="BIJ262" s="9"/>
      <c r="BIK262" s="9"/>
      <c r="BIL262" s="9"/>
      <c r="BIM262" s="9"/>
      <c r="BIN262" s="9"/>
      <c r="BIO262" s="9"/>
      <c r="BIP262" s="9"/>
      <c r="BIQ262" s="9"/>
      <c r="BIR262" s="9"/>
      <c r="BIS262" s="9"/>
      <c r="BIT262" s="9"/>
      <c r="BIU262" s="9"/>
      <c r="BIV262" s="9"/>
      <c r="BIW262" s="9"/>
      <c r="BIX262" s="9"/>
      <c r="BIY262" s="9"/>
      <c r="BIZ262" s="9"/>
      <c r="BJA262" s="9"/>
      <c r="BJB262" s="9"/>
      <c r="BJC262" s="9"/>
      <c r="BJD262" s="9"/>
      <c r="BJE262" s="9"/>
      <c r="BJF262" s="9"/>
      <c r="BJG262" s="9"/>
      <c r="BJH262" s="9"/>
      <c r="BJI262" s="9"/>
      <c r="BJJ262" s="9"/>
      <c r="BJK262" s="9"/>
      <c r="BJL262" s="9"/>
      <c r="BJM262" s="9"/>
      <c r="BJN262" s="9"/>
      <c r="BJO262" s="9"/>
      <c r="BJP262" s="9"/>
      <c r="BJQ262" s="9"/>
      <c r="BJR262" s="9"/>
      <c r="BJS262" s="9"/>
      <c r="BJT262" s="9"/>
      <c r="BJU262" s="9"/>
      <c r="BJV262" s="9"/>
      <c r="BJW262" s="9"/>
      <c r="BJX262" s="9"/>
      <c r="BJY262" s="9"/>
      <c r="BJZ262" s="9"/>
      <c r="BKA262" s="9"/>
      <c r="BKB262" s="9"/>
      <c r="BKC262" s="9"/>
      <c r="BKD262" s="9"/>
      <c r="BKE262" s="9"/>
      <c r="BKF262" s="9"/>
      <c r="BKG262" s="9"/>
      <c r="BKH262" s="9"/>
      <c r="BKI262" s="9"/>
      <c r="BKJ262" s="9"/>
      <c r="BKK262" s="9"/>
      <c r="BKL262" s="9"/>
      <c r="BKM262" s="9"/>
      <c r="BKN262" s="9"/>
      <c r="BKO262" s="9"/>
      <c r="BKP262" s="9"/>
      <c r="BKQ262" s="9"/>
      <c r="BKR262" s="9"/>
      <c r="BKS262" s="9"/>
      <c r="BKT262" s="9"/>
      <c r="BKU262" s="9"/>
      <c r="BKV262" s="9"/>
      <c r="BKW262" s="9"/>
      <c r="BKX262" s="9"/>
      <c r="BKY262" s="9"/>
      <c r="BKZ262" s="9"/>
      <c r="BLA262" s="9"/>
      <c r="BLB262" s="9"/>
      <c r="BLC262" s="9"/>
      <c r="BLD262" s="9"/>
      <c r="BLE262" s="9"/>
      <c r="BLF262" s="9"/>
      <c r="BLG262" s="9"/>
      <c r="BLH262" s="9"/>
      <c r="BLI262" s="9"/>
      <c r="BLJ262" s="9"/>
      <c r="BLK262" s="9"/>
      <c r="BLL262" s="9"/>
      <c r="BLM262" s="9"/>
      <c r="BLN262" s="9"/>
      <c r="BLO262" s="9"/>
      <c r="BLP262" s="9"/>
      <c r="BLQ262" s="9"/>
      <c r="BLR262" s="9"/>
      <c r="BLS262" s="9"/>
      <c r="BLT262" s="9"/>
      <c r="BLU262" s="9"/>
      <c r="BLV262" s="9"/>
      <c r="BLW262" s="9"/>
      <c r="BLX262" s="9"/>
      <c r="BLY262" s="9"/>
      <c r="BLZ262" s="9"/>
      <c r="BMA262" s="9"/>
      <c r="BMB262" s="9"/>
      <c r="BMC262" s="9"/>
      <c r="BMD262" s="9"/>
      <c r="BME262" s="9"/>
      <c r="BMF262" s="9"/>
      <c r="BMG262" s="9"/>
      <c r="BMH262" s="9"/>
      <c r="BMI262" s="9"/>
      <c r="BMJ262" s="9"/>
      <c r="BMK262" s="9"/>
      <c r="BML262" s="9"/>
      <c r="BMM262" s="9"/>
      <c r="BMN262" s="9"/>
      <c r="BMO262" s="9"/>
      <c r="BMP262" s="9"/>
      <c r="BMQ262" s="9"/>
      <c r="BMR262" s="9"/>
      <c r="BMS262" s="9"/>
      <c r="BMT262" s="9"/>
      <c r="BMU262" s="9"/>
      <c r="BMV262" s="9"/>
      <c r="BMW262" s="9"/>
      <c r="BMX262" s="9"/>
      <c r="BMY262" s="9"/>
      <c r="BMZ262" s="9"/>
      <c r="BNA262" s="9"/>
      <c r="BNB262" s="9"/>
      <c r="BNC262" s="9"/>
      <c r="BND262" s="9"/>
    </row>
    <row r="263" ht="14.25" customHeight="1">
      <c r="A263" s="9">
        <v>60.0</v>
      </c>
      <c r="B263" s="9" t="s">
        <v>11947</v>
      </c>
      <c r="C263" s="9" t="s">
        <v>11948</v>
      </c>
      <c r="D263" s="9" t="s">
        <v>11948</v>
      </c>
      <c r="E263" s="9"/>
      <c r="F263" s="9">
        <v>37.0</v>
      </c>
      <c r="G263" s="9" t="s">
        <v>14040</v>
      </c>
      <c r="H263" s="9"/>
      <c r="I263" s="9"/>
      <c r="J263" s="9"/>
      <c r="K263" s="9">
        <v>13.0</v>
      </c>
      <c r="L263" s="9">
        <v>22.0</v>
      </c>
      <c r="M263" s="9"/>
      <c r="N263" s="9"/>
      <c r="O263" s="9">
        <v>2.0</v>
      </c>
      <c r="P263" s="9">
        <v>0.0</v>
      </c>
      <c r="Q263" s="9" t="s">
        <v>14041</v>
      </c>
      <c r="R263" s="9"/>
      <c r="S263" s="9" t="s">
        <v>3628</v>
      </c>
      <c r="T263" s="9" t="s">
        <v>3627</v>
      </c>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c r="DN263" s="9"/>
      <c r="DO263" s="9"/>
      <c r="DP263" s="9"/>
      <c r="DQ263" s="9"/>
      <c r="DR263" s="9"/>
      <c r="DS263" s="9"/>
      <c r="DT263" s="9"/>
      <c r="DU263" s="9"/>
      <c r="DV263" s="9"/>
      <c r="DW263" s="9"/>
      <c r="DX263" s="9"/>
      <c r="DY263" s="9"/>
      <c r="DZ263" s="9"/>
      <c r="EA263" s="9"/>
      <c r="EB263" s="9"/>
      <c r="EC263" s="9"/>
      <c r="ED263" s="9"/>
      <c r="EE263" s="9"/>
      <c r="EF263" s="9"/>
      <c r="EG263" s="9"/>
      <c r="EH263" s="9"/>
      <c r="EI263" s="9"/>
      <c r="EJ263" s="9"/>
      <c r="EK263" s="9"/>
      <c r="EL263" s="9"/>
      <c r="EM263" s="9"/>
      <c r="EN263" s="9"/>
      <c r="EO263" s="9"/>
      <c r="EP263" s="9"/>
      <c r="EQ263" s="9"/>
      <c r="ER263" s="9"/>
      <c r="ES263" s="9"/>
      <c r="ET263" s="9"/>
      <c r="EU263" s="9"/>
      <c r="EV263" s="9"/>
      <c r="EW263" s="9"/>
      <c r="EX263" s="9"/>
      <c r="EY263" s="9"/>
      <c r="EZ263" s="9"/>
      <c r="FA263" s="9"/>
      <c r="FB263" s="9"/>
      <c r="FC263" s="9"/>
      <c r="FD263" s="9"/>
      <c r="FE263" s="9"/>
      <c r="FF263" s="9"/>
      <c r="FG263" s="9"/>
      <c r="FH263" s="9"/>
      <c r="FI263" s="9"/>
      <c r="FJ263" s="9"/>
      <c r="FK263" s="9"/>
      <c r="FL263" s="9"/>
      <c r="FM263" s="9"/>
      <c r="FN263" s="9"/>
      <c r="FO263" s="9"/>
      <c r="FP263" s="9"/>
      <c r="FQ263" s="9"/>
      <c r="FR263" s="9"/>
      <c r="FS263" s="9"/>
      <c r="FT263" s="9"/>
      <c r="FU263" s="9"/>
      <c r="FV263" s="9"/>
      <c r="FW263" s="9"/>
      <c r="FX263" s="9"/>
      <c r="FY263" s="9"/>
      <c r="FZ263" s="9"/>
      <c r="GA263" s="9"/>
      <c r="GB263" s="9"/>
      <c r="GC263" s="9"/>
      <c r="GD263" s="9"/>
      <c r="GE263" s="9"/>
      <c r="GF263" s="9"/>
      <c r="GG263" s="9"/>
      <c r="GH263" s="9"/>
      <c r="GI263" s="9"/>
      <c r="GJ263" s="9"/>
      <c r="GK263" s="9"/>
      <c r="GL263" s="9"/>
      <c r="GM263" s="9"/>
      <c r="GN263" s="9"/>
      <c r="GO263" s="9"/>
      <c r="GP263" s="9"/>
      <c r="GQ263" s="9"/>
      <c r="GR263" s="9"/>
      <c r="GS263" s="9"/>
      <c r="GT263" s="9"/>
      <c r="GU263" s="9"/>
      <c r="GV263" s="9"/>
      <c r="GW263" s="9"/>
      <c r="GX263" s="9"/>
      <c r="GY263" s="9"/>
      <c r="GZ263" s="9"/>
      <c r="HA263" s="9"/>
      <c r="HB263" s="9"/>
      <c r="HC263" s="9"/>
      <c r="HD263" s="9"/>
      <c r="HE263" s="9"/>
      <c r="HF263" s="9"/>
      <c r="HG263" s="9"/>
      <c r="HH263" s="9"/>
      <c r="HI263" s="9"/>
      <c r="HJ263" s="9"/>
      <c r="HK263" s="9"/>
      <c r="HL263" s="9"/>
      <c r="HM263" s="9"/>
      <c r="HN263" s="9"/>
      <c r="HO263" s="9"/>
      <c r="HP263" s="9"/>
      <c r="HQ263" s="9"/>
      <c r="HR263" s="9"/>
      <c r="HS263" s="9"/>
      <c r="HT263" s="9"/>
      <c r="HU263" s="9"/>
      <c r="HV263" s="9"/>
      <c r="HW263" s="9"/>
      <c r="HX263" s="9"/>
      <c r="HY263" s="9"/>
      <c r="HZ263" s="9"/>
      <c r="IA263" s="9"/>
      <c r="IB263" s="9"/>
      <c r="IC263" s="9"/>
      <c r="ID263" s="9"/>
      <c r="IE263" s="9"/>
      <c r="IF263" s="9"/>
      <c r="IG263" s="9"/>
      <c r="IH263" s="9"/>
      <c r="II263" s="9"/>
      <c r="IJ263" s="9"/>
      <c r="IK263" s="9"/>
      <c r="IL263" s="9"/>
      <c r="IM263" s="9"/>
      <c r="IN263" s="9"/>
      <c r="IO263" s="9"/>
      <c r="IP263" s="9"/>
      <c r="IQ263" s="9"/>
      <c r="IR263" s="9"/>
      <c r="IS263" s="9"/>
      <c r="IT263" s="9"/>
      <c r="IU263" s="9"/>
      <c r="IV263" s="9"/>
      <c r="IW263" s="9"/>
      <c r="IX263" s="9"/>
      <c r="IY263" s="9"/>
      <c r="IZ263" s="9"/>
      <c r="JA263" s="9"/>
      <c r="JB263" s="9"/>
      <c r="JC263" s="9"/>
      <c r="JD263" s="9"/>
      <c r="JE263" s="9"/>
      <c r="JF263" s="9"/>
      <c r="JG263" s="9"/>
      <c r="JH263" s="9"/>
      <c r="JI263" s="9"/>
      <c r="JJ263" s="9"/>
      <c r="JK263" s="9"/>
      <c r="JL263" s="9"/>
      <c r="JM263" s="9"/>
      <c r="JN263" s="9"/>
      <c r="JO263" s="9"/>
      <c r="JP263" s="9"/>
      <c r="JQ263" s="9"/>
      <c r="JR263" s="9"/>
      <c r="JS263" s="9"/>
      <c r="JT263" s="9"/>
      <c r="JU263" s="9"/>
      <c r="JV263" s="9"/>
      <c r="JW263" s="9"/>
      <c r="JX263" s="9"/>
      <c r="JY263" s="9"/>
      <c r="JZ263" s="9"/>
      <c r="KA263" s="9"/>
      <c r="KB263" s="9"/>
      <c r="KC263" s="9"/>
      <c r="KD263" s="9"/>
      <c r="KE263" s="9"/>
      <c r="KF263" s="9"/>
      <c r="KG263" s="9"/>
      <c r="KH263" s="9"/>
      <c r="KI263" s="9"/>
      <c r="KJ263" s="9"/>
      <c r="KK263" s="9"/>
      <c r="KL263" s="9"/>
      <c r="KM263" s="9"/>
      <c r="KN263" s="9"/>
      <c r="KO263" s="9"/>
      <c r="KP263" s="9"/>
      <c r="KQ263" s="9"/>
      <c r="KR263" s="9"/>
      <c r="KS263" s="9"/>
      <c r="KT263" s="9"/>
      <c r="KU263" s="9"/>
      <c r="KV263" s="9"/>
      <c r="KW263" s="9"/>
      <c r="KX263" s="9"/>
      <c r="KY263" s="9"/>
      <c r="KZ263" s="9"/>
      <c r="LA263" s="9"/>
      <c r="LB263" s="9"/>
      <c r="LC263" s="9"/>
      <c r="LD263" s="9"/>
      <c r="LE263" s="9"/>
      <c r="LF263" s="9"/>
      <c r="LG263" s="9"/>
      <c r="LH263" s="9"/>
      <c r="LI263" s="9"/>
      <c r="LJ263" s="9"/>
      <c r="LK263" s="9"/>
      <c r="LL263" s="9"/>
      <c r="LM263" s="9"/>
      <c r="LN263" s="9"/>
      <c r="LO263" s="9"/>
      <c r="LP263" s="9"/>
      <c r="LQ263" s="9"/>
      <c r="LR263" s="9"/>
      <c r="LS263" s="9"/>
      <c r="LT263" s="9"/>
      <c r="LU263" s="9"/>
      <c r="LV263" s="9"/>
      <c r="LW263" s="9"/>
      <c r="LX263" s="9"/>
      <c r="LY263" s="9"/>
      <c r="LZ263" s="9"/>
      <c r="MA263" s="9"/>
      <c r="MB263" s="9"/>
      <c r="MC263" s="9"/>
      <c r="MD263" s="9"/>
      <c r="ME263" s="9"/>
      <c r="MF263" s="9"/>
      <c r="MG263" s="9"/>
      <c r="MH263" s="9"/>
      <c r="MI263" s="9"/>
      <c r="MJ263" s="9"/>
      <c r="MK263" s="9"/>
      <c r="ML263" s="9"/>
      <c r="MM263" s="9"/>
      <c r="MN263" s="9"/>
      <c r="MO263" s="9"/>
      <c r="MP263" s="9"/>
      <c r="MQ263" s="9"/>
      <c r="MR263" s="9"/>
      <c r="MS263" s="9"/>
      <c r="MT263" s="9"/>
      <c r="MU263" s="9"/>
      <c r="MV263" s="9"/>
      <c r="MW263" s="9"/>
      <c r="MX263" s="9"/>
      <c r="MY263" s="9"/>
      <c r="MZ263" s="9"/>
      <c r="NA263" s="9"/>
      <c r="NB263" s="9"/>
      <c r="NC263" s="9"/>
      <c r="ND263" s="9"/>
      <c r="NE263" s="9"/>
      <c r="NF263" s="9"/>
      <c r="NG263" s="9"/>
      <c r="NH263" s="9"/>
      <c r="NI263" s="9"/>
      <c r="NJ263" s="9"/>
      <c r="NK263" s="9"/>
      <c r="NL263" s="9"/>
      <c r="NM263" s="9"/>
      <c r="NN263" s="9"/>
      <c r="NO263" s="9"/>
      <c r="NP263" s="9"/>
      <c r="NQ263" s="9"/>
      <c r="NR263" s="9"/>
      <c r="NS263" s="9"/>
      <c r="NT263" s="9"/>
      <c r="NU263" s="9"/>
      <c r="NV263" s="9"/>
      <c r="NW263" s="9"/>
      <c r="NX263" s="9"/>
      <c r="NY263" s="9"/>
      <c r="NZ263" s="9"/>
      <c r="OA263" s="9"/>
      <c r="OB263" s="9"/>
      <c r="OC263" s="9"/>
      <c r="OD263" s="9"/>
      <c r="OE263" s="9"/>
      <c r="OF263" s="9"/>
      <c r="OG263" s="9"/>
      <c r="OH263" s="9"/>
      <c r="OI263" s="9"/>
      <c r="OJ263" s="9"/>
      <c r="OK263" s="9"/>
      <c r="OL263" s="9"/>
      <c r="OM263" s="9"/>
      <c r="ON263" s="9"/>
      <c r="OO263" s="9"/>
      <c r="OP263" s="9"/>
      <c r="OQ263" s="9"/>
      <c r="OR263" s="9"/>
      <c r="OS263" s="9"/>
      <c r="OT263" s="9"/>
      <c r="OU263" s="9"/>
      <c r="OV263" s="9"/>
      <c r="OW263" s="9"/>
      <c r="OX263" s="9"/>
      <c r="OY263" s="9"/>
      <c r="OZ263" s="9"/>
      <c r="PA263" s="9"/>
      <c r="PB263" s="9"/>
      <c r="PC263" s="9"/>
      <c r="PD263" s="9"/>
      <c r="PE263" s="9"/>
      <c r="PF263" s="9"/>
      <c r="PG263" s="9"/>
      <c r="PH263" s="9"/>
      <c r="PI263" s="9"/>
      <c r="PJ263" s="9"/>
      <c r="PK263" s="9"/>
      <c r="PL263" s="9"/>
      <c r="PM263" s="9"/>
      <c r="PN263" s="9"/>
      <c r="PO263" s="9"/>
      <c r="PP263" s="9"/>
      <c r="PQ263" s="9"/>
      <c r="PR263" s="9"/>
      <c r="PS263" s="9"/>
      <c r="PT263" s="9"/>
      <c r="PU263" s="9"/>
      <c r="PV263" s="9"/>
      <c r="PW263" s="9"/>
      <c r="PX263" s="9"/>
      <c r="PY263" s="9"/>
      <c r="PZ263" s="9"/>
      <c r="QA263" s="9"/>
      <c r="QB263" s="9"/>
      <c r="QC263" s="9"/>
      <c r="QD263" s="9"/>
      <c r="QE263" s="9"/>
      <c r="QF263" s="9"/>
      <c r="QG263" s="9"/>
      <c r="QH263" s="9"/>
      <c r="QI263" s="9"/>
      <c r="QJ263" s="9"/>
      <c r="QK263" s="9"/>
      <c r="QL263" s="9"/>
      <c r="QM263" s="9"/>
      <c r="QN263" s="9"/>
      <c r="QO263" s="9"/>
      <c r="QP263" s="9"/>
      <c r="QQ263" s="9"/>
      <c r="QR263" s="9"/>
      <c r="QS263" s="9"/>
      <c r="QT263" s="9"/>
      <c r="QU263" s="9"/>
      <c r="QV263" s="9"/>
      <c r="QW263" s="9"/>
      <c r="QX263" s="9"/>
      <c r="QY263" s="9"/>
      <c r="QZ263" s="9"/>
      <c r="RA263" s="9"/>
      <c r="RB263" s="9"/>
      <c r="RC263" s="9"/>
      <c r="RD263" s="9"/>
      <c r="RE263" s="9"/>
      <c r="RF263" s="9"/>
      <c r="RG263" s="9"/>
      <c r="RH263" s="9"/>
      <c r="RI263" s="9"/>
      <c r="RJ263" s="9"/>
      <c r="RK263" s="9"/>
      <c r="RL263" s="9"/>
      <c r="RM263" s="9"/>
      <c r="RN263" s="9"/>
      <c r="RO263" s="9"/>
      <c r="RP263" s="9"/>
      <c r="RQ263" s="9"/>
      <c r="RR263" s="9"/>
      <c r="RS263" s="9"/>
      <c r="RT263" s="9"/>
      <c r="RU263" s="9"/>
      <c r="RV263" s="9"/>
      <c r="RW263" s="9"/>
      <c r="RX263" s="9"/>
      <c r="RY263" s="9"/>
      <c r="RZ263" s="9"/>
      <c r="SA263" s="9"/>
      <c r="SB263" s="9"/>
      <c r="SC263" s="9"/>
      <c r="SD263" s="9"/>
      <c r="SE263" s="9"/>
      <c r="SF263" s="9"/>
      <c r="SG263" s="9"/>
      <c r="SH263" s="9"/>
      <c r="SI263" s="9"/>
      <c r="SJ263" s="9"/>
      <c r="SK263" s="9"/>
      <c r="SL263" s="9"/>
      <c r="SM263" s="9"/>
      <c r="SN263" s="9"/>
      <c r="SO263" s="9"/>
      <c r="SP263" s="9"/>
      <c r="SQ263" s="9"/>
      <c r="SR263" s="9"/>
      <c r="SS263" s="9"/>
      <c r="ST263" s="9"/>
      <c r="SU263" s="9"/>
      <c r="SV263" s="9"/>
      <c r="SW263" s="9"/>
      <c r="SX263" s="9"/>
      <c r="SY263" s="9"/>
      <c r="SZ263" s="9"/>
      <c r="TA263" s="9"/>
      <c r="TB263" s="9"/>
      <c r="TC263" s="9"/>
      <c r="TD263" s="9"/>
      <c r="TE263" s="9"/>
      <c r="TF263" s="9"/>
      <c r="TG263" s="9"/>
      <c r="TH263" s="9"/>
      <c r="TI263" s="9"/>
      <c r="TJ263" s="9"/>
      <c r="TK263" s="9"/>
      <c r="TL263" s="9"/>
      <c r="TM263" s="9"/>
      <c r="TN263" s="9"/>
      <c r="TO263" s="9"/>
      <c r="ANB263" s="9"/>
      <c r="ANC263" s="9"/>
      <c r="AND263" s="9"/>
      <c r="ANE263" s="9"/>
      <c r="ANF263" s="9"/>
      <c r="ANG263" s="9"/>
      <c r="ANH263" s="9"/>
      <c r="ANI263" s="9"/>
      <c r="ANJ263" s="9"/>
      <c r="ANK263" s="9"/>
      <c r="ANL263" s="9"/>
      <c r="ANM263" s="9"/>
      <c r="ANN263" s="9"/>
      <c r="ANO263" s="9"/>
      <c r="ANP263" s="9"/>
      <c r="ANQ263" s="9"/>
      <c r="ANR263" s="9"/>
      <c r="ANS263" s="9"/>
      <c r="ANT263" s="9"/>
      <c r="ANU263" s="9"/>
      <c r="ANV263" s="9"/>
      <c r="ANW263" s="9"/>
      <c r="ANX263" s="9"/>
      <c r="ANY263" s="9"/>
      <c r="ANZ263" s="9"/>
      <c r="AOA263" s="9"/>
      <c r="AOB263" s="9"/>
      <c r="AOC263" s="9"/>
      <c r="AOD263" s="9"/>
      <c r="AOE263" s="9"/>
      <c r="AOF263" s="9"/>
      <c r="AOG263" s="9"/>
      <c r="AOH263" s="9"/>
      <c r="AOI263" s="9"/>
      <c r="AOJ263" s="9"/>
      <c r="AOK263" s="9"/>
      <c r="AOL263" s="9"/>
      <c r="AOM263" s="9"/>
      <c r="AON263" s="9"/>
      <c r="AOO263" s="9"/>
      <c r="AOP263" s="9"/>
      <c r="AOQ263" s="9"/>
      <c r="AOR263" s="9"/>
      <c r="AOS263" s="9"/>
      <c r="AOT263" s="9"/>
      <c r="AOU263" s="9"/>
      <c r="AOV263" s="9"/>
      <c r="AOW263" s="9"/>
      <c r="AOX263" s="9"/>
      <c r="AOY263" s="9"/>
      <c r="AOZ263" s="9"/>
      <c r="APA263" s="9"/>
      <c r="APB263" s="9"/>
      <c r="APC263" s="9"/>
      <c r="APD263" s="9"/>
      <c r="APE263" s="9"/>
      <c r="APF263" s="9"/>
      <c r="APG263" s="9"/>
      <c r="APH263" s="9"/>
      <c r="API263" s="9"/>
      <c r="APJ263" s="9"/>
      <c r="APK263" s="9"/>
      <c r="APL263" s="9"/>
      <c r="APM263" s="9"/>
      <c r="APN263" s="9"/>
      <c r="APO263" s="9"/>
      <c r="APP263" s="9"/>
      <c r="APQ263" s="9"/>
      <c r="APR263" s="9"/>
      <c r="APS263" s="9"/>
      <c r="APT263" s="9"/>
      <c r="APU263" s="9"/>
      <c r="APV263" s="9"/>
      <c r="APW263" s="9"/>
      <c r="APX263" s="9"/>
      <c r="APY263" s="9"/>
      <c r="APZ263" s="9"/>
      <c r="AQA263" s="9"/>
      <c r="AQB263" s="9"/>
      <c r="AQC263" s="9"/>
      <c r="AQD263" s="9"/>
      <c r="AQE263" s="9"/>
      <c r="AQF263" s="9"/>
      <c r="AQG263" s="9"/>
      <c r="AQH263" s="9"/>
      <c r="AQI263" s="9"/>
      <c r="AQJ263" s="9"/>
      <c r="AQK263" s="9"/>
      <c r="AQL263" s="9"/>
      <c r="AQM263" s="9"/>
      <c r="AQN263" s="9"/>
      <c r="AQO263" s="9"/>
      <c r="AQP263" s="9"/>
      <c r="AQQ263" s="9"/>
      <c r="AQR263" s="9"/>
      <c r="AQS263" s="9"/>
      <c r="AQT263" s="9"/>
      <c r="AQU263" s="9"/>
      <c r="AQV263" s="9"/>
      <c r="AQW263" s="9"/>
      <c r="AQX263" s="9"/>
      <c r="AQY263" s="9"/>
      <c r="AQZ263" s="9"/>
      <c r="ARA263" s="9"/>
      <c r="ARB263" s="9"/>
      <c r="ARC263" s="9"/>
      <c r="ARD263" s="9"/>
      <c r="ARE263" s="9"/>
      <c r="ARF263" s="9"/>
      <c r="ARG263" s="9"/>
      <c r="ARH263" s="9"/>
      <c r="ARI263" s="9"/>
      <c r="ARJ263" s="9"/>
      <c r="ARK263" s="9"/>
      <c r="ARL263" s="9"/>
      <c r="ARM263" s="9"/>
      <c r="ARN263" s="9"/>
      <c r="ARO263" s="9"/>
      <c r="ARP263" s="9"/>
      <c r="ARQ263" s="9"/>
      <c r="ARR263" s="9"/>
      <c r="ARS263" s="9"/>
      <c r="ART263" s="9"/>
      <c r="ARU263" s="9"/>
      <c r="ARV263" s="9"/>
      <c r="ARW263" s="9"/>
      <c r="ARX263" s="9"/>
      <c r="ARY263" s="9"/>
      <c r="ARZ263" s="9"/>
      <c r="ASA263" s="9"/>
      <c r="ASB263" s="9"/>
      <c r="ASC263" s="9"/>
      <c r="ASD263" s="9"/>
      <c r="ASE263" s="9"/>
      <c r="ASF263" s="9"/>
      <c r="ASG263" s="9"/>
      <c r="ASH263" s="9"/>
      <c r="ASI263" s="9"/>
      <c r="ASJ263" s="9"/>
      <c r="ASK263" s="9"/>
      <c r="ASL263" s="9"/>
      <c r="ASM263" s="9"/>
      <c r="ASN263" s="9"/>
      <c r="ASO263" s="9"/>
      <c r="ASP263" s="9"/>
      <c r="ASQ263" s="9"/>
      <c r="ASR263" s="9"/>
      <c r="ASS263" s="9"/>
      <c r="AST263" s="9"/>
      <c r="ASU263" s="9"/>
      <c r="ASV263" s="9"/>
      <c r="ASW263" s="9"/>
      <c r="ASX263" s="9"/>
      <c r="ASY263" s="9"/>
      <c r="ASZ263" s="9"/>
      <c r="ATA263" s="9"/>
      <c r="ATB263" s="9"/>
      <c r="ATC263" s="9"/>
      <c r="ATD263" s="9"/>
      <c r="ATE263" s="9"/>
      <c r="ATF263" s="9"/>
      <c r="ATG263" s="9"/>
      <c r="ATH263" s="9"/>
      <c r="ATI263" s="9"/>
      <c r="ATJ263" s="9"/>
      <c r="ATK263" s="9"/>
      <c r="ATL263" s="9"/>
      <c r="ATM263" s="9"/>
      <c r="ATN263" s="9"/>
      <c r="ATO263" s="9"/>
      <c r="ATP263" s="9"/>
      <c r="ATQ263" s="9"/>
      <c r="ATR263" s="9"/>
      <c r="ATS263" s="9"/>
      <c r="ATT263" s="9"/>
      <c r="ATU263" s="9"/>
      <c r="ATV263" s="9"/>
      <c r="ATW263" s="9"/>
      <c r="ATX263" s="9"/>
      <c r="ATY263" s="9"/>
      <c r="ATZ263" s="9"/>
      <c r="AUA263" s="9"/>
      <c r="AUB263" s="9"/>
      <c r="AUC263" s="9"/>
      <c r="AUD263" s="9"/>
      <c r="AUE263" s="9"/>
      <c r="AUF263" s="9"/>
      <c r="AUG263" s="9"/>
      <c r="AUH263" s="9"/>
      <c r="AUI263" s="9"/>
      <c r="AUJ263" s="9"/>
      <c r="AUK263" s="9"/>
      <c r="AUL263" s="9"/>
      <c r="AUM263" s="9"/>
      <c r="AUN263" s="9"/>
      <c r="AUO263" s="9"/>
      <c r="AUP263" s="9"/>
      <c r="AUQ263" s="9"/>
      <c r="AUR263" s="9"/>
      <c r="AUS263" s="9"/>
      <c r="AUT263" s="9"/>
      <c r="AUU263" s="9"/>
      <c r="AUV263" s="9"/>
      <c r="AUW263" s="9"/>
      <c r="AUX263" s="9"/>
      <c r="AUY263" s="9"/>
      <c r="AUZ263" s="9"/>
      <c r="AVA263" s="9"/>
      <c r="AVB263" s="9"/>
      <c r="AVC263" s="9"/>
      <c r="AVD263" s="9"/>
      <c r="AVE263" s="9"/>
      <c r="AVF263" s="9"/>
      <c r="AVG263" s="9"/>
      <c r="AVH263" s="9"/>
      <c r="AVI263" s="9"/>
      <c r="AVJ263" s="9"/>
      <c r="AVK263" s="9"/>
      <c r="AVL263" s="9"/>
      <c r="AVM263" s="9"/>
      <c r="AVN263" s="9"/>
      <c r="AVO263" s="9"/>
      <c r="AVP263" s="9"/>
      <c r="AVQ263" s="9"/>
      <c r="AVR263" s="9"/>
      <c r="AVS263" s="9"/>
      <c r="AVT263" s="9"/>
      <c r="AVU263" s="9"/>
      <c r="AVV263" s="9"/>
      <c r="AVW263" s="9"/>
      <c r="AVX263" s="9"/>
      <c r="AVY263" s="9"/>
      <c r="AVZ263" s="9"/>
      <c r="AWA263" s="9"/>
      <c r="AWB263" s="9"/>
      <c r="AWC263" s="9"/>
      <c r="AWD263" s="9"/>
      <c r="AWE263" s="9"/>
      <c r="AWF263" s="9"/>
      <c r="AWG263" s="9"/>
      <c r="AWH263" s="9"/>
      <c r="AWI263" s="9"/>
      <c r="AWJ263" s="9"/>
      <c r="AWK263" s="9"/>
      <c r="AWL263" s="9"/>
      <c r="AWM263" s="9"/>
      <c r="AWN263" s="9"/>
      <c r="AWO263" s="9"/>
      <c r="AWP263" s="9"/>
      <c r="AWQ263" s="9"/>
      <c r="AWR263" s="9"/>
      <c r="AWS263" s="9"/>
      <c r="AWT263" s="9"/>
      <c r="AWU263" s="9"/>
      <c r="AWV263" s="9"/>
      <c r="AWW263" s="9"/>
      <c r="AWX263" s="9"/>
      <c r="AWY263" s="9" t="s">
        <v>14042</v>
      </c>
      <c r="AWZ263" s="9"/>
      <c r="AXA263" s="9"/>
      <c r="AXB263" s="9"/>
      <c r="AXC263" s="9"/>
      <c r="AXD263" s="9"/>
      <c r="AXE263" s="9"/>
      <c r="AXF263" s="9"/>
      <c r="AXG263" s="9"/>
      <c r="AXH263" s="9"/>
      <c r="AXI263" s="9"/>
      <c r="AXJ263" s="9"/>
      <c r="AXK263" s="9"/>
      <c r="AXL263" s="9"/>
      <c r="AXM263" s="9"/>
      <c r="AXN263" s="9"/>
      <c r="AXO263" s="9"/>
      <c r="AXP263" s="9"/>
      <c r="AXQ263" s="9"/>
      <c r="AXR263" s="9"/>
      <c r="AXS263" s="9"/>
      <c r="AXT263" s="9"/>
      <c r="AXU263" s="9"/>
      <c r="AXV263" s="9"/>
      <c r="AXW263" s="9"/>
      <c r="AXX263" s="9"/>
      <c r="AXY263" s="9"/>
      <c r="AXZ263" s="9"/>
      <c r="AYA263" s="9"/>
      <c r="AYB263" s="9"/>
      <c r="AYC263" s="9"/>
      <c r="AYD263" s="9"/>
      <c r="AYE263" s="9"/>
      <c r="AYF263" s="9"/>
      <c r="AYG263" s="9"/>
      <c r="AYH263" s="9" t="s">
        <v>14043</v>
      </c>
      <c r="AYI263" s="9"/>
      <c r="AYJ263" s="9"/>
      <c r="AYK263" s="9"/>
      <c r="AYL263" s="9"/>
      <c r="AYM263" s="9"/>
      <c r="AYN263" s="9"/>
      <c r="AYO263" s="9"/>
      <c r="AYP263" s="9"/>
      <c r="AYQ263" s="9"/>
      <c r="AYR263" s="9"/>
      <c r="AYS263" s="9"/>
      <c r="AYT263" s="9"/>
      <c r="AYU263" s="9"/>
      <c r="AYV263" s="9"/>
      <c r="AYW263" s="9"/>
      <c r="AYX263" s="9"/>
      <c r="AYY263" s="9" t="s">
        <v>5691</v>
      </c>
      <c r="AYZ263" s="9" t="s">
        <v>5691</v>
      </c>
      <c r="AZA263" s="9"/>
      <c r="AZB263" s="9"/>
      <c r="AZC263" s="9"/>
      <c r="AZD263" s="9"/>
      <c r="AZE263" s="9"/>
      <c r="AZF263" s="9"/>
      <c r="AZG263" s="9"/>
      <c r="AZH263" s="9"/>
      <c r="AZI263" s="9"/>
      <c r="AZJ263" s="9"/>
      <c r="AZK263" s="9"/>
      <c r="AZL263" s="9"/>
      <c r="AZM263" s="9"/>
      <c r="AZN263" s="9"/>
      <c r="AZO263" s="9"/>
      <c r="AZP263" s="9"/>
      <c r="AZQ263" s="9"/>
      <c r="AZR263" s="9"/>
      <c r="AZS263" s="9"/>
      <c r="AZT263" s="9"/>
      <c r="AZU263" s="9"/>
      <c r="AZV263" s="9"/>
      <c r="AZW263" s="9"/>
      <c r="AZX263" s="9"/>
      <c r="AZY263" s="9"/>
      <c r="AZZ263" s="9"/>
      <c r="BAA263" s="9"/>
      <c r="BAB263" s="9"/>
      <c r="BAC263" s="9"/>
      <c r="BAD263" s="9"/>
      <c r="BAE263" s="9"/>
      <c r="BAF263" s="9"/>
      <c r="BAG263" s="9"/>
      <c r="BAH263" s="9"/>
      <c r="BAI263" s="9"/>
      <c r="BAJ263" s="9"/>
      <c r="BAK263" s="9" t="s">
        <v>14044</v>
      </c>
      <c r="BAL263" s="9"/>
      <c r="BAM263" s="9"/>
      <c r="BAN263" s="9"/>
      <c r="BAO263" s="9"/>
      <c r="BAP263" s="9"/>
      <c r="BAQ263" s="9"/>
      <c r="BAR263" s="9">
        <v>590.0</v>
      </c>
      <c r="BAS263" s="9" t="s">
        <v>14045</v>
      </c>
      <c r="BAT263" s="9">
        <v>349.0</v>
      </c>
      <c r="BAU263" s="9"/>
      <c r="BAV263" s="9"/>
      <c r="BAW263" s="9"/>
      <c r="BAX263" s="9"/>
      <c r="BAY263" s="9"/>
      <c r="BAZ263" s="9"/>
      <c r="BBA263" s="9"/>
      <c r="BBB263" s="9"/>
      <c r="BBC263" s="9"/>
      <c r="BBD263" s="9"/>
      <c r="BBE263" s="9"/>
      <c r="BBF263" s="9"/>
      <c r="BBG263" s="9"/>
      <c r="BBH263" s="9"/>
      <c r="BBI263" s="9" t="s">
        <v>5718</v>
      </c>
      <c r="BBJ263" s="9"/>
      <c r="BBK263" s="9"/>
      <c r="BBL263" s="9"/>
      <c r="BBM263" s="9"/>
      <c r="BBN263" s="9"/>
      <c r="BBO263" s="9"/>
      <c r="BBP263" s="9"/>
      <c r="BBQ263" s="9"/>
      <c r="BBR263" s="9"/>
      <c r="BBS263" s="9"/>
      <c r="BBT263" s="9"/>
      <c r="BBU263" s="9"/>
      <c r="BBV263" s="9"/>
      <c r="BBW263" s="9"/>
      <c r="BBX263" s="9"/>
      <c r="BBY263" s="9"/>
      <c r="BBZ263" s="9"/>
      <c r="BCA263" s="9"/>
      <c r="BCB263" s="9" t="s">
        <v>5707</v>
      </c>
      <c r="BCC263" s="9"/>
      <c r="BCD263" s="9"/>
      <c r="BCE263" s="9"/>
      <c r="BCF263" s="9" t="s">
        <v>6521</v>
      </c>
      <c r="BCG263" s="9" t="s">
        <v>14046</v>
      </c>
      <c r="BCH263" s="9"/>
      <c r="BCI263" s="9"/>
      <c r="BCJ263" s="9"/>
      <c r="BCK263" s="9"/>
      <c r="BCL263" s="9"/>
      <c r="BCM263" s="9"/>
      <c r="BCN263" s="9"/>
      <c r="BCO263" s="9"/>
      <c r="BCP263" s="9"/>
      <c r="BCQ263" s="9"/>
      <c r="BCR263" s="9"/>
      <c r="BCS263" s="9"/>
      <c r="BCT263" s="9"/>
      <c r="BCU263" s="9"/>
      <c r="BCV263" s="9"/>
      <c r="BCW263" s="9"/>
      <c r="BCX263" s="9"/>
      <c r="BCY263" s="9"/>
      <c r="BCZ263" s="9"/>
      <c r="BDA263" s="9"/>
      <c r="BDB263" s="9"/>
      <c r="BDC263" s="9"/>
      <c r="BDD263" s="9" t="s">
        <v>14045</v>
      </c>
      <c r="BDE263" s="9"/>
      <c r="BDF263" s="9"/>
      <c r="BDG263" s="9"/>
      <c r="BDH263" s="9"/>
      <c r="BDI263" s="9"/>
      <c r="BDJ263" s="9"/>
      <c r="BDK263" s="9"/>
      <c r="BDL263" s="9"/>
      <c r="BDM263" s="9"/>
      <c r="BDN263" s="9"/>
      <c r="BDO263" s="9"/>
      <c r="BDP263" s="9"/>
      <c r="BDQ263" s="9"/>
      <c r="BDR263" s="9"/>
      <c r="BDS263" s="9"/>
      <c r="BDT263" s="9"/>
      <c r="BDU263" s="9"/>
      <c r="BDV263" s="9"/>
      <c r="BDW263" s="9"/>
      <c r="BDX263" s="9"/>
      <c r="BDY263" s="9" t="s">
        <v>5691</v>
      </c>
      <c r="BDZ263" s="9" t="s">
        <v>5691</v>
      </c>
      <c r="BEA263" s="9"/>
      <c r="BEB263" s="9"/>
      <c r="BEC263" s="9"/>
      <c r="BED263" s="9"/>
      <c r="BEE263" s="9"/>
      <c r="BEF263" s="9"/>
      <c r="BEG263" s="9"/>
      <c r="BEH263" s="9"/>
      <c r="BEI263" s="9"/>
      <c r="BEJ263" s="9"/>
      <c r="BEK263" s="9"/>
      <c r="BEL263" s="9"/>
      <c r="BEM263" s="9"/>
      <c r="BEN263" s="9"/>
      <c r="BEO263" s="9"/>
      <c r="BEP263" s="9"/>
      <c r="BEQ263" s="9"/>
      <c r="BER263" s="9"/>
      <c r="BES263" s="9"/>
      <c r="BET263" s="9"/>
      <c r="BEU263" s="9"/>
      <c r="BEV263" s="9"/>
      <c r="BEW263" s="9"/>
      <c r="BEX263" s="9"/>
      <c r="BEY263" s="9"/>
      <c r="BEZ263" s="9"/>
      <c r="BFA263" s="9"/>
      <c r="BFB263" s="9"/>
      <c r="BFC263" s="9"/>
      <c r="BFD263" s="9"/>
      <c r="BFE263" s="9"/>
      <c r="BFF263" s="9"/>
      <c r="BFG263" s="9"/>
      <c r="BFH263" s="9"/>
      <c r="BFI263" s="9"/>
      <c r="BFJ263" s="9"/>
      <c r="BFK263" s="9" t="s">
        <v>14047</v>
      </c>
      <c r="BFL263" s="9"/>
      <c r="BFM263" s="9"/>
      <c r="BFN263" s="9"/>
      <c r="BFO263" s="9"/>
      <c r="BFP263" s="9"/>
      <c r="BFQ263" s="9"/>
      <c r="BFR263" s="9">
        <v>590.0</v>
      </c>
      <c r="BFS263" s="9" t="s">
        <v>14048</v>
      </c>
      <c r="BFT263" s="9">
        <v>313.0</v>
      </c>
      <c r="BFU263" s="9"/>
      <c r="BFV263" s="9"/>
      <c r="BFW263" s="9"/>
      <c r="BFX263" s="9"/>
      <c r="BFY263" s="9"/>
      <c r="BFZ263" s="9"/>
      <c r="BGA263" s="9"/>
      <c r="BGB263" s="9"/>
      <c r="BGC263" s="9"/>
      <c r="BGD263" s="9"/>
      <c r="BGE263" s="9"/>
      <c r="BGF263" s="9"/>
      <c r="BGG263" s="9"/>
      <c r="BGH263" s="9"/>
      <c r="BGI263" s="9" t="s">
        <v>5718</v>
      </c>
      <c r="BGJ263" s="9"/>
      <c r="BGK263" s="9"/>
      <c r="BGL263" s="9"/>
      <c r="BGM263" s="9"/>
      <c r="BGN263" s="9"/>
      <c r="BGO263" s="9"/>
      <c r="BGP263" s="9"/>
      <c r="BGQ263" s="9"/>
      <c r="BGR263" s="9"/>
      <c r="BGS263" s="9"/>
      <c r="BGT263" s="9"/>
      <c r="BGU263" s="9"/>
      <c r="BGV263" s="9"/>
      <c r="BGW263" s="9"/>
      <c r="BGX263" s="9"/>
      <c r="BGY263" s="9"/>
      <c r="BGZ263" s="9"/>
      <c r="BHA263" s="9"/>
      <c r="BHB263" s="9" t="s">
        <v>5707</v>
      </c>
      <c r="BHC263" s="9"/>
      <c r="BHD263" s="9"/>
      <c r="BHE263" s="9"/>
      <c r="BHF263" s="9" t="s">
        <v>6521</v>
      </c>
      <c r="BHG263" s="9" t="s">
        <v>14046</v>
      </c>
      <c r="BHH263" s="9"/>
      <c r="BHI263" s="9"/>
      <c r="BHJ263" s="9"/>
      <c r="BHK263" s="9"/>
      <c r="BHL263" s="9"/>
      <c r="BHM263" s="9"/>
      <c r="BHN263" s="9"/>
      <c r="BHO263" s="9"/>
      <c r="BHP263" s="9"/>
      <c r="BHQ263" s="9"/>
      <c r="BHR263" s="9"/>
      <c r="BHS263" s="9"/>
      <c r="BHT263" s="9"/>
      <c r="BHU263" s="9"/>
      <c r="BHV263" s="9"/>
      <c r="BHW263" s="9"/>
      <c r="BHX263" s="9"/>
      <c r="BHY263" s="9"/>
      <c r="BHZ263" s="9"/>
      <c r="BIA263" s="9"/>
      <c r="BIB263" s="9"/>
      <c r="BIC263" s="9"/>
      <c r="BID263" s="9" t="s">
        <v>14048</v>
      </c>
      <c r="BIE263" s="9"/>
      <c r="BIF263" s="9"/>
      <c r="BIG263" s="9"/>
      <c r="BIH263" s="9"/>
      <c r="BII263" s="9"/>
      <c r="BIJ263" s="9"/>
      <c r="BIK263" s="9"/>
      <c r="BIL263" s="9"/>
      <c r="BIM263" s="9"/>
      <c r="BIN263" s="9"/>
      <c r="BIO263" s="9"/>
      <c r="BIP263" s="9"/>
      <c r="BIQ263" s="9"/>
      <c r="BIR263" s="9"/>
      <c r="BIS263" s="9"/>
      <c r="BIT263" s="9"/>
      <c r="BIU263" s="9"/>
      <c r="BIV263" s="9"/>
      <c r="BIW263" s="9"/>
      <c r="BIX263" s="9"/>
      <c r="BIY263" s="9"/>
      <c r="BIZ263" s="9"/>
      <c r="BJA263" s="9"/>
      <c r="BJB263" s="9"/>
      <c r="BJC263" s="9"/>
      <c r="BJD263" s="9"/>
      <c r="BJE263" s="9"/>
      <c r="BJF263" s="9"/>
      <c r="BJG263" s="9"/>
      <c r="BJH263" s="9"/>
      <c r="BJI263" s="9"/>
      <c r="BJJ263" s="9"/>
      <c r="BJK263" s="9"/>
      <c r="BJL263" s="9"/>
      <c r="BJM263" s="9"/>
      <c r="BJN263" s="9"/>
      <c r="BJO263" s="9"/>
      <c r="BJP263" s="9"/>
      <c r="BJQ263" s="9"/>
      <c r="BJR263" s="9"/>
      <c r="BJS263" s="9"/>
      <c r="BJT263" s="9"/>
      <c r="BJU263" s="9"/>
      <c r="BJV263" s="9"/>
      <c r="BJW263" s="9"/>
      <c r="BJX263" s="9"/>
      <c r="BJY263" s="9"/>
      <c r="BJZ263" s="9"/>
      <c r="BKA263" s="9"/>
      <c r="BKB263" s="9"/>
      <c r="BKC263" s="9"/>
      <c r="BKD263" s="9"/>
      <c r="BKE263" s="9"/>
      <c r="BKF263" s="9"/>
      <c r="BKG263" s="9"/>
      <c r="BKH263" s="9"/>
      <c r="BKI263" s="9"/>
      <c r="BKJ263" s="9"/>
      <c r="BKK263" s="9"/>
      <c r="BKL263" s="9"/>
      <c r="BKM263" s="9"/>
      <c r="BKN263" s="9"/>
      <c r="BKO263" s="9"/>
      <c r="BKP263" s="9"/>
      <c r="BKQ263" s="9"/>
      <c r="BKR263" s="9"/>
      <c r="BKS263" s="9"/>
      <c r="BKT263" s="9"/>
      <c r="BKU263" s="9"/>
      <c r="BKV263" s="9"/>
      <c r="BKW263" s="9"/>
      <c r="BKX263" s="9"/>
      <c r="BKY263" s="9"/>
      <c r="BKZ263" s="9"/>
      <c r="BLA263" s="9"/>
      <c r="BLB263" s="9"/>
      <c r="BLC263" s="9"/>
      <c r="BLD263" s="9"/>
      <c r="BLE263" s="9"/>
      <c r="BLF263" s="9"/>
      <c r="BLG263" s="9"/>
      <c r="BLH263" s="9"/>
      <c r="BLI263" s="9"/>
      <c r="BLJ263" s="9"/>
      <c r="BLK263" s="9"/>
      <c r="BLL263" s="9"/>
      <c r="BLM263" s="9"/>
      <c r="BLN263" s="9"/>
      <c r="BLO263" s="9"/>
      <c r="BLP263" s="9"/>
      <c r="BLQ263" s="9"/>
      <c r="BLR263" s="9"/>
      <c r="BLS263" s="9"/>
      <c r="BLT263" s="9"/>
      <c r="BLU263" s="9"/>
      <c r="BLV263" s="9"/>
      <c r="BLW263" s="9"/>
      <c r="BLX263" s="9"/>
      <c r="BLY263" s="9"/>
      <c r="BLZ263" s="9"/>
      <c r="BMA263" s="9"/>
      <c r="BMB263" s="9"/>
      <c r="BMC263" s="9"/>
      <c r="BMD263" s="9"/>
      <c r="BME263" s="9"/>
      <c r="BMF263" s="9"/>
      <c r="BMG263" s="9"/>
      <c r="BMH263" s="9"/>
      <c r="BMI263" s="9"/>
      <c r="BMJ263" s="9"/>
      <c r="BMK263" s="9"/>
      <c r="BML263" s="9"/>
      <c r="BMM263" s="9"/>
      <c r="BMN263" s="9"/>
      <c r="BMO263" s="9"/>
      <c r="BMP263" s="9"/>
      <c r="BMQ263" s="9"/>
      <c r="BMR263" s="9"/>
      <c r="BMS263" s="9"/>
      <c r="BMT263" s="9"/>
      <c r="BMU263" s="9"/>
      <c r="BMV263" s="9"/>
      <c r="BMW263" s="9"/>
      <c r="BMX263" s="9"/>
      <c r="BMY263" s="9"/>
      <c r="BMZ263" s="9"/>
      <c r="BNA263" s="9"/>
      <c r="BNB263" s="9"/>
      <c r="BNC263" s="9"/>
      <c r="BND263" s="9"/>
    </row>
    <row r="264" ht="14.25" customHeight="1">
      <c r="A264" s="9">
        <v>34.0</v>
      </c>
      <c r="B264" s="9" t="s">
        <v>11947</v>
      </c>
      <c r="C264" s="9" t="s">
        <v>11948</v>
      </c>
      <c r="D264" s="9" t="s">
        <v>11948</v>
      </c>
      <c r="E264" s="9"/>
      <c r="F264" s="9">
        <v>62.0</v>
      </c>
      <c r="G264" s="9" t="s">
        <v>14049</v>
      </c>
      <c r="H264" s="9"/>
      <c r="I264" s="9">
        <v>2.0</v>
      </c>
      <c r="J264" s="9"/>
      <c r="K264" s="9">
        <v>7.0</v>
      </c>
      <c r="L264" s="9">
        <v>46.0</v>
      </c>
      <c r="M264" s="9">
        <v>1.0</v>
      </c>
      <c r="N264" s="9">
        <v>4.0</v>
      </c>
      <c r="O264" s="9">
        <v>2.0</v>
      </c>
      <c r="P264" s="9">
        <v>0.0</v>
      </c>
      <c r="Q264" s="9" t="s">
        <v>14050</v>
      </c>
      <c r="R264" s="9"/>
      <c r="S264" s="9" t="s">
        <v>3631</v>
      </c>
      <c r="T264" s="9" t="s">
        <v>3630</v>
      </c>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c r="DA264" s="9"/>
      <c r="DB264" s="9"/>
      <c r="DC264" s="9"/>
      <c r="DD264" s="9"/>
      <c r="DE264" s="9"/>
      <c r="DF264" s="9"/>
      <c r="DG264" s="9"/>
      <c r="DH264" s="9"/>
      <c r="DI264" s="9"/>
      <c r="DJ264" s="9"/>
      <c r="DK264" s="9"/>
      <c r="DL264" s="9"/>
      <c r="DM264" s="9"/>
      <c r="DN264" s="9"/>
      <c r="DO264" s="9"/>
      <c r="DP264" s="9"/>
      <c r="DQ264" s="9"/>
      <c r="DR264" s="9"/>
      <c r="DS264" s="9"/>
      <c r="DT264" s="9"/>
      <c r="DU264" s="9"/>
      <c r="DV264" s="9"/>
      <c r="DW264" s="9"/>
      <c r="DX264" s="9"/>
      <c r="DY264" s="9"/>
      <c r="DZ264" s="9"/>
      <c r="EA264" s="9"/>
      <c r="EB264" s="9"/>
      <c r="EC264" s="9"/>
      <c r="ED264" s="9"/>
      <c r="EE264" s="9"/>
      <c r="EF264" s="9"/>
      <c r="EG264" s="9"/>
      <c r="EH264" s="9"/>
      <c r="EI264" s="9"/>
      <c r="EJ264" s="9"/>
      <c r="EK264" s="9"/>
      <c r="EL264" s="9"/>
      <c r="EM264" s="9"/>
      <c r="EN264" s="9"/>
      <c r="EO264" s="9"/>
      <c r="EP264" s="9"/>
      <c r="EQ264" s="9"/>
      <c r="ER264" s="9"/>
      <c r="ES264" s="9"/>
      <c r="ET264" s="9"/>
      <c r="EU264" s="9"/>
      <c r="EV264" s="9"/>
      <c r="EW264" s="9"/>
      <c r="EX264" s="9"/>
      <c r="EY264" s="9"/>
      <c r="EZ264" s="9"/>
      <c r="FA264" s="9"/>
      <c r="FB264" s="9"/>
      <c r="FC264" s="9"/>
      <c r="FD264" s="9"/>
      <c r="FE264" s="9"/>
      <c r="FF264" s="9"/>
      <c r="FG264" s="9"/>
      <c r="FH264" s="9"/>
      <c r="FI264" s="9"/>
      <c r="FJ264" s="9"/>
      <c r="FK264" s="9"/>
      <c r="FL264" s="9"/>
      <c r="FM264" s="9"/>
      <c r="FN264" s="9"/>
      <c r="FO264" s="9"/>
      <c r="FP264" s="9"/>
      <c r="FQ264" s="9"/>
      <c r="FR264" s="9"/>
      <c r="FS264" s="9"/>
      <c r="FT264" s="9"/>
      <c r="FU264" s="9"/>
      <c r="FV264" s="9"/>
      <c r="FW264" s="9"/>
      <c r="FX264" s="9"/>
      <c r="FY264" s="9"/>
      <c r="FZ264" s="9"/>
      <c r="GA264" s="9"/>
      <c r="GB264" s="9"/>
      <c r="GC264" s="9"/>
      <c r="GD264" s="9"/>
      <c r="GE264" s="9"/>
      <c r="GF264" s="9"/>
      <c r="GG264" s="9"/>
      <c r="GH264" s="9"/>
      <c r="GI264" s="9"/>
      <c r="GJ264" s="9"/>
      <c r="GK264" s="9"/>
      <c r="GL264" s="9"/>
      <c r="GM264" s="9"/>
      <c r="GN264" s="9"/>
      <c r="GO264" s="9"/>
      <c r="GP264" s="9"/>
      <c r="GQ264" s="9"/>
      <c r="GR264" s="9"/>
      <c r="GS264" s="9"/>
      <c r="GT264" s="9"/>
      <c r="GU264" s="9"/>
      <c r="GV264" s="9"/>
      <c r="GW264" s="9"/>
      <c r="GX264" s="9"/>
      <c r="GY264" s="9"/>
      <c r="GZ264" s="9"/>
      <c r="HA264" s="9"/>
      <c r="HB264" s="9"/>
      <c r="HC264" s="9"/>
      <c r="HD264" s="9"/>
      <c r="HE264" s="9"/>
      <c r="HF264" s="9"/>
      <c r="HG264" s="9"/>
      <c r="HH264" s="9"/>
      <c r="HI264" s="9"/>
      <c r="HJ264" s="9"/>
      <c r="HK264" s="9"/>
      <c r="HL264" s="9"/>
      <c r="HM264" s="9"/>
      <c r="HN264" s="9"/>
      <c r="HO264" s="9"/>
      <c r="HP264" s="9"/>
      <c r="HQ264" s="9"/>
      <c r="HR264" s="9"/>
      <c r="HS264" s="9"/>
      <c r="HT264" s="9"/>
      <c r="HU264" s="9"/>
      <c r="HV264" s="9"/>
      <c r="HW264" s="9"/>
      <c r="HX264" s="9"/>
      <c r="HY264" s="9"/>
      <c r="HZ264" s="9"/>
      <c r="IA264" s="9"/>
      <c r="IB264" s="9"/>
      <c r="IC264" s="9"/>
      <c r="ID264" s="9"/>
      <c r="IE264" s="9"/>
      <c r="IF264" s="9"/>
      <c r="IG264" s="9"/>
      <c r="IH264" s="9"/>
      <c r="II264" s="9"/>
      <c r="IJ264" s="9"/>
      <c r="IK264" s="9"/>
      <c r="IL264" s="9"/>
      <c r="IM264" s="9"/>
      <c r="IN264" s="9"/>
      <c r="IO264" s="9"/>
      <c r="IP264" s="9"/>
      <c r="IQ264" s="9"/>
      <c r="IR264" s="9"/>
      <c r="IS264" s="9"/>
      <c r="IT264" s="9"/>
      <c r="IU264" s="9"/>
      <c r="IV264" s="9"/>
      <c r="IW264" s="9"/>
      <c r="IX264" s="9"/>
      <c r="IY264" s="9"/>
      <c r="IZ264" s="9"/>
      <c r="JA264" s="9"/>
      <c r="JB264" s="9"/>
      <c r="JC264" s="9"/>
      <c r="JD264" s="9"/>
      <c r="JE264" s="9"/>
      <c r="JF264" s="9"/>
      <c r="JG264" s="9"/>
      <c r="JH264" s="9"/>
      <c r="JI264" s="9"/>
      <c r="JJ264" s="9"/>
      <c r="JK264" s="9"/>
      <c r="JL264" s="9"/>
      <c r="JM264" s="9"/>
      <c r="JN264" s="9"/>
      <c r="JO264" s="9"/>
      <c r="JP264" s="9"/>
      <c r="JQ264" s="9"/>
      <c r="JR264" s="9"/>
      <c r="JS264" s="9"/>
      <c r="JT264" s="9"/>
      <c r="JU264" s="9"/>
      <c r="JV264" s="9"/>
      <c r="JW264" s="9"/>
      <c r="JX264" s="9"/>
      <c r="JY264" s="9"/>
      <c r="JZ264" s="9"/>
      <c r="KA264" s="9"/>
      <c r="KB264" s="9"/>
      <c r="KC264" s="9"/>
      <c r="KD264" s="9"/>
      <c r="KE264" s="9"/>
      <c r="KF264" s="9"/>
      <c r="KG264" s="9"/>
      <c r="KH264" s="9"/>
      <c r="KI264" s="9"/>
      <c r="KJ264" s="9"/>
      <c r="KK264" s="9"/>
      <c r="KL264" s="9"/>
      <c r="KM264" s="9"/>
      <c r="KN264" s="9"/>
      <c r="KO264" s="9"/>
      <c r="KP264" s="9"/>
      <c r="KQ264" s="9"/>
      <c r="KR264" s="9"/>
      <c r="KS264" s="9"/>
      <c r="KT264" s="9"/>
      <c r="KU264" s="9"/>
      <c r="KV264" s="9"/>
      <c r="KW264" s="9"/>
      <c r="KX264" s="9"/>
      <c r="KY264" s="9"/>
      <c r="KZ264" s="9"/>
      <c r="LA264" s="9"/>
      <c r="LB264" s="9"/>
      <c r="LC264" s="9"/>
      <c r="LD264" s="9"/>
      <c r="LE264" s="9"/>
      <c r="LF264" s="9"/>
      <c r="LG264" s="9"/>
      <c r="LH264" s="9"/>
      <c r="LI264" s="9"/>
      <c r="LJ264" s="9"/>
      <c r="LK264" s="9"/>
      <c r="LL264" s="9"/>
      <c r="LM264" s="9"/>
      <c r="LN264" s="9"/>
      <c r="LO264" s="9"/>
      <c r="LP264" s="9"/>
      <c r="LQ264" s="9"/>
      <c r="LR264" s="9"/>
      <c r="LS264" s="9"/>
      <c r="LT264" s="9"/>
      <c r="LU264" s="9"/>
      <c r="LV264" s="9"/>
      <c r="LW264" s="9"/>
      <c r="LX264" s="9"/>
      <c r="LY264" s="9"/>
      <c r="LZ264" s="9"/>
      <c r="MA264" s="9"/>
      <c r="MB264" s="9"/>
      <c r="MC264" s="9"/>
      <c r="MD264" s="9"/>
      <c r="ME264" s="9"/>
      <c r="MF264" s="9"/>
      <c r="MG264" s="9"/>
      <c r="MH264" s="9"/>
      <c r="MI264" s="9"/>
      <c r="MJ264" s="9"/>
      <c r="MK264" s="9"/>
      <c r="ML264" s="9"/>
      <c r="MM264" s="9"/>
      <c r="MN264" s="9"/>
      <c r="MO264" s="9"/>
      <c r="MP264" s="9"/>
      <c r="MQ264" s="9"/>
      <c r="MR264" s="9"/>
      <c r="MS264" s="9"/>
      <c r="MT264" s="9"/>
      <c r="MU264" s="9"/>
      <c r="MV264" s="9"/>
      <c r="MW264" s="9"/>
      <c r="MX264" s="9"/>
      <c r="MY264" s="9"/>
      <c r="MZ264" s="9"/>
      <c r="NA264" s="9"/>
      <c r="NB264" s="9"/>
      <c r="NC264" s="9"/>
      <c r="ND264" s="9"/>
      <c r="NE264" s="9"/>
      <c r="NF264" s="9"/>
      <c r="NG264" s="9"/>
      <c r="NH264" s="9"/>
      <c r="NI264" s="9"/>
      <c r="NJ264" s="9"/>
      <c r="NK264" s="9"/>
      <c r="NL264" s="9"/>
      <c r="NM264" s="9"/>
      <c r="NN264" s="9"/>
      <c r="NO264" s="9"/>
      <c r="NP264" s="9"/>
      <c r="NQ264" s="9"/>
      <c r="NR264" s="9"/>
      <c r="NS264" s="9"/>
      <c r="NT264" s="9"/>
      <c r="NU264" s="9"/>
      <c r="NV264" s="9"/>
      <c r="NW264" s="9"/>
      <c r="NX264" s="9"/>
      <c r="NY264" s="9"/>
      <c r="NZ264" s="9"/>
      <c r="OA264" s="9"/>
      <c r="OB264" s="9"/>
      <c r="OC264" s="9"/>
      <c r="OD264" s="9"/>
      <c r="OE264" s="9"/>
      <c r="OF264" s="9"/>
      <c r="OG264" s="9"/>
      <c r="OH264" s="9"/>
      <c r="OI264" s="9"/>
      <c r="OJ264" s="9"/>
      <c r="OK264" s="9"/>
      <c r="OL264" s="9"/>
      <c r="OM264" s="9"/>
      <c r="ON264" s="9"/>
      <c r="OO264" s="9"/>
      <c r="OP264" s="9"/>
      <c r="OQ264" s="9"/>
      <c r="OR264" s="9"/>
      <c r="OS264" s="9"/>
      <c r="OT264" s="9"/>
      <c r="OU264" s="9"/>
      <c r="OV264" s="9"/>
      <c r="OW264" s="9"/>
      <c r="OX264" s="9"/>
      <c r="OY264" s="9"/>
      <c r="OZ264" s="9"/>
      <c r="PA264" s="9"/>
      <c r="PB264" s="9"/>
      <c r="PC264" s="9"/>
      <c r="PD264" s="9"/>
      <c r="PE264" s="9"/>
      <c r="PF264" s="9"/>
      <c r="PG264" s="9"/>
      <c r="PH264" s="9"/>
      <c r="PI264" s="9"/>
      <c r="PJ264" s="9"/>
      <c r="PK264" s="9"/>
      <c r="PL264" s="9"/>
      <c r="PM264" s="9"/>
      <c r="PN264" s="9"/>
      <c r="PO264" s="9"/>
      <c r="PP264" s="9"/>
      <c r="PQ264" s="9"/>
      <c r="PR264" s="9"/>
      <c r="PS264" s="9"/>
      <c r="PT264" s="9"/>
      <c r="PU264" s="9"/>
      <c r="PV264" s="9"/>
      <c r="PW264" s="9"/>
      <c r="PX264" s="9"/>
      <c r="PY264" s="9"/>
      <c r="PZ264" s="9"/>
      <c r="QA264" s="9"/>
      <c r="QB264" s="9"/>
      <c r="QC264" s="9"/>
      <c r="QD264" s="9"/>
      <c r="QE264" s="9"/>
      <c r="QF264" s="9"/>
      <c r="QG264" s="9"/>
      <c r="QH264" s="9"/>
      <c r="QI264" s="9"/>
      <c r="QJ264" s="9"/>
      <c r="QK264" s="9"/>
      <c r="QL264" s="9"/>
      <c r="QM264" s="9"/>
      <c r="QN264" s="9"/>
      <c r="QO264" s="9"/>
      <c r="QP264" s="9"/>
      <c r="QQ264" s="9"/>
      <c r="QR264" s="9"/>
      <c r="QS264" s="9"/>
      <c r="QT264" s="9"/>
      <c r="QU264" s="9"/>
      <c r="QV264" s="9"/>
      <c r="QW264" s="9"/>
      <c r="QX264" s="9"/>
      <c r="QY264" s="9"/>
      <c r="QZ264" s="9"/>
      <c r="RA264" s="9"/>
      <c r="RB264" s="9"/>
      <c r="RC264" s="9"/>
      <c r="RD264" s="9"/>
      <c r="RE264" s="9"/>
      <c r="RF264" s="9"/>
      <c r="RG264" s="9"/>
      <c r="RH264" s="9"/>
      <c r="RI264" s="9"/>
      <c r="RJ264" s="9"/>
      <c r="RK264" s="9"/>
      <c r="RL264" s="9"/>
      <c r="RM264" s="9"/>
      <c r="RN264" s="9"/>
      <c r="RO264" s="9"/>
      <c r="RP264" s="9"/>
      <c r="RQ264" s="9"/>
      <c r="RR264" s="9"/>
      <c r="RS264" s="9"/>
      <c r="RT264" s="9"/>
      <c r="RU264" s="9"/>
      <c r="RV264" s="9"/>
      <c r="RW264" s="9"/>
      <c r="RX264" s="9"/>
      <c r="RY264" s="9"/>
      <c r="RZ264" s="9"/>
      <c r="SA264" s="9"/>
      <c r="SB264" s="9"/>
      <c r="SC264" s="9"/>
      <c r="SD264" s="9"/>
      <c r="SE264" s="9"/>
      <c r="SF264" s="9"/>
      <c r="SG264" s="9"/>
      <c r="SH264" s="9"/>
      <c r="SI264" s="9"/>
      <c r="SJ264" s="9"/>
      <c r="SK264" s="9"/>
      <c r="SL264" s="9"/>
      <c r="SM264" s="9"/>
      <c r="SN264" s="9"/>
      <c r="SO264" s="9"/>
      <c r="SP264" s="9"/>
      <c r="SQ264" s="9"/>
      <c r="SR264" s="9"/>
      <c r="SS264" s="9"/>
      <c r="ST264" s="9"/>
      <c r="SU264" s="9"/>
      <c r="SV264" s="9"/>
      <c r="SW264" s="9"/>
      <c r="SX264" s="9"/>
      <c r="SY264" s="9"/>
      <c r="SZ264" s="9"/>
      <c r="TA264" s="9"/>
      <c r="TB264" s="9"/>
      <c r="TC264" s="9"/>
      <c r="TD264" s="9"/>
      <c r="TE264" s="9"/>
      <c r="TF264" s="9"/>
      <c r="TG264" s="9"/>
      <c r="TH264" s="9"/>
      <c r="TI264" s="9"/>
      <c r="TJ264" s="9"/>
      <c r="TK264" s="9"/>
      <c r="TL264" s="9"/>
      <c r="TM264" s="9"/>
      <c r="TN264" s="9"/>
      <c r="TO264" s="9"/>
      <c r="ANB264" s="9"/>
      <c r="ANC264" s="9"/>
      <c r="AND264" s="9"/>
      <c r="ANE264" s="9"/>
      <c r="ANF264" s="9"/>
      <c r="ANG264" s="9"/>
      <c r="ANH264" s="9"/>
      <c r="ANI264" s="9"/>
      <c r="ANJ264" s="9"/>
      <c r="ANK264" s="9"/>
      <c r="ANL264" s="9"/>
      <c r="ANM264" s="9"/>
      <c r="ANN264" s="9"/>
      <c r="ANO264" s="9"/>
      <c r="ANP264" s="9"/>
      <c r="ANQ264" s="9"/>
      <c r="ANR264" s="9"/>
      <c r="ANS264" s="9"/>
      <c r="ANT264" s="9"/>
      <c r="ANU264" s="9"/>
      <c r="ANV264" s="9"/>
      <c r="ANW264" s="9"/>
      <c r="ANX264" s="9"/>
      <c r="ANY264" s="9"/>
      <c r="ANZ264" s="9"/>
      <c r="AOA264" s="9"/>
      <c r="AOB264" s="9"/>
      <c r="AOC264" s="9"/>
      <c r="AOD264" s="9"/>
      <c r="AOE264" s="9"/>
      <c r="AOF264" s="9"/>
      <c r="AOG264" s="9"/>
      <c r="AOH264" s="9"/>
      <c r="AOI264" s="9"/>
      <c r="AOJ264" s="9"/>
      <c r="AOK264" s="9"/>
      <c r="AOL264" s="9"/>
      <c r="AOM264" s="9"/>
      <c r="AON264" s="9"/>
      <c r="AOO264" s="9"/>
      <c r="AOP264" s="9"/>
      <c r="AOQ264" s="9"/>
      <c r="AOR264" s="9"/>
      <c r="AOS264" s="9"/>
      <c r="AOT264" s="9"/>
      <c r="AOU264" s="9"/>
      <c r="AOV264" s="9"/>
      <c r="AOW264" s="9"/>
      <c r="AOX264" s="9"/>
      <c r="AOY264" s="9"/>
      <c r="AOZ264" s="9"/>
      <c r="APA264" s="9"/>
      <c r="APB264" s="9"/>
      <c r="APC264" s="9"/>
      <c r="APD264" s="9"/>
      <c r="APE264" s="9"/>
      <c r="APF264" s="9"/>
      <c r="APG264" s="9"/>
      <c r="APH264" s="9"/>
      <c r="API264" s="9"/>
      <c r="APJ264" s="9"/>
      <c r="APK264" s="9"/>
      <c r="APL264" s="9"/>
      <c r="APM264" s="9"/>
      <c r="APN264" s="9"/>
      <c r="APO264" s="9"/>
      <c r="APP264" s="9"/>
      <c r="APQ264" s="9"/>
      <c r="APR264" s="9"/>
      <c r="APS264" s="9"/>
      <c r="APT264" s="9"/>
      <c r="APU264" s="9"/>
      <c r="APV264" s="9"/>
      <c r="APW264" s="9"/>
      <c r="APX264" s="9"/>
      <c r="APY264" s="9"/>
      <c r="APZ264" s="9"/>
      <c r="AQA264" s="9"/>
      <c r="AQB264" s="9"/>
      <c r="AQC264" s="9"/>
      <c r="AQD264" s="9"/>
      <c r="AQE264" s="9"/>
      <c r="AQF264" s="9"/>
      <c r="AQG264" s="9"/>
      <c r="AQH264" s="9"/>
      <c r="AQI264" s="9"/>
      <c r="AQJ264" s="9"/>
      <c r="AQK264" s="9"/>
      <c r="AQL264" s="9"/>
      <c r="AQM264" s="9"/>
      <c r="AQN264" s="9"/>
      <c r="AQO264" s="9"/>
      <c r="AQP264" s="9"/>
      <c r="AQQ264" s="9"/>
      <c r="AQR264" s="9"/>
      <c r="AQS264" s="9"/>
      <c r="AQT264" s="9"/>
      <c r="AQU264" s="9"/>
      <c r="AQV264" s="9"/>
      <c r="AQW264" s="9"/>
      <c r="AQX264" s="9"/>
      <c r="AQY264" s="9"/>
      <c r="AQZ264" s="9"/>
      <c r="ARA264" s="9"/>
      <c r="ARB264" s="9"/>
      <c r="ARC264" s="9"/>
      <c r="ARD264" s="9"/>
      <c r="ARE264" s="9"/>
      <c r="ARF264" s="9"/>
      <c r="ARG264" s="9"/>
      <c r="ARH264" s="9"/>
      <c r="ARI264" s="9"/>
      <c r="ARJ264" s="9"/>
      <c r="ARK264" s="9"/>
      <c r="ARL264" s="9"/>
      <c r="ARM264" s="9"/>
      <c r="ARN264" s="9"/>
      <c r="ARO264" s="9"/>
      <c r="ARP264" s="9"/>
      <c r="ARQ264" s="9"/>
      <c r="ARR264" s="9"/>
      <c r="ARS264" s="9"/>
      <c r="ART264" s="9"/>
      <c r="ARU264" s="9"/>
      <c r="ARV264" s="9"/>
      <c r="ARW264" s="9"/>
      <c r="ARX264" s="9"/>
      <c r="ARY264" s="9"/>
      <c r="ARZ264" s="9"/>
      <c r="ASA264" s="9"/>
      <c r="ASB264" s="9"/>
      <c r="ASC264" s="9"/>
      <c r="ASD264" s="9"/>
      <c r="ASE264" s="9"/>
      <c r="ASF264" s="9"/>
      <c r="ASG264" s="9"/>
      <c r="ASH264" s="9"/>
      <c r="ASI264" s="9"/>
      <c r="ASJ264" s="9"/>
      <c r="ASK264" s="9"/>
      <c r="ASL264" s="9"/>
      <c r="ASM264" s="9"/>
      <c r="ASN264" s="9"/>
      <c r="ASO264" s="9"/>
      <c r="ASP264" s="9"/>
      <c r="ASQ264" s="9"/>
      <c r="ASR264" s="9"/>
      <c r="ASS264" s="9"/>
      <c r="AST264" s="9"/>
      <c r="ASU264" s="9"/>
      <c r="ASV264" s="9"/>
      <c r="ASW264" s="9"/>
      <c r="ASX264" s="9"/>
      <c r="ASY264" s="9"/>
      <c r="ASZ264" s="9"/>
      <c r="ATA264" s="9"/>
      <c r="ATB264" s="9"/>
      <c r="ATC264" s="9"/>
      <c r="ATD264" s="9"/>
      <c r="ATE264" s="9"/>
      <c r="ATF264" s="9"/>
      <c r="ATG264" s="9"/>
      <c r="ATH264" s="9"/>
      <c r="ATI264" s="9"/>
      <c r="ATJ264" s="9"/>
      <c r="ATK264" s="9"/>
      <c r="ATL264" s="9"/>
      <c r="ATM264" s="9"/>
      <c r="ATN264" s="9"/>
      <c r="ATO264" s="9"/>
      <c r="ATP264" s="9"/>
      <c r="ATQ264" s="9"/>
      <c r="ATR264" s="9"/>
      <c r="ATS264" s="9"/>
      <c r="ATT264" s="9"/>
      <c r="ATU264" s="9"/>
      <c r="ATV264" s="9"/>
      <c r="ATW264" s="9"/>
      <c r="ATX264" s="9"/>
      <c r="ATY264" s="9"/>
      <c r="ATZ264" s="9"/>
      <c r="AUA264" s="9"/>
      <c r="AUB264" s="9"/>
      <c r="AUC264" s="9"/>
      <c r="AUD264" s="9"/>
      <c r="AUE264" s="9"/>
      <c r="AUF264" s="9"/>
      <c r="AUG264" s="9"/>
      <c r="AUH264" s="9"/>
      <c r="AUI264" s="9"/>
      <c r="AUJ264" s="9"/>
      <c r="AUK264" s="9"/>
      <c r="AUL264" s="9"/>
      <c r="AUM264" s="9"/>
      <c r="AUN264" s="9"/>
      <c r="AUO264" s="9"/>
      <c r="AUP264" s="9"/>
      <c r="AUQ264" s="9"/>
      <c r="AUR264" s="9"/>
      <c r="AUS264" s="9"/>
      <c r="AUT264" s="9"/>
      <c r="AUU264" s="9"/>
      <c r="AUV264" s="9"/>
      <c r="AUW264" s="9"/>
      <c r="AUX264" s="9"/>
      <c r="AUY264" s="9"/>
      <c r="AUZ264" s="9"/>
      <c r="AVA264" s="9"/>
      <c r="AVB264" s="9"/>
      <c r="AVC264" s="9"/>
      <c r="AVD264" s="9"/>
      <c r="AVE264" s="9"/>
      <c r="AVF264" s="9"/>
      <c r="AVG264" s="9"/>
      <c r="AVH264" s="9"/>
      <c r="AVI264" s="9"/>
      <c r="AVJ264" s="9"/>
      <c r="AVK264" s="9"/>
      <c r="AVL264" s="9"/>
      <c r="AVM264" s="9"/>
      <c r="AVN264" s="9"/>
      <c r="AVO264" s="9"/>
      <c r="AVP264" s="9"/>
      <c r="AVQ264" s="9"/>
      <c r="AVR264" s="9"/>
      <c r="AVS264" s="9"/>
      <c r="AVT264" s="9"/>
      <c r="AVU264" s="9"/>
      <c r="AVV264" s="9"/>
      <c r="AVW264" s="9"/>
      <c r="AVX264" s="9"/>
      <c r="AVY264" s="9"/>
      <c r="AVZ264" s="9"/>
      <c r="AWA264" s="9"/>
      <c r="AWB264" s="9"/>
      <c r="AWC264" s="9"/>
      <c r="AWD264" s="9"/>
      <c r="AWE264" s="9"/>
      <c r="AWF264" s="9"/>
      <c r="AWG264" s="9"/>
      <c r="AWH264" s="9"/>
      <c r="AWI264" s="9"/>
      <c r="AWJ264" s="9"/>
      <c r="AWK264" s="9"/>
      <c r="AWL264" s="9"/>
      <c r="AWM264" s="9"/>
      <c r="AWN264" s="9"/>
      <c r="AWO264" s="9"/>
      <c r="AWP264" s="9"/>
      <c r="AWQ264" s="9"/>
      <c r="AWR264" s="9"/>
      <c r="AWS264" s="9"/>
      <c r="AWT264" s="9"/>
      <c r="AWU264" s="9"/>
      <c r="AWV264" s="9"/>
      <c r="AWW264" s="9"/>
      <c r="AWX264" s="9"/>
      <c r="AWY264" s="9" t="s">
        <v>14051</v>
      </c>
      <c r="AWZ264" s="9"/>
      <c r="AXA264" s="9"/>
      <c r="AXB264" s="9"/>
      <c r="AXC264" s="9"/>
      <c r="AXD264" s="9"/>
      <c r="AXE264" s="9"/>
      <c r="AXF264" s="9"/>
      <c r="AXG264" s="9"/>
      <c r="AXH264" s="9"/>
      <c r="AXI264" s="9"/>
      <c r="AXJ264" s="9"/>
      <c r="AXK264" s="9"/>
      <c r="AXL264" s="9"/>
      <c r="AXM264" s="9"/>
      <c r="AXN264" s="9"/>
      <c r="AXO264" s="9"/>
      <c r="AXP264" s="9"/>
      <c r="AXQ264" s="9"/>
      <c r="AXR264" s="9"/>
      <c r="AXS264" s="9"/>
      <c r="AXT264" s="9"/>
      <c r="AXU264" s="9"/>
      <c r="AXV264" s="9"/>
      <c r="AXW264" s="9"/>
      <c r="AXX264" s="9"/>
      <c r="AXY264" s="9"/>
      <c r="AXZ264" s="9"/>
      <c r="AYA264" s="9"/>
      <c r="AYB264" s="9"/>
      <c r="AYC264" s="9"/>
      <c r="AYD264" s="9"/>
      <c r="AYE264" s="9"/>
      <c r="AYF264" s="9"/>
      <c r="AYG264" s="9"/>
      <c r="AYH264" s="9" t="s">
        <v>14052</v>
      </c>
      <c r="AYI264" s="9"/>
      <c r="AYJ264" s="9"/>
      <c r="AYK264" s="9"/>
      <c r="AYL264" s="9"/>
      <c r="AYM264" s="9"/>
      <c r="AYN264" s="9"/>
      <c r="AYO264" s="9"/>
      <c r="AYP264" s="9"/>
      <c r="AYQ264" s="9"/>
      <c r="AYR264" s="9"/>
      <c r="AYS264" s="9"/>
      <c r="AYT264" s="9"/>
      <c r="AYU264" s="9"/>
      <c r="AYV264" s="9"/>
      <c r="AYW264" s="9"/>
      <c r="AYX264" s="9"/>
      <c r="AYY264" s="9" t="s">
        <v>5691</v>
      </c>
      <c r="AYZ264" s="9" t="s">
        <v>5691</v>
      </c>
      <c r="AZA264" s="9"/>
      <c r="AZB264" s="9"/>
      <c r="AZC264" s="9"/>
      <c r="AZD264" s="9"/>
      <c r="AZE264" s="9"/>
      <c r="AZF264" s="9"/>
      <c r="AZG264" s="9"/>
      <c r="AZH264" s="9"/>
      <c r="AZI264" s="9"/>
      <c r="AZJ264" s="9"/>
      <c r="AZK264" s="9"/>
      <c r="AZL264" s="9"/>
      <c r="AZM264" s="9"/>
      <c r="AZN264" s="9"/>
      <c r="AZO264" s="9"/>
      <c r="AZP264" s="9"/>
      <c r="AZQ264" s="9"/>
      <c r="AZR264" s="9"/>
      <c r="AZS264" s="9"/>
      <c r="AZT264" s="9"/>
      <c r="AZU264" s="9"/>
      <c r="AZV264" s="9"/>
      <c r="AZW264" s="9"/>
      <c r="AZX264" s="9"/>
      <c r="AZY264" s="9"/>
      <c r="AZZ264" s="9"/>
      <c r="BAA264" s="9"/>
      <c r="BAB264" s="9"/>
      <c r="BAC264" s="9"/>
      <c r="BAD264" s="9"/>
      <c r="BAE264" s="9"/>
      <c r="BAF264" s="9"/>
      <c r="BAG264" s="9"/>
      <c r="BAH264" s="9"/>
      <c r="BAI264" s="9"/>
      <c r="BAJ264" s="9"/>
      <c r="BAK264" s="9" t="s">
        <v>14053</v>
      </c>
      <c r="BAL264" s="9"/>
      <c r="BAM264" s="9"/>
      <c r="BAN264" s="9"/>
      <c r="BAO264" s="9"/>
      <c r="BAP264" s="9"/>
      <c r="BAQ264" s="9"/>
      <c r="BAR264" s="9">
        <v>590.0</v>
      </c>
      <c r="BAS264" s="9" t="s">
        <v>14054</v>
      </c>
      <c r="BAT264" s="9">
        <v>387.0</v>
      </c>
      <c r="BAU264" s="9"/>
      <c r="BAV264" s="9"/>
      <c r="BAW264" s="9"/>
      <c r="BAX264" s="9"/>
      <c r="BAY264" s="9"/>
      <c r="BAZ264" s="9"/>
      <c r="BBA264" s="9"/>
      <c r="BBB264" s="9"/>
      <c r="BBC264" s="9"/>
      <c r="BBD264" s="9"/>
      <c r="BBE264" s="9"/>
      <c r="BBF264" s="9"/>
      <c r="BBG264" s="9"/>
      <c r="BBH264" s="9"/>
      <c r="BBI264" s="9" t="s">
        <v>5718</v>
      </c>
      <c r="BBJ264" s="9"/>
      <c r="BBK264" s="9"/>
      <c r="BBL264" s="9"/>
      <c r="BBM264" s="9"/>
      <c r="BBN264" s="9"/>
      <c r="BBO264" s="9"/>
      <c r="BBP264" s="9"/>
      <c r="BBQ264" s="9"/>
      <c r="BBR264" s="9"/>
      <c r="BBS264" s="9"/>
      <c r="BBT264" s="9"/>
      <c r="BBU264" s="9"/>
      <c r="BBV264" s="9"/>
      <c r="BBW264" s="9"/>
      <c r="BBX264" s="9"/>
      <c r="BBY264" s="9"/>
      <c r="BBZ264" s="9"/>
      <c r="BCA264" s="9"/>
      <c r="BCB264" s="9" t="s">
        <v>5707</v>
      </c>
      <c r="BCC264" s="9"/>
      <c r="BCD264" s="9"/>
      <c r="BCE264" s="9"/>
      <c r="BCF264" s="9" t="s">
        <v>5720</v>
      </c>
      <c r="BCG264" s="9" t="s">
        <v>11952</v>
      </c>
      <c r="BCH264" s="9"/>
      <c r="BCI264" s="9"/>
      <c r="BCJ264" s="9"/>
      <c r="BCK264" s="9"/>
      <c r="BCL264" s="9"/>
      <c r="BCM264" s="9"/>
      <c r="BCN264" s="9"/>
      <c r="BCO264" s="9"/>
      <c r="BCP264" s="9"/>
      <c r="BCQ264" s="9"/>
      <c r="BCR264" s="9"/>
      <c r="BCS264" s="9"/>
      <c r="BCT264" s="9"/>
      <c r="BCU264" s="9"/>
      <c r="BCV264" s="9"/>
      <c r="BCW264" s="9"/>
      <c r="BCX264" s="9"/>
      <c r="BCY264" s="9"/>
      <c r="BCZ264" s="9"/>
      <c r="BDA264" s="9"/>
      <c r="BDB264" s="9"/>
      <c r="BDC264" s="9"/>
      <c r="BDD264" s="9" t="s">
        <v>14054</v>
      </c>
      <c r="BDE264" s="9"/>
      <c r="BDF264" s="9"/>
      <c r="BDG264" s="9"/>
      <c r="BDH264" s="9"/>
      <c r="BDI264" s="9"/>
      <c r="BDJ264" s="9"/>
      <c r="BDK264" s="9"/>
      <c r="BDL264" s="9"/>
      <c r="BDM264" s="9"/>
      <c r="BDN264" s="9"/>
      <c r="BDO264" s="9"/>
      <c r="BDP264" s="9"/>
      <c r="BDQ264" s="9"/>
      <c r="BDR264" s="9"/>
      <c r="BDS264" s="9"/>
      <c r="BDT264" s="9"/>
      <c r="BDU264" s="9"/>
      <c r="BDV264" s="9"/>
      <c r="BDW264" s="9"/>
      <c r="BDX264" s="9"/>
      <c r="BDY264" s="9" t="s">
        <v>5691</v>
      </c>
      <c r="BDZ264" s="9" t="s">
        <v>5691</v>
      </c>
      <c r="BEA264" s="9"/>
      <c r="BEB264" s="9"/>
      <c r="BEC264" s="9"/>
      <c r="BED264" s="9"/>
      <c r="BEE264" s="9"/>
      <c r="BEF264" s="9"/>
      <c r="BEG264" s="9"/>
      <c r="BEH264" s="9"/>
      <c r="BEI264" s="9"/>
      <c r="BEJ264" s="9"/>
      <c r="BEK264" s="9"/>
      <c r="BEL264" s="9"/>
      <c r="BEM264" s="9"/>
      <c r="BEN264" s="9"/>
      <c r="BEO264" s="9"/>
      <c r="BEP264" s="9"/>
      <c r="BEQ264" s="9"/>
      <c r="BER264" s="9"/>
      <c r="BES264" s="9"/>
      <c r="BET264" s="9"/>
      <c r="BEU264" s="9"/>
      <c r="BEV264" s="9"/>
      <c r="BEW264" s="9"/>
      <c r="BEX264" s="9"/>
      <c r="BEY264" s="9"/>
      <c r="BEZ264" s="9"/>
      <c r="BFA264" s="9"/>
      <c r="BFB264" s="9"/>
      <c r="BFC264" s="9"/>
      <c r="BFD264" s="9"/>
      <c r="BFE264" s="9"/>
      <c r="BFF264" s="9"/>
      <c r="BFG264" s="9"/>
      <c r="BFH264" s="9"/>
      <c r="BFI264" s="9"/>
      <c r="BFJ264" s="9"/>
      <c r="BFK264" s="9" t="s">
        <v>14055</v>
      </c>
      <c r="BFL264" s="9"/>
      <c r="BFM264" s="9"/>
      <c r="BFN264" s="9"/>
      <c r="BFO264" s="9"/>
      <c r="BFP264" s="9"/>
      <c r="BFQ264" s="9"/>
      <c r="BFR264" s="9">
        <v>590.0</v>
      </c>
      <c r="BFS264" s="9" t="s">
        <v>14056</v>
      </c>
      <c r="BFT264" s="9">
        <v>324.0</v>
      </c>
      <c r="BFU264" s="9"/>
      <c r="BFV264" s="9"/>
      <c r="BFW264" s="9"/>
      <c r="BFX264" s="9"/>
      <c r="BFY264" s="9"/>
      <c r="BFZ264" s="9"/>
      <c r="BGA264" s="9"/>
      <c r="BGB264" s="9"/>
      <c r="BGC264" s="9"/>
      <c r="BGD264" s="9"/>
      <c r="BGE264" s="9"/>
      <c r="BGF264" s="9"/>
      <c r="BGG264" s="9"/>
      <c r="BGH264" s="9"/>
      <c r="BGI264" s="9" t="s">
        <v>5718</v>
      </c>
      <c r="BGJ264" s="9"/>
      <c r="BGK264" s="9"/>
      <c r="BGL264" s="9"/>
      <c r="BGM264" s="9"/>
      <c r="BGN264" s="9"/>
      <c r="BGO264" s="9"/>
      <c r="BGP264" s="9"/>
      <c r="BGQ264" s="9"/>
      <c r="BGR264" s="9"/>
      <c r="BGS264" s="9"/>
      <c r="BGT264" s="9"/>
      <c r="BGU264" s="9"/>
      <c r="BGV264" s="9"/>
      <c r="BGW264" s="9"/>
      <c r="BGX264" s="9"/>
      <c r="BGY264" s="9"/>
      <c r="BGZ264" s="9"/>
      <c r="BHA264" s="9"/>
      <c r="BHB264" s="9" t="s">
        <v>5707</v>
      </c>
      <c r="BHC264" s="9"/>
      <c r="BHD264" s="9"/>
      <c r="BHE264" s="9"/>
      <c r="BHF264" s="9" t="s">
        <v>5720</v>
      </c>
      <c r="BHG264" s="9" t="s">
        <v>11952</v>
      </c>
      <c r="BHH264" s="9"/>
      <c r="BHI264" s="9"/>
      <c r="BHJ264" s="9"/>
      <c r="BHK264" s="9"/>
      <c r="BHL264" s="9"/>
      <c r="BHM264" s="9"/>
      <c r="BHN264" s="9"/>
      <c r="BHO264" s="9"/>
      <c r="BHP264" s="9"/>
      <c r="BHQ264" s="9"/>
      <c r="BHR264" s="9"/>
      <c r="BHS264" s="9"/>
      <c r="BHT264" s="9"/>
      <c r="BHU264" s="9"/>
      <c r="BHV264" s="9"/>
      <c r="BHW264" s="9"/>
      <c r="BHX264" s="9"/>
      <c r="BHY264" s="9"/>
      <c r="BHZ264" s="9"/>
      <c r="BIA264" s="9"/>
      <c r="BIB264" s="9"/>
      <c r="BIC264" s="9"/>
      <c r="BID264" s="9" t="s">
        <v>14056</v>
      </c>
      <c r="BIE264" s="9"/>
      <c r="BIF264" s="9"/>
      <c r="BIG264" s="9"/>
      <c r="BIH264" s="9"/>
      <c r="BII264" s="9"/>
      <c r="BIJ264" s="9"/>
      <c r="BIK264" s="9"/>
      <c r="BIL264" s="9"/>
      <c r="BIM264" s="9"/>
      <c r="BIN264" s="9"/>
      <c r="BIO264" s="9"/>
      <c r="BIP264" s="9"/>
      <c r="BIQ264" s="9"/>
      <c r="BIR264" s="9"/>
      <c r="BIS264" s="9"/>
      <c r="BIT264" s="9"/>
      <c r="BIU264" s="9"/>
      <c r="BIV264" s="9"/>
      <c r="BIW264" s="9"/>
      <c r="BIX264" s="9"/>
      <c r="BIY264" s="9" t="s">
        <v>5691</v>
      </c>
      <c r="BIZ264" s="9" t="s">
        <v>5691</v>
      </c>
      <c r="BJA264" s="9"/>
      <c r="BJB264" s="9"/>
      <c r="BJC264" s="9"/>
      <c r="BJD264" s="9"/>
      <c r="BJE264" s="9"/>
      <c r="BJF264" s="9"/>
      <c r="BJG264" s="9"/>
      <c r="BJH264" s="9"/>
      <c r="BJI264" s="9"/>
      <c r="BJJ264" s="9"/>
      <c r="BJK264" s="9"/>
      <c r="BJL264" s="9"/>
      <c r="BJM264" s="9"/>
      <c r="BJN264" s="9"/>
      <c r="BJO264" s="9"/>
      <c r="BJP264" s="9"/>
      <c r="BJQ264" s="9"/>
      <c r="BJR264" s="9"/>
      <c r="BJS264" s="9"/>
      <c r="BJT264" s="9"/>
      <c r="BJU264" s="9"/>
      <c r="BJV264" s="9"/>
      <c r="BJW264" s="9"/>
      <c r="BJX264" s="9"/>
      <c r="BJY264" s="9"/>
      <c r="BJZ264" s="9"/>
      <c r="BKA264" s="9"/>
      <c r="BKB264" s="9"/>
      <c r="BKC264" s="9"/>
      <c r="BKD264" s="9"/>
      <c r="BKE264" s="9"/>
      <c r="BKF264" s="9"/>
      <c r="BKG264" s="9"/>
      <c r="BKH264" s="9"/>
      <c r="BKI264" s="9"/>
      <c r="BKJ264" s="9"/>
      <c r="BKK264" s="9" t="s">
        <v>14057</v>
      </c>
      <c r="BKL264" s="9"/>
      <c r="BKM264" s="9"/>
      <c r="BKN264" s="9"/>
      <c r="BKO264" s="9"/>
      <c r="BKP264" s="9"/>
      <c r="BKQ264" s="9"/>
      <c r="BKR264" s="9">
        <v>590.0</v>
      </c>
      <c r="BKS264" s="9" t="s">
        <v>14058</v>
      </c>
      <c r="BKT264" s="9">
        <v>309.0</v>
      </c>
      <c r="BKU264" s="9"/>
      <c r="BKV264" s="9"/>
      <c r="BKW264" s="9"/>
      <c r="BKX264" s="9"/>
      <c r="BKY264" s="9"/>
      <c r="BKZ264" s="9"/>
      <c r="BLA264" s="9"/>
      <c r="BLB264" s="9"/>
      <c r="BLC264" s="9"/>
      <c r="BLD264" s="9"/>
      <c r="BLE264" s="9"/>
      <c r="BLF264" s="9"/>
      <c r="BLG264" s="9"/>
      <c r="BLH264" s="9"/>
      <c r="BLI264" s="9" t="s">
        <v>5718</v>
      </c>
      <c r="BLJ264" s="9"/>
      <c r="BLK264" s="9"/>
      <c r="BLL264" s="9"/>
      <c r="BLM264" s="9"/>
      <c r="BLN264" s="9"/>
      <c r="BLO264" s="9"/>
      <c r="BLP264" s="9"/>
      <c r="BLQ264" s="9"/>
      <c r="BLR264" s="9"/>
      <c r="BLS264" s="9"/>
      <c r="BLT264" s="9"/>
      <c r="BLU264" s="9"/>
      <c r="BLV264" s="9"/>
      <c r="BLW264" s="9"/>
      <c r="BLX264" s="9"/>
      <c r="BLY264" s="9"/>
      <c r="BLZ264" s="9"/>
      <c r="BMA264" s="9"/>
      <c r="BMB264" s="9" t="s">
        <v>5707</v>
      </c>
      <c r="BMC264" s="9"/>
      <c r="BMD264" s="9"/>
      <c r="BME264" s="9"/>
      <c r="BMF264" s="9" t="s">
        <v>5720</v>
      </c>
      <c r="BMG264" s="9" t="s">
        <v>11952</v>
      </c>
      <c r="BMH264" s="9"/>
      <c r="BMI264" s="9"/>
      <c r="BMJ264" s="9"/>
      <c r="BMK264" s="9"/>
      <c r="BML264" s="9"/>
      <c r="BMM264" s="9"/>
      <c r="BMN264" s="9"/>
      <c r="BMO264" s="9"/>
      <c r="BMP264" s="9"/>
      <c r="BMQ264" s="9"/>
      <c r="BMR264" s="9"/>
      <c r="BMS264" s="9"/>
      <c r="BMT264" s="9"/>
      <c r="BMU264" s="9"/>
      <c r="BMV264" s="9"/>
      <c r="BMW264" s="9"/>
      <c r="BMX264" s="9"/>
      <c r="BMY264" s="9"/>
      <c r="BMZ264" s="9"/>
      <c r="BNA264" s="9"/>
      <c r="BNB264" s="9"/>
      <c r="BNC264" s="9"/>
      <c r="BND264" s="9" t="s">
        <v>14058</v>
      </c>
    </row>
    <row r="265" ht="14.25" customHeight="1">
      <c r="A265" s="9">
        <v>3.0</v>
      </c>
      <c r="B265" s="9" t="s">
        <v>11947</v>
      </c>
      <c r="C265" s="9" t="s">
        <v>11948</v>
      </c>
      <c r="D265" s="9" t="s">
        <v>11948</v>
      </c>
      <c r="E265" s="9"/>
      <c r="F265" s="9">
        <v>33.0</v>
      </c>
      <c r="G265" s="9" t="s">
        <v>14059</v>
      </c>
      <c r="H265" s="9"/>
      <c r="I265" s="9"/>
      <c r="J265" s="9"/>
      <c r="K265" s="9"/>
      <c r="L265" s="9">
        <v>33.0</v>
      </c>
      <c r="M265" s="9"/>
      <c r="N265" s="9"/>
      <c r="O265" s="9"/>
      <c r="P265" s="9">
        <v>2.0</v>
      </c>
      <c r="Q265" s="9" t="s">
        <v>14060</v>
      </c>
      <c r="R265" s="9"/>
      <c r="S265" s="9" t="s">
        <v>3633</v>
      </c>
      <c r="T265" s="9" t="s">
        <v>3632</v>
      </c>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c r="DN265" s="9"/>
      <c r="DO265" s="9"/>
      <c r="DP265" s="9"/>
      <c r="DQ265" s="9"/>
      <c r="DR265" s="9"/>
      <c r="DS265" s="9"/>
      <c r="DT265" s="9"/>
      <c r="DU265" s="9"/>
      <c r="DV265" s="9"/>
      <c r="DW265" s="9"/>
      <c r="DX265" s="9"/>
      <c r="DY265" s="9"/>
      <c r="DZ265" s="9"/>
      <c r="EA265" s="9"/>
      <c r="EB265" s="9"/>
      <c r="EC265" s="9"/>
      <c r="ED265" s="9"/>
      <c r="EE265" s="9"/>
      <c r="EF265" s="9"/>
      <c r="EG265" s="9"/>
      <c r="EH265" s="9"/>
      <c r="EI265" s="9"/>
      <c r="EJ265" s="9"/>
      <c r="EK265" s="9"/>
      <c r="EL265" s="9"/>
      <c r="EM265" s="9"/>
      <c r="EN265" s="9"/>
      <c r="EO265" s="9"/>
      <c r="EP265" s="9"/>
      <c r="EQ265" s="9"/>
      <c r="ER265" s="9"/>
      <c r="ES265" s="9"/>
      <c r="ET265" s="9"/>
      <c r="EU265" s="9"/>
      <c r="EV265" s="9"/>
      <c r="EW265" s="9"/>
      <c r="EX265" s="9"/>
      <c r="EY265" s="9"/>
      <c r="EZ265" s="9"/>
      <c r="FA265" s="9"/>
      <c r="FB265" s="9"/>
      <c r="FC265" s="9"/>
      <c r="FD265" s="9"/>
      <c r="FE265" s="9"/>
      <c r="FF265" s="9"/>
      <c r="FG265" s="9"/>
      <c r="FH265" s="9"/>
      <c r="FI265" s="9"/>
      <c r="FJ265" s="9"/>
      <c r="FK265" s="9"/>
      <c r="FL265" s="9"/>
      <c r="FM265" s="9"/>
      <c r="FN265" s="9"/>
      <c r="FO265" s="9"/>
      <c r="FP265" s="9"/>
      <c r="FQ265" s="9"/>
      <c r="FR265" s="9"/>
      <c r="FS265" s="9"/>
      <c r="FT265" s="9"/>
      <c r="FU265" s="9"/>
      <c r="FV265" s="9"/>
      <c r="FW265" s="9"/>
      <c r="FX265" s="9"/>
      <c r="FY265" s="9"/>
      <c r="FZ265" s="9"/>
      <c r="GA265" s="9"/>
      <c r="GB265" s="9"/>
      <c r="GC265" s="9"/>
      <c r="GD265" s="9"/>
      <c r="GE265" s="9"/>
      <c r="GF265" s="9"/>
      <c r="GG265" s="9"/>
      <c r="GH265" s="9"/>
      <c r="GI265" s="9"/>
      <c r="GJ265" s="9"/>
      <c r="GK265" s="9"/>
      <c r="GL265" s="9"/>
      <c r="GM265" s="9"/>
      <c r="GN265" s="9"/>
      <c r="GO265" s="9"/>
      <c r="GP265" s="9"/>
      <c r="GQ265" s="9"/>
      <c r="GR265" s="9"/>
      <c r="GS265" s="9"/>
      <c r="GT265" s="9"/>
      <c r="GU265" s="9"/>
      <c r="GV265" s="9"/>
      <c r="GW265" s="9"/>
      <c r="GX265" s="9"/>
      <c r="GY265" s="9"/>
      <c r="GZ265" s="9"/>
      <c r="HA265" s="9"/>
      <c r="HB265" s="9"/>
      <c r="HC265" s="9"/>
      <c r="HD265" s="9"/>
      <c r="HE265" s="9"/>
      <c r="HF265" s="9"/>
      <c r="HG265" s="9"/>
      <c r="HH265" s="9"/>
      <c r="HI265" s="9"/>
      <c r="HJ265" s="9"/>
      <c r="HK265" s="9"/>
      <c r="HL265" s="9"/>
      <c r="HM265" s="9"/>
      <c r="HN265" s="9"/>
      <c r="HO265" s="9"/>
      <c r="HP265" s="9"/>
      <c r="HQ265" s="9"/>
      <c r="HR265" s="9"/>
      <c r="HS265" s="9"/>
      <c r="HT265" s="9"/>
      <c r="HU265" s="9"/>
      <c r="HV265" s="9"/>
      <c r="HW265" s="9"/>
      <c r="HX265" s="9"/>
      <c r="HY265" s="9"/>
      <c r="HZ265" s="9"/>
      <c r="IA265" s="9"/>
      <c r="IB265" s="9"/>
      <c r="IC265" s="9"/>
      <c r="ID265" s="9"/>
      <c r="IE265" s="9"/>
      <c r="IF265" s="9"/>
      <c r="IG265" s="9"/>
      <c r="IH265" s="9"/>
      <c r="II265" s="9"/>
      <c r="IJ265" s="9"/>
      <c r="IK265" s="9"/>
      <c r="IL265" s="9"/>
      <c r="IM265" s="9"/>
      <c r="IN265" s="9"/>
      <c r="IO265" s="9"/>
      <c r="IP265" s="9"/>
      <c r="IQ265" s="9"/>
      <c r="IR265" s="9"/>
      <c r="IS265" s="9"/>
      <c r="IT265" s="9"/>
      <c r="IU265" s="9"/>
      <c r="IV265" s="9"/>
      <c r="IW265" s="9"/>
      <c r="IX265" s="9"/>
      <c r="IY265" s="9"/>
      <c r="IZ265" s="9"/>
      <c r="JA265" s="9"/>
      <c r="JB265" s="9"/>
      <c r="JC265" s="9"/>
      <c r="JD265" s="9"/>
      <c r="JE265" s="9"/>
      <c r="JF265" s="9"/>
      <c r="JG265" s="9"/>
      <c r="JH265" s="9"/>
      <c r="JI265" s="9"/>
      <c r="JJ265" s="9"/>
      <c r="JK265" s="9"/>
      <c r="JL265" s="9"/>
      <c r="JM265" s="9"/>
      <c r="JN265" s="9"/>
      <c r="JO265" s="9"/>
      <c r="JP265" s="9"/>
      <c r="JQ265" s="9"/>
      <c r="JR265" s="9"/>
      <c r="JS265" s="9"/>
      <c r="JT265" s="9"/>
      <c r="JU265" s="9"/>
      <c r="JV265" s="9"/>
      <c r="JW265" s="9"/>
      <c r="JX265" s="9"/>
      <c r="JY265" s="9"/>
      <c r="JZ265" s="9"/>
      <c r="KA265" s="9"/>
      <c r="KB265" s="9"/>
      <c r="KC265" s="9"/>
      <c r="KD265" s="9"/>
      <c r="KE265" s="9"/>
      <c r="KF265" s="9"/>
      <c r="KG265" s="9"/>
      <c r="KH265" s="9"/>
      <c r="KI265" s="9"/>
      <c r="KJ265" s="9"/>
      <c r="KK265" s="9"/>
      <c r="KL265" s="9"/>
      <c r="KM265" s="9"/>
      <c r="KN265" s="9"/>
      <c r="KO265" s="9"/>
      <c r="KP265" s="9"/>
      <c r="KQ265" s="9"/>
      <c r="KR265" s="9"/>
      <c r="KS265" s="9"/>
      <c r="KT265" s="9"/>
      <c r="KU265" s="9"/>
      <c r="KV265" s="9"/>
      <c r="KW265" s="9"/>
      <c r="KX265" s="9"/>
      <c r="KY265" s="9"/>
      <c r="KZ265" s="9"/>
      <c r="LA265" s="9"/>
      <c r="LB265" s="9"/>
      <c r="LC265" s="9"/>
      <c r="LD265" s="9"/>
      <c r="LE265" s="9"/>
      <c r="LF265" s="9"/>
      <c r="LG265" s="9"/>
      <c r="LH265" s="9"/>
      <c r="LI265" s="9"/>
      <c r="LJ265" s="9"/>
      <c r="LK265" s="9"/>
      <c r="LL265" s="9"/>
      <c r="LM265" s="9"/>
      <c r="LN265" s="9"/>
      <c r="LO265" s="9"/>
      <c r="LP265" s="9"/>
      <c r="LQ265" s="9"/>
      <c r="LR265" s="9"/>
      <c r="LS265" s="9"/>
      <c r="LT265" s="9"/>
      <c r="LU265" s="9"/>
      <c r="LV265" s="9"/>
      <c r="LW265" s="9"/>
      <c r="LX265" s="9"/>
      <c r="LY265" s="9"/>
      <c r="LZ265" s="9"/>
      <c r="MA265" s="9"/>
      <c r="MB265" s="9"/>
      <c r="MC265" s="9"/>
      <c r="MD265" s="9"/>
      <c r="ME265" s="9"/>
      <c r="MF265" s="9"/>
      <c r="MG265" s="9"/>
      <c r="MH265" s="9"/>
      <c r="MI265" s="9"/>
      <c r="MJ265" s="9"/>
      <c r="MK265" s="9"/>
      <c r="ML265" s="9"/>
      <c r="MM265" s="9"/>
      <c r="MN265" s="9"/>
      <c r="MO265" s="9"/>
      <c r="MP265" s="9"/>
      <c r="MQ265" s="9"/>
      <c r="MR265" s="9"/>
      <c r="MS265" s="9"/>
      <c r="MT265" s="9"/>
      <c r="MU265" s="9"/>
      <c r="MV265" s="9"/>
      <c r="MW265" s="9"/>
      <c r="MX265" s="9"/>
      <c r="MY265" s="9"/>
      <c r="MZ265" s="9"/>
      <c r="NA265" s="9"/>
      <c r="NB265" s="9"/>
      <c r="NC265" s="9"/>
      <c r="ND265" s="9"/>
      <c r="NE265" s="9"/>
      <c r="NF265" s="9"/>
      <c r="NG265" s="9"/>
      <c r="NH265" s="9"/>
      <c r="NI265" s="9"/>
      <c r="NJ265" s="9"/>
      <c r="NK265" s="9"/>
      <c r="NL265" s="9"/>
      <c r="NM265" s="9"/>
      <c r="NN265" s="9"/>
      <c r="NO265" s="9"/>
      <c r="NP265" s="9"/>
      <c r="NQ265" s="9"/>
      <c r="NR265" s="9"/>
      <c r="NS265" s="9"/>
      <c r="NT265" s="9"/>
      <c r="NU265" s="9"/>
      <c r="NV265" s="9"/>
      <c r="NW265" s="9"/>
      <c r="NX265" s="9"/>
      <c r="NY265" s="9"/>
      <c r="NZ265" s="9"/>
      <c r="OA265" s="9"/>
      <c r="OB265" s="9"/>
      <c r="OC265" s="9"/>
      <c r="OD265" s="9"/>
      <c r="OE265" s="9"/>
      <c r="OF265" s="9"/>
      <c r="OG265" s="9"/>
      <c r="OH265" s="9"/>
      <c r="OI265" s="9"/>
      <c r="OJ265" s="9"/>
      <c r="OK265" s="9"/>
      <c r="OL265" s="9"/>
      <c r="OM265" s="9"/>
      <c r="ON265" s="9"/>
      <c r="OO265" s="9"/>
      <c r="OP265" s="9"/>
      <c r="OQ265" s="9"/>
      <c r="OR265" s="9"/>
      <c r="OS265" s="9"/>
      <c r="OT265" s="9"/>
      <c r="OU265" s="9"/>
      <c r="OV265" s="9"/>
      <c r="OW265" s="9"/>
      <c r="OX265" s="9"/>
      <c r="OY265" s="9"/>
      <c r="OZ265" s="9"/>
      <c r="PA265" s="9"/>
      <c r="PB265" s="9"/>
      <c r="PC265" s="9"/>
      <c r="PD265" s="9"/>
      <c r="PE265" s="9"/>
      <c r="PF265" s="9"/>
      <c r="PG265" s="9"/>
      <c r="PH265" s="9"/>
      <c r="PI265" s="9"/>
      <c r="PJ265" s="9"/>
      <c r="PK265" s="9"/>
      <c r="PL265" s="9"/>
      <c r="PM265" s="9"/>
      <c r="PN265" s="9"/>
      <c r="PO265" s="9"/>
      <c r="PP265" s="9"/>
      <c r="PQ265" s="9"/>
      <c r="PR265" s="9"/>
      <c r="PS265" s="9"/>
      <c r="PT265" s="9"/>
      <c r="PU265" s="9"/>
      <c r="PV265" s="9"/>
      <c r="PW265" s="9"/>
      <c r="PX265" s="9"/>
      <c r="PY265" s="9"/>
      <c r="PZ265" s="9"/>
      <c r="QA265" s="9"/>
      <c r="QB265" s="9"/>
      <c r="QC265" s="9"/>
      <c r="QD265" s="9"/>
      <c r="QE265" s="9"/>
      <c r="QF265" s="9"/>
      <c r="QG265" s="9"/>
      <c r="QH265" s="9"/>
      <c r="QI265" s="9"/>
      <c r="QJ265" s="9"/>
      <c r="QK265" s="9"/>
      <c r="QL265" s="9"/>
      <c r="QM265" s="9"/>
      <c r="QN265" s="9"/>
      <c r="QO265" s="9"/>
      <c r="QP265" s="9"/>
      <c r="QQ265" s="9"/>
      <c r="QR265" s="9"/>
      <c r="QS265" s="9"/>
      <c r="QT265" s="9"/>
      <c r="QU265" s="9"/>
      <c r="QV265" s="9"/>
      <c r="QW265" s="9"/>
      <c r="QX265" s="9"/>
      <c r="QY265" s="9"/>
      <c r="QZ265" s="9"/>
      <c r="RA265" s="9"/>
      <c r="RB265" s="9"/>
      <c r="RC265" s="9"/>
      <c r="RD265" s="9"/>
      <c r="RE265" s="9"/>
      <c r="RF265" s="9"/>
      <c r="RG265" s="9"/>
      <c r="RH265" s="9"/>
      <c r="RI265" s="9"/>
      <c r="RJ265" s="9"/>
      <c r="RK265" s="9"/>
      <c r="RL265" s="9"/>
      <c r="RM265" s="9"/>
      <c r="RN265" s="9"/>
      <c r="RO265" s="9"/>
      <c r="RP265" s="9"/>
      <c r="RQ265" s="9"/>
      <c r="RR265" s="9"/>
      <c r="RS265" s="9"/>
      <c r="RT265" s="9"/>
      <c r="RU265" s="9"/>
      <c r="RV265" s="9"/>
      <c r="RW265" s="9"/>
      <c r="RX265" s="9"/>
      <c r="RY265" s="9"/>
      <c r="RZ265" s="9"/>
      <c r="SA265" s="9"/>
      <c r="SB265" s="9"/>
      <c r="SC265" s="9"/>
      <c r="SD265" s="9"/>
      <c r="SE265" s="9"/>
      <c r="SF265" s="9"/>
      <c r="SG265" s="9"/>
      <c r="SH265" s="9"/>
      <c r="SI265" s="9"/>
      <c r="SJ265" s="9"/>
      <c r="SK265" s="9"/>
      <c r="SL265" s="9"/>
      <c r="SM265" s="9"/>
      <c r="SN265" s="9"/>
      <c r="SO265" s="9"/>
      <c r="SP265" s="9"/>
      <c r="SQ265" s="9"/>
      <c r="SR265" s="9"/>
      <c r="SS265" s="9"/>
      <c r="ST265" s="9"/>
      <c r="SU265" s="9"/>
      <c r="SV265" s="9"/>
      <c r="SW265" s="9"/>
      <c r="SX265" s="9"/>
      <c r="SY265" s="9"/>
      <c r="SZ265" s="9"/>
      <c r="TA265" s="9"/>
      <c r="TB265" s="9"/>
      <c r="TC265" s="9"/>
      <c r="TD265" s="9"/>
      <c r="TE265" s="9"/>
      <c r="TF265" s="9"/>
      <c r="TG265" s="9"/>
      <c r="TH265" s="9"/>
      <c r="TI265" s="9"/>
      <c r="TJ265" s="9"/>
      <c r="TK265" s="9"/>
      <c r="TL265" s="9"/>
      <c r="TM265" s="9"/>
      <c r="TN265" s="9"/>
      <c r="TO265" s="9"/>
      <c r="ANB265" s="9"/>
      <c r="ANC265" s="9"/>
      <c r="AND265" s="9"/>
      <c r="ANE265" s="9"/>
      <c r="ANF265" s="9"/>
      <c r="ANG265" s="9"/>
      <c r="ANH265" s="9"/>
      <c r="ANI265" s="9"/>
      <c r="ANJ265" s="9"/>
      <c r="ANK265" s="9"/>
      <c r="ANL265" s="9"/>
      <c r="ANM265" s="9"/>
      <c r="ANN265" s="9"/>
      <c r="ANO265" s="9"/>
      <c r="ANP265" s="9"/>
      <c r="ANQ265" s="9"/>
      <c r="ANR265" s="9"/>
      <c r="ANS265" s="9"/>
      <c r="ANT265" s="9"/>
      <c r="ANU265" s="9"/>
      <c r="ANV265" s="9"/>
      <c r="ANW265" s="9"/>
      <c r="ANX265" s="9"/>
      <c r="ANY265" s="9"/>
      <c r="ANZ265" s="9"/>
      <c r="AOA265" s="9"/>
      <c r="AOB265" s="9"/>
      <c r="AOC265" s="9"/>
      <c r="AOD265" s="9"/>
      <c r="AOE265" s="9"/>
      <c r="AOF265" s="9"/>
      <c r="AOG265" s="9"/>
      <c r="AOH265" s="9"/>
      <c r="AOI265" s="9"/>
      <c r="AOJ265" s="9"/>
      <c r="AOK265" s="9"/>
      <c r="AOL265" s="9"/>
      <c r="AOM265" s="9"/>
      <c r="AON265" s="9"/>
      <c r="AOO265" s="9"/>
      <c r="AOP265" s="9"/>
      <c r="AOQ265" s="9"/>
      <c r="AOR265" s="9"/>
      <c r="AOS265" s="9"/>
      <c r="AOT265" s="9"/>
      <c r="AOU265" s="9"/>
      <c r="AOV265" s="9"/>
      <c r="AOW265" s="9"/>
      <c r="AOX265" s="9"/>
      <c r="AOY265" s="9"/>
      <c r="AOZ265" s="9"/>
      <c r="APA265" s="9"/>
      <c r="APB265" s="9"/>
      <c r="APC265" s="9"/>
      <c r="APD265" s="9"/>
      <c r="APE265" s="9"/>
      <c r="APF265" s="9"/>
      <c r="APG265" s="9"/>
      <c r="APH265" s="9"/>
      <c r="API265" s="9"/>
      <c r="APJ265" s="9"/>
      <c r="APK265" s="9"/>
      <c r="APL265" s="9"/>
      <c r="APM265" s="9"/>
      <c r="APN265" s="9"/>
      <c r="APO265" s="9"/>
      <c r="APP265" s="9"/>
      <c r="APQ265" s="9"/>
      <c r="APR265" s="9"/>
      <c r="APS265" s="9"/>
      <c r="APT265" s="9"/>
      <c r="APU265" s="9"/>
      <c r="APV265" s="9"/>
      <c r="APW265" s="9"/>
      <c r="APX265" s="9"/>
      <c r="APY265" s="9"/>
      <c r="APZ265" s="9"/>
      <c r="AQA265" s="9"/>
      <c r="AQB265" s="9"/>
      <c r="AQC265" s="9"/>
      <c r="AQD265" s="9"/>
      <c r="AQE265" s="9"/>
      <c r="AQF265" s="9"/>
      <c r="AQG265" s="9"/>
      <c r="AQH265" s="9"/>
      <c r="AQI265" s="9"/>
      <c r="AQJ265" s="9"/>
      <c r="AQK265" s="9"/>
      <c r="AQL265" s="9"/>
      <c r="AQM265" s="9"/>
      <c r="AQN265" s="9"/>
      <c r="AQO265" s="9"/>
      <c r="AQP265" s="9"/>
      <c r="AQQ265" s="9"/>
      <c r="AQR265" s="9"/>
      <c r="AQS265" s="9"/>
      <c r="AQT265" s="9"/>
      <c r="AQU265" s="9"/>
      <c r="AQV265" s="9"/>
      <c r="AQW265" s="9"/>
      <c r="AQX265" s="9"/>
      <c r="AQY265" s="9"/>
      <c r="AQZ265" s="9"/>
      <c r="ARA265" s="9"/>
      <c r="ARB265" s="9"/>
      <c r="ARC265" s="9"/>
      <c r="ARD265" s="9"/>
      <c r="ARE265" s="9"/>
      <c r="ARF265" s="9"/>
      <c r="ARG265" s="9"/>
      <c r="ARH265" s="9"/>
      <c r="ARI265" s="9"/>
      <c r="ARJ265" s="9"/>
      <c r="ARK265" s="9"/>
      <c r="ARL265" s="9"/>
      <c r="ARM265" s="9"/>
      <c r="ARN265" s="9"/>
      <c r="ARO265" s="9"/>
      <c r="ARP265" s="9"/>
      <c r="ARQ265" s="9"/>
      <c r="ARR265" s="9"/>
      <c r="ARS265" s="9"/>
      <c r="ART265" s="9"/>
      <c r="ARU265" s="9"/>
      <c r="ARV265" s="9"/>
      <c r="ARW265" s="9"/>
      <c r="ARX265" s="9"/>
      <c r="ARY265" s="9"/>
      <c r="ARZ265" s="9"/>
      <c r="ASA265" s="9"/>
      <c r="ASB265" s="9"/>
      <c r="ASC265" s="9"/>
      <c r="ASD265" s="9"/>
      <c r="ASE265" s="9"/>
      <c r="ASF265" s="9"/>
      <c r="ASG265" s="9"/>
      <c r="ASH265" s="9"/>
      <c r="ASI265" s="9"/>
      <c r="ASJ265" s="9"/>
      <c r="ASK265" s="9"/>
      <c r="ASL265" s="9"/>
      <c r="ASM265" s="9"/>
      <c r="ASN265" s="9"/>
      <c r="ASO265" s="9"/>
      <c r="ASP265" s="9"/>
      <c r="ASQ265" s="9"/>
      <c r="ASR265" s="9"/>
      <c r="ASS265" s="9"/>
      <c r="AST265" s="9"/>
      <c r="ASU265" s="9"/>
      <c r="ASV265" s="9"/>
      <c r="ASW265" s="9"/>
      <c r="ASX265" s="9"/>
      <c r="ASY265" s="9"/>
      <c r="ASZ265" s="9"/>
      <c r="ATA265" s="9"/>
      <c r="ATB265" s="9"/>
      <c r="ATC265" s="9"/>
      <c r="ATD265" s="9"/>
      <c r="ATE265" s="9"/>
      <c r="ATF265" s="9"/>
      <c r="ATG265" s="9"/>
      <c r="ATH265" s="9"/>
      <c r="ATI265" s="9"/>
      <c r="ATJ265" s="9"/>
      <c r="ATK265" s="9"/>
      <c r="ATL265" s="9"/>
      <c r="ATM265" s="9"/>
      <c r="ATN265" s="9"/>
      <c r="ATO265" s="9"/>
      <c r="ATP265" s="9"/>
      <c r="ATQ265" s="9"/>
      <c r="ATR265" s="9"/>
      <c r="ATS265" s="9"/>
      <c r="ATT265" s="9"/>
      <c r="ATU265" s="9"/>
      <c r="ATV265" s="9"/>
      <c r="ATW265" s="9"/>
      <c r="ATX265" s="9"/>
      <c r="ATY265" s="9" t="s">
        <v>5691</v>
      </c>
      <c r="ATZ265" s="9" t="s">
        <v>5691</v>
      </c>
      <c r="AUA265" s="9" t="s">
        <v>14061</v>
      </c>
      <c r="AUB265" s="9"/>
      <c r="AUC265" s="9"/>
      <c r="AUD265" s="9"/>
      <c r="AUE265" s="9"/>
      <c r="AUF265" s="9"/>
      <c r="AUG265" s="9"/>
      <c r="AUH265" s="9"/>
      <c r="AUI265" s="9"/>
      <c r="AUJ265" s="9"/>
      <c r="AUK265" s="9"/>
      <c r="AUL265" s="9"/>
      <c r="AUM265" s="9"/>
      <c r="AUN265" s="9"/>
      <c r="AUO265" s="9"/>
      <c r="AUP265" s="9"/>
      <c r="AUQ265" s="9"/>
      <c r="AUR265" s="9"/>
      <c r="AUS265" s="9"/>
      <c r="AUT265" s="9"/>
      <c r="AUU265" s="9"/>
      <c r="AUV265" s="9"/>
      <c r="AUW265" s="9"/>
      <c r="AUX265" s="9"/>
      <c r="AUY265" s="9"/>
      <c r="AUZ265" s="9"/>
      <c r="AVA265" s="9"/>
      <c r="AVB265" s="9"/>
      <c r="AVC265" s="9"/>
      <c r="AVD265" s="9"/>
      <c r="AVE265" s="9"/>
      <c r="AVF265" s="9"/>
      <c r="AVG265" s="9"/>
      <c r="AVH265" s="9"/>
      <c r="AVI265" s="9"/>
      <c r="AVJ265" s="9"/>
      <c r="AVK265" s="9" t="s">
        <v>14062</v>
      </c>
      <c r="AVL265" s="9"/>
      <c r="AVM265" s="9"/>
      <c r="AVN265" s="9"/>
      <c r="AVO265" s="9"/>
      <c r="AVP265" s="9"/>
      <c r="AVQ265" s="9"/>
      <c r="AVR265" s="9"/>
      <c r="AVS265" s="9"/>
      <c r="AVT265" s="9"/>
      <c r="AVU265" s="9"/>
      <c r="AVV265" s="9"/>
      <c r="AVW265" s="9"/>
      <c r="AVX265" s="9"/>
      <c r="AVY265" s="9"/>
      <c r="AVZ265" s="9"/>
      <c r="AWA265" s="9"/>
      <c r="AWB265" s="9"/>
      <c r="AWC265" s="9"/>
      <c r="AWD265" s="9"/>
      <c r="AWE265" s="9"/>
      <c r="AWF265" s="9"/>
      <c r="AWG265" s="9"/>
      <c r="AWH265" s="9"/>
      <c r="AWI265" s="9"/>
      <c r="AWJ265" s="9"/>
      <c r="AWK265" s="9"/>
      <c r="AWL265" s="9"/>
      <c r="AWM265" s="9"/>
      <c r="AWN265" s="9"/>
      <c r="AWO265" s="9"/>
      <c r="AWP265" s="9"/>
      <c r="AWQ265" s="9"/>
      <c r="AWR265" s="9"/>
      <c r="AWS265" s="9"/>
      <c r="AWT265" s="9"/>
      <c r="AWU265" s="9"/>
      <c r="AWV265" s="9"/>
      <c r="AWW265" s="9"/>
      <c r="AWX265" s="9"/>
      <c r="AWY265" s="9"/>
      <c r="AWZ265" s="9"/>
      <c r="AXA265" s="9"/>
      <c r="AXB265" s="9" t="s">
        <v>14063</v>
      </c>
      <c r="AXC265" s="9"/>
      <c r="AXD265" s="9"/>
      <c r="AXE265" s="9"/>
      <c r="AXF265" s="9"/>
      <c r="AXG265" s="9"/>
      <c r="AXH265" s="9"/>
      <c r="AXI265" s="9"/>
      <c r="AXJ265" s="9"/>
      <c r="AXK265" s="9">
        <v>540.0</v>
      </c>
      <c r="AXL265" s="9" t="s">
        <v>3635</v>
      </c>
      <c r="AXM265" s="9">
        <v>960.0</v>
      </c>
      <c r="AXN265" s="9"/>
      <c r="AXO265" s="9"/>
      <c r="AXP265" s="9"/>
      <c r="AXQ265" s="9"/>
      <c r="AXR265" s="9"/>
      <c r="AXS265" s="9"/>
      <c r="AXT265" s="9"/>
      <c r="AXU265" s="9"/>
      <c r="AXV265" s="9"/>
      <c r="AXW265" s="9"/>
      <c r="AXX265" s="9"/>
      <c r="AXY265" s="9"/>
      <c r="AXZ265" s="9"/>
      <c r="AYA265" s="9"/>
      <c r="AYB265" s="9"/>
      <c r="AYC265" s="9"/>
      <c r="AYD265" s="9" t="s">
        <v>3635</v>
      </c>
      <c r="AYE265" s="9"/>
      <c r="AYF265" s="9"/>
      <c r="AYG265" s="9"/>
      <c r="AYH265" s="9" t="s">
        <v>14064</v>
      </c>
      <c r="AYI265" s="9"/>
      <c r="AYJ265" s="9"/>
      <c r="AYK265" s="9"/>
      <c r="AYL265" s="9"/>
      <c r="AYM265" s="9"/>
      <c r="AYN265" s="9"/>
      <c r="AYO265" s="9"/>
      <c r="AYP265" s="9"/>
      <c r="AYQ265" s="9"/>
      <c r="AYR265" s="9"/>
      <c r="AYS265" s="9"/>
      <c r="AYT265" s="9"/>
      <c r="AYU265" s="9"/>
      <c r="AYV265" s="9"/>
      <c r="AYW265" s="9"/>
      <c r="AYX265" s="9"/>
      <c r="AYY265" s="9"/>
      <c r="AYZ265" s="9"/>
      <c r="AZA265" s="9"/>
      <c r="AZB265" s="9"/>
      <c r="AZC265" s="9"/>
      <c r="AZD265" s="9"/>
      <c r="AZE265" s="9"/>
      <c r="AZF265" s="9"/>
      <c r="AZG265" s="9"/>
      <c r="AZH265" s="9"/>
      <c r="AZI265" s="9"/>
      <c r="AZJ265" s="9"/>
      <c r="AZK265" s="9"/>
      <c r="AZL265" s="9"/>
      <c r="AZM265" s="9"/>
      <c r="AZN265" s="9"/>
      <c r="AZO265" s="9"/>
      <c r="AZP265" s="9"/>
      <c r="AZQ265" s="9"/>
      <c r="AZR265" s="9"/>
      <c r="AZS265" s="9"/>
      <c r="AZT265" s="9"/>
      <c r="AZU265" s="9"/>
      <c r="AZV265" s="9"/>
      <c r="AZW265" s="9"/>
      <c r="AZX265" s="9"/>
      <c r="AZY265" s="9"/>
      <c r="AZZ265" s="9"/>
      <c r="BAA265" s="9"/>
      <c r="BAB265" s="9"/>
      <c r="BAC265" s="9"/>
      <c r="BAD265" s="9"/>
      <c r="BAE265" s="9"/>
      <c r="BAF265" s="9"/>
      <c r="BAG265" s="9"/>
      <c r="BAH265" s="9"/>
      <c r="BAI265" s="9"/>
      <c r="BAJ265" s="9"/>
      <c r="BAK265" s="9"/>
      <c r="BAL265" s="9"/>
      <c r="BAM265" s="9"/>
      <c r="BAN265" s="9"/>
      <c r="BAO265" s="9"/>
      <c r="BAP265" s="9"/>
      <c r="BAQ265" s="9"/>
      <c r="BAR265" s="9"/>
      <c r="BAS265" s="9"/>
      <c r="BAT265" s="9"/>
      <c r="BAU265" s="9"/>
      <c r="BAV265" s="9"/>
      <c r="BAW265" s="9"/>
      <c r="BAX265" s="9"/>
      <c r="BAY265" s="9"/>
      <c r="BAZ265" s="9"/>
      <c r="BBA265" s="9"/>
      <c r="BBB265" s="9"/>
      <c r="BBC265" s="9"/>
      <c r="BBD265" s="9"/>
      <c r="BBE265" s="9"/>
      <c r="BBF265" s="9"/>
      <c r="BBG265" s="9"/>
      <c r="BBH265" s="9"/>
      <c r="BBI265" s="9"/>
      <c r="BBJ265" s="9"/>
      <c r="BBK265" s="9"/>
      <c r="BBL265" s="9"/>
      <c r="BBM265" s="9"/>
      <c r="BBN265" s="9"/>
      <c r="BBO265" s="9"/>
      <c r="BBP265" s="9"/>
      <c r="BBQ265" s="9"/>
      <c r="BBR265" s="9"/>
      <c r="BBS265" s="9"/>
      <c r="BBT265" s="9"/>
      <c r="BBU265" s="9"/>
      <c r="BBV265" s="9"/>
      <c r="BBW265" s="9"/>
      <c r="BBX265" s="9"/>
      <c r="BBY265" s="9"/>
      <c r="BBZ265" s="9"/>
      <c r="BCA265" s="9"/>
      <c r="BCB265" s="9"/>
      <c r="BCC265" s="9"/>
      <c r="BCD265" s="9"/>
      <c r="BCE265" s="9"/>
      <c r="BCF265" s="9"/>
      <c r="BCG265" s="9"/>
      <c r="BCH265" s="9"/>
      <c r="BCI265" s="9"/>
      <c r="BCJ265" s="9"/>
      <c r="BCK265" s="9"/>
      <c r="BCL265" s="9"/>
      <c r="BCM265" s="9"/>
      <c r="BCN265" s="9"/>
      <c r="BCO265" s="9"/>
      <c r="BCP265" s="9"/>
      <c r="BCQ265" s="9"/>
      <c r="BCR265" s="9"/>
      <c r="BCS265" s="9"/>
      <c r="BCT265" s="9"/>
      <c r="BCU265" s="9"/>
      <c r="BCV265" s="9"/>
      <c r="BCW265" s="9"/>
      <c r="BCX265" s="9"/>
      <c r="BCY265" s="9"/>
      <c r="BCZ265" s="9"/>
      <c r="BDA265" s="9"/>
      <c r="BDB265" s="9"/>
      <c r="BDC265" s="9"/>
      <c r="BDD265" s="9"/>
      <c r="BDE265" s="9"/>
      <c r="BDF265" s="9"/>
      <c r="BDG265" s="9"/>
      <c r="BDH265" s="9"/>
      <c r="BDI265" s="9"/>
      <c r="BDJ265" s="9"/>
      <c r="BDK265" s="9"/>
      <c r="BDL265" s="9"/>
      <c r="BDM265" s="9"/>
      <c r="BDN265" s="9"/>
      <c r="BDO265" s="9"/>
      <c r="BDP265" s="9"/>
      <c r="BDQ265" s="9"/>
      <c r="BDR265" s="9"/>
      <c r="BDS265" s="9"/>
      <c r="BDT265" s="9"/>
      <c r="BDU265" s="9"/>
      <c r="BDV265" s="9"/>
      <c r="BDW265" s="9"/>
      <c r="BDX265" s="9"/>
      <c r="BDY265" s="9"/>
      <c r="BDZ265" s="9"/>
      <c r="BEA265" s="9"/>
      <c r="BEB265" s="9"/>
      <c r="BEC265" s="9"/>
      <c r="BED265" s="9"/>
      <c r="BEE265" s="9"/>
      <c r="BEF265" s="9"/>
      <c r="BEG265" s="9"/>
      <c r="BEH265" s="9"/>
      <c r="BEI265" s="9"/>
      <c r="BEJ265" s="9"/>
      <c r="BEK265" s="9"/>
      <c r="BEL265" s="9"/>
      <c r="BEM265" s="9"/>
      <c r="BEN265" s="9"/>
      <c r="BEO265" s="9"/>
      <c r="BEP265" s="9"/>
      <c r="BEQ265" s="9"/>
      <c r="BER265" s="9"/>
      <c r="BES265" s="9"/>
      <c r="BET265" s="9"/>
      <c r="BEU265" s="9"/>
      <c r="BEV265" s="9"/>
      <c r="BEW265" s="9"/>
      <c r="BEX265" s="9"/>
      <c r="BEY265" s="9"/>
      <c r="BEZ265" s="9"/>
      <c r="BFA265" s="9"/>
      <c r="BFB265" s="9"/>
      <c r="BFC265" s="9"/>
      <c r="BFD265" s="9"/>
      <c r="BFE265" s="9"/>
      <c r="BFF265" s="9"/>
      <c r="BFG265" s="9"/>
      <c r="BFH265" s="9"/>
      <c r="BFI265" s="9"/>
      <c r="BFJ265" s="9"/>
      <c r="BFK265" s="9"/>
      <c r="BFL265" s="9"/>
      <c r="BFM265" s="9"/>
      <c r="BFN265" s="9"/>
      <c r="BFO265" s="9"/>
      <c r="BFP265" s="9"/>
      <c r="BFQ265" s="9"/>
      <c r="BFR265" s="9"/>
      <c r="BFS265" s="9"/>
      <c r="BFT265" s="9"/>
      <c r="BFU265" s="9"/>
      <c r="BFV265" s="9"/>
      <c r="BFW265" s="9"/>
      <c r="BFX265" s="9"/>
      <c r="BFY265" s="9"/>
      <c r="BFZ265" s="9"/>
      <c r="BGA265" s="9"/>
      <c r="BGB265" s="9"/>
      <c r="BGC265" s="9"/>
      <c r="BGD265" s="9"/>
      <c r="BGE265" s="9"/>
      <c r="BGF265" s="9"/>
      <c r="BGG265" s="9"/>
      <c r="BGH265" s="9"/>
      <c r="BGI265" s="9"/>
      <c r="BGJ265" s="9"/>
      <c r="BGK265" s="9"/>
      <c r="BGL265" s="9"/>
      <c r="BGM265" s="9"/>
      <c r="BGN265" s="9"/>
      <c r="BGO265" s="9"/>
      <c r="BGP265" s="9"/>
      <c r="BGQ265" s="9"/>
      <c r="BGR265" s="9"/>
      <c r="BGS265" s="9"/>
      <c r="BGT265" s="9"/>
      <c r="BGU265" s="9"/>
      <c r="BGV265" s="9"/>
      <c r="BGW265" s="9"/>
      <c r="BGX265" s="9"/>
      <c r="BGY265" s="9"/>
      <c r="BGZ265" s="9"/>
      <c r="BHA265" s="9"/>
      <c r="BHB265" s="9"/>
      <c r="BHC265" s="9"/>
      <c r="BHD265" s="9"/>
      <c r="BHE265" s="9"/>
      <c r="BHF265" s="9"/>
      <c r="BHG265" s="9"/>
      <c r="BHH265" s="9"/>
      <c r="BHI265" s="9"/>
      <c r="BHJ265" s="9"/>
      <c r="BHK265" s="9"/>
      <c r="BHL265" s="9"/>
      <c r="BHM265" s="9"/>
      <c r="BHN265" s="9"/>
      <c r="BHO265" s="9"/>
      <c r="BHP265" s="9"/>
      <c r="BHQ265" s="9"/>
      <c r="BHR265" s="9"/>
      <c r="BHS265" s="9"/>
      <c r="BHT265" s="9"/>
      <c r="BHU265" s="9"/>
      <c r="BHV265" s="9"/>
      <c r="BHW265" s="9"/>
      <c r="BHX265" s="9"/>
      <c r="BHY265" s="9"/>
      <c r="BHZ265" s="9"/>
      <c r="BIA265" s="9"/>
      <c r="BIB265" s="9"/>
      <c r="BIC265" s="9"/>
      <c r="BID265" s="9"/>
      <c r="BIE265" s="9"/>
      <c r="BIF265" s="9"/>
      <c r="BIG265" s="9"/>
      <c r="BIH265" s="9"/>
      <c r="BII265" s="9"/>
      <c r="BIJ265" s="9"/>
      <c r="BIK265" s="9"/>
      <c r="BIL265" s="9"/>
      <c r="BIM265" s="9"/>
      <c r="BIN265" s="9"/>
      <c r="BIO265" s="9"/>
      <c r="BIP265" s="9"/>
      <c r="BIQ265" s="9"/>
      <c r="BIR265" s="9"/>
      <c r="BIS265" s="9"/>
      <c r="BIT265" s="9"/>
      <c r="BIU265" s="9"/>
      <c r="BIV265" s="9"/>
      <c r="BIW265" s="9"/>
      <c r="BIX265" s="9"/>
      <c r="BIY265" s="9"/>
      <c r="BIZ265" s="9"/>
      <c r="BJA265" s="9"/>
      <c r="BJB265" s="9"/>
      <c r="BJC265" s="9"/>
      <c r="BJD265" s="9"/>
      <c r="BJE265" s="9"/>
      <c r="BJF265" s="9"/>
      <c r="BJG265" s="9"/>
      <c r="BJH265" s="9"/>
      <c r="BJI265" s="9"/>
      <c r="BJJ265" s="9"/>
      <c r="BJK265" s="9"/>
      <c r="BJL265" s="9"/>
      <c r="BJM265" s="9"/>
      <c r="BJN265" s="9"/>
      <c r="BJO265" s="9"/>
      <c r="BJP265" s="9"/>
      <c r="BJQ265" s="9"/>
      <c r="BJR265" s="9"/>
      <c r="BJS265" s="9"/>
      <c r="BJT265" s="9"/>
      <c r="BJU265" s="9"/>
      <c r="BJV265" s="9"/>
      <c r="BJW265" s="9"/>
      <c r="BJX265" s="9"/>
      <c r="BJY265" s="9"/>
      <c r="BJZ265" s="9"/>
      <c r="BKA265" s="9"/>
      <c r="BKB265" s="9"/>
      <c r="BKC265" s="9"/>
      <c r="BKD265" s="9"/>
      <c r="BKE265" s="9"/>
      <c r="BKF265" s="9"/>
      <c r="BKG265" s="9"/>
      <c r="BKH265" s="9"/>
      <c r="BKI265" s="9"/>
      <c r="BKJ265" s="9"/>
      <c r="BKK265" s="9"/>
      <c r="BKL265" s="9"/>
      <c r="BKM265" s="9"/>
      <c r="BKN265" s="9"/>
      <c r="BKO265" s="9"/>
      <c r="BKP265" s="9"/>
      <c r="BKQ265" s="9"/>
      <c r="BKR265" s="9"/>
      <c r="BKS265" s="9"/>
      <c r="BKT265" s="9"/>
      <c r="BKU265" s="9"/>
      <c r="BKV265" s="9"/>
      <c r="BKW265" s="9"/>
      <c r="BKX265" s="9"/>
      <c r="BKY265" s="9"/>
      <c r="BKZ265" s="9"/>
      <c r="BLA265" s="9"/>
      <c r="BLB265" s="9"/>
      <c r="BLC265" s="9"/>
      <c r="BLD265" s="9"/>
      <c r="BLE265" s="9"/>
      <c r="BLF265" s="9"/>
      <c r="BLG265" s="9"/>
      <c r="BLH265" s="9"/>
      <c r="BLI265" s="9"/>
      <c r="BLJ265" s="9"/>
      <c r="BLK265" s="9"/>
      <c r="BLL265" s="9"/>
      <c r="BLM265" s="9"/>
      <c r="BLN265" s="9"/>
      <c r="BLO265" s="9"/>
      <c r="BLP265" s="9"/>
      <c r="BLQ265" s="9"/>
      <c r="BLR265" s="9"/>
      <c r="BLS265" s="9"/>
      <c r="BLT265" s="9"/>
      <c r="BLU265" s="9"/>
      <c r="BLV265" s="9"/>
      <c r="BLW265" s="9"/>
      <c r="BLX265" s="9"/>
      <c r="BLY265" s="9"/>
      <c r="BLZ265" s="9"/>
      <c r="BMA265" s="9"/>
      <c r="BMB265" s="9"/>
      <c r="BMC265" s="9"/>
      <c r="BMD265" s="9"/>
      <c r="BME265" s="9"/>
      <c r="BMF265" s="9"/>
      <c r="BMG265" s="9"/>
      <c r="BMH265" s="9"/>
      <c r="BMI265" s="9"/>
      <c r="BMJ265" s="9"/>
      <c r="BMK265" s="9"/>
      <c r="BML265" s="9"/>
      <c r="BMM265" s="9"/>
      <c r="BMN265" s="9"/>
      <c r="BMO265" s="9"/>
      <c r="BMP265" s="9"/>
      <c r="BMQ265" s="9"/>
      <c r="BMR265" s="9"/>
      <c r="BMS265" s="9"/>
      <c r="BMT265" s="9"/>
      <c r="BMU265" s="9"/>
      <c r="BMV265" s="9"/>
      <c r="BMW265" s="9"/>
      <c r="BMX265" s="9"/>
      <c r="BMY265" s="9"/>
      <c r="BMZ265" s="9"/>
      <c r="BNA265" s="9"/>
      <c r="BNB265" s="9"/>
      <c r="BNC265" s="9"/>
      <c r="BND265" s="9"/>
    </row>
    <row r="266" ht="14.25" customHeight="1">
      <c r="A266" s="9">
        <v>3.0</v>
      </c>
      <c r="B266" s="9" t="s">
        <v>11947</v>
      </c>
      <c r="C266" s="9" t="s">
        <v>11948</v>
      </c>
      <c r="D266" s="9" t="s">
        <v>11948</v>
      </c>
      <c r="E266" s="9"/>
      <c r="F266" s="9">
        <v>5.0</v>
      </c>
      <c r="G266" s="9" t="s">
        <v>14065</v>
      </c>
      <c r="H266" s="9" t="s">
        <v>14066</v>
      </c>
      <c r="I266" s="9"/>
      <c r="J266" s="9"/>
      <c r="K266" s="9"/>
      <c r="L266" s="9">
        <v>4.0</v>
      </c>
      <c r="M266" s="9"/>
      <c r="N266" s="9"/>
      <c r="O266" s="9">
        <v>1.0</v>
      </c>
      <c r="P266" s="9">
        <v>0.0</v>
      </c>
      <c r="Q266" s="9" t="s">
        <v>14067</v>
      </c>
      <c r="R266" s="9" t="s">
        <v>14068</v>
      </c>
      <c r="S266" s="9" t="s">
        <v>3638</v>
      </c>
      <c r="T266" s="9" t="s">
        <v>3637</v>
      </c>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c r="DA266" s="9"/>
      <c r="DB266" s="9"/>
      <c r="DC266" s="9"/>
      <c r="DD266" s="9"/>
      <c r="DE266" s="9"/>
      <c r="DF266" s="9"/>
      <c r="DG266" s="9"/>
      <c r="DH266" s="9"/>
      <c r="DI266" s="9"/>
      <c r="DJ266" s="9"/>
      <c r="DK266" s="9"/>
      <c r="DL266" s="9"/>
      <c r="DM266" s="9"/>
      <c r="DN266" s="9"/>
      <c r="DO266" s="9"/>
      <c r="DP266" s="9"/>
      <c r="DQ266" s="9"/>
      <c r="DR266" s="9"/>
      <c r="DS266" s="9"/>
      <c r="DT266" s="9"/>
      <c r="DU266" s="9"/>
      <c r="DV266" s="9"/>
      <c r="DW266" s="9"/>
      <c r="DX266" s="9"/>
      <c r="DY266" s="9"/>
      <c r="DZ266" s="9"/>
      <c r="EA266" s="9"/>
      <c r="EB266" s="9"/>
      <c r="EC266" s="9"/>
      <c r="ED266" s="9"/>
      <c r="EE266" s="9"/>
      <c r="EF266" s="9"/>
      <c r="EG266" s="9"/>
      <c r="EH266" s="9"/>
      <c r="EI266" s="9"/>
      <c r="EJ266" s="9"/>
      <c r="EK266" s="9"/>
      <c r="EL266" s="9"/>
      <c r="EM266" s="9"/>
      <c r="EN266" s="9"/>
      <c r="EO266" s="9"/>
      <c r="EP266" s="9"/>
      <c r="EQ266" s="9"/>
      <c r="ER266" s="9"/>
      <c r="ES266" s="9"/>
      <c r="ET266" s="9"/>
      <c r="EU266" s="9"/>
      <c r="EV266" s="9"/>
      <c r="EW266" s="9"/>
      <c r="EX266" s="9"/>
      <c r="EY266" s="9"/>
      <c r="EZ266" s="9"/>
      <c r="FA266" s="9"/>
      <c r="FB266" s="9"/>
      <c r="FC266" s="9"/>
      <c r="FD266" s="9"/>
      <c r="FE266" s="9"/>
      <c r="FF266" s="9"/>
      <c r="FG266" s="9"/>
      <c r="FH266" s="9"/>
      <c r="FI266" s="9"/>
      <c r="FJ266" s="9"/>
      <c r="FK266" s="9"/>
      <c r="FL266" s="9"/>
      <c r="FM266" s="9"/>
      <c r="FN266" s="9"/>
      <c r="FO266" s="9"/>
      <c r="FP266" s="9"/>
      <c r="FQ266" s="9"/>
      <c r="FR266" s="9"/>
      <c r="FS266" s="9"/>
      <c r="FT266" s="9"/>
      <c r="FU266" s="9"/>
      <c r="FV266" s="9"/>
      <c r="FW266" s="9"/>
      <c r="FX266" s="9"/>
      <c r="FY266" s="9"/>
      <c r="FZ266" s="9"/>
      <c r="GA266" s="9"/>
      <c r="GB266" s="9"/>
      <c r="GC266" s="9"/>
      <c r="GD266" s="9"/>
      <c r="GE266" s="9"/>
      <c r="GF266" s="9"/>
      <c r="GG266" s="9"/>
      <c r="GH266" s="9"/>
      <c r="GI266" s="9"/>
      <c r="GJ266" s="9"/>
      <c r="GK266" s="9"/>
      <c r="GL266" s="9"/>
      <c r="GM266" s="9"/>
      <c r="GN266" s="9"/>
      <c r="GO266" s="9"/>
      <c r="GP266" s="9"/>
      <c r="GQ266" s="9"/>
      <c r="GR266" s="9"/>
      <c r="GS266" s="9"/>
      <c r="GT266" s="9"/>
      <c r="GU266" s="9"/>
      <c r="GV266" s="9"/>
      <c r="GW266" s="9"/>
      <c r="GX266" s="9"/>
      <c r="GY266" s="9"/>
      <c r="GZ266" s="9"/>
      <c r="HA266" s="9"/>
      <c r="HB266" s="9"/>
      <c r="HC266" s="9"/>
      <c r="HD266" s="9"/>
      <c r="HE266" s="9"/>
      <c r="HF266" s="9"/>
      <c r="HG266" s="9"/>
      <c r="HH266" s="9"/>
      <c r="HI266" s="9"/>
      <c r="HJ266" s="9"/>
      <c r="HK266" s="9"/>
      <c r="HL266" s="9"/>
      <c r="HM266" s="9"/>
      <c r="HN266" s="9"/>
      <c r="HO266" s="9"/>
      <c r="HP266" s="9"/>
      <c r="HQ266" s="9"/>
      <c r="HR266" s="9"/>
      <c r="HS266" s="9"/>
      <c r="HT266" s="9"/>
      <c r="HU266" s="9"/>
      <c r="HV266" s="9"/>
      <c r="HW266" s="9"/>
      <c r="HX266" s="9"/>
      <c r="HY266" s="9"/>
      <c r="HZ266" s="9"/>
      <c r="IA266" s="9"/>
      <c r="IB266" s="9"/>
      <c r="IC266" s="9"/>
      <c r="ID266" s="9"/>
      <c r="IE266" s="9"/>
      <c r="IF266" s="9"/>
      <c r="IG266" s="9"/>
      <c r="IH266" s="9"/>
      <c r="II266" s="9"/>
      <c r="IJ266" s="9"/>
      <c r="IK266" s="9"/>
      <c r="IL266" s="9"/>
      <c r="IM266" s="9"/>
      <c r="IN266" s="9"/>
      <c r="IO266" s="9"/>
      <c r="IP266" s="9"/>
      <c r="IQ266" s="9"/>
      <c r="IR266" s="9"/>
      <c r="IS266" s="9"/>
      <c r="IT266" s="9"/>
      <c r="IU266" s="9"/>
      <c r="IV266" s="9"/>
      <c r="IW266" s="9"/>
      <c r="IX266" s="9"/>
      <c r="IY266" s="9"/>
      <c r="IZ266" s="9"/>
      <c r="JA266" s="9"/>
      <c r="JB266" s="9"/>
      <c r="JC266" s="9"/>
      <c r="JD266" s="9"/>
      <c r="JE266" s="9"/>
      <c r="JF266" s="9"/>
      <c r="JG266" s="9"/>
      <c r="JH266" s="9"/>
      <c r="JI266" s="9"/>
      <c r="JJ266" s="9"/>
      <c r="JK266" s="9"/>
      <c r="JL266" s="9"/>
      <c r="JM266" s="9"/>
      <c r="JN266" s="9"/>
      <c r="JO266" s="9"/>
      <c r="JP266" s="9"/>
      <c r="JQ266" s="9"/>
      <c r="JR266" s="9"/>
      <c r="JS266" s="9"/>
      <c r="JT266" s="9"/>
      <c r="JU266" s="9"/>
      <c r="JV266" s="9"/>
      <c r="JW266" s="9"/>
      <c r="JX266" s="9"/>
      <c r="JY266" s="9"/>
      <c r="JZ266" s="9"/>
      <c r="KA266" s="9"/>
      <c r="KB266" s="9"/>
      <c r="KC266" s="9"/>
      <c r="KD266" s="9"/>
      <c r="KE266" s="9"/>
      <c r="KF266" s="9"/>
      <c r="KG266" s="9"/>
      <c r="KH266" s="9"/>
      <c r="KI266" s="9"/>
      <c r="KJ266" s="9"/>
      <c r="KK266" s="9"/>
      <c r="KL266" s="9"/>
      <c r="KM266" s="9"/>
      <c r="KN266" s="9"/>
      <c r="KO266" s="9"/>
      <c r="KP266" s="9"/>
      <c r="KQ266" s="9"/>
      <c r="KR266" s="9"/>
      <c r="KS266" s="9"/>
      <c r="KT266" s="9"/>
      <c r="KU266" s="9"/>
      <c r="KV266" s="9"/>
      <c r="KW266" s="9"/>
      <c r="KX266" s="9"/>
      <c r="KY266" s="9"/>
      <c r="KZ266" s="9"/>
      <c r="LA266" s="9"/>
      <c r="LB266" s="9"/>
      <c r="LC266" s="9"/>
      <c r="LD266" s="9"/>
      <c r="LE266" s="9"/>
      <c r="LF266" s="9"/>
      <c r="LG266" s="9"/>
      <c r="LH266" s="9"/>
      <c r="LI266" s="9"/>
      <c r="LJ266" s="9"/>
      <c r="LK266" s="9"/>
      <c r="LL266" s="9"/>
      <c r="LM266" s="9"/>
      <c r="LN266" s="9"/>
      <c r="LO266" s="9"/>
      <c r="LP266" s="9"/>
      <c r="LQ266" s="9"/>
      <c r="LR266" s="9"/>
      <c r="LS266" s="9"/>
      <c r="LT266" s="9"/>
      <c r="LU266" s="9"/>
      <c r="LV266" s="9"/>
      <c r="LW266" s="9"/>
      <c r="LX266" s="9"/>
      <c r="LY266" s="9"/>
      <c r="LZ266" s="9"/>
      <c r="MA266" s="9"/>
      <c r="MB266" s="9"/>
      <c r="MC266" s="9"/>
      <c r="MD266" s="9"/>
      <c r="ME266" s="9"/>
      <c r="MF266" s="9"/>
      <c r="MG266" s="9"/>
      <c r="MH266" s="9"/>
      <c r="MI266" s="9"/>
      <c r="MJ266" s="9"/>
      <c r="MK266" s="9"/>
      <c r="ML266" s="9"/>
      <c r="MM266" s="9"/>
      <c r="MN266" s="9"/>
      <c r="MO266" s="9"/>
      <c r="MP266" s="9"/>
      <c r="MQ266" s="9"/>
      <c r="MR266" s="9"/>
      <c r="MS266" s="9"/>
      <c r="MT266" s="9"/>
      <c r="MU266" s="9"/>
      <c r="MV266" s="9"/>
      <c r="MW266" s="9"/>
      <c r="MX266" s="9"/>
      <c r="MY266" s="9"/>
      <c r="MZ266" s="9"/>
      <c r="NA266" s="9"/>
      <c r="NB266" s="9"/>
      <c r="NC266" s="9"/>
      <c r="ND266" s="9"/>
      <c r="NE266" s="9"/>
      <c r="NF266" s="9"/>
      <c r="NG266" s="9"/>
      <c r="NH266" s="9"/>
      <c r="NI266" s="9"/>
      <c r="NJ266" s="9"/>
      <c r="NK266" s="9"/>
      <c r="NL266" s="9"/>
      <c r="NM266" s="9"/>
      <c r="NN266" s="9"/>
      <c r="NO266" s="9"/>
      <c r="NP266" s="9"/>
      <c r="NQ266" s="9"/>
      <c r="NR266" s="9"/>
      <c r="NS266" s="9"/>
      <c r="NT266" s="9"/>
      <c r="NU266" s="9"/>
      <c r="NV266" s="9"/>
      <c r="NW266" s="9"/>
      <c r="NX266" s="9"/>
      <c r="NY266" s="9"/>
      <c r="NZ266" s="9"/>
      <c r="OA266" s="9"/>
      <c r="OB266" s="9"/>
      <c r="OC266" s="9"/>
      <c r="OD266" s="9"/>
      <c r="OE266" s="9"/>
      <c r="OF266" s="9"/>
      <c r="OG266" s="9"/>
      <c r="OH266" s="9"/>
      <c r="OI266" s="9"/>
      <c r="OJ266" s="9"/>
      <c r="OK266" s="9"/>
      <c r="OL266" s="9"/>
      <c r="OM266" s="9"/>
      <c r="ON266" s="9"/>
      <c r="OO266" s="9"/>
      <c r="OP266" s="9"/>
      <c r="OQ266" s="9"/>
      <c r="OR266" s="9"/>
      <c r="OS266" s="9"/>
      <c r="OT266" s="9"/>
      <c r="OU266" s="9"/>
      <c r="OV266" s="9"/>
      <c r="OW266" s="9"/>
      <c r="OX266" s="9"/>
      <c r="OY266" s="9"/>
      <c r="OZ266" s="9"/>
      <c r="PA266" s="9"/>
      <c r="PB266" s="9"/>
      <c r="PC266" s="9"/>
      <c r="PD266" s="9"/>
      <c r="PE266" s="9"/>
      <c r="PF266" s="9"/>
      <c r="PG266" s="9"/>
      <c r="PH266" s="9"/>
      <c r="PI266" s="9"/>
      <c r="PJ266" s="9"/>
      <c r="PK266" s="9"/>
      <c r="PL266" s="9"/>
      <c r="PM266" s="9"/>
      <c r="PN266" s="9"/>
      <c r="PO266" s="9"/>
      <c r="PP266" s="9"/>
      <c r="PQ266" s="9"/>
      <c r="PR266" s="9"/>
      <c r="PS266" s="9"/>
      <c r="PT266" s="9"/>
      <c r="PU266" s="9"/>
      <c r="PV266" s="9"/>
      <c r="PW266" s="9"/>
      <c r="PX266" s="9"/>
      <c r="PY266" s="9"/>
      <c r="PZ266" s="9"/>
      <c r="QA266" s="9"/>
      <c r="QB266" s="9"/>
      <c r="QC266" s="9"/>
      <c r="QD266" s="9"/>
      <c r="QE266" s="9"/>
      <c r="QF266" s="9"/>
      <c r="QG266" s="9"/>
      <c r="QH266" s="9"/>
      <c r="QI266" s="9"/>
      <c r="QJ266" s="9"/>
      <c r="QK266" s="9"/>
      <c r="QL266" s="9"/>
      <c r="QM266" s="9"/>
      <c r="QN266" s="9"/>
      <c r="QO266" s="9"/>
      <c r="QP266" s="9"/>
      <c r="QQ266" s="9"/>
      <c r="QR266" s="9"/>
      <c r="QS266" s="9"/>
      <c r="QT266" s="9"/>
      <c r="QU266" s="9"/>
      <c r="QV266" s="9"/>
      <c r="QW266" s="9"/>
      <c r="QX266" s="9"/>
      <c r="QY266" s="9"/>
      <c r="QZ266" s="9"/>
      <c r="RA266" s="9"/>
      <c r="RB266" s="9"/>
      <c r="RC266" s="9"/>
      <c r="RD266" s="9"/>
      <c r="RE266" s="9"/>
      <c r="RF266" s="9"/>
      <c r="RG266" s="9"/>
      <c r="RH266" s="9"/>
      <c r="RI266" s="9"/>
      <c r="RJ266" s="9"/>
      <c r="RK266" s="9"/>
      <c r="RL266" s="9"/>
      <c r="RM266" s="9"/>
      <c r="RN266" s="9"/>
      <c r="RO266" s="9"/>
      <c r="RP266" s="9"/>
      <c r="RQ266" s="9"/>
      <c r="RR266" s="9"/>
      <c r="RS266" s="9"/>
      <c r="RT266" s="9"/>
      <c r="RU266" s="9"/>
      <c r="RV266" s="9"/>
      <c r="RW266" s="9"/>
      <c r="RX266" s="9"/>
      <c r="RY266" s="9"/>
      <c r="RZ266" s="9"/>
      <c r="SA266" s="9"/>
      <c r="SB266" s="9"/>
      <c r="SC266" s="9"/>
      <c r="SD266" s="9"/>
      <c r="SE266" s="9"/>
      <c r="SF266" s="9"/>
      <c r="SG266" s="9"/>
      <c r="SH266" s="9"/>
      <c r="SI266" s="9"/>
      <c r="SJ266" s="9"/>
      <c r="SK266" s="9"/>
      <c r="SL266" s="9"/>
      <c r="SM266" s="9"/>
      <c r="SN266" s="9"/>
      <c r="SO266" s="9"/>
      <c r="SP266" s="9"/>
      <c r="SQ266" s="9"/>
      <c r="SR266" s="9"/>
      <c r="SS266" s="9"/>
      <c r="ST266" s="9"/>
      <c r="SU266" s="9"/>
      <c r="SV266" s="9"/>
      <c r="SW266" s="9"/>
      <c r="SX266" s="9"/>
      <c r="SY266" s="9"/>
      <c r="SZ266" s="9"/>
      <c r="TA266" s="9"/>
      <c r="TB266" s="9"/>
      <c r="TC266" s="9"/>
      <c r="TD266" s="9"/>
      <c r="TE266" s="9"/>
      <c r="TF266" s="9"/>
      <c r="TG266" s="9"/>
      <c r="TH266" s="9"/>
      <c r="TI266" s="9"/>
      <c r="TJ266" s="9"/>
      <c r="TK266" s="9"/>
      <c r="TL266" s="9"/>
      <c r="TM266" s="9"/>
      <c r="TN266" s="9"/>
      <c r="TO266" s="9"/>
      <c r="ANB266" s="9"/>
      <c r="ANC266" s="9"/>
      <c r="AND266" s="9"/>
      <c r="ANE266" s="9"/>
      <c r="ANF266" s="9"/>
      <c r="ANG266" s="9"/>
      <c r="ANH266" s="9"/>
      <c r="ANI266" s="9"/>
      <c r="ANJ266" s="9"/>
      <c r="ANK266" s="9"/>
      <c r="ANL266" s="9"/>
      <c r="ANM266" s="9"/>
      <c r="ANN266" s="9"/>
      <c r="ANO266" s="9"/>
      <c r="ANP266" s="9"/>
      <c r="ANQ266" s="9"/>
      <c r="ANR266" s="9"/>
      <c r="ANS266" s="9"/>
      <c r="ANT266" s="9"/>
      <c r="ANU266" s="9"/>
      <c r="ANV266" s="9"/>
      <c r="ANW266" s="9"/>
      <c r="ANX266" s="9"/>
      <c r="ANY266" s="9"/>
      <c r="ANZ266" s="9"/>
      <c r="AOA266" s="9"/>
      <c r="AOB266" s="9"/>
      <c r="AOC266" s="9"/>
      <c r="AOD266" s="9"/>
      <c r="AOE266" s="9"/>
      <c r="AOF266" s="9"/>
      <c r="AOG266" s="9"/>
      <c r="AOH266" s="9"/>
      <c r="AOI266" s="9"/>
      <c r="AOJ266" s="9"/>
      <c r="AOK266" s="9"/>
      <c r="AOL266" s="9"/>
      <c r="AOM266" s="9"/>
      <c r="AON266" s="9"/>
      <c r="AOO266" s="9"/>
      <c r="AOP266" s="9"/>
      <c r="AOQ266" s="9"/>
      <c r="AOR266" s="9"/>
      <c r="AOS266" s="9"/>
      <c r="AOT266" s="9"/>
      <c r="AOU266" s="9"/>
      <c r="AOV266" s="9"/>
      <c r="AOW266" s="9"/>
      <c r="AOX266" s="9"/>
      <c r="AOY266" s="9"/>
      <c r="AOZ266" s="9"/>
      <c r="APA266" s="9"/>
      <c r="APB266" s="9"/>
      <c r="APC266" s="9"/>
      <c r="APD266" s="9"/>
      <c r="APE266" s="9"/>
      <c r="APF266" s="9"/>
      <c r="APG266" s="9"/>
      <c r="APH266" s="9"/>
      <c r="API266" s="9"/>
      <c r="APJ266" s="9"/>
      <c r="APK266" s="9"/>
      <c r="APL266" s="9"/>
      <c r="APM266" s="9"/>
      <c r="APN266" s="9"/>
      <c r="APO266" s="9"/>
      <c r="APP266" s="9"/>
      <c r="APQ266" s="9"/>
      <c r="APR266" s="9"/>
      <c r="APS266" s="9"/>
      <c r="APT266" s="9"/>
      <c r="APU266" s="9"/>
      <c r="APV266" s="9"/>
      <c r="APW266" s="9"/>
      <c r="APX266" s="9"/>
      <c r="APY266" s="9"/>
      <c r="APZ266" s="9"/>
      <c r="AQA266" s="9"/>
      <c r="AQB266" s="9"/>
      <c r="AQC266" s="9"/>
      <c r="AQD266" s="9"/>
      <c r="AQE266" s="9"/>
      <c r="AQF266" s="9"/>
      <c r="AQG266" s="9"/>
      <c r="AQH266" s="9"/>
      <c r="AQI266" s="9"/>
      <c r="AQJ266" s="9"/>
      <c r="AQK266" s="9"/>
      <c r="AQL266" s="9"/>
      <c r="AQM266" s="9"/>
      <c r="AQN266" s="9"/>
      <c r="AQO266" s="9"/>
      <c r="AQP266" s="9"/>
      <c r="AQQ266" s="9"/>
      <c r="AQR266" s="9"/>
      <c r="AQS266" s="9"/>
      <c r="AQT266" s="9"/>
      <c r="AQU266" s="9"/>
      <c r="AQV266" s="9"/>
      <c r="AQW266" s="9"/>
      <c r="AQX266" s="9"/>
      <c r="AQY266" s="9"/>
      <c r="AQZ266" s="9"/>
      <c r="ARA266" s="9"/>
      <c r="ARB266" s="9"/>
      <c r="ARC266" s="9"/>
      <c r="ARD266" s="9"/>
      <c r="ARE266" s="9"/>
      <c r="ARF266" s="9"/>
      <c r="ARG266" s="9"/>
      <c r="ARH266" s="9"/>
      <c r="ARI266" s="9"/>
      <c r="ARJ266" s="9"/>
      <c r="ARK266" s="9"/>
      <c r="ARL266" s="9"/>
      <c r="ARM266" s="9"/>
      <c r="ARN266" s="9"/>
      <c r="ARO266" s="9"/>
      <c r="ARP266" s="9"/>
      <c r="ARQ266" s="9"/>
      <c r="ARR266" s="9"/>
      <c r="ARS266" s="9"/>
      <c r="ART266" s="9"/>
      <c r="ARU266" s="9"/>
      <c r="ARV266" s="9"/>
      <c r="ARW266" s="9"/>
      <c r="ARX266" s="9"/>
      <c r="ARY266" s="9"/>
      <c r="ARZ266" s="9"/>
      <c r="ASA266" s="9"/>
      <c r="ASB266" s="9"/>
      <c r="ASC266" s="9"/>
      <c r="ASD266" s="9"/>
      <c r="ASE266" s="9"/>
      <c r="ASF266" s="9"/>
      <c r="ASG266" s="9"/>
      <c r="ASH266" s="9"/>
      <c r="ASI266" s="9"/>
      <c r="ASJ266" s="9"/>
      <c r="ASK266" s="9"/>
      <c r="ASL266" s="9"/>
      <c r="ASM266" s="9"/>
      <c r="ASN266" s="9"/>
      <c r="ASO266" s="9"/>
      <c r="ASP266" s="9"/>
      <c r="ASQ266" s="9"/>
      <c r="ASR266" s="9"/>
      <c r="ASS266" s="9"/>
      <c r="AST266" s="9"/>
      <c r="ASU266" s="9"/>
      <c r="ASV266" s="9"/>
      <c r="ASW266" s="9"/>
      <c r="ASX266" s="9"/>
      <c r="ASY266" s="9"/>
      <c r="ASZ266" s="9"/>
      <c r="ATA266" s="9"/>
      <c r="ATB266" s="9"/>
      <c r="ATC266" s="9"/>
      <c r="ATD266" s="9"/>
      <c r="ATE266" s="9"/>
      <c r="ATF266" s="9"/>
      <c r="ATG266" s="9"/>
      <c r="ATH266" s="9"/>
      <c r="ATI266" s="9"/>
      <c r="ATJ266" s="9"/>
      <c r="ATK266" s="9"/>
      <c r="ATL266" s="9"/>
      <c r="ATM266" s="9"/>
      <c r="ATN266" s="9"/>
      <c r="ATO266" s="9"/>
      <c r="ATP266" s="9"/>
      <c r="ATQ266" s="9"/>
      <c r="ATR266" s="9"/>
      <c r="ATS266" s="9"/>
      <c r="ATT266" s="9"/>
      <c r="ATU266" s="9"/>
      <c r="ATV266" s="9"/>
      <c r="ATW266" s="9"/>
      <c r="ATX266" s="9"/>
      <c r="ATY266" s="9"/>
      <c r="ATZ266" s="9"/>
      <c r="AUA266" s="9"/>
      <c r="AUB266" s="9"/>
      <c r="AUC266" s="9"/>
      <c r="AUD266" s="9"/>
      <c r="AUE266" s="9"/>
      <c r="AUF266" s="9"/>
      <c r="AUG266" s="9"/>
      <c r="AUH266" s="9"/>
      <c r="AUI266" s="9"/>
      <c r="AUJ266" s="9"/>
      <c r="AUK266" s="9"/>
      <c r="AUL266" s="9"/>
      <c r="AUM266" s="9"/>
      <c r="AUN266" s="9"/>
      <c r="AUO266" s="9"/>
      <c r="AUP266" s="9"/>
      <c r="AUQ266" s="9"/>
      <c r="AUR266" s="9"/>
      <c r="AUS266" s="9"/>
      <c r="AUT266" s="9"/>
      <c r="AUU266" s="9"/>
      <c r="AUV266" s="9"/>
      <c r="AUW266" s="9"/>
      <c r="AUX266" s="9"/>
      <c r="AUY266" s="9"/>
      <c r="AUZ266" s="9"/>
      <c r="AVA266" s="9"/>
      <c r="AVB266" s="9"/>
      <c r="AVC266" s="9"/>
      <c r="AVD266" s="9"/>
      <c r="AVE266" s="9"/>
      <c r="AVF266" s="9"/>
      <c r="AVG266" s="9"/>
      <c r="AVH266" s="9"/>
      <c r="AVI266" s="9"/>
      <c r="AVJ266" s="9"/>
      <c r="AVK266" s="9"/>
      <c r="AVL266" s="9"/>
      <c r="AVM266" s="9"/>
      <c r="AVN266" s="9"/>
      <c r="AVO266" s="9"/>
      <c r="AVP266" s="9"/>
      <c r="AVQ266" s="9"/>
      <c r="AVR266" s="9"/>
      <c r="AVS266" s="9"/>
      <c r="AVT266" s="9"/>
      <c r="AVU266" s="9"/>
      <c r="AVV266" s="9"/>
      <c r="AVW266" s="9"/>
      <c r="AVX266" s="9"/>
      <c r="AVY266" s="9"/>
      <c r="AVZ266" s="9"/>
      <c r="AWA266" s="9"/>
      <c r="AWB266" s="9"/>
      <c r="AWC266" s="9"/>
      <c r="AWD266" s="9"/>
      <c r="AWE266" s="9"/>
      <c r="AWF266" s="9"/>
      <c r="AWG266" s="9"/>
      <c r="AWH266" s="9"/>
      <c r="AWI266" s="9"/>
      <c r="AWJ266" s="9"/>
      <c r="AWK266" s="9"/>
      <c r="AWL266" s="9"/>
      <c r="AWM266" s="9"/>
      <c r="AWN266" s="9"/>
      <c r="AWO266" s="9"/>
      <c r="AWP266" s="9"/>
      <c r="AWQ266" s="9"/>
      <c r="AWR266" s="9"/>
      <c r="AWS266" s="9"/>
      <c r="AWT266" s="9"/>
      <c r="AWU266" s="9"/>
      <c r="AWV266" s="9"/>
      <c r="AWW266" s="9"/>
      <c r="AWX266" s="9"/>
      <c r="AWY266" s="9"/>
      <c r="AWZ266" s="9"/>
      <c r="AXA266" s="9"/>
      <c r="AXB266" s="9"/>
      <c r="AXC266" s="9"/>
      <c r="AXD266" s="9"/>
      <c r="AXE266" s="9"/>
      <c r="AXF266" s="9"/>
      <c r="AXG266" s="9"/>
      <c r="AXH266" s="9"/>
      <c r="AXI266" s="9"/>
      <c r="AXJ266" s="9"/>
      <c r="AXK266" s="9"/>
      <c r="AXL266" s="9"/>
      <c r="AXM266" s="9"/>
      <c r="AXN266" s="9"/>
      <c r="AXO266" s="9"/>
      <c r="AXP266" s="9"/>
      <c r="AXQ266" s="9"/>
      <c r="AXR266" s="9"/>
      <c r="AXS266" s="9"/>
      <c r="AXT266" s="9"/>
      <c r="AXU266" s="9"/>
      <c r="AXV266" s="9"/>
      <c r="AXW266" s="9"/>
      <c r="AXX266" s="9"/>
      <c r="AXY266" s="9"/>
      <c r="AXZ266" s="9"/>
      <c r="AYA266" s="9"/>
      <c r="AYB266" s="9"/>
      <c r="AYC266" s="9"/>
      <c r="AYD266" s="9"/>
      <c r="AYE266" s="9"/>
      <c r="AYF266" s="9"/>
      <c r="AYG266" s="9"/>
      <c r="AYH266" s="9"/>
      <c r="AYI266" s="9"/>
      <c r="AYJ266" s="9"/>
      <c r="AYK266" s="9"/>
      <c r="AYL266" s="9"/>
      <c r="AYM266" s="9"/>
      <c r="AYN266" s="9"/>
      <c r="AYO266" s="9"/>
      <c r="AYP266" s="9"/>
      <c r="AYQ266" s="9"/>
      <c r="AYR266" s="9"/>
      <c r="AYS266" s="9"/>
      <c r="AYT266" s="9"/>
      <c r="AYU266" s="9"/>
      <c r="AYV266" s="9"/>
      <c r="AYW266" s="9"/>
      <c r="AYX266" s="9"/>
      <c r="AYY266" s="9"/>
      <c r="AYZ266" s="9"/>
      <c r="AZA266" s="9"/>
      <c r="AZB266" s="9"/>
      <c r="AZC266" s="9"/>
      <c r="AZD266" s="9"/>
      <c r="AZE266" s="9"/>
      <c r="AZF266" s="9"/>
      <c r="AZG266" s="9"/>
      <c r="AZH266" s="9"/>
      <c r="AZI266" s="9"/>
      <c r="AZJ266" s="9"/>
      <c r="AZK266" s="9"/>
      <c r="AZL266" s="9"/>
      <c r="AZM266" s="9"/>
      <c r="AZN266" s="9"/>
      <c r="AZO266" s="9"/>
      <c r="AZP266" s="9"/>
      <c r="AZQ266" s="9"/>
      <c r="AZR266" s="9"/>
      <c r="AZS266" s="9"/>
      <c r="AZT266" s="9"/>
      <c r="AZU266" s="9"/>
      <c r="AZV266" s="9"/>
      <c r="AZW266" s="9"/>
      <c r="AZX266" s="9"/>
      <c r="AZY266" s="9"/>
      <c r="AZZ266" s="9"/>
      <c r="BAA266" s="9"/>
      <c r="BAB266" s="9"/>
      <c r="BAC266" s="9"/>
      <c r="BAD266" s="9"/>
      <c r="BAE266" s="9"/>
      <c r="BAF266" s="9"/>
      <c r="BAG266" s="9"/>
      <c r="BAH266" s="9"/>
      <c r="BAI266" s="9"/>
      <c r="BAJ266" s="9"/>
      <c r="BAK266" s="9"/>
      <c r="BAL266" s="9"/>
      <c r="BAM266" s="9"/>
      <c r="BAN266" s="9"/>
      <c r="BAO266" s="9"/>
      <c r="BAP266" s="9"/>
      <c r="BAQ266" s="9"/>
      <c r="BAR266" s="9"/>
      <c r="BAS266" s="9"/>
      <c r="BAT266" s="9"/>
      <c r="BAU266" s="9"/>
      <c r="BAV266" s="9"/>
      <c r="BAW266" s="9"/>
      <c r="BAX266" s="9"/>
      <c r="BAY266" s="9"/>
      <c r="BAZ266" s="9"/>
      <c r="BBA266" s="9"/>
      <c r="BBB266" s="9"/>
      <c r="BBC266" s="9"/>
      <c r="BBD266" s="9"/>
      <c r="BBE266" s="9"/>
      <c r="BBF266" s="9"/>
      <c r="BBG266" s="9"/>
      <c r="BBH266" s="9"/>
      <c r="BBI266" s="9"/>
      <c r="BBJ266" s="9"/>
      <c r="BBK266" s="9"/>
      <c r="BBL266" s="9"/>
      <c r="BBM266" s="9"/>
      <c r="BBN266" s="9"/>
      <c r="BBO266" s="9"/>
      <c r="BBP266" s="9"/>
      <c r="BBQ266" s="9"/>
      <c r="BBR266" s="9"/>
      <c r="BBS266" s="9"/>
      <c r="BBT266" s="9"/>
      <c r="BBU266" s="9"/>
      <c r="BBV266" s="9"/>
      <c r="BBW266" s="9"/>
      <c r="BBX266" s="9"/>
      <c r="BBY266" s="9"/>
      <c r="BBZ266" s="9"/>
      <c r="BCA266" s="9"/>
      <c r="BCB266" s="9"/>
      <c r="BCC266" s="9"/>
      <c r="BCD266" s="9"/>
      <c r="BCE266" s="9"/>
      <c r="BCF266" s="9"/>
      <c r="BCG266" s="9"/>
      <c r="BCH266" s="9"/>
      <c r="BCI266" s="9"/>
      <c r="BCJ266" s="9"/>
      <c r="BCK266" s="9"/>
      <c r="BCL266" s="9"/>
      <c r="BCM266" s="9"/>
      <c r="BCN266" s="9"/>
      <c r="BCO266" s="9"/>
      <c r="BCP266" s="9"/>
      <c r="BCQ266" s="9"/>
      <c r="BCR266" s="9"/>
      <c r="BCS266" s="9"/>
      <c r="BCT266" s="9"/>
      <c r="BCU266" s="9"/>
      <c r="BCV266" s="9"/>
      <c r="BCW266" s="9"/>
      <c r="BCX266" s="9"/>
      <c r="BCY266" s="9"/>
      <c r="BCZ266" s="9"/>
      <c r="BDA266" s="9"/>
      <c r="BDB266" s="9"/>
      <c r="BDC266" s="9"/>
      <c r="BDD266" s="9"/>
      <c r="BDE266" s="9"/>
      <c r="BDF266" s="9"/>
      <c r="BDG266" s="9"/>
      <c r="BDH266" s="9"/>
      <c r="BDI266" s="9"/>
      <c r="BDJ266" s="9"/>
      <c r="BDK266" s="9"/>
      <c r="BDL266" s="9"/>
      <c r="BDM266" s="9"/>
      <c r="BDN266" s="9"/>
      <c r="BDO266" s="9"/>
      <c r="BDP266" s="9"/>
      <c r="BDQ266" s="9"/>
      <c r="BDR266" s="9"/>
      <c r="BDS266" s="9"/>
      <c r="BDT266" s="9"/>
      <c r="BDU266" s="9"/>
      <c r="BDV266" s="9"/>
      <c r="BDW266" s="9"/>
      <c r="BDX266" s="9"/>
      <c r="BDY266" s="9"/>
      <c r="BDZ266" s="9"/>
      <c r="BEA266" s="9"/>
      <c r="BEB266" s="9"/>
      <c r="BEC266" s="9"/>
      <c r="BED266" s="9"/>
      <c r="BEE266" s="9"/>
      <c r="BEF266" s="9"/>
      <c r="BEG266" s="9"/>
      <c r="BEH266" s="9"/>
      <c r="BEI266" s="9"/>
      <c r="BEJ266" s="9"/>
      <c r="BEK266" s="9"/>
      <c r="BEL266" s="9"/>
      <c r="BEM266" s="9"/>
      <c r="BEN266" s="9"/>
      <c r="BEO266" s="9"/>
      <c r="BEP266" s="9"/>
      <c r="BEQ266" s="9"/>
      <c r="BER266" s="9"/>
      <c r="BES266" s="9"/>
      <c r="BET266" s="9"/>
      <c r="BEU266" s="9"/>
      <c r="BEV266" s="9"/>
      <c r="BEW266" s="9"/>
      <c r="BEX266" s="9"/>
      <c r="BEY266" s="9"/>
      <c r="BEZ266" s="9"/>
      <c r="BFA266" s="9"/>
      <c r="BFB266" s="9"/>
      <c r="BFC266" s="9"/>
      <c r="BFD266" s="9"/>
      <c r="BFE266" s="9"/>
      <c r="BFF266" s="9"/>
      <c r="BFG266" s="9"/>
      <c r="BFH266" s="9"/>
      <c r="BFI266" s="9"/>
      <c r="BFJ266" s="9"/>
      <c r="BFK266" s="9"/>
      <c r="BFL266" s="9"/>
      <c r="BFM266" s="9"/>
      <c r="BFN266" s="9"/>
      <c r="BFO266" s="9"/>
      <c r="BFP266" s="9"/>
      <c r="BFQ266" s="9"/>
      <c r="BFR266" s="9"/>
      <c r="BFS266" s="9"/>
      <c r="BFT266" s="9"/>
      <c r="BFU266" s="9"/>
      <c r="BFV266" s="9"/>
      <c r="BFW266" s="9"/>
      <c r="BFX266" s="9"/>
      <c r="BFY266" s="9"/>
      <c r="BFZ266" s="9"/>
      <c r="BGA266" s="9"/>
      <c r="BGB266" s="9"/>
      <c r="BGC266" s="9"/>
      <c r="BGD266" s="9"/>
      <c r="BGE266" s="9"/>
      <c r="BGF266" s="9"/>
      <c r="BGG266" s="9"/>
      <c r="BGH266" s="9"/>
      <c r="BGI266" s="9"/>
      <c r="BGJ266" s="9"/>
      <c r="BGK266" s="9"/>
      <c r="BGL266" s="9"/>
      <c r="BGM266" s="9"/>
      <c r="BGN266" s="9"/>
      <c r="BGO266" s="9"/>
      <c r="BGP266" s="9"/>
      <c r="BGQ266" s="9"/>
      <c r="BGR266" s="9"/>
      <c r="BGS266" s="9"/>
      <c r="BGT266" s="9"/>
      <c r="BGU266" s="9"/>
      <c r="BGV266" s="9"/>
      <c r="BGW266" s="9"/>
      <c r="BGX266" s="9"/>
      <c r="BGY266" s="9"/>
      <c r="BGZ266" s="9"/>
      <c r="BHA266" s="9"/>
      <c r="BHB266" s="9"/>
      <c r="BHC266" s="9"/>
      <c r="BHD266" s="9"/>
      <c r="BHE266" s="9"/>
      <c r="BHF266" s="9"/>
      <c r="BHG266" s="9"/>
      <c r="BHH266" s="9"/>
      <c r="BHI266" s="9"/>
      <c r="BHJ266" s="9"/>
      <c r="BHK266" s="9"/>
      <c r="BHL266" s="9"/>
      <c r="BHM266" s="9"/>
      <c r="BHN266" s="9"/>
      <c r="BHO266" s="9"/>
      <c r="BHP266" s="9"/>
      <c r="BHQ266" s="9"/>
      <c r="BHR266" s="9"/>
      <c r="BHS266" s="9"/>
      <c r="BHT266" s="9"/>
      <c r="BHU266" s="9"/>
      <c r="BHV266" s="9"/>
      <c r="BHW266" s="9"/>
      <c r="BHX266" s="9"/>
      <c r="BHY266" s="9"/>
      <c r="BHZ266" s="9"/>
      <c r="BIA266" s="9"/>
      <c r="BIB266" s="9"/>
      <c r="BIC266" s="9"/>
      <c r="BID266" s="9"/>
      <c r="BIE266" s="9"/>
      <c r="BIF266" s="9"/>
      <c r="BIG266" s="9"/>
      <c r="BIH266" s="9"/>
      <c r="BII266" s="9"/>
      <c r="BIJ266" s="9"/>
      <c r="BIK266" s="9"/>
      <c r="BIL266" s="9"/>
      <c r="BIM266" s="9"/>
      <c r="BIN266" s="9"/>
      <c r="BIO266" s="9"/>
      <c r="BIP266" s="9"/>
      <c r="BIQ266" s="9"/>
      <c r="BIR266" s="9"/>
      <c r="BIS266" s="9"/>
      <c r="BIT266" s="9"/>
      <c r="BIU266" s="9"/>
      <c r="BIV266" s="9"/>
      <c r="BIW266" s="9"/>
      <c r="BIX266" s="9"/>
      <c r="BIY266" s="9"/>
      <c r="BIZ266" s="9"/>
      <c r="BJA266" s="9"/>
      <c r="BJB266" s="9"/>
      <c r="BJC266" s="9"/>
      <c r="BJD266" s="9"/>
      <c r="BJE266" s="9"/>
      <c r="BJF266" s="9"/>
      <c r="BJG266" s="9"/>
      <c r="BJH266" s="9"/>
      <c r="BJI266" s="9"/>
      <c r="BJJ266" s="9"/>
      <c r="BJK266" s="9"/>
      <c r="BJL266" s="9"/>
      <c r="BJM266" s="9"/>
      <c r="BJN266" s="9"/>
      <c r="BJO266" s="9"/>
      <c r="BJP266" s="9"/>
      <c r="BJQ266" s="9"/>
      <c r="BJR266" s="9"/>
      <c r="BJS266" s="9"/>
      <c r="BJT266" s="9"/>
      <c r="BJU266" s="9"/>
      <c r="BJV266" s="9"/>
      <c r="BJW266" s="9"/>
      <c r="BJX266" s="9"/>
      <c r="BJY266" s="9"/>
      <c r="BJZ266" s="9"/>
      <c r="BKA266" s="9"/>
      <c r="BKB266" s="9"/>
      <c r="BKC266" s="9"/>
      <c r="BKD266" s="9"/>
      <c r="BKE266" s="9"/>
      <c r="BKF266" s="9"/>
      <c r="BKG266" s="9"/>
      <c r="BKH266" s="9"/>
      <c r="BKI266" s="9"/>
      <c r="BKJ266" s="9"/>
      <c r="BKK266" s="9"/>
      <c r="BKL266" s="9"/>
      <c r="BKM266" s="9"/>
      <c r="BKN266" s="9"/>
      <c r="BKO266" s="9"/>
      <c r="BKP266" s="9"/>
      <c r="BKQ266" s="9"/>
      <c r="BKR266" s="9"/>
      <c r="BKS266" s="9"/>
      <c r="BKT266" s="9"/>
      <c r="BKU266" s="9"/>
      <c r="BKV266" s="9"/>
      <c r="BKW266" s="9"/>
      <c r="BKX266" s="9"/>
      <c r="BKY266" s="9"/>
      <c r="BKZ266" s="9"/>
      <c r="BLA266" s="9"/>
      <c r="BLB266" s="9"/>
      <c r="BLC266" s="9"/>
      <c r="BLD266" s="9"/>
      <c r="BLE266" s="9"/>
      <c r="BLF266" s="9"/>
      <c r="BLG266" s="9"/>
      <c r="BLH266" s="9"/>
      <c r="BLI266" s="9"/>
      <c r="BLJ266" s="9"/>
      <c r="BLK266" s="9"/>
      <c r="BLL266" s="9"/>
      <c r="BLM266" s="9"/>
      <c r="BLN266" s="9"/>
      <c r="BLO266" s="9"/>
      <c r="BLP266" s="9"/>
      <c r="BLQ266" s="9"/>
      <c r="BLR266" s="9"/>
      <c r="BLS266" s="9"/>
      <c r="BLT266" s="9"/>
      <c r="BLU266" s="9"/>
      <c r="BLV266" s="9"/>
      <c r="BLW266" s="9"/>
      <c r="BLX266" s="9"/>
      <c r="BLY266" s="9"/>
      <c r="BLZ266" s="9"/>
      <c r="BMA266" s="9"/>
      <c r="BMB266" s="9"/>
      <c r="BMC266" s="9"/>
      <c r="BMD266" s="9"/>
      <c r="BME266" s="9"/>
      <c r="BMF266" s="9"/>
      <c r="BMG266" s="9"/>
      <c r="BMH266" s="9"/>
      <c r="BMI266" s="9"/>
      <c r="BMJ266" s="9"/>
      <c r="BMK266" s="9"/>
      <c r="BML266" s="9"/>
      <c r="BMM266" s="9"/>
      <c r="BMN266" s="9"/>
      <c r="BMO266" s="9"/>
      <c r="BMP266" s="9"/>
      <c r="BMQ266" s="9"/>
      <c r="BMR266" s="9"/>
      <c r="BMS266" s="9"/>
      <c r="BMT266" s="9"/>
      <c r="BMU266" s="9"/>
      <c r="BMV266" s="9"/>
      <c r="BMW266" s="9"/>
      <c r="BMX266" s="9"/>
      <c r="BMY266" s="9"/>
      <c r="BMZ266" s="9"/>
      <c r="BNA266" s="9"/>
      <c r="BNB266" s="9"/>
      <c r="BNC266" s="9"/>
      <c r="BND266" s="9"/>
    </row>
    <row r="267" ht="14.25" customHeight="1">
      <c r="A267" s="9">
        <v>9.0</v>
      </c>
      <c r="B267" s="9" t="s">
        <v>11947</v>
      </c>
      <c r="C267" s="9" t="s">
        <v>11948</v>
      </c>
      <c r="D267" s="9" t="s">
        <v>11948</v>
      </c>
      <c r="E267" s="9"/>
      <c r="F267" s="9">
        <v>21.0</v>
      </c>
      <c r="G267" s="9" t="s">
        <v>14069</v>
      </c>
      <c r="H267" s="9"/>
      <c r="I267" s="9"/>
      <c r="J267" s="9"/>
      <c r="K267" s="9"/>
      <c r="L267" s="9">
        <v>20.0</v>
      </c>
      <c r="M267" s="9">
        <v>1.0</v>
      </c>
      <c r="N267" s="9"/>
      <c r="O267" s="9"/>
      <c r="P267" s="9">
        <v>0.0</v>
      </c>
      <c r="Q267" s="9" t="s">
        <v>14070</v>
      </c>
      <c r="R267" s="9"/>
      <c r="S267" s="9" t="s">
        <v>3641</v>
      </c>
      <c r="T267" s="9" t="s">
        <v>3640</v>
      </c>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F267" s="9"/>
      <c r="DG267" s="9"/>
      <c r="DH267" s="9"/>
      <c r="DI267" s="9"/>
      <c r="DJ267" s="9"/>
      <c r="DK267" s="9"/>
      <c r="DL267" s="9"/>
      <c r="DM267" s="9"/>
      <c r="DN267" s="9"/>
      <c r="DO267" s="9"/>
      <c r="DP267" s="9"/>
      <c r="DQ267" s="9"/>
      <c r="DR267" s="9"/>
      <c r="DS267" s="9"/>
      <c r="DT267" s="9"/>
      <c r="DU267" s="9"/>
      <c r="DV267" s="9"/>
      <c r="DW267" s="9"/>
      <c r="DX267" s="9"/>
      <c r="DY267" s="9"/>
      <c r="DZ267" s="9"/>
      <c r="EA267" s="9"/>
      <c r="EB267" s="9"/>
      <c r="EC267" s="9"/>
      <c r="ED267" s="9"/>
      <c r="EE267" s="9"/>
      <c r="EF267" s="9"/>
      <c r="EG267" s="9"/>
      <c r="EH267" s="9"/>
      <c r="EI267" s="9"/>
      <c r="EJ267" s="9"/>
      <c r="EK267" s="9"/>
      <c r="EL267" s="9"/>
      <c r="EM267" s="9"/>
      <c r="EN267" s="9"/>
      <c r="EO267" s="9"/>
      <c r="EP267" s="9"/>
      <c r="EQ267" s="9"/>
      <c r="ER267" s="9"/>
      <c r="ES267" s="9"/>
      <c r="ET267" s="9"/>
      <c r="EU267" s="9"/>
      <c r="EV267" s="9"/>
      <c r="EW267" s="9"/>
      <c r="EX267" s="9"/>
      <c r="EY267" s="9"/>
      <c r="EZ267" s="9"/>
      <c r="FA267" s="9"/>
      <c r="FB267" s="9"/>
      <c r="FC267" s="9"/>
      <c r="FD267" s="9"/>
      <c r="FE267" s="9"/>
      <c r="FF267" s="9"/>
      <c r="FG267" s="9"/>
      <c r="FH267" s="9"/>
      <c r="FI267" s="9"/>
      <c r="FJ267" s="9"/>
      <c r="FK267" s="9"/>
      <c r="FL267" s="9"/>
      <c r="FM267" s="9"/>
      <c r="FN267" s="9"/>
      <c r="FO267" s="9"/>
      <c r="FP267" s="9"/>
      <c r="FQ267" s="9"/>
      <c r="FR267" s="9"/>
      <c r="FS267" s="9"/>
      <c r="FT267" s="9"/>
      <c r="FU267" s="9"/>
      <c r="FV267" s="9"/>
      <c r="FW267" s="9"/>
      <c r="FX267" s="9"/>
      <c r="FY267" s="9"/>
      <c r="FZ267" s="9"/>
      <c r="GA267" s="9"/>
      <c r="GB267" s="9"/>
      <c r="GC267" s="9"/>
      <c r="GD267" s="9"/>
      <c r="GE267" s="9"/>
      <c r="GF267" s="9"/>
      <c r="GG267" s="9"/>
      <c r="GH267" s="9"/>
      <c r="GI267" s="9"/>
      <c r="GJ267" s="9"/>
      <c r="GK267" s="9"/>
      <c r="GL267" s="9"/>
      <c r="GM267" s="9"/>
      <c r="GN267" s="9"/>
      <c r="GO267" s="9"/>
      <c r="GP267" s="9"/>
      <c r="GQ267" s="9"/>
      <c r="GR267" s="9"/>
      <c r="GS267" s="9"/>
      <c r="GT267" s="9"/>
      <c r="GU267" s="9"/>
      <c r="GV267" s="9"/>
      <c r="GW267" s="9"/>
      <c r="GX267" s="9"/>
      <c r="GY267" s="9"/>
      <c r="GZ267" s="9"/>
      <c r="HA267" s="9"/>
      <c r="HB267" s="9"/>
      <c r="HC267" s="9"/>
      <c r="HD267" s="9"/>
      <c r="HE267" s="9"/>
      <c r="HF267" s="9"/>
      <c r="HG267" s="9"/>
      <c r="HH267" s="9"/>
      <c r="HI267" s="9"/>
      <c r="HJ267" s="9"/>
      <c r="HK267" s="9"/>
      <c r="HL267" s="9"/>
      <c r="HM267" s="9"/>
      <c r="HN267" s="9"/>
      <c r="HO267" s="9"/>
      <c r="HP267" s="9"/>
      <c r="HQ267" s="9"/>
      <c r="HR267" s="9"/>
      <c r="HS267" s="9"/>
      <c r="HT267" s="9"/>
      <c r="HU267" s="9"/>
      <c r="HV267" s="9"/>
      <c r="HW267" s="9"/>
      <c r="HX267" s="9"/>
      <c r="HY267" s="9"/>
      <c r="HZ267" s="9"/>
      <c r="IA267" s="9"/>
      <c r="IB267" s="9"/>
      <c r="IC267" s="9"/>
      <c r="ID267" s="9"/>
      <c r="IE267" s="9"/>
      <c r="IF267" s="9"/>
      <c r="IG267" s="9"/>
      <c r="IH267" s="9"/>
      <c r="II267" s="9"/>
      <c r="IJ267" s="9"/>
      <c r="IK267" s="9"/>
      <c r="IL267" s="9"/>
      <c r="IM267" s="9"/>
      <c r="IN267" s="9"/>
      <c r="IO267" s="9"/>
      <c r="IP267" s="9"/>
      <c r="IQ267" s="9"/>
      <c r="IR267" s="9"/>
      <c r="IS267" s="9"/>
      <c r="IT267" s="9"/>
      <c r="IU267" s="9"/>
      <c r="IV267" s="9"/>
      <c r="IW267" s="9"/>
      <c r="IX267" s="9"/>
      <c r="IY267" s="9"/>
      <c r="IZ267" s="9"/>
      <c r="JA267" s="9"/>
      <c r="JB267" s="9"/>
      <c r="JC267" s="9"/>
      <c r="JD267" s="9"/>
      <c r="JE267" s="9"/>
      <c r="JF267" s="9"/>
      <c r="JG267" s="9"/>
      <c r="JH267" s="9"/>
      <c r="JI267" s="9"/>
      <c r="JJ267" s="9"/>
      <c r="JK267" s="9"/>
      <c r="JL267" s="9"/>
      <c r="JM267" s="9"/>
      <c r="JN267" s="9"/>
      <c r="JO267" s="9"/>
      <c r="JP267" s="9"/>
      <c r="JQ267" s="9"/>
      <c r="JR267" s="9"/>
      <c r="JS267" s="9"/>
      <c r="JT267" s="9"/>
      <c r="JU267" s="9"/>
      <c r="JV267" s="9"/>
      <c r="JW267" s="9"/>
      <c r="JX267" s="9"/>
      <c r="JY267" s="9"/>
      <c r="JZ267" s="9"/>
      <c r="KA267" s="9"/>
      <c r="KB267" s="9"/>
      <c r="KC267" s="9"/>
      <c r="KD267" s="9"/>
      <c r="KE267" s="9"/>
      <c r="KF267" s="9"/>
      <c r="KG267" s="9"/>
      <c r="KH267" s="9"/>
      <c r="KI267" s="9"/>
      <c r="KJ267" s="9"/>
      <c r="KK267" s="9"/>
      <c r="KL267" s="9"/>
      <c r="KM267" s="9"/>
      <c r="KN267" s="9"/>
      <c r="KO267" s="9"/>
      <c r="KP267" s="9"/>
      <c r="KQ267" s="9"/>
      <c r="KR267" s="9"/>
      <c r="KS267" s="9"/>
      <c r="KT267" s="9"/>
      <c r="KU267" s="9"/>
      <c r="KV267" s="9"/>
      <c r="KW267" s="9"/>
      <c r="KX267" s="9"/>
      <c r="KY267" s="9"/>
      <c r="KZ267" s="9"/>
      <c r="LA267" s="9"/>
      <c r="LB267" s="9"/>
      <c r="LC267" s="9"/>
      <c r="LD267" s="9"/>
      <c r="LE267" s="9"/>
      <c r="LF267" s="9"/>
      <c r="LG267" s="9"/>
      <c r="LH267" s="9"/>
      <c r="LI267" s="9"/>
      <c r="LJ267" s="9"/>
      <c r="LK267" s="9"/>
      <c r="LL267" s="9"/>
      <c r="LM267" s="9"/>
      <c r="LN267" s="9"/>
      <c r="LO267" s="9"/>
      <c r="LP267" s="9"/>
      <c r="LQ267" s="9"/>
      <c r="LR267" s="9"/>
      <c r="LS267" s="9"/>
      <c r="LT267" s="9"/>
      <c r="LU267" s="9"/>
      <c r="LV267" s="9"/>
      <c r="LW267" s="9"/>
      <c r="LX267" s="9"/>
      <c r="LY267" s="9"/>
      <c r="LZ267" s="9"/>
      <c r="MA267" s="9"/>
      <c r="MB267" s="9"/>
      <c r="MC267" s="9"/>
      <c r="MD267" s="9"/>
      <c r="ME267" s="9"/>
      <c r="MF267" s="9"/>
      <c r="MG267" s="9"/>
      <c r="MH267" s="9"/>
      <c r="MI267" s="9"/>
      <c r="MJ267" s="9"/>
      <c r="MK267" s="9"/>
      <c r="ML267" s="9"/>
      <c r="MM267" s="9"/>
      <c r="MN267" s="9"/>
      <c r="MO267" s="9"/>
      <c r="MP267" s="9"/>
      <c r="MQ267" s="9"/>
      <c r="MR267" s="9"/>
      <c r="MS267" s="9"/>
      <c r="MT267" s="9"/>
      <c r="MU267" s="9"/>
      <c r="MV267" s="9"/>
      <c r="MW267" s="9"/>
      <c r="MX267" s="9"/>
      <c r="MY267" s="9"/>
      <c r="MZ267" s="9"/>
      <c r="NA267" s="9"/>
      <c r="NB267" s="9"/>
      <c r="NC267" s="9"/>
      <c r="ND267" s="9"/>
      <c r="NE267" s="9"/>
      <c r="NF267" s="9"/>
      <c r="NG267" s="9"/>
      <c r="NH267" s="9"/>
      <c r="NI267" s="9"/>
      <c r="NJ267" s="9"/>
      <c r="NK267" s="9"/>
      <c r="NL267" s="9"/>
      <c r="NM267" s="9"/>
      <c r="NN267" s="9"/>
      <c r="NO267" s="9"/>
      <c r="NP267" s="9"/>
      <c r="NQ267" s="9"/>
      <c r="NR267" s="9"/>
      <c r="NS267" s="9"/>
      <c r="NT267" s="9"/>
      <c r="NU267" s="9"/>
      <c r="NV267" s="9"/>
      <c r="NW267" s="9"/>
      <c r="NX267" s="9"/>
      <c r="NY267" s="9"/>
      <c r="NZ267" s="9"/>
      <c r="OA267" s="9"/>
      <c r="OB267" s="9"/>
      <c r="OC267" s="9"/>
      <c r="OD267" s="9"/>
      <c r="OE267" s="9"/>
      <c r="OF267" s="9"/>
      <c r="OG267" s="9"/>
      <c r="OH267" s="9"/>
      <c r="OI267" s="9"/>
      <c r="OJ267" s="9"/>
      <c r="OK267" s="9"/>
      <c r="OL267" s="9"/>
      <c r="OM267" s="9"/>
      <c r="ON267" s="9"/>
      <c r="OO267" s="9"/>
      <c r="OP267" s="9"/>
      <c r="OQ267" s="9"/>
      <c r="OR267" s="9"/>
      <c r="OS267" s="9"/>
      <c r="OT267" s="9"/>
      <c r="OU267" s="9"/>
      <c r="OV267" s="9"/>
      <c r="OW267" s="9"/>
      <c r="OX267" s="9"/>
      <c r="OY267" s="9"/>
      <c r="OZ267" s="9"/>
      <c r="PA267" s="9"/>
      <c r="PB267" s="9"/>
      <c r="PC267" s="9"/>
      <c r="PD267" s="9"/>
      <c r="PE267" s="9"/>
      <c r="PF267" s="9"/>
      <c r="PG267" s="9"/>
      <c r="PH267" s="9"/>
      <c r="PI267" s="9"/>
      <c r="PJ267" s="9"/>
      <c r="PK267" s="9"/>
      <c r="PL267" s="9"/>
      <c r="PM267" s="9"/>
      <c r="PN267" s="9"/>
      <c r="PO267" s="9"/>
      <c r="PP267" s="9"/>
      <c r="PQ267" s="9"/>
      <c r="PR267" s="9"/>
      <c r="PS267" s="9"/>
      <c r="PT267" s="9"/>
      <c r="PU267" s="9"/>
      <c r="PV267" s="9"/>
      <c r="PW267" s="9"/>
      <c r="PX267" s="9"/>
      <c r="PY267" s="9"/>
      <c r="PZ267" s="9"/>
      <c r="QA267" s="9"/>
      <c r="QB267" s="9"/>
      <c r="QC267" s="9"/>
      <c r="QD267" s="9"/>
      <c r="QE267" s="9"/>
      <c r="QF267" s="9"/>
      <c r="QG267" s="9"/>
      <c r="QH267" s="9"/>
      <c r="QI267" s="9"/>
      <c r="QJ267" s="9"/>
      <c r="QK267" s="9"/>
      <c r="QL267" s="9"/>
      <c r="QM267" s="9"/>
      <c r="QN267" s="9"/>
      <c r="QO267" s="9"/>
      <c r="QP267" s="9"/>
      <c r="QQ267" s="9"/>
      <c r="QR267" s="9"/>
      <c r="QS267" s="9"/>
      <c r="QT267" s="9"/>
      <c r="QU267" s="9"/>
      <c r="QV267" s="9"/>
      <c r="QW267" s="9"/>
      <c r="QX267" s="9"/>
      <c r="QY267" s="9"/>
      <c r="QZ267" s="9"/>
      <c r="RA267" s="9"/>
      <c r="RB267" s="9"/>
      <c r="RC267" s="9"/>
      <c r="RD267" s="9"/>
      <c r="RE267" s="9"/>
      <c r="RF267" s="9"/>
      <c r="RG267" s="9"/>
      <c r="RH267" s="9"/>
      <c r="RI267" s="9"/>
      <c r="RJ267" s="9"/>
      <c r="RK267" s="9"/>
      <c r="RL267" s="9"/>
      <c r="RM267" s="9"/>
      <c r="RN267" s="9"/>
      <c r="RO267" s="9"/>
      <c r="RP267" s="9"/>
      <c r="RQ267" s="9"/>
      <c r="RR267" s="9"/>
      <c r="RS267" s="9"/>
      <c r="RT267" s="9"/>
      <c r="RU267" s="9"/>
      <c r="RV267" s="9"/>
      <c r="RW267" s="9"/>
      <c r="RX267" s="9"/>
      <c r="RY267" s="9"/>
      <c r="RZ267" s="9"/>
      <c r="SA267" s="9"/>
      <c r="SB267" s="9"/>
      <c r="SC267" s="9"/>
      <c r="SD267" s="9"/>
      <c r="SE267" s="9"/>
      <c r="SF267" s="9"/>
      <c r="SG267" s="9"/>
      <c r="SH267" s="9"/>
      <c r="SI267" s="9"/>
      <c r="SJ267" s="9"/>
      <c r="SK267" s="9"/>
      <c r="SL267" s="9"/>
      <c r="SM267" s="9"/>
      <c r="SN267" s="9"/>
      <c r="SO267" s="9"/>
      <c r="SP267" s="9"/>
      <c r="SQ267" s="9"/>
      <c r="SR267" s="9"/>
      <c r="SS267" s="9"/>
      <c r="ST267" s="9"/>
      <c r="SU267" s="9"/>
      <c r="SV267" s="9"/>
      <c r="SW267" s="9"/>
      <c r="SX267" s="9"/>
      <c r="SY267" s="9"/>
      <c r="SZ267" s="9"/>
      <c r="TA267" s="9"/>
      <c r="TB267" s="9"/>
      <c r="TC267" s="9"/>
      <c r="TD267" s="9"/>
      <c r="TE267" s="9"/>
      <c r="TF267" s="9"/>
      <c r="TG267" s="9"/>
      <c r="TH267" s="9"/>
      <c r="TI267" s="9"/>
      <c r="TJ267" s="9"/>
      <c r="TK267" s="9"/>
      <c r="TL267" s="9"/>
      <c r="TM267" s="9"/>
      <c r="TN267" s="9"/>
      <c r="TO267" s="9"/>
      <c r="ANB267" s="9"/>
      <c r="ANC267" s="9"/>
      <c r="AND267" s="9"/>
      <c r="ANE267" s="9"/>
      <c r="ANF267" s="9"/>
      <c r="ANG267" s="9"/>
      <c r="ANH267" s="9"/>
      <c r="ANI267" s="9"/>
      <c r="ANJ267" s="9"/>
      <c r="ANK267" s="9"/>
      <c r="ANL267" s="9"/>
      <c r="ANM267" s="9"/>
      <c r="ANN267" s="9"/>
      <c r="ANO267" s="9"/>
      <c r="ANP267" s="9"/>
      <c r="ANQ267" s="9"/>
      <c r="ANR267" s="9"/>
      <c r="ANS267" s="9"/>
      <c r="ANT267" s="9"/>
      <c r="ANU267" s="9"/>
      <c r="ANV267" s="9"/>
      <c r="ANW267" s="9"/>
      <c r="ANX267" s="9"/>
      <c r="ANY267" s="9"/>
      <c r="ANZ267" s="9"/>
      <c r="AOA267" s="9"/>
      <c r="AOB267" s="9"/>
      <c r="AOC267" s="9"/>
      <c r="AOD267" s="9"/>
      <c r="AOE267" s="9"/>
      <c r="AOF267" s="9"/>
      <c r="AOG267" s="9"/>
      <c r="AOH267" s="9"/>
      <c r="AOI267" s="9"/>
      <c r="AOJ267" s="9"/>
      <c r="AOK267" s="9"/>
      <c r="AOL267" s="9"/>
      <c r="AOM267" s="9"/>
      <c r="AON267" s="9"/>
      <c r="AOO267" s="9"/>
      <c r="AOP267" s="9"/>
      <c r="AOQ267" s="9"/>
      <c r="AOR267" s="9"/>
      <c r="AOS267" s="9"/>
      <c r="AOT267" s="9"/>
      <c r="AOU267" s="9"/>
      <c r="AOV267" s="9"/>
      <c r="AOW267" s="9"/>
      <c r="AOX267" s="9"/>
      <c r="AOY267" s="9"/>
      <c r="AOZ267" s="9"/>
      <c r="APA267" s="9"/>
      <c r="APB267" s="9"/>
      <c r="APC267" s="9"/>
      <c r="APD267" s="9"/>
      <c r="APE267" s="9"/>
      <c r="APF267" s="9"/>
      <c r="APG267" s="9"/>
      <c r="APH267" s="9"/>
      <c r="API267" s="9"/>
      <c r="APJ267" s="9"/>
      <c r="APK267" s="9"/>
      <c r="APL267" s="9"/>
      <c r="APM267" s="9"/>
      <c r="APN267" s="9"/>
      <c r="APO267" s="9"/>
      <c r="APP267" s="9"/>
      <c r="APQ267" s="9"/>
      <c r="APR267" s="9"/>
      <c r="APS267" s="9"/>
      <c r="APT267" s="9"/>
      <c r="APU267" s="9"/>
      <c r="APV267" s="9"/>
      <c r="APW267" s="9"/>
      <c r="APX267" s="9"/>
      <c r="APY267" s="9"/>
      <c r="APZ267" s="9"/>
      <c r="AQA267" s="9"/>
      <c r="AQB267" s="9"/>
      <c r="AQC267" s="9"/>
      <c r="AQD267" s="9"/>
      <c r="AQE267" s="9"/>
      <c r="AQF267" s="9"/>
      <c r="AQG267" s="9"/>
      <c r="AQH267" s="9"/>
      <c r="AQI267" s="9"/>
      <c r="AQJ267" s="9"/>
      <c r="AQK267" s="9"/>
      <c r="AQL267" s="9"/>
      <c r="AQM267" s="9"/>
      <c r="AQN267" s="9"/>
      <c r="AQO267" s="9"/>
      <c r="AQP267" s="9"/>
      <c r="AQQ267" s="9"/>
      <c r="AQR267" s="9"/>
      <c r="AQS267" s="9"/>
      <c r="AQT267" s="9"/>
      <c r="AQU267" s="9"/>
      <c r="AQV267" s="9"/>
      <c r="AQW267" s="9"/>
      <c r="AQX267" s="9"/>
      <c r="AQY267" s="9"/>
      <c r="AQZ267" s="9"/>
      <c r="ARA267" s="9"/>
      <c r="ARB267" s="9"/>
      <c r="ARC267" s="9"/>
      <c r="ARD267" s="9"/>
      <c r="ARE267" s="9"/>
      <c r="ARF267" s="9"/>
      <c r="ARG267" s="9"/>
      <c r="ARH267" s="9"/>
      <c r="ARI267" s="9"/>
      <c r="ARJ267" s="9"/>
      <c r="ARK267" s="9"/>
      <c r="ARL267" s="9"/>
      <c r="ARM267" s="9"/>
      <c r="ARN267" s="9"/>
      <c r="ARO267" s="9"/>
      <c r="ARP267" s="9"/>
      <c r="ARQ267" s="9"/>
      <c r="ARR267" s="9"/>
      <c r="ARS267" s="9"/>
      <c r="ART267" s="9"/>
      <c r="ARU267" s="9"/>
      <c r="ARV267" s="9"/>
      <c r="ARW267" s="9"/>
      <c r="ARX267" s="9"/>
      <c r="ARY267" s="9"/>
      <c r="ARZ267" s="9"/>
      <c r="ASA267" s="9"/>
      <c r="ASB267" s="9"/>
      <c r="ASC267" s="9"/>
      <c r="ASD267" s="9"/>
      <c r="ASE267" s="9"/>
      <c r="ASF267" s="9"/>
      <c r="ASG267" s="9"/>
      <c r="ASH267" s="9"/>
      <c r="ASI267" s="9"/>
      <c r="ASJ267" s="9"/>
      <c r="ASK267" s="9"/>
      <c r="ASL267" s="9"/>
      <c r="ASM267" s="9"/>
      <c r="ASN267" s="9"/>
      <c r="ASO267" s="9"/>
      <c r="ASP267" s="9"/>
      <c r="ASQ267" s="9"/>
      <c r="ASR267" s="9"/>
      <c r="ASS267" s="9"/>
      <c r="AST267" s="9"/>
      <c r="ASU267" s="9"/>
      <c r="ASV267" s="9"/>
      <c r="ASW267" s="9"/>
      <c r="ASX267" s="9"/>
      <c r="ASY267" s="9"/>
      <c r="ASZ267" s="9"/>
      <c r="ATA267" s="9"/>
      <c r="ATB267" s="9"/>
      <c r="ATC267" s="9"/>
      <c r="ATD267" s="9"/>
      <c r="ATE267" s="9"/>
      <c r="ATF267" s="9"/>
      <c r="ATG267" s="9"/>
      <c r="ATH267" s="9"/>
      <c r="ATI267" s="9"/>
      <c r="ATJ267" s="9"/>
      <c r="ATK267" s="9"/>
      <c r="ATL267" s="9"/>
      <c r="ATM267" s="9"/>
      <c r="ATN267" s="9"/>
      <c r="ATO267" s="9"/>
      <c r="ATP267" s="9"/>
      <c r="ATQ267" s="9"/>
      <c r="ATR267" s="9"/>
      <c r="ATS267" s="9"/>
      <c r="ATT267" s="9"/>
      <c r="ATU267" s="9"/>
      <c r="ATV267" s="9"/>
      <c r="ATW267" s="9"/>
      <c r="ATX267" s="9"/>
      <c r="ATY267" s="9" t="s">
        <v>5691</v>
      </c>
      <c r="ATZ267" s="9" t="s">
        <v>5691</v>
      </c>
      <c r="AUA267" s="9" t="s">
        <v>14071</v>
      </c>
      <c r="AUB267" s="9"/>
      <c r="AUC267" s="9"/>
      <c r="AUD267" s="9"/>
      <c r="AUE267" s="9"/>
      <c r="AUF267" s="9"/>
      <c r="AUG267" s="9"/>
      <c r="AUH267" s="9"/>
      <c r="AUI267" s="9"/>
      <c r="AUJ267" s="9"/>
      <c r="AUK267" s="9"/>
      <c r="AUL267" s="9"/>
      <c r="AUM267" s="9"/>
      <c r="AUN267" s="9"/>
      <c r="AUO267" s="9"/>
      <c r="AUP267" s="9"/>
      <c r="AUQ267" s="9"/>
      <c r="AUR267" s="9"/>
      <c r="AUS267" s="9"/>
      <c r="AUT267" s="9"/>
      <c r="AUU267" s="9"/>
      <c r="AUV267" s="9"/>
      <c r="AUW267" s="9"/>
      <c r="AUX267" s="9"/>
      <c r="AUY267" s="9"/>
      <c r="AUZ267" s="9"/>
      <c r="AVA267" s="9"/>
      <c r="AVB267" s="9"/>
      <c r="AVC267" s="9"/>
      <c r="AVD267" s="9"/>
      <c r="AVE267" s="9"/>
      <c r="AVF267" s="9"/>
      <c r="AVG267" s="9"/>
      <c r="AVH267" s="9"/>
      <c r="AVI267" s="9"/>
      <c r="AVJ267" s="9"/>
      <c r="AVK267" s="9" t="s">
        <v>14072</v>
      </c>
      <c r="AVL267" s="9"/>
      <c r="AVM267" s="9"/>
      <c r="AVN267" s="9"/>
      <c r="AVO267" s="9"/>
      <c r="AVP267" s="9"/>
      <c r="AVQ267" s="9"/>
      <c r="AVR267" s="9"/>
      <c r="AVS267" s="9"/>
      <c r="AVT267" s="9"/>
      <c r="AVU267" s="9"/>
      <c r="AVV267" s="9"/>
      <c r="AVW267" s="9"/>
      <c r="AVX267" s="9"/>
      <c r="AVY267" s="9"/>
      <c r="AVZ267" s="9"/>
      <c r="AWA267" s="9"/>
      <c r="AWB267" s="9"/>
      <c r="AWC267" s="9"/>
      <c r="AWD267" s="9"/>
      <c r="AWE267" s="9"/>
      <c r="AWF267" s="9"/>
      <c r="AWG267" s="9"/>
      <c r="AWH267" s="9"/>
      <c r="AWI267" s="9"/>
      <c r="AWJ267" s="9"/>
      <c r="AWK267" s="9"/>
      <c r="AWL267" s="9"/>
      <c r="AWM267" s="9"/>
      <c r="AWN267" s="9"/>
      <c r="AWO267" s="9"/>
      <c r="AWP267" s="9"/>
      <c r="AWQ267" s="9"/>
      <c r="AWR267" s="9"/>
      <c r="AWS267" s="9"/>
      <c r="AWT267" s="9"/>
      <c r="AWU267" s="9"/>
      <c r="AWV267" s="9"/>
      <c r="AWW267" s="9"/>
      <c r="AWX267" s="9"/>
      <c r="AWY267" s="9"/>
      <c r="AWZ267" s="9"/>
      <c r="AXA267" s="9"/>
      <c r="AXB267" s="9" t="s">
        <v>14073</v>
      </c>
      <c r="AXC267" s="9"/>
      <c r="AXD267" s="9"/>
      <c r="AXE267" s="9"/>
      <c r="AXF267" s="9"/>
      <c r="AXG267" s="9"/>
      <c r="AXH267" s="9"/>
      <c r="AXI267" s="9"/>
      <c r="AXJ267" s="9"/>
      <c r="AXK267" s="9">
        <v>526.0</v>
      </c>
      <c r="AXL267" s="9" t="s">
        <v>3642</v>
      </c>
      <c r="AXM267" s="9">
        <v>526.0</v>
      </c>
      <c r="AXN267" s="9"/>
      <c r="AXO267" s="9"/>
      <c r="AXP267" s="9"/>
      <c r="AXQ267" s="9"/>
      <c r="AXR267" s="9"/>
      <c r="AXS267" s="9"/>
      <c r="AXT267" s="9"/>
      <c r="AXU267" s="9"/>
      <c r="AXV267" s="9"/>
      <c r="AXW267" s="9"/>
      <c r="AXX267" s="9"/>
      <c r="AXY267" s="9"/>
      <c r="AXZ267" s="9"/>
      <c r="AYA267" s="9"/>
      <c r="AYB267" s="9"/>
      <c r="AYC267" s="9"/>
      <c r="AYD267" s="9" t="s">
        <v>3642</v>
      </c>
      <c r="AYE267" s="9"/>
      <c r="AYF267" s="9"/>
      <c r="AYG267" s="9"/>
      <c r="AYH267" s="9" t="s">
        <v>14074</v>
      </c>
      <c r="AYI267" s="9"/>
      <c r="AYJ267" s="9"/>
      <c r="AYK267" s="9"/>
      <c r="AYL267" s="9"/>
      <c r="AYM267" s="9"/>
      <c r="AYN267" s="9"/>
      <c r="AYO267" s="9"/>
      <c r="AYP267" s="9"/>
      <c r="AYQ267" s="9"/>
      <c r="AYR267" s="9"/>
      <c r="AYS267" s="9"/>
      <c r="AYT267" s="9"/>
      <c r="AYU267" s="9"/>
      <c r="AYV267" s="9"/>
      <c r="AYW267" s="9"/>
      <c r="AYX267" s="9"/>
      <c r="AYY267" s="9"/>
      <c r="AYZ267" s="9"/>
      <c r="AZA267" s="9"/>
      <c r="AZB267" s="9"/>
      <c r="AZC267" s="9"/>
      <c r="AZD267" s="9"/>
      <c r="AZE267" s="9"/>
      <c r="AZF267" s="9"/>
      <c r="AZG267" s="9"/>
      <c r="AZH267" s="9"/>
      <c r="AZI267" s="9"/>
      <c r="AZJ267" s="9"/>
      <c r="AZK267" s="9"/>
      <c r="AZL267" s="9"/>
      <c r="AZM267" s="9"/>
      <c r="AZN267" s="9"/>
      <c r="AZO267" s="9"/>
      <c r="AZP267" s="9"/>
      <c r="AZQ267" s="9"/>
      <c r="AZR267" s="9"/>
      <c r="AZS267" s="9"/>
      <c r="AZT267" s="9"/>
      <c r="AZU267" s="9"/>
      <c r="AZV267" s="9"/>
      <c r="AZW267" s="9"/>
      <c r="AZX267" s="9"/>
      <c r="AZY267" s="9"/>
      <c r="AZZ267" s="9"/>
      <c r="BAA267" s="9"/>
      <c r="BAB267" s="9"/>
      <c r="BAC267" s="9"/>
      <c r="BAD267" s="9"/>
      <c r="BAE267" s="9"/>
      <c r="BAF267" s="9"/>
      <c r="BAG267" s="9"/>
      <c r="BAH267" s="9"/>
      <c r="BAI267" s="9"/>
      <c r="BAJ267" s="9"/>
      <c r="BAK267" s="9"/>
      <c r="BAL267" s="9"/>
      <c r="BAM267" s="9"/>
      <c r="BAN267" s="9"/>
      <c r="BAO267" s="9"/>
      <c r="BAP267" s="9"/>
      <c r="BAQ267" s="9"/>
      <c r="BAR267" s="9"/>
      <c r="BAS267" s="9"/>
      <c r="BAT267" s="9"/>
      <c r="BAU267" s="9"/>
      <c r="BAV267" s="9"/>
      <c r="BAW267" s="9"/>
      <c r="BAX267" s="9"/>
      <c r="BAY267" s="9"/>
      <c r="BAZ267" s="9"/>
      <c r="BBA267" s="9"/>
      <c r="BBB267" s="9"/>
      <c r="BBC267" s="9"/>
      <c r="BBD267" s="9"/>
      <c r="BBE267" s="9"/>
      <c r="BBF267" s="9"/>
      <c r="BBG267" s="9"/>
      <c r="BBH267" s="9"/>
      <c r="BBI267" s="9"/>
      <c r="BBJ267" s="9"/>
      <c r="BBK267" s="9"/>
      <c r="BBL267" s="9"/>
      <c r="BBM267" s="9"/>
      <c r="BBN267" s="9"/>
      <c r="BBO267" s="9"/>
      <c r="BBP267" s="9"/>
      <c r="BBQ267" s="9"/>
      <c r="BBR267" s="9"/>
      <c r="BBS267" s="9"/>
      <c r="BBT267" s="9"/>
      <c r="BBU267" s="9"/>
      <c r="BBV267" s="9"/>
      <c r="BBW267" s="9"/>
      <c r="BBX267" s="9"/>
      <c r="BBY267" s="9"/>
      <c r="BBZ267" s="9"/>
      <c r="BCA267" s="9"/>
      <c r="BCB267" s="9"/>
      <c r="BCC267" s="9"/>
      <c r="BCD267" s="9"/>
      <c r="BCE267" s="9"/>
      <c r="BCF267" s="9"/>
      <c r="BCG267" s="9"/>
      <c r="BCH267" s="9"/>
      <c r="BCI267" s="9"/>
      <c r="BCJ267" s="9"/>
      <c r="BCK267" s="9"/>
      <c r="BCL267" s="9"/>
      <c r="BCM267" s="9"/>
      <c r="BCN267" s="9"/>
      <c r="BCO267" s="9"/>
      <c r="BCP267" s="9"/>
      <c r="BCQ267" s="9"/>
      <c r="BCR267" s="9"/>
      <c r="BCS267" s="9"/>
      <c r="BCT267" s="9"/>
      <c r="BCU267" s="9"/>
      <c r="BCV267" s="9"/>
      <c r="BCW267" s="9"/>
      <c r="BCX267" s="9"/>
      <c r="BCY267" s="9"/>
      <c r="BCZ267" s="9"/>
      <c r="BDA267" s="9"/>
      <c r="BDB267" s="9"/>
      <c r="BDC267" s="9"/>
      <c r="BDD267" s="9"/>
      <c r="BDE267" s="9"/>
      <c r="BDF267" s="9"/>
      <c r="BDG267" s="9"/>
      <c r="BDH267" s="9"/>
      <c r="BDI267" s="9"/>
      <c r="BDJ267" s="9"/>
      <c r="BDK267" s="9"/>
      <c r="BDL267" s="9"/>
      <c r="BDM267" s="9"/>
      <c r="BDN267" s="9"/>
      <c r="BDO267" s="9"/>
      <c r="BDP267" s="9"/>
      <c r="BDQ267" s="9"/>
      <c r="BDR267" s="9"/>
      <c r="BDS267" s="9"/>
      <c r="BDT267" s="9"/>
      <c r="BDU267" s="9"/>
      <c r="BDV267" s="9"/>
      <c r="BDW267" s="9"/>
      <c r="BDX267" s="9"/>
      <c r="BDY267" s="9"/>
      <c r="BDZ267" s="9"/>
      <c r="BEA267" s="9"/>
      <c r="BEB267" s="9"/>
      <c r="BEC267" s="9"/>
      <c r="BED267" s="9"/>
      <c r="BEE267" s="9"/>
      <c r="BEF267" s="9"/>
      <c r="BEG267" s="9"/>
      <c r="BEH267" s="9"/>
      <c r="BEI267" s="9"/>
      <c r="BEJ267" s="9"/>
      <c r="BEK267" s="9"/>
      <c r="BEL267" s="9"/>
      <c r="BEM267" s="9"/>
      <c r="BEN267" s="9"/>
      <c r="BEO267" s="9"/>
      <c r="BEP267" s="9"/>
      <c r="BEQ267" s="9"/>
      <c r="BER267" s="9"/>
      <c r="BES267" s="9"/>
      <c r="BET267" s="9"/>
      <c r="BEU267" s="9"/>
      <c r="BEV267" s="9"/>
      <c r="BEW267" s="9"/>
      <c r="BEX267" s="9"/>
      <c r="BEY267" s="9"/>
      <c r="BEZ267" s="9"/>
      <c r="BFA267" s="9"/>
      <c r="BFB267" s="9"/>
      <c r="BFC267" s="9"/>
      <c r="BFD267" s="9"/>
      <c r="BFE267" s="9"/>
      <c r="BFF267" s="9"/>
      <c r="BFG267" s="9"/>
      <c r="BFH267" s="9"/>
      <c r="BFI267" s="9"/>
      <c r="BFJ267" s="9"/>
      <c r="BFK267" s="9"/>
      <c r="BFL267" s="9"/>
      <c r="BFM267" s="9"/>
      <c r="BFN267" s="9"/>
      <c r="BFO267" s="9"/>
      <c r="BFP267" s="9"/>
      <c r="BFQ267" s="9"/>
      <c r="BFR267" s="9"/>
      <c r="BFS267" s="9"/>
      <c r="BFT267" s="9"/>
      <c r="BFU267" s="9"/>
      <c r="BFV267" s="9"/>
      <c r="BFW267" s="9"/>
      <c r="BFX267" s="9"/>
      <c r="BFY267" s="9"/>
      <c r="BFZ267" s="9"/>
      <c r="BGA267" s="9"/>
      <c r="BGB267" s="9"/>
      <c r="BGC267" s="9"/>
      <c r="BGD267" s="9"/>
      <c r="BGE267" s="9"/>
      <c r="BGF267" s="9"/>
      <c r="BGG267" s="9"/>
      <c r="BGH267" s="9"/>
      <c r="BGI267" s="9"/>
      <c r="BGJ267" s="9"/>
      <c r="BGK267" s="9"/>
      <c r="BGL267" s="9"/>
      <c r="BGM267" s="9"/>
      <c r="BGN267" s="9"/>
      <c r="BGO267" s="9"/>
      <c r="BGP267" s="9"/>
      <c r="BGQ267" s="9"/>
      <c r="BGR267" s="9"/>
      <c r="BGS267" s="9"/>
      <c r="BGT267" s="9"/>
      <c r="BGU267" s="9"/>
      <c r="BGV267" s="9"/>
      <c r="BGW267" s="9"/>
      <c r="BGX267" s="9"/>
      <c r="BGY267" s="9"/>
      <c r="BGZ267" s="9"/>
      <c r="BHA267" s="9"/>
      <c r="BHB267" s="9"/>
      <c r="BHC267" s="9"/>
      <c r="BHD267" s="9"/>
      <c r="BHE267" s="9"/>
      <c r="BHF267" s="9"/>
      <c r="BHG267" s="9"/>
      <c r="BHH267" s="9"/>
      <c r="BHI267" s="9"/>
      <c r="BHJ267" s="9"/>
      <c r="BHK267" s="9"/>
      <c r="BHL267" s="9"/>
      <c r="BHM267" s="9"/>
      <c r="BHN267" s="9"/>
      <c r="BHO267" s="9"/>
      <c r="BHP267" s="9"/>
      <c r="BHQ267" s="9"/>
      <c r="BHR267" s="9"/>
      <c r="BHS267" s="9"/>
      <c r="BHT267" s="9"/>
      <c r="BHU267" s="9"/>
      <c r="BHV267" s="9"/>
      <c r="BHW267" s="9"/>
      <c r="BHX267" s="9"/>
      <c r="BHY267" s="9"/>
      <c r="BHZ267" s="9"/>
      <c r="BIA267" s="9"/>
      <c r="BIB267" s="9"/>
      <c r="BIC267" s="9"/>
      <c r="BID267" s="9"/>
      <c r="BIE267" s="9"/>
      <c r="BIF267" s="9"/>
      <c r="BIG267" s="9"/>
      <c r="BIH267" s="9"/>
      <c r="BII267" s="9"/>
      <c r="BIJ267" s="9"/>
      <c r="BIK267" s="9"/>
      <c r="BIL267" s="9"/>
      <c r="BIM267" s="9"/>
      <c r="BIN267" s="9"/>
      <c r="BIO267" s="9"/>
      <c r="BIP267" s="9"/>
      <c r="BIQ267" s="9"/>
      <c r="BIR267" s="9"/>
      <c r="BIS267" s="9"/>
      <c r="BIT267" s="9"/>
      <c r="BIU267" s="9"/>
      <c r="BIV267" s="9"/>
      <c r="BIW267" s="9"/>
      <c r="BIX267" s="9"/>
      <c r="BIY267" s="9"/>
      <c r="BIZ267" s="9"/>
      <c r="BJA267" s="9"/>
      <c r="BJB267" s="9"/>
      <c r="BJC267" s="9"/>
      <c r="BJD267" s="9"/>
      <c r="BJE267" s="9"/>
      <c r="BJF267" s="9"/>
      <c r="BJG267" s="9"/>
      <c r="BJH267" s="9"/>
      <c r="BJI267" s="9"/>
      <c r="BJJ267" s="9"/>
      <c r="BJK267" s="9"/>
      <c r="BJL267" s="9"/>
      <c r="BJM267" s="9"/>
      <c r="BJN267" s="9"/>
      <c r="BJO267" s="9"/>
      <c r="BJP267" s="9"/>
      <c r="BJQ267" s="9"/>
      <c r="BJR267" s="9"/>
      <c r="BJS267" s="9"/>
      <c r="BJT267" s="9"/>
      <c r="BJU267" s="9"/>
      <c r="BJV267" s="9"/>
      <c r="BJW267" s="9"/>
      <c r="BJX267" s="9"/>
      <c r="BJY267" s="9"/>
      <c r="BJZ267" s="9"/>
      <c r="BKA267" s="9"/>
      <c r="BKB267" s="9"/>
      <c r="BKC267" s="9"/>
      <c r="BKD267" s="9"/>
      <c r="BKE267" s="9"/>
      <c r="BKF267" s="9"/>
      <c r="BKG267" s="9"/>
      <c r="BKH267" s="9"/>
      <c r="BKI267" s="9"/>
      <c r="BKJ267" s="9"/>
      <c r="BKK267" s="9"/>
      <c r="BKL267" s="9"/>
      <c r="BKM267" s="9"/>
      <c r="BKN267" s="9"/>
      <c r="BKO267" s="9"/>
      <c r="BKP267" s="9"/>
      <c r="BKQ267" s="9"/>
      <c r="BKR267" s="9"/>
      <c r="BKS267" s="9"/>
      <c r="BKT267" s="9"/>
      <c r="BKU267" s="9"/>
      <c r="BKV267" s="9"/>
      <c r="BKW267" s="9"/>
      <c r="BKX267" s="9"/>
      <c r="BKY267" s="9"/>
      <c r="BKZ267" s="9"/>
      <c r="BLA267" s="9"/>
      <c r="BLB267" s="9"/>
      <c r="BLC267" s="9"/>
      <c r="BLD267" s="9"/>
      <c r="BLE267" s="9"/>
      <c r="BLF267" s="9"/>
      <c r="BLG267" s="9"/>
      <c r="BLH267" s="9"/>
      <c r="BLI267" s="9"/>
      <c r="BLJ267" s="9"/>
      <c r="BLK267" s="9"/>
      <c r="BLL267" s="9"/>
      <c r="BLM267" s="9"/>
      <c r="BLN267" s="9"/>
      <c r="BLO267" s="9"/>
      <c r="BLP267" s="9"/>
      <c r="BLQ267" s="9"/>
      <c r="BLR267" s="9"/>
      <c r="BLS267" s="9"/>
      <c r="BLT267" s="9"/>
      <c r="BLU267" s="9"/>
      <c r="BLV267" s="9"/>
      <c r="BLW267" s="9"/>
      <c r="BLX267" s="9"/>
      <c r="BLY267" s="9"/>
      <c r="BLZ267" s="9"/>
      <c r="BMA267" s="9"/>
      <c r="BMB267" s="9"/>
      <c r="BMC267" s="9"/>
      <c r="BMD267" s="9"/>
      <c r="BME267" s="9"/>
      <c r="BMF267" s="9"/>
      <c r="BMG267" s="9"/>
      <c r="BMH267" s="9"/>
      <c r="BMI267" s="9"/>
      <c r="BMJ267" s="9"/>
      <c r="BMK267" s="9"/>
      <c r="BML267" s="9"/>
      <c r="BMM267" s="9"/>
      <c r="BMN267" s="9"/>
      <c r="BMO267" s="9"/>
      <c r="BMP267" s="9"/>
      <c r="BMQ267" s="9"/>
      <c r="BMR267" s="9"/>
      <c r="BMS267" s="9"/>
      <c r="BMT267" s="9"/>
      <c r="BMU267" s="9"/>
      <c r="BMV267" s="9"/>
      <c r="BMW267" s="9"/>
      <c r="BMX267" s="9"/>
      <c r="BMY267" s="9"/>
      <c r="BMZ267" s="9"/>
      <c r="BNA267" s="9"/>
      <c r="BNB267" s="9"/>
      <c r="BNC267" s="9"/>
      <c r="BND267" s="9"/>
    </row>
    <row r="268" ht="14.25" customHeight="1">
      <c r="A268" s="9">
        <v>0.0</v>
      </c>
      <c r="B268" s="9" t="s">
        <v>11947</v>
      </c>
      <c r="C268" s="9" t="s">
        <v>11948</v>
      </c>
      <c r="D268" s="9" t="s">
        <v>11948</v>
      </c>
      <c r="E268" s="9"/>
      <c r="F268" s="9">
        <v>11.0</v>
      </c>
      <c r="G268" s="9" t="s">
        <v>14075</v>
      </c>
      <c r="H268" s="9"/>
      <c r="I268" s="9"/>
      <c r="J268" s="9"/>
      <c r="K268" s="9"/>
      <c r="L268" s="9">
        <v>11.0</v>
      </c>
      <c r="M268" s="9"/>
      <c r="N268" s="9"/>
      <c r="O268" s="9"/>
      <c r="P268" s="9">
        <v>1.0</v>
      </c>
      <c r="Q268" s="9" t="s">
        <v>14076</v>
      </c>
      <c r="R268" s="9"/>
      <c r="S268" s="9" t="s">
        <v>3645</v>
      </c>
      <c r="T268" s="9" t="s">
        <v>14077</v>
      </c>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c r="DA268" s="9"/>
      <c r="DB268" s="9"/>
      <c r="DC268" s="9"/>
      <c r="DD268" s="9"/>
      <c r="DE268" s="9"/>
      <c r="DF268" s="9"/>
      <c r="DG268" s="9"/>
      <c r="DH268" s="9"/>
      <c r="DI268" s="9"/>
      <c r="DJ268" s="9"/>
      <c r="DK268" s="9"/>
      <c r="DL268" s="9"/>
      <c r="DM268" s="9"/>
      <c r="DN268" s="9"/>
      <c r="DO268" s="9"/>
      <c r="DP268" s="9"/>
      <c r="DQ268" s="9"/>
      <c r="DR268" s="9"/>
      <c r="DS268" s="9"/>
      <c r="DT268" s="9"/>
      <c r="DU268" s="9"/>
      <c r="DV268" s="9"/>
      <c r="DW268" s="9"/>
      <c r="DX268" s="9"/>
      <c r="DY268" s="9"/>
      <c r="DZ268" s="9"/>
      <c r="EA268" s="9"/>
      <c r="EB268" s="9"/>
      <c r="EC268" s="9"/>
      <c r="ED268" s="9"/>
      <c r="EE268" s="9"/>
      <c r="EF268" s="9"/>
      <c r="EG268" s="9"/>
      <c r="EH268" s="9"/>
      <c r="EI268" s="9"/>
      <c r="EJ268" s="9"/>
      <c r="EK268" s="9"/>
      <c r="EL268" s="9"/>
      <c r="EM268" s="9"/>
      <c r="EN268" s="9"/>
      <c r="EO268" s="9"/>
      <c r="EP268" s="9"/>
      <c r="EQ268" s="9"/>
      <c r="ER268" s="9"/>
      <c r="ES268" s="9"/>
      <c r="ET268" s="9"/>
      <c r="EU268" s="9"/>
      <c r="EV268" s="9"/>
      <c r="EW268" s="9"/>
      <c r="EX268" s="9"/>
      <c r="EY268" s="9"/>
      <c r="EZ268" s="9"/>
      <c r="FA268" s="9"/>
      <c r="FB268" s="9"/>
      <c r="FC268" s="9"/>
      <c r="FD268" s="9"/>
      <c r="FE268" s="9"/>
      <c r="FF268" s="9"/>
      <c r="FG268" s="9"/>
      <c r="FH268" s="9"/>
      <c r="FI268" s="9"/>
      <c r="FJ268" s="9"/>
      <c r="FK268" s="9"/>
      <c r="FL268" s="9"/>
      <c r="FM268" s="9"/>
      <c r="FN268" s="9"/>
      <c r="FO268" s="9"/>
      <c r="FP268" s="9"/>
      <c r="FQ268" s="9"/>
      <c r="FR268" s="9"/>
      <c r="FS268" s="9"/>
      <c r="FT268" s="9"/>
      <c r="FU268" s="9"/>
      <c r="FV268" s="9"/>
      <c r="FW268" s="9"/>
      <c r="FX268" s="9"/>
      <c r="FY268" s="9"/>
      <c r="FZ268" s="9"/>
      <c r="GA268" s="9"/>
      <c r="GB268" s="9"/>
      <c r="GC268" s="9"/>
      <c r="GD268" s="9"/>
      <c r="GE268" s="9"/>
      <c r="GF268" s="9"/>
      <c r="GG268" s="9"/>
      <c r="GH268" s="9"/>
      <c r="GI268" s="9"/>
      <c r="GJ268" s="9"/>
      <c r="GK268" s="9"/>
      <c r="GL268" s="9"/>
      <c r="GM268" s="9"/>
      <c r="GN268" s="9"/>
      <c r="GO268" s="9"/>
      <c r="GP268" s="9"/>
      <c r="GQ268" s="9"/>
      <c r="GR268" s="9"/>
      <c r="GS268" s="9"/>
      <c r="GT268" s="9"/>
      <c r="GU268" s="9"/>
      <c r="GV268" s="9"/>
      <c r="GW268" s="9"/>
      <c r="GX268" s="9"/>
      <c r="GY268" s="9"/>
      <c r="GZ268" s="9"/>
      <c r="HA268" s="9"/>
      <c r="HB268" s="9"/>
      <c r="HC268" s="9"/>
      <c r="HD268" s="9"/>
      <c r="HE268" s="9"/>
      <c r="HF268" s="9"/>
      <c r="HG268" s="9"/>
      <c r="HH268" s="9"/>
      <c r="HI268" s="9"/>
      <c r="HJ268" s="9"/>
      <c r="HK268" s="9"/>
      <c r="HL268" s="9"/>
      <c r="HM268" s="9"/>
      <c r="HN268" s="9"/>
      <c r="HO268" s="9"/>
      <c r="HP268" s="9"/>
      <c r="HQ268" s="9"/>
      <c r="HR268" s="9"/>
      <c r="HS268" s="9"/>
      <c r="HT268" s="9"/>
      <c r="HU268" s="9"/>
      <c r="HV268" s="9"/>
      <c r="HW268" s="9"/>
      <c r="HX268" s="9"/>
      <c r="HY268" s="9"/>
      <c r="HZ268" s="9"/>
      <c r="IA268" s="9"/>
      <c r="IB268" s="9"/>
      <c r="IC268" s="9"/>
      <c r="ID268" s="9"/>
      <c r="IE268" s="9"/>
      <c r="IF268" s="9"/>
      <c r="IG268" s="9"/>
      <c r="IH268" s="9"/>
      <c r="II268" s="9"/>
      <c r="IJ268" s="9"/>
      <c r="IK268" s="9"/>
      <c r="IL268" s="9"/>
      <c r="IM268" s="9"/>
      <c r="IN268" s="9"/>
      <c r="IO268" s="9"/>
      <c r="IP268" s="9"/>
      <c r="IQ268" s="9"/>
      <c r="IR268" s="9"/>
      <c r="IS268" s="9"/>
      <c r="IT268" s="9"/>
      <c r="IU268" s="9"/>
      <c r="IV268" s="9"/>
      <c r="IW268" s="9"/>
      <c r="IX268" s="9"/>
      <c r="IY268" s="9"/>
      <c r="IZ268" s="9"/>
      <c r="JA268" s="9"/>
      <c r="JB268" s="9"/>
      <c r="JC268" s="9"/>
      <c r="JD268" s="9"/>
      <c r="JE268" s="9"/>
      <c r="JF268" s="9"/>
      <c r="JG268" s="9"/>
      <c r="JH268" s="9"/>
      <c r="JI268" s="9"/>
      <c r="JJ268" s="9"/>
      <c r="JK268" s="9"/>
      <c r="JL268" s="9"/>
      <c r="JM268" s="9"/>
      <c r="JN268" s="9"/>
      <c r="JO268" s="9"/>
      <c r="JP268" s="9"/>
      <c r="JQ268" s="9"/>
      <c r="JR268" s="9"/>
      <c r="JS268" s="9"/>
      <c r="JT268" s="9"/>
      <c r="JU268" s="9"/>
      <c r="JV268" s="9"/>
      <c r="JW268" s="9"/>
      <c r="JX268" s="9"/>
      <c r="JY268" s="9"/>
      <c r="JZ268" s="9"/>
      <c r="KA268" s="9"/>
      <c r="KB268" s="9"/>
      <c r="KC268" s="9"/>
      <c r="KD268" s="9"/>
      <c r="KE268" s="9"/>
      <c r="KF268" s="9"/>
      <c r="KG268" s="9"/>
      <c r="KH268" s="9"/>
      <c r="KI268" s="9"/>
      <c r="KJ268" s="9"/>
      <c r="KK268" s="9"/>
      <c r="KL268" s="9"/>
      <c r="KM268" s="9"/>
      <c r="KN268" s="9"/>
      <c r="KO268" s="9"/>
      <c r="KP268" s="9"/>
      <c r="KQ268" s="9"/>
      <c r="KR268" s="9"/>
      <c r="KS268" s="9"/>
      <c r="KT268" s="9"/>
      <c r="KU268" s="9"/>
      <c r="KV268" s="9"/>
      <c r="KW268" s="9"/>
      <c r="KX268" s="9"/>
      <c r="KY268" s="9"/>
      <c r="KZ268" s="9"/>
      <c r="LA268" s="9"/>
      <c r="LB268" s="9"/>
      <c r="LC268" s="9"/>
      <c r="LD268" s="9"/>
      <c r="LE268" s="9"/>
      <c r="LF268" s="9"/>
      <c r="LG268" s="9"/>
      <c r="LH268" s="9"/>
      <c r="LI268" s="9"/>
      <c r="LJ268" s="9"/>
      <c r="LK268" s="9"/>
      <c r="LL268" s="9"/>
      <c r="LM268" s="9"/>
      <c r="LN268" s="9"/>
      <c r="LO268" s="9"/>
      <c r="LP268" s="9"/>
      <c r="LQ268" s="9"/>
      <c r="LR268" s="9"/>
      <c r="LS268" s="9"/>
      <c r="LT268" s="9"/>
      <c r="LU268" s="9"/>
      <c r="LV268" s="9"/>
      <c r="LW268" s="9"/>
      <c r="LX268" s="9"/>
      <c r="LY268" s="9"/>
      <c r="LZ268" s="9"/>
      <c r="MA268" s="9"/>
      <c r="MB268" s="9"/>
      <c r="MC268" s="9"/>
      <c r="MD268" s="9"/>
      <c r="ME268" s="9"/>
      <c r="MF268" s="9"/>
      <c r="MG268" s="9"/>
      <c r="MH268" s="9"/>
      <c r="MI268" s="9"/>
      <c r="MJ268" s="9"/>
      <c r="MK268" s="9"/>
      <c r="ML268" s="9"/>
      <c r="MM268" s="9"/>
      <c r="MN268" s="9"/>
      <c r="MO268" s="9"/>
      <c r="MP268" s="9"/>
      <c r="MQ268" s="9"/>
      <c r="MR268" s="9"/>
      <c r="MS268" s="9"/>
      <c r="MT268" s="9"/>
      <c r="MU268" s="9"/>
      <c r="MV268" s="9"/>
      <c r="MW268" s="9"/>
      <c r="MX268" s="9"/>
      <c r="MY268" s="9"/>
      <c r="MZ268" s="9"/>
      <c r="NA268" s="9"/>
      <c r="NB268" s="9"/>
      <c r="NC268" s="9"/>
      <c r="ND268" s="9"/>
      <c r="NE268" s="9"/>
      <c r="NF268" s="9"/>
      <c r="NG268" s="9"/>
      <c r="NH268" s="9"/>
      <c r="NI268" s="9"/>
      <c r="NJ268" s="9"/>
      <c r="NK268" s="9"/>
      <c r="NL268" s="9"/>
      <c r="NM268" s="9"/>
      <c r="NN268" s="9"/>
      <c r="NO268" s="9"/>
      <c r="NP268" s="9"/>
      <c r="NQ268" s="9"/>
      <c r="NR268" s="9"/>
      <c r="NS268" s="9"/>
      <c r="NT268" s="9"/>
      <c r="NU268" s="9"/>
      <c r="NV268" s="9"/>
      <c r="NW268" s="9"/>
      <c r="NX268" s="9"/>
      <c r="NY268" s="9"/>
      <c r="NZ268" s="9"/>
      <c r="OA268" s="9"/>
      <c r="OB268" s="9"/>
      <c r="OC268" s="9"/>
      <c r="OD268" s="9"/>
      <c r="OE268" s="9"/>
      <c r="OF268" s="9"/>
      <c r="OG268" s="9"/>
      <c r="OH268" s="9"/>
      <c r="OI268" s="9"/>
      <c r="OJ268" s="9"/>
      <c r="OK268" s="9"/>
      <c r="OL268" s="9"/>
      <c r="OM268" s="9"/>
      <c r="ON268" s="9"/>
      <c r="OO268" s="9"/>
      <c r="OP268" s="9"/>
      <c r="OQ268" s="9"/>
      <c r="OR268" s="9"/>
      <c r="OS268" s="9"/>
      <c r="OT268" s="9"/>
      <c r="OU268" s="9"/>
      <c r="OV268" s="9"/>
      <c r="OW268" s="9"/>
      <c r="OX268" s="9"/>
      <c r="OY268" s="9"/>
      <c r="OZ268" s="9"/>
      <c r="PA268" s="9"/>
      <c r="PB268" s="9"/>
      <c r="PC268" s="9"/>
      <c r="PD268" s="9"/>
      <c r="PE268" s="9"/>
      <c r="PF268" s="9"/>
      <c r="PG268" s="9"/>
      <c r="PH268" s="9"/>
      <c r="PI268" s="9"/>
      <c r="PJ268" s="9"/>
      <c r="PK268" s="9"/>
      <c r="PL268" s="9"/>
      <c r="PM268" s="9"/>
      <c r="PN268" s="9"/>
      <c r="PO268" s="9"/>
      <c r="PP268" s="9"/>
      <c r="PQ268" s="9"/>
      <c r="PR268" s="9"/>
      <c r="PS268" s="9"/>
      <c r="PT268" s="9"/>
      <c r="PU268" s="9"/>
      <c r="PV268" s="9"/>
      <c r="PW268" s="9"/>
      <c r="PX268" s="9"/>
      <c r="PY268" s="9"/>
      <c r="PZ268" s="9"/>
      <c r="QA268" s="9"/>
      <c r="QB268" s="9"/>
      <c r="QC268" s="9"/>
      <c r="QD268" s="9"/>
      <c r="QE268" s="9"/>
      <c r="QF268" s="9"/>
      <c r="QG268" s="9"/>
      <c r="QH268" s="9"/>
      <c r="QI268" s="9"/>
      <c r="QJ268" s="9"/>
      <c r="QK268" s="9"/>
      <c r="QL268" s="9"/>
      <c r="QM268" s="9"/>
      <c r="QN268" s="9"/>
      <c r="QO268" s="9"/>
      <c r="QP268" s="9"/>
      <c r="QQ268" s="9"/>
      <c r="QR268" s="9"/>
      <c r="QS268" s="9"/>
      <c r="QT268" s="9"/>
      <c r="QU268" s="9"/>
      <c r="QV268" s="9"/>
      <c r="QW268" s="9"/>
      <c r="QX268" s="9"/>
      <c r="QY268" s="9"/>
      <c r="QZ268" s="9"/>
      <c r="RA268" s="9"/>
      <c r="RB268" s="9"/>
      <c r="RC268" s="9"/>
      <c r="RD268" s="9"/>
      <c r="RE268" s="9"/>
      <c r="RF268" s="9"/>
      <c r="RG268" s="9"/>
      <c r="RH268" s="9"/>
      <c r="RI268" s="9"/>
      <c r="RJ268" s="9"/>
      <c r="RK268" s="9"/>
      <c r="RL268" s="9"/>
      <c r="RM268" s="9"/>
      <c r="RN268" s="9"/>
      <c r="RO268" s="9"/>
      <c r="RP268" s="9"/>
      <c r="RQ268" s="9"/>
      <c r="RR268" s="9"/>
      <c r="RS268" s="9"/>
      <c r="RT268" s="9"/>
      <c r="RU268" s="9"/>
      <c r="RV268" s="9"/>
      <c r="RW268" s="9"/>
      <c r="RX268" s="9"/>
      <c r="RY268" s="9"/>
      <c r="RZ268" s="9"/>
      <c r="SA268" s="9"/>
      <c r="SB268" s="9"/>
      <c r="SC268" s="9"/>
      <c r="SD268" s="9"/>
      <c r="SE268" s="9"/>
      <c r="SF268" s="9"/>
      <c r="SG268" s="9"/>
      <c r="SH268" s="9"/>
      <c r="SI268" s="9"/>
      <c r="SJ268" s="9"/>
      <c r="SK268" s="9"/>
      <c r="SL268" s="9"/>
      <c r="SM268" s="9"/>
      <c r="SN268" s="9"/>
      <c r="SO268" s="9"/>
      <c r="SP268" s="9"/>
      <c r="SQ268" s="9"/>
      <c r="SR268" s="9"/>
      <c r="SS268" s="9"/>
      <c r="ST268" s="9"/>
      <c r="SU268" s="9"/>
      <c r="SV268" s="9"/>
      <c r="SW268" s="9"/>
      <c r="SX268" s="9"/>
      <c r="SY268" s="9"/>
      <c r="SZ268" s="9"/>
      <c r="TA268" s="9"/>
      <c r="TB268" s="9"/>
      <c r="TC268" s="9"/>
      <c r="TD268" s="9"/>
      <c r="TE268" s="9"/>
      <c r="TF268" s="9"/>
      <c r="TG268" s="9"/>
      <c r="TH268" s="9"/>
      <c r="TI268" s="9"/>
      <c r="TJ268" s="9"/>
      <c r="TK268" s="9"/>
      <c r="TL268" s="9"/>
      <c r="TM268" s="9"/>
      <c r="TN268" s="9"/>
      <c r="TO268" s="9"/>
      <c r="ANB268" s="9"/>
      <c r="ANC268" s="9"/>
      <c r="AND268" s="9"/>
      <c r="ANE268" s="9"/>
      <c r="ANF268" s="9"/>
      <c r="ANG268" s="9"/>
      <c r="ANH268" s="9"/>
      <c r="ANI268" s="9"/>
      <c r="ANJ268" s="9"/>
      <c r="ANK268" s="9"/>
      <c r="ANL268" s="9"/>
      <c r="ANM268" s="9"/>
      <c r="ANN268" s="9"/>
      <c r="ANO268" s="9"/>
      <c r="ANP268" s="9"/>
      <c r="ANQ268" s="9"/>
      <c r="ANR268" s="9"/>
      <c r="ANS268" s="9"/>
      <c r="ANT268" s="9"/>
      <c r="ANU268" s="9"/>
      <c r="ANV268" s="9"/>
      <c r="ANW268" s="9"/>
      <c r="ANX268" s="9"/>
      <c r="ANY268" s="9"/>
      <c r="ANZ268" s="9"/>
      <c r="AOA268" s="9"/>
      <c r="AOB268" s="9"/>
      <c r="AOC268" s="9"/>
      <c r="AOD268" s="9"/>
      <c r="AOE268" s="9"/>
      <c r="AOF268" s="9"/>
      <c r="AOG268" s="9"/>
      <c r="AOH268" s="9"/>
      <c r="AOI268" s="9"/>
      <c r="AOJ268" s="9"/>
      <c r="AOK268" s="9"/>
      <c r="AOL268" s="9"/>
      <c r="AOM268" s="9"/>
      <c r="AON268" s="9"/>
      <c r="AOO268" s="9"/>
      <c r="AOP268" s="9"/>
      <c r="AOQ268" s="9"/>
      <c r="AOR268" s="9"/>
      <c r="AOS268" s="9"/>
      <c r="AOT268" s="9"/>
      <c r="AOU268" s="9"/>
      <c r="AOV268" s="9"/>
      <c r="AOW268" s="9"/>
      <c r="AOX268" s="9"/>
      <c r="AOY268" s="9"/>
      <c r="AOZ268" s="9"/>
      <c r="APA268" s="9"/>
      <c r="APB268" s="9"/>
      <c r="APC268" s="9"/>
      <c r="APD268" s="9"/>
      <c r="APE268" s="9"/>
      <c r="APF268" s="9"/>
      <c r="APG268" s="9"/>
      <c r="APH268" s="9"/>
      <c r="API268" s="9"/>
      <c r="APJ268" s="9"/>
      <c r="APK268" s="9"/>
      <c r="APL268" s="9"/>
      <c r="APM268" s="9"/>
      <c r="APN268" s="9"/>
      <c r="APO268" s="9"/>
      <c r="APP268" s="9"/>
      <c r="APQ268" s="9"/>
      <c r="APR268" s="9"/>
      <c r="APS268" s="9"/>
      <c r="APT268" s="9"/>
      <c r="APU268" s="9"/>
      <c r="APV268" s="9"/>
      <c r="APW268" s="9"/>
      <c r="APX268" s="9"/>
      <c r="APY268" s="9"/>
      <c r="APZ268" s="9"/>
      <c r="AQA268" s="9"/>
      <c r="AQB268" s="9"/>
      <c r="AQC268" s="9"/>
      <c r="AQD268" s="9"/>
      <c r="AQE268" s="9"/>
      <c r="AQF268" s="9"/>
      <c r="AQG268" s="9"/>
      <c r="AQH268" s="9"/>
      <c r="AQI268" s="9"/>
      <c r="AQJ268" s="9"/>
      <c r="AQK268" s="9"/>
      <c r="AQL268" s="9"/>
      <c r="AQM268" s="9"/>
      <c r="AQN268" s="9"/>
      <c r="AQO268" s="9"/>
      <c r="AQP268" s="9"/>
      <c r="AQQ268" s="9"/>
      <c r="AQR268" s="9"/>
      <c r="AQS268" s="9"/>
      <c r="AQT268" s="9"/>
      <c r="AQU268" s="9"/>
      <c r="AQV268" s="9"/>
      <c r="AQW268" s="9"/>
      <c r="AQX268" s="9"/>
      <c r="AQY268" s="9"/>
      <c r="AQZ268" s="9"/>
      <c r="ARA268" s="9"/>
      <c r="ARB268" s="9"/>
      <c r="ARC268" s="9"/>
      <c r="ARD268" s="9"/>
      <c r="ARE268" s="9"/>
      <c r="ARF268" s="9"/>
      <c r="ARG268" s="9"/>
      <c r="ARH268" s="9"/>
      <c r="ARI268" s="9"/>
      <c r="ARJ268" s="9"/>
      <c r="ARK268" s="9"/>
      <c r="ARL268" s="9"/>
      <c r="ARM268" s="9"/>
      <c r="ARN268" s="9"/>
      <c r="ARO268" s="9"/>
      <c r="ARP268" s="9"/>
      <c r="ARQ268" s="9"/>
      <c r="ARR268" s="9"/>
      <c r="ARS268" s="9"/>
      <c r="ART268" s="9"/>
      <c r="ARU268" s="9"/>
      <c r="ARV268" s="9"/>
      <c r="ARW268" s="9"/>
      <c r="ARX268" s="9"/>
      <c r="ARY268" s="9"/>
      <c r="ARZ268" s="9"/>
      <c r="ASA268" s="9"/>
      <c r="ASB268" s="9"/>
      <c r="ASC268" s="9"/>
      <c r="ASD268" s="9"/>
      <c r="ASE268" s="9"/>
      <c r="ASF268" s="9"/>
      <c r="ASG268" s="9"/>
      <c r="ASH268" s="9"/>
      <c r="ASI268" s="9"/>
      <c r="ASJ268" s="9"/>
      <c r="ASK268" s="9"/>
      <c r="ASL268" s="9"/>
      <c r="ASM268" s="9"/>
      <c r="ASN268" s="9"/>
      <c r="ASO268" s="9"/>
      <c r="ASP268" s="9"/>
      <c r="ASQ268" s="9"/>
      <c r="ASR268" s="9"/>
      <c r="ASS268" s="9"/>
      <c r="AST268" s="9"/>
      <c r="ASU268" s="9"/>
      <c r="ASV268" s="9"/>
      <c r="ASW268" s="9"/>
      <c r="ASX268" s="9"/>
      <c r="ASY268" s="9"/>
      <c r="ASZ268" s="9"/>
      <c r="ATA268" s="9"/>
      <c r="ATB268" s="9"/>
      <c r="ATC268" s="9"/>
      <c r="ATD268" s="9"/>
      <c r="ATE268" s="9"/>
      <c r="ATF268" s="9"/>
      <c r="ATG268" s="9"/>
      <c r="ATH268" s="9"/>
      <c r="ATI268" s="9"/>
      <c r="ATJ268" s="9"/>
      <c r="ATK268" s="9"/>
      <c r="ATL268" s="9"/>
      <c r="ATM268" s="9"/>
      <c r="ATN268" s="9"/>
      <c r="ATO268" s="9"/>
      <c r="ATP268" s="9"/>
      <c r="ATQ268" s="9"/>
      <c r="ATR268" s="9"/>
      <c r="ATS268" s="9"/>
      <c r="ATT268" s="9"/>
      <c r="ATU268" s="9"/>
      <c r="ATV268" s="9"/>
      <c r="ATW268" s="9"/>
      <c r="ATX268" s="9"/>
      <c r="ATY268" s="9" t="s">
        <v>5691</v>
      </c>
      <c r="ATZ268" s="9" t="s">
        <v>5691</v>
      </c>
      <c r="AUA268" s="9" t="s">
        <v>14078</v>
      </c>
      <c r="AUB268" s="9"/>
      <c r="AUC268" s="9"/>
      <c r="AUD268" s="9"/>
      <c r="AUE268" s="9"/>
      <c r="AUF268" s="9"/>
      <c r="AUG268" s="9"/>
      <c r="AUH268" s="9"/>
      <c r="AUI268" s="9"/>
      <c r="AUJ268" s="9"/>
      <c r="AUK268" s="9"/>
      <c r="AUL268" s="9"/>
      <c r="AUM268" s="9"/>
      <c r="AUN268" s="9"/>
      <c r="AUO268" s="9"/>
      <c r="AUP268" s="9"/>
      <c r="AUQ268" s="9"/>
      <c r="AUR268" s="9"/>
      <c r="AUS268" s="9"/>
      <c r="AUT268" s="9"/>
      <c r="AUU268" s="9"/>
      <c r="AUV268" s="9"/>
      <c r="AUW268" s="9"/>
      <c r="AUX268" s="9"/>
      <c r="AUY268" s="9"/>
      <c r="AUZ268" s="9"/>
      <c r="AVA268" s="9"/>
      <c r="AVB268" s="9"/>
      <c r="AVC268" s="9"/>
      <c r="AVD268" s="9"/>
      <c r="AVE268" s="9"/>
      <c r="AVF268" s="9"/>
      <c r="AVG268" s="9"/>
      <c r="AVH268" s="9"/>
      <c r="AVI268" s="9"/>
      <c r="AVJ268" s="9"/>
      <c r="AVK268" s="9" t="s">
        <v>14079</v>
      </c>
      <c r="AVL268" s="9"/>
      <c r="AVM268" s="9"/>
      <c r="AVN268" s="9"/>
      <c r="AVO268" s="9"/>
      <c r="AVP268" s="9"/>
      <c r="AVQ268" s="9"/>
      <c r="AVR268" s="9"/>
      <c r="AVS268" s="9"/>
      <c r="AVT268" s="9"/>
      <c r="AVU268" s="9"/>
      <c r="AVV268" s="9"/>
      <c r="AVW268" s="9"/>
      <c r="AVX268" s="9"/>
      <c r="AVY268" s="9"/>
      <c r="AVZ268" s="9"/>
      <c r="AWA268" s="9"/>
      <c r="AWB268" s="9"/>
      <c r="AWC268" s="9"/>
      <c r="AWD268" s="9"/>
      <c r="AWE268" s="9"/>
      <c r="AWF268" s="9"/>
      <c r="AWG268" s="9"/>
      <c r="AWH268" s="9"/>
      <c r="AWI268" s="9"/>
      <c r="AWJ268" s="9"/>
      <c r="AWK268" s="9"/>
      <c r="AWL268" s="9"/>
      <c r="AWM268" s="9"/>
      <c r="AWN268" s="9"/>
      <c r="AWO268" s="9"/>
      <c r="AWP268" s="9"/>
      <c r="AWQ268" s="9"/>
      <c r="AWR268" s="9"/>
      <c r="AWS268" s="9"/>
      <c r="AWT268" s="9"/>
      <c r="AWU268" s="9"/>
      <c r="AWV268" s="9"/>
      <c r="AWW268" s="9"/>
      <c r="AWX268" s="9"/>
      <c r="AWY268" s="9"/>
      <c r="AWZ268" s="9"/>
      <c r="AXA268" s="9"/>
      <c r="AXB268" s="9" t="s">
        <v>5707</v>
      </c>
      <c r="AXC268" s="9"/>
      <c r="AXD268" s="9"/>
      <c r="AXE268" s="9"/>
      <c r="AXF268" s="9"/>
      <c r="AXG268" s="9"/>
      <c r="AXH268" s="9"/>
      <c r="AXI268" s="9"/>
      <c r="AXJ268" s="9"/>
      <c r="AXK268" s="9">
        <v>701.0</v>
      </c>
      <c r="AXL268" s="9" t="s">
        <v>3647</v>
      </c>
      <c r="AXM268" s="9">
        <v>526.0</v>
      </c>
      <c r="AXN268" s="9"/>
      <c r="AXO268" s="9"/>
      <c r="AXP268" s="9"/>
      <c r="AXQ268" s="9"/>
      <c r="AXR268" s="9"/>
      <c r="AXS268" s="9"/>
      <c r="AXT268" s="9"/>
      <c r="AXU268" s="9"/>
      <c r="AXV268" s="9"/>
      <c r="AXW268" s="9"/>
      <c r="AXX268" s="9"/>
      <c r="AXY268" s="9"/>
      <c r="AXZ268" s="9"/>
      <c r="AYA268" s="9"/>
      <c r="AYB268" s="9"/>
      <c r="AYC268" s="9"/>
      <c r="AYD268" s="9" t="s">
        <v>3647</v>
      </c>
      <c r="AYE268" s="9"/>
      <c r="AYF268" s="9"/>
      <c r="AYG268" s="9"/>
      <c r="AYH268" s="9" t="s">
        <v>14080</v>
      </c>
      <c r="AYI268" s="9"/>
      <c r="AYJ268" s="9"/>
      <c r="AYK268" s="9"/>
      <c r="AYL268" s="9"/>
      <c r="AYM268" s="9"/>
      <c r="AYN268" s="9"/>
      <c r="AYO268" s="9"/>
      <c r="AYP268" s="9"/>
      <c r="AYQ268" s="9"/>
      <c r="AYR268" s="9"/>
      <c r="AYS268" s="9"/>
      <c r="AYT268" s="9"/>
      <c r="AYU268" s="9"/>
      <c r="AYV268" s="9"/>
      <c r="AYW268" s="9"/>
      <c r="AYX268" s="9"/>
      <c r="AYY268" s="9"/>
      <c r="AYZ268" s="9"/>
      <c r="AZA268" s="9"/>
      <c r="AZB268" s="9"/>
      <c r="AZC268" s="9"/>
      <c r="AZD268" s="9"/>
      <c r="AZE268" s="9"/>
      <c r="AZF268" s="9"/>
      <c r="AZG268" s="9"/>
      <c r="AZH268" s="9"/>
      <c r="AZI268" s="9"/>
      <c r="AZJ268" s="9"/>
      <c r="AZK268" s="9"/>
      <c r="AZL268" s="9"/>
      <c r="AZM268" s="9"/>
      <c r="AZN268" s="9"/>
      <c r="AZO268" s="9"/>
      <c r="AZP268" s="9"/>
      <c r="AZQ268" s="9"/>
      <c r="AZR268" s="9"/>
      <c r="AZS268" s="9"/>
      <c r="AZT268" s="9"/>
      <c r="AZU268" s="9"/>
      <c r="AZV268" s="9"/>
      <c r="AZW268" s="9"/>
      <c r="AZX268" s="9"/>
      <c r="AZY268" s="9"/>
      <c r="AZZ268" s="9"/>
      <c r="BAA268" s="9"/>
      <c r="BAB268" s="9"/>
      <c r="BAC268" s="9"/>
      <c r="BAD268" s="9"/>
      <c r="BAE268" s="9"/>
      <c r="BAF268" s="9"/>
      <c r="BAG268" s="9"/>
      <c r="BAH268" s="9"/>
      <c r="BAI268" s="9"/>
      <c r="BAJ268" s="9"/>
      <c r="BAK268" s="9"/>
      <c r="BAL268" s="9"/>
      <c r="BAM268" s="9"/>
      <c r="BAN268" s="9"/>
      <c r="BAO268" s="9"/>
      <c r="BAP268" s="9"/>
      <c r="BAQ268" s="9"/>
      <c r="BAR268" s="9"/>
      <c r="BAS268" s="9"/>
      <c r="BAT268" s="9"/>
      <c r="BAU268" s="9"/>
      <c r="BAV268" s="9"/>
      <c r="BAW268" s="9"/>
      <c r="BAX268" s="9"/>
      <c r="BAY268" s="9"/>
      <c r="BAZ268" s="9"/>
      <c r="BBA268" s="9"/>
      <c r="BBB268" s="9"/>
      <c r="BBC268" s="9"/>
      <c r="BBD268" s="9"/>
      <c r="BBE268" s="9"/>
      <c r="BBF268" s="9"/>
      <c r="BBG268" s="9"/>
      <c r="BBH268" s="9"/>
      <c r="BBI268" s="9"/>
      <c r="BBJ268" s="9"/>
      <c r="BBK268" s="9"/>
      <c r="BBL268" s="9"/>
      <c r="BBM268" s="9"/>
      <c r="BBN268" s="9"/>
      <c r="BBO268" s="9"/>
      <c r="BBP268" s="9"/>
      <c r="BBQ268" s="9"/>
      <c r="BBR268" s="9"/>
      <c r="BBS268" s="9"/>
      <c r="BBT268" s="9"/>
      <c r="BBU268" s="9"/>
      <c r="BBV268" s="9"/>
      <c r="BBW268" s="9"/>
      <c r="BBX268" s="9"/>
      <c r="BBY268" s="9"/>
      <c r="BBZ268" s="9"/>
      <c r="BCA268" s="9"/>
      <c r="BCB268" s="9"/>
      <c r="BCC268" s="9"/>
      <c r="BCD268" s="9"/>
      <c r="BCE268" s="9"/>
      <c r="BCF268" s="9"/>
      <c r="BCG268" s="9"/>
      <c r="BCH268" s="9"/>
      <c r="BCI268" s="9"/>
      <c r="BCJ268" s="9"/>
      <c r="BCK268" s="9"/>
      <c r="BCL268" s="9"/>
      <c r="BCM268" s="9"/>
      <c r="BCN268" s="9"/>
      <c r="BCO268" s="9"/>
      <c r="BCP268" s="9"/>
      <c r="BCQ268" s="9"/>
      <c r="BCR268" s="9"/>
      <c r="BCS268" s="9"/>
      <c r="BCT268" s="9"/>
      <c r="BCU268" s="9"/>
      <c r="BCV268" s="9"/>
      <c r="BCW268" s="9"/>
      <c r="BCX268" s="9"/>
      <c r="BCY268" s="9"/>
      <c r="BCZ268" s="9"/>
      <c r="BDA268" s="9"/>
      <c r="BDB268" s="9"/>
      <c r="BDC268" s="9"/>
      <c r="BDD268" s="9"/>
      <c r="BDE268" s="9"/>
      <c r="BDF268" s="9"/>
      <c r="BDG268" s="9"/>
      <c r="BDH268" s="9"/>
      <c r="BDI268" s="9"/>
      <c r="BDJ268" s="9"/>
      <c r="BDK268" s="9"/>
      <c r="BDL268" s="9"/>
      <c r="BDM268" s="9"/>
      <c r="BDN268" s="9"/>
      <c r="BDO268" s="9"/>
      <c r="BDP268" s="9"/>
      <c r="BDQ268" s="9"/>
      <c r="BDR268" s="9"/>
      <c r="BDS268" s="9"/>
      <c r="BDT268" s="9"/>
      <c r="BDU268" s="9"/>
      <c r="BDV268" s="9"/>
      <c r="BDW268" s="9"/>
      <c r="BDX268" s="9"/>
      <c r="BDY268" s="9"/>
      <c r="BDZ268" s="9"/>
      <c r="BEA268" s="9"/>
      <c r="BEB268" s="9"/>
      <c r="BEC268" s="9"/>
      <c r="BED268" s="9"/>
      <c r="BEE268" s="9"/>
      <c r="BEF268" s="9"/>
      <c r="BEG268" s="9"/>
      <c r="BEH268" s="9"/>
      <c r="BEI268" s="9"/>
      <c r="BEJ268" s="9"/>
      <c r="BEK268" s="9"/>
      <c r="BEL268" s="9"/>
      <c r="BEM268" s="9"/>
      <c r="BEN268" s="9"/>
      <c r="BEO268" s="9"/>
      <c r="BEP268" s="9"/>
      <c r="BEQ268" s="9"/>
      <c r="BER268" s="9"/>
      <c r="BES268" s="9"/>
      <c r="BET268" s="9"/>
      <c r="BEU268" s="9"/>
      <c r="BEV268" s="9"/>
      <c r="BEW268" s="9"/>
      <c r="BEX268" s="9"/>
      <c r="BEY268" s="9"/>
      <c r="BEZ268" s="9"/>
      <c r="BFA268" s="9"/>
      <c r="BFB268" s="9"/>
      <c r="BFC268" s="9"/>
      <c r="BFD268" s="9"/>
      <c r="BFE268" s="9"/>
      <c r="BFF268" s="9"/>
      <c r="BFG268" s="9"/>
      <c r="BFH268" s="9"/>
      <c r="BFI268" s="9"/>
      <c r="BFJ268" s="9"/>
      <c r="BFK268" s="9"/>
      <c r="BFL268" s="9"/>
      <c r="BFM268" s="9"/>
      <c r="BFN268" s="9"/>
      <c r="BFO268" s="9"/>
      <c r="BFP268" s="9"/>
      <c r="BFQ268" s="9"/>
      <c r="BFR268" s="9"/>
      <c r="BFS268" s="9"/>
      <c r="BFT268" s="9"/>
      <c r="BFU268" s="9"/>
      <c r="BFV268" s="9"/>
      <c r="BFW268" s="9"/>
      <c r="BFX268" s="9"/>
      <c r="BFY268" s="9"/>
      <c r="BFZ268" s="9"/>
      <c r="BGA268" s="9"/>
      <c r="BGB268" s="9"/>
      <c r="BGC268" s="9"/>
      <c r="BGD268" s="9"/>
      <c r="BGE268" s="9"/>
      <c r="BGF268" s="9"/>
      <c r="BGG268" s="9"/>
      <c r="BGH268" s="9"/>
      <c r="BGI268" s="9"/>
      <c r="BGJ268" s="9"/>
      <c r="BGK268" s="9"/>
      <c r="BGL268" s="9"/>
      <c r="BGM268" s="9"/>
      <c r="BGN268" s="9"/>
      <c r="BGO268" s="9"/>
      <c r="BGP268" s="9"/>
      <c r="BGQ268" s="9"/>
      <c r="BGR268" s="9"/>
      <c r="BGS268" s="9"/>
      <c r="BGT268" s="9"/>
      <c r="BGU268" s="9"/>
      <c r="BGV268" s="9"/>
      <c r="BGW268" s="9"/>
      <c r="BGX268" s="9"/>
      <c r="BGY268" s="9"/>
      <c r="BGZ268" s="9"/>
      <c r="BHA268" s="9"/>
      <c r="BHB268" s="9"/>
      <c r="BHC268" s="9"/>
      <c r="BHD268" s="9"/>
      <c r="BHE268" s="9"/>
      <c r="BHF268" s="9"/>
      <c r="BHG268" s="9"/>
      <c r="BHH268" s="9"/>
      <c r="BHI268" s="9"/>
      <c r="BHJ268" s="9"/>
      <c r="BHK268" s="9"/>
      <c r="BHL268" s="9"/>
      <c r="BHM268" s="9"/>
      <c r="BHN268" s="9"/>
      <c r="BHO268" s="9"/>
      <c r="BHP268" s="9"/>
      <c r="BHQ268" s="9"/>
      <c r="BHR268" s="9"/>
      <c r="BHS268" s="9"/>
      <c r="BHT268" s="9"/>
      <c r="BHU268" s="9"/>
      <c r="BHV268" s="9"/>
      <c r="BHW268" s="9"/>
      <c r="BHX268" s="9"/>
      <c r="BHY268" s="9"/>
      <c r="BHZ268" s="9"/>
      <c r="BIA268" s="9"/>
      <c r="BIB268" s="9"/>
      <c r="BIC268" s="9"/>
      <c r="BID268" s="9"/>
      <c r="BIE268" s="9"/>
      <c r="BIF268" s="9"/>
      <c r="BIG268" s="9"/>
      <c r="BIH268" s="9"/>
      <c r="BII268" s="9"/>
      <c r="BIJ268" s="9"/>
      <c r="BIK268" s="9"/>
      <c r="BIL268" s="9"/>
      <c r="BIM268" s="9"/>
      <c r="BIN268" s="9"/>
      <c r="BIO268" s="9"/>
      <c r="BIP268" s="9"/>
      <c r="BIQ268" s="9"/>
      <c r="BIR268" s="9"/>
      <c r="BIS268" s="9"/>
      <c r="BIT268" s="9"/>
      <c r="BIU268" s="9"/>
      <c r="BIV268" s="9"/>
      <c r="BIW268" s="9"/>
      <c r="BIX268" s="9"/>
      <c r="BIY268" s="9"/>
      <c r="BIZ268" s="9"/>
      <c r="BJA268" s="9"/>
      <c r="BJB268" s="9"/>
      <c r="BJC268" s="9"/>
      <c r="BJD268" s="9"/>
      <c r="BJE268" s="9"/>
      <c r="BJF268" s="9"/>
      <c r="BJG268" s="9"/>
      <c r="BJH268" s="9"/>
      <c r="BJI268" s="9"/>
      <c r="BJJ268" s="9"/>
      <c r="BJK268" s="9"/>
      <c r="BJL268" s="9"/>
      <c r="BJM268" s="9"/>
      <c r="BJN268" s="9"/>
      <c r="BJO268" s="9"/>
      <c r="BJP268" s="9"/>
      <c r="BJQ268" s="9"/>
      <c r="BJR268" s="9"/>
      <c r="BJS268" s="9"/>
      <c r="BJT268" s="9"/>
      <c r="BJU268" s="9"/>
      <c r="BJV268" s="9"/>
      <c r="BJW268" s="9"/>
      <c r="BJX268" s="9"/>
      <c r="BJY268" s="9"/>
      <c r="BJZ268" s="9"/>
      <c r="BKA268" s="9"/>
      <c r="BKB268" s="9"/>
      <c r="BKC268" s="9"/>
      <c r="BKD268" s="9"/>
      <c r="BKE268" s="9"/>
      <c r="BKF268" s="9"/>
      <c r="BKG268" s="9"/>
      <c r="BKH268" s="9"/>
      <c r="BKI268" s="9"/>
      <c r="BKJ268" s="9"/>
      <c r="BKK268" s="9"/>
      <c r="BKL268" s="9"/>
      <c r="BKM268" s="9"/>
      <c r="BKN268" s="9"/>
      <c r="BKO268" s="9"/>
      <c r="BKP268" s="9"/>
      <c r="BKQ268" s="9"/>
      <c r="BKR268" s="9"/>
      <c r="BKS268" s="9"/>
      <c r="BKT268" s="9"/>
      <c r="BKU268" s="9"/>
      <c r="BKV268" s="9"/>
      <c r="BKW268" s="9"/>
      <c r="BKX268" s="9"/>
      <c r="BKY268" s="9"/>
      <c r="BKZ268" s="9"/>
      <c r="BLA268" s="9"/>
      <c r="BLB268" s="9"/>
      <c r="BLC268" s="9"/>
      <c r="BLD268" s="9"/>
      <c r="BLE268" s="9"/>
      <c r="BLF268" s="9"/>
      <c r="BLG268" s="9"/>
      <c r="BLH268" s="9"/>
      <c r="BLI268" s="9"/>
      <c r="BLJ268" s="9"/>
      <c r="BLK268" s="9"/>
      <c r="BLL268" s="9"/>
      <c r="BLM268" s="9"/>
      <c r="BLN268" s="9"/>
      <c r="BLO268" s="9"/>
      <c r="BLP268" s="9"/>
      <c r="BLQ268" s="9"/>
      <c r="BLR268" s="9"/>
      <c r="BLS268" s="9"/>
      <c r="BLT268" s="9"/>
      <c r="BLU268" s="9"/>
      <c r="BLV268" s="9"/>
      <c r="BLW268" s="9"/>
      <c r="BLX268" s="9"/>
      <c r="BLY268" s="9"/>
      <c r="BLZ268" s="9"/>
      <c r="BMA268" s="9"/>
      <c r="BMB268" s="9"/>
      <c r="BMC268" s="9"/>
      <c r="BMD268" s="9"/>
      <c r="BME268" s="9"/>
      <c r="BMF268" s="9"/>
      <c r="BMG268" s="9"/>
      <c r="BMH268" s="9"/>
      <c r="BMI268" s="9"/>
      <c r="BMJ268" s="9"/>
      <c r="BMK268" s="9"/>
      <c r="BML268" s="9"/>
      <c r="BMM268" s="9"/>
      <c r="BMN268" s="9"/>
      <c r="BMO268" s="9"/>
      <c r="BMP268" s="9"/>
      <c r="BMQ268" s="9"/>
      <c r="BMR268" s="9"/>
      <c r="BMS268" s="9"/>
      <c r="BMT268" s="9"/>
      <c r="BMU268" s="9"/>
      <c r="BMV268" s="9"/>
      <c r="BMW268" s="9"/>
      <c r="BMX268" s="9"/>
      <c r="BMY268" s="9"/>
      <c r="BMZ268" s="9"/>
      <c r="BNA268" s="9"/>
      <c r="BNB268" s="9"/>
      <c r="BNC268" s="9"/>
      <c r="BND268" s="9"/>
    </row>
    <row r="269" ht="14.25" customHeight="1">
      <c r="A269" s="9">
        <v>29.0</v>
      </c>
      <c r="B269" s="9" t="s">
        <v>11947</v>
      </c>
      <c r="C269" s="9" t="s">
        <v>11948</v>
      </c>
      <c r="D269" s="9" t="s">
        <v>11948</v>
      </c>
      <c r="E269" s="9"/>
      <c r="F269" s="9">
        <v>1.0</v>
      </c>
      <c r="G269" s="9" t="s">
        <v>14081</v>
      </c>
      <c r="H269" s="9"/>
      <c r="I269" s="9"/>
      <c r="J269" s="9"/>
      <c r="K269" s="9"/>
      <c r="L269" s="9">
        <v>1.0</v>
      </c>
      <c r="M269" s="9"/>
      <c r="N269" s="9"/>
      <c r="O269" s="9"/>
      <c r="P269" s="9">
        <v>0.0</v>
      </c>
      <c r="Q269" s="9" t="s">
        <v>14082</v>
      </c>
      <c r="R269" s="9"/>
      <c r="S269" s="9" t="s">
        <v>3652</v>
      </c>
      <c r="T269" s="9" t="s">
        <v>3651</v>
      </c>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c r="DA269" s="9"/>
      <c r="DB269" s="9"/>
      <c r="DC269" s="9"/>
      <c r="DD269" s="9"/>
      <c r="DE269" s="9"/>
      <c r="DF269" s="9"/>
      <c r="DG269" s="9"/>
      <c r="DH269" s="9"/>
      <c r="DI269" s="9"/>
      <c r="DJ269" s="9"/>
      <c r="DK269" s="9"/>
      <c r="DL269" s="9"/>
      <c r="DM269" s="9"/>
      <c r="DN269" s="9"/>
      <c r="DO269" s="9"/>
      <c r="DP269" s="9"/>
      <c r="DQ269" s="9"/>
      <c r="DR269" s="9"/>
      <c r="DS269" s="9"/>
      <c r="DT269" s="9"/>
      <c r="DU269" s="9"/>
      <c r="DV269" s="9"/>
      <c r="DW269" s="9"/>
      <c r="DX269" s="9"/>
      <c r="DY269" s="9"/>
      <c r="DZ269" s="9"/>
      <c r="EA269" s="9"/>
      <c r="EB269" s="9"/>
      <c r="EC269" s="9"/>
      <c r="ED269" s="9"/>
      <c r="EE269" s="9"/>
      <c r="EF269" s="9"/>
      <c r="EG269" s="9"/>
      <c r="EH269" s="9"/>
      <c r="EI269" s="9"/>
      <c r="EJ269" s="9"/>
      <c r="EK269" s="9"/>
      <c r="EL269" s="9"/>
      <c r="EM269" s="9"/>
      <c r="EN269" s="9"/>
      <c r="EO269" s="9"/>
      <c r="EP269" s="9"/>
      <c r="EQ269" s="9"/>
      <c r="ER269" s="9"/>
      <c r="ES269" s="9"/>
      <c r="ET269" s="9"/>
      <c r="EU269" s="9"/>
      <c r="EV269" s="9"/>
      <c r="EW269" s="9"/>
      <c r="EX269" s="9"/>
      <c r="EY269" s="9"/>
      <c r="EZ269" s="9"/>
      <c r="FA269" s="9"/>
      <c r="FB269" s="9"/>
      <c r="FC269" s="9"/>
      <c r="FD269" s="9"/>
      <c r="FE269" s="9"/>
      <c r="FF269" s="9"/>
      <c r="FG269" s="9"/>
      <c r="FH269" s="9"/>
      <c r="FI269" s="9"/>
      <c r="FJ269" s="9"/>
      <c r="FK269" s="9"/>
      <c r="FL269" s="9"/>
      <c r="FM269" s="9"/>
      <c r="FN269" s="9"/>
      <c r="FO269" s="9"/>
      <c r="FP269" s="9"/>
      <c r="FQ269" s="9"/>
      <c r="FR269" s="9"/>
      <c r="FS269" s="9"/>
      <c r="FT269" s="9"/>
      <c r="FU269" s="9"/>
      <c r="FV269" s="9"/>
      <c r="FW269" s="9"/>
      <c r="FX269" s="9"/>
      <c r="FY269" s="9"/>
      <c r="FZ269" s="9"/>
      <c r="GA269" s="9"/>
      <c r="GB269" s="9"/>
      <c r="GC269" s="9"/>
      <c r="GD269" s="9"/>
      <c r="GE269" s="9"/>
      <c r="GF269" s="9"/>
      <c r="GG269" s="9"/>
      <c r="GH269" s="9"/>
      <c r="GI269" s="9"/>
      <c r="GJ269" s="9"/>
      <c r="GK269" s="9"/>
      <c r="GL269" s="9"/>
      <c r="GM269" s="9"/>
      <c r="GN269" s="9"/>
      <c r="GO269" s="9"/>
      <c r="GP269" s="9"/>
      <c r="GQ269" s="9"/>
      <c r="GR269" s="9"/>
      <c r="GS269" s="9"/>
      <c r="GT269" s="9"/>
      <c r="GU269" s="9"/>
      <c r="GV269" s="9"/>
      <c r="GW269" s="9"/>
      <c r="GX269" s="9"/>
      <c r="GY269" s="9"/>
      <c r="GZ269" s="9"/>
      <c r="HA269" s="9"/>
      <c r="HB269" s="9"/>
      <c r="HC269" s="9"/>
      <c r="HD269" s="9"/>
      <c r="HE269" s="9"/>
      <c r="HF269" s="9"/>
      <c r="HG269" s="9"/>
      <c r="HH269" s="9"/>
      <c r="HI269" s="9"/>
      <c r="HJ269" s="9"/>
      <c r="HK269" s="9"/>
      <c r="HL269" s="9"/>
      <c r="HM269" s="9"/>
      <c r="HN269" s="9"/>
      <c r="HO269" s="9"/>
      <c r="HP269" s="9"/>
      <c r="HQ269" s="9"/>
      <c r="HR269" s="9"/>
      <c r="HS269" s="9"/>
      <c r="HT269" s="9"/>
      <c r="HU269" s="9"/>
      <c r="HV269" s="9"/>
      <c r="HW269" s="9"/>
      <c r="HX269" s="9"/>
      <c r="HY269" s="9"/>
      <c r="HZ269" s="9"/>
      <c r="IA269" s="9"/>
      <c r="IB269" s="9"/>
      <c r="IC269" s="9"/>
      <c r="ID269" s="9"/>
      <c r="IE269" s="9"/>
      <c r="IF269" s="9"/>
      <c r="IG269" s="9"/>
      <c r="IH269" s="9"/>
      <c r="II269" s="9"/>
      <c r="IJ269" s="9"/>
      <c r="IK269" s="9"/>
      <c r="IL269" s="9"/>
      <c r="IM269" s="9"/>
      <c r="IN269" s="9"/>
      <c r="IO269" s="9"/>
      <c r="IP269" s="9"/>
      <c r="IQ269" s="9"/>
      <c r="IR269" s="9"/>
      <c r="IS269" s="9"/>
      <c r="IT269" s="9"/>
      <c r="IU269" s="9"/>
      <c r="IV269" s="9"/>
      <c r="IW269" s="9"/>
      <c r="IX269" s="9"/>
      <c r="IY269" s="9"/>
      <c r="IZ269" s="9"/>
      <c r="JA269" s="9"/>
      <c r="JB269" s="9"/>
      <c r="JC269" s="9"/>
      <c r="JD269" s="9"/>
      <c r="JE269" s="9"/>
      <c r="JF269" s="9"/>
      <c r="JG269" s="9"/>
      <c r="JH269" s="9"/>
      <c r="JI269" s="9"/>
      <c r="JJ269" s="9"/>
      <c r="JK269" s="9"/>
      <c r="JL269" s="9"/>
      <c r="JM269" s="9"/>
      <c r="JN269" s="9"/>
      <c r="JO269" s="9"/>
      <c r="JP269" s="9"/>
      <c r="JQ269" s="9"/>
      <c r="JR269" s="9"/>
      <c r="JS269" s="9"/>
      <c r="JT269" s="9"/>
      <c r="JU269" s="9"/>
      <c r="JV269" s="9"/>
      <c r="JW269" s="9"/>
      <c r="JX269" s="9"/>
      <c r="JY269" s="9"/>
      <c r="JZ269" s="9"/>
      <c r="KA269" s="9"/>
      <c r="KB269" s="9"/>
      <c r="KC269" s="9"/>
      <c r="KD269" s="9"/>
      <c r="KE269" s="9"/>
      <c r="KF269" s="9"/>
      <c r="KG269" s="9"/>
      <c r="KH269" s="9"/>
      <c r="KI269" s="9"/>
      <c r="KJ269" s="9"/>
      <c r="KK269" s="9"/>
      <c r="KL269" s="9"/>
      <c r="KM269" s="9"/>
      <c r="KN269" s="9"/>
      <c r="KO269" s="9"/>
      <c r="KP269" s="9"/>
      <c r="KQ269" s="9"/>
      <c r="KR269" s="9"/>
      <c r="KS269" s="9"/>
      <c r="KT269" s="9"/>
      <c r="KU269" s="9"/>
      <c r="KV269" s="9"/>
      <c r="KW269" s="9"/>
      <c r="KX269" s="9"/>
      <c r="KY269" s="9"/>
      <c r="KZ269" s="9"/>
      <c r="LA269" s="9"/>
      <c r="LB269" s="9"/>
      <c r="LC269" s="9"/>
      <c r="LD269" s="9"/>
      <c r="LE269" s="9"/>
      <c r="LF269" s="9"/>
      <c r="LG269" s="9"/>
      <c r="LH269" s="9"/>
      <c r="LI269" s="9"/>
      <c r="LJ269" s="9"/>
      <c r="LK269" s="9"/>
      <c r="LL269" s="9"/>
      <c r="LM269" s="9"/>
      <c r="LN269" s="9"/>
      <c r="LO269" s="9"/>
      <c r="LP269" s="9"/>
      <c r="LQ269" s="9"/>
      <c r="LR269" s="9"/>
      <c r="LS269" s="9"/>
      <c r="LT269" s="9"/>
      <c r="LU269" s="9"/>
      <c r="LV269" s="9"/>
      <c r="LW269" s="9"/>
      <c r="LX269" s="9"/>
      <c r="LY269" s="9"/>
      <c r="LZ269" s="9"/>
      <c r="MA269" s="9"/>
      <c r="MB269" s="9"/>
      <c r="MC269" s="9"/>
      <c r="MD269" s="9"/>
      <c r="ME269" s="9"/>
      <c r="MF269" s="9"/>
      <c r="MG269" s="9"/>
      <c r="MH269" s="9"/>
      <c r="MI269" s="9"/>
      <c r="MJ269" s="9"/>
      <c r="MK269" s="9"/>
      <c r="ML269" s="9"/>
      <c r="MM269" s="9"/>
      <c r="MN269" s="9"/>
      <c r="MO269" s="9"/>
      <c r="MP269" s="9"/>
      <c r="MQ269" s="9"/>
      <c r="MR269" s="9"/>
      <c r="MS269" s="9"/>
      <c r="MT269" s="9"/>
      <c r="MU269" s="9"/>
      <c r="MV269" s="9"/>
      <c r="MW269" s="9"/>
      <c r="MX269" s="9"/>
      <c r="MY269" s="9"/>
      <c r="MZ269" s="9"/>
      <c r="NA269" s="9"/>
      <c r="NB269" s="9"/>
      <c r="NC269" s="9"/>
      <c r="ND269" s="9"/>
      <c r="NE269" s="9"/>
      <c r="NF269" s="9"/>
      <c r="NG269" s="9"/>
      <c r="NH269" s="9"/>
      <c r="NI269" s="9"/>
      <c r="NJ269" s="9"/>
      <c r="NK269" s="9"/>
      <c r="NL269" s="9"/>
      <c r="NM269" s="9"/>
      <c r="NN269" s="9"/>
      <c r="NO269" s="9"/>
      <c r="NP269" s="9"/>
      <c r="NQ269" s="9"/>
      <c r="NR269" s="9"/>
      <c r="NS269" s="9"/>
      <c r="NT269" s="9"/>
      <c r="NU269" s="9"/>
      <c r="NV269" s="9"/>
      <c r="NW269" s="9"/>
      <c r="NX269" s="9"/>
      <c r="NY269" s="9"/>
      <c r="NZ269" s="9"/>
      <c r="OA269" s="9"/>
      <c r="OB269" s="9"/>
      <c r="OC269" s="9"/>
      <c r="OD269" s="9"/>
      <c r="OE269" s="9"/>
      <c r="OF269" s="9"/>
      <c r="OG269" s="9"/>
      <c r="OH269" s="9"/>
      <c r="OI269" s="9"/>
      <c r="OJ269" s="9"/>
      <c r="OK269" s="9"/>
      <c r="OL269" s="9"/>
      <c r="OM269" s="9"/>
      <c r="ON269" s="9"/>
      <c r="OO269" s="9"/>
      <c r="OP269" s="9"/>
      <c r="OQ269" s="9"/>
      <c r="OR269" s="9"/>
      <c r="OS269" s="9"/>
      <c r="OT269" s="9"/>
      <c r="OU269" s="9"/>
      <c r="OV269" s="9"/>
      <c r="OW269" s="9"/>
      <c r="OX269" s="9"/>
      <c r="OY269" s="9"/>
      <c r="OZ269" s="9"/>
      <c r="PA269" s="9"/>
      <c r="PB269" s="9"/>
      <c r="PC269" s="9"/>
      <c r="PD269" s="9"/>
      <c r="PE269" s="9"/>
      <c r="PF269" s="9"/>
      <c r="PG269" s="9"/>
      <c r="PH269" s="9"/>
      <c r="PI269" s="9"/>
      <c r="PJ269" s="9"/>
      <c r="PK269" s="9"/>
      <c r="PL269" s="9"/>
      <c r="PM269" s="9"/>
      <c r="PN269" s="9"/>
      <c r="PO269" s="9"/>
      <c r="PP269" s="9"/>
      <c r="PQ269" s="9"/>
      <c r="PR269" s="9"/>
      <c r="PS269" s="9"/>
      <c r="PT269" s="9"/>
      <c r="PU269" s="9"/>
      <c r="PV269" s="9"/>
      <c r="PW269" s="9"/>
      <c r="PX269" s="9"/>
      <c r="PY269" s="9"/>
      <c r="PZ269" s="9"/>
      <c r="QA269" s="9"/>
      <c r="QB269" s="9"/>
      <c r="QC269" s="9"/>
      <c r="QD269" s="9"/>
      <c r="QE269" s="9"/>
      <c r="QF269" s="9"/>
      <c r="QG269" s="9"/>
      <c r="QH269" s="9"/>
      <c r="QI269" s="9"/>
      <c r="QJ269" s="9"/>
      <c r="QK269" s="9"/>
      <c r="QL269" s="9"/>
      <c r="QM269" s="9"/>
      <c r="QN269" s="9"/>
      <c r="QO269" s="9"/>
      <c r="QP269" s="9"/>
      <c r="QQ269" s="9"/>
      <c r="QR269" s="9"/>
      <c r="QS269" s="9"/>
      <c r="QT269" s="9"/>
      <c r="QU269" s="9"/>
      <c r="QV269" s="9"/>
      <c r="QW269" s="9"/>
      <c r="QX269" s="9"/>
      <c r="QY269" s="9"/>
      <c r="QZ269" s="9"/>
      <c r="RA269" s="9"/>
      <c r="RB269" s="9"/>
      <c r="RC269" s="9"/>
      <c r="RD269" s="9"/>
      <c r="RE269" s="9"/>
      <c r="RF269" s="9"/>
      <c r="RG269" s="9"/>
      <c r="RH269" s="9"/>
      <c r="RI269" s="9"/>
      <c r="RJ269" s="9"/>
      <c r="RK269" s="9"/>
      <c r="RL269" s="9"/>
      <c r="RM269" s="9"/>
      <c r="RN269" s="9"/>
      <c r="RO269" s="9"/>
      <c r="RP269" s="9"/>
      <c r="RQ269" s="9"/>
      <c r="RR269" s="9"/>
      <c r="RS269" s="9"/>
      <c r="RT269" s="9"/>
      <c r="RU269" s="9"/>
      <c r="RV269" s="9"/>
      <c r="RW269" s="9"/>
      <c r="RX269" s="9"/>
      <c r="RY269" s="9"/>
      <c r="RZ269" s="9"/>
      <c r="SA269" s="9"/>
      <c r="SB269" s="9"/>
      <c r="SC269" s="9"/>
      <c r="SD269" s="9"/>
      <c r="SE269" s="9"/>
      <c r="SF269" s="9"/>
      <c r="SG269" s="9"/>
      <c r="SH269" s="9"/>
      <c r="SI269" s="9"/>
      <c r="SJ269" s="9"/>
      <c r="SK269" s="9"/>
      <c r="SL269" s="9"/>
      <c r="SM269" s="9"/>
      <c r="SN269" s="9"/>
      <c r="SO269" s="9"/>
      <c r="SP269" s="9"/>
      <c r="SQ269" s="9"/>
      <c r="SR269" s="9"/>
      <c r="SS269" s="9"/>
      <c r="ST269" s="9"/>
      <c r="SU269" s="9"/>
      <c r="SV269" s="9"/>
      <c r="SW269" s="9"/>
      <c r="SX269" s="9"/>
      <c r="SY269" s="9"/>
      <c r="SZ269" s="9"/>
      <c r="TA269" s="9"/>
      <c r="TB269" s="9"/>
      <c r="TC269" s="9"/>
      <c r="TD269" s="9"/>
      <c r="TE269" s="9"/>
      <c r="TF269" s="9"/>
      <c r="TG269" s="9"/>
      <c r="TH269" s="9"/>
      <c r="TI269" s="9"/>
      <c r="TJ269" s="9"/>
      <c r="TK269" s="9"/>
      <c r="TL269" s="9"/>
      <c r="TM269" s="9"/>
      <c r="TN269" s="9"/>
      <c r="TO269" s="9"/>
      <c r="ANB269" s="9"/>
      <c r="ANC269" s="9"/>
      <c r="AND269" s="9"/>
      <c r="ANE269" s="9"/>
      <c r="ANF269" s="9"/>
      <c r="ANG269" s="9"/>
      <c r="ANH269" s="9"/>
      <c r="ANI269" s="9"/>
      <c r="ANJ269" s="9"/>
      <c r="ANK269" s="9"/>
      <c r="ANL269" s="9"/>
      <c r="ANM269" s="9"/>
      <c r="ANN269" s="9"/>
      <c r="ANO269" s="9"/>
      <c r="ANP269" s="9"/>
      <c r="ANQ269" s="9"/>
      <c r="ANR269" s="9"/>
      <c r="ANS269" s="9"/>
      <c r="ANT269" s="9"/>
      <c r="ANU269" s="9"/>
      <c r="ANV269" s="9"/>
      <c r="ANW269" s="9"/>
      <c r="ANX269" s="9"/>
      <c r="ANY269" s="9"/>
      <c r="ANZ269" s="9"/>
      <c r="AOA269" s="9"/>
      <c r="AOB269" s="9"/>
      <c r="AOC269" s="9"/>
      <c r="AOD269" s="9"/>
      <c r="AOE269" s="9"/>
      <c r="AOF269" s="9"/>
      <c r="AOG269" s="9"/>
      <c r="AOH269" s="9"/>
      <c r="AOI269" s="9"/>
      <c r="AOJ269" s="9"/>
      <c r="AOK269" s="9"/>
      <c r="AOL269" s="9"/>
      <c r="AOM269" s="9"/>
      <c r="AON269" s="9"/>
      <c r="AOO269" s="9"/>
      <c r="AOP269" s="9"/>
      <c r="AOQ269" s="9"/>
      <c r="AOR269" s="9"/>
      <c r="AOS269" s="9"/>
      <c r="AOT269" s="9"/>
      <c r="AOU269" s="9"/>
      <c r="AOV269" s="9"/>
      <c r="AOW269" s="9"/>
      <c r="AOX269" s="9"/>
      <c r="AOY269" s="9"/>
      <c r="AOZ269" s="9"/>
      <c r="APA269" s="9"/>
      <c r="APB269" s="9"/>
      <c r="APC269" s="9"/>
      <c r="APD269" s="9"/>
      <c r="APE269" s="9"/>
      <c r="APF269" s="9"/>
      <c r="APG269" s="9"/>
      <c r="APH269" s="9"/>
      <c r="API269" s="9"/>
      <c r="APJ269" s="9"/>
      <c r="APK269" s="9"/>
      <c r="APL269" s="9"/>
      <c r="APM269" s="9"/>
      <c r="APN269" s="9"/>
      <c r="APO269" s="9"/>
      <c r="APP269" s="9"/>
      <c r="APQ269" s="9"/>
      <c r="APR269" s="9"/>
      <c r="APS269" s="9"/>
      <c r="APT269" s="9"/>
      <c r="APU269" s="9"/>
      <c r="APV269" s="9"/>
      <c r="APW269" s="9"/>
      <c r="APX269" s="9"/>
      <c r="APY269" s="9"/>
      <c r="APZ269" s="9"/>
      <c r="AQA269" s="9"/>
      <c r="AQB269" s="9"/>
      <c r="AQC269" s="9"/>
      <c r="AQD269" s="9"/>
      <c r="AQE269" s="9"/>
      <c r="AQF269" s="9"/>
      <c r="AQG269" s="9"/>
      <c r="AQH269" s="9"/>
      <c r="AQI269" s="9"/>
      <c r="AQJ269" s="9"/>
      <c r="AQK269" s="9"/>
      <c r="AQL269" s="9"/>
      <c r="AQM269" s="9"/>
      <c r="AQN269" s="9"/>
      <c r="AQO269" s="9"/>
      <c r="AQP269" s="9"/>
      <c r="AQQ269" s="9"/>
      <c r="AQR269" s="9"/>
      <c r="AQS269" s="9"/>
      <c r="AQT269" s="9"/>
      <c r="AQU269" s="9"/>
      <c r="AQV269" s="9"/>
      <c r="AQW269" s="9"/>
      <c r="AQX269" s="9"/>
      <c r="AQY269" s="9"/>
      <c r="AQZ269" s="9"/>
      <c r="ARA269" s="9"/>
      <c r="ARB269" s="9"/>
      <c r="ARC269" s="9"/>
      <c r="ARD269" s="9"/>
      <c r="ARE269" s="9"/>
      <c r="ARF269" s="9"/>
      <c r="ARG269" s="9"/>
      <c r="ARH269" s="9"/>
      <c r="ARI269" s="9"/>
      <c r="ARJ269" s="9"/>
      <c r="ARK269" s="9"/>
      <c r="ARL269" s="9"/>
      <c r="ARM269" s="9"/>
      <c r="ARN269" s="9"/>
      <c r="ARO269" s="9"/>
      <c r="ARP269" s="9"/>
      <c r="ARQ269" s="9"/>
      <c r="ARR269" s="9"/>
      <c r="ARS269" s="9"/>
      <c r="ART269" s="9"/>
      <c r="ARU269" s="9"/>
      <c r="ARV269" s="9"/>
      <c r="ARW269" s="9"/>
      <c r="ARX269" s="9"/>
      <c r="ARY269" s="9"/>
      <c r="ARZ269" s="9"/>
      <c r="ASA269" s="9"/>
      <c r="ASB269" s="9"/>
      <c r="ASC269" s="9"/>
      <c r="ASD269" s="9"/>
      <c r="ASE269" s="9"/>
      <c r="ASF269" s="9"/>
      <c r="ASG269" s="9"/>
      <c r="ASH269" s="9"/>
      <c r="ASI269" s="9"/>
      <c r="ASJ269" s="9"/>
      <c r="ASK269" s="9"/>
      <c r="ASL269" s="9"/>
      <c r="ASM269" s="9"/>
      <c r="ASN269" s="9"/>
      <c r="ASO269" s="9"/>
      <c r="ASP269" s="9"/>
      <c r="ASQ269" s="9"/>
      <c r="ASR269" s="9"/>
      <c r="ASS269" s="9"/>
      <c r="AST269" s="9"/>
      <c r="ASU269" s="9"/>
      <c r="ASV269" s="9"/>
      <c r="ASW269" s="9"/>
      <c r="ASX269" s="9"/>
      <c r="ASY269" s="9"/>
      <c r="ASZ269" s="9"/>
      <c r="ATA269" s="9"/>
      <c r="ATB269" s="9"/>
      <c r="ATC269" s="9"/>
      <c r="ATD269" s="9"/>
      <c r="ATE269" s="9"/>
      <c r="ATF269" s="9"/>
      <c r="ATG269" s="9"/>
      <c r="ATH269" s="9"/>
      <c r="ATI269" s="9"/>
      <c r="ATJ269" s="9"/>
      <c r="ATK269" s="9"/>
      <c r="ATL269" s="9"/>
      <c r="ATM269" s="9"/>
      <c r="ATN269" s="9"/>
      <c r="ATO269" s="9"/>
      <c r="ATP269" s="9"/>
      <c r="ATQ269" s="9"/>
      <c r="ATR269" s="9"/>
      <c r="ATS269" s="9"/>
      <c r="ATT269" s="9"/>
      <c r="ATU269" s="9"/>
      <c r="ATV269" s="9"/>
      <c r="ATW269" s="9"/>
      <c r="ATX269" s="9"/>
      <c r="ATY269" s="9"/>
      <c r="ATZ269" s="9"/>
      <c r="AUA269" s="9"/>
      <c r="AUB269" s="9"/>
      <c r="AUC269" s="9"/>
      <c r="AUD269" s="9"/>
      <c r="AUE269" s="9"/>
      <c r="AUF269" s="9"/>
      <c r="AUG269" s="9"/>
      <c r="AUH269" s="9"/>
      <c r="AUI269" s="9"/>
      <c r="AUJ269" s="9"/>
      <c r="AUK269" s="9"/>
      <c r="AUL269" s="9"/>
      <c r="AUM269" s="9"/>
      <c r="AUN269" s="9"/>
      <c r="AUO269" s="9"/>
      <c r="AUP269" s="9"/>
      <c r="AUQ269" s="9"/>
      <c r="AUR269" s="9"/>
      <c r="AUS269" s="9"/>
      <c r="AUT269" s="9"/>
      <c r="AUU269" s="9"/>
      <c r="AUV269" s="9"/>
      <c r="AUW269" s="9"/>
      <c r="AUX269" s="9"/>
      <c r="AUY269" s="9"/>
      <c r="AUZ269" s="9"/>
      <c r="AVA269" s="9"/>
      <c r="AVB269" s="9"/>
      <c r="AVC269" s="9"/>
      <c r="AVD269" s="9"/>
      <c r="AVE269" s="9"/>
      <c r="AVF269" s="9"/>
      <c r="AVG269" s="9"/>
      <c r="AVH269" s="9"/>
      <c r="AVI269" s="9"/>
      <c r="AVJ269" s="9"/>
      <c r="AVK269" s="9"/>
      <c r="AVL269" s="9"/>
      <c r="AVM269" s="9"/>
      <c r="AVN269" s="9"/>
      <c r="AVO269" s="9"/>
      <c r="AVP269" s="9"/>
      <c r="AVQ269" s="9"/>
      <c r="AVR269" s="9"/>
      <c r="AVS269" s="9"/>
      <c r="AVT269" s="9"/>
      <c r="AVU269" s="9"/>
      <c r="AVV269" s="9"/>
      <c r="AVW269" s="9"/>
      <c r="AVX269" s="9"/>
      <c r="AVY269" s="9"/>
      <c r="AVZ269" s="9"/>
      <c r="AWA269" s="9"/>
      <c r="AWB269" s="9"/>
      <c r="AWC269" s="9"/>
      <c r="AWD269" s="9"/>
      <c r="AWE269" s="9"/>
      <c r="AWF269" s="9"/>
      <c r="AWG269" s="9"/>
      <c r="AWH269" s="9"/>
      <c r="AWI269" s="9"/>
      <c r="AWJ269" s="9"/>
      <c r="AWK269" s="9"/>
      <c r="AWL269" s="9"/>
      <c r="AWM269" s="9"/>
      <c r="AWN269" s="9"/>
      <c r="AWO269" s="9"/>
      <c r="AWP269" s="9"/>
      <c r="AWQ269" s="9"/>
      <c r="AWR269" s="9"/>
      <c r="AWS269" s="9"/>
      <c r="AWT269" s="9"/>
      <c r="AWU269" s="9"/>
      <c r="AWV269" s="9"/>
      <c r="AWW269" s="9"/>
      <c r="AWX269" s="9"/>
      <c r="AWY269" s="9" t="s">
        <v>14083</v>
      </c>
      <c r="AWZ269" s="9"/>
      <c r="AXA269" s="9"/>
      <c r="AXB269" s="9"/>
      <c r="AXC269" s="9"/>
      <c r="AXD269" s="9"/>
      <c r="AXE269" s="9"/>
      <c r="AXF269" s="9"/>
      <c r="AXG269" s="9"/>
      <c r="AXH269" s="9"/>
      <c r="AXI269" s="9"/>
      <c r="AXJ269" s="9"/>
      <c r="AXK269" s="9"/>
      <c r="AXL269" s="9"/>
      <c r="AXM269" s="9"/>
      <c r="AXN269" s="9"/>
      <c r="AXO269" s="9"/>
      <c r="AXP269" s="9"/>
      <c r="AXQ269" s="9"/>
      <c r="AXR269" s="9"/>
      <c r="AXS269" s="9"/>
      <c r="AXT269" s="9"/>
      <c r="AXU269" s="9"/>
      <c r="AXV269" s="9"/>
      <c r="AXW269" s="9"/>
      <c r="AXX269" s="9"/>
      <c r="AXY269" s="9"/>
      <c r="AXZ269" s="9"/>
      <c r="AYA269" s="9"/>
      <c r="AYB269" s="9"/>
      <c r="AYC269" s="9"/>
      <c r="AYD269" s="9"/>
      <c r="AYE269" s="9"/>
      <c r="AYF269" s="9"/>
      <c r="AYG269" s="9"/>
      <c r="AYH269" s="9" t="s">
        <v>14084</v>
      </c>
      <c r="AYI269" s="9"/>
      <c r="AYJ269" s="9"/>
      <c r="AYK269" s="9"/>
      <c r="AYL269" s="9"/>
      <c r="AYM269" s="9"/>
      <c r="AYN269" s="9"/>
      <c r="AYO269" s="9"/>
      <c r="AYP269" s="9"/>
      <c r="AYQ269" s="9"/>
      <c r="AYR269" s="9"/>
      <c r="AYS269" s="9"/>
      <c r="AYT269" s="9"/>
      <c r="AYU269" s="9"/>
      <c r="AYV269" s="9"/>
      <c r="AYW269" s="9"/>
      <c r="AYX269" s="9"/>
      <c r="AYY269" s="9" t="s">
        <v>5691</v>
      </c>
      <c r="AYZ269" s="9" t="s">
        <v>5691</v>
      </c>
      <c r="AZA269" s="9"/>
      <c r="AZB269" s="9"/>
      <c r="AZC269" s="9"/>
      <c r="AZD269" s="9"/>
      <c r="AZE269" s="9"/>
      <c r="AZF269" s="9"/>
      <c r="AZG269" s="9"/>
      <c r="AZH269" s="9"/>
      <c r="AZI269" s="9"/>
      <c r="AZJ269" s="9"/>
      <c r="AZK269" s="9"/>
      <c r="AZL269" s="9"/>
      <c r="AZM269" s="9"/>
      <c r="AZN269" s="9"/>
      <c r="AZO269" s="9"/>
      <c r="AZP269" s="9"/>
      <c r="AZQ269" s="9"/>
      <c r="AZR269" s="9"/>
      <c r="AZS269" s="9"/>
      <c r="AZT269" s="9"/>
      <c r="AZU269" s="9"/>
      <c r="AZV269" s="9"/>
      <c r="AZW269" s="9"/>
      <c r="AZX269" s="9"/>
      <c r="AZY269" s="9"/>
      <c r="AZZ269" s="9"/>
      <c r="BAA269" s="9"/>
      <c r="BAB269" s="9"/>
      <c r="BAC269" s="9"/>
      <c r="BAD269" s="9"/>
      <c r="BAE269" s="9"/>
      <c r="BAF269" s="9"/>
      <c r="BAG269" s="9"/>
      <c r="BAH269" s="9"/>
      <c r="BAI269" s="9"/>
      <c r="BAJ269" s="9"/>
      <c r="BAK269" s="9" t="s">
        <v>14085</v>
      </c>
      <c r="BAL269" s="9"/>
      <c r="BAM269" s="9"/>
      <c r="BAN269" s="9"/>
      <c r="BAO269" s="9"/>
      <c r="BAP269" s="9"/>
      <c r="BAQ269" s="9"/>
      <c r="BAR269" s="9">
        <v>273.0</v>
      </c>
      <c r="BAS269" s="9" t="s">
        <v>14086</v>
      </c>
      <c r="BAT269" s="9">
        <v>590.0</v>
      </c>
      <c r="BAU269" s="9"/>
      <c r="BAV269" s="9"/>
      <c r="BAW269" s="9"/>
      <c r="BAX269" s="9"/>
      <c r="BAY269" s="9"/>
      <c r="BAZ269" s="9"/>
      <c r="BBA269" s="9"/>
      <c r="BBB269" s="9"/>
      <c r="BBC269" s="9"/>
      <c r="BBD269" s="9"/>
      <c r="BBE269" s="9"/>
      <c r="BBF269" s="9"/>
      <c r="BBG269" s="9"/>
      <c r="BBH269" s="9"/>
      <c r="BBI269" s="9" t="s">
        <v>5718</v>
      </c>
      <c r="BBJ269" s="9"/>
      <c r="BBK269" s="9"/>
      <c r="BBL269" s="9"/>
      <c r="BBM269" s="9"/>
      <c r="BBN269" s="9"/>
      <c r="BBO269" s="9"/>
      <c r="BBP269" s="9"/>
      <c r="BBQ269" s="9"/>
      <c r="BBR269" s="9"/>
      <c r="BBS269" s="9"/>
      <c r="BBT269" s="9"/>
      <c r="BBU269" s="9"/>
      <c r="BBV269" s="9"/>
      <c r="BBW269" s="9"/>
      <c r="BBX269" s="9"/>
      <c r="BBY269" s="9"/>
      <c r="BBZ269" s="9"/>
      <c r="BCA269" s="9"/>
      <c r="BCB269" s="9" t="s">
        <v>5707</v>
      </c>
      <c r="BCC269" s="9"/>
      <c r="BCD269" s="9"/>
      <c r="BCE269" s="9"/>
      <c r="BCF269" s="9" t="s">
        <v>6521</v>
      </c>
      <c r="BCG269" s="9" t="s">
        <v>14087</v>
      </c>
      <c r="BCH269" s="9"/>
      <c r="BCI269" s="9"/>
      <c r="BCJ269" s="9"/>
      <c r="BCK269" s="9"/>
      <c r="BCL269" s="9"/>
      <c r="BCM269" s="9"/>
      <c r="BCN269" s="9"/>
      <c r="BCO269" s="9"/>
      <c r="BCP269" s="9"/>
      <c r="BCQ269" s="9"/>
      <c r="BCR269" s="9"/>
      <c r="BCS269" s="9"/>
      <c r="BCT269" s="9"/>
      <c r="BCU269" s="9"/>
      <c r="BCV269" s="9"/>
      <c r="BCW269" s="9"/>
      <c r="BCX269" s="9"/>
      <c r="BCY269" s="9"/>
      <c r="BCZ269" s="9"/>
      <c r="BDA269" s="9"/>
      <c r="BDB269" s="9"/>
      <c r="BDC269" s="9"/>
      <c r="BDD269" s="9" t="s">
        <v>14086</v>
      </c>
      <c r="BDE269" s="9"/>
      <c r="BDF269" s="9"/>
      <c r="BDG269" s="9"/>
      <c r="BDH269" s="9"/>
      <c r="BDI269" s="9"/>
      <c r="BDJ269" s="9"/>
      <c r="BDK269" s="9"/>
      <c r="BDL269" s="9"/>
      <c r="BDM269" s="9"/>
      <c r="BDN269" s="9"/>
      <c r="BDO269" s="9"/>
      <c r="BDP269" s="9"/>
      <c r="BDQ269" s="9"/>
      <c r="BDR269" s="9"/>
      <c r="BDS269" s="9"/>
      <c r="BDT269" s="9"/>
      <c r="BDU269" s="9"/>
      <c r="BDV269" s="9"/>
      <c r="BDW269" s="9"/>
      <c r="BDX269" s="9"/>
      <c r="BDY269" s="9" t="s">
        <v>5691</v>
      </c>
      <c r="BDZ269" s="9" t="s">
        <v>5691</v>
      </c>
      <c r="BEA269" s="9"/>
      <c r="BEB269" s="9"/>
      <c r="BEC269" s="9"/>
      <c r="BED269" s="9"/>
      <c r="BEE269" s="9"/>
      <c r="BEF269" s="9"/>
      <c r="BEG269" s="9"/>
      <c r="BEH269" s="9"/>
      <c r="BEI269" s="9"/>
      <c r="BEJ269" s="9"/>
      <c r="BEK269" s="9"/>
      <c r="BEL269" s="9"/>
      <c r="BEM269" s="9"/>
      <c r="BEN269" s="9"/>
      <c r="BEO269" s="9"/>
      <c r="BEP269" s="9"/>
      <c r="BEQ269" s="9"/>
      <c r="BER269" s="9"/>
      <c r="BES269" s="9"/>
      <c r="BET269" s="9"/>
      <c r="BEU269" s="9"/>
      <c r="BEV269" s="9"/>
      <c r="BEW269" s="9"/>
      <c r="BEX269" s="9"/>
      <c r="BEY269" s="9"/>
      <c r="BEZ269" s="9"/>
      <c r="BFA269" s="9"/>
      <c r="BFB269" s="9"/>
      <c r="BFC269" s="9"/>
      <c r="BFD269" s="9"/>
      <c r="BFE269" s="9"/>
      <c r="BFF269" s="9"/>
      <c r="BFG269" s="9"/>
      <c r="BFH269" s="9"/>
      <c r="BFI269" s="9"/>
      <c r="BFJ269" s="9"/>
      <c r="BFK269" s="9" t="s">
        <v>14088</v>
      </c>
      <c r="BFL269" s="9"/>
      <c r="BFM269" s="9"/>
      <c r="BFN269" s="9"/>
      <c r="BFO269" s="9"/>
      <c r="BFP269" s="9"/>
      <c r="BFQ269" s="9"/>
      <c r="BFR269" s="9">
        <v>320.0</v>
      </c>
      <c r="BFS269" s="9" t="s">
        <v>14089</v>
      </c>
      <c r="BFT269" s="9">
        <v>590.0</v>
      </c>
      <c r="BFU269" s="9"/>
      <c r="BFV269" s="9"/>
      <c r="BFW269" s="9"/>
      <c r="BFX269" s="9"/>
      <c r="BFY269" s="9"/>
      <c r="BFZ269" s="9"/>
      <c r="BGA269" s="9"/>
      <c r="BGB269" s="9"/>
      <c r="BGC269" s="9"/>
      <c r="BGD269" s="9"/>
      <c r="BGE269" s="9"/>
      <c r="BGF269" s="9"/>
      <c r="BGG269" s="9"/>
      <c r="BGH269" s="9"/>
      <c r="BGI269" s="9" t="s">
        <v>5718</v>
      </c>
      <c r="BGJ269" s="9"/>
      <c r="BGK269" s="9"/>
      <c r="BGL269" s="9"/>
      <c r="BGM269" s="9"/>
      <c r="BGN269" s="9"/>
      <c r="BGO269" s="9"/>
      <c r="BGP269" s="9"/>
      <c r="BGQ269" s="9"/>
      <c r="BGR269" s="9"/>
      <c r="BGS269" s="9"/>
      <c r="BGT269" s="9"/>
      <c r="BGU269" s="9"/>
      <c r="BGV269" s="9"/>
      <c r="BGW269" s="9"/>
      <c r="BGX269" s="9"/>
      <c r="BGY269" s="9"/>
      <c r="BGZ269" s="9"/>
      <c r="BHA269" s="9"/>
      <c r="BHB269" s="9" t="s">
        <v>5707</v>
      </c>
      <c r="BHC269" s="9"/>
      <c r="BHD269" s="9"/>
      <c r="BHE269" s="9"/>
      <c r="BHF269" s="9" t="s">
        <v>6521</v>
      </c>
      <c r="BHG269" s="9" t="s">
        <v>14087</v>
      </c>
      <c r="BHH269" s="9"/>
      <c r="BHI269" s="9"/>
      <c r="BHJ269" s="9"/>
      <c r="BHK269" s="9"/>
      <c r="BHL269" s="9"/>
      <c r="BHM269" s="9"/>
      <c r="BHN269" s="9"/>
      <c r="BHO269" s="9"/>
      <c r="BHP269" s="9"/>
      <c r="BHQ269" s="9"/>
      <c r="BHR269" s="9"/>
      <c r="BHS269" s="9"/>
      <c r="BHT269" s="9"/>
      <c r="BHU269" s="9"/>
      <c r="BHV269" s="9"/>
      <c r="BHW269" s="9"/>
      <c r="BHX269" s="9"/>
      <c r="BHY269" s="9"/>
      <c r="BHZ269" s="9"/>
      <c r="BIA269" s="9"/>
      <c r="BIB269" s="9"/>
      <c r="BIC269" s="9"/>
      <c r="BID269" s="9" t="s">
        <v>14089</v>
      </c>
      <c r="BIE269" s="9"/>
      <c r="BIF269" s="9"/>
      <c r="BIG269" s="9"/>
      <c r="BIH269" s="9"/>
      <c r="BII269" s="9"/>
      <c r="BIJ269" s="9"/>
      <c r="BIK269" s="9"/>
      <c r="BIL269" s="9"/>
      <c r="BIM269" s="9"/>
      <c r="BIN269" s="9"/>
      <c r="BIO269" s="9"/>
      <c r="BIP269" s="9"/>
      <c r="BIQ269" s="9"/>
      <c r="BIR269" s="9"/>
      <c r="BIS269" s="9"/>
      <c r="BIT269" s="9"/>
      <c r="BIU269" s="9"/>
      <c r="BIV269" s="9"/>
      <c r="BIW269" s="9"/>
      <c r="BIX269" s="9"/>
      <c r="BIY269" s="9" t="s">
        <v>5691</v>
      </c>
      <c r="BIZ269" s="9" t="s">
        <v>5691</v>
      </c>
      <c r="BJA269" s="9"/>
      <c r="BJB269" s="9"/>
      <c r="BJC269" s="9"/>
      <c r="BJD269" s="9"/>
      <c r="BJE269" s="9"/>
      <c r="BJF269" s="9"/>
      <c r="BJG269" s="9"/>
      <c r="BJH269" s="9"/>
      <c r="BJI269" s="9"/>
      <c r="BJJ269" s="9"/>
      <c r="BJK269" s="9"/>
      <c r="BJL269" s="9"/>
      <c r="BJM269" s="9"/>
      <c r="BJN269" s="9"/>
      <c r="BJO269" s="9"/>
      <c r="BJP269" s="9"/>
      <c r="BJQ269" s="9"/>
      <c r="BJR269" s="9"/>
      <c r="BJS269" s="9"/>
      <c r="BJT269" s="9"/>
      <c r="BJU269" s="9"/>
      <c r="BJV269" s="9"/>
      <c r="BJW269" s="9"/>
      <c r="BJX269" s="9"/>
      <c r="BJY269" s="9"/>
      <c r="BJZ269" s="9"/>
      <c r="BKA269" s="9"/>
      <c r="BKB269" s="9"/>
      <c r="BKC269" s="9"/>
      <c r="BKD269" s="9"/>
      <c r="BKE269" s="9"/>
      <c r="BKF269" s="9"/>
      <c r="BKG269" s="9"/>
      <c r="BKH269" s="9"/>
      <c r="BKI269" s="9"/>
      <c r="BKJ269" s="9"/>
      <c r="BKK269" s="9" t="s">
        <v>14090</v>
      </c>
      <c r="BKL269" s="9"/>
      <c r="BKM269" s="9"/>
      <c r="BKN269" s="9"/>
      <c r="BKO269" s="9"/>
      <c r="BKP269" s="9"/>
      <c r="BKQ269" s="9"/>
      <c r="BKR269" s="9">
        <v>590.0</v>
      </c>
      <c r="BKS269" s="9" t="s">
        <v>14091</v>
      </c>
      <c r="BKT269" s="9">
        <v>428.0</v>
      </c>
      <c r="BKU269" s="9"/>
      <c r="BKV269" s="9"/>
      <c r="BKW269" s="9"/>
      <c r="BKX269" s="9"/>
      <c r="BKY269" s="9"/>
      <c r="BKZ269" s="9"/>
      <c r="BLA269" s="9"/>
      <c r="BLB269" s="9"/>
      <c r="BLC269" s="9"/>
      <c r="BLD269" s="9"/>
      <c r="BLE269" s="9"/>
      <c r="BLF269" s="9"/>
      <c r="BLG269" s="9"/>
      <c r="BLH269" s="9"/>
      <c r="BLI269" s="9" t="s">
        <v>5718</v>
      </c>
      <c r="BLJ269" s="9"/>
      <c r="BLK269" s="9"/>
      <c r="BLL269" s="9"/>
      <c r="BLM269" s="9"/>
      <c r="BLN269" s="9"/>
      <c r="BLO269" s="9"/>
      <c r="BLP269" s="9"/>
      <c r="BLQ269" s="9"/>
      <c r="BLR269" s="9"/>
      <c r="BLS269" s="9"/>
      <c r="BLT269" s="9"/>
      <c r="BLU269" s="9"/>
      <c r="BLV269" s="9"/>
      <c r="BLW269" s="9"/>
      <c r="BLX269" s="9"/>
      <c r="BLY269" s="9"/>
      <c r="BLZ269" s="9"/>
      <c r="BMA269" s="9"/>
      <c r="BMB269" s="9" t="s">
        <v>5707</v>
      </c>
      <c r="BMC269" s="9"/>
      <c r="BMD269" s="9"/>
      <c r="BME269" s="9"/>
      <c r="BMF269" s="9" t="s">
        <v>6521</v>
      </c>
      <c r="BMG269" s="9" t="s">
        <v>14087</v>
      </c>
      <c r="BMH269" s="9"/>
      <c r="BMI269" s="9"/>
      <c r="BMJ269" s="9"/>
      <c r="BMK269" s="9"/>
      <c r="BML269" s="9"/>
      <c r="BMM269" s="9"/>
      <c r="BMN269" s="9"/>
      <c r="BMO269" s="9"/>
      <c r="BMP269" s="9"/>
      <c r="BMQ269" s="9"/>
      <c r="BMR269" s="9"/>
      <c r="BMS269" s="9"/>
      <c r="BMT269" s="9"/>
      <c r="BMU269" s="9"/>
      <c r="BMV269" s="9"/>
      <c r="BMW269" s="9"/>
      <c r="BMX269" s="9"/>
      <c r="BMY269" s="9"/>
      <c r="BMZ269" s="9"/>
      <c r="BNA269" s="9"/>
      <c r="BNB269" s="9"/>
      <c r="BNC269" s="9"/>
      <c r="BND269" s="9" t="s">
        <v>14091</v>
      </c>
    </row>
    <row r="270" ht="14.25" customHeight="1">
      <c r="A270" s="9">
        <v>8.0</v>
      </c>
      <c r="B270" s="9" t="s">
        <v>11947</v>
      </c>
      <c r="C270" s="9" t="s">
        <v>11948</v>
      </c>
      <c r="D270" s="9" t="s">
        <v>11948</v>
      </c>
      <c r="E270" s="9"/>
      <c r="F270" s="9">
        <v>42.0</v>
      </c>
      <c r="G270" s="9" t="s">
        <v>14092</v>
      </c>
      <c r="H270" s="9" t="s">
        <v>12629</v>
      </c>
      <c r="I270" s="9"/>
      <c r="J270" s="9"/>
      <c r="K270" s="9">
        <v>1.0</v>
      </c>
      <c r="L270" s="9">
        <v>39.0</v>
      </c>
      <c r="M270" s="9">
        <v>1.0</v>
      </c>
      <c r="N270" s="9"/>
      <c r="O270" s="9">
        <v>1.0</v>
      </c>
      <c r="P270" s="9">
        <v>0.0</v>
      </c>
      <c r="Q270" s="9" t="s">
        <v>14093</v>
      </c>
      <c r="R270" s="9" t="s">
        <v>14094</v>
      </c>
      <c r="S270" s="9" t="s">
        <v>14095</v>
      </c>
      <c r="T270" s="9" t="s">
        <v>3654</v>
      </c>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c r="DA270" s="9"/>
      <c r="DB270" s="9"/>
      <c r="DC270" s="9"/>
      <c r="DD270" s="9"/>
      <c r="DE270" s="9"/>
      <c r="DF270" s="9"/>
      <c r="DG270" s="9"/>
      <c r="DH270" s="9"/>
      <c r="DI270" s="9"/>
      <c r="DJ270" s="9"/>
      <c r="DK270" s="9"/>
      <c r="DL270" s="9"/>
      <c r="DM270" s="9"/>
      <c r="DN270" s="9"/>
      <c r="DO270" s="9"/>
      <c r="DP270" s="9"/>
      <c r="DQ270" s="9"/>
      <c r="DR270" s="9"/>
      <c r="DS270" s="9"/>
      <c r="DT270" s="9"/>
      <c r="DU270" s="9"/>
      <c r="DV270" s="9"/>
      <c r="DW270" s="9"/>
      <c r="DX270" s="9"/>
      <c r="DY270" s="9"/>
      <c r="DZ270" s="9"/>
      <c r="EA270" s="9"/>
      <c r="EB270" s="9"/>
      <c r="EC270" s="9"/>
      <c r="ED270" s="9"/>
      <c r="EE270" s="9"/>
      <c r="EF270" s="9"/>
      <c r="EG270" s="9"/>
      <c r="EH270" s="9"/>
      <c r="EI270" s="9"/>
      <c r="EJ270" s="9"/>
      <c r="EK270" s="9"/>
      <c r="EL270" s="9"/>
      <c r="EM270" s="9"/>
      <c r="EN270" s="9"/>
      <c r="EO270" s="9"/>
      <c r="EP270" s="9"/>
      <c r="EQ270" s="9"/>
      <c r="ER270" s="9"/>
      <c r="ES270" s="9"/>
      <c r="ET270" s="9"/>
      <c r="EU270" s="9"/>
      <c r="EV270" s="9"/>
      <c r="EW270" s="9"/>
      <c r="EX270" s="9"/>
      <c r="EY270" s="9"/>
      <c r="EZ270" s="9"/>
      <c r="FA270" s="9"/>
      <c r="FB270" s="9"/>
      <c r="FC270" s="9"/>
      <c r="FD270" s="9"/>
      <c r="FE270" s="9"/>
      <c r="FF270" s="9"/>
      <c r="FG270" s="9"/>
      <c r="FH270" s="9"/>
      <c r="FI270" s="9"/>
      <c r="FJ270" s="9"/>
      <c r="FK270" s="9"/>
      <c r="FL270" s="9"/>
      <c r="FM270" s="9"/>
      <c r="FN270" s="9"/>
      <c r="FO270" s="9"/>
      <c r="FP270" s="9"/>
      <c r="FQ270" s="9"/>
      <c r="FR270" s="9"/>
      <c r="FS270" s="9"/>
      <c r="FT270" s="9"/>
      <c r="FU270" s="9"/>
      <c r="FV270" s="9"/>
      <c r="FW270" s="9"/>
      <c r="FX270" s="9"/>
      <c r="FY270" s="9"/>
      <c r="FZ270" s="9"/>
      <c r="GA270" s="9"/>
      <c r="GB270" s="9"/>
      <c r="GC270" s="9"/>
      <c r="GD270" s="9"/>
      <c r="GE270" s="9"/>
      <c r="GF270" s="9"/>
      <c r="GG270" s="9"/>
      <c r="GH270" s="9"/>
      <c r="GI270" s="9"/>
      <c r="GJ270" s="9"/>
      <c r="GK270" s="9"/>
      <c r="GL270" s="9"/>
      <c r="GM270" s="9"/>
      <c r="GN270" s="9"/>
      <c r="GO270" s="9"/>
      <c r="GP270" s="9"/>
      <c r="GQ270" s="9"/>
      <c r="GR270" s="9"/>
      <c r="GS270" s="9"/>
      <c r="GT270" s="9"/>
      <c r="GU270" s="9"/>
      <c r="GV270" s="9"/>
      <c r="GW270" s="9"/>
      <c r="GX270" s="9"/>
      <c r="GY270" s="9"/>
      <c r="GZ270" s="9"/>
      <c r="HA270" s="9"/>
      <c r="HB270" s="9"/>
      <c r="HC270" s="9"/>
      <c r="HD270" s="9"/>
      <c r="HE270" s="9"/>
      <c r="HF270" s="9"/>
      <c r="HG270" s="9"/>
      <c r="HH270" s="9"/>
      <c r="HI270" s="9"/>
      <c r="HJ270" s="9"/>
      <c r="HK270" s="9"/>
      <c r="HL270" s="9"/>
      <c r="HM270" s="9"/>
      <c r="HN270" s="9"/>
      <c r="HO270" s="9"/>
      <c r="HP270" s="9"/>
      <c r="HQ270" s="9"/>
      <c r="HR270" s="9"/>
      <c r="HS270" s="9"/>
      <c r="HT270" s="9"/>
      <c r="HU270" s="9"/>
      <c r="HV270" s="9"/>
      <c r="HW270" s="9"/>
      <c r="HX270" s="9"/>
      <c r="HY270" s="9"/>
      <c r="HZ270" s="9"/>
      <c r="IA270" s="9"/>
      <c r="IB270" s="9"/>
      <c r="IC270" s="9"/>
      <c r="ID270" s="9"/>
      <c r="IE270" s="9"/>
      <c r="IF270" s="9"/>
      <c r="IG270" s="9"/>
      <c r="IH270" s="9"/>
      <c r="II270" s="9"/>
      <c r="IJ270" s="9"/>
      <c r="IK270" s="9"/>
      <c r="IL270" s="9"/>
      <c r="IM270" s="9"/>
      <c r="IN270" s="9"/>
      <c r="IO270" s="9"/>
      <c r="IP270" s="9"/>
      <c r="IQ270" s="9"/>
      <c r="IR270" s="9"/>
      <c r="IS270" s="9"/>
      <c r="IT270" s="9"/>
      <c r="IU270" s="9"/>
      <c r="IV270" s="9"/>
      <c r="IW270" s="9"/>
      <c r="IX270" s="9"/>
      <c r="IY270" s="9"/>
      <c r="IZ270" s="9"/>
      <c r="JA270" s="9"/>
      <c r="JB270" s="9"/>
      <c r="JC270" s="9"/>
      <c r="JD270" s="9"/>
      <c r="JE270" s="9"/>
      <c r="JF270" s="9"/>
      <c r="JG270" s="9"/>
      <c r="JH270" s="9"/>
      <c r="JI270" s="9"/>
      <c r="JJ270" s="9"/>
      <c r="JK270" s="9"/>
      <c r="JL270" s="9"/>
      <c r="JM270" s="9"/>
      <c r="JN270" s="9"/>
      <c r="JO270" s="9"/>
      <c r="JP270" s="9"/>
      <c r="JQ270" s="9"/>
      <c r="JR270" s="9"/>
      <c r="JS270" s="9"/>
      <c r="JT270" s="9"/>
      <c r="JU270" s="9"/>
      <c r="JV270" s="9"/>
      <c r="JW270" s="9"/>
      <c r="JX270" s="9"/>
      <c r="JY270" s="9"/>
      <c r="JZ270" s="9"/>
      <c r="KA270" s="9"/>
      <c r="KB270" s="9"/>
      <c r="KC270" s="9"/>
      <c r="KD270" s="9"/>
      <c r="KE270" s="9"/>
      <c r="KF270" s="9"/>
      <c r="KG270" s="9"/>
      <c r="KH270" s="9"/>
      <c r="KI270" s="9"/>
      <c r="KJ270" s="9"/>
      <c r="KK270" s="9"/>
      <c r="KL270" s="9"/>
      <c r="KM270" s="9"/>
      <c r="KN270" s="9"/>
      <c r="KO270" s="9"/>
      <c r="KP270" s="9"/>
      <c r="KQ270" s="9"/>
      <c r="KR270" s="9"/>
      <c r="KS270" s="9"/>
      <c r="KT270" s="9"/>
      <c r="KU270" s="9"/>
      <c r="KV270" s="9"/>
      <c r="KW270" s="9"/>
      <c r="KX270" s="9"/>
      <c r="KY270" s="9"/>
      <c r="KZ270" s="9"/>
      <c r="LA270" s="9"/>
      <c r="LB270" s="9"/>
      <c r="LC270" s="9"/>
      <c r="LD270" s="9"/>
      <c r="LE270" s="9"/>
      <c r="LF270" s="9"/>
      <c r="LG270" s="9"/>
      <c r="LH270" s="9"/>
      <c r="LI270" s="9"/>
      <c r="LJ270" s="9"/>
      <c r="LK270" s="9"/>
      <c r="LL270" s="9"/>
      <c r="LM270" s="9"/>
      <c r="LN270" s="9"/>
      <c r="LO270" s="9"/>
      <c r="LP270" s="9"/>
      <c r="LQ270" s="9"/>
      <c r="LR270" s="9"/>
      <c r="LS270" s="9"/>
      <c r="LT270" s="9"/>
      <c r="LU270" s="9"/>
      <c r="LV270" s="9"/>
      <c r="LW270" s="9"/>
      <c r="LX270" s="9"/>
      <c r="LY270" s="9"/>
      <c r="LZ270" s="9"/>
      <c r="MA270" s="9"/>
      <c r="MB270" s="9"/>
      <c r="MC270" s="9"/>
      <c r="MD270" s="9"/>
      <c r="ME270" s="9"/>
      <c r="MF270" s="9"/>
      <c r="MG270" s="9"/>
      <c r="MH270" s="9"/>
      <c r="MI270" s="9"/>
      <c r="MJ270" s="9"/>
      <c r="MK270" s="9"/>
      <c r="ML270" s="9"/>
      <c r="MM270" s="9"/>
      <c r="MN270" s="9"/>
      <c r="MO270" s="9"/>
      <c r="MP270" s="9"/>
      <c r="MQ270" s="9"/>
      <c r="MR270" s="9"/>
      <c r="MS270" s="9"/>
      <c r="MT270" s="9"/>
      <c r="MU270" s="9"/>
      <c r="MV270" s="9"/>
      <c r="MW270" s="9"/>
      <c r="MX270" s="9"/>
      <c r="MY270" s="9"/>
      <c r="MZ270" s="9"/>
      <c r="NA270" s="9"/>
      <c r="NB270" s="9"/>
      <c r="NC270" s="9"/>
      <c r="ND270" s="9"/>
      <c r="NE270" s="9"/>
      <c r="NF270" s="9"/>
      <c r="NG270" s="9"/>
      <c r="NH270" s="9"/>
      <c r="NI270" s="9"/>
      <c r="NJ270" s="9"/>
      <c r="NK270" s="9"/>
      <c r="NL270" s="9"/>
      <c r="NM270" s="9"/>
      <c r="NN270" s="9"/>
      <c r="NO270" s="9"/>
      <c r="NP270" s="9"/>
      <c r="NQ270" s="9"/>
      <c r="NR270" s="9"/>
      <c r="NS270" s="9"/>
      <c r="NT270" s="9"/>
      <c r="NU270" s="9"/>
      <c r="NV270" s="9"/>
      <c r="NW270" s="9"/>
      <c r="NX270" s="9"/>
      <c r="NY270" s="9"/>
      <c r="NZ270" s="9"/>
      <c r="OA270" s="9"/>
      <c r="OB270" s="9"/>
      <c r="OC270" s="9"/>
      <c r="OD270" s="9"/>
      <c r="OE270" s="9"/>
      <c r="OF270" s="9"/>
      <c r="OG270" s="9"/>
      <c r="OH270" s="9"/>
      <c r="OI270" s="9"/>
      <c r="OJ270" s="9"/>
      <c r="OK270" s="9"/>
      <c r="OL270" s="9"/>
      <c r="OM270" s="9"/>
      <c r="ON270" s="9"/>
      <c r="OO270" s="9"/>
      <c r="OP270" s="9"/>
      <c r="OQ270" s="9"/>
      <c r="OR270" s="9"/>
      <c r="OS270" s="9"/>
      <c r="OT270" s="9"/>
      <c r="OU270" s="9"/>
      <c r="OV270" s="9"/>
      <c r="OW270" s="9"/>
      <c r="OX270" s="9"/>
      <c r="OY270" s="9"/>
      <c r="OZ270" s="9"/>
      <c r="PA270" s="9"/>
      <c r="PB270" s="9"/>
      <c r="PC270" s="9"/>
      <c r="PD270" s="9"/>
      <c r="PE270" s="9"/>
      <c r="PF270" s="9"/>
      <c r="PG270" s="9"/>
      <c r="PH270" s="9"/>
      <c r="PI270" s="9"/>
      <c r="PJ270" s="9"/>
      <c r="PK270" s="9"/>
      <c r="PL270" s="9"/>
      <c r="PM270" s="9"/>
      <c r="PN270" s="9"/>
      <c r="PO270" s="9"/>
      <c r="PP270" s="9"/>
      <c r="PQ270" s="9"/>
      <c r="PR270" s="9"/>
      <c r="PS270" s="9"/>
      <c r="PT270" s="9"/>
      <c r="PU270" s="9"/>
      <c r="PV270" s="9"/>
      <c r="PW270" s="9"/>
      <c r="PX270" s="9"/>
      <c r="PY270" s="9"/>
      <c r="PZ270" s="9"/>
      <c r="QA270" s="9"/>
      <c r="QB270" s="9"/>
      <c r="QC270" s="9"/>
      <c r="QD270" s="9"/>
      <c r="QE270" s="9" t="s">
        <v>12629</v>
      </c>
      <c r="QF270" s="9" t="s">
        <v>6180</v>
      </c>
      <c r="QG270" s="9" t="s">
        <v>6180</v>
      </c>
      <c r="QH270" s="9"/>
      <c r="QI270" s="9"/>
      <c r="QJ270" s="9"/>
      <c r="QK270" s="9"/>
      <c r="QL270" s="9"/>
      <c r="QM270" s="9"/>
      <c r="QN270" s="9"/>
      <c r="QO270" s="9"/>
      <c r="QP270" s="9"/>
      <c r="QQ270" s="9"/>
      <c r="QR270" s="9"/>
      <c r="QS270" s="9"/>
      <c r="QT270" s="9"/>
      <c r="QU270" s="9"/>
      <c r="QV270" s="9"/>
      <c r="QW270" s="9"/>
      <c r="QX270" s="9"/>
      <c r="QY270" s="9"/>
      <c r="QZ270" s="9"/>
      <c r="RA270" s="9"/>
      <c r="RB270" s="9"/>
      <c r="RC270" s="9"/>
      <c r="RD270" s="9"/>
      <c r="RE270" s="9"/>
      <c r="RF270" s="9"/>
      <c r="RG270" s="9"/>
      <c r="RH270" s="9"/>
      <c r="RI270" s="9"/>
      <c r="RJ270" s="9"/>
      <c r="RK270" s="9"/>
      <c r="RL270" s="9"/>
      <c r="RM270" s="9"/>
      <c r="RN270" s="9"/>
      <c r="RO270" s="9" t="s">
        <v>14096</v>
      </c>
      <c r="RP270" s="9"/>
      <c r="RQ270" s="9"/>
      <c r="RR270" s="9"/>
      <c r="RS270" s="9"/>
      <c r="RT270" s="9"/>
      <c r="RU270" s="9"/>
      <c r="RV270" s="9"/>
      <c r="RW270" s="9"/>
      <c r="RX270" s="9"/>
      <c r="RY270" s="9"/>
      <c r="RZ270" s="9"/>
      <c r="SA270" s="9"/>
      <c r="SB270" s="9"/>
      <c r="SC270" s="9"/>
      <c r="SD270" s="9"/>
      <c r="SE270" s="9"/>
      <c r="SF270" s="9"/>
      <c r="SG270" s="9"/>
      <c r="SH270" s="9"/>
      <c r="SI270" s="9"/>
      <c r="SJ270" s="9"/>
      <c r="SK270" s="9"/>
      <c r="SL270" s="9"/>
      <c r="SM270" s="9"/>
      <c r="SN270" s="9"/>
      <c r="SO270" s="9"/>
      <c r="SP270" s="9"/>
      <c r="SQ270" s="9"/>
      <c r="SR270" s="9"/>
      <c r="SS270" s="9"/>
      <c r="ST270" s="9"/>
      <c r="SU270" s="9"/>
      <c r="SV270" s="9"/>
      <c r="SW270" s="9"/>
      <c r="SX270" s="9"/>
      <c r="SY270" s="9"/>
      <c r="SZ270" s="9"/>
      <c r="TA270" s="9"/>
      <c r="TB270" s="9"/>
      <c r="TC270" s="9"/>
      <c r="TD270" s="9"/>
      <c r="TE270" s="9"/>
      <c r="TF270" s="9"/>
      <c r="TG270" s="9"/>
      <c r="TH270" s="9"/>
      <c r="TI270" s="9"/>
      <c r="TJ270" s="9"/>
      <c r="TK270" s="9"/>
      <c r="TL270" s="9"/>
      <c r="TM270" s="9" t="s">
        <v>14097</v>
      </c>
      <c r="TN270" s="9"/>
      <c r="TO270" s="9"/>
      <c r="ANB270" s="9" t="s">
        <v>12032</v>
      </c>
      <c r="ANC270" s="9" t="s">
        <v>2820</v>
      </c>
      <c r="AND270" s="9" t="s">
        <v>14098</v>
      </c>
      <c r="ANE270" s="9" t="s">
        <v>12034</v>
      </c>
      <c r="ANF270" s="9" t="s">
        <v>14099</v>
      </c>
      <c r="ANG270" s="9" t="s">
        <v>14100</v>
      </c>
      <c r="ANH270" s="9" t="s">
        <v>6731</v>
      </c>
      <c r="ANI270" s="9"/>
      <c r="ANJ270" s="9" t="s">
        <v>12629</v>
      </c>
      <c r="ANK270" s="9" t="s">
        <v>14101</v>
      </c>
      <c r="ANL270" s="9" t="s">
        <v>14094</v>
      </c>
      <c r="ANM270" s="9" t="s">
        <v>14102</v>
      </c>
      <c r="ANN270" s="9"/>
      <c r="ANO270" s="9" t="s">
        <v>12629</v>
      </c>
      <c r="ANP270" s="9" t="s">
        <v>14103</v>
      </c>
      <c r="ANQ270" s="9"/>
      <c r="ANR270" s="9" t="s">
        <v>14104</v>
      </c>
      <c r="ANS270" s="9"/>
      <c r="ANT270" s="9"/>
      <c r="ANU270" s="9" t="s">
        <v>14105</v>
      </c>
      <c r="ANV270" s="9"/>
      <c r="ANW270" s="9"/>
      <c r="ANX270" s="9"/>
      <c r="ANY270" s="9"/>
      <c r="ANZ270" s="9"/>
      <c r="AOA270" s="9"/>
      <c r="AOB270" s="9"/>
      <c r="AOC270" s="9"/>
      <c r="AOD270" s="9"/>
      <c r="AOE270" s="9"/>
      <c r="AOF270" s="9"/>
      <c r="AOG270" s="9"/>
      <c r="AOH270" s="9"/>
      <c r="AOI270" s="9"/>
      <c r="AOJ270" s="9"/>
      <c r="AOK270" s="9"/>
      <c r="AOL270" s="9"/>
      <c r="AOM270" s="9"/>
      <c r="AON270" s="9"/>
      <c r="AOO270" s="9"/>
      <c r="AOP270" s="9"/>
      <c r="AOQ270" s="9"/>
      <c r="AOR270" s="9"/>
      <c r="AOS270" s="9"/>
      <c r="AOT270" s="9"/>
      <c r="AOU270" s="9"/>
      <c r="AOV270" s="9"/>
      <c r="AOW270" s="9"/>
      <c r="AOX270" s="9"/>
      <c r="AOY270" s="9"/>
      <c r="AOZ270" s="9"/>
      <c r="APA270" s="9"/>
      <c r="APB270" s="9"/>
      <c r="APC270" s="9"/>
      <c r="APD270" s="9"/>
      <c r="APE270" s="9"/>
      <c r="APF270" s="9"/>
      <c r="APG270" s="9"/>
      <c r="APH270" s="9"/>
      <c r="API270" s="9"/>
      <c r="APJ270" s="9"/>
      <c r="APK270" s="9"/>
      <c r="APL270" s="9"/>
      <c r="APM270" s="9"/>
      <c r="APN270" s="9"/>
      <c r="APO270" s="9"/>
      <c r="APP270" s="9"/>
      <c r="APQ270" s="9"/>
      <c r="APR270" s="9"/>
      <c r="APS270" s="9"/>
      <c r="APT270" s="9"/>
      <c r="APU270" s="9"/>
      <c r="APV270" s="9"/>
      <c r="APW270" s="9"/>
      <c r="APX270" s="9"/>
      <c r="APY270" s="9"/>
      <c r="APZ270" s="9"/>
      <c r="AQA270" s="9"/>
      <c r="AQB270" s="9"/>
      <c r="AQC270" s="9"/>
      <c r="AQD270" s="9"/>
      <c r="AQE270" s="9"/>
      <c r="AQF270" s="9"/>
      <c r="AQG270" s="9"/>
      <c r="AQH270" s="9"/>
      <c r="AQI270" s="9"/>
      <c r="AQJ270" s="9"/>
      <c r="AQK270" s="9"/>
      <c r="AQL270" s="9"/>
      <c r="AQM270" s="9"/>
      <c r="AQN270" s="9"/>
      <c r="AQO270" s="9"/>
      <c r="AQP270" s="9"/>
      <c r="AQQ270" s="9"/>
      <c r="AQR270" s="9"/>
      <c r="AQS270" s="9"/>
      <c r="AQT270" s="9"/>
      <c r="AQU270" s="9"/>
      <c r="AQV270" s="9"/>
      <c r="AQW270" s="9"/>
      <c r="AQX270" s="9"/>
      <c r="AQY270" s="9"/>
      <c r="AQZ270" s="9"/>
      <c r="ARA270" s="9"/>
      <c r="ARB270" s="9"/>
      <c r="ARC270" s="9"/>
      <c r="ARD270" s="9"/>
      <c r="ARE270" s="9"/>
      <c r="ARF270" s="9"/>
      <c r="ARG270" s="9"/>
      <c r="ARH270" s="9"/>
      <c r="ARI270" s="9"/>
      <c r="ARJ270" s="9"/>
      <c r="ARK270" s="9"/>
      <c r="ARL270" s="9"/>
      <c r="ARM270" s="9"/>
      <c r="ARN270" s="9"/>
      <c r="ARO270" s="9"/>
      <c r="ARP270" s="9"/>
      <c r="ARQ270" s="9"/>
      <c r="ARR270" s="9"/>
      <c r="ARS270" s="9"/>
      <c r="ART270" s="9"/>
      <c r="ARU270" s="9"/>
      <c r="ARV270" s="9"/>
      <c r="ARW270" s="9"/>
      <c r="ARX270" s="9"/>
      <c r="ARY270" s="9"/>
      <c r="ARZ270" s="9"/>
      <c r="ASA270" s="9"/>
      <c r="ASB270" s="9"/>
      <c r="ASC270" s="9"/>
      <c r="ASD270" s="9"/>
      <c r="ASE270" s="9"/>
      <c r="ASF270" s="9"/>
      <c r="ASG270" s="9"/>
      <c r="ASH270" s="9"/>
      <c r="ASI270" s="9"/>
      <c r="ASJ270" s="9"/>
      <c r="ASK270" s="9"/>
      <c r="ASL270" s="9"/>
      <c r="ASM270" s="9"/>
      <c r="ASN270" s="9"/>
      <c r="ASO270" s="9"/>
      <c r="ASP270" s="9"/>
      <c r="ASQ270" s="9"/>
      <c r="ASR270" s="9"/>
      <c r="ASS270" s="9"/>
      <c r="AST270" s="9"/>
      <c r="ASU270" s="9"/>
      <c r="ASV270" s="9"/>
      <c r="ASW270" s="9"/>
      <c r="ASX270" s="9"/>
      <c r="ASY270" s="9"/>
      <c r="ASZ270" s="9"/>
      <c r="ATA270" s="9"/>
      <c r="ATB270" s="9"/>
      <c r="ATC270" s="9"/>
      <c r="ATD270" s="9"/>
      <c r="ATE270" s="9"/>
      <c r="ATF270" s="9"/>
      <c r="ATG270" s="9"/>
      <c r="ATH270" s="9"/>
      <c r="ATI270" s="9"/>
      <c r="ATJ270" s="9"/>
      <c r="ATK270" s="9"/>
      <c r="ATL270" s="9"/>
      <c r="ATM270" s="9"/>
      <c r="ATN270" s="9"/>
      <c r="ATO270" s="9"/>
      <c r="ATP270" s="9"/>
      <c r="ATQ270" s="9"/>
      <c r="ATR270" s="9" t="s">
        <v>14106</v>
      </c>
      <c r="ATS270" s="9">
        <v>1.742372465E9</v>
      </c>
      <c r="ATT270" s="9" t="s">
        <v>14107</v>
      </c>
      <c r="ATU270" s="9" t="s">
        <v>12032</v>
      </c>
      <c r="ATV270" s="9" t="s">
        <v>2820</v>
      </c>
      <c r="ATW270" s="9" t="s">
        <v>14098</v>
      </c>
      <c r="ATX270" s="9" t="s">
        <v>12034</v>
      </c>
      <c r="ATY270" s="9"/>
      <c r="ATZ270" s="9"/>
      <c r="AUA270" s="9"/>
      <c r="AUB270" s="9"/>
      <c r="AUC270" s="9"/>
      <c r="AUD270" s="9"/>
      <c r="AUE270" s="9"/>
      <c r="AUF270" s="9"/>
      <c r="AUG270" s="9"/>
      <c r="AUH270" s="9"/>
      <c r="AUI270" s="9"/>
      <c r="AUJ270" s="9"/>
      <c r="AUK270" s="9"/>
      <c r="AUL270" s="9"/>
      <c r="AUM270" s="9"/>
      <c r="AUN270" s="9"/>
      <c r="AUO270" s="9"/>
      <c r="AUP270" s="9"/>
      <c r="AUQ270" s="9"/>
      <c r="AUR270" s="9"/>
      <c r="AUS270" s="9"/>
      <c r="AUT270" s="9"/>
      <c r="AUU270" s="9"/>
      <c r="AUV270" s="9"/>
      <c r="AUW270" s="9"/>
      <c r="AUX270" s="9"/>
      <c r="AUY270" s="9"/>
      <c r="AUZ270" s="9"/>
      <c r="AVA270" s="9"/>
      <c r="AVB270" s="9"/>
      <c r="AVC270" s="9"/>
      <c r="AVD270" s="9"/>
      <c r="AVE270" s="9"/>
      <c r="AVF270" s="9"/>
      <c r="AVG270" s="9"/>
      <c r="AVH270" s="9"/>
      <c r="AVI270" s="9"/>
      <c r="AVJ270" s="9"/>
      <c r="AVK270" s="9"/>
      <c r="AVL270" s="9"/>
      <c r="AVM270" s="9"/>
      <c r="AVN270" s="9"/>
      <c r="AVO270" s="9"/>
      <c r="AVP270" s="9"/>
      <c r="AVQ270" s="9"/>
      <c r="AVR270" s="9"/>
      <c r="AVS270" s="9"/>
      <c r="AVT270" s="9"/>
      <c r="AVU270" s="9"/>
      <c r="AVV270" s="9"/>
      <c r="AVW270" s="9"/>
      <c r="AVX270" s="9"/>
      <c r="AVY270" s="9"/>
      <c r="AVZ270" s="9"/>
      <c r="AWA270" s="9"/>
      <c r="AWB270" s="9"/>
      <c r="AWC270" s="9"/>
      <c r="AWD270" s="9"/>
      <c r="AWE270" s="9"/>
      <c r="AWF270" s="9"/>
      <c r="AWG270" s="9"/>
      <c r="AWH270" s="9"/>
      <c r="AWI270" s="9"/>
      <c r="AWJ270" s="9"/>
      <c r="AWK270" s="9"/>
      <c r="AWL270" s="9"/>
      <c r="AWM270" s="9"/>
      <c r="AWN270" s="9"/>
      <c r="AWO270" s="9"/>
      <c r="AWP270" s="9"/>
      <c r="AWQ270" s="9"/>
      <c r="AWR270" s="9"/>
      <c r="AWS270" s="9"/>
      <c r="AWT270" s="9"/>
      <c r="AWU270" s="9"/>
      <c r="AWV270" s="9"/>
      <c r="AWW270" s="9"/>
      <c r="AWX270" s="9"/>
      <c r="AWY270" s="9"/>
      <c r="AWZ270" s="9"/>
      <c r="AXA270" s="9"/>
      <c r="AXB270" s="9"/>
      <c r="AXC270" s="9"/>
      <c r="AXD270" s="9"/>
      <c r="AXE270" s="9"/>
      <c r="AXF270" s="9"/>
      <c r="AXG270" s="9"/>
      <c r="AXH270" s="9"/>
      <c r="AXI270" s="9"/>
      <c r="AXJ270" s="9"/>
      <c r="AXK270" s="9"/>
      <c r="AXL270" s="9"/>
      <c r="AXM270" s="9"/>
      <c r="AXN270" s="9"/>
      <c r="AXO270" s="9"/>
      <c r="AXP270" s="9"/>
      <c r="AXQ270" s="9"/>
      <c r="AXR270" s="9"/>
      <c r="AXS270" s="9"/>
      <c r="AXT270" s="9"/>
      <c r="AXU270" s="9"/>
      <c r="AXV270" s="9"/>
      <c r="AXW270" s="9"/>
      <c r="AXX270" s="9"/>
      <c r="AXY270" s="9"/>
      <c r="AXZ270" s="9"/>
      <c r="AYA270" s="9"/>
      <c r="AYB270" s="9"/>
      <c r="AYC270" s="9"/>
      <c r="AYD270" s="9"/>
      <c r="AYE270" s="9"/>
      <c r="AYF270" s="9"/>
      <c r="AYG270" s="9"/>
      <c r="AYH270" s="9"/>
      <c r="AYI270" s="9"/>
      <c r="AYJ270" s="9"/>
      <c r="AYK270" s="9"/>
      <c r="AYL270" s="9"/>
      <c r="AYM270" s="9"/>
      <c r="AYN270" s="9"/>
      <c r="AYO270" s="9"/>
      <c r="AYP270" s="9"/>
      <c r="AYQ270" s="9"/>
      <c r="AYR270" s="9"/>
      <c r="AYS270" s="9"/>
      <c r="AYT270" s="9"/>
      <c r="AYU270" s="9"/>
      <c r="AYV270" s="9"/>
      <c r="AYW270" s="9"/>
      <c r="AYX270" s="9"/>
      <c r="AYY270" s="9"/>
      <c r="AYZ270" s="9"/>
      <c r="AZA270" s="9"/>
      <c r="AZB270" s="9"/>
      <c r="AZC270" s="9"/>
      <c r="AZD270" s="9"/>
      <c r="AZE270" s="9"/>
      <c r="AZF270" s="9"/>
      <c r="AZG270" s="9"/>
      <c r="AZH270" s="9"/>
      <c r="AZI270" s="9"/>
      <c r="AZJ270" s="9"/>
      <c r="AZK270" s="9"/>
      <c r="AZL270" s="9"/>
      <c r="AZM270" s="9"/>
      <c r="AZN270" s="9"/>
      <c r="AZO270" s="9"/>
      <c r="AZP270" s="9"/>
      <c r="AZQ270" s="9"/>
      <c r="AZR270" s="9"/>
      <c r="AZS270" s="9"/>
      <c r="AZT270" s="9"/>
      <c r="AZU270" s="9"/>
      <c r="AZV270" s="9"/>
      <c r="AZW270" s="9"/>
      <c r="AZX270" s="9"/>
      <c r="AZY270" s="9"/>
      <c r="AZZ270" s="9"/>
      <c r="BAA270" s="9"/>
      <c r="BAB270" s="9"/>
      <c r="BAC270" s="9"/>
      <c r="BAD270" s="9"/>
      <c r="BAE270" s="9"/>
      <c r="BAF270" s="9"/>
      <c r="BAG270" s="9"/>
      <c r="BAH270" s="9"/>
      <c r="BAI270" s="9"/>
      <c r="BAJ270" s="9"/>
      <c r="BAK270" s="9"/>
      <c r="BAL270" s="9"/>
      <c r="BAM270" s="9"/>
      <c r="BAN270" s="9"/>
      <c r="BAO270" s="9"/>
      <c r="BAP270" s="9"/>
      <c r="BAQ270" s="9"/>
      <c r="BAR270" s="9"/>
      <c r="BAS270" s="9"/>
      <c r="BAT270" s="9"/>
      <c r="BAU270" s="9"/>
      <c r="BAV270" s="9"/>
      <c r="BAW270" s="9"/>
      <c r="BAX270" s="9"/>
      <c r="BAY270" s="9"/>
      <c r="BAZ270" s="9"/>
      <c r="BBA270" s="9"/>
      <c r="BBB270" s="9"/>
      <c r="BBC270" s="9"/>
      <c r="BBD270" s="9"/>
      <c r="BBE270" s="9"/>
      <c r="BBF270" s="9"/>
      <c r="BBG270" s="9"/>
      <c r="BBH270" s="9"/>
      <c r="BBI270" s="9"/>
      <c r="BBJ270" s="9"/>
      <c r="BBK270" s="9"/>
      <c r="BBL270" s="9"/>
      <c r="BBM270" s="9"/>
      <c r="BBN270" s="9"/>
      <c r="BBO270" s="9"/>
      <c r="BBP270" s="9"/>
      <c r="BBQ270" s="9"/>
      <c r="BBR270" s="9"/>
      <c r="BBS270" s="9"/>
      <c r="BBT270" s="9"/>
      <c r="BBU270" s="9"/>
      <c r="BBV270" s="9"/>
      <c r="BBW270" s="9"/>
      <c r="BBX270" s="9"/>
      <c r="BBY270" s="9"/>
      <c r="BBZ270" s="9"/>
      <c r="BCA270" s="9"/>
      <c r="BCB270" s="9"/>
      <c r="BCC270" s="9"/>
      <c r="BCD270" s="9"/>
      <c r="BCE270" s="9"/>
      <c r="BCF270" s="9"/>
      <c r="BCG270" s="9"/>
      <c r="BCH270" s="9"/>
      <c r="BCI270" s="9"/>
      <c r="BCJ270" s="9"/>
      <c r="BCK270" s="9"/>
      <c r="BCL270" s="9"/>
      <c r="BCM270" s="9"/>
      <c r="BCN270" s="9"/>
      <c r="BCO270" s="9"/>
      <c r="BCP270" s="9"/>
      <c r="BCQ270" s="9"/>
      <c r="BCR270" s="9"/>
      <c r="BCS270" s="9"/>
      <c r="BCT270" s="9"/>
      <c r="BCU270" s="9"/>
      <c r="BCV270" s="9"/>
      <c r="BCW270" s="9"/>
      <c r="BCX270" s="9"/>
      <c r="BCY270" s="9"/>
      <c r="BCZ270" s="9"/>
      <c r="BDA270" s="9"/>
      <c r="BDB270" s="9"/>
      <c r="BDC270" s="9"/>
      <c r="BDD270" s="9"/>
      <c r="BDE270" s="9"/>
      <c r="BDF270" s="9"/>
      <c r="BDG270" s="9"/>
      <c r="BDH270" s="9"/>
      <c r="BDI270" s="9"/>
      <c r="BDJ270" s="9"/>
      <c r="BDK270" s="9"/>
      <c r="BDL270" s="9"/>
      <c r="BDM270" s="9"/>
      <c r="BDN270" s="9"/>
      <c r="BDO270" s="9"/>
      <c r="BDP270" s="9"/>
      <c r="BDQ270" s="9"/>
      <c r="BDR270" s="9"/>
      <c r="BDS270" s="9"/>
      <c r="BDT270" s="9"/>
      <c r="BDU270" s="9"/>
      <c r="BDV270" s="9"/>
      <c r="BDW270" s="9"/>
      <c r="BDX270" s="9"/>
      <c r="BDY270" s="9"/>
      <c r="BDZ270" s="9"/>
      <c r="BEA270" s="9"/>
      <c r="BEB270" s="9"/>
      <c r="BEC270" s="9"/>
      <c r="BED270" s="9"/>
      <c r="BEE270" s="9"/>
      <c r="BEF270" s="9"/>
      <c r="BEG270" s="9"/>
      <c r="BEH270" s="9"/>
      <c r="BEI270" s="9"/>
      <c r="BEJ270" s="9"/>
      <c r="BEK270" s="9"/>
      <c r="BEL270" s="9"/>
      <c r="BEM270" s="9"/>
      <c r="BEN270" s="9"/>
      <c r="BEO270" s="9"/>
      <c r="BEP270" s="9"/>
      <c r="BEQ270" s="9"/>
      <c r="BER270" s="9"/>
      <c r="BES270" s="9"/>
      <c r="BET270" s="9"/>
      <c r="BEU270" s="9"/>
      <c r="BEV270" s="9"/>
      <c r="BEW270" s="9"/>
      <c r="BEX270" s="9"/>
      <c r="BEY270" s="9"/>
      <c r="BEZ270" s="9"/>
      <c r="BFA270" s="9"/>
      <c r="BFB270" s="9"/>
      <c r="BFC270" s="9"/>
      <c r="BFD270" s="9"/>
      <c r="BFE270" s="9"/>
      <c r="BFF270" s="9"/>
      <c r="BFG270" s="9"/>
      <c r="BFH270" s="9"/>
      <c r="BFI270" s="9"/>
      <c r="BFJ270" s="9"/>
      <c r="BFK270" s="9"/>
      <c r="BFL270" s="9"/>
      <c r="BFM270" s="9"/>
      <c r="BFN270" s="9"/>
      <c r="BFO270" s="9"/>
      <c r="BFP270" s="9"/>
      <c r="BFQ270" s="9"/>
      <c r="BFR270" s="9"/>
      <c r="BFS270" s="9"/>
      <c r="BFT270" s="9"/>
      <c r="BFU270" s="9"/>
      <c r="BFV270" s="9"/>
      <c r="BFW270" s="9"/>
      <c r="BFX270" s="9"/>
      <c r="BFY270" s="9"/>
      <c r="BFZ270" s="9"/>
      <c r="BGA270" s="9"/>
      <c r="BGB270" s="9"/>
      <c r="BGC270" s="9"/>
      <c r="BGD270" s="9"/>
      <c r="BGE270" s="9"/>
      <c r="BGF270" s="9"/>
      <c r="BGG270" s="9"/>
      <c r="BGH270" s="9"/>
      <c r="BGI270" s="9"/>
      <c r="BGJ270" s="9"/>
      <c r="BGK270" s="9"/>
      <c r="BGL270" s="9"/>
      <c r="BGM270" s="9"/>
      <c r="BGN270" s="9"/>
      <c r="BGO270" s="9"/>
      <c r="BGP270" s="9"/>
      <c r="BGQ270" s="9"/>
      <c r="BGR270" s="9"/>
      <c r="BGS270" s="9"/>
      <c r="BGT270" s="9"/>
      <c r="BGU270" s="9"/>
      <c r="BGV270" s="9"/>
      <c r="BGW270" s="9"/>
      <c r="BGX270" s="9"/>
      <c r="BGY270" s="9"/>
      <c r="BGZ270" s="9"/>
      <c r="BHA270" s="9"/>
      <c r="BHB270" s="9"/>
      <c r="BHC270" s="9"/>
      <c r="BHD270" s="9"/>
      <c r="BHE270" s="9"/>
      <c r="BHF270" s="9"/>
      <c r="BHG270" s="9"/>
      <c r="BHH270" s="9"/>
      <c r="BHI270" s="9"/>
      <c r="BHJ270" s="9"/>
      <c r="BHK270" s="9"/>
      <c r="BHL270" s="9"/>
      <c r="BHM270" s="9"/>
      <c r="BHN270" s="9"/>
      <c r="BHO270" s="9"/>
      <c r="BHP270" s="9"/>
      <c r="BHQ270" s="9"/>
      <c r="BHR270" s="9"/>
      <c r="BHS270" s="9"/>
      <c r="BHT270" s="9"/>
      <c r="BHU270" s="9"/>
      <c r="BHV270" s="9"/>
      <c r="BHW270" s="9"/>
      <c r="BHX270" s="9"/>
      <c r="BHY270" s="9"/>
      <c r="BHZ270" s="9"/>
      <c r="BIA270" s="9"/>
      <c r="BIB270" s="9"/>
      <c r="BIC270" s="9"/>
      <c r="BID270" s="9"/>
      <c r="BIE270" s="9"/>
      <c r="BIF270" s="9"/>
      <c r="BIG270" s="9"/>
      <c r="BIH270" s="9"/>
      <c r="BII270" s="9"/>
      <c r="BIJ270" s="9"/>
      <c r="BIK270" s="9"/>
      <c r="BIL270" s="9"/>
      <c r="BIM270" s="9"/>
      <c r="BIN270" s="9"/>
      <c r="BIO270" s="9"/>
      <c r="BIP270" s="9"/>
      <c r="BIQ270" s="9"/>
      <c r="BIR270" s="9"/>
      <c r="BIS270" s="9"/>
      <c r="BIT270" s="9"/>
      <c r="BIU270" s="9"/>
      <c r="BIV270" s="9"/>
      <c r="BIW270" s="9"/>
      <c r="BIX270" s="9"/>
      <c r="BIY270" s="9"/>
      <c r="BIZ270" s="9"/>
      <c r="BJA270" s="9"/>
      <c r="BJB270" s="9"/>
      <c r="BJC270" s="9"/>
      <c r="BJD270" s="9"/>
      <c r="BJE270" s="9"/>
      <c r="BJF270" s="9"/>
      <c r="BJG270" s="9"/>
      <c r="BJH270" s="9"/>
      <c r="BJI270" s="9"/>
      <c r="BJJ270" s="9"/>
      <c r="BJK270" s="9"/>
      <c r="BJL270" s="9"/>
      <c r="BJM270" s="9"/>
      <c r="BJN270" s="9"/>
      <c r="BJO270" s="9"/>
      <c r="BJP270" s="9"/>
      <c r="BJQ270" s="9"/>
      <c r="BJR270" s="9"/>
      <c r="BJS270" s="9"/>
      <c r="BJT270" s="9"/>
      <c r="BJU270" s="9"/>
      <c r="BJV270" s="9"/>
      <c r="BJW270" s="9"/>
      <c r="BJX270" s="9"/>
      <c r="BJY270" s="9"/>
      <c r="BJZ270" s="9"/>
      <c r="BKA270" s="9"/>
      <c r="BKB270" s="9"/>
      <c r="BKC270" s="9"/>
      <c r="BKD270" s="9"/>
      <c r="BKE270" s="9"/>
      <c r="BKF270" s="9"/>
      <c r="BKG270" s="9"/>
      <c r="BKH270" s="9"/>
      <c r="BKI270" s="9"/>
      <c r="BKJ270" s="9"/>
      <c r="BKK270" s="9"/>
      <c r="BKL270" s="9"/>
      <c r="BKM270" s="9"/>
      <c r="BKN270" s="9"/>
      <c r="BKO270" s="9"/>
      <c r="BKP270" s="9"/>
      <c r="BKQ270" s="9"/>
      <c r="BKR270" s="9"/>
      <c r="BKS270" s="9"/>
      <c r="BKT270" s="9"/>
      <c r="BKU270" s="9"/>
      <c r="BKV270" s="9"/>
      <c r="BKW270" s="9"/>
      <c r="BKX270" s="9"/>
      <c r="BKY270" s="9"/>
      <c r="BKZ270" s="9"/>
      <c r="BLA270" s="9"/>
      <c r="BLB270" s="9"/>
      <c r="BLC270" s="9"/>
      <c r="BLD270" s="9"/>
      <c r="BLE270" s="9"/>
      <c r="BLF270" s="9"/>
      <c r="BLG270" s="9"/>
      <c r="BLH270" s="9"/>
      <c r="BLI270" s="9"/>
      <c r="BLJ270" s="9"/>
      <c r="BLK270" s="9"/>
      <c r="BLL270" s="9"/>
      <c r="BLM270" s="9"/>
      <c r="BLN270" s="9"/>
      <c r="BLO270" s="9"/>
      <c r="BLP270" s="9"/>
      <c r="BLQ270" s="9"/>
      <c r="BLR270" s="9"/>
      <c r="BLS270" s="9"/>
      <c r="BLT270" s="9"/>
      <c r="BLU270" s="9"/>
      <c r="BLV270" s="9"/>
      <c r="BLW270" s="9"/>
      <c r="BLX270" s="9"/>
      <c r="BLY270" s="9"/>
      <c r="BLZ270" s="9"/>
      <c r="BMA270" s="9"/>
      <c r="BMB270" s="9"/>
      <c r="BMC270" s="9"/>
      <c r="BMD270" s="9"/>
      <c r="BME270" s="9"/>
      <c r="BMF270" s="9"/>
      <c r="BMG270" s="9"/>
      <c r="BMH270" s="9"/>
      <c r="BMI270" s="9"/>
      <c r="BMJ270" s="9"/>
      <c r="BMK270" s="9"/>
      <c r="BML270" s="9"/>
      <c r="BMM270" s="9"/>
      <c r="BMN270" s="9"/>
      <c r="BMO270" s="9"/>
      <c r="BMP270" s="9"/>
      <c r="BMQ270" s="9"/>
      <c r="BMR270" s="9"/>
      <c r="BMS270" s="9"/>
      <c r="BMT270" s="9"/>
      <c r="BMU270" s="9"/>
      <c r="BMV270" s="9"/>
      <c r="BMW270" s="9"/>
      <c r="BMX270" s="9"/>
      <c r="BMY270" s="9"/>
      <c r="BMZ270" s="9"/>
      <c r="BNA270" s="9"/>
      <c r="BNB270" s="9"/>
      <c r="BNC270" s="9"/>
      <c r="BND270" s="9"/>
    </row>
    <row r="271" ht="14.25" customHeight="1">
      <c r="A271" s="9">
        <v>1.0</v>
      </c>
      <c r="B271" s="9" t="s">
        <v>11947</v>
      </c>
      <c r="C271" s="9" t="s">
        <v>11948</v>
      </c>
      <c r="D271" s="9" t="s">
        <v>11948</v>
      </c>
      <c r="E271" s="9"/>
      <c r="F271" s="9">
        <v>5.0</v>
      </c>
      <c r="G271" s="9" t="s">
        <v>14108</v>
      </c>
      <c r="H271" s="9" t="s">
        <v>6969</v>
      </c>
      <c r="I271" s="9"/>
      <c r="J271" s="9"/>
      <c r="K271" s="9">
        <v>2.0</v>
      </c>
      <c r="L271" s="9">
        <v>3.0</v>
      </c>
      <c r="M271" s="9"/>
      <c r="N271" s="9"/>
      <c r="O271" s="9"/>
      <c r="P271" s="9">
        <v>0.0</v>
      </c>
      <c r="Q271" s="9" t="s">
        <v>14109</v>
      </c>
      <c r="R271" s="9" t="s">
        <v>809</v>
      </c>
      <c r="S271" s="9" t="s">
        <v>810</v>
      </c>
      <c r="T271" s="9" t="s">
        <v>14110</v>
      </c>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c r="DA271" s="9"/>
      <c r="DB271" s="9"/>
      <c r="DC271" s="9"/>
      <c r="DD271" s="9"/>
      <c r="DE271" s="9"/>
      <c r="DF271" s="9"/>
      <c r="DG271" s="9"/>
      <c r="DH271" s="9"/>
      <c r="DI271" s="9"/>
      <c r="DJ271" s="9"/>
      <c r="DK271" s="9"/>
      <c r="DL271" s="9"/>
      <c r="DM271" s="9"/>
      <c r="DN271" s="9"/>
      <c r="DO271" s="9"/>
      <c r="DP271" s="9"/>
      <c r="DQ271" s="9"/>
      <c r="DR271" s="9"/>
      <c r="DS271" s="9"/>
      <c r="DT271" s="9"/>
      <c r="DU271" s="9"/>
      <c r="DV271" s="9"/>
      <c r="DW271" s="9"/>
      <c r="DX271" s="9"/>
      <c r="DY271" s="9"/>
      <c r="DZ271" s="9"/>
      <c r="EA271" s="9"/>
      <c r="EB271" s="9"/>
      <c r="EC271" s="9"/>
      <c r="ED271" s="9"/>
      <c r="EE271" s="9"/>
      <c r="EF271" s="9"/>
      <c r="EG271" s="9"/>
      <c r="EH271" s="9"/>
      <c r="EI271" s="9"/>
      <c r="EJ271" s="9"/>
      <c r="EK271" s="9"/>
      <c r="EL271" s="9"/>
      <c r="EM271" s="9"/>
      <c r="EN271" s="9"/>
      <c r="EO271" s="9"/>
      <c r="EP271" s="9"/>
      <c r="EQ271" s="9"/>
      <c r="ER271" s="9"/>
      <c r="ES271" s="9"/>
      <c r="ET271" s="9"/>
      <c r="EU271" s="9"/>
      <c r="EV271" s="9"/>
      <c r="EW271" s="9"/>
      <c r="EX271" s="9"/>
      <c r="EY271" s="9"/>
      <c r="EZ271" s="9"/>
      <c r="FA271" s="9"/>
      <c r="FB271" s="9"/>
      <c r="FC271" s="9"/>
      <c r="FD271" s="9"/>
      <c r="FE271" s="9"/>
      <c r="FF271" s="9"/>
      <c r="FG271" s="9"/>
      <c r="FH271" s="9"/>
      <c r="FI271" s="9"/>
      <c r="FJ271" s="9"/>
      <c r="FK271" s="9"/>
      <c r="FL271" s="9"/>
      <c r="FM271" s="9"/>
      <c r="FN271" s="9"/>
      <c r="FO271" s="9"/>
      <c r="FP271" s="9"/>
      <c r="FQ271" s="9"/>
      <c r="FR271" s="9"/>
      <c r="FS271" s="9"/>
      <c r="FT271" s="9"/>
      <c r="FU271" s="9"/>
      <c r="FV271" s="9"/>
      <c r="FW271" s="9"/>
      <c r="FX271" s="9"/>
      <c r="FY271" s="9"/>
      <c r="FZ271" s="9"/>
      <c r="GA271" s="9"/>
      <c r="GB271" s="9"/>
      <c r="GC271" s="9"/>
      <c r="GD271" s="9"/>
      <c r="GE271" s="9"/>
      <c r="GF271" s="9"/>
      <c r="GG271" s="9"/>
      <c r="GH271" s="9"/>
      <c r="GI271" s="9"/>
      <c r="GJ271" s="9"/>
      <c r="GK271" s="9"/>
      <c r="GL271" s="9"/>
      <c r="GM271" s="9"/>
      <c r="GN271" s="9"/>
      <c r="GO271" s="9"/>
      <c r="GP271" s="9"/>
      <c r="GQ271" s="9"/>
      <c r="GR271" s="9"/>
      <c r="GS271" s="9"/>
      <c r="GT271" s="9"/>
      <c r="GU271" s="9"/>
      <c r="GV271" s="9"/>
      <c r="GW271" s="9"/>
      <c r="GX271" s="9"/>
      <c r="GY271" s="9"/>
      <c r="GZ271" s="9"/>
      <c r="HA271" s="9"/>
      <c r="HB271" s="9"/>
      <c r="HC271" s="9"/>
      <c r="HD271" s="9"/>
      <c r="HE271" s="9"/>
      <c r="HF271" s="9"/>
      <c r="HG271" s="9"/>
      <c r="HH271" s="9"/>
      <c r="HI271" s="9"/>
      <c r="HJ271" s="9"/>
      <c r="HK271" s="9"/>
      <c r="HL271" s="9"/>
      <c r="HM271" s="9"/>
      <c r="HN271" s="9"/>
      <c r="HO271" s="9"/>
      <c r="HP271" s="9"/>
      <c r="HQ271" s="9"/>
      <c r="HR271" s="9"/>
      <c r="HS271" s="9"/>
      <c r="HT271" s="9"/>
      <c r="HU271" s="9"/>
      <c r="HV271" s="9"/>
      <c r="HW271" s="9"/>
      <c r="HX271" s="9"/>
      <c r="HY271" s="9"/>
      <c r="HZ271" s="9"/>
      <c r="IA271" s="9"/>
      <c r="IB271" s="9"/>
      <c r="IC271" s="9"/>
      <c r="ID271" s="9"/>
      <c r="IE271" s="9"/>
      <c r="IF271" s="9"/>
      <c r="IG271" s="9"/>
      <c r="IH271" s="9"/>
      <c r="II271" s="9"/>
      <c r="IJ271" s="9"/>
      <c r="IK271" s="9"/>
      <c r="IL271" s="9"/>
      <c r="IM271" s="9"/>
      <c r="IN271" s="9"/>
      <c r="IO271" s="9"/>
      <c r="IP271" s="9"/>
      <c r="IQ271" s="9"/>
      <c r="IR271" s="9"/>
      <c r="IS271" s="9"/>
      <c r="IT271" s="9"/>
      <c r="IU271" s="9"/>
      <c r="IV271" s="9"/>
      <c r="IW271" s="9"/>
      <c r="IX271" s="9"/>
      <c r="IY271" s="9"/>
      <c r="IZ271" s="9"/>
      <c r="JA271" s="9"/>
      <c r="JB271" s="9"/>
      <c r="JC271" s="9"/>
      <c r="JD271" s="9"/>
      <c r="JE271" s="9"/>
      <c r="JF271" s="9"/>
      <c r="JG271" s="9"/>
      <c r="JH271" s="9"/>
      <c r="JI271" s="9"/>
      <c r="JJ271" s="9"/>
      <c r="JK271" s="9"/>
      <c r="JL271" s="9"/>
      <c r="JM271" s="9"/>
      <c r="JN271" s="9"/>
      <c r="JO271" s="9"/>
      <c r="JP271" s="9"/>
      <c r="JQ271" s="9"/>
      <c r="JR271" s="9"/>
      <c r="JS271" s="9"/>
      <c r="JT271" s="9"/>
      <c r="JU271" s="9"/>
      <c r="JV271" s="9"/>
      <c r="JW271" s="9"/>
      <c r="JX271" s="9"/>
      <c r="JY271" s="9"/>
      <c r="JZ271" s="9"/>
      <c r="KA271" s="9"/>
      <c r="KB271" s="9"/>
      <c r="KC271" s="9"/>
      <c r="KD271" s="9"/>
      <c r="KE271" s="9"/>
      <c r="KF271" s="9"/>
      <c r="KG271" s="9"/>
      <c r="KH271" s="9"/>
      <c r="KI271" s="9"/>
      <c r="KJ271" s="9"/>
      <c r="KK271" s="9"/>
      <c r="KL271" s="9"/>
      <c r="KM271" s="9"/>
      <c r="KN271" s="9"/>
      <c r="KO271" s="9"/>
      <c r="KP271" s="9"/>
      <c r="KQ271" s="9"/>
      <c r="KR271" s="9"/>
      <c r="KS271" s="9"/>
      <c r="KT271" s="9"/>
      <c r="KU271" s="9"/>
      <c r="KV271" s="9"/>
      <c r="KW271" s="9"/>
      <c r="KX271" s="9"/>
      <c r="KY271" s="9"/>
      <c r="KZ271" s="9"/>
      <c r="LA271" s="9"/>
      <c r="LB271" s="9"/>
      <c r="LC271" s="9"/>
      <c r="LD271" s="9"/>
      <c r="LE271" s="9"/>
      <c r="LF271" s="9"/>
      <c r="LG271" s="9"/>
      <c r="LH271" s="9"/>
      <c r="LI271" s="9"/>
      <c r="LJ271" s="9"/>
      <c r="LK271" s="9"/>
      <c r="LL271" s="9"/>
      <c r="LM271" s="9"/>
      <c r="LN271" s="9"/>
      <c r="LO271" s="9"/>
      <c r="LP271" s="9"/>
      <c r="LQ271" s="9"/>
      <c r="LR271" s="9"/>
      <c r="LS271" s="9"/>
      <c r="LT271" s="9"/>
      <c r="LU271" s="9"/>
      <c r="LV271" s="9"/>
      <c r="LW271" s="9"/>
      <c r="LX271" s="9"/>
      <c r="LY271" s="9"/>
      <c r="LZ271" s="9"/>
      <c r="MA271" s="9"/>
      <c r="MB271" s="9"/>
      <c r="MC271" s="9"/>
      <c r="MD271" s="9"/>
      <c r="ME271" s="9"/>
      <c r="MF271" s="9"/>
      <c r="MG271" s="9"/>
      <c r="MH271" s="9"/>
      <c r="MI271" s="9"/>
      <c r="MJ271" s="9"/>
      <c r="MK271" s="9"/>
      <c r="ML271" s="9"/>
      <c r="MM271" s="9"/>
      <c r="MN271" s="9"/>
      <c r="MO271" s="9"/>
      <c r="MP271" s="9"/>
      <c r="MQ271" s="9"/>
      <c r="MR271" s="9"/>
      <c r="MS271" s="9"/>
      <c r="MT271" s="9"/>
      <c r="MU271" s="9"/>
      <c r="MV271" s="9"/>
      <c r="MW271" s="9"/>
      <c r="MX271" s="9"/>
      <c r="MY271" s="9"/>
      <c r="MZ271" s="9"/>
      <c r="NA271" s="9"/>
      <c r="NB271" s="9"/>
      <c r="NC271" s="9"/>
      <c r="ND271" s="9"/>
      <c r="NE271" s="9"/>
      <c r="NF271" s="9"/>
      <c r="NG271" s="9"/>
      <c r="NH271" s="9"/>
      <c r="NI271" s="9"/>
      <c r="NJ271" s="9"/>
      <c r="NK271" s="9"/>
      <c r="NL271" s="9"/>
      <c r="NM271" s="9"/>
      <c r="NN271" s="9"/>
      <c r="NO271" s="9"/>
      <c r="NP271" s="9"/>
      <c r="NQ271" s="9"/>
      <c r="NR271" s="9"/>
      <c r="NS271" s="9"/>
      <c r="NT271" s="9"/>
      <c r="NU271" s="9"/>
      <c r="NV271" s="9"/>
      <c r="NW271" s="9"/>
      <c r="NX271" s="9"/>
      <c r="NY271" s="9"/>
      <c r="NZ271" s="9"/>
      <c r="OA271" s="9"/>
      <c r="OB271" s="9"/>
      <c r="OC271" s="9"/>
      <c r="OD271" s="9"/>
      <c r="OE271" s="9"/>
      <c r="OF271" s="9"/>
      <c r="OG271" s="9"/>
      <c r="OH271" s="9"/>
      <c r="OI271" s="9"/>
      <c r="OJ271" s="9"/>
      <c r="OK271" s="9"/>
      <c r="OL271" s="9"/>
      <c r="OM271" s="9"/>
      <c r="ON271" s="9"/>
      <c r="OO271" s="9"/>
      <c r="OP271" s="9"/>
      <c r="OQ271" s="9"/>
      <c r="OR271" s="9"/>
      <c r="OS271" s="9"/>
      <c r="OT271" s="9"/>
      <c r="OU271" s="9"/>
      <c r="OV271" s="9"/>
      <c r="OW271" s="9"/>
      <c r="OX271" s="9"/>
      <c r="OY271" s="9"/>
      <c r="OZ271" s="9"/>
      <c r="PA271" s="9"/>
      <c r="PB271" s="9"/>
      <c r="PC271" s="9"/>
      <c r="PD271" s="9"/>
      <c r="PE271" s="9"/>
      <c r="PF271" s="9"/>
      <c r="PG271" s="9"/>
      <c r="PH271" s="9"/>
      <c r="PI271" s="9"/>
      <c r="PJ271" s="9"/>
      <c r="PK271" s="9"/>
      <c r="PL271" s="9"/>
      <c r="PM271" s="9"/>
      <c r="PN271" s="9"/>
      <c r="PO271" s="9"/>
      <c r="PP271" s="9"/>
      <c r="PQ271" s="9"/>
      <c r="PR271" s="9"/>
      <c r="PS271" s="9"/>
      <c r="PT271" s="9"/>
      <c r="PU271" s="9"/>
      <c r="PV271" s="9"/>
      <c r="PW271" s="9"/>
      <c r="PX271" s="9"/>
      <c r="PY271" s="9"/>
      <c r="PZ271" s="9"/>
      <c r="QA271" s="9"/>
      <c r="QB271" s="9"/>
      <c r="QC271" s="9"/>
      <c r="QD271" s="9"/>
      <c r="QE271" s="9"/>
      <c r="QF271" s="9"/>
      <c r="QG271" s="9"/>
      <c r="QH271" s="9"/>
      <c r="QI271" s="9"/>
      <c r="QJ271" s="9"/>
      <c r="QK271" s="9"/>
      <c r="QL271" s="9"/>
      <c r="QM271" s="9"/>
      <c r="QN271" s="9"/>
      <c r="QO271" s="9"/>
      <c r="QP271" s="9"/>
      <c r="QQ271" s="9"/>
      <c r="QR271" s="9"/>
      <c r="QS271" s="9"/>
      <c r="QT271" s="9"/>
      <c r="QU271" s="9"/>
      <c r="QV271" s="9"/>
      <c r="QW271" s="9"/>
      <c r="QX271" s="9"/>
      <c r="QY271" s="9"/>
      <c r="QZ271" s="9"/>
      <c r="RA271" s="9"/>
      <c r="RB271" s="9"/>
      <c r="RC271" s="9"/>
      <c r="RD271" s="9"/>
      <c r="RE271" s="9"/>
      <c r="RF271" s="9"/>
      <c r="RG271" s="9"/>
      <c r="RH271" s="9"/>
      <c r="RI271" s="9"/>
      <c r="RJ271" s="9"/>
      <c r="RK271" s="9"/>
      <c r="RL271" s="9"/>
      <c r="RM271" s="9"/>
      <c r="RN271" s="9"/>
      <c r="RO271" s="9"/>
      <c r="RP271" s="9"/>
      <c r="RQ271" s="9"/>
      <c r="RR271" s="9"/>
      <c r="RS271" s="9"/>
      <c r="RT271" s="9"/>
      <c r="RU271" s="9"/>
      <c r="RV271" s="9"/>
      <c r="RW271" s="9"/>
      <c r="RX271" s="9"/>
      <c r="RY271" s="9"/>
      <c r="RZ271" s="9"/>
      <c r="SA271" s="9"/>
      <c r="SB271" s="9"/>
      <c r="SC271" s="9"/>
      <c r="SD271" s="9"/>
      <c r="SE271" s="9"/>
      <c r="SF271" s="9"/>
      <c r="SG271" s="9"/>
      <c r="SH271" s="9"/>
      <c r="SI271" s="9"/>
      <c r="SJ271" s="9"/>
      <c r="SK271" s="9"/>
      <c r="SL271" s="9"/>
      <c r="SM271" s="9"/>
      <c r="SN271" s="9"/>
      <c r="SO271" s="9"/>
      <c r="SP271" s="9"/>
      <c r="SQ271" s="9"/>
      <c r="SR271" s="9"/>
      <c r="SS271" s="9"/>
      <c r="ST271" s="9"/>
      <c r="SU271" s="9"/>
      <c r="SV271" s="9"/>
      <c r="SW271" s="9"/>
      <c r="SX271" s="9"/>
      <c r="SY271" s="9"/>
      <c r="SZ271" s="9"/>
      <c r="TA271" s="9"/>
      <c r="TB271" s="9"/>
      <c r="TC271" s="9"/>
      <c r="TD271" s="9"/>
      <c r="TE271" s="9"/>
      <c r="TF271" s="9"/>
      <c r="TG271" s="9"/>
      <c r="TH271" s="9"/>
      <c r="TI271" s="9"/>
      <c r="TJ271" s="9"/>
      <c r="TK271" s="9"/>
      <c r="TL271" s="9"/>
      <c r="TM271" s="9"/>
      <c r="TN271" s="9"/>
      <c r="TO271" s="9"/>
      <c r="ANB271" s="9"/>
      <c r="ANC271" s="9"/>
      <c r="AND271" s="9"/>
      <c r="ANE271" s="9"/>
      <c r="ANF271" s="9"/>
      <c r="ANG271" s="9"/>
      <c r="ANH271" s="9"/>
      <c r="ANI271" s="9"/>
      <c r="ANJ271" s="9"/>
      <c r="ANK271" s="9"/>
      <c r="ANL271" s="9"/>
      <c r="ANM271" s="9"/>
      <c r="ANN271" s="9"/>
      <c r="ANO271" s="9"/>
      <c r="ANP271" s="9"/>
      <c r="ANQ271" s="9"/>
      <c r="ANR271" s="9"/>
      <c r="ANS271" s="9"/>
      <c r="ANT271" s="9"/>
      <c r="ANU271" s="9"/>
      <c r="ANV271" s="9"/>
      <c r="ANW271" s="9"/>
      <c r="ANX271" s="9"/>
      <c r="ANY271" s="9"/>
      <c r="ANZ271" s="9"/>
      <c r="AOA271" s="9"/>
      <c r="AOB271" s="9"/>
      <c r="AOC271" s="9"/>
      <c r="AOD271" s="9"/>
      <c r="AOE271" s="9"/>
      <c r="AOF271" s="9"/>
      <c r="AOG271" s="9"/>
      <c r="AOH271" s="9"/>
      <c r="AOI271" s="9"/>
      <c r="AOJ271" s="9"/>
      <c r="AOK271" s="9"/>
      <c r="AOL271" s="9"/>
      <c r="AOM271" s="9"/>
      <c r="AON271" s="9"/>
      <c r="AOO271" s="9"/>
      <c r="AOP271" s="9"/>
      <c r="AOQ271" s="9"/>
      <c r="AOR271" s="9"/>
      <c r="AOS271" s="9"/>
      <c r="AOT271" s="9"/>
      <c r="AOU271" s="9"/>
      <c r="AOV271" s="9"/>
      <c r="AOW271" s="9"/>
      <c r="AOX271" s="9"/>
      <c r="AOY271" s="9"/>
      <c r="AOZ271" s="9"/>
      <c r="APA271" s="9"/>
      <c r="APB271" s="9"/>
      <c r="APC271" s="9"/>
      <c r="APD271" s="9"/>
      <c r="APE271" s="9"/>
      <c r="APF271" s="9"/>
      <c r="APG271" s="9"/>
      <c r="APH271" s="9"/>
      <c r="API271" s="9"/>
      <c r="APJ271" s="9"/>
      <c r="APK271" s="9"/>
      <c r="APL271" s="9"/>
      <c r="APM271" s="9"/>
      <c r="APN271" s="9"/>
      <c r="APO271" s="9"/>
      <c r="APP271" s="9"/>
      <c r="APQ271" s="9"/>
      <c r="APR271" s="9"/>
      <c r="APS271" s="9"/>
      <c r="APT271" s="9"/>
      <c r="APU271" s="9"/>
      <c r="APV271" s="9"/>
      <c r="APW271" s="9"/>
      <c r="APX271" s="9"/>
      <c r="APY271" s="9"/>
      <c r="APZ271" s="9"/>
      <c r="AQA271" s="9"/>
      <c r="AQB271" s="9"/>
      <c r="AQC271" s="9"/>
      <c r="AQD271" s="9"/>
      <c r="AQE271" s="9"/>
      <c r="AQF271" s="9"/>
      <c r="AQG271" s="9"/>
      <c r="AQH271" s="9"/>
      <c r="AQI271" s="9"/>
      <c r="AQJ271" s="9"/>
      <c r="AQK271" s="9"/>
      <c r="AQL271" s="9"/>
      <c r="AQM271" s="9"/>
      <c r="AQN271" s="9"/>
      <c r="AQO271" s="9"/>
      <c r="AQP271" s="9"/>
      <c r="AQQ271" s="9"/>
      <c r="AQR271" s="9"/>
      <c r="AQS271" s="9"/>
      <c r="AQT271" s="9"/>
      <c r="AQU271" s="9"/>
      <c r="AQV271" s="9"/>
      <c r="AQW271" s="9"/>
      <c r="AQX271" s="9"/>
      <c r="AQY271" s="9"/>
      <c r="AQZ271" s="9"/>
      <c r="ARA271" s="9"/>
      <c r="ARB271" s="9"/>
      <c r="ARC271" s="9"/>
      <c r="ARD271" s="9"/>
      <c r="ARE271" s="9"/>
      <c r="ARF271" s="9"/>
      <c r="ARG271" s="9"/>
      <c r="ARH271" s="9"/>
      <c r="ARI271" s="9"/>
      <c r="ARJ271" s="9"/>
      <c r="ARK271" s="9"/>
      <c r="ARL271" s="9"/>
      <c r="ARM271" s="9"/>
      <c r="ARN271" s="9"/>
      <c r="ARO271" s="9"/>
      <c r="ARP271" s="9"/>
      <c r="ARQ271" s="9"/>
      <c r="ARR271" s="9"/>
      <c r="ARS271" s="9"/>
      <c r="ART271" s="9"/>
      <c r="ARU271" s="9"/>
      <c r="ARV271" s="9"/>
      <c r="ARW271" s="9"/>
      <c r="ARX271" s="9"/>
      <c r="ARY271" s="9"/>
      <c r="ARZ271" s="9"/>
      <c r="ASA271" s="9"/>
      <c r="ASB271" s="9"/>
      <c r="ASC271" s="9"/>
      <c r="ASD271" s="9"/>
      <c r="ASE271" s="9"/>
      <c r="ASF271" s="9"/>
      <c r="ASG271" s="9"/>
      <c r="ASH271" s="9"/>
      <c r="ASI271" s="9"/>
      <c r="ASJ271" s="9"/>
      <c r="ASK271" s="9"/>
      <c r="ASL271" s="9"/>
      <c r="ASM271" s="9"/>
      <c r="ASN271" s="9"/>
      <c r="ASO271" s="9"/>
      <c r="ASP271" s="9"/>
      <c r="ASQ271" s="9"/>
      <c r="ASR271" s="9"/>
      <c r="ASS271" s="9"/>
      <c r="AST271" s="9"/>
      <c r="ASU271" s="9"/>
      <c r="ASV271" s="9"/>
      <c r="ASW271" s="9"/>
      <c r="ASX271" s="9"/>
      <c r="ASY271" s="9"/>
      <c r="ASZ271" s="9"/>
      <c r="ATA271" s="9"/>
      <c r="ATB271" s="9"/>
      <c r="ATC271" s="9"/>
      <c r="ATD271" s="9"/>
      <c r="ATE271" s="9"/>
      <c r="ATF271" s="9"/>
      <c r="ATG271" s="9"/>
      <c r="ATH271" s="9"/>
      <c r="ATI271" s="9"/>
      <c r="ATJ271" s="9"/>
      <c r="ATK271" s="9"/>
      <c r="ATL271" s="9"/>
      <c r="ATM271" s="9"/>
      <c r="ATN271" s="9"/>
      <c r="ATO271" s="9"/>
      <c r="ATP271" s="9"/>
      <c r="ATQ271" s="9"/>
      <c r="ATR271" s="9"/>
      <c r="ATS271" s="9"/>
      <c r="ATT271" s="9"/>
      <c r="ATU271" s="9"/>
      <c r="ATV271" s="9"/>
      <c r="ATW271" s="9"/>
      <c r="ATX271" s="9"/>
      <c r="ATY271" s="9" t="s">
        <v>6180</v>
      </c>
      <c r="ATZ271" s="9" t="s">
        <v>6180</v>
      </c>
      <c r="AUA271" s="9"/>
      <c r="AUB271" s="9"/>
      <c r="AUC271" s="9"/>
      <c r="AUD271" s="9"/>
      <c r="AUE271" s="9"/>
      <c r="AUF271" s="9"/>
      <c r="AUG271" s="9"/>
      <c r="AUH271" s="9"/>
      <c r="AUI271" s="9"/>
      <c r="AUJ271" s="9"/>
      <c r="AUK271" s="9"/>
      <c r="AUL271" s="9"/>
      <c r="AUM271" s="9"/>
      <c r="AUN271" s="9"/>
      <c r="AUO271" s="9"/>
      <c r="AUP271" s="9"/>
      <c r="AUQ271" s="9"/>
      <c r="AUR271" s="9"/>
      <c r="AUS271" s="9"/>
      <c r="AUT271" s="9"/>
      <c r="AUU271" s="9"/>
      <c r="AUV271" s="9"/>
      <c r="AUW271" s="9"/>
      <c r="AUX271" s="9"/>
      <c r="AUY271" s="9"/>
      <c r="AUZ271" s="9"/>
      <c r="AVA271" s="9"/>
      <c r="AVB271" s="9"/>
      <c r="AVC271" s="9"/>
      <c r="AVD271" s="9"/>
      <c r="AVE271" s="9"/>
      <c r="AVF271" s="9"/>
      <c r="AVG271" s="9"/>
      <c r="AVH271" s="9"/>
      <c r="AVI271" s="9"/>
      <c r="AVJ271" s="9"/>
      <c r="AVK271" s="9" t="s">
        <v>14111</v>
      </c>
      <c r="AVL271" s="9"/>
      <c r="AVM271" s="9"/>
      <c r="AVN271" s="9"/>
      <c r="AVO271" s="9"/>
      <c r="AVP271" s="9"/>
      <c r="AVQ271" s="9"/>
      <c r="AVR271" s="9"/>
      <c r="AVS271" s="9"/>
      <c r="AVT271" s="9"/>
      <c r="AVU271" s="9"/>
      <c r="AVV271" s="9"/>
      <c r="AVW271" s="9"/>
      <c r="AVX271" s="9"/>
      <c r="AVY271" s="9"/>
      <c r="AVZ271" s="9"/>
      <c r="AWA271" s="9"/>
      <c r="AWB271" s="9"/>
      <c r="AWC271" s="9"/>
      <c r="AWD271" s="9"/>
      <c r="AWE271" s="9"/>
      <c r="AWF271" s="9"/>
      <c r="AWG271" s="9"/>
      <c r="AWH271" s="9"/>
      <c r="AWI271" s="9"/>
      <c r="AWJ271" s="9"/>
      <c r="AWK271" s="9"/>
      <c r="AWL271" s="9"/>
      <c r="AWM271" s="9"/>
      <c r="AWN271" s="9"/>
      <c r="AWO271" s="9">
        <v>261.0</v>
      </c>
      <c r="AWP271" s="9" t="s">
        <v>14112</v>
      </c>
      <c r="AWQ271" s="9">
        <v>500.0</v>
      </c>
      <c r="AWR271" s="9"/>
      <c r="AWS271" s="9"/>
      <c r="AWT271" s="9"/>
      <c r="AWU271" s="9"/>
      <c r="AWV271" s="9"/>
      <c r="AWW271" s="9"/>
      <c r="AWX271" s="9"/>
      <c r="AWY271" s="9"/>
      <c r="AWZ271" s="9"/>
      <c r="AXA271" s="9"/>
      <c r="AXB271" s="9"/>
      <c r="AXC271" s="9"/>
      <c r="AXD271" s="9"/>
      <c r="AXE271" s="9"/>
      <c r="AXF271" s="9"/>
      <c r="AXG271" s="9"/>
      <c r="AXH271" s="9"/>
      <c r="AXI271" s="9"/>
      <c r="AXJ271" s="9"/>
      <c r="AXK271" s="9"/>
      <c r="AXL271" s="9"/>
      <c r="AXM271" s="9"/>
      <c r="AXN271" s="9"/>
      <c r="AXO271" s="9"/>
      <c r="AXP271" s="9"/>
      <c r="AXQ271" s="9"/>
      <c r="AXR271" s="9"/>
      <c r="AXS271" s="9"/>
      <c r="AXT271" s="9"/>
      <c r="AXU271" s="9"/>
      <c r="AXV271" s="9"/>
      <c r="AXW271" s="9"/>
      <c r="AXX271" s="9"/>
      <c r="AXY271" s="9"/>
      <c r="AXZ271" s="9"/>
      <c r="AYA271" s="9"/>
      <c r="AYB271" s="9"/>
      <c r="AYC271" s="9"/>
      <c r="AYD271" s="9" t="s">
        <v>14112</v>
      </c>
      <c r="AYE271" s="9"/>
      <c r="AYF271" s="9"/>
      <c r="AYG271" s="9"/>
      <c r="AYH271" s="9"/>
      <c r="AYI271" s="9"/>
      <c r="AYJ271" s="9"/>
      <c r="AYK271" s="9"/>
      <c r="AYL271" s="9"/>
      <c r="AYM271" s="9"/>
      <c r="AYN271" s="9"/>
      <c r="AYO271" s="9"/>
      <c r="AYP271" s="9"/>
      <c r="AYQ271" s="9"/>
      <c r="AYR271" s="9"/>
      <c r="AYS271" s="9"/>
      <c r="AYT271" s="9"/>
      <c r="AYU271" s="9"/>
      <c r="AYV271" s="9"/>
      <c r="AYW271" s="9"/>
      <c r="AYX271" s="9"/>
      <c r="AYY271" s="9"/>
      <c r="AYZ271" s="9"/>
      <c r="AZA271" s="9"/>
      <c r="AZB271" s="9"/>
      <c r="AZC271" s="9"/>
      <c r="AZD271" s="9"/>
      <c r="AZE271" s="9"/>
      <c r="AZF271" s="9"/>
      <c r="AZG271" s="9"/>
      <c r="AZH271" s="9"/>
      <c r="AZI271" s="9"/>
      <c r="AZJ271" s="9"/>
      <c r="AZK271" s="9"/>
      <c r="AZL271" s="9"/>
      <c r="AZM271" s="9"/>
      <c r="AZN271" s="9"/>
      <c r="AZO271" s="9"/>
      <c r="AZP271" s="9"/>
      <c r="AZQ271" s="9"/>
      <c r="AZR271" s="9"/>
      <c r="AZS271" s="9"/>
      <c r="AZT271" s="9"/>
      <c r="AZU271" s="9"/>
      <c r="AZV271" s="9"/>
      <c r="AZW271" s="9"/>
      <c r="AZX271" s="9"/>
      <c r="AZY271" s="9"/>
      <c r="AZZ271" s="9"/>
      <c r="BAA271" s="9"/>
      <c r="BAB271" s="9"/>
      <c r="BAC271" s="9"/>
      <c r="BAD271" s="9"/>
      <c r="BAE271" s="9"/>
      <c r="BAF271" s="9"/>
      <c r="BAG271" s="9"/>
      <c r="BAH271" s="9"/>
      <c r="BAI271" s="9"/>
      <c r="BAJ271" s="9"/>
      <c r="BAK271" s="9"/>
      <c r="BAL271" s="9"/>
      <c r="BAM271" s="9"/>
      <c r="BAN271" s="9"/>
      <c r="BAO271" s="9"/>
      <c r="BAP271" s="9"/>
      <c r="BAQ271" s="9"/>
      <c r="BAR271" s="9"/>
      <c r="BAS271" s="9"/>
      <c r="BAT271" s="9"/>
      <c r="BAU271" s="9"/>
      <c r="BAV271" s="9"/>
      <c r="BAW271" s="9"/>
      <c r="BAX271" s="9"/>
      <c r="BAY271" s="9"/>
      <c r="BAZ271" s="9"/>
      <c r="BBA271" s="9"/>
      <c r="BBB271" s="9"/>
      <c r="BBC271" s="9"/>
      <c r="BBD271" s="9"/>
      <c r="BBE271" s="9"/>
      <c r="BBF271" s="9"/>
      <c r="BBG271" s="9"/>
      <c r="BBH271" s="9"/>
      <c r="BBI271" s="9"/>
      <c r="BBJ271" s="9"/>
      <c r="BBK271" s="9"/>
      <c r="BBL271" s="9"/>
      <c r="BBM271" s="9"/>
      <c r="BBN271" s="9"/>
      <c r="BBO271" s="9"/>
      <c r="BBP271" s="9"/>
      <c r="BBQ271" s="9"/>
      <c r="BBR271" s="9"/>
      <c r="BBS271" s="9"/>
      <c r="BBT271" s="9"/>
      <c r="BBU271" s="9"/>
      <c r="BBV271" s="9"/>
      <c r="BBW271" s="9"/>
      <c r="BBX271" s="9"/>
      <c r="BBY271" s="9"/>
      <c r="BBZ271" s="9"/>
      <c r="BCA271" s="9"/>
      <c r="BCB271" s="9"/>
      <c r="BCC271" s="9"/>
      <c r="BCD271" s="9"/>
      <c r="BCE271" s="9"/>
      <c r="BCF271" s="9"/>
      <c r="BCG271" s="9"/>
      <c r="BCH271" s="9"/>
      <c r="BCI271" s="9"/>
      <c r="BCJ271" s="9"/>
      <c r="BCK271" s="9"/>
      <c r="BCL271" s="9"/>
      <c r="BCM271" s="9"/>
      <c r="BCN271" s="9"/>
      <c r="BCO271" s="9"/>
      <c r="BCP271" s="9"/>
      <c r="BCQ271" s="9"/>
      <c r="BCR271" s="9"/>
      <c r="BCS271" s="9"/>
      <c r="BCT271" s="9"/>
      <c r="BCU271" s="9"/>
      <c r="BCV271" s="9"/>
      <c r="BCW271" s="9"/>
      <c r="BCX271" s="9"/>
      <c r="BCY271" s="9"/>
      <c r="BCZ271" s="9"/>
      <c r="BDA271" s="9"/>
      <c r="BDB271" s="9"/>
      <c r="BDC271" s="9"/>
      <c r="BDD271" s="9"/>
      <c r="BDE271" s="9"/>
      <c r="BDF271" s="9"/>
      <c r="BDG271" s="9"/>
      <c r="BDH271" s="9"/>
      <c r="BDI271" s="9"/>
      <c r="BDJ271" s="9"/>
      <c r="BDK271" s="9"/>
      <c r="BDL271" s="9"/>
      <c r="BDM271" s="9"/>
      <c r="BDN271" s="9"/>
      <c r="BDO271" s="9"/>
      <c r="BDP271" s="9"/>
      <c r="BDQ271" s="9"/>
      <c r="BDR271" s="9"/>
      <c r="BDS271" s="9"/>
      <c r="BDT271" s="9"/>
      <c r="BDU271" s="9"/>
      <c r="BDV271" s="9"/>
      <c r="BDW271" s="9"/>
      <c r="BDX271" s="9"/>
      <c r="BDY271" s="9"/>
      <c r="BDZ271" s="9"/>
      <c r="BEA271" s="9"/>
      <c r="BEB271" s="9"/>
      <c r="BEC271" s="9"/>
      <c r="BED271" s="9"/>
      <c r="BEE271" s="9"/>
      <c r="BEF271" s="9"/>
      <c r="BEG271" s="9"/>
      <c r="BEH271" s="9"/>
      <c r="BEI271" s="9"/>
      <c r="BEJ271" s="9"/>
      <c r="BEK271" s="9"/>
      <c r="BEL271" s="9"/>
      <c r="BEM271" s="9"/>
      <c r="BEN271" s="9"/>
      <c r="BEO271" s="9"/>
      <c r="BEP271" s="9"/>
      <c r="BEQ271" s="9"/>
      <c r="BER271" s="9"/>
      <c r="BES271" s="9"/>
      <c r="BET271" s="9"/>
      <c r="BEU271" s="9"/>
      <c r="BEV271" s="9"/>
      <c r="BEW271" s="9"/>
      <c r="BEX271" s="9"/>
      <c r="BEY271" s="9"/>
      <c r="BEZ271" s="9"/>
      <c r="BFA271" s="9"/>
      <c r="BFB271" s="9"/>
      <c r="BFC271" s="9"/>
      <c r="BFD271" s="9"/>
      <c r="BFE271" s="9"/>
      <c r="BFF271" s="9"/>
      <c r="BFG271" s="9"/>
      <c r="BFH271" s="9"/>
      <c r="BFI271" s="9"/>
      <c r="BFJ271" s="9"/>
      <c r="BFK271" s="9"/>
      <c r="BFL271" s="9"/>
      <c r="BFM271" s="9"/>
      <c r="BFN271" s="9"/>
      <c r="BFO271" s="9"/>
      <c r="BFP271" s="9"/>
      <c r="BFQ271" s="9"/>
      <c r="BFR271" s="9"/>
      <c r="BFS271" s="9"/>
      <c r="BFT271" s="9"/>
      <c r="BFU271" s="9"/>
      <c r="BFV271" s="9"/>
      <c r="BFW271" s="9"/>
      <c r="BFX271" s="9"/>
      <c r="BFY271" s="9"/>
      <c r="BFZ271" s="9"/>
      <c r="BGA271" s="9"/>
      <c r="BGB271" s="9"/>
      <c r="BGC271" s="9"/>
      <c r="BGD271" s="9"/>
      <c r="BGE271" s="9"/>
      <c r="BGF271" s="9"/>
      <c r="BGG271" s="9"/>
      <c r="BGH271" s="9"/>
      <c r="BGI271" s="9"/>
      <c r="BGJ271" s="9"/>
      <c r="BGK271" s="9"/>
      <c r="BGL271" s="9"/>
      <c r="BGM271" s="9"/>
      <c r="BGN271" s="9"/>
      <c r="BGO271" s="9"/>
      <c r="BGP271" s="9"/>
      <c r="BGQ271" s="9"/>
      <c r="BGR271" s="9"/>
      <c r="BGS271" s="9"/>
      <c r="BGT271" s="9"/>
      <c r="BGU271" s="9"/>
      <c r="BGV271" s="9"/>
      <c r="BGW271" s="9"/>
      <c r="BGX271" s="9"/>
      <c r="BGY271" s="9"/>
      <c r="BGZ271" s="9"/>
      <c r="BHA271" s="9"/>
      <c r="BHB271" s="9"/>
      <c r="BHC271" s="9"/>
      <c r="BHD271" s="9"/>
      <c r="BHE271" s="9"/>
      <c r="BHF271" s="9"/>
      <c r="BHG271" s="9"/>
      <c r="BHH271" s="9"/>
      <c r="BHI271" s="9"/>
      <c r="BHJ271" s="9"/>
      <c r="BHK271" s="9"/>
      <c r="BHL271" s="9"/>
      <c r="BHM271" s="9"/>
      <c r="BHN271" s="9"/>
      <c r="BHO271" s="9"/>
      <c r="BHP271" s="9"/>
      <c r="BHQ271" s="9"/>
      <c r="BHR271" s="9"/>
      <c r="BHS271" s="9"/>
      <c r="BHT271" s="9"/>
      <c r="BHU271" s="9"/>
      <c r="BHV271" s="9"/>
      <c r="BHW271" s="9"/>
      <c r="BHX271" s="9"/>
      <c r="BHY271" s="9"/>
      <c r="BHZ271" s="9"/>
      <c r="BIA271" s="9"/>
      <c r="BIB271" s="9"/>
      <c r="BIC271" s="9"/>
      <c r="BID271" s="9"/>
      <c r="BIE271" s="9"/>
      <c r="BIF271" s="9"/>
      <c r="BIG271" s="9"/>
      <c r="BIH271" s="9"/>
      <c r="BII271" s="9"/>
      <c r="BIJ271" s="9"/>
      <c r="BIK271" s="9"/>
      <c r="BIL271" s="9"/>
      <c r="BIM271" s="9"/>
      <c r="BIN271" s="9"/>
      <c r="BIO271" s="9"/>
      <c r="BIP271" s="9"/>
      <c r="BIQ271" s="9"/>
      <c r="BIR271" s="9"/>
      <c r="BIS271" s="9"/>
      <c r="BIT271" s="9"/>
      <c r="BIU271" s="9"/>
      <c r="BIV271" s="9"/>
      <c r="BIW271" s="9"/>
      <c r="BIX271" s="9"/>
      <c r="BIY271" s="9"/>
      <c r="BIZ271" s="9"/>
      <c r="BJA271" s="9"/>
      <c r="BJB271" s="9"/>
      <c r="BJC271" s="9"/>
      <c r="BJD271" s="9"/>
      <c r="BJE271" s="9"/>
      <c r="BJF271" s="9"/>
      <c r="BJG271" s="9"/>
      <c r="BJH271" s="9"/>
      <c r="BJI271" s="9"/>
      <c r="BJJ271" s="9"/>
      <c r="BJK271" s="9"/>
      <c r="BJL271" s="9"/>
      <c r="BJM271" s="9"/>
      <c r="BJN271" s="9"/>
      <c r="BJO271" s="9"/>
      <c r="BJP271" s="9"/>
      <c r="BJQ271" s="9"/>
      <c r="BJR271" s="9"/>
      <c r="BJS271" s="9"/>
      <c r="BJT271" s="9"/>
      <c r="BJU271" s="9"/>
      <c r="BJV271" s="9"/>
      <c r="BJW271" s="9"/>
      <c r="BJX271" s="9"/>
      <c r="BJY271" s="9"/>
      <c r="BJZ271" s="9"/>
      <c r="BKA271" s="9"/>
      <c r="BKB271" s="9"/>
      <c r="BKC271" s="9"/>
      <c r="BKD271" s="9"/>
      <c r="BKE271" s="9"/>
      <c r="BKF271" s="9"/>
      <c r="BKG271" s="9"/>
      <c r="BKH271" s="9"/>
      <c r="BKI271" s="9"/>
      <c r="BKJ271" s="9"/>
      <c r="BKK271" s="9"/>
      <c r="BKL271" s="9"/>
      <c r="BKM271" s="9"/>
      <c r="BKN271" s="9"/>
      <c r="BKO271" s="9"/>
      <c r="BKP271" s="9"/>
      <c r="BKQ271" s="9"/>
      <c r="BKR271" s="9"/>
      <c r="BKS271" s="9"/>
      <c r="BKT271" s="9"/>
      <c r="BKU271" s="9"/>
      <c r="BKV271" s="9"/>
      <c r="BKW271" s="9"/>
      <c r="BKX271" s="9"/>
      <c r="BKY271" s="9"/>
      <c r="BKZ271" s="9"/>
      <c r="BLA271" s="9"/>
      <c r="BLB271" s="9"/>
      <c r="BLC271" s="9"/>
      <c r="BLD271" s="9"/>
      <c r="BLE271" s="9"/>
      <c r="BLF271" s="9"/>
      <c r="BLG271" s="9"/>
      <c r="BLH271" s="9"/>
      <c r="BLI271" s="9"/>
      <c r="BLJ271" s="9"/>
      <c r="BLK271" s="9"/>
      <c r="BLL271" s="9"/>
      <c r="BLM271" s="9"/>
      <c r="BLN271" s="9"/>
      <c r="BLO271" s="9"/>
      <c r="BLP271" s="9"/>
      <c r="BLQ271" s="9"/>
      <c r="BLR271" s="9"/>
      <c r="BLS271" s="9"/>
      <c r="BLT271" s="9"/>
      <c r="BLU271" s="9"/>
      <c r="BLV271" s="9"/>
      <c r="BLW271" s="9"/>
      <c r="BLX271" s="9"/>
      <c r="BLY271" s="9"/>
      <c r="BLZ271" s="9"/>
      <c r="BMA271" s="9"/>
      <c r="BMB271" s="9"/>
      <c r="BMC271" s="9"/>
      <c r="BMD271" s="9"/>
      <c r="BME271" s="9"/>
      <c r="BMF271" s="9"/>
      <c r="BMG271" s="9"/>
      <c r="BMH271" s="9"/>
      <c r="BMI271" s="9"/>
      <c r="BMJ271" s="9"/>
      <c r="BMK271" s="9"/>
      <c r="BML271" s="9"/>
      <c r="BMM271" s="9"/>
      <c r="BMN271" s="9"/>
      <c r="BMO271" s="9"/>
      <c r="BMP271" s="9"/>
      <c r="BMQ271" s="9"/>
      <c r="BMR271" s="9"/>
      <c r="BMS271" s="9"/>
      <c r="BMT271" s="9"/>
      <c r="BMU271" s="9"/>
      <c r="BMV271" s="9"/>
      <c r="BMW271" s="9"/>
      <c r="BMX271" s="9"/>
      <c r="BMY271" s="9"/>
      <c r="BMZ271" s="9"/>
      <c r="BNA271" s="9"/>
      <c r="BNB271" s="9"/>
      <c r="BNC271" s="9"/>
      <c r="BND271" s="9"/>
    </row>
    <row r="272" ht="14.25" customHeight="1">
      <c r="A272" s="9">
        <v>17.0</v>
      </c>
      <c r="B272" s="9" t="s">
        <v>11947</v>
      </c>
      <c r="C272" s="9" t="s">
        <v>11948</v>
      </c>
      <c r="D272" s="9" t="s">
        <v>11948</v>
      </c>
      <c r="E272" s="9"/>
      <c r="F272" s="9">
        <v>53.0</v>
      </c>
      <c r="G272" s="9" t="s">
        <v>14113</v>
      </c>
      <c r="H272" s="9" t="s">
        <v>8940</v>
      </c>
      <c r="I272" s="9">
        <v>1.0</v>
      </c>
      <c r="J272" s="9"/>
      <c r="K272" s="9">
        <v>2.0</v>
      </c>
      <c r="L272" s="9">
        <v>48.0</v>
      </c>
      <c r="M272" s="9">
        <v>1.0</v>
      </c>
      <c r="N272" s="9"/>
      <c r="O272" s="9">
        <v>1.0</v>
      </c>
      <c r="P272" s="9">
        <v>2.0</v>
      </c>
      <c r="Q272" s="9" t="s">
        <v>14114</v>
      </c>
      <c r="R272" s="9"/>
      <c r="S272" s="9" t="s">
        <v>3659</v>
      </c>
      <c r="T272" s="9" t="s">
        <v>3658</v>
      </c>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c r="DA272" s="9"/>
      <c r="DB272" s="9"/>
      <c r="DC272" s="9"/>
      <c r="DD272" s="9"/>
      <c r="DE272" s="9"/>
      <c r="DF272" s="9"/>
      <c r="DG272" s="9"/>
      <c r="DH272" s="9"/>
      <c r="DI272" s="9"/>
      <c r="DJ272" s="9"/>
      <c r="DK272" s="9"/>
      <c r="DL272" s="9"/>
      <c r="DM272" s="9"/>
      <c r="DN272" s="9"/>
      <c r="DO272" s="9"/>
      <c r="DP272" s="9"/>
      <c r="DQ272" s="9"/>
      <c r="DR272" s="9"/>
      <c r="DS272" s="9"/>
      <c r="DT272" s="9"/>
      <c r="DU272" s="9"/>
      <c r="DV272" s="9"/>
      <c r="DW272" s="9"/>
      <c r="DX272" s="9"/>
      <c r="DY272" s="9"/>
      <c r="DZ272" s="9"/>
      <c r="EA272" s="9"/>
      <c r="EB272" s="9"/>
      <c r="EC272" s="9"/>
      <c r="ED272" s="9"/>
      <c r="EE272" s="9"/>
      <c r="EF272" s="9"/>
      <c r="EG272" s="9"/>
      <c r="EH272" s="9"/>
      <c r="EI272" s="9"/>
      <c r="EJ272" s="9"/>
      <c r="EK272" s="9"/>
      <c r="EL272" s="9"/>
      <c r="EM272" s="9"/>
      <c r="EN272" s="9"/>
      <c r="EO272" s="9"/>
      <c r="EP272" s="9"/>
      <c r="EQ272" s="9"/>
      <c r="ER272" s="9"/>
      <c r="ES272" s="9"/>
      <c r="ET272" s="9"/>
      <c r="EU272" s="9"/>
      <c r="EV272" s="9"/>
      <c r="EW272" s="9"/>
      <c r="EX272" s="9"/>
      <c r="EY272" s="9"/>
      <c r="EZ272" s="9"/>
      <c r="FA272" s="9"/>
      <c r="FB272" s="9"/>
      <c r="FC272" s="9"/>
      <c r="FD272" s="9"/>
      <c r="FE272" s="9"/>
      <c r="FF272" s="9"/>
      <c r="FG272" s="9"/>
      <c r="FH272" s="9"/>
      <c r="FI272" s="9"/>
      <c r="FJ272" s="9"/>
      <c r="FK272" s="9"/>
      <c r="FL272" s="9"/>
      <c r="FM272" s="9"/>
      <c r="FN272" s="9"/>
      <c r="FO272" s="9"/>
      <c r="FP272" s="9"/>
      <c r="FQ272" s="9"/>
      <c r="FR272" s="9"/>
      <c r="FS272" s="9"/>
      <c r="FT272" s="9"/>
      <c r="FU272" s="9"/>
      <c r="FV272" s="9"/>
      <c r="FW272" s="9"/>
      <c r="FX272" s="9"/>
      <c r="FY272" s="9"/>
      <c r="FZ272" s="9"/>
      <c r="GA272" s="9"/>
      <c r="GB272" s="9"/>
      <c r="GC272" s="9"/>
      <c r="GD272" s="9"/>
      <c r="GE272" s="9"/>
      <c r="GF272" s="9"/>
      <c r="GG272" s="9"/>
      <c r="GH272" s="9"/>
      <c r="GI272" s="9"/>
      <c r="GJ272" s="9"/>
      <c r="GK272" s="9"/>
      <c r="GL272" s="9"/>
      <c r="GM272" s="9"/>
      <c r="GN272" s="9"/>
      <c r="GO272" s="9"/>
      <c r="GP272" s="9"/>
      <c r="GQ272" s="9"/>
      <c r="GR272" s="9"/>
      <c r="GS272" s="9"/>
      <c r="GT272" s="9"/>
      <c r="GU272" s="9"/>
      <c r="GV272" s="9"/>
      <c r="GW272" s="9"/>
      <c r="GX272" s="9"/>
      <c r="GY272" s="9"/>
      <c r="GZ272" s="9"/>
      <c r="HA272" s="9"/>
      <c r="HB272" s="9"/>
      <c r="HC272" s="9"/>
      <c r="HD272" s="9"/>
      <c r="HE272" s="9"/>
      <c r="HF272" s="9"/>
      <c r="HG272" s="9"/>
      <c r="HH272" s="9"/>
      <c r="HI272" s="9"/>
      <c r="HJ272" s="9"/>
      <c r="HK272" s="9"/>
      <c r="HL272" s="9"/>
      <c r="HM272" s="9"/>
      <c r="HN272" s="9"/>
      <c r="HO272" s="9"/>
      <c r="HP272" s="9"/>
      <c r="HQ272" s="9"/>
      <c r="HR272" s="9"/>
      <c r="HS272" s="9"/>
      <c r="HT272" s="9"/>
      <c r="HU272" s="9"/>
      <c r="HV272" s="9"/>
      <c r="HW272" s="9"/>
      <c r="HX272" s="9"/>
      <c r="HY272" s="9"/>
      <c r="HZ272" s="9"/>
      <c r="IA272" s="9"/>
      <c r="IB272" s="9"/>
      <c r="IC272" s="9"/>
      <c r="ID272" s="9"/>
      <c r="IE272" s="9"/>
      <c r="IF272" s="9"/>
      <c r="IG272" s="9"/>
      <c r="IH272" s="9"/>
      <c r="II272" s="9"/>
      <c r="IJ272" s="9"/>
      <c r="IK272" s="9"/>
      <c r="IL272" s="9"/>
      <c r="IM272" s="9"/>
      <c r="IN272" s="9"/>
      <c r="IO272" s="9"/>
      <c r="IP272" s="9"/>
      <c r="IQ272" s="9"/>
      <c r="IR272" s="9"/>
      <c r="IS272" s="9"/>
      <c r="IT272" s="9"/>
      <c r="IU272" s="9"/>
      <c r="IV272" s="9"/>
      <c r="IW272" s="9"/>
      <c r="IX272" s="9"/>
      <c r="IY272" s="9"/>
      <c r="IZ272" s="9"/>
      <c r="JA272" s="9"/>
      <c r="JB272" s="9"/>
      <c r="JC272" s="9"/>
      <c r="JD272" s="9"/>
      <c r="JE272" s="9"/>
      <c r="JF272" s="9"/>
      <c r="JG272" s="9"/>
      <c r="JH272" s="9"/>
      <c r="JI272" s="9"/>
      <c r="JJ272" s="9"/>
      <c r="JK272" s="9"/>
      <c r="JL272" s="9"/>
      <c r="JM272" s="9"/>
      <c r="JN272" s="9"/>
      <c r="JO272" s="9"/>
      <c r="JP272" s="9"/>
      <c r="JQ272" s="9"/>
      <c r="JR272" s="9"/>
      <c r="JS272" s="9"/>
      <c r="JT272" s="9"/>
      <c r="JU272" s="9"/>
      <c r="JV272" s="9"/>
      <c r="JW272" s="9"/>
      <c r="JX272" s="9"/>
      <c r="JY272" s="9"/>
      <c r="JZ272" s="9"/>
      <c r="KA272" s="9"/>
      <c r="KB272" s="9"/>
      <c r="KC272" s="9"/>
      <c r="KD272" s="9"/>
      <c r="KE272" s="9"/>
      <c r="KF272" s="9"/>
      <c r="KG272" s="9"/>
      <c r="KH272" s="9"/>
      <c r="KI272" s="9"/>
      <c r="KJ272" s="9"/>
      <c r="KK272" s="9"/>
      <c r="KL272" s="9"/>
      <c r="KM272" s="9"/>
      <c r="KN272" s="9"/>
      <c r="KO272" s="9"/>
      <c r="KP272" s="9"/>
      <c r="KQ272" s="9"/>
      <c r="KR272" s="9"/>
      <c r="KS272" s="9"/>
      <c r="KT272" s="9"/>
      <c r="KU272" s="9"/>
      <c r="KV272" s="9"/>
      <c r="KW272" s="9"/>
      <c r="KX272" s="9"/>
      <c r="KY272" s="9"/>
      <c r="KZ272" s="9"/>
      <c r="LA272" s="9"/>
      <c r="LB272" s="9"/>
      <c r="LC272" s="9"/>
      <c r="LD272" s="9"/>
      <c r="LE272" s="9"/>
      <c r="LF272" s="9"/>
      <c r="LG272" s="9"/>
      <c r="LH272" s="9"/>
      <c r="LI272" s="9"/>
      <c r="LJ272" s="9"/>
      <c r="LK272" s="9"/>
      <c r="LL272" s="9"/>
      <c r="LM272" s="9"/>
      <c r="LN272" s="9"/>
      <c r="LO272" s="9"/>
      <c r="LP272" s="9"/>
      <c r="LQ272" s="9"/>
      <c r="LR272" s="9"/>
      <c r="LS272" s="9"/>
      <c r="LT272" s="9"/>
      <c r="LU272" s="9"/>
      <c r="LV272" s="9"/>
      <c r="LW272" s="9"/>
      <c r="LX272" s="9"/>
      <c r="LY272" s="9"/>
      <c r="LZ272" s="9"/>
      <c r="MA272" s="9"/>
      <c r="MB272" s="9"/>
      <c r="MC272" s="9"/>
      <c r="MD272" s="9"/>
      <c r="ME272" s="9"/>
      <c r="MF272" s="9"/>
      <c r="MG272" s="9"/>
      <c r="MH272" s="9"/>
      <c r="MI272" s="9"/>
      <c r="MJ272" s="9"/>
      <c r="MK272" s="9"/>
      <c r="ML272" s="9"/>
      <c r="MM272" s="9"/>
      <c r="MN272" s="9"/>
      <c r="MO272" s="9"/>
      <c r="MP272" s="9"/>
      <c r="MQ272" s="9"/>
      <c r="MR272" s="9"/>
      <c r="MS272" s="9"/>
      <c r="MT272" s="9"/>
      <c r="MU272" s="9"/>
      <c r="MV272" s="9"/>
      <c r="MW272" s="9"/>
      <c r="MX272" s="9"/>
      <c r="MY272" s="9"/>
      <c r="MZ272" s="9"/>
      <c r="NA272" s="9"/>
      <c r="NB272" s="9"/>
      <c r="NC272" s="9"/>
      <c r="ND272" s="9"/>
      <c r="NE272" s="9"/>
      <c r="NF272" s="9"/>
      <c r="NG272" s="9"/>
      <c r="NH272" s="9"/>
      <c r="NI272" s="9"/>
      <c r="NJ272" s="9"/>
      <c r="NK272" s="9"/>
      <c r="NL272" s="9"/>
      <c r="NM272" s="9"/>
      <c r="NN272" s="9"/>
      <c r="NO272" s="9"/>
      <c r="NP272" s="9"/>
      <c r="NQ272" s="9"/>
      <c r="NR272" s="9"/>
      <c r="NS272" s="9"/>
      <c r="NT272" s="9"/>
      <c r="NU272" s="9"/>
      <c r="NV272" s="9"/>
      <c r="NW272" s="9"/>
      <c r="NX272" s="9"/>
      <c r="NY272" s="9"/>
      <c r="NZ272" s="9"/>
      <c r="OA272" s="9"/>
      <c r="OB272" s="9"/>
      <c r="OC272" s="9"/>
      <c r="OD272" s="9"/>
      <c r="OE272" s="9"/>
      <c r="OF272" s="9"/>
      <c r="OG272" s="9"/>
      <c r="OH272" s="9"/>
      <c r="OI272" s="9"/>
      <c r="OJ272" s="9"/>
      <c r="OK272" s="9"/>
      <c r="OL272" s="9"/>
      <c r="OM272" s="9"/>
      <c r="ON272" s="9"/>
      <c r="OO272" s="9"/>
      <c r="OP272" s="9"/>
      <c r="OQ272" s="9"/>
      <c r="OR272" s="9"/>
      <c r="OS272" s="9"/>
      <c r="OT272" s="9"/>
      <c r="OU272" s="9"/>
      <c r="OV272" s="9"/>
      <c r="OW272" s="9"/>
      <c r="OX272" s="9"/>
      <c r="OY272" s="9"/>
      <c r="OZ272" s="9"/>
      <c r="PA272" s="9"/>
      <c r="PB272" s="9"/>
      <c r="PC272" s="9"/>
      <c r="PD272" s="9"/>
      <c r="PE272" s="9"/>
      <c r="PF272" s="9"/>
      <c r="PG272" s="9"/>
      <c r="PH272" s="9"/>
      <c r="PI272" s="9"/>
      <c r="PJ272" s="9"/>
      <c r="PK272" s="9"/>
      <c r="PL272" s="9"/>
      <c r="PM272" s="9"/>
      <c r="PN272" s="9"/>
      <c r="PO272" s="9"/>
      <c r="PP272" s="9"/>
      <c r="PQ272" s="9"/>
      <c r="PR272" s="9"/>
      <c r="PS272" s="9"/>
      <c r="PT272" s="9"/>
      <c r="PU272" s="9"/>
      <c r="PV272" s="9"/>
      <c r="PW272" s="9"/>
      <c r="PX272" s="9"/>
      <c r="PY272" s="9"/>
      <c r="PZ272" s="9"/>
      <c r="QA272" s="9"/>
      <c r="QB272" s="9"/>
      <c r="QC272" s="9"/>
      <c r="QD272" s="9"/>
      <c r="QE272" s="9" t="s">
        <v>8940</v>
      </c>
      <c r="QF272" s="9" t="s">
        <v>5691</v>
      </c>
      <c r="QG272" s="9" t="s">
        <v>5691</v>
      </c>
      <c r="QH272" s="9" t="s">
        <v>7629</v>
      </c>
      <c r="QI272" s="9"/>
      <c r="QJ272" s="9"/>
      <c r="QK272" s="9"/>
      <c r="QL272" s="9"/>
      <c r="QM272" s="9"/>
      <c r="QN272" s="9"/>
      <c r="QO272" s="9"/>
      <c r="QP272" s="9"/>
      <c r="QQ272" s="9"/>
      <c r="QR272" s="9"/>
      <c r="QS272" s="9"/>
      <c r="QT272" s="9"/>
      <c r="QU272" s="9"/>
      <c r="QV272" s="9"/>
      <c r="QW272" s="9"/>
      <c r="QX272" s="9"/>
      <c r="QY272" s="9"/>
      <c r="QZ272" s="9"/>
      <c r="RA272" s="9"/>
      <c r="RB272" s="9"/>
      <c r="RC272" s="9"/>
      <c r="RD272" s="9"/>
      <c r="RE272" s="9"/>
      <c r="RF272" s="9"/>
      <c r="RG272" s="9"/>
      <c r="RH272" s="9"/>
      <c r="RI272" s="9"/>
      <c r="RJ272" s="9"/>
      <c r="RK272" s="9"/>
      <c r="RL272" s="9"/>
      <c r="RM272" s="9"/>
      <c r="RN272" s="9"/>
      <c r="RO272" s="9" t="s">
        <v>14115</v>
      </c>
      <c r="RP272" s="9"/>
      <c r="RQ272" s="9"/>
      <c r="RR272" s="9"/>
      <c r="RS272" s="9"/>
      <c r="RT272" s="9"/>
      <c r="RU272" s="9"/>
      <c r="RV272" s="9"/>
      <c r="RW272" s="9"/>
      <c r="RX272" s="9"/>
      <c r="RY272" s="9"/>
      <c r="RZ272" s="9"/>
      <c r="SA272" s="9"/>
      <c r="SB272" s="9"/>
      <c r="SC272" s="9"/>
      <c r="SD272" s="9"/>
      <c r="SE272" s="9"/>
      <c r="SF272" s="9"/>
      <c r="SG272" s="9"/>
      <c r="SH272" s="9"/>
      <c r="SI272" s="9"/>
      <c r="SJ272" s="9"/>
      <c r="SK272" s="9"/>
      <c r="SL272" s="9"/>
      <c r="SM272" s="9"/>
      <c r="SN272" s="9"/>
      <c r="SO272" s="9"/>
      <c r="SP272" s="9"/>
      <c r="SQ272" s="9"/>
      <c r="SR272" s="9"/>
      <c r="SS272" s="9"/>
      <c r="ST272" s="9"/>
      <c r="SU272" s="9"/>
      <c r="SV272" s="9"/>
      <c r="SW272" s="9"/>
      <c r="SX272" s="9" t="s">
        <v>5707</v>
      </c>
      <c r="SY272" s="9"/>
      <c r="SZ272" s="9"/>
      <c r="TA272" s="9"/>
      <c r="TB272" s="9"/>
      <c r="TC272" s="9"/>
      <c r="TD272" s="9"/>
      <c r="TE272" s="9"/>
      <c r="TF272" s="9"/>
      <c r="TG272" s="9"/>
      <c r="TH272" s="9"/>
      <c r="TI272" s="9"/>
      <c r="TJ272" s="9"/>
      <c r="TK272" s="9"/>
      <c r="TL272" s="9"/>
      <c r="TM272" s="9" t="s">
        <v>14116</v>
      </c>
      <c r="TN272" s="9"/>
      <c r="TO272" s="9" t="s">
        <v>14117</v>
      </c>
      <c r="ANB272" s="9" t="s">
        <v>12198</v>
      </c>
      <c r="ANC272" s="9" t="s">
        <v>12199</v>
      </c>
      <c r="AND272" s="9" t="s">
        <v>14118</v>
      </c>
      <c r="ANE272" s="9" t="s">
        <v>12201</v>
      </c>
      <c r="ANF272" s="9"/>
      <c r="ANG272" s="9"/>
      <c r="ANH272" s="9"/>
      <c r="ANI272" s="9"/>
      <c r="ANJ272" s="9"/>
      <c r="ANK272" s="9"/>
      <c r="ANL272" s="9"/>
      <c r="ANM272" s="9" t="s">
        <v>14119</v>
      </c>
      <c r="ANN272" s="9"/>
      <c r="ANO272" s="9" t="s">
        <v>8940</v>
      </c>
      <c r="ANP272" s="9" t="s">
        <v>14120</v>
      </c>
      <c r="ANQ272" s="9"/>
      <c r="ANR272" s="9" t="s">
        <v>14121</v>
      </c>
      <c r="ANS272" s="9"/>
      <c r="ANT272" s="9"/>
      <c r="ANU272" s="9" t="s">
        <v>14122</v>
      </c>
      <c r="ANV272" s="9"/>
      <c r="ANW272" s="9"/>
      <c r="ANX272" s="9"/>
      <c r="ANY272" s="9" t="s">
        <v>12206</v>
      </c>
      <c r="ANZ272" s="9" t="s">
        <v>14123</v>
      </c>
      <c r="AOA272" s="9"/>
      <c r="AOB272" s="9" t="s">
        <v>14124</v>
      </c>
      <c r="AOC272" s="9"/>
      <c r="AOD272" s="9"/>
      <c r="AOE272" s="9" t="s">
        <v>14125</v>
      </c>
      <c r="AOF272" s="9"/>
      <c r="AOG272" s="9"/>
      <c r="AOH272" s="9"/>
      <c r="AOI272" s="9"/>
      <c r="AOJ272" s="9" t="s">
        <v>12198</v>
      </c>
      <c r="AOK272" s="9" t="s">
        <v>5730</v>
      </c>
      <c r="AOL272" s="9" t="s">
        <v>12210</v>
      </c>
      <c r="AOM272" s="9" t="s">
        <v>12201</v>
      </c>
      <c r="AON272" s="9" t="s">
        <v>12199</v>
      </c>
      <c r="AOO272" s="9" t="s">
        <v>12201</v>
      </c>
      <c r="AOP272" s="9"/>
      <c r="AOQ272" s="9"/>
      <c r="AOR272" s="9"/>
      <c r="AOS272" s="9" t="s">
        <v>14126</v>
      </c>
      <c r="AOT272" s="9" t="s">
        <v>14127</v>
      </c>
      <c r="AOU272" s="9"/>
      <c r="AOV272" s="9" t="s">
        <v>14128</v>
      </c>
      <c r="AOW272" s="9"/>
      <c r="AOX272" s="9"/>
      <c r="AOY272" s="9" t="s">
        <v>14129</v>
      </c>
      <c r="AOZ272" s="9"/>
      <c r="APA272" s="9"/>
      <c r="APB272" s="9"/>
      <c r="APC272" s="9"/>
      <c r="APD272" s="9" t="s">
        <v>12220</v>
      </c>
      <c r="APE272" s="9"/>
      <c r="APF272" s="9" t="s">
        <v>12221</v>
      </c>
      <c r="APG272" s="9"/>
      <c r="APH272" s="9"/>
      <c r="API272" s="9" t="s">
        <v>12222</v>
      </c>
      <c r="APJ272" s="9"/>
      <c r="APK272" s="9"/>
      <c r="APL272" s="9"/>
      <c r="APM272" s="9"/>
      <c r="APN272" s="9" t="s">
        <v>12217</v>
      </c>
      <c r="APO272" s="9"/>
      <c r="APP272" s="9" t="s">
        <v>12218</v>
      </c>
      <c r="APQ272" s="9"/>
      <c r="APR272" s="9"/>
      <c r="APS272" s="9" t="s">
        <v>12219</v>
      </c>
      <c r="APT272" s="9"/>
      <c r="APU272" s="9"/>
      <c r="APV272" s="9"/>
      <c r="APW272" s="9"/>
      <c r="APX272" s="9" t="s">
        <v>12435</v>
      </c>
      <c r="APY272" s="9"/>
      <c r="APZ272" s="9" t="s">
        <v>12436</v>
      </c>
      <c r="AQA272" s="9"/>
      <c r="AQB272" s="9"/>
      <c r="AQC272" s="9" t="s">
        <v>12437</v>
      </c>
      <c r="AQD272" s="9"/>
      <c r="AQE272" s="9"/>
      <c r="AQF272" s="9"/>
      <c r="AQG272" s="9"/>
      <c r="AQH272" s="9" t="s">
        <v>14130</v>
      </c>
      <c r="AQI272" s="9"/>
      <c r="AQJ272" s="9" t="s">
        <v>14131</v>
      </c>
      <c r="AQK272" s="9"/>
      <c r="AQL272" s="9"/>
      <c r="AQM272" s="9" t="s">
        <v>14132</v>
      </c>
      <c r="AQN272" s="9"/>
      <c r="AQO272" s="9"/>
      <c r="AQP272" s="9"/>
      <c r="AQQ272" s="9"/>
      <c r="AQR272" s="9"/>
      <c r="AQS272" s="9"/>
      <c r="AQT272" s="9"/>
      <c r="AQU272" s="9"/>
      <c r="AQV272" s="9"/>
      <c r="AQW272" s="9"/>
      <c r="AQX272" s="9"/>
      <c r="AQY272" s="9"/>
      <c r="AQZ272" s="9"/>
      <c r="ARA272" s="9"/>
      <c r="ARB272" s="9"/>
      <c r="ARC272" s="9"/>
      <c r="ARD272" s="9"/>
      <c r="ARE272" s="9"/>
      <c r="ARF272" s="9"/>
      <c r="ARG272" s="9"/>
      <c r="ARH272" s="9"/>
      <c r="ARI272" s="9"/>
      <c r="ARJ272" s="9"/>
      <c r="ARK272" s="9"/>
      <c r="ARL272" s="9"/>
      <c r="ARM272" s="9"/>
      <c r="ARN272" s="9"/>
      <c r="ARO272" s="9"/>
      <c r="ARP272" s="9"/>
      <c r="ARQ272" s="9"/>
      <c r="ARR272" s="9"/>
      <c r="ARS272" s="9"/>
      <c r="ART272" s="9"/>
      <c r="ARU272" s="9"/>
      <c r="ARV272" s="9"/>
      <c r="ARW272" s="9"/>
      <c r="ARX272" s="9"/>
      <c r="ARY272" s="9"/>
      <c r="ARZ272" s="9"/>
      <c r="ASA272" s="9"/>
      <c r="ASB272" s="9"/>
      <c r="ASC272" s="9"/>
      <c r="ASD272" s="9"/>
      <c r="ASE272" s="9"/>
      <c r="ASF272" s="9"/>
      <c r="ASG272" s="9"/>
      <c r="ASH272" s="9"/>
      <c r="ASI272" s="9"/>
      <c r="ASJ272" s="9"/>
      <c r="ASK272" s="9"/>
      <c r="ASL272" s="9"/>
      <c r="ASM272" s="9"/>
      <c r="ASN272" s="9"/>
      <c r="ASO272" s="9"/>
      <c r="ASP272" s="9"/>
      <c r="ASQ272" s="9"/>
      <c r="ASR272" s="9"/>
      <c r="ASS272" s="9"/>
      <c r="AST272" s="9"/>
      <c r="ASU272" s="9"/>
      <c r="ASV272" s="9"/>
      <c r="ASW272" s="9"/>
      <c r="ASX272" s="9"/>
      <c r="ASY272" s="9"/>
      <c r="ASZ272" s="9"/>
      <c r="ATA272" s="9"/>
      <c r="ATB272" s="9"/>
      <c r="ATC272" s="9"/>
      <c r="ATD272" s="9"/>
      <c r="ATE272" s="9"/>
      <c r="ATF272" s="9"/>
      <c r="ATG272" s="9"/>
      <c r="ATH272" s="9"/>
      <c r="ATI272" s="9"/>
      <c r="ATJ272" s="9"/>
      <c r="ATK272" s="9"/>
      <c r="ATL272" s="9"/>
      <c r="ATM272" s="9"/>
      <c r="ATN272" s="9"/>
      <c r="ATO272" s="9"/>
      <c r="ATP272" s="9"/>
      <c r="ATQ272" s="9"/>
      <c r="ATR272" s="9" t="s">
        <v>14133</v>
      </c>
      <c r="ATS272" s="9">
        <v>1.741915069E9</v>
      </c>
      <c r="ATT272" s="9" t="s">
        <v>14134</v>
      </c>
      <c r="ATU272" s="9" t="s">
        <v>12198</v>
      </c>
      <c r="ATV272" s="9" t="s">
        <v>12199</v>
      </c>
      <c r="ATW272" s="9" t="s">
        <v>14118</v>
      </c>
      <c r="ATX272" s="9" t="s">
        <v>12201</v>
      </c>
      <c r="ATY272" s="9"/>
      <c r="ATZ272" s="9"/>
      <c r="AUA272" s="9"/>
      <c r="AUB272" s="9"/>
      <c r="AUC272" s="9"/>
      <c r="AUD272" s="9"/>
      <c r="AUE272" s="9"/>
      <c r="AUF272" s="9"/>
      <c r="AUG272" s="9"/>
      <c r="AUH272" s="9"/>
      <c r="AUI272" s="9"/>
      <c r="AUJ272" s="9"/>
      <c r="AUK272" s="9"/>
      <c r="AUL272" s="9"/>
      <c r="AUM272" s="9"/>
      <c r="AUN272" s="9"/>
      <c r="AUO272" s="9"/>
      <c r="AUP272" s="9"/>
      <c r="AUQ272" s="9"/>
      <c r="AUR272" s="9"/>
      <c r="AUS272" s="9"/>
      <c r="AUT272" s="9"/>
      <c r="AUU272" s="9"/>
      <c r="AUV272" s="9"/>
      <c r="AUW272" s="9"/>
      <c r="AUX272" s="9"/>
      <c r="AUY272" s="9"/>
      <c r="AUZ272" s="9"/>
      <c r="AVA272" s="9"/>
      <c r="AVB272" s="9"/>
      <c r="AVC272" s="9"/>
      <c r="AVD272" s="9"/>
      <c r="AVE272" s="9"/>
      <c r="AVF272" s="9"/>
      <c r="AVG272" s="9"/>
      <c r="AVH272" s="9"/>
      <c r="AVI272" s="9"/>
      <c r="AVJ272" s="9"/>
      <c r="AVK272" s="9"/>
      <c r="AVL272" s="9"/>
      <c r="AVM272" s="9"/>
      <c r="AVN272" s="9"/>
      <c r="AVO272" s="9"/>
      <c r="AVP272" s="9"/>
      <c r="AVQ272" s="9"/>
      <c r="AVR272" s="9"/>
      <c r="AVS272" s="9"/>
      <c r="AVT272" s="9"/>
      <c r="AVU272" s="9"/>
      <c r="AVV272" s="9"/>
      <c r="AVW272" s="9"/>
      <c r="AVX272" s="9"/>
      <c r="AVY272" s="9"/>
      <c r="AVZ272" s="9"/>
      <c r="AWA272" s="9"/>
      <c r="AWB272" s="9"/>
      <c r="AWC272" s="9"/>
      <c r="AWD272" s="9"/>
      <c r="AWE272" s="9"/>
      <c r="AWF272" s="9"/>
      <c r="AWG272" s="9"/>
      <c r="AWH272" s="9"/>
      <c r="AWI272" s="9"/>
      <c r="AWJ272" s="9"/>
      <c r="AWK272" s="9"/>
      <c r="AWL272" s="9"/>
      <c r="AWM272" s="9"/>
      <c r="AWN272" s="9"/>
      <c r="AWO272" s="9"/>
      <c r="AWP272" s="9"/>
      <c r="AWQ272" s="9"/>
      <c r="AWR272" s="9"/>
      <c r="AWS272" s="9"/>
      <c r="AWT272" s="9"/>
      <c r="AWU272" s="9"/>
      <c r="AWV272" s="9"/>
      <c r="AWW272" s="9"/>
      <c r="AWX272" s="9"/>
      <c r="AWY272" s="9"/>
      <c r="AWZ272" s="9"/>
      <c r="AXA272" s="9"/>
      <c r="AXB272" s="9"/>
      <c r="AXC272" s="9"/>
      <c r="AXD272" s="9"/>
      <c r="AXE272" s="9"/>
      <c r="AXF272" s="9"/>
      <c r="AXG272" s="9"/>
      <c r="AXH272" s="9"/>
      <c r="AXI272" s="9"/>
      <c r="AXJ272" s="9"/>
      <c r="AXK272" s="9"/>
      <c r="AXL272" s="9"/>
      <c r="AXM272" s="9"/>
      <c r="AXN272" s="9"/>
      <c r="AXO272" s="9"/>
      <c r="AXP272" s="9"/>
      <c r="AXQ272" s="9"/>
      <c r="AXR272" s="9"/>
      <c r="AXS272" s="9"/>
      <c r="AXT272" s="9"/>
      <c r="AXU272" s="9"/>
      <c r="AXV272" s="9"/>
      <c r="AXW272" s="9"/>
      <c r="AXX272" s="9"/>
      <c r="AXY272" s="9"/>
      <c r="AXZ272" s="9"/>
      <c r="AYA272" s="9"/>
      <c r="AYB272" s="9"/>
      <c r="AYC272" s="9"/>
      <c r="AYD272" s="9"/>
      <c r="AYE272" s="9"/>
      <c r="AYF272" s="9"/>
      <c r="AYG272" s="9"/>
      <c r="AYH272" s="9"/>
      <c r="AYI272" s="9"/>
      <c r="AYJ272" s="9"/>
      <c r="AYK272" s="9"/>
      <c r="AYL272" s="9"/>
      <c r="AYM272" s="9"/>
      <c r="AYN272" s="9"/>
      <c r="AYO272" s="9"/>
      <c r="AYP272" s="9"/>
      <c r="AYQ272" s="9"/>
      <c r="AYR272" s="9"/>
      <c r="AYS272" s="9"/>
      <c r="AYT272" s="9"/>
      <c r="AYU272" s="9"/>
      <c r="AYV272" s="9"/>
      <c r="AYW272" s="9"/>
      <c r="AYX272" s="9"/>
      <c r="AYY272" s="9"/>
      <c r="AYZ272" s="9"/>
      <c r="AZA272" s="9"/>
      <c r="AZB272" s="9"/>
      <c r="AZC272" s="9"/>
      <c r="AZD272" s="9"/>
      <c r="AZE272" s="9"/>
      <c r="AZF272" s="9"/>
      <c r="AZG272" s="9"/>
      <c r="AZH272" s="9"/>
      <c r="AZI272" s="9"/>
      <c r="AZJ272" s="9"/>
      <c r="AZK272" s="9"/>
      <c r="AZL272" s="9"/>
      <c r="AZM272" s="9"/>
      <c r="AZN272" s="9"/>
      <c r="AZO272" s="9"/>
      <c r="AZP272" s="9"/>
      <c r="AZQ272" s="9"/>
      <c r="AZR272" s="9"/>
      <c r="AZS272" s="9"/>
      <c r="AZT272" s="9"/>
      <c r="AZU272" s="9"/>
      <c r="AZV272" s="9"/>
      <c r="AZW272" s="9"/>
      <c r="AZX272" s="9"/>
      <c r="AZY272" s="9"/>
      <c r="AZZ272" s="9"/>
      <c r="BAA272" s="9"/>
      <c r="BAB272" s="9"/>
      <c r="BAC272" s="9"/>
      <c r="BAD272" s="9"/>
      <c r="BAE272" s="9"/>
      <c r="BAF272" s="9"/>
      <c r="BAG272" s="9"/>
      <c r="BAH272" s="9"/>
      <c r="BAI272" s="9"/>
      <c r="BAJ272" s="9"/>
      <c r="BAK272" s="9"/>
      <c r="BAL272" s="9"/>
      <c r="BAM272" s="9"/>
      <c r="BAN272" s="9"/>
      <c r="BAO272" s="9"/>
      <c r="BAP272" s="9"/>
      <c r="BAQ272" s="9"/>
      <c r="BAR272" s="9"/>
      <c r="BAS272" s="9"/>
      <c r="BAT272" s="9"/>
      <c r="BAU272" s="9"/>
      <c r="BAV272" s="9"/>
      <c r="BAW272" s="9"/>
      <c r="BAX272" s="9"/>
      <c r="BAY272" s="9"/>
      <c r="BAZ272" s="9"/>
      <c r="BBA272" s="9"/>
      <c r="BBB272" s="9"/>
      <c r="BBC272" s="9"/>
      <c r="BBD272" s="9"/>
      <c r="BBE272" s="9"/>
      <c r="BBF272" s="9"/>
      <c r="BBG272" s="9"/>
      <c r="BBH272" s="9"/>
      <c r="BBI272" s="9"/>
      <c r="BBJ272" s="9"/>
      <c r="BBK272" s="9"/>
      <c r="BBL272" s="9"/>
      <c r="BBM272" s="9"/>
      <c r="BBN272" s="9"/>
      <c r="BBO272" s="9"/>
      <c r="BBP272" s="9"/>
      <c r="BBQ272" s="9"/>
      <c r="BBR272" s="9"/>
      <c r="BBS272" s="9"/>
      <c r="BBT272" s="9"/>
      <c r="BBU272" s="9"/>
      <c r="BBV272" s="9"/>
      <c r="BBW272" s="9"/>
      <c r="BBX272" s="9"/>
      <c r="BBY272" s="9"/>
      <c r="BBZ272" s="9"/>
      <c r="BCA272" s="9"/>
      <c r="BCB272" s="9"/>
      <c r="BCC272" s="9"/>
      <c r="BCD272" s="9"/>
      <c r="BCE272" s="9"/>
      <c r="BCF272" s="9"/>
      <c r="BCG272" s="9"/>
      <c r="BCH272" s="9"/>
      <c r="BCI272" s="9"/>
      <c r="BCJ272" s="9"/>
      <c r="BCK272" s="9"/>
      <c r="BCL272" s="9"/>
      <c r="BCM272" s="9"/>
      <c r="BCN272" s="9"/>
      <c r="BCO272" s="9"/>
      <c r="BCP272" s="9"/>
      <c r="BCQ272" s="9"/>
      <c r="BCR272" s="9"/>
      <c r="BCS272" s="9"/>
      <c r="BCT272" s="9"/>
      <c r="BCU272" s="9"/>
      <c r="BCV272" s="9"/>
      <c r="BCW272" s="9"/>
      <c r="BCX272" s="9"/>
      <c r="BCY272" s="9"/>
      <c r="BCZ272" s="9"/>
      <c r="BDA272" s="9"/>
      <c r="BDB272" s="9"/>
      <c r="BDC272" s="9"/>
      <c r="BDD272" s="9"/>
      <c r="BDE272" s="9"/>
      <c r="BDF272" s="9"/>
      <c r="BDG272" s="9"/>
      <c r="BDH272" s="9"/>
      <c r="BDI272" s="9"/>
      <c r="BDJ272" s="9"/>
      <c r="BDK272" s="9"/>
      <c r="BDL272" s="9"/>
      <c r="BDM272" s="9"/>
      <c r="BDN272" s="9"/>
      <c r="BDO272" s="9"/>
      <c r="BDP272" s="9"/>
      <c r="BDQ272" s="9"/>
      <c r="BDR272" s="9"/>
      <c r="BDS272" s="9"/>
      <c r="BDT272" s="9"/>
      <c r="BDU272" s="9"/>
      <c r="BDV272" s="9"/>
      <c r="BDW272" s="9"/>
      <c r="BDX272" s="9"/>
      <c r="BDY272" s="9"/>
      <c r="BDZ272" s="9"/>
      <c r="BEA272" s="9"/>
      <c r="BEB272" s="9"/>
      <c r="BEC272" s="9"/>
      <c r="BED272" s="9"/>
      <c r="BEE272" s="9"/>
      <c r="BEF272" s="9"/>
      <c r="BEG272" s="9"/>
      <c r="BEH272" s="9"/>
      <c r="BEI272" s="9"/>
      <c r="BEJ272" s="9"/>
      <c r="BEK272" s="9"/>
      <c r="BEL272" s="9"/>
      <c r="BEM272" s="9"/>
      <c r="BEN272" s="9"/>
      <c r="BEO272" s="9"/>
      <c r="BEP272" s="9"/>
      <c r="BEQ272" s="9"/>
      <c r="BER272" s="9"/>
      <c r="BES272" s="9"/>
      <c r="BET272" s="9"/>
      <c r="BEU272" s="9"/>
      <c r="BEV272" s="9"/>
      <c r="BEW272" s="9"/>
      <c r="BEX272" s="9"/>
      <c r="BEY272" s="9"/>
      <c r="BEZ272" s="9"/>
      <c r="BFA272" s="9"/>
      <c r="BFB272" s="9"/>
      <c r="BFC272" s="9"/>
      <c r="BFD272" s="9"/>
      <c r="BFE272" s="9"/>
      <c r="BFF272" s="9"/>
      <c r="BFG272" s="9"/>
      <c r="BFH272" s="9"/>
      <c r="BFI272" s="9"/>
      <c r="BFJ272" s="9"/>
      <c r="BFK272" s="9"/>
      <c r="BFL272" s="9"/>
      <c r="BFM272" s="9"/>
      <c r="BFN272" s="9"/>
      <c r="BFO272" s="9"/>
      <c r="BFP272" s="9"/>
      <c r="BFQ272" s="9"/>
      <c r="BFR272" s="9"/>
      <c r="BFS272" s="9"/>
      <c r="BFT272" s="9"/>
      <c r="BFU272" s="9"/>
      <c r="BFV272" s="9"/>
      <c r="BFW272" s="9"/>
      <c r="BFX272" s="9"/>
      <c r="BFY272" s="9"/>
      <c r="BFZ272" s="9"/>
      <c r="BGA272" s="9"/>
      <c r="BGB272" s="9"/>
      <c r="BGC272" s="9"/>
      <c r="BGD272" s="9"/>
      <c r="BGE272" s="9"/>
      <c r="BGF272" s="9"/>
      <c r="BGG272" s="9"/>
      <c r="BGH272" s="9"/>
      <c r="BGI272" s="9"/>
      <c r="BGJ272" s="9"/>
      <c r="BGK272" s="9"/>
      <c r="BGL272" s="9"/>
      <c r="BGM272" s="9"/>
      <c r="BGN272" s="9"/>
      <c r="BGO272" s="9"/>
      <c r="BGP272" s="9"/>
      <c r="BGQ272" s="9"/>
      <c r="BGR272" s="9"/>
      <c r="BGS272" s="9"/>
      <c r="BGT272" s="9"/>
      <c r="BGU272" s="9"/>
      <c r="BGV272" s="9"/>
      <c r="BGW272" s="9"/>
      <c r="BGX272" s="9"/>
      <c r="BGY272" s="9"/>
      <c r="BGZ272" s="9"/>
      <c r="BHA272" s="9"/>
      <c r="BHB272" s="9"/>
      <c r="BHC272" s="9"/>
      <c r="BHD272" s="9"/>
      <c r="BHE272" s="9"/>
      <c r="BHF272" s="9"/>
      <c r="BHG272" s="9"/>
      <c r="BHH272" s="9"/>
      <c r="BHI272" s="9"/>
      <c r="BHJ272" s="9"/>
      <c r="BHK272" s="9"/>
      <c r="BHL272" s="9"/>
      <c r="BHM272" s="9"/>
      <c r="BHN272" s="9"/>
      <c r="BHO272" s="9"/>
      <c r="BHP272" s="9"/>
      <c r="BHQ272" s="9"/>
      <c r="BHR272" s="9"/>
      <c r="BHS272" s="9"/>
      <c r="BHT272" s="9"/>
      <c r="BHU272" s="9"/>
      <c r="BHV272" s="9"/>
      <c r="BHW272" s="9"/>
      <c r="BHX272" s="9"/>
      <c r="BHY272" s="9"/>
      <c r="BHZ272" s="9"/>
      <c r="BIA272" s="9"/>
      <c r="BIB272" s="9"/>
      <c r="BIC272" s="9"/>
      <c r="BID272" s="9"/>
      <c r="BIE272" s="9"/>
      <c r="BIF272" s="9"/>
      <c r="BIG272" s="9"/>
      <c r="BIH272" s="9"/>
      <c r="BII272" s="9"/>
      <c r="BIJ272" s="9"/>
      <c r="BIK272" s="9"/>
      <c r="BIL272" s="9"/>
      <c r="BIM272" s="9"/>
      <c r="BIN272" s="9"/>
      <c r="BIO272" s="9"/>
      <c r="BIP272" s="9"/>
      <c r="BIQ272" s="9"/>
      <c r="BIR272" s="9"/>
      <c r="BIS272" s="9"/>
      <c r="BIT272" s="9"/>
      <c r="BIU272" s="9"/>
      <c r="BIV272" s="9"/>
      <c r="BIW272" s="9"/>
      <c r="BIX272" s="9"/>
      <c r="BIY272" s="9"/>
      <c r="BIZ272" s="9"/>
      <c r="BJA272" s="9"/>
      <c r="BJB272" s="9"/>
      <c r="BJC272" s="9"/>
      <c r="BJD272" s="9"/>
      <c r="BJE272" s="9"/>
      <c r="BJF272" s="9"/>
      <c r="BJG272" s="9"/>
      <c r="BJH272" s="9"/>
      <c r="BJI272" s="9"/>
      <c r="BJJ272" s="9"/>
      <c r="BJK272" s="9"/>
      <c r="BJL272" s="9"/>
      <c r="BJM272" s="9"/>
      <c r="BJN272" s="9"/>
      <c r="BJO272" s="9"/>
      <c r="BJP272" s="9"/>
      <c r="BJQ272" s="9"/>
      <c r="BJR272" s="9"/>
      <c r="BJS272" s="9"/>
      <c r="BJT272" s="9"/>
      <c r="BJU272" s="9"/>
      <c r="BJV272" s="9"/>
      <c r="BJW272" s="9"/>
      <c r="BJX272" s="9"/>
      <c r="BJY272" s="9"/>
      <c r="BJZ272" s="9"/>
      <c r="BKA272" s="9"/>
      <c r="BKB272" s="9"/>
      <c r="BKC272" s="9"/>
      <c r="BKD272" s="9"/>
      <c r="BKE272" s="9"/>
      <c r="BKF272" s="9"/>
      <c r="BKG272" s="9"/>
      <c r="BKH272" s="9"/>
      <c r="BKI272" s="9"/>
      <c r="BKJ272" s="9"/>
      <c r="BKK272" s="9"/>
      <c r="BKL272" s="9"/>
      <c r="BKM272" s="9"/>
      <c r="BKN272" s="9"/>
      <c r="BKO272" s="9"/>
      <c r="BKP272" s="9"/>
      <c r="BKQ272" s="9"/>
      <c r="BKR272" s="9"/>
      <c r="BKS272" s="9"/>
      <c r="BKT272" s="9"/>
      <c r="BKU272" s="9"/>
      <c r="BKV272" s="9"/>
      <c r="BKW272" s="9"/>
      <c r="BKX272" s="9"/>
      <c r="BKY272" s="9"/>
      <c r="BKZ272" s="9"/>
      <c r="BLA272" s="9"/>
      <c r="BLB272" s="9"/>
      <c r="BLC272" s="9"/>
      <c r="BLD272" s="9"/>
      <c r="BLE272" s="9"/>
      <c r="BLF272" s="9"/>
      <c r="BLG272" s="9"/>
      <c r="BLH272" s="9"/>
      <c r="BLI272" s="9"/>
      <c r="BLJ272" s="9"/>
      <c r="BLK272" s="9"/>
      <c r="BLL272" s="9"/>
      <c r="BLM272" s="9"/>
      <c r="BLN272" s="9"/>
      <c r="BLO272" s="9"/>
      <c r="BLP272" s="9"/>
      <c r="BLQ272" s="9"/>
      <c r="BLR272" s="9"/>
      <c r="BLS272" s="9"/>
      <c r="BLT272" s="9"/>
      <c r="BLU272" s="9"/>
      <c r="BLV272" s="9"/>
      <c r="BLW272" s="9"/>
      <c r="BLX272" s="9"/>
      <c r="BLY272" s="9"/>
      <c r="BLZ272" s="9"/>
      <c r="BMA272" s="9"/>
      <c r="BMB272" s="9"/>
      <c r="BMC272" s="9"/>
      <c r="BMD272" s="9"/>
      <c r="BME272" s="9"/>
      <c r="BMF272" s="9"/>
      <c r="BMG272" s="9"/>
      <c r="BMH272" s="9"/>
      <c r="BMI272" s="9"/>
      <c r="BMJ272" s="9"/>
      <c r="BMK272" s="9"/>
      <c r="BML272" s="9"/>
      <c r="BMM272" s="9"/>
      <c r="BMN272" s="9"/>
      <c r="BMO272" s="9"/>
      <c r="BMP272" s="9"/>
      <c r="BMQ272" s="9"/>
      <c r="BMR272" s="9"/>
      <c r="BMS272" s="9"/>
      <c r="BMT272" s="9"/>
      <c r="BMU272" s="9"/>
      <c r="BMV272" s="9"/>
      <c r="BMW272" s="9"/>
      <c r="BMX272" s="9"/>
      <c r="BMY272" s="9"/>
      <c r="BMZ272" s="9"/>
      <c r="BNA272" s="9"/>
      <c r="BNB272" s="9"/>
      <c r="BNC272" s="9"/>
      <c r="BND272" s="9"/>
    </row>
    <row r="273" ht="14.25" customHeight="1">
      <c r="A273" s="9">
        <v>23.0</v>
      </c>
      <c r="B273" s="9" t="s">
        <v>11947</v>
      </c>
      <c r="C273" s="9" t="s">
        <v>11948</v>
      </c>
      <c r="D273" s="9" t="s">
        <v>11948</v>
      </c>
      <c r="E273" s="9"/>
      <c r="F273" s="9">
        <v>48.0</v>
      </c>
      <c r="G273" s="9" t="s">
        <v>14135</v>
      </c>
      <c r="H273" s="9"/>
      <c r="I273" s="9"/>
      <c r="J273" s="9"/>
      <c r="K273" s="9"/>
      <c r="L273" s="9">
        <v>44.0</v>
      </c>
      <c r="M273" s="9"/>
      <c r="N273" s="9"/>
      <c r="O273" s="9">
        <v>4.0</v>
      </c>
      <c r="P273" s="9">
        <v>0.0</v>
      </c>
      <c r="Q273" s="9" t="s">
        <v>14136</v>
      </c>
      <c r="R273" s="9"/>
      <c r="S273" s="9" t="s">
        <v>3663</v>
      </c>
      <c r="T273" s="9" t="s">
        <v>14137</v>
      </c>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c r="DA273" s="9"/>
      <c r="DB273" s="9"/>
      <c r="DC273" s="9"/>
      <c r="DD273" s="9"/>
      <c r="DE273" s="9"/>
      <c r="DF273" s="9"/>
      <c r="DG273" s="9"/>
      <c r="DH273" s="9"/>
      <c r="DI273" s="9"/>
      <c r="DJ273" s="9"/>
      <c r="DK273" s="9"/>
      <c r="DL273" s="9"/>
      <c r="DM273" s="9"/>
      <c r="DN273" s="9"/>
      <c r="DO273" s="9"/>
      <c r="DP273" s="9"/>
      <c r="DQ273" s="9"/>
      <c r="DR273" s="9"/>
      <c r="DS273" s="9"/>
      <c r="DT273" s="9"/>
      <c r="DU273" s="9"/>
      <c r="DV273" s="9"/>
      <c r="DW273" s="9"/>
      <c r="DX273" s="9"/>
      <c r="DY273" s="9"/>
      <c r="DZ273" s="9"/>
      <c r="EA273" s="9"/>
      <c r="EB273" s="9"/>
      <c r="EC273" s="9"/>
      <c r="ED273" s="9"/>
      <c r="EE273" s="9"/>
      <c r="EF273" s="9"/>
      <c r="EG273" s="9"/>
      <c r="EH273" s="9"/>
      <c r="EI273" s="9"/>
      <c r="EJ273" s="9"/>
      <c r="EK273" s="9"/>
      <c r="EL273" s="9"/>
      <c r="EM273" s="9"/>
      <c r="EN273" s="9"/>
      <c r="EO273" s="9"/>
      <c r="EP273" s="9"/>
      <c r="EQ273" s="9"/>
      <c r="ER273" s="9"/>
      <c r="ES273" s="9"/>
      <c r="ET273" s="9"/>
      <c r="EU273" s="9"/>
      <c r="EV273" s="9"/>
      <c r="EW273" s="9"/>
      <c r="EX273" s="9"/>
      <c r="EY273" s="9"/>
      <c r="EZ273" s="9"/>
      <c r="FA273" s="9"/>
      <c r="FB273" s="9"/>
      <c r="FC273" s="9"/>
      <c r="FD273" s="9"/>
      <c r="FE273" s="9"/>
      <c r="FF273" s="9"/>
      <c r="FG273" s="9"/>
      <c r="FH273" s="9"/>
      <c r="FI273" s="9"/>
      <c r="FJ273" s="9"/>
      <c r="FK273" s="9"/>
      <c r="FL273" s="9"/>
      <c r="FM273" s="9"/>
      <c r="FN273" s="9"/>
      <c r="FO273" s="9"/>
      <c r="FP273" s="9"/>
      <c r="FQ273" s="9"/>
      <c r="FR273" s="9"/>
      <c r="FS273" s="9"/>
      <c r="FT273" s="9"/>
      <c r="FU273" s="9"/>
      <c r="FV273" s="9"/>
      <c r="FW273" s="9"/>
      <c r="FX273" s="9"/>
      <c r="FY273" s="9"/>
      <c r="FZ273" s="9"/>
      <c r="GA273" s="9"/>
      <c r="GB273" s="9"/>
      <c r="GC273" s="9"/>
      <c r="GD273" s="9"/>
      <c r="GE273" s="9"/>
      <c r="GF273" s="9"/>
      <c r="GG273" s="9"/>
      <c r="GH273" s="9"/>
      <c r="GI273" s="9"/>
      <c r="GJ273" s="9"/>
      <c r="GK273" s="9"/>
      <c r="GL273" s="9"/>
      <c r="GM273" s="9"/>
      <c r="GN273" s="9"/>
      <c r="GO273" s="9"/>
      <c r="GP273" s="9"/>
      <c r="GQ273" s="9"/>
      <c r="GR273" s="9"/>
      <c r="GS273" s="9"/>
      <c r="GT273" s="9"/>
      <c r="GU273" s="9"/>
      <c r="GV273" s="9"/>
      <c r="GW273" s="9"/>
      <c r="GX273" s="9"/>
      <c r="GY273" s="9"/>
      <c r="GZ273" s="9"/>
      <c r="HA273" s="9"/>
      <c r="HB273" s="9"/>
      <c r="HC273" s="9"/>
      <c r="HD273" s="9"/>
      <c r="HE273" s="9"/>
      <c r="HF273" s="9"/>
      <c r="HG273" s="9"/>
      <c r="HH273" s="9"/>
      <c r="HI273" s="9"/>
      <c r="HJ273" s="9"/>
      <c r="HK273" s="9"/>
      <c r="HL273" s="9"/>
      <c r="HM273" s="9"/>
      <c r="HN273" s="9"/>
      <c r="HO273" s="9"/>
      <c r="HP273" s="9"/>
      <c r="HQ273" s="9"/>
      <c r="HR273" s="9"/>
      <c r="HS273" s="9"/>
      <c r="HT273" s="9"/>
      <c r="HU273" s="9"/>
      <c r="HV273" s="9"/>
      <c r="HW273" s="9"/>
      <c r="HX273" s="9"/>
      <c r="HY273" s="9"/>
      <c r="HZ273" s="9"/>
      <c r="IA273" s="9"/>
      <c r="IB273" s="9"/>
      <c r="IC273" s="9"/>
      <c r="ID273" s="9"/>
      <c r="IE273" s="9"/>
      <c r="IF273" s="9"/>
      <c r="IG273" s="9"/>
      <c r="IH273" s="9"/>
      <c r="II273" s="9"/>
      <c r="IJ273" s="9"/>
      <c r="IK273" s="9"/>
      <c r="IL273" s="9"/>
      <c r="IM273" s="9"/>
      <c r="IN273" s="9"/>
      <c r="IO273" s="9"/>
      <c r="IP273" s="9"/>
      <c r="IQ273" s="9"/>
      <c r="IR273" s="9"/>
      <c r="IS273" s="9"/>
      <c r="IT273" s="9"/>
      <c r="IU273" s="9"/>
      <c r="IV273" s="9"/>
      <c r="IW273" s="9"/>
      <c r="IX273" s="9"/>
      <c r="IY273" s="9"/>
      <c r="IZ273" s="9"/>
      <c r="JA273" s="9"/>
      <c r="JB273" s="9"/>
      <c r="JC273" s="9"/>
      <c r="JD273" s="9"/>
      <c r="JE273" s="9"/>
      <c r="JF273" s="9"/>
      <c r="JG273" s="9"/>
      <c r="JH273" s="9"/>
      <c r="JI273" s="9"/>
      <c r="JJ273" s="9"/>
      <c r="JK273" s="9"/>
      <c r="JL273" s="9"/>
      <c r="JM273" s="9"/>
      <c r="JN273" s="9"/>
      <c r="JO273" s="9"/>
      <c r="JP273" s="9"/>
      <c r="JQ273" s="9"/>
      <c r="JR273" s="9"/>
      <c r="JS273" s="9"/>
      <c r="JT273" s="9"/>
      <c r="JU273" s="9"/>
      <c r="JV273" s="9"/>
      <c r="JW273" s="9"/>
      <c r="JX273" s="9"/>
      <c r="JY273" s="9"/>
      <c r="JZ273" s="9"/>
      <c r="KA273" s="9"/>
      <c r="KB273" s="9"/>
      <c r="KC273" s="9"/>
      <c r="KD273" s="9"/>
      <c r="KE273" s="9"/>
      <c r="KF273" s="9"/>
      <c r="KG273" s="9"/>
      <c r="KH273" s="9"/>
      <c r="KI273" s="9"/>
      <c r="KJ273" s="9"/>
      <c r="KK273" s="9"/>
      <c r="KL273" s="9"/>
      <c r="KM273" s="9"/>
      <c r="KN273" s="9"/>
      <c r="KO273" s="9"/>
      <c r="KP273" s="9"/>
      <c r="KQ273" s="9"/>
      <c r="KR273" s="9"/>
      <c r="KS273" s="9"/>
      <c r="KT273" s="9"/>
      <c r="KU273" s="9"/>
      <c r="KV273" s="9"/>
      <c r="KW273" s="9"/>
      <c r="KX273" s="9"/>
      <c r="KY273" s="9"/>
      <c r="KZ273" s="9"/>
      <c r="LA273" s="9"/>
      <c r="LB273" s="9"/>
      <c r="LC273" s="9"/>
      <c r="LD273" s="9"/>
      <c r="LE273" s="9"/>
      <c r="LF273" s="9"/>
      <c r="LG273" s="9"/>
      <c r="LH273" s="9"/>
      <c r="LI273" s="9"/>
      <c r="LJ273" s="9"/>
      <c r="LK273" s="9"/>
      <c r="LL273" s="9"/>
      <c r="LM273" s="9"/>
      <c r="LN273" s="9"/>
      <c r="LO273" s="9"/>
      <c r="LP273" s="9"/>
      <c r="LQ273" s="9"/>
      <c r="LR273" s="9"/>
      <c r="LS273" s="9"/>
      <c r="LT273" s="9"/>
      <c r="LU273" s="9"/>
      <c r="LV273" s="9"/>
      <c r="LW273" s="9"/>
      <c r="LX273" s="9"/>
      <c r="LY273" s="9"/>
      <c r="LZ273" s="9"/>
      <c r="MA273" s="9"/>
      <c r="MB273" s="9"/>
      <c r="MC273" s="9"/>
      <c r="MD273" s="9"/>
      <c r="ME273" s="9"/>
      <c r="MF273" s="9"/>
      <c r="MG273" s="9"/>
      <c r="MH273" s="9"/>
      <c r="MI273" s="9"/>
      <c r="MJ273" s="9"/>
      <c r="MK273" s="9"/>
      <c r="ML273" s="9"/>
      <c r="MM273" s="9"/>
      <c r="MN273" s="9"/>
      <c r="MO273" s="9"/>
      <c r="MP273" s="9"/>
      <c r="MQ273" s="9"/>
      <c r="MR273" s="9"/>
      <c r="MS273" s="9"/>
      <c r="MT273" s="9"/>
      <c r="MU273" s="9"/>
      <c r="MV273" s="9"/>
      <c r="MW273" s="9"/>
      <c r="MX273" s="9"/>
      <c r="MY273" s="9"/>
      <c r="MZ273" s="9"/>
      <c r="NA273" s="9"/>
      <c r="NB273" s="9"/>
      <c r="NC273" s="9"/>
      <c r="ND273" s="9"/>
      <c r="NE273" s="9"/>
      <c r="NF273" s="9"/>
      <c r="NG273" s="9"/>
      <c r="NH273" s="9"/>
      <c r="NI273" s="9"/>
      <c r="NJ273" s="9"/>
      <c r="NK273" s="9"/>
      <c r="NL273" s="9"/>
      <c r="NM273" s="9"/>
      <c r="NN273" s="9"/>
      <c r="NO273" s="9"/>
      <c r="NP273" s="9"/>
      <c r="NQ273" s="9"/>
      <c r="NR273" s="9"/>
      <c r="NS273" s="9"/>
      <c r="NT273" s="9"/>
      <c r="NU273" s="9"/>
      <c r="NV273" s="9"/>
      <c r="NW273" s="9"/>
      <c r="NX273" s="9"/>
      <c r="NY273" s="9"/>
      <c r="NZ273" s="9"/>
      <c r="OA273" s="9"/>
      <c r="OB273" s="9"/>
      <c r="OC273" s="9"/>
      <c r="OD273" s="9"/>
      <c r="OE273" s="9"/>
      <c r="OF273" s="9"/>
      <c r="OG273" s="9"/>
      <c r="OH273" s="9"/>
      <c r="OI273" s="9"/>
      <c r="OJ273" s="9"/>
      <c r="OK273" s="9"/>
      <c r="OL273" s="9"/>
      <c r="OM273" s="9"/>
      <c r="ON273" s="9"/>
      <c r="OO273" s="9"/>
      <c r="OP273" s="9"/>
      <c r="OQ273" s="9"/>
      <c r="OR273" s="9"/>
      <c r="OS273" s="9"/>
      <c r="OT273" s="9"/>
      <c r="OU273" s="9"/>
      <c r="OV273" s="9"/>
      <c r="OW273" s="9"/>
      <c r="OX273" s="9"/>
      <c r="OY273" s="9"/>
      <c r="OZ273" s="9"/>
      <c r="PA273" s="9"/>
      <c r="PB273" s="9"/>
      <c r="PC273" s="9"/>
      <c r="PD273" s="9"/>
      <c r="PE273" s="9"/>
      <c r="PF273" s="9"/>
      <c r="PG273" s="9"/>
      <c r="PH273" s="9"/>
      <c r="PI273" s="9"/>
      <c r="PJ273" s="9"/>
      <c r="PK273" s="9"/>
      <c r="PL273" s="9"/>
      <c r="PM273" s="9"/>
      <c r="PN273" s="9"/>
      <c r="PO273" s="9"/>
      <c r="PP273" s="9"/>
      <c r="PQ273" s="9"/>
      <c r="PR273" s="9"/>
      <c r="PS273" s="9"/>
      <c r="PT273" s="9"/>
      <c r="PU273" s="9"/>
      <c r="PV273" s="9"/>
      <c r="PW273" s="9"/>
      <c r="PX273" s="9"/>
      <c r="PY273" s="9"/>
      <c r="PZ273" s="9"/>
      <c r="QA273" s="9"/>
      <c r="QB273" s="9"/>
      <c r="QC273" s="9"/>
      <c r="QD273" s="9"/>
      <c r="QE273" s="9"/>
      <c r="QF273" s="9"/>
      <c r="QG273" s="9"/>
      <c r="QH273" s="9"/>
      <c r="QI273" s="9"/>
      <c r="QJ273" s="9"/>
      <c r="QK273" s="9"/>
      <c r="QL273" s="9"/>
      <c r="QM273" s="9"/>
      <c r="QN273" s="9"/>
      <c r="QO273" s="9"/>
      <c r="QP273" s="9"/>
      <c r="QQ273" s="9"/>
      <c r="QR273" s="9"/>
      <c r="QS273" s="9"/>
      <c r="QT273" s="9"/>
      <c r="QU273" s="9"/>
      <c r="QV273" s="9"/>
      <c r="QW273" s="9"/>
      <c r="QX273" s="9"/>
      <c r="QY273" s="9"/>
      <c r="QZ273" s="9"/>
      <c r="RA273" s="9"/>
      <c r="RB273" s="9"/>
      <c r="RC273" s="9"/>
      <c r="RD273" s="9"/>
      <c r="RE273" s="9"/>
      <c r="RF273" s="9"/>
      <c r="RG273" s="9"/>
      <c r="RH273" s="9"/>
      <c r="RI273" s="9"/>
      <c r="RJ273" s="9"/>
      <c r="RK273" s="9"/>
      <c r="RL273" s="9"/>
      <c r="RM273" s="9"/>
      <c r="RN273" s="9"/>
      <c r="RO273" s="9"/>
      <c r="RP273" s="9"/>
      <c r="RQ273" s="9"/>
      <c r="RR273" s="9"/>
      <c r="RS273" s="9"/>
      <c r="RT273" s="9"/>
      <c r="RU273" s="9"/>
      <c r="RV273" s="9"/>
      <c r="RW273" s="9"/>
      <c r="RX273" s="9"/>
      <c r="RY273" s="9"/>
      <c r="RZ273" s="9"/>
      <c r="SA273" s="9"/>
      <c r="SB273" s="9"/>
      <c r="SC273" s="9"/>
      <c r="SD273" s="9"/>
      <c r="SE273" s="9"/>
      <c r="SF273" s="9"/>
      <c r="SG273" s="9"/>
      <c r="SH273" s="9"/>
      <c r="SI273" s="9"/>
      <c r="SJ273" s="9"/>
      <c r="SK273" s="9"/>
      <c r="SL273" s="9"/>
      <c r="SM273" s="9"/>
      <c r="SN273" s="9"/>
      <c r="SO273" s="9"/>
      <c r="SP273" s="9"/>
      <c r="SQ273" s="9"/>
      <c r="SR273" s="9"/>
      <c r="SS273" s="9"/>
      <c r="ST273" s="9"/>
      <c r="SU273" s="9"/>
      <c r="SV273" s="9"/>
      <c r="SW273" s="9"/>
      <c r="SX273" s="9"/>
      <c r="SY273" s="9"/>
      <c r="SZ273" s="9"/>
      <c r="TA273" s="9"/>
      <c r="TB273" s="9"/>
      <c r="TC273" s="9"/>
      <c r="TD273" s="9"/>
      <c r="TE273" s="9"/>
      <c r="TF273" s="9"/>
      <c r="TG273" s="9"/>
      <c r="TH273" s="9"/>
      <c r="TI273" s="9"/>
      <c r="TJ273" s="9"/>
      <c r="TK273" s="9"/>
      <c r="TL273" s="9"/>
      <c r="TM273" s="9"/>
      <c r="TN273" s="9"/>
      <c r="TO273" s="9"/>
      <c r="ANB273" s="9"/>
      <c r="ANC273" s="9"/>
      <c r="AND273" s="9"/>
      <c r="ANE273" s="9"/>
      <c r="ANF273" s="9"/>
      <c r="ANG273" s="9"/>
      <c r="ANH273" s="9"/>
      <c r="ANI273" s="9"/>
      <c r="ANJ273" s="9"/>
      <c r="ANK273" s="9"/>
      <c r="ANL273" s="9"/>
      <c r="ANM273" s="9"/>
      <c r="ANN273" s="9"/>
      <c r="ANO273" s="9"/>
      <c r="ANP273" s="9"/>
      <c r="ANQ273" s="9"/>
      <c r="ANR273" s="9"/>
      <c r="ANS273" s="9"/>
      <c r="ANT273" s="9"/>
      <c r="ANU273" s="9"/>
      <c r="ANV273" s="9"/>
      <c r="ANW273" s="9"/>
      <c r="ANX273" s="9"/>
      <c r="ANY273" s="9"/>
      <c r="ANZ273" s="9"/>
      <c r="AOA273" s="9"/>
      <c r="AOB273" s="9"/>
      <c r="AOC273" s="9"/>
      <c r="AOD273" s="9"/>
      <c r="AOE273" s="9"/>
      <c r="AOF273" s="9"/>
      <c r="AOG273" s="9"/>
      <c r="AOH273" s="9"/>
      <c r="AOI273" s="9"/>
      <c r="AOJ273" s="9"/>
      <c r="AOK273" s="9"/>
      <c r="AOL273" s="9"/>
      <c r="AOM273" s="9"/>
      <c r="AON273" s="9"/>
      <c r="AOO273" s="9"/>
      <c r="AOP273" s="9"/>
      <c r="AOQ273" s="9"/>
      <c r="AOR273" s="9"/>
      <c r="AOS273" s="9"/>
      <c r="AOT273" s="9"/>
      <c r="AOU273" s="9"/>
      <c r="AOV273" s="9"/>
      <c r="AOW273" s="9"/>
      <c r="AOX273" s="9"/>
      <c r="AOY273" s="9"/>
      <c r="AOZ273" s="9"/>
      <c r="APA273" s="9"/>
      <c r="APB273" s="9"/>
      <c r="APC273" s="9"/>
      <c r="APD273" s="9"/>
      <c r="APE273" s="9"/>
      <c r="APF273" s="9"/>
      <c r="APG273" s="9"/>
      <c r="APH273" s="9"/>
      <c r="API273" s="9"/>
      <c r="APJ273" s="9"/>
      <c r="APK273" s="9"/>
      <c r="APL273" s="9"/>
      <c r="APM273" s="9"/>
      <c r="APN273" s="9"/>
      <c r="APO273" s="9"/>
      <c r="APP273" s="9"/>
      <c r="APQ273" s="9"/>
      <c r="APR273" s="9"/>
      <c r="APS273" s="9"/>
      <c r="APT273" s="9"/>
      <c r="APU273" s="9"/>
      <c r="APV273" s="9"/>
      <c r="APW273" s="9"/>
      <c r="APX273" s="9"/>
      <c r="APY273" s="9"/>
      <c r="APZ273" s="9"/>
      <c r="AQA273" s="9"/>
      <c r="AQB273" s="9"/>
      <c r="AQC273" s="9"/>
      <c r="AQD273" s="9"/>
      <c r="AQE273" s="9"/>
      <c r="AQF273" s="9"/>
      <c r="AQG273" s="9"/>
      <c r="AQH273" s="9"/>
      <c r="AQI273" s="9"/>
      <c r="AQJ273" s="9"/>
      <c r="AQK273" s="9"/>
      <c r="AQL273" s="9"/>
      <c r="AQM273" s="9"/>
      <c r="AQN273" s="9"/>
      <c r="AQO273" s="9"/>
      <c r="AQP273" s="9"/>
      <c r="AQQ273" s="9"/>
      <c r="AQR273" s="9"/>
      <c r="AQS273" s="9"/>
      <c r="AQT273" s="9"/>
      <c r="AQU273" s="9"/>
      <c r="AQV273" s="9"/>
      <c r="AQW273" s="9"/>
      <c r="AQX273" s="9"/>
      <c r="AQY273" s="9"/>
      <c r="AQZ273" s="9"/>
      <c r="ARA273" s="9"/>
      <c r="ARB273" s="9"/>
      <c r="ARC273" s="9"/>
      <c r="ARD273" s="9"/>
      <c r="ARE273" s="9"/>
      <c r="ARF273" s="9"/>
      <c r="ARG273" s="9"/>
      <c r="ARH273" s="9"/>
      <c r="ARI273" s="9"/>
      <c r="ARJ273" s="9"/>
      <c r="ARK273" s="9"/>
      <c r="ARL273" s="9"/>
      <c r="ARM273" s="9"/>
      <c r="ARN273" s="9"/>
      <c r="ARO273" s="9"/>
      <c r="ARP273" s="9"/>
      <c r="ARQ273" s="9"/>
      <c r="ARR273" s="9"/>
      <c r="ARS273" s="9"/>
      <c r="ART273" s="9"/>
      <c r="ARU273" s="9"/>
      <c r="ARV273" s="9"/>
      <c r="ARW273" s="9"/>
      <c r="ARX273" s="9"/>
      <c r="ARY273" s="9"/>
      <c r="ARZ273" s="9"/>
      <c r="ASA273" s="9"/>
      <c r="ASB273" s="9"/>
      <c r="ASC273" s="9"/>
      <c r="ASD273" s="9"/>
      <c r="ASE273" s="9"/>
      <c r="ASF273" s="9"/>
      <c r="ASG273" s="9"/>
      <c r="ASH273" s="9"/>
      <c r="ASI273" s="9"/>
      <c r="ASJ273" s="9"/>
      <c r="ASK273" s="9"/>
      <c r="ASL273" s="9"/>
      <c r="ASM273" s="9"/>
      <c r="ASN273" s="9"/>
      <c r="ASO273" s="9"/>
      <c r="ASP273" s="9"/>
      <c r="ASQ273" s="9"/>
      <c r="ASR273" s="9"/>
      <c r="ASS273" s="9"/>
      <c r="AST273" s="9"/>
      <c r="ASU273" s="9"/>
      <c r="ASV273" s="9"/>
      <c r="ASW273" s="9"/>
      <c r="ASX273" s="9"/>
      <c r="ASY273" s="9"/>
      <c r="ASZ273" s="9"/>
      <c r="ATA273" s="9"/>
      <c r="ATB273" s="9"/>
      <c r="ATC273" s="9"/>
      <c r="ATD273" s="9"/>
      <c r="ATE273" s="9"/>
      <c r="ATF273" s="9"/>
      <c r="ATG273" s="9"/>
      <c r="ATH273" s="9"/>
      <c r="ATI273" s="9"/>
      <c r="ATJ273" s="9"/>
      <c r="ATK273" s="9"/>
      <c r="ATL273" s="9"/>
      <c r="ATM273" s="9"/>
      <c r="ATN273" s="9"/>
      <c r="ATO273" s="9"/>
      <c r="ATP273" s="9"/>
      <c r="ATQ273" s="9"/>
      <c r="ATR273" s="9"/>
      <c r="ATS273" s="9"/>
      <c r="ATT273" s="9"/>
      <c r="ATU273" s="9"/>
      <c r="ATV273" s="9"/>
      <c r="ATW273" s="9"/>
      <c r="ATX273" s="9"/>
      <c r="ATY273" s="9"/>
      <c r="ATZ273" s="9"/>
      <c r="AUA273" s="9"/>
      <c r="AUB273" s="9"/>
      <c r="AUC273" s="9"/>
      <c r="AUD273" s="9"/>
      <c r="AUE273" s="9"/>
      <c r="AUF273" s="9"/>
      <c r="AUG273" s="9"/>
      <c r="AUH273" s="9"/>
      <c r="AUI273" s="9"/>
      <c r="AUJ273" s="9"/>
      <c r="AUK273" s="9"/>
      <c r="AUL273" s="9"/>
      <c r="AUM273" s="9"/>
      <c r="AUN273" s="9"/>
      <c r="AUO273" s="9"/>
      <c r="AUP273" s="9"/>
      <c r="AUQ273" s="9"/>
      <c r="AUR273" s="9"/>
      <c r="AUS273" s="9"/>
      <c r="AUT273" s="9"/>
      <c r="AUU273" s="9"/>
      <c r="AUV273" s="9"/>
      <c r="AUW273" s="9"/>
      <c r="AUX273" s="9"/>
      <c r="AUY273" s="9"/>
      <c r="AUZ273" s="9"/>
      <c r="AVA273" s="9"/>
      <c r="AVB273" s="9"/>
      <c r="AVC273" s="9"/>
      <c r="AVD273" s="9"/>
      <c r="AVE273" s="9"/>
      <c r="AVF273" s="9"/>
      <c r="AVG273" s="9"/>
      <c r="AVH273" s="9"/>
      <c r="AVI273" s="9"/>
      <c r="AVJ273" s="9"/>
      <c r="AVK273" s="9"/>
      <c r="AVL273" s="9"/>
      <c r="AVM273" s="9"/>
      <c r="AVN273" s="9"/>
      <c r="AVO273" s="9"/>
      <c r="AVP273" s="9"/>
      <c r="AVQ273" s="9"/>
      <c r="AVR273" s="9"/>
      <c r="AVS273" s="9"/>
      <c r="AVT273" s="9"/>
      <c r="AVU273" s="9"/>
      <c r="AVV273" s="9"/>
      <c r="AVW273" s="9"/>
      <c r="AVX273" s="9"/>
      <c r="AVY273" s="9"/>
      <c r="AVZ273" s="9"/>
      <c r="AWA273" s="9"/>
      <c r="AWB273" s="9"/>
      <c r="AWC273" s="9"/>
      <c r="AWD273" s="9"/>
      <c r="AWE273" s="9"/>
      <c r="AWF273" s="9"/>
      <c r="AWG273" s="9"/>
      <c r="AWH273" s="9"/>
      <c r="AWI273" s="9"/>
      <c r="AWJ273" s="9"/>
      <c r="AWK273" s="9"/>
      <c r="AWL273" s="9"/>
      <c r="AWM273" s="9"/>
      <c r="AWN273" s="9"/>
      <c r="AWO273" s="9"/>
      <c r="AWP273" s="9"/>
      <c r="AWQ273" s="9"/>
      <c r="AWR273" s="9"/>
      <c r="AWS273" s="9"/>
      <c r="AWT273" s="9"/>
      <c r="AWU273" s="9"/>
      <c r="AWV273" s="9"/>
      <c r="AWW273" s="9"/>
      <c r="AWX273" s="9"/>
      <c r="AWY273" s="9" t="s">
        <v>14138</v>
      </c>
      <c r="AWZ273" s="9"/>
      <c r="AXA273" s="9"/>
      <c r="AXB273" s="9"/>
      <c r="AXC273" s="9"/>
      <c r="AXD273" s="9"/>
      <c r="AXE273" s="9"/>
      <c r="AXF273" s="9"/>
      <c r="AXG273" s="9"/>
      <c r="AXH273" s="9"/>
      <c r="AXI273" s="9"/>
      <c r="AXJ273" s="9"/>
      <c r="AXK273" s="9"/>
      <c r="AXL273" s="9"/>
      <c r="AXM273" s="9"/>
      <c r="AXN273" s="9"/>
      <c r="AXO273" s="9"/>
      <c r="AXP273" s="9"/>
      <c r="AXQ273" s="9"/>
      <c r="AXR273" s="9"/>
      <c r="AXS273" s="9"/>
      <c r="AXT273" s="9"/>
      <c r="AXU273" s="9"/>
      <c r="AXV273" s="9"/>
      <c r="AXW273" s="9"/>
      <c r="AXX273" s="9"/>
      <c r="AXY273" s="9"/>
      <c r="AXZ273" s="9"/>
      <c r="AYA273" s="9"/>
      <c r="AYB273" s="9"/>
      <c r="AYC273" s="9"/>
      <c r="AYD273" s="9"/>
      <c r="AYE273" s="9"/>
      <c r="AYF273" s="9"/>
      <c r="AYG273" s="9"/>
      <c r="AYH273" s="9" t="s">
        <v>14139</v>
      </c>
      <c r="AYI273" s="9"/>
      <c r="AYJ273" s="9"/>
      <c r="AYK273" s="9"/>
      <c r="AYL273" s="9"/>
      <c r="AYM273" s="9"/>
      <c r="AYN273" s="9"/>
      <c r="AYO273" s="9"/>
      <c r="AYP273" s="9"/>
      <c r="AYQ273" s="9"/>
      <c r="AYR273" s="9"/>
      <c r="AYS273" s="9"/>
      <c r="AYT273" s="9"/>
      <c r="AYU273" s="9"/>
      <c r="AYV273" s="9"/>
      <c r="AYW273" s="9"/>
      <c r="AYX273" s="9"/>
      <c r="AYY273" s="9" t="s">
        <v>5691</v>
      </c>
      <c r="AYZ273" s="9" t="s">
        <v>5691</v>
      </c>
      <c r="AZA273" s="9"/>
      <c r="AZB273" s="9"/>
      <c r="AZC273" s="9"/>
      <c r="AZD273" s="9"/>
      <c r="AZE273" s="9"/>
      <c r="AZF273" s="9"/>
      <c r="AZG273" s="9"/>
      <c r="AZH273" s="9"/>
      <c r="AZI273" s="9"/>
      <c r="AZJ273" s="9"/>
      <c r="AZK273" s="9"/>
      <c r="AZL273" s="9"/>
      <c r="AZM273" s="9"/>
      <c r="AZN273" s="9"/>
      <c r="AZO273" s="9"/>
      <c r="AZP273" s="9"/>
      <c r="AZQ273" s="9"/>
      <c r="AZR273" s="9"/>
      <c r="AZS273" s="9"/>
      <c r="AZT273" s="9"/>
      <c r="AZU273" s="9"/>
      <c r="AZV273" s="9"/>
      <c r="AZW273" s="9"/>
      <c r="AZX273" s="9"/>
      <c r="AZY273" s="9"/>
      <c r="AZZ273" s="9"/>
      <c r="BAA273" s="9"/>
      <c r="BAB273" s="9"/>
      <c r="BAC273" s="9"/>
      <c r="BAD273" s="9"/>
      <c r="BAE273" s="9"/>
      <c r="BAF273" s="9"/>
      <c r="BAG273" s="9"/>
      <c r="BAH273" s="9"/>
      <c r="BAI273" s="9"/>
      <c r="BAJ273" s="9"/>
      <c r="BAK273" s="9" t="s">
        <v>14140</v>
      </c>
      <c r="BAL273" s="9"/>
      <c r="BAM273" s="9"/>
      <c r="BAN273" s="9"/>
      <c r="BAO273" s="9"/>
      <c r="BAP273" s="9"/>
      <c r="BAQ273" s="9"/>
      <c r="BAR273" s="9">
        <v>590.0</v>
      </c>
      <c r="BAS273" s="9" t="s">
        <v>14141</v>
      </c>
      <c r="BAT273" s="9">
        <v>393.0</v>
      </c>
      <c r="BAU273" s="9"/>
      <c r="BAV273" s="9"/>
      <c r="BAW273" s="9"/>
      <c r="BAX273" s="9"/>
      <c r="BAY273" s="9"/>
      <c r="BAZ273" s="9"/>
      <c r="BBA273" s="9"/>
      <c r="BBB273" s="9"/>
      <c r="BBC273" s="9"/>
      <c r="BBD273" s="9"/>
      <c r="BBE273" s="9"/>
      <c r="BBF273" s="9"/>
      <c r="BBG273" s="9"/>
      <c r="BBH273" s="9"/>
      <c r="BBI273" s="9" t="s">
        <v>5718</v>
      </c>
      <c r="BBJ273" s="9"/>
      <c r="BBK273" s="9"/>
      <c r="BBL273" s="9"/>
      <c r="BBM273" s="9"/>
      <c r="BBN273" s="9"/>
      <c r="BBO273" s="9"/>
      <c r="BBP273" s="9"/>
      <c r="BBQ273" s="9"/>
      <c r="BBR273" s="9"/>
      <c r="BBS273" s="9"/>
      <c r="BBT273" s="9"/>
      <c r="BBU273" s="9"/>
      <c r="BBV273" s="9"/>
      <c r="BBW273" s="9"/>
      <c r="BBX273" s="9"/>
      <c r="BBY273" s="9"/>
      <c r="BBZ273" s="9"/>
      <c r="BCA273" s="9"/>
      <c r="BCB273" s="9" t="s">
        <v>5707</v>
      </c>
      <c r="BCC273" s="9"/>
      <c r="BCD273" s="9"/>
      <c r="BCE273" s="9"/>
      <c r="BCF273" s="9" t="s">
        <v>5720</v>
      </c>
      <c r="BCG273" s="9" t="s">
        <v>11952</v>
      </c>
      <c r="BCH273" s="9"/>
      <c r="BCI273" s="9"/>
      <c r="BCJ273" s="9"/>
      <c r="BCK273" s="9"/>
      <c r="BCL273" s="9"/>
      <c r="BCM273" s="9"/>
      <c r="BCN273" s="9"/>
      <c r="BCO273" s="9"/>
      <c r="BCP273" s="9"/>
      <c r="BCQ273" s="9"/>
      <c r="BCR273" s="9"/>
      <c r="BCS273" s="9"/>
      <c r="BCT273" s="9"/>
      <c r="BCU273" s="9"/>
      <c r="BCV273" s="9"/>
      <c r="BCW273" s="9"/>
      <c r="BCX273" s="9"/>
      <c r="BCY273" s="9"/>
      <c r="BCZ273" s="9"/>
      <c r="BDA273" s="9"/>
      <c r="BDB273" s="9"/>
      <c r="BDC273" s="9"/>
      <c r="BDD273" s="9" t="s">
        <v>14141</v>
      </c>
      <c r="BDE273" s="9"/>
      <c r="BDF273" s="9"/>
      <c r="BDG273" s="9"/>
      <c r="BDH273" s="9"/>
      <c r="BDI273" s="9"/>
      <c r="BDJ273" s="9"/>
      <c r="BDK273" s="9"/>
      <c r="BDL273" s="9"/>
      <c r="BDM273" s="9"/>
      <c r="BDN273" s="9"/>
      <c r="BDO273" s="9"/>
      <c r="BDP273" s="9"/>
      <c r="BDQ273" s="9"/>
      <c r="BDR273" s="9"/>
      <c r="BDS273" s="9"/>
      <c r="BDT273" s="9"/>
      <c r="BDU273" s="9"/>
      <c r="BDV273" s="9"/>
      <c r="BDW273" s="9"/>
      <c r="BDX273" s="9"/>
      <c r="BDY273" s="9" t="s">
        <v>5691</v>
      </c>
      <c r="BDZ273" s="9" t="s">
        <v>5691</v>
      </c>
      <c r="BEA273" s="9"/>
      <c r="BEB273" s="9"/>
      <c r="BEC273" s="9"/>
      <c r="BED273" s="9"/>
      <c r="BEE273" s="9"/>
      <c r="BEF273" s="9"/>
      <c r="BEG273" s="9"/>
      <c r="BEH273" s="9"/>
      <c r="BEI273" s="9"/>
      <c r="BEJ273" s="9"/>
      <c r="BEK273" s="9"/>
      <c r="BEL273" s="9"/>
      <c r="BEM273" s="9"/>
      <c r="BEN273" s="9"/>
      <c r="BEO273" s="9"/>
      <c r="BEP273" s="9"/>
      <c r="BEQ273" s="9"/>
      <c r="BER273" s="9"/>
      <c r="BES273" s="9"/>
      <c r="BET273" s="9"/>
      <c r="BEU273" s="9"/>
      <c r="BEV273" s="9"/>
      <c r="BEW273" s="9"/>
      <c r="BEX273" s="9"/>
      <c r="BEY273" s="9"/>
      <c r="BEZ273" s="9"/>
      <c r="BFA273" s="9"/>
      <c r="BFB273" s="9"/>
      <c r="BFC273" s="9"/>
      <c r="BFD273" s="9"/>
      <c r="BFE273" s="9"/>
      <c r="BFF273" s="9"/>
      <c r="BFG273" s="9"/>
      <c r="BFH273" s="9"/>
      <c r="BFI273" s="9"/>
      <c r="BFJ273" s="9"/>
      <c r="BFK273" s="9" t="s">
        <v>14142</v>
      </c>
      <c r="BFL273" s="9"/>
      <c r="BFM273" s="9"/>
      <c r="BFN273" s="9"/>
      <c r="BFO273" s="9"/>
      <c r="BFP273" s="9"/>
      <c r="BFQ273" s="9"/>
      <c r="BFR273" s="9">
        <v>590.0</v>
      </c>
      <c r="BFS273" s="9" t="s">
        <v>14143</v>
      </c>
      <c r="BFT273" s="9">
        <v>393.0</v>
      </c>
      <c r="BFU273" s="9"/>
      <c r="BFV273" s="9"/>
      <c r="BFW273" s="9"/>
      <c r="BFX273" s="9"/>
      <c r="BFY273" s="9"/>
      <c r="BFZ273" s="9"/>
      <c r="BGA273" s="9"/>
      <c r="BGB273" s="9"/>
      <c r="BGC273" s="9"/>
      <c r="BGD273" s="9"/>
      <c r="BGE273" s="9"/>
      <c r="BGF273" s="9"/>
      <c r="BGG273" s="9"/>
      <c r="BGH273" s="9"/>
      <c r="BGI273" s="9" t="s">
        <v>5718</v>
      </c>
      <c r="BGJ273" s="9"/>
      <c r="BGK273" s="9"/>
      <c r="BGL273" s="9"/>
      <c r="BGM273" s="9"/>
      <c r="BGN273" s="9"/>
      <c r="BGO273" s="9"/>
      <c r="BGP273" s="9"/>
      <c r="BGQ273" s="9"/>
      <c r="BGR273" s="9"/>
      <c r="BGS273" s="9"/>
      <c r="BGT273" s="9"/>
      <c r="BGU273" s="9"/>
      <c r="BGV273" s="9"/>
      <c r="BGW273" s="9"/>
      <c r="BGX273" s="9"/>
      <c r="BGY273" s="9"/>
      <c r="BGZ273" s="9"/>
      <c r="BHA273" s="9"/>
      <c r="BHB273" s="9" t="s">
        <v>5707</v>
      </c>
      <c r="BHC273" s="9"/>
      <c r="BHD273" s="9"/>
      <c r="BHE273" s="9"/>
      <c r="BHF273" s="9" t="s">
        <v>5720</v>
      </c>
      <c r="BHG273" s="9" t="s">
        <v>11952</v>
      </c>
      <c r="BHH273" s="9"/>
      <c r="BHI273" s="9"/>
      <c r="BHJ273" s="9"/>
      <c r="BHK273" s="9"/>
      <c r="BHL273" s="9"/>
      <c r="BHM273" s="9"/>
      <c r="BHN273" s="9"/>
      <c r="BHO273" s="9"/>
      <c r="BHP273" s="9"/>
      <c r="BHQ273" s="9"/>
      <c r="BHR273" s="9"/>
      <c r="BHS273" s="9"/>
      <c r="BHT273" s="9"/>
      <c r="BHU273" s="9"/>
      <c r="BHV273" s="9"/>
      <c r="BHW273" s="9"/>
      <c r="BHX273" s="9"/>
      <c r="BHY273" s="9"/>
      <c r="BHZ273" s="9"/>
      <c r="BIA273" s="9"/>
      <c r="BIB273" s="9"/>
      <c r="BIC273" s="9"/>
      <c r="BID273" s="9" t="s">
        <v>14143</v>
      </c>
      <c r="BIE273" s="9"/>
      <c r="BIF273" s="9"/>
      <c r="BIG273" s="9"/>
      <c r="BIH273" s="9"/>
      <c r="BII273" s="9"/>
      <c r="BIJ273" s="9"/>
      <c r="BIK273" s="9"/>
      <c r="BIL273" s="9"/>
      <c r="BIM273" s="9"/>
      <c r="BIN273" s="9"/>
      <c r="BIO273" s="9"/>
      <c r="BIP273" s="9"/>
      <c r="BIQ273" s="9"/>
      <c r="BIR273" s="9"/>
      <c r="BIS273" s="9"/>
      <c r="BIT273" s="9"/>
      <c r="BIU273" s="9"/>
      <c r="BIV273" s="9"/>
      <c r="BIW273" s="9"/>
      <c r="BIX273" s="9"/>
      <c r="BIY273" s="9" t="s">
        <v>5691</v>
      </c>
      <c r="BIZ273" s="9" t="s">
        <v>5691</v>
      </c>
      <c r="BJA273" s="9"/>
      <c r="BJB273" s="9"/>
      <c r="BJC273" s="9"/>
      <c r="BJD273" s="9"/>
      <c r="BJE273" s="9"/>
      <c r="BJF273" s="9"/>
      <c r="BJG273" s="9"/>
      <c r="BJH273" s="9"/>
      <c r="BJI273" s="9"/>
      <c r="BJJ273" s="9"/>
      <c r="BJK273" s="9"/>
      <c r="BJL273" s="9"/>
      <c r="BJM273" s="9"/>
      <c r="BJN273" s="9"/>
      <c r="BJO273" s="9"/>
      <c r="BJP273" s="9"/>
      <c r="BJQ273" s="9"/>
      <c r="BJR273" s="9"/>
      <c r="BJS273" s="9"/>
      <c r="BJT273" s="9"/>
      <c r="BJU273" s="9"/>
      <c r="BJV273" s="9"/>
      <c r="BJW273" s="9"/>
      <c r="BJX273" s="9"/>
      <c r="BJY273" s="9"/>
      <c r="BJZ273" s="9"/>
      <c r="BKA273" s="9"/>
      <c r="BKB273" s="9"/>
      <c r="BKC273" s="9"/>
      <c r="BKD273" s="9"/>
      <c r="BKE273" s="9"/>
      <c r="BKF273" s="9"/>
      <c r="BKG273" s="9"/>
      <c r="BKH273" s="9"/>
      <c r="BKI273" s="9"/>
      <c r="BKJ273" s="9"/>
      <c r="BKK273" s="9" t="s">
        <v>14144</v>
      </c>
      <c r="BKL273" s="9"/>
      <c r="BKM273" s="9"/>
      <c r="BKN273" s="9"/>
      <c r="BKO273" s="9"/>
      <c r="BKP273" s="9"/>
      <c r="BKQ273" s="9"/>
      <c r="BKR273" s="9">
        <v>590.0</v>
      </c>
      <c r="BKS273" s="9" t="s">
        <v>14145</v>
      </c>
      <c r="BKT273" s="9">
        <v>332.0</v>
      </c>
      <c r="BKU273" s="9"/>
      <c r="BKV273" s="9"/>
      <c r="BKW273" s="9"/>
      <c r="BKX273" s="9"/>
      <c r="BKY273" s="9"/>
      <c r="BKZ273" s="9"/>
      <c r="BLA273" s="9"/>
      <c r="BLB273" s="9"/>
      <c r="BLC273" s="9"/>
      <c r="BLD273" s="9"/>
      <c r="BLE273" s="9"/>
      <c r="BLF273" s="9"/>
      <c r="BLG273" s="9"/>
      <c r="BLH273" s="9"/>
      <c r="BLI273" s="9" t="s">
        <v>5718</v>
      </c>
      <c r="BLJ273" s="9"/>
      <c r="BLK273" s="9"/>
      <c r="BLL273" s="9"/>
      <c r="BLM273" s="9"/>
      <c r="BLN273" s="9"/>
      <c r="BLO273" s="9"/>
      <c r="BLP273" s="9"/>
      <c r="BLQ273" s="9"/>
      <c r="BLR273" s="9"/>
      <c r="BLS273" s="9"/>
      <c r="BLT273" s="9"/>
      <c r="BLU273" s="9"/>
      <c r="BLV273" s="9"/>
      <c r="BLW273" s="9"/>
      <c r="BLX273" s="9"/>
      <c r="BLY273" s="9"/>
      <c r="BLZ273" s="9"/>
      <c r="BMA273" s="9"/>
      <c r="BMB273" s="9" t="s">
        <v>5707</v>
      </c>
      <c r="BMC273" s="9"/>
      <c r="BMD273" s="9"/>
      <c r="BME273" s="9"/>
      <c r="BMF273" s="9" t="s">
        <v>5720</v>
      </c>
      <c r="BMG273" s="9" t="s">
        <v>11952</v>
      </c>
      <c r="BMH273" s="9"/>
      <c r="BMI273" s="9"/>
      <c r="BMJ273" s="9"/>
      <c r="BMK273" s="9"/>
      <c r="BML273" s="9"/>
      <c r="BMM273" s="9"/>
      <c r="BMN273" s="9"/>
      <c r="BMO273" s="9"/>
      <c r="BMP273" s="9"/>
      <c r="BMQ273" s="9"/>
      <c r="BMR273" s="9"/>
      <c r="BMS273" s="9"/>
      <c r="BMT273" s="9"/>
      <c r="BMU273" s="9"/>
      <c r="BMV273" s="9"/>
      <c r="BMW273" s="9"/>
      <c r="BMX273" s="9"/>
      <c r="BMY273" s="9"/>
      <c r="BMZ273" s="9"/>
      <c r="BNA273" s="9"/>
      <c r="BNB273" s="9"/>
      <c r="BNC273" s="9"/>
      <c r="BND273" s="9" t="s">
        <v>14145</v>
      </c>
      <c r="BNE273" s="9"/>
      <c r="BNF273" s="9"/>
      <c r="BNG273" s="9"/>
      <c r="BNH273" s="9"/>
      <c r="BNI273" s="9"/>
      <c r="BNJ273" s="9"/>
      <c r="BNK273" s="9"/>
      <c r="BNL273" s="9"/>
      <c r="BNM273" s="9"/>
      <c r="BNN273" s="9"/>
      <c r="BNO273" s="9"/>
      <c r="BNP273" s="9"/>
      <c r="BNQ273" s="9"/>
      <c r="BNR273" s="9"/>
      <c r="BNS273" s="9"/>
      <c r="BNT273" s="9"/>
      <c r="BNU273" s="9"/>
      <c r="BNV273" s="9"/>
      <c r="BNW273" s="9"/>
      <c r="BNX273" s="9"/>
      <c r="BNY273" s="9" t="s">
        <v>5691</v>
      </c>
      <c r="BNZ273" s="9" t="s">
        <v>5691</v>
      </c>
      <c r="BOA273" s="9"/>
      <c r="BOB273" s="9"/>
      <c r="BOC273" s="9"/>
      <c r="BOD273" s="9"/>
      <c r="BOE273" s="9"/>
      <c r="BOF273" s="9"/>
      <c r="BOG273" s="9"/>
      <c r="BOH273" s="9"/>
      <c r="BOI273" s="9"/>
      <c r="BOJ273" s="9"/>
      <c r="BOK273" s="9"/>
      <c r="BOL273" s="9"/>
      <c r="BOM273" s="9"/>
      <c r="BON273" s="9"/>
      <c r="BOO273" s="9"/>
      <c r="BOP273" s="9"/>
      <c r="BOQ273" s="9"/>
      <c r="BOR273" s="9"/>
      <c r="BOS273" s="9"/>
      <c r="BOT273" s="9"/>
      <c r="BOU273" s="9"/>
      <c r="BOV273" s="9"/>
      <c r="BOW273" s="9"/>
      <c r="BOX273" s="9"/>
      <c r="BOY273" s="9"/>
      <c r="BOZ273" s="9"/>
      <c r="BPA273" s="9"/>
      <c r="BPB273" s="9"/>
      <c r="BPC273" s="9"/>
      <c r="BPD273" s="9"/>
      <c r="BPE273" s="9"/>
      <c r="BPF273" s="9"/>
      <c r="BPG273" s="9"/>
      <c r="BPH273" s="9"/>
      <c r="BPI273" s="9"/>
      <c r="BPJ273" s="9"/>
      <c r="BPK273" s="9" t="s">
        <v>14146</v>
      </c>
      <c r="BPL273" s="9"/>
      <c r="BPM273" s="9"/>
      <c r="BPN273" s="9"/>
      <c r="BPO273" s="9"/>
      <c r="BPP273" s="9"/>
      <c r="BPQ273" s="9"/>
      <c r="BPR273" s="9">
        <v>590.0</v>
      </c>
      <c r="BPS273" s="9" t="s">
        <v>14147</v>
      </c>
      <c r="BPT273" s="9">
        <v>393.0</v>
      </c>
      <c r="BPU273" s="9"/>
      <c r="BPV273" s="9"/>
      <c r="BPW273" s="9"/>
      <c r="BPX273" s="9"/>
      <c r="BPY273" s="9"/>
      <c r="BPZ273" s="9"/>
      <c r="BQA273" s="9"/>
      <c r="BQB273" s="9"/>
      <c r="BQC273" s="9"/>
      <c r="BQD273" s="9"/>
      <c r="BQE273" s="9"/>
      <c r="BQF273" s="9"/>
      <c r="BQG273" s="9"/>
      <c r="BQH273" s="9"/>
      <c r="BQI273" s="9" t="s">
        <v>5718</v>
      </c>
      <c r="BQJ273" s="9"/>
      <c r="BQK273" s="9"/>
      <c r="BQL273" s="9"/>
      <c r="BQM273" s="9"/>
      <c r="BQN273" s="9"/>
      <c r="BQO273" s="9"/>
      <c r="BQP273" s="9"/>
      <c r="BQQ273" s="9"/>
      <c r="BQR273" s="9"/>
      <c r="BQS273" s="9"/>
      <c r="BQT273" s="9"/>
      <c r="BQU273" s="9"/>
      <c r="BQV273" s="9"/>
      <c r="BQW273" s="9"/>
      <c r="BQX273" s="9"/>
      <c r="BQY273" s="9"/>
      <c r="BQZ273" s="9"/>
      <c r="BRA273" s="9"/>
      <c r="BRB273" s="9" t="s">
        <v>5707</v>
      </c>
      <c r="BRC273" s="9"/>
      <c r="BRD273" s="9"/>
      <c r="BRE273" s="9"/>
      <c r="BRF273" s="9" t="s">
        <v>5720</v>
      </c>
      <c r="BRG273" s="9" t="s">
        <v>11952</v>
      </c>
      <c r="BRH273" s="9"/>
      <c r="BRI273" s="9"/>
      <c r="BRJ273" s="9"/>
      <c r="BRK273" s="9"/>
      <c r="BRL273" s="9"/>
      <c r="BRM273" s="9"/>
      <c r="BRN273" s="9"/>
      <c r="BRO273" s="9"/>
      <c r="BRP273" s="9"/>
      <c r="BRQ273" s="9"/>
      <c r="BRR273" s="9"/>
      <c r="BRS273" s="9"/>
      <c r="BRT273" s="9"/>
      <c r="BRU273" s="9"/>
      <c r="BRV273" s="9"/>
      <c r="BRW273" s="9"/>
      <c r="BRX273" s="9"/>
      <c r="BRY273" s="9"/>
      <c r="BRZ273" s="9"/>
      <c r="BSA273" s="9"/>
      <c r="BSB273" s="9"/>
      <c r="BSC273" s="9"/>
      <c r="BSD273" s="9" t="s">
        <v>14147</v>
      </c>
      <c r="BSE273" s="9"/>
      <c r="BSF273" s="9"/>
      <c r="BSG273" s="9"/>
      <c r="BSH273" s="9"/>
      <c r="BSI273" s="9"/>
      <c r="BSJ273" s="9"/>
      <c r="BSK273" s="9"/>
      <c r="BSL273" s="9"/>
      <c r="BSM273" s="9"/>
      <c r="BSN273" s="9"/>
      <c r="BSO273" s="9"/>
      <c r="BSP273" s="9"/>
      <c r="BSQ273" s="9"/>
      <c r="BSR273" s="9"/>
      <c r="BSS273" s="9"/>
      <c r="BST273" s="9"/>
      <c r="BSU273" s="9"/>
      <c r="BSV273" s="9"/>
      <c r="BSW273" s="9"/>
      <c r="BSX273" s="9"/>
      <c r="BSY273" s="9" t="s">
        <v>5691</v>
      </c>
      <c r="BSZ273" s="9" t="s">
        <v>5691</v>
      </c>
      <c r="BTA273" s="9"/>
      <c r="BTB273" s="9"/>
      <c r="BTC273" s="9"/>
      <c r="BTD273" s="9"/>
      <c r="BTE273" s="9"/>
      <c r="BTF273" s="9"/>
      <c r="BTG273" s="9"/>
      <c r="BTH273" s="9"/>
      <c r="BTI273" s="9"/>
      <c r="BTJ273" s="9"/>
      <c r="BTK273" s="9"/>
      <c r="BTL273" s="9"/>
      <c r="BTM273" s="9"/>
      <c r="BTN273" s="9"/>
      <c r="BTO273" s="9"/>
      <c r="BTP273" s="9"/>
      <c r="BTQ273" s="9"/>
      <c r="BTR273" s="9"/>
      <c r="BTS273" s="9"/>
      <c r="BTT273" s="9"/>
      <c r="BTU273" s="9"/>
      <c r="BTV273" s="9"/>
      <c r="BTW273" s="9"/>
      <c r="BTX273" s="9"/>
      <c r="BTY273" s="9"/>
      <c r="BTZ273" s="9"/>
      <c r="BUA273" s="9"/>
      <c r="BUB273" s="9"/>
      <c r="BUC273" s="9"/>
      <c r="BUD273" s="9"/>
      <c r="BUE273" s="9"/>
      <c r="BUF273" s="9"/>
      <c r="BUG273" s="9"/>
      <c r="BUH273" s="9"/>
      <c r="BUI273" s="9"/>
      <c r="BUJ273" s="9"/>
      <c r="BUK273" s="9" t="s">
        <v>14148</v>
      </c>
      <c r="BUL273" s="9"/>
      <c r="BUM273" s="9"/>
      <c r="BUN273" s="9"/>
      <c r="BUO273" s="9"/>
      <c r="BUP273" s="9"/>
      <c r="BUQ273" s="9"/>
      <c r="BUR273" s="9">
        <v>590.0</v>
      </c>
      <c r="BUS273" s="9" t="s">
        <v>14149</v>
      </c>
      <c r="BUT273" s="9">
        <v>332.0</v>
      </c>
      <c r="BUU273" s="9"/>
      <c r="BUV273" s="9"/>
      <c r="BUW273" s="9"/>
      <c r="BUX273" s="9"/>
      <c r="BUY273" s="9"/>
      <c r="BUZ273" s="9"/>
      <c r="BVA273" s="9"/>
      <c r="BVB273" s="9"/>
      <c r="BVC273" s="9"/>
      <c r="BVD273" s="9"/>
      <c r="BVE273" s="9"/>
      <c r="BVF273" s="9"/>
      <c r="BVG273" s="9"/>
      <c r="BVH273" s="9"/>
      <c r="BVI273" s="9" t="s">
        <v>5718</v>
      </c>
      <c r="BVJ273" s="9"/>
      <c r="BVK273" s="9"/>
      <c r="BVL273" s="9"/>
      <c r="BVM273" s="9"/>
      <c r="BVN273" s="9"/>
      <c r="BVO273" s="9"/>
      <c r="BVP273" s="9"/>
      <c r="BVQ273" s="9"/>
      <c r="BVR273" s="9"/>
      <c r="BVS273" s="9"/>
      <c r="BVT273" s="9"/>
      <c r="BVU273" s="9"/>
      <c r="BVV273" s="9"/>
      <c r="BVW273" s="9"/>
      <c r="BVX273" s="9"/>
      <c r="BVY273" s="9"/>
      <c r="BVZ273" s="9"/>
      <c r="BWA273" s="9"/>
      <c r="BWB273" s="9" t="s">
        <v>5707</v>
      </c>
      <c r="BWC273" s="9"/>
      <c r="BWD273" s="9"/>
      <c r="BWE273" s="9"/>
      <c r="BWF273" s="9" t="s">
        <v>5720</v>
      </c>
      <c r="BWG273" s="9" t="s">
        <v>11952</v>
      </c>
      <c r="BWH273" s="9"/>
      <c r="BWI273" s="9"/>
      <c r="BWJ273" s="9"/>
      <c r="BWK273" s="9"/>
      <c r="BWL273" s="9"/>
      <c r="BWM273" s="9"/>
      <c r="BWN273" s="9"/>
      <c r="BWO273" s="9"/>
      <c r="BWP273" s="9"/>
      <c r="BWQ273" s="9"/>
      <c r="BWR273" s="9"/>
      <c r="BWS273" s="9"/>
      <c r="BWT273" s="9"/>
      <c r="BWU273" s="9"/>
      <c r="BWV273" s="9"/>
      <c r="BWW273" s="9"/>
      <c r="BWX273" s="9"/>
      <c r="BWY273" s="9"/>
      <c r="BWZ273" s="9"/>
      <c r="BXA273" s="9"/>
      <c r="BXB273" s="9"/>
      <c r="BXC273" s="9"/>
      <c r="BXD273" s="9" t="s">
        <v>14149</v>
      </c>
    </row>
    <row r="274" ht="14.25" customHeight="1">
      <c r="A274" s="9">
        <v>25.0</v>
      </c>
      <c r="B274" s="9" t="s">
        <v>11947</v>
      </c>
      <c r="C274" s="9" t="s">
        <v>11948</v>
      </c>
      <c r="D274" s="9" t="s">
        <v>11948</v>
      </c>
      <c r="E274" s="9" t="s">
        <v>5730</v>
      </c>
      <c r="F274" s="9">
        <v>44.0</v>
      </c>
      <c r="G274" s="9" t="s">
        <v>14150</v>
      </c>
      <c r="H274" s="9"/>
      <c r="I274" s="9"/>
      <c r="J274" s="9">
        <v>1.0</v>
      </c>
      <c r="K274" s="9"/>
      <c r="L274" s="9">
        <v>42.0</v>
      </c>
      <c r="M274" s="9">
        <v>1.0</v>
      </c>
      <c r="N274" s="9"/>
      <c r="O274" s="9"/>
      <c r="P274" s="9">
        <v>0.0</v>
      </c>
      <c r="Q274" s="9" t="s">
        <v>14151</v>
      </c>
      <c r="R274" s="9"/>
      <c r="S274" s="9" t="s">
        <v>3667</v>
      </c>
      <c r="T274" s="9" t="s">
        <v>3665</v>
      </c>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c r="DA274" s="9"/>
      <c r="DB274" s="9"/>
      <c r="DC274" s="9"/>
      <c r="DD274" s="9"/>
      <c r="DE274" s="9"/>
      <c r="DF274" s="9"/>
      <c r="DG274" s="9"/>
      <c r="DH274" s="9"/>
      <c r="DI274" s="9"/>
      <c r="DJ274" s="9"/>
      <c r="DK274" s="9"/>
      <c r="DL274" s="9"/>
      <c r="DM274" s="9"/>
      <c r="DN274" s="9"/>
      <c r="DO274" s="9"/>
      <c r="DP274" s="9"/>
      <c r="DQ274" s="9"/>
      <c r="DR274" s="9"/>
      <c r="DS274" s="9"/>
      <c r="DT274" s="9"/>
      <c r="DU274" s="9"/>
      <c r="DV274" s="9"/>
      <c r="DW274" s="9"/>
      <c r="DX274" s="9"/>
      <c r="DY274" s="9"/>
      <c r="DZ274" s="9"/>
      <c r="EA274" s="9"/>
      <c r="EB274" s="9"/>
      <c r="EC274" s="9"/>
      <c r="ED274" s="9"/>
      <c r="EE274" s="9"/>
      <c r="EF274" s="9"/>
      <c r="EG274" s="9"/>
      <c r="EH274" s="9"/>
      <c r="EI274" s="9"/>
      <c r="EJ274" s="9"/>
      <c r="EK274" s="9"/>
      <c r="EL274" s="9"/>
      <c r="EM274" s="9"/>
      <c r="EN274" s="9"/>
      <c r="EO274" s="9"/>
      <c r="EP274" s="9"/>
      <c r="EQ274" s="9"/>
      <c r="ER274" s="9"/>
      <c r="ES274" s="9"/>
      <c r="ET274" s="9"/>
      <c r="EU274" s="9"/>
      <c r="EV274" s="9"/>
      <c r="EW274" s="9"/>
      <c r="EX274" s="9"/>
      <c r="EY274" s="9"/>
      <c r="EZ274" s="9"/>
      <c r="FA274" s="9"/>
      <c r="FB274" s="9"/>
      <c r="FC274" s="9"/>
      <c r="FD274" s="9"/>
      <c r="FE274" s="9"/>
      <c r="FF274" s="9"/>
      <c r="FG274" s="9"/>
      <c r="FH274" s="9"/>
      <c r="FI274" s="9"/>
      <c r="FJ274" s="9"/>
      <c r="FK274" s="9"/>
      <c r="FL274" s="9"/>
      <c r="FM274" s="9"/>
      <c r="FN274" s="9"/>
      <c r="FO274" s="9"/>
      <c r="FP274" s="9"/>
      <c r="FQ274" s="9"/>
      <c r="FR274" s="9"/>
      <c r="FS274" s="9"/>
      <c r="FT274" s="9"/>
      <c r="FU274" s="9"/>
      <c r="FV274" s="9"/>
      <c r="FW274" s="9"/>
      <c r="FX274" s="9"/>
      <c r="FY274" s="9"/>
      <c r="FZ274" s="9"/>
      <c r="GA274" s="9"/>
      <c r="GB274" s="9"/>
      <c r="GC274" s="9"/>
      <c r="GD274" s="9"/>
      <c r="GE274" s="9"/>
      <c r="GF274" s="9"/>
      <c r="GG274" s="9"/>
      <c r="GH274" s="9"/>
      <c r="GI274" s="9"/>
      <c r="GJ274" s="9"/>
      <c r="GK274" s="9"/>
      <c r="GL274" s="9"/>
      <c r="GM274" s="9"/>
      <c r="GN274" s="9"/>
      <c r="GO274" s="9"/>
      <c r="GP274" s="9"/>
      <c r="GQ274" s="9"/>
      <c r="GR274" s="9"/>
      <c r="GS274" s="9"/>
      <c r="GT274" s="9"/>
      <c r="GU274" s="9"/>
      <c r="GV274" s="9"/>
      <c r="GW274" s="9"/>
      <c r="GX274" s="9"/>
      <c r="GY274" s="9"/>
      <c r="GZ274" s="9"/>
      <c r="HA274" s="9"/>
      <c r="HB274" s="9"/>
      <c r="HC274" s="9"/>
      <c r="HD274" s="9"/>
      <c r="HE274" s="9"/>
      <c r="HF274" s="9"/>
      <c r="HG274" s="9"/>
      <c r="HH274" s="9"/>
      <c r="HI274" s="9"/>
      <c r="HJ274" s="9"/>
      <c r="HK274" s="9"/>
      <c r="HL274" s="9"/>
      <c r="HM274" s="9"/>
      <c r="HN274" s="9"/>
      <c r="HO274" s="9"/>
      <c r="HP274" s="9"/>
      <c r="HQ274" s="9"/>
      <c r="HR274" s="9"/>
      <c r="HS274" s="9"/>
      <c r="HT274" s="9"/>
      <c r="HU274" s="9"/>
      <c r="HV274" s="9"/>
      <c r="HW274" s="9"/>
      <c r="HX274" s="9"/>
      <c r="HY274" s="9"/>
      <c r="HZ274" s="9"/>
      <c r="IA274" s="9"/>
      <c r="IB274" s="9"/>
      <c r="IC274" s="9"/>
      <c r="ID274" s="9"/>
      <c r="IE274" s="9"/>
      <c r="IF274" s="9"/>
      <c r="IG274" s="9"/>
      <c r="IH274" s="9"/>
      <c r="II274" s="9"/>
      <c r="IJ274" s="9"/>
      <c r="IK274" s="9"/>
      <c r="IL274" s="9"/>
      <c r="IM274" s="9"/>
      <c r="IN274" s="9"/>
      <c r="IO274" s="9"/>
      <c r="IP274" s="9"/>
      <c r="IQ274" s="9"/>
      <c r="IR274" s="9"/>
      <c r="IS274" s="9"/>
      <c r="IT274" s="9"/>
      <c r="IU274" s="9"/>
      <c r="IV274" s="9"/>
      <c r="IW274" s="9"/>
      <c r="IX274" s="9"/>
      <c r="IY274" s="9"/>
      <c r="IZ274" s="9"/>
      <c r="JA274" s="9"/>
      <c r="JB274" s="9"/>
      <c r="JC274" s="9"/>
      <c r="JD274" s="9"/>
      <c r="JE274" s="9"/>
      <c r="JF274" s="9"/>
      <c r="JG274" s="9"/>
      <c r="JH274" s="9"/>
      <c r="JI274" s="9"/>
      <c r="JJ274" s="9"/>
      <c r="JK274" s="9"/>
      <c r="JL274" s="9"/>
      <c r="JM274" s="9"/>
      <c r="JN274" s="9"/>
      <c r="JO274" s="9"/>
      <c r="JP274" s="9"/>
      <c r="JQ274" s="9"/>
      <c r="JR274" s="9"/>
      <c r="JS274" s="9"/>
      <c r="JT274" s="9"/>
      <c r="JU274" s="9"/>
      <c r="JV274" s="9"/>
      <c r="JW274" s="9"/>
      <c r="JX274" s="9"/>
      <c r="JY274" s="9"/>
      <c r="JZ274" s="9"/>
      <c r="KA274" s="9"/>
      <c r="KB274" s="9"/>
      <c r="KC274" s="9"/>
      <c r="KD274" s="9"/>
      <c r="KE274" s="9"/>
      <c r="KF274" s="9"/>
      <c r="KG274" s="9"/>
      <c r="KH274" s="9"/>
      <c r="KI274" s="9"/>
      <c r="KJ274" s="9"/>
      <c r="KK274" s="9"/>
      <c r="KL274" s="9"/>
      <c r="KM274" s="9"/>
      <c r="KN274" s="9"/>
      <c r="KO274" s="9"/>
      <c r="KP274" s="9"/>
      <c r="KQ274" s="9"/>
      <c r="KR274" s="9"/>
      <c r="KS274" s="9"/>
      <c r="KT274" s="9"/>
      <c r="KU274" s="9"/>
      <c r="KV274" s="9"/>
      <c r="KW274" s="9"/>
      <c r="KX274" s="9"/>
      <c r="KY274" s="9"/>
      <c r="KZ274" s="9"/>
      <c r="LA274" s="9"/>
      <c r="LB274" s="9"/>
      <c r="LC274" s="9"/>
      <c r="LD274" s="9"/>
      <c r="LE274" s="9"/>
      <c r="LF274" s="9"/>
      <c r="LG274" s="9"/>
      <c r="LH274" s="9"/>
      <c r="LI274" s="9"/>
      <c r="LJ274" s="9"/>
      <c r="LK274" s="9"/>
      <c r="LL274" s="9"/>
      <c r="LM274" s="9"/>
      <c r="LN274" s="9"/>
      <c r="LO274" s="9"/>
      <c r="LP274" s="9"/>
      <c r="LQ274" s="9"/>
      <c r="LR274" s="9"/>
      <c r="LS274" s="9"/>
      <c r="LT274" s="9"/>
      <c r="LU274" s="9"/>
      <c r="LV274" s="9"/>
      <c r="LW274" s="9"/>
      <c r="LX274" s="9"/>
      <c r="LY274" s="9"/>
      <c r="LZ274" s="9"/>
      <c r="MA274" s="9"/>
      <c r="MB274" s="9"/>
      <c r="MC274" s="9"/>
      <c r="MD274" s="9"/>
      <c r="ME274" s="9"/>
      <c r="MF274" s="9"/>
      <c r="MG274" s="9"/>
      <c r="MH274" s="9"/>
      <c r="MI274" s="9"/>
      <c r="MJ274" s="9"/>
      <c r="MK274" s="9"/>
      <c r="ML274" s="9"/>
      <c r="MM274" s="9"/>
      <c r="MN274" s="9"/>
      <c r="MO274" s="9"/>
      <c r="MP274" s="9"/>
      <c r="MQ274" s="9"/>
      <c r="MR274" s="9"/>
      <c r="MS274" s="9"/>
      <c r="MT274" s="9"/>
      <c r="MU274" s="9"/>
      <c r="MV274" s="9"/>
      <c r="MW274" s="9"/>
      <c r="MX274" s="9"/>
      <c r="MY274" s="9"/>
      <c r="MZ274" s="9"/>
      <c r="NA274" s="9"/>
      <c r="NB274" s="9"/>
      <c r="NC274" s="9"/>
      <c r="ND274" s="9"/>
      <c r="NE274" s="9"/>
      <c r="NF274" s="9"/>
      <c r="NG274" s="9"/>
      <c r="NH274" s="9"/>
      <c r="NI274" s="9"/>
      <c r="NJ274" s="9"/>
      <c r="NK274" s="9"/>
      <c r="NL274" s="9"/>
      <c r="NM274" s="9"/>
      <c r="NN274" s="9"/>
      <c r="NO274" s="9"/>
      <c r="NP274" s="9"/>
      <c r="NQ274" s="9"/>
      <c r="NR274" s="9"/>
      <c r="NS274" s="9"/>
      <c r="NT274" s="9"/>
      <c r="NU274" s="9"/>
      <c r="NV274" s="9"/>
      <c r="NW274" s="9"/>
      <c r="NX274" s="9"/>
      <c r="NY274" s="9"/>
      <c r="NZ274" s="9"/>
      <c r="OA274" s="9"/>
      <c r="OB274" s="9"/>
      <c r="OC274" s="9"/>
      <c r="OD274" s="9"/>
      <c r="OE274" s="9"/>
      <c r="OF274" s="9"/>
      <c r="OG274" s="9"/>
      <c r="OH274" s="9"/>
      <c r="OI274" s="9"/>
      <c r="OJ274" s="9"/>
      <c r="OK274" s="9"/>
      <c r="OL274" s="9"/>
      <c r="OM274" s="9"/>
      <c r="ON274" s="9"/>
      <c r="OO274" s="9"/>
      <c r="OP274" s="9"/>
      <c r="OQ274" s="9"/>
      <c r="OR274" s="9"/>
      <c r="OS274" s="9"/>
      <c r="OT274" s="9"/>
      <c r="OU274" s="9"/>
      <c r="OV274" s="9"/>
      <c r="OW274" s="9"/>
      <c r="OX274" s="9"/>
      <c r="OY274" s="9"/>
      <c r="OZ274" s="9"/>
      <c r="PA274" s="9"/>
      <c r="PB274" s="9"/>
      <c r="PC274" s="9"/>
      <c r="PD274" s="9"/>
      <c r="PE274" s="9"/>
      <c r="PF274" s="9"/>
      <c r="PG274" s="9"/>
      <c r="PH274" s="9"/>
      <c r="PI274" s="9"/>
      <c r="PJ274" s="9"/>
      <c r="PK274" s="9"/>
      <c r="PL274" s="9"/>
      <c r="PM274" s="9"/>
      <c r="PN274" s="9"/>
      <c r="PO274" s="9"/>
      <c r="PP274" s="9"/>
      <c r="PQ274" s="9"/>
      <c r="PR274" s="9"/>
      <c r="PS274" s="9"/>
      <c r="PT274" s="9"/>
      <c r="PU274" s="9"/>
      <c r="PV274" s="9"/>
      <c r="PW274" s="9"/>
      <c r="PX274" s="9"/>
      <c r="PY274" s="9"/>
      <c r="PZ274" s="9"/>
      <c r="QA274" s="9"/>
      <c r="QB274" s="9"/>
      <c r="QC274" s="9"/>
      <c r="QD274" s="9"/>
      <c r="QE274" s="9"/>
      <c r="QF274" s="9"/>
      <c r="QG274" s="9"/>
      <c r="QH274" s="9"/>
      <c r="QI274" s="9"/>
      <c r="QJ274" s="9"/>
      <c r="QK274" s="9"/>
      <c r="QL274" s="9"/>
      <c r="QM274" s="9"/>
      <c r="QN274" s="9"/>
      <c r="QO274" s="9"/>
      <c r="QP274" s="9"/>
      <c r="QQ274" s="9"/>
      <c r="QR274" s="9"/>
      <c r="QS274" s="9"/>
      <c r="QT274" s="9"/>
      <c r="QU274" s="9"/>
      <c r="QV274" s="9"/>
      <c r="QW274" s="9"/>
      <c r="QX274" s="9"/>
      <c r="QY274" s="9"/>
      <c r="QZ274" s="9"/>
      <c r="RA274" s="9"/>
      <c r="RB274" s="9"/>
      <c r="RC274" s="9"/>
      <c r="RD274" s="9"/>
      <c r="RE274" s="9"/>
      <c r="RF274" s="9"/>
      <c r="RG274" s="9"/>
      <c r="RH274" s="9"/>
      <c r="RI274" s="9"/>
      <c r="RJ274" s="9"/>
      <c r="RK274" s="9"/>
      <c r="RL274" s="9"/>
      <c r="RM274" s="9"/>
      <c r="RN274" s="9"/>
      <c r="RO274" s="9"/>
      <c r="RP274" s="9"/>
      <c r="RQ274" s="9"/>
      <c r="RR274" s="9"/>
      <c r="RS274" s="9"/>
      <c r="RT274" s="9"/>
      <c r="RU274" s="9"/>
      <c r="RV274" s="9"/>
      <c r="RW274" s="9"/>
      <c r="RX274" s="9"/>
      <c r="RY274" s="9"/>
      <c r="RZ274" s="9"/>
      <c r="SA274" s="9"/>
      <c r="SB274" s="9"/>
      <c r="SC274" s="9"/>
      <c r="SD274" s="9"/>
      <c r="SE274" s="9"/>
      <c r="SF274" s="9"/>
      <c r="SG274" s="9"/>
      <c r="SH274" s="9"/>
      <c r="SI274" s="9"/>
      <c r="SJ274" s="9"/>
      <c r="SK274" s="9"/>
      <c r="SL274" s="9"/>
      <c r="SM274" s="9"/>
      <c r="SN274" s="9"/>
      <c r="SO274" s="9"/>
      <c r="SP274" s="9"/>
      <c r="SQ274" s="9"/>
      <c r="SR274" s="9"/>
      <c r="SS274" s="9"/>
      <c r="ST274" s="9"/>
      <c r="SU274" s="9"/>
      <c r="SV274" s="9"/>
      <c r="SW274" s="9"/>
      <c r="SX274" s="9"/>
      <c r="SY274" s="9"/>
      <c r="SZ274" s="9"/>
      <c r="TA274" s="9"/>
      <c r="TB274" s="9"/>
      <c r="TC274" s="9"/>
      <c r="TD274" s="9"/>
      <c r="TE274" s="9"/>
      <c r="TF274" s="9"/>
      <c r="TG274" s="9"/>
      <c r="TH274" s="9"/>
      <c r="TI274" s="9"/>
      <c r="TJ274" s="9"/>
      <c r="TK274" s="9"/>
      <c r="TL274" s="9"/>
      <c r="TM274" s="9"/>
      <c r="TN274" s="9"/>
      <c r="TO274" s="9"/>
      <c r="ANB274" s="9"/>
      <c r="ANC274" s="9"/>
      <c r="AND274" s="9"/>
      <c r="ANE274" s="9"/>
      <c r="ANF274" s="9"/>
      <c r="ANG274" s="9"/>
      <c r="ANH274" s="9"/>
      <c r="ANI274" s="9"/>
      <c r="ANJ274" s="9"/>
      <c r="ANK274" s="9"/>
      <c r="ANL274" s="9"/>
      <c r="ANM274" s="9"/>
      <c r="ANN274" s="9"/>
      <c r="ANO274" s="9"/>
      <c r="ANP274" s="9"/>
      <c r="ANQ274" s="9"/>
      <c r="ANR274" s="9"/>
      <c r="ANS274" s="9"/>
      <c r="ANT274" s="9"/>
      <c r="ANU274" s="9"/>
      <c r="ANV274" s="9"/>
      <c r="ANW274" s="9"/>
      <c r="ANX274" s="9"/>
      <c r="ANY274" s="9"/>
      <c r="ANZ274" s="9"/>
      <c r="AOA274" s="9"/>
      <c r="AOB274" s="9"/>
      <c r="AOC274" s="9"/>
      <c r="AOD274" s="9"/>
      <c r="AOE274" s="9"/>
      <c r="AOF274" s="9"/>
      <c r="AOG274" s="9"/>
      <c r="AOH274" s="9"/>
      <c r="AOI274" s="9"/>
      <c r="AOJ274" s="9"/>
      <c r="AOK274" s="9"/>
      <c r="AOL274" s="9"/>
      <c r="AOM274" s="9"/>
      <c r="AON274" s="9"/>
      <c r="AOO274" s="9"/>
      <c r="AOP274" s="9"/>
      <c r="AOQ274" s="9"/>
      <c r="AOR274" s="9"/>
      <c r="AOS274" s="9"/>
      <c r="AOT274" s="9"/>
      <c r="AOU274" s="9"/>
      <c r="AOV274" s="9"/>
      <c r="AOW274" s="9"/>
      <c r="AOX274" s="9"/>
      <c r="AOY274" s="9"/>
      <c r="AOZ274" s="9"/>
      <c r="APA274" s="9"/>
      <c r="APB274" s="9"/>
      <c r="APC274" s="9"/>
      <c r="APD274" s="9"/>
      <c r="APE274" s="9"/>
      <c r="APF274" s="9"/>
      <c r="APG274" s="9"/>
      <c r="APH274" s="9"/>
      <c r="API274" s="9"/>
      <c r="APJ274" s="9"/>
      <c r="APK274" s="9"/>
      <c r="APL274" s="9"/>
      <c r="APM274" s="9"/>
      <c r="APN274" s="9"/>
      <c r="APO274" s="9"/>
      <c r="APP274" s="9"/>
      <c r="APQ274" s="9"/>
      <c r="APR274" s="9"/>
      <c r="APS274" s="9"/>
      <c r="APT274" s="9"/>
      <c r="APU274" s="9"/>
      <c r="APV274" s="9"/>
      <c r="APW274" s="9"/>
      <c r="APX274" s="9"/>
      <c r="APY274" s="9"/>
      <c r="APZ274" s="9"/>
      <c r="AQA274" s="9"/>
      <c r="AQB274" s="9"/>
      <c r="AQC274" s="9"/>
      <c r="AQD274" s="9"/>
      <c r="AQE274" s="9"/>
      <c r="AQF274" s="9"/>
      <c r="AQG274" s="9"/>
      <c r="AQH274" s="9"/>
      <c r="AQI274" s="9"/>
      <c r="AQJ274" s="9"/>
      <c r="AQK274" s="9"/>
      <c r="AQL274" s="9"/>
      <c r="AQM274" s="9"/>
      <c r="AQN274" s="9"/>
      <c r="AQO274" s="9"/>
      <c r="AQP274" s="9"/>
      <c r="AQQ274" s="9"/>
      <c r="AQR274" s="9"/>
      <c r="AQS274" s="9"/>
      <c r="AQT274" s="9"/>
      <c r="AQU274" s="9"/>
      <c r="AQV274" s="9"/>
      <c r="AQW274" s="9"/>
      <c r="AQX274" s="9"/>
      <c r="AQY274" s="9"/>
      <c r="AQZ274" s="9"/>
      <c r="ARA274" s="9"/>
      <c r="ARB274" s="9"/>
      <c r="ARC274" s="9"/>
      <c r="ARD274" s="9"/>
      <c r="ARE274" s="9"/>
      <c r="ARF274" s="9"/>
      <c r="ARG274" s="9"/>
      <c r="ARH274" s="9"/>
      <c r="ARI274" s="9"/>
      <c r="ARJ274" s="9"/>
      <c r="ARK274" s="9"/>
      <c r="ARL274" s="9"/>
      <c r="ARM274" s="9"/>
      <c r="ARN274" s="9"/>
      <c r="ARO274" s="9"/>
      <c r="ARP274" s="9"/>
      <c r="ARQ274" s="9"/>
      <c r="ARR274" s="9"/>
      <c r="ARS274" s="9"/>
      <c r="ART274" s="9"/>
      <c r="ARU274" s="9"/>
      <c r="ARV274" s="9"/>
      <c r="ARW274" s="9"/>
      <c r="ARX274" s="9"/>
      <c r="ARY274" s="9"/>
      <c r="ARZ274" s="9"/>
      <c r="ASA274" s="9"/>
      <c r="ASB274" s="9"/>
      <c r="ASC274" s="9"/>
      <c r="ASD274" s="9"/>
      <c r="ASE274" s="9"/>
      <c r="ASF274" s="9"/>
      <c r="ASG274" s="9"/>
      <c r="ASH274" s="9"/>
      <c r="ASI274" s="9"/>
      <c r="ASJ274" s="9"/>
      <c r="ASK274" s="9"/>
      <c r="ASL274" s="9"/>
      <c r="ASM274" s="9"/>
      <c r="ASN274" s="9"/>
      <c r="ASO274" s="9"/>
      <c r="ASP274" s="9"/>
      <c r="ASQ274" s="9"/>
      <c r="ASR274" s="9"/>
      <c r="ASS274" s="9"/>
      <c r="AST274" s="9"/>
      <c r="ASU274" s="9"/>
      <c r="ASV274" s="9"/>
      <c r="ASW274" s="9"/>
      <c r="ASX274" s="9"/>
      <c r="ASY274" s="9"/>
      <c r="ASZ274" s="9"/>
      <c r="ATA274" s="9"/>
      <c r="ATB274" s="9"/>
      <c r="ATC274" s="9"/>
      <c r="ATD274" s="9"/>
      <c r="ATE274" s="9"/>
      <c r="ATF274" s="9"/>
      <c r="ATG274" s="9"/>
      <c r="ATH274" s="9"/>
      <c r="ATI274" s="9"/>
      <c r="ATJ274" s="9"/>
      <c r="ATK274" s="9"/>
      <c r="ATL274" s="9"/>
      <c r="ATM274" s="9"/>
      <c r="ATN274" s="9"/>
      <c r="ATO274" s="9"/>
      <c r="ATP274" s="9"/>
      <c r="ATQ274" s="9"/>
      <c r="ATR274" s="9"/>
      <c r="ATS274" s="9"/>
      <c r="ATT274" s="9"/>
      <c r="ATU274" s="9"/>
      <c r="ATV274" s="9"/>
      <c r="ATW274" s="9"/>
      <c r="ATX274" s="9"/>
      <c r="ATY274" s="9"/>
      <c r="ATZ274" s="9"/>
      <c r="AUA274" s="9"/>
      <c r="AUB274" s="9"/>
      <c r="AUC274" s="9"/>
      <c r="AUD274" s="9"/>
      <c r="AUE274" s="9"/>
      <c r="AUF274" s="9"/>
      <c r="AUG274" s="9"/>
      <c r="AUH274" s="9"/>
      <c r="AUI274" s="9"/>
      <c r="AUJ274" s="9"/>
      <c r="AUK274" s="9"/>
      <c r="AUL274" s="9"/>
      <c r="AUM274" s="9"/>
      <c r="AUN274" s="9"/>
      <c r="AUO274" s="9"/>
      <c r="AUP274" s="9"/>
      <c r="AUQ274" s="9"/>
      <c r="AUR274" s="9"/>
      <c r="AUS274" s="9"/>
      <c r="AUT274" s="9"/>
      <c r="AUU274" s="9"/>
      <c r="AUV274" s="9"/>
      <c r="AUW274" s="9"/>
      <c r="AUX274" s="9"/>
      <c r="AUY274" s="9"/>
      <c r="AUZ274" s="9"/>
      <c r="AVA274" s="9"/>
      <c r="AVB274" s="9"/>
      <c r="AVC274" s="9"/>
      <c r="AVD274" s="9"/>
      <c r="AVE274" s="9"/>
      <c r="AVF274" s="9"/>
      <c r="AVG274" s="9"/>
      <c r="AVH274" s="9"/>
      <c r="AVI274" s="9"/>
      <c r="AVJ274" s="9"/>
      <c r="AVK274" s="9"/>
      <c r="AVL274" s="9"/>
      <c r="AVM274" s="9"/>
      <c r="AVN274" s="9"/>
      <c r="AVO274" s="9"/>
      <c r="AVP274" s="9"/>
      <c r="AVQ274" s="9"/>
      <c r="AVR274" s="9"/>
      <c r="AVS274" s="9"/>
      <c r="AVT274" s="9"/>
      <c r="AVU274" s="9"/>
      <c r="AVV274" s="9"/>
      <c r="AVW274" s="9"/>
      <c r="AVX274" s="9"/>
      <c r="AVY274" s="9"/>
      <c r="AVZ274" s="9"/>
      <c r="AWA274" s="9"/>
      <c r="AWB274" s="9"/>
      <c r="AWC274" s="9"/>
      <c r="AWD274" s="9"/>
      <c r="AWE274" s="9"/>
      <c r="AWF274" s="9"/>
      <c r="AWG274" s="9"/>
      <c r="AWH274" s="9"/>
      <c r="AWI274" s="9"/>
      <c r="AWJ274" s="9"/>
      <c r="AWK274" s="9"/>
      <c r="AWL274" s="9"/>
      <c r="AWM274" s="9"/>
      <c r="AWN274" s="9"/>
      <c r="AWO274" s="9"/>
      <c r="AWP274" s="9"/>
      <c r="AWQ274" s="9"/>
      <c r="AWR274" s="9"/>
      <c r="AWS274" s="9"/>
      <c r="AWT274" s="9"/>
      <c r="AWU274" s="9"/>
      <c r="AWV274" s="9"/>
      <c r="AWW274" s="9"/>
      <c r="AWX274" s="9"/>
      <c r="AWY274" s="9" t="s">
        <v>14152</v>
      </c>
      <c r="AWZ274" s="9"/>
      <c r="AXA274" s="9"/>
      <c r="AXB274" s="9"/>
      <c r="AXC274" s="9"/>
      <c r="AXD274" s="9"/>
      <c r="AXE274" s="9"/>
      <c r="AXF274" s="9"/>
      <c r="AXG274" s="9"/>
      <c r="AXH274" s="9"/>
      <c r="AXI274" s="9"/>
      <c r="AXJ274" s="9"/>
      <c r="AXK274" s="9"/>
      <c r="AXL274" s="9"/>
      <c r="AXM274" s="9"/>
      <c r="AXN274" s="9"/>
      <c r="AXO274" s="9"/>
      <c r="AXP274" s="9"/>
      <c r="AXQ274" s="9"/>
      <c r="AXR274" s="9"/>
      <c r="AXS274" s="9"/>
      <c r="AXT274" s="9"/>
      <c r="AXU274" s="9"/>
      <c r="AXV274" s="9"/>
      <c r="AXW274" s="9"/>
      <c r="AXX274" s="9"/>
      <c r="AXY274" s="9"/>
      <c r="AXZ274" s="9"/>
      <c r="AYA274" s="9"/>
      <c r="AYB274" s="9"/>
      <c r="AYC274" s="9"/>
      <c r="AYD274" s="9"/>
      <c r="AYE274" s="9"/>
      <c r="AYF274" s="9"/>
      <c r="AYG274" s="9"/>
      <c r="AYH274" s="9" t="s">
        <v>14153</v>
      </c>
      <c r="AYI274" s="9"/>
      <c r="AYJ274" s="9"/>
      <c r="AYK274" s="9"/>
      <c r="AYL274" s="9"/>
      <c r="AYM274" s="9"/>
      <c r="AYN274" s="9"/>
      <c r="AYO274" s="9"/>
      <c r="AYP274" s="9"/>
      <c r="AYQ274" s="9"/>
      <c r="AYR274" s="9"/>
      <c r="AYS274" s="9"/>
      <c r="AYT274" s="9"/>
      <c r="AYU274" s="9"/>
      <c r="AYV274" s="9"/>
      <c r="AYW274" s="9"/>
      <c r="AYX274" s="9"/>
      <c r="AYY274" s="9" t="s">
        <v>5727</v>
      </c>
      <c r="AYZ274" s="9" t="s">
        <v>5727</v>
      </c>
      <c r="AZA274" s="9"/>
      <c r="AZB274" s="9"/>
      <c r="AZC274" s="9"/>
      <c r="AZD274" s="9"/>
      <c r="AZE274" s="9"/>
      <c r="AZF274" s="9"/>
      <c r="AZG274" s="9"/>
      <c r="AZH274" s="9"/>
      <c r="AZI274" s="9"/>
      <c r="AZJ274" s="9"/>
      <c r="AZK274" s="9"/>
      <c r="AZL274" s="9"/>
      <c r="AZM274" s="9"/>
      <c r="AZN274" s="9"/>
      <c r="AZO274" s="9"/>
      <c r="AZP274" s="9"/>
      <c r="AZQ274" s="9"/>
      <c r="AZR274" s="9"/>
      <c r="AZS274" s="9"/>
      <c r="AZT274" s="9"/>
      <c r="AZU274" s="9"/>
      <c r="AZV274" s="9"/>
      <c r="AZW274" s="9"/>
      <c r="AZX274" s="9"/>
      <c r="AZY274" s="9"/>
      <c r="AZZ274" s="9"/>
      <c r="BAA274" s="9"/>
      <c r="BAB274" s="9"/>
      <c r="BAC274" s="9"/>
      <c r="BAD274" s="9"/>
      <c r="BAE274" s="9"/>
      <c r="BAF274" s="9"/>
      <c r="BAG274" s="9"/>
      <c r="BAH274" s="9"/>
      <c r="BAI274" s="9"/>
      <c r="BAJ274" s="9"/>
      <c r="BAK274" s="9" t="s">
        <v>14154</v>
      </c>
      <c r="BAL274" s="9"/>
      <c r="BAM274" s="9"/>
      <c r="BAN274" s="9"/>
      <c r="BAO274" s="9"/>
      <c r="BAP274" s="9"/>
      <c r="BAQ274" s="9"/>
      <c r="BAR274" s="9">
        <v>590.0</v>
      </c>
      <c r="BAS274" s="9" t="s">
        <v>14155</v>
      </c>
      <c r="BAT274" s="9">
        <v>332.0</v>
      </c>
      <c r="BAU274" s="9"/>
      <c r="BAV274" s="9"/>
      <c r="BAW274" s="9"/>
      <c r="BAX274" s="9"/>
      <c r="BAY274" s="9"/>
      <c r="BAZ274" s="9"/>
      <c r="BBA274" s="9"/>
      <c r="BBB274" s="9"/>
      <c r="BBC274" s="9"/>
      <c r="BBD274" s="9"/>
      <c r="BBE274" s="9"/>
      <c r="BBF274" s="9"/>
      <c r="BBG274" s="9"/>
      <c r="BBH274" s="9"/>
      <c r="BBI274" s="9" t="s">
        <v>5730</v>
      </c>
      <c r="BBJ274" s="9"/>
      <c r="BBK274" s="9"/>
      <c r="BBL274" s="9"/>
      <c r="BBM274" s="9"/>
      <c r="BBN274" s="9"/>
      <c r="BBO274" s="9"/>
      <c r="BBP274" s="9"/>
      <c r="BBQ274" s="9"/>
      <c r="BBR274" s="9"/>
      <c r="BBS274" s="9"/>
      <c r="BBT274" s="9"/>
      <c r="BBU274" s="9"/>
      <c r="BBV274" s="9"/>
      <c r="BBW274" s="9"/>
      <c r="BBX274" s="9"/>
      <c r="BBY274" s="9"/>
      <c r="BBZ274" s="9"/>
      <c r="BCA274" s="9"/>
      <c r="BCB274" s="9"/>
      <c r="BCC274" s="9"/>
      <c r="BCD274" s="9"/>
      <c r="BCE274" s="9"/>
      <c r="BCF274" s="9" t="s">
        <v>5720</v>
      </c>
      <c r="BCG274" s="9" t="s">
        <v>14156</v>
      </c>
      <c r="BCH274" s="9"/>
      <c r="BCI274" s="9"/>
      <c r="BCJ274" s="9"/>
      <c r="BCK274" s="9"/>
      <c r="BCL274" s="9"/>
      <c r="BCM274" s="9"/>
      <c r="BCN274" s="9"/>
      <c r="BCO274" s="9"/>
      <c r="BCP274" s="9"/>
      <c r="BCQ274" s="9"/>
      <c r="BCR274" s="9"/>
      <c r="BCS274" s="9"/>
      <c r="BCT274" s="9"/>
      <c r="BCU274" s="9"/>
      <c r="BCV274" s="9"/>
      <c r="BCW274" s="9"/>
      <c r="BCX274" s="9"/>
      <c r="BCY274" s="9"/>
      <c r="BCZ274" s="9"/>
      <c r="BDA274" s="9"/>
      <c r="BDB274" s="9"/>
      <c r="BDC274" s="9"/>
      <c r="BDD274" s="9" t="s">
        <v>14155</v>
      </c>
      <c r="BDE274" s="9"/>
      <c r="BDF274" s="9"/>
      <c r="BDG274" s="9"/>
      <c r="BDH274" s="9"/>
      <c r="BDI274" s="9"/>
      <c r="BDJ274" s="9"/>
      <c r="BDK274" s="9"/>
      <c r="BDL274" s="9"/>
      <c r="BDM274" s="9"/>
      <c r="BDN274" s="9" t="s">
        <v>5733</v>
      </c>
      <c r="BDO274" s="9"/>
      <c r="BDP274" s="9"/>
      <c r="BDQ274" s="9"/>
      <c r="BDR274" s="9"/>
      <c r="BDS274" s="9"/>
      <c r="BDT274" s="9"/>
      <c r="BDU274" s="9"/>
      <c r="BDV274" s="9"/>
      <c r="BDW274" s="9"/>
      <c r="BDX274" s="9"/>
      <c r="BDY274" s="9" t="s">
        <v>5691</v>
      </c>
      <c r="BDZ274" s="9" t="s">
        <v>5691</v>
      </c>
      <c r="BEA274" s="9"/>
      <c r="BEB274" s="9"/>
      <c r="BEC274" s="9"/>
      <c r="BED274" s="9"/>
      <c r="BEE274" s="9"/>
      <c r="BEF274" s="9"/>
      <c r="BEG274" s="9"/>
      <c r="BEH274" s="9"/>
      <c r="BEI274" s="9"/>
      <c r="BEJ274" s="9"/>
      <c r="BEK274" s="9"/>
      <c r="BEL274" s="9"/>
      <c r="BEM274" s="9"/>
      <c r="BEN274" s="9"/>
      <c r="BEO274" s="9"/>
      <c r="BEP274" s="9"/>
      <c r="BEQ274" s="9"/>
      <c r="BER274" s="9"/>
      <c r="BES274" s="9"/>
      <c r="BET274" s="9"/>
      <c r="BEU274" s="9"/>
      <c r="BEV274" s="9"/>
      <c r="BEW274" s="9"/>
      <c r="BEX274" s="9"/>
      <c r="BEY274" s="9"/>
      <c r="BEZ274" s="9"/>
      <c r="BFA274" s="9"/>
      <c r="BFB274" s="9"/>
      <c r="BFC274" s="9"/>
      <c r="BFD274" s="9"/>
      <c r="BFE274" s="9"/>
      <c r="BFF274" s="9"/>
      <c r="BFG274" s="9"/>
      <c r="BFH274" s="9"/>
      <c r="BFI274" s="9"/>
      <c r="BFJ274" s="9"/>
      <c r="BFK274" s="9" t="s">
        <v>14157</v>
      </c>
      <c r="BFL274" s="9"/>
      <c r="BFM274" s="9"/>
      <c r="BFN274" s="9"/>
      <c r="BFO274" s="9"/>
      <c r="BFP274" s="9"/>
      <c r="BFQ274" s="9"/>
      <c r="BFR274" s="9">
        <v>590.0</v>
      </c>
      <c r="BFS274" s="9" t="s">
        <v>14158</v>
      </c>
      <c r="BFT274" s="9">
        <v>443.0</v>
      </c>
      <c r="BFU274" s="9"/>
      <c r="BFV274" s="9"/>
      <c r="BFW274" s="9"/>
      <c r="BFX274" s="9"/>
      <c r="BFY274" s="9"/>
      <c r="BFZ274" s="9"/>
      <c r="BGA274" s="9"/>
      <c r="BGB274" s="9"/>
      <c r="BGC274" s="9"/>
      <c r="BGD274" s="9"/>
      <c r="BGE274" s="9"/>
      <c r="BGF274" s="9"/>
      <c r="BGG274" s="9"/>
      <c r="BGH274" s="9"/>
      <c r="BGI274" s="9" t="s">
        <v>5718</v>
      </c>
      <c r="BGJ274" s="9"/>
      <c r="BGK274" s="9"/>
      <c r="BGL274" s="9"/>
      <c r="BGM274" s="9"/>
      <c r="BGN274" s="9"/>
      <c r="BGO274" s="9"/>
      <c r="BGP274" s="9"/>
      <c r="BGQ274" s="9"/>
      <c r="BGR274" s="9"/>
      <c r="BGS274" s="9"/>
      <c r="BGT274" s="9"/>
      <c r="BGU274" s="9"/>
      <c r="BGV274" s="9"/>
      <c r="BGW274" s="9"/>
      <c r="BGX274" s="9"/>
      <c r="BGY274" s="9"/>
      <c r="BGZ274" s="9"/>
      <c r="BHA274" s="9"/>
      <c r="BHB274" s="9" t="s">
        <v>5707</v>
      </c>
      <c r="BHC274" s="9"/>
      <c r="BHD274" s="9"/>
      <c r="BHE274" s="9"/>
      <c r="BHF274" s="9" t="s">
        <v>5720</v>
      </c>
      <c r="BHG274" s="9" t="s">
        <v>14156</v>
      </c>
      <c r="BHH274" s="9"/>
      <c r="BHI274" s="9"/>
      <c r="BHJ274" s="9"/>
      <c r="BHK274" s="9"/>
      <c r="BHL274" s="9"/>
      <c r="BHM274" s="9"/>
      <c r="BHN274" s="9"/>
      <c r="BHO274" s="9"/>
      <c r="BHP274" s="9"/>
      <c r="BHQ274" s="9"/>
      <c r="BHR274" s="9"/>
      <c r="BHS274" s="9"/>
      <c r="BHT274" s="9"/>
      <c r="BHU274" s="9"/>
      <c r="BHV274" s="9"/>
      <c r="BHW274" s="9"/>
      <c r="BHX274" s="9"/>
      <c r="BHY274" s="9"/>
      <c r="BHZ274" s="9"/>
      <c r="BIA274" s="9"/>
      <c r="BIB274" s="9"/>
      <c r="BIC274" s="9"/>
      <c r="BID274" s="9" t="s">
        <v>14158</v>
      </c>
      <c r="BIE274" s="9"/>
      <c r="BIF274" s="9"/>
      <c r="BIG274" s="9"/>
      <c r="BIH274" s="9"/>
      <c r="BII274" s="9"/>
      <c r="BIJ274" s="9"/>
      <c r="BIK274" s="9"/>
      <c r="BIL274" s="9"/>
      <c r="BIM274" s="9"/>
      <c r="BIN274" s="9"/>
      <c r="BIO274" s="9"/>
      <c r="BIP274" s="9"/>
      <c r="BIQ274" s="9"/>
      <c r="BIR274" s="9"/>
      <c r="BIS274" s="9"/>
      <c r="BIT274" s="9"/>
      <c r="BIU274" s="9"/>
      <c r="BIV274" s="9"/>
      <c r="BIW274" s="9"/>
      <c r="BIX274" s="9"/>
      <c r="BIY274" s="9"/>
      <c r="BIZ274" s="9"/>
      <c r="BJA274" s="9"/>
      <c r="BJB274" s="9"/>
      <c r="BJC274" s="9"/>
      <c r="BJD274" s="9"/>
      <c r="BJE274" s="9"/>
      <c r="BJF274" s="9"/>
      <c r="BJG274" s="9"/>
      <c r="BJH274" s="9"/>
      <c r="BJI274" s="9"/>
      <c r="BJJ274" s="9"/>
      <c r="BJK274" s="9"/>
      <c r="BJL274" s="9"/>
      <c r="BJM274" s="9"/>
      <c r="BJN274" s="9"/>
      <c r="BJO274" s="9"/>
      <c r="BJP274" s="9"/>
      <c r="BJQ274" s="9"/>
      <c r="BJR274" s="9"/>
      <c r="BJS274" s="9"/>
      <c r="BJT274" s="9"/>
      <c r="BJU274" s="9"/>
      <c r="BJV274" s="9"/>
      <c r="BJW274" s="9"/>
      <c r="BJX274" s="9"/>
      <c r="BJY274" s="9"/>
      <c r="BJZ274" s="9"/>
      <c r="BKA274" s="9"/>
      <c r="BKB274" s="9"/>
      <c r="BKC274" s="9"/>
      <c r="BKD274" s="9"/>
      <c r="BKE274" s="9"/>
      <c r="BKF274" s="9"/>
      <c r="BKG274" s="9"/>
      <c r="BKH274" s="9"/>
      <c r="BKI274" s="9"/>
      <c r="BKJ274" s="9"/>
      <c r="BKK274" s="9"/>
      <c r="BKL274" s="9"/>
      <c r="BKM274" s="9"/>
      <c r="BKN274" s="9"/>
      <c r="BKO274" s="9"/>
      <c r="BKP274" s="9"/>
      <c r="BKQ274" s="9"/>
      <c r="BKR274" s="9"/>
      <c r="BKS274" s="9"/>
      <c r="BKT274" s="9"/>
      <c r="BKU274" s="9"/>
      <c r="BKV274" s="9"/>
      <c r="BKW274" s="9"/>
      <c r="BKX274" s="9"/>
      <c r="BKY274" s="9"/>
      <c r="BKZ274" s="9"/>
      <c r="BLA274" s="9"/>
      <c r="BLB274" s="9"/>
      <c r="BLC274" s="9"/>
      <c r="BLD274" s="9"/>
      <c r="BLE274" s="9"/>
      <c r="BLF274" s="9"/>
      <c r="BLG274" s="9"/>
      <c r="BLH274" s="9"/>
      <c r="BLI274" s="9"/>
      <c r="BLJ274" s="9"/>
      <c r="BLK274" s="9"/>
      <c r="BLL274" s="9"/>
      <c r="BLM274" s="9"/>
      <c r="BLN274" s="9"/>
      <c r="BLO274" s="9"/>
      <c r="BLP274" s="9"/>
      <c r="BLQ274" s="9"/>
      <c r="BLR274" s="9"/>
      <c r="BLS274" s="9"/>
      <c r="BLT274" s="9"/>
      <c r="BLU274" s="9"/>
      <c r="BLV274" s="9"/>
      <c r="BLW274" s="9"/>
      <c r="BLX274" s="9"/>
      <c r="BLY274" s="9"/>
      <c r="BLZ274" s="9"/>
      <c r="BMA274" s="9"/>
      <c r="BMB274" s="9"/>
      <c r="BMC274" s="9"/>
      <c r="BMD274" s="9"/>
      <c r="BME274" s="9"/>
      <c r="BMF274" s="9"/>
      <c r="BMG274" s="9"/>
      <c r="BMH274" s="9"/>
      <c r="BMI274" s="9"/>
      <c r="BMJ274" s="9"/>
      <c r="BMK274" s="9"/>
      <c r="BML274" s="9"/>
      <c r="BMM274" s="9"/>
      <c r="BMN274" s="9"/>
      <c r="BMO274" s="9"/>
      <c r="BMP274" s="9"/>
      <c r="BMQ274" s="9"/>
      <c r="BMR274" s="9"/>
      <c r="BMS274" s="9"/>
      <c r="BMT274" s="9"/>
      <c r="BMU274" s="9"/>
      <c r="BMV274" s="9"/>
      <c r="BMW274" s="9"/>
      <c r="BMX274" s="9"/>
      <c r="BMY274" s="9"/>
      <c r="BMZ274" s="9"/>
      <c r="BNA274" s="9"/>
      <c r="BNB274" s="9"/>
      <c r="BNC274" s="9"/>
      <c r="BND274" s="9"/>
      <c r="BNE274" s="9"/>
      <c r="BNF274" s="9"/>
      <c r="BNG274" s="9"/>
      <c r="BNH274" s="9"/>
      <c r="BNI274" s="9"/>
      <c r="BNJ274" s="9"/>
      <c r="BNK274" s="9"/>
      <c r="BNL274" s="9"/>
      <c r="BNM274" s="9"/>
      <c r="BNN274" s="9"/>
      <c r="BNO274" s="9"/>
      <c r="BNP274" s="9"/>
      <c r="BNQ274" s="9"/>
      <c r="BNR274" s="9"/>
      <c r="BNS274" s="9"/>
      <c r="BNT274" s="9"/>
      <c r="BNU274" s="9"/>
      <c r="BNV274" s="9"/>
      <c r="BNW274" s="9"/>
      <c r="BNX274" s="9"/>
      <c r="BNY274" s="9"/>
      <c r="BNZ274" s="9"/>
      <c r="BOA274" s="9"/>
      <c r="BOB274" s="9"/>
      <c r="BOC274" s="9"/>
      <c r="BOD274" s="9"/>
      <c r="BOE274" s="9"/>
      <c r="BOF274" s="9"/>
      <c r="BOG274" s="9"/>
      <c r="BOH274" s="9"/>
      <c r="BOI274" s="9"/>
      <c r="BOJ274" s="9"/>
      <c r="BOK274" s="9"/>
      <c r="BOL274" s="9"/>
      <c r="BOM274" s="9"/>
      <c r="BON274" s="9"/>
      <c r="BOO274" s="9"/>
      <c r="BOP274" s="9"/>
      <c r="BOQ274" s="9"/>
      <c r="BOR274" s="9"/>
      <c r="BOS274" s="9"/>
      <c r="BOT274" s="9"/>
      <c r="BOU274" s="9"/>
      <c r="BOV274" s="9"/>
      <c r="BOW274" s="9"/>
      <c r="BOX274" s="9"/>
      <c r="BOY274" s="9"/>
      <c r="BOZ274" s="9"/>
      <c r="BPA274" s="9"/>
      <c r="BPB274" s="9"/>
      <c r="BPC274" s="9"/>
      <c r="BPD274" s="9"/>
      <c r="BPE274" s="9"/>
      <c r="BPF274" s="9"/>
      <c r="BPG274" s="9"/>
      <c r="BPH274" s="9"/>
      <c r="BPI274" s="9"/>
      <c r="BPJ274" s="9"/>
      <c r="BPK274" s="9"/>
      <c r="BPL274" s="9"/>
      <c r="BPM274" s="9"/>
      <c r="BPN274" s="9"/>
      <c r="BPO274" s="9"/>
      <c r="BPP274" s="9"/>
      <c r="BPQ274" s="9"/>
      <c r="BPR274" s="9"/>
      <c r="BPS274" s="9"/>
      <c r="BPT274" s="9"/>
      <c r="BPU274" s="9"/>
      <c r="BPV274" s="9"/>
      <c r="BPW274" s="9"/>
      <c r="BPX274" s="9"/>
      <c r="BPY274" s="9"/>
      <c r="BPZ274" s="9"/>
      <c r="BQA274" s="9"/>
      <c r="BQB274" s="9"/>
      <c r="BQC274" s="9"/>
      <c r="BQD274" s="9"/>
      <c r="BQE274" s="9"/>
      <c r="BQF274" s="9"/>
      <c r="BQG274" s="9"/>
      <c r="BQH274" s="9"/>
      <c r="BQI274" s="9"/>
      <c r="BQJ274" s="9"/>
      <c r="BQK274" s="9"/>
      <c r="BQL274" s="9"/>
      <c r="BQM274" s="9"/>
      <c r="BQN274" s="9"/>
      <c r="BQO274" s="9"/>
      <c r="BQP274" s="9"/>
      <c r="BQQ274" s="9"/>
      <c r="BQR274" s="9"/>
      <c r="BQS274" s="9"/>
      <c r="BQT274" s="9"/>
      <c r="BQU274" s="9"/>
      <c r="BQV274" s="9"/>
      <c r="BQW274" s="9"/>
      <c r="BQX274" s="9"/>
      <c r="BQY274" s="9"/>
      <c r="BQZ274" s="9"/>
      <c r="BRA274" s="9"/>
      <c r="BRB274" s="9"/>
      <c r="BRC274" s="9"/>
      <c r="BRD274" s="9"/>
      <c r="BRE274" s="9"/>
      <c r="BRF274" s="9"/>
      <c r="BRG274" s="9"/>
      <c r="BRH274" s="9"/>
      <c r="BRI274" s="9"/>
      <c r="BRJ274" s="9"/>
      <c r="BRK274" s="9"/>
      <c r="BRL274" s="9"/>
      <c r="BRM274" s="9"/>
      <c r="BRN274" s="9"/>
      <c r="BRO274" s="9"/>
      <c r="BRP274" s="9"/>
      <c r="BRQ274" s="9"/>
      <c r="BRR274" s="9"/>
      <c r="BRS274" s="9"/>
      <c r="BRT274" s="9"/>
      <c r="BRU274" s="9"/>
      <c r="BRV274" s="9"/>
      <c r="BRW274" s="9"/>
      <c r="BRX274" s="9"/>
      <c r="BRY274" s="9"/>
      <c r="BRZ274" s="9"/>
      <c r="BSA274" s="9"/>
      <c r="BSB274" s="9"/>
      <c r="BSC274" s="9"/>
      <c r="BSD274" s="9"/>
      <c r="BSE274" s="9"/>
      <c r="BSF274" s="9"/>
      <c r="BSG274" s="9"/>
      <c r="BSH274" s="9"/>
      <c r="BSI274" s="9"/>
      <c r="BSJ274" s="9"/>
      <c r="BSK274" s="9"/>
      <c r="BSL274" s="9"/>
      <c r="BSM274" s="9"/>
      <c r="BSN274" s="9"/>
      <c r="BSO274" s="9"/>
      <c r="BSP274" s="9"/>
      <c r="BSQ274" s="9"/>
      <c r="BSR274" s="9"/>
      <c r="BSS274" s="9"/>
      <c r="BST274" s="9"/>
      <c r="BSU274" s="9"/>
      <c r="BSV274" s="9"/>
      <c r="BSW274" s="9"/>
      <c r="BSX274" s="9"/>
      <c r="BSY274" s="9"/>
      <c r="BSZ274" s="9"/>
      <c r="BTA274" s="9"/>
      <c r="BTB274" s="9"/>
      <c r="BTC274" s="9"/>
      <c r="BTD274" s="9"/>
      <c r="BTE274" s="9"/>
      <c r="BTF274" s="9"/>
      <c r="BTG274" s="9"/>
      <c r="BTH274" s="9"/>
      <c r="BTI274" s="9"/>
      <c r="BTJ274" s="9"/>
      <c r="BTK274" s="9"/>
      <c r="BTL274" s="9"/>
      <c r="BTM274" s="9"/>
      <c r="BTN274" s="9"/>
      <c r="BTO274" s="9"/>
      <c r="BTP274" s="9"/>
      <c r="BTQ274" s="9"/>
      <c r="BTR274" s="9"/>
      <c r="BTS274" s="9"/>
      <c r="BTT274" s="9"/>
      <c r="BTU274" s="9"/>
      <c r="BTV274" s="9"/>
      <c r="BTW274" s="9"/>
      <c r="BTX274" s="9"/>
      <c r="BTY274" s="9"/>
      <c r="BTZ274" s="9"/>
      <c r="BUA274" s="9"/>
      <c r="BUB274" s="9"/>
      <c r="BUC274" s="9"/>
      <c r="BUD274" s="9"/>
      <c r="BUE274" s="9"/>
      <c r="BUF274" s="9"/>
      <c r="BUG274" s="9"/>
      <c r="BUH274" s="9"/>
      <c r="BUI274" s="9"/>
      <c r="BUJ274" s="9"/>
      <c r="BUK274" s="9"/>
      <c r="BUL274" s="9"/>
      <c r="BUM274" s="9"/>
      <c r="BUN274" s="9"/>
      <c r="BUO274" s="9"/>
      <c r="BUP274" s="9"/>
      <c r="BUQ274" s="9"/>
      <c r="BUR274" s="9"/>
      <c r="BUS274" s="9"/>
      <c r="BUT274" s="9"/>
      <c r="BUU274" s="9"/>
      <c r="BUV274" s="9"/>
      <c r="BUW274" s="9"/>
      <c r="BUX274" s="9"/>
      <c r="BUY274" s="9"/>
      <c r="BUZ274" s="9"/>
      <c r="BVA274" s="9"/>
      <c r="BVB274" s="9"/>
      <c r="BVC274" s="9"/>
      <c r="BVD274" s="9"/>
      <c r="BVE274" s="9"/>
      <c r="BVF274" s="9"/>
      <c r="BVG274" s="9"/>
      <c r="BVH274" s="9"/>
      <c r="BVI274" s="9"/>
      <c r="BVJ274" s="9"/>
      <c r="BVK274" s="9"/>
      <c r="BVL274" s="9"/>
      <c r="BVM274" s="9"/>
      <c r="BVN274" s="9"/>
      <c r="BVO274" s="9"/>
      <c r="BVP274" s="9"/>
      <c r="BVQ274" s="9"/>
      <c r="BVR274" s="9"/>
      <c r="BVS274" s="9"/>
      <c r="BVT274" s="9"/>
      <c r="BVU274" s="9"/>
      <c r="BVV274" s="9"/>
      <c r="BVW274" s="9"/>
      <c r="BVX274" s="9"/>
      <c r="BVY274" s="9"/>
      <c r="BVZ274" s="9"/>
      <c r="BWA274" s="9"/>
      <c r="BWB274" s="9"/>
      <c r="BWC274" s="9"/>
      <c r="BWD274" s="9"/>
      <c r="BWE274" s="9"/>
      <c r="BWF274" s="9"/>
      <c r="BWG274" s="9"/>
      <c r="BWH274" s="9"/>
      <c r="BWI274" s="9"/>
      <c r="BWJ274" s="9"/>
      <c r="BWK274" s="9"/>
      <c r="BWL274" s="9"/>
      <c r="BWM274" s="9"/>
      <c r="BWN274" s="9"/>
      <c r="BWO274" s="9"/>
      <c r="BWP274" s="9"/>
      <c r="BWQ274" s="9"/>
      <c r="BWR274" s="9"/>
      <c r="BWS274" s="9"/>
      <c r="BWT274" s="9"/>
      <c r="BWU274" s="9"/>
      <c r="BWV274" s="9"/>
      <c r="BWW274" s="9"/>
      <c r="BWX274" s="9"/>
      <c r="BWY274" s="9"/>
      <c r="BWZ274" s="9"/>
      <c r="BXA274" s="9"/>
      <c r="BXB274" s="9"/>
      <c r="BXC274" s="9"/>
      <c r="BXD274" s="9"/>
    </row>
    <row r="275" ht="14.25" customHeight="1">
      <c r="A275" s="9">
        <v>91.0</v>
      </c>
      <c r="B275" s="9" t="s">
        <v>11947</v>
      </c>
      <c r="C275" s="9" t="s">
        <v>11948</v>
      </c>
      <c r="D275" s="9" t="s">
        <v>11948</v>
      </c>
      <c r="E275" s="9"/>
      <c r="F275" s="9">
        <v>53.0</v>
      </c>
      <c r="G275" s="9" t="s">
        <v>14159</v>
      </c>
      <c r="H275" s="9"/>
      <c r="I275" s="9"/>
      <c r="J275" s="9"/>
      <c r="K275" s="9">
        <v>44.0</v>
      </c>
      <c r="L275" s="9">
        <v>8.0</v>
      </c>
      <c r="M275" s="9">
        <v>1.0</v>
      </c>
      <c r="N275" s="9"/>
      <c r="O275" s="9"/>
      <c r="P275" s="9">
        <v>0.0</v>
      </c>
      <c r="Q275" s="9" t="s">
        <v>14160</v>
      </c>
      <c r="R275" s="9"/>
      <c r="S275" s="9" t="s">
        <v>3670</v>
      </c>
      <c r="T275" s="9" t="s">
        <v>3669</v>
      </c>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c r="DA275" s="9"/>
      <c r="DB275" s="9"/>
      <c r="DC275" s="9"/>
      <c r="DD275" s="9"/>
      <c r="DE275" s="9"/>
      <c r="DF275" s="9"/>
      <c r="DG275" s="9"/>
      <c r="DH275" s="9"/>
      <c r="DI275" s="9"/>
      <c r="DJ275" s="9"/>
      <c r="DK275" s="9"/>
      <c r="DL275" s="9"/>
      <c r="DM275" s="9"/>
      <c r="DN275" s="9"/>
      <c r="DO275" s="9"/>
      <c r="DP275" s="9"/>
      <c r="DQ275" s="9"/>
      <c r="DR275" s="9"/>
      <c r="DS275" s="9"/>
      <c r="DT275" s="9"/>
      <c r="DU275" s="9"/>
      <c r="DV275" s="9"/>
      <c r="DW275" s="9"/>
      <c r="DX275" s="9"/>
      <c r="DY275" s="9"/>
      <c r="DZ275" s="9"/>
      <c r="EA275" s="9"/>
      <c r="EB275" s="9"/>
      <c r="EC275" s="9"/>
      <c r="ED275" s="9"/>
      <c r="EE275" s="9"/>
      <c r="EF275" s="9"/>
      <c r="EG275" s="9"/>
      <c r="EH275" s="9"/>
      <c r="EI275" s="9"/>
      <c r="EJ275" s="9"/>
      <c r="EK275" s="9"/>
      <c r="EL275" s="9"/>
      <c r="EM275" s="9"/>
      <c r="EN275" s="9"/>
      <c r="EO275" s="9"/>
      <c r="EP275" s="9"/>
      <c r="EQ275" s="9"/>
      <c r="ER275" s="9"/>
      <c r="ES275" s="9"/>
      <c r="ET275" s="9"/>
      <c r="EU275" s="9"/>
      <c r="EV275" s="9"/>
      <c r="EW275" s="9"/>
      <c r="EX275" s="9"/>
      <c r="EY275" s="9"/>
      <c r="EZ275" s="9"/>
      <c r="FA275" s="9"/>
      <c r="FB275" s="9"/>
      <c r="FC275" s="9"/>
      <c r="FD275" s="9"/>
      <c r="FE275" s="9"/>
      <c r="FF275" s="9"/>
      <c r="FG275" s="9"/>
      <c r="FH275" s="9"/>
      <c r="FI275" s="9"/>
      <c r="FJ275" s="9"/>
      <c r="FK275" s="9"/>
      <c r="FL275" s="9"/>
      <c r="FM275" s="9"/>
      <c r="FN275" s="9"/>
      <c r="FO275" s="9"/>
      <c r="FP275" s="9"/>
      <c r="FQ275" s="9"/>
      <c r="FR275" s="9"/>
      <c r="FS275" s="9"/>
      <c r="FT275" s="9"/>
      <c r="FU275" s="9"/>
      <c r="FV275" s="9"/>
      <c r="FW275" s="9"/>
      <c r="FX275" s="9"/>
      <c r="FY275" s="9"/>
      <c r="FZ275" s="9"/>
      <c r="GA275" s="9"/>
      <c r="GB275" s="9"/>
      <c r="GC275" s="9"/>
      <c r="GD275" s="9"/>
      <c r="GE275" s="9"/>
      <c r="GF275" s="9"/>
      <c r="GG275" s="9"/>
      <c r="GH275" s="9"/>
      <c r="GI275" s="9"/>
      <c r="GJ275" s="9"/>
      <c r="GK275" s="9"/>
      <c r="GL275" s="9"/>
      <c r="GM275" s="9"/>
      <c r="GN275" s="9"/>
      <c r="GO275" s="9"/>
      <c r="GP275" s="9"/>
      <c r="GQ275" s="9"/>
      <c r="GR275" s="9"/>
      <c r="GS275" s="9"/>
      <c r="GT275" s="9"/>
      <c r="GU275" s="9"/>
      <c r="GV275" s="9"/>
      <c r="GW275" s="9"/>
      <c r="GX275" s="9"/>
      <c r="GY275" s="9"/>
      <c r="GZ275" s="9"/>
      <c r="HA275" s="9"/>
      <c r="HB275" s="9"/>
      <c r="HC275" s="9"/>
      <c r="HD275" s="9"/>
      <c r="HE275" s="9"/>
      <c r="HF275" s="9"/>
      <c r="HG275" s="9"/>
      <c r="HH275" s="9"/>
      <c r="HI275" s="9"/>
      <c r="HJ275" s="9"/>
      <c r="HK275" s="9"/>
      <c r="HL275" s="9"/>
      <c r="HM275" s="9"/>
      <c r="HN275" s="9"/>
      <c r="HO275" s="9"/>
      <c r="HP275" s="9"/>
      <c r="HQ275" s="9"/>
      <c r="HR275" s="9"/>
      <c r="HS275" s="9"/>
      <c r="HT275" s="9"/>
      <c r="HU275" s="9"/>
      <c r="HV275" s="9"/>
      <c r="HW275" s="9"/>
      <c r="HX275" s="9"/>
      <c r="HY275" s="9"/>
      <c r="HZ275" s="9"/>
      <c r="IA275" s="9"/>
      <c r="IB275" s="9"/>
      <c r="IC275" s="9"/>
      <c r="ID275" s="9"/>
      <c r="IE275" s="9"/>
      <c r="IF275" s="9"/>
      <c r="IG275" s="9"/>
      <c r="IH275" s="9"/>
      <c r="II275" s="9"/>
      <c r="IJ275" s="9"/>
      <c r="IK275" s="9"/>
      <c r="IL275" s="9"/>
      <c r="IM275" s="9"/>
      <c r="IN275" s="9"/>
      <c r="IO275" s="9"/>
      <c r="IP275" s="9"/>
      <c r="IQ275" s="9"/>
      <c r="IR275" s="9"/>
      <c r="IS275" s="9"/>
      <c r="IT275" s="9"/>
      <c r="IU275" s="9"/>
      <c r="IV275" s="9"/>
      <c r="IW275" s="9"/>
      <c r="IX275" s="9"/>
      <c r="IY275" s="9"/>
      <c r="IZ275" s="9"/>
      <c r="JA275" s="9"/>
      <c r="JB275" s="9"/>
      <c r="JC275" s="9"/>
      <c r="JD275" s="9"/>
      <c r="JE275" s="9"/>
      <c r="JF275" s="9"/>
      <c r="JG275" s="9"/>
      <c r="JH275" s="9"/>
      <c r="JI275" s="9"/>
      <c r="JJ275" s="9"/>
      <c r="JK275" s="9"/>
      <c r="JL275" s="9"/>
      <c r="JM275" s="9"/>
      <c r="JN275" s="9"/>
      <c r="JO275" s="9"/>
      <c r="JP275" s="9"/>
      <c r="JQ275" s="9"/>
      <c r="JR275" s="9"/>
      <c r="JS275" s="9"/>
      <c r="JT275" s="9"/>
      <c r="JU275" s="9"/>
      <c r="JV275" s="9"/>
      <c r="JW275" s="9"/>
      <c r="JX275" s="9"/>
      <c r="JY275" s="9"/>
      <c r="JZ275" s="9"/>
      <c r="KA275" s="9"/>
      <c r="KB275" s="9"/>
      <c r="KC275" s="9"/>
      <c r="KD275" s="9"/>
      <c r="KE275" s="9"/>
      <c r="KF275" s="9"/>
      <c r="KG275" s="9"/>
      <c r="KH275" s="9"/>
      <c r="KI275" s="9"/>
      <c r="KJ275" s="9"/>
      <c r="KK275" s="9"/>
      <c r="KL275" s="9"/>
      <c r="KM275" s="9"/>
      <c r="KN275" s="9"/>
      <c r="KO275" s="9"/>
      <c r="KP275" s="9"/>
      <c r="KQ275" s="9"/>
      <c r="KR275" s="9"/>
      <c r="KS275" s="9"/>
      <c r="KT275" s="9"/>
      <c r="KU275" s="9"/>
      <c r="KV275" s="9"/>
      <c r="KW275" s="9"/>
      <c r="KX275" s="9"/>
      <c r="KY275" s="9"/>
      <c r="KZ275" s="9"/>
      <c r="LA275" s="9"/>
      <c r="LB275" s="9"/>
      <c r="LC275" s="9"/>
      <c r="LD275" s="9"/>
      <c r="LE275" s="9"/>
      <c r="LF275" s="9"/>
      <c r="LG275" s="9"/>
      <c r="LH275" s="9"/>
      <c r="LI275" s="9"/>
      <c r="LJ275" s="9"/>
      <c r="LK275" s="9"/>
      <c r="LL275" s="9"/>
      <c r="LM275" s="9"/>
      <c r="LN275" s="9"/>
      <c r="LO275" s="9"/>
      <c r="LP275" s="9"/>
      <c r="LQ275" s="9"/>
      <c r="LR275" s="9"/>
      <c r="LS275" s="9"/>
      <c r="LT275" s="9"/>
      <c r="LU275" s="9"/>
      <c r="LV275" s="9"/>
      <c r="LW275" s="9"/>
      <c r="LX275" s="9"/>
      <c r="LY275" s="9"/>
      <c r="LZ275" s="9"/>
      <c r="MA275" s="9"/>
      <c r="MB275" s="9"/>
      <c r="MC275" s="9"/>
      <c r="MD275" s="9"/>
      <c r="ME275" s="9"/>
      <c r="MF275" s="9"/>
      <c r="MG275" s="9"/>
      <c r="MH275" s="9"/>
      <c r="MI275" s="9"/>
      <c r="MJ275" s="9"/>
      <c r="MK275" s="9"/>
      <c r="ML275" s="9"/>
      <c r="MM275" s="9"/>
      <c r="MN275" s="9"/>
      <c r="MO275" s="9"/>
      <c r="MP275" s="9"/>
      <c r="MQ275" s="9"/>
      <c r="MR275" s="9"/>
      <c r="MS275" s="9"/>
      <c r="MT275" s="9"/>
      <c r="MU275" s="9"/>
      <c r="MV275" s="9"/>
      <c r="MW275" s="9"/>
      <c r="MX275" s="9"/>
      <c r="MY275" s="9"/>
      <c r="MZ275" s="9"/>
      <c r="NA275" s="9"/>
      <c r="NB275" s="9"/>
      <c r="NC275" s="9"/>
      <c r="ND275" s="9"/>
      <c r="NE275" s="9"/>
      <c r="NF275" s="9"/>
      <c r="NG275" s="9"/>
      <c r="NH275" s="9"/>
      <c r="NI275" s="9"/>
      <c r="NJ275" s="9"/>
      <c r="NK275" s="9"/>
      <c r="NL275" s="9"/>
      <c r="NM275" s="9"/>
      <c r="NN275" s="9"/>
      <c r="NO275" s="9"/>
      <c r="NP275" s="9"/>
      <c r="NQ275" s="9"/>
      <c r="NR275" s="9"/>
      <c r="NS275" s="9"/>
      <c r="NT275" s="9"/>
      <c r="NU275" s="9"/>
      <c r="NV275" s="9"/>
      <c r="NW275" s="9"/>
      <c r="NX275" s="9"/>
      <c r="NY275" s="9"/>
      <c r="NZ275" s="9"/>
      <c r="OA275" s="9"/>
      <c r="OB275" s="9"/>
      <c r="OC275" s="9"/>
      <c r="OD275" s="9"/>
      <c r="OE275" s="9"/>
      <c r="OF275" s="9"/>
      <c r="OG275" s="9"/>
      <c r="OH275" s="9"/>
      <c r="OI275" s="9"/>
      <c r="OJ275" s="9"/>
      <c r="OK275" s="9"/>
      <c r="OL275" s="9"/>
      <c r="OM275" s="9"/>
      <c r="ON275" s="9"/>
      <c r="OO275" s="9"/>
      <c r="OP275" s="9"/>
      <c r="OQ275" s="9"/>
      <c r="OR275" s="9"/>
      <c r="OS275" s="9"/>
      <c r="OT275" s="9"/>
      <c r="OU275" s="9"/>
      <c r="OV275" s="9"/>
      <c r="OW275" s="9"/>
      <c r="OX275" s="9"/>
      <c r="OY275" s="9"/>
      <c r="OZ275" s="9"/>
      <c r="PA275" s="9"/>
      <c r="PB275" s="9"/>
      <c r="PC275" s="9"/>
      <c r="PD275" s="9"/>
      <c r="PE275" s="9"/>
      <c r="PF275" s="9"/>
      <c r="PG275" s="9"/>
      <c r="PH275" s="9"/>
      <c r="PI275" s="9"/>
      <c r="PJ275" s="9"/>
      <c r="PK275" s="9"/>
      <c r="PL275" s="9"/>
      <c r="PM275" s="9"/>
      <c r="PN275" s="9"/>
      <c r="PO275" s="9"/>
      <c r="PP275" s="9"/>
      <c r="PQ275" s="9"/>
      <c r="PR275" s="9"/>
      <c r="PS275" s="9"/>
      <c r="PT275" s="9"/>
      <c r="PU275" s="9"/>
      <c r="PV275" s="9"/>
      <c r="PW275" s="9"/>
      <c r="PX275" s="9"/>
      <c r="PY275" s="9"/>
      <c r="PZ275" s="9"/>
      <c r="QA275" s="9"/>
      <c r="QB275" s="9"/>
      <c r="QC275" s="9"/>
      <c r="QD275" s="9"/>
      <c r="QE275" s="9"/>
      <c r="QF275" s="9"/>
      <c r="QG275" s="9"/>
      <c r="QH275" s="9"/>
      <c r="QI275" s="9"/>
      <c r="QJ275" s="9"/>
      <c r="QK275" s="9"/>
      <c r="QL275" s="9"/>
      <c r="QM275" s="9"/>
      <c r="QN275" s="9"/>
      <c r="QO275" s="9"/>
      <c r="QP275" s="9"/>
      <c r="QQ275" s="9"/>
      <c r="QR275" s="9"/>
      <c r="QS275" s="9"/>
      <c r="QT275" s="9"/>
      <c r="QU275" s="9"/>
      <c r="QV275" s="9"/>
      <c r="QW275" s="9"/>
      <c r="QX275" s="9"/>
      <c r="QY275" s="9"/>
      <c r="QZ275" s="9"/>
      <c r="RA275" s="9"/>
      <c r="RB275" s="9"/>
      <c r="RC275" s="9"/>
      <c r="RD275" s="9"/>
      <c r="RE275" s="9"/>
      <c r="RF275" s="9"/>
      <c r="RG275" s="9"/>
      <c r="RH275" s="9"/>
      <c r="RI275" s="9"/>
      <c r="RJ275" s="9"/>
      <c r="RK275" s="9"/>
      <c r="RL275" s="9"/>
      <c r="RM275" s="9"/>
      <c r="RN275" s="9"/>
      <c r="RO275" s="9"/>
      <c r="RP275" s="9"/>
      <c r="RQ275" s="9"/>
      <c r="RR275" s="9"/>
      <c r="RS275" s="9"/>
      <c r="RT275" s="9"/>
      <c r="RU275" s="9"/>
      <c r="RV275" s="9"/>
      <c r="RW275" s="9"/>
      <c r="RX275" s="9"/>
      <c r="RY275" s="9"/>
      <c r="RZ275" s="9"/>
      <c r="SA275" s="9"/>
      <c r="SB275" s="9"/>
      <c r="SC275" s="9"/>
      <c r="SD275" s="9"/>
      <c r="SE275" s="9"/>
      <c r="SF275" s="9"/>
      <c r="SG275" s="9"/>
      <c r="SH275" s="9"/>
      <c r="SI275" s="9"/>
      <c r="SJ275" s="9"/>
      <c r="SK275" s="9"/>
      <c r="SL275" s="9"/>
      <c r="SM275" s="9"/>
      <c r="SN275" s="9"/>
      <c r="SO275" s="9"/>
      <c r="SP275" s="9"/>
      <c r="SQ275" s="9"/>
      <c r="SR275" s="9"/>
      <c r="SS275" s="9"/>
      <c r="ST275" s="9"/>
      <c r="SU275" s="9"/>
      <c r="SV275" s="9"/>
      <c r="SW275" s="9"/>
      <c r="SX275" s="9"/>
      <c r="SY275" s="9"/>
      <c r="SZ275" s="9"/>
      <c r="TA275" s="9"/>
      <c r="TB275" s="9"/>
      <c r="TC275" s="9"/>
      <c r="TD275" s="9"/>
      <c r="TE275" s="9"/>
      <c r="TF275" s="9"/>
      <c r="TG275" s="9"/>
      <c r="TH275" s="9"/>
      <c r="TI275" s="9"/>
      <c r="TJ275" s="9"/>
      <c r="TK275" s="9"/>
      <c r="TL275" s="9"/>
      <c r="TM275" s="9"/>
      <c r="TN275" s="9"/>
      <c r="TO275" s="9"/>
      <c r="ANB275" s="9"/>
      <c r="ANC275" s="9"/>
      <c r="AND275" s="9"/>
      <c r="ANE275" s="9"/>
      <c r="ANF275" s="9"/>
      <c r="ANG275" s="9"/>
      <c r="ANH275" s="9"/>
      <c r="ANI275" s="9"/>
      <c r="ANJ275" s="9"/>
      <c r="ANK275" s="9"/>
      <c r="ANL275" s="9"/>
      <c r="ANM275" s="9"/>
      <c r="ANN275" s="9"/>
      <c r="ANO275" s="9"/>
      <c r="ANP275" s="9"/>
      <c r="ANQ275" s="9"/>
      <c r="ANR275" s="9"/>
      <c r="ANS275" s="9"/>
      <c r="ANT275" s="9"/>
      <c r="ANU275" s="9"/>
      <c r="ANV275" s="9"/>
      <c r="ANW275" s="9"/>
      <c r="ANX275" s="9"/>
      <c r="ANY275" s="9"/>
      <c r="ANZ275" s="9"/>
      <c r="AOA275" s="9"/>
      <c r="AOB275" s="9"/>
      <c r="AOC275" s="9"/>
      <c r="AOD275" s="9"/>
      <c r="AOE275" s="9"/>
      <c r="AOF275" s="9"/>
      <c r="AOG275" s="9"/>
      <c r="AOH275" s="9"/>
      <c r="AOI275" s="9"/>
      <c r="AOJ275" s="9"/>
      <c r="AOK275" s="9"/>
      <c r="AOL275" s="9"/>
      <c r="AOM275" s="9"/>
      <c r="AON275" s="9"/>
      <c r="AOO275" s="9"/>
      <c r="AOP275" s="9"/>
      <c r="AOQ275" s="9"/>
      <c r="AOR275" s="9"/>
      <c r="AOS275" s="9"/>
      <c r="AOT275" s="9"/>
      <c r="AOU275" s="9"/>
      <c r="AOV275" s="9"/>
      <c r="AOW275" s="9"/>
      <c r="AOX275" s="9"/>
      <c r="AOY275" s="9"/>
      <c r="AOZ275" s="9"/>
      <c r="APA275" s="9"/>
      <c r="APB275" s="9"/>
      <c r="APC275" s="9"/>
      <c r="APD275" s="9"/>
      <c r="APE275" s="9"/>
      <c r="APF275" s="9"/>
      <c r="APG275" s="9"/>
      <c r="APH275" s="9"/>
      <c r="API275" s="9"/>
      <c r="APJ275" s="9"/>
      <c r="APK275" s="9"/>
      <c r="APL275" s="9"/>
      <c r="APM275" s="9"/>
      <c r="APN275" s="9"/>
      <c r="APO275" s="9"/>
      <c r="APP275" s="9"/>
      <c r="APQ275" s="9"/>
      <c r="APR275" s="9"/>
      <c r="APS275" s="9"/>
      <c r="APT275" s="9"/>
      <c r="APU275" s="9"/>
      <c r="APV275" s="9"/>
      <c r="APW275" s="9"/>
      <c r="APX275" s="9"/>
      <c r="APY275" s="9"/>
      <c r="APZ275" s="9"/>
      <c r="AQA275" s="9"/>
      <c r="AQB275" s="9"/>
      <c r="AQC275" s="9"/>
      <c r="AQD275" s="9"/>
      <c r="AQE275" s="9"/>
      <c r="AQF275" s="9"/>
      <c r="AQG275" s="9"/>
      <c r="AQH275" s="9"/>
      <c r="AQI275" s="9"/>
      <c r="AQJ275" s="9"/>
      <c r="AQK275" s="9"/>
      <c r="AQL275" s="9"/>
      <c r="AQM275" s="9"/>
      <c r="AQN275" s="9"/>
      <c r="AQO275" s="9"/>
      <c r="AQP275" s="9"/>
      <c r="AQQ275" s="9"/>
      <c r="AQR275" s="9"/>
      <c r="AQS275" s="9"/>
      <c r="AQT275" s="9"/>
      <c r="AQU275" s="9"/>
      <c r="AQV275" s="9"/>
      <c r="AQW275" s="9"/>
      <c r="AQX275" s="9"/>
      <c r="AQY275" s="9"/>
      <c r="AQZ275" s="9"/>
      <c r="ARA275" s="9"/>
      <c r="ARB275" s="9"/>
      <c r="ARC275" s="9"/>
      <c r="ARD275" s="9"/>
      <c r="ARE275" s="9"/>
      <c r="ARF275" s="9"/>
      <c r="ARG275" s="9"/>
      <c r="ARH275" s="9"/>
      <c r="ARI275" s="9"/>
      <c r="ARJ275" s="9"/>
      <c r="ARK275" s="9"/>
      <c r="ARL275" s="9"/>
      <c r="ARM275" s="9"/>
      <c r="ARN275" s="9"/>
      <c r="ARO275" s="9"/>
      <c r="ARP275" s="9"/>
      <c r="ARQ275" s="9"/>
      <c r="ARR275" s="9"/>
      <c r="ARS275" s="9"/>
      <c r="ART275" s="9"/>
      <c r="ARU275" s="9"/>
      <c r="ARV275" s="9"/>
      <c r="ARW275" s="9"/>
      <c r="ARX275" s="9"/>
      <c r="ARY275" s="9"/>
      <c r="ARZ275" s="9"/>
      <c r="ASA275" s="9"/>
      <c r="ASB275" s="9"/>
      <c r="ASC275" s="9"/>
      <c r="ASD275" s="9"/>
      <c r="ASE275" s="9"/>
      <c r="ASF275" s="9"/>
      <c r="ASG275" s="9"/>
      <c r="ASH275" s="9"/>
      <c r="ASI275" s="9"/>
      <c r="ASJ275" s="9"/>
      <c r="ASK275" s="9"/>
      <c r="ASL275" s="9"/>
      <c r="ASM275" s="9"/>
      <c r="ASN275" s="9"/>
      <c r="ASO275" s="9"/>
      <c r="ASP275" s="9"/>
      <c r="ASQ275" s="9"/>
      <c r="ASR275" s="9"/>
      <c r="ASS275" s="9"/>
      <c r="AST275" s="9"/>
      <c r="ASU275" s="9"/>
      <c r="ASV275" s="9"/>
      <c r="ASW275" s="9"/>
      <c r="ASX275" s="9"/>
      <c r="ASY275" s="9"/>
      <c r="ASZ275" s="9"/>
      <c r="ATA275" s="9"/>
      <c r="ATB275" s="9"/>
      <c r="ATC275" s="9"/>
      <c r="ATD275" s="9"/>
      <c r="ATE275" s="9"/>
      <c r="ATF275" s="9"/>
      <c r="ATG275" s="9"/>
      <c r="ATH275" s="9"/>
      <c r="ATI275" s="9"/>
      <c r="ATJ275" s="9"/>
      <c r="ATK275" s="9"/>
      <c r="ATL275" s="9"/>
      <c r="ATM275" s="9"/>
      <c r="ATN275" s="9"/>
      <c r="ATO275" s="9"/>
      <c r="ATP275" s="9"/>
      <c r="ATQ275" s="9"/>
      <c r="ATR275" s="9"/>
      <c r="ATS275" s="9"/>
      <c r="ATT275" s="9"/>
      <c r="ATU275" s="9"/>
      <c r="ATV275" s="9"/>
      <c r="ATW275" s="9"/>
      <c r="ATX275" s="9"/>
      <c r="ATY275" s="9" t="s">
        <v>5691</v>
      </c>
      <c r="ATZ275" s="9" t="s">
        <v>5691</v>
      </c>
      <c r="AUA275" s="9" t="s">
        <v>6047</v>
      </c>
      <c r="AUB275" s="9"/>
      <c r="AUC275" s="9"/>
      <c r="AUD275" s="9"/>
      <c r="AUE275" s="9"/>
      <c r="AUF275" s="9"/>
      <c r="AUG275" s="9"/>
      <c r="AUH275" s="9"/>
      <c r="AUI275" s="9"/>
      <c r="AUJ275" s="9"/>
      <c r="AUK275" s="9"/>
      <c r="AUL275" s="9"/>
      <c r="AUM275" s="9"/>
      <c r="AUN275" s="9"/>
      <c r="AUO275" s="9"/>
      <c r="AUP275" s="9"/>
      <c r="AUQ275" s="9"/>
      <c r="AUR275" s="9"/>
      <c r="AUS275" s="9"/>
      <c r="AUT275" s="9"/>
      <c r="AUU275" s="9"/>
      <c r="AUV275" s="9"/>
      <c r="AUW275" s="9"/>
      <c r="AUX275" s="9"/>
      <c r="AUY275" s="9"/>
      <c r="AUZ275" s="9"/>
      <c r="AVA275" s="9"/>
      <c r="AVB275" s="9"/>
      <c r="AVC275" s="9"/>
      <c r="AVD275" s="9"/>
      <c r="AVE275" s="9"/>
      <c r="AVF275" s="9"/>
      <c r="AVG275" s="9"/>
      <c r="AVH275" s="9"/>
      <c r="AVI275" s="9"/>
      <c r="AVJ275" s="9"/>
      <c r="AVK275" s="9" t="s">
        <v>14161</v>
      </c>
      <c r="AVL275" s="9"/>
      <c r="AVM275" s="9"/>
      <c r="AVN275" s="9"/>
      <c r="AVO275" s="9"/>
      <c r="AVP275" s="9"/>
      <c r="AVQ275" s="9"/>
      <c r="AVR275" s="9"/>
      <c r="AVS275" s="9"/>
      <c r="AVT275" s="9"/>
      <c r="AVU275" s="9"/>
      <c r="AVV275" s="9"/>
      <c r="AVW275" s="9"/>
      <c r="AVX275" s="9"/>
      <c r="AVY275" s="9"/>
      <c r="AVZ275" s="9"/>
      <c r="AWA275" s="9"/>
      <c r="AWB275" s="9"/>
      <c r="AWC275" s="9"/>
      <c r="AWD275" s="9"/>
      <c r="AWE275" s="9"/>
      <c r="AWF275" s="9"/>
      <c r="AWG275" s="9"/>
      <c r="AWH275" s="9"/>
      <c r="AWI275" s="9"/>
      <c r="AWJ275" s="9"/>
      <c r="AWK275" s="9"/>
      <c r="AWL275" s="9"/>
      <c r="AWM275" s="9"/>
      <c r="AWN275" s="9"/>
      <c r="AWO275" s="9"/>
      <c r="AWP275" s="9"/>
      <c r="AWQ275" s="9"/>
      <c r="AWR275" s="9"/>
      <c r="AWS275" s="9"/>
      <c r="AWT275" s="9"/>
      <c r="AWU275" s="9"/>
      <c r="AWV275" s="9"/>
      <c r="AWW275" s="9"/>
      <c r="AWX275" s="9"/>
      <c r="AWY275" s="9"/>
      <c r="AWZ275" s="9"/>
      <c r="AXA275" s="9"/>
      <c r="AXB275" s="9" t="s">
        <v>5707</v>
      </c>
      <c r="AXC275" s="9"/>
      <c r="AXD275" s="9"/>
      <c r="AXE275" s="9"/>
      <c r="AXF275" s="9"/>
      <c r="AXG275" s="9"/>
      <c r="AXH275" s="9"/>
      <c r="AXI275" s="9"/>
      <c r="AXJ275" s="9"/>
      <c r="AXK275" s="9">
        <v>590.0</v>
      </c>
      <c r="AXL275" s="9" t="s">
        <v>3672</v>
      </c>
      <c r="AXM275" s="9">
        <v>501.0</v>
      </c>
      <c r="AXN275" s="9"/>
      <c r="AXO275" s="9"/>
      <c r="AXP275" s="9"/>
      <c r="AXQ275" s="9"/>
      <c r="AXR275" s="9"/>
      <c r="AXS275" s="9"/>
      <c r="AXT275" s="9"/>
      <c r="AXU275" s="9"/>
      <c r="AXV275" s="9"/>
      <c r="AXW275" s="9"/>
      <c r="AXX275" s="9"/>
      <c r="AXY275" s="9"/>
      <c r="AXZ275" s="9"/>
      <c r="AYA275" s="9"/>
      <c r="AYB275" s="9"/>
      <c r="AYC275" s="9"/>
      <c r="AYD275" s="9" t="s">
        <v>3672</v>
      </c>
      <c r="AYE275" s="9"/>
      <c r="AYF275" s="9"/>
      <c r="AYG275" s="9"/>
      <c r="AYH275" s="9" t="s">
        <v>14162</v>
      </c>
      <c r="AYI275" s="9"/>
      <c r="AYJ275" s="9"/>
      <c r="AYK275" s="9"/>
      <c r="AYL275" s="9"/>
      <c r="AYM275" s="9"/>
      <c r="AYN275" s="9"/>
      <c r="AYO275" s="9"/>
      <c r="AYP275" s="9"/>
      <c r="AYQ275" s="9"/>
      <c r="AYR275" s="9"/>
      <c r="AYS275" s="9"/>
      <c r="AYT275" s="9"/>
      <c r="AYU275" s="9"/>
      <c r="AYV275" s="9"/>
      <c r="AYW275" s="9"/>
      <c r="AYX275" s="9"/>
      <c r="AYY275" s="9"/>
      <c r="AYZ275" s="9"/>
      <c r="AZA275" s="9"/>
      <c r="AZB275" s="9"/>
      <c r="AZC275" s="9"/>
      <c r="AZD275" s="9"/>
      <c r="AZE275" s="9"/>
      <c r="AZF275" s="9"/>
      <c r="AZG275" s="9"/>
      <c r="AZH275" s="9"/>
      <c r="AZI275" s="9"/>
      <c r="AZJ275" s="9"/>
      <c r="AZK275" s="9"/>
      <c r="AZL275" s="9"/>
      <c r="AZM275" s="9"/>
      <c r="AZN275" s="9"/>
      <c r="AZO275" s="9"/>
      <c r="AZP275" s="9"/>
      <c r="AZQ275" s="9"/>
      <c r="AZR275" s="9"/>
      <c r="AZS275" s="9"/>
      <c r="AZT275" s="9"/>
      <c r="AZU275" s="9"/>
      <c r="AZV275" s="9"/>
      <c r="AZW275" s="9"/>
      <c r="AZX275" s="9"/>
      <c r="AZY275" s="9"/>
      <c r="AZZ275" s="9"/>
      <c r="BAA275" s="9"/>
      <c r="BAB275" s="9"/>
      <c r="BAC275" s="9"/>
      <c r="BAD275" s="9"/>
      <c r="BAE275" s="9"/>
      <c r="BAF275" s="9"/>
      <c r="BAG275" s="9"/>
      <c r="BAH275" s="9"/>
      <c r="BAI275" s="9"/>
      <c r="BAJ275" s="9"/>
      <c r="BAK275" s="9"/>
      <c r="BAL275" s="9"/>
      <c r="BAM275" s="9"/>
      <c r="BAN275" s="9"/>
      <c r="BAO275" s="9"/>
      <c r="BAP275" s="9"/>
      <c r="BAQ275" s="9"/>
      <c r="BAR275" s="9"/>
      <c r="BAS275" s="9"/>
      <c r="BAT275" s="9"/>
      <c r="BAU275" s="9"/>
      <c r="BAV275" s="9"/>
      <c r="BAW275" s="9"/>
      <c r="BAX275" s="9"/>
      <c r="BAY275" s="9"/>
      <c r="BAZ275" s="9"/>
      <c r="BBA275" s="9"/>
      <c r="BBB275" s="9"/>
      <c r="BBC275" s="9"/>
      <c r="BBD275" s="9"/>
      <c r="BBE275" s="9"/>
      <c r="BBF275" s="9"/>
      <c r="BBG275" s="9"/>
      <c r="BBH275" s="9"/>
      <c r="BBI275" s="9"/>
      <c r="BBJ275" s="9"/>
      <c r="BBK275" s="9"/>
      <c r="BBL275" s="9"/>
      <c r="BBM275" s="9"/>
      <c r="BBN275" s="9"/>
      <c r="BBO275" s="9"/>
      <c r="BBP275" s="9"/>
      <c r="BBQ275" s="9"/>
      <c r="BBR275" s="9"/>
      <c r="BBS275" s="9"/>
      <c r="BBT275" s="9"/>
      <c r="BBU275" s="9"/>
      <c r="BBV275" s="9"/>
      <c r="BBW275" s="9"/>
      <c r="BBX275" s="9"/>
      <c r="BBY275" s="9"/>
      <c r="BBZ275" s="9"/>
      <c r="BCA275" s="9"/>
      <c r="BCB275" s="9"/>
      <c r="BCC275" s="9"/>
      <c r="BCD275" s="9"/>
      <c r="BCE275" s="9"/>
      <c r="BCF275" s="9"/>
      <c r="BCG275" s="9"/>
      <c r="BCH275" s="9"/>
      <c r="BCI275" s="9"/>
      <c r="BCJ275" s="9"/>
      <c r="BCK275" s="9"/>
      <c r="BCL275" s="9"/>
      <c r="BCM275" s="9"/>
      <c r="BCN275" s="9"/>
      <c r="BCO275" s="9"/>
      <c r="BCP275" s="9"/>
      <c r="BCQ275" s="9"/>
      <c r="BCR275" s="9"/>
      <c r="BCS275" s="9"/>
      <c r="BCT275" s="9"/>
      <c r="BCU275" s="9"/>
      <c r="BCV275" s="9"/>
      <c r="BCW275" s="9"/>
      <c r="BCX275" s="9"/>
      <c r="BCY275" s="9"/>
      <c r="BCZ275" s="9"/>
      <c r="BDA275" s="9"/>
      <c r="BDB275" s="9"/>
      <c r="BDC275" s="9"/>
      <c r="BDD275" s="9"/>
      <c r="BDE275" s="9"/>
      <c r="BDF275" s="9"/>
      <c r="BDG275" s="9"/>
      <c r="BDH275" s="9"/>
      <c r="BDI275" s="9"/>
      <c r="BDJ275" s="9"/>
      <c r="BDK275" s="9"/>
      <c r="BDL275" s="9"/>
      <c r="BDM275" s="9"/>
      <c r="BDN275" s="9"/>
      <c r="BDO275" s="9"/>
      <c r="BDP275" s="9"/>
      <c r="BDQ275" s="9"/>
      <c r="BDR275" s="9"/>
      <c r="BDS275" s="9"/>
      <c r="BDT275" s="9"/>
      <c r="BDU275" s="9"/>
      <c r="BDV275" s="9"/>
      <c r="BDW275" s="9"/>
      <c r="BDX275" s="9"/>
      <c r="BDY275" s="9"/>
      <c r="BDZ275" s="9"/>
      <c r="BEA275" s="9"/>
      <c r="BEB275" s="9"/>
      <c r="BEC275" s="9"/>
      <c r="BED275" s="9"/>
      <c r="BEE275" s="9"/>
      <c r="BEF275" s="9"/>
      <c r="BEG275" s="9"/>
      <c r="BEH275" s="9"/>
      <c r="BEI275" s="9"/>
      <c r="BEJ275" s="9"/>
      <c r="BEK275" s="9"/>
      <c r="BEL275" s="9"/>
      <c r="BEM275" s="9"/>
      <c r="BEN275" s="9"/>
      <c r="BEO275" s="9"/>
      <c r="BEP275" s="9"/>
      <c r="BEQ275" s="9"/>
      <c r="BER275" s="9"/>
      <c r="BES275" s="9"/>
      <c r="BET275" s="9"/>
      <c r="BEU275" s="9"/>
      <c r="BEV275" s="9"/>
      <c r="BEW275" s="9"/>
      <c r="BEX275" s="9"/>
      <c r="BEY275" s="9"/>
      <c r="BEZ275" s="9"/>
      <c r="BFA275" s="9"/>
      <c r="BFB275" s="9"/>
      <c r="BFC275" s="9"/>
      <c r="BFD275" s="9"/>
      <c r="BFE275" s="9"/>
      <c r="BFF275" s="9"/>
      <c r="BFG275" s="9"/>
      <c r="BFH275" s="9"/>
      <c r="BFI275" s="9"/>
      <c r="BFJ275" s="9"/>
      <c r="BFK275" s="9"/>
      <c r="BFL275" s="9"/>
      <c r="BFM275" s="9"/>
      <c r="BFN275" s="9"/>
      <c r="BFO275" s="9"/>
      <c r="BFP275" s="9"/>
      <c r="BFQ275" s="9"/>
      <c r="BFR275" s="9"/>
      <c r="BFS275" s="9"/>
      <c r="BFT275" s="9"/>
      <c r="BFU275" s="9"/>
      <c r="BFV275" s="9"/>
      <c r="BFW275" s="9"/>
      <c r="BFX275" s="9"/>
      <c r="BFY275" s="9"/>
      <c r="BFZ275" s="9"/>
      <c r="BGA275" s="9"/>
      <c r="BGB275" s="9"/>
      <c r="BGC275" s="9"/>
      <c r="BGD275" s="9"/>
      <c r="BGE275" s="9"/>
      <c r="BGF275" s="9"/>
      <c r="BGG275" s="9"/>
      <c r="BGH275" s="9"/>
      <c r="BGI275" s="9"/>
      <c r="BGJ275" s="9"/>
      <c r="BGK275" s="9"/>
      <c r="BGL275" s="9"/>
      <c r="BGM275" s="9"/>
      <c r="BGN275" s="9"/>
      <c r="BGO275" s="9"/>
      <c r="BGP275" s="9"/>
      <c r="BGQ275" s="9"/>
      <c r="BGR275" s="9"/>
      <c r="BGS275" s="9"/>
      <c r="BGT275" s="9"/>
      <c r="BGU275" s="9"/>
      <c r="BGV275" s="9"/>
      <c r="BGW275" s="9"/>
      <c r="BGX275" s="9"/>
      <c r="BGY275" s="9"/>
      <c r="BGZ275" s="9"/>
      <c r="BHA275" s="9"/>
      <c r="BHB275" s="9"/>
      <c r="BHC275" s="9"/>
      <c r="BHD275" s="9"/>
      <c r="BHE275" s="9"/>
      <c r="BHF275" s="9"/>
      <c r="BHG275" s="9"/>
      <c r="BHH275" s="9"/>
      <c r="BHI275" s="9"/>
      <c r="BHJ275" s="9"/>
      <c r="BHK275" s="9"/>
      <c r="BHL275" s="9"/>
      <c r="BHM275" s="9"/>
      <c r="BHN275" s="9"/>
      <c r="BHO275" s="9"/>
      <c r="BHP275" s="9"/>
      <c r="BHQ275" s="9"/>
      <c r="BHR275" s="9"/>
      <c r="BHS275" s="9"/>
      <c r="BHT275" s="9"/>
      <c r="BHU275" s="9"/>
      <c r="BHV275" s="9"/>
      <c r="BHW275" s="9"/>
      <c r="BHX275" s="9"/>
      <c r="BHY275" s="9"/>
      <c r="BHZ275" s="9"/>
      <c r="BIA275" s="9"/>
      <c r="BIB275" s="9"/>
      <c r="BIC275" s="9"/>
      <c r="BID275" s="9"/>
      <c r="BIE275" s="9"/>
      <c r="BIF275" s="9"/>
      <c r="BIG275" s="9"/>
      <c r="BIH275" s="9"/>
      <c r="BII275" s="9"/>
      <c r="BIJ275" s="9"/>
      <c r="BIK275" s="9"/>
      <c r="BIL275" s="9"/>
      <c r="BIM275" s="9"/>
      <c r="BIN275" s="9"/>
      <c r="BIO275" s="9"/>
      <c r="BIP275" s="9"/>
      <c r="BIQ275" s="9"/>
      <c r="BIR275" s="9"/>
      <c r="BIS275" s="9"/>
      <c r="BIT275" s="9"/>
      <c r="BIU275" s="9"/>
      <c r="BIV275" s="9"/>
      <c r="BIW275" s="9"/>
      <c r="BIX275" s="9"/>
      <c r="BIY275" s="9"/>
      <c r="BIZ275" s="9"/>
      <c r="BJA275" s="9"/>
      <c r="BJB275" s="9"/>
      <c r="BJC275" s="9"/>
      <c r="BJD275" s="9"/>
      <c r="BJE275" s="9"/>
      <c r="BJF275" s="9"/>
      <c r="BJG275" s="9"/>
      <c r="BJH275" s="9"/>
      <c r="BJI275" s="9"/>
      <c r="BJJ275" s="9"/>
      <c r="BJK275" s="9"/>
      <c r="BJL275" s="9"/>
      <c r="BJM275" s="9"/>
      <c r="BJN275" s="9"/>
      <c r="BJO275" s="9"/>
      <c r="BJP275" s="9"/>
      <c r="BJQ275" s="9"/>
      <c r="BJR275" s="9"/>
      <c r="BJS275" s="9"/>
      <c r="BJT275" s="9"/>
      <c r="BJU275" s="9"/>
      <c r="BJV275" s="9"/>
      <c r="BJW275" s="9"/>
      <c r="BJX275" s="9"/>
      <c r="BJY275" s="9"/>
      <c r="BJZ275" s="9"/>
      <c r="BKA275" s="9"/>
      <c r="BKB275" s="9"/>
      <c r="BKC275" s="9"/>
      <c r="BKD275" s="9"/>
      <c r="BKE275" s="9"/>
      <c r="BKF275" s="9"/>
      <c r="BKG275" s="9"/>
      <c r="BKH275" s="9"/>
      <c r="BKI275" s="9"/>
      <c r="BKJ275" s="9"/>
      <c r="BKK275" s="9"/>
      <c r="BKL275" s="9"/>
      <c r="BKM275" s="9"/>
      <c r="BKN275" s="9"/>
      <c r="BKO275" s="9"/>
      <c r="BKP275" s="9"/>
      <c r="BKQ275" s="9"/>
      <c r="BKR275" s="9"/>
      <c r="BKS275" s="9"/>
      <c r="BKT275" s="9"/>
      <c r="BKU275" s="9"/>
      <c r="BKV275" s="9"/>
      <c r="BKW275" s="9"/>
      <c r="BKX275" s="9"/>
      <c r="BKY275" s="9"/>
      <c r="BKZ275" s="9"/>
      <c r="BLA275" s="9"/>
      <c r="BLB275" s="9"/>
      <c r="BLC275" s="9"/>
      <c r="BLD275" s="9"/>
      <c r="BLE275" s="9"/>
      <c r="BLF275" s="9"/>
      <c r="BLG275" s="9"/>
      <c r="BLH275" s="9"/>
      <c r="BLI275" s="9"/>
      <c r="BLJ275" s="9"/>
      <c r="BLK275" s="9"/>
      <c r="BLL275" s="9"/>
      <c r="BLM275" s="9"/>
      <c r="BLN275" s="9"/>
      <c r="BLO275" s="9"/>
      <c r="BLP275" s="9"/>
      <c r="BLQ275" s="9"/>
      <c r="BLR275" s="9"/>
      <c r="BLS275" s="9"/>
      <c r="BLT275" s="9"/>
      <c r="BLU275" s="9"/>
      <c r="BLV275" s="9"/>
      <c r="BLW275" s="9"/>
      <c r="BLX275" s="9"/>
      <c r="BLY275" s="9"/>
      <c r="BLZ275" s="9"/>
      <c r="BMA275" s="9"/>
      <c r="BMB275" s="9"/>
      <c r="BMC275" s="9"/>
      <c r="BMD275" s="9"/>
      <c r="BME275" s="9"/>
      <c r="BMF275" s="9"/>
      <c r="BMG275" s="9"/>
      <c r="BMH275" s="9"/>
      <c r="BMI275" s="9"/>
      <c r="BMJ275" s="9"/>
      <c r="BMK275" s="9"/>
      <c r="BML275" s="9"/>
      <c r="BMM275" s="9"/>
      <c r="BMN275" s="9"/>
      <c r="BMO275" s="9"/>
      <c r="BMP275" s="9"/>
      <c r="BMQ275" s="9"/>
      <c r="BMR275" s="9"/>
      <c r="BMS275" s="9"/>
      <c r="BMT275" s="9"/>
      <c r="BMU275" s="9"/>
      <c r="BMV275" s="9"/>
      <c r="BMW275" s="9"/>
      <c r="BMX275" s="9"/>
      <c r="BMY275" s="9"/>
      <c r="BMZ275" s="9"/>
      <c r="BNA275" s="9"/>
      <c r="BNB275" s="9"/>
      <c r="BNC275" s="9"/>
      <c r="BND275" s="9"/>
      <c r="BNE275" s="9"/>
      <c r="BNF275" s="9"/>
      <c r="BNG275" s="9"/>
      <c r="BNH275" s="9"/>
      <c r="BNI275" s="9"/>
      <c r="BNJ275" s="9"/>
      <c r="BNK275" s="9"/>
      <c r="BNL275" s="9"/>
      <c r="BNM275" s="9"/>
      <c r="BNN275" s="9"/>
      <c r="BNO275" s="9"/>
      <c r="BNP275" s="9"/>
      <c r="BNQ275" s="9"/>
      <c r="BNR275" s="9"/>
      <c r="BNS275" s="9"/>
      <c r="BNT275" s="9"/>
      <c r="BNU275" s="9"/>
      <c r="BNV275" s="9"/>
      <c r="BNW275" s="9"/>
      <c r="BNX275" s="9"/>
      <c r="BNY275" s="9"/>
      <c r="BNZ275" s="9"/>
      <c r="BOA275" s="9"/>
      <c r="BOB275" s="9"/>
      <c r="BOC275" s="9"/>
      <c r="BOD275" s="9"/>
      <c r="BOE275" s="9"/>
      <c r="BOF275" s="9"/>
      <c r="BOG275" s="9"/>
      <c r="BOH275" s="9"/>
      <c r="BOI275" s="9"/>
      <c r="BOJ275" s="9"/>
      <c r="BOK275" s="9"/>
      <c r="BOL275" s="9"/>
      <c r="BOM275" s="9"/>
      <c r="BON275" s="9"/>
      <c r="BOO275" s="9"/>
      <c r="BOP275" s="9"/>
      <c r="BOQ275" s="9"/>
      <c r="BOR275" s="9"/>
      <c r="BOS275" s="9"/>
      <c r="BOT275" s="9"/>
      <c r="BOU275" s="9"/>
      <c r="BOV275" s="9"/>
      <c r="BOW275" s="9"/>
      <c r="BOX275" s="9"/>
      <c r="BOY275" s="9"/>
      <c r="BOZ275" s="9"/>
      <c r="BPA275" s="9"/>
      <c r="BPB275" s="9"/>
      <c r="BPC275" s="9"/>
      <c r="BPD275" s="9"/>
      <c r="BPE275" s="9"/>
      <c r="BPF275" s="9"/>
      <c r="BPG275" s="9"/>
      <c r="BPH275" s="9"/>
      <c r="BPI275" s="9"/>
      <c r="BPJ275" s="9"/>
      <c r="BPK275" s="9"/>
      <c r="BPL275" s="9"/>
      <c r="BPM275" s="9"/>
      <c r="BPN275" s="9"/>
      <c r="BPO275" s="9"/>
      <c r="BPP275" s="9"/>
      <c r="BPQ275" s="9"/>
      <c r="BPR275" s="9"/>
      <c r="BPS275" s="9"/>
      <c r="BPT275" s="9"/>
      <c r="BPU275" s="9"/>
      <c r="BPV275" s="9"/>
      <c r="BPW275" s="9"/>
      <c r="BPX275" s="9"/>
      <c r="BPY275" s="9"/>
      <c r="BPZ275" s="9"/>
      <c r="BQA275" s="9"/>
      <c r="BQB275" s="9"/>
      <c r="BQC275" s="9"/>
      <c r="BQD275" s="9"/>
      <c r="BQE275" s="9"/>
      <c r="BQF275" s="9"/>
      <c r="BQG275" s="9"/>
      <c r="BQH275" s="9"/>
      <c r="BQI275" s="9"/>
      <c r="BQJ275" s="9"/>
      <c r="BQK275" s="9"/>
      <c r="BQL275" s="9"/>
      <c r="BQM275" s="9"/>
      <c r="BQN275" s="9"/>
      <c r="BQO275" s="9"/>
      <c r="BQP275" s="9"/>
      <c r="BQQ275" s="9"/>
      <c r="BQR275" s="9"/>
      <c r="BQS275" s="9"/>
      <c r="BQT275" s="9"/>
      <c r="BQU275" s="9"/>
      <c r="BQV275" s="9"/>
      <c r="BQW275" s="9"/>
      <c r="BQX275" s="9"/>
      <c r="BQY275" s="9"/>
      <c r="BQZ275" s="9"/>
      <c r="BRA275" s="9"/>
      <c r="BRB275" s="9"/>
      <c r="BRC275" s="9"/>
      <c r="BRD275" s="9"/>
      <c r="BRE275" s="9"/>
      <c r="BRF275" s="9"/>
      <c r="BRG275" s="9"/>
      <c r="BRH275" s="9"/>
      <c r="BRI275" s="9"/>
      <c r="BRJ275" s="9"/>
      <c r="BRK275" s="9"/>
      <c r="BRL275" s="9"/>
      <c r="BRM275" s="9"/>
      <c r="BRN275" s="9"/>
      <c r="BRO275" s="9"/>
      <c r="BRP275" s="9"/>
      <c r="BRQ275" s="9"/>
      <c r="BRR275" s="9"/>
      <c r="BRS275" s="9"/>
      <c r="BRT275" s="9"/>
      <c r="BRU275" s="9"/>
      <c r="BRV275" s="9"/>
      <c r="BRW275" s="9"/>
      <c r="BRX275" s="9"/>
      <c r="BRY275" s="9"/>
      <c r="BRZ275" s="9"/>
      <c r="BSA275" s="9"/>
      <c r="BSB275" s="9"/>
      <c r="BSC275" s="9"/>
      <c r="BSD275" s="9"/>
      <c r="BSE275" s="9"/>
      <c r="BSF275" s="9"/>
      <c r="BSG275" s="9"/>
      <c r="BSH275" s="9"/>
      <c r="BSI275" s="9"/>
      <c r="BSJ275" s="9"/>
      <c r="BSK275" s="9"/>
      <c r="BSL275" s="9"/>
      <c r="BSM275" s="9"/>
      <c r="BSN275" s="9"/>
      <c r="BSO275" s="9"/>
      <c r="BSP275" s="9"/>
      <c r="BSQ275" s="9"/>
      <c r="BSR275" s="9"/>
      <c r="BSS275" s="9"/>
      <c r="BST275" s="9"/>
      <c r="BSU275" s="9"/>
      <c r="BSV275" s="9"/>
      <c r="BSW275" s="9"/>
      <c r="BSX275" s="9"/>
      <c r="BSY275" s="9"/>
      <c r="BSZ275" s="9"/>
      <c r="BTA275" s="9"/>
      <c r="BTB275" s="9"/>
      <c r="BTC275" s="9"/>
      <c r="BTD275" s="9"/>
      <c r="BTE275" s="9"/>
      <c r="BTF275" s="9"/>
      <c r="BTG275" s="9"/>
      <c r="BTH275" s="9"/>
      <c r="BTI275" s="9"/>
      <c r="BTJ275" s="9"/>
      <c r="BTK275" s="9"/>
      <c r="BTL275" s="9"/>
      <c r="BTM275" s="9"/>
      <c r="BTN275" s="9"/>
      <c r="BTO275" s="9"/>
      <c r="BTP275" s="9"/>
      <c r="BTQ275" s="9"/>
      <c r="BTR275" s="9"/>
      <c r="BTS275" s="9"/>
      <c r="BTT275" s="9"/>
      <c r="BTU275" s="9"/>
      <c r="BTV275" s="9"/>
      <c r="BTW275" s="9"/>
      <c r="BTX275" s="9"/>
      <c r="BTY275" s="9"/>
      <c r="BTZ275" s="9"/>
      <c r="BUA275" s="9"/>
      <c r="BUB275" s="9"/>
      <c r="BUC275" s="9"/>
      <c r="BUD275" s="9"/>
      <c r="BUE275" s="9"/>
      <c r="BUF275" s="9"/>
      <c r="BUG275" s="9"/>
      <c r="BUH275" s="9"/>
      <c r="BUI275" s="9"/>
      <c r="BUJ275" s="9"/>
      <c r="BUK275" s="9"/>
      <c r="BUL275" s="9"/>
      <c r="BUM275" s="9"/>
      <c r="BUN275" s="9"/>
      <c r="BUO275" s="9"/>
      <c r="BUP275" s="9"/>
      <c r="BUQ275" s="9"/>
      <c r="BUR275" s="9"/>
      <c r="BUS275" s="9"/>
      <c r="BUT275" s="9"/>
      <c r="BUU275" s="9"/>
      <c r="BUV275" s="9"/>
      <c r="BUW275" s="9"/>
      <c r="BUX275" s="9"/>
      <c r="BUY275" s="9"/>
      <c r="BUZ275" s="9"/>
      <c r="BVA275" s="9"/>
      <c r="BVB275" s="9"/>
      <c r="BVC275" s="9"/>
      <c r="BVD275" s="9"/>
      <c r="BVE275" s="9"/>
      <c r="BVF275" s="9"/>
      <c r="BVG275" s="9"/>
      <c r="BVH275" s="9"/>
      <c r="BVI275" s="9"/>
      <c r="BVJ275" s="9"/>
      <c r="BVK275" s="9"/>
      <c r="BVL275" s="9"/>
      <c r="BVM275" s="9"/>
      <c r="BVN275" s="9"/>
      <c r="BVO275" s="9"/>
      <c r="BVP275" s="9"/>
      <c r="BVQ275" s="9"/>
      <c r="BVR275" s="9"/>
      <c r="BVS275" s="9"/>
      <c r="BVT275" s="9"/>
      <c r="BVU275" s="9"/>
      <c r="BVV275" s="9"/>
      <c r="BVW275" s="9"/>
      <c r="BVX275" s="9"/>
      <c r="BVY275" s="9"/>
      <c r="BVZ275" s="9"/>
      <c r="BWA275" s="9"/>
      <c r="BWB275" s="9"/>
      <c r="BWC275" s="9"/>
      <c r="BWD275" s="9"/>
      <c r="BWE275" s="9"/>
      <c r="BWF275" s="9"/>
      <c r="BWG275" s="9"/>
      <c r="BWH275" s="9"/>
      <c r="BWI275" s="9"/>
      <c r="BWJ275" s="9"/>
      <c r="BWK275" s="9"/>
      <c r="BWL275" s="9"/>
      <c r="BWM275" s="9"/>
      <c r="BWN275" s="9"/>
      <c r="BWO275" s="9"/>
      <c r="BWP275" s="9"/>
      <c r="BWQ275" s="9"/>
      <c r="BWR275" s="9"/>
      <c r="BWS275" s="9"/>
      <c r="BWT275" s="9"/>
      <c r="BWU275" s="9"/>
      <c r="BWV275" s="9"/>
      <c r="BWW275" s="9"/>
      <c r="BWX275" s="9"/>
      <c r="BWY275" s="9"/>
      <c r="BWZ275" s="9"/>
      <c r="BXA275" s="9"/>
      <c r="BXB275" s="9"/>
      <c r="BXC275" s="9"/>
      <c r="BXD275" s="9"/>
    </row>
    <row r="276" ht="14.25" customHeight="1">
      <c r="A276" s="9">
        <v>2.0</v>
      </c>
      <c r="B276" s="9" t="s">
        <v>11947</v>
      </c>
      <c r="C276" s="9" t="s">
        <v>11948</v>
      </c>
      <c r="D276" s="9" t="s">
        <v>11948</v>
      </c>
      <c r="E276" s="9"/>
      <c r="F276" s="9">
        <v>36.0</v>
      </c>
      <c r="G276" s="9" t="s">
        <v>14163</v>
      </c>
      <c r="H276" s="9"/>
      <c r="I276" s="9"/>
      <c r="J276" s="9"/>
      <c r="K276" s="9"/>
      <c r="L276" s="9">
        <v>36.0</v>
      </c>
      <c r="M276" s="9"/>
      <c r="N276" s="9"/>
      <c r="O276" s="9"/>
      <c r="P276" s="9">
        <v>0.0</v>
      </c>
      <c r="Q276" s="9" t="s">
        <v>14164</v>
      </c>
      <c r="R276" s="9"/>
      <c r="S276" s="9" t="s">
        <v>3675</v>
      </c>
      <c r="T276" s="9" t="s">
        <v>14165</v>
      </c>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c r="DA276" s="9"/>
      <c r="DB276" s="9"/>
      <c r="DC276" s="9"/>
      <c r="DD276" s="9"/>
      <c r="DE276" s="9"/>
      <c r="DF276" s="9"/>
      <c r="DG276" s="9"/>
      <c r="DH276" s="9"/>
      <c r="DI276" s="9"/>
      <c r="DJ276" s="9"/>
      <c r="DK276" s="9"/>
      <c r="DL276" s="9"/>
      <c r="DM276" s="9"/>
      <c r="DN276" s="9"/>
      <c r="DO276" s="9"/>
      <c r="DP276" s="9"/>
      <c r="DQ276" s="9"/>
      <c r="DR276" s="9"/>
      <c r="DS276" s="9"/>
      <c r="DT276" s="9"/>
      <c r="DU276" s="9"/>
      <c r="DV276" s="9"/>
      <c r="DW276" s="9"/>
      <c r="DX276" s="9"/>
      <c r="DY276" s="9"/>
      <c r="DZ276" s="9"/>
      <c r="EA276" s="9"/>
      <c r="EB276" s="9"/>
      <c r="EC276" s="9"/>
      <c r="ED276" s="9"/>
      <c r="EE276" s="9"/>
      <c r="EF276" s="9"/>
      <c r="EG276" s="9"/>
      <c r="EH276" s="9"/>
      <c r="EI276" s="9"/>
      <c r="EJ276" s="9"/>
      <c r="EK276" s="9"/>
      <c r="EL276" s="9"/>
      <c r="EM276" s="9"/>
      <c r="EN276" s="9"/>
      <c r="EO276" s="9"/>
      <c r="EP276" s="9"/>
      <c r="EQ276" s="9"/>
      <c r="ER276" s="9"/>
      <c r="ES276" s="9"/>
      <c r="ET276" s="9"/>
      <c r="EU276" s="9"/>
      <c r="EV276" s="9"/>
      <c r="EW276" s="9"/>
      <c r="EX276" s="9"/>
      <c r="EY276" s="9"/>
      <c r="EZ276" s="9"/>
      <c r="FA276" s="9"/>
      <c r="FB276" s="9"/>
      <c r="FC276" s="9"/>
      <c r="FD276" s="9"/>
      <c r="FE276" s="9"/>
      <c r="FF276" s="9"/>
      <c r="FG276" s="9"/>
      <c r="FH276" s="9"/>
      <c r="FI276" s="9"/>
      <c r="FJ276" s="9"/>
      <c r="FK276" s="9"/>
      <c r="FL276" s="9"/>
      <c r="FM276" s="9"/>
      <c r="FN276" s="9"/>
      <c r="FO276" s="9"/>
      <c r="FP276" s="9"/>
      <c r="FQ276" s="9"/>
      <c r="FR276" s="9"/>
      <c r="FS276" s="9"/>
      <c r="FT276" s="9"/>
      <c r="FU276" s="9"/>
      <c r="FV276" s="9"/>
      <c r="FW276" s="9"/>
      <c r="FX276" s="9"/>
      <c r="FY276" s="9"/>
      <c r="FZ276" s="9"/>
      <c r="GA276" s="9"/>
      <c r="GB276" s="9"/>
      <c r="GC276" s="9"/>
      <c r="GD276" s="9"/>
      <c r="GE276" s="9"/>
      <c r="GF276" s="9"/>
      <c r="GG276" s="9"/>
      <c r="GH276" s="9"/>
      <c r="GI276" s="9"/>
      <c r="GJ276" s="9"/>
      <c r="GK276" s="9"/>
      <c r="GL276" s="9"/>
      <c r="GM276" s="9"/>
      <c r="GN276" s="9"/>
      <c r="GO276" s="9"/>
      <c r="GP276" s="9"/>
      <c r="GQ276" s="9"/>
      <c r="GR276" s="9"/>
      <c r="GS276" s="9"/>
      <c r="GT276" s="9"/>
      <c r="GU276" s="9"/>
      <c r="GV276" s="9"/>
      <c r="GW276" s="9"/>
      <c r="GX276" s="9"/>
      <c r="GY276" s="9"/>
      <c r="GZ276" s="9"/>
      <c r="HA276" s="9"/>
      <c r="HB276" s="9"/>
      <c r="HC276" s="9"/>
      <c r="HD276" s="9"/>
      <c r="HE276" s="9"/>
      <c r="HF276" s="9"/>
      <c r="HG276" s="9"/>
      <c r="HH276" s="9"/>
      <c r="HI276" s="9"/>
      <c r="HJ276" s="9"/>
      <c r="HK276" s="9"/>
      <c r="HL276" s="9"/>
      <c r="HM276" s="9"/>
      <c r="HN276" s="9"/>
      <c r="HO276" s="9"/>
      <c r="HP276" s="9"/>
      <c r="HQ276" s="9"/>
      <c r="HR276" s="9"/>
      <c r="HS276" s="9"/>
      <c r="HT276" s="9"/>
      <c r="HU276" s="9"/>
      <c r="HV276" s="9"/>
      <c r="HW276" s="9"/>
      <c r="HX276" s="9"/>
      <c r="HY276" s="9"/>
      <c r="HZ276" s="9"/>
      <c r="IA276" s="9"/>
      <c r="IB276" s="9"/>
      <c r="IC276" s="9"/>
      <c r="ID276" s="9"/>
      <c r="IE276" s="9"/>
      <c r="IF276" s="9"/>
      <c r="IG276" s="9"/>
      <c r="IH276" s="9"/>
      <c r="II276" s="9"/>
      <c r="IJ276" s="9"/>
      <c r="IK276" s="9"/>
      <c r="IL276" s="9"/>
      <c r="IM276" s="9"/>
      <c r="IN276" s="9"/>
      <c r="IO276" s="9"/>
      <c r="IP276" s="9"/>
      <c r="IQ276" s="9"/>
      <c r="IR276" s="9"/>
      <c r="IS276" s="9"/>
      <c r="IT276" s="9"/>
      <c r="IU276" s="9"/>
      <c r="IV276" s="9"/>
      <c r="IW276" s="9"/>
      <c r="IX276" s="9"/>
      <c r="IY276" s="9"/>
      <c r="IZ276" s="9"/>
      <c r="JA276" s="9"/>
      <c r="JB276" s="9"/>
      <c r="JC276" s="9"/>
      <c r="JD276" s="9"/>
      <c r="JE276" s="9"/>
      <c r="JF276" s="9"/>
      <c r="JG276" s="9"/>
      <c r="JH276" s="9"/>
      <c r="JI276" s="9"/>
      <c r="JJ276" s="9"/>
      <c r="JK276" s="9"/>
      <c r="JL276" s="9"/>
      <c r="JM276" s="9"/>
      <c r="JN276" s="9"/>
      <c r="JO276" s="9"/>
      <c r="JP276" s="9"/>
      <c r="JQ276" s="9"/>
      <c r="JR276" s="9"/>
      <c r="JS276" s="9"/>
      <c r="JT276" s="9"/>
      <c r="JU276" s="9"/>
      <c r="JV276" s="9"/>
      <c r="JW276" s="9"/>
      <c r="JX276" s="9"/>
      <c r="JY276" s="9"/>
      <c r="JZ276" s="9"/>
      <c r="KA276" s="9"/>
      <c r="KB276" s="9"/>
      <c r="KC276" s="9"/>
      <c r="KD276" s="9"/>
      <c r="KE276" s="9"/>
      <c r="KF276" s="9"/>
      <c r="KG276" s="9"/>
      <c r="KH276" s="9"/>
      <c r="KI276" s="9"/>
      <c r="KJ276" s="9"/>
      <c r="KK276" s="9"/>
      <c r="KL276" s="9"/>
      <c r="KM276" s="9"/>
      <c r="KN276" s="9"/>
      <c r="KO276" s="9"/>
      <c r="KP276" s="9"/>
      <c r="KQ276" s="9"/>
      <c r="KR276" s="9"/>
      <c r="KS276" s="9"/>
      <c r="KT276" s="9"/>
      <c r="KU276" s="9"/>
      <c r="KV276" s="9"/>
      <c r="KW276" s="9"/>
      <c r="KX276" s="9"/>
      <c r="KY276" s="9"/>
      <c r="KZ276" s="9"/>
      <c r="LA276" s="9"/>
      <c r="LB276" s="9"/>
      <c r="LC276" s="9"/>
      <c r="LD276" s="9"/>
      <c r="LE276" s="9"/>
      <c r="LF276" s="9"/>
      <c r="LG276" s="9"/>
      <c r="LH276" s="9"/>
      <c r="LI276" s="9"/>
      <c r="LJ276" s="9"/>
      <c r="LK276" s="9"/>
      <c r="LL276" s="9"/>
      <c r="LM276" s="9"/>
      <c r="LN276" s="9"/>
      <c r="LO276" s="9"/>
      <c r="LP276" s="9"/>
      <c r="LQ276" s="9"/>
      <c r="LR276" s="9"/>
      <c r="LS276" s="9"/>
      <c r="LT276" s="9"/>
      <c r="LU276" s="9"/>
      <c r="LV276" s="9"/>
      <c r="LW276" s="9"/>
      <c r="LX276" s="9"/>
      <c r="LY276" s="9"/>
      <c r="LZ276" s="9"/>
      <c r="MA276" s="9"/>
      <c r="MB276" s="9"/>
      <c r="MC276" s="9"/>
      <c r="MD276" s="9"/>
      <c r="ME276" s="9"/>
      <c r="MF276" s="9"/>
      <c r="MG276" s="9"/>
      <c r="MH276" s="9"/>
      <c r="MI276" s="9"/>
      <c r="MJ276" s="9"/>
      <c r="MK276" s="9"/>
      <c r="ML276" s="9"/>
      <c r="MM276" s="9"/>
      <c r="MN276" s="9"/>
      <c r="MO276" s="9"/>
      <c r="MP276" s="9"/>
      <c r="MQ276" s="9"/>
      <c r="MR276" s="9"/>
      <c r="MS276" s="9"/>
      <c r="MT276" s="9"/>
      <c r="MU276" s="9"/>
      <c r="MV276" s="9"/>
      <c r="MW276" s="9"/>
      <c r="MX276" s="9"/>
      <c r="MY276" s="9"/>
      <c r="MZ276" s="9"/>
      <c r="NA276" s="9"/>
      <c r="NB276" s="9"/>
      <c r="NC276" s="9"/>
      <c r="ND276" s="9"/>
      <c r="NE276" s="9"/>
      <c r="NF276" s="9"/>
      <c r="NG276" s="9"/>
      <c r="NH276" s="9"/>
      <c r="NI276" s="9"/>
      <c r="NJ276" s="9"/>
      <c r="NK276" s="9"/>
      <c r="NL276" s="9"/>
      <c r="NM276" s="9"/>
      <c r="NN276" s="9"/>
      <c r="NO276" s="9"/>
      <c r="NP276" s="9"/>
      <c r="NQ276" s="9"/>
      <c r="NR276" s="9"/>
      <c r="NS276" s="9"/>
      <c r="NT276" s="9"/>
      <c r="NU276" s="9"/>
      <c r="NV276" s="9"/>
      <c r="NW276" s="9"/>
      <c r="NX276" s="9"/>
      <c r="NY276" s="9"/>
      <c r="NZ276" s="9"/>
      <c r="OA276" s="9"/>
      <c r="OB276" s="9"/>
      <c r="OC276" s="9"/>
      <c r="OD276" s="9"/>
      <c r="OE276" s="9"/>
      <c r="OF276" s="9"/>
      <c r="OG276" s="9"/>
      <c r="OH276" s="9"/>
      <c r="OI276" s="9"/>
      <c r="OJ276" s="9"/>
      <c r="OK276" s="9"/>
      <c r="OL276" s="9"/>
      <c r="OM276" s="9"/>
      <c r="ON276" s="9"/>
      <c r="OO276" s="9"/>
      <c r="OP276" s="9"/>
      <c r="OQ276" s="9"/>
      <c r="OR276" s="9"/>
      <c r="OS276" s="9"/>
      <c r="OT276" s="9"/>
      <c r="OU276" s="9"/>
      <c r="OV276" s="9"/>
      <c r="OW276" s="9"/>
      <c r="OX276" s="9"/>
      <c r="OY276" s="9"/>
      <c r="OZ276" s="9"/>
      <c r="PA276" s="9"/>
      <c r="PB276" s="9"/>
      <c r="PC276" s="9"/>
      <c r="PD276" s="9"/>
      <c r="PE276" s="9"/>
      <c r="PF276" s="9"/>
      <c r="PG276" s="9"/>
      <c r="PH276" s="9"/>
      <c r="PI276" s="9"/>
      <c r="PJ276" s="9"/>
      <c r="PK276" s="9"/>
      <c r="PL276" s="9"/>
      <c r="PM276" s="9"/>
      <c r="PN276" s="9"/>
      <c r="PO276" s="9"/>
      <c r="PP276" s="9"/>
      <c r="PQ276" s="9"/>
      <c r="PR276" s="9"/>
      <c r="PS276" s="9"/>
      <c r="PT276" s="9"/>
      <c r="PU276" s="9"/>
      <c r="PV276" s="9"/>
      <c r="PW276" s="9"/>
      <c r="PX276" s="9"/>
      <c r="PY276" s="9"/>
      <c r="PZ276" s="9"/>
      <c r="QA276" s="9"/>
      <c r="QB276" s="9"/>
      <c r="QC276" s="9"/>
      <c r="QD276" s="9"/>
      <c r="QE276" s="9"/>
      <c r="QF276" s="9"/>
      <c r="QG276" s="9"/>
      <c r="QH276" s="9"/>
      <c r="QI276" s="9"/>
      <c r="QJ276" s="9"/>
      <c r="QK276" s="9"/>
      <c r="QL276" s="9"/>
      <c r="QM276" s="9"/>
      <c r="QN276" s="9"/>
      <c r="QO276" s="9"/>
      <c r="QP276" s="9"/>
      <c r="QQ276" s="9"/>
      <c r="QR276" s="9"/>
      <c r="QS276" s="9"/>
      <c r="QT276" s="9"/>
      <c r="QU276" s="9"/>
      <c r="QV276" s="9"/>
      <c r="QW276" s="9"/>
      <c r="QX276" s="9"/>
      <c r="QY276" s="9"/>
      <c r="QZ276" s="9"/>
      <c r="RA276" s="9"/>
      <c r="RB276" s="9"/>
      <c r="RC276" s="9"/>
      <c r="RD276" s="9"/>
      <c r="RE276" s="9"/>
      <c r="RF276" s="9"/>
      <c r="RG276" s="9"/>
      <c r="RH276" s="9"/>
      <c r="RI276" s="9"/>
      <c r="RJ276" s="9"/>
      <c r="RK276" s="9"/>
      <c r="RL276" s="9"/>
      <c r="RM276" s="9"/>
      <c r="RN276" s="9"/>
      <c r="RO276" s="9"/>
      <c r="RP276" s="9"/>
      <c r="RQ276" s="9"/>
      <c r="RR276" s="9"/>
      <c r="RS276" s="9"/>
      <c r="RT276" s="9"/>
      <c r="RU276" s="9"/>
      <c r="RV276" s="9"/>
      <c r="RW276" s="9"/>
      <c r="RX276" s="9"/>
      <c r="RY276" s="9"/>
      <c r="RZ276" s="9"/>
      <c r="SA276" s="9"/>
      <c r="SB276" s="9"/>
      <c r="SC276" s="9"/>
      <c r="SD276" s="9"/>
      <c r="SE276" s="9"/>
      <c r="SF276" s="9"/>
      <c r="SG276" s="9"/>
      <c r="SH276" s="9"/>
      <c r="SI276" s="9"/>
      <c r="SJ276" s="9"/>
      <c r="SK276" s="9"/>
      <c r="SL276" s="9"/>
      <c r="SM276" s="9"/>
      <c r="SN276" s="9"/>
      <c r="SO276" s="9"/>
      <c r="SP276" s="9"/>
      <c r="SQ276" s="9"/>
      <c r="SR276" s="9"/>
      <c r="SS276" s="9"/>
      <c r="ST276" s="9"/>
      <c r="SU276" s="9"/>
      <c r="SV276" s="9"/>
      <c r="SW276" s="9"/>
      <c r="SX276" s="9"/>
      <c r="SY276" s="9"/>
      <c r="SZ276" s="9"/>
      <c r="TA276" s="9"/>
      <c r="TB276" s="9"/>
      <c r="TC276" s="9"/>
      <c r="TD276" s="9"/>
      <c r="TE276" s="9"/>
      <c r="TF276" s="9"/>
      <c r="TG276" s="9"/>
      <c r="TH276" s="9"/>
      <c r="TI276" s="9"/>
      <c r="TJ276" s="9"/>
      <c r="TK276" s="9"/>
      <c r="TL276" s="9"/>
      <c r="TM276" s="9"/>
      <c r="TN276" s="9"/>
      <c r="TO276" s="9"/>
      <c r="ANB276" s="9"/>
      <c r="ANC276" s="9"/>
      <c r="AND276" s="9"/>
      <c r="ANE276" s="9"/>
      <c r="ANF276" s="9"/>
      <c r="ANG276" s="9"/>
      <c r="ANH276" s="9"/>
      <c r="ANI276" s="9"/>
      <c r="ANJ276" s="9"/>
      <c r="ANK276" s="9"/>
      <c r="ANL276" s="9"/>
      <c r="ANM276" s="9"/>
      <c r="ANN276" s="9"/>
      <c r="ANO276" s="9"/>
      <c r="ANP276" s="9"/>
      <c r="ANQ276" s="9"/>
      <c r="ANR276" s="9"/>
      <c r="ANS276" s="9"/>
      <c r="ANT276" s="9"/>
      <c r="ANU276" s="9"/>
      <c r="ANV276" s="9"/>
      <c r="ANW276" s="9"/>
      <c r="ANX276" s="9"/>
      <c r="ANY276" s="9"/>
      <c r="ANZ276" s="9"/>
      <c r="AOA276" s="9"/>
      <c r="AOB276" s="9"/>
      <c r="AOC276" s="9"/>
      <c r="AOD276" s="9"/>
      <c r="AOE276" s="9"/>
      <c r="AOF276" s="9"/>
      <c r="AOG276" s="9"/>
      <c r="AOH276" s="9"/>
      <c r="AOI276" s="9"/>
      <c r="AOJ276" s="9"/>
      <c r="AOK276" s="9"/>
      <c r="AOL276" s="9"/>
      <c r="AOM276" s="9"/>
      <c r="AON276" s="9"/>
      <c r="AOO276" s="9"/>
      <c r="AOP276" s="9"/>
      <c r="AOQ276" s="9"/>
      <c r="AOR276" s="9"/>
      <c r="AOS276" s="9"/>
      <c r="AOT276" s="9"/>
      <c r="AOU276" s="9"/>
      <c r="AOV276" s="9"/>
      <c r="AOW276" s="9"/>
      <c r="AOX276" s="9"/>
      <c r="AOY276" s="9"/>
      <c r="AOZ276" s="9"/>
      <c r="APA276" s="9"/>
      <c r="APB276" s="9"/>
      <c r="APC276" s="9"/>
      <c r="APD276" s="9"/>
      <c r="APE276" s="9"/>
      <c r="APF276" s="9"/>
      <c r="APG276" s="9"/>
      <c r="APH276" s="9"/>
      <c r="API276" s="9"/>
      <c r="APJ276" s="9"/>
      <c r="APK276" s="9"/>
      <c r="APL276" s="9"/>
      <c r="APM276" s="9"/>
      <c r="APN276" s="9"/>
      <c r="APO276" s="9"/>
      <c r="APP276" s="9"/>
      <c r="APQ276" s="9"/>
      <c r="APR276" s="9"/>
      <c r="APS276" s="9"/>
      <c r="APT276" s="9"/>
      <c r="APU276" s="9"/>
      <c r="APV276" s="9"/>
      <c r="APW276" s="9"/>
      <c r="APX276" s="9"/>
      <c r="APY276" s="9"/>
      <c r="APZ276" s="9"/>
      <c r="AQA276" s="9"/>
      <c r="AQB276" s="9"/>
      <c r="AQC276" s="9"/>
      <c r="AQD276" s="9"/>
      <c r="AQE276" s="9"/>
      <c r="AQF276" s="9"/>
      <c r="AQG276" s="9"/>
      <c r="AQH276" s="9"/>
      <c r="AQI276" s="9"/>
      <c r="AQJ276" s="9"/>
      <c r="AQK276" s="9"/>
      <c r="AQL276" s="9"/>
      <c r="AQM276" s="9"/>
      <c r="AQN276" s="9"/>
      <c r="AQO276" s="9"/>
      <c r="AQP276" s="9"/>
      <c r="AQQ276" s="9"/>
      <c r="AQR276" s="9"/>
      <c r="AQS276" s="9"/>
      <c r="AQT276" s="9"/>
      <c r="AQU276" s="9"/>
      <c r="AQV276" s="9"/>
      <c r="AQW276" s="9"/>
      <c r="AQX276" s="9"/>
      <c r="AQY276" s="9"/>
      <c r="AQZ276" s="9"/>
      <c r="ARA276" s="9"/>
      <c r="ARB276" s="9"/>
      <c r="ARC276" s="9"/>
      <c r="ARD276" s="9"/>
      <c r="ARE276" s="9"/>
      <c r="ARF276" s="9"/>
      <c r="ARG276" s="9"/>
      <c r="ARH276" s="9"/>
      <c r="ARI276" s="9"/>
      <c r="ARJ276" s="9"/>
      <c r="ARK276" s="9"/>
      <c r="ARL276" s="9"/>
      <c r="ARM276" s="9"/>
      <c r="ARN276" s="9"/>
      <c r="ARO276" s="9"/>
      <c r="ARP276" s="9"/>
      <c r="ARQ276" s="9"/>
      <c r="ARR276" s="9"/>
      <c r="ARS276" s="9"/>
      <c r="ART276" s="9"/>
      <c r="ARU276" s="9"/>
      <c r="ARV276" s="9"/>
      <c r="ARW276" s="9"/>
      <c r="ARX276" s="9"/>
      <c r="ARY276" s="9"/>
      <c r="ARZ276" s="9"/>
      <c r="ASA276" s="9"/>
      <c r="ASB276" s="9"/>
      <c r="ASC276" s="9"/>
      <c r="ASD276" s="9"/>
      <c r="ASE276" s="9"/>
      <c r="ASF276" s="9"/>
      <c r="ASG276" s="9"/>
      <c r="ASH276" s="9"/>
      <c r="ASI276" s="9"/>
      <c r="ASJ276" s="9"/>
      <c r="ASK276" s="9"/>
      <c r="ASL276" s="9"/>
      <c r="ASM276" s="9"/>
      <c r="ASN276" s="9"/>
      <c r="ASO276" s="9"/>
      <c r="ASP276" s="9"/>
      <c r="ASQ276" s="9"/>
      <c r="ASR276" s="9"/>
      <c r="ASS276" s="9"/>
      <c r="AST276" s="9"/>
      <c r="ASU276" s="9"/>
      <c r="ASV276" s="9"/>
      <c r="ASW276" s="9"/>
      <c r="ASX276" s="9"/>
      <c r="ASY276" s="9"/>
      <c r="ASZ276" s="9"/>
      <c r="ATA276" s="9"/>
      <c r="ATB276" s="9"/>
      <c r="ATC276" s="9"/>
      <c r="ATD276" s="9"/>
      <c r="ATE276" s="9"/>
      <c r="ATF276" s="9"/>
      <c r="ATG276" s="9"/>
      <c r="ATH276" s="9"/>
      <c r="ATI276" s="9"/>
      <c r="ATJ276" s="9"/>
      <c r="ATK276" s="9"/>
      <c r="ATL276" s="9"/>
      <c r="ATM276" s="9"/>
      <c r="ATN276" s="9"/>
      <c r="ATO276" s="9"/>
      <c r="ATP276" s="9"/>
      <c r="ATQ276" s="9"/>
      <c r="ATR276" s="9"/>
      <c r="ATS276" s="9"/>
      <c r="ATT276" s="9"/>
      <c r="ATU276" s="9"/>
      <c r="ATV276" s="9"/>
      <c r="ATW276" s="9"/>
      <c r="ATX276" s="9"/>
      <c r="ATY276" s="9"/>
      <c r="ATZ276" s="9"/>
      <c r="AUA276" s="9"/>
      <c r="AUB276" s="9"/>
      <c r="AUC276" s="9"/>
      <c r="AUD276" s="9"/>
      <c r="AUE276" s="9"/>
      <c r="AUF276" s="9"/>
      <c r="AUG276" s="9"/>
      <c r="AUH276" s="9"/>
      <c r="AUI276" s="9"/>
      <c r="AUJ276" s="9"/>
      <c r="AUK276" s="9"/>
      <c r="AUL276" s="9"/>
      <c r="AUM276" s="9"/>
      <c r="AUN276" s="9"/>
      <c r="AUO276" s="9"/>
      <c r="AUP276" s="9"/>
      <c r="AUQ276" s="9"/>
      <c r="AUR276" s="9"/>
      <c r="AUS276" s="9"/>
      <c r="AUT276" s="9"/>
      <c r="AUU276" s="9"/>
      <c r="AUV276" s="9"/>
      <c r="AUW276" s="9"/>
      <c r="AUX276" s="9"/>
      <c r="AUY276" s="9"/>
      <c r="AUZ276" s="9"/>
      <c r="AVA276" s="9"/>
      <c r="AVB276" s="9"/>
      <c r="AVC276" s="9"/>
      <c r="AVD276" s="9"/>
      <c r="AVE276" s="9"/>
      <c r="AVF276" s="9"/>
      <c r="AVG276" s="9"/>
      <c r="AVH276" s="9"/>
      <c r="AVI276" s="9"/>
      <c r="AVJ276" s="9"/>
      <c r="AVK276" s="9"/>
      <c r="AVL276" s="9"/>
      <c r="AVM276" s="9"/>
      <c r="AVN276" s="9"/>
      <c r="AVO276" s="9"/>
      <c r="AVP276" s="9"/>
      <c r="AVQ276" s="9"/>
      <c r="AVR276" s="9"/>
      <c r="AVS276" s="9"/>
      <c r="AVT276" s="9"/>
      <c r="AVU276" s="9"/>
      <c r="AVV276" s="9"/>
      <c r="AVW276" s="9"/>
      <c r="AVX276" s="9"/>
      <c r="AVY276" s="9"/>
      <c r="AVZ276" s="9"/>
      <c r="AWA276" s="9"/>
      <c r="AWB276" s="9"/>
      <c r="AWC276" s="9"/>
      <c r="AWD276" s="9"/>
      <c r="AWE276" s="9"/>
      <c r="AWF276" s="9"/>
      <c r="AWG276" s="9"/>
      <c r="AWH276" s="9"/>
      <c r="AWI276" s="9"/>
      <c r="AWJ276" s="9"/>
      <c r="AWK276" s="9"/>
      <c r="AWL276" s="9"/>
      <c r="AWM276" s="9"/>
      <c r="AWN276" s="9"/>
      <c r="AWO276" s="9"/>
      <c r="AWP276" s="9"/>
      <c r="AWQ276" s="9"/>
      <c r="AWR276" s="9"/>
      <c r="AWS276" s="9"/>
      <c r="AWT276" s="9"/>
      <c r="AWU276" s="9"/>
      <c r="AWV276" s="9"/>
      <c r="AWW276" s="9"/>
      <c r="AWX276" s="9"/>
      <c r="AWY276" s="9" t="s">
        <v>14166</v>
      </c>
      <c r="AWZ276" s="9"/>
      <c r="AXA276" s="9"/>
      <c r="AXB276" s="9"/>
      <c r="AXC276" s="9"/>
      <c r="AXD276" s="9"/>
      <c r="AXE276" s="9"/>
      <c r="AXF276" s="9"/>
      <c r="AXG276" s="9"/>
      <c r="AXH276" s="9"/>
      <c r="AXI276" s="9"/>
      <c r="AXJ276" s="9"/>
      <c r="AXK276" s="9"/>
      <c r="AXL276" s="9"/>
      <c r="AXM276" s="9"/>
      <c r="AXN276" s="9"/>
      <c r="AXO276" s="9"/>
      <c r="AXP276" s="9"/>
      <c r="AXQ276" s="9"/>
      <c r="AXR276" s="9"/>
      <c r="AXS276" s="9"/>
      <c r="AXT276" s="9"/>
      <c r="AXU276" s="9"/>
      <c r="AXV276" s="9"/>
      <c r="AXW276" s="9"/>
      <c r="AXX276" s="9"/>
      <c r="AXY276" s="9"/>
      <c r="AXZ276" s="9"/>
      <c r="AYA276" s="9"/>
      <c r="AYB276" s="9"/>
      <c r="AYC276" s="9"/>
      <c r="AYD276" s="9"/>
      <c r="AYE276" s="9"/>
      <c r="AYF276" s="9"/>
      <c r="AYG276" s="9"/>
      <c r="AYH276" s="9" t="s">
        <v>14167</v>
      </c>
      <c r="AYI276" s="9"/>
      <c r="AYJ276" s="9"/>
      <c r="AYK276" s="9"/>
      <c r="AYL276" s="9"/>
      <c r="AYM276" s="9"/>
      <c r="AYN276" s="9"/>
      <c r="AYO276" s="9"/>
      <c r="AYP276" s="9"/>
      <c r="AYQ276" s="9"/>
      <c r="AYR276" s="9"/>
      <c r="AYS276" s="9"/>
      <c r="AYT276" s="9"/>
      <c r="AYU276" s="9"/>
      <c r="AYV276" s="9"/>
      <c r="AYW276" s="9"/>
      <c r="AYX276" s="9"/>
      <c r="AYY276" s="9" t="s">
        <v>5691</v>
      </c>
      <c r="AYZ276" s="9" t="s">
        <v>5691</v>
      </c>
      <c r="AZA276" s="9"/>
      <c r="AZB276" s="9"/>
      <c r="AZC276" s="9"/>
      <c r="AZD276" s="9"/>
      <c r="AZE276" s="9"/>
      <c r="AZF276" s="9"/>
      <c r="AZG276" s="9"/>
      <c r="AZH276" s="9"/>
      <c r="AZI276" s="9"/>
      <c r="AZJ276" s="9"/>
      <c r="AZK276" s="9"/>
      <c r="AZL276" s="9"/>
      <c r="AZM276" s="9"/>
      <c r="AZN276" s="9"/>
      <c r="AZO276" s="9"/>
      <c r="AZP276" s="9"/>
      <c r="AZQ276" s="9"/>
      <c r="AZR276" s="9"/>
      <c r="AZS276" s="9"/>
      <c r="AZT276" s="9"/>
      <c r="AZU276" s="9"/>
      <c r="AZV276" s="9"/>
      <c r="AZW276" s="9"/>
      <c r="AZX276" s="9"/>
      <c r="AZY276" s="9"/>
      <c r="AZZ276" s="9"/>
      <c r="BAA276" s="9"/>
      <c r="BAB276" s="9"/>
      <c r="BAC276" s="9"/>
      <c r="BAD276" s="9"/>
      <c r="BAE276" s="9"/>
      <c r="BAF276" s="9"/>
      <c r="BAG276" s="9"/>
      <c r="BAH276" s="9"/>
      <c r="BAI276" s="9"/>
      <c r="BAJ276" s="9"/>
      <c r="BAK276" s="9" t="s">
        <v>14168</v>
      </c>
      <c r="BAL276" s="9"/>
      <c r="BAM276" s="9"/>
      <c r="BAN276" s="9"/>
      <c r="BAO276" s="9"/>
      <c r="BAP276" s="9"/>
      <c r="BAQ276" s="9"/>
      <c r="BAR276" s="9">
        <v>590.0</v>
      </c>
      <c r="BAS276" s="9" t="s">
        <v>14169</v>
      </c>
      <c r="BAT276" s="9">
        <v>590.0</v>
      </c>
      <c r="BAU276" s="9"/>
      <c r="BAV276" s="9"/>
      <c r="BAW276" s="9"/>
      <c r="BAX276" s="9"/>
      <c r="BAY276" s="9"/>
      <c r="BAZ276" s="9"/>
      <c r="BBA276" s="9"/>
      <c r="BBB276" s="9"/>
      <c r="BBC276" s="9"/>
      <c r="BBD276" s="9"/>
      <c r="BBE276" s="9"/>
      <c r="BBF276" s="9"/>
      <c r="BBG276" s="9"/>
      <c r="BBH276" s="9"/>
      <c r="BBI276" s="9" t="s">
        <v>5718</v>
      </c>
      <c r="BBJ276" s="9"/>
      <c r="BBK276" s="9"/>
      <c r="BBL276" s="9"/>
      <c r="BBM276" s="9"/>
      <c r="BBN276" s="9"/>
      <c r="BBO276" s="9"/>
      <c r="BBP276" s="9"/>
      <c r="BBQ276" s="9"/>
      <c r="BBR276" s="9"/>
      <c r="BBS276" s="9"/>
      <c r="BBT276" s="9"/>
      <c r="BBU276" s="9"/>
      <c r="BBV276" s="9"/>
      <c r="BBW276" s="9"/>
      <c r="BBX276" s="9"/>
      <c r="BBY276" s="9"/>
      <c r="BBZ276" s="9"/>
      <c r="BCA276" s="9"/>
      <c r="BCB276" s="9" t="s">
        <v>5707</v>
      </c>
      <c r="BCC276" s="9"/>
      <c r="BCD276" s="9"/>
      <c r="BCE276" s="9"/>
      <c r="BCF276" s="9" t="s">
        <v>5720</v>
      </c>
      <c r="BCG276" s="9" t="s">
        <v>14170</v>
      </c>
      <c r="BCH276" s="9"/>
      <c r="BCI276" s="9"/>
      <c r="BCJ276" s="9"/>
      <c r="BCK276" s="9"/>
      <c r="BCL276" s="9"/>
      <c r="BCM276" s="9"/>
      <c r="BCN276" s="9"/>
      <c r="BCO276" s="9"/>
      <c r="BCP276" s="9"/>
      <c r="BCQ276" s="9"/>
      <c r="BCR276" s="9"/>
      <c r="BCS276" s="9"/>
      <c r="BCT276" s="9"/>
      <c r="BCU276" s="9"/>
      <c r="BCV276" s="9"/>
      <c r="BCW276" s="9"/>
      <c r="BCX276" s="9"/>
      <c r="BCY276" s="9"/>
      <c r="BCZ276" s="9"/>
      <c r="BDA276" s="9"/>
      <c r="BDB276" s="9"/>
      <c r="BDC276" s="9"/>
      <c r="BDD276" s="9" t="s">
        <v>14169</v>
      </c>
      <c r="BDE276" s="9"/>
      <c r="BDF276" s="9"/>
      <c r="BDG276" s="9"/>
      <c r="BDH276" s="9"/>
      <c r="BDI276" s="9"/>
      <c r="BDJ276" s="9"/>
      <c r="BDK276" s="9"/>
      <c r="BDL276" s="9"/>
      <c r="BDM276" s="9"/>
      <c r="BDN276" s="9"/>
      <c r="BDO276" s="9"/>
      <c r="BDP276" s="9"/>
      <c r="BDQ276" s="9"/>
      <c r="BDR276" s="9"/>
      <c r="BDS276" s="9"/>
      <c r="BDT276" s="9"/>
      <c r="BDU276" s="9"/>
      <c r="BDV276" s="9"/>
      <c r="BDW276" s="9"/>
      <c r="BDX276" s="9"/>
      <c r="BDY276" s="9" t="s">
        <v>5691</v>
      </c>
      <c r="BDZ276" s="9" t="s">
        <v>5691</v>
      </c>
      <c r="BEA276" s="9"/>
      <c r="BEB276" s="9"/>
      <c r="BEC276" s="9"/>
      <c r="BED276" s="9"/>
      <c r="BEE276" s="9"/>
      <c r="BEF276" s="9"/>
      <c r="BEG276" s="9"/>
      <c r="BEH276" s="9"/>
      <c r="BEI276" s="9"/>
      <c r="BEJ276" s="9"/>
      <c r="BEK276" s="9"/>
      <c r="BEL276" s="9"/>
      <c r="BEM276" s="9"/>
      <c r="BEN276" s="9"/>
      <c r="BEO276" s="9"/>
      <c r="BEP276" s="9"/>
      <c r="BEQ276" s="9"/>
      <c r="BER276" s="9"/>
      <c r="BES276" s="9"/>
      <c r="BET276" s="9"/>
      <c r="BEU276" s="9"/>
      <c r="BEV276" s="9"/>
      <c r="BEW276" s="9"/>
      <c r="BEX276" s="9"/>
      <c r="BEY276" s="9"/>
      <c r="BEZ276" s="9"/>
      <c r="BFA276" s="9"/>
      <c r="BFB276" s="9"/>
      <c r="BFC276" s="9"/>
      <c r="BFD276" s="9"/>
      <c r="BFE276" s="9"/>
      <c r="BFF276" s="9"/>
      <c r="BFG276" s="9"/>
      <c r="BFH276" s="9"/>
      <c r="BFI276" s="9"/>
      <c r="BFJ276" s="9"/>
      <c r="BFK276" s="9" t="s">
        <v>14171</v>
      </c>
      <c r="BFL276" s="9"/>
      <c r="BFM276" s="9"/>
      <c r="BFN276" s="9"/>
      <c r="BFO276" s="9"/>
      <c r="BFP276" s="9"/>
      <c r="BFQ276" s="9"/>
      <c r="BFR276" s="9">
        <v>590.0</v>
      </c>
      <c r="BFS276" s="9" t="s">
        <v>14172</v>
      </c>
      <c r="BFT276" s="9">
        <v>590.0</v>
      </c>
      <c r="BFU276" s="9"/>
      <c r="BFV276" s="9"/>
      <c r="BFW276" s="9"/>
      <c r="BFX276" s="9"/>
      <c r="BFY276" s="9"/>
      <c r="BFZ276" s="9"/>
      <c r="BGA276" s="9"/>
      <c r="BGB276" s="9"/>
      <c r="BGC276" s="9"/>
      <c r="BGD276" s="9"/>
      <c r="BGE276" s="9"/>
      <c r="BGF276" s="9"/>
      <c r="BGG276" s="9"/>
      <c r="BGH276" s="9"/>
      <c r="BGI276" s="9" t="s">
        <v>5718</v>
      </c>
      <c r="BGJ276" s="9"/>
      <c r="BGK276" s="9"/>
      <c r="BGL276" s="9"/>
      <c r="BGM276" s="9"/>
      <c r="BGN276" s="9"/>
      <c r="BGO276" s="9"/>
      <c r="BGP276" s="9"/>
      <c r="BGQ276" s="9"/>
      <c r="BGR276" s="9"/>
      <c r="BGS276" s="9"/>
      <c r="BGT276" s="9"/>
      <c r="BGU276" s="9"/>
      <c r="BGV276" s="9"/>
      <c r="BGW276" s="9"/>
      <c r="BGX276" s="9"/>
      <c r="BGY276" s="9"/>
      <c r="BGZ276" s="9"/>
      <c r="BHA276" s="9"/>
      <c r="BHB276" s="9" t="s">
        <v>5707</v>
      </c>
      <c r="BHC276" s="9"/>
      <c r="BHD276" s="9"/>
      <c r="BHE276" s="9"/>
      <c r="BHF276" s="9" t="s">
        <v>5720</v>
      </c>
      <c r="BHG276" s="9" t="s">
        <v>14170</v>
      </c>
      <c r="BHH276" s="9"/>
      <c r="BHI276" s="9"/>
      <c r="BHJ276" s="9"/>
      <c r="BHK276" s="9"/>
      <c r="BHL276" s="9"/>
      <c r="BHM276" s="9"/>
      <c r="BHN276" s="9"/>
      <c r="BHO276" s="9"/>
      <c r="BHP276" s="9"/>
      <c r="BHQ276" s="9"/>
      <c r="BHR276" s="9"/>
      <c r="BHS276" s="9"/>
      <c r="BHT276" s="9"/>
      <c r="BHU276" s="9"/>
      <c r="BHV276" s="9"/>
      <c r="BHW276" s="9"/>
      <c r="BHX276" s="9"/>
      <c r="BHY276" s="9"/>
      <c r="BHZ276" s="9"/>
      <c r="BIA276" s="9"/>
      <c r="BIB276" s="9"/>
      <c r="BIC276" s="9"/>
      <c r="BID276" s="9" t="s">
        <v>14172</v>
      </c>
      <c r="BIE276" s="9"/>
      <c r="BIF276" s="9"/>
      <c r="BIG276" s="9"/>
      <c r="BIH276" s="9"/>
      <c r="BII276" s="9"/>
      <c r="BIJ276" s="9"/>
      <c r="BIK276" s="9"/>
      <c r="BIL276" s="9"/>
      <c r="BIM276" s="9"/>
      <c r="BIN276" s="9"/>
      <c r="BIO276" s="9"/>
      <c r="BIP276" s="9"/>
      <c r="BIQ276" s="9"/>
      <c r="BIR276" s="9"/>
      <c r="BIS276" s="9"/>
      <c r="BIT276" s="9"/>
      <c r="BIU276" s="9"/>
      <c r="BIV276" s="9"/>
      <c r="BIW276" s="9"/>
      <c r="BIX276" s="9"/>
      <c r="BIY276" s="9" t="s">
        <v>5691</v>
      </c>
      <c r="BIZ276" s="9" t="s">
        <v>5691</v>
      </c>
      <c r="BJA276" s="9"/>
      <c r="BJB276" s="9"/>
      <c r="BJC276" s="9"/>
      <c r="BJD276" s="9"/>
      <c r="BJE276" s="9"/>
      <c r="BJF276" s="9"/>
      <c r="BJG276" s="9"/>
      <c r="BJH276" s="9"/>
      <c r="BJI276" s="9"/>
      <c r="BJJ276" s="9"/>
      <c r="BJK276" s="9"/>
      <c r="BJL276" s="9"/>
      <c r="BJM276" s="9"/>
      <c r="BJN276" s="9"/>
      <c r="BJO276" s="9"/>
      <c r="BJP276" s="9"/>
      <c r="BJQ276" s="9"/>
      <c r="BJR276" s="9"/>
      <c r="BJS276" s="9"/>
      <c r="BJT276" s="9"/>
      <c r="BJU276" s="9"/>
      <c r="BJV276" s="9"/>
      <c r="BJW276" s="9"/>
      <c r="BJX276" s="9"/>
      <c r="BJY276" s="9"/>
      <c r="BJZ276" s="9"/>
      <c r="BKA276" s="9"/>
      <c r="BKB276" s="9"/>
      <c r="BKC276" s="9"/>
      <c r="BKD276" s="9"/>
      <c r="BKE276" s="9"/>
      <c r="BKF276" s="9"/>
      <c r="BKG276" s="9"/>
      <c r="BKH276" s="9"/>
      <c r="BKI276" s="9"/>
      <c r="BKJ276" s="9"/>
      <c r="BKK276" s="9" t="s">
        <v>14173</v>
      </c>
      <c r="BKL276" s="9"/>
      <c r="BKM276" s="9"/>
      <c r="BKN276" s="9"/>
      <c r="BKO276" s="9"/>
      <c r="BKP276" s="9"/>
      <c r="BKQ276" s="9"/>
      <c r="BKR276" s="9">
        <v>590.0</v>
      </c>
      <c r="BKS276" s="9" t="s">
        <v>14174</v>
      </c>
      <c r="BKT276" s="9">
        <v>590.0</v>
      </c>
      <c r="BKU276" s="9"/>
      <c r="BKV276" s="9"/>
      <c r="BKW276" s="9"/>
      <c r="BKX276" s="9"/>
      <c r="BKY276" s="9"/>
      <c r="BKZ276" s="9"/>
      <c r="BLA276" s="9"/>
      <c r="BLB276" s="9"/>
      <c r="BLC276" s="9"/>
      <c r="BLD276" s="9"/>
      <c r="BLE276" s="9"/>
      <c r="BLF276" s="9"/>
      <c r="BLG276" s="9"/>
      <c r="BLH276" s="9"/>
      <c r="BLI276" s="9" t="s">
        <v>5718</v>
      </c>
      <c r="BLJ276" s="9"/>
      <c r="BLK276" s="9"/>
      <c r="BLL276" s="9"/>
      <c r="BLM276" s="9"/>
      <c r="BLN276" s="9"/>
      <c r="BLO276" s="9"/>
      <c r="BLP276" s="9"/>
      <c r="BLQ276" s="9"/>
      <c r="BLR276" s="9"/>
      <c r="BLS276" s="9"/>
      <c r="BLT276" s="9"/>
      <c r="BLU276" s="9"/>
      <c r="BLV276" s="9"/>
      <c r="BLW276" s="9"/>
      <c r="BLX276" s="9"/>
      <c r="BLY276" s="9"/>
      <c r="BLZ276" s="9"/>
      <c r="BMA276" s="9"/>
      <c r="BMB276" s="9" t="s">
        <v>5707</v>
      </c>
      <c r="BMC276" s="9"/>
      <c r="BMD276" s="9"/>
      <c r="BME276" s="9"/>
      <c r="BMF276" s="9" t="s">
        <v>5720</v>
      </c>
      <c r="BMG276" s="9" t="s">
        <v>14170</v>
      </c>
      <c r="BMH276" s="9"/>
      <c r="BMI276" s="9"/>
      <c r="BMJ276" s="9"/>
      <c r="BMK276" s="9"/>
      <c r="BML276" s="9"/>
      <c r="BMM276" s="9"/>
      <c r="BMN276" s="9"/>
      <c r="BMO276" s="9"/>
      <c r="BMP276" s="9"/>
      <c r="BMQ276" s="9"/>
      <c r="BMR276" s="9"/>
      <c r="BMS276" s="9"/>
      <c r="BMT276" s="9"/>
      <c r="BMU276" s="9"/>
      <c r="BMV276" s="9"/>
      <c r="BMW276" s="9"/>
      <c r="BMX276" s="9"/>
      <c r="BMY276" s="9"/>
      <c r="BMZ276" s="9"/>
      <c r="BNA276" s="9"/>
      <c r="BNB276" s="9"/>
      <c r="BNC276" s="9"/>
      <c r="BND276" s="9" t="s">
        <v>14174</v>
      </c>
      <c r="BNE276" s="9"/>
      <c r="BNF276" s="9"/>
      <c r="BNG276" s="9"/>
      <c r="BNH276" s="9"/>
      <c r="BNI276" s="9"/>
      <c r="BNJ276" s="9"/>
      <c r="BNK276" s="9"/>
      <c r="BNL276" s="9"/>
      <c r="BNM276" s="9"/>
      <c r="BNN276" s="9"/>
      <c r="BNO276" s="9"/>
      <c r="BNP276" s="9"/>
      <c r="BNQ276" s="9"/>
      <c r="BNR276" s="9"/>
      <c r="BNS276" s="9"/>
      <c r="BNT276" s="9"/>
      <c r="BNU276" s="9"/>
      <c r="BNV276" s="9"/>
      <c r="BNW276" s="9"/>
      <c r="BNX276" s="9"/>
      <c r="BNY276" s="9" t="s">
        <v>5691</v>
      </c>
      <c r="BNZ276" s="9" t="s">
        <v>5691</v>
      </c>
      <c r="BOA276" s="9"/>
      <c r="BOB276" s="9"/>
      <c r="BOC276" s="9"/>
      <c r="BOD276" s="9"/>
      <c r="BOE276" s="9"/>
      <c r="BOF276" s="9"/>
      <c r="BOG276" s="9"/>
      <c r="BOH276" s="9"/>
      <c r="BOI276" s="9"/>
      <c r="BOJ276" s="9"/>
      <c r="BOK276" s="9"/>
      <c r="BOL276" s="9"/>
      <c r="BOM276" s="9"/>
      <c r="BON276" s="9"/>
      <c r="BOO276" s="9"/>
      <c r="BOP276" s="9"/>
      <c r="BOQ276" s="9"/>
      <c r="BOR276" s="9"/>
      <c r="BOS276" s="9"/>
      <c r="BOT276" s="9"/>
      <c r="BOU276" s="9"/>
      <c r="BOV276" s="9"/>
      <c r="BOW276" s="9"/>
      <c r="BOX276" s="9"/>
      <c r="BOY276" s="9"/>
      <c r="BOZ276" s="9"/>
      <c r="BPA276" s="9"/>
      <c r="BPB276" s="9"/>
      <c r="BPC276" s="9"/>
      <c r="BPD276" s="9"/>
      <c r="BPE276" s="9"/>
      <c r="BPF276" s="9"/>
      <c r="BPG276" s="9"/>
      <c r="BPH276" s="9"/>
      <c r="BPI276" s="9"/>
      <c r="BPJ276" s="9"/>
      <c r="BPK276" s="9" t="s">
        <v>14175</v>
      </c>
      <c r="BPL276" s="9"/>
      <c r="BPM276" s="9"/>
      <c r="BPN276" s="9"/>
      <c r="BPO276" s="9"/>
      <c r="BPP276" s="9"/>
      <c r="BPQ276" s="9"/>
      <c r="BPR276" s="9">
        <v>590.0</v>
      </c>
      <c r="BPS276" s="9" t="s">
        <v>14176</v>
      </c>
      <c r="BPT276" s="9">
        <v>590.0</v>
      </c>
      <c r="BPU276" s="9"/>
      <c r="BPV276" s="9"/>
      <c r="BPW276" s="9"/>
      <c r="BPX276" s="9"/>
      <c r="BPY276" s="9"/>
      <c r="BPZ276" s="9"/>
      <c r="BQA276" s="9"/>
      <c r="BQB276" s="9"/>
      <c r="BQC276" s="9"/>
      <c r="BQD276" s="9"/>
      <c r="BQE276" s="9"/>
      <c r="BQF276" s="9"/>
      <c r="BQG276" s="9"/>
      <c r="BQH276" s="9"/>
      <c r="BQI276" s="9" t="s">
        <v>5718</v>
      </c>
      <c r="BQJ276" s="9"/>
      <c r="BQK276" s="9"/>
      <c r="BQL276" s="9"/>
      <c r="BQM276" s="9"/>
      <c r="BQN276" s="9"/>
      <c r="BQO276" s="9"/>
      <c r="BQP276" s="9"/>
      <c r="BQQ276" s="9"/>
      <c r="BQR276" s="9"/>
      <c r="BQS276" s="9"/>
      <c r="BQT276" s="9"/>
      <c r="BQU276" s="9"/>
      <c r="BQV276" s="9"/>
      <c r="BQW276" s="9"/>
      <c r="BQX276" s="9"/>
      <c r="BQY276" s="9"/>
      <c r="BQZ276" s="9"/>
      <c r="BRA276" s="9"/>
      <c r="BRB276" s="9" t="s">
        <v>5707</v>
      </c>
      <c r="BRC276" s="9"/>
      <c r="BRD276" s="9"/>
      <c r="BRE276" s="9"/>
      <c r="BRF276" s="9" t="s">
        <v>5720</v>
      </c>
      <c r="BRG276" s="9" t="s">
        <v>14170</v>
      </c>
      <c r="BRH276" s="9"/>
      <c r="BRI276" s="9"/>
      <c r="BRJ276" s="9"/>
      <c r="BRK276" s="9"/>
      <c r="BRL276" s="9"/>
      <c r="BRM276" s="9"/>
      <c r="BRN276" s="9"/>
      <c r="BRO276" s="9"/>
      <c r="BRP276" s="9"/>
      <c r="BRQ276" s="9"/>
      <c r="BRR276" s="9"/>
      <c r="BRS276" s="9"/>
      <c r="BRT276" s="9"/>
      <c r="BRU276" s="9"/>
      <c r="BRV276" s="9"/>
      <c r="BRW276" s="9"/>
      <c r="BRX276" s="9"/>
      <c r="BRY276" s="9"/>
      <c r="BRZ276" s="9"/>
      <c r="BSA276" s="9"/>
      <c r="BSB276" s="9"/>
      <c r="BSC276" s="9"/>
      <c r="BSD276" s="9" t="s">
        <v>14176</v>
      </c>
      <c r="BSE276" s="9"/>
      <c r="BSF276" s="9"/>
      <c r="BSG276" s="9"/>
      <c r="BSH276" s="9"/>
      <c r="BSI276" s="9"/>
      <c r="BSJ276" s="9"/>
      <c r="BSK276" s="9"/>
      <c r="BSL276" s="9"/>
      <c r="BSM276" s="9"/>
      <c r="BSN276" s="9"/>
      <c r="BSO276" s="9"/>
      <c r="BSP276" s="9"/>
      <c r="BSQ276" s="9"/>
      <c r="BSR276" s="9"/>
      <c r="BSS276" s="9"/>
      <c r="BST276" s="9"/>
      <c r="BSU276" s="9"/>
      <c r="BSV276" s="9"/>
      <c r="BSW276" s="9"/>
      <c r="BSX276" s="9"/>
      <c r="BSY276" s="9" t="s">
        <v>5691</v>
      </c>
      <c r="BSZ276" s="9" t="s">
        <v>5691</v>
      </c>
      <c r="BTA276" s="9"/>
      <c r="BTB276" s="9"/>
      <c r="BTC276" s="9"/>
      <c r="BTD276" s="9"/>
      <c r="BTE276" s="9"/>
      <c r="BTF276" s="9"/>
      <c r="BTG276" s="9"/>
      <c r="BTH276" s="9"/>
      <c r="BTI276" s="9"/>
      <c r="BTJ276" s="9"/>
      <c r="BTK276" s="9"/>
      <c r="BTL276" s="9"/>
      <c r="BTM276" s="9"/>
      <c r="BTN276" s="9"/>
      <c r="BTO276" s="9"/>
      <c r="BTP276" s="9"/>
      <c r="BTQ276" s="9"/>
      <c r="BTR276" s="9"/>
      <c r="BTS276" s="9"/>
      <c r="BTT276" s="9"/>
      <c r="BTU276" s="9"/>
      <c r="BTV276" s="9"/>
      <c r="BTW276" s="9"/>
      <c r="BTX276" s="9"/>
      <c r="BTY276" s="9"/>
      <c r="BTZ276" s="9"/>
      <c r="BUA276" s="9"/>
      <c r="BUB276" s="9"/>
      <c r="BUC276" s="9"/>
      <c r="BUD276" s="9"/>
      <c r="BUE276" s="9"/>
      <c r="BUF276" s="9"/>
      <c r="BUG276" s="9"/>
      <c r="BUH276" s="9"/>
      <c r="BUI276" s="9"/>
      <c r="BUJ276" s="9"/>
      <c r="BUK276" s="9" t="s">
        <v>14177</v>
      </c>
      <c r="BUL276" s="9"/>
      <c r="BUM276" s="9"/>
      <c r="BUN276" s="9"/>
      <c r="BUO276" s="9"/>
      <c r="BUP276" s="9"/>
      <c r="BUQ276" s="9"/>
      <c r="BUR276" s="9">
        <v>590.0</v>
      </c>
      <c r="BUS276" s="9" t="s">
        <v>14178</v>
      </c>
      <c r="BUT276" s="9">
        <v>590.0</v>
      </c>
      <c r="BUU276" s="9"/>
      <c r="BUV276" s="9"/>
      <c r="BUW276" s="9"/>
      <c r="BUX276" s="9"/>
      <c r="BUY276" s="9"/>
      <c r="BUZ276" s="9"/>
      <c r="BVA276" s="9"/>
      <c r="BVB276" s="9"/>
      <c r="BVC276" s="9"/>
      <c r="BVD276" s="9"/>
      <c r="BVE276" s="9"/>
      <c r="BVF276" s="9"/>
      <c r="BVG276" s="9"/>
      <c r="BVH276" s="9"/>
      <c r="BVI276" s="9" t="s">
        <v>5718</v>
      </c>
      <c r="BVJ276" s="9"/>
      <c r="BVK276" s="9"/>
      <c r="BVL276" s="9"/>
      <c r="BVM276" s="9"/>
      <c r="BVN276" s="9"/>
      <c r="BVO276" s="9"/>
      <c r="BVP276" s="9"/>
      <c r="BVQ276" s="9"/>
      <c r="BVR276" s="9"/>
      <c r="BVS276" s="9"/>
      <c r="BVT276" s="9"/>
      <c r="BVU276" s="9"/>
      <c r="BVV276" s="9"/>
      <c r="BVW276" s="9"/>
      <c r="BVX276" s="9"/>
      <c r="BVY276" s="9"/>
      <c r="BVZ276" s="9"/>
      <c r="BWA276" s="9"/>
      <c r="BWB276" s="9" t="s">
        <v>5707</v>
      </c>
      <c r="BWC276" s="9"/>
      <c r="BWD276" s="9"/>
      <c r="BWE276" s="9"/>
      <c r="BWF276" s="9" t="s">
        <v>5720</v>
      </c>
      <c r="BWG276" s="9" t="s">
        <v>14170</v>
      </c>
      <c r="BWH276" s="9"/>
      <c r="BWI276" s="9"/>
      <c r="BWJ276" s="9"/>
      <c r="BWK276" s="9"/>
      <c r="BWL276" s="9"/>
      <c r="BWM276" s="9"/>
      <c r="BWN276" s="9"/>
      <c r="BWO276" s="9"/>
      <c r="BWP276" s="9"/>
      <c r="BWQ276" s="9"/>
      <c r="BWR276" s="9"/>
      <c r="BWS276" s="9"/>
      <c r="BWT276" s="9"/>
      <c r="BWU276" s="9"/>
      <c r="BWV276" s="9"/>
      <c r="BWW276" s="9"/>
      <c r="BWX276" s="9"/>
      <c r="BWY276" s="9"/>
      <c r="BWZ276" s="9"/>
      <c r="BXA276" s="9"/>
      <c r="BXB276" s="9"/>
      <c r="BXC276" s="9"/>
      <c r="BXD276" s="9" t="s">
        <v>14178</v>
      </c>
    </row>
    <row r="277" ht="14.25" customHeight="1">
      <c r="A277" s="9">
        <v>7.0</v>
      </c>
      <c r="B277" s="9" t="s">
        <v>11947</v>
      </c>
      <c r="C277" s="9" t="s">
        <v>11948</v>
      </c>
      <c r="D277" s="9" t="s">
        <v>11948</v>
      </c>
      <c r="E277" s="9"/>
      <c r="F277" s="9">
        <v>2.0</v>
      </c>
      <c r="G277" s="9" t="s">
        <v>14179</v>
      </c>
      <c r="H277" s="9"/>
      <c r="I277" s="9"/>
      <c r="J277" s="9">
        <v>1.0</v>
      </c>
      <c r="K277" s="9"/>
      <c r="L277" s="9">
        <v>1.0</v>
      </c>
      <c r="M277" s="9"/>
      <c r="N277" s="9"/>
      <c r="O277" s="9"/>
      <c r="P277" s="9">
        <v>0.0</v>
      </c>
      <c r="Q277" s="9" t="s">
        <v>14180</v>
      </c>
      <c r="R277" s="9"/>
      <c r="S277" s="9" t="s">
        <v>3680</v>
      </c>
      <c r="T277" s="9" t="s">
        <v>3679</v>
      </c>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c r="DA277" s="9"/>
      <c r="DB277" s="9"/>
      <c r="DC277" s="9"/>
      <c r="DD277" s="9"/>
      <c r="DE277" s="9"/>
      <c r="DF277" s="9"/>
      <c r="DG277" s="9"/>
      <c r="DH277" s="9"/>
      <c r="DI277" s="9"/>
      <c r="DJ277" s="9"/>
      <c r="DK277" s="9"/>
      <c r="DL277" s="9"/>
      <c r="DM277" s="9"/>
      <c r="DN277" s="9"/>
      <c r="DO277" s="9"/>
      <c r="DP277" s="9"/>
      <c r="DQ277" s="9"/>
      <c r="DR277" s="9"/>
      <c r="DS277" s="9"/>
      <c r="DT277" s="9"/>
      <c r="DU277" s="9"/>
      <c r="DV277" s="9"/>
      <c r="DW277" s="9"/>
      <c r="DX277" s="9"/>
      <c r="DY277" s="9"/>
      <c r="DZ277" s="9"/>
      <c r="EA277" s="9"/>
      <c r="EB277" s="9"/>
      <c r="EC277" s="9"/>
      <c r="ED277" s="9"/>
      <c r="EE277" s="9"/>
      <c r="EF277" s="9"/>
      <c r="EG277" s="9"/>
      <c r="EH277" s="9"/>
      <c r="EI277" s="9"/>
      <c r="EJ277" s="9"/>
      <c r="EK277" s="9"/>
      <c r="EL277" s="9"/>
      <c r="EM277" s="9"/>
      <c r="EN277" s="9"/>
      <c r="EO277" s="9"/>
      <c r="EP277" s="9"/>
      <c r="EQ277" s="9"/>
      <c r="ER277" s="9"/>
      <c r="ES277" s="9"/>
      <c r="ET277" s="9"/>
      <c r="EU277" s="9"/>
      <c r="EV277" s="9"/>
      <c r="EW277" s="9"/>
      <c r="EX277" s="9"/>
      <c r="EY277" s="9"/>
      <c r="EZ277" s="9"/>
      <c r="FA277" s="9"/>
      <c r="FB277" s="9"/>
      <c r="FC277" s="9"/>
      <c r="FD277" s="9"/>
      <c r="FE277" s="9"/>
      <c r="FF277" s="9"/>
      <c r="FG277" s="9"/>
      <c r="FH277" s="9"/>
      <c r="FI277" s="9"/>
      <c r="FJ277" s="9"/>
      <c r="FK277" s="9"/>
      <c r="FL277" s="9"/>
      <c r="FM277" s="9"/>
      <c r="FN277" s="9"/>
      <c r="FO277" s="9"/>
      <c r="FP277" s="9"/>
      <c r="FQ277" s="9"/>
      <c r="FR277" s="9"/>
      <c r="FS277" s="9"/>
      <c r="FT277" s="9"/>
      <c r="FU277" s="9"/>
      <c r="FV277" s="9"/>
      <c r="FW277" s="9"/>
      <c r="FX277" s="9"/>
      <c r="FY277" s="9"/>
      <c r="FZ277" s="9"/>
      <c r="GA277" s="9"/>
      <c r="GB277" s="9"/>
      <c r="GC277" s="9"/>
      <c r="GD277" s="9"/>
      <c r="GE277" s="9"/>
      <c r="GF277" s="9"/>
      <c r="GG277" s="9"/>
      <c r="GH277" s="9"/>
      <c r="GI277" s="9"/>
      <c r="GJ277" s="9"/>
      <c r="GK277" s="9"/>
      <c r="GL277" s="9"/>
      <c r="GM277" s="9"/>
      <c r="GN277" s="9"/>
      <c r="GO277" s="9"/>
      <c r="GP277" s="9"/>
      <c r="GQ277" s="9"/>
      <c r="GR277" s="9"/>
      <c r="GS277" s="9"/>
      <c r="GT277" s="9"/>
      <c r="GU277" s="9"/>
      <c r="GV277" s="9"/>
      <c r="GW277" s="9"/>
      <c r="GX277" s="9"/>
      <c r="GY277" s="9"/>
      <c r="GZ277" s="9"/>
      <c r="HA277" s="9"/>
      <c r="HB277" s="9"/>
      <c r="HC277" s="9"/>
      <c r="HD277" s="9"/>
      <c r="HE277" s="9"/>
      <c r="HF277" s="9"/>
      <c r="HG277" s="9"/>
      <c r="HH277" s="9"/>
      <c r="HI277" s="9"/>
      <c r="HJ277" s="9"/>
      <c r="HK277" s="9"/>
      <c r="HL277" s="9"/>
      <c r="HM277" s="9"/>
      <c r="HN277" s="9"/>
      <c r="HO277" s="9"/>
      <c r="HP277" s="9"/>
      <c r="HQ277" s="9"/>
      <c r="HR277" s="9"/>
      <c r="HS277" s="9"/>
      <c r="HT277" s="9"/>
      <c r="HU277" s="9"/>
      <c r="HV277" s="9"/>
      <c r="HW277" s="9"/>
      <c r="HX277" s="9"/>
      <c r="HY277" s="9"/>
      <c r="HZ277" s="9"/>
      <c r="IA277" s="9"/>
      <c r="IB277" s="9"/>
      <c r="IC277" s="9"/>
      <c r="ID277" s="9"/>
      <c r="IE277" s="9"/>
      <c r="IF277" s="9"/>
      <c r="IG277" s="9"/>
      <c r="IH277" s="9"/>
      <c r="II277" s="9"/>
      <c r="IJ277" s="9"/>
      <c r="IK277" s="9"/>
      <c r="IL277" s="9"/>
      <c r="IM277" s="9"/>
      <c r="IN277" s="9"/>
      <c r="IO277" s="9"/>
      <c r="IP277" s="9"/>
      <c r="IQ277" s="9"/>
      <c r="IR277" s="9"/>
      <c r="IS277" s="9"/>
      <c r="IT277" s="9"/>
      <c r="IU277" s="9"/>
      <c r="IV277" s="9"/>
      <c r="IW277" s="9"/>
      <c r="IX277" s="9"/>
      <c r="IY277" s="9"/>
      <c r="IZ277" s="9"/>
      <c r="JA277" s="9"/>
      <c r="JB277" s="9"/>
      <c r="JC277" s="9"/>
      <c r="JD277" s="9"/>
      <c r="JE277" s="9"/>
      <c r="JF277" s="9"/>
      <c r="JG277" s="9"/>
      <c r="JH277" s="9"/>
      <c r="JI277" s="9"/>
      <c r="JJ277" s="9"/>
      <c r="JK277" s="9"/>
      <c r="JL277" s="9"/>
      <c r="JM277" s="9"/>
      <c r="JN277" s="9"/>
      <c r="JO277" s="9"/>
      <c r="JP277" s="9"/>
      <c r="JQ277" s="9"/>
      <c r="JR277" s="9"/>
      <c r="JS277" s="9"/>
      <c r="JT277" s="9"/>
      <c r="JU277" s="9"/>
      <c r="JV277" s="9"/>
      <c r="JW277" s="9"/>
      <c r="JX277" s="9"/>
      <c r="JY277" s="9"/>
      <c r="JZ277" s="9"/>
      <c r="KA277" s="9"/>
      <c r="KB277" s="9"/>
      <c r="KC277" s="9"/>
      <c r="KD277" s="9"/>
      <c r="KE277" s="9"/>
      <c r="KF277" s="9"/>
      <c r="KG277" s="9"/>
      <c r="KH277" s="9"/>
      <c r="KI277" s="9"/>
      <c r="KJ277" s="9"/>
      <c r="KK277" s="9"/>
      <c r="KL277" s="9"/>
      <c r="KM277" s="9"/>
      <c r="KN277" s="9"/>
      <c r="KO277" s="9"/>
      <c r="KP277" s="9"/>
      <c r="KQ277" s="9"/>
      <c r="KR277" s="9"/>
      <c r="KS277" s="9"/>
      <c r="KT277" s="9"/>
      <c r="KU277" s="9"/>
      <c r="KV277" s="9"/>
      <c r="KW277" s="9"/>
      <c r="KX277" s="9"/>
      <c r="KY277" s="9"/>
      <c r="KZ277" s="9"/>
      <c r="LA277" s="9"/>
      <c r="LB277" s="9"/>
      <c r="LC277" s="9"/>
      <c r="LD277" s="9"/>
      <c r="LE277" s="9"/>
      <c r="LF277" s="9"/>
      <c r="LG277" s="9"/>
      <c r="LH277" s="9"/>
      <c r="LI277" s="9"/>
      <c r="LJ277" s="9"/>
      <c r="LK277" s="9"/>
      <c r="LL277" s="9"/>
      <c r="LM277" s="9"/>
      <c r="LN277" s="9"/>
      <c r="LO277" s="9"/>
      <c r="LP277" s="9"/>
      <c r="LQ277" s="9"/>
      <c r="LR277" s="9"/>
      <c r="LS277" s="9"/>
      <c r="LT277" s="9"/>
      <c r="LU277" s="9"/>
      <c r="LV277" s="9"/>
      <c r="LW277" s="9"/>
      <c r="LX277" s="9"/>
      <c r="LY277" s="9"/>
      <c r="LZ277" s="9"/>
      <c r="MA277" s="9"/>
      <c r="MB277" s="9"/>
      <c r="MC277" s="9"/>
      <c r="MD277" s="9"/>
      <c r="ME277" s="9"/>
      <c r="MF277" s="9"/>
      <c r="MG277" s="9"/>
      <c r="MH277" s="9"/>
      <c r="MI277" s="9"/>
      <c r="MJ277" s="9"/>
      <c r="MK277" s="9"/>
      <c r="ML277" s="9"/>
      <c r="MM277" s="9"/>
      <c r="MN277" s="9"/>
      <c r="MO277" s="9"/>
      <c r="MP277" s="9"/>
      <c r="MQ277" s="9"/>
      <c r="MR277" s="9"/>
      <c r="MS277" s="9"/>
      <c r="MT277" s="9"/>
      <c r="MU277" s="9"/>
      <c r="MV277" s="9"/>
      <c r="MW277" s="9"/>
      <c r="MX277" s="9"/>
      <c r="MY277" s="9"/>
      <c r="MZ277" s="9"/>
      <c r="NA277" s="9"/>
      <c r="NB277" s="9"/>
      <c r="NC277" s="9"/>
      <c r="ND277" s="9"/>
      <c r="NE277" s="9"/>
      <c r="NF277" s="9"/>
      <c r="NG277" s="9"/>
      <c r="NH277" s="9"/>
      <c r="NI277" s="9"/>
      <c r="NJ277" s="9"/>
      <c r="NK277" s="9"/>
      <c r="NL277" s="9"/>
      <c r="NM277" s="9"/>
      <c r="NN277" s="9"/>
      <c r="NO277" s="9"/>
      <c r="NP277" s="9"/>
      <c r="NQ277" s="9"/>
      <c r="NR277" s="9"/>
      <c r="NS277" s="9"/>
      <c r="NT277" s="9"/>
      <c r="NU277" s="9"/>
      <c r="NV277" s="9"/>
      <c r="NW277" s="9"/>
      <c r="NX277" s="9"/>
      <c r="NY277" s="9"/>
      <c r="NZ277" s="9"/>
      <c r="OA277" s="9"/>
      <c r="OB277" s="9"/>
      <c r="OC277" s="9"/>
      <c r="OD277" s="9"/>
      <c r="OE277" s="9"/>
      <c r="OF277" s="9"/>
      <c r="OG277" s="9"/>
      <c r="OH277" s="9"/>
      <c r="OI277" s="9"/>
      <c r="OJ277" s="9"/>
      <c r="OK277" s="9"/>
      <c r="OL277" s="9"/>
      <c r="OM277" s="9"/>
      <c r="ON277" s="9"/>
      <c r="OO277" s="9"/>
      <c r="OP277" s="9"/>
      <c r="OQ277" s="9"/>
      <c r="OR277" s="9"/>
      <c r="OS277" s="9"/>
      <c r="OT277" s="9"/>
      <c r="OU277" s="9"/>
      <c r="OV277" s="9"/>
      <c r="OW277" s="9"/>
      <c r="OX277" s="9"/>
      <c r="OY277" s="9"/>
      <c r="OZ277" s="9"/>
      <c r="PA277" s="9"/>
      <c r="PB277" s="9"/>
      <c r="PC277" s="9"/>
      <c r="PD277" s="9"/>
      <c r="PE277" s="9"/>
      <c r="PF277" s="9"/>
      <c r="PG277" s="9"/>
      <c r="PH277" s="9"/>
      <c r="PI277" s="9"/>
      <c r="PJ277" s="9"/>
      <c r="PK277" s="9"/>
      <c r="PL277" s="9"/>
      <c r="PM277" s="9"/>
      <c r="PN277" s="9"/>
      <c r="PO277" s="9"/>
      <c r="PP277" s="9"/>
      <c r="PQ277" s="9"/>
      <c r="PR277" s="9"/>
      <c r="PS277" s="9"/>
      <c r="PT277" s="9"/>
      <c r="PU277" s="9"/>
      <c r="PV277" s="9"/>
      <c r="PW277" s="9"/>
      <c r="PX277" s="9"/>
      <c r="PY277" s="9"/>
      <c r="PZ277" s="9"/>
      <c r="QA277" s="9"/>
      <c r="QB277" s="9"/>
      <c r="QC277" s="9"/>
      <c r="QD277" s="9"/>
      <c r="QE277" s="9"/>
      <c r="QF277" s="9"/>
      <c r="QG277" s="9"/>
      <c r="QH277" s="9"/>
      <c r="QI277" s="9"/>
      <c r="QJ277" s="9"/>
      <c r="QK277" s="9"/>
      <c r="QL277" s="9"/>
      <c r="QM277" s="9"/>
      <c r="QN277" s="9"/>
      <c r="QO277" s="9"/>
      <c r="QP277" s="9"/>
      <c r="QQ277" s="9"/>
      <c r="QR277" s="9"/>
      <c r="QS277" s="9"/>
      <c r="QT277" s="9"/>
      <c r="QU277" s="9"/>
      <c r="QV277" s="9"/>
      <c r="QW277" s="9"/>
      <c r="QX277" s="9"/>
      <c r="QY277" s="9"/>
      <c r="QZ277" s="9"/>
      <c r="RA277" s="9"/>
      <c r="RB277" s="9"/>
      <c r="RC277" s="9"/>
      <c r="RD277" s="9"/>
      <c r="RE277" s="9"/>
      <c r="RF277" s="9"/>
      <c r="RG277" s="9"/>
      <c r="RH277" s="9"/>
      <c r="RI277" s="9"/>
      <c r="RJ277" s="9"/>
      <c r="RK277" s="9"/>
      <c r="RL277" s="9"/>
      <c r="RM277" s="9"/>
      <c r="RN277" s="9"/>
      <c r="RO277" s="9"/>
      <c r="RP277" s="9"/>
      <c r="RQ277" s="9"/>
      <c r="RR277" s="9"/>
      <c r="RS277" s="9"/>
      <c r="RT277" s="9"/>
      <c r="RU277" s="9"/>
      <c r="RV277" s="9"/>
      <c r="RW277" s="9"/>
      <c r="RX277" s="9"/>
      <c r="RY277" s="9"/>
      <c r="RZ277" s="9"/>
      <c r="SA277" s="9"/>
      <c r="SB277" s="9"/>
      <c r="SC277" s="9"/>
      <c r="SD277" s="9"/>
      <c r="SE277" s="9"/>
      <c r="SF277" s="9"/>
      <c r="SG277" s="9"/>
      <c r="SH277" s="9"/>
      <c r="SI277" s="9"/>
      <c r="SJ277" s="9"/>
      <c r="SK277" s="9"/>
      <c r="SL277" s="9"/>
      <c r="SM277" s="9"/>
      <c r="SN277" s="9"/>
      <c r="SO277" s="9"/>
      <c r="SP277" s="9"/>
      <c r="SQ277" s="9"/>
      <c r="SR277" s="9"/>
      <c r="SS277" s="9"/>
      <c r="ST277" s="9"/>
      <c r="SU277" s="9"/>
      <c r="SV277" s="9"/>
      <c r="SW277" s="9"/>
      <c r="SX277" s="9"/>
      <c r="SY277" s="9"/>
      <c r="SZ277" s="9"/>
      <c r="TA277" s="9"/>
      <c r="TB277" s="9"/>
      <c r="TC277" s="9"/>
      <c r="TD277" s="9"/>
      <c r="TE277" s="9"/>
      <c r="TF277" s="9"/>
      <c r="TG277" s="9"/>
      <c r="TH277" s="9"/>
      <c r="TI277" s="9"/>
      <c r="TJ277" s="9"/>
      <c r="TK277" s="9"/>
      <c r="TL277" s="9"/>
      <c r="TM277" s="9"/>
      <c r="TN277" s="9"/>
      <c r="TO277" s="9"/>
      <c r="ANB277" s="9"/>
      <c r="ANC277" s="9"/>
      <c r="AND277" s="9"/>
      <c r="ANE277" s="9"/>
      <c r="ANF277" s="9"/>
      <c r="ANG277" s="9"/>
      <c r="ANH277" s="9"/>
      <c r="ANI277" s="9"/>
      <c r="ANJ277" s="9"/>
      <c r="ANK277" s="9"/>
      <c r="ANL277" s="9"/>
      <c r="ANM277" s="9"/>
      <c r="ANN277" s="9"/>
      <c r="ANO277" s="9"/>
      <c r="ANP277" s="9"/>
      <c r="ANQ277" s="9"/>
      <c r="ANR277" s="9"/>
      <c r="ANS277" s="9"/>
      <c r="ANT277" s="9"/>
      <c r="ANU277" s="9"/>
      <c r="ANV277" s="9"/>
      <c r="ANW277" s="9"/>
      <c r="ANX277" s="9"/>
      <c r="ANY277" s="9"/>
      <c r="ANZ277" s="9"/>
      <c r="AOA277" s="9"/>
      <c r="AOB277" s="9"/>
      <c r="AOC277" s="9"/>
      <c r="AOD277" s="9"/>
      <c r="AOE277" s="9"/>
      <c r="AOF277" s="9"/>
      <c r="AOG277" s="9"/>
      <c r="AOH277" s="9"/>
      <c r="AOI277" s="9"/>
      <c r="AOJ277" s="9"/>
      <c r="AOK277" s="9"/>
      <c r="AOL277" s="9"/>
      <c r="AOM277" s="9"/>
      <c r="AON277" s="9"/>
      <c r="AOO277" s="9"/>
      <c r="AOP277" s="9"/>
      <c r="AOQ277" s="9"/>
      <c r="AOR277" s="9"/>
      <c r="AOS277" s="9"/>
      <c r="AOT277" s="9"/>
      <c r="AOU277" s="9"/>
      <c r="AOV277" s="9"/>
      <c r="AOW277" s="9"/>
      <c r="AOX277" s="9"/>
      <c r="AOY277" s="9"/>
      <c r="AOZ277" s="9"/>
      <c r="APA277" s="9"/>
      <c r="APB277" s="9"/>
      <c r="APC277" s="9"/>
      <c r="APD277" s="9"/>
      <c r="APE277" s="9"/>
      <c r="APF277" s="9"/>
      <c r="APG277" s="9"/>
      <c r="APH277" s="9"/>
      <c r="API277" s="9"/>
      <c r="APJ277" s="9"/>
      <c r="APK277" s="9"/>
      <c r="APL277" s="9"/>
      <c r="APM277" s="9"/>
      <c r="APN277" s="9"/>
      <c r="APO277" s="9"/>
      <c r="APP277" s="9"/>
      <c r="APQ277" s="9"/>
      <c r="APR277" s="9"/>
      <c r="APS277" s="9"/>
      <c r="APT277" s="9"/>
      <c r="APU277" s="9"/>
      <c r="APV277" s="9"/>
      <c r="APW277" s="9"/>
      <c r="APX277" s="9"/>
      <c r="APY277" s="9"/>
      <c r="APZ277" s="9"/>
      <c r="AQA277" s="9"/>
      <c r="AQB277" s="9"/>
      <c r="AQC277" s="9"/>
      <c r="AQD277" s="9"/>
      <c r="AQE277" s="9"/>
      <c r="AQF277" s="9"/>
      <c r="AQG277" s="9"/>
      <c r="AQH277" s="9"/>
      <c r="AQI277" s="9"/>
      <c r="AQJ277" s="9"/>
      <c r="AQK277" s="9"/>
      <c r="AQL277" s="9"/>
      <c r="AQM277" s="9"/>
      <c r="AQN277" s="9"/>
      <c r="AQO277" s="9"/>
      <c r="AQP277" s="9"/>
      <c r="AQQ277" s="9"/>
      <c r="AQR277" s="9"/>
      <c r="AQS277" s="9"/>
      <c r="AQT277" s="9"/>
      <c r="AQU277" s="9"/>
      <c r="AQV277" s="9"/>
      <c r="AQW277" s="9"/>
      <c r="AQX277" s="9"/>
      <c r="AQY277" s="9"/>
      <c r="AQZ277" s="9"/>
      <c r="ARA277" s="9"/>
      <c r="ARB277" s="9"/>
      <c r="ARC277" s="9"/>
      <c r="ARD277" s="9"/>
      <c r="ARE277" s="9"/>
      <c r="ARF277" s="9"/>
      <c r="ARG277" s="9"/>
      <c r="ARH277" s="9"/>
      <c r="ARI277" s="9"/>
      <c r="ARJ277" s="9"/>
      <c r="ARK277" s="9"/>
      <c r="ARL277" s="9"/>
      <c r="ARM277" s="9"/>
      <c r="ARN277" s="9"/>
      <c r="ARO277" s="9"/>
      <c r="ARP277" s="9"/>
      <c r="ARQ277" s="9"/>
      <c r="ARR277" s="9"/>
      <c r="ARS277" s="9"/>
      <c r="ART277" s="9"/>
      <c r="ARU277" s="9"/>
      <c r="ARV277" s="9"/>
      <c r="ARW277" s="9"/>
      <c r="ARX277" s="9"/>
      <c r="ARY277" s="9"/>
      <c r="ARZ277" s="9"/>
      <c r="ASA277" s="9"/>
      <c r="ASB277" s="9"/>
      <c r="ASC277" s="9"/>
      <c r="ASD277" s="9"/>
      <c r="ASE277" s="9"/>
      <c r="ASF277" s="9"/>
      <c r="ASG277" s="9"/>
      <c r="ASH277" s="9"/>
      <c r="ASI277" s="9"/>
      <c r="ASJ277" s="9"/>
      <c r="ASK277" s="9"/>
      <c r="ASL277" s="9"/>
      <c r="ASM277" s="9"/>
      <c r="ASN277" s="9"/>
      <c r="ASO277" s="9"/>
      <c r="ASP277" s="9"/>
      <c r="ASQ277" s="9"/>
      <c r="ASR277" s="9"/>
      <c r="ASS277" s="9"/>
      <c r="AST277" s="9"/>
      <c r="ASU277" s="9"/>
      <c r="ASV277" s="9"/>
      <c r="ASW277" s="9"/>
      <c r="ASX277" s="9"/>
      <c r="ASY277" s="9"/>
      <c r="ASZ277" s="9"/>
      <c r="ATA277" s="9"/>
      <c r="ATB277" s="9"/>
      <c r="ATC277" s="9"/>
      <c r="ATD277" s="9"/>
      <c r="ATE277" s="9"/>
      <c r="ATF277" s="9"/>
      <c r="ATG277" s="9"/>
      <c r="ATH277" s="9"/>
      <c r="ATI277" s="9"/>
      <c r="ATJ277" s="9"/>
      <c r="ATK277" s="9"/>
      <c r="ATL277" s="9"/>
      <c r="ATM277" s="9"/>
      <c r="ATN277" s="9"/>
      <c r="ATO277" s="9"/>
      <c r="ATP277" s="9"/>
      <c r="ATQ277" s="9"/>
      <c r="ATR277" s="9"/>
      <c r="ATS277" s="9"/>
      <c r="ATT277" s="9"/>
      <c r="ATU277" s="9"/>
      <c r="ATV277" s="9"/>
      <c r="ATW277" s="9"/>
      <c r="ATX277" s="9"/>
      <c r="ATY277" s="9"/>
      <c r="ATZ277" s="9"/>
      <c r="AUA277" s="9"/>
      <c r="AUB277" s="9"/>
      <c r="AUC277" s="9"/>
      <c r="AUD277" s="9"/>
      <c r="AUE277" s="9"/>
      <c r="AUF277" s="9"/>
      <c r="AUG277" s="9"/>
      <c r="AUH277" s="9"/>
      <c r="AUI277" s="9"/>
      <c r="AUJ277" s="9"/>
      <c r="AUK277" s="9"/>
      <c r="AUL277" s="9"/>
      <c r="AUM277" s="9"/>
      <c r="AUN277" s="9"/>
      <c r="AUO277" s="9"/>
      <c r="AUP277" s="9"/>
      <c r="AUQ277" s="9"/>
      <c r="AUR277" s="9"/>
      <c r="AUS277" s="9"/>
      <c r="AUT277" s="9"/>
      <c r="AUU277" s="9"/>
      <c r="AUV277" s="9"/>
      <c r="AUW277" s="9"/>
      <c r="AUX277" s="9"/>
      <c r="AUY277" s="9"/>
      <c r="AUZ277" s="9"/>
      <c r="AVA277" s="9"/>
      <c r="AVB277" s="9"/>
      <c r="AVC277" s="9"/>
      <c r="AVD277" s="9"/>
      <c r="AVE277" s="9"/>
      <c r="AVF277" s="9"/>
      <c r="AVG277" s="9"/>
      <c r="AVH277" s="9"/>
      <c r="AVI277" s="9"/>
      <c r="AVJ277" s="9"/>
      <c r="AVK277" s="9"/>
      <c r="AVL277" s="9"/>
      <c r="AVM277" s="9"/>
      <c r="AVN277" s="9"/>
      <c r="AVO277" s="9"/>
      <c r="AVP277" s="9"/>
      <c r="AVQ277" s="9"/>
      <c r="AVR277" s="9"/>
      <c r="AVS277" s="9"/>
      <c r="AVT277" s="9"/>
      <c r="AVU277" s="9"/>
      <c r="AVV277" s="9"/>
      <c r="AVW277" s="9"/>
      <c r="AVX277" s="9"/>
      <c r="AVY277" s="9"/>
      <c r="AVZ277" s="9"/>
      <c r="AWA277" s="9"/>
      <c r="AWB277" s="9"/>
      <c r="AWC277" s="9"/>
      <c r="AWD277" s="9"/>
      <c r="AWE277" s="9"/>
      <c r="AWF277" s="9"/>
      <c r="AWG277" s="9"/>
      <c r="AWH277" s="9"/>
      <c r="AWI277" s="9"/>
      <c r="AWJ277" s="9"/>
      <c r="AWK277" s="9"/>
      <c r="AWL277" s="9"/>
      <c r="AWM277" s="9"/>
      <c r="AWN277" s="9"/>
      <c r="AWO277" s="9"/>
      <c r="AWP277" s="9"/>
      <c r="AWQ277" s="9"/>
      <c r="AWR277" s="9"/>
      <c r="AWS277" s="9"/>
      <c r="AWT277" s="9"/>
      <c r="AWU277" s="9"/>
      <c r="AWV277" s="9"/>
      <c r="AWW277" s="9"/>
      <c r="AWX277" s="9"/>
      <c r="AWY277" s="9"/>
      <c r="AWZ277" s="9"/>
      <c r="AXA277" s="9"/>
      <c r="AXB277" s="9"/>
      <c r="AXC277" s="9"/>
      <c r="AXD277" s="9"/>
      <c r="AXE277" s="9"/>
      <c r="AXF277" s="9"/>
      <c r="AXG277" s="9"/>
      <c r="AXH277" s="9"/>
      <c r="AXI277" s="9"/>
      <c r="AXJ277" s="9"/>
      <c r="AXK277" s="9"/>
      <c r="AXL277" s="9"/>
      <c r="AXM277" s="9"/>
      <c r="AXN277" s="9"/>
      <c r="AXO277" s="9"/>
      <c r="AXP277" s="9"/>
      <c r="AXQ277" s="9"/>
      <c r="AXR277" s="9"/>
      <c r="AXS277" s="9"/>
      <c r="AXT277" s="9"/>
      <c r="AXU277" s="9"/>
      <c r="AXV277" s="9"/>
      <c r="AXW277" s="9"/>
      <c r="AXX277" s="9"/>
      <c r="AXY277" s="9"/>
      <c r="AXZ277" s="9"/>
      <c r="AYA277" s="9"/>
      <c r="AYB277" s="9"/>
      <c r="AYC277" s="9"/>
      <c r="AYD277" s="9"/>
      <c r="AYE277" s="9"/>
      <c r="AYF277" s="9"/>
      <c r="AYG277" s="9"/>
      <c r="AYH277" s="9"/>
      <c r="AYI277" s="9"/>
      <c r="AYJ277" s="9"/>
      <c r="AYK277" s="9"/>
      <c r="AYL277" s="9"/>
      <c r="AYM277" s="9"/>
      <c r="AYN277" s="9"/>
      <c r="AYO277" s="9"/>
      <c r="AYP277" s="9"/>
      <c r="AYQ277" s="9"/>
      <c r="AYR277" s="9"/>
      <c r="AYS277" s="9"/>
      <c r="AYT277" s="9"/>
      <c r="AYU277" s="9"/>
      <c r="AYV277" s="9"/>
      <c r="AYW277" s="9"/>
      <c r="AYX277" s="9"/>
      <c r="AYY277" s="9"/>
      <c r="AYZ277" s="9"/>
      <c r="AZA277" s="9"/>
      <c r="AZB277" s="9"/>
      <c r="AZC277" s="9"/>
      <c r="AZD277" s="9"/>
      <c r="AZE277" s="9"/>
      <c r="AZF277" s="9"/>
      <c r="AZG277" s="9"/>
      <c r="AZH277" s="9"/>
      <c r="AZI277" s="9"/>
      <c r="AZJ277" s="9"/>
      <c r="AZK277" s="9"/>
      <c r="AZL277" s="9"/>
      <c r="AZM277" s="9"/>
      <c r="AZN277" s="9"/>
      <c r="AZO277" s="9"/>
      <c r="AZP277" s="9"/>
      <c r="AZQ277" s="9"/>
      <c r="AZR277" s="9"/>
      <c r="AZS277" s="9"/>
      <c r="AZT277" s="9"/>
      <c r="AZU277" s="9"/>
      <c r="AZV277" s="9"/>
      <c r="AZW277" s="9"/>
      <c r="AZX277" s="9"/>
      <c r="AZY277" s="9"/>
      <c r="AZZ277" s="9"/>
      <c r="BAA277" s="9"/>
      <c r="BAB277" s="9"/>
      <c r="BAC277" s="9"/>
      <c r="BAD277" s="9"/>
      <c r="BAE277" s="9"/>
      <c r="BAF277" s="9"/>
      <c r="BAG277" s="9"/>
      <c r="BAH277" s="9"/>
      <c r="BAI277" s="9"/>
      <c r="BAJ277" s="9"/>
      <c r="BAK277" s="9"/>
      <c r="BAL277" s="9"/>
      <c r="BAM277" s="9"/>
      <c r="BAN277" s="9"/>
      <c r="BAO277" s="9"/>
      <c r="BAP277" s="9"/>
      <c r="BAQ277" s="9"/>
      <c r="BAR277" s="9"/>
      <c r="BAS277" s="9"/>
      <c r="BAT277" s="9"/>
      <c r="BAU277" s="9"/>
      <c r="BAV277" s="9"/>
      <c r="BAW277" s="9"/>
      <c r="BAX277" s="9"/>
      <c r="BAY277" s="9"/>
      <c r="BAZ277" s="9"/>
      <c r="BBA277" s="9"/>
      <c r="BBB277" s="9"/>
      <c r="BBC277" s="9"/>
      <c r="BBD277" s="9"/>
      <c r="BBE277" s="9"/>
      <c r="BBF277" s="9"/>
      <c r="BBG277" s="9"/>
      <c r="BBH277" s="9"/>
      <c r="BBI277" s="9"/>
      <c r="BBJ277" s="9"/>
      <c r="BBK277" s="9"/>
      <c r="BBL277" s="9"/>
      <c r="BBM277" s="9"/>
      <c r="BBN277" s="9"/>
      <c r="BBO277" s="9"/>
      <c r="BBP277" s="9"/>
      <c r="BBQ277" s="9"/>
      <c r="BBR277" s="9"/>
      <c r="BBS277" s="9"/>
      <c r="BBT277" s="9"/>
      <c r="BBU277" s="9"/>
      <c r="BBV277" s="9"/>
      <c r="BBW277" s="9"/>
      <c r="BBX277" s="9"/>
      <c r="BBY277" s="9"/>
      <c r="BBZ277" s="9"/>
      <c r="BCA277" s="9"/>
      <c r="BCB277" s="9"/>
      <c r="BCC277" s="9"/>
      <c r="BCD277" s="9"/>
      <c r="BCE277" s="9"/>
      <c r="BCF277" s="9"/>
      <c r="BCG277" s="9"/>
      <c r="BCH277" s="9"/>
      <c r="BCI277" s="9"/>
      <c r="BCJ277" s="9"/>
      <c r="BCK277" s="9"/>
      <c r="BCL277" s="9"/>
      <c r="BCM277" s="9"/>
      <c r="BCN277" s="9"/>
      <c r="BCO277" s="9"/>
      <c r="BCP277" s="9"/>
      <c r="BCQ277" s="9"/>
      <c r="BCR277" s="9"/>
      <c r="BCS277" s="9"/>
      <c r="BCT277" s="9"/>
      <c r="BCU277" s="9"/>
      <c r="BCV277" s="9"/>
      <c r="BCW277" s="9"/>
      <c r="BCX277" s="9"/>
      <c r="BCY277" s="9"/>
      <c r="BCZ277" s="9"/>
      <c r="BDA277" s="9"/>
      <c r="BDB277" s="9"/>
      <c r="BDC277" s="9"/>
      <c r="BDD277" s="9"/>
      <c r="BDE277" s="9"/>
      <c r="BDF277" s="9"/>
      <c r="BDG277" s="9"/>
      <c r="BDH277" s="9"/>
      <c r="BDI277" s="9"/>
      <c r="BDJ277" s="9"/>
      <c r="BDK277" s="9"/>
      <c r="BDL277" s="9"/>
      <c r="BDM277" s="9"/>
      <c r="BDN277" s="9"/>
      <c r="BDO277" s="9"/>
      <c r="BDP277" s="9"/>
      <c r="BDQ277" s="9"/>
      <c r="BDR277" s="9"/>
      <c r="BDS277" s="9"/>
      <c r="BDT277" s="9"/>
      <c r="BDU277" s="9"/>
      <c r="BDV277" s="9"/>
      <c r="BDW277" s="9"/>
      <c r="BDX277" s="9"/>
      <c r="BDY277" s="9"/>
      <c r="BDZ277" s="9"/>
      <c r="BEA277" s="9"/>
      <c r="BEB277" s="9"/>
      <c r="BEC277" s="9"/>
      <c r="BED277" s="9"/>
      <c r="BEE277" s="9"/>
      <c r="BEF277" s="9"/>
      <c r="BEG277" s="9"/>
      <c r="BEH277" s="9"/>
      <c r="BEI277" s="9"/>
      <c r="BEJ277" s="9"/>
      <c r="BEK277" s="9"/>
      <c r="BEL277" s="9"/>
      <c r="BEM277" s="9"/>
      <c r="BEN277" s="9"/>
      <c r="BEO277" s="9"/>
      <c r="BEP277" s="9"/>
      <c r="BEQ277" s="9"/>
      <c r="BER277" s="9"/>
      <c r="BES277" s="9"/>
      <c r="BET277" s="9"/>
      <c r="BEU277" s="9"/>
      <c r="BEV277" s="9"/>
      <c r="BEW277" s="9"/>
      <c r="BEX277" s="9"/>
      <c r="BEY277" s="9"/>
      <c r="BEZ277" s="9"/>
      <c r="BFA277" s="9"/>
      <c r="BFB277" s="9"/>
      <c r="BFC277" s="9"/>
      <c r="BFD277" s="9"/>
      <c r="BFE277" s="9"/>
      <c r="BFF277" s="9"/>
      <c r="BFG277" s="9"/>
      <c r="BFH277" s="9"/>
      <c r="BFI277" s="9"/>
      <c r="BFJ277" s="9"/>
      <c r="BFK277" s="9"/>
      <c r="BFL277" s="9"/>
      <c r="BFM277" s="9"/>
      <c r="BFN277" s="9"/>
      <c r="BFO277" s="9"/>
      <c r="BFP277" s="9"/>
      <c r="BFQ277" s="9"/>
      <c r="BFR277" s="9"/>
      <c r="BFS277" s="9"/>
      <c r="BFT277" s="9"/>
      <c r="BFU277" s="9"/>
      <c r="BFV277" s="9"/>
      <c r="BFW277" s="9"/>
      <c r="BFX277" s="9"/>
      <c r="BFY277" s="9"/>
      <c r="BFZ277" s="9"/>
      <c r="BGA277" s="9"/>
      <c r="BGB277" s="9"/>
      <c r="BGC277" s="9"/>
      <c r="BGD277" s="9"/>
      <c r="BGE277" s="9"/>
      <c r="BGF277" s="9"/>
      <c r="BGG277" s="9"/>
      <c r="BGH277" s="9"/>
      <c r="BGI277" s="9"/>
      <c r="BGJ277" s="9"/>
      <c r="BGK277" s="9"/>
      <c r="BGL277" s="9"/>
      <c r="BGM277" s="9"/>
      <c r="BGN277" s="9"/>
      <c r="BGO277" s="9"/>
      <c r="BGP277" s="9"/>
      <c r="BGQ277" s="9"/>
      <c r="BGR277" s="9"/>
      <c r="BGS277" s="9"/>
      <c r="BGT277" s="9"/>
      <c r="BGU277" s="9"/>
      <c r="BGV277" s="9"/>
      <c r="BGW277" s="9"/>
      <c r="BGX277" s="9"/>
      <c r="BGY277" s="9"/>
      <c r="BGZ277" s="9"/>
      <c r="BHA277" s="9"/>
      <c r="BHB277" s="9"/>
      <c r="BHC277" s="9"/>
      <c r="BHD277" s="9"/>
      <c r="BHE277" s="9"/>
      <c r="BHF277" s="9"/>
      <c r="BHG277" s="9"/>
      <c r="BHH277" s="9"/>
      <c r="BHI277" s="9"/>
      <c r="BHJ277" s="9"/>
      <c r="BHK277" s="9"/>
      <c r="BHL277" s="9"/>
      <c r="BHM277" s="9"/>
      <c r="BHN277" s="9"/>
      <c r="BHO277" s="9"/>
      <c r="BHP277" s="9"/>
      <c r="BHQ277" s="9"/>
      <c r="BHR277" s="9"/>
      <c r="BHS277" s="9"/>
      <c r="BHT277" s="9"/>
      <c r="BHU277" s="9"/>
      <c r="BHV277" s="9"/>
      <c r="BHW277" s="9"/>
      <c r="BHX277" s="9"/>
      <c r="BHY277" s="9"/>
      <c r="BHZ277" s="9"/>
      <c r="BIA277" s="9"/>
      <c r="BIB277" s="9"/>
      <c r="BIC277" s="9"/>
      <c r="BID277" s="9"/>
      <c r="BIE277" s="9"/>
      <c r="BIF277" s="9"/>
      <c r="BIG277" s="9"/>
      <c r="BIH277" s="9"/>
      <c r="BII277" s="9"/>
      <c r="BIJ277" s="9"/>
      <c r="BIK277" s="9"/>
      <c r="BIL277" s="9"/>
      <c r="BIM277" s="9"/>
      <c r="BIN277" s="9"/>
      <c r="BIO277" s="9"/>
      <c r="BIP277" s="9"/>
      <c r="BIQ277" s="9"/>
      <c r="BIR277" s="9"/>
      <c r="BIS277" s="9"/>
      <c r="BIT277" s="9"/>
      <c r="BIU277" s="9"/>
      <c r="BIV277" s="9"/>
      <c r="BIW277" s="9"/>
      <c r="BIX277" s="9"/>
      <c r="BIY277" s="9"/>
      <c r="BIZ277" s="9"/>
      <c r="BJA277" s="9"/>
      <c r="BJB277" s="9"/>
      <c r="BJC277" s="9"/>
      <c r="BJD277" s="9"/>
      <c r="BJE277" s="9"/>
      <c r="BJF277" s="9"/>
      <c r="BJG277" s="9"/>
      <c r="BJH277" s="9"/>
      <c r="BJI277" s="9"/>
      <c r="BJJ277" s="9"/>
      <c r="BJK277" s="9"/>
      <c r="BJL277" s="9"/>
      <c r="BJM277" s="9"/>
      <c r="BJN277" s="9"/>
      <c r="BJO277" s="9"/>
      <c r="BJP277" s="9"/>
      <c r="BJQ277" s="9"/>
      <c r="BJR277" s="9"/>
      <c r="BJS277" s="9"/>
      <c r="BJT277" s="9"/>
      <c r="BJU277" s="9"/>
      <c r="BJV277" s="9"/>
      <c r="BJW277" s="9"/>
      <c r="BJX277" s="9"/>
      <c r="BJY277" s="9"/>
      <c r="BJZ277" s="9"/>
      <c r="BKA277" s="9"/>
      <c r="BKB277" s="9"/>
      <c r="BKC277" s="9"/>
      <c r="BKD277" s="9"/>
      <c r="BKE277" s="9"/>
      <c r="BKF277" s="9"/>
      <c r="BKG277" s="9"/>
      <c r="BKH277" s="9"/>
      <c r="BKI277" s="9"/>
      <c r="BKJ277" s="9"/>
      <c r="BKK277" s="9"/>
      <c r="BKL277" s="9"/>
      <c r="BKM277" s="9"/>
      <c r="BKN277" s="9"/>
      <c r="BKO277" s="9"/>
      <c r="BKP277" s="9"/>
      <c r="BKQ277" s="9"/>
      <c r="BKR277" s="9"/>
      <c r="BKS277" s="9"/>
      <c r="BKT277" s="9"/>
      <c r="BKU277" s="9"/>
      <c r="BKV277" s="9"/>
      <c r="BKW277" s="9"/>
      <c r="BKX277" s="9"/>
      <c r="BKY277" s="9"/>
      <c r="BKZ277" s="9"/>
      <c r="BLA277" s="9"/>
      <c r="BLB277" s="9"/>
      <c r="BLC277" s="9"/>
      <c r="BLD277" s="9"/>
      <c r="BLE277" s="9"/>
      <c r="BLF277" s="9"/>
      <c r="BLG277" s="9"/>
      <c r="BLH277" s="9"/>
      <c r="BLI277" s="9"/>
      <c r="BLJ277" s="9"/>
      <c r="BLK277" s="9"/>
      <c r="BLL277" s="9"/>
      <c r="BLM277" s="9"/>
      <c r="BLN277" s="9"/>
      <c r="BLO277" s="9"/>
      <c r="BLP277" s="9"/>
      <c r="BLQ277" s="9"/>
      <c r="BLR277" s="9"/>
      <c r="BLS277" s="9"/>
      <c r="BLT277" s="9"/>
      <c r="BLU277" s="9"/>
      <c r="BLV277" s="9"/>
      <c r="BLW277" s="9"/>
      <c r="BLX277" s="9"/>
      <c r="BLY277" s="9"/>
      <c r="BLZ277" s="9"/>
      <c r="BMA277" s="9"/>
      <c r="BMB277" s="9"/>
      <c r="BMC277" s="9"/>
      <c r="BMD277" s="9"/>
      <c r="BME277" s="9"/>
      <c r="BMF277" s="9"/>
      <c r="BMG277" s="9"/>
      <c r="BMH277" s="9"/>
      <c r="BMI277" s="9"/>
      <c r="BMJ277" s="9"/>
      <c r="BMK277" s="9"/>
      <c r="BML277" s="9"/>
      <c r="BMM277" s="9"/>
      <c r="BMN277" s="9"/>
      <c r="BMO277" s="9"/>
      <c r="BMP277" s="9"/>
      <c r="BMQ277" s="9"/>
      <c r="BMR277" s="9"/>
      <c r="BMS277" s="9"/>
      <c r="BMT277" s="9"/>
      <c r="BMU277" s="9"/>
      <c r="BMV277" s="9"/>
      <c r="BMW277" s="9"/>
      <c r="BMX277" s="9"/>
      <c r="BMY277" s="9"/>
      <c r="BMZ277" s="9"/>
      <c r="BNA277" s="9"/>
      <c r="BNB277" s="9"/>
      <c r="BNC277" s="9"/>
      <c r="BND277" s="9"/>
      <c r="BNE277" s="9"/>
      <c r="BNF277" s="9"/>
      <c r="BNG277" s="9"/>
      <c r="BNH277" s="9"/>
      <c r="BNI277" s="9"/>
      <c r="BNJ277" s="9"/>
      <c r="BNK277" s="9"/>
      <c r="BNL277" s="9"/>
      <c r="BNM277" s="9"/>
      <c r="BNN277" s="9"/>
      <c r="BNO277" s="9"/>
      <c r="BNP277" s="9"/>
      <c r="BNQ277" s="9"/>
      <c r="BNR277" s="9"/>
      <c r="BNS277" s="9"/>
      <c r="BNT277" s="9"/>
      <c r="BNU277" s="9"/>
      <c r="BNV277" s="9"/>
      <c r="BNW277" s="9"/>
      <c r="BNX277" s="9"/>
      <c r="BNY277" s="9"/>
      <c r="BNZ277" s="9"/>
      <c r="BOA277" s="9"/>
      <c r="BOB277" s="9"/>
      <c r="BOC277" s="9"/>
      <c r="BOD277" s="9"/>
      <c r="BOE277" s="9"/>
      <c r="BOF277" s="9"/>
      <c r="BOG277" s="9"/>
      <c r="BOH277" s="9"/>
      <c r="BOI277" s="9"/>
      <c r="BOJ277" s="9"/>
      <c r="BOK277" s="9"/>
      <c r="BOL277" s="9"/>
      <c r="BOM277" s="9"/>
      <c r="BON277" s="9"/>
      <c r="BOO277" s="9"/>
      <c r="BOP277" s="9"/>
      <c r="BOQ277" s="9"/>
      <c r="BOR277" s="9"/>
      <c r="BOS277" s="9"/>
      <c r="BOT277" s="9"/>
      <c r="BOU277" s="9"/>
      <c r="BOV277" s="9"/>
      <c r="BOW277" s="9"/>
      <c r="BOX277" s="9"/>
      <c r="BOY277" s="9"/>
      <c r="BOZ277" s="9"/>
      <c r="BPA277" s="9"/>
      <c r="BPB277" s="9"/>
      <c r="BPC277" s="9"/>
      <c r="BPD277" s="9"/>
      <c r="BPE277" s="9"/>
      <c r="BPF277" s="9"/>
      <c r="BPG277" s="9"/>
      <c r="BPH277" s="9"/>
      <c r="BPI277" s="9"/>
      <c r="BPJ277" s="9"/>
      <c r="BPK277" s="9"/>
      <c r="BPL277" s="9"/>
      <c r="BPM277" s="9"/>
      <c r="BPN277" s="9"/>
      <c r="BPO277" s="9"/>
      <c r="BPP277" s="9"/>
      <c r="BPQ277" s="9"/>
      <c r="BPR277" s="9"/>
      <c r="BPS277" s="9"/>
      <c r="BPT277" s="9"/>
      <c r="BPU277" s="9"/>
      <c r="BPV277" s="9"/>
      <c r="BPW277" s="9"/>
      <c r="BPX277" s="9"/>
      <c r="BPY277" s="9"/>
      <c r="BPZ277" s="9"/>
      <c r="BQA277" s="9"/>
      <c r="BQB277" s="9"/>
      <c r="BQC277" s="9"/>
      <c r="BQD277" s="9"/>
      <c r="BQE277" s="9"/>
      <c r="BQF277" s="9"/>
      <c r="BQG277" s="9"/>
      <c r="BQH277" s="9"/>
      <c r="BQI277" s="9"/>
      <c r="BQJ277" s="9"/>
      <c r="BQK277" s="9"/>
      <c r="BQL277" s="9"/>
      <c r="BQM277" s="9"/>
      <c r="BQN277" s="9"/>
      <c r="BQO277" s="9"/>
      <c r="BQP277" s="9"/>
      <c r="BQQ277" s="9"/>
      <c r="BQR277" s="9"/>
      <c r="BQS277" s="9"/>
      <c r="BQT277" s="9"/>
      <c r="BQU277" s="9"/>
      <c r="BQV277" s="9"/>
      <c r="BQW277" s="9"/>
      <c r="BQX277" s="9"/>
      <c r="BQY277" s="9"/>
      <c r="BQZ277" s="9"/>
      <c r="BRA277" s="9"/>
      <c r="BRB277" s="9"/>
      <c r="BRC277" s="9"/>
      <c r="BRD277" s="9"/>
      <c r="BRE277" s="9"/>
      <c r="BRF277" s="9"/>
      <c r="BRG277" s="9"/>
      <c r="BRH277" s="9"/>
      <c r="BRI277" s="9"/>
      <c r="BRJ277" s="9"/>
      <c r="BRK277" s="9"/>
      <c r="BRL277" s="9"/>
      <c r="BRM277" s="9"/>
      <c r="BRN277" s="9"/>
      <c r="BRO277" s="9"/>
      <c r="BRP277" s="9"/>
      <c r="BRQ277" s="9"/>
      <c r="BRR277" s="9"/>
      <c r="BRS277" s="9"/>
      <c r="BRT277" s="9"/>
      <c r="BRU277" s="9"/>
      <c r="BRV277" s="9"/>
      <c r="BRW277" s="9"/>
      <c r="BRX277" s="9"/>
      <c r="BRY277" s="9"/>
      <c r="BRZ277" s="9"/>
      <c r="BSA277" s="9"/>
      <c r="BSB277" s="9"/>
      <c r="BSC277" s="9"/>
      <c r="BSD277" s="9"/>
      <c r="BSE277" s="9"/>
      <c r="BSF277" s="9"/>
      <c r="BSG277" s="9"/>
      <c r="BSH277" s="9"/>
      <c r="BSI277" s="9"/>
      <c r="BSJ277" s="9"/>
      <c r="BSK277" s="9"/>
      <c r="BSL277" s="9"/>
      <c r="BSM277" s="9"/>
      <c r="BSN277" s="9"/>
      <c r="BSO277" s="9"/>
      <c r="BSP277" s="9"/>
      <c r="BSQ277" s="9"/>
      <c r="BSR277" s="9"/>
      <c r="BSS277" s="9"/>
      <c r="BST277" s="9"/>
      <c r="BSU277" s="9"/>
      <c r="BSV277" s="9"/>
      <c r="BSW277" s="9"/>
      <c r="BSX277" s="9"/>
      <c r="BSY277" s="9"/>
      <c r="BSZ277" s="9"/>
      <c r="BTA277" s="9"/>
      <c r="BTB277" s="9"/>
      <c r="BTC277" s="9"/>
      <c r="BTD277" s="9"/>
      <c r="BTE277" s="9"/>
      <c r="BTF277" s="9"/>
      <c r="BTG277" s="9"/>
      <c r="BTH277" s="9"/>
      <c r="BTI277" s="9"/>
      <c r="BTJ277" s="9"/>
      <c r="BTK277" s="9"/>
      <c r="BTL277" s="9"/>
      <c r="BTM277" s="9"/>
      <c r="BTN277" s="9"/>
      <c r="BTO277" s="9"/>
      <c r="BTP277" s="9"/>
      <c r="BTQ277" s="9"/>
      <c r="BTR277" s="9"/>
      <c r="BTS277" s="9"/>
      <c r="BTT277" s="9"/>
      <c r="BTU277" s="9"/>
      <c r="BTV277" s="9"/>
      <c r="BTW277" s="9"/>
      <c r="BTX277" s="9"/>
      <c r="BTY277" s="9"/>
      <c r="BTZ277" s="9"/>
      <c r="BUA277" s="9"/>
      <c r="BUB277" s="9"/>
      <c r="BUC277" s="9"/>
      <c r="BUD277" s="9"/>
      <c r="BUE277" s="9"/>
      <c r="BUF277" s="9"/>
      <c r="BUG277" s="9"/>
      <c r="BUH277" s="9"/>
      <c r="BUI277" s="9"/>
      <c r="BUJ277" s="9"/>
      <c r="BUK277" s="9"/>
      <c r="BUL277" s="9"/>
      <c r="BUM277" s="9"/>
      <c r="BUN277" s="9"/>
      <c r="BUO277" s="9"/>
      <c r="BUP277" s="9"/>
      <c r="BUQ277" s="9"/>
      <c r="BUR277" s="9"/>
      <c r="BUS277" s="9"/>
      <c r="BUT277" s="9"/>
      <c r="BUU277" s="9"/>
      <c r="BUV277" s="9"/>
      <c r="BUW277" s="9"/>
      <c r="BUX277" s="9"/>
      <c r="BUY277" s="9"/>
      <c r="BUZ277" s="9"/>
      <c r="BVA277" s="9"/>
      <c r="BVB277" s="9"/>
      <c r="BVC277" s="9"/>
      <c r="BVD277" s="9"/>
      <c r="BVE277" s="9"/>
      <c r="BVF277" s="9"/>
      <c r="BVG277" s="9"/>
      <c r="BVH277" s="9"/>
      <c r="BVI277" s="9"/>
      <c r="BVJ277" s="9"/>
      <c r="BVK277" s="9"/>
      <c r="BVL277" s="9"/>
      <c r="BVM277" s="9"/>
      <c r="BVN277" s="9"/>
      <c r="BVO277" s="9"/>
      <c r="BVP277" s="9"/>
      <c r="BVQ277" s="9"/>
      <c r="BVR277" s="9"/>
      <c r="BVS277" s="9"/>
      <c r="BVT277" s="9"/>
      <c r="BVU277" s="9"/>
      <c r="BVV277" s="9"/>
      <c r="BVW277" s="9"/>
      <c r="BVX277" s="9"/>
      <c r="BVY277" s="9"/>
      <c r="BVZ277" s="9"/>
      <c r="BWA277" s="9"/>
      <c r="BWB277" s="9"/>
      <c r="BWC277" s="9"/>
      <c r="BWD277" s="9"/>
      <c r="BWE277" s="9"/>
      <c r="BWF277" s="9"/>
      <c r="BWG277" s="9"/>
      <c r="BWH277" s="9"/>
      <c r="BWI277" s="9"/>
      <c r="BWJ277" s="9"/>
      <c r="BWK277" s="9"/>
      <c r="BWL277" s="9"/>
      <c r="BWM277" s="9"/>
      <c r="BWN277" s="9"/>
      <c r="BWO277" s="9"/>
      <c r="BWP277" s="9"/>
      <c r="BWQ277" s="9"/>
      <c r="BWR277" s="9"/>
      <c r="BWS277" s="9"/>
      <c r="BWT277" s="9"/>
      <c r="BWU277" s="9"/>
      <c r="BWV277" s="9"/>
      <c r="BWW277" s="9"/>
      <c r="BWX277" s="9"/>
      <c r="BWY277" s="9"/>
      <c r="BWZ277" s="9"/>
      <c r="BXA277" s="9"/>
      <c r="BXB277" s="9"/>
      <c r="BXC277" s="9"/>
      <c r="BXD277" s="9"/>
    </row>
    <row r="278" ht="14.25" customHeight="1">
      <c r="A278" s="9">
        <v>1.0</v>
      </c>
      <c r="B278" s="9" t="s">
        <v>11947</v>
      </c>
      <c r="C278" s="9" t="s">
        <v>11948</v>
      </c>
      <c r="D278" s="9" t="s">
        <v>11948</v>
      </c>
      <c r="E278" s="9"/>
      <c r="F278" s="9">
        <v>6.0</v>
      </c>
      <c r="G278" s="9" t="s">
        <v>14181</v>
      </c>
      <c r="H278" s="9" t="s">
        <v>14182</v>
      </c>
      <c r="I278" s="9"/>
      <c r="J278" s="9"/>
      <c r="K278" s="9"/>
      <c r="L278" s="9">
        <v>5.0</v>
      </c>
      <c r="M278" s="9"/>
      <c r="N278" s="9"/>
      <c r="O278" s="9">
        <v>1.0</v>
      </c>
      <c r="P278" s="9">
        <v>0.0</v>
      </c>
      <c r="Q278" s="9" t="s">
        <v>14183</v>
      </c>
      <c r="R278" s="9"/>
      <c r="S278" s="9" t="s">
        <v>3684</v>
      </c>
      <c r="T278" s="9" t="s">
        <v>3683</v>
      </c>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c r="DA278" s="9"/>
      <c r="DB278" s="9"/>
      <c r="DC278" s="9"/>
      <c r="DD278" s="9"/>
      <c r="DE278" s="9"/>
      <c r="DF278" s="9"/>
      <c r="DG278" s="9"/>
      <c r="DH278" s="9"/>
      <c r="DI278" s="9"/>
      <c r="DJ278" s="9"/>
      <c r="DK278" s="9"/>
      <c r="DL278" s="9"/>
      <c r="DM278" s="9"/>
      <c r="DN278" s="9"/>
      <c r="DO278" s="9"/>
      <c r="DP278" s="9"/>
      <c r="DQ278" s="9"/>
      <c r="DR278" s="9"/>
      <c r="DS278" s="9"/>
      <c r="DT278" s="9"/>
      <c r="DU278" s="9"/>
      <c r="DV278" s="9"/>
      <c r="DW278" s="9"/>
      <c r="DX278" s="9"/>
      <c r="DY278" s="9"/>
      <c r="DZ278" s="9"/>
      <c r="EA278" s="9"/>
      <c r="EB278" s="9"/>
      <c r="EC278" s="9"/>
      <c r="ED278" s="9"/>
      <c r="EE278" s="9"/>
      <c r="EF278" s="9"/>
      <c r="EG278" s="9"/>
      <c r="EH278" s="9"/>
      <c r="EI278" s="9"/>
      <c r="EJ278" s="9"/>
      <c r="EK278" s="9"/>
      <c r="EL278" s="9"/>
      <c r="EM278" s="9"/>
      <c r="EN278" s="9"/>
      <c r="EO278" s="9"/>
      <c r="EP278" s="9"/>
      <c r="EQ278" s="9"/>
      <c r="ER278" s="9"/>
      <c r="ES278" s="9"/>
      <c r="ET278" s="9"/>
      <c r="EU278" s="9"/>
      <c r="EV278" s="9"/>
      <c r="EW278" s="9"/>
      <c r="EX278" s="9"/>
      <c r="EY278" s="9"/>
      <c r="EZ278" s="9"/>
      <c r="FA278" s="9"/>
      <c r="FB278" s="9"/>
      <c r="FC278" s="9"/>
      <c r="FD278" s="9"/>
      <c r="FE278" s="9"/>
      <c r="FF278" s="9"/>
      <c r="FG278" s="9"/>
      <c r="FH278" s="9"/>
      <c r="FI278" s="9"/>
      <c r="FJ278" s="9"/>
      <c r="FK278" s="9"/>
      <c r="FL278" s="9"/>
      <c r="FM278" s="9"/>
      <c r="FN278" s="9"/>
      <c r="FO278" s="9"/>
      <c r="FP278" s="9"/>
      <c r="FQ278" s="9"/>
      <c r="FR278" s="9"/>
      <c r="FS278" s="9"/>
      <c r="FT278" s="9"/>
      <c r="FU278" s="9"/>
      <c r="FV278" s="9"/>
      <c r="FW278" s="9"/>
      <c r="FX278" s="9"/>
      <c r="FY278" s="9"/>
      <c r="FZ278" s="9"/>
      <c r="GA278" s="9"/>
      <c r="GB278" s="9"/>
      <c r="GC278" s="9"/>
      <c r="GD278" s="9"/>
      <c r="GE278" s="9"/>
      <c r="GF278" s="9"/>
      <c r="GG278" s="9"/>
      <c r="GH278" s="9"/>
      <c r="GI278" s="9"/>
      <c r="GJ278" s="9"/>
      <c r="GK278" s="9"/>
      <c r="GL278" s="9"/>
      <c r="GM278" s="9"/>
      <c r="GN278" s="9"/>
      <c r="GO278" s="9"/>
      <c r="GP278" s="9"/>
      <c r="GQ278" s="9"/>
      <c r="GR278" s="9"/>
      <c r="GS278" s="9"/>
      <c r="GT278" s="9"/>
      <c r="GU278" s="9"/>
      <c r="GV278" s="9"/>
      <c r="GW278" s="9"/>
      <c r="GX278" s="9"/>
      <c r="GY278" s="9"/>
      <c r="GZ278" s="9"/>
      <c r="HA278" s="9"/>
      <c r="HB278" s="9"/>
      <c r="HC278" s="9"/>
      <c r="HD278" s="9"/>
      <c r="HE278" s="9"/>
      <c r="HF278" s="9"/>
      <c r="HG278" s="9"/>
      <c r="HH278" s="9"/>
      <c r="HI278" s="9"/>
      <c r="HJ278" s="9"/>
      <c r="HK278" s="9"/>
      <c r="HL278" s="9"/>
      <c r="HM278" s="9"/>
      <c r="HN278" s="9"/>
      <c r="HO278" s="9"/>
      <c r="HP278" s="9"/>
      <c r="HQ278" s="9"/>
      <c r="HR278" s="9"/>
      <c r="HS278" s="9"/>
      <c r="HT278" s="9"/>
      <c r="HU278" s="9"/>
      <c r="HV278" s="9"/>
      <c r="HW278" s="9"/>
      <c r="HX278" s="9"/>
      <c r="HY278" s="9"/>
      <c r="HZ278" s="9"/>
      <c r="IA278" s="9"/>
      <c r="IB278" s="9"/>
      <c r="IC278" s="9"/>
      <c r="ID278" s="9"/>
      <c r="IE278" s="9"/>
      <c r="IF278" s="9"/>
      <c r="IG278" s="9"/>
      <c r="IH278" s="9"/>
      <c r="II278" s="9"/>
      <c r="IJ278" s="9"/>
      <c r="IK278" s="9"/>
      <c r="IL278" s="9"/>
      <c r="IM278" s="9"/>
      <c r="IN278" s="9"/>
      <c r="IO278" s="9"/>
      <c r="IP278" s="9"/>
      <c r="IQ278" s="9"/>
      <c r="IR278" s="9"/>
      <c r="IS278" s="9"/>
      <c r="IT278" s="9"/>
      <c r="IU278" s="9"/>
      <c r="IV278" s="9"/>
      <c r="IW278" s="9"/>
      <c r="IX278" s="9"/>
      <c r="IY278" s="9"/>
      <c r="IZ278" s="9"/>
      <c r="JA278" s="9"/>
      <c r="JB278" s="9"/>
      <c r="JC278" s="9"/>
      <c r="JD278" s="9"/>
      <c r="JE278" s="9"/>
      <c r="JF278" s="9"/>
      <c r="JG278" s="9"/>
      <c r="JH278" s="9"/>
      <c r="JI278" s="9"/>
      <c r="JJ278" s="9"/>
      <c r="JK278" s="9"/>
      <c r="JL278" s="9"/>
      <c r="JM278" s="9"/>
      <c r="JN278" s="9"/>
      <c r="JO278" s="9"/>
      <c r="JP278" s="9"/>
      <c r="JQ278" s="9"/>
      <c r="JR278" s="9"/>
      <c r="JS278" s="9"/>
      <c r="JT278" s="9"/>
      <c r="JU278" s="9"/>
      <c r="JV278" s="9"/>
      <c r="JW278" s="9"/>
      <c r="JX278" s="9"/>
      <c r="JY278" s="9"/>
      <c r="JZ278" s="9"/>
      <c r="KA278" s="9"/>
      <c r="KB278" s="9"/>
      <c r="KC278" s="9"/>
      <c r="KD278" s="9"/>
      <c r="KE278" s="9"/>
      <c r="KF278" s="9"/>
      <c r="KG278" s="9"/>
      <c r="KH278" s="9"/>
      <c r="KI278" s="9"/>
      <c r="KJ278" s="9"/>
      <c r="KK278" s="9"/>
      <c r="KL278" s="9"/>
      <c r="KM278" s="9"/>
      <c r="KN278" s="9"/>
      <c r="KO278" s="9"/>
      <c r="KP278" s="9"/>
      <c r="KQ278" s="9"/>
      <c r="KR278" s="9"/>
      <c r="KS278" s="9"/>
      <c r="KT278" s="9"/>
      <c r="KU278" s="9"/>
      <c r="KV278" s="9"/>
      <c r="KW278" s="9"/>
      <c r="KX278" s="9"/>
      <c r="KY278" s="9"/>
      <c r="KZ278" s="9"/>
      <c r="LA278" s="9"/>
      <c r="LB278" s="9"/>
      <c r="LC278" s="9"/>
      <c r="LD278" s="9"/>
      <c r="LE278" s="9"/>
      <c r="LF278" s="9"/>
      <c r="LG278" s="9"/>
      <c r="LH278" s="9"/>
      <c r="LI278" s="9"/>
      <c r="LJ278" s="9"/>
      <c r="LK278" s="9"/>
      <c r="LL278" s="9"/>
      <c r="LM278" s="9"/>
      <c r="LN278" s="9"/>
      <c r="LO278" s="9"/>
      <c r="LP278" s="9"/>
      <c r="LQ278" s="9"/>
      <c r="LR278" s="9"/>
      <c r="LS278" s="9"/>
      <c r="LT278" s="9"/>
      <c r="LU278" s="9"/>
      <c r="LV278" s="9"/>
      <c r="LW278" s="9"/>
      <c r="LX278" s="9"/>
      <c r="LY278" s="9"/>
      <c r="LZ278" s="9"/>
      <c r="MA278" s="9"/>
      <c r="MB278" s="9"/>
      <c r="MC278" s="9"/>
      <c r="MD278" s="9"/>
      <c r="ME278" s="9"/>
      <c r="MF278" s="9"/>
      <c r="MG278" s="9"/>
      <c r="MH278" s="9"/>
      <c r="MI278" s="9"/>
      <c r="MJ278" s="9"/>
      <c r="MK278" s="9"/>
      <c r="ML278" s="9"/>
      <c r="MM278" s="9"/>
      <c r="MN278" s="9"/>
      <c r="MO278" s="9"/>
      <c r="MP278" s="9"/>
      <c r="MQ278" s="9"/>
      <c r="MR278" s="9"/>
      <c r="MS278" s="9"/>
      <c r="MT278" s="9"/>
      <c r="MU278" s="9"/>
      <c r="MV278" s="9"/>
      <c r="MW278" s="9"/>
      <c r="MX278" s="9"/>
      <c r="MY278" s="9"/>
      <c r="MZ278" s="9"/>
      <c r="NA278" s="9"/>
      <c r="NB278" s="9"/>
      <c r="NC278" s="9"/>
      <c r="ND278" s="9"/>
      <c r="NE278" s="9"/>
      <c r="NF278" s="9"/>
      <c r="NG278" s="9"/>
      <c r="NH278" s="9"/>
      <c r="NI278" s="9"/>
      <c r="NJ278" s="9"/>
      <c r="NK278" s="9"/>
      <c r="NL278" s="9"/>
      <c r="NM278" s="9"/>
      <c r="NN278" s="9"/>
      <c r="NO278" s="9"/>
      <c r="NP278" s="9"/>
      <c r="NQ278" s="9"/>
      <c r="NR278" s="9"/>
      <c r="NS278" s="9"/>
      <c r="NT278" s="9"/>
      <c r="NU278" s="9"/>
      <c r="NV278" s="9"/>
      <c r="NW278" s="9"/>
      <c r="NX278" s="9"/>
      <c r="NY278" s="9"/>
      <c r="NZ278" s="9"/>
      <c r="OA278" s="9"/>
      <c r="OB278" s="9"/>
      <c r="OC278" s="9"/>
      <c r="OD278" s="9"/>
      <c r="OE278" s="9"/>
      <c r="OF278" s="9"/>
      <c r="OG278" s="9"/>
      <c r="OH278" s="9"/>
      <c r="OI278" s="9"/>
      <c r="OJ278" s="9"/>
      <c r="OK278" s="9"/>
      <c r="OL278" s="9"/>
      <c r="OM278" s="9"/>
      <c r="ON278" s="9"/>
      <c r="OO278" s="9"/>
      <c r="OP278" s="9"/>
      <c r="OQ278" s="9"/>
      <c r="OR278" s="9"/>
      <c r="OS278" s="9"/>
      <c r="OT278" s="9"/>
      <c r="OU278" s="9"/>
      <c r="OV278" s="9"/>
      <c r="OW278" s="9"/>
      <c r="OX278" s="9"/>
      <c r="OY278" s="9"/>
      <c r="OZ278" s="9"/>
      <c r="PA278" s="9"/>
      <c r="PB278" s="9"/>
      <c r="PC278" s="9"/>
      <c r="PD278" s="9"/>
      <c r="PE278" s="9"/>
      <c r="PF278" s="9"/>
      <c r="PG278" s="9"/>
      <c r="PH278" s="9"/>
      <c r="PI278" s="9"/>
      <c r="PJ278" s="9"/>
      <c r="PK278" s="9"/>
      <c r="PL278" s="9"/>
      <c r="PM278" s="9"/>
      <c r="PN278" s="9"/>
      <c r="PO278" s="9"/>
      <c r="PP278" s="9"/>
      <c r="PQ278" s="9"/>
      <c r="PR278" s="9"/>
      <c r="PS278" s="9"/>
      <c r="PT278" s="9"/>
      <c r="PU278" s="9"/>
      <c r="PV278" s="9"/>
      <c r="PW278" s="9"/>
      <c r="PX278" s="9"/>
      <c r="PY278" s="9"/>
      <c r="PZ278" s="9"/>
      <c r="QA278" s="9"/>
      <c r="QB278" s="9"/>
      <c r="QC278" s="9"/>
      <c r="QD278" s="9"/>
      <c r="QE278" s="9" t="s">
        <v>14182</v>
      </c>
      <c r="QF278" s="9" t="s">
        <v>5691</v>
      </c>
      <c r="QG278" s="9" t="s">
        <v>5691</v>
      </c>
      <c r="QH278" s="9" t="s">
        <v>14184</v>
      </c>
      <c r="QI278" s="9"/>
      <c r="QJ278" s="9"/>
      <c r="QK278" s="9"/>
      <c r="QL278" s="9"/>
      <c r="QM278" s="9"/>
      <c r="QN278" s="9"/>
      <c r="QO278" s="9"/>
      <c r="QP278" s="9"/>
      <c r="QQ278" s="9"/>
      <c r="QR278" s="9"/>
      <c r="QS278" s="9"/>
      <c r="QT278" s="9"/>
      <c r="QU278" s="9"/>
      <c r="QV278" s="9"/>
      <c r="QW278" s="9"/>
      <c r="QX278" s="9"/>
      <c r="QY278" s="9"/>
      <c r="QZ278" s="9"/>
      <c r="RA278" s="9"/>
      <c r="RB278" s="9"/>
      <c r="RC278" s="9"/>
      <c r="RD278" s="9"/>
      <c r="RE278" s="9"/>
      <c r="RF278" s="9"/>
      <c r="RG278" s="9"/>
      <c r="RH278" s="9"/>
      <c r="RI278" s="9"/>
      <c r="RJ278" s="9"/>
      <c r="RK278" s="9"/>
      <c r="RL278" s="9"/>
      <c r="RM278" s="9"/>
      <c r="RN278" s="9"/>
      <c r="RO278" s="9" t="s">
        <v>14185</v>
      </c>
      <c r="RP278" s="9"/>
      <c r="RQ278" s="9"/>
      <c r="RR278" s="9"/>
      <c r="RS278" s="9"/>
      <c r="RT278" s="9"/>
      <c r="RU278" s="9"/>
      <c r="RV278" s="9"/>
      <c r="RW278" s="9"/>
      <c r="RX278" s="9"/>
      <c r="RY278" s="9"/>
      <c r="RZ278" s="9"/>
      <c r="SA278" s="9"/>
      <c r="SB278" s="9"/>
      <c r="SC278" s="9"/>
      <c r="SD278" s="9"/>
      <c r="SE278" s="9"/>
      <c r="SF278" s="9"/>
      <c r="SG278" s="9"/>
      <c r="SH278" s="9"/>
      <c r="SI278" s="9"/>
      <c r="SJ278" s="9"/>
      <c r="SK278" s="9"/>
      <c r="SL278" s="9"/>
      <c r="SM278" s="9"/>
      <c r="SN278" s="9"/>
      <c r="SO278" s="9"/>
      <c r="SP278" s="9"/>
      <c r="SQ278" s="9"/>
      <c r="SR278" s="9"/>
      <c r="SS278" s="9"/>
      <c r="ST278" s="9"/>
      <c r="SU278" s="9"/>
      <c r="SV278" s="9"/>
      <c r="SW278" s="9"/>
      <c r="SX278" s="9" t="s">
        <v>5707</v>
      </c>
      <c r="SY278" s="9"/>
      <c r="SZ278" s="9"/>
      <c r="TA278" s="9"/>
      <c r="TB278" s="9"/>
      <c r="TC278" s="9"/>
      <c r="TD278" s="9"/>
      <c r="TE278" s="9"/>
      <c r="TF278" s="9"/>
      <c r="TG278" s="9"/>
      <c r="TH278" s="9"/>
      <c r="TI278" s="9"/>
      <c r="TJ278" s="9"/>
      <c r="TK278" s="9"/>
      <c r="TL278" s="9"/>
      <c r="TM278" s="9" t="s">
        <v>14186</v>
      </c>
      <c r="TN278" s="9"/>
      <c r="TO278" s="9" t="s">
        <v>14187</v>
      </c>
      <c r="ANB278" s="9" t="s">
        <v>12032</v>
      </c>
      <c r="ANC278" s="9" t="s">
        <v>2820</v>
      </c>
      <c r="AND278" s="9" t="s">
        <v>14188</v>
      </c>
      <c r="ANE278" s="9" t="s">
        <v>12034</v>
      </c>
      <c r="ANF278" s="9"/>
      <c r="ANG278" s="9"/>
      <c r="ANH278" s="9"/>
      <c r="ANI278" s="9"/>
      <c r="ANJ278" s="9"/>
      <c r="ANK278" s="9"/>
      <c r="ANL278" s="9"/>
      <c r="ANM278" s="9" t="s">
        <v>14189</v>
      </c>
      <c r="ANN278" s="9"/>
      <c r="ANO278" s="9" t="s">
        <v>14182</v>
      </c>
      <c r="ANP278" s="9" t="s">
        <v>14190</v>
      </c>
      <c r="ANQ278" s="9"/>
      <c r="ANR278" s="9" t="s">
        <v>14191</v>
      </c>
      <c r="ANS278" s="9"/>
      <c r="ANT278" s="9"/>
      <c r="ANU278" s="9" t="s">
        <v>14192</v>
      </c>
      <c r="ANV278" s="9"/>
      <c r="ANW278" s="9"/>
      <c r="ANX278" s="9"/>
      <c r="ANY278" s="9" t="s">
        <v>13704</v>
      </c>
      <c r="ANZ278" s="9" t="s">
        <v>14193</v>
      </c>
      <c r="AOA278" s="9"/>
      <c r="AOB278" s="9" t="s">
        <v>14194</v>
      </c>
      <c r="AOC278" s="9"/>
      <c r="AOD278" s="9"/>
      <c r="AOE278" s="9" t="s">
        <v>14195</v>
      </c>
      <c r="AOF278" s="9"/>
      <c r="AOG278" s="9"/>
      <c r="AOH278" s="9"/>
      <c r="AOI278" s="9" t="s">
        <v>14196</v>
      </c>
      <c r="AOJ278" s="9" t="s">
        <v>14197</v>
      </c>
      <c r="AOK278" s="9"/>
      <c r="AOL278" s="9" t="s">
        <v>14198</v>
      </c>
      <c r="AOM278" s="9"/>
      <c r="AON278" s="9"/>
      <c r="AOO278" s="9" t="s">
        <v>14199</v>
      </c>
      <c r="AOP278" s="9"/>
      <c r="AOQ278" s="9"/>
      <c r="AOR278" s="9"/>
      <c r="AOS278" s="9"/>
      <c r="AOT278" s="9"/>
      <c r="AOU278" s="9"/>
      <c r="AOV278" s="9"/>
      <c r="AOW278" s="9"/>
      <c r="AOX278" s="9"/>
      <c r="AOY278" s="9"/>
      <c r="AOZ278" s="9"/>
      <c r="APA278" s="9"/>
      <c r="APB278" s="9"/>
      <c r="APC278" s="9"/>
      <c r="APD278" s="9"/>
      <c r="APE278" s="9"/>
      <c r="APF278" s="9"/>
      <c r="APG278" s="9"/>
      <c r="APH278" s="9"/>
      <c r="API278" s="9"/>
      <c r="APJ278" s="9"/>
      <c r="APK278" s="9"/>
      <c r="APL278" s="9"/>
      <c r="APM278" s="9"/>
      <c r="APN278" s="9"/>
      <c r="APO278" s="9"/>
      <c r="APP278" s="9"/>
      <c r="APQ278" s="9"/>
      <c r="APR278" s="9"/>
      <c r="APS278" s="9"/>
      <c r="APT278" s="9"/>
      <c r="APU278" s="9"/>
      <c r="APV278" s="9"/>
      <c r="APW278" s="9"/>
      <c r="APX278" s="9"/>
      <c r="APY278" s="9"/>
      <c r="APZ278" s="9"/>
      <c r="AQA278" s="9"/>
      <c r="AQB278" s="9"/>
      <c r="AQC278" s="9"/>
      <c r="AQD278" s="9"/>
      <c r="AQE278" s="9"/>
      <c r="AQF278" s="9"/>
      <c r="AQG278" s="9"/>
      <c r="AQH278" s="9"/>
      <c r="AQI278" s="9"/>
      <c r="AQJ278" s="9"/>
      <c r="AQK278" s="9"/>
      <c r="AQL278" s="9"/>
      <c r="AQM278" s="9"/>
      <c r="AQN278" s="9"/>
      <c r="AQO278" s="9"/>
      <c r="AQP278" s="9"/>
      <c r="AQQ278" s="9"/>
      <c r="AQR278" s="9"/>
      <c r="AQS278" s="9"/>
      <c r="AQT278" s="9"/>
      <c r="AQU278" s="9"/>
      <c r="AQV278" s="9"/>
      <c r="AQW278" s="9"/>
      <c r="AQX278" s="9"/>
      <c r="AQY278" s="9"/>
      <c r="AQZ278" s="9"/>
      <c r="ARA278" s="9"/>
      <c r="ARB278" s="9"/>
      <c r="ARC278" s="9"/>
      <c r="ARD278" s="9"/>
      <c r="ARE278" s="9"/>
      <c r="ARF278" s="9"/>
      <c r="ARG278" s="9"/>
      <c r="ARH278" s="9"/>
      <c r="ARI278" s="9"/>
      <c r="ARJ278" s="9"/>
      <c r="ARK278" s="9"/>
      <c r="ARL278" s="9"/>
      <c r="ARM278" s="9"/>
      <c r="ARN278" s="9"/>
      <c r="ARO278" s="9"/>
      <c r="ARP278" s="9"/>
      <c r="ARQ278" s="9"/>
      <c r="ARR278" s="9"/>
      <c r="ARS278" s="9"/>
      <c r="ART278" s="9"/>
      <c r="ARU278" s="9"/>
      <c r="ARV278" s="9"/>
      <c r="ARW278" s="9"/>
      <c r="ARX278" s="9"/>
      <c r="ARY278" s="9"/>
      <c r="ARZ278" s="9"/>
      <c r="ASA278" s="9"/>
      <c r="ASB278" s="9"/>
      <c r="ASC278" s="9"/>
      <c r="ASD278" s="9"/>
      <c r="ASE278" s="9"/>
      <c r="ASF278" s="9"/>
      <c r="ASG278" s="9"/>
      <c r="ASH278" s="9"/>
      <c r="ASI278" s="9"/>
      <c r="ASJ278" s="9"/>
      <c r="ASK278" s="9"/>
      <c r="ASL278" s="9"/>
      <c r="ASM278" s="9"/>
      <c r="ASN278" s="9"/>
      <c r="ASO278" s="9"/>
      <c r="ASP278" s="9"/>
      <c r="ASQ278" s="9"/>
      <c r="ASR278" s="9"/>
      <c r="ASS278" s="9"/>
      <c r="AST278" s="9"/>
      <c r="ASU278" s="9"/>
      <c r="ASV278" s="9"/>
      <c r="ASW278" s="9"/>
      <c r="ASX278" s="9"/>
      <c r="ASY278" s="9"/>
      <c r="ASZ278" s="9"/>
      <c r="ATA278" s="9"/>
      <c r="ATB278" s="9"/>
      <c r="ATC278" s="9"/>
      <c r="ATD278" s="9"/>
      <c r="ATE278" s="9"/>
      <c r="ATF278" s="9"/>
      <c r="ATG278" s="9"/>
      <c r="ATH278" s="9"/>
      <c r="ATI278" s="9"/>
      <c r="ATJ278" s="9"/>
      <c r="ATK278" s="9"/>
      <c r="ATL278" s="9"/>
      <c r="ATM278" s="9"/>
      <c r="ATN278" s="9"/>
      <c r="ATO278" s="9"/>
      <c r="ATP278" s="9"/>
      <c r="ATQ278" s="9"/>
      <c r="ATR278" s="9" t="s">
        <v>14200</v>
      </c>
      <c r="ATS278" s="9">
        <v>1.741167315E9</v>
      </c>
      <c r="ATT278" s="9" t="s">
        <v>14201</v>
      </c>
      <c r="ATU278" s="9" t="s">
        <v>12032</v>
      </c>
      <c r="ATV278" s="9" t="s">
        <v>2820</v>
      </c>
      <c r="ATW278" s="9" t="s">
        <v>14188</v>
      </c>
      <c r="ATX278" s="9" t="s">
        <v>12034</v>
      </c>
      <c r="ATY278" s="9"/>
      <c r="ATZ278" s="9"/>
      <c r="AUA278" s="9"/>
      <c r="AUB278" s="9"/>
      <c r="AUC278" s="9"/>
      <c r="AUD278" s="9"/>
      <c r="AUE278" s="9"/>
      <c r="AUF278" s="9"/>
      <c r="AUG278" s="9"/>
      <c r="AUH278" s="9"/>
      <c r="AUI278" s="9"/>
      <c r="AUJ278" s="9"/>
      <c r="AUK278" s="9"/>
      <c r="AUL278" s="9"/>
      <c r="AUM278" s="9"/>
      <c r="AUN278" s="9"/>
      <c r="AUO278" s="9"/>
      <c r="AUP278" s="9"/>
      <c r="AUQ278" s="9"/>
      <c r="AUR278" s="9"/>
      <c r="AUS278" s="9"/>
      <c r="AUT278" s="9"/>
      <c r="AUU278" s="9"/>
      <c r="AUV278" s="9"/>
      <c r="AUW278" s="9"/>
      <c r="AUX278" s="9"/>
      <c r="AUY278" s="9"/>
      <c r="AUZ278" s="9"/>
      <c r="AVA278" s="9"/>
      <c r="AVB278" s="9"/>
      <c r="AVC278" s="9"/>
      <c r="AVD278" s="9"/>
      <c r="AVE278" s="9"/>
      <c r="AVF278" s="9"/>
      <c r="AVG278" s="9"/>
      <c r="AVH278" s="9"/>
      <c r="AVI278" s="9"/>
      <c r="AVJ278" s="9"/>
      <c r="AVK278" s="9"/>
      <c r="AVL278" s="9"/>
      <c r="AVM278" s="9"/>
      <c r="AVN278" s="9"/>
      <c r="AVO278" s="9"/>
      <c r="AVP278" s="9"/>
      <c r="AVQ278" s="9"/>
      <c r="AVR278" s="9"/>
      <c r="AVS278" s="9"/>
      <c r="AVT278" s="9"/>
      <c r="AVU278" s="9"/>
      <c r="AVV278" s="9"/>
      <c r="AVW278" s="9"/>
      <c r="AVX278" s="9"/>
      <c r="AVY278" s="9"/>
      <c r="AVZ278" s="9"/>
      <c r="AWA278" s="9"/>
      <c r="AWB278" s="9"/>
      <c r="AWC278" s="9"/>
      <c r="AWD278" s="9"/>
      <c r="AWE278" s="9"/>
      <c r="AWF278" s="9"/>
      <c r="AWG278" s="9"/>
      <c r="AWH278" s="9"/>
      <c r="AWI278" s="9"/>
      <c r="AWJ278" s="9"/>
      <c r="AWK278" s="9"/>
      <c r="AWL278" s="9"/>
      <c r="AWM278" s="9"/>
      <c r="AWN278" s="9"/>
      <c r="AWO278" s="9"/>
      <c r="AWP278" s="9"/>
      <c r="AWQ278" s="9"/>
      <c r="AWR278" s="9"/>
      <c r="AWS278" s="9"/>
      <c r="AWT278" s="9"/>
      <c r="AWU278" s="9"/>
      <c r="AWV278" s="9"/>
      <c r="AWW278" s="9"/>
      <c r="AWX278" s="9"/>
      <c r="AWY278" s="9"/>
      <c r="AWZ278" s="9"/>
      <c r="AXA278" s="9"/>
      <c r="AXB278" s="9"/>
      <c r="AXC278" s="9"/>
      <c r="AXD278" s="9"/>
      <c r="AXE278" s="9"/>
      <c r="AXF278" s="9"/>
      <c r="AXG278" s="9"/>
      <c r="AXH278" s="9"/>
      <c r="AXI278" s="9"/>
      <c r="AXJ278" s="9"/>
      <c r="AXK278" s="9"/>
      <c r="AXL278" s="9"/>
      <c r="AXM278" s="9"/>
      <c r="AXN278" s="9"/>
      <c r="AXO278" s="9"/>
      <c r="AXP278" s="9"/>
      <c r="AXQ278" s="9"/>
      <c r="AXR278" s="9"/>
      <c r="AXS278" s="9"/>
      <c r="AXT278" s="9"/>
      <c r="AXU278" s="9"/>
      <c r="AXV278" s="9"/>
      <c r="AXW278" s="9"/>
      <c r="AXX278" s="9"/>
      <c r="AXY278" s="9"/>
      <c r="AXZ278" s="9"/>
      <c r="AYA278" s="9"/>
      <c r="AYB278" s="9"/>
      <c r="AYC278" s="9"/>
      <c r="AYD278" s="9"/>
      <c r="AYE278" s="9"/>
      <c r="AYF278" s="9"/>
      <c r="AYG278" s="9"/>
      <c r="AYH278" s="9"/>
      <c r="AYI278" s="9"/>
      <c r="AYJ278" s="9"/>
      <c r="AYK278" s="9"/>
      <c r="AYL278" s="9"/>
      <c r="AYM278" s="9"/>
      <c r="AYN278" s="9"/>
      <c r="AYO278" s="9"/>
      <c r="AYP278" s="9"/>
      <c r="AYQ278" s="9"/>
      <c r="AYR278" s="9"/>
      <c r="AYS278" s="9"/>
      <c r="AYT278" s="9"/>
      <c r="AYU278" s="9"/>
      <c r="AYV278" s="9"/>
      <c r="AYW278" s="9"/>
      <c r="AYX278" s="9"/>
      <c r="AYY278" s="9"/>
      <c r="AYZ278" s="9"/>
      <c r="AZA278" s="9"/>
      <c r="AZB278" s="9"/>
      <c r="AZC278" s="9"/>
      <c r="AZD278" s="9"/>
      <c r="AZE278" s="9"/>
      <c r="AZF278" s="9"/>
      <c r="AZG278" s="9"/>
      <c r="AZH278" s="9"/>
      <c r="AZI278" s="9"/>
      <c r="AZJ278" s="9"/>
      <c r="AZK278" s="9"/>
      <c r="AZL278" s="9"/>
      <c r="AZM278" s="9"/>
      <c r="AZN278" s="9"/>
      <c r="AZO278" s="9"/>
      <c r="AZP278" s="9"/>
      <c r="AZQ278" s="9"/>
      <c r="AZR278" s="9"/>
      <c r="AZS278" s="9"/>
      <c r="AZT278" s="9"/>
      <c r="AZU278" s="9"/>
      <c r="AZV278" s="9"/>
      <c r="AZW278" s="9"/>
      <c r="AZX278" s="9"/>
      <c r="AZY278" s="9"/>
      <c r="AZZ278" s="9"/>
      <c r="BAA278" s="9"/>
      <c r="BAB278" s="9"/>
      <c r="BAC278" s="9"/>
      <c r="BAD278" s="9"/>
      <c r="BAE278" s="9"/>
      <c r="BAF278" s="9"/>
      <c r="BAG278" s="9"/>
      <c r="BAH278" s="9"/>
      <c r="BAI278" s="9"/>
      <c r="BAJ278" s="9"/>
      <c r="BAK278" s="9"/>
      <c r="BAL278" s="9"/>
      <c r="BAM278" s="9"/>
      <c r="BAN278" s="9"/>
      <c r="BAO278" s="9"/>
      <c r="BAP278" s="9"/>
      <c r="BAQ278" s="9"/>
      <c r="BAR278" s="9"/>
      <c r="BAS278" s="9"/>
      <c r="BAT278" s="9"/>
      <c r="BAU278" s="9"/>
      <c r="BAV278" s="9"/>
      <c r="BAW278" s="9"/>
      <c r="BAX278" s="9"/>
      <c r="BAY278" s="9"/>
      <c r="BAZ278" s="9"/>
      <c r="BBA278" s="9"/>
      <c r="BBB278" s="9"/>
      <c r="BBC278" s="9"/>
      <c r="BBD278" s="9"/>
      <c r="BBE278" s="9"/>
      <c r="BBF278" s="9"/>
      <c r="BBG278" s="9"/>
      <c r="BBH278" s="9"/>
      <c r="BBI278" s="9"/>
      <c r="BBJ278" s="9"/>
      <c r="BBK278" s="9"/>
      <c r="BBL278" s="9"/>
      <c r="BBM278" s="9"/>
      <c r="BBN278" s="9"/>
      <c r="BBO278" s="9"/>
      <c r="BBP278" s="9"/>
      <c r="BBQ278" s="9"/>
      <c r="BBR278" s="9"/>
      <c r="BBS278" s="9"/>
      <c r="BBT278" s="9"/>
      <c r="BBU278" s="9"/>
      <c r="BBV278" s="9"/>
      <c r="BBW278" s="9"/>
      <c r="BBX278" s="9"/>
      <c r="BBY278" s="9"/>
      <c r="BBZ278" s="9"/>
      <c r="BCA278" s="9"/>
      <c r="BCB278" s="9"/>
      <c r="BCC278" s="9"/>
      <c r="BCD278" s="9"/>
      <c r="BCE278" s="9"/>
      <c r="BCF278" s="9"/>
      <c r="BCG278" s="9"/>
      <c r="BCH278" s="9"/>
      <c r="BCI278" s="9"/>
      <c r="BCJ278" s="9"/>
      <c r="BCK278" s="9"/>
      <c r="BCL278" s="9"/>
      <c r="BCM278" s="9"/>
      <c r="BCN278" s="9"/>
      <c r="BCO278" s="9"/>
      <c r="BCP278" s="9"/>
      <c r="BCQ278" s="9"/>
      <c r="BCR278" s="9"/>
      <c r="BCS278" s="9"/>
      <c r="BCT278" s="9"/>
      <c r="BCU278" s="9"/>
      <c r="BCV278" s="9"/>
      <c r="BCW278" s="9"/>
      <c r="BCX278" s="9"/>
      <c r="BCY278" s="9"/>
      <c r="BCZ278" s="9"/>
      <c r="BDA278" s="9"/>
      <c r="BDB278" s="9"/>
      <c r="BDC278" s="9"/>
      <c r="BDD278" s="9"/>
      <c r="BDE278" s="9"/>
      <c r="BDF278" s="9"/>
      <c r="BDG278" s="9"/>
      <c r="BDH278" s="9"/>
      <c r="BDI278" s="9"/>
      <c r="BDJ278" s="9"/>
      <c r="BDK278" s="9"/>
      <c r="BDL278" s="9"/>
      <c r="BDM278" s="9"/>
      <c r="BDN278" s="9"/>
      <c r="BDO278" s="9"/>
      <c r="BDP278" s="9"/>
      <c r="BDQ278" s="9"/>
      <c r="BDR278" s="9"/>
      <c r="BDS278" s="9"/>
      <c r="BDT278" s="9"/>
      <c r="BDU278" s="9"/>
      <c r="BDV278" s="9"/>
      <c r="BDW278" s="9"/>
      <c r="BDX278" s="9"/>
      <c r="BDY278" s="9"/>
      <c r="BDZ278" s="9"/>
      <c r="BEA278" s="9"/>
      <c r="BEB278" s="9"/>
      <c r="BEC278" s="9"/>
      <c r="BED278" s="9"/>
      <c r="BEE278" s="9"/>
      <c r="BEF278" s="9"/>
      <c r="BEG278" s="9"/>
      <c r="BEH278" s="9"/>
      <c r="BEI278" s="9"/>
      <c r="BEJ278" s="9"/>
      <c r="BEK278" s="9"/>
      <c r="BEL278" s="9"/>
      <c r="BEM278" s="9"/>
      <c r="BEN278" s="9"/>
      <c r="BEO278" s="9"/>
      <c r="BEP278" s="9"/>
      <c r="BEQ278" s="9"/>
      <c r="BER278" s="9"/>
      <c r="BES278" s="9"/>
      <c r="BET278" s="9"/>
      <c r="BEU278" s="9"/>
      <c r="BEV278" s="9"/>
      <c r="BEW278" s="9"/>
      <c r="BEX278" s="9"/>
      <c r="BEY278" s="9"/>
      <c r="BEZ278" s="9"/>
      <c r="BFA278" s="9"/>
      <c r="BFB278" s="9"/>
      <c r="BFC278" s="9"/>
      <c r="BFD278" s="9"/>
      <c r="BFE278" s="9"/>
      <c r="BFF278" s="9"/>
      <c r="BFG278" s="9"/>
      <c r="BFH278" s="9"/>
      <c r="BFI278" s="9"/>
      <c r="BFJ278" s="9"/>
      <c r="BFK278" s="9"/>
      <c r="BFL278" s="9"/>
      <c r="BFM278" s="9"/>
      <c r="BFN278" s="9"/>
      <c r="BFO278" s="9"/>
      <c r="BFP278" s="9"/>
      <c r="BFQ278" s="9"/>
      <c r="BFR278" s="9"/>
      <c r="BFS278" s="9"/>
      <c r="BFT278" s="9"/>
      <c r="BFU278" s="9"/>
      <c r="BFV278" s="9"/>
      <c r="BFW278" s="9"/>
      <c r="BFX278" s="9"/>
      <c r="BFY278" s="9"/>
      <c r="BFZ278" s="9"/>
      <c r="BGA278" s="9"/>
      <c r="BGB278" s="9"/>
      <c r="BGC278" s="9"/>
      <c r="BGD278" s="9"/>
      <c r="BGE278" s="9"/>
      <c r="BGF278" s="9"/>
      <c r="BGG278" s="9"/>
      <c r="BGH278" s="9"/>
      <c r="BGI278" s="9"/>
      <c r="BGJ278" s="9"/>
      <c r="BGK278" s="9"/>
      <c r="BGL278" s="9"/>
      <c r="BGM278" s="9"/>
      <c r="BGN278" s="9"/>
      <c r="BGO278" s="9"/>
      <c r="BGP278" s="9"/>
      <c r="BGQ278" s="9"/>
      <c r="BGR278" s="9"/>
      <c r="BGS278" s="9"/>
      <c r="BGT278" s="9"/>
      <c r="BGU278" s="9"/>
      <c r="BGV278" s="9"/>
      <c r="BGW278" s="9"/>
      <c r="BGX278" s="9"/>
      <c r="BGY278" s="9"/>
      <c r="BGZ278" s="9"/>
      <c r="BHA278" s="9"/>
      <c r="BHB278" s="9"/>
      <c r="BHC278" s="9"/>
      <c r="BHD278" s="9"/>
      <c r="BHE278" s="9"/>
      <c r="BHF278" s="9"/>
      <c r="BHG278" s="9"/>
      <c r="BHH278" s="9"/>
      <c r="BHI278" s="9"/>
      <c r="BHJ278" s="9"/>
      <c r="BHK278" s="9"/>
      <c r="BHL278" s="9"/>
      <c r="BHM278" s="9"/>
      <c r="BHN278" s="9"/>
      <c r="BHO278" s="9"/>
      <c r="BHP278" s="9"/>
      <c r="BHQ278" s="9"/>
      <c r="BHR278" s="9"/>
      <c r="BHS278" s="9"/>
      <c r="BHT278" s="9"/>
      <c r="BHU278" s="9"/>
      <c r="BHV278" s="9"/>
      <c r="BHW278" s="9"/>
      <c r="BHX278" s="9"/>
      <c r="BHY278" s="9"/>
      <c r="BHZ278" s="9"/>
      <c r="BIA278" s="9"/>
      <c r="BIB278" s="9"/>
      <c r="BIC278" s="9"/>
      <c r="BID278" s="9"/>
      <c r="BIE278" s="9"/>
      <c r="BIF278" s="9"/>
      <c r="BIG278" s="9"/>
      <c r="BIH278" s="9"/>
      <c r="BII278" s="9"/>
      <c r="BIJ278" s="9"/>
      <c r="BIK278" s="9"/>
      <c r="BIL278" s="9"/>
      <c r="BIM278" s="9"/>
      <c r="BIN278" s="9"/>
      <c r="BIO278" s="9"/>
      <c r="BIP278" s="9"/>
      <c r="BIQ278" s="9"/>
      <c r="BIR278" s="9"/>
      <c r="BIS278" s="9"/>
      <c r="BIT278" s="9"/>
      <c r="BIU278" s="9"/>
      <c r="BIV278" s="9"/>
      <c r="BIW278" s="9"/>
      <c r="BIX278" s="9"/>
      <c r="BIY278" s="9"/>
      <c r="BIZ278" s="9"/>
      <c r="BJA278" s="9"/>
      <c r="BJB278" s="9"/>
      <c r="BJC278" s="9"/>
      <c r="BJD278" s="9"/>
      <c r="BJE278" s="9"/>
      <c r="BJF278" s="9"/>
      <c r="BJG278" s="9"/>
      <c r="BJH278" s="9"/>
      <c r="BJI278" s="9"/>
      <c r="BJJ278" s="9"/>
      <c r="BJK278" s="9"/>
      <c r="BJL278" s="9"/>
      <c r="BJM278" s="9"/>
      <c r="BJN278" s="9"/>
      <c r="BJO278" s="9"/>
      <c r="BJP278" s="9"/>
      <c r="BJQ278" s="9"/>
      <c r="BJR278" s="9"/>
      <c r="BJS278" s="9"/>
      <c r="BJT278" s="9"/>
      <c r="BJU278" s="9"/>
      <c r="BJV278" s="9"/>
      <c r="BJW278" s="9"/>
      <c r="BJX278" s="9"/>
      <c r="BJY278" s="9"/>
      <c r="BJZ278" s="9"/>
      <c r="BKA278" s="9"/>
      <c r="BKB278" s="9"/>
      <c r="BKC278" s="9"/>
      <c r="BKD278" s="9"/>
      <c r="BKE278" s="9"/>
      <c r="BKF278" s="9"/>
      <c r="BKG278" s="9"/>
      <c r="BKH278" s="9"/>
      <c r="BKI278" s="9"/>
      <c r="BKJ278" s="9"/>
      <c r="BKK278" s="9"/>
      <c r="BKL278" s="9"/>
      <c r="BKM278" s="9"/>
      <c r="BKN278" s="9"/>
      <c r="BKO278" s="9"/>
      <c r="BKP278" s="9"/>
      <c r="BKQ278" s="9"/>
      <c r="BKR278" s="9"/>
      <c r="BKS278" s="9"/>
      <c r="BKT278" s="9"/>
      <c r="BKU278" s="9"/>
      <c r="BKV278" s="9"/>
      <c r="BKW278" s="9"/>
      <c r="BKX278" s="9"/>
      <c r="BKY278" s="9"/>
      <c r="BKZ278" s="9"/>
      <c r="BLA278" s="9"/>
      <c r="BLB278" s="9"/>
      <c r="BLC278" s="9"/>
      <c r="BLD278" s="9"/>
      <c r="BLE278" s="9"/>
      <c r="BLF278" s="9"/>
      <c r="BLG278" s="9"/>
      <c r="BLH278" s="9"/>
      <c r="BLI278" s="9"/>
      <c r="BLJ278" s="9"/>
      <c r="BLK278" s="9"/>
      <c r="BLL278" s="9"/>
      <c r="BLM278" s="9"/>
      <c r="BLN278" s="9"/>
      <c r="BLO278" s="9"/>
      <c r="BLP278" s="9"/>
      <c r="BLQ278" s="9"/>
      <c r="BLR278" s="9"/>
      <c r="BLS278" s="9"/>
      <c r="BLT278" s="9"/>
      <c r="BLU278" s="9"/>
      <c r="BLV278" s="9"/>
      <c r="BLW278" s="9"/>
      <c r="BLX278" s="9"/>
      <c r="BLY278" s="9"/>
      <c r="BLZ278" s="9"/>
      <c r="BMA278" s="9"/>
      <c r="BMB278" s="9"/>
      <c r="BMC278" s="9"/>
      <c r="BMD278" s="9"/>
      <c r="BME278" s="9"/>
      <c r="BMF278" s="9"/>
      <c r="BMG278" s="9"/>
      <c r="BMH278" s="9"/>
      <c r="BMI278" s="9"/>
      <c r="BMJ278" s="9"/>
      <c r="BMK278" s="9"/>
      <c r="BML278" s="9"/>
      <c r="BMM278" s="9"/>
      <c r="BMN278" s="9"/>
      <c r="BMO278" s="9"/>
      <c r="BMP278" s="9"/>
      <c r="BMQ278" s="9"/>
      <c r="BMR278" s="9"/>
      <c r="BMS278" s="9"/>
      <c r="BMT278" s="9"/>
      <c r="BMU278" s="9"/>
      <c r="BMV278" s="9"/>
      <c r="BMW278" s="9"/>
      <c r="BMX278" s="9"/>
      <c r="BMY278" s="9"/>
      <c r="BMZ278" s="9"/>
      <c r="BNA278" s="9"/>
      <c r="BNB278" s="9"/>
      <c r="BNC278" s="9"/>
      <c r="BND278" s="9"/>
      <c r="BNE278" s="9"/>
      <c r="BNF278" s="9"/>
      <c r="BNG278" s="9"/>
      <c r="BNH278" s="9"/>
      <c r="BNI278" s="9"/>
      <c r="BNJ278" s="9"/>
      <c r="BNK278" s="9"/>
      <c r="BNL278" s="9"/>
      <c r="BNM278" s="9"/>
      <c r="BNN278" s="9"/>
      <c r="BNO278" s="9"/>
      <c r="BNP278" s="9"/>
      <c r="BNQ278" s="9"/>
      <c r="BNR278" s="9"/>
      <c r="BNS278" s="9"/>
      <c r="BNT278" s="9"/>
      <c r="BNU278" s="9"/>
      <c r="BNV278" s="9"/>
      <c r="BNW278" s="9"/>
      <c r="BNX278" s="9"/>
      <c r="BNY278" s="9"/>
      <c r="BNZ278" s="9"/>
      <c r="BOA278" s="9"/>
      <c r="BOB278" s="9"/>
      <c r="BOC278" s="9"/>
      <c r="BOD278" s="9"/>
      <c r="BOE278" s="9"/>
      <c r="BOF278" s="9"/>
      <c r="BOG278" s="9"/>
      <c r="BOH278" s="9"/>
      <c r="BOI278" s="9"/>
      <c r="BOJ278" s="9"/>
      <c r="BOK278" s="9"/>
      <c r="BOL278" s="9"/>
      <c r="BOM278" s="9"/>
      <c r="BON278" s="9"/>
      <c r="BOO278" s="9"/>
      <c r="BOP278" s="9"/>
      <c r="BOQ278" s="9"/>
      <c r="BOR278" s="9"/>
      <c r="BOS278" s="9"/>
      <c r="BOT278" s="9"/>
      <c r="BOU278" s="9"/>
      <c r="BOV278" s="9"/>
      <c r="BOW278" s="9"/>
      <c r="BOX278" s="9"/>
      <c r="BOY278" s="9"/>
      <c r="BOZ278" s="9"/>
      <c r="BPA278" s="9"/>
      <c r="BPB278" s="9"/>
      <c r="BPC278" s="9"/>
      <c r="BPD278" s="9"/>
      <c r="BPE278" s="9"/>
      <c r="BPF278" s="9"/>
      <c r="BPG278" s="9"/>
      <c r="BPH278" s="9"/>
      <c r="BPI278" s="9"/>
      <c r="BPJ278" s="9"/>
      <c r="BPK278" s="9"/>
      <c r="BPL278" s="9"/>
      <c r="BPM278" s="9"/>
      <c r="BPN278" s="9"/>
      <c r="BPO278" s="9"/>
      <c r="BPP278" s="9"/>
      <c r="BPQ278" s="9"/>
      <c r="BPR278" s="9"/>
      <c r="BPS278" s="9"/>
      <c r="BPT278" s="9"/>
      <c r="BPU278" s="9"/>
      <c r="BPV278" s="9"/>
      <c r="BPW278" s="9"/>
      <c r="BPX278" s="9"/>
      <c r="BPY278" s="9"/>
      <c r="BPZ278" s="9"/>
      <c r="BQA278" s="9"/>
      <c r="BQB278" s="9"/>
      <c r="BQC278" s="9"/>
      <c r="BQD278" s="9"/>
      <c r="BQE278" s="9"/>
      <c r="BQF278" s="9"/>
      <c r="BQG278" s="9"/>
      <c r="BQH278" s="9"/>
      <c r="BQI278" s="9"/>
      <c r="BQJ278" s="9"/>
      <c r="BQK278" s="9"/>
      <c r="BQL278" s="9"/>
      <c r="BQM278" s="9"/>
      <c r="BQN278" s="9"/>
      <c r="BQO278" s="9"/>
      <c r="BQP278" s="9"/>
      <c r="BQQ278" s="9"/>
      <c r="BQR278" s="9"/>
      <c r="BQS278" s="9"/>
      <c r="BQT278" s="9"/>
      <c r="BQU278" s="9"/>
      <c r="BQV278" s="9"/>
      <c r="BQW278" s="9"/>
      <c r="BQX278" s="9"/>
      <c r="BQY278" s="9"/>
      <c r="BQZ278" s="9"/>
      <c r="BRA278" s="9"/>
      <c r="BRB278" s="9"/>
      <c r="BRC278" s="9"/>
      <c r="BRD278" s="9"/>
      <c r="BRE278" s="9"/>
      <c r="BRF278" s="9"/>
      <c r="BRG278" s="9"/>
      <c r="BRH278" s="9"/>
      <c r="BRI278" s="9"/>
      <c r="BRJ278" s="9"/>
      <c r="BRK278" s="9"/>
      <c r="BRL278" s="9"/>
      <c r="BRM278" s="9"/>
      <c r="BRN278" s="9"/>
      <c r="BRO278" s="9"/>
      <c r="BRP278" s="9"/>
      <c r="BRQ278" s="9"/>
      <c r="BRR278" s="9"/>
      <c r="BRS278" s="9"/>
      <c r="BRT278" s="9"/>
      <c r="BRU278" s="9"/>
      <c r="BRV278" s="9"/>
      <c r="BRW278" s="9"/>
      <c r="BRX278" s="9"/>
      <c r="BRY278" s="9"/>
      <c r="BRZ278" s="9"/>
      <c r="BSA278" s="9"/>
      <c r="BSB278" s="9"/>
      <c r="BSC278" s="9"/>
      <c r="BSD278" s="9"/>
      <c r="BSE278" s="9"/>
      <c r="BSF278" s="9"/>
      <c r="BSG278" s="9"/>
      <c r="BSH278" s="9"/>
      <c r="BSI278" s="9"/>
      <c r="BSJ278" s="9"/>
      <c r="BSK278" s="9"/>
      <c r="BSL278" s="9"/>
      <c r="BSM278" s="9"/>
      <c r="BSN278" s="9"/>
      <c r="BSO278" s="9"/>
      <c r="BSP278" s="9"/>
      <c r="BSQ278" s="9"/>
      <c r="BSR278" s="9"/>
      <c r="BSS278" s="9"/>
      <c r="BST278" s="9"/>
      <c r="BSU278" s="9"/>
      <c r="BSV278" s="9"/>
      <c r="BSW278" s="9"/>
      <c r="BSX278" s="9"/>
      <c r="BSY278" s="9"/>
      <c r="BSZ278" s="9"/>
      <c r="BTA278" s="9"/>
      <c r="BTB278" s="9"/>
      <c r="BTC278" s="9"/>
      <c r="BTD278" s="9"/>
      <c r="BTE278" s="9"/>
      <c r="BTF278" s="9"/>
      <c r="BTG278" s="9"/>
      <c r="BTH278" s="9"/>
      <c r="BTI278" s="9"/>
      <c r="BTJ278" s="9"/>
      <c r="BTK278" s="9"/>
      <c r="BTL278" s="9"/>
      <c r="BTM278" s="9"/>
      <c r="BTN278" s="9"/>
      <c r="BTO278" s="9"/>
      <c r="BTP278" s="9"/>
      <c r="BTQ278" s="9"/>
      <c r="BTR278" s="9"/>
      <c r="BTS278" s="9"/>
      <c r="BTT278" s="9"/>
      <c r="BTU278" s="9"/>
      <c r="BTV278" s="9"/>
      <c r="BTW278" s="9"/>
      <c r="BTX278" s="9"/>
      <c r="BTY278" s="9"/>
      <c r="BTZ278" s="9"/>
      <c r="BUA278" s="9"/>
      <c r="BUB278" s="9"/>
      <c r="BUC278" s="9"/>
      <c r="BUD278" s="9"/>
      <c r="BUE278" s="9"/>
      <c r="BUF278" s="9"/>
      <c r="BUG278" s="9"/>
      <c r="BUH278" s="9"/>
      <c r="BUI278" s="9"/>
      <c r="BUJ278" s="9"/>
      <c r="BUK278" s="9"/>
      <c r="BUL278" s="9"/>
      <c r="BUM278" s="9"/>
      <c r="BUN278" s="9"/>
      <c r="BUO278" s="9"/>
      <c r="BUP278" s="9"/>
      <c r="BUQ278" s="9"/>
      <c r="BUR278" s="9"/>
      <c r="BUS278" s="9"/>
      <c r="BUT278" s="9"/>
      <c r="BUU278" s="9"/>
      <c r="BUV278" s="9"/>
      <c r="BUW278" s="9"/>
      <c r="BUX278" s="9"/>
      <c r="BUY278" s="9"/>
      <c r="BUZ278" s="9"/>
      <c r="BVA278" s="9"/>
      <c r="BVB278" s="9"/>
      <c r="BVC278" s="9"/>
      <c r="BVD278" s="9"/>
      <c r="BVE278" s="9"/>
      <c r="BVF278" s="9"/>
      <c r="BVG278" s="9"/>
      <c r="BVH278" s="9"/>
      <c r="BVI278" s="9"/>
      <c r="BVJ278" s="9"/>
      <c r="BVK278" s="9"/>
      <c r="BVL278" s="9"/>
      <c r="BVM278" s="9"/>
      <c r="BVN278" s="9"/>
      <c r="BVO278" s="9"/>
      <c r="BVP278" s="9"/>
      <c r="BVQ278" s="9"/>
      <c r="BVR278" s="9"/>
      <c r="BVS278" s="9"/>
      <c r="BVT278" s="9"/>
      <c r="BVU278" s="9"/>
      <c r="BVV278" s="9"/>
      <c r="BVW278" s="9"/>
      <c r="BVX278" s="9"/>
      <c r="BVY278" s="9"/>
      <c r="BVZ278" s="9"/>
      <c r="BWA278" s="9"/>
      <c r="BWB278" s="9"/>
      <c r="BWC278" s="9"/>
      <c r="BWD278" s="9"/>
      <c r="BWE278" s="9"/>
      <c r="BWF278" s="9"/>
      <c r="BWG278" s="9"/>
      <c r="BWH278" s="9"/>
      <c r="BWI278" s="9"/>
      <c r="BWJ278" s="9"/>
      <c r="BWK278" s="9"/>
      <c r="BWL278" s="9"/>
      <c r="BWM278" s="9"/>
      <c r="BWN278" s="9"/>
      <c r="BWO278" s="9"/>
      <c r="BWP278" s="9"/>
      <c r="BWQ278" s="9"/>
      <c r="BWR278" s="9"/>
      <c r="BWS278" s="9"/>
      <c r="BWT278" s="9"/>
      <c r="BWU278" s="9"/>
      <c r="BWV278" s="9"/>
      <c r="BWW278" s="9"/>
      <c r="BWX278" s="9"/>
      <c r="BWY278" s="9"/>
      <c r="BWZ278" s="9"/>
      <c r="BXA278" s="9"/>
      <c r="BXB278" s="9"/>
      <c r="BXC278" s="9"/>
      <c r="BXD278" s="9"/>
    </row>
    <row r="279" ht="14.25" customHeight="1">
      <c r="A279" s="9">
        <v>2.0</v>
      </c>
      <c r="B279" s="9" t="s">
        <v>11947</v>
      </c>
      <c r="C279" s="9" t="s">
        <v>11948</v>
      </c>
      <c r="D279" s="9" t="s">
        <v>11948</v>
      </c>
      <c r="E279" s="9"/>
      <c r="F279" s="9">
        <v>19.0</v>
      </c>
      <c r="G279" s="9" t="s">
        <v>14202</v>
      </c>
      <c r="H279" s="9" t="s">
        <v>11967</v>
      </c>
      <c r="I279" s="9"/>
      <c r="J279" s="9"/>
      <c r="K279" s="9">
        <v>5.0</v>
      </c>
      <c r="L279" s="9">
        <v>14.0</v>
      </c>
      <c r="M279" s="9"/>
      <c r="N279" s="9"/>
      <c r="O279" s="9"/>
      <c r="P279" s="9">
        <v>0.0</v>
      </c>
      <c r="Q279" s="9" t="s">
        <v>14203</v>
      </c>
      <c r="R279" s="9"/>
      <c r="S279" s="9" t="s">
        <v>3686</v>
      </c>
      <c r="T279" s="9" t="s">
        <v>3685</v>
      </c>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c r="DA279" s="9"/>
      <c r="DB279" s="9"/>
      <c r="DC279" s="9"/>
      <c r="DD279" s="9"/>
      <c r="DE279" s="9"/>
      <c r="DF279" s="9"/>
      <c r="DG279" s="9"/>
      <c r="DH279" s="9"/>
      <c r="DI279" s="9"/>
      <c r="DJ279" s="9"/>
      <c r="DK279" s="9"/>
      <c r="DL279" s="9"/>
      <c r="DM279" s="9"/>
      <c r="DN279" s="9"/>
      <c r="DO279" s="9"/>
      <c r="DP279" s="9"/>
      <c r="DQ279" s="9"/>
      <c r="DR279" s="9"/>
      <c r="DS279" s="9"/>
      <c r="DT279" s="9"/>
      <c r="DU279" s="9"/>
      <c r="DV279" s="9"/>
      <c r="DW279" s="9"/>
      <c r="DX279" s="9"/>
      <c r="DY279" s="9"/>
      <c r="DZ279" s="9"/>
      <c r="EA279" s="9"/>
      <c r="EB279" s="9"/>
      <c r="EC279" s="9"/>
      <c r="ED279" s="9"/>
      <c r="EE279" s="9"/>
      <c r="EF279" s="9"/>
      <c r="EG279" s="9"/>
      <c r="EH279" s="9"/>
      <c r="EI279" s="9"/>
      <c r="EJ279" s="9"/>
      <c r="EK279" s="9"/>
      <c r="EL279" s="9"/>
      <c r="EM279" s="9"/>
      <c r="EN279" s="9"/>
      <c r="EO279" s="9"/>
      <c r="EP279" s="9"/>
      <c r="EQ279" s="9"/>
      <c r="ER279" s="9"/>
      <c r="ES279" s="9"/>
      <c r="ET279" s="9"/>
      <c r="EU279" s="9"/>
      <c r="EV279" s="9"/>
      <c r="EW279" s="9"/>
      <c r="EX279" s="9"/>
      <c r="EY279" s="9"/>
      <c r="EZ279" s="9"/>
      <c r="FA279" s="9"/>
      <c r="FB279" s="9"/>
      <c r="FC279" s="9"/>
      <c r="FD279" s="9"/>
      <c r="FE279" s="9"/>
      <c r="FF279" s="9"/>
      <c r="FG279" s="9"/>
      <c r="FH279" s="9"/>
      <c r="FI279" s="9"/>
      <c r="FJ279" s="9"/>
      <c r="FK279" s="9"/>
      <c r="FL279" s="9"/>
      <c r="FM279" s="9"/>
      <c r="FN279" s="9"/>
      <c r="FO279" s="9"/>
      <c r="FP279" s="9"/>
      <c r="FQ279" s="9"/>
      <c r="FR279" s="9"/>
      <c r="FS279" s="9"/>
      <c r="FT279" s="9"/>
      <c r="FU279" s="9"/>
      <c r="FV279" s="9"/>
      <c r="FW279" s="9"/>
      <c r="FX279" s="9"/>
      <c r="FY279" s="9"/>
      <c r="FZ279" s="9"/>
      <c r="GA279" s="9"/>
      <c r="GB279" s="9"/>
      <c r="GC279" s="9"/>
      <c r="GD279" s="9"/>
      <c r="GE279" s="9"/>
      <c r="GF279" s="9"/>
      <c r="GG279" s="9"/>
      <c r="GH279" s="9"/>
      <c r="GI279" s="9"/>
      <c r="GJ279" s="9"/>
      <c r="GK279" s="9"/>
      <c r="GL279" s="9"/>
      <c r="GM279" s="9"/>
      <c r="GN279" s="9"/>
      <c r="GO279" s="9"/>
      <c r="GP279" s="9"/>
      <c r="GQ279" s="9"/>
      <c r="GR279" s="9"/>
      <c r="GS279" s="9"/>
      <c r="GT279" s="9"/>
      <c r="GU279" s="9"/>
      <c r="GV279" s="9"/>
      <c r="GW279" s="9"/>
      <c r="GX279" s="9"/>
      <c r="GY279" s="9"/>
      <c r="GZ279" s="9"/>
      <c r="HA279" s="9"/>
      <c r="HB279" s="9"/>
      <c r="HC279" s="9"/>
      <c r="HD279" s="9"/>
      <c r="HE279" s="9"/>
      <c r="HF279" s="9"/>
      <c r="HG279" s="9"/>
      <c r="HH279" s="9"/>
      <c r="HI279" s="9"/>
      <c r="HJ279" s="9"/>
      <c r="HK279" s="9"/>
      <c r="HL279" s="9"/>
      <c r="HM279" s="9"/>
      <c r="HN279" s="9"/>
      <c r="HO279" s="9"/>
      <c r="HP279" s="9"/>
      <c r="HQ279" s="9"/>
      <c r="HR279" s="9"/>
      <c r="HS279" s="9"/>
      <c r="HT279" s="9"/>
      <c r="HU279" s="9"/>
      <c r="HV279" s="9"/>
      <c r="HW279" s="9"/>
      <c r="HX279" s="9"/>
      <c r="HY279" s="9"/>
      <c r="HZ279" s="9"/>
      <c r="IA279" s="9"/>
      <c r="IB279" s="9"/>
      <c r="IC279" s="9"/>
      <c r="ID279" s="9"/>
      <c r="IE279" s="9"/>
      <c r="IF279" s="9"/>
      <c r="IG279" s="9"/>
      <c r="IH279" s="9"/>
      <c r="II279" s="9"/>
      <c r="IJ279" s="9"/>
      <c r="IK279" s="9"/>
      <c r="IL279" s="9"/>
      <c r="IM279" s="9"/>
      <c r="IN279" s="9"/>
      <c r="IO279" s="9"/>
      <c r="IP279" s="9"/>
      <c r="IQ279" s="9"/>
      <c r="IR279" s="9"/>
      <c r="IS279" s="9"/>
      <c r="IT279" s="9"/>
      <c r="IU279" s="9"/>
      <c r="IV279" s="9"/>
      <c r="IW279" s="9"/>
      <c r="IX279" s="9"/>
      <c r="IY279" s="9"/>
      <c r="IZ279" s="9"/>
      <c r="JA279" s="9"/>
      <c r="JB279" s="9"/>
      <c r="JC279" s="9"/>
      <c r="JD279" s="9"/>
      <c r="JE279" s="9"/>
      <c r="JF279" s="9"/>
      <c r="JG279" s="9"/>
      <c r="JH279" s="9"/>
      <c r="JI279" s="9"/>
      <c r="JJ279" s="9"/>
      <c r="JK279" s="9"/>
      <c r="JL279" s="9"/>
      <c r="JM279" s="9"/>
      <c r="JN279" s="9"/>
      <c r="JO279" s="9"/>
      <c r="JP279" s="9"/>
      <c r="JQ279" s="9"/>
      <c r="JR279" s="9"/>
      <c r="JS279" s="9"/>
      <c r="JT279" s="9"/>
      <c r="JU279" s="9"/>
      <c r="JV279" s="9"/>
      <c r="JW279" s="9"/>
      <c r="JX279" s="9"/>
      <c r="JY279" s="9"/>
      <c r="JZ279" s="9"/>
      <c r="KA279" s="9"/>
      <c r="KB279" s="9"/>
      <c r="KC279" s="9"/>
      <c r="KD279" s="9"/>
      <c r="KE279" s="9"/>
      <c r="KF279" s="9"/>
      <c r="KG279" s="9"/>
      <c r="KH279" s="9"/>
      <c r="KI279" s="9"/>
      <c r="KJ279" s="9"/>
      <c r="KK279" s="9"/>
      <c r="KL279" s="9"/>
      <c r="KM279" s="9"/>
      <c r="KN279" s="9"/>
      <c r="KO279" s="9"/>
      <c r="KP279" s="9"/>
      <c r="KQ279" s="9"/>
      <c r="KR279" s="9"/>
      <c r="KS279" s="9"/>
      <c r="KT279" s="9"/>
      <c r="KU279" s="9"/>
      <c r="KV279" s="9"/>
      <c r="KW279" s="9"/>
      <c r="KX279" s="9"/>
      <c r="KY279" s="9"/>
      <c r="KZ279" s="9"/>
      <c r="LA279" s="9"/>
      <c r="LB279" s="9"/>
      <c r="LC279" s="9"/>
      <c r="LD279" s="9"/>
      <c r="LE279" s="9"/>
      <c r="LF279" s="9"/>
      <c r="LG279" s="9"/>
      <c r="LH279" s="9"/>
      <c r="LI279" s="9"/>
      <c r="LJ279" s="9"/>
      <c r="LK279" s="9"/>
      <c r="LL279" s="9"/>
      <c r="LM279" s="9"/>
      <c r="LN279" s="9"/>
      <c r="LO279" s="9"/>
      <c r="LP279" s="9"/>
      <c r="LQ279" s="9"/>
      <c r="LR279" s="9"/>
      <c r="LS279" s="9"/>
      <c r="LT279" s="9"/>
      <c r="LU279" s="9"/>
      <c r="LV279" s="9"/>
      <c r="LW279" s="9"/>
      <c r="LX279" s="9"/>
      <c r="LY279" s="9"/>
      <c r="LZ279" s="9"/>
      <c r="MA279" s="9"/>
      <c r="MB279" s="9"/>
      <c r="MC279" s="9"/>
      <c r="MD279" s="9"/>
      <c r="ME279" s="9"/>
      <c r="MF279" s="9"/>
      <c r="MG279" s="9"/>
      <c r="MH279" s="9"/>
      <c r="MI279" s="9"/>
      <c r="MJ279" s="9"/>
      <c r="MK279" s="9"/>
      <c r="ML279" s="9"/>
      <c r="MM279" s="9"/>
      <c r="MN279" s="9"/>
      <c r="MO279" s="9"/>
      <c r="MP279" s="9"/>
      <c r="MQ279" s="9"/>
      <c r="MR279" s="9"/>
      <c r="MS279" s="9"/>
      <c r="MT279" s="9"/>
      <c r="MU279" s="9"/>
      <c r="MV279" s="9"/>
      <c r="MW279" s="9"/>
      <c r="MX279" s="9"/>
      <c r="MY279" s="9"/>
      <c r="MZ279" s="9"/>
      <c r="NA279" s="9"/>
      <c r="NB279" s="9"/>
      <c r="NC279" s="9"/>
      <c r="ND279" s="9"/>
      <c r="NE279" s="9"/>
      <c r="NF279" s="9"/>
      <c r="NG279" s="9"/>
      <c r="NH279" s="9"/>
      <c r="NI279" s="9"/>
      <c r="NJ279" s="9"/>
      <c r="NK279" s="9"/>
      <c r="NL279" s="9"/>
      <c r="NM279" s="9"/>
      <c r="NN279" s="9"/>
      <c r="NO279" s="9"/>
      <c r="NP279" s="9"/>
      <c r="NQ279" s="9"/>
      <c r="NR279" s="9"/>
      <c r="NS279" s="9"/>
      <c r="NT279" s="9"/>
      <c r="NU279" s="9"/>
      <c r="NV279" s="9"/>
      <c r="NW279" s="9"/>
      <c r="NX279" s="9"/>
      <c r="NY279" s="9"/>
      <c r="NZ279" s="9"/>
      <c r="OA279" s="9"/>
      <c r="OB279" s="9"/>
      <c r="OC279" s="9"/>
      <c r="OD279" s="9"/>
      <c r="OE279" s="9"/>
      <c r="OF279" s="9"/>
      <c r="OG279" s="9"/>
      <c r="OH279" s="9"/>
      <c r="OI279" s="9"/>
      <c r="OJ279" s="9"/>
      <c r="OK279" s="9"/>
      <c r="OL279" s="9"/>
      <c r="OM279" s="9"/>
      <c r="ON279" s="9"/>
      <c r="OO279" s="9"/>
      <c r="OP279" s="9"/>
      <c r="OQ279" s="9"/>
      <c r="OR279" s="9"/>
      <c r="OS279" s="9"/>
      <c r="OT279" s="9"/>
      <c r="OU279" s="9"/>
      <c r="OV279" s="9"/>
      <c r="OW279" s="9"/>
      <c r="OX279" s="9"/>
      <c r="OY279" s="9"/>
      <c r="OZ279" s="9"/>
      <c r="PA279" s="9"/>
      <c r="PB279" s="9"/>
      <c r="PC279" s="9"/>
      <c r="PD279" s="9"/>
      <c r="PE279" s="9"/>
      <c r="PF279" s="9"/>
      <c r="PG279" s="9"/>
      <c r="PH279" s="9"/>
      <c r="PI279" s="9"/>
      <c r="PJ279" s="9"/>
      <c r="PK279" s="9"/>
      <c r="PL279" s="9"/>
      <c r="PM279" s="9"/>
      <c r="PN279" s="9"/>
      <c r="PO279" s="9"/>
      <c r="PP279" s="9"/>
      <c r="PQ279" s="9"/>
      <c r="PR279" s="9"/>
      <c r="PS279" s="9"/>
      <c r="PT279" s="9"/>
      <c r="PU279" s="9"/>
      <c r="PV279" s="9"/>
      <c r="PW279" s="9"/>
      <c r="PX279" s="9"/>
      <c r="PY279" s="9"/>
      <c r="PZ279" s="9"/>
      <c r="QA279" s="9"/>
      <c r="QB279" s="9"/>
      <c r="QC279" s="9"/>
      <c r="QD279" s="9"/>
      <c r="QE279" s="9" t="s">
        <v>11967</v>
      </c>
      <c r="QF279" s="9" t="s">
        <v>5691</v>
      </c>
      <c r="QG279" s="9" t="s">
        <v>5691</v>
      </c>
      <c r="QH279" s="9" t="s">
        <v>6047</v>
      </c>
      <c r="QI279" s="9"/>
      <c r="QJ279" s="9"/>
      <c r="QK279" s="9"/>
      <c r="QL279" s="9"/>
      <c r="QM279" s="9"/>
      <c r="QN279" s="9"/>
      <c r="QO279" s="9"/>
      <c r="QP279" s="9"/>
      <c r="QQ279" s="9"/>
      <c r="QR279" s="9"/>
      <c r="QS279" s="9"/>
      <c r="QT279" s="9"/>
      <c r="QU279" s="9"/>
      <c r="QV279" s="9"/>
      <c r="QW279" s="9"/>
      <c r="QX279" s="9"/>
      <c r="QY279" s="9"/>
      <c r="QZ279" s="9"/>
      <c r="RA279" s="9"/>
      <c r="RB279" s="9"/>
      <c r="RC279" s="9"/>
      <c r="RD279" s="9"/>
      <c r="RE279" s="9"/>
      <c r="RF279" s="9"/>
      <c r="RG279" s="9"/>
      <c r="RH279" s="9"/>
      <c r="RI279" s="9"/>
      <c r="RJ279" s="9"/>
      <c r="RK279" s="9"/>
      <c r="RL279" s="9"/>
      <c r="RM279" s="9"/>
      <c r="RN279" s="9"/>
      <c r="RO279" s="9" t="s">
        <v>14204</v>
      </c>
      <c r="RP279" s="9"/>
      <c r="RQ279" s="9"/>
      <c r="RR279" s="9"/>
      <c r="RS279" s="9"/>
      <c r="RT279" s="9"/>
      <c r="RU279" s="9"/>
      <c r="RV279" s="9"/>
      <c r="RW279" s="9"/>
      <c r="RX279" s="9"/>
      <c r="RY279" s="9"/>
      <c r="RZ279" s="9"/>
      <c r="SA279" s="9"/>
      <c r="SB279" s="9"/>
      <c r="SC279" s="9"/>
      <c r="SD279" s="9"/>
      <c r="SE279" s="9"/>
      <c r="SF279" s="9"/>
      <c r="SG279" s="9"/>
      <c r="SH279" s="9"/>
      <c r="SI279" s="9"/>
      <c r="SJ279" s="9"/>
      <c r="SK279" s="9"/>
      <c r="SL279" s="9"/>
      <c r="SM279" s="9"/>
      <c r="SN279" s="9"/>
      <c r="SO279" s="9"/>
      <c r="SP279" s="9"/>
      <c r="SQ279" s="9"/>
      <c r="SR279" s="9"/>
      <c r="SS279" s="9"/>
      <c r="ST279" s="9"/>
      <c r="SU279" s="9"/>
      <c r="SV279" s="9"/>
      <c r="SW279" s="9"/>
      <c r="SX279" s="9" t="s">
        <v>5707</v>
      </c>
      <c r="SY279" s="9"/>
      <c r="SZ279" s="9"/>
      <c r="TA279" s="9"/>
      <c r="TB279" s="9"/>
      <c r="TC279" s="9"/>
      <c r="TD279" s="9"/>
      <c r="TE279" s="9"/>
      <c r="TF279" s="9"/>
      <c r="TG279" s="9"/>
      <c r="TH279" s="9"/>
      <c r="TI279" s="9"/>
      <c r="TJ279" s="9"/>
      <c r="TK279" s="9"/>
      <c r="TL279" s="9"/>
      <c r="TM279" s="9" t="s">
        <v>14205</v>
      </c>
      <c r="TN279" s="9"/>
      <c r="TO279" s="9" t="s">
        <v>14206</v>
      </c>
      <c r="ANB279" s="9" t="s">
        <v>11973</v>
      </c>
      <c r="ANC279" s="9" t="s">
        <v>11974</v>
      </c>
      <c r="AND279" s="9" t="s">
        <v>14207</v>
      </c>
      <c r="ANE279" s="9" t="s">
        <v>11976</v>
      </c>
      <c r="ANF279" s="9"/>
      <c r="ANG279" s="9"/>
      <c r="ANH279" s="9"/>
      <c r="ANI279" s="9"/>
      <c r="ANJ279" s="9"/>
      <c r="ANK279" s="9"/>
      <c r="ANL279" s="9"/>
      <c r="ANM279" s="9" t="s">
        <v>14208</v>
      </c>
      <c r="ANN279" s="9"/>
      <c r="ANO279" s="9"/>
      <c r="ANP279" s="9" t="s">
        <v>12067</v>
      </c>
      <c r="ANQ279" s="9" t="s">
        <v>5730</v>
      </c>
      <c r="ANR279" s="9" t="s">
        <v>12068</v>
      </c>
      <c r="ANS279" s="9" t="s">
        <v>12069</v>
      </c>
      <c r="ANT279" s="9" t="s">
        <v>12070</v>
      </c>
      <c r="ANU279" s="9" t="s">
        <v>12069</v>
      </c>
      <c r="ANV279" s="9"/>
      <c r="ANW279" s="9"/>
      <c r="ANX279" s="9"/>
      <c r="ANY279" s="9" t="s">
        <v>11967</v>
      </c>
      <c r="ANZ279" s="9" t="s">
        <v>14209</v>
      </c>
      <c r="AOA279" s="9"/>
      <c r="AOB279" s="9" t="s">
        <v>14210</v>
      </c>
      <c r="AOC279" s="9"/>
      <c r="AOD279" s="9"/>
      <c r="AOE279" s="9" t="s">
        <v>14211</v>
      </c>
      <c r="AOF279" s="9"/>
      <c r="AOG279" s="9"/>
      <c r="AOH279" s="9"/>
      <c r="AOI279" s="9"/>
      <c r="AOJ279" s="9" t="s">
        <v>11987</v>
      </c>
      <c r="AOK279" s="9"/>
      <c r="AOL279" s="9" t="s">
        <v>11988</v>
      </c>
      <c r="AOM279" s="9"/>
      <c r="AON279" s="9"/>
      <c r="AOO279" s="9" t="s">
        <v>11989</v>
      </c>
      <c r="AOP279" s="9"/>
      <c r="AOQ279" s="9"/>
      <c r="AOR279" s="9"/>
      <c r="AOS279" s="9"/>
      <c r="AOT279" s="9" t="s">
        <v>11984</v>
      </c>
      <c r="AOU279" s="9"/>
      <c r="AOV279" s="9" t="s">
        <v>11985</v>
      </c>
      <c r="AOW279" s="9"/>
      <c r="AOX279" s="9"/>
      <c r="AOY279" s="9" t="s">
        <v>11986</v>
      </c>
      <c r="AOZ279" s="9"/>
      <c r="APA279" s="9"/>
      <c r="APB279" s="9"/>
      <c r="APC279" s="9"/>
      <c r="APD279" s="9" t="s">
        <v>14212</v>
      </c>
      <c r="APE279" s="9"/>
      <c r="APF279" s="9" t="s">
        <v>14213</v>
      </c>
      <c r="APG279" s="9"/>
      <c r="APH279" s="9"/>
      <c r="API279" s="9" t="s">
        <v>14214</v>
      </c>
      <c r="APJ279" s="9"/>
      <c r="APK279" s="9"/>
      <c r="APL279" s="9"/>
      <c r="APM279" s="9"/>
      <c r="APN279" s="9"/>
      <c r="APO279" s="9"/>
      <c r="APP279" s="9"/>
      <c r="APQ279" s="9"/>
      <c r="APR279" s="9"/>
      <c r="APS279" s="9"/>
      <c r="APT279" s="9"/>
      <c r="APU279" s="9"/>
      <c r="APV279" s="9"/>
      <c r="APW279" s="9"/>
      <c r="APX279" s="9"/>
      <c r="APY279" s="9"/>
      <c r="APZ279" s="9"/>
      <c r="AQA279" s="9"/>
      <c r="AQB279" s="9"/>
      <c r="AQC279" s="9"/>
      <c r="AQD279" s="9"/>
      <c r="AQE279" s="9"/>
      <c r="AQF279" s="9"/>
      <c r="AQG279" s="9"/>
      <c r="AQH279" s="9"/>
      <c r="AQI279" s="9"/>
      <c r="AQJ279" s="9"/>
      <c r="AQK279" s="9"/>
      <c r="AQL279" s="9"/>
      <c r="AQM279" s="9"/>
      <c r="AQN279" s="9"/>
      <c r="AQO279" s="9"/>
      <c r="AQP279" s="9"/>
      <c r="AQQ279" s="9"/>
      <c r="AQR279" s="9"/>
      <c r="AQS279" s="9"/>
      <c r="AQT279" s="9"/>
      <c r="AQU279" s="9"/>
      <c r="AQV279" s="9"/>
      <c r="AQW279" s="9"/>
      <c r="AQX279" s="9"/>
      <c r="AQY279" s="9"/>
      <c r="AQZ279" s="9"/>
      <c r="ARA279" s="9"/>
      <c r="ARB279" s="9"/>
      <c r="ARC279" s="9"/>
      <c r="ARD279" s="9"/>
      <c r="ARE279" s="9"/>
      <c r="ARF279" s="9"/>
      <c r="ARG279" s="9"/>
      <c r="ARH279" s="9"/>
      <c r="ARI279" s="9"/>
      <c r="ARJ279" s="9"/>
      <c r="ARK279" s="9"/>
      <c r="ARL279" s="9"/>
      <c r="ARM279" s="9"/>
      <c r="ARN279" s="9"/>
      <c r="ARO279" s="9"/>
      <c r="ARP279" s="9"/>
      <c r="ARQ279" s="9"/>
      <c r="ARR279" s="9"/>
      <c r="ARS279" s="9"/>
      <c r="ART279" s="9"/>
      <c r="ARU279" s="9"/>
      <c r="ARV279" s="9"/>
      <c r="ARW279" s="9"/>
      <c r="ARX279" s="9"/>
      <c r="ARY279" s="9"/>
      <c r="ARZ279" s="9"/>
      <c r="ASA279" s="9"/>
      <c r="ASB279" s="9"/>
      <c r="ASC279" s="9"/>
      <c r="ASD279" s="9"/>
      <c r="ASE279" s="9"/>
      <c r="ASF279" s="9"/>
      <c r="ASG279" s="9"/>
      <c r="ASH279" s="9"/>
      <c r="ASI279" s="9"/>
      <c r="ASJ279" s="9"/>
      <c r="ASK279" s="9"/>
      <c r="ASL279" s="9"/>
      <c r="ASM279" s="9"/>
      <c r="ASN279" s="9"/>
      <c r="ASO279" s="9"/>
      <c r="ASP279" s="9"/>
      <c r="ASQ279" s="9"/>
      <c r="ASR279" s="9"/>
      <c r="ASS279" s="9"/>
      <c r="AST279" s="9"/>
      <c r="ASU279" s="9"/>
      <c r="ASV279" s="9"/>
      <c r="ASW279" s="9"/>
      <c r="ASX279" s="9"/>
      <c r="ASY279" s="9"/>
      <c r="ASZ279" s="9"/>
      <c r="ATA279" s="9"/>
      <c r="ATB279" s="9"/>
      <c r="ATC279" s="9"/>
      <c r="ATD279" s="9"/>
      <c r="ATE279" s="9"/>
      <c r="ATF279" s="9"/>
      <c r="ATG279" s="9"/>
      <c r="ATH279" s="9"/>
      <c r="ATI279" s="9"/>
      <c r="ATJ279" s="9"/>
      <c r="ATK279" s="9"/>
      <c r="ATL279" s="9"/>
      <c r="ATM279" s="9"/>
      <c r="ATN279" s="9"/>
      <c r="ATO279" s="9"/>
      <c r="ATP279" s="9"/>
      <c r="ATQ279" s="9"/>
      <c r="ATR279" s="9" t="s">
        <v>14215</v>
      </c>
      <c r="ATS279" s="9">
        <v>1.741083997E9</v>
      </c>
      <c r="ATT279" s="9" t="s">
        <v>14216</v>
      </c>
      <c r="ATU279" s="9" t="s">
        <v>11973</v>
      </c>
      <c r="ATV279" s="9" t="s">
        <v>11974</v>
      </c>
      <c r="ATW279" s="9" t="s">
        <v>14207</v>
      </c>
      <c r="ATX279" s="9" t="s">
        <v>11976</v>
      </c>
      <c r="ATY279" s="9"/>
      <c r="ATZ279" s="9"/>
      <c r="AUA279" s="9"/>
      <c r="AUB279" s="9"/>
      <c r="AUC279" s="9"/>
      <c r="AUD279" s="9"/>
      <c r="AUE279" s="9"/>
      <c r="AUF279" s="9"/>
      <c r="AUG279" s="9"/>
      <c r="AUH279" s="9"/>
      <c r="AUI279" s="9"/>
      <c r="AUJ279" s="9"/>
      <c r="AUK279" s="9"/>
      <c r="AUL279" s="9"/>
      <c r="AUM279" s="9"/>
      <c r="AUN279" s="9"/>
      <c r="AUO279" s="9"/>
      <c r="AUP279" s="9"/>
      <c r="AUQ279" s="9"/>
      <c r="AUR279" s="9"/>
      <c r="AUS279" s="9"/>
      <c r="AUT279" s="9"/>
      <c r="AUU279" s="9"/>
      <c r="AUV279" s="9"/>
      <c r="AUW279" s="9"/>
      <c r="AUX279" s="9"/>
      <c r="AUY279" s="9"/>
      <c r="AUZ279" s="9"/>
      <c r="AVA279" s="9"/>
      <c r="AVB279" s="9"/>
      <c r="AVC279" s="9"/>
      <c r="AVD279" s="9"/>
      <c r="AVE279" s="9"/>
      <c r="AVF279" s="9"/>
      <c r="AVG279" s="9"/>
      <c r="AVH279" s="9"/>
      <c r="AVI279" s="9"/>
      <c r="AVJ279" s="9"/>
      <c r="AVK279" s="9"/>
      <c r="AVL279" s="9"/>
      <c r="AVM279" s="9"/>
      <c r="AVN279" s="9"/>
      <c r="AVO279" s="9"/>
      <c r="AVP279" s="9"/>
      <c r="AVQ279" s="9"/>
      <c r="AVR279" s="9"/>
      <c r="AVS279" s="9"/>
      <c r="AVT279" s="9"/>
      <c r="AVU279" s="9"/>
      <c r="AVV279" s="9"/>
      <c r="AVW279" s="9"/>
      <c r="AVX279" s="9"/>
      <c r="AVY279" s="9"/>
      <c r="AVZ279" s="9"/>
      <c r="AWA279" s="9"/>
      <c r="AWB279" s="9"/>
      <c r="AWC279" s="9"/>
      <c r="AWD279" s="9"/>
      <c r="AWE279" s="9"/>
      <c r="AWF279" s="9"/>
      <c r="AWG279" s="9"/>
      <c r="AWH279" s="9"/>
      <c r="AWI279" s="9"/>
      <c r="AWJ279" s="9"/>
      <c r="AWK279" s="9"/>
      <c r="AWL279" s="9"/>
      <c r="AWM279" s="9"/>
      <c r="AWN279" s="9"/>
      <c r="AWO279" s="9"/>
      <c r="AWP279" s="9"/>
      <c r="AWQ279" s="9"/>
      <c r="AWR279" s="9"/>
      <c r="AWS279" s="9"/>
      <c r="AWT279" s="9"/>
      <c r="AWU279" s="9"/>
      <c r="AWV279" s="9"/>
      <c r="AWW279" s="9"/>
      <c r="AWX279" s="9"/>
      <c r="AWY279" s="9"/>
      <c r="AWZ279" s="9"/>
      <c r="AXA279" s="9"/>
      <c r="AXB279" s="9"/>
      <c r="AXC279" s="9"/>
      <c r="AXD279" s="9"/>
      <c r="AXE279" s="9"/>
      <c r="AXF279" s="9"/>
      <c r="AXG279" s="9"/>
      <c r="AXH279" s="9"/>
      <c r="AXI279" s="9"/>
      <c r="AXJ279" s="9"/>
      <c r="AXK279" s="9"/>
      <c r="AXL279" s="9"/>
      <c r="AXM279" s="9"/>
      <c r="AXN279" s="9"/>
      <c r="AXO279" s="9"/>
      <c r="AXP279" s="9"/>
      <c r="AXQ279" s="9"/>
      <c r="AXR279" s="9"/>
      <c r="AXS279" s="9"/>
      <c r="AXT279" s="9"/>
      <c r="AXU279" s="9"/>
      <c r="AXV279" s="9"/>
      <c r="AXW279" s="9"/>
      <c r="AXX279" s="9"/>
      <c r="AXY279" s="9"/>
      <c r="AXZ279" s="9"/>
      <c r="AYA279" s="9"/>
      <c r="AYB279" s="9"/>
      <c r="AYC279" s="9"/>
      <c r="AYD279" s="9"/>
      <c r="AYE279" s="9"/>
      <c r="AYF279" s="9"/>
      <c r="AYG279" s="9"/>
      <c r="AYH279" s="9"/>
      <c r="AYI279" s="9"/>
      <c r="AYJ279" s="9"/>
      <c r="AYK279" s="9"/>
      <c r="AYL279" s="9"/>
      <c r="AYM279" s="9"/>
      <c r="AYN279" s="9"/>
      <c r="AYO279" s="9"/>
      <c r="AYP279" s="9"/>
      <c r="AYQ279" s="9"/>
      <c r="AYR279" s="9"/>
      <c r="AYS279" s="9"/>
      <c r="AYT279" s="9"/>
      <c r="AYU279" s="9"/>
      <c r="AYV279" s="9"/>
      <c r="AYW279" s="9"/>
      <c r="AYX279" s="9"/>
      <c r="AYY279" s="9"/>
      <c r="AYZ279" s="9"/>
      <c r="AZA279" s="9"/>
      <c r="AZB279" s="9"/>
      <c r="AZC279" s="9"/>
      <c r="AZD279" s="9"/>
      <c r="AZE279" s="9"/>
      <c r="AZF279" s="9"/>
      <c r="AZG279" s="9"/>
      <c r="AZH279" s="9"/>
      <c r="AZI279" s="9"/>
      <c r="AZJ279" s="9"/>
      <c r="AZK279" s="9"/>
      <c r="AZL279" s="9"/>
      <c r="AZM279" s="9"/>
      <c r="AZN279" s="9"/>
      <c r="AZO279" s="9"/>
      <c r="AZP279" s="9"/>
      <c r="AZQ279" s="9"/>
      <c r="AZR279" s="9"/>
      <c r="AZS279" s="9"/>
      <c r="AZT279" s="9"/>
      <c r="AZU279" s="9"/>
      <c r="AZV279" s="9"/>
      <c r="AZW279" s="9"/>
      <c r="AZX279" s="9"/>
      <c r="AZY279" s="9"/>
      <c r="AZZ279" s="9"/>
      <c r="BAA279" s="9"/>
      <c r="BAB279" s="9"/>
      <c r="BAC279" s="9"/>
      <c r="BAD279" s="9"/>
      <c r="BAE279" s="9"/>
      <c r="BAF279" s="9"/>
      <c r="BAG279" s="9"/>
      <c r="BAH279" s="9"/>
      <c r="BAI279" s="9"/>
      <c r="BAJ279" s="9"/>
      <c r="BAK279" s="9"/>
      <c r="BAL279" s="9"/>
      <c r="BAM279" s="9"/>
      <c r="BAN279" s="9"/>
      <c r="BAO279" s="9"/>
      <c r="BAP279" s="9"/>
      <c r="BAQ279" s="9"/>
      <c r="BAR279" s="9"/>
      <c r="BAS279" s="9"/>
      <c r="BAT279" s="9"/>
      <c r="BAU279" s="9"/>
      <c r="BAV279" s="9"/>
      <c r="BAW279" s="9"/>
      <c r="BAX279" s="9"/>
      <c r="BAY279" s="9"/>
      <c r="BAZ279" s="9"/>
      <c r="BBA279" s="9"/>
      <c r="BBB279" s="9"/>
      <c r="BBC279" s="9"/>
      <c r="BBD279" s="9"/>
      <c r="BBE279" s="9"/>
      <c r="BBF279" s="9"/>
      <c r="BBG279" s="9"/>
      <c r="BBH279" s="9"/>
      <c r="BBI279" s="9"/>
      <c r="BBJ279" s="9"/>
      <c r="BBK279" s="9"/>
      <c r="BBL279" s="9"/>
      <c r="BBM279" s="9"/>
      <c r="BBN279" s="9"/>
      <c r="BBO279" s="9"/>
      <c r="BBP279" s="9"/>
      <c r="BBQ279" s="9"/>
      <c r="BBR279" s="9"/>
      <c r="BBS279" s="9"/>
      <c r="BBT279" s="9"/>
      <c r="BBU279" s="9"/>
      <c r="BBV279" s="9"/>
      <c r="BBW279" s="9"/>
      <c r="BBX279" s="9"/>
      <c r="BBY279" s="9"/>
      <c r="BBZ279" s="9"/>
      <c r="BCA279" s="9"/>
      <c r="BCB279" s="9"/>
      <c r="BCC279" s="9"/>
      <c r="BCD279" s="9"/>
      <c r="BCE279" s="9"/>
      <c r="BCF279" s="9"/>
      <c r="BCG279" s="9"/>
      <c r="BCH279" s="9"/>
      <c r="BCI279" s="9"/>
      <c r="BCJ279" s="9"/>
      <c r="BCK279" s="9"/>
      <c r="BCL279" s="9"/>
      <c r="BCM279" s="9"/>
      <c r="BCN279" s="9"/>
      <c r="BCO279" s="9"/>
      <c r="BCP279" s="9"/>
      <c r="BCQ279" s="9"/>
      <c r="BCR279" s="9"/>
      <c r="BCS279" s="9"/>
      <c r="BCT279" s="9"/>
      <c r="BCU279" s="9"/>
      <c r="BCV279" s="9"/>
      <c r="BCW279" s="9"/>
      <c r="BCX279" s="9"/>
      <c r="BCY279" s="9"/>
      <c r="BCZ279" s="9"/>
      <c r="BDA279" s="9"/>
      <c r="BDB279" s="9"/>
      <c r="BDC279" s="9"/>
      <c r="BDD279" s="9"/>
      <c r="BDE279" s="9"/>
      <c r="BDF279" s="9"/>
      <c r="BDG279" s="9"/>
      <c r="BDH279" s="9"/>
      <c r="BDI279" s="9"/>
      <c r="BDJ279" s="9"/>
      <c r="BDK279" s="9"/>
      <c r="BDL279" s="9"/>
      <c r="BDM279" s="9"/>
      <c r="BDN279" s="9"/>
      <c r="BDO279" s="9"/>
      <c r="BDP279" s="9"/>
      <c r="BDQ279" s="9"/>
      <c r="BDR279" s="9"/>
      <c r="BDS279" s="9"/>
      <c r="BDT279" s="9"/>
      <c r="BDU279" s="9"/>
      <c r="BDV279" s="9"/>
      <c r="BDW279" s="9"/>
      <c r="BDX279" s="9"/>
      <c r="BDY279" s="9"/>
      <c r="BDZ279" s="9"/>
      <c r="BEA279" s="9"/>
      <c r="BEB279" s="9"/>
      <c r="BEC279" s="9"/>
      <c r="BED279" s="9"/>
      <c r="BEE279" s="9"/>
      <c r="BEF279" s="9"/>
      <c r="BEG279" s="9"/>
      <c r="BEH279" s="9"/>
      <c r="BEI279" s="9"/>
      <c r="BEJ279" s="9"/>
      <c r="BEK279" s="9"/>
      <c r="BEL279" s="9"/>
      <c r="BEM279" s="9"/>
      <c r="BEN279" s="9"/>
      <c r="BEO279" s="9"/>
      <c r="BEP279" s="9"/>
      <c r="BEQ279" s="9"/>
      <c r="BER279" s="9"/>
      <c r="BES279" s="9"/>
      <c r="BET279" s="9"/>
      <c r="BEU279" s="9"/>
      <c r="BEV279" s="9"/>
      <c r="BEW279" s="9"/>
      <c r="BEX279" s="9"/>
      <c r="BEY279" s="9"/>
      <c r="BEZ279" s="9"/>
      <c r="BFA279" s="9"/>
      <c r="BFB279" s="9"/>
      <c r="BFC279" s="9"/>
      <c r="BFD279" s="9"/>
      <c r="BFE279" s="9"/>
      <c r="BFF279" s="9"/>
      <c r="BFG279" s="9"/>
      <c r="BFH279" s="9"/>
      <c r="BFI279" s="9"/>
      <c r="BFJ279" s="9"/>
      <c r="BFK279" s="9"/>
      <c r="BFL279" s="9"/>
      <c r="BFM279" s="9"/>
      <c r="BFN279" s="9"/>
      <c r="BFO279" s="9"/>
      <c r="BFP279" s="9"/>
      <c r="BFQ279" s="9"/>
      <c r="BFR279" s="9"/>
      <c r="BFS279" s="9"/>
      <c r="BFT279" s="9"/>
      <c r="BFU279" s="9"/>
      <c r="BFV279" s="9"/>
      <c r="BFW279" s="9"/>
      <c r="BFX279" s="9"/>
      <c r="BFY279" s="9"/>
      <c r="BFZ279" s="9"/>
      <c r="BGA279" s="9"/>
      <c r="BGB279" s="9"/>
      <c r="BGC279" s="9"/>
      <c r="BGD279" s="9"/>
      <c r="BGE279" s="9"/>
      <c r="BGF279" s="9"/>
      <c r="BGG279" s="9"/>
      <c r="BGH279" s="9"/>
      <c r="BGI279" s="9"/>
      <c r="BGJ279" s="9"/>
      <c r="BGK279" s="9"/>
      <c r="BGL279" s="9"/>
      <c r="BGM279" s="9"/>
      <c r="BGN279" s="9"/>
      <c r="BGO279" s="9"/>
      <c r="BGP279" s="9"/>
      <c r="BGQ279" s="9"/>
      <c r="BGR279" s="9"/>
      <c r="BGS279" s="9"/>
      <c r="BGT279" s="9"/>
      <c r="BGU279" s="9"/>
      <c r="BGV279" s="9"/>
      <c r="BGW279" s="9"/>
      <c r="BGX279" s="9"/>
      <c r="BGY279" s="9"/>
      <c r="BGZ279" s="9"/>
      <c r="BHA279" s="9"/>
      <c r="BHB279" s="9"/>
      <c r="BHC279" s="9"/>
      <c r="BHD279" s="9"/>
      <c r="BHE279" s="9"/>
      <c r="BHF279" s="9"/>
      <c r="BHG279" s="9"/>
      <c r="BHH279" s="9"/>
      <c r="BHI279" s="9"/>
      <c r="BHJ279" s="9"/>
      <c r="BHK279" s="9"/>
      <c r="BHL279" s="9"/>
      <c r="BHM279" s="9"/>
      <c r="BHN279" s="9"/>
      <c r="BHO279" s="9"/>
      <c r="BHP279" s="9"/>
      <c r="BHQ279" s="9"/>
      <c r="BHR279" s="9"/>
      <c r="BHS279" s="9"/>
      <c r="BHT279" s="9"/>
      <c r="BHU279" s="9"/>
      <c r="BHV279" s="9"/>
      <c r="BHW279" s="9"/>
      <c r="BHX279" s="9"/>
      <c r="BHY279" s="9"/>
      <c r="BHZ279" s="9"/>
      <c r="BIA279" s="9"/>
      <c r="BIB279" s="9"/>
      <c r="BIC279" s="9"/>
      <c r="BID279" s="9"/>
      <c r="BIE279" s="9"/>
      <c r="BIF279" s="9"/>
      <c r="BIG279" s="9"/>
      <c r="BIH279" s="9"/>
      <c r="BII279" s="9"/>
      <c r="BIJ279" s="9"/>
      <c r="BIK279" s="9"/>
      <c r="BIL279" s="9"/>
      <c r="BIM279" s="9"/>
      <c r="BIN279" s="9"/>
      <c r="BIO279" s="9"/>
      <c r="BIP279" s="9"/>
      <c r="BIQ279" s="9"/>
      <c r="BIR279" s="9"/>
      <c r="BIS279" s="9"/>
      <c r="BIT279" s="9"/>
      <c r="BIU279" s="9"/>
      <c r="BIV279" s="9"/>
      <c r="BIW279" s="9"/>
      <c r="BIX279" s="9"/>
      <c r="BIY279" s="9"/>
      <c r="BIZ279" s="9"/>
      <c r="BJA279" s="9"/>
      <c r="BJB279" s="9"/>
      <c r="BJC279" s="9"/>
      <c r="BJD279" s="9"/>
      <c r="BJE279" s="9"/>
      <c r="BJF279" s="9"/>
      <c r="BJG279" s="9"/>
      <c r="BJH279" s="9"/>
      <c r="BJI279" s="9"/>
      <c r="BJJ279" s="9"/>
      <c r="BJK279" s="9"/>
      <c r="BJL279" s="9"/>
      <c r="BJM279" s="9"/>
      <c r="BJN279" s="9"/>
      <c r="BJO279" s="9"/>
      <c r="BJP279" s="9"/>
      <c r="BJQ279" s="9"/>
      <c r="BJR279" s="9"/>
      <c r="BJS279" s="9"/>
      <c r="BJT279" s="9"/>
      <c r="BJU279" s="9"/>
      <c r="BJV279" s="9"/>
      <c r="BJW279" s="9"/>
      <c r="BJX279" s="9"/>
      <c r="BJY279" s="9"/>
      <c r="BJZ279" s="9"/>
      <c r="BKA279" s="9"/>
      <c r="BKB279" s="9"/>
      <c r="BKC279" s="9"/>
      <c r="BKD279" s="9"/>
      <c r="BKE279" s="9"/>
      <c r="BKF279" s="9"/>
      <c r="BKG279" s="9"/>
      <c r="BKH279" s="9"/>
      <c r="BKI279" s="9"/>
      <c r="BKJ279" s="9"/>
      <c r="BKK279" s="9"/>
      <c r="BKL279" s="9"/>
      <c r="BKM279" s="9"/>
      <c r="BKN279" s="9"/>
      <c r="BKO279" s="9"/>
      <c r="BKP279" s="9"/>
      <c r="BKQ279" s="9"/>
      <c r="BKR279" s="9"/>
      <c r="BKS279" s="9"/>
      <c r="BKT279" s="9"/>
      <c r="BKU279" s="9"/>
      <c r="BKV279" s="9"/>
      <c r="BKW279" s="9"/>
      <c r="BKX279" s="9"/>
      <c r="BKY279" s="9"/>
      <c r="BKZ279" s="9"/>
      <c r="BLA279" s="9"/>
      <c r="BLB279" s="9"/>
      <c r="BLC279" s="9"/>
      <c r="BLD279" s="9"/>
      <c r="BLE279" s="9"/>
      <c r="BLF279" s="9"/>
      <c r="BLG279" s="9"/>
      <c r="BLH279" s="9"/>
      <c r="BLI279" s="9"/>
      <c r="BLJ279" s="9"/>
      <c r="BLK279" s="9"/>
      <c r="BLL279" s="9"/>
      <c r="BLM279" s="9"/>
      <c r="BLN279" s="9"/>
      <c r="BLO279" s="9"/>
      <c r="BLP279" s="9"/>
      <c r="BLQ279" s="9"/>
      <c r="BLR279" s="9"/>
      <c r="BLS279" s="9"/>
      <c r="BLT279" s="9"/>
      <c r="BLU279" s="9"/>
      <c r="BLV279" s="9"/>
      <c r="BLW279" s="9"/>
      <c r="BLX279" s="9"/>
      <c r="BLY279" s="9"/>
      <c r="BLZ279" s="9"/>
      <c r="BMA279" s="9"/>
      <c r="BMB279" s="9"/>
      <c r="BMC279" s="9"/>
      <c r="BMD279" s="9"/>
      <c r="BME279" s="9"/>
      <c r="BMF279" s="9"/>
      <c r="BMG279" s="9"/>
      <c r="BMH279" s="9"/>
      <c r="BMI279" s="9"/>
      <c r="BMJ279" s="9"/>
      <c r="BMK279" s="9"/>
      <c r="BML279" s="9"/>
      <c r="BMM279" s="9"/>
      <c r="BMN279" s="9"/>
      <c r="BMO279" s="9"/>
      <c r="BMP279" s="9"/>
      <c r="BMQ279" s="9"/>
      <c r="BMR279" s="9"/>
      <c r="BMS279" s="9"/>
      <c r="BMT279" s="9"/>
      <c r="BMU279" s="9"/>
      <c r="BMV279" s="9"/>
      <c r="BMW279" s="9"/>
      <c r="BMX279" s="9"/>
      <c r="BMY279" s="9"/>
      <c r="BMZ279" s="9"/>
      <c r="BNA279" s="9"/>
      <c r="BNB279" s="9"/>
      <c r="BNC279" s="9"/>
      <c r="BND279" s="9"/>
      <c r="BNE279" s="9"/>
      <c r="BNF279" s="9"/>
      <c r="BNG279" s="9"/>
      <c r="BNH279" s="9"/>
      <c r="BNI279" s="9"/>
      <c r="BNJ279" s="9"/>
      <c r="BNK279" s="9"/>
      <c r="BNL279" s="9"/>
      <c r="BNM279" s="9"/>
      <c r="BNN279" s="9"/>
      <c r="BNO279" s="9"/>
      <c r="BNP279" s="9"/>
      <c r="BNQ279" s="9"/>
      <c r="BNR279" s="9"/>
      <c r="BNS279" s="9"/>
      <c r="BNT279" s="9"/>
      <c r="BNU279" s="9"/>
      <c r="BNV279" s="9"/>
      <c r="BNW279" s="9"/>
      <c r="BNX279" s="9"/>
      <c r="BNY279" s="9"/>
      <c r="BNZ279" s="9"/>
      <c r="BOA279" s="9"/>
      <c r="BOB279" s="9"/>
      <c r="BOC279" s="9"/>
      <c r="BOD279" s="9"/>
      <c r="BOE279" s="9"/>
      <c r="BOF279" s="9"/>
      <c r="BOG279" s="9"/>
      <c r="BOH279" s="9"/>
      <c r="BOI279" s="9"/>
      <c r="BOJ279" s="9"/>
      <c r="BOK279" s="9"/>
      <c r="BOL279" s="9"/>
      <c r="BOM279" s="9"/>
      <c r="BON279" s="9"/>
      <c r="BOO279" s="9"/>
      <c r="BOP279" s="9"/>
      <c r="BOQ279" s="9"/>
      <c r="BOR279" s="9"/>
      <c r="BOS279" s="9"/>
      <c r="BOT279" s="9"/>
      <c r="BOU279" s="9"/>
      <c r="BOV279" s="9"/>
      <c r="BOW279" s="9"/>
      <c r="BOX279" s="9"/>
      <c r="BOY279" s="9"/>
      <c r="BOZ279" s="9"/>
      <c r="BPA279" s="9"/>
      <c r="BPB279" s="9"/>
      <c r="BPC279" s="9"/>
      <c r="BPD279" s="9"/>
      <c r="BPE279" s="9"/>
      <c r="BPF279" s="9"/>
      <c r="BPG279" s="9"/>
      <c r="BPH279" s="9"/>
      <c r="BPI279" s="9"/>
      <c r="BPJ279" s="9"/>
      <c r="BPK279" s="9"/>
      <c r="BPL279" s="9"/>
      <c r="BPM279" s="9"/>
      <c r="BPN279" s="9"/>
      <c r="BPO279" s="9"/>
      <c r="BPP279" s="9"/>
      <c r="BPQ279" s="9"/>
      <c r="BPR279" s="9"/>
      <c r="BPS279" s="9"/>
      <c r="BPT279" s="9"/>
      <c r="BPU279" s="9"/>
      <c r="BPV279" s="9"/>
      <c r="BPW279" s="9"/>
      <c r="BPX279" s="9"/>
      <c r="BPY279" s="9"/>
      <c r="BPZ279" s="9"/>
      <c r="BQA279" s="9"/>
      <c r="BQB279" s="9"/>
      <c r="BQC279" s="9"/>
      <c r="BQD279" s="9"/>
      <c r="BQE279" s="9"/>
      <c r="BQF279" s="9"/>
      <c r="BQG279" s="9"/>
      <c r="BQH279" s="9"/>
      <c r="BQI279" s="9"/>
      <c r="BQJ279" s="9"/>
      <c r="BQK279" s="9"/>
      <c r="BQL279" s="9"/>
      <c r="BQM279" s="9"/>
      <c r="BQN279" s="9"/>
      <c r="BQO279" s="9"/>
      <c r="BQP279" s="9"/>
      <c r="BQQ279" s="9"/>
      <c r="BQR279" s="9"/>
      <c r="BQS279" s="9"/>
      <c r="BQT279" s="9"/>
      <c r="BQU279" s="9"/>
      <c r="BQV279" s="9"/>
      <c r="BQW279" s="9"/>
      <c r="BQX279" s="9"/>
      <c r="BQY279" s="9"/>
      <c r="BQZ279" s="9"/>
      <c r="BRA279" s="9"/>
      <c r="BRB279" s="9"/>
      <c r="BRC279" s="9"/>
      <c r="BRD279" s="9"/>
      <c r="BRE279" s="9"/>
      <c r="BRF279" s="9"/>
      <c r="BRG279" s="9"/>
      <c r="BRH279" s="9"/>
      <c r="BRI279" s="9"/>
      <c r="BRJ279" s="9"/>
      <c r="BRK279" s="9"/>
      <c r="BRL279" s="9"/>
      <c r="BRM279" s="9"/>
      <c r="BRN279" s="9"/>
      <c r="BRO279" s="9"/>
      <c r="BRP279" s="9"/>
      <c r="BRQ279" s="9"/>
      <c r="BRR279" s="9"/>
      <c r="BRS279" s="9"/>
      <c r="BRT279" s="9"/>
      <c r="BRU279" s="9"/>
      <c r="BRV279" s="9"/>
      <c r="BRW279" s="9"/>
      <c r="BRX279" s="9"/>
      <c r="BRY279" s="9"/>
      <c r="BRZ279" s="9"/>
      <c r="BSA279" s="9"/>
      <c r="BSB279" s="9"/>
      <c r="BSC279" s="9"/>
      <c r="BSD279" s="9"/>
      <c r="BSE279" s="9"/>
      <c r="BSF279" s="9"/>
      <c r="BSG279" s="9"/>
      <c r="BSH279" s="9"/>
      <c r="BSI279" s="9"/>
      <c r="BSJ279" s="9"/>
      <c r="BSK279" s="9"/>
      <c r="BSL279" s="9"/>
      <c r="BSM279" s="9"/>
      <c r="BSN279" s="9"/>
      <c r="BSO279" s="9"/>
      <c r="BSP279" s="9"/>
      <c r="BSQ279" s="9"/>
      <c r="BSR279" s="9"/>
      <c r="BSS279" s="9"/>
      <c r="BST279" s="9"/>
      <c r="BSU279" s="9"/>
      <c r="BSV279" s="9"/>
      <c r="BSW279" s="9"/>
      <c r="BSX279" s="9"/>
      <c r="BSY279" s="9"/>
      <c r="BSZ279" s="9"/>
      <c r="BTA279" s="9"/>
      <c r="BTB279" s="9"/>
      <c r="BTC279" s="9"/>
      <c r="BTD279" s="9"/>
      <c r="BTE279" s="9"/>
      <c r="BTF279" s="9"/>
      <c r="BTG279" s="9"/>
      <c r="BTH279" s="9"/>
      <c r="BTI279" s="9"/>
      <c r="BTJ279" s="9"/>
      <c r="BTK279" s="9"/>
      <c r="BTL279" s="9"/>
      <c r="BTM279" s="9"/>
      <c r="BTN279" s="9"/>
      <c r="BTO279" s="9"/>
      <c r="BTP279" s="9"/>
      <c r="BTQ279" s="9"/>
      <c r="BTR279" s="9"/>
      <c r="BTS279" s="9"/>
      <c r="BTT279" s="9"/>
      <c r="BTU279" s="9"/>
      <c r="BTV279" s="9"/>
      <c r="BTW279" s="9"/>
      <c r="BTX279" s="9"/>
      <c r="BTY279" s="9"/>
      <c r="BTZ279" s="9"/>
      <c r="BUA279" s="9"/>
      <c r="BUB279" s="9"/>
      <c r="BUC279" s="9"/>
      <c r="BUD279" s="9"/>
      <c r="BUE279" s="9"/>
      <c r="BUF279" s="9"/>
      <c r="BUG279" s="9"/>
      <c r="BUH279" s="9"/>
      <c r="BUI279" s="9"/>
      <c r="BUJ279" s="9"/>
      <c r="BUK279" s="9"/>
      <c r="BUL279" s="9"/>
      <c r="BUM279" s="9"/>
      <c r="BUN279" s="9"/>
      <c r="BUO279" s="9"/>
      <c r="BUP279" s="9"/>
      <c r="BUQ279" s="9"/>
      <c r="BUR279" s="9"/>
      <c r="BUS279" s="9"/>
      <c r="BUT279" s="9"/>
      <c r="BUU279" s="9"/>
      <c r="BUV279" s="9"/>
      <c r="BUW279" s="9"/>
      <c r="BUX279" s="9"/>
      <c r="BUY279" s="9"/>
      <c r="BUZ279" s="9"/>
      <c r="BVA279" s="9"/>
      <c r="BVB279" s="9"/>
      <c r="BVC279" s="9"/>
      <c r="BVD279" s="9"/>
      <c r="BVE279" s="9"/>
      <c r="BVF279" s="9"/>
      <c r="BVG279" s="9"/>
      <c r="BVH279" s="9"/>
      <c r="BVI279" s="9"/>
      <c r="BVJ279" s="9"/>
      <c r="BVK279" s="9"/>
      <c r="BVL279" s="9"/>
      <c r="BVM279" s="9"/>
      <c r="BVN279" s="9"/>
      <c r="BVO279" s="9"/>
      <c r="BVP279" s="9"/>
      <c r="BVQ279" s="9"/>
      <c r="BVR279" s="9"/>
      <c r="BVS279" s="9"/>
      <c r="BVT279" s="9"/>
      <c r="BVU279" s="9"/>
      <c r="BVV279" s="9"/>
      <c r="BVW279" s="9"/>
      <c r="BVX279" s="9"/>
      <c r="BVY279" s="9"/>
      <c r="BVZ279" s="9"/>
      <c r="BWA279" s="9"/>
      <c r="BWB279" s="9"/>
      <c r="BWC279" s="9"/>
      <c r="BWD279" s="9"/>
      <c r="BWE279" s="9"/>
      <c r="BWF279" s="9"/>
      <c r="BWG279" s="9"/>
      <c r="BWH279" s="9"/>
      <c r="BWI279" s="9"/>
      <c r="BWJ279" s="9"/>
      <c r="BWK279" s="9"/>
      <c r="BWL279" s="9"/>
      <c r="BWM279" s="9"/>
      <c r="BWN279" s="9"/>
      <c r="BWO279" s="9"/>
      <c r="BWP279" s="9"/>
      <c r="BWQ279" s="9"/>
      <c r="BWR279" s="9"/>
      <c r="BWS279" s="9"/>
      <c r="BWT279" s="9"/>
      <c r="BWU279" s="9"/>
      <c r="BWV279" s="9"/>
      <c r="BWW279" s="9"/>
      <c r="BWX279" s="9"/>
      <c r="BWY279" s="9"/>
      <c r="BWZ279" s="9"/>
      <c r="BXA279" s="9"/>
      <c r="BXB279" s="9"/>
      <c r="BXC279" s="9"/>
      <c r="BXD279" s="9"/>
    </row>
    <row r="280" ht="14.25" customHeight="1">
      <c r="A280" s="9">
        <v>24.0</v>
      </c>
      <c r="B280" s="9" t="s">
        <v>11947</v>
      </c>
      <c r="C280" s="9" t="s">
        <v>11948</v>
      </c>
      <c r="D280" s="9" t="s">
        <v>11948</v>
      </c>
      <c r="E280" s="9"/>
      <c r="F280" s="9">
        <v>58.0</v>
      </c>
      <c r="G280" s="9" t="s">
        <v>14217</v>
      </c>
      <c r="H280" s="9"/>
      <c r="I280" s="9"/>
      <c r="J280" s="9"/>
      <c r="K280" s="9">
        <v>1.0</v>
      </c>
      <c r="L280" s="9">
        <v>51.0</v>
      </c>
      <c r="M280" s="9"/>
      <c r="N280" s="9"/>
      <c r="O280" s="9">
        <v>6.0</v>
      </c>
      <c r="P280" s="9">
        <v>0.0</v>
      </c>
      <c r="Q280" s="9" t="s">
        <v>14218</v>
      </c>
      <c r="R280" s="9"/>
      <c r="S280" s="9" t="s">
        <v>3689</v>
      </c>
      <c r="T280" s="9" t="s">
        <v>3688</v>
      </c>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c r="DA280" s="9"/>
      <c r="DB280" s="9"/>
      <c r="DC280" s="9"/>
      <c r="DD280" s="9"/>
      <c r="DE280" s="9"/>
      <c r="DF280" s="9"/>
      <c r="DG280" s="9"/>
      <c r="DH280" s="9"/>
      <c r="DI280" s="9"/>
      <c r="DJ280" s="9"/>
      <c r="DK280" s="9"/>
      <c r="DL280" s="9"/>
      <c r="DM280" s="9"/>
      <c r="DN280" s="9"/>
      <c r="DO280" s="9"/>
      <c r="DP280" s="9"/>
      <c r="DQ280" s="9"/>
      <c r="DR280" s="9"/>
      <c r="DS280" s="9"/>
      <c r="DT280" s="9"/>
      <c r="DU280" s="9"/>
      <c r="DV280" s="9"/>
      <c r="DW280" s="9"/>
      <c r="DX280" s="9"/>
      <c r="DY280" s="9"/>
      <c r="DZ280" s="9"/>
      <c r="EA280" s="9"/>
      <c r="EB280" s="9"/>
      <c r="EC280" s="9"/>
      <c r="ED280" s="9"/>
      <c r="EE280" s="9"/>
      <c r="EF280" s="9"/>
      <c r="EG280" s="9"/>
      <c r="EH280" s="9"/>
      <c r="EI280" s="9"/>
      <c r="EJ280" s="9"/>
      <c r="EK280" s="9"/>
      <c r="EL280" s="9"/>
      <c r="EM280" s="9"/>
      <c r="EN280" s="9"/>
      <c r="EO280" s="9"/>
      <c r="EP280" s="9"/>
      <c r="EQ280" s="9"/>
      <c r="ER280" s="9"/>
      <c r="ES280" s="9"/>
      <c r="ET280" s="9"/>
      <c r="EU280" s="9"/>
      <c r="EV280" s="9"/>
      <c r="EW280" s="9"/>
      <c r="EX280" s="9"/>
      <c r="EY280" s="9"/>
      <c r="EZ280" s="9"/>
      <c r="FA280" s="9"/>
      <c r="FB280" s="9"/>
      <c r="FC280" s="9"/>
      <c r="FD280" s="9"/>
      <c r="FE280" s="9"/>
      <c r="FF280" s="9"/>
      <c r="FG280" s="9"/>
      <c r="FH280" s="9"/>
      <c r="FI280" s="9"/>
      <c r="FJ280" s="9"/>
      <c r="FK280" s="9"/>
      <c r="FL280" s="9"/>
      <c r="FM280" s="9"/>
      <c r="FN280" s="9"/>
      <c r="FO280" s="9"/>
      <c r="FP280" s="9"/>
      <c r="FQ280" s="9"/>
      <c r="FR280" s="9"/>
      <c r="FS280" s="9"/>
      <c r="FT280" s="9"/>
      <c r="FU280" s="9"/>
      <c r="FV280" s="9"/>
      <c r="FW280" s="9"/>
      <c r="FX280" s="9"/>
      <c r="FY280" s="9"/>
      <c r="FZ280" s="9"/>
      <c r="GA280" s="9"/>
      <c r="GB280" s="9"/>
      <c r="GC280" s="9"/>
      <c r="GD280" s="9"/>
      <c r="GE280" s="9"/>
      <c r="GF280" s="9"/>
      <c r="GG280" s="9"/>
      <c r="GH280" s="9"/>
      <c r="GI280" s="9"/>
      <c r="GJ280" s="9"/>
      <c r="GK280" s="9"/>
      <c r="GL280" s="9"/>
      <c r="GM280" s="9"/>
      <c r="GN280" s="9"/>
      <c r="GO280" s="9"/>
      <c r="GP280" s="9"/>
      <c r="GQ280" s="9"/>
      <c r="GR280" s="9"/>
      <c r="GS280" s="9"/>
      <c r="GT280" s="9"/>
      <c r="GU280" s="9"/>
      <c r="GV280" s="9"/>
      <c r="GW280" s="9"/>
      <c r="GX280" s="9"/>
      <c r="GY280" s="9"/>
      <c r="GZ280" s="9"/>
      <c r="HA280" s="9"/>
      <c r="HB280" s="9"/>
      <c r="HC280" s="9"/>
      <c r="HD280" s="9"/>
      <c r="HE280" s="9"/>
      <c r="HF280" s="9"/>
      <c r="HG280" s="9"/>
      <c r="HH280" s="9"/>
      <c r="HI280" s="9"/>
      <c r="HJ280" s="9"/>
      <c r="HK280" s="9"/>
      <c r="HL280" s="9"/>
      <c r="HM280" s="9"/>
      <c r="HN280" s="9"/>
      <c r="HO280" s="9"/>
      <c r="HP280" s="9"/>
      <c r="HQ280" s="9"/>
      <c r="HR280" s="9"/>
      <c r="HS280" s="9"/>
      <c r="HT280" s="9"/>
      <c r="HU280" s="9"/>
      <c r="HV280" s="9"/>
      <c r="HW280" s="9"/>
      <c r="HX280" s="9"/>
      <c r="HY280" s="9"/>
      <c r="HZ280" s="9"/>
      <c r="IA280" s="9"/>
      <c r="IB280" s="9"/>
      <c r="IC280" s="9"/>
      <c r="ID280" s="9"/>
      <c r="IE280" s="9"/>
      <c r="IF280" s="9"/>
      <c r="IG280" s="9"/>
      <c r="IH280" s="9"/>
      <c r="II280" s="9"/>
      <c r="IJ280" s="9"/>
      <c r="IK280" s="9"/>
      <c r="IL280" s="9"/>
      <c r="IM280" s="9"/>
      <c r="IN280" s="9"/>
      <c r="IO280" s="9"/>
      <c r="IP280" s="9"/>
      <c r="IQ280" s="9"/>
      <c r="IR280" s="9"/>
      <c r="IS280" s="9"/>
      <c r="IT280" s="9"/>
      <c r="IU280" s="9"/>
      <c r="IV280" s="9"/>
      <c r="IW280" s="9"/>
      <c r="IX280" s="9"/>
      <c r="IY280" s="9"/>
      <c r="IZ280" s="9"/>
      <c r="JA280" s="9"/>
      <c r="JB280" s="9"/>
      <c r="JC280" s="9"/>
      <c r="JD280" s="9"/>
      <c r="JE280" s="9"/>
      <c r="JF280" s="9"/>
      <c r="JG280" s="9"/>
      <c r="JH280" s="9"/>
      <c r="JI280" s="9"/>
      <c r="JJ280" s="9"/>
      <c r="JK280" s="9"/>
      <c r="JL280" s="9"/>
      <c r="JM280" s="9"/>
      <c r="JN280" s="9"/>
      <c r="JO280" s="9"/>
      <c r="JP280" s="9"/>
      <c r="JQ280" s="9"/>
      <c r="JR280" s="9"/>
      <c r="JS280" s="9"/>
      <c r="JT280" s="9"/>
      <c r="JU280" s="9"/>
      <c r="JV280" s="9"/>
      <c r="JW280" s="9"/>
      <c r="JX280" s="9"/>
      <c r="JY280" s="9"/>
      <c r="JZ280" s="9"/>
      <c r="KA280" s="9"/>
      <c r="KB280" s="9"/>
      <c r="KC280" s="9"/>
      <c r="KD280" s="9"/>
      <c r="KE280" s="9"/>
      <c r="KF280" s="9"/>
      <c r="KG280" s="9"/>
      <c r="KH280" s="9"/>
      <c r="KI280" s="9"/>
      <c r="KJ280" s="9"/>
      <c r="KK280" s="9"/>
      <c r="KL280" s="9"/>
      <c r="KM280" s="9"/>
      <c r="KN280" s="9"/>
      <c r="KO280" s="9"/>
      <c r="KP280" s="9"/>
      <c r="KQ280" s="9"/>
      <c r="KR280" s="9"/>
      <c r="KS280" s="9"/>
      <c r="KT280" s="9"/>
      <c r="KU280" s="9"/>
      <c r="KV280" s="9"/>
      <c r="KW280" s="9"/>
      <c r="KX280" s="9"/>
      <c r="KY280" s="9"/>
      <c r="KZ280" s="9"/>
      <c r="LA280" s="9"/>
      <c r="LB280" s="9"/>
      <c r="LC280" s="9"/>
      <c r="LD280" s="9"/>
      <c r="LE280" s="9"/>
      <c r="LF280" s="9"/>
      <c r="LG280" s="9"/>
      <c r="LH280" s="9"/>
      <c r="LI280" s="9"/>
      <c r="LJ280" s="9"/>
      <c r="LK280" s="9"/>
      <c r="LL280" s="9"/>
      <c r="LM280" s="9"/>
      <c r="LN280" s="9"/>
      <c r="LO280" s="9"/>
      <c r="LP280" s="9"/>
      <c r="LQ280" s="9"/>
      <c r="LR280" s="9"/>
      <c r="LS280" s="9"/>
      <c r="LT280" s="9"/>
      <c r="LU280" s="9"/>
      <c r="LV280" s="9"/>
      <c r="LW280" s="9"/>
      <c r="LX280" s="9"/>
      <c r="LY280" s="9"/>
      <c r="LZ280" s="9"/>
      <c r="MA280" s="9"/>
      <c r="MB280" s="9"/>
      <c r="MC280" s="9"/>
      <c r="MD280" s="9"/>
      <c r="ME280" s="9"/>
      <c r="MF280" s="9"/>
      <c r="MG280" s="9"/>
      <c r="MH280" s="9"/>
      <c r="MI280" s="9"/>
      <c r="MJ280" s="9"/>
      <c r="MK280" s="9"/>
      <c r="ML280" s="9"/>
      <c r="MM280" s="9"/>
      <c r="MN280" s="9"/>
      <c r="MO280" s="9"/>
      <c r="MP280" s="9"/>
      <c r="MQ280" s="9"/>
      <c r="MR280" s="9"/>
      <c r="MS280" s="9"/>
      <c r="MT280" s="9"/>
      <c r="MU280" s="9"/>
      <c r="MV280" s="9"/>
      <c r="MW280" s="9"/>
      <c r="MX280" s="9"/>
      <c r="MY280" s="9"/>
      <c r="MZ280" s="9"/>
      <c r="NA280" s="9"/>
      <c r="NB280" s="9"/>
      <c r="NC280" s="9"/>
      <c r="ND280" s="9"/>
      <c r="NE280" s="9"/>
      <c r="NF280" s="9"/>
      <c r="NG280" s="9"/>
      <c r="NH280" s="9"/>
      <c r="NI280" s="9"/>
      <c r="NJ280" s="9"/>
      <c r="NK280" s="9"/>
      <c r="NL280" s="9"/>
      <c r="NM280" s="9"/>
      <c r="NN280" s="9"/>
      <c r="NO280" s="9"/>
      <c r="NP280" s="9"/>
      <c r="NQ280" s="9"/>
      <c r="NR280" s="9"/>
      <c r="NS280" s="9"/>
      <c r="NT280" s="9"/>
      <c r="NU280" s="9"/>
      <c r="NV280" s="9"/>
      <c r="NW280" s="9"/>
      <c r="NX280" s="9"/>
      <c r="NY280" s="9"/>
      <c r="NZ280" s="9"/>
      <c r="OA280" s="9"/>
      <c r="OB280" s="9"/>
      <c r="OC280" s="9"/>
      <c r="OD280" s="9"/>
      <c r="OE280" s="9"/>
      <c r="OF280" s="9"/>
      <c r="OG280" s="9"/>
      <c r="OH280" s="9"/>
      <c r="OI280" s="9"/>
      <c r="OJ280" s="9"/>
      <c r="OK280" s="9"/>
      <c r="OL280" s="9"/>
      <c r="OM280" s="9"/>
      <c r="ON280" s="9"/>
      <c r="OO280" s="9"/>
      <c r="OP280" s="9"/>
      <c r="OQ280" s="9"/>
      <c r="OR280" s="9"/>
      <c r="OS280" s="9"/>
      <c r="OT280" s="9"/>
      <c r="OU280" s="9"/>
      <c r="OV280" s="9"/>
      <c r="OW280" s="9"/>
      <c r="OX280" s="9"/>
      <c r="OY280" s="9"/>
      <c r="OZ280" s="9"/>
      <c r="PA280" s="9"/>
      <c r="PB280" s="9"/>
      <c r="PC280" s="9"/>
      <c r="PD280" s="9"/>
      <c r="PE280" s="9"/>
      <c r="PF280" s="9"/>
      <c r="PG280" s="9"/>
      <c r="PH280" s="9"/>
      <c r="PI280" s="9"/>
      <c r="PJ280" s="9"/>
      <c r="PK280" s="9"/>
      <c r="PL280" s="9"/>
      <c r="PM280" s="9"/>
      <c r="PN280" s="9"/>
      <c r="PO280" s="9"/>
      <c r="PP280" s="9"/>
      <c r="PQ280" s="9"/>
      <c r="PR280" s="9"/>
      <c r="PS280" s="9"/>
      <c r="PT280" s="9"/>
      <c r="PU280" s="9"/>
      <c r="PV280" s="9"/>
      <c r="PW280" s="9"/>
      <c r="PX280" s="9"/>
      <c r="PY280" s="9"/>
      <c r="PZ280" s="9"/>
      <c r="QA280" s="9"/>
      <c r="QB280" s="9"/>
      <c r="QC280" s="9"/>
      <c r="QD280" s="9"/>
      <c r="QE280" s="9"/>
      <c r="QF280" s="9"/>
      <c r="QG280" s="9"/>
      <c r="QH280" s="9"/>
      <c r="QI280" s="9"/>
      <c r="QJ280" s="9"/>
      <c r="QK280" s="9"/>
      <c r="QL280" s="9"/>
      <c r="QM280" s="9"/>
      <c r="QN280" s="9"/>
      <c r="QO280" s="9"/>
      <c r="QP280" s="9"/>
      <c r="QQ280" s="9"/>
      <c r="QR280" s="9"/>
      <c r="QS280" s="9"/>
      <c r="QT280" s="9"/>
      <c r="QU280" s="9"/>
      <c r="QV280" s="9"/>
      <c r="QW280" s="9"/>
      <c r="QX280" s="9"/>
      <c r="QY280" s="9"/>
      <c r="QZ280" s="9"/>
      <c r="RA280" s="9"/>
      <c r="RB280" s="9"/>
      <c r="RC280" s="9"/>
      <c r="RD280" s="9"/>
      <c r="RE280" s="9"/>
      <c r="RF280" s="9"/>
      <c r="RG280" s="9"/>
      <c r="RH280" s="9"/>
      <c r="RI280" s="9"/>
      <c r="RJ280" s="9"/>
      <c r="RK280" s="9"/>
      <c r="RL280" s="9"/>
      <c r="RM280" s="9"/>
      <c r="RN280" s="9"/>
      <c r="RO280" s="9"/>
      <c r="RP280" s="9"/>
      <c r="RQ280" s="9"/>
      <c r="RR280" s="9"/>
      <c r="RS280" s="9"/>
      <c r="RT280" s="9"/>
      <c r="RU280" s="9"/>
      <c r="RV280" s="9"/>
      <c r="RW280" s="9"/>
      <c r="RX280" s="9"/>
      <c r="RY280" s="9"/>
      <c r="RZ280" s="9"/>
      <c r="SA280" s="9"/>
      <c r="SB280" s="9"/>
      <c r="SC280" s="9"/>
      <c r="SD280" s="9"/>
      <c r="SE280" s="9"/>
      <c r="SF280" s="9"/>
      <c r="SG280" s="9"/>
      <c r="SH280" s="9"/>
      <c r="SI280" s="9"/>
      <c r="SJ280" s="9"/>
      <c r="SK280" s="9"/>
      <c r="SL280" s="9"/>
      <c r="SM280" s="9"/>
      <c r="SN280" s="9"/>
      <c r="SO280" s="9"/>
      <c r="SP280" s="9"/>
      <c r="SQ280" s="9"/>
      <c r="SR280" s="9"/>
      <c r="SS280" s="9"/>
      <c r="ST280" s="9"/>
      <c r="SU280" s="9"/>
      <c r="SV280" s="9"/>
      <c r="SW280" s="9"/>
      <c r="SX280" s="9"/>
      <c r="SY280" s="9"/>
      <c r="SZ280" s="9"/>
      <c r="TA280" s="9"/>
      <c r="TB280" s="9"/>
      <c r="TC280" s="9"/>
      <c r="TD280" s="9"/>
      <c r="TE280" s="9"/>
      <c r="TF280" s="9"/>
      <c r="TG280" s="9"/>
      <c r="TH280" s="9"/>
      <c r="TI280" s="9"/>
      <c r="TJ280" s="9"/>
      <c r="TK280" s="9"/>
      <c r="TL280" s="9"/>
      <c r="TM280" s="9"/>
      <c r="TN280" s="9"/>
      <c r="TO280" s="9"/>
      <c r="ANB280" s="9"/>
      <c r="ANC280" s="9"/>
      <c r="AND280" s="9"/>
      <c r="ANE280" s="9"/>
      <c r="ANF280" s="9"/>
      <c r="ANG280" s="9"/>
      <c r="ANH280" s="9"/>
      <c r="ANI280" s="9"/>
      <c r="ANJ280" s="9"/>
      <c r="ANK280" s="9"/>
      <c r="ANL280" s="9"/>
      <c r="ANM280" s="9"/>
      <c r="ANN280" s="9"/>
      <c r="ANO280" s="9"/>
      <c r="ANP280" s="9"/>
      <c r="ANQ280" s="9"/>
      <c r="ANR280" s="9"/>
      <c r="ANS280" s="9"/>
      <c r="ANT280" s="9"/>
      <c r="ANU280" s="9"/>
      <c r="ANV280" s="9"/>
      <c r="ANW280" s="9"/>
      <c r="ANX280" s="9"/>
      <c r="ANY280" s="9"/>
      <c r="ANZ280" s="9"/>
      <c r="AOA280" s="9"/>
      <c r="AOB280" s="9"/>
      <c r="AOC280" s="9"/>
      <c r="AOD280" s="9"/>
      <c r="AOE280" s="9"/>
      <c r="AOF280" s="9"/>
      <c r="AOG280" s="9"/>
      <c r="AOH280" s="9"/>
      <c r="AOI280" s="9"/>
      <c r="AOJ280" s="9"/>
      <c r="AOK280" s="9"/>
      <c r="AOL280" s="9"/>
      <c r="AOM280" s="9"/>
      <c r="AON280" s="9"/>
      <c r="AOO280" s="9"/>
      <c r="AOP280" s="9"/>
      <c r="AOQ280" s="9"/>
      <c r="AOR280" s="9"/>
      <c r="AOS280" s="9"/>
      <c r="AOT280" s="9"/>
      <c r="AOU280" s="9"/>
      <c r="AOV280" s="9"/>
      <c r="AOW280" s="9"/>
      <c r="AOX280" s="9"/>
      <c r="AOY280" s="9"/>
      <c r="AOZ280" s="9"/>
      <c r="APA280" s="9"/>
      <c r="APB280" s="9"/>
      <c r="APC280" s="9"/>
      <c r="APD280" s="9"/>
      <c r="APE280" s="9"/>
      <c r="APF280" s="9"/>
      <c r="APG280" s="9"/>
      <c r="APH280" s="9"/>
      <c r="API280" s="9"/>
      <c r="APJ280" s="9"/>
      <c r="APK280" s="9"/>
      <c r="APL280" s="9"/>
      <c r="APM280" s="9"/>
      <c r="APN280" s="9"/>
      <c r="APO280" s="9"/>
      <c r="APP280" s="9"/>
      <c r="APQ280" s="9"/>
      <c r="APR280" s="9"/>
      <c r="APS280" s="9"/>
      <c r="APT280" s="9"/>
      <c r="APU280" s="9"/>
      <c r="APV280" s="9"/>
      <c r="APW280" s="9"/>
      <c r="APX280" s="9"/>
      <c r="APY280" s="9"/>
      <c r="APZ280" s="9"/>
      <c r="AQA280" s="9"/>
      <c r="AQB280" s="9"/>
      <c r="AQC280" s="9"/>
      <c r="AQD280" s="9"/>
      <c r="AQE280" s="9"/>
      <c r="AQF280" s="9"/>
      <c r="AQG280" s="9"/>
      <c r="AQH280" s="9"/>
      <c r="AQI280" s="9"/>
      <c r="AQJ280" s="9"/>
      <c r="AQK280" s="9"/>
      <c r="AQL280" s="9"/>
      <c r="AQM280" s="9"/>
      <c r="AQN280" s="9"/>
      <c r="AQO280" s="9"/>
      <c r="AQP280" s="9"/>
      <c r="AQQ280" s="9"/>
      <c r="AQR280" s="9"/>
      <c r="AQS280" s="9"/>
      <c r="AQT280" s="9"/>
      <c r="AQU280" s="9"/>
      <c r="AQV280" s="9"/>
      <c r="AQW280" s="9"/>
      <c r="AQX280" s="9"/>
      <c r="AQY280" s="9"/>
      <c r="AQZ280" s="9"/>
      <c r="ARA280" s="9"/>
      <c r="ARB280" s="9"/>
      <c r="ARC280" s="9"/>
      <c r="ARD280" s="9"/>
      <c r="ARE280" s="9"/>
      <c r="ARF280" s="9"/>
      <c r="ARG280" s="9"/>
      <c r="ARH280" s="9"/>
      <c r="ARI280" s="9"/>
      <c r="ARJ280" s="9"/>
      <c r="ARK280" s="9"/>
      <c r="ARL280" s="9"/>
      <c r="ARM280" s="9"/>
      <c r="ARN280" s="9"/>
      <c r="ARO280" s="9"/>
      <c r="ARP280" s="9"/>
      <c r="ARQ280" s="9"/>
      <c r="ARR280" s="9"/>
      <c r="ARS280" s="9"/>
      <c r="ART280" s="9"/>
      <c r="ARU280" s="9"/>
      <c r="ARV280" s="9"/>
      <c r="ARW280" s="9"/>
      <c r="ARX280" s="9"/>
      <c r="ARY280" s="9"/>
      <c r="ARZ280" s="9"/>
      <c r="ASA280" s="9"/>
      <c r="ASB280" s="9"/>
      <c r="ASC280" s="9"/>
      <c r="ASD280" s="9"/>
      <c r="ASE280" s="9"/>
      <c r="ASF280" s="9"/>
      <c r="ASG280" s="9"/>
      <c r="ASH280" s="9"/>
      <c r="ASI280" s="9"/>
      <c r="ASJ280" s="9"/>
      <c r="ASK280" s="9"/>
      <c r="ASL280" s="9"/>
      <c r="ASM280" s="9"/>
      <c r="ASN280" s="9"/>
      <c r="ASO280" s="9"/>
      <c r="ASP280" s="9"/>
      <c r="ASQ280" s="9"/>
      <c r="ASR280" s="9"/>
      <c r="ASS280" s="9"/>
      <c r="AST280" s="9"/>
      <c r="ASU280" s="9"/>
      <c r="ASV280" s="9"/>
      <c r="ASW280" s="9"/>
      <c r="ASX280" s="9"/>
      <c r="ASY280" s="9"/>
      <c r="ASZ280" s="9"/>
      <c r="ATA280" s="9"/>
      <c r="ATB280" s="9"/>
      <c r="ATC280" s="9"/>
      <c r="ATD280" s="9"/>
      <c r="ATE280" s="9"/>
      <c r="ATF280" s="9"/>
      <c r="ATG280" s="9"/>
      <c r="ATH280" s="9"/>
      <c r="ATI280" s="9"/>
      <c r="ATJ280" s="9"/>
      <c r="ATK280" s="9"/>
      <c r="ATL280" s="9"/>
      <c r="ATM280" s="9"/>
      <c r="ATN280" s="9"/>
      <c r="ATO280" s="9"/>
      <c r="ATP280" s="9"/>
      <c r="ATQ280" s="9"/>
      <c r="ATR280" s="9"/>
      <c r="ATS280" s="9"/>
      <c r="ATT280" s="9"/>
      <c r="ATU280" s="9"/>
      <c r="ATV280" s="9"/>
      <c r="ATW280" s="9"/>
      <c r="ATX280" s="9"/>
      <c r="ATY280" s="9"/>
      <c r="ATZ280" s="9"/>
      <c r="AUA280" s="9"/>
      <c r="AUB280" s="9"/>
      <c r="AUC280" s="9"/>
      <c r="AUD280" s="9"/>
      <c r="AUE280" s="9"/>
      <c r="AUF280" s="9"/>
      <c r="AUG280" s="9"/>
      <c r="AUH280" s="9"/>
      <c r="AUI280" s="9"/>
      <c r="AUJ280" s="9"/>
      <c r="AUK280" s="9"/>
      <c r="AUL280" s="9"/>
      <c r="AUM280" s="9"/>
      <c r="AUN280" s="9"/>
      <c r="AUO280" s="9"/>
      <c r="AUP280" s="9"/>
      <c r="AUQ280" s="9"/>
      <c r="AUR280" s="9"/>
      <c r="AUS280" s="9"/>
      <c r="AUT280" s="9"/>
      <c r="AUU280" s="9"/>
      <c r="AUV280" s="9"/>
      <c r="AUW280" s="9"/>
      <c r="AUX280" s="9"/>
      <c r="AUY280" s="9"/>
      <c r="AUZ280" s="9"/>
      <c r="AVA280" s="9"/>
      <c r="AVB280" s="9"/>
      <c r="AVC280" s="9"/>
      <c r="AVD280" s="9"/>
      <c r="AVE280" s="9"/>
      <c r="AVF280" s="9"/>
      <c r="AVG280" s="9"/>
      <c r="AVH280" s="9"/>
      <c r="AVI280" s="9"/>
      <c r="AVJ280" s="9"/>
      <c r="AVK280" s="9"/>
      <c r="AVL280" s="9"/>
      <c r="AVM280" s="9"/>
      <c r="AVN280" s="9"/>
      <c r="AVO280" s="9"/>
      <c r="AVP280" s="9"/>
      <c r="AVQ280" s="9"/>
      <c r="AVR280" s="9"/>
      <c r="AVS280" s="9"/>
      <c r="AVT280" s="9"/>
      <c r="AVU280" s="9"/>
      <c r="AVV280" s="9"/>
      <c r="AVW280" s="9"/>
      <c r="AVX280" s="9"/>
      <c r="AVY280" s="9"/>
      <c r="AVZ280" s="9"/>
      <c r="AWA280" s="9"/>
      <c r="AWB280" s="9"/>
      <c r="AWC280" s="9"/>
      <c r="AWD280" s="9"/>
      <c r="AWE280" s="9"/>
      <c r="AWF280" s="9"/>
      <c r="AWG280" s="9"/>
      <c r="AWH280" s="9"/>
      <c r="AWI280" s="9"/>
      <c r="AWJ280" s="9"/>
      <c r="AWK280" s="9"/>
      <c r="AWL280" s="9"/>
      <c r="AWM280" s="9"/>
      <c r="AWN280" s="9"/>
      <c r="AWO280" s="9"/>
      <c r="AWP280" s="9"/>
      <c r="AWQ280" s="9"/>
      <c r="AWR280" s="9"/>
      <c r="AWS280" s="9"/>
      <c r="AWT280" s="9"/>
      <c r="AWU280" s="9"/>
      <c r="AWV280" s="9"/>
      <c r="AWW280" s="9"/>
      <c r="AWX280" s="9"/>
      <c r="AWY280" s="9" t="s">
        <v>14219</v>
      </c>
      <c r="AWZ280" s="9"/>
      <c r="AXA280" s="9"/>
      <c r="AXB280" s="9"/>
      <c r="AXC280" s="9"/>
      <c r="AXD280" s="9"/>
      <c r="AXE280" s="9"/>
      <c r="AXF280" s="9"/>
      <c r="AXG280" s="9"/>
      <c r="AXH280" s="9"/>
      <c r="AXI280" s="9"/>
      <c r="AXJ280" s="9"/>
      <c r="AXK280" s="9"/>
      <c r="AXL280" s="9"/>
      <c r="AXM280" s="9"/>
      <c r="AXN280" s="9"/>
      <c r="AXO280" s="9"/>
      <c r="AXP280" s="9"/>
      <c r="AXQ280" s="9"/>
      <c r="AXR280" s="9"/>
      <c r="AXS280" s="9"/>
      <c r="AXT280" s="9"/>
      <c r="AXU280" s="9"/>
      <c r="AXV280" s="9"/>
      <c r="AXW280" s="9"/>
      <c r="AXX280" s="9"/>
      <c r="AXY280" s="9"/>
      <c r="AXZ280" s="9"/>
      <c r="AYA280" s="9"/>
      <c r="AYB280" s="9"/>
      <c r="AYC280" s="9"/>
      <c r="AYD280" s="9"/>
      <c r="AYE280" s="9"/>
      <c r="AYF280" s="9"/>
      <c r="AYG280" s="9"/>
      <c r="AYH280" s="9" t="s">
        <v>14220</v>
      </c>
      <c r="AYI280" s="9"/>
      <c r="AYJ280" s="9"/>
      <c r="AYK280" s="9"/>
      <c r="AYL280" s="9"/>
      <c r="AYM280" s="9"/>
      <c r="AYN280" s="9"/>
      <c r="AYO280" s="9"/>
      <c r="AYP280" s="9"/>
      <c r="AYQ280" s="9"/>
      <c r="AYR280" s="9"/>
      <c r="AYS280" s="9"/>
      <c r="AYT280" s="9"/>
      <c r="AYU280" s="9"/>
      <c r="AYV280" s="9"/>
      <c r="AYW280" s="9"/>
      <c r="AYX280" s="9"/>
      <c r="AYY280" s="9" t="s">
        <v>5691</v>
      </c>
      <c r="AYZ280" s="9" t="s">
        <v>5691</v>
      </c>
      <c r="AZA280" s="9"/>
      <c r="AZB280" s="9"/>
      <c r="AZC280" s="9"/>
      <c r="AZD280" s="9"/>
      <c r="AZE280" s="9"/>
      <c r="AZF280" s="9"/>
      <c r="AZG280" s="9"/>
      <c r="AZH280" s="9"/>
      <c r="AZI280" s="9"/>
      <c r="AZJ280" s="9"/>
      <c r="AZK280" s="9"/>
      <c r="AZL280" s="9"/>
      <c r="AZM280" s="9"/>
      <c r="AZN280" s="9"/>
      <c r="AZO280" s="9"/>
      <c r="AZP280" s="9"/>
      <c r="AZQ280" s="9"/>
      <c r="AZR280" s="9"/>
      <c r="AZS280" s="9"/>
      <c r="AZT280" s="9"/>
      <c r="AZU280" s="9"/>
      <c r="AZV280" s="9"/>
      <c r="AZW280" s="9"/>
      <c r="AZX280" s="9"/>
      <c r="AZY280" s="9"/>
      <c r="AZZ280" s="9"/>
      <c r="BAA280" s="9"/>
      <c r="BAB280" s="9"/>
      <c r="BAC280" s="9"/>
      <c r="BAD280" s="9"/>
      <c r="BAE280" s="9"/>
      <c r="BAF280" s="9"/>
      <c r="BAG280" s="9"/>
      <c r="BAH280" s="9"/>
      <c r="BAI280" s="9"/>
      <c r="BAJ280" s="9"/>
      <c r="BAK280" s="9" t="s">
        <v>14221</v>
      </c>
      <c r="BAL280" s="9"/>
      <c r="BAM280" s="9"/>
      <c r="BAN280" s="9"/>
      <c r="BAO280" s="9"/>
      <c r="BAP280" s="9"/>
      <c r="BAQ280" s="9"/>
      <c r="BAR280" s="9">
        <v>586.0</v>
      </c>
      <c r="BAS280" s="9" t="s">
        <v>14222</v>
      </c>
      <c r="BAT280" s="9">
        <v>296.0</v>
      </c>
      <c r="BAU280" s="9"/>
      <c r="BAV280" s="9"/>
      <c r="BAW280" s="9"/>
      <c r="BAX280" s="9"/>
      <c r="BAY280" s="9"/>
      <c r="BAZ280" s="9"/>
      <c r="BBA280" s="9"/>
      <c r="BBB280" s="9"/>
      <c r="BBC280" s="9"/>
      <c r="BBD280" s="9"/>
      <c r="BBE280" s="9"/>
      <c r="BBF280" s="9"/>
      <c r="BBG280" s="9"/>
      <c r="BBH280" s="9"/>
      <c r="BBI280" s="9" t="s">
        <v>5718</v>
      </c>
      <c r="BBJ280" s="9"/>
      <c r="BBK280" s="9"/>
      <c r="BBL280" s="9"/>
      <c r="BBM280" s="9"/>
      <c r="BBN280" s="9"/>
      <c r="BBO280" s="9"/>
      <c r="BBP280" s="9"/>
      <c r="BBQ280" s="9"/>
      <c r="BBR280" s="9"/>
      <c r="BBS280" s="9"/>
      <c r="BBT280" s="9"/>
      <c r="BBU280" s="9"/>
      <c r="BBV280" s="9"/>
      <c r="BBW280" s="9"/>
      <c r="BBX280" s="9"/>
      <c r="BBY280" s="9"/>
      <c r="BBZ280" s="9"/>
      <c r="BCA280" s="9"/>
      <c r="BCB280" s="9" t="s">
        <v>5707</v>
      </c>
      <c r="BCC280" s="9"/>
      <c r="BCD280" s="9"/>
      <c r="BCE280" s="9"/>
      <c r="BCF280" s="9" t="s">
        <v>5720</v>
      </c>
      <c r="BCG280" s="9" t="s">
        <v>11952</v>
      </c>
      <c r="BCH280" s="9"/>
      <c r="BCI280" s="9"/>
      <c r="BCJ280" s="9"/>
      <c r="BCK280" s="9"/>
      <c r="BCL280" s="9"/>
      <c r="BCM280" s="9"/>
      <c r="BCN280" s="9"/>
      <c r="BCO280" s="9"/>
      <c r="BCP280" s="9"/>
      <c r="BCQ280" s="9"/>
      <c r="BCR280" s="9"/>
      <c r="BCS280" s="9"/>
      <c r="BCT280" s="9"/>
      <c r="BCU280" s="9"/>
      <c r="BCV280" s="9"/>
      <c r="BCW280" s="9"/>
      <c r="BCX280" s="9"/>
      <c r="BCY280" s="9"/>
      <c r="BCZ280" s="9"/>
      <c r="BDA280" s="9"/>
      <c r="BDB280" s="9"/>
      <c r="BDC280" s="9"/>
      <c r="BDD280" s="9" t="s">
        <v>14222</v>
      </c>
      <c r="BDE280" s="9"/>
      <c r="BDF280" s="9"/>
      <c r="BDG280" s="9"/>
      <c r="BDH280" s="9"/>
      <c r="BDI280" s="9"/>
      <c r="BDJ280" s="9"/>
      <c r="BDK280" s="9"/>
      <c r="BDL280" s="9"/>
      <c r="BDM280" s="9"/>
      <c r="BDN280" s="9"/>
      <c r="BDO280" s="9"/>
      <c r="BDP280" s="9"/>
      <c r="BDQ280" s="9"/>
      <c r="BDR280" s="9"/>
      <c r="BDS280" s="9"/>
      <c r="BDT280" s="9"/>
      <c r="BDU280" s="9"/>
      <c r="BDV280" s="9"/>
      <c r="BDW280" s="9"/>
      <c r="BDX280" s="9"/>
      <c r="BDY280" s="9" t="s">
        <v>5691</v>
      </c>
      <c r="BDZ280" s="9" t="s">
        <v>5691</v>
      </c>
      <c r="BEA280" s="9"/>
      <c r="BEB280" s="9"/>
      <c r="BEC280" s="9"/>
      <c r="BED280" s="9"/>
      <c r="BEE280" s="9"/>
      <c r="BEF280" s="9"/>
      <c r="BEG280" s="9"/>
      <c r="BEH280" s="9"/>
      <c r="BEI280" s="9"/>
      <c r="BEJ280" s="9"/>
      <c r="BEK280" s="9"/>
      <c r="BEL280" s="9"/>
      <c r="BEM280" s="9"/>
      <c r="BEN280" s="9"/>
      <c r="BEO280" s="9"/>
      <c r="BEP280" s="9"/>
      <c r="BEQ280" s="9"/>
      <c r="BER280" s="9"/>
      <c r="BES280" s="9"/>
      <c r="BET280" s="9"/>
      <c r="BEU280" s="9"/>
      <c r="BEV280" s="9"/>
      <c r="BEW280" s="9"/>
      <c r="BEX280" s="9"/>
      <c r="BEY280" s="9"/>
      <c r="BEZ280" s="9"/>
      <c r="BFA280" s="9"/>
      <c r="BFB280" s="9"/>
      <c r="BFC280" s="9"/>
      <c r="BFD280" s="9"/>
      <c r="BFE280" s="9"/>
      <c r="BFF280" s="9"/>
      <c r="BFG280" s="9"/>
      <c r="BFH280" s="9"/>
      <c r="BFI280" s="9"/>
      <c r="BFJ280" s="9"/>
      <c r="BFK280" s="9" t="s">
        <v>14223</v>
      </c>
      <c r="BFL280" s="9"/>
      <c r="BFM280" s="9"/>
      <c r="BFN280" s="9"/>
      <c r="BFO280" s="9"/>
      <c r="BFP280" s="9"/>
      <c r="BFQ280" s="9"/>
      <c r="BFR280" s="9">
        <v>590.0</v>
      </c>
      <c r="BFS280" s="9" t="s">
        <v>14224</v>
      </c>
      <c r="BFT280" s="9">
        <v>378.0</v>
      </c>
      <c r="BFU280" s="9"/>
      <c r="BFV280" s="9"/>
      <c r="BFW280" s="9"/>
      <c r="BFX280" s="9"/>
      <c r="BFY280" s="9"/>
      <c r="BFZ280" s="9"/>
      <c r="BGA280" s="9"/>
      <c r="BGB280" s="9"/>
      <c r="BGC280" s="9"/>
      <c r="BGD280" s="9"/>
      <c r="BGE280" s="9"/>
      <c r="BGF280" s="9"/>
      <c r="BGG280" s="9"/>
      <c r="BGH280" s="9"/>
      <c r="BGI280" s="9" t="s">
        <v>5718</v>
      </c>
      <c r="BGJ280" s="9"/>
      <c r="BGK280" s="9"/>
      <c r="BGL280" s="9"/>
      <c r="BGM280" s="9"/>
      <c r="BGN280" s="9"/>
      <c r="BGO280" s="9"/>
      <c r="BGP280" s="9"/>
      <c r="BGQ280" s="9"/>
      <c r="BGR280" s="9"/>
      <c r="BGS280" s="9"/>
      <c r="BGT280" s="9"/>
      <c r="BGU280" s="9"/>
      <c r="BGV280" s="9"/>
      <c r="BGW280" s="9"/>
      <c r="BGX280" s="9"/>
      <c r="BGY280" s="9"/>
      <c r="BGZ280" s="9"/>
      <c r="BHA280" s="9"/>
      <c r="BHB280" s="9" t="s">
        <v>5707</v>
      </c>
      <c r="BHC280" s="9"/>
      <c r="BHD280" s="9"/>
      <c r="BHE280" s="9"/>
      <c r="BHF280" s="9" t="s">
        <v>5720</v>
      </c>
      <c r="BHG280" s="9" t="s">
        <v>11952</v>
      </c>
      <c r="BHH280" s="9"/>
      <c r="BHI280" s="9"/>
      <c r="BHJ280" s="9"/>
      <c r="BHK280" s="9"/>
      <c r="BHL280" s="9"/>
      <c r="BHM280" s="9"/>
      <c r="BHN280" s="9"/>
      <c r="BHO280" s="9"/>
      <c r="BHP280" s="9"/>
      <c r="BHQ280" s="9"/>
      <c r="BHR280" s="9"/>
      <c r="BHS280" s="9"/>
      <c r="BHT280" s="9"/>
      <c r="BHU280" s="9"/>
      <c r="BHV280" s="9"/>
      <c r="BHW280" s="9"/>
      <c r="BHX280" s="9"/>
      <c r="BHY280" s="9"/>
      <c r="BHZ280" s="9"/>
      <c r="BIA280" s="9"/>
      <c r="BIB280" s="9"/>
      <c r="BIC280" s="9"/>
      <c r="BID280" s="9" t="s">
        <v>14224</v>
      </c>
      <c r="BIE280" s="9"/>
      <c r="BIF280" s="9"/>
      <c r="BIG280" s="9"/>
      <c r="BIH280" s="9"/>
      <c r="BII280" s="9"/>
      <c r="BIJ280" s="9"/>
      <c r="BIK280" s="9"/>
      <c r="BIL280" s="9"/>
      <c r="BIM280" s="9"/>
      <c r="BIN280" s="9"/>
      <c r="BIO280" s="9"/>
      <c r="BIP280" s="9"/>
      <c r="BIQ280" s="9"/>
      <c r="BIR280" s="9"/>
      <c r="BIS280" s="9"/>
      <c r="BIT280" s="9"/>
      <c r="BIU280" s="9"/>
      <c r="BIV280" s="9"/>
      <c r="BIW280" s="9"/>
      <c r="BIX280" s="9"/>
      <c r="BIY280" s="9"/>
      <c r="BIZ280" s="9"/>
      <c r="BJA280" s="9"/>
      <c r="BJB280" s="9"/>
      <c r="BJC280" s="9"/>
      <c r="BJD280" s="9"/>
      <c r="BJE280" s="9"/>
      <c r="BJF280" s="9"/>
      <c r="BJG280" s="9"/>
      <c r="BJH280" s="9"/>
      <c r="BJI280" s="9"/>
      <c r="BJJ280" s="9"/>
      <c r="BJK280" s="9"/>
      <c r="BJL280" s="9"/>
      <c r="BJM280" s="9"/>
      <c r="BJN280" s="9"/>
      <c r="BJO280" s="9"/>
      <c r="BJP280" s="9"/>
      <c r="BJQ280" s="9"/>
      <c r="BJR280" s="9"/>
      <c r="BJS280" s="9"/>
      <c r="BJT280" s="9"/>
      <c r="BJU280" s="9"/>
      <c r="BJV280" s="9"/>
      <c r="BJW280" s="9"/>
      <c r="BJX280" s="9"/>
      <c r="BJY280" s="9"/>
      <c r="BJZ280" s="9"/>
      <c r="BKA280" s="9"/>
      <c r="BKB280" s="9"/>
      <c r="BKC280" s="9"/>
      <c r="BKD280" s="9"/>
      <c r="BKE280" s="9"/>
      <c r="BKF280" s="9"/>
      <c r="BKG280" s="9"/>
      <c r="BKH280" s="9"/>
      <c r="BKI280" s="9"/>
      <c r="BKJ280" s="9"/>
      <c r="BKK280" s="9"/>
      <c r="BKL280" s="9"/>
      <c r="BKM280" s="9"/>
      <c r="BKN280" s="9"/>
      <c r="BKO280" s="9"/>
      <c r="BKP280" s="9"/>
      <c r="BKQ280" s="9"/>
      <c r="BKR280" s="9"/>
      <c r="BKS280" s="9"/>
      <c r="BKT280" s="9"/>
      <c r="BKU280" s="9"/>
      <c r="BKV280" s="9"/>
      <c r="BKW280" s="9"/>
      <c r="BKX280" s="9"/>
      <c r="BKY280" s="9"/>
      <c r="BKZ280" s="9"/>
      <c r="BLA280" s="9"/>
      <c r="BLB280" s="9"/>
      <c r="BLC280" s="9"/>
      <c r="BLD280" s="9"/>
      <c r="BLE280" s="9"/>
      <c r="BLF280" s="9"/>
      <c r="BLG280" s="9"/>
      <c r="BLH280" s="9"/>
      <c r="BLI280" s="9"/>
      <c r="BLJ280" s="9"/>
      <c r="BLK280" s="9"/>
      <c r="BLL280" s="9"/>
      <c r="BLM280" s="9"/>
      <c r="BLN280" s="9"/>
      <c r="BLO280" s="9"/>
      <c r="BLP280" s="9"/>
      <c r="BLQ280" s="9"/>
      <c r="BLR280" s="9"/>
      <c r="BLS280" s="9"/>
      <c r="BLT280" s="9"/>
      <c r="BLU280" s="9"/>
      <c r="BLV280" s="9"/>
      <c r="BLW280" s="9"/>
      <c r="BLX280" s="9"/>
      <c r="BLY280" s="9"/>
      <c r="BLZ280" s="9"/>
      <c r="BMA280" s="9"/>
      <c r="BMB280" s="9"/>
      <c r="BMC280" s="9"/>
      <c r="BMD280" s="9"/>
      <c r="BME280" s="9"/>
      <c r="BMF280" s="9"/>
      <c r="BMG280" s="9"/>
      <c r="BMH280" s="9"/>
      <c r="BMI280" s="9"/>
      <c r="BMJ280" s="9"/>
      <c r="BMK280" s="9"/>
      <c r="BML280" s="9"/>
      <c r="BMM280" s="9"/>
      <c r="BMN280" s="9"/>
      <c r="BMO280" s="9"/>
      <c r="BMP280" s="9"/>
      <c r="BMQ280" s="9"/>
      <c r="BMR280" s="9"/>
      <c r="BMS280" s="9"/>
      <c r="BMT280" s="9"/>
      <c r="BMU280" s="9"/>
      <c r="BMV280" s="9"/>
      <c r="BMW280" s="9"/>
      <c r="BMX280" s="9"/>
      <c r="BMY280" s="9"/>
      <c r="BMZ280" s="9"/>
      <c r="BNA280" s="9"/>
      <c r="BNB280" s="9"/>
      <c r="BNC280" s="9"/>
      <c r="BND280" s="9"/>
      <c r="BNE280" s="9"/>
      <c r="BNF280" s="9"/>
      <c r="BNG280" s="9"/>
      <c r="BNH280" s="9"/>
      <c r="BNI280" s="9"/>
      <c r="BNJ280" s="9"/>
      <c r="BNK280" s="9"/>
      <c r="BNL280" s="9"/>
      <c r="BNM280" s="9"/>
      <c r="BNN280" s="9"/>
      <c r="BNO280" s="9"/>
      <c r="BNP280" s="9"/>
      <c r="BNQ280" s="9"/>
      <c r="BNR280" s="9"/>
      <c r="BNS280" s="9"/>
      <c r="BNT280" s="9"/>
      <c r="BNU280" s="9"/>
      <c r="BNV280" s="9"/>
      <c r="BNW280" s="9"/>
      <c r="BNX280" s="9"/>
      <c r="BNY280" s="9"/>
      <c r="BNZ280" s="9"/>
      <c r="BOA280" s="9"/>
      <c r="BOB280" s="9"/>
      <c r="BOC280" s="9"/>
      <c r="BOD280" s="9"/>
      <c r="BOE280" s="9"/>
      <c r="BOF280" s="9"/>
      <c r="BOG280" s="9"/>
      <c r="BOH280" s="9"/>
      <c r="BOI280" s="9"/>
      <c r="BOJ280" s="9"/>
      <c r="BOK280" s="9"/>
      <c r="BOL280" s="9"/>
      <c r="BOM280" s="9"/>
      <c r="BON280" s="9"/>
      <c r="BOO280" s="9"/>
      <c r="BOP280" s="9"/>
      <c r="BOQ280" s="9"/>
      <c r="BOR280" s="9"/>
      <c r="BOS280" s="9"/>
      <c r="BOT280" s="9"/>
      <c r="BOU280" s="9"/>
      <c r="BOV280" s="9"/>
      <c r="BOW280" s="9"/>
      <c r="BOX280" s="9"/>
      <c r="BOY280" s="9"/>
      <c r="BOZ280" s="9"/>
      <c r="BPA280" s="9"/>
      <c r="BPB280" s="9"/>
      <c r="BPC280" s="9"/>
      <c r="BPD280" s="9"/>
      <c r="BPE280" s="9"/>
      <c r="BPF280" s="9"/>
      <c r="BPG280" s="9"/>
      <c r="BPH280" s="9"/>
      <c r="BPI280" s="9"/>
      <c r="BPJ280" s="9"/>
      <c r="BPK280" s="9"/>
      <c r="BPL280" s="9"/>
      <c r="BPM280" s="9"/>
      <c r="BPN280" s="9"/>
      <c r="BPO280" s="9"/>
      <c r="BPP280" s="9"/>
      <c r="BPQ280" s="9"/>
      <c r="BPR280" s="9"/>
      <c r="BPS280" s="9"/>
      <c r="BPT280" s="9"/>
      <c r="BPU280" s="9"/>
      <c r="BPV280" s="9"/>
      <c r="BPW280" s="9"/>
      <c r="BPX280" s="9"/>
      <c r="BPY280" s="9"/>
      <c r="BPZ280" s="9"/>
      <c r="BQA280" s="9"/>
      <c r="BQB280" s="9"/>
      <c r="BQC280" s="9"/>
      <c r="BQD280" s="9"/>
      <c r="BQE280" s="9"/>
      <c r="BQF280" s="9"/>
      <c r="BQG280" s="9"/>
      <c r="BQH280" s="9"/>
      <c r="BQI280" s="9"/>
      <c r="BQJ280" s="9"/>
      <c r="BQK280" s="9"/>
      <c r="BQL280" s="9"/>
      <c r="BQM280" s="9"/>
      <c r="BQN280" s="9"/>
      <c r="BQO280" s="9"/>
      <c r="BQP280" s="9"/>
      <c r="BQQ280" s="9"/>
      <c r="BQR280" s="9"/>
      <c r="BQS280" s="9"/>
      <c r="BQT280" s="9"/>
      <c r="BQU280" s="9"/>
      <c r="BQV280" s="9"/>
      <c r="BQW280" s="9"/>
      <c r="BQX280" s="9"/>
      <c r="BQY280" s="9"/>
      <c r="BQZ280" s="9"/>
      <c r="BRA280" s="9"/>
      <c r="BRB280" s="9"/>
      <c r="BRC280" s="9"/>
      <c r="BRD280" s="9"/>
      <c r="BRE280" s="9"/>
      <c r="BRF280" s="9"/>
      <c r="BRG280" s="9"/>
      <c r="BRH280" s="9"/>
      <c r="BRI280" s="9"/>
      <c r="BRJ280" s="9"/>
      <c r="BRK280" s="9"/>
      <c r="BRL280" s="9"/>
      <c r="BRM280" s="9"/>
      <c r="BRN280" s="9"/>
      <c r="BRO280" s="9"/>
      <c r="BRP280" s="9"/>
      <c r="BRQ280" s="9"/>
      <c r="BRR280" s="9"/>
      <c r="BRS280" s="9"/>
      <c r="BRT280" s="9"/>
      <c r="BRU280" s="9"/>
      <c r="BRV280" s="9"/>
      <c r="BRW280" s="9"/>
      <c r="BRX280" s="9"/>
      <c r="BRY280" s="9"/>
      <c r="BRZ280" s="9"/>
      <c r="BSA280" s="9"/>
      <c r="BSB280" s="9"/>
      <c r="BSC280" s="9"/>
      <c r="BSD280" s="9"/>
      <c r="BSE280" s="9"/>
      <c r="BSF280" s="9"/>
      <c r="BSG280" s="9"/>
      <c r="BSH280" s="9"/>
      <c r="BSI280" s="9"/>
      <c r="BSJ280" s="9"/>
      <c r="BSK280" s="9"/>
      <c r="BSL280" s="9"/>
      <c r="BSM280" s="9"/>
      <c r="BSN280" s="9"/>
      <c r="BSO280" s="9"/>
      <c r="BSP280" s="9"/>
      <c r="BSQ280" s="9"/>
      <c r="BSR280" s="9"/>
      <c r="BSS280" s="9"/>
      <c r="BST280" s="9"/>
      <c r="BSU280" s="9"/>
      <c r="BSV280" s="9"/>
      <c r="BSW280" s="9"/>
      <c r="BSX280" s="9"/>
      <c r="BSY280" s="9"/>
      <c r="BSZ280" s="9"/>
      <c r="BTA280" s="9"/>
      <c r="BTB280" s="9"/>
      <c r="BTC280" s="9"/>
      <c r="BTD280" s="9"/>
      <c r="BTE280" s="9"/>
      <c r="BTF280" s="9"/>
      <c r="BTG280" s="9"/>
      <c r="BTH280" s="9"/>
      <c r="BTI280" s="9"/>
      <c r="BTJ280" s="9"/>
      <c r="BTK280" s="9"/>
      <c r="BTL280" s="9"/>
      <c r="BTM280" s="9"/>
      <c r="BTN280" s="9"/>
      <c r="BTO280" s="9"/>
      <c r="BTP280" s="9"/>
      <c r="BTQ280" s="9"/>
      <c r="BTR280" s="9"/>
      <c r="BTS280" s="9"/>
      <c r="BTT280" s="9"/>
      <c r="BTU280" s="9"/>
      <c r="BTV280" s="9"/>
      <c r="BTW280" s="9"/>
      <c r="BTX280" s="9"/>
      <c r="BTY280" s="9"/>
      <c r="BTZ280" s="9"/>
      <c r="BUA280" s="9"/>
      <c r="BUB280" s="9"/>
      <c r="BUC280" s="9"/>
      <c r="BUD280" s="9"/>
      <c r="BUE280" s="9"/>
      <c r="BUF280" s="9"/>
      <c r="BUG280" s="9"/>
      <c r="BUH280" s="9"/>
      <c r="BUI280" s="9"/>
      <c r="BUJ280" s="9"/>
      <c r="BUK280" s="9"/>
      <c r="BUL280" s="9"/>
      <c r="BUM280" s="9"/>
      <c r="BUN280" s="9"/>
      <c r="BUO280" s="9"/>
      <c r="BUP280" s="9"/>
      <c r="BUQ280" s="9"/>
      <c r="BUR280" s="9"/>
      <c r="BUS280" s="9"/>
      <c r="BUT280" s="9"/>
      <c r="BUU280" s="9"/>
      <c r="BUV280" s="9"/>
      <c r="BUW280" s="9"/>
      <c r="BUX280" s="9"/>
      <c r="BUY280" s="9"/>
      <c r="BUZ280" s="9"/>
      <c r="BVA280" s="9"/>
      <c r="BVB280" s="9"/>
      <c r="BVC280" s="9"/>
      <c r="BVD280" s="9"/>
      <c r="BVE280" s="9"/>
      <c r="BVF280" s="9"/>
      <c r="BVG280" s="9"/>
      <c r="BVH280" s="9"/>
      <c r="BVI280" s="9"/>
      <c r="BVJ280" s="9"/>
      <c r="BVK280" s="9"/>
      <c r="BVL280" s="9"/>
      <c r="BVM280" s="9"/>
      <c r="BVN280" s="9"/>
      <c r="BVO280" s="9"/>
      <c r="BVP280" s="9"/>
      <c r="BVQ280" s="9"/>
      <c r="BVR280" s="9"/>
      <c r="BVS280" s="9"/>
      <c r="BVT280" s="9"/>
      <c r="BVU280" s="9"/>
      <c r="BVV280" s="9"/>
      <c r="BVW280" s="9"/>
      <c r="BVX280" s="9"/>
      <c r="BVY280" s="9"/>
      <c r="BVZ280" s="9"/>
      <c r="BWA280" s="9"/>
      <c r="BWB280" s="9"/>
      <c r="BWC280" s="9"/>
      <c r="BWD280" s="9"/>
      <c r="BWE280" s="9"/>
      <c r="BWF280" s="9"/>
      <c r="BWG280" s="9"/>
      <c r="BWH280" s="9"/>
      <c r="BWI280" s="9"/>
      <c r="BWJ280" s="9"/>
      <c r="BWK280" s="9"/>
      <c r="BWL280" s="9"/>
      <c r="BWM280" s="9"/>
      <c r="BWN280" s="9"/>
      <c r="BWO280" s="9"/>
      <c r="BWP280" s="9"/>
      <c r="BWQ280" s="9"/>
      <c r="BWR280" s="9"/>
      <c r="BWS280" s="9"/>
      <c r="BWT280" s="9"/>
      <c r="BWU280" s="9"/>
      <c r="BWV280" s="9"/>
      <c r="BWW280" s="9"/>
      <c r="BWX280" s="9"/>
      <c r="BWY280" s="9"/>
      <c r="BWZ280" s="9"/>
      <c r="BXA280" s="9"/>
      <c r="BXB280" s="9"/>
      <c r="BXC280" s="9"/>
      <c r="BXD280" s="9"/>
    </row>
    <row r="281" ht="14.25" customHeight="1">
      <c r="A281" s="9">
        <v>8.0</v>
      </c>
      <c r="B281" s="9" t="s">
        <v>11947</v>
      </c>
      <c r="C281" s="9" t="s">
        <v>11948</v>
      </c>
      <c r="D281" s="9" t="s">
        <v>11948</v>
      </c>
      <c r="E281" s="9"/>
      <c r="F281" s="9">
        <v>23.0</v>
      </c>
      <c r="G281" s="9" t="s">
        <v>14225</v>
      </c>
      <c r="H281" s="9"/>
      <c r="I281" s="9">
        <v>1.0</v>
      </c>
      <c r="J281" s="9"/>
      <c r="K281" s="9">
        <v>11.0</v>
      </c>
      <c r="L281" s="9">
        <v>8.0</v>
      </c>
      <c r="M281" s="9"/>
      <c r="N281" s="9">
        <v>3.0</v>
      </c>
      <c r="O281" s="9"/>
      <c r="P281" s="9">
        <v>0.0</v>
      </c>
      <c r="Q281" s="9" t="s">
        <v>14226</v>
      </c>
      <c r="R281" s="9"/>
      <c r="S281" s="9" t="s">
        <v>3692</v>
      </c>
      <c r="T281" s="9" t="s">
        <v>3691</v>
      </c>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c r="DA281" s="9"/>
      <c r="DB281" s="9"/>
      <c r="DC281" s="9"/>
      <c r="DD281" s="9"/>
      <c r="DE281" s="9"/>
      <c r="DF281" s="9"/>
      <c r="DG281" s="9"/>
      <c r="DH281" s="9"/>
      <c r="DI281" s="9"/>
      <c r="DJ281" s="9"/>
      <c r="DK281" s="9"/>
      <c r="DL281" s="9"/>
      <c r="DM281" s="9"/>
      <c r="DN281" s="9"/>
      <c r="DO281" s="9"/>
      <c r="DP281" s="9"/>
      <c r="DQ281" s="9"/>
      <c r="DR281" s="9"/>
      <c r="DS281" s="9"/>
      <c r="DT281" s="9"/>
      <c r="DU281" s="9"/>
      <c r="DV281" s="9"/>
      <c r="DW281" s="9"/>
      <c r="DX281" s="9"/>
      <c r="DY281" s="9"/>
      <c r="DZ281" s="9"/>
      <c r="EA281" s="9"/>
      <c r="EB281" s="9"/>
      <c r="EC281" s="9"/>
      <c r="ED281" s="9"/>
      <c r="EE281" s="9"/>
      <c r="EF281" s="9"/>
      <c r="EG281" s="9"/>
      <c r="EH281" s="9"/>
      <c r="EI281" s="9"/>
      <c r="EJ281" s="9"/>
      <c r="EK281" s="9"/>
      <c r="EL281" s="9"/>
      <c r="EM281" s="9"/>
      <c r="EN281" s="9"/>
      <c r="EO281" s="9"/>
      <c r="EP281" s="9"/>
      <c r="EQ281" s="9"/>
      <c r="ER281" s="9"/>
      <c r="ES281" s="9"/>
      <c r="ET281" s="9"/>
      <c r="EU281" s="9"/>
      <c r="EV281" s="9"/>
      <c r="EW281" s="9"/>
      <c r="EX281" s="9"/>
      <c r="EY281" s="9"/>
      <c r="EZ281" s="9"/>
      <c r="FA281" s="9"/>
      <c r="FB281" s="9"/>
      <c r="FC281" s="9"/>
      <c r="FD281" s="9"/>
      <c r="FE281" s="9"/>
      <c r="FF281" s="9"/>
      <c r="FG281" s="9"/>
      <c r="FH281" s="9"/>
      <c r="FI281" s="9"/>
      <c r="FJ281" s="9"/>
      <c r="FK281" s="9"/>
      <c r="FL281" s="9"/>
      <c r="FM281" s="9"/>
      <c r="FN281" s="9"/>
      <c r="FO281" s="9"/>
      <c r="FP281" s="9"/>
      <c r="FQ281" s="9"/>
      <c r="FR281" s="9"/>
      <c r="FS281" s="9"/>
      <c r="FT281" s="9"/>
      <c r="FU281" s="9"/>
      <c r="FV281" s="9"/>
      <c r="FW281" s="9"/>
      <c r="FX281" s="9"/>
      <c r="FY281" s="9"/>
      <c r="FZ281" s="9"/>
      <c r="GA281" s="9"/>
      <c r="GB281" s="9"/>
      <c r="GC281" s="9"/>
      <c r="GD281" s="9"/>
      <c r="GE281" s="9"/>
      <c r="GF281" s="9"/>
      <c r="GG281" s="9"/>
      <c r="GH281" s="9"/>
      <c r="GI281" s="9"/>
      <c r="GJ281" s="9"/>
      <c r="GK281" s="9"/>
      <c r="GL281" s="9"/>
      <c r="GM281" s="9"/>
      <c r="GN281" s="9"/>
      <c r="GO281" s="9"/>
      <c r="GP281" s="9"/>
      <c r="GQ281" s="9"/>
      <c r="GR281" s="9"/>
      <c r="GS281" s="9"/>
      <c r="GT281" s="9"/>
      <c r="GU281" s="9"/>
      <c r="GV281" s="9"/>
      <c r="GW281" s="9"/>
      <c r="GX281" s="9"/>
      <c r="GY281" s="9"/>
      <c r="GZ281" s="9"/>
      <c r="HA281" s="9"/>
      <c r="HB281" s="9"/>
      <c r="HC281" s="9"/>
      <c r="HD281" s="9"/>
      <c r="HE281" s="9"/>
      <c r="HF281" s="9"/>
      <c r="HG281" s="9"/>
      <c r="HH281" s="9"/>
      <c r="HI281" s="9"/>
      <c r="HJ281" s="9"/>
      <c r="HK281" s="9"/>
      <c r="HL281" s="9"/>
      <c r="HM281" s="9"/>
      <c r="HN281" s="9"/>
      <c r="HO281" s="9"/>
      <c r="HP281" s="9"/>
      <c r="HQ281" s="9"/>
      <c r="HR281" s="9"/>
      <c r="HS281" s="9"/>
      <c r="HT281" s="9"/>
      <c r="HU281" s="9"/>
      <c r="HV281" s="9"/>
      <c r="HW281" s="9"/>
      <c r="HX281" s="9"/>
      <c r="HY281" s="9"/>
      <c r="HZ281" s="9"/>
      <c r="IA281" s="9"/>
      <c r="IB281" s="9"/>
      <c r="IC281" s="9"/>
      <c r="ID281" s="9"/>
      <c r="IE281" s="9"/>
      <c r="IF281" s="9"/>
      <c r="IG281" s="9"/>
      <c r="IH281" s="9"/>
      <c r="II281" s="9"/>
      <c r="IJ281" s="9"/>
      <c r="IK281" s="9"/>
      <c r="IL281" s="9"/>
      <c r="IM281" s="9"/>
      <c r="IN281" s="9"/>
      <c r="IO281" s="9"/>
      <c r="IP281" s="9"/>
      <c r="IQ281" s="9"/>
      <c r="IR281" s="9"/>
      <c r="IS281" s="9"/>
      <c r="IT281" s="9"/>
      <c r="IU281" s="9"/>
      <c r="IV281" s="9"/>
      <c r="IW281" s="9"/>
      <c r="IX281" s="9"/>
      <c r="IY281" s="9"/>
      <c r="IZ281" s="9"/>
      <c r="JA281" s="9"/>
      <c r="JB281" s="9"/>
      <c r="JC281" s="9"/>
      <c r="JD281" s="9"/>
      <c r="JE281" s="9"/>
      <c r="JF281" s="9"/>
      <c r="JG281" s="9"/>
      <c r="JH281" s="9"/>
      <c r="JI281" s="9"/>
      <c r="JJ281" s="9"/>
      <c r="JK281" s="9"/>
      <c r="JL281" s="9"/>
      <c r="JM281" s="9"/>
      <c r="JN281" s="9"/>
      <c r="JO281" s="9"/>
      <c r="JP281" s="9"/>
      <c r="JQ281" s="9"/>
      <c r="JR281" s="9"/>
      <c r="JS281" s="9"/>
      <c r="JT281" s="9"/>
      <c r="JU281" s="9"/>
      <c r="JV281" s="9"/>
      <c r="JW281" s="9"/>
      <c r="JX281" s="9"/>
      <c r="JY281" s="9"/>
      <c r="JZ281" s="9"/>
      <c r="KA281" s="9"/>
      <c r="KB281" s="9"/>
      <c r="KC281" s="9"/>
      <c r="KD281" s="9"/>
      <c r="KE281" s="9"/>
      <c r="KF281" s="9"/>
      <c r="KG281" s="9"/>
      <c r="KH281" s="9"/>
      <c r="KI281" s="9"/>
      <c r="KJ281" s="9"/>
      <c r="KK281" s="9"/>
      <c r="KL281" s="9"/>
      <c r="KM281" s="9"/>
      <c r="KN281" s="9"/>
      <c r="KO281" s="9"/>
      <c r="KP281" s="9"/>
      <c r="KQ281" s="9"/>
      <c r="KR281" s="9"/>
      <c r="KS281" s="9"/>
      <c r="KT281" s="9"/>
      <c r="KU281" s="9"/>
      <c r="KV281" s="9"/>
      <c r="KW281" s="9"/>
      <c r="KX281" s="9"/>
      <c r="KY281" s="9"/>
      <c r="KZ281" s="9"/>
      <c r="LA281" s="9"/>
      <c r="LB281" s="9"/>
      <c r="LC281" s="9"/>
      <c r="LD281" s="9"/>
      <c r="LE281" s="9"/>
      <c r="LF281" s="9"/>
      <c r="LG281" s="9"/>
      <c r="LH281" s="9"/>
      <c r="LI281" s="9"/>
      <c r="LJ281" s="9"/>
      <c r="LK281" s="9"/>
      <c r="LL281" s="9"/>
      <c r="LM281" s="9"/>
      <c r="LN281" s="9"/>
      <c r="LO281" s="9"/>
      <c r="LP281" s="9"/>
      <c r="LQ281" s="9"/>
      <c r="LR281" s="9"/>
      <c r="LS281" s="9"/>
      <c r="LT281" s="9"/>
      <c r="LU281" s="9"/>
      <c r="LV281" s="9"/>
      <c r="LW281" s="9"/>
      <c r="LX281" s="9"/>
      <c r="LY281" s="9"/>
      <c r="LZ281" s="9"/>
      <c r="MA281" s="9"/>
      <c r="MB281" s="9"/>
      <c r="MC281" s="9"/>
      <c r="MD281" s="9"/>
      <c r="ME281" s="9"/>
      <c r="MF281" s="9"/>
      <c r="MG281" s="9"/>
      <c r="MH281" s="9"/>
      <c r="MI281" s="9"/>
      <c r="MJ281" s="9"/>
      <c r="MK281" s="9"/>
      <c r="ML281" s="9"/>
      <c r="MM281" s="9"/>
      <c r="MN281" s="9"/>
      <c r="MO281" s="9"/>
      <c r="MP281" s="9"/>
      <c r="MQ281" s="9"/>
      <c r="MR281" s="9"/>
      <c r="MS281" s="9"/>
      <c r="MT281" s="9"/>
      <c r="MU281" s="9"/>
      <c r="MV281" s="9"/>
      <c r="MW281" s="9"/>
      <c r="MX281" s="9"/>
      <c r="MY281" s="9"/>
      <c r="MZ281" s="9"/>
      <c r="NA281" s="9"/>
      <c r="NB281" s="9"/>
      <c r="NC281" s="9"/>
      <c r="ND281" s="9"/>
      <c r="NE281" s="9"/>
      <c r="NF281" s="9"/>
      <c r="NG281" s="9"/>
      <c r="NH281" s="9"/>
      <c r="NI281" s="9"/>
      <c r="NJ281" s="9"/>
      <c r="NK281" s="9"/>
      <c r="NL281" s="9"/>
      <c r="NM281" s="9"/>
      <c r="NN281" s="9"/>
      <c r="NO281" s="9"/>
      <c r="NP281" s="9"/>
      <c r="NQ281" s="9"/>
      <c r="NR281" s="9"/>
      <c r="NS281" s="9"/>
      <c r="NT281" s="9"/>
      <c r="NU281" s="9"/>
      <c r="NV281" s="9"/>
      <c r="NW281" s="9"/>
      <c r="NX281" s="9"/>
      <c r="NY281" s="9"/>
      <c r="NZ281" s="9"/>
      <c r="OA281" s="9"/>
      <c r="OB281" s="9"/>
      <c r="OC281" s="9"/>
      <c r="OD281" s="9"/>
      <c r="OE281" s="9"/>
      <c r="OF281" s="9"/>
      <c r="OG281" s="9"/>
      <c r="OH281" s="9"/>
      <c r="OI281" s="9"/>
      <c r="OJ281" s="9"/>
      <c r="OK281" s="9"/>
      <c r="OL281" s="9"/>
      <c r="OM281" s="9"/>
      <c r="ON281" s="9"/>
      <c r="OO281" s="9"/>
      <c r="OP281" s="9"/>
      <c r="OQ281" s="9"/>
      <c r="OR281" s="9"/>
      <c r="OS281" s="9"/>
      <c r="OT281" s="9"/>
      <c r="OU281" s="9"/>
      <c r="OV281" s="9"/>
      <c r="OW281" s="9"/>
      <c r="OX281" s="9"/>
      <c r="OY281" s="9"/>
      <c r="OZ281" s="9"/>
      <c r="PA281" s="9"/>
      <c r="PB281" s="9"/>
      <c r="PC281" s="9"/>
      <c r="PD281" s="9"/>
      <c r="PE281" s="9"/>
      <c r="PF281" s="9"/>
      <c r="PG281" s="9"/>
      <c r="PH281" s="9"/>
      <c r="PI281" s="9"/>
      <c r="PJ281" s="9"/>
      <c r="PK281" s="9"/>
      <c r="PL281" s="9"/>
      <c r="PM281" s="9"/>
      <c r="PN281" s="9"/>
      <c r="PO281" s="9"/>
      <c r="PP281" s="9"/>
      <c r="PQ281" s="9"/>
      <c r="PR281" s="9"/>
      <c r="PS281" s="9"/>
      <c r="PT281" s="9"/>
      <c r="PU281" s="9"/>
      <c r="PV281" s="9"/>
      <c r="PW281" s="9"/>
      <c r="PX281" s="9"/>
      <c r="PY281" s="9"/>
      <c r="PZ281" s="9"/>
      <c r="QA281" s="9"/>
      <c r="QB281" s="9"/>
      <c r="QC281" s="9"/>
      <c r="QD281" s="9"/>
      <c r="QE281" s="9"/>
      <c r="QF281" s="9"/>
      <c r="QG281" s="9"/>
      <c r="QH281" s="9"/>
      <c r="QI281" s="9"/>
      <c r="QJ281" s="9"/>
      <c r="QK281" s="9"/>
      <c r="QL281" s="9"/>
      <c r="QM281" s="9"/>
      <c r="QN281" s="9"/>
      <c r="QO281" s="9"/>
      <c r="QP281" s="9"/>
      <c r="QQ281" s="9"/>
      <c r="QR281" s="9"/>
      <c r="QS281" s="9"/>
      <c r="QT281" s="9"/>
      <c r="QU281" s="9"/>
      <c r="QV281" s="9"/>
      <c r="QW281" s="9"/>
      <c r="QX281" s="9"/>
      <c r="QY281" s="9"/>
      <c r="QZ281" s="9"/>
      <c r="RA281" s="9"/>
      <c r="RB281" s="9"/>
      <c r="RC281" s="9"/>
      <c r="RD281" s="9"/>
      <c r="RE281" s="9"/>
      <c r="RF281" s="9"/>
      <c r="RG281" s="9"/>
      <c r="RH281" s="9"/>
      <c r="RI281" s="9"/>
      <c r="RJ281" s="9"/>
      <c r="RK281" s="9"/>
      <c r="RL281" s="9"/>
      <c r="RM281" s="9"/>
      <c r="RN281" s="9"/>
      <c r="RO281" s="9"/>
      <c r="RP281" s="9"/>
      <c r="RQ281" s="9"/>
      <c r="RR281" s="9"/>
      <c r="RS281" s="9"/>
      <c r="RT281" s="9"/>
      <c r="RU281" s="9"/>
      <c r="RV281" s="9"/>
      <c r="RW281" s="9"/>
      <c r="RX281" s="9"/>
      <c r="RY281" s="9"/>
      <c r="RZ281" s="9"/>
      <c r="SA281" s="9"/>
      <c r="SB281" s="9"/>
      <c r="SC281" s="9"/>
      <c r="SD281" s="9"/>
      <c r="SE281" s="9"/>
      <c r="SF281" s="9"/>
      <c r="SG281" s="9"/>
      <c r="SH281" s="9"/>
      <c r="SI281" s="9"/>
      <c r="SJ281" s="9"/>
      <c r="SK281" s="9"/>
      <c r="SL281" s="9"/>
      <c r="SM281" s="9"/>
      <c r="SN281" s="9"/>
      <c r="SO281" s="9"/>
      <c r="SP281" s="9"/>
      <c r="SQ281" s="9"/>
      <c r="SR281" s="9"/>
      <c r="SS281" s="9"/>
      <c r="ST281" s="9"/>
      <c r="SU281" s="9"/>
      <c r="SV281" s="9"/>
      <c r="SW281" s="9"/>
      <c r="SX281" s="9"/>
      <c r="SY281" s="9"/>
      <c r="SZ281" s="9"/>
      <c r="TA281" s="9"/>
      <c r="TB281" s="9"/>
      <c r="TC281" s="9"/>
      <c r="TD281" s="9"/>
      <c r="TE281" s="9"/>
      <c r="TF281" s="9"/>
      <c r="TG281" s="9"/>
      <c r="TH281" s="9"/>
      <c r="TI281" s="9"/>
      <c r="TJ281" s="9"/>
      <c r="TK281" s="9"/>
      <c r="TL281" s="9"/>
      <c r="TM281" s="9"/>
      <c r="TN281" s="9"/>
      <c r="TO281" s="9"/>
      <c r="ANB281" s="9"/>
      <c r="ANC281" s="9"/>
      <c r="AND281" s="9"/>
      <c r="ANE281" s="9"/>
      <c r="ANF281" s="9"/>
      <c r="ANG281" s="9"/>
      <c r="ANH281" s="9"/>
      <c r="ANI281" s="9"/>
      <c r="ANJ281" s="9"/>
      <c r="ANK281" s="9"/>
      <c r="ANL281" s="9"/>
      <c r="ANM281" s="9"/>
      <c r="ANN281" s="9"/>
      <c r="ANO281" s="9"/>
      <c r="ANP281" s="9"/>
      <c r="ANQ281" s="9"/>
      <c r="ANR281" s="9"/>
      <c r="ANS281" s="9"/>
      <c r="ANT281" s="9"/>
      <c r="ANU281" s="9"/>
      <c r="ANV281" s="9"/>
      <c r="ANW281" s="9"/>
      <c r="ANX281" s="9"/>
      <c r="ANY281" s="9"/>
      <c r="ANZ281" s="9"/>
      <c r="AOA281" s="9"/>
      <c r="AOB281" s="9"/>
      <c r="AOC281" s="9"/>
      <c r="AOD281" s="9"/>
      <c r="AOE281" s="9"/>
      <c r="AOF281" s="9"/>
      <c r="AOG281" s="9"/>
      <c r="AOH281" s="9"/>
      <c r="AOI281" s="9"/>
      <c r="AOJ281" s="9"/>
      <c r="AOK281" s="9"/>
      <c r="AOL281" s="9"/>
      <c r="AOM281" s="9"/>
      <c r="AON281" s="9"/>
      <c r="AOO281" s="9"/>
      <c r="AOP281" s="9"/>
      <c r="AOQ281" s="9"/>
      <c r="AOR281" s="9"/>
      <c r="AOS281" s="9"/>
      <c r="AOT281" s="9"/>
      <c r="AOU281" s="9"/>
      <c r="AOV281" s="9"/>
      <c r="AOW281" s="9"/>
      <c r="AOX281" s="9"/>
      <c r="AOY281" s="9"/>
      <c r="AOZ281" s="9"/>
      <c r="APA281" s="9"/>
      <c r="APB281" s="9"/>
      <c r="APC281" s="9"/>
      <c r="APD281" s="9"/>
      <c r="APE281" s="9"/>
      <c r="APF281" s="9"/>
      <c r="APG281" s="9"/>
      <c r="APH281" s="9"/>
      <c r="API281" s="9"/>
      <c r="APJ281" s="9"/>
      <c r="APK281" s="9"/>
      <c r="APL281" s="9"/>
      <c r="APM281" s="9"/>
      <c r="APN281" s="9"/>
      <c r="APO281" s="9"/>
      <c r="APP281" s="9"/>
      <c r="APQ281" s="9"/>
      <c r="APR281" s="9"/>
      <c r="APS281" s="9"/>
      <c r="APT281" s="9"/>
      <c r="APU281" s="9"/>
      <c r="APV281" s="9"/>
      <c r="APW281" s="9"/>
      <c r="APX281" s="9"/>
      <c r="APY281" s="9"/>
      <c r="APZ281" s="9"/>
      <c r="AQA281" s="9"/>
      <c r="AQB281" s="9"/>
      <c r="AQC281" s="9"/>
      <c r="AQD281" s="9"/>
      <c r="AQE281" s="9"/>
      <c r="AQF281" s="9"/>
      <c r="AQG281" s="9"/>
      <c r="AQH281" s="9"/>
      <c r="AQI281" s="9"/>
      <c r="AQJ281" s="9"/>
      <c r="AQK281" s="9"/>
      <c r="AQL281" s="9"/>
      <c r="AQM281" s="9"/>
      <c r="AQN281" s="9"/>
      <c r="AQO281" s="9"/>
      <c r="AQP281" s="9"/>
      <c r="AQQ281" s="9"/>
      <c r="AQR281" s="9"/>
      <c r="AQS281" s="9"/>
      <c r="AQT281" s="9"/>
      <c r="AQU281" s="9"/>
      <c r="AQV281" s="9"/>
      <c r="AQW281" s="9"/>
      <c r="AQX281" s="9"/>
      <c r="AQY281" s="9"/>
      <c r="AQZ281" s="9"/>
      <c r="ARA281" s="9"/>
      <c r="ARB281" s="9"/>
      <c r="ARC281" s="9"/>
      <c r="ARD281" s="9"/>
      <c r="ARE281" s="9"/>
      <c r="ARF281" s="9"/>
      <c r="ARG281" s="9"/>
      <c r="ARH281" s="9"/>
      <c r="ARI281" s="9"/>
      <c r="ARJ281" s="9"/>
      <c r="ARK281" s="9"/>
      <c r="ARL281" s="9"/>
      <c r="ARM281" s="9"/>
      <c r="ARN281" s="9"/>
      <c r="ARO281" s="9"/>
      <c r="ARP281" s="9"/>
      <c r="ARQ281" s="9"/>
      <c r="ARR281" s="9"/>
      <c r="ARS281" s="9"/>
      <c r="ART281" s="9"/>
      <c r="ARU281" s="9"/>
      <c r="ARV281" s="9"/>
      <c r="ARW281" s="9"/>
      <c r="ARX281" s="9"/>
      <c r="ARY281" s="9"/>
      <c r="ARZ281" s="9"/>
      <c r="ASA281" s="9"/>
      <c r="ASB281" s="9"/>
      <c r="ASC281" s="9"/>
      <c r="ASD281" s="9"/>
      <c r="ASE281" s="9"/>
      <c r="ASF281" s="9"/>
      <c r="ASG281" s="9"/>
      <c r="ASH281" s="9"/>
      <c r="ASI281" s="9"/>
      <c r="ASJ281" s="9"/>
      <c r="ASK281" s="9"/>
      <c r="ASL281" s="9"/>
      <c r="ASM281" s="9"/>
      <c r="ASN281" s="9"/>
      <c r="ASO281" s="9"/>
      <c r="ASP281" s="9"/>
      <c r="ASQ281" s="9"/>
      <c r="ASR281" s="9"/>
      <c r="ASS281" s="9"/>
      <c r="AST281" s="9"/>
      <c r="ASU281" s="9"/>
      <c r="ASV281" s="9"/>
      <c r="ASW281" s="9"/>
      <c r="ASX281" s="9"/>
      <c r="ASY281" s="9"/>
      <c r="ASZ281" s="9"/>
      <c r="ATA281" s="9"/>
      <c r="ATB281" s="9"/>
      <c r="ATC281" s="9"/>
      <c r="ATD281" s="9"/>
      <c r="ATE281" s="9"/>
      <c r="ATF281" s="9"/>
      <c r="ATG281" s="9"/>
      <c r="ATH281" s="9"/>
      <c r="ATI281" s="9"/>
      <c r="ATJ281" s="9"/>
      <c r="ATK281" s="9"/>
      <c r="ATL281" s="9"/>
      <c r="ATM281" s="9"/>
      <c r="ATN281" s="9"/>
      <c r="ATO281" s="9"/>
      <c r="ATP281" s="9"/>
      <c r="ATQ281" s="9"/>
      <c r="ATR281" s="9"/>
      <c r="ATS281" s="9"/>
      <c r="ATT281" s="9"/>
      <c r="ATU281" s="9"/>
      <c r="ATV281" s="9"/>
      <c r="ATW281" s="9"/>
      <c r="ATX281" s="9"/>
      <c r="ATY281" s="9"/>
      <c r="ATZ281" s="9"/>
      <c r="AUA281" s="9"/>
      <c r="AUB281" s="9"/>
      <c r="AUC281" s="9"/>
      <c r="AUD281" s="9"/>
      <c r="AUE281" s="9"/>
      <c r="AUF281" s="9"/>
      <c r="AUG281" s="9"/>
      <c r="AUH281" s="9"/>
      <c r="AUI281" s="9"/>
      <c r="AUJ281" s="9"/>
      <c r="AUK281" s="9"/>
      <c r="AUL281" s="9"/>
      <c r="AUM281" s="9"/>
      <c r="AUN281" s="9"/>
      <c r="AUO281" s="9"/>
      <c r="AUP281" s="9"/>
      <c r="AUQ281" s="9"/>
      <c r="AUR281" s="9"/>
      <c r="AUS281" s="9"/>
      <c r="AUT281" s="9"/>
      <c r="AUU281" s="9"/>
      <c r="AUV281" s="9"/>
      <c r="AUW281" s="9"/>
      <c r="AUX281" s="9"/>
      <c r="AUY281" s="9"/>
      <c r="AUZ281" s="9"/>
      <c r="AVA281" s="9"/>
      <c r="AVB281" s="9"/>
      <c r="AVC281" s="9"/>
      <c r="AVD281" s="9"/>
      <c r="AVE281" s="9"/>
      <c r="AVF281" s="9"/>
      <c r="AVG281" s="9"/>
      <c r="AVH281" s="9"/>
      <c r="AVI281" s="9"/>
      <c r="AVJ281" s="9"/>
      <c r="AVK281" s="9"/>
      <c r="AVL281" s="9"/>
      <c r="AVM281" s="9"/>
      <c r="AVN281" s="9"/>
      <c r="AVO281" s="9"/>
      <c r="AVP281" s="9"/>
      <c r="AVQ281" s="9"/>
      <c r="AVR281" s="9"/>
      <c r="AVS281" s="9"/>
      <c r="AVT281" s="9"/>
      <c r="AVU281" s="9"/>
      <c r="AVV281" s="9"/>
      <c r="AVW281" s="9"/>
      <c r="AVX281" s="9"/>
      <c r="AVY281" s="9"/>
      <c r="AVZ281" s="9"/>
      <c r="AWA281" s="9"/>
      <c r="AWB281" s="9"/>
      <c r="AWC281" s="9"/>
      <c r="AWD281" s="9"/>
      <c r="AWE281" s="9"/>
      <c r="AWF281" s="9"/>
      <c r="AWG281" s="9"/>
      <c r="AWH281" s="9"/>
      <c r="AWI281" s="9"/>
      <c r="AWJ281" s="9"/>
      <c r="AWK281" s="9"/>
      <c r="AWL281" s="9"/>
      <c r="AWM281" s="9"/>
      <c r="AWN281" s="9"/>
      <c r="AWO281" s="9"/>
      <c r="AWP281" s="9"/>
      <c r="AWQ281" s="9"/>
      <c r="AWR281" s="9"/>
      <c r="AWS281" s="9"/>
      <c r="AWT281" s="9"/>
      <c r="AWU281" s="9"/>
      <c r="AWV281" s="9"/>
      <c r="AWW281" s="9"/>
      <c r="AWX281" s="9"/>
      <c r="AWY281" s="9"/>
      <c r="AWZ281" s="9"/>
      <c r="AXA281" s="9"/>
      <c r="AXB281" s="9"/>
      <c r="AXC281" s="9"/>
      <c r="AXD281" s="9"/>
      <c r="AXE281" s="9"/>
      <c r="AXF281" s="9"/>
      <c r="AXG281" s="9"/>
      <c r="AXH281" s="9"/>
      <c r="AXI281" s="9"/>
      <c r="AXJ281" s="9"/>
      <c r="AXK281" s="9"/>
      <c r="AXL281" s="9"/>
      <c r="AXM281" s="9"/>
      <c r="AXN281" s="9"/>
      <c r="AXO281" s="9"/>
      <c r="AXP281" s="9"/>
      <c r="AXQ281" s="9"/>
      <c r="AXR281" s="9"/>
      <c r="AXS281" s="9"/>
      <c r="AXT281" s="9"/>
      <c r="AXU281" s="9"/>
      <c r="AXV281" s="9"/>
      <c r="AXW281" s="9"/>
      <c r="AXX281" s="9"/>
      <c r="AXY281" s="9"/>
      <c r="AXZ281" s="9"/>
      <c r="AYA281" s="9"/>
      <c r="AYB281" s="9"/>
      <c r="AYC281" s="9"/>
      <c r="AYD281" s="9"/>
      <c r="AYE281" s="9"/>
      <c r="AYF281" s="9"/>
      <c r="AYG281" s="9"/>
      <c r="AYH281" s="9"/>
      <c r="AYI281" s="9"/>
      <c r="AYJ281" s="9"/>
      <c r="AYK281" s="9"/>
      <c r="AYL281" s="9"/>
      <c r="AYM281" s="9"/>
      <c r="AYN281" s="9"/>
      <c r="AYO281" s="9"/>
      <c r="AYP281" s="9"/>
      <c r="AYQ281" s="9"/>
      <c r="AYR281" s="9"/>
      <c r="AYS281" s="9"/>
      <c r="AYT281" s="9"/>
      <c r="AYU281" s="9"/>
      <c r="AYV281" s="9"/>
      <c r="AYW281" s="9"/>
      <c r="AYX281" s="9"/>
      <c r="AYY281" s="9"/>
      <c r="AYZ281" s="9"/>
      <c r="AZA281" s="9"/>
      <c r="AZB281" s="9"/>
      <c r="AZC281" s="9"/>
      <c r="AZD281" s="9"/>
      <c r="AZE281" s="9"/>
      <c r="AZF281" s="9"/>
      <c r="AZG281" s="9"/>
      <c r="AZH281" s="9"/>
      <c r="AZI281" s="9"/>
      <c r="AZJ281" s="9"/>
      <c r="AZK281" s="9"/>
      <c r="AZL281" s="9"/>
      <c r="AZM281" s="9"/>
      <c r="AZN281" s="9"/>
      <c r="AZO281" s="9"/>
      <c r="AZP281" s="9"/>
      <c r="AZQ281" s="9"/>
      <c r="AZR281" s="9"/>
      <c r="AZS281" s="9"/>
      <c r="AZT281" s="9"/>
      <c r="AZU281" s="9"/>
      <c r="AZV281" s="9"/>
      <c r="AZW281" s="9"/>
      <c r="AZX281" s="9"/>
      <c r="AZY281" s="9"/>
      <c r="AZZ281" s="9"/>
      <c r="BAA281" s="9"/>
      <c r="BAB281" s="9"/>
      <c r="BAC281" s="9"/>
      <c r="BAD281" s="9"/>
      <c r="BAE281" s="9"/>
      <c r="BAF281" s="9"/>
      <c r="BAG281" s="9"/>
      <c r="BAH281" s="9"/>
      <c r="BAI281" s="9"/>
      <c r="BAJ281" s="9"/>
      <c r="BAK281" s="9"/>
      <c r="BAL281" s="9"/>
      <c r="BAM281" s="9"/>
      <c r="BAN281" s="9"/>
      <c r="BAO281" s="9"/>
      <c r="BAP281" s="9"/>
      <c r="BAQ281" s="9"/>
      <c r="BAR281" s="9"/>
      <c r="BAS281" s="9"/>
      <c r="BAT281" s="9"/>
      <c r="BAU281" s="9"/>
      <c r="BAV281" s="9"/>
      <c r="BAW281" s="9"/>
      <c r="BAX281" s="9"/>
      <c r="BAY281" s="9"/>
      <c r="BAZ281" s="9"/>
      <c r="BBA281" s="9"/>
      <c r="BBB281" s="9"/>
      <c r="BBC281" s="9"/>
      <c r="BBD281" s="9"/>
      <c r="BBE281" s="9"/>
      <c r="BBF281" s="9"/>
      <c r="BBG281" s="9"/>
      <c r="BBH281" s="9"/>
      <c r="BBI281" s="9"/>
      <c r="BBJ281" s="9"/>
      <c r="BBK281" s="9"/>
      <c r="BBL281" s="9"/>
      <c r="BBM281" s="9"/>
      <c r="BBN281" s="9"/>
      <c r="BBO281" s="9"/>
      <c r="BBP281" s="9"/>
      <c r="BBQ281" s="9"/>
      <c r="BBR281" s="9"/>
      <c r="BBS281" s="9"/>
      <c r="BBT281" s="9"/>
      <c r="BBU281" s="9"/>
      <c r="BBV281" s="9"/>
      <c r="BBW281" s="9"/>
      <c r="BBX281" s="9"/>
      <c r="BBY281" s="9"/>
      <c r="BBZ281" s="9"/>
      <c r="BCA281" s="9"/>
      <c r="BCB281" s="9"/>
      <c r="BCC281" s="9"/>
      <c r="BCD281" s="9"/>
      <c r="BCE281" s="9"/>
      <c r="BCF281" s="9"/>
      <c r="BCG281" s="9"/>
      <c r="BCH281" s="9"/>
      <c r="BCI281" s="9"/>
      <c r="BCJ281" s="9"/>
      <c r="BCK281" s="9"/>
      <c r="BCL281" s="9"/>
      <c r="BCM281" s="9"/>
      <c r="BCN281" s="9"/>
      <c r="BCO281" s="9"/>
      <c r="BCP281" s="9"/>
      <c r="BCQ281" s="9"/>
      <c r="BCR281" s="9"/>
      <c r="BCS281" s="9"/>
      <c r="BCT281" s="9"/>
      <c r="BCU281" s="9"/>
      <c r="BCV281" s="9"/>
      <c r="BCW281" s="9"/>
      <c r="BCX281" s="9"/>
      <c r="BCY281" s="9"/>
      <c r="BCZ281" s="9"/>
      <c r="BDA281" s="9"/>
      <c r="BDB281" s="9"/>
      <c r="BDC281" s="9"/>
      <c r="BDD281" s="9"/>
      <c r="BDE281" s="9"/>
      <c r="BDF281" s="9"/>
      <c r="BDG281" s="9"/>
      <c r="BDH281" s="9"/>
      <c r="BDI281" s="9"/>
      <c r="BDJ281" s="9"/>
      <c r="BDK281" s="9"/>
      <c r="BDL281" s="9"/>
      <c r="BDM281" s="9"/>
      <c r="BDN281" s="9"/>
      <c r="BDO281" s="9"/>
      <c r="BDP281" s="9"/>
      <c r="BDQ281" s="9"/>
      <c r="BDR281" s="9"/>
      <c r="BDS281" s="9"/>
      <c r="BDT281" s="9"/>
      <c r="BDU281" s="9"/>
      <c r="BDV281" s="9"/>
      <c r="BDW281" s="9"/>
      <c r="BDX281" s="9"/>
      <c r="BDY281" s="9"/>
      <c r="BDZ281" s="9"/>
      <c r="BEA281" s="9"/>
      <c r="BEB281" s="9"/>
      <c r="BEC281" s="9"/>
      <c r="BED281" s="9"/>
      <c r="BEE281" s="9"/>
      <c r="BEF281" s="9"/>
      <c r="BEG281" s="9"/>
      <c r="BEH281" s="9"/>
      <c r="BEI281" s="9"/>
      <c r="BEJ281" s="9"/>
      <c r="BEK281" s="9"/>
      <c r="BEL281" s="9"/>
      <c r="BEM281" s="9"/>
      <c r="BEN281" s="9"/>
      <c r="BEO281" s="9"/>
      <c r="BEP281" s="9"/>
      <c r="BEQ281" s="9"/>
      <c r="BER281" s="9"/>
      <c r="BES281" s="9"/>
      <c r="BET281" s="9"/>
      <c r="BEU281" s="9"/>
      <c r="BEV281" s="9"/>
      <c r="BEW281" s="9"/>
      <c r="BEX281" s="9"/>
      <c r="BEY281" s="9"/>
      <c r="BEZ281" s="9"/>
      <c r="BFA281" s="9"/>
      <c r="BFB281" s="9"/>
      <c r="BFC281" s="9"/>
      <c r="BFD281" s="9"/>
      <c r="BFE281" s="9"/>
      <c r="BFF281" s="9"/>
      <c r="BFG281" s="9"/>
      <c r="BFH281" s="9"/>
      <c r="BFI281" s="9"/>
      <c r="BFJ281" s="9"/>
      <c r="BFK281" s="9"/>
      <c r="BFL281" s="9"/>
      <c r="BFM281" s="9"/>
      <c r="BFN281" s="9"/>
      <c r="BFO281" s="9"/>
      <c r="BFP281" s="9"/>
      <c r="BFQ281" s="9"/>
      <c r="BFR281" s="9"/>
      <c r="BFS281" s="9"/>
      <c r="BFT281" s="9"/>
      <c r="BFU281" s="9"/>
      <c r="BFV281" s="9"/>
      <c r="BFW281" s="9"/>
      <c r="BFX281" s="9"/>
      <c r="BFY281" s="9"/>
      <c r="BFZ281" s="9"/>
      <c r="BGA281" s="9"/>
      <c r="BGB281" s="9"/>
      <c r="BGC281" s="9"/>
      <c r="BGD281" s="9"/>
      <c r="BGE281" s="9"/>
      <c r="BGF281" s="9"/>
      <c r="BGG281" s="9"/>
      <c r="BGH281" s="9"/>
      <c r="BGI281" s="9"/>
      <c r="BGJ281" s="9"/>
      <c r="BGK281" s="9"/>
      <c r="BGL281" s="9"/>
      <c r="BGM281" s="9"/>
      <c r="BGN281" s="9"/>
      <c r="BGO281" s="9"/>
      <c r="BGP281" s="9"/>
      <c r="BGQ281" s="9"/>
      <c r="BGR281" s="9"/>
      <c r="BGS281" s="9"/>
      <c r="BGT281" s="9"/>
      <c r="BGU281" s="9"/>
      <c r="BGV281" s="9"/>
      <c r="BGW281" s="9"/>
      <c r="BGX281" s="9"/>
      <c r="BGY281" s="9"/>
      <c r="BGZ281" s="9"/>
      <c r="BHA281" s="9"/>
      <c r="BHB281" s="9"/>
      <c r="BHC281" s="9"/>
      <c r="BHD281" s="9"/>
      <c r="BHE281" s="9"/>
      <c r="BHF281" s="9"/>
      <c r="BHG281" s="9"/>
      <c r="BHH281" s="9"/>
      <c r="BHI281" s="9"/>
      <c r="BHJ281" s="9"/>
      <c r="BHK281" s="9"/>
      <c r="BHL281" s="9"/>
      <c r="BHM281" s="9"/>
      <c r="BHN281" s="9"/>
      <c r="BHO281" s="9"/>
      <c r="BHP281" s="9"/>
      <c r="BHQ281" s="9"/>
      <c r="BHR281" s="9"/>
      <c r="BHS281" s="9"/>
      <c r="BHT281" s="9"/>
      <c r="BHU281" s="9"/>
      <c r="BHV281" s="9"/>
      <c r="BHW281" s="9"/>
      <c r="BHX281" s="9"/>
      <c r="BHY281" s="9"/>
      <c r="BHZ281" s="9"/>
      <c r="BIA281" s="9"/>
      <c r="BIB281" s="9"/>
      <c r="BIC281" s="9"/>
      <c r="BID281" s="9"/>
      <c r="BIE281" s="9"/>
      <c r="BIF281" s="9"/>
      <c r="BIG281" s="9"/>
      <c r="BIH281" s="9"/>
      <c r="BII281" s="9"/>
      <c r="BIJ281" s="9"/>
      <c r="BIK281" s="9"/>
      <c r="BIL281" s="9"/>
      <c r="BIM281" s="9"/>
      <c r="BIN281" s="9"/>
      <c r="BIO281" s="9"/>
      <c r="BIP281" s="9"/>
      <c r="BIQ281" s="9"/>
      <c r="BIR281" s="9"/>
      <c r="BIS281" s="9"/>
      <c r="BIT281" s="9"/>
      <c r="BIU281" s="9"/>
      <c r="BIV281" s="9"/>
      <c r="BIW281" s="9"/>
      <c r="BIX281" s="9"/>
      <c r="BIY281" s="9"/>
      <c r="BIZ281" s="9"/>
      <c r="BJA281" s="9"/>
      <c r="BJB281" s="9"/>
      <c r="BJC281" s="9"/>
      <c r="BJD281" s="9"/>
      <c r="BJE281" s="9"/>
      <c r="BJF281" s="9"/>
      <c r="BJG281" s="9"/>
      <c r="BJH281" s="9"/>
      <c r="BJI281" s="9"/>
      <c r="BJJ281" s="9"/>
      <c r="BJK281" s="9"/>
      <c r="BJL281" s="9"/>
      <c r="BJM281" s="9"/>
      <c r="BJN281" s="9"/>
      <c r="BJO281" s="9"/>
      <c r="BJP281" s="9"/>
      <c r="BJQ281" s="9"/>
      <c r="BJR281" s="9"/>
      <c r="BJS281" s="9"/>
      <c r="BJT281" s="9"/>
      <c r="BJU281" s="9"/>
      <c r="BJV281" s="9"/>
      <c r="BJW281" s="9"/>
      <c r="BJX281" s="9"/>
      <c r="BJY281" s="9"/>
      <c r="BJZ281" s="9"/>
      <c r="BKA281" s="9"/>
      <c r="BKB281" s="9"/>
      <c r="BKC281" s="9"/>
      <c r="BKD281" s="9"/>
      <c r="BKE281" s="9"/>
      <c r="BKF281" s="9"/>
      <c r="BKG281" s="9"/>
      <c r="BKH281" s="9"/>
      <c r="BKI281" s="9"/>
      <c r="BKJ281" s="9"/>
      <c r="BKK281" s="9"/>
      <c r="BKL281" s="9"/>
      <c r="BKM281" s="9"/>
      <c r="BKN281" s="9"/>
      <c r="BKO281" s="9"/>
      <c r="BKP281" s="9"/>
      <c r="BKQ281" s="9"/>
      <c r="BKR281" s="9"/>
      <c r="BKS281" s="9"/>
      <c r="BKT281" s="9"/>
      <c r="BKU281" s="9"/>
      <c r="BKV281" s="9"/>
      <c r="BKW281" s="9"/>
      <c r="BKX281" s="9"/>
      <c r="BKY281" s="9"/>
      <c r="BKZ281" s="9"/>
      <c r="BLA281" s="9"/>
      <c r="BLB281" s="9"/>
      <c r="BLC281" s="9"/>
      <c r="BLD281" s="9"/>
      <c r="BLE281" s="9"/>
      <c r="BLF281" s="9"/>
      <c r="BLG281" s="9"/>
      <c r="BLH281" s="9"/>
      <c r="BLI281" s="9"/>
      <c r="BLJ281" s="9"/>
      <c r="BLK281" s="9"/>
      <c r="BLL281" s="9"/>
      <c r="BLM281" s="9"/>
      <c r="BLN281" s="9"/>
      <c r="BLO281" s="9"/>
      <c r="BLP281" s="9"/>
      <c r="BLQ281" s="9"/>
      <c r="BLR281" s="9"/>
      <c r="BLS281" s="9"/>
      <c r="BLT281" s="9"/>
      <c r="BLU281" s="9"/>
      <c r="BLV281" s="9"/>
      <c r="BLW281" s="9"/>
      <c r="BLX281" s="9"/>
      <c r="BLY281" s="9"/>
      <c r="BLZ281" s="9"/>
      <c r="BMA281" s="9"/>
      <c r="BMB281" s="9"/>
      <c r="BMC281" s="9"/>
      <c r="BMD281" s="9"/>
      <c r="BME281" s="9"/>
      <c r="BMF281" s="9"/>
      <c r="BMG281" s="9"/>
      <c r="BMH281" s="9"/>
      <c r="BMI281" s="9"/>
      <c r="BMJ281" s="9"/>
      <c r="BMK281" s="9"/>
      <c r="BML281" s="9"/>
      <c r="BMM281" s="9"/>
      <c r="BMN281" s="9"/>
      <c r="BMO281" s="9"/>
      <c r="BMP281" s="9"/>
      <c r="BMQ281" s="9"/>
      <c r="BMR281" s="9"/>
      <c r="BMS281" s="9"/>
      <c r="BMT281" s="9"/>
      <c r="BMU281" s="9"/>
      <c r="BMV281" s="9"/>
      <c r="BMW281" s="9"/>
      <c r="BMX281" s="9"/>
      <c r="BMY281" s="9"/>
      <c r="BMZ281" s="9"/>
      <c r="BNA281" s="9"/>
      <c r="BNB281" s="9"/>
      <c r="BNC281" s="9"/>
      <c r="BND281" s="9"/>
      <c r="BNE281" s="9"/>
      <c r="BNF281" s="9"/>
      <c r="BNG281" s="9"/>
      <c r="BNH281" s="9"/>
      <c r="BNI281" s="9"/>
      <c r="BNJ281" s="9"/>
      <c r="BNK281" s="9"/>
      <c r="BNL281" s="9"/>
      <c r="BNM281" s="9"/>
      <c r="BNN281" s="9"/>
      <c r="BNO281" s="9"/>
      <c r="BNP281" s="9"/>
      <c r="BNQ281" s="9"/>
      <c r="BNR281" s="9"/>
      <c r="BNS281" s="9"/>
      <c r="BNT281" s="9"/>
      <c r="BNU281" s="9"/>
      <c r="BNV281" s="9"/>
      <c r="BNW281" s="9"/>
      <c r="BNX281" s="9"/>
      <c r="BNY281" s="9"/>
      <c r="BNZ281" s="9"/>
      <c r="BOA281" s="9"/>
      <c r="BOB281" s="9"/>
      <c r="BOC281" s="9"/>
      <c r="BOD281" s="9"/>
      <c r="BOE281" s="9"/>
      <c r="BOF281" s="9"/>
      <c r="BOG281" s="9"/>
      <c r="BOH281" s="9"/>
      <c r="BOI281" s="9"/>
      <c r="BOJ281" s="9"/>
      <c r="BOK281" s="9"/>
      <c r="BOL281" s="9"/>
      <c r="BOM281" s="9"/>
      <c r="BON281" s="9"/>
      <c r="BOO281" s="9"/>
      <c r="BOP281" s="9"/>
      <c r="BOQ281" s="9"/>
      <c r="BOR281" s="9"/>
      <c r="BOS281" s="9"/>
      <c r="BOT281" s="9"/>
      <c r="BOU281" s="9"/>
      <c r="BOV281" s="9"/>
      <c r="BOW281" s="9"/>
      <c r="BOX281" s="9"/>
      <c r="BOY281" s="9"/>
      <c r="BOZ281" s="9"/>
      <c r="BPA281" s="9"/>
      <c r="BPB281" s="9"/>
      <c r="BPC281" s="9"/>
      <c r="BPD281" s="9"/>
      <c r="BPE281" s="9"/>
      <c r="BPF281" s="9"/>
      <c r="BPG281" s="9"/>
      <c r="BPH281" s="9"/>
      <c r="BPI281" s="9"/>
      <c r="BPJ281" s="9"/>
      <c r="BPK281" s="9"/>
      <c r="BPL281" s="9"/>
      <c r="BPM281" s="9"/>
      <c r="BPN281" s="9"/>
      <c r="BPO281" s="9"/>
      <c r="BPP281" s="9"/>
      <c r="BPQ281" s="9"/>
      <c r="BPR281" s="9"/>
      <c r="BPS281" s="9"/>
      <c r="BPT281" s="9"/>
      <c r="BPU281" s="9"/>
      <c r="BPV281" s="9"/>
      <c r="BPW281" s="9"/>
      <c r="BPX281" s="9"/>
      <c r="BPY281" s="9"/>
      <c r="BPZ281" s="9"/>
      <c r="BQA281" s="9"/>
      <c r="BQB281" s="9"/>
      <c r="BQC281" s="9"/>
      <c r="BQD281" s="9"/>
      <c r="BQE281" s="9"/>
      <c r="BQF281" s="9"/>
      <c r="BQG281" s="9"/>
      <c r="BQH281" s="9"/>
      <c r="BQI281" s="9"/>
      <c r="BQJ281" s="9"/>
      <c r="BQK281" s="9"/>
      <c r="BQL281" s="9"/>
      <c r="BQM281" s="9"/>
      <c r="BQN281" s="9"/>
      <c r="BQO281" s="9"/>
      <c r="BQP281" s="9"/>
      <c r="BQQ281" s="9"/>
      <c r="BQR281" s="9"/>
      <c r="BQS281" s="9"/>
      <c r="BQT281" s="9"/>
      <c r="BQU281" s="9"/>
      <c r="BQV281" s="9"/>
      <c r="BQW281" s="9"/>
      <c r="BQX281" s="9"/>
      <c r="BQY281" s="9"/>
      <c r="BQZ281" s="9"/>
      <c r="BRA281" s="9"/>
      <c r="BRB281" s="9"/>
      <c r="BRC281" s="9"/>
      <c r="BRD281" s="9"/>
      <c r="BRE281" s="9"/>
      <c r="BRF281" s="9"/>
      <c r="BRG281" s="9"/>
      <c r="BRH281" s="9"/>
      <c r="BRI281" s="9"/>
      <c r="BRJ281" s="9"/>
      <c r="BRK281" s="9"/>
      <c r="BRL281" s="9"/>
      <c r="BRM281" s="9"/>
      <c r="BRN281" s="9"/>
      <c r="BRO281" s="9"/>
      <c r="BRP281" s="9"/>
      <c r="BRQ281" s="9"/>
      <c r="BRR281" s="9"/>
      <c r="BRS281" s="9"/>
      <c r="BRT281" s="9"/>
      <c r="BRU281" s="9"/>
      <c r="BRV281" s="9"/>
      <c r="BRW281" s="9"/>
      <c r="BRX281" s="9"/>
      <c r="BRY281" s="9"/>
      <c r="BRZ281" s="9"/>
      <c r="BSA281" s="9"/>
      <c r="BSB281" s="9"/>
      <c r="BSC281" s="9"/>
      <c r="BSD281" s="9"/>
      <c r="BSE281" s="9"/>
      <c r="BSF281" s="9"/>
      <c r="BSG281" s="9"/>
      <c r="BSH281" s="9"/>
      <c r="BSI281" s="9"/>
      <c r="BSJ281" s="9"/>
      <c r="BSK281" s="9"/>
      <c r="BSL281" s="9"/>
      <c r="BSM281" s="9"/>
      <c r="BSN281" s="9"/>
      <c r="BSO281" s="9"/>
      <c r="BSP281" s="9"/>
      <c r="BSQ281" s="9"/>
      <c r="BSR281" s="9"/>
      <c r="BSS281" s="9"/>
      <c r="BST281" s="9"/>
      <c r="BSU281" s="9"/>
      <c r="BSV281" s="9"/>
      <c r="BSW281" s="9"/>
      <c r="BSX281" s="9"/>
      <c r="BSY281" s="9"/>
      <c r="BSZ281" s="9"/>
      <c r="BTA281" s="9"/>
      <c r="BTB281" s="9"/>
      <c r="BTC281" s="9"/>
      <c r="BTD281" s="9"/>
      <c r="BTE281" s="9"/>
      <c r="BTF281" s="9"/>
      <c r="BTG281" s="9"/>
      <c r="BTH281" s="9"/>
      <c r="BTI281" s="9"/>
      <c r="BTJ281" s="9"/>
      <c r="BTK281" s="9"/>
      <c r="BTL281" s="9"/>
      <c r="BTM281" s="9"/>
      <c r="BTN281" s="9"/>
      <c r="BTO281" s="9"/>
      <c r="BTP281" s="9"/>
      <c r="BTQ281" s="9"/>
      <c r="BTR281" s="9"/>
      <c r="BTS281" s="9"/>
      <c r="BTT281" s="9"/>
      <c r="BTU281" s="9"/>
      <c r="BTV281" s="9"/>
      <c r="BTW281" s="9"/>
      <c r="BTX281" s="9"/>
      <c r="BTY281" s="9"/>
      <c r="BTZ281" s="9"/>
      <c r="BUA281" s="9"/>
      <c r="BUB281" s="9"/>
      <c r="BUC281" s="9"/>
      <c r="BUD281" s="9"/>
      <c r="BUE281" s="9"/>
      <c r="BUF281" s="9"/>
      <c r="BUG281" s="9"/>
      <c r="BUH281" s="9"/>
      <c r="BUI281" s="9"/>
      <c r="BUJ281" s="9"/>
      <c r="BUK281" s="9"/>
      <c r="BUL281" s="9"/>
      <c r="BUM281" s="9"/>
      <c r="BUN281" s="9"/>
      <c r="BUO281" s="9"/>
      <c r="BUP281" s="9"/>
      <c r="BUQ281" s="9"/>
      <c r="BUR281" s="9"/>
      <c r="BUS281" s="9"/>
      <c r="BUT281" s="9"/>
      <c r="BUU281" s="9"/>
      <c r="BUV281" s="9"/>
      <c r="BUW281" s="9"/>
      <c r="BUX281" s="9"/>
      <c r="BUY281" s="9"/>
      <c r="BUZ281" s="9"/>
      <c r="BVA281" s="9"/>
      <c r="BVB281" s="9"/>
      <c r="BVC281" s="9"/>
      <c r="BVD281" s="9"/>
      <c r="BVE281" s="9"/>
      <c r="BVF281" s="9"/>
      <c r="BVG281" s="9"/>
      <c r="BVH281" s="9"/>
      <c r="BVI281" s="9"/>
      <c r="BVJ281" s="9"/>
      <c r="BVK281" s="9"/>
      <c r="BVL281" s="9"/>
      <c r="BVM281" s="9"/>
      <c r="BVN281" s="9"/>
      <c r="BVO281" s="9"/>
      <c r="BVP281" s="9"/>
      <c r="BVQ281" s="9"/>
      <c r="BVR281" s="9"/>
      <c r="BVS281" s="9"/>
      <c r="BVT281" s="9"/>
      <c r="BVU281" s="9"/>
      <c r="BVV281" s="9"/>
      <c r="BVW281" s="9"/>
      <c r="BVX281" s="9"/>
      <c r="BVY281" s="9"/>
      <c r="BVZ281" s="9"/>
      <c r="BWA281" s="9"/>
      <c r="BWB281" s="9"/>
      <c r="BWC281" s="9"/>
      <c r="BWD281" s="9"/>
      <c r="BWE281" s="9"/>
      <c r="BWF281" s="9"/>
      <c r="BWG281" s="9"/>
      <c r="BWH281" s="9"/>
      <c r="BWI281" s="9"/>
      <c r="BWJ281" s="9"/>
      <c r="BWK281" s="9"/>
      <c r="BWL281" s="9"/>
      <c r="BWM281" s="9"/>
      <c r="BWN281" s="9"/>
      <c r="BWO281" s="9"/>
      <c r="BWP281" s="9"/>
      <c r="BWQ281" s="9"/>
      <c r="BWR281" s="9"/>
      <c r="BWS281" s="9"/>
      <c r="BWT281" s="9"/>
      <c r="BWU281" s="9"/>
      <c r="BWV281" s="9"/>
      <c r="BWW281" s="9"/>
      <c r="BWX281" s="9"/>
      <c r="BWY281" s="9"/>
      <c r="BWZ281" s="9"/>
      <c r="BXA281" s="9"/>
      <c r="BXB281" s="9"/>
      <c r="BXC281" s="9"/>
      <c r="BXD281" s="9"/>
    </row>
    <row r="282" ht="14.25" customHeight="1">
      <c r="A282" s="9">
        <v>8.0</v>
      </c>
      <c r="B282" s="9" t="s">
        <v>11947</v>
      </c>
      <c r="C282" s="9" t="s">
        <v>11948</v>
      </c>
      <c r="D282" s="9" t="s">
        <v>11948</v>
      </c>
      <c r="E282" s="9"/>
      <c r="F282" s="9">
        <v>5.0</v>
      </c>
      <c r="G282" s="9" t="s">
        <v>14227</v>
      </c>
      <c r="H282" s="9"/>
      <c r="I282" s="9"/>
      <c r="J282" s="9"/>
      <c r="K282" s="9">
        <v>1.0</v>
      </c>
      <c r="L282" s="9">
        <v>3.0</v>
      </c>
      <c r="M282" s="9">
        <v>1.0</v>
      </c>
      <c r="N282" s="9"/>
      <c r="O282" s="9"/>
      <c r="P282" s="9">
        <v>0.0</v>
      </c>
      <c r="Q282" s="9" t="s">
        <v>14228</v>
      </c>
      <c r="R282" s="9"/>
      <c r="S282" s="9" t="s">
        <v>3696</v>
      </c>
      <c r="T282" s="9" t="s">
        <v>3694</v>
      </c>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c r="DM282" s="9"/>
      <c r="DN282" s="9"/>
      <c r="DO282" s="9"/>
      <c r="DP282" s="9"/>
      <c r="DQ282" s="9"/>
      <c r="DR282" s="9"/>
      <c r="DS282" s="9"/>
      <c r="DT282" s="9"/>
      <c r="DU282" s="9"/>
      <c r="DV282" s="9"/>
      <c r="DW282" s="9"/>
      <c r="DX282" s="9"/>
      <c r="DY282" s="9"/>
      <c r="DZ282" s="9"/>
      <c r="EA282" s="9"/>
      <c r="EB282" s="9"/>
      <c r="EC282" s="9"/>
      <c r="ED282" s="9"/>
      <c r="EE282" s="9"/>
      <c r="EF282" s="9"/>
      <c r="EG282" s="9"/>
      <c r="EH282" s="9"/>
      <c r="EI282" s="9"/>
      <c r="EJ282" s="9"/>
      <c r="EK282" s="9"/>
      <c r="EL282" s="9"/>
      <c r="EM282" s="9"/>
      <c r="EN282" s="9"/>
      <c r="EO282" s="9"/>
      <c r="EP282" s="9"/>
      <c r="EQ282" s="9"/>
      <c r="ER282" s="9"/>
      <c r="ES282" s="9"/>
      <c r="ET282" s="9"/>
      <c r="EU282" s="9"/>
      <c r="EV282" s="9"/>
      <c r="EW282" s="9"/>
      <c r="EX282" s="9"/>
      <c r="EY282" s="9"/>
      <c r="EZ282" s="9"/>
      <c r="FA282" s="9"/>
      <c r="FB282" s="9"/>
      <c r="FC282" s="9"/>
      <c r="FD282" s="9"/>
      <c r="FE282" s="9"/>
      <c r="FF282" s="9"/>
      <c r="FG282" s="9"/>
      <c r="FH282" s="9"/>
      <c r="FI282" s="9"/>
      <c r="FJ282" s="9"/>
      <c r="FK282" s="9"/>
      <c r="FL282" s="9"/>
      <c r="FM282" s="9"/>
      <c r="FN282" s="9"/>
      <c r="FO282" s="9"/>
      <c r="FP282" s="9"/>
      <c r="FQ282" s="9"/>
      <c r="FR282" s="9"/>
      <c r="FS282" s="9"/>
      <c r="FT282" s="9"/>
      <c r="FU282" s="9"/>
      <c r="FV282" s="9"/>
      <c r="FW282" s="9"/>
      <c r="FX282" s="9"/>
      <c r="FY282" s="9"/>
      <c r="FZ282" s="9"/>
      <c r="GA282" s="9"/>
      <c r="GB282" s="9"/>
      <c r="GC282" s="9"/>
      <c r="GD282" s="9"/>
      <c r="GE282" s="9"/>
      <c r="GF282" s="9"/>
      <c r="GG282" s="9"/>
      <c r="GH282" s="9"/>
      <c r="GI282" s="9"/>
      <c r="GJ282" s="9"/>
      <c r="GK282" s="9"/>
      <c r="GL282" s="9"/>
      <c r="GM282" s="9"/>
      <c r="GN282" s="9"/>
      <c r="GO282" s="9"/>
      <c r="GP282" s="9"/>
      <c r="GQ282" s="9"/>
      <c r="GR282" s="9"/>
      <c r="GS282" s="9"/>
      <c r="GT282" s="9"/>
      <c r="GU282" s="9"/>
      <c r="GV282" s="9"/>
      <c r="GW282" s="9"/>
      <c r="GX282" s="9"/>
      <c r="GY282" s="9"/>
      <c r="GZ282" s="9"/>
      <c r="HA282" s="9"/>
      <c r="HB282" s="9"/>
      <c r="HC282" s="9"/>
      <c r="HD282" s="9"/>
      <c r="HE282" s="9"/>
      <c r="HF282" s="9"/>
      <c r="HG282" s="9"/>
      <c r="HH282" s="9"/>
      <c r="HI282" s="9"/>
      <c r="HJ282" s="9"/>
      <c r="HK282" s="9"/>
      <c r="HL282" s="9"/>
      <c r="HM282" s="9"/>
      <c r="HN282" s="9"/>
      <c r="HO282" s="9"/>
      <c r="HP282" s="9"/>
      <c r="HQ282" s="9"/>
      <c r="HR282" s="9"/>
      <c r="HS282" s="9"/>
      <c r="HT282" s="9"/>
      <c r="HU282" s="9"/>
      <c r="HV282" s="9"/>
      <c r="HW282" s="9"/>
      <c r="HX282" s="9"/>
      <c r="HY282" s="9"/>
      <c r="HZ282" s="9"/>
      <c r="IA282" s="9"/>
      <c r="IB282" s="9"/>
      <c r="IC282" s="9"/>
      <c r="ID282" s="9"/>
      <c r="IE282" s="9"/>
      <c r="IF282" s="9"/>
      <c r="IG282" s="9"/>
      <c r="IH282" s="9"/>
      <c r="II282" s="9"/>
      <c r="IJ282" s="9"/>
      <c r="IK282" s="9"/>
      <c r="IL282" s="9"/>
      <c r="IM282" s="9"/>
      <c r="IN282" s="9"/>
      <c r="IO282" s="9"/>
      <c r="IP282" s="9"/>
      <c r="IQ282" s="9"/>
      <c r="IR282" s="9"/>
      <c r="IS282" s="9"/>
      <c r="IT282" s="9"/>
      <c r="IU282" s="9"/>
      <c r="IV282" s="9"/>
      <c r="IW282" s="9"/>
      <c r="IX282" s="9"/>
      <c r="IY282" s="9"/>
      <c r="IZ282" s="9"/>
      <c r="JA282" s="9"/>
      <c r="JB282" s="9"/>
      <c r="JC282" s="9"/>
      <c r="JD282" s="9"/>
      <c r="JE282" s="9"/>
      <c r="JF282" s="9"/>
      <c r="JG282" s="9"/>
      <c r="JH282" s="9"/>
      <c r="JI282" s="9"/>
      <c r="JJ282" s="9"/>
      <c r="JK282" s="9"/>
      <c r="JL282" s="9"/>
      <c r="JM282" s="9"/>
      <c r="JN282" s="9"/>
      <c r="JO282" s="9"/>
      <c r="JP282" s="9"/>
      <c r="JQ282" s="9"/>
      <c r="JR282" s="9"/>
      <c r="JS282" s="9"/>
      <c r="JT282" s="9"/>
      <c r="JU282" s="9"/>
      <c r="JV282" s="9"/>
      <c r="JW282" s="9"/>
      <c r="JX282" s="9"/>
      <c r="JY282" s="9"/>
      <c r="JZ282" s="9"/>
      <c r="KA282" s="9"/>
      <c r="KB282" s="9"/>
      <c r="KC282" s="9"/>
      <c r="KD282" s="9"/>
      <c r="KE282" s="9"/>
      <c r="KF282" s="9"/>
      <c r="KG282" s="9"/>
      <c r="KH282" s="9"/>
      <c r="KI282" s="9"/>
      <c r="KJ282" s="9"/>
      <c r="KK282" s="9"/>
      <c r="KL282" s="9"/>
      <c r="KM282" s="9"/>
      <c r="KN282" s="9"/>
      <c r="KO282" s="9"/>
      <c r="KP282" s="9"/>
      <c r="KQ282" s="9"/>
      <c r="KR282" s="9"/>
      <c r="KS282" s="9"/>
      <c r="KT282" s="9"/>
      <c r="KU282" s="9"/>
      <c r="KV282" s="9"/>
      <c r="KW282" s="9"/>
      <c r="KX282" s="9"/>
      <c r="KY282" s="9"/>
      <c r="KZ282" s="9"/>
      <c r="LA282" s="9"/>
      <c r="LB282" s="9"/>
      <c r="LC282" s="9"/>
      <c r="LD282" s="9"/>
      <c r="LE282" s="9"/>
      <c r="LF282" s="9"/>
      <c r="LG282" s="9"/>
      <c r="LH282" s="9"/>
      <c r="LI282" s="9"/>
      <c r="LJ282" s="9"/>
      <c r="LK282" s="9"/>
      <c r="LL282" s="9"/>
      <c r="LM282" s="9"/>
      <c r="LN282" s="9"/>
      <c r="LO282" s="9"/>
      <c r="LP282" s="9"/>
      <c r="LQ282" s="9"/>
      <c r="LR282" s="9"/>
      <c r="LS282" s="9"/>
      <c r="LT282" s="9"/>
      <c r="LU282" s="9"/>
      <c r="LV282" s="9"/>
      <c r="LW282" s="9"/>
      <c r="LX282" s="9"/>
      <c r="LY282" s="9"/>
      <c r="LZ282" s="9"/>
      <c r="MA282" s="9"/>
      <c r="MB282" s="9"/>
      <c r="MC282" s="9"/>
      <c r="MD282" s="9"/>
      <c r="ME282" s="9"/>
      <c r="MF282" s="9"/>
      <c r="MG282" s="9"/>
      <c r="MH282" s="9"/>
      <c r="MI282" s="9"/>
      <c r="MJ282" s="9"/>
      <c r="MK282" s="9"/>
      <c r="ML282" s="9"/>
      <c r="MM282" s="9"/>
      <c r="MN282" s="9"/>
      <c r="MO282" s="9"/>
      <c r="MP282" s="9"/>
      <c r="MQ282" s="9"/>
      <c r="MR282" s="9"/>
      <c r="MS282" s="9"/>
      <c r="MT282" s="9"/>
      <c r="MU282" s="9"/>
      <c r="MV282" s="9"/>
      <c r="MW282" s="9"/>
      <c r="MX282" s="9"/>
      <c r="MY282" s="9"/>
      <c r="MZ282" s="9"/>
      <c r="NA282" s="9"/>
      <c r="NB282" s="9"/>
      <c r="NC282" s="9"/>
      <c r="ND282" s="9"/>
      <c r="NE282" s="9"/>
      <c r="NF282" s="9"/>
      <c r="NG282" s="9"/>
      <c r="NH282" s="9"/>
      <c r="NI282" s="9"/>
      <c r="NJ282" s="9"/>
      <c r="NK282" s="9"/>
      <c r="NL282" s="9"/>
      <c r="NM282" s="9"/>
      <c r="NN282" s="9"/>
      <c r="NO282" s="9"/>
      <c r="NP282" s="9"/>
      <c r="NQ282" s="9"/>
      <c r="NR282" s="9"/>
      <c r="NS282" s="9"/>
      <c r="NT282" s="9"/>
      <c r="NU282" s="9"/>
      <c r="NV282" s="9"/>
      <c r="NW282" s="9"/>
      <c r="NX282" s="9"/>
      <c r="NY282" s="9"/>
      <c r="NZ282" s="9"/>
      <c r="OA282" s="9"/>
      <c r="OB282" s="9"/>
      <c r="OC282" s="9"/>
      <c r="OD282" s="9"/>
      <c r="OE282" s="9"/>
      <c r="OF282" s="9"/>
      <c r="OG282" s="9"/>
      <c r="OH282" s="9"/>
      <c r="OI282" s="9"/>
      <c r="OJ282" s="9"/>
      <c r="OK282" s="9"/>
      <c r="OL282" s="9"/>
      <c r="OM282" s="9"/>
      <c r="ON282" s="9"/>
      <c r="OO282" s="9"/>
      <c r="OP282" s="9"/>
      <c r="OQ282" s="9"/>
      <c r="OR282" s="9"/>
      <c r="OS282" s="9"/>
      <c r="OT282" s="9"/>
      <c r="OU282" s="9"/>
      <c r="OV282" s="9"/>
      <c r="OW282" s="9"/>
      <c r="OX282" s="9"/>
      <c r="OY282" s="9"/>
      <c r="OZ282" s="9"/>
      <c r="PA282" s="9"/>
      <c r="PB282" s="9"/>
      <c r="PC282" s="9"/>
      <c r="PD282" s="9"/>
      <c r="PE282" s="9"/>
      <c r="PF282" s="9"/>
      <c r="PG282" s="9"/>
      <c r="PH282" s="9"/>
      <c r="PI282" s="9"/>
      <c r="PJ282" s="9"/>
      <c r="PK282" s="9"/>
      <c r="PL282" s="9"/>
      <c r="PM282" s="9"/>
      <c r="PN282" s="9"/>
      <c r="PO282" s="9"/>
      <c r="PP282" s="9"/>
      <c r="PQ282" s="9"/>
      <c r="PR282" s="9"/>
      <c r="PS282" s="9"/>
      <c r="PT282" s="9"/>
      <c r="PU282" s="9"/>
      <c r="PV282" s="9"/>
      <c r="PW282" s="9"/>
      <c r="PX282" s="9"/>
      <c r="PY282" s="9"/>
      <c r="PZ282" s="9"/>
      <c r="QA282" s="9"/>
      <c r="QB282" s="9"/>
      <c r="QC282" s="9"/>
      <c r="QD282" s="9"/>
      <c r="QE282" s="9"/>
      <c r="QF282" s="9"/>
      <c r="QG282" s="9"/>
      <c r="QH282" s="9"/>
      <c r="QI282" s="9"/>
      <c r="QJ282" s="9"/>
      <c r="QK282" s="9"/>
      <c r="QL282" s="9"/>
      <c r="QM282" s="9"/>
      <c r="QN282" s="9"/>
      <c r="QO282" s="9"/>
      <c r="QP282" s="9"/>
      <c r="QQ282" s="9"/>
      <c r="QR282" s="9"/>
      <c r="QS282" s="9"/>
      <c r="QT282" s="9"/>
      <c r="QU282" s="9"/>
      <c r="QV282" s="9"/>
      <c r="QW282" s="9"/>
      <c r="QX282" s="9"/>
      <c r="QY282" s="9"/>
      <c r="QZ282" s="9"/>
      <c r="RA282" s="9"/>
      <c r="RB282" s="9"/>
      <c r="RC282" s="9"/>
      <c r="RD282" s="9"/>
      <c r="RE282" s="9"/>
      <c r="RF282" s="9"/>
      <c r="RG282" s="9"/>
      <c r="RH282" s="9"/>
      <c r="RI282" s="9"/>
      <c r="RJ282" s="9"/>
      <c r="RK282" s="9"/>
      <c r="RL282" s="9"/>
      <c r="RM282" s="9"/>
      <c r="RN282" s="9"/>
      <c r="RO282" s="9"/>
      <c r="RP282" s="9"/>
      <c r="RQ282" s="9"/>
      <c r="RR282" s="9"/>
      <c r="RS282" s="9"/>
      <c r="RT282" s="9"/>
      <c r="RU282" s="9"/>
      <c r="RV282" s="9"/>
      <c r="RW282" s="9"/>
      <c r="RX282" s="9"/>
      <c r="RY282" s="9"/>
      <c r="RZ282" s="9"/>
      <c r="SA282" s="9"/>
      <c r="SB282" s="9"/>
      <c r="SC282" s="9"/>
      <c r="SD282" s="9"/>
      <c r="SE282" s="9"/>
      <c r="SF282" s="9"/>
      <c r="SG282" s="9"/>
      <c r="SH282" s="9"/>
      <c r="SI282" s="9"/>
      <c r="SJ282" s="9"/>
      <c r="SK282" s="9"/>
      <c r="SL282" s="9"/>
      <c r="SM282" s="9"/>
      <c r="SN282" s="9"/>
      <c r="SO282" s="9"/>
      <c r="SP282" s="9"/>
      <c r="SQ282" s="9"/>
      <c r="SR282" s="9"/>
      <c r="SS282" s="9"/>
      <c r="ST282" s="9"/>
      <c r="SU282" s="9"/>
      <c r="SV282" s="9"/>
      <c r="SW282" s="9"/>
      <c r="SX282" s="9"/>
      <c r="SY282" s="9"/>
      <c r="SZ282" s="9"/>
      <c r="TA282" s="9"/>
      <c r="TB282" s="9"/>
      <c r="TC282" s="9"/>
      <c r="TD282" s="9"/>
      <c r="TE282" s="9"/>
      <c r="TF282" s="9"/>
      <c r="TG282" s="9"/>
      <c r="TH282" s="9"/>
      <c r="TI282" s="9"/>
      <c r="TJ282" s="9"/>
      <c r="TK282" s="9"/>
      <c r="TL282" s="9"/>
      <c r="TM282" s="9"/>
      <c r="TN282" s="9"/>
      <c r="TO282" s="9"/>
      <c r="ANB282" s="9"/>
      <c r="ANC282" s="9"/>
      <c r="AND282" s="9"/>
      <c r="ANE282" s="9"/>
      <c r="ANF282" s="9"/>
      <c r="ANG282" s="9"/>
      <c r="ANH282" s="9"/>
      <c r="ANI282" s="9"/>
      <c r="ANJ282" s="9"/>
      <c r="ANK282" s="9"/>
      <c r="ANL282" s="9"/>
      <c r="ANM282" s="9"/>
      <c r="ANN282" s="9"/>
      <c r="ANO282" s="9"/>
      <c r="ANP282" s="9"/>
      <c r="ANQ282" s="9"/>
      <c r="ANR282" s="9"/>
      <c r="ANS282" s="9"/>
      <c r="ANT282" s="9"/>
      <c r="ANU282" s="9"/>
      <c r="ANV282" s="9"/>
      <c r="ANW282" s="9"/>
      <c r="ANX282" s="9"/>
      <c r="ANY282" s="9"/>
      <c r="ANZ282" s="9"/>
      <c r="AOA282" s="9"/>
      <c r="AOB282" s="9"/>
      <c r="AOC282" s="9"/>
      <c r="AOD282" s="9"/>
      <c r="AOE282" s="9"/>
      <c r="AOF282" s="9"/>
      <c r="AOG282" s="9"/>
      <c r="AOH282" s="9"/>
      <c r="AOI282" s="9"/>
      <c r="AOJ282" s="9"/>
      <c r="AOK282" s="9"/>
      <c r="AOL282" s="9"/>
      <c r="AOM282" s="9"/>
      <c r="AON282" s="9"/>
      <c r="AOO282" s="9"/>
      <c r="AOP282" s="9"/>
      <c r="AOQ282" s="9"/>
      <c r="AOR282" s="9"/>
      <c r="AOS282" s="9"/>
      <c r="AOT282" s="9"/>
      <c r="AOU282" s="9"/>
      <c r="AOV282" s="9"/>
      <c r="AOW282" s="9"/>
      <c r="AOX282" s="9"/>
      <c r="AOY282" s="9"/>
      <c r="AOZ282" s="9"/>
      <c r="APA282" s="9"/>
      <c r="APB282" s="9"/>
      <c r="APC282" s="9"/>
      <c r="APD282" s="9"/>
      <c r="APE282" s="9"/>
      <c r="APF282" s="9"/>
      <c r="APG282" s="9"/>
      <c r="APH282" s="9"/>
      <c r="API282" s="9"/>
      <c r="APJ282" s="9"/>
      <c r="APK282" s="9"/>
      <c r="APL282" s="9"/>
      <c r="APM282" s="9"/>
      <c r="APN282" s="9"/>
      <c r="APO282" s="9"/>
      <c r="APP282" s="9"/>
      <c r="APQ282" s="9"/>
      <c r="APR282" s="9"/>
      <c r="APS282" s="9"/>
      <c r="APT282" s="9"/>
      <c r="APU282" s="9"/>
      <c r="APV282" s="9"/>
      <c r="APW282" s="9"/>
      <c r="APX282" s="9"/>
      <c r="APY282" s="9"/>
      <c r="APZ282" s="9"/>
      <c r="AQA282" s="9"/>
      <c r="AQB282" s="9"/>
      <c r="AQC282" s="9"/>
      <c r="AQD282" s="9"/>
      <c r="AQE282" s="9"/>
      <c r="AQF282" s="9"/>
      <c r="AQG282" s="9"/>
      <c r="AQH282" s="9"/>
      <c r="AQI282" s="9"/>
      <c r="AQJ282" s="9"/>
      <c r="AQK282" s="9"/>
      <c r="AQL282" s="9"/>
      <c r="AQM282" s="9"/>
      <c r="AQN282" s="9"/>
      <c r="AQO282" s="9"/>
      <c r="AQP282" s="9"/>
      <c r="AQQ282" s="9"/>
      <c r="AQR282" s="9"/>
      <c r="AQS282" s="9"/>
      <c r="AQT282" s="9"/>
      <c r="AQU282" s="9"/>
      <c r="AQV282" s="9"/>
      <c r="AQW282" s="9"/>
      <c r="AQX282" s="9"/>
      <c r="AQY282" s="9"/>
      <c r="AQZ282" s="9"/>
      <c r="ARA282" s="9"/>
      <c r="ARB282" s="9"/>
      <c r="ARC282" s="9"/>
      <c r="ARD282" s="9"/>
      <c r="ARE282" s="9"/>
      <c r="ARF282" s="9"/>
      <c r="ARG282" s="9"/>
      <c r="ARH282" s="9"/>
      <c r="ARI282" s="9"/>
      <c r="ARJ282" s="9"/>
      <c r="ARK282" s="9"/>
      <c r="ARL282" s="9"/>
      <c r="ARM282" s="9"/>
      <c r="ARN282" s="9"/>
      <c r="ARO282" s="9"/>
      <c r="ARP282" s="9"/>
      <c r="ARQ282" s="9"/>
      <c r="ARR282" s="9"/>
      <c r="ARS282" s="9"/>
      <c r="ART282" s="9"/>
      <c r="ARU282" s="9"/>
      <c r="ARV282" s="9"/>
      <c r="ARW282" s="9"/>
      <c r="ARX282" s="9"/>
      <c r="ARY282" s="9"/>
      <c r="ARZ282" s="9"/>
      <c r="ASA282" s="9"/>
      <c r="ASB282" s="9"/>
      <c r="ASC282" s="9"/>
      <c r="ASD282" s="9"/>
      <c r="ASE282" s="9"/>
      <c r="ASF282" s="9"/>
      <c r="ASG282" s="9"/>
      <c r="ASH282" s="9"/>
      <c r="ASI282" s="9"/>
      <c r="ASJ282" s="9"/>
      <c r="ASK282" s="9"/>
      <c r="ASL282" s="9"/>
      <c r="ASM282" s="9"/>
      <c r="ASN282" s="9"/>
      <c r="ASO282" s="9"/>
      <c r="ASP282" s="9"/>
      <c r="ASQ282" s="9"/>
      <c r="ASR282" s="9"/>
      <c r="ASS282" s="9"/>
      <c r="AST282" s="9"/>
      <c r="ASU282" s="9"/>
      <c r="ASV282" s="9"/>
      <c r="ASW282" s="9"/>
      <c r="ASX282" s="9"/>
      <c r="ASY282" s="9"/>
      <c r="ASZ282" s="9"/>
      <c r="ATA282" s="9"/>
      <c r="ATB282" s="9"/>
      <c r="ATC282" s="9"/>
      <c r="ATD282" s="9"/>
      <c r="ATE282" s="9"/>
      <c r="ATF282" s="9"/>
      <c r="ATG282" s="9"/>
      <c r="ATH282" s="9"/>
      <c r="ATI282" s="9"/>
      <c r="ATJ282" s="9"/>
      <c r="ATK282" s="9"/>
      <c r="ATL282" s="9"/>
      <c r="ATM282" s="9"/>
      <c r="ATN282" s="9"/>
      <c r="ATO282" s="9"/>
      <c r="ATP282" s="9"/>
      <c r="ATQ282" s="9"/>
      <c r="ATR282" s="9"/>
      <c r="ATS282" s="9"/>
      <c r="ATT282" s="9"/>
      <c r="ATU282" s="9"/>
      <c r="ATV282" s="9"/>
      <c r="ATW282" s="9"/>
      <c r="ATX282" s="9"/>
      <c r="ATY282" s="9"/>
      <c r="ATZ282" s="9"/>
      <c r="AUA282" s="9"/>
      <c r="AUB282" s="9"/>
      <c r="AUC282" s="9"/>
      <c r="AUD282" s="9"/>
      <c r="AUE282" s="9"/>
      <c r="AUF282" s="9"/>
      <c r="AUG282" s="9"/>
      <c r="AUH282" s="9"/>
      <c r="AUI282" s="9"/>
      <c r="AUJ282" s="9"/>
      <c r="AUK282" s="9"/>
      <c r="AUL282" s="9"/>
      <c r="AUM282" s="9"/>
      <c r="AUN282" s="9"/>
      <c r="AUO282" s="9"/>
      <c r="AUP282" s="9"/>
      <c r="AUQ282" s="9"/>
      <c r="AUR282" s="9"/>
      <c r="AUS282" s="9"/>
      <c r="AUT282" s="9"/>
      <c r="AUU282" s="9"/>
      <c r="AUV282" s="9"/>
      <c r="AUW282" s="9"/>
      <c r="AUX282" s="9"/>
      <c r="AUY282" s="9"/>
      <c r="AUZ282" s="9"/>
      <c r="AVA282" s="9"/>
      <c r="AVB282" s="9"/>
      <c r="AVC282" s="9"/>
      <c r="AVD282" s="9"/>
      <c r="AVE282" s="9"/>
      <c r="AVF282" s="9"/>
      <c r="AVG282" s="9"/>
      <c r="AVH282" s="9"/>
      <c r="AVI282" s="9"/>
      <c r="AVJ282" s="9"/>
      <c r="AVK282" s="9"/>
      <c r="AVL282" s="9"/>
      <c r="AVM282" s="9"/>
      <c r="AVN282" s="9"/>
      <c r="AVO282" s="9"/>
      <c r="AVP282" s="9"/>
      <c r="AVQ282" s="9"/>
      <c r="AVR282" s="9"/>
      <c r="AVS282" s="9"/>
      <c r="AVT282" s="9"/>
      <c r="AVU282" s="9"/>
      <c r="AVV282" s="9"/>
      <c r="AVW282" s="9"/>
      <c r="AVX282" s="9"/>
      <c r="AVY282" s="9"/>
      <c r="AVZ282" s="9"/>
      <c r="AWA282" s="9"/>
      <c r="AWB282" s="9"/>
      <c r="AWC282" s="9"/>
      <c r="AWD282" s="9"/>
      <c r="AWE282" s="9"/>
      <c r="AWF282" s="9"/>
      <c r="AWG282" s="9"/>
      <c r="AWH282" s="9"/>
      <c r="AWI282" s="9"/>
      <c r="AWJ282" s="9"/>
      <c r="AWK282" s="9"/>
      <c r="AWL282" s="9"/>
      <c r="AWM282" s="9"/>
      <c r="AWN282" s="9"/>
      <c r="AWO282" s="9"/>
      <c r="AWP282" s="9"/>
      <c r="AWQ282" s="9"/>
      <c r="AWR282" s="9"/>
      <c r="AWS282" s="9"/>
      <c r="AWT282" s="9"/>
      <c r="AWU282" s="9"/>
      <c r="AWV282" s="9"/>
      <c r="AWW282" s="9"/>
      <c r="AWX282" s="9"/>
      <c r="AWY282" s="9"/>
      <c r="AWZ282" s="9"/>
      <c r="AXA282" s="9"/>
      <c r="AXB282" s="9"/>
      <c r="AXC282" s="9"/>
      <c r="AXD282" s="9"/>
      <c r="AXE282" s="9"/>
      <c r="AXF282" s="9"/>
      <c r="AXG282" s="9"/>
      <c r="AXH282" s="9"/>
      <c r="AXI282" s="9"/>
      <c r="AXJ282" s="9"/>
      <c r="AXK282" s="9"/>
      <c r="AXL282" s="9"/>
      <c r="AXM282" s="9"/>
      <c r="AXN282" s="9"/>
      <c r="AXO282" s="9"/>
      <c r="AXP282" s="9"/>
      <c r="AXQ282" s="9"/>
      <c r="AXR282" s="9"/>
      <c r="AXS282" s="9"/>
      <c r="AXT282" s="9"/>
      <c r="AXU282" s="9"/>
      <c r="AXV282" s="9"/>
      <c r="AXW282" s="9"/>
      <c r="AXX282" s="9"/>
      <c r="AXY282" s="9"/>
      <c r="AXZ282" s="9"/>
      <c r="AYA282" s="9"/>
      <c r="AYB282" s="9"/>
      <c r="AYC282" s="9"/>
      <c r="AYD282" s="9"/>
      <c r="AYE282" s="9"/>
      <c r="AYF282" s="9"/>
      <c r="AYG282" s="9"/>
      <c r="AYH282" s="9"/>
      <c r="AYI282" s="9"/>
      <c r="AYJ282" s="9"/>
      <c r="AYK282" s="9"/>
      <c r="AYL282" s="9"/>
      <c r="AYM282" s="9"/>
      <c r="AYN282" s="9"/>
      <c r="AYO282" s="9"/>
      <c r="AYP282" s="9"/>
      <c r="AYQ282" s="9"/>
      <c r="AYR282" s="9"/>
      <c r="AYS282" s="9"/>
      <c r="AYT282" s="9"/>
      <c r="AYU282" s="9"/>
      <c r="AYV282" s="9"/>
      <c r="AYW282" s="9"/>
      <c r="AYX282" s="9"/>
      <c r="AYY282" s="9"/>
      <c r="AYZ282" s="9"/>
      <c r="AZA282" s="9"/>
      <c r="AZB282" s="9"/>
      <c r="AZC282" s="9"/>
      <c r="AZD282" s="9"/>
      <c r="AZE282" s="9"/>
      <c r="AZF282" s="9"/>
      <c r="AZG282" s="9"/>
      <c r="AZH282" s="9"/>
      <c r="AZI282" s="9"/>
      <c r="AZJ282" s="9"/>
      <c r="AZK282" s="9"/>
      <c r="AZL282" s="9"/>
      <c r="AZM282" s="9"/>
      <c r="AZN282" s="9"/>
      <c r="AZO282" s="9"/>
      <c r="AZP282" s="9"/>
      <c r="AZQ282" s="9"/>
      <c r="AZR282" s="9"/>
      <c r="AZS282" s="9"/>
      <c r="AZT282" s="9"/>
      <c r="AZU282" s="9"/>
      <c r="AZV282" s="9"/>
      <c r="AZW282" s="9"/>
      <c r="AZX282" s="9"/>
      <c r="AZY282" s="9"/>
      <c r="AZZ282" s="9"/>
      <c r="BAA282" s="9"/>
      <c r="BAB282" s="9"/>
      <c r="BAC282" s="9"/>
      <c r="BAD282" s="9"/>
      <c r="BAE282" s="9"/>
      <c r="BAF282" s="9"/>
      <c r="BAG282" s="9"/>
      <c r="BAH282" s="9"/>
      <c r="BAI282" s="9"/>
      <c r="BAJ282" s="9"/>
      <c r="BAK282" s="9"/>
      <c r="BAL282" s="9"/>
      <c r="BAM282" s="9"/>
      <c r="BAN282" s="9"/>
      <c r="BAO282" s="9"/>
      <c r="BAP282" s="9"/>
      <c r="BAQ282" s="9"/>
      <c r="BAR282" s="9"/>
      <c r="BAS282" s="9"/>
      <c r="BAT282" s="9"/>
      <c r="BAU282" s="9"/>
      <c r="BAV282" s="9"/>
      <c r="BAW282" s="9"/>
      <c r="BAX282" s="9"/>
      <c r="BAY282" s="9"/>
      <c r="BAZ282" s="9"/>
      <c r="BBA282" s="9"/>
      <c r="BBB282" s="9"/>
      <c r="BBC282" s="9"/>
      <c r="BBD282" s="9"/>
      <c r="BBE282" s="9"/>
      <c r="BBF282" s="9"/>
      <c r="BBG282" s="9"/>
      <c r="BBH282" s="9"/>
      <c r="BBI282" s="9"/>
      <c r="BBJ282" s="9"/>
      <c r="BBK282" s="9"/>
      <c r="BBL282" s="9"/>
      <c r="BBM282" s="9"/>
      <c r="BBN282" s="9"/>
      <c r="BBO282" s="9"/>
      <c r="BBP282" s="9"/>
      <c r="BBQ282" s="9"/>
      <c r="BBR282" s="9"/>
      <c r="BBS282" s="9"/>
      <c r="BBT282" s="9"/>
      <c r="BBU282" s="9"/>
      <c r="BBV282" s="9"/>
      <c r="BBW282" s="9"/>
      <c r="BBX282" s="9"/>
      <c r="BBY282" s="9"/>
      <c r="BBZ282" s="9"/>
      <c r="BCA282" s="9"/>
      <c r="BCB282" s="9"/>
      <c r="BCC282" s="9"/>
      <c r="BCD282" s="9"/>
      <c r="BCE282" s="9"/>
      <c r="BCF282" s="9"/>
      <c r="BCG282" s="9"/>
      <c r="BCH282" s="9"/>
      <c r="BCI282" s="9"/>
      <c r="BCJ282" s="9"/>
      <c r="BCK282" s="9"/>
      <c r="BCL282" s="9"/>
      <c r="BCM282" s="9"/>
      <c r="BCN282" s="9"/>
      <c r="BCO282" s="9"/>
      <c r="BCP282" s="9"/>
      <c r="BCQ282" s="9"/>
      <c r="BCR282" s="9"/>
      <c r="BCS282" s="9"/>
      <c r="BCT282" s="9"/>
      <c r="BCU282" s="9"/>
      <c r="BCV282" s="9"/>
      <c r="BCW282" s="9"/>
      <c r="BCX282" s="9"/>
      <c r="BCY282" s="9"/>
      <c r="BCZ282" s="9"/>
      <c r="BDA282" s="9"/>
      <c r="BDB282" s="9"/>
      <c r="BDC282" s="9"/>
      <c r="BDD282" s="9"/>
      <c r="BDE282" s="9"/>
      <c r="BDF282" s="9"/>
      <c r="BDG282" s="9"/>
      <c r="BDH282" s="9"/>
      <c r="BDI282" s="9"/>
      <c r="BDJ282" s="9"/>
      <c r="BDK282" s="9"/>
      <c r="BDL282" s="9"/>
      <c r="BDM282" s="9"/>
      <c r="BDN282" s="9"/>
      <c r="BDO282" s="9"/>
      <c r="BDP282" s="9"/>
      <c r="BDQ282" s="9"/>
      <c r="BDR282" s="9"/>
      <c r="BDS282" s="9"/>
      <c r="BDT282" s="9"/>
      <c r="BDU282" s="9"/>
      <c r="BDV282" s="9"/>
      <c r="BDW282" s="9"/>
      <c r="BDX282" s="9"/>
      <c r="BDY282" s="9"/>
      <c r="BDZ282" s="9"/>
      <c r="BEA282" s="9"/>
      <c r="BEB282" s="9"/>
      <c r="BEC282" s="9"/>
      <c r="BED282" s="9"/>
      <c r="BEE282" s="9"/>
      <c r="BEF282" s="9"/>
      <c r="BEG282" s="9"/>
      <c r="BEH282" s="9"/>
      <c r="BEI282" s="9"/>
      <c r="BEJ282" s="9"/>
      <c r="BEK282" s="9"/>
      <c r="BEL282" s="9"/>
      <c r="BEM282" s="9"/>
      <c r="BEN282" s="9"/>
      <c r="BEO282" s="9"/>
      <c r="BEP282" s="9"/>
      <c r="BEQ282" s="9"/>
      <c r="BER282" s="9"/>
      <c r="BES282" s="9"/>
      <c r="BET282" s="9"/>
      <c r="BEU282" s="9"/>
      <c r="BEV282" s="9"/>
      <c r="BEW282" s="9"/>
      <c r="BEX282" s="9"/>
      <c r="BEY282" s="9"/>
      <c r="BEZ282" s="9"/>
      <c r="BFA282" s="9"/>
      <c r="BFB282" s="9"/>
      <c r="BFC282" s="9"/>
      <c r="BFD282" s="9"/>
      <c r="BFE282" s="9"/>
      <c r="BFF282" s="9"/>
      <c r="BFG282" s="9"/>
      <c r="BFH282" s="9"/>
      <c r="BFI282" s="9"/>
      <c r="BFJ282" s="9"/>
      <c r="BFK282" s="9"/>
      <c r="BFL282" s="9"/>
      <c r="BFM282" s="9"/>
      <c r="BFN282" s="9"/>
      <c r="BFO282" s="9"/>
      <c r="BFP282" s="9"/>
      <c r="BFQ282" s="9"/>
      <c r="BFR282" s="9"/>
      <c r="BFS282" s="9"/>
      <c r="BFT282" s="9"/>
      <c r="BFU282" s="9"/>
      <c r="BFV282" s="9"/>
      <c r="BFW282" s="9"/>
      <c r="BFX282" s="9"/>
      <c r="BFY282" s="9"/>
      <c r="BFZ282" s="9"/>
      <c r="BGA282" s="9"/>
      <c r="BGB282" s="9"/>
      <c r="BGC282" s="9"/>
      <c r="BGD282" s="9"/>
      <c r="BGE282" s="9"/>
      <c r="BGF282" s="9"/>
      <c r="BGG282" s="9"/>
      <c r="BGH282" s="9"/>
      <c r="BGI282" s="9"/>
      <c r="BGJ282" s="9"/>
      <c r="BGK282" s="9"/>
      <c r="BGL282" s="9"/>
      <c r="BGM282" s="9"/>
      <c r="BGN282" s="9"/>
      <c r="BGO282" s="9"/>
      <c r="BGP282" s="9"/>
      <c r="BGQ282" s="9"/>
      <c r="BGR282" s="9"/>
      <c r="BGS282" s="9"/>
      <c r="BGT282" s="9"/>
      <c r="BGU282" s="9"/>
      <c r="BGV282" s="9"/>
      <c r="BGW282" s="9"/>
      <c r="BGX282" s="9"/>
      <c r="BGY282" s="9"/>
      <c r="BGZ282" s="9"/>
      <c r="BHA282" s="9"/>
      <c r="BHB282" s="9"/>
      <c r="BHC282" s="9"/>
      <c r="BHD282" s="9"/>
      <c r="BHE282" s="9"/>
      <c r="BHF282" s="9"/>
      <c r="BHG282" s="9"/>
      <c r="BHH282" s="9"/>
      <c r="BHI282" s="9"/>
      <c r="BHJ282" s="9"/>
      <c r="BHK282" s="9"/>
      <c r="BHL282" s="9"/>
      <c r="BHM282" s="9"/>
      <c r="BHN282" s="9"/>
      <c r="BHO282" s="9"/>
      <c r="BHP282" s="9"/>
      <c r="BHQ282" s="9"/>
      <c r="BHR282" s="9"/>
      <c r="BHS282" s="9"/>
      <c r="BHT282" s="9"/>
      <c r="BHU282" s="9"/>
      <c r="BHV282" s="9"/>
      <c r="BHW282" s="9"/>
      <c r="BHX282" s="9"/>
      <c r="BHY282" s="9"/>
      <c r="BHZ282" s="9"/>
      <c r="BIA282" s="9"/>
      <c r="BIB282" s="9"/>
      <c r="BIC282" s="9"/>
      <c r="BID282" s="9"/>
      <c r="BIE282" s="9"/>
      <c r="BIF282" s="9"/>
      <c r="BIG282" s="9"/>
      <c r="BIH282" s="9"/>
      <c r="BII282" s="9"/>
      <c r="BIJ282" s="9"/>
      <c r="BIK282" s="9"/>
      <c r="BIL282" s="9"/>
      <c r="BIM282" s="9"/>
      <c r="BIN282" s="9"/>
      <c r="BIO282" s="9"/>
      <c r="BIP282" s="9"/>
      <c r="BIQ282" s="9"/>
      <c r="BIR282" s="9"/>
      <c r="BIS282" s="9"/>
      <c r="BIT282" s="9"/>
      <c r="BIU282" s="9"/>
      <c r="BIV282" s="9"/>
      <c r="BIW282" s="9"/>
      <c r="BIX282" s="9"/>
      <c r="BIY282" s="9"/>
      <c r="BIZ282" s="9"/>
      <c r="BJA282" s="9"/>
      <c r="BJB282" s="9"/>
      <c r="BJC282" s="9"/>
      <c r="BJD282" s="9"/>
      <c r="BJE282" s="9"/>
      <c r="BJF282" s="9"/>
      <c r="BJG282" s="9"/>
      <c r="BJH282" s="9"/>
      <c r="BJI282" s="9"/>
      <c r="BJJ282" s="9"/>
      <c r="BJK282" s="9"/>
      <c r="BJL282" s="9"/>
      <c r="BJM282" s="9"/>
      <c r="BJN282" s="9"/>
      <c r="BJO282" s="9"/>
      <c r="BJP282" s="9"/>
      <c r="BJQ282" s="9"/>
      <c r="BJR282" s="9"/>
      <c r="BJS282" s="9"/>
      <c r="BJT282" s="9"/>
      <c r="BJU282" s="9"/>
      <c r="BJV282" s="9"/>
      <c r="BJW282" s="9"/>
      <c r="BJX282" s="9"/>
      <c r="BJY282" s="9"/>
      <c r="BJZ282" s="9"/>
      <c r="BKA282" s="9"/>
      <c r="BKB282" s="9"/>
      <c r="BKC282" s="9"/>
      <c r="BKD282" s="9"/>
      <c r="BKE282" s="9"/>
      <c r="BKF282" s="9"/>
      <c r="BKG282" s="9"/>
      <c r="BKH282" s="9"/>
      <c r="BKI282" s="9"/>
      <c r="BKJ282" s="9"/>
      <c r="BKK282" s="9"/>
      <c r="BKL282" s="9"/>
      <c r="BKM282" s="9"/>
      <c r="BKN282" s="9"/>
      <c r="BKO282" s="9"/>
      <c r="BKP282" s="9"/>
      <c r="BKQ282" s="9"/>
      <c r="BKR282" s="9"/>
      <c r="BKS282" s="9"/>
      <c r="BKT282" s="9"/>
      <c r="BKU282" s="9"/>
      <c r="BKV282" s="9"/>
      <c r="BKW282" s="9"/>
      <c r="BKX282" s="9"/>
      <c r="BKY282" s="9"/>
      <c r="BKZ282" s="9"/>
      <c r="BLA282" s="9"/>
      <c r="BLB282" s="9"/>
      <c r="BLC282" s="9"/>
      <c r="BLD282" s="9"/>
      <c r="BLE282" s="9"/>
      <c r="BLF282" s="9"/>
      <c r="BLG282" s="9"/>
      <c r="BLH282" s="9"/>
      <c r="BLI282" s="9"/>
      <c r="BLJ282" s="9"/>
      <c r="BLK282" s="9"/>
      <c r="BLL282" s="9"/>
      <c r="BLM282" s="9"/>
      <c r="BLN282" s="9"/>
      <c r="BLO282" s="9"/>
      <c r="BLP282" s="9"/>
      <c r="BLQ282" s="9"/>
      <c r="BLR282" s="9"/>
      <c r="BLS282" s="9"/>
      <c r="BLT282" s="9"/>
      <c r="BLU282" s="9"/>
      <c r="BLV282" s="9"/>
      <c r="BLW282" s="9"/>
      <c r="BLX282" s="9"/>
      <c r="BLY282" s="9"/>
      <c r="BLZ282" s="9"/>
      <c r="BMA282" s="9"/>
      <c r="BMB282" s="9"/>
      <c r="BMC282" s="9"/>
      <c r="BMD282" s="9"/>
      <c r="BME282" s="9"/>
      <c r="BMF282" s="9"/>
      <c r="BMG282" s="9"/>
      <c r="BMH282" s="9"/>
      <c r="BMI282" s="9"/>
      <c r="BMJ282" s="9"/>
      <c r="BMK282" s="9"/>
      <c r="BML282" s="9"/>
      <c r="BMM282" s="9"/>
      <c r="BMN282" s="9"/>
      <c r="BMO282" s="9"/>
      <c r="BMP282" s="9"/>
      <c r="BMQ282" s="9"/>
      <c r="BMR282" s="9"/>
      <c r="BMS282" s="9"/>
      <c r="BMT282" s="9"/>
      <c r="BMU282" s="9"/>
      <c r="BMV282" s="9"/>
      <c r="BMW282" s="9"/>
      <c r="BMX282" s="9"/>
      <c r="BMY282" s="9"/>
      <c r="BMZ282" s="9"/>
      <c r="BNA282" s="9"/>
      <c r="BNB282" s="9"/>
      <c r="BNC282" s="9"/>
      <c r="BND282" s="9"/>
      <c r="BNE282" s="9"/>
      <c r="BNF282" s="9"/>
      <c r="BNG282" s="9"/>
      <c r="BNH282" s="9"/>
      <c r="BNI282" s="9"/>
      <c r="BNJ282" s="9"/>
      <c r="BNK282" s="9"/>
      <c r="BNL282" s="9"/>
      <c r="BNM282" s="9"/>
      <c r="BNN282" s="9"/>
      <c r="BNO282" s="9"/>
      <c r="BNP282" s="9"/>
      <c r="BNQ282" s="9"/>
      <c r="BNR282" s="9"/>
      <c r="BNS282" s="9"/>
      <c r="BNT282" s="9"/>
      <c r="BNU282" s="9"/>
      <c r="BNV282" s="9"/>
      <c r="BNW282" s="9"/>
      <c r="BNX282" s="9"/>
      <c r="BNY282" s="9"/>
      <c r="BNZ282" s="9"/>
      <c r="BOA282" s="9"/>
      <c r="BOB282" s="9"/>
      <c r="BOC282" s="9"/>
      <c r="BOD282" s="9"/>
      <c r="BOE282" s="9"/>
      <c r="BOF282" s="9"/>
      <c r="BOG282" s="9"/>
      <c r="BOH282" s="9"/>
      <c r="BOI282" s="9"/>
      <c r="BOJ282" s="9"/>
      <c r="BOK282" s="9"/>
      <c r="BOL282" s="9"/>
      <c r="BOM282" s="9"/>
      <c r="BON282" s="9"/>
      <c r="BOO282" s="9"/>
      <c r="BOP282" s="9"/>
      <c r="BOQ282" s="9"/>
      <c r="BOR282" s="9"/>
      <c r="BOS282" s="9"/>
      <c r="BOT282" s="9"/>
      <c r="BOU282" s="9"/>
      <c r="BOV282" s="9"/>
      <c r="BOW282" s="9"/>
      <c r="BOX282" s="9"/>
      <c r="BOY282" s="9"/>
      <c r="BOZ282" s="9"/>
      <c r="BPA282" s="9"/>
      <c r="BPB282" s="9"/>
      <c r="BPC282" s="9"/>
      <c r="BPD282" s="9"/>
      <c r="BPE282" s="9"/>
      <c r="BPF282" s="9"/>
      <c r="BPG282" s="9"/>
      <c r="BPH282" s="9"/>
      <c r="BPI282" s="9"/>
      <c r="BPJ282" s="9"/>
      <c r="BPK282" s="9"/>
      <c r="BPL282" s="9"/>
      <c r="BPM282" s="9"/>
      <c r="BPN282" s="9"/>
      <c r="BPO282" s="9"/>
      <c r="BPP282" s="9"/>
      <c r="BPQ282" s="9"/>
      <c r="BPR282" s="9"/>
      <c r="BPS282" s="9"/>
      <c r="BPT282" s="9"/>
      <c r="BPU282" s="9"/>
      <c r="BPV282" s="9"/>
      <c r="BPW282" s="9"/>
      <c r="BPX282" s="9"/>
      <c r="BPY282" s="9"/>
      <c r="BPZ282" s="9"/>
      <c r="BQA282" s="9"/>
      <c r="BQB282" s="9"/>
      <c r="BQC282" s="9"/>
      <c r="BQD282" s="9"/>
      <c r="BQE282" s="9"/>
      <c r="BQF282" s="9"/>
      <c r="BQG282" s="9"/>
      <c r="BQH282" s="9"/>
      <c r="BQI282" s="9"/>
      <c r="BQJ282" s="9"/>
      <c r="BQK282" s="9"/>
      <c r="BQL282" s="9"/>
      <c r="BQM282" s="9"/>
      <c r="BQN282" s="9"/>
      <c r="BQO282" s="9"/>
      <c r="BQP282" s="9"/>
      <c r="BQQ282" s="9"/>
      <c r="BQR282" s="9"/>
      <c r="BQS282" s="9"/>
      <c r="BQT282" s="9"/>
      <c r="BQU282" s="9"/>
      <c r="BQV282" s="9"/>
      <c r="BQW282" s="9"/>
      <c r="BQX282" s="9"/>
      <c r="BQY282" s="9"/>
      <c r="BQZ282" s="9"/>
      <c r="BRA282" s="9"/>
      <c r="BRB282" s="9"/>
      <c r="BRC282" s="9"/>
      <c r="BRD282" s="9"/>
      <c r="BRE282" s="9"/>
      <c r="BRF282" s="9"/>
      <c r="BRG282" s="9"/>
      <c r="BRH282" s="9"/>
      <c r="BRI282" s="9"/>
      <c r="BRJ282" s="9"/>
      <c r="BRK282" s="9"/>
      <c r="BRL282" s="9"/>
      <c r="BRM282" s="9"/>
      <c r="BRN282" s="9"/>
      <c r="BRO282" s="9"/>
      <c r="BRP282" s="9"/>
      <c r="BRQ282" s="9"/>
      <c r="BRR282" s="9"/>
      <c r="BRS282" s="9"/>
      <c r="BRT282" s="9"/>
      <c r="BRU282" s="9"/>
      <c r="BRV282" s="9"/>
      <c r="BRW282" s="9"/>
      <c r="BRX282" s="9"/>
      <c r="BRY282" s="9"/>
      <c r="BRZ282" s="9"/>
      <c r="BSA282" s="9"/>
      <c r="BSB282" s="9"/>
      <c r="BSC282" s="9"/>
      <c r="BSD282" s="9"/>
      <c r="BSE282" s="9"/>
      <c r="BSF282" s="9"/>
      <c r="BSG282" s="9"/>
      <c r="BSH282" s="9"/>
      <c r="BSI282" s="9"/>
      <c r="BSJ282" s="9"/>
      <c r="BSK282" s="9"/>
      <c r="BSL282" s="9"/>
      <c r="BSM282" s="9"/>
      <c r="BSN282" s="9"/>
      <c r="BSO282" s="9"/>
      <c r="BSP282" s="9"/>
      <c r="BSQ282" s="9"/>
      <c r="BSR282" s="9"/>
      <c r="BSS282" s="9"/>
      <c r="BST282" s="9"/>
      <c r="BSU282" s="9"/>
      <c r="BSV282" s="9"/>
      <c r="BSW282" s="9"/>
      <c r="BSX282" s="9"/>
      <c r="BSY282" s="9"/>
      <c r="BSZ282" s="9"/>
      <c r="BTA282" s="9"/>
      <c r="BTB282" s="9"/>
      <c r="BTC282" s="9"/>
      <c r="BTD282" s="9"/>
      <c r="BTE282" s="9"/>
      <c r="BTF282" s="9"/>
      <c r="BTG282" s="9"/>
      <c r="BTH282" s="9"/>
      <c r="BTI282" s="9"/>
      <c r="BTJ282" s="9"/>
      <c r="BTK282" s="9"/>
      <c r="BTL282" s="9"/>
      <c r="BTM282" s="9"/>
      <c r="BTN282" s="9"/>
      <c r="BTO282" s="9"/>
      <c r="BTP282" s="9"/>
      <c r="BTQ282" s="9"/>
      <c r="BTR282" s="9"/>
      <c r="BTS282" s="9"/>
      <c r="BTT282" s="9"/>
      <c r="BTU282" s="9"/>
      <c r="BTV282" s="9"/>
      <c r="BTW282" s="9"/>
      <c r="BTX282" s="9"/>
      <c r="BTY282" s="9"/>
      <c r="BTZ282" s="9"/>
      <c r="BUA282" s="9"/>
      <c r="BUB282" s="9"/>
      <c r="BUC282" s="9"/>
      <c r="BUD282" s="9"/>
      <c r="BUE282" s="9"/>
      <c r="BUF282" s="9"/>
      <c r="BUG282" s="9"/>
      <c r="BUH282" s="9"/>
      <c r="BUI282" s="9"/>
      <c r="BUJ282" s="9"/>
      <c r="BUK282" s="9"/>
      <c r="BUL282" s="9"/>
      <c r="BUM282" s="9"/>
      <c r="BUN282" s="9"/>
      <c r="BUO282" s="9"/>
      <c r="BUP282" s="9"/>
      <c r="BUQ282" s="9"/>
      <c r="BUR282" s="9"/>
      <c r="BUS282" s="9"/>
      <c r="BUT282" s="9"/>
      <c r="BUU282" s="9"/>
      <c r="BUV282" s="9"/>
      <c r="BUW282" s="9"/>
      <c r="BUX282" s="9"/>
      <c r="BUY282" s="9"/>
      <c r="BUZ282" s="9"/>
      <c r="BVA282" s="9"/>
      <c r="BVB282" s="9"/>
      <c r="BVC282" s="9"/>
      <c r="BVD282" s="9"/>
      <c r="BVE282" s="9"/>
      <c r="BVF282" s="9"/>
      <c r="BVG282" s="9"/>
      <c r="BVH282" s="9"/>
      <c r="BVI282" s="9"/>
      <c r="BVJ282" s="9"/>
      <c r="BVK282" s="9"/>
      <c r="BVL282" s="9"/>
      <c r="BVM282" s="9"/>
      <c r="BVN282" s="9"/>
      <c r="BVO282" s="9"/>
      <c r="BVP282" s="9"/>
      <c r="BVQ282" s="9"/>
      <c r="BVR282" s="9"/>
      <c r="BVS282" s="9"/>
      <c r="BVT282" s="9"/>
      <c r="BVU282" s="9"/>
      <c r="BVV282" s="9"/>
      <c r="BVW282" s="9"/>
      <c r="BVX282" s="9"/>
      <c r="BVY282" s="9"/>
      <c r="BVZ282" s="9"/>
      <c r="BWA282" s="9"/>
      <c r="BWB282" s="9"/>
      <c r="BWC282" s="9"/>
      <c r="BWD282" s="9"/>
      <c r="BWE282" s="9"/>
      <c r="BWF282" s="9"/>
      <c r="BWG282" s="9"/>
      <c r="BWH282" s="9"/>
      <c r="BWI282" s="9"/>
      <c r="BWJ282" s="9"/>
      <c r="BWK282" s="9"/>
      <c r="BWL282" s="9"/>
      <c r="BWM282" s="9"/>
      <c r="BWN282" s="9"/>
      <c r="BWO282" s="9"/>
      <c r="BWP282" s="9"/>
      <c r="BWQ282" s="9"/>
      <c r="BWR282" s="9"/>
      <c r="BWS282" s="9"/>
      <c r="BWT282" s="9"/>
      <c r="BWU282" s="9"/>
      <c r="BWV282" s="9"/>
      <c r="BWW282" s="9"/>
      <c r="BWX282" s="9"/>
      <c r="BWY282" s="9"/>
      <c r="BWZ282" s="9"/>
      <c r="BXA282" s="9"/>
      <c r="BXB282" s="9"/>
      <c r="BXC282" s="9"/>
      <c r="BXD282" s="9"/>
    </row>
    <row r="283" ht="14.25" customHeight="1">
      <c r="A283" s="9">
        <v>41.0</v>
      </c>
      <c r="B283" s="9" t="s">
        <v>11947</v>
      </c>
      <c r="C283" s="9" t="s">
        <v>11948</v>
      </c>
      <c r="D283" s="9" t="s">
        <v>11948</v>
      </c>
      <c r="E283" s="9"/>
      <c r="F283" s="9">
        <v>66.0</v>
      </c>
      <c r="G283" s="9" t="s">
        <v>14229</v>
      </c>
      <c r="H283" s="9"/>
      <c r="I283" s="9">
        <v>13.0</v>
      </c>
      <c r="J283" s="9"/>
      <c r="K283" s="9">
        <v>4.0</v>
      </c>
      <c r="L283" s="9">
        <v>40.0</v>
      </c>
      <c r="M283" s="9">
        <v>2.0</v>
      </c>
      <c r="N283" s="9"/>
      <c r="O283" s="9">
        <v>7.0</v>
      </c>
      <c r="P283" s="9">
        <v>1.0</v>
      </c>
      <c r="Q283" s="9" t="s">
        <v>14230</v>
      </c>
      <c r="R283" s="9"/>
      <c r="S283" s="9" t="s">
        <v>3697</v>
      </c>
      <c r="T283" s="9" t="s">
        <v>14231</v>
      </c>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c r="DA283" s="9"/>
      <c r="DB283" s="9"/>
      <c r="DC283" s="9"/>
      <c r="DD283" s="9"/>
      <c r="DE283" s="9"/>
      <c r="DF283" s="9"/>
      <c r="DG283" s="9"/>
      <c r="DH283" s="9"/>
      <c r="DI283" s="9"/>
      <c r="DJ283" s="9"/>
      <c r="DK283" s="9"/>
      <c r="DL283" s="9"/>
      <c r="DM283" s="9"/>
      <c r="DN283" s="9"/>
      <c r="DO283" s="9"/>
      <c r="DP283" s="9"/>
      <c r="DQ283" s="9"/>
      <c r="DR283" s="9"/>
      <c r="DS283" s="9"/>
      <c r="DT283" s="9"/>
      <c r="DU283" s="9"/>
      <c r="DV283" s="9"/>
      <c r="DW283" s="9"/>
      <c r="DX283" s="9"/>
      <c r="DY283" s="9"/>
      <c r="DZ283" s="9"/>
      <c r="EA283" s="9"/>
      <c r="EB283" s="9"/>
      <c r="EC283" s="9"/>
      <c r="ED283" s="9"/>
      <c r="EE283" s="9"/>
      <c r="EF283" s="9"/>
      <c r="EG283" s="9"/>
      <c r="EH283" s="9"/>
      <c r="EI283" s="9"/>
      <c r="EJ283" s="9"/>
      <c r="EK283" s="9"/>
      <c r="EL283" s="9"/>
      <c r="EM283" s="9"/>
      <c r="EN283" s="9"/>
      <c r="EO283" s="9"/>
      <c r="EP283" s="9"/>
      <c r="EQ283" s="9"/>
      <c r="ER283" s="9"/>
      <c r="ES283" s="9"/>
      <c r="ET283" s="9"/>
      <c r="EU283" s="9"/>
      <c r="EV283" s="9"/>
      <c r="EW283" s="9"/>
      <c r="EX283" s="9"/>
      <c r="EY283" s="9"/>
      <c r="EZ283" s="9"/>
      <c r="FA283" s="9"/>
      <c r="FB283" s="9"/>
      <c r="FC283" s="9"/>
      <c r="FD283" s="9"/>
      <c r="FE283" s="9"/>
      <c r="FF283" s="9"/>
      <c r="FG283" s="9"/>
      <c r="FH283" s="9"/>
      <c r="FI283" s="9"/>
      <c r="FJ283" s="9"/>
      <c r="FK283" s="9"/>
      <c r="FL283" s="9"/>
      <c r="FM283" s="9"/>
      <c r="FN283" s="9"/>
      <c r="FO283" s="9"/>
      <c r="FP283" s="9"/>
      <c r="FQ283" s="9"/>
      <c r="FR283" s="9"/>
      <c r="FS283" s="9"/>
      <c r="FT283" s="9"/>
      <c r="FU283" s="9"/>
      <c r="FV283" s="9"/>
      <c r="FW283" s="9"/>
      <c r="FX283" s="9"/>
      <c r="FY283" s="9"/>
      <c r="FZ283" s="9"/>
      <c r="GA283" s="9"/>
      <c r="GB283" s="9"/>
      <c r="GC283" s="9"/>
      <c r="GD283" s="9"/>
      <c r="GE283" s="9"/>
      <c r="GF283" s="9"/>
      <c r="GG283" s="9"/>
      <c r="GH283" s="9"/>
      <c r="GI283" s="9"/>
      <c r="GJ283" s="9"/>
      <c r="GK283" s="9"/>
      <c r="GL283" s="9"/>
      <c r="GM283" s="9"/>
      <c r="GN283" s="9"/>
      <c r="GO283" s="9"/>
      <c r="GP283" s="9"/>
      <c r="GQ283" s="9"/>
      <c r="GR283" s="9"/>
      <c r="GS283" s="9"/>
      <c r="GT283" s="9"/>
      <c r="GU283" s="9"/>
      <c r="GV283" s="9"/>
      <c r="GW283" s="9"/>
      <c r="GX283" s="9"/>
      <c r="GY283" s="9"/>
      <c r="GZ283" s="9"/>
      <c r="HA283" s="9"/>
      <c r="HB283" s="9"/>
      <c r="HC283" s="9"/>
      <c r="HD283" s="9"/>
      <c r="HE283" s="9"/>
      <c r="HF283" s="9"/>
      <c r="HG283" s="9"/>
      <c r="HH283" s="9"/>
      <c r="HI283" s="9"/>
      <c r="HJ283" s="9"/>
      <c r="HK283" s="9"/>
      <c r="HL283" s="9"/>
      <c r="HM283" s="9"/>
      <c r="HN283" s="9"/>
      <c r="HO283" s="9"/>
      <c r="HP283" s="9"/>
      <c r="HQ283" s="9"/>
      <c r="HR283" s="9"/>
      <c r="HS283" s="9"/>
      <c r="HT283" s="9"/>
      <c r="HU283" s="9"/>
      <c r="HV283" s="9"/>
      <c r="HW283" s="9"/>
      <c r="HX283" s="9"/>
      <c r="HY283" s="9"/>
      <c r="HZ283" s="9"/>
      <c r="IA283" s="9"/>
      <c r="IB283" s="9"/>
      <c r="IC283" s="9"/>
      <c r="ID283" s="9"/>
      <c r="IE283" s="9"/>
      <c r="IF283" s="9"/>
      <c r="IG283" s="9"/>
      <c r="IH283" s="9"/>
      <c r="II283" s="9"/>
      <c r="IJ283" s="9"/>
      <c r="IK283" s="9"/>
      <c r="IL283" s="9"/>
      <c r="IM283" s="9"/>
      <c r="IN283" s="9"/>
      <c r="IO283" s="9"/>
      <c r="IP283" s="9"/>
      <c r="IQ283" s="9"/>
      <c r="IR283" s="9"/>
      <c r="IS283" s="9"/>
      <c r="IT283" s="9"/>
      <c r="IU283" s="9"/>
      <c r="IV283" s="9"/>
      <c r="IW283" s="9"/>
      <c r="IX283" s="9"/>
      <c r="IY283" s="9"/>
      <c r="IZ283" s="9"/>
      <c r="JA283" s="9"/>
      <c r="JB283" s="9"/>
      <c r="JC283" s="9"/>
      <c r="JD283" s="9"/>
      <c r="JE283" s="9"/>
      <c r="JF283" s="9"/>
      <c r="JG283" s="9"/>
      <c r="JH283" s="9"/>
      <c r="JI283" s="9"/>
      <c r="JJ283" s="9"/>
      <c r="JK283" s="9"/>
      <c r="JL283" s="9"/>
      <c r="JM283" s="9"/>
      <c r="JN283" s="9"/>
      <c r="JO283" s="9"/>
      <c r="JP283" s="9"/>
      <c r="JQ283" s="9"/>
      <c r="JR283" s="9"/>
      <c r="JS283" s="9"/>
      <c r="JT283" s="9"/>
      <c r="JU283" s="9"/>
      <c r="JV283" s="9"/>
      <c r="JW283" s="9"/>
      <c r="JX283" s="9"/>
      <c r="JY283" s="9"/>
      <c r="JZ283" s="9"/>
      <c r="KA283" s="9"/>
      <c r="KB283" s="9"/>
      <c r="KC283" s="9"/>
      <c r="KD283" s="9"/>
      <c r="KE283" s="9"/>
      <c r="KF283" s="9"/>
      <c r="KG283" s="9"/>
      <c r="KH283" s="9"/>
      <c r="KI283" s="9"/>
      <c r="KJ283" s="9"/>
      <c r="KK283" s="9"/>
      <c r="KL283" s="9"/>
      <c r="KM283" s="9"/>
      <c r="KN283" s="9"/>
      <c r="KO283" s="9"/>
      <c r="KP283" s="9"/>
      <c r="KQ283" s="9"/>
      <c r="KR283" s="9"/>
      <c r="KS283" s="9"/>
      <c r="KT283" s="9"/>
      <c r="KU283" s="9"/>
      <c r="KV283" s="9"/>
      <c r="KW283" s="9"/>
      <c r="KX283" s="9"/>
      <c r="KY283" s="9"/>
      <c r="KZ283" s="9"/>
      <c r="LA283" s="9"/>
      <c r="LB283" s="9"/>
      <c r="LC283" s="9"/>
      <c r="LD283" s="9"/>
      <c r="LE283" s="9"/>
      <c r="LF283" s="9"/>
      <c r="LG283" s="9"/>
      <c r="LH283" s="9"/>
      <c r="LI283" s="9"/>
      <c r="LJ283" s="9"/>
      <c r="LK283" s="9"/>
      <c r="LL283" s="9"/>
      <c r="LM283" s="9"/>
      <c r="LN283" s="9"/>
      <c r="LO283" s="9"/>
      <c r="LP283" s="9"/>
      <c r="LQ283" s="9"/>
      <c r="LR283" s="9"/>
      <c r="LS283" s="9"/>
      <c r="LT283" s="9"/>
      <c r="LU283" s="9"/>
      <c r="LV283" s="9"/>
      <c r="LW283" s="9"/>
      <c r="LX283" s="9"/>
      <c r="LY283" s="9"/>
      <c r="LZ283" s="9"/>
      <c r="MA283" s="9"/>
      <c r="MB283" s="9"/>
      <c r="MC283" s="9"/>
      <c r="MD283" s="9"/>
      <c r="ME283" s="9"/>
      <c r="MF283" s="9"/>
      <c r="MG283" s="9"/>
      <c r="MH283" s="9"/>
      <c r="MI283" s="9"/>
      <c r="MJ283" s="9"/>
      <c r="MK283" s="9"/>
      <c r="ML283" s="9"/>
      <c r="MM283" s="9"/>
      <c r="MN283" s="9"/>
      <c r="MO283" s="9"/>
      <c r="MP283" s="9"/>
      <c r="MQ283" s="9"/>
      <c r="MR283" s="9"/>
      <c r="MS283" s="9"/>
      <c r="MT283" s="9"/>
      <c r="MU283" s="9"/>
      <c r="MV283" s="9"/>
      <c r="MW283" s="9"/>
      <c r="MX283" s="9"/>
      <c r="MY283" s="9"/>
      <c r="MZ283" s="9"/>
      <c r="NA283" s="9"/>
      <c r="NB283" s="9"/>
      <c r="NC283" s="9"/>
      <c r="ND283" s="9"/>
      <c r="NE283" s="9"/>
      <c r="NF283" s="9"/>
      <c r="NG283" s="9"/>
      <c r="NH283" s="9"/>
      <c r="NI283" s="9"/>
      <c r="NJ283" s="9"/>
      <c r="NK283" s="9"/>
      <c r="NL283" s="9"/>
      <c r="NM283" s="9"/>
      <c r="NN283" s="9"/>
      <c r="NO283" s="9"/>
      <c r="NP283" s="9"/>
      <c r="NQ283" s="9"/>
      <c r="NR283" s="9"/>
      <c r="NS283" s="9"/>
      <c r="NT283" s="9"/>
      <c r="NU283" s="9"/>
      <c r="NV283" s="9"/>
      <c r="NW283" s="9"/>
      <c r="NX283" s="9"/>
      <c r="NY283" s="9"/>
      <c r="NZ283" s="9"/>
      <c r="OA283" s="9"/>
      <c r="OB283" s="9"/>
      <c r="OC283" s="9"/>
      <c r="OD283" s="9"/>
      <c r="OE283" s="9"/>
      <c r="OF283" s="9"/>
      <c r="OG283" s="9"/>
      <c r="OH283" s="9"/>
      <c r="OI283" s="9"/>
      <c r="OJ283" s="9"/>
      <c r="OK283" s="9"/>
      <c r="OL283" s="9"/>
      <c r="OM283" s="9"/>
      <c r="ON283" s="9"/>
      <c r="OO283" s="9"/>
      <c r="OP283" s="9"/>
      <c r="OQ283" s="9"/>
      <c r="OR283" s="9"/>
      <c r="OS283" s="9"/>
      <c r="OT283" s="9"/>
      <c r="OU283" s="9"/>
      <c r="OV283" s="9"/>
      <c r="OW283" s="9"/>
      <c r="OX283" s="9"/>
      <c r="OY283" s="9"/>
      <c r="OZ283" s="9"/>
      <c r="PA283" s="9"/>
      <c r="PB283" s="9"/>
      <c r="PC283" s="9"/>
      <c r="PD283" s="9"/>
      <c r="PE283" s="9"/>
      <c r="PF283" s="9"/>
      <c r="PG283" s="9"/>
      <c r="PH283" s="9"/>
      <c r="PI283" s="9"/>
      <c r="PJ283" s="9"/>
      <c r="PK283" s="9"/>
      <c r="PL283" s="9"/>
      <c r="PM283" s="9"/>
      <c r="PN283" s="9"/>
      <c r="PO283" s="9"/>
      <c r="PP283" s="9"/>
      <c r="PQ283" s="9"/>
      <c r="PR283" s="9"/>
      <c r="PS283" s="9"/>
      <c r="PT283" s="9"/>
      <c r="PU283" s="9"/>
      <c r="PV283" s="9"/>
      <c r="PW283" s="9"/>
      <c r="PX283" s="9"/>
      <c r="PY283" s="9"/>
      <c r="PZ283" s="9"/>
      <c r="QA283" s="9"/>
      <c r="QB283" s="9"/>
      <c r="QC283" s="9"/>
      <c r="QD283" s="9"/>
      <c r="QE283" s="9"/>
      <c r="QF283" s="9"/>
      <c r="QG283" s="9"/>
      <c r="QH283" s="9"/>
      <c r="QI283" s="9"/>
      <c r="QJ283" s="9"/>
      <c r="QK283" s="9"/>
      <c r="QL283" s="9"/>
      <c r="QM283" s="9"/>
      <c r="QN283" s="9"/>
      <c r="QO283" s="9"/>
      <c r="QP283" s="9"/>
      <c r="QQ283" s="9"/>
      <c r="QR283" s="9"/>
      <c r="QS283" s="9"/>
      <c r="QT283" s="9"/>
      <c r="QU283" s="9"/>
      <c r="QV283" s="9"/>
      <c r="QW283" s="9"/>
      <c r="QX283" s="9"/>
      <c r="QY283" s="9"/>
      <c r="QZ283" s="9"/>
      <c r="RA283" s="9"/>
      <c r="RB283" s="9"/>
      <c r="RC283" s="9"/>
      <c r="RD283" s="9"/>
      <c r="RE283" s="9"/>
      <c r="RF283" s="9"/>
      <c r="RG283" s="9"/>
      <c r="RH283" s="9"/>
      <c r="RI283" s="9"/>
      <c r="RJ283" s="9"/>
      <c r="RK283" s="9"/>
      <c r="RL283" s="9"/>
      <c r="RM283" s="9"/>
      <c r="RN283" s="9"/>
      <c r="RO283" s="9"/>
      <c r="RP283" s="9"/>
      <c r="RQ283" s="9"/>
      <c r="RR283" s="9"/>
      <c r="RS283" s="9"/>
      <c r="RT283" s="9"/>
      <c r="RU283" s="9"/>
      <c r="RV283" s="9"/>
      <c r="RW283" s="9"/>
      <c r="RX283" s="9"/>
      <c r="RY283" s="9"/>
      <c r="RZ283" s="9"/>
      <c r="SA283" s="9"/>
      <c r="SB283" s="9"/>
      <c r="SC283" s="9"/>
      <c r="SD283" s="9"/>
      <c r="SE283" s="9"/>
      <c r="SF283" s="9"/>
      <c r="SG283" s="9"/>
      <c r="SH283" s="9"/>
      <c r="SI283" s="9"/>
      <c r="SJ283" s="9"/>
      <c r="SK283" s="9"/>
      <c r="SL283" s="9"/>
      <c r="SM283" s="9"/>
      <c r="SN283" s="9"/>
      <c r="SO283" s="9"/>
      <c r="SP283" s="9"/>
      <c r="SQ283" s="9"/>
      <c r="SR283" s="9"/>
      <c r="SS283" s="9"/>
      <c r="ST283" s="9"/>
      <c r="SU283" s="9"/>
      <c r="SV283" s="9"/>
      <c r="SW283" s="9"/>
      <c r="SX283" s="9"/>
      <c r="SY283" s="9"/>
      <c r="SZ283" s="9"/>
      <c r="TA283" s="9"/>
      <c r="TB283" s="9"/>
      <c r="TC283" s="9"/>
      <c r="TD283" s="9"/>
      <c r="TE283" s="9"/>
      <c r="TF283" s="9"/>
      <c r="TG283" s="9"/>
      <c r="TH283" s="9"/>
      <c r="TI283" s="9"/>
      <c r="TJ283" s="9"/>
      <c r="TK283" s="9"/>
      <c r="TL283" s="9"/>
      <c r="TM283" s="9"/>
      <c r="TN283" s="9"/>
      <c r="TO283" s="9"/>
      <c r="ANB283" s="9"/>
      <c r="ANC283" s="9"/>
      <c r="AND283" s="9"/>
      <c r="ANE283" s="9"/>
      <c r="ANF283" s="9"/>
      <c r="ANG283" s="9"/>
      <c r="ANH283" s="9"/>
      <c r="ANI283" s="9"/>
      <c r="ANJ283" s="9"/>
      <c r="ANK283" s="9"/>
      <c r="ANL283" s="9"/>
      <c r="ANM283" s="9"/>
      <c r="ANN283" s="9"/>
      <c r="ANO283" s="9"/>
      <c r="ANP283" s="9"/>
      <c r="ANQ283" s="9"/>
      <c r="ANR283" s="9"/>
      <c r="ANS283" s="9"/>
      <c r="ANT283" s="9"/>
      <c r="ANU283" s="9"/>
      <c r="ANV283" s="9"/>
      <c r="ANW283" s="9"/>
      <c r="ANX283" s="9"/>
      <c r="ANY283" s="9"/>
      <c r="ANZ283" s="9"/>
      <c r="AOA283" s="9"/>
      <c r="AOB283" s="9"/>
      <c r="AOC283" s="9"/>
      <c r="AOD283" s="9"/>
      <c r="AOE283" s="9"/>
      <c r="AOF283" s="9"/>
      <c r="AOG283" s="9"/>
      <c r="AOH283" s="9"/>
      <c r="AOI283" s="9"/>
      <c r="AOJ283" s="9"/>
      <c r="AOK283" s="9"/>
      <c r="AOL283" s="9"/>
      <c r="AOM283" s="9"/>
      <c r="AON283" s="9"/>
      <c r="AOO283" s="9"/>
      <c r="AOP283" s="9"/>
      <c r="AOQ283" s="9"/>
      <c r="AOR283" s="9"/>
      <c r="AOS283" s="9"/>
      <c r="AOT283" s="9"/>
      <c r="AOU283" s="9"/>
      <c r="AOV283" s="9"/>
      <c r="AOW283" s="9"/>
      <c r="AOX283" s="9"/>
      <c r="AOY283" s="9"/>
      <c r="AOZ283" s="9"/>
      <c r="APA283" s="9"/>
      <c r="APB283" s="9"/>
      <c r="APC283" s="9"/>
      <c r="APD283" s="9"/>
      <c r="APE283" s="9"/>
      <c r="APF283" s="9"/>
      <c r="APG283" s="9"/>
      <c r="APH283" s="9"/>
      <c r="API283" s="9"/>
      <c r="APJ283" s="9"/>
      <c r="APK283" s="9"/>
      <c r="APL283" s="9"/>
      <c r="APM283" s="9"/>
      <c r="APN283" s="9"/>
      <c r="APO283" s="9"/>
      <c r="APP283" s="9"/>
      <c r="APQ283" s="9"/>
      <c r="APR283" s="9"/>
      <c r="APS283" s="9"/>
      <c r="APT283" s="9"/>
      <c r="APU283" s="9"/>
      <c r="APV283" s="9"/>
      <c r="APW283" s="9"/>
      <c r="APX283" s="9"/>
      <c r="APY283" s="9"/>
      <c r="APZ283" s="9"/>
      <c r="AQA283" s="9"/>
      <c r="AQB283" s="9"/>
      <c r="AQC283" s="9"/>
      <c r="AQD283" s="9"/>
      <c r="AQE283" s="9"/>
      <c r="AQF283" s="9"/>
      <c r="AQG283" s="9"/>
      <c r="AQH283" s="9"/>
      <c r="AQI283" s="9"/>
      <c r="AQJ283" s="9"/>
      <c r="AQK283" s="9"/>
      <c r="AQL283" s="9"/>
      <c r="AQM283" s="9"/>
      <c r="AQN283" s="9"/>
      <c r="AQO283" s="9"/>
      <c r="AQP283" s="9"/>
      <c r="AQQ283" s="9"/>
      <c r="AQR283" s="9"/>
      <c r="AQS283" s="9"/>
      <c r="AQT283" s="9"/>
      <c r="AQU283" s="9"/>
      <c r="AQV283" s="9"/>
      <c r="AQW283" s="9"/>
      <c r="AQX283" s="9"/>
      <c r="AQY283" s="9"/>
      <c r="AQZ283" s="9"/>
      <c r="ARA283" s="9"/>
      <c r="ARB283" s="9"/>
      <c r="ARC283" s="9"/>
      <c r="ARD283" s="9"/>
      <c r="ARE283" s="9"/>
      <c r="ARF283" s="9"/>
      <c r="ARG283" s="9"/>
      <c r="ARH283" s="9"/>
      <c r="ARI283" s="9"/>
      <c r="ARJ283" s="9"/>
      <c r="ARK283" s="9"/>
      <c r="ARL283" s="9"/>
      <c r="ARM283" s="9"/>
      <c r="ARN283" s="9"/>
      <c r="ARO283" s="9"/>
      <c r="ARP283" s="9"/>
      <c r="ARQ283" s="9"/>
      <c r="ARR283" s="9"/>
      <c r="ARS283" s="9"/>
      <c r="ART283" s="9"/>
      <c r="ARU283" s="9"/>
      <c r="ARV283" s="9"/>
      <c r="ARW283" s="9"/>
      <c r="ARX283" s="9"/>
      <c r="ARY283" s="9"/>
      <c r="ARZ283" s="9"/>
      <c r="ASA283" s="9"/>
      <c r="ASB283" s="9"/>
      <c r="ASC283" s="9"/>
      <c r="ASD283" s="9"/>
      <c r="ASE283" s="9"/>
      <c r="ASF283" s="9"/>
      <c r="ASG283" s="9"/>
      <c r="ASH283" s="9"/>
      <c r="ASI283" s="9"/>
      <c r="ASJ283" s="9"/>
      <c r="ASK283" s="9"/>
      <c r="ASL283" s="9"/>
      <c r="ASM283" s="9"/>
      <c r="ASN283" s="9"/>
      <c r="ASO283" s="9"/>
      <c r="ASP283" s="9"/>
      <c r="ASQ283" s="9"/>
      <c r="ASR283" s="9"/>
      <c r="ASS283" s="9"/>
      <c r="AST283" s="9"/>
      <c r="ASU283" s="9"/>
      <c r="ASV283" s="9"/>
      <c r="ASW283" s="9"/>
      <c r="ASX283" s="9"/>
      <c r="ASY283" s="9"/>
      <c r="ASZ283" s="9"/>
      <c r="ATA283" s="9"/>
      <c r="ATB283" s="9"/>
      <c r="ATC283" s="9"/>
      <c r="ATD283" s="9"/>
      <c r="ATE283" s="9"/>
      <c r="ATF283" s="9"/>
      <c r="ATG283" s="9"/>
      <c r="ATH283" s="9"/>
      <c r="ATI283" s="9"/>
      <c r="ATJ283" s="9"/>
      <c r="ATK283" s="9"/>
      <c r="ATL283" s="9"/>
      <c r="ATM283" s="9"/>
      <c r="ATN283" s="9"/>
      <c r="ATO283" s="9"/>
      <c r="ATP283" s="9"/>
      <c r="ATQ283" s="9"/>
      <c r="ATR283" s="9"/>
      <c r="ATS283" s="9"/>
      <c r="ATT283" s="9"/>
      <c r="ATU283" s="9"/>
      <c r="ATV283" s="9"/>
      <c r="ATW283" s="9"/>
      <c r="ATX283" s="9"/>
      <c r="ATY283" s="9" t="s">
        <v>5691</v>
      </c>
      <c r="ATZ283" s="9" t="s">
        <v>5691</v>
      </c>
      <c r="AUA283" s="9" t="s">
        <v>6047</v>
      </c>
      <c r="AUB283" s="9"/>
      <c r="AUC283" s="9"/>
      <c r="AUD283" s="9"/>
      <c r="AUE283" s="9"/>
      <c r="AUF283" s="9"/>
      <c r="AUG283" s="9"/>
      <c r="AUH283" s="9"/>
      <c r="AUI283" s="9"/>
      <c r="AUJ283" s="9"/>
      <c r="AUK283" s="9"/>
      <c r="AUL283" s="9"/>
      <c r="AUM283" s="9"/>
      <c r="AUN283" s="9"/>
      <c r="AUO283" s="9"/>
      <c r="AUP283" s="9"/>
      <c r="AUQ283" s="9"/>
      <c r="AUR283" s="9"/>
      <c r="AUS283" s="9"/>
      <c r="AUT283" s="9"/>
      <c r="AUU283" s="9"/>
      <c r="AUV283" s="9"/>
      <c r="AUW283" s="9"/>
      <c r="AUX283" s="9"/>
      <c r="AUY283" s="9"/>
      <c r="AUZ283" s="9"/>
      <c r="AVA283" s="9"/>
      <c r="AVB283" s="9"/>
      <c r="AVC283" s="9"/>
      <c r="AVD283" s="9"/>
      <c r="AVE283" s="9"/>
      <c r="AVF283" s="9"/>
      <c r="AVG283" s="9"/>
      <c r="AVH283" s="9"/>
      <c r="AVI283" s="9"/>
      <c r="AVJ283" s="9"/>
      <c r="AVK283" s="9" t="s">
        <v>14232</v>
      </c>
      <c r="AVL283" s="9"/>
      <c r="AVM283" s="9"/>
      <c r="AVN283" s="9"/>
      <c r="AVO283" s="9"/>
      <c r="AVP283" s="9"/>
      <c r="AVQ283" s="9"/>
      <c r="AVR283" s="9"/>
      <c r="AVS283" s="9"/>
      <c r="AVT283" s="9"/>
      <c r="AVU283" s="9"/>
      <c r="AVV283" s="9"/>
      <c r="AVW283" s="9"/>
      <c r="AVX283" s="9"/>
      <c r="AVY283" s="9"/>
      <c r="AVZ283" s="9"/>
      <c r="AWA283" s="9"/>
      <c r="AWB283" s="9"/>
      <c r="AWC283" s="9"/>
      <c r="AWD283" s="9"/>
      <c r="AWE283" s="9"/>
      <c r="AWF283" s="9"/>
      <c r="AWG283" s="9"/>
      <c r="AWH283" s="9"/>
      <c r="AWI283" s="9"/>
      <c r="AWJ283" s="9"/>
      <c r="AWK283" s="9"/>
      <c r="AWL283" s="9"/>
      <c r="AWM283" s="9"/>
      <c r="AWN283" s="9"/>
      <c r="AWO283" s="9"/>
      <c r="AWP283" s="9"/>
      <c r="AWQ283" s="9"/>
      <c r="AWR283" s="9"/>
      <c r="AWS283" s="9"/>
      <c r="AWT283" s="9"/>
      <c r="AWU283" s="9"/>
      <c r="AWV283" s="9"/>
      <c r="AWW283" s="9"/>
      <c r="AWX283" s="9"/>
      <c r="AWY283" s="9"/>
      <c r="AWZ283" s="9"/>
      <c r="AXA283" s="9"/>
      <c r="AXB283" s="9" t="s">
        <v>5707</v>
      </c>
      <c r="AXC283" s="9"/>
      <c r="AXD283" s="9"/>
      <c r="AXE283" s="9"/>
      <c r="AXF283" s="9"/>
      <c r="AXG283" s="9"/>
      <c r="AXH283" s="9"/>
      <c r="AXI283" s="9"/>
      <c r="AXJ283" s="9"/>
      <c r="AXK283" s="9">
        <v>960.0</v>
      </c>
      <c r="AXL283" s="9" t="s">
        <v>3698</v>
      </c>
      <c r="AXM283" s="9">
        <v>523.0</v>
      </c>
      <c r="AXN283" s="9"/>
      <c r="AXO283" s="9"/>
      <c r="AXP283" s="9"/>
      <c r="AXQ283" s="9"/>
      <c r="AXR283" s="9"/>
      <c r="AXS283" s="9"/>
      <c r="AXT283" s="9"/>
      <c r="AXU283" s="9"/>
      <c r="AXV283" s="9"/>
      <c r="AXW283" s="9"/>
      <c r="AXX283" s="9"/>
      <c r="AXY283" s="9"/>
      <c r="AXZ283" s="9"/>
      <c r="AYA283" s="9"/>
      <c r="AYB283" s="9"/>
      <c r="AYC283" s="9"/>
      <c r="AYD283" s="9" t="s">
        <v>3698</v>
      </c>
      <c r="AYE283" s="9"/>
      <c r="AYF283" s="9"/>
      <c r="AYG283" s="9"/>
      <c r="AYH283" s="9" t="s">
        <v>14233</v>
      </c>
      <c r="AYI283" s="9"/>
      <c r="AYJ283" s="9"/>
      <c r="AYK283" s="9"/>
      <c r="AYL283" s="9"/>
      <c r="AYM283" s="9"/>
      <c r="AYN283" s="9"/>
      <c r="AYO283" s="9"/>
      <c r="AYP283" s="9"/>
      <c r="AYQ283" s="9"/>
      <c r="AYR283" s="9"/>
      <c r="AYS283" s="9"/>
      <c r="AYT283" s="9"/>
      <c r="AYU283" s="9"/>
      <c r="AYV283" s="9"/>
      <c r="AYW283" s="9"/>
      <c r="AYX283" s="9"/>
      <c r="AYY283" s="9"/>
      <c r="AYZ283" s="9"/>
      <c r="AZA283" s="9"/>
      <c r="AZB283" s="9"/>
      <c r="AZC283" s="9"/>
      <c r="AZD283" s="9"/>
      <c r="AZE283" s="9"/>
      <c r="AZF283" s="9"/>
      <c r="AZG283" s="9"/>
      <c r="AZH283" s="9"/>
      <c r="AZI283" s="9"/>
      <c r="AZJ283" s="9"/>
      <c r="AZK283" s="9"/>
      <c r="AZL283" s="9"/>
      <c r="AZM283" s="9"/>
      <c r="AZN283" s="9"/>
      <c r="AZO283" s="9"/>
      <c r="AZP283" s="9"/>
      <c r="AZQ283" s="9"/>
      <c r="AZR283" s="9"/>
      <c r="AZS283" s="9"/>
      <c r="AZT283" s="9"/>
      <c r="AZU283" s="9"/>
      <c r="AZV283" s="9"/>
      <c r="AZW283" s="9"/>
      <c r="AZX283" s="9"/>
      <c r="AZY283" s="9"/>
      <c r="AZZ283" s="9"/>
      <c r="BAA283" s="9"/>
      <c r="BAB283" s="9"/>
      <c r="BAC283" s="9"/>
      <c r="BAD283" s="9"/>
      <c r="BAE283" s="9"/>
      <c r="BAF283" s="9"/>
      <c r="BAG283" s="9"/>
      <c r="BAH283" s="9"/>
      <c r="BAI283" s="9"/>
      <c r="BAJ283" s="9"/>
      <c r="BAK283" s="9"/>
      <c r="BAL283" s="9"/>
      <c r="BAM283" s="9"/>
      <c r="BAN283" s="9"/>
      <c r="BAO283" s="9"/>
      <c r="BAP283" s="9"/>
      <c r="BAQ283" s="9"/>
      <c r="BAR283" s="9"/>
      <c r="BAS283" s="9"/>
      <c r="BAT283" s="9"/>
      <c r="BAU283" s="9"/>
      <c r="BAV283" s="9"/>
      <c r="BAW283" s="9"/>
      <c r="BAX283" s="9"/>
      <c r="BAY283" s="9"/>
      <c r="BAZ283" s="9"/>
      <c r="BBA283" s="9"/>
      <c r="BBB283" s="9"/>
      <c r="BBC283" s="9"/>
      <c r="BBD283" s="9"/>
      <c r="BBE283" s="9"/>
      <c r="BBF283" s="9"/>
      <c r="BBG283" s="9"/>
      <c r="BBH283" s="9"/>
      <c r="BBI283" s="9"/>
      <c r="BBJ283" s="9"/>
      <c r="BBK283" s="9"/>
      <c r="BBL283" s="9"/>
      <c r="BBM283" s="9"/>
      <c r="BBN283" s="9"/>
      <c r="BBO283" s="9"/>
      <c r="BBP283" s="9"/>
      <c r="BBQ283" s="9"/>
      <c r="BBR283" s="9"/>
      <c r="BBS283" s="9"/>
      <c r="BBT283" s="9"/>
      <c r="BBU283" s="9"/>
      <c r="BBV283" s="9"/>
      <c r="BBW283" s="9"/>
      <c r="BBX283" s="9"/>
      <c r="BBY283" s="9"/>
      <c r="BBZ283" s="9"/>
      <c r="BCA283" s="9"/>
      <c r="BCB283" s="9"/>
      <c r="BCC283" s="9"/>
      <c r="BCD283" s="9"/>
      <c r="BCE283" s="9"/>
      <c r="BCF283" s="9"/>
      <c r="BCG283" s="9"/>
      <c r="BCH283" s="9"/>
      <c r="BCI283" s="9"/>
      <c r="BCJ283" s="9"/>
      <c r="BCK283" s="9"/>
      <c r="BCL283" s="9"/>
      <c r="BCM283" s="9"/>
      <c r="BCN283" s="9"/>
      <c r="BCO283" s="9"/>
      <c r="BCP283" s="9"/>
      <c r="BCQ283" s="9"/>
      <c r="BCR283" s="9"/>
      <c r="BCS283" s="9"/>
      <c r="BCT283" s="9"/>
      <c r="BCU283" s="9"/>
      <c r="BCV283" s="9"/>
      <c r="BCW283" s="9"/>
      <c r="BCX283" s="9"/>
      <c r="BCY283" s="9"/>
      <c r="BCZ283" s="9"/>
      <c r="BDA283" s="9"/>
      <c r="BDB283" s="9"/>
      <c r="BDC283" s="9"/>
      <c r="BDD283" s="9"/>
      <c r="BDE283" s="9"/>
      <c r="BDF283" s="9"/>
      <c r="BDG283" s="9"/>
      <c r="BDH283" s="9"/>
      <c r="BDI283" s="9"/>
      <c r="BDJ283" s="9"/>
      <c r="BDK283" s="9"/>
      <c r="BDL283" s="9"/>
      <c r="BDM283" s="9"/>
      <c r="BDN283" s="9"/>
      <c r="BDO283" s="9"/>
      <c r="BDP283" s="9"/>
      <c r="BDQ283" s="9"/>
      <c r="BDR283" s="9"/>
      <c r="BDS283" s="9"/>
      <c r="BDT283" s="9"/>
      <c r="BDU283" s="9"/>
      <c r="BDV283" s="9"/>
      <c r="BDW283" s="9"/>
      <c r="BDX283" s="9"/>
      <c r="BDY283" s="9"/>
      <c r="BDZ283" s="9"/>
      <c r="BEA283" s="9"/>
      <c r="BEB283" s="9"/>
      <c r="BEC283" s="9"/>
      <c r="BED283" s="9"/>
      <c r="BEE283" s="9"/>
      <c r="BEF283" s="9"/>
      <c r="BEG283" s="9"/>
      <c r="BEH283" s="9"/>
      <c r="BEI283" s="9"/>
      <c r="BEJ283" s="9"/>
      <c r="BEK283" s="9"/>
      <c r="BEL283" s="9"/>
      <c r="BEM283" s="9"/>
      <c r="BEN283" s="9"/>
      <c r="BEO283" s="9"/>
      <c r="BEP283" s="9"/>
      <c r="BEQ283" s="9"/>
      <c r="BER283" s="9"/>
      <c r="BES283" s="9"/>
      <c r="BET283" s="9"/>
      <c r="BEU283" s="9"/>
      <c r="BEV283" s="9"/>
      <c r="BEW283" s="9"/>
      <c r="BEX283" s="9"/>
      <c r="BEY283" s="9"/>
      <c r="BEZ283" s="9"/>
      <c r="BFA283" s="9"/>
      <c r="BFB283" s="9"/>
      <c r="BFC283" s="9"/>
      <c r="BFD283" s="9"/>
      <c r="BFE283" s="9"/>
      <c r="BFF283" s="9"/>
      <c r="BFG283" s="9"/>
      <c r="BFH283" s="9"/>
      <c r="BFI283" s="9"/>
      <c r="BFJ283" s="9"/>
      <c r="BFK283" s="9"/>
      <c r="BFL283" s="9"/>
      <c r="BFM283" s="9"/>
      <c r="BFN283" s="9"/>
      <c r="BFO283" s="9"/>
      <c r="BFP283" s="9"/>
      <c r="BFQ283" s="9"/>
      <c r="BFR283" s="9"/>
      <c r="BFS283" s="9"/>
      <c r="BFT283" s="9"/>
      <c r="BFU283" s="9"/>
      <c r="BFV283" s="9"/>
      <c r="BFW283" s="9"/>
      <c r="BFX283" s="9"/>
      <c r="BFY283" s="9"/>
      <c r="BFZ283" s="9"/>
      <c r="BGA283" s="9"/>
      <c r="BGB283" s="9"/>
      <c r="BGC283" s="9"/>
      <c r="BGD283" s="9"/>
      <c r="BGE283" s="9"/>
      <c r="BGF283" s="9"/>
      <c r="BGG283" s="9"/>
      <c r="BGH283" s="9"/>
      <c r="BGI283" s="9"/>
      <c r="BGJ283" s="9"/>
      <c r="BGK283" s="9"/>
      <c r="BGL283" s="9"/>
      <c r="BGM283" s="9"/>
      <c r="BGN283" s="9"/>
      <c r="BGO283" s="9"/>
      <c r="BGP283" s="9"/>
      <c r="BGQ283" s="9"/>
      <c r="BGR283" s="9"/>
      <c r="BGS283" s="9"/>
      <c r="BGT283" s="9"/>
      <c r="BGU283" s="9"/>
      <c r="BGV283" s="9"/>
      <c r="BGW283" s="9"/>
      <c r="BGX283" s="9"/>
      <c r="BGY283" s="9"/>
      <c r="BGZ283" s="9"/>
      <c r="BHA283" s="9"/>
      <c r="BHB283" s="9"/>
      <c r="BHC283" s="9"/>
      <c r="BHD283" s="9"/>
      <c r="BHE283" s="9"/>
      <c r="BHF283" s="9"/>
      <c r="BHG283" s="9"/>
      <c r="BHH283" s="9"/>
      <c r="BHI283" s="9"/>
      <c r="BHJ283" s="9"/>
      <c r="BHK283" s="9"/>
      <c r="BHL283" s="9"/>
      <c r="BHM283" s="9"/>
      <c r="BHN283" s="9"/>
      <c r="BHO283" s="9"/>
      <c r="BHP283" s="9"/>
      <c r="BHQ283" s="9"/>
      <c r="BHR283" s="9"/>
      <c r="BHS283" s="9"/>
      <c r="BHT283" s="9"/>
      <c r="BHU283" s="9"/>
      <c r="BHV283" s="9"/>
      <c r="BHW283" s="9"/>
      <c r="BHX283" s="9"/>
      <c r="BHY283" s="9"/>
      <c r="BHZ283" s="9"/>
      <c r="BIA283" s="9"/>
      <c r="BIB283" s="9"/>
      <c r="BIC283" s="9"/>
      <c r="BID283" s="9"/>
      <c r="BIE283" s="9"/>
      <c r="BIF283" s="9"/>
      <c r="BIG283" s="9"/>
      <c r="BIH283" s="9"/>
      <c r="BII283" s="9"/>
      <c r="BIJ283" s="9"/>
      <c r="BIK283" s="9"/>
      <c r="BIL283" s="9"/>
      <c r="BIM283" s="9"/>
      <c r="BIN283" s="9"/>
      <c r="BIO283" s="9"/>
      <c r="BIP283" s="9"/>
      <c r="BIQ283" s="9"/>
      <c r="BIR283" s="9"/>
      <c r="BIS283" s="9"/>
      <c r="BIT283" s="9"/>
      <c r="BIU283" s="9"/>
      <c r="BIV283" s="9"/>
      <c r="BIW283" s="9"/>
      <c r="BIX283" s="9"/>
      <c r="BIY283" s="9"/>
      <c r="BIZ283" s="9"/>
      <c r="BJA283" s="9"/>
      <c r="BJB283" s="9"/>
      <c r="BJC283" s="9"/>
      <c r="BJD283" s="9"/>
      <c r="BJE283" s="9"/>
      <c r="BJF283" s="9"/>
      <c r="BJG283" s="9"/>
      <c r="BJH283" s="9"/>
      <c r="BJI283" s="9"/>
      <c r="BJJ283" s="9"/>
      <c r="BJK283" s="9"/>
      <c r="BJL283" s="9"/>
      <c r="BJM283" s="9"/>
      <c r="BJN283" s="9"/>
      <c r="BJO283" s="9"/>
      <c r="BJP283" s="9"/>
      <c r="BJQ283" s="9"/>
      <c r="BJR283" s="9"/>
      <c r="BJS283" s="9"/>
      <c r="BJT283" s="9"/>
      <c r="BJU283" s="9"/>
      <c r="BJV283" s="9"/>
      <c r="BJW283" s="9"/>
      <c r="BJX283" s="9"/>
      <c r="BJY283" s="9"/>
      <c r="BJZ283" s="9"/>
      <c r="BKA283" s="9"/>
      <c r="BKB283" s="9"/>
      <c r="BKC283" s="9"/>
      <c r="BKD283" s="9"/>
      <c r="BKE283" s="9"/>
      <c r="BKF283" s="9"/>
      <c r="BKG283" s="9"/>
      <c r="BKH283" s="9"/>
      <c r="BKI283" s="9"/>
      <c r="BKJ283" s="9"/>
      <c r="BKK283" s="9"/>
      <c r="BKL283" s="9"/>
      <c r="BKM283" s="9"/>
      <c r="BKN283" s="9"/>
      <c r="BKO283" s="9"/>
      <c r="BKP283" s="9"/>
      <c r="BKQ283" s="9"/>
      <c r="BKR283" s="9"/>
      <c r="BKS283" s="9"/>
      <c r="BKT283" s="9"/>
      <c r="BKU283" s="9"/>
      <c r="BKV283" s="9"/>
      <c r="BKW283" s="9"/>
      <c r="BKX283" s="9"/>
      <c r="BKY283" s="9"/>
      <c r="BKZ283" s="9"/>
      <c r="BLA283" s="9"/>
      <c r="BLB283" s="9"/>
      <c r="BLC283" s="9"/>
      <c r="BLD283" s="9"/>
      <c r="BLE283" s="9"/>
      <c r="BLF283" s="9"/>
      <c r="BLG283" s="9"/>
      <c r="BLH283" s="9"/>
      <c r="BLI283" s="9"/>
      <c r="BLJ283" s="9"/>
      <c r="BLK283" s="9"/>
      <c r="BLL283" s="9"/>
      <c r="BLM283" s="9"/>
      <c r="BLN283" s="9"/>
      <c r="BLO283" s="9"/>
      <c r="BLP283" s="9"/>
      <c r="BLQ283" s="9"/>
      <c r="BLR283" s="9"/>
      <c r="BLS283" s="9"/>
      <c r="BLT283" s="9"/>
      <c r="BLU283" s="9"/>
      <c r="BLV283" s="9"/>
      <c r="BLW283" s="9"/>
      <c r="BLX283" s="9"/>
      <c r="BLY283" s="9"/>
      <c r="BLZ283" s="9"/>
      <c r="BMA283" s="9"/>
      <c r="BMB283" s="9"/>
      <c r="BMC283" s="9"/>
      <c r="BMD283" s="9"/>
      <c r="BME283" s="9"/>
      <c r="BMF283" s="9"/>
      <c r="BMG283" s="9"/>
      <c r="BMH283" s="9"/>
      <c r="BMI283" s="9"/>
      <c r="BMJ283" s="9"/>
      <c r="BMK283" s="9"/>
      <c r="BML283" s="9"/>
      <c r="BMM283" s="9"/>
      <c r="BMN283" s="9"/>
      <c r="BMO283" s="9"/>
      <c r="BMP283" s="9"/>
      <c r="BMQ283" s="9"/>
      <c r="BMR283" s="9"/>
      <c r="BMS283" s="9"/>
      <c r="BMT283" s="9"/>
      <c r="BMU283" s="9"/>
      <c r="BMV283" s="9"/>
      <c r="BMW283" s="9"/>
      <c r="BMX283" s="9"/>
      <c r="BMY283" s="9"/>
      <c r="BMZ283" s="9"/>
      <c r="BNA283" s="9"/>
      <c r="BNB283" s="9"/>
      <c r="BNC283" s="9"/>
      <c r="BND283" s="9"/>
      <c r="BNE283" s="9"/>
      <c r="BNF283" s="9"/>
      <c r="BNG283" s="9"/>
      <c r="BNH283" s="9"/>
      <c r="BNI283" s="9"/>
      <c r="BNJ283" s="9"/>
      <c r="BNK283" s="9"/>
      <c r="BNL283" s="9"/>
      <c r="BNM283" s="9"/>
      <c r="BNN283" s="9"/>
      <c r="BNO283" s="9"/>
      <c r="BNP283" s="9"/>
      <c r="BNQ283" s="9"/>
      <c r="BNR283" s="9"/>
      <c r="BNS283" s="9"/>
      <c r="BNT283" s="9"/>
      <c r="BNU283" s="9"/>
      <c r="BNV283" s="9"/>
      <c r="BNW283" s="9"/>
      <c r="BNX283" s="9"/>
      <c r="BNY283" s="9"/>
      <c r="BNZ283" s="9"/>
      <c r="BOA283" s="9"/>
      <c r="BOB283" s="9"/>
      <c r="BOC283" s="9"/>
      <c r="BOD283" s="9"/>
      <c r="BOE283" s="9"/>
      <c r="BOF283" s="9"/>
      <c r="BOG283" s="9"/>
      <c r="BOH283" s="9"/>
      <c r="BOI283" s="9"/>
      <c r="BOJ283" s="9"/>
      <c r="BOK283" s="9"/>
      <c r="BOL283" s="9"/>
      <c r="BOM283" s="9"/>
      <c r="BON283" s="9"/>
      <c r="BOO283" s="9"/>
      <c r="BOP283" s="9"/>
      <c r="BOQ283" s="9"/>
      <c r="BOR283" s="9"/>
      <c r="BOS283" s="9"/>
      <c r="BOT283" s="9"/>
      <c r="BOU283" s="9"/>
      <c r="BOV283" s="9"/>
      <c r="BOW283" s="9"/>
      <c r="BOX283" s="9"/>
      <c r="BOY283" s="9"/>
      <c r="BOZ283" s="9"/>
      <c r="BPA283" s="9"/>
      <c r="BPB283" s="9"/>
      <c r="BPC283" s="9"/>
      <c r="BPD283" s="9"/>
      <c r="BPE283" s="9"/>
      <c r="BPF283" s="9"/>
      <c r="BPG283" s="9"/>
      <c r="BPH283" s="9"/>
      <c r="BPI283" s="9"/>
      <c r="BPJ283" s="9"/>
      <c r="BPK283" s="9"/>
      <c r="BPL283" s="9"/>
      <c r="BPM283" s="9"/>
      <c r="BPN283" s="9"/>
      <c r="BPO283" s="9"/>
      <c r="BPP283" s="9"/>
      <c r="BPQ283" s="9"/>
      <c r="BPR283" s="9"/>
      <c r="BPS283" s="9"/>
      <c r="BPT283" s="9"/>
      <c r="BPU283" s="9"/>
      <c r="BPV283" s="9"/>
      <c r="BPW283" s="9"/>
      <c r="BPX283" s="9"/>
      <c r="BPY283" s="9"/>
      <c r="BPZ283" s="9"/>
      <c r="BQA283" s="9"/>
      <c r="BQB283" s="9"/>
      <c r="BQC283" s="9"/>
      <c r="BQD283" s="9"/>
      <c r="BQE283" s="9"/>
      <c r="BQF283" s="9"/>
      <c r="BQG283" s="9"/>
      <c r="BQH283" s="9"/>
      <c r="BQI283" s="9"/>
      <c r="BQJ283" s="9"/>
      <c r="BQK283" s="9"/>
      <c r="BQL283" s="9"/>
      <c r="BQM283" s="9"/>
      <c r="BQN283" s="9"/>
      <c r="BQO283" s="9"/>
      <c r="BQP283" s="9"/>
      <c r="BQQ283" s="9"/>
      <c r="BQR283" s="9"/>
      <c r="BQS283" s="9"/>
      <c r="BQT283" s="9"/>
      <c r="BQU283" s="9"/>
      <c r="BQV283" s="9"/>
      <c r="BQW283" s="9"/>
      <c r="BQX283" s="9"/>
      <c r="BQY283" s="9"/>
      <c r="BQZ283" s="9"/>
      <c r="BRA283" s="9"/>
      <c r="BRB283" s="9"/>
      <c r="BRC283" s="9"/>
      <c r="BRD283" s="9"/>
      <c r="BRE283" s="9"/>
      <c r="BRF283" s="9"/>
      <c r="BRG283" s="9"/>
      <c r="BRH283" s="9"/>
      <c r="BRI283" s="9"/>
      <c r="BRJ283" s="9"/>
      <c r="BRK283" s="9"/>
      <c r="BRL283" s="9"/>
      <c r="BRM283" s="9"/>
      <c r="BRN283" s="9"/>
      <c r="BRO283" s="9"/>
      <c r="BRP283" s="9"/>
      <c r="BRQ283" s="9"/>
      <c r="BRR283" s="9"/>
      <c r="BRS283" s="9"/>
      <c r="BRT283" s="9"/>
      <c r="BRU283" s="9"/>
      <c r="BRV283" s="9"/>
      <c r="BRW283" s="9"/>
      <c r="BRX283" s="9"/>
      <c r="BRY283" s="9"/>
      <c r="BRZ283" s="9"/>
      <c r="BSA283" s="9"/>
      <c r="BSB283" s="9"/>
      <c r="BSC283" s="9"/>
      <c r="BSD283" s="9"/>
      <c r="BSE283" s="9"/>
      <c r="BSF283" s="9"/>
      <c r="BSG283" s="9"/>
      <c r="BSH283" s="9"/>
      <c r="BSI283" s="9"/>
      <c r="BSJ283" s="9"/>
      <c r="BSK283" s="9"/>
      <c r="BSL283" s="9"/>
      <c r="BSM283" s="9"/>
      <c r="BSN283" s="9"/>
      <c r="BSO283" s="9"/>
      <c r="BSP283" s="9"/>
      <c r="BSQ283" s="9"/>
      <c r="BSR283" s="9"/>
      <c r="BSS283" s="9"/>
      <c r="BST283" s="9"/>
      <c r="BSU283" s="9"/>
      <c r="BSV283" s="9"/>
      <c r="BSW283" s="9"/>
      <c r="BSX283" s="9"/>
      <c r="BSY283" s="9"/>
      <c r="BSZ283" s="9"/>
      <c r="BTA283" s="9"/>
      <c r="BTB283" s="9"/>
      <c r="BTC283" s="9"/>
      <c r="BTD283" s="9"/>
      <c r="BTE283" s="9"/>
      <c r="BTF283" s="9"/>
      <c r="BTG283" s="9"/>
      <c r="BTH283" s="9"/>
      <c r="BTI283" s="9"/>
      <c r="BTJ283" s="9"/>
      <c r="BTK283" s="9"/>
      <c r="BTL283" s="9"/>
      <c r="BTM283" s="9"/>
      <c r="BTN283" s="9"/>
      <c r="BTO283" s="9"/>
      <c r="BTP283" s="9"/>
      <c r="BTQ283" s="9"/>
      <c r="BTR283" s="9"/>
      <c r="BTS283" s="9"/>
      <c r="BTT283" s="9"/>
      <c r="BTU283" s="9"/>
      <c r="BTV283" s="9"/>
      <c r="BTW283" s="9"/>
      <c r="BTX283" s="9"/>
      <c r="BTY283" s="9"/>
      <c r="BTZ283" s="9"/>
      <c r="BUA283" s="9"/>
      <c r="BUB283" s="9"/>
      <c r="BUC283" s="9"/>
      <c r="BUD283" s="9"/>
      <c r="BUE283" s="9"/>
      <c r="BUF283" s="9"/>
      <c r="BUG283" s="9"/>
      <c r="BUH283" s="9"/>
      <c r="BUI283" s="9"/>
      <c r="BUJ283" s="9"/>
      <c r="BUK283" s="9"/>
      <c r="BUL283" s="9"/>
      <c r="BUM283" s="9"/>
      <c r="BUN283" s="9"/>
      <c r="BUO283" s="9"/>
      <c r="BUP283" s="9"/>
      <c r="BUQ283" s="9"/>
      <c r="BUR283" s="9"/>
      <c r="BUS283" s="9"/>
      <c r="BUT283" s="9"/>
      <c r="BUU283" s="9"/>
      <c r="BUV283" s="9"/>
      <c r="BUW283" s="9"/>
      <c r="BUX283" s="9"/>
      <c r="BUY283" s="9"/>
      <c r="BUZ283" s="9"/>
      <c r="BVA283" s="9"/>
      <c r="BVB283" s="9"/>
      <c r="BVC283" s="9"/>
      <c r="BVD283" s="9"/>
      <c r="BVE283" s="9"/>
      <c r="BVF283" s="9"/>
      <c r="BVG283" s="9"/>
      <c r="BVH283" s="9"/>
      <c r="BVI283" s="9"/>
      <c r="BVJ283" s="9"/>
      <c r="BVK283" s="9"/>
      <c r="BVL283" s="9"/>
      <c r="BVM283" s="9"/>
      <c r="BVN283" s="9"/>
      <c r="BVO283" s="9"/>
      <c r="BVP283" s="9"/>
      <c r="BVQ283" s="9"/>
      <c r="BVR283" s="9"/>
      <c r="BVS283" s="9"/>
      <c r="BVT283" s="9"/>
      <c r="BVU283" s="9"/>
      <c r="BVV283" s="9"/>
      <c r="BVW283" s="9"/>
      <c r="BVX283" s="9"/>
      <c r="BVY283" s="9"/>
      <c r="BVZ283" s="9"/>
      <c r="BWA283" s="9"/>
      <c r="BWB283" s="9"/>
      <c r="BWC283" s="9"/>
      <c r="BWD283" s="9"/>
      <c r="BWE283" s="9"/>
      <c r="BWF283" s="9"/>
      <c r="BWG283" s="9"/>
      <c r="BWH283" s="9"/>
      <c r="BWI283" s="9"/>
      <c r="BWJ283" s="9"/>
      <c r="BWK283" s="9"/>
      <c r="BWL283" s="9"/>
      <c r="BWM283" s="9"/>
      <c r="BWN283" s="9"/>
      <c r="BWO283" s="9"/>
      <c r="BWP283" s="9"/>
      <c r="BWQ283" s="9"/>
      <c r="BWR283" s="9"/>
      <c r="BWS283" s="9"/>
      <c r="BWT283" s="9"/>
      <c r="BWU283" s="9"/>
      <c r="BWV283" s="9"/>
      <c r="BWW283" s="9"/>
      <c r="BWX283" s="9"/>
      <c r="BWY283" s="9"/>
      <c r="BWZ283" s="9"/>
      <c r="BXA283" s="9"/>
      <c r="BXB283" s="9"/>
      <c r="BXC283" s="9"/>
      <c r="BXD283" s="9"/>
    </row>
    <row r="284" ht="14.25" customHeight="1">
      <c r="A284" s="9">
        <v>14.0</v>
      </c>
      <c r="B284" s="9" t="s">
        <v>11947</v>
      </c>
      <c r="C284" s="9" t="s">
        <v>11948</v>
      </c>
      <c r="D284" s="9" t="s">
        <v>11948</v>
      </c>
      <c r="E284" s="9"/>
      <c r="F284" s="9">
        <v>86.0</v>
      </c>
      <c r="G284" s="9" t="s">
        <v>14234</v>
      </c>
      <c r="H284" s="9" t="s">
        <v>14235</v>
      </c>
      <c r="I284" s="9"/>
      <c r="J284" s="9"/>
      <c r="K284" s="9">
        <v>12.0</v>
      </c>
      <c r="L284" s="9">
        <v>63.0</v>
      </c>
      <c r="M284" s="9">
        <v>3.0</v>
      </c>
      <c r="N284" s="9"/>
      <c r="O284" s="9">
        <v>8.0</v>
      </c>
      <c r="P284" s="9">
        <v>3.0</v>
      </c>
      <c r="Q284" s="9" t="s">
        <v>14236</v>
      </c>
      <c r="R284" s="9" t="s">
        <v>14237</v>
      </c>
      <c r="S284" s="9" t="s">
        <v>3701</v>
      </c>
      <c r="T284" s="9" t="s">
        <v>3700</v>
      </c>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c r="DM284" s="9"/>
      <c r="DN284" s="9"/>
      <c r="DO284" s="9"/>
      <c r="DP284" s="9"/>
      <c r="DQ284" s="9"/>
      <c r="DR284" s="9"/>
      <c r="DS284" s="9"/>
      <c r="DT284" s="9"/>
      <c r="DU284" s="9"/>
      <c r="DV284" s="9"/>
      <c r="DW284" s="9"/>
      <c r="DX284" s="9"/>
      <c r="DY284" s="9"/>
      <c r="DZ284" s="9"/>
      <c r="EA284" s="9"/>
      <c r="EB284" s="9"/>
      <c r="EC284" s="9"/>
      <c r="ED284" s="9"/>
      <c r="EE284" s="9"/>
      <c r="EF284" s="9"/>
      <c r="EG284" s="9"/>
      <c r="EH284" s="9"/>
      <c r="EI284" s="9"/>
      <c r="EJ284" s="9"/>
      <c r="EK284" s="9"/>
      <c r="EL284" s="9"/>
      <c r="EM284" s="9"/>
      <c r="EN284" s="9"/>
      <c r="EO284" s="9"/>
      <c r="EP284" s="9"/>
      <c r="EQ284" s="9"/>
      <c r="ER284" s="9"/>
      <c r="ES284" s="9"/>
      <c r="ET284" s="9"/>
      <c r="EU284" s="9"/>
      <c r="EV284" s="9"/>
      <c r="EW284" s="9"/>
      <c r="EX284" s="9"/>
      <c r="EY284" s="9"/>
      <c r="EZ284" s="9"/>
      <c r="FA284" s="9"/>
      <c r="FB284" s="9"/>
      <c r="FC284" s="9"/>
      <c r="FD284" s="9"/>
      <c r="FE284" s="9"/>
      <c r="FF284" s="9"/>
      <c r="FG284" s="9"/>
      <c r="FH284" s="9"/>
      <c r="FI284" s="9"/>
      <c r="FJ284" s="9"/>
      <c r="FK284" s="9"/>
      <c r="FL284" s="9"/>
      <c r="FM284" s="9"/>
      <c r="FN284" s="9"/>
      <c r="FO284" s="9"/>
      <c r="FP284" s="9"/>
      <c r="FQ284" s="9"/>
      <c r="FR284" s="9"/>
      <c r="FS284" s="9"/>
      <c r="FT284" s="9"/>
      <c r="FU284" s="9"/>
      <c r="FV284" s="9"/>
      <c r="FW284" s="9"/>
      <c r="FX284" s="9"/>
      <c r="FY284" s="9"/>
      <c r="FZ284" s="9"/>
      <c r="GA284" s="9"/>
      <c r="GB284" s="9"/>
      <c r="GC284" s="9"/>
      <c r="GD284" s="9"/>
      <c r="GE284" s="9"/>
      <c r="GF284" s="9"/>
      <c r="GG284" s="9"/>
      <c r="GH284" s="9"/>
      <c r="GI284" s="9"/>
      <c r="GJ284" s="9"/>
      <c r="GK284" s="9"/>
      <c r="GL284" s="9"/>
      <c r="GM284" s="9"/>
      <c r="GN284" s="9"/>
      <c r="GO284" s="9"/>
      <c r="GP284" s="9"/>
      <c r="GQ284" s="9"/>
      <c r="GR284" s="9"/>
      <c r="GS284" s="9"/>
      <c r="GT284" s="9"/>
      <c r="GU284" s="9"/>
      <c r="GV284" s="9"/>
      <c r="GW284" s="9"/>
      <c r="GX284" s="9"/>
      <c r="GY284" s="9"/>
      <c r="GZ284" s="9"/>
      <c r="HA284" s="9"/>
      <c r="HB284" s="9"/>
      <c r="HC284" s="9"/>
      <c r="HD284" s="9"/>
      <c r="HE284" s="9"/>
      <c r="HF284" s="9"/>
      <c r="HG284" s="9"/>
      <c r="HH284" s="9"/>
      <c r="HI284" s="9"/>
      <c r="HJ284" s="9"/>
      <c r="HK284" s="9"/>
      <c r="HL284" s="9"/>
      <c r="HM284" s="9"/>
      <c r="HN284" s="9"/>
      <c r="HO284" s="9"/>
      <c r="HP284" s="9"/>
      <c r="HQ284" s="9"/>
      <c r="HR284" s="9"/>
      <c r="HS284" s="9"/>
      <c r="HT284" s="9"/>
      <c r="HU284" s="9"/>
      <c r="HV284" s="9"/>
      <c r="HW284" s="9"/>
      <c r="HX284" s="9"/>
      <c r="HY284" s="9"/>
      <c r="HZ284" s="9"/>
      <c r="IA284" s="9"/>
      <c r="IB284" s="9"/>
      <c r="IC284" s="9"/>
      <c r="ID284" s="9"/>
      <c r="IE284" s="9"/>
      <c r="IF284" s="9"/>
      <c r="IG284" s="9"/>
      <c r="IH284" s="9"/>
      <c r="II284" s="9"/>
      <c r="IJ284" s="9"/>
      <c r="IK284" s="9"/>
      <c r="IL284" s="9"/>
      <c r="IM284" s="9"/>
      <c r="IN284" s="9"/>
      <c r="IO284" s="9"/>
      <c r="IP284" s="9"/>
      <c r="IQ284" s="9"/>
      <c r="IR284" s="9"/>
      <c r="IS284" s="9"/>
      <c r="IT284" s="9"/>
      <c r="IU284" s="9"/>
      <c r="IV284" s="9"/>
      <c r="IW284" s="9"/>
      <c r="IX284" s="9"/>
      <c r="IY284" s="9"/>
      <c r="IZ284" s="9"/>
      <c r="JA284" s="9"/>
      <c r="JB284" s="9"/>
      <c r="JC284" s="9"/>
      <c r="JD284" s="9"/>
      <c r="JE284" s="9"/>
      <c r="JF284" s="9"/>
      <c r="JG284" s="9"/>
      <c r="JH284" s="9"/>
      <c r="JI284" s="9"/>
      <c r="JJ284" s="9"/>
      <c r="JK284" s="9"/>
      <c r="JL284" s="9"/>
      <c r="JM284" s="9"/>
      <c r="JN284" s="9"/>
      <c r="JO284" s="9"/>
      <c r="JP284" s="9"/>
      <c r="JQ284" s="9"/>
      <c r="JR284" s="9"/>
      <c r="JS284" s="9"/>
      <c r="JT284" s="9"/>
      <c r="JU284" s="9"/>
      <c r="JV284" s="9"/>
      <c r="JW284" s="9"/>
      <c r="JX284" s="9"/>
      <c r="JY284" s="9"/>
      <c r="JZ284" s="9"/>
      <c r="KA284" s="9"/>
      <c r="KB284" s="9"/>
      <c r="KC284" s="9"/>
      <c r="KD284" s="9"/>
      <c r="KE284" s="9"/>
      <c r="KF284" s="9"/>
      <c r="KG284" s="9"/>
      <c r="KH284" s="9"/>
      <c r="KI284" s="9"/>
      <c r="KJ284" s="9"/>
      <c r="KK284" s="9"/>
      <c r="KL284" s="9"/>
      <c r="KM284" s="9"/>
      <c r="KN284" s="9"/>
      <c r="KO284" s="9"/>
      <c r="KP284" s="9"/>
      <c r="KQ284" s="9"/>
      <c r="KR284" s="9"/>
      <c r="KS284" s="9"/>
      <c r="KT284" s="9"/>
      <c r="KU284" s="9"/>
      <c r="KV284" s="9"/>
      <c r="KW284" s="9"/>
      <c r="KX284" s="9"/>
      <c r="KY284" s="9"/>
      <c r="KZ284" s="9"/>
      <c r="LA284" s="9"/>
      <c r="LB284" s="9"/>
      <c r="LC284" s="9"/>
      <c r="LD284" s="9"/>
      <c r="LE284" s="9"/>
      <c r="LF284" s="9"/>
      <c r="LG284" s="9"/>
      <c r="LH284" s="9"/>
      <c r="LI284" s="9"/>
      <c r="LJ284" s="9"/>
      <c r="LK284" s="9"/>
      <c r="LL284" s="9"/>
      <c r="LM284" s="9"/>
      <c r="LN284" s="9"/>
      <c r="LO284" s="9"/>
      <c r="LP284" s="9"/>
      <c r="LQ284" s="9"/>
      <c r="LR284" s="9"/>
      <c r="LS284" s="9"/>
      <c r="LT284" s="9"/>
      <c r="LU284" s="9"/>
      <c r="LV284" s="9"/>
      <c r="LW284" s="9"/>
      <c r="LX284" s="9"/>
      <c r="LY284" s="9"/>
      <c r="LZ284" s="9"/>
      <c r="MA284" s="9"/>
      <c r="MB284" s="9"/>
      <c r="MC284" s="9"/>
      <c r="MD284" s="9"/>
      <c r="ME284" s="9"/>
      <c r="MF284" s="9"/>
      <c r="MG284" s="9"/>
      <c r="MH284" s="9"/>
      <c r="MI284" s="9"/>
      <c r="MJ284" s="9"/>
      <c r="MK284" s="9"/>
      <c r="ML284" s="9"/>
      <c r="MM284" s="9"/>
      <c r="MN284" s="9"/>
      <c r="MO284" s="9"/>
      <c r="MP284" s="9"/>
      <c r="MQ284" s="9"/>
      <c r="MR284" s="9"/>
      <c r="MS284" s="9"/>
      <c r="MT284" s="9"/>
      <c r="MU284" s="9"/>
      <c r="MV284" s="9"/>
      <c r="MW284" s="9"/>
      <c r="MX284" s="9"/>
      <c r="MY284" s="9"/>
      <c r="MZ284" s="9"/>
      <c r="NA284" s="9"/>
      <c r="NB284" s="9"/>
      <c r="NC284" s="9"/>
      <c r="ND284" s="9"/>
      <c r="NE284" s="9"/>
      <c r="NF284" s="9"/>
      <c r="NG284" s="9"/>
      <c r="NH284" s="9"/>
      <c r="NI284" s="9"/>
      <c r="NJ284" s="9"/>
      <c r="NK284" s="9"/>
      <c r="NL284" s="9"/>
      <c r="NM284" s="9"/>
      <c r="NN284" s="9"/>
      <c r="NO284" s="9"/>
      <c r="NP284" s="9"/>
      <c r="NQ284" s="9"/>
      <c r="NR284" s="9"/>
      <c r="NS284" s="9"/>
      <c r="NT284" s="9"/>
      <c r="NU284" s="9"/>
      <c r="NV284" s="9"/>
      <c r="NW284" s="9"/>
      <c r="NX284" s="9"/>
      <c r="NY284" s="9"/>
      <c r="NZ284" s="9"/>
      <c r="OA284" s="9"/>
      <c r="OB284" s="9"/>
      <c r="OC284" s="9"/>
      <c r="OD284" s="9"/>
      <c r="OE284" s="9"/>
      <c r="OF284" s="9"/>
      <c r="OG284" s="9"/>
      <c r="OH284" s="9"/>
      <c r="OI284" s="9"/>
      <c r="OJ284" s="9"/>
      <c r="OK284" s="9"/>
      <c r="OL284" s="9"/>
      <c r="OM284" s="9"/>
      <c r="ON284" s="9"/>
      <c r="OO284" s="9"/>
      <c r="OP284" s="9"/>
      <c r="OQ284" s="9"/>
      <c r="OR284" s="9"/>
      <c r="OS284" s="9"/>
      <c r="OT284" s="9"/>
      <c r="OU284" s="9"/>
      <c r="OV284" s="9"/>
      <c r="OW284" s="9"/>
      <c r="OX284" s="9"/>
      <c r="OY284" s="9"/>
      <c r="OZ284" s="9"/>
      <c r="PA284" s="9"/>
      <c r="PB284" s="9"/>
      <c r="PC284" s="9"/>
      <c r="PD284" s="9"/>
      <c r="PE284" s="9"/>
      <c r="PF284" s="9"/>
      <c r="PG284" s="9"/>
      <c r="PH284" s="9"/>
      <c r="PI284" s="9"/>
      <c r="PJ284" s="9"/>
      <c r="PK284" s="9"/>
      <c r="PL284" s="9"/>
      <c r="PM284" s="9"/>
      <c r="PN284" s="9"/>
      <c r="PO284" s="9"/>
      <c r="PP284" s="9"/>
      <c r="PQ284" s="9"/>
      <c r="PR284" s="9"/>
      <c r="PS284" s="9"/>
      <c r="PT284" s="9"/>
      <c r="PU284" s="9"/>
      <c r="PV284" s="9"/>
      <c r="PW284" s="9"/>
      <c r="PX284" s="9"/>
      <c r="PY284" s="9"/>
      <c r="PZ284" s="9"/>
      <c r="QA284" s="9"/>
      <c r="QB284" s="9"/>
      <c r="QC284" s="9"/>
      <c r="QD284" s="9"/>
      <c r="QE284" s="9"/>
      <c r="QF284" s="9"/>
      <c r="QG284" s="9"/>
      <c r="QH284" s="9"/>
      <c r="QI284" s="9"/>
      <c r="QJ284" s="9"/>
      <c r="QK284" s="9"/>
      <c r="QL284" s="9"/>
      <c r="QM284" s="9"/>
      <c r="QN284" s="9"/>
      <c r="QO284" s="9"/>
      <c r="QP284" s="9"/>
      <c r="QQ284" s="9"/>
      <c r="QR284" s="9"/>
      <c r="QS284" s="9"/>
      <c r="QT284" s="9"/>
      <c r="QU284" s="9"/>
      <c r="QV284" s="9"/>
      <c r="QW284" s="9"/>
      <c r="QX284" s="9"/>
      <c r="QY284" s="9"/>
      <c r="QZ284" s="9"/>
      <c r="RA284" s="9"/>
      <c r="RB284" s="9"/>
      <c r="RC284" s="9"/>
      <c r="RD284" s="9"/>
      <c r="RE284" s="9"/>
      <c r="RF284" s="9"/>
      <c r="RG284" s="9"/>
      <c r="RH284" s="9"/>
      <c r="RI284" s="9"/>
      <c r="RJ284" s="9"/>
      <c r="RK284" s="9"/>
      <c r="RL284" s="9"/>
      <c r="RM284" s="9"/>
      <c r="RN284" s="9"/>
      <c r="RO284" s="9"/>
      <c r="RP284" s="9"/>
      <c r="RQ284" s="9"/>
      <c r="RR284" s="9"/>
      <c r="RS284" s="9"/>
      <c r="RT284" s="9"/>
      <c r="RU284" s="9"/>
      <c r="RV284" s="9"/>
      <c r="RW284" s="9"/>
      <c r="RX284" s="9"/>
      <c r="RY284" s="9"/>
      <c r="RZ284" s="9"/>
      <c r="SA284" s="9"/>
      <c r="SB284" s="9"/>
      <c r="SC284" s="9"/>
      <c r="SD284" s="9"/>
      <c r="SE284" s="9"/>
      <c r="SF284" s="9"/>
      <c r="SG284" s="9"/>
      <c r="SH284" s="9"/>
      <c r="SI284" s="9"/>
      <c r="SJ284" s="9"/>
      <c r="SK284" s="9"/>
      <c r="SL284" s="9"/>
      <c r="SM284" s="9"/>
      <c r="SN284" s="9"/>
      <c r="SO284" s="9"/>
      <c r="SP284" s="9"/>
      <c r="SQ284" s="9"/>
      <c r="SR284" s="9"/>
      <c r="SS284" s="9"/>
      <c r="ST284" s="9"/>
      <c r="SU284" s="9"/>
      <c r="SV284" s="9"/>
      <c r="SW284" s="9"/>
      <c r="SX284" s="9"/>
      <c r="SY284" s="9"/>
      <c r="SZ284" s="9"/>
      <c r="TA284" s="9"/>
      <c r="TB284" s="9"/>
      <c r="TC284" s="9"/>
      <c r="TD284" s="9"/>
      <c r="TE284" s="9"/>
      <c r="TF284" s="9"/>
      <c r="TG284" s="9"/>
      <c r="TH284" s="9"/>
      <c r="TI284" s="9"/>
      <c r="TJ284" s="9"/>
      <c r="TK284" s="9"/>
      <c r="TL284" s="9"/>
      <c r="TM284" s="9"/>
      <c r="TN284" s="9"/>
      <c r="TO284" s="9"/>
      <c r="ANB284" s="9"/>
      <c r="ANC284" s="9"/>
      <c r="AND284" s="9"/>
      <c r="ANE284" s="9"/>
      <c r="ANF284" s="9"/>
      <c r="ANG284" s="9"/>
      <c r="ANH284" s="9"/>
      <c r="ANI284" s="9"/>
      <c r="ANJ284" s="9"/>
      <c r="ANK284" s="9"/>
      <c r="ANL284" s="9"/>
      <c r="ANM284" s="9"/>
      <c r="ANN284" s="9"/>
      <c r="ANO284" s="9"/>
      <c r="ANP284" s="9"/>
      <c r="ANQ284" s="9"/>
      <c r="ANR284" s="9"/>
      <c r="ANS284" s="9"/>
      <c r="ANT284" s="9"/>
      <c r="ANU284" s="9"/>
      <c r="ANV284" s="9"/>
      <c r="ANW284" s="9"/>
      <c r="ANX284" s="9"/>
      <c r="ANY284" s="9"/>
      <c r="ANZ284" s="9"/>
      <c r="AOA284" s="9"/>
      <c r="AOB284" s="9"/>
      <c r="AOC284" s="9"/>
      <c r="AOD284" s="9"/>
      <c r="AOE284" s="9"/>
      <c r="AOF284" s="9"/>
      <c r="AOG284" s="9"/>
      <c r="AOH284" s="9"/>
      <c r="AOI284" s="9"/>
      <c r="AOJ284" s="9"/>
      <c r="AOK284" s="9"/>
      <c r="AOL284" s="9"/>
      <c r="AOM284" s="9"/>
      <c r="AON284" s="9"/>
      <c r="AOO284" s="9"/>
      <c r="AOP284" s="9"/>
      <c r="AOQ284" s="9"/>
      <c r="AOR284" s="9"/>
      <c r="AOS284" s="9"/>
      <c r="AOT284" s="9"/>
      <c r="AOU284" s="9"/>
      <c r="AOV284" s="9"/>
      <c r="AOW284" s="9"/>
      <c r="AOX284" s="9"/>
      <c r="AOY284" s="9"/>
      <c r="AOZ284" s="9"/>
      <c r="APA284" s="9"/>
      <c r="APB284" s="9"/>
      <c r="APC284" s="9"/>
      <c r="APD284" s="9"/>
      <c r="APE284" s="9"/>
      <c r="APF284" s="9"/>
      <c r="APG284" s="9"/>
      <c r="APH284" s="9"/>
      <c r="API284" s="9"/>
      <c r="APJ284" s="9"/>
      <c r="APK284" s="9"/>
      <c r="APL284" s="9"/>
      <c r="APM284" s="9"/>
      <c r="APN284" s="9"/>
      <c r="APO284" s="9"/>
      <c r="APP284" s="9"/>
      <c r="APQ284" s="9"/>
      <c r="APR284" s="9"/>
      <c r="APS284" s="9"/>
      <c r="APT284" s="9"/>
      <c r="APU284" s="9"/>
      <c r="APV284" s="9"/>
      <c r="APW284" s="9"/>
      <c r="APX284" s="9"/>
      <c r="APY284" s="9"/>
      <c r="APZ284" s="9"/>
      <c r="AQA284" s="9"/>
      <c r="AQB284" s="9"/>
      <c r="AQC284" s="9"/>
      <c r="AQD284" s="9"/>
      <c r="AQE284" s="9"/>
      <c r="AQF284" s="9"/>
      <c r="AQG284" s="9"/>
      <c r="AQH284" s="9"/>
      <c r="AQI284" s="9"/>
      <c r="AQJ284" s="9"/>
      <c r="AQK284" s="9"/>
      <c r="AQL284" s="9"/>
      <c r="AQM284" s="9"/>
      <c r="AQN284" s="9"/>
      <c r="AQO284" s="9"/>
      <c r="AQP284" s="9"/>
      <c r="AQQ284" s="9"/>
      <c r="AQR284" s="9"/>
      <c r="AQS284" s="9"/>
      <c r="AQT284" s="9"/>
      <c r="AQU284" s="9"/>
      <c r="AQV284" s="9"/>
      <c r="AQW284" s="9"/>
      <c r="AQX284" s="9"/>
      <c r="AQY284" s="9"/>
      <c r="AQZ284" s="9"/>
      <c r="ARA284" s="9"/>
      <c r="ARB284" s="9"/>
      <c r="ARC284" s="9"/>
      <c r="ARD284" s="9"/>
      <c r="ARE284" s="9"/>
      <c r="ARF284" s="9"/>
      <c r="ARG284" s="9"/>
      <c r="ARH284" s="9"/>
      <c r="ARI284" s="9"/>
      <c r="ARJ284" s="9"/>
      <c r="ARK284" s="9"/>
      <c r="ARL284" s="9"/>
      <c r="ARM284" s="9"/>
      <c r="ARN284" s="9"/>
      <c r="ARO284" s="9"/>
      <c r="ARP284" s="9"/>
      <c r="ARQ284" s="9"/>
      <c r="ARR284" s="9"/>
      <c r="ARS284" s="9"/>
      <c r="ART284" s="9"/>
      <c r="ARU284" s="9"/>
      <c r="ARV284" s="9"/>
      <c r="ARW284" s="9"/>
      <c r="ARX284" s="9"/>
      <c r="ARY284" s="9"/>
      <c r="ARZ284" s="9"/>
      <c r="ASA284" s="9"/>
      <c r="ASB284" s="9"/>
      <c r="ASC284" s="9"/>
      <c r="ASD284" s="9"/>
      <c r="ASE284" s="9"/>
      <c r="ASF284" s="9"/>
      <c r="ASG284" s="9"/>
      <c r="ASH284" s="9"/>
      <c r="ASI284" s="9"/>
      <c r="ASJ284" s="9"/>
      <c r="ASK284" s="9"/>
      <c r="ASL284" s="9"/>
      <c r="ASM284" s="9"/>
      <c r="ASN284" s="9"/>
      <c r="ASO284" s="9"/>
      <c r="ASP284" s="9"/>
      <c r="ASQ284" s="9"/>
      <c r="ASR284" s="9"/>
      <c r="ASS284" s="9"/>
      <c r="AST284" s="9"/>
      <c r="ASU284" s="9"/>
      <c r="ASV284" s="9"/>
      <c r="ASW284" s="9"/>
      <c r="ASX284" s="9"/>
      <c r="ASY284" s="9"/>
      <c r="ASZ284" s="9"/>
      <c r="ATA284" s="9"/>
      <c r="ATB284" s="9"/>
      <c r="ATC284" s="9"/>
      <c r="ATD284" s="9"/>
      <c r="ATE284" s="9"/>
      <c r="ATF284" s="9"/>
      <c r="ATG284" s="9"/>
      <c r="ATH284" s="9"/>
      <c r="ATI284" s="9"/>
      <c r="ATJ284" s="9"/>
      <c r="ATK284" s="9"/>
      <c r="ATL284" s="9"/>
      <c r="ATM284" s="9"/>
      <c r="ATN284" s="9"/>
      <c r="ATO284" s="9"/>
      <c r="ATP284" s="9"/>
      <c r="ATQ284" s="9"/>
      <c r="ATR284" s="9"/>
      <c r="ATS284" s="9"/>
      <c r="ATT284" s="9"/>
      <c r="ATU284" s="9"/>
      <c r="ATV284" s="9"/>
      <c r="ATW284" s="9"/>
      <c r="ATX284" s="9"/>
      <c r="ATY284" s="9"/>
      <c r="ATZ284" s="9"/>
      <c r="AUA284" s="9"/>
      <c r="AUB284" s="9"/>
      <c r="AUC284" s="9"/>
      <c r="AUD284" s="9"/>
      <c r="AUE284" s="9"/>
      <c r="AUF284" s="9"/>
      <c r="AUG284" s="9"/>
      <c r="AUH284" s="9"/>
      <c r="AUI284" s="9"/>
      <c r="AUJ284" s="9"/>
      <c r="AUK284" s="9"/>
      <c r="AUL284" s="9"/>
      <c r="AUM284" s="9"/>
      <c r="AUN284" s="9"/>
      <c r="AUO284" s="9"/>
      <c r="AUP284" s="9"/>
      <c r="AUQ284" s="9"/>
      <c r="AUR284" s="9"/>
      <c r="AUS284" s="9"/>
      <c r="AUT284" s="9"/>
      <c r="AUU284" s="9"/>
      <c r="AUV284" s="9"/>
      <c r="AUW284" s="9"/>
      <c r="AUX284" s="9"/>
      <c r="AUY284" s="9"/>
      <c r="AUZ284" s="9"/>
      <c r="AVA284" s="9"/>
      <c r="AVB284" s="9"/>
      <c r="AVC284" s="9"/>
      <c r="AVD284" s="9"/>
      <c r="AVE284" s="9"/>
      <c r="AVF284" s="9"/>
      <c r="AVG284" s="9"/>
      <c r="AVH284" s="9"/>
      <c r="AVI284" s="9"/>
      <c r="AVJ284" s="9"/>
      <c r="AVK284" s="9"/>
      <c r="AVL284" s="9"/>
      <c r="AVM284" s="9"/>
      <c r="AVN284" s="9"/>
      <c r="AVO284" s="9"/>
      <c r="AVP284" s="9"/>
      <c r="AVQ284" s="9"/>
      <c r="AVR284" s="9"/>
      <c r="AVS284" s="9"/>
      <c r="AVT284" s="9"/>
      <c r="AVU284" s="9"/>
      <c r="AVV284" s="9"/>
      <c r="AVW284" s="9"/>
      <c r="AVX284" s="9"/>
      <c r="AVY284" s="9"/>
      <c r="AVZ284" s="9"/>
      <c r="AWA284" s="9"/>
      <c r="AWB284" s="9"/>
      <c r="AWC284" s="9"/>
      <c r="AWD284" s="9"/>
      <c r="AWE284" s="9"/>
      <c r="AWF284" s="9"/>
      <c r="AWG284" s="9"/>
      <c r="AWH284" s="9"/>
      <c r="AWI284" s="9"/>
      <c r="AWJ284" s="9"/>
      <c r="AWK284" s="9"/>
      <c r="AWL284" s="9"/>
      <c r="AWM284" s="9"/>
      <c r="AWN284" s="9"/>
      <c r="AWO284" s="9"/>
      <c r="AWP284" s="9"/>
      <c r="AWQ284" s="9"/>
      <c r="AWR284" s="9"/>
      <c r="AWS284" s="9"/>
      <c r="AWT284" s="9"/>
      <c r="AWU284" s="9"/>
      <c r="AWV284" s="9"/>
      <c r="AWW284" s="9"/>
      <c r="AWX284" s="9"/>
      <c r="AWY284" s="9" t="s">
        <v>14238</v>
      </c>
      <c r="AWZ284" s="9"/>
      <c r="AXA284" s="9"/>
      <c r="AXB284" s="9"/>
      <c r="AXC284" s="9"/>
      <c r="AXD284" s="9"/>
      <c r="AXE284" s="9"/>
      <c r="AXF284" s="9"/>
      <c r="AXG284" s="9"/>
      <c r="AXH284" s="9"/>
      <c r="AXI284" s="9"/>
      <c r="AXJ284" s="9"/>
      <c r="AXK284" s="9"/>
      <c r="AXL284" s="9"/>
      <c r="AXM284" s="9"/>
      <c r="AXN284" s="9"/>
      <c r="AXO284" s="9"/>
      <c r="AXP284" s="9"/>
      <c r="AXQ284" s="9"/>
      <c r="AXR284" s="9"/>
      <c r="AXS284" s="9"/>
      <c r="AXT284" s="9"/>
      <c r="AXU284" s="9"/>
      <c r="AXV284" s="9"/>
      <c r="AXW284" s="9"/>
      <c r="AXX284" s="9"/>
      <c r="AXY284" s="9"/>
      <c r="AXZ284" s="9"/>
      <c r="AYA284" s="9"/>
      <c r="AYB284" s="9"/>
      <c r="AYC284" s="9"/>
      <c r="AYD284" s="9"/>
      <c r="AYE284" s="9"/>
      <c r="AYF284" s="9"/>
      <c r="AYG284" s="9"/>
      <c r="AYH284" s="9" t="s">
        <v>14239</v>
      </c>
      <c r="AYI284" s="9"/>
      <c r="AYJ284" s="9"/>
      <c r="AYK284" s="9"/>
      <c r="AYL284" s="9"/>
      <c r="AYM284" s="9"/>
      <c r="AYN284" s="9"/>
      <c r="AYO284" s="9"/>
      <c r="AYP284" s="9"/>
      <c r="AYQ284" s="9"/>
      <c r="AYR284" s="9"/>
      <c r="AYS284" s="9"/>
      <c r="AYT284" s="9"/>
      <c r="AYU284" s="9"/>
      <c r="AYV284" s="9"/>
      <c r="AYW284" s="9"/>
      <c r="AYX284" s="9"/>
      <c r="AYY284" s="9" t="s">
        <v>5691</v>
      </c>
      <c r="AYZ284" s="9" t="s">
        <v>5691</v>
      </c>
      <c r="AZA284" s="9"/>
      <c r="AZB284" s="9"/>
      <c r="AZC284" s="9"/>
      <c r="AZD284" s="9"/>
      <c r="AZE284" s="9"/>
      <c r="AZF284" s="9"/>
      <c r="AZG284" s="9"/>
      <c r="AZH284" s="9"/>
      <c r="AZI284" s="9"/>
      <c r="AZJ284" s="9"/>
      <c r="AZK284" s="9"/>
      <c r="AZL284" s="9"/>
      <c r="AZM284" s="9"/>
      <c r="AZN284" s="9"/>
      <c r="AZO284" s="9"/>
      <c r="AZP284" s="9"/>
      <c r="AZQ284" s="9"/>
      <c r="AZR284" s="9"/>
      <c r="AZS284" s="9"/>
      <c r="AZT284" s="9"/>
      <c r="AZU284" s="9"/>
      <c r="AZV284" s="9"/>
      <c r="AZW284" s="9"/>
      <c r="AZX284" s="9"/>
      <c r="AZY284" s="9"/>
      <c r="AZZ284" s="9"/>
      <c r="BAA284" s="9"/>
      <c r="BAB284" s="9"/>
      <c r="BAC284" s="9"/>
      <c r="BAD284" s="9"/>
      <c r="BAE284" s="9"/>
      <c r="BAF284" s="9"/>
      <c r="BAG284" s="9"/>
      <c r="BAH284" s="9"/>
      <c r="BAI284" s="9"/>
      <c r="BAJ284" s="9"/>
      <c r="BAK284" s="9" t="s">
        <v>14240</v>
      </c>
      <c r="BAL284" s="9"/>
      <c r="BAM284" s="9"/>
      <c r="BAN284" s="9"/>
      <c r="BAO284" s="9"/>
      <c r="BAP284" s="9"/>
      <c r="BAQ284" s="9"/>
      <c r="BAR284" s="9">
        <v>590.0</v>
      </c>
      <c r="BAS284" s="9" t="s">
        <v>14241</v>
      </c>
      <c r="BAT284" s="9">
        <v>443.0</v>
      </c>
      <c r="BAU284" s="9"/>
      <c r="BAV284" s="9"/>
      <c r="BAW284" s="9"/>
      <c r="BAX284" s="9"/>
      <c r="BAY284" s="9"/>
      <c r="BAZ284" s="9"/>
      <c r="BBA284" s="9"/>
      <c r="BBB284" s="9"/>
      <c r="BBC284" s="9"/>
      <c r="BBD284" s="9"/>
      <c r="BBE284" s="9"/>
      <c r="BBF284" s="9"/>
      <c r="BBG284" s="9"/>
      <c r="BBH284" s="9"/>
      <c r="BBI284" s="9" t="s">
        <v>5718</v>
      </c>
      <c r="BBJ284" s="9"/>
      <c r="BBK284" s="9"/>
      <c r="BBL284" s="9"/>
      <c r="BBM284" s="9"/>
      <c r="BBN284" s="9"/>
      <c r="BBO284" s="9"/>
      <c r="BBP284" s="9"/>
      <c r="BBQ284" s="9"/>
      <c r="BBR284" s="9"/>
      <c r="BBS284" s="9"/>
      <c r="BBT284" s="9"/>
      <c r="BBU284" s="9"/>
      <c r="BBV284" s="9"/>
      <c r="BBW284" s="9"/>
      <c r="BBX284" s="9"/>
      <c r="BBY284" s="9"/>
      <c r="BBZ284" s="9"/>
      <c r="BCA284" s="9"/>
      <c r="BCB284" s="9" t="s">
        <v>14242</v>
      </c>
      <c r="BCC284" s="9"/>
      <c r="BCD284" s="9"/>
      <c r="BCE284" s="9"/>
      <c r="BCF284" s="9" t="s">
        <v>5720</v>
      </c>
      <c r="BCG284" s="9" t="s">
        <v>11952</v>
      </c>
      <c r="BCH284" s="9"/>
      <c r="BCI284" s="9"/>
      <c r="BCJ284" s="9"/>
      <c r="BCK284" s="9"/>
      <c r="BCL284" s="9"/>
      <c r="BCM284" s="9"/>
      <c r="BCN284" s="9"/>
      <c r="BCO284" s="9"/>
      <c r="BCP284" s="9"/>
      <c r="BCQ284" s="9"/>
      <c r="BCR284" s="9"/>
      <c r="BCS284" s="9"/>
      <c r="BCT284" s="9"/>
      <c r="BCU284" s="9"/>
      <c r="BCV284" s="9"/>
      <c r="BCW284" s="9"/>
      <c r="BCX284" s="9"/>
      <c r="BCY284" s="9"/>
      <c r="BCZ284" s="9"/>
      <c r="BDA284" s="9"/>
      <c r="BDB284" s="9"/>
      <c r="BDC284" s="9"/>
      <c r="BDD284" s="9" t="s">
        <v>14241</v>
      </c>
      <c r="BDE284" s="9"/>
      <c r="BDF284" s="9"/>
      <c r="BDG284" s="9"/>
      <c r="BDH284" s="9"/>
      <c r="BDI284" s="9"/>
      <c r="BDJ284" s="9"/>
      <c r="BDK284" s="9"/>
      <c r="BDL284" s="9"/>
      <c r="BDM284" s="9"/>
      <c r="BDN284" s="9"/>
      <c r="BDO284" s="9"/>
      <c r="BDP284" s="9"/>
      <c r="BDQ284" s="9"/>
      <c r="BDR284" s="9"/>
      <c r="BDS284" s="9"/>
      <c r="BDT284" s="9"/>
      <c r="BDU284" s="9"/>
      <c r="BDV284" s="9"/>
      <c r="BDW284" s="9"/>
      <c r="BDX284" s="9"/>
      <c r="BDY284" s="9" t="s">
        <v>5691</v>
      </c>
      <c r="BDZ284" s="9" t="s">
        <v>5691</v>
      </c>
      <c r="BEA284" s="9"/>
      <c r="BEB284" s="9"/>
      <c r="BEC284" s="9"/>
      <c r="BED284" s="9"/>
      <c r="BEE284" s="9"/>
      <c r="BEF284" s="9"/>
      <c r="BEG284" s="9"/>
      <c r="BEH284" s="9"/>
      <c r="BEI284" s="9"/>
      <c r="BEJ284" s="9"/>
      <c r="BEK284" s="9"/>
      <c r="BEL284" s="9"/>
      <c r="BEM284" s="9"/>
      <c r="BEN284" s="9"/>
      <c r="BEO284" s="9"/>
      <c r="BEP284" s="9"/>
      <c r="BEQ284" s="9"/>
      <c r="BER284" s="9"/>
      <c r="BES284" s="9"/>
      <c r="BET284" s="9"/>
      <c r="BEU284" s="9"/>
      <c r="BEV284" s="9"/>
      <c r="BEW284" s="9"/>
      <c r="BEX284" s="9"/>
      <c r="BEY284" s="9"/>
      <c r="BEZ284" s="9"/>
      <c r="BFA284" s="9"/>
      <c r="BFB284" s="9"/>
      <c r="BFC284" s="9"/>
      <c r="BFD284" s="9"/>
      <c r="BFE284" s="9"/>
      <c r="BFF284" s="9"/>
      <c r="BFG284" s="9"/>
      <c r="BFH284" s="9"/>
      <c r="BFI284" s="9"/>
      <c r="BFJ284" s="9"/>
      <c r="BFK284" s="9" t="s">
        <v>14243</v>
      </c>
      <c r="BFL284" s="9"/>
      <c r="BFM284" s="9"/>
      <c r="BFN284" s="9"/>
      <c r="BFO284" s="9"/>
      <c r="BFP284" s="9"/>
      <c r="BFQ284" s="9"/>
      <c r="BFR284" s="9">
        <v>590.0</v>
      </c>
      <c r="BFS284" s="9" t="s">
        <v>14244</v>
      </c>
      <c r="BFT284" s="9">
        <v>443.0</v>
      </c>
      <c r="BFU284" s="9"/>
      <c r="BFV284" s="9"/>
      <c r="BFW284" s="9"/>
      <c r="BFX284" s="9"/>
      <c r="BFY284" s="9"/>
      <c r="BFZ284" s="9"/>
      <c r="BGA284" s="9"/>
      <c r="BGB284" s="9"/>
      <c r="BGC284" s="9"/>
      <c r="BGD284" s="9"/>
      <c r="BGE284" s="9"/>
      <c r="BGF284" s="9"/>
      <c r="BGG284" s="9"/>
      <c r="BGH284" s="9"/>
      <c r="BGI284" s="9" t="s">
        <v>5718</v>
      </c>
      <c r="BGJ284" s="9"/>
      <c r="BGK284" s="9"/>
      <c r="BGL284" s="9"/>
      <c r="BGM284" s="9"/>
      <c r="BGN284" s="9"/>
      <c r="BGO284" s="9"/>
      <c r="BGP284" s="9"/>
      <c r="BGQ284" s="9"/>
      <c r="BGR284" s="9"/>
      <c r="BGS284" s="9"/>
      <c r="BGT284" s="9"/>
      <c r="BGU284" s="9"/>
      <c r="BGV284" s="9"/>
      <c r="BGW284" s="9"/>
      <c r="BGX284" s="9"/>
      <c r="BGY284" s="9"/>
      <c r="BGZ284" s="9"/>
      <c r="BHA284" s="9"/>
      <c r="BHB284" s="9" t="s">
        <v>12012</v>
      </c>
      <c r="BHC284" s="9"/>
      <c r="BHD284" s="9"/>
      <c r="BHE284" s="9"/>
      <c r="BHF284" s="9" t="s">
        <v>5720</v>
      </c>
      <c r="BHG284" s="9" t="s">
        <v>11952</v>
      </c>
      <c r="BHH284" s="9"/>
      <c r="BHI284" s="9"/>
      <c r="BHJ284" s="9"/>
      <c r="BHK284" s="9"/>
      <c r="BHL284" s="9"/>
      <c r="BHM284" s="9"/>
      <c r="BHN284" s="9"/>
      <c r="BHO284" s="9"/>
      <c r="BHP284" s="9"/>
      <c r="BHQ284" s="9"/>
      <c r="BHR284" s="9"/>
      <c r="BHS284" s="9"/>
      <c r="BHT284" s="9"/>
      <c r="BHU284" s="9"/>
      <c r="BHV284" s="9"/>
      <c r="BHW284" s="9"/>
      <c r="BHX284" s="9"/>
      <c r="BHY284" s="9"/>
      <c r="BHZ284" s="9"/>
      <c r="BIA284" s="9"/>
      <c r="BIB284" s="9"/>
      <c r="BIC284" s="9"/>
      <c r="BID284" s="9" t="s">
        <v>14244</v>
      </c>
      <c r="BIE284" s="9"/>
      <c r="BIF284" s="9"/>
      <c r="BIG284" s="9"/>
      <c r="BIH284" s="9"/>
      <c r="BII284" s="9"/>
      <c r="BIJ284" s="9"/>
      <c r="BIK284" s="9"/>
      <c r="BIL284" s="9"/>
      <c r="BIM284" s="9"/>
      <c r="BIN284" s="9"/>
      <c r="BIO284" s="9"/>
      <c r="BIP284" s="9"/>
      <c r="BIQ284" s="9"/>
      <c r="BIR284" s="9"/>
      <c r="BIS284" s="9"/>
      <c r="BIT284" s="9"/>
      <c r="BIU284" s="9"/>
      <c r="BIV284" s="9"/>
      <c r="BIW284" s="9"/>
      <c r="BIX284" s="9"/>
      <c r="BIY284" s="9" t="s">
        <v>5691</v>
      </c>
      <c r="BIZ284" s="9" t="s">
        <v>5691</v>
      </c>
      <c r="BJA284" s="9"/>
      <c r="BJB284" s="9"/>
      <c r="BJC284" s="9"/>
      <c r="BJD284" s="9"/>
      <c r="BJE284" s="9"/>
      <c r="BJF284" s="9"/>
      <c r="BJG284" s="9"/>
      <c r="BJH284" s="9"/>
      <c r="BJI284" s="9"/>
      <c r="BJJ284" s="9"/>
      <c r="BJK284" s="9"/>
      <c r="BJL284" s="9"/>
      <c r="BJM284" s="9"/>
      <c r="BJN284" s="9"/>
      <c r="BJO284" s="9"/>
      <c r="BJP284" s="9"/>
      <c r="BJQ284" s="9"/>
      <c r="BJR284" s="9"/>
      <c r="BJS284" s="9"/>
      <c r="BJT284" s="9"/>
      <c r="BJU284" s="9"/>
      <c r="BJV284" s="9"/>
      <c r="BJW284" s="9"/>
      <c r="BJX284" s="9"/>
      <c r="BJY284" s="9"/>
      <c r="BJZ284" s="9"/>
      <c r="BKA284" s="9"/>
      <c r="BKB284" s="9"/>
      <c r="BKC284" s="9"/>
      <c r="BKD284" s="9"/>
      <c r="BKE284" s="9"/>
      <c r="BKF284" s="9"/>
      <c r="BKG284" s="9"/>
      <c r="BKH284" s="9"/>
      <c r="BKI284" s="9"/>
      <c r="BKJ284" s="9"/>
      <c r="BKK284" s="9" t="s">
        <v>14245</v>
      </c>
      <c r="BKL284" s="9"/>
      <c r="BKM284" s="9"/>
      <c r="BKN284" s="9"/>
      <c r="BKO284" s="9"/>
      <c r="BKP284" s="9"/>
      <c r="BKQ284" s="9"/>
      <c r="BKR284" s="9">
        <v>590.0</v>
      </c>
      <c r="BKS284" s="9" t="s">
        <v>14246</v>
      </c>
      <c r="BKT284" s="9">
        <v>443.0</v>
      </c>
      <c r="BKU284" s="9"/>
      <c r="BKV284" s="9"/>
      <c r="BKW284" s="9"/>
      <c r="BKX284" s="9"/>
      <c r="BKY284" s="9"/>
      <c r="BKZ284" s="9"/>
      <c r="BLA284" s="9"/>
      <c r="BLB284" s="9"/>
      <c r="BLC284" s="9"/>
      <c r="BLD284" s="9"/>
      <c r="BLE284" s="9"/>
      <c r="BLF284" s="9"/>
      <c r="BLG284" s="9"/>
      <c r="BLH284" s="9"/>
      <c r="BLI284" s="9" t="s">
        <v>5718</v>
      </c>
      <c r="BLJ284" s="9"/>
      <c r="BLK284" s="9"/>
      <c r="BLL284" s="9"/>
      <c r="BLM284" s="9"/>
      <c r="BLN284" s="9"/>
      <c r="BLO284" s="9"/>
      <c r="BLP284" s="9"/>
      <c r="BLQ284" s="9"/>
      <c r="BLR284" s="9"/>
      <c r="BLS284" s="9"/>
      <c r="BLT284" s="9"/>
      <c r="BLU284" s="9"/>
      <c r="BLV284" s="9"/>
      <c r="BLW284" s="9"/>
      <c r="BLX284" s="9"/>
      <c r="BLY284" s="9"/>
      <c r="BLZ284" s="9"/>
      <c r="BMA284" s="9"/>
      <c r="BMB284" s="9" t="s">
        <v>12012</v>
      </c>
      <c r="BMC284" s="9"/>
      <c r="BMD284" s="9"/>
      <c r="BME284" s="9"/>
      <c r="BMF284" s="9" t="s">
        <v>5720</v>
      </c>
      <c r="BMG284" s="9" t="s">
        <v>11952</v>
      </c>
      <c r="BMH284" s="9"/>
      <c r="BMI284" s="9"/>
      <c r="BMJ284" s="9"/>
      <c r="BMK284" s="9"/>
      <c r="BML284" s="9"/>
      <c r="BMM284" s="9"/>
      <c r="BMN284" s="9"/>
      <c r="BMO284" s="9"/>
      <c r="BMP284" s="9"/>
      <c r="BMQ284" s="9"/>
      <c r="BMR284" s="9"/>
      <c r="BMS284" s="9"/>
      <c r="BMT284" s="9"/>
      <c r="BMU284" s="9"/>
      <c r="BMV284" s="9"/>
      <c r="BMW284" s="9"/>
      <c r="BMX284" s="9"/>
      <c r="BMY284" s="9"/>
      <c r="BMZ284" s="9"/>
      <c r="BNA284" s="9"/>
      <c r="BNB284" s="9"/>
      <c r="BNC284" s="9"/>
      <c r="BND284" s="9" t="s">
        <v>14246</v>
      </c>
      <c r="BNE284" s="9"/>
      <c r="BNF284" s="9"/>
      <c r="BNG284" s="9"/>
      <c r="BNH284" s="9"/>
      <c r="BNI284" s="9"/>
      <c r="BNJ284" s="9"/>
      <c r="BNK284" s="9"/>
      <c r="BNL284" s="9"/>
      <c r="BNM284" s="9"/>
      <c r="BNN284" s="9"/>
      <c r="BNO284" s="9"/>
      <c r="BNP284" s="9"/>
      <c r="BNQ284" s="9"/>
      <c r="BNR284" s="9"/>
      <c r="BNS284" s="9"/>
      <c r="BNT284" s="9"/>
      <c r="BNU284" s="9"/>
      <c r="BNV284" s="9"/>
      <c r="BNW284" s="9"/>
      <c r="BNX284" s="9"/>
      <c r="BNY284" s="9" t="s">
        <v>5691</v>
      </c>
      <c r="BNZ284" s="9" t="s">
        <v>5691</v>
      </c>
      <c r="BOA284" s="9"/>
      <c r="BOB284" s="9"/>
      <c r="BOC284" s="9"/>
      <c r="BOD284" s="9"/>
      <c r="BOE284" s="9"/>
      <c r="BOF284" s="9"/>
      <c r="BOG284" s="9"/>
      <c r="BOH284" s="9"/>
      <c r="BOI284" s="9"/>
      <c r="BOJ284" s="9"/>
      <c r="BOK284" s="9"/>
      <c r="BOL284" s="9"/>
      <c r="BOM284" s="9"/>
      <c r="BON284" s="9"/>
      <c r="BOO284" s="9"/>
      <c r="BOP284" s="9"/>
      <c r="BOQ284" s="9"/>
      <c r="BOR284" s="9"/>
      <c r="BOS284" s="9"/>
      <c r="BOT284" s="9"/>
      <c r="BOU284" s="9"/>
      <c r="BOV284" s="9"/>
      <c r="BOW284" s="9"/>
      <c r="BOX284" s="9"/>
      <c r="BOY284" s="9"/>
      <c r="BOZ284" s="9"/>
      <c r="BPA284" s="9"/>
      <c r="BPB284" s="9"/>
      <c r="BPC284" s="9"/>
      <c r="BPD284" s="9"/>
      <c r="BPE284" s="9"/>
      <c r="BPF284" s="9"/>
      <c r="BPG284" s="9"/>
      <c r="BPH284" s="9"/>
      <c r="BPI284" s="9"/>
      <c r="BPJ284" s="9"/>
      <c r="BPK284" s="9" t="s">
        <v>14247</v>
      </c>
      <c r="BPL284" s="9"/>
      <c r="BPM284" s="9"/>
      <c r="BPN284" s="9"/>
      <c r="BPO284" s="9"/>
      <c r="BPP284" s="9"/>
      <c r="BPQ284" s="9"/>
      <c r="BPR284" s="9">
        <v>590.0</v>
      </c>
      <c r="BPS284" s="9" t="s">
        <v>14248</v>
      </c>
      <c r="BPT284" s="9">
        <v>443.0</v>
      </c>
      <c r="BPU284" s="9"/>
      <c r="BPV284" s="9"/>
      <c r="BPW284" s="9"/>
      <c r="BPX284" s="9"/>
      <c r="BPY284" s="9"/>
      <c r="BPZ284" s="9"/>
      <c r="BQA284" s="9"/>
      <c r="BQB284" s="9"/>
      <c r="BQC284" s="9"/>
      <c r="BQD284" s="9"/>
      <c r="BQE284" s="9"/>
      <c r="BQF284" s="9"/>
      <c r="BQG284" s="9"/>
      <c r="BQH284" s="9"/>
      <c r="BQI284" s="9" t="s">
        <v>5718</v>
      </c>
      <c r="BQJ284" s="9"/>
      <c r="BQK284" s="9"/>
      <c r="BQL284" s="9"/>
      <c r="BQM284" s="9"/>
      <c r="BQN284" s="9"/>
      <c r="BQO284" s="9"/>
      <c r="BQP284" s="9"/>
      <c r="BQQ284" s="9"/>
      <c r="BQR284" s="9"/>
      <c r="BQS284" s="9"/>
      <c r="BQT284" s="9"/>
      <c r="BQU284" s="9"/>
      <c r="BQV284" s="9"/>
      <c r="BQW284" s="9"/>
      <c r="BQX284" s="9"/>
      <c r="BQY284" s="9"/>
      <c r="BQZ284" s="9"/>
      <c r="BRA284" s="9"/>
      <c r="BRB284" s="9" t="s">
        <v>14249</v>
      </c>
      <c r="BRC284" s="9"/>
      <c r="BRD284" s="9"/>
      <c r="BRE284" s="9"/>
      <c r="BRF284" s="9" t="s">
        <v>5720</v>
      </c>
      <c r="BRG284" s="9" t="s">
        <v>11952</v>
      </c>
      <c r="BRH284" s="9"/>
      <c r="BRI284" s="9"/>
      <c r="BRJ284" s="9"/>
      <c r="BRK284" s="9"/>
      <c r="BRL284" s="9"/>
      <c r="BRM284" s="9"/>
      <c r="BRN284" s="9"/>
      <c r="BRO284" s="9"/>
      <c r="BRP284" s="9"/>
      <c r="BRQ284" s="9"/>
      <c r="BRR284" s="9"/>
      <c r="BRS284" s="9"/>
      <c r="BRT284" s="9"/>
      <c r="BRU284" s="9"/>
      <c r="BRV284" s="9"/>
      <c r="BRW284" s="9"/>
      <c r="BRX284" s="9"/>
      <c r="BRY284" s="9"/>
      <c r="BRZ284" s="9"/>
      <c r="BSA284" s="9"/>
      <c r="BSB284" s="9"/>
      <c r="BSC284" s="9"/>
      <c r="BSD284" s="9" t="s">
        <v>14248</v>
      </c>
      <c r="BSE284" s="9"/>
      <c r="BSF284" s="9"/>
      <c r="BSG284" s="9"/>
      <c r="BSH284" s="9"/>
      <c r="BSI284" s="9"/>
      <c r="BSJ284" s="9"/>
      <c r="BSK284" s="9"/>
      <c r="BSL284" s="9"/>
      <c r="BSM284" s="9"/>
      <c r="BSN284" s="9"/>
      <c r="BSO284" s="9"/>
      <c r="BSP284" s="9"/>
      <c r="BSQ284" s="9"/>
      <c r="BSR284" s="9"/>
      <c r="BSS284" s="9"/>
      <c r="BST284" s="9"/>
      <c r="BSU284" s="9"/>
      <c r="BSV284" s="9"/>
      <c r="BSW284" s="9"/>
      <c r="BSX284" s="9"/>
      <c r="BSY284" s="9" t="s">
        <v>5691</v>
      </c>
      <c r="BSZ284" s="9" t="s">
        <v>5691</v>
      </c>
      <c r="BTA284" s="9"/>
      <c r="BTB284" s="9"/>
      <c r="BTC284" s="9"/>
      <c r="BTD284" s="9"/>
      <c r="BTE284" s="9"/>
      <c r="BTF284" s="9"/>
      <c r="BTG284" s="9"/>
      <c r="BTH284" s="9"/>
      <c r="BTI284" s="9"/>
      <c r="BTJ284" s="9"/>
      <c r="BTK284" s="9"/>
      <c r="BTL284" s="9"/>
      <c r="BTM284" s="9"/>
      <c r="BTN284" s="9"/>
      <c r="BTO284" s="9"/>
      <c r="BTP284" s="9"/>
      <c r="BTQ284" s="9"/>
      <c r="BTR284" s="9"/>
      <c r="BTS284" s="9"/>
      <c r="BTT284" s="9"/>
      <c r="BTU284" s="9"/>
      <c r="BTV284" s="9"/>
      <c r="BTW284" s="9"/>
      <c r="BTX284" s="9"/>
      <c r="BTY284" s="9"/>
      <c r="BTZ284" s="9"/>
      <c r="BUA284" s="9"/>
      <c r="BUB284" s="9"/>
      <c r="BUC284" s="9"/>
      <c r="BUD284" s="9"/>
      <c r="BUE284" s="9"/>
      <c r="BUF284" s="9"/>
      <c r="BUG284" s="9"/>
      <c r="BUH284" s="9"/>
      <c r="BUI284" s="9"/>
      <c r="BUJ284" s="9"/>
      <c r="BUK284" s="9" t="s">
        <v>14250</v>
      </c>
      <c r="BUL284" s="9"/>
      <c r="BUM284" s="9"/>
      <c r="BUN284" s="9"/>
      <c r="BUO284" s="9"/>
      <c r="BUP284" s="9"/>
      <c r="BUQ284" s="9"/>
      <c r="BUR284" s="9">
        <v>590.0</v>
      </c>
      <c r="BUS284" s="9" t="s">
        <v>14251</v>
      </c>
      <c r="BUT284" s="9">
        <v>443.0</v>
      </c>
      <c r="BUU284" s="9"/>
      <c r="BUV284" s="9"/>
      <c r="BUW284" s="9"/>
      <c r="BUX284" s="9"/>
      <c r="BUY284" s="9"/>
      <c r="BUZ284" s="9"/>
      <c r="BVA284" s="9"/>
      <c r="BVB284" s="9"/>
      <c r="BVC284" s="9"/>
      <c r="BVD284" s="9"/>
      <c r="BVE284" s="9"/>
      <c r="BVF284" s="9"/>
      <c r="BVG284" s="9"/>
      <c r="BVH284" s="9"/>
      <c r="BVI284" s="9" t="s">
        <v>5718</v>
      </c>
      <c r="BVJ284" s="9"/>
      <c r="BVK284" s="9"/>
      <c r="BVL284" s="9"/>
      <c r="BVM284" s="9"/>
      <c r="BVN284" s="9"/>
      <c r="BVO284" s="9"/>
      <c r="BVP284" s="9"/>
      <c r="BVQ284" s="9"/>
      <c r="BVR284" s="9"/>
      <c r="BVS284" s="9"/>
      <c r="BVT284" s="9"/>
      <c r="BVU284" s="9"/>
      <c r="BVV284" s="9"/>
      <c r="BVW284" s="9"/>
      <c r="BVX284" s="9"/>
      <c r="BVY284" s="9"/>
      <c r="BVZ284" s="9"/>
      <c r="BWA284" s="9"/>
      <c r="BWB284" s="9" t="s">
        <v>14252</v>
      </c>
      <c r="BWC284" s="9"/>
      <c r="BWD284" s="9"/>
      <c r="BWE284" s="9"/>
      <c r="BWF284" s="9" t="s">
        <v>5720</v>
      </c>
      <c r="BWG284" s="9" t="s">
        <v>11952</v>
      </c>
      <c r="BWH284" s="9"/>
      <c r="BWI284" s="9"/>
      <c r="BWJ284" s="9"/>
      <c r="BWK284" s="9"/>
      <c r="BWL284" s="9"/>
      <c r="BWM284" s="9"/>
      <c r="BWN284" s="9"/>
      <c r="BWO284" s="9"/>
      <c r="BWP284" s="9"/>
      <c r="BWQ284" s="9"/>
      <c r="BWR284" s="9"/>
      <c r="BWS284" s="9"/>
      <c r="BWT284" s="9"/>
      <c r="BWU284" s="9"/>
      <c r="BWV284" s="9"/>
      <c r="BWW284" s="9"/>
      <c r="BWX284" s="9"/>
      <c r="BWY284" s="9"/>
      <c r="BWZ284" s="9"/>
      <c r="BXA284" s="9"/>
      <c r="BXB284" s="9"/>
      <c r="BXC284" s="9"/>
      <c r="BXD284" s="9" t="s">
        <v>14251</v>
      </c>
    </row>
    <row r="285" ht="14.25" customHeight="1">
      <c r="A285" s="9">
        <v>5.0</v>
      </c>
      <c r="B285" s="9" t="s">
        <v>11947</v>
      </c>
      <c r="C285" s="9" t="s">
        <v>11948</v>
      </c>
      <c r="D285" s="9" t="s">
        <v>11948</v>
      </c>
      <c r="E285" s="9"/>
      <c r="F285" s="9">
        <v>3.0</v>
      </c>
      <c r="G285" s="9" t="s">
        <v>14253</v>
      </c>
      <c r="H285" s="9"/>
      <c r="I285" s="9"/>
      <c r="J285" s="9"/>
      <c r="K285" s="9">
        <v>2.0</v>
      </c>
      <c r="L285" s="9">
        <v>1.0</v>
      </c>
      <c r="M285" s="9"/>
      <c r="N285" s="9"/>
      <c r="O285" s="9"/>
      <c r="P285" s="9">
        <v>0.0</v>
      </c>
      <c r="Q285" s="9" t="s">
        <v>14254</v>
      </c>
      <c r="R285" s="9"/>
      <c r="S285" s="9" t="s">
        <v>3706</v>
      </c>
      <c r="T285" s="9" t="s">
        <v>3704</v>
      </c>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c r="DD285" s="9"/>
      <c r="DE285" s="9"/>
      <c r="DF285" s="9"/>
      <c r="DG285" s="9"/>
      <c r="DH285" s="9"/>
      <c r="DI285" s="9"/>
      <c r="DJ285" s="9"/>
      <c r="DK285" s="9"/>
      <c r="DL285" s="9"/>
      <c r="DM285" s="9"/>
      <c r="DN285" s="9"/>
      <c r="DO285" s="9"/>
      <c r="DP285" s="9"/>
      <c r="DQ285" s="9"/>
      <c r="DR285" s="9"/>
      <c r="DS285" s="9"/>
      <c r="DT285" s="9"/>
      <c r="DU285" s="9"/>
      <c r="DV285" s="9"/>
      <c r="DW285" s="9"/>
      <c r="DX285" s="9"/>
      <c r="DY285" s="9"/>
      <c r="DZ285" s="9"/>
      <c r="EA285" s="9"/>
      <c r="EB285" s="9"/>
      <c r="EC285" s="9"/>
      <c r="ED285" s="9"/>
      <c r="EE285" s="9"/>
      <c r="EF285" s="9"/>
      <c r="EG285" s="9"/>
      <c r="EH285" s="9"/>
      <c r="EI285" s="9"/>
      <c r="EJ285" s="9"/>
      <c r="EK285" s="9"/>
      <c r="EL285" s="9"/>
      <c r="EM285" s="9"/>
      <c r="EN285" s="9"/>
      <c r="EO285" s="9"/>
      <c r="EP285" s="9"/>
      <c r="EQ285" s="9"/>
      <c r="ER285" s="9"/>
      <c r="ES285" s="9"/>
      <c r="ET285" s="9"/>
      <c r="EU285" s="9"/>
      <c r="EV285" s="9"/>
      <c r="EW285" s="9"/>
      <c r="EX285" s="9"/>
      <c r="EY285" s="9"/>
      <c r="EZ285" s="9"/>
      <c r="FA285" s="9"/>
      <c r="FB285" s="9"/>
      <c r="FC285" s="9"/>
      <c r="FD285" s="9"/>
      <c r="FE285" s="9"/>
      <c r="FF285" s="9"/>
      <c r="FG285" s="9"/>
      <c r="FH285" s="9"/>
      <c r="FI285" s="9"/>
      <c r="FJ285" s="9"/>
      <c r="FK285" s="9"/>
      <c r="FL285" s="9"/>
      <c r="FM285" s="9"/>
      <c r="FN285" s="9"/>
      <c r="FO285" s="9"/>
      <c r="FP285" s="9"/>
      <c r="FQ285" s="9"/>
      <c r="FR285" s="9"/>
      <c r="FS285" s="9"/>
      <c r="FT285" s="9"/>
      <c r="FU285" s="9"/>
      <c r="FV285" s="9"/>
      <c r="FW285" s="9"/>
      <c r="FX285" s="9"/>
      <c r="FY285" s="9"/>
      <c r="FZ285" s="9"/>
      <c r="GA285" s="9"/>
      <c r="GB285" s="9"/>
      <c r="GC285" s="9"/>
      <c r="GD285" s="9"/>
      <c r="GE285" s="9"/>
      <c r="GF285" s="9"/>
      <c r="GG285" s="9"/>
      <c r="GH285" s="9"/>
      <c r="GI285" s="9"/>
      <c r="GJ285" s="9"/>
      <c r="GK285" s="9"/>
      <c r="GL285" s="9"/>
      <c r="GM285" s="9"/>
      <c r="GN285" s="9"/>
      <c r="GO285" s="9"/>
      <c r="GP285" s="9"/>
      <c r="GQ285" s="9"/>
      <c r="GR285" s="9"/>
      <c r="GS285" s="9"/>
      <c r="GT285" s="9"/>
      <c r="GU285" s="9"/>
      <c r="GV285" s="9"/>
      <c r="GW285" s="9"/>
      <c r="GX285" s="9"/>
      <c r="GY285" s="9"/>
      <c r="GZ285" s="9"/>
      <c r="HA285" s="9"/>
      <c r="HB285" s="9"/>
      <c r="HC285" s="9"/>
      <c r="HD285" s="9"/>
      <c r="HE285" s="9"/>
      <c r="HF285" s="9"/>
      <c r="HG285" s="9"/>
      <c r="HH285" s="9"/>
      <c r="HI285" s="9"/>
      <c r="HJ285" s="9"/>
      <c r="HK285" s="9"/>
      <c r="HL285" s="9"/>
      <c r="HM285" s="9"/>
      <c r="HN285" s="9"/>
      <c r="HO285" s="9"/>
      <c r="HP285" s="9"/>
      <c r="HQ285" s="9"/>
      <c r="HR285" s="9"/>
      <c r="HS285" s="9"/>
      <c r="HT285" s="9"/>
      <c r="HU285" s="9"/>
      <c r="HV285" s="9"/>
      <c r="HW285" s="9"/>
      <c r="HX285" s="9"/>
      <c r="HY285" s="9"/>
      <c r="HZ285" s="9"/>
      <c r="IA285" s="9"/>
      <c r="IB285" s="9"/>
      <c r="IC285" s="9"/>
      <c r="ID285" s="9"/>
      <c r="IE285" s="9"/>
      <c r="IF285" s="9"/>
      <c r="IG285" s="9"/>
      <c r="IH285" s="9"/>
      <c r="II285" s="9"/>
      <c r="IJ285" s="9"/>
      <c r="IK285" s="9"/>
      <c r="IL285" s="9"/>
      <c r="IM285" s="9"/>
      <c r="IN285" s="9"/>
      <c r="IO285" s="9"/>
      <c r="IP285" s="9"/>
      <c r="IQ285" s="9"/>
      <c r="IR285" s="9"/>
      <c r="IS285" s="9"/>
      <c r="IT285" s="9"/>
      <c r="IU285" s="9"/>
      <c r="IV285" s="9"/>
      <c r="IW285" s="9"/>
      <c r="IX285" s="9"/>
      <c r="IY285" s="9"/>
      <c r="IZ285" s="9"/>
      <c r="JA285" s="9"/>
      <c r="JB285" s="9"/>
      <c r="JC285" s="9"/>
      <c r="JD285" s="9"/>
      <c r="JE285" s="9"/>
      <c r="JF285" s="9"/>
      <c r="JG285" s="9"/>
      <c r="JH285" s="9"/>
      <c r="JI285" s="9"/>
      <c r="JJ285" s="9"/>
      <c r="JK285" s="9"/>
      <c r="JL285" s="9"/>
      <c r="JM285" s="9"/>
      <c r="JN285" s="9"/>
      <c r="JO285" s="9"/>
      <c r="JP285" s="9"/>
      <c r="JQ285" s="9"/>
      <c r="JR285" s="9"/>
      <c r="JS285" s="9"/>
      <c r="JT285" s="9"/>
      <c r="JU285" s="9"/>
      <c r="JV285" s="9"/>
      <c r="JW285" s="9"/>
      <c r="JX285" s="9"/>
      <c r="JY285" s="9"/>
      <c r="JZ285" s="9"/>
      <c r="KA285" s="9"/>
      <c r="KB285" s="9"/>
      <c r="KC285" s="9"/>
      <c r="KD285" s="9"/>
      <c r="KE285" s="9"/>
      <c r="KF285" s="9"/>
      <c r="KG285" s="9"/>
      <c r="KH285" s="9"/>
      <c r="KI285" s="9"/>
      <c r="KJ285" s="9"/>
      <c r="KK285" s="9"/>
      <c r="KL285" s="9"/>
      <c r="KM285" s="9"/>
      <c r="KN285" s="9"/>
      <c r="KO285" s="9"/>
      <c r="KP285" s="9"/>
      <c r="KQ285" s="9"/>
      <c r="KR285" s="9"/>
      <c r="KS285" s="9"/>
      <c r="KT285" s="9"/>
      <c r="KU285" s="9"/>
      <c r="KV285" s="9"/>
      <c r="KW285" s="9"/>
      <c r="KX285" s="9"/>
      <c r="KY285" s="9"/>
      <c r="KZ285" s="9"/>
      <c r="LA285" s="9"/>
      <c r="LB285" s="9"/>
      <c r="LC285" s="9"/>
      <c r="LD285" s="9"/>
      <c r="LE285" s="9"/>
      <c r="LF285" s="9"/>
      <c r="LG285" s="9"/>
      <c r="LH285" s="9"/>
      <c r="LI285" s="9"/>
      <c r="LJ285" s="9"/>
      <c r="LK285" s="9"/>
      <c r="LL285" s="9"/>
      <c r="LM285" s="9"/>
      <c r="LN285" s="9"/>
      <c r="LO285" s="9"/>
      <c r="LP285" s="9"/>
      <c r="LQ285" s="9"/>
      <c r="LR285" s="9"/>
      <c r="LS285" s="9"/>
      <c r="LT285" s="9"/>
      <c r="LU285" s="9"/>
      <c r="LV285" s="9"/>
      <c r="LW285" s="9"/>
      <c r="LX285" s="9"/>
      <c r="LY285" s="9"/>
      <c r="LZ285" s="9"/>
      <c r="MA285" s="9"/>
      <c r="MB285" s="9"/>
      <c r="MC285" s="9"/>
      <c r="MD285" s="9"/>
      <c r="ME285" s="9"/>
      <c r="MF285" s="9"/>
      <c r="MG285" s="9"/>
      <c r="MH285" s="9"/>
      <c r="MI285" s="9"/>
      <c r="MJ285" s="9"/>
      <c r="MK285" s="9"/>
      <c r="ML285" s="9"/>
      <c r="MM285" s="9"/>
      <c r="MN285" s="9"/>
      <c r="MO285" s="9"/>
      <c r="MP285" s="9"/>
      <c r="MQ285" s="9"/>
      <c r="MR285" s="9"/>
      <c r="MS285" s="9"/>
      <c r="MT285" s="9"/>
      <c r="MU285" s="9"/>
      <c r="MV285" s="9"/>
      <c r="MW285" s="9"/>
      <c r="MX285" s="9"/>
      <c r="MY285" s="9"/>
      <c r="MZ285" s="9"/>
      <c r="NA285" s="9"/>
      <c r="NB285" s="9"/>
      <c r="NC285" s="9"/>
      <c r="ND285" s="9"/>
      <c r="NE285" s="9"/>
      <c r="NF285" s="9"/>
      <c r="NG285" s="9"/>
      <c r="NH285" s="9"/>
      <c r="NI285" s="9"/>
      <c r="NJ285" s="9"/>
      <c r="NK285" s="9"/>
      <c r="NL285" s="9"/>
      <c r="NM285" s="9"/>
      <c r="NN285" s="9"/>
      <c r="NO285" s="9"/>
      <c r="NP285" s="9"/>
      <c r="NQ285" s="9"/>
      <c r="NR285" s="9"/>
      <c r="NS285" s="9"/>
      <c r="NT285" s="9"/>
      <c r="NU285" s="9"/>
      <c r="NV285" s="9"/>
      <c r="NW285" s="9"/>
      <c r="NX285" s="9"/>
      <c r="NY285" s="9"/>
      <c r="NZ285" s="9"/>
      <c r="OA285" s="9"/>
      <c r="OB285" s="9"/>
      <c r="OC285" s="9"/>
      <c r="OD285" s="9"/>
      <c r="OE285" s="9"/>
      <c r="OF285" s="9"/>
      <c r="OG285" s="9"/>
      <c r="OH285" s="9"/>
      <c r="OI285" s="9"/>
      <c r="OJ285" s="9"/>
      <c r="OK285" s="9"/>
      <c r="OL285" s="9"/>
      <c r="OM285" s="9"/>
      <c r="ON285" s="9"/>
      <c r="OO285" s="9"/>
      <c r="OP285" s="9"/>
      <c r="OQ285" s="9"/>
      <c r="OR285" s="9"/>
      <c r="OS285" s="9"/>
      <c r="OT285" s="9"/>
      <c r="OU285" s="9"/>
      <c r="OV285" s="9"/>
      <c r="OW285" s="9"/>
      <c r="OX285" s="9"/>
      <c r="OY285" s="9"/>
      <c r="OZ285" s="9"/>
      <c r="PA285" s="9"/>
      <c r="PB285" s="9"/>
      <c r="PC285" s="9"/>
      <c r="PD285" s="9"/>
      <c r="PE285" s="9"/>
      <c r="PF285" s="9"/>
      <c r="PG285" s="9"/>
      <c r="PH285" s="9"/>
      <c r="PI285" s="9"/>
      <c r="PJ285" s="9"/>
      <c r="PK285" s="9"/>
      <c r="PL285" s="9"/>
      <c r="PM285" s="9"/>
      <c r="PN285" s="9"/>
      <c r="PO285" s="9"/>
      <c r="PP285" s="9"/>
      <c r="PQ285" s="9"/>
      <c r="PR285" s="9"/>
      <c r="PS285" s="9"/>
      <c r="PT285" s="9"/>
      <c r="PU285" s="9"/>
      <c r="PV285" s="9"/>
      <c r="PW285" s="9"/>
      <c r="PX285" s="9"/>
      <c r="PY285" s="9"/>
      <c r="PZ285" s="9"/>
      <c r="QA285" s="9"/>
      <c r="QB285" s="9"/>
      <c r="QC285" s="9"/>
      <c r="QD285" s="9"/>
      <c r="QE285" s="9"/>
      <c r="QF285" s="9"/>
      <c r="QG285" s="9"/>
      <c r="QH285" s="9"/>
      <c r="QI285" s="9"/>
      <c r="QJ285" s="9"/>
      <c r="QK285" s="9"/>
      <c r="QL285" s="9"/>
      <c r="QM285" s="9"/>
      <c r="QN285" s="9"/>
      <c r="QO285" s="9"/>
      <c r="QP285" s="9"/>
      <c r="QQ285" s="9"/>
      <c r="QR285" s="9"/>
      <c r="QS285" s="9"/>
      <c r="QT285" s="9"/>
      <c r="QU285" s="9"/>
      <c r="QV285" s="9"/>
      <c r="QW285" s="9"/>
      <c r="QX285" s="9"/>
      <c r="QY285" s="9"/>
      <c r="QZ285" s="9"/>
      <c r="RA285" s="9"/>
      <c r="RB285" s="9"/>
      <c r="RC285" s="9"/>
      <c r="RD285" s="9"/>
      <c r="RE285" s="9"/>
      <c r="RF285" s="9"/>
      <c r="RG285" s="9"/>
      <c r="RH285" s="9"/>
      <c r="RI285" s="9"/>
      <c r="RJ285" s="9"/>
      <c r="RK285" s="9"/>
      <c r="RL285" s="9"/>
      <c r="RM285" s="9"/>
      <c r="RN285" s="9"/>
      <c r="RO285" s="9"/>
      <c r="RP285" s="9"/>
      <c r="RQ285" s="9"/>
      <c r="RR285" s="9"/>
      <c r="RS285" s="9"/>
      <c r="RT285" s="9"/>
      <c r="RU285" s="9"/>
      <c r="RV285" s="9"/>
      <c r="RW285" s="9"/>
      <c r="RX285" s="9"/>
      <c r="RY285" s="9"/>
      <c r="RZ285" s="9"/>
      <c r="SA285" s="9"/>
      <c r="SB285" s="9"/>
      <c r="SC285" s="9"/>
      <c r="SD285" s="9"/>
      <c r="SE285" s="9"/>
      <c r="SF285" s="9"/>
      <c r="SG285" s="9"/>
      <c r="SH285" s="9"/>
      <c r="SI285" s="9"/>
      <c r="SJ285" s="9"/>
      <c r="SK285" s="9"/>
      <c r="SL285" s="9"/>
      <c r="SM285" s="9"/>
      <c r="SN285" s="9"/>
      <c r="SO285" s="9"/>
      <c r="SP285" s="9"/>
      <c r="SQ285" s="9"/>
      <c r="SR285" s="9"/>
      <c r="SS285" s="9"/>
      <c r="ST285" s="9"/>
      <c r="SU285" s="9"/>
      <c r="SV285" s="9"/>
      <c r="SW285" s="9"/>
      <c r="SX285" s="9"/>
      <c r="SY285" s="9"/>
      <c r="SZ285" s="9"/>
      <c r="TA285" s="9"/>
      <c r="TB285" s="9"/>
      <c r="TC285" s="9"/>
      <c r="TD285" s="9"/>
      <c r="TE285" s="9"/>
      <c r="TF285" s="9"/>
      <c r="TG285" s="9"/>
      <c r="TH285" s="9"/>
      <c r="TI285" s="9"/>
      <c r="TJ285" s="9"/>
      <c r="TK285" s="9"/>
      <c r="TL285" s="9"/>
      <c r="TM285" s="9"/>
      <c r="TN285" s="9"/>
      <c r="TO285" s="9"/>
      <c r="ANB285" s="9"/>
      <c r="ANC285" s="9"/>
      <c r="AND285" s="9"/>
      <c r="ANE285" s="9"/>
      <c r="ANF285" s="9"/>
      <c r="ANG285" s="9"/>
      <c r="ANH285" s="9"/>
      <c r="ANI285" s="9"/>
      <c r="ANJ285" s="9"/>
      <c r="ANK285" s="9"/>
      <c r="ANL285" s="9"/>
      <c r="ANM285" s="9"/>
      <c r="ANN285" s="9"/>
      <c r="ANO285" s="9"/>
      <c r="ANP285" s="9"/>
      <c r="ANQ285" s="9"/>
      <c r="ANR285" s="9"/>
      <c r="ANS285" s="9"/>
      <c r="ANT285" s="9"/>
      <c r="ANU285" s="9"/>
      <c r="ANV285" s="9"/>
      <c r="ANW285" s="9"/>
      <c r="ANX285" s="9"/>
      <c r="ANY285" s="9"/>
      <c r="ANZ285" s="9"/>
      <c r="AOA285" s="9"/>
      <c r="AOB285" s="9"/>
      <c r="AOC285" s="9"/>
      <c r="AOD285" s="9"/>
      <c r="AOE285" s="9"/>
      <c r="AOF285" s="9"/>
      <c r="AOG285" s="9"/>
      <c r="AOH285" s="9"/>
      <c r="AOI285" s="9"/>
      <c r="AOJ285" s="9"/>
      <c r="AOK285" s="9"/>
      <c r="AOL285" s="9"/>
      <c r="AOM285" s="9"/>
      <c r="AON285" s="9"/>
      <c r="AOO285" s="9"/>
      <c r="AOP285" s="9"/>
      <c r="AOQ285" s="9"/>
      <c r="AOR285" s="9"/>
      <c r="AOS285" s="9"/>
      <c r="AOT285" s="9"/>
      <c r="AOU285" s="9"/>
      <c r="AOV285" s="9"/>
      <c r="AOW285" s="9"/>
      <c r="AOX285" s="9"/>
      <c r="AOY285" s="9"/>
      <c r="AOZ285" s="9"/>
      <c r="APA285" s="9"/>
      <c r="APB285" s="9"/>
      <c r="APC285" s="9"/>
      <c r="APD285" s="9"/>
      <c r="APE285" s="9"/>
      <c r="APF285" s="9"/>
      <c r="APG285" s="9"/>
      <c r="APH285" s="9"/>
      <c r="API285" s="9"/>
      <c r="APJ285" s="9"/>
      <c r="APK285" s="9"/>
      <c r="APL285" s="9"/>
      <c r="APM285" s="9"/>
      <c r="APN285" s="9"/>
      <c r="APO285" s="9"/>
      <c r="APP285" s="9"/>
      <c r="APQ285" s="9"/>
      <c r="APR285" s="9"/>
      <c r="APS285" s="9"/>
      <c r="APT285" s="9"/>
      <c r="APU285" s="9"/>
      <c r="APV285" s="9"/>
      <c r="APW285" s="9"/>
      <c r="APX285" s="9"/>
      <c r="APY285" s="9"/>
      <c r="APZ285" s="9"/>
      <c r="AQA285" s="9"/>
      <c r="AQB285" s="9"/>
      <c r="AQC285" s="9"/>
      <c r="AQD285" s="9"/>
      <c r="AQE285" s="9"/>
      <c r="AQF285" s="9"/>
      <c r="AQG285" s="9"/>
      <c r="AQH285" s="9"/>
      <c r="AQI285" s="9"/>
      <c r="AQJ285" s="9"/>
      <c r="AQK285" s="9"/>
      <c r="AQL285" s="9"/>
      <c r="AQM285" s="9"/>
      <c r="AQN285" s="9"/>
      <c r="AQO285" s="9"/>
      <c r="AQP285" s="9"/>
      <c r="AQQ285" s="9"/>
      <c r="AQR285" s="9"/>
      <c r="AQS285" s="9"/>
      <c r="AQT285" s="9"/>
      <c r="AQU285" s="9"/>
      <c r="AQV285" s="9"/>
      <c r="AQW285" s="9"/>
      <c r="AQX285" s="9"/>
      <c r="AQY285" s="9"/>
      <c r="AQZ285" s="9"/>
      <c r="ARA285" s="9"/>
      <c r="ARB285" s="9"/>
      <c r="ARC285" s="9"/>
      <c r="ARD285" s="9"/>
      <c r="ARE285" s="9"/>
      <c r="ARF285" s="9"/>
      <c r="ARG285" s="9"/>
      <c r="ARH285" s="9"/>
      <c r="ARI285" s="9"/>
      <c r="ARJ285" s="9"/>
      <c r="ARK285" s="9"/>
      <c r="ARL285" s="9"/>
      <c r="ARM285" s="9"/>
      <c r="ARN285" s="9"/>
      <c r="ARO285" s="9"/>
      <c r="ARP285" s="9"/>
      <c r="ARQ285" s="9"/>
      <c r="ARR285" s="9"/>
      <c r="ARS285" s="9"/>
      <c r="ART285" s="9"/>
      <c r="ARU285" s="9"/>
      <c r="ARV285" s="9"/>
      <c r="ARW285" s="9"/>
      <c r="ARX285" s="9"/>
      <c r="ARY285" s="9"/>
      <c r="ARZ285" s="9"/>
      <c r="ASA285" s="9"/>
      <c r="ASB285" s="9"/>
      <c r="ASC285" s="9"/>
      <c r="ASD285" s="9"/>
      <c r="ASE285" s="9"/>
      <c r="ASF285" s="9"/>
      <c r="ASG285" s="9"/>
      <c r="ASH285" s="9"/>
      <c r="ASI285" s="9"/>
      <c r="ASJ285" s="9"/>
      <c r="ASK285" s="9"/>
      <c r="ASL285" s="9"/>
      <c r="ASM285" s="9"/>
      <c r="ASN285" s="9"/>
      <c r="ASO285" s="9"/>
      <c r="ASP285" s="9"/>
      <c r="ASQ285" s="9"/>
      <c r="ASR285" s="9"/>
      <c r="ASS285" s="9"/>
      <c r="AST285" s="9"/>
      <c r="ASU285" s="9"/>
      <c r="ASV285" s="9"/>
      <c r="ASW285" s="9"/>
      <c r="ASX285" s="9"/>
      <c r="ASY285" s="9"/>
      <c r="ASZ285" s="9"/>
      <c r="ATA285" s="9"/>
      <c r="ATB285" s="9"/>
      <c r="ATC285" s="9"/>
      <c r="ATD285" s="9"/>
      <c r="ATE285" s="9"/>
      <c r="ATF285" s="9"/>
      <c r="ATG285" s="9"/>
      <c r="ATH285" s="9"/>
      <c r="ATI285" s="9"/>
      <c r="ATJ285" s="9"/>
      <c r="ATK285" s="9"/>
      <c r="ATL285" s="9"/>
      <c r="ATM285" s="9"/>
      <c r="ATN285" s="9"/>
      <c r="ATO285" s="9"/>
      <c r="ATP285" s="9"/>
      <c r="ATQ285" s="9"/>
      <c r="ATR285" s="9"/>
      <c r="ATS285" s="9"/>
      <c r="ATT285" s="9"/>
      <c r="ATU285" s="9"/>
      <c r="ATV285" s="9"/>
      <c r="ATW285" s="9"/>
      <c r="ATX285" s="9"/>
      <c r="ATY285" s="9"/>
      <c r="ATZ285" s="9"/>
      <c r="AUA285" s="9"/>
      <c r="AUB285" s="9"/>
      <c r="AUC285" s="9"/>
      <c r="AUD285" s="9"/>
      <c r="AUE285" s="9"/>
      <c r="AUF285" s="9"/>
      <c r="AUG285" s="9"/>
      <c r="AUH285" s="9"/>
      <c r="AUI285" s="9"/>
      <c r="AUJ285" s="9"/>
      <c r="AUK285" s="9"/>
      <c r="AUL285" s="9"/>
      <c r="AUM285" s="9"/>
      <c r="AUN285" s="9"/>
      <c r="AUO285" s="9"/>
      <c r="AUP285" s="9"/>
      <c r="AUQ285" s="9"/>
      <c r="AUR285" s="9"/>
      <c r="AUS285" s="9"/>
      <c r="AUT285" s="9"/>
      <c r="AUU285" s="9"/>
      <c r="AUV285" s="9"/>
      <c r="AUW285" s="9"/>
      <c r="AUX285" s="9"/>
      <c r="AUY285" s="9"/>
      <c r="AUZ285" s="9"/>
      <c r="AVA285" s="9"/>
      <c r="AVB285" s="9"/>
      <c r="AVC285" s="9"/>
      <c r="AVD285" s="9"/>
      <c r="AVE285" s="9"/>
      <c r="AVF285" s="9"/>
      <c r="AVG285" s="9"/>
      <c r="AVH285" s="9"/>
      <c r="AVI285" s="9"/>
      <c r="AVJ285" s="9"/>
      <c r="AVK285" s="9"/>
      <c r="AVL285" s="9"/>
      <c r="AVM285" s="9"/>
      <c r="AVN285" s="9"/>
      <c r="AVO285" s="9"/>
      <c r="AVP285" s="9"/>
      <c r="AVQ285" s="9"/>
      <c r="AVR285" s="9"/>
      <c r="AVS285" s="9"/>
      <c r="AVT285" s="9"/>
      <c r="AVU285" s="9"/>
      <c r="AVV285" s="9"/>
      <c r="AVW285" s="9"/>
      <c r="AVX285" s="9"/>
      <c r="AVY285" s="9"/>
      <c r="AVZ285" s="9"/>
      <c r="AWA285" s="9"/>
      <c r="AWB285" s="9"/>
      <c r="AWC285" s="9"/>
      <c r="AWD285" s="9"/>
      <c r="AWE285" s="9"/>
      <c r="AWF285" s="9"/>
      <c r="AWG285" s="9"/>
      <c r="AWH285" s="9"/>
      <c r="AWI285" s="9"/>
      <c r="AWJ285" s="9"/>
      <c r="AWK285" s="9"/>
      <c r="AWL285" s="9"/>
      <c r="AWM285" s="9"/>
      <c r="AWN285" s="9"/>
      <c r="AWO285" s="9"/>
      <c r="AWP285" s="9"/>
      <c r="AWQ285" s="9"/>
      <c r="AWR285" s="9"/>
      <c r="AWS285" s="9"/>
      <c r="AWT285" s="9"/>
      <c r="AWU285" s="9"/>
      <c r="AWV285" s="9"/>
      <c r="AWW285" s="9"/>
      <c r="AWX285" s="9"/>
      <c r="AWY285" s="9"/>
      <c r="AWZ285" s="9"/>
      <c r="AXA285" s="9"/>
      <c r="AXB285" s="9"/>
      <c r="AXC285" s="9"/>
      <c r="AXD285" s="9"/>
      <c r="AXE285" s="9"/>
      <c r="AXF285" s="9"/>
      <c r="AXG285" s="9"/>
      <c r="AXH285" s="9"/>
      <c r="AXI285" s="9"/>
      <c r="AXJ285" s="9"/>
      <c r="AXK285" s="9"/>
      <c r="AXL285" s="9"/>
      <c r="AXM285" s="9"/>
      <c r="AXN285" s="9"/>
      <c r="AXO285" s="9"/>
      <c r="AXP285" s="9"/>
      <c r="AXQ285" s="9"/>
      <c r="AXR285" s="9"/>
      <c r="AXS285" s="9"/>
      <c r="AXT285" s="9"/>
      <c r="AXU285" s="9"/>
      <c r="AXV285" s="9"/>
      <c r="AXW285" s="9"/>
      <c r="AXX285" s="9"/>
      <c r="AXY285" s="9"/>
      <c r="AXZ285" s="9"/>
      <c r="AYA285" s="9"/>
      <c r="AYB285" s="9"/>
      <c r="AYC285" s="9"/>
      <c r="AYD285" s="9"/>
      <c r="AYE285" s="9"/>
      <c r="AYF285" s="9"/>
      <c r="AYG285" s="9"/>
      <c r="AYH285" s="9"/>
      <c r="AYI285" s="9"/>
      <c r="AYJ285" s="9"/>
      <c r="AYK285" s="9"/>
      <c r="AYL285" s="9"/>
      <c r="AYM285" s="9"/>
      <c r="AYN285" s="9"/>
      <c r="AYO285" s="9"/>
      <c r="AYP285" s="9"/>
      <c r="AYQ285" s="9"/>
      <c r="AYR285" s="9"/>
      <c r="AYS285" s="9"/>
      <c r="AYT285" s="9"/>
      <c r="AYU285" s="9"/>
      <c r="AYV285" s="9"/>
      <c r="AYW285" s="9"/>
      <c r="AYX285" s="9"/>
      <c r="AYY285" s="9"/>
      <c r="AYZ285" s="9"/>
      <c r="AZA285" s="9"/>
      <c r="AZB285" s="9"/>
      <c r="AZC285" s="9"/>
      <c r="AZD285" s="9"/>
      <c r="AZE285" s="9"/>
      <c r="AZF285" s="9"/>
      <c r="AZG285" s="9"/>
      <c r="AZH285" s="9"/>
      <c r="AZI285" s="9"/>
      <c r="AZJ285" s="9"/>
      <c r="AZK285" s="9"/>
      <c r="AZL285" s="9"/>
      <c r="AZM285" s="9"/>
      <c r="AZN285" s="9"/>
      <c r="AZO285" s="9"/>
      <c r="AZP285" s="9"/>
      <c r="AZQ285" s="9"/>
      <c r="AZR285" s="9"/>
      <c r="AZS285" s="9"/>
      <c r="AZT285" s="9"/>
      <c r="AZU285" s="9"/>
      <c r="AZV285" s="9"/>
      <c r="AZW285" s="9"/>
      <c r="AZX285" s="9"/>
      <c r="AZY285" s="9"/>
      <c r="AZZ285" s="9"/>
      <c r="BAA285" s="9"/>
      <c r="BAB285" s="9"/>
      <c r="BAC285" s="9"/>
      <c r="BAD285" s="9"/>
      <c r="BAE285" s="9"/>
      <c r="BAF285" s="9"/>
      <c r="BAG285" s="9"/>
      <c r="BAH285" s="9"/>
      <c r="BAI285" s="9"/>
      <c r="BAJ285" s="9"/>
      <c r="BAK285" s="9"/>
      <c r="BAL285" s="9"/>
      <c r="BAM285" s="9"/>
      <c r="BAN285" s="9"/>
      <c r="BAO285" s="9"/>
      <c r="BAP285" s="9"/>
      <c r="BAQ285" s="9"/>
      <c r="BAR285" s="9"/>
      <c r="BAS285" s="9"/>
      <c r="BAT285" s="9"/>
      <c r="BAU285" s="9"/>
      <c r="BAV285" s="9"/>
      <c r="BAW285" s="9"/>
      <c r="BAX285" s="9"/>
      <c r="BAY285" s="9"/>
      <c r="BAZ285" s="9"/>
      <c r="BBA285" s="9"/>
      <c r="BBB285" s="9"/>
      <c r="BBC285" s="9"/>
      <c r="BBD285" s="9"/>
      <c r="BBE285" s="9"/>
      <c r="BBF285" s="9"/>
      <c r="BBG285" s="9"/>
      <c r="BBH285" s="9"/>
      <c r="BBI285" s="9"/>
      <c r="BBJ285" s="9"/>
      <c r="BBK285" s="9"/>
      <c r="BBL285" s="9"/>
      <c r="BBM285" s="9"/>
      <c r="BBN285" s="9"/>
      <c r="BBO285" s="9"/>
      <c r="BBP285" s="9"/>
      <c r="BBQ285" s="9"/>
      <c r="BBR285" s="9"/>
      <c r="BBS285" s="9"/>
      <c r="BBT285" s="9"/>
      <c r="BBU285" s="9"/>
      <c r="BBV285" s="9"/>
      <c r="BBW285" s="9"/>
      <c r="BBX285" s="9"/>
      <c r="BBY285" s="9"/>
      <c r="BBZ285" s="9"/>
      <c r="BCA285" s="9"/>
      <c r="BCB285" s="9"/>
      <c r="BCC285" s="9"/>
      <c r="BCD285" s="9"/>
      <c r="BCE285" s="9"/>
      <c r="BCF285" s="9"/>
      <c r="BCG285" s="9"/>
      <c r="BCH285" s="9"/>
      <c r="BCI285" s="9"/>
      <c r="BCJ285" s="9"/>
      <c r="BCK285" s="9"/>
      <c r="BCL285" s="9"/>
      <c r="BCM285" s="9"/>
      <c r="BCN285" s="9"/>
      <c r="BCO285" s="9"/>
      <c r="BCP285" s="9"/>
      <c r="BCQ285" s="9"/>
      <c r="BCR285" s="9"/>
      <c r="BCS285" s="9"/>
      <c r="BCT285" s="9"/>
      <c r="BCU285" s="9"/>
      <c r="BCV285" s="9"/>
      <c r="BCW285" s="9"/>
      <c r="BCX285" s="9"/>
      <c r="BCY285" s="9"/>
      <c r="BCZ285" s="9"/>
      <c r="BDA285" s="9"/>
      <c r="BDB285" s="9"/>
      <c r="BDC285" s="9"/>
      <c r="BDD285" s="9"/>
      <c r="BDE285" s="9"/>
      <c r="BDF285" s="9"/>
      <c r="BDG285" s="9"/>
      <c r="BDH285" s="9"/>
      <c r="BDI285" s="9"/>
      <c r="BDJ285" s="9"/>
      <c r="BDK285" s="9"/>
      <c r="BDL285" s="9"/>
      <c r="BDM285" s="9"/>
      <c r="BDN285" s="9"/>
      <c r="BDO285" s="9"/>
      <c r="BDP285" s="9"/>
      <c r="BDQ285" s="9"/>
      <c r="BDR285" s="9"/>
      <c r="BDS285" s="9"/>
      <c r="BDT285" s="9"/>
      <c r="BDU285" s="9"/>
      <c r="BDV285" s="9"/>
      <c r="BDW285" s="9"/>
      <c r="BDX285" s="9"/>
      <c r="BDY285" s="9"/>
      <c r="BDZ285" s="9"/>
      <c r="BEA285" s="9"/>
      <c r="BEB285" s="9"/>
      <c r="BEC285" s="9"/>
      <c r="BED285" s="9"/>
      <c r="BEE285" s="9"/>
      <c r="BEF285" s="9"/>
      <c r="BEG285" s="9"/>
      <c r="BEH285" s="9"/>
      <c r="BEI285" s="9"/>
      <c r="BEJ285" s="9"/>
      <c r="BEK285" s="9"/>
      <c r="BEL285" s="9"/>
      <c r="BEM285" s="9"/>
      <c r="BEN285" s="9"/>
      <c r="BEO285" s="9"/>
      <c r="BEP285" s="9"/>
      <c r="BEQ285" s="9"/>
      <c r="BER285" s="9"/>
      <c r="BES285" s="9"/>
      <c r="BET285" s="9"/>
      <c r="BEU285" s="9"/>
      <c r="BEV285" s="9"/>
      <c r="BEW285" s="9"/>
      <c r="BEX285" s="9"/>
      <c r="BEY285" s="9"/>
      <c r="BEZ285" s="9"/>
      <c r="BFA285" s="9"/>
      <c r="BFB285" s="9"/>
      <c r="BFC285" s="9"/>
      <c r="BFD285" s="9"/>
      <c r="BFE285" s="9"/>
      <c r="BFF285" s="9"/>
      <c r="BFG285" s="9"/>
      <c r="BFH285" s="9"/>
      <c r="BFI285" s="9"/>
      <c r="BFJ285" s="9"/>
      <c r="BFK285" s="9"/>
      <c r="BFL285" s="9"/>
      <c r="BFM285" s="9"/>
      <c r="BFN285" s="9"/>
      <c r="BFO285" s="9"/>
      <c r="BFP285" s="9"/>
      <c r="BFQ285" s="9"/>
      <c r="BFR285" s="9"/>
      <c r="BFS285" s="9"/>
      <c r="BFT285" s="9"/>
      <c r="BFU285" s="9"/>
      <c r="BFV285" s="9"/>
      <c r="BFW285" s="9"/>
      <c r="BFX285" s="9"/>
      <c r="BFY285" s="9"/>
      <c r="BFZ285" s="9"/>
      <c r="BGA285" s="9"/>
      <c r="BGB285" s="9"/>
      <c r="BGC285" s="9"/>
      <c r="BGD285" s="9"/>
      <c r="BGE285" s="9"/>
      <c r="BGF285" s="9"/>
      <c r="BGG285" s="9"/>
      <c r="BGH285" s="9"/>
      <c r="BGI285" s="9"/>
      <c r="BGJ285" s="9"/>
      <c r="BGK285" s="9"/>
      <c r="BGL285" s="9"/>
      <c r="BGM285" s="9"/>
      <c r="BGN285" s="9"/>
      <c r="BGO285" s="9"/>
      <c r="BGP285" s="9"/>
      <c r="BGQ285" s="9"/>
      <c r="BGR285" s="9"/>
      <c r="BGS285" s="9"/>
      <c r="BGT285" s="9"/>
      <c r="BGU285" s="9"/>
      <c r="BGV285" s="9"/>
      <c r="BGW285" s="9"/>
      <c r="BGX285" s="9"/>
      <c r="BGY285" s="9"/>
      <c r="BGZ285" s="9"/>
      <c r="BHA285" s="9"/>
      <c r="BHB285" s="9"/>
      <c r="BHC285" s="9"/>
      <c r="BHD285" s="9"/>
      <c r="BHE285" s="9"/>
      <c r="BHF285" s="9"/>
      <c r="BHG285" s="9"/>
      <c r="BHH285" s="9"/>
      <c r="BHI285" s="9"/>
      <c r="BHJ285" s="9"/>
      <c r="BHK285" s="9"/>
      <c r="BHL285" s="9"/>
      <c r="BHM285" s="9"/>
      <c r="BHN285" s="9"/>
      <c r="BHO285" s="9"/>
      <c r="BHP285" s="9"/>
      <c r="BHQ285" s="9"/>
      <c r="BHR285" s="9"/>
      <c r="BHS285" s="9"/>
      <c r="BHT285" s="9"/>
      <c r="BHU285" s="9"/>
      <c r="BHV285" s="9"/>
      <c r="BHW285" s="9"/>
      <c r="BHX285" s="9"/>
      <c r="BHY285" s="9"/>
      <c r="BHZ285" s="9"/>
      <c r="BIA285" s="9"/>
      <c r="BIB285" s="9"/>
      <c r="BIC285" s="9"/>
      <c r="BID285" s="9"/>
      <c r="BIE285" s="9"/>
      <c r="BIF285" s="9"/>
      <c r="BIG285" s="9"/>
      <c r="BIH285" s="9"/>
      <c r="BII285" s="9"/>
      <c r="BIJ285" s="9"/>
      <c r="BIK285" s="9"/>
      <c r="BIL285" s="9"/>
      <c r="BIM285" s="9"/>
      <c r="BIN285" s="9"/>
      <c r="BIO285" s="9"/>
      <c r="BIP285" s="9"/>
      <c r="BIQ285" s="9"/>
      <c r="BIR285" s="9"/>
      <c r="BIS285" s="9"/>
      <c r="BIT285" s="9"/>
      <c r="BIU285" s="9"/>
      <c r="BIV285" s="9"/>
      <c r="BIW285" s="9"/>
      <c r="BIX285" s="9"/>
      <c r="BIY285" s="9"/>
      <c r="BIZ285" s="9"/>
      <c r="BJA285" s="9"/>
      <c r="BJB285" s="9"/>
      <c r="BJC285" s="9"/>
      <c r="BJD285" s="9"/>
      <c r="BJE285" s="9"/>
      <c r="BJF285" s="9"/>
      <c r="BJG285" s="9"/>
      <c r="BJH285" s="9"/>
      <c r="BJI285" s="9"/>
      <c r="BJJ285" s="9"/>
      <c r="BJK285" s="9"/>
      <c r="BJL285" s="9"/>
      <c r="BJM285" s="9"/>
      <c r="BJN285" s="9"/>
      <c r="BJO285" s="9"/>
      <c r="BJP285" s="9"/>
      <c r="BJQ285" s="9"/>
      <c r="BJR285" s="9"/>
      <c r="BJS285" s="9"/>
      <c r="BJT285" s="9"/>
      <c r="BJU285" s="9"/>
      <c r="BJV285" s="9"/>
      <c r="BJW285" s="9"/>
      <c r="BJX285" s="9"/>
      <c r="BJY285" s="9"/>
      <c r="BJZ285" s="9"/>
      <c r="BKA285" s="9"/>
      <c r="BKB285" s="9"/>
      <c r="BKC285" s="9"/>
      <c r="BKD285" s="9"/>
      <c r="BKE285" s="9"/>
      <c r="BKF285" s="9"/>
      <c r="BKG285" s="9"/>
      <c r="BKH285" s="9"/>
      <c r="BKI285" s="9"/>
      <c r="BKJ285" s="9"/>
      <c r="BKK285" s="9"/>
      <c r="BKL285" s="9"/>
      <c r="BKM285" s="9"/>
      <c r="BKN285" s="9"/>
      <c r="BKO285" s="9"/>
      <c r="BKP285" s="9"/>
      <c r="BKQ285" s="9"/>
      <c r="BKR285" s="9"/>
      <c r="BKS285" s="9"/>
      <c r="BKT285" s="9"/>
      <c r="BKU285" s="9"/>
      <c r="BKV285" s="9"/>
      <c r="BKW285" s="9"/>
      <c r="BKX285" s="9"/>
      <c r="BKY285" s="9"/>
      <c r="BKZ285" s="9"/>
      <c r="BLA285" s="9"/>
      <c r="BLB285" s="9"/>
      <c r="BLC285" s="9"/>
      <c r="BLD285" s="9"/>
      <c r="BLE285" s="9"/>
      <c r="BLF285" s="9"/>
      <c r="BLG285" s="9"/>
      <c r="BLH285" s="9"/>
      <c r="BLI285" s="9"/>
      <c r="BLJ285" s="9"/>
      <c r="BLK285" s="9"/>
      <c r="BLL285" s="9"/>
      <c r="BLM285" s="9"/>
      <c r="BLN285" s="9"/>
      <c r="BLO285" s="9"/>
      <c r="BLP285" s="9"/>
      <c r="BLQ285" s="9"/>
      <c r="BLR285" s="9"/>
      <c r="BLS285" s="9"/>
      <c r="BLT285" s="9"/>
      <c r="BLU285" s="9"/>
      <c r="BLV285" s="9"/>
      <c r="BLW285" s="9"/>
      <c r="BLX285" s="9"/>
      <c r="BLY285" s="9"/>
      <c r="BLZ285" s="9"/>
      <c r="BMA285" s="9"/>
      <c r="BMB285" s="9"/>
      <c r="BMC285" s="9"/>
      <c r="BMD285" s="9"/>
      <c r="BME285" s="9"/>
      <c r="BMF285" s="9"/>
      <c r="BMG285" s="9"/>
      <c r="BMH285" s="9"/>
      <c r="BMI285" s="9"/>
      <c r="BMJ285" s="9"/>
      <c r="BMK285" s="9"/>
      <c r="BML285" s="9"/>
      <c r="BMM285" s="9"/>
      <c r="BMN285" s="9"/>
      <c r="BMO285" s="9"/>
      <c r="BMP285" s="9"/>
      <c r="BMQ285" s="9"/>
      <c r="BMR285" s="9"/>
      <c r="BMS285" s="9"/>
      <c r="BMT285" s="9"/>
      <c r="BMU285" s="9"/>
      <c r="BMV285" s="9"/>
      <c r="BMW285" s="9"/>
      <c r="BMX285" s="9"/>
      <c r="BMY285" s="9"/>
      <c r="BMZ285" s="9"/>
      <c r="BNA285" s="9"/>
      <c r="BNB285" s="9"/>
      <c r="BNC285" s="9"/>
      <c r="BND285" s="9"/>
      <c r="BNE285" s="9"/>
      <c r="BNF285" s="9"/>
      <c r="BNG285" s="9"/>
      <c r="BNH285" s="9"/>
      <c r="BNI285" s="9"/>
      <c r="BNJ285" s="9"/>
      <c r="BNK285" s="9"/>
      <c r="BNL285" s="9"/>
      <c r="BNM285" s="9"/>
      <c r="BNN285" s="9"/>
      <c r="BNO285" s="9"/>
      <c r="BNP285" s="9"/>
      <c r="BNQ285" s="9"/>
      <c r="BNR285" s="9"/>
      <c r="BNS285" s="9"/>
      <c r="BNT285" s="9"/>
      <c r="BNU285" s="9"/>
      <c r="BNV285" s="9"/>
      <c r="BNW285" s="9"/>
      <c r="BNX285" s="9"/>
      <c r="BNY285" s="9"/>
      <c r="BNZ285" s="9"/>
      <c r="BOA285" s="9"/>
      <c r="BOB285" s="9"/>
      <c r="BOC285" s="9"/>
      <c r="BOD285" s="9"/>
      <c r="BOE285" s="9"/>
      <c r="BOF285" s="9"/>
      <c r="BOG285" s="9"/>
      <c r="BOH285" s="9"/>
      <c r="BOI285" s="9"/>
      <c r="BOJ285" s="9"/>
      <c r="BOK285" s="9"/>
      <c r="BOL285" s="9"/>
      <c r="BOM285" s="9"/>
      <c r="BON285" s="9"/>
      <c r="BOO285" s="9"/>
      <c r="BOP285" s="9"/>
      <c r="BOQ285" s="9"/>
      <c r="BOR285" s="9"/>
      <c r="BOS285" s="9"/>
      <c r="BOT285" s="9"/>
      <c r="BOU285" s="9"/>
      <c r="BOV285" s="9"/>
      <c r="BOW285" s="9"/>
      <c r="BOX285" s="9"/>
      <c r="BOY285" s="9"/>
      <c r="BOZ285" s="9"/>
      <c r="BPA285" s="9"/>
      <c r="BPB285" s="9"/>
      <c r="BPC285" s="9"/>
      <c r="BPD285" s="9"/>
      <c r="BPE285" s="9"/>
      <c r="BPF285" s="9"/>
      <c r="BPG285" s="9"/>
      <c r="BPH285" s="9"/>
      <c r="BPI285" s="9"/>
      <c r="BPJ285" s="9"/>
      <c r="BPK285" s="9"/>
      <c r="BPL285" s="9"/>
      <c r="BPM285" s="9"/>
      <c r="BPN285" s="9"/>
      <c r="BPO285" s="9"/>
      <c r="BPP285" s="9"/>
      <c r="BPQ285" s="9"/>
      <c r="BPR285" s="9"/>
      <c r="BPS285" s="9"/>
      <c r="BPT285" s="9"/>
      <c r="BPU285" s="9"/>
      <c r="BPV285" s="9"/>
      <c r="BPW285" s="9"/>
      <c r="BPX285" s="9"/>
      <c r="BPY285" s="9"/>
      <c r="BPZ285" s="9"/>
      <c r="BQA285" s="9"/>
      <c r="BQB285" s="9"/>
      <c r="BQC285" s="9"/>
      <c r="BQD285" s="9"/>
      <c r="BQE285" s="9"/>
      <c r="BQF285" s="9"/>
      <c r="BQG285" s="9"/>
      <c r="BQH285" s="9"/>
      <c r="BQI285" s="9"/>
      <c r="BQJ285" s="9"/>
      <c r="BQK285" s="9"/>
      <c r="BQL285" s="9"/>
      <c r="BQM285" s="9"/>
      <c r="BQN285" s="9"/>
      <c r="BQO285" s="9"/>
      <c r="BQP285" s="9"/>
      <c r="BQQ285" s="9"/>
      <c r="BQR285" s="9"/>
      <c r="BQS285" s="9"/>
      <c r="BQT285" s="9"/>
      <c r="BQU285" s="9"/>
      <c r="BQV285" s="9"/>
      <c r="BQW285" s="9"/>
      <c r="BQX285" s="9"/>
      <c r="BQY285" s="9"/>
      <c r="BQZ285" s="9"/>
      <c r="BRA285" s="9"/>
      <c r="BRB285" s="9"/>
      <c r="BRC285" s="9"/>
      <c r="BRD285" s="9"/>
      <c r="BRE285" s="9"/>
      <c r="BRF285" s="9"/>
      <c r="BRG285" s="9"/>
      <c r="BRH285" s="9"/>
      <c r="BRI285" s="9"/>
      <c r="BRJ285" s="9"/>
      <c r="BRK285" s="9"/>
      <c r="BRL285" s="9"/>
      <c r="BRM285" s="9"/>
      <c r="BRN285" s="9"/>
      <c r="BRO285" s="9"/>
      <c r="BRP285" s="9"/>
      <c r="BRQ285" s="9"/>
      <c r="BRR285" s="9"/>
      <c r="BRS285" s="9"/>
      <c r="BRT285" s="9"/>
      <c r="BRU285" s="9"/>
      <c r="BRV285" s="9"/>
      <c r="BRW285" s="9"/>
      <c r="BRX285" s="9"/>
      <c r="BRY285" s="9"/>
      <c r="BRZ285" s="9"/>
      <c r="BSA285" s="9"/>
      <c r="BSB285" s="9"/>
      <c r="BSC285" s="9"/>
      <c r="BSD285" s="9"/>
      <c r="BSE285" s="9"/>
      <c r="BSF285" s="9"/>
      <c r="BSG285" s="9"/>
      <c r="BSH285" s="9"/>
      <c r="BSI285" s="9"/>
      <c r="BSJ285" s="9"/>
      <c r="BSK285" s="9"/>
      <c r="BSL285" s="9"/>
      <c r="BSM285" s="9"/>
      <c r="BSN285" s="9"/>
      <c r="BSO285" s="9"/>
      <c r="BSP285" s="9"/>
      <c r="BSQ285" s="9"/>
      <c r="BSR285" s="9"/>
      <c r="BSS285" s="9"/>
      <c r="BST285" s="9"/>
      <c r="BSU285" s="9"/>
      <c r="BSV285" s="9"/>
      <c r="BSW285" s="9"/>
      <c r="BSX285" s="9"/>
      <c r="BSY285" s="9"/>
      <c r="BSZ285" s="9"/>
      <c r="BTA285" s="9"/>
      <c r="BTB285" s="9"/>
      <c r="BTC285" s="9"/>
      <c r="BTD285" s="9"/>
      <c r="BTE285" s="9"/>
      <c r="BTF285" s="9"/>
      <c r="BTG285" s="9"/>
      <c r="BTH285" s="9"/>
      <c r="BTI285" s="9"/>
      <c r="BTJ285" s="9"/>
      <c r="BTK285" s="9"/>
      <c r="BTL285" s="9"/>
      <c r="BTM285" s="9"/>
      <c r="BTN285" s="9"/>
      <c r="BTO285" s="9"/>
      <c r="BTP285" s="9"/>
      <c r="BTQ285" s="9"/>
      <c r="BTR285" s="9"/>
      <c r="BTS285" s="9"/>
      <c r="BTT285" s="9"/>
      <c r="BTU285" s="9"/>
      <c r="BTV285" s="9"/>
      <c r="BTW285" s="9"/>
      <c r="BTX285" s="9"/>
      <c r="BTY285" s="9"/>
      <c r="BTZ285" s="9"/>
      <c r="BUA285" s="9"/>
      <c r="BUB285" s="9"/>
      <c r="BUC285" s="9"/>
      <c r="BUD285" s="9"/>
      <c r="BUE285" s="9"/>
      <c r="BUF285" s="9"/>
      <c r="BUG285" s="9"/>
      <c r="BUH285" s="9"/>
      <c r="BUI285" s="9"/>
      <c r="BUJ285" s="9"/>
      <c r="BUK285" s="9"/>
      <c r="BUL285" s="9"/>
      <c r="BUM285" s="9"/>
      <c r="BUN285" s="9"/>
      <c r="BUO285" s="9"/>
      <c r="BUP285" s="9"/>
      <c r="BUQ285" s="9"/>
      <c r="BUR285" s="9"/>
      <c r="BUS285" s="9"/>
      <c r="BUT285" s="9"/>
      <c r="BUU285" s="9"/>
      <c r="BUV285" s="9"/>
      <c r="BUW285" s="9"/>
      <c r="BUX285" s="9"/>
      <c r="BUY285" s="9"/>
      <c r="BUZ285" s="9"/>
      <c r="BVA285" s="9"/>
      <c r="BVB285" s="9"/>
      <c r="BVC285" s="9"/>
      <c r="BVD285" s="9"/>
      <c r="BVE285" s="9"/>
      <c r="BVF285" s="9"/>
      <c r="BVG285" s="9"/>
      <c r="BVH285" s="9"/>
      <c r="BVI285" s="9"/>
      <c r="BVJ285" s="9"/>
      <c r="BVK285" s="9"/>
      <c r="BVL285" s="9"/>
      <c r="BVM285" s="9"/>
      <c r="BVN285" s="9"/>
      <c r="BVO285" s="9"/>
      <c r="BVP285" s="9"/>
      <c r="BVQ285" s="9"/>
      <c r="BVR285" s="9"/>
      <c r="BVS285" s="9"/>
      <c r="BVT285" s="9"/>
      <c r="BVU285" s="9"/>
      <c r="BVV285" s="9"/>
      <c r="BVW285" s="9"/>
      <c r="BVX285" s="9"/>
      <c r="BVY285" s="9"/>
      <c r="BVZ285" s="9"/>
      <c r="BWA285" s="9"/>
      <c r="BWB285" s="9"/>
      <c r="BWC285" s="9"/>
      <c r="BWD285" s="9"/>
      <c r="BWE285" s="9"/>
      <c r="BWF285" s="9"/>
      <c r="BWG285" s="9"/>
      <c r="BWH285" s="9"/>
      <c r="BWI285" s="9"/>
      <c r="BWJ285" s="9"/>
      <c r="BWK285" s="9"/>
      <c r="BWL285" s="9"/>
      <c r="BWM285" s="9"/>
      <c r="BWN285" s="9"/>
      <c r="BWO285" s="9"/>
      <c r="BWP285" s="9"/>
      <c r="BWQ285" s="9"/>
      <c r="BWR285" s="9"/>
      <c r="BWS285" s="9"/>
      <c r="BWT285" s="9"/>
      <c r="BWU285" s="9"/>
      <c r="BWV285" s="9"/>
      <c r="BWW285" s="9"/>
      <c r="BWX285" s="9"/>
      <c r="BWY285" s="9"/>
      <c r="BWZ285" s="9"/>
      <c r="BXA285" s="9"/>
      <c r="BXB285" s="9"/>
      <c r="BXC285" s="9"/>
      <c r="BXD285" s="9"/>
    </row>
    <row r="286" ht="14.25" customHeight="1">
      <c r="A286" s="9">
        <v>33.0</v>
      </c>
      <c r="B286" s="9" t="s">
        <v>11947</v>
      </c>
      <c r="C286" s="9" t="s">
        <v>11948</v>
      </c>
      <c r="D286" s="9" t="s">
        <v>11948</v>
      </c>
      <c r="E286" s="9"/>
      <c r="F286" s="9">
        <v>70.0</v>
      </c>
      <c r="G286" s="9" t="s">
        <v>14255</v>
      </c>
      <c r="H286" s="9"/>
      <c r="I286" s="9">
        <v>30.0</v>
      </c>
      <c r="J286" s="9"/>
      <c r="K286" s="9">
        <v>6.0</v>
      </c>
      <c r="L286" s="9">
        <v>20.0</v>
      </c>
      <c r="M286" s="9"/>
      <c r="N286" s="9">
        <v>4.0</v>
      </c>
      <c r="O286" s="9">
        <v>10.0</v>
      </c>
      <c r="P286" s="9">
        <v>1.0</v>
      </c>
      <c r="Q286" s="9" t="s">
        <v>14256</v>
      </c>
      <c r="R286" s="9"/>
      <c r="S286" s="9" t="s">
        <v>3708</v>
      </c>
      <c r="T286" s="9" t="s">
        <v>3707</v>
      </c>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c r="DM286" s="9"/>
      <c r="DN286" s="9"/>
      <c r="DO286" s="9"/>
      <c r="DP286" s="9"/>
      <c r="DQ286" s="9"/>
      <c r="DR286" s="9"/>
      <c r="DS286" s="9"/>
      <c r="DT286" s="9"/>
      <c r="DU286" s="9"/>
      <c r="DV286" s="9"/>
      <c r="DW286" s="9"/>
      <c r="DX286" s="9"/>
      <c r="DY286" s="9"/>
      <c r="DZ286" s="9"/>
      <c r="EA286" s="9"/>
      <c r="EB286" s="9"/>
      <c r="EC286" s="9"/>
      <c r="ED286" s="9"/>
      <c r="EE286" s="9"/>
      <c r="EF286" s="9"/>
      <c r="EG286" s="9"/>
      <c r="EH286" s="9"/>
      <c r="EI286" s="9"/>
      <c r="EJ286" s="9"/>
      <c r="EK286" s="9"/>
      <c r="EL286" s="9"/>
      <c r="EM286" s="9"/>
      <c r="EN286" s="9"/>
      <c r="EO286" s="9"/>
      <c r="EP286" s="9"/>
      <c r="EQ286" s="9"/>
      <c r="ER286" s="9"/>
      <c r="ES286" s="9"/>
      <c r="ET286" s="9"/>
      <c r="EU286" s="9"/>
      <c r="EV286" s="9"/>
      <c r="EW286" s="9"/>
      <c r="EX286" s="9"/>
      <c r="EY286" s="9"/>
      <c r="EZ286" s="9"/>
      <c r="FA286" s="9"/>
      <c r="FB286" s="9"/>
      <c r="FC286" s="9"/>
      <c r="FD286" s="9"/>
      <c r="FE286" s="9"/>
      <c r="FF286" s="9"/>
      <c r="FG286" s="9"/>
      <c r="FH286" s="9"/>
      <c r="FI286" s="9"/>
      <c r="FJ286" s="9"/>
      <c r="FK286" s="9"/>
      <c r="FL286" s="9"/>
      <c r="FM286" s="9"/>
      <c r="FN286" s="9"/>
      <c r="FO286" s="9"/>
      <c r="FP286" s="9"/>
      <c r="FQ286" s="9"/>
      <c r="FR286" s="9"/>
      <c r="FS286" s="9"/>
      <c r="FT286" s="9"/>
      <c r="FU286" s="9"/>
      <c r="FV286" s="9"/>
      <c r="FW286" s="9"/>
      <c r="FX286" s="9"/>
      <c r="FY286" s="9"/>
      <c r="FZ286" s="9"/>
      <c r="GA286" s="9"/>
      <c r="GB286" s="9"/>
      <c r="GC286" s="9"/>
      <c r="GD286" s="9"/>
      <c r="GE286" s="9"/>
      <c r="GF286" s="9"/>
      <c r="GG286" s="9"/>
      <c r="GH286" s="9"/>
      <c r="GI286" s="9"/>
      <c r="GJ286" s="9"/>
      <c r="GK286" s="9"/>
      <c r="GL286" s="9"/>
      <c r="GM286" s="9"/>
      <c r="GN286" s="9"/>
      <c r="GO286" s="9"/>
      <c r="GP286" s="9"/>
      <c r="GQ286" s="9"/>
      <c r="GR286" s="9"/>
      <c r="GS286" s="9"/>
      <c r="GT286" s="9"/>
      <c r="GU286" s="9"/>
      <c r="GV286" s="9"/>
      <c r="GW286" s="9"/>
      <c r="GX286" s="9"/>
      <c r="GY286" s="9"/>
      <c r="GZ286" s="9"/>
      <c r="HA286" s="9"/>
      <c r="HB286" s="9"/>
      <c r="HC286" s="9"/>
      <c r="HD286" s="9"/>
      <c r="HE286" s="9"/>
      <c r="HF286" s="9"/>
      <c r="HG286" s="9"/>
      <c r="HH286" s="9"/>
      <c r="HI286" s="9"/>
      <c r="HJ286" s="9"/>
      <c r="HK286" s="9"/>
      <c r="HL286" s="9"/>
      <c r="HM286" s="9"/>
      <c r="HN286" s="9"/>
      <c r="HO286" s="9"/>
      <c r="HP286" s="9"/>
      <c r="HQ286" s="9"/>
      <c r="HR286" s="9"/>
      <c r="HS286" s="9"/>
      <c r="HT286" s="9"/>
      <c r="HU286" s="9"/>
      <c r="HV286" s="9"/>
      <c r="HW286" s="9"/>
      <c r="HX286" s="9"/>
      <c r="HY286" s="9"/>
      <c r="HZ286" s="9"/>
      <c r="IA286" s="9"/>
      <c r="IB286" s="9"/>
      <c r="IC286" s="9"/>
      <c r="ID286" s="9"/>
      <c r="IE286" s="9"/>
      <c r="IF286" s="9"/>
      <c r="IG286" s="9"/>
      <c r="IH286" s="9"/>
      <c r="II286" s="9"/>
      <c r="IJ286" s="9"/>
      <c r="IK286" s="9"/>
      <c r="IL286" s="9"/>
      <c r="IM286" s="9"/>
      <c r="IN286" s="9"/>
      <c r="IO286" s="9"/>
      <c r="IP286" s="9"/>
      <c r="IQ286" s="9"/>
      <c r="IR286" s="9"/>
      <c r="IS286" s="9"/>
      <c r="IT286" s="9"/>
      <c r="IU286" s="9"/>
      <c r="IV286" s="9"/>
      <c r="IW286" s="9"/>
      <c r="IX286" s="9"/>
      <c r="IY286" s="9"/>
      <c r="IZ286" s="9"/>
      <c r="JA286" s="9"/>
      <c r="JB286" s="9"/>
      <c r="JC286" s="9"/>
      <c r="JD286" s="9"/>
      <c r="JE286" s="9"/>
      <c r="JF286" s="9"/>
      <c r="JG286" s="9"/>
      <c r="JH286" s="9"/>
      <c r="JI286" s="9"/>
      <c r="JJ286" s="9"/>
      <c r="JK286" s="9"/>
      <c r="JL286" s="9"/>
      <c r="JM286" s="9"/>
      <c r="JN286" s="9"/>
      <c r="JO286" s="9"/>
      <c r="JP286" s="9"/>
      <c r="JQ286" s="9"/>
      <c r="JR286" s="9"/>
      <c r="JS286" s="9"/>
      <c r="JT286" s="9"/>
      <c r="JU286" s="9"/>
      <c r="JV286" s="9"/>
      <c r="JW286" s="9"/>
      <c r="JX286" s="9"/>
      <c r="JY286" s="9"/>
      <c r="JZ286" s="9"/>
      <c r="KA286" s="9"/>
      <c r="KB286" s="9"/>
      <c r="KC286" s="9"/>
      <c r="KD286" s="9"/>
      <c r="KE286" s="9"/>
      <c r="KF286" s="9"/>
      <c r="KG286" s="9"/>
      <c r="KH286" s="9"/>
      <c r="KI286" s="9"/>
      <c r="KJ286" s="9"/>
      <c r="KK286" s="9"/>
      <c r="KL286" s="9"/>
      <c r="KM286" s="9"/>
      <c r="KN286" s="9"/>
      <c r="KO286" s="9"/>
      <c r="KP286" s="9"/>
      <c r="KQ286" s="9"/>
      <c r="KR286" s="9"/>
      <c r="KS286" s="9"/>
      <c r="KT286" s="9"/>
      <c r="KU286" s="9"/>
      <c r="KV286" s="9"/>
      <c r="KW286" s="9"/>
      <c r="KX286" s="9"/>
      <c r="KY286" s="9"/>
      <c r="KZ286" s="9"/>
      <c r="LA286" s="9"/>
      <c r="LB286" s="9"/>
      <c r="LC286" s="9"/>
      <c r="LD286" s="9"/>
      <c r="LE286" s="9"/>
      <c r="LF286" s="9"/>
      <c r="LG286" s="9"/>
      <c r="LH286" s="9"/>
      <c r="LI286" s="9"/>
      <c r="LJ286" s="9"/>
      <c r="LK286" s="9"/>
      <c r="LL286" s="9"/>
      <c r="LM286" s="9"/>
      <c r="LN286" s="9"/>
      <c r="LO286" s="9"/>
      <c r="LP286" s="9"/>
      <c r="LQ286" s="9"/>
      <c r="LR286" s="9"/>
      <c r="LS286" s="9"/>
      <c r="LT286" s="9"/>
      <c r="LU286" s="9"/>
      <c r="LV286" s="9"/>
      <c r="LW286" s="9"/>
      <c r="LX286" s="9"/>
      <c r="LY286" s="9"/>
      <c r="LZ286" s="9"/>
      <c r="MA286" s="9"/>
      <c r="MB286" s="9"/>
      <c r="MC286" s="9"/>
      <c r="MD286" s="9"/>
      <c r="ME286" s="9"/>
      <c r="MF286" s="9"/>
      <c r="MG286" s="9"/>
      <c r="MH286" s="9"/>
      <c r="MI286" s="9"/>
      <c r="MJ286" s="9"/>
      <c r="MK286" s="9"/>
      <c r="ML286" s="9"/>
      <c r="MM286" s="9"/>
      <c r="MN286" s="9"/>
      <c r="MO286" s="9"/>
      <c r="MP286" s="9"/>
      <c r="MQ286" s="9"/>
      <c r="MR286" s="9"/>
      <c r="MS286" s="9"/>
      <c r="MT286" s="9"/>
      <c r="MU286" s="9"/>
      <c r="MV286" s="9"/>
      <c r="MW286" s="9"/>
      <c r="MX286" s="9"/>
      <c r="MY286" s="9"/>
      <c r="MZ286" s="9"/>
      <c r="NA286" s="9"/>
      <c r="NB286" s="9"/>
      <c r="NC286" s="9"/>
      <c r="ND286" s="9"/>
      <c r="NE286" s="9"/>
      <c r="NF286" s="9"/>
      <c r="NG286" s="9"/>
      <c r="NH286" s="9"/>
      <c r="NI286" s="9"/>
      <c r="NJ286" s="9"/>
      <c r="NK286" s="9"/>
      <c r="NL286" s="9"/>
      <c r="NM286" s="9"/>
      <c r="NN286" s="9"/>
      <c r="NO286" s="9"/>
      <c r="NP286" s="9"/>
      <c r="NQ286" s="9"/>
      <c r="NR286" s="9"/>
      <c r="NS286" s="9"/>
      <c r="NT286" s="9"/>
      <c r="NU286" s="9"/>
      <c r="NV286" s="9"/>
      <c r="NW286" s="9"/>
      <c r="NX286" s="9"/>
      <c r="NY286" s="9"/>
      <c r="NZ286" s="9"/>
      <c r="OA286" s="9"/>
      <c r="OB286" s="9"/>
      <c r="OC286" s="9"/>
      <c r="OD286" s="9"/>
      <c r="OE286" s="9"/>
      <c r="OF286" s="9"/>
      <c r="OG286" s="9"/>
      <c r="OH286" s="9"/>
      <c r="OI286" s="9"/>
      <c r="OJ286" s="9"/>
      <c r="OK286" s="9"/>
      <c r="OL286" s="9"/>
      <c r="OM286" s="9"/>
      <c r="ON286" s="9"/>
      <c r="OO286" s="9"/>
      <c r="OP286" s="9"/>
      <c r="OQ286" s="9"/>
      <c r="OR286" s="9"/>
      <c r="OS286" s="9"/>
      <c r="OT286" s="9"/>
      <c r="OU286" s="9"/>
      <c r="OV286" s="9"/>
      <c r="OW286" s="9"/>
      <c r="OX286" s="9"/>
      <c r="OY286" s="9"/>
      <c r="OZ286" s="9"/>
      <c r="PA286" s="9"/>
      <c r="PB286" s="9"/>
      <c r="PC286" s="9"/>
      <c r="PD286" s="9"/>
      <c r="PE286" s="9"/>
      <c r="PF286" s="9"/>
      <c r="PG286" s="9"/>
      <c r="PH286" s="9"/>
      <c r="PI286" s="9"/>
      <c r="PJ286" s="9"/>
      <c r="PK286" s="9"/>
      <c r="PL286" s="9"/>
      <c r="PM286" s="9"/>
      <c r="PN286" s="9"/>
      <c r="PO286" s="9"/>
      <c r="PP286" s="9"/>
      <c r="PQ286" s="9"/>
      <c r="PR286" s="9"/>
      <c r="PS286" s="9"/>
      <c r="PT286" s="9"/>
      <c r="PU286" s="9"/>
      <c r="PV286" s="9"/>
      <c r="PW286" s="9"/>
      <c r="PX286" s="9"/>
      <c r="PY286" s="9"/>
      <c r="PZ286" s="9"/>
      <c r="QA286" s="9"/>
      <c r="QB286" s="9"/>
      <c r="QC286" s="9"/>
      <c r="QD286" s="9"/>
      <c r="QE286" s="9"/>
      <c r="QF286" s="9"/>
      <c r="QG286" s="9"/>
      <c r="QH286" s="9"/>
      <c r="QI286" s="9"/>
      <c r="QJ286" s="9"/>
      <c r="QK286" s="9"/>
      <c r="QL286" s="9"/>
      <c r="QM286" s="9"/>
      <c r="QN286" s="9"/>
      <c r="QO286" s="9"/>
      <c r="QP286" s="9"/>
      <c r="QQ286" s="9"/>
      <c r="QR286" s="9"/>
      <c r="QS286" s="9"/>
      <c r="QT286" s="9"/>
      <c r="QU286" s="9"/>
      <c r="QV286" s="9"/>
      <c r="QW286" s="9"/>
      <c r="QX286" s="9"/>
      <c r="QY286" s="9"/>
      <c r="QZ286" s="9"/>
      <c r="RA286" s="9"/>
      <c r="RB286" s="9"/>
      <c r="RC286" s="9"/>
      <c r="RD286" s="9"/>
      <c r="RE286" s="9"/>
      <c r="RF286" s="9"/>
      <c r="RG286" s="9"/>
      <c r="RH286" s="9"/>
      <c r="RI286" s="9"/>
      <c r="RJ286" s="9"/>
      <c r="RK286" s="9"/>
      <c r="RL286" s="9"/>
      <c r="RM286" s="9"/>
      <c r="RN286" s="9"/>
      <c r="RO286" s="9"/>
      <c r="RP286" s="9"/>
      <c r="RQ286" s="9"/>
      <c r="RR286" s="9"/>
      <c r="RS286" s="9"/>
      <c r="RT286" s="9"/>
      <c r="RU286" s="9"/>
      <c r="RV286" s="9"/>
      <c r="RW286" s="9"/>
      <c r="RX286" s="9"/>
      <c r="RY286" s="9"/>
      <c r="RZ286" s="9"/>
      <c r="SA286" s="9"/>
      <c r="SB286" s="9"/>
      <c r="SC286" s="9"/>
      <c r="SD286" s="9"/>
      <c r="SE286" s="9"/>
      <c r="SF286" s="9"/>
      <c r="SG286" s="9"/>
      <c r="SH286" s="9"/>
      <c r="SI286" s="9"/>
      <c r="SJ286" s="9"/>
      <c r="SK286" s="9"/>
      <c r="SL286" s="9"/>
      <c r="SM286" s="9"/>
      <c r="SN286" s="9"/>
      <c r="SO286" s="9"/>
      <c r="SP286" s="9"/>
      <c r="SQ286" s="9"/>
      <c r="SR286" s="9"/>
      <c r="SS286" s="9"/>
      <c r="ST286" s="9"/>
      <c r="SU286" s="9"/>
      <c r="SV286" s="9"/>
      <c r="SW286" s="9"/>
      <c r="SX286" s="9"/>
      <c r="SY286" s="9"/>
      <c r="SZ286" s="9"/>
      <c r="TA286" s="9"/>
      <c r="TB286" s="9"/>
      <c r="TC286" s="9"/>
      <c r="TD286" s="9"/>
      <c r="TE286" s="9"/>
      <c r="TF286" s="9"/>
      <c r="TG286" s="9"/>
      <c r="TH286" s="9"/>
      <c r="TI286" s="9"/>
      <c r="TJ286" s="9"/>
      <c r="TK286" s="9"/>
      <c r="TL286" s="9"/>
      <c r="TM286" s="9"/>
      <c r="TN286" s="9"/>
      <c r="TO286" s="9"/>
      <c r="ANB286" s="9"/>
      <c r="ANC286" s="9"/>
      <c r="AND286" s="9"/>
      <c r="ANE286" s="9"/>
      <c r="ANF286" s="9"/>
      <c r="ANG286" s="9"/>
      <c r="ANH286" s="9"/>
      <c r="ANI286" s="9"/>
      <c r="ANJ286" s="9"/>
      <c r="ANK286" s="9"/>
      <c r="ANL286" s="9"/>
      <c r="ANM286" s="9"/>
      <c r="ANN286" s="9"/>
      <c r="ANO286" s="9"/>
      <c r="ANP286" s="9"/>
      <c r="ANQ286" s="9"/>
      <c r="ANR286" s="9"/>
      <c r="ANS286" s="9"/>
      <c r="ANT286" s="9"/>
      <c r="ANU286" s="9"/>
      <c r="ANV286" s="9"/>
      <c r="ANW286" s="9"/>
      <c r="ANX286" s="9"/>
      <c r="ANY286" s="9"/>
      <c r="ANZ286" s="9"/>
      <c r="AOA286" s="9"/>
      <c r="AOB286" s="9"/>
      <c r="AOC286" s="9"/>
      <c r="AOD286" s="9"/>
      <c r="AOE286" s="9"/>
      <c r="AOF286" s="9"/>
      <c r="AOG286" s="9"/>
      <c r="AOH286" s="9"/>
      <c r="AOI286" s="9"/>
      <c r="AOJ286" s="9"/>
      <c r="AOK286" s="9"/>
      <c r="AOL286" s="9"/>
      <c r="AOM286" s="9"/>
      <c r="AON286" s="9"/>
      <c r="AOO286" s="9"/>
      <c r="AOP286" s="9"/>
      <c r="AOQ286" s="9"/>
      <c r="AOR286" s="9"/>
      <c r="AOS286" s="9"/>
      <c r="AOT286" s="9"/>
      <c r="AOU286" s="9"/>
      <c r="AOV286" s="9"/>
      <c r="AOW286" s="9"/>
      <c r="AOX286" s="9"/>
      <c r="AOY286" s="9"/>
      <c r="AOZ286" s="9"/>
      <c r="APA286" s="9"/>
      <c r="APB286" s="9"/>
      <c r="APC286" s="9"/>
      <c r="APD286" s="9"/>
      <c r="APE286" s="9"/>
      <c r="APF286" s="9"/>
      <c r="APG286" s="9"/>
      <c r="APH286" s="9"/>
      <c r="API286" s="9"/>
      <c r="APJ286" s="9"/>
      <c r="APK286" s="9"/>
      <c r="APL286" s="9"/>
      <c r="APM286" s="9"/>
      <c r="APN286" s="9"/>
      <c r="APO286" s="9"/>
      <c r="APP286" s="9"/>
      <c r="APQ286" s="9"/>
      <c r="APR286" s="9"/>
      <c r="APS286" s="9"/>
      <c r="APT286" s="9"/>
      <c r="APU286" s="9"/>
      <c r="APV286" s="9"/>
      <c r="APW286" s="9"/>
      <c r="APX286" s="9"/>
      <c r="APY286" s="9"/>
      <c r="APZ286" s="9"/>
      <c r="AQA286" s="9"/>
      <c r="AQB286" s="9"/>
      <c r="AQC286" s="9"/>
      <c r="AQD286" s="9"/>
      <c r="AQE286" s="9"/>
      <c r="AQF286" s="9"/>
      <c r="AQG286" s="9"/>
      <c r="AQH286" s="9"/>
      <c r="AQI286" s="9"/>
      <c r="AQJ286" s="9"/>
      <c r="AQK286" s="9"/>
      <c r="AQL286" s="9"/>
      <c r="AQM286" s="9"/>
      <c r="AQN286" s="9"/>
      <c r="AQO286" s="9"/>
      <c r="AQP286" s="9"/>
      <c r="AQQ286" s="9"/>
      <c r="AQR286" s="9"/>
      <c r="AQS286" s="9"/>
      <c r="AQT286" s="9"/>
      <c r="AQU286" s="9"/>
      <c r="AQV286" s="9"/>
      <c r="AQW286" s="9"/>
      <c r="AQX286" s="9"/>
      <c r="AQY286" s="9"/>
      <c r="AQZ286" s="9"/>
      <c r="ARA286" s="9"/>
      <c r="ARB286" s="9"/>
      <c r="ARC286" s="9"/>
      <c r="ARD286" s="9"/>
      <c r="ARE286" s="9"/>
      <c r="ARF286" s="9"/>
      <c r="ARG286" s="9"/>
      <c r="ARH286" s="9"/>
      <c r="ARI286" s="9"/>
      <c r="ARJ286" s="9"/>
      <c r="ARK286" s="9"/>
      <c r="ARL286" s="9"/>
      <c r="ARM286" s="9"/>
      <c r="ARN286" s="9"/>
      <c r="ARO286" s="9"/>
      <c r="ARP286" s="9"/>
      <c r="ARQ286" s="9"/>
      <c r="ARR286" s="9"/>
      <c r="ARS286" s="9"/>
      <c r="ART286" s="9"/>
      <c r="ARU286" s="9"/>
      <c r="ARV286" s="9"/>
      <c r="ARW286" s="9"/>
      <c r="ARX286" s="9"/>
      <c r="ARY286" s="9"/>
      <c r="ARZ286" s="9"/>
      <c r="ASA286" s="9"/>
      <c r="ASB286" s="9"/>
      <c r="ASC286" s="9"/>
      <c r="ASD286" s="9"/>
      <c r="ASE286" s="9"/>
      <c r="ASF286" s="9"/>
      <c r="ASG286" s="9"/>
      <c r="ASH286" s="9"/>
      <c r="ASI286" s="9"/>
      <c r="ASJ286" s="9"/>
      <c r="ASK286" s="9"/>
      <c r="ASL286" s="9"/>
      <c r="ASM286" s="9"/>
      <c r="ASN286" s="9"/>
      <c r="ASO286" s="9"/>
      <c r="ASP286" s="9"/>
      <c r="ASQ286" s="9"/>
      <c r="ASR286" s="9"/>
      <c r="ASS286" s="9"/>
      <c r="AST286" s="9"/>
      <c r="ASU286" s="9"/>
      <c r="ASV286" s="9"/>
      <c r="ASW286" s="9"/>
      <c r="ASX286" s="9"/>
      <c r="ASY286" s="9"/>
      <c r="ASZ286" s="9"/>
      <c r="ATA286" s="9"/>
      <c r="ATB286" s="9"/>
      <c r="ATC286" s="9"/>
      <c r="ATD286" s="9"/>
      <c r="ATE286" s="9"/>
      <c r="ATF286" s="9"/>
      <c r="ATG286" s="9"/>
      <c r="ATH286" s="9"/>
      <c r="ATI286" s="9"/>
      <c r="ATJ286" s="9"/>
      <c r="ATK286" s="9"/>
      <c r="ATL286" s="9"/>
      <c r="ATM286" s="9"/>
      <c r="ATN286" s="9"/>
      <c r="ATO286" s="9"/>
      <c r="ATP286" s="9"/>
      <c r="ATQ286" s="9"/>
      <c r="ATR286" s="9"/>
      <c r="ATS286" s="9"/>
      <c r="ATT286" s="9"/>
      <c r="ATU286" s="9"/>
      <c r="ATV286" s="9"/>
      <c r="ATW286" s="9"/>
      <c r="ATX286" s="9"/>
      <c r="ATY286" s="9"/>
      <c r="ATZ286" s="9"/>
      <c r="AUA286" s="9"/>
      <c r="AUB286" s="9"/>
      <c r="AUC286" s="9"/>
      <c r="AUD286" s="9"/>
      <c r="AUE286" s="9"/>
      <c r="AUF286" s="9"/>
      <c r="AUG286" s="9"/>
      <c r="AUH286" s="9"/>
      <c r="AUI286" s="9"/>
      <c r="AUJ286" s="9"/>
      <c r="AUK286" s="9"/>
      <c r="AUL286" s="9"/>
      <c r="AUM286" s="9"/>
      <c r="AUN286" s="9"/>
      <c r="AUO286" s="9"/>
      <c r="AUP286" s="9"/>
      <c r="AUQ286" s="9"/>
      <c r="AUR286" s="9"/>
      <c r="AUS286" s="9"/>
      <c r="AUT286" s="9"/>
      <c r="AUU286" s="9"/>
      <c r="AUV286" s="9"/>
      <c r="AUW286" s="9"/>
      <c r="AUX286" s="9"/>
      <c r="AUY286" s="9"/>
      <c r="AUZ286" s="9"/>
      <c r="AVA286" s="9"/>
      <c r="AVB286" s="9"/>
      <c r="AVC286" s="9"/>
      <c r="AVD286" s="9"/>
      <c r="AVE286" s="9"/>
      <c r="AVF286" s="9"/>
      <c r="AVG286" s="9"/>
      <c r="AVH286" s="9"/>
      <c r="AVI286" s="9"/>
      <c r="AVJ286" s="9"/>
      <c r="AVK286" s="9"/>
      <c r="AVL286" s="9"/>
      <c r="AVM286" s="9"/>
      <c r="AVN286" s="9"/>
      <c r="AVO286" s="9"/>
      <c r="AVP286" s="9"/>
      <c r="AVQ286" s="9"/>
      <c r="AVR286" s="9"/>
      <c r="AVS286" s="9"/>
      <c r="AVT286" s="9"/>
      <c r="AVU286" s="9"/>
      <c r="AVV286" s="9"/>
      <c r="AVW286" s="9"/>
      <c r="AVX286" s="9"/>
      <c r="AVY286" s="9"/>
      <c r="AVZ286" s="9"/>
      <c r="AWA286" s="9"/>
      <c r="AWB286" s="9"/>
      <c r="AWC286" s="9"/>
      <c r="AWD286" s="9"/>
      <c r="AWE286" s="9"/>
      <c r="AWF286" s="9"/>
      <c r="AWG286" s="9"/>
      <c r="AWH286" s="9"/>
      <c r="AWI286" s="9"/>
      <c r="AWJ286" s="9"/>
      <c r="AWK286" s="9"/>
      <c r="AWL286" s="9"/>
      <c r="AWM286" s="9"/>
      <c r="AWN286" s="9"/>
      <c r="AWO286" s="9"/>
      <c r="AWP286" s="9"/>
      <c r="AWQ286" s="9"/>
      <c r="AWR286" s="9"/>
      <c r="AWS286" s="9"/>
      <c r="AWT286" s="9"/>
      <c r="AWU286" s="9"/>
      <c r="AWV286" s="9"/>
      <c r="AWW286" s="9"/>
      <c r="AWX286" s="9"/>
      <c r="AWY286" s="9"/>
      <c r="AWZ286" s="9"/>
      <c r="AXA286" s="9"/>
      <c r="AXB286" s="9"/>
      <c r="AXC286" s="9"/>
      <c r="AXD286" s="9"/>
      <c r="AXE286" s="9"/>
      <c r="AXF286" s="9"/>
      <c r="AXG286" s="9"/>
      <c r="AXH286" s="9"/>
      <c r="AXI286" s="9"/>
      <c r="AXJ286" s="9"/>
      <c r="AXK286" s="9"/>
      <c r="AXL286" s="9"/>
      <c r="AXM286" s="9"/>
      <c r="AXN286" s="9"/>
      <c r="AXO286" s="9"/>
      <c r="AXP286" s="9"/>
      <c r="AXQ286" s="9"/>
      <c r="AXR286" s="9"/>
      <c r="AXS286" s="9"/>
      <c r="AXT286" s="9"/>
      <c r="AXU286" s="9"/>
      <c r="AXV286" s="9"/>
      <c r="AXW286" s="9"/>
      <c r="AXX286" s="9"/>
      <c r="AXY286" s="9"/>
      <c r="AXZ286" s="9"/>
      <c r="AYA286" s="9"/>
      <c r="AYB286" s="9"/>
      <c r="AYC286" s="9"/>
      <c r="AYD286" s="9"/>
      <c r="AYE286" s="9"/>
      <c r="AYF286" s="9"/>
      <c r="AYG286" s="9"/>
      <c r="AYH286" s="9"/>
      <c r="AYI286" s="9"/>
      <c r="AYJ286" s="9"/>
      <c r="AYK286" s="9"/>
      <c r="AYL286" s="9"/>
      <c r="AYM286" s="9"/>
      <c r="AYN286" s="9"/>
      <c r="AYO286" s="9"/>
      <c r="AYP286" s="9"/>
      <c r="AYQ286" s="9"/>
      <c r="AYR286" s="9"/>
      <c r="AYS286" s="9"/>
      <c r="AYT286" s="9"/>
      <c r="AYU286" s="9"/>
      <c r="AYV286" s="9"/>
      <c r="AYW286" s="9"/>
      <c r="AYX286" s="9"/>
      <c r="AYY286" s="9"/>
      <c r="AYZ286" s="9"/>
      <c r="AZA286" s="9"/>
      <c r="AZB286" s="9"/>
      <c r="AZC286" s="9"/>
      <c r="AZD286" s="9"/>
      <c r="AZE286" s="9"/>
      <c r="AZF286" s="9"/>
      <c r="AZG286" s="9"/>
      <c r="AZH286" s="9"/>
      <c r="AZI286" s="9"/>
      <c r="AZJ286" s="9"/>
      <c r="AZK286" s="9"/>
      <c r="AZL286" s="9"/>
      <c r="AZM286" s="9"/>
      <c r="AZN286" s="9"/>
      <c r="AZO286" s="9"/>
      <c r="AZP286" s="9"/>
      <c r="AZQ286" s="9"/>
      <c r="AZR286" s="9"/>
      <c r="AZS286" s="9"/>
      <c r="AZT286" s="9"/>
      <c r="AZU286" s="9"/>
      <c r="AZV286" s="9"/>
      <c r="AZW286" s="9"/>
      <c r="AZX286" s="9"/>
      <c r="AZY286" s="9"/>
      <c r="AZZ286" s="9"/>
      <c r="BAA286" s="9"/>
      <c r="BAB286" s="9"/>
      <c r="BAC286" s="9"/>
      <c r="BAD286" s="9"/>
      <c r="BAE286" s="9"/>
      <c r="BAF286" s="9"/>
      <c r="BAG286" s="9"/>
      <c r="BAH286" s="9"/>
      <c r="BAI286" s="9"/>
      <c r="BAJ286" s="9"/>
      <c r="BAK286" s="9"/>
      <c r="BAL286" s="9"/>
      <c r="BAM286" s="9"/>
      <c r="BAN286" s="9"/>
      <c r="BAO286" s="9"/>
      <c r="BAP286" s="9"/>
      <c r="BAQ286" s="9"/>
      <c r="BAR286" s="9"/>
      <c r="BAS286" s="9"/>
      <c r="BAT286" s="9"/>
      <c r="BAU286" s="9"/>
      <c r="BAV286" s="9"/>
      <c r="BAW286" s="9"/>
      <c r="BAX286" s="9"/>
      <c r="BAY286" s="9"/>
      <c r="BAZ286" s="9"/>
      <c r="BBA286" s="9"/>
      <c r="BBB286" s="9"/>
      <c r="BBC286" s="9"/>
      <c r="BBD286" s="9"/>
      <c r="BBE286" s="9"/>
      <c r="BBF286" s="9"/>
      <c r="BBG286" s="9"/>
      <c r="BBH286" s="9"/>
      <c r="BBI286" s="9"/>
      <c r="BBJ286" s="9"/>
      <c r="BBK286" s="9"/>
      <c r="BBL286" s="9"/>
      <c r="BBM286" s="9"/>
      <c r="BBN286" s="9"/>
      <c r="BBO286" s="9"/>
      <c r="BBP286" s="9"/>
      <c r="BBQ286" s="9"/>
      <c r="BBR286" s="9"/>
      <c r="BBS286" s="9"/>
      <c r="BBT286" s="9"/>
      <c r="BBU286" s="9"/>
      <c r="BBV286" s="9"/>
      <c r="BBW286" s="9"/>
      <c r="BBX286" s="9"/>
      <c r="BBY286" s="9"/>
      <c r="BBZ286" s="9"/>
      <c r="BCA286" s="9"/>
      <c r="BCB286" s="9"/>
      <c r="BCC286" s="9"/>
      <c r="BCD286" s="9"/>
      <c r="BCE286" s="9"/>
      <c r="BCF286" s="9"/>
      <c r="BCG286" s="9"/>
      <c r="BCH286" s="9"/>
      <c r="BCI286" s="9"/>
      <c r="BCJ286" s="9"/>
      <c r="BCK286" s="9"/>
      <c r="BCL286" s="9"/>
      <c r="BCM286" s="9"/>
      <c r="BCN286" s="9"/>
      <c r="BCO286" s="9"/>
      <c r="BCP286" s="9"/>
      <c r="BCQ286" s="9"/>
      <c r="BCR286" s="9"/>
      <c r="BCS286" s="9"/>
      <c r="BCT286" s="9"/>
      <c r="BCU286" s="9"/>
      <c r="BCV286" s="9"/>
      <c r="BCW286" s="9"/>
      <c r="BCX286" s="9"/>
      <c r="BCY286" s="9"/>
      <c r="BCZ286" s="9"/>
      <c r="BDA286" s="9"/>
      <c r="BDB286" s="9"/>
      <c r="BDC286" s="9"/>
      <c r="BDD286" s="9"/>
      <c r="BDE286" s="9"/>
      <c r="BDF286" s="9"/>
      <c r="BDG286" s="9"/>
      <c r="BDH286" s="9"/>
      <c r="BDI286" s="9"/>
      <c r="BDJ286" s="9"/>
      <c r="BDK286" s="9"/>
      <c r="BDL286" s="9"/>
      <c r="BDM286" s="9"/>
      <c r="BDN286" s="9"/>
      <c r="BDO286" s="9"/>
      <c r="BDP286" s="9"/>
      <c r="BDQ286" s="9"/>
      <c r="BDR286" s="9"/>
      <c r="BDS286" s="9"/>
      <c r="BDT286" s="9"/>
      <c r="BDU286" s="9"/>
      <c r="BDV286" s="9"/>
      <c r="BDW286" s="9"/>
      <c r="BDX286" s="9"/>
      <c r="BDY286" s="9"/>
      <c r="BDZ286" s="9"/>
      <c r="BEA286" s="9"/>
      <c r="BEB286" s="9"/>
      <c r="BEC286" s="9"/>
      <c r="BED286" s="9"/>
      <c r="BEE286" s="9"/>
      <c r="BEF286" s="9"/>
      <c r="BEG286" s="9"/>
      <c r="BEH286" s="9"/>
      <c r="BEI286" s="9"/>
      <c r="BEJ286" s="9"/>
      <c r="BEK286" s="9"/>
      <c r="BEL286" s="9"/>
      <c r="BEM286" s="9"/>
      <c r="BEN286" s="9"/>
      <c r="BEO286" s="9"/>
      <c r="BEP286" s="9"/>
      <c r="BEQ286" s="9"/>
      <c r="BER286" s="9"/>
      <c r="BES286" s="9"/>
      <c r="BET286" s="9"/>
      <c r="BEU286" s="9"/>
      <c r="BEV286" s="9"/>
      <c r="BEW286" s="9"/>
      <c r="BEX286" s="9"/>
      <c r="BEY286" s="9"/>
      <c r="BEZ286" s="9"/>
      <c r="BFA286" s="9"/>
      <c r="BFB286" s="9"/>
      <c r="BFC286" s="9"/>
      <c r="BFD286" s="9"/>
      <c r="BFE286" s="9"/>
      <c r="BFF286" s="9"/>
      <c r="BFG286" s="9"/>
      <c r="BFH286" s="9"/>
      <c r="BFI286" s="9"/>
      <c r="BFJ286" s="9"/>
      <c r="BFK286" s="9"/>
      <c r="BFL286" s="9"/>
      <c r="BFM286" s="9"/>
      <c r="BFN286" s="9"/>
      <c r="BFO286" s="9"/>
      <c r="BFP286" s="9"/>
      <c r="BFQ286" s="9"/>
      <c r="BFR286" s="9"/>
      <c r="BFS286" s="9"/>
      <c r="BFT286" s="9"/>
      <c r="BFU286" s="9"/>
      <c r="BFV286" s="9"/>
      <c r="BFW286" s="9"/>
      <c r="BFX286" s="9"/>
      <c r="BFY286" s="9"/>
      <c r="BFZ286" s="9"/>
      <c r="BGA286" s="9"/>
      <c r="BGB286" s="9"/>
      <c r="BGC286" s="9"/>
      <c r="BGD286" s="9"/>
      <c r="BGE286" s="9"/>
      <c r="BGF286" s="9"/>
      <c r="BGG286" s="9"/>
      <c r="BGH286" s="9"/>
      <c r="BGI286" s="9"/>
      <c r="BGJ286" s="9"/>
      <c r="BGK286" s="9"/>
      <c r="BGL286" s="9"/>
      <c r="BGM286" s="9"/>
      <c r="BGN286" s="9"/>
      <c r="BGO286" s="9"/>
      <c r="BGP286" s="9"/>
      <c r="BGQ286" s="9"/>
      <c r="BGR286" s="9"/>
      <c r="BGS286" s="9"/>
      <c r="BGT286" s="9"/>
      <c r="BGU286" s="9"/>
      <c r="BGV286" s="9"/>
      <c r="BGW286" s="9"/>
      <c r="BGX286" s="9"/>
      <c r="BGY286" s="9"/>
      <c r="BGZ286" s="9"/>
      <c r="BHA286" s="9"/>
      <c r="BHB286" s="9"/>
      <c r="BHC286" s="9"/>
      <c r="BHD286" s="9"/>
      <c r="BHE286" s="9"/>
      <c r="BHF286" s="9"/>
      <c r="BHG286" s="9"/>
      <c r="BHH286" s="9"/>
      <c r="BHI286" s="9"/>
      <c r="BHJ286" s="9"/>
      <c r="BHK286" s="9"/>
      <c r="BHL286" s="9"/>
      <c r="BHM286" s="9"/>
      <c r="BHN286" s="9"/>
      <c r="BHO286" s="9"/>
      <c r="BHP286" s="9"/>
      <c r="BHQ286" s="9"/>
      <c r="BHR286" s="9"/>
      <c r="BHS286" s="9"/>
      <c r="BHT286" s="9"/>
      <c r="BHU286" s="9"/>
      <c r="BHV286" s="9"/>
      <c r="BHW286" s="9"/>
      <c r="BHX286" s="9"/>
      <c r="BHY286" s="9"/>
      <c r="BHZ286" s="9"/>
      <c r="BIA286" s="9"/>
      <c r="BIB286" s="9"/>
      <c r="BIC286" s="9"/>
      <c r="BID286" s="9"/>
      <c r="BIE286" s="9"/>
      <c r="BIF286" s="9"/>
      <c r="BIG286" s="9"/>
      <c r="BIH286" s="9"/>
      <c r="BII286" s="9"/>
      <c r="BIJ286" s="9"/>
      <c r="BIK286" s="9"/>
      <c r="BIL286" s="9"/>
      <c r="BIM286" s="9"/>
      <c r="BIN286" s="9"/>
      <c r="BIO286" s="9"/>
      <c r="BIP286" s="9"/>
      <c r="BIQ286" s="9"/>
      <c r="BIR286" s="9"/>
      <c r="BIS286" s="9"/>
      <c r="BIT286" s="9"/>
      <c r="BIU286" s="9"/>
      <c r="BIV286" s="9"/>
      <c r="BIW286" s="9"/>
      <c r="BIX286" s="9"/>
      <c r="BIY286" s="9"/>
      <c r="BIZ286" s="9"/>
      <c r="BJA286" s="9"/>
      <c r="BJB286" s="9"/>
      <c r="BJC286" s="9"/>
      <c r="BJD286" s="9"/>
      <c r="BJE286" s="9"/>
      <c r="BJF286" s="9"/>
      <c r="BJG286" s="9"/>
      <c r="BJH286" s="9"/>
      <c r="BJI286" s="9"/>
      <c r="BJJ286" s="9"/>
      <c r="BJK286" s="9"/>
      <c r="BJL286" s="9"/>
      <c r="BJM286" s="9"/>
      <c r="BJN286" s="9"/>
      <c r="BJO286" s="9"/>
      <c r="BJP286" s="9"/>
      <c r="BJQ286" s="9"/>
      <c r="BJR286" s="9"/>
      <c r="BJS286" s="9"/>
      <c r="BJT286" s="9"/>
      <c r="BJU286" s="9"/>
      <c r="BJV286" s="9"/>
      <c r="BJW286" s="9"/>
      <c r="BJX286" s="9"/>
      <c r="BJY286" s="9"/>
      <c r="BJZ286" s="9"/>
      <c r="BKA286" s="9"/>
      <c r="BKB286" s="9"/>
      <c r="BKC286" s="9"/>
      <c r="BKD286" s="9"/>
      <c r="BKE286" s="9"/>
      <c r="BKF286" s="9"/>
      <c r="BKG286" s="9"/>
      <c r="BKH286" s="9"/>
      <c r="BKI286" s="9"/>
      <c r="BKJ286" s="9"/>
      <c r="BKK286" s="9"/>
      <c r="BKL286" s="9"/>
      <c r="BKM286" s="9"/>
      <c r="BKN286" s="9"/>
      <c r="BKO286" s="9"/>
      <c r="BKP286" s="9"/>
      <c r="BKQ286" s="9"/>
      <c r="BKR286" s="9"/>
      <c r="BKS286" s="9"/>
      <c r="BKT286" s="9"/>
      <c r="BKU286" s="9"/>
      <c r="BKV286" s="9"/>
      <c r="BKW286" s="9"/>
      <c r="BKX286" s="9"/>
      <c r="BKY286" s="9"/>
      <c r="BKZ286" s="9"/>
      <c r="BLA286" s="9"/>
      <c r="BLB286" s="9"/>
      <c r="BLC286" s="9"/>
      <c r="BLD286" s="9"/>
      <c r="BLE286" s="9"/>
      <c r="BLF286" s="9"/>
      <c r="BLG286" s="9"/>
      <c r="BLH286" s="9"/>
      <c r="BLI286" s="9"/>
      <c r="BLJ286" s="9"/>
      <c r="BLK286" s="9"/>
      <c r="BLL286" s="9"/>
      <c r="BLM286" s="9"/>
      <c r="BLN286" s="9"/>
      <c r="BLO286" s="9"/>
      <c r="BLP286" s="9"/>
      <c r="BLQ286" s="9"/>
      <c r="BLR286" s="9"/>
      <c r="BLS286" s="9"/>
      <c r="BLT286" s="9"/>
      <c r="BLU286" s="9"/>
      <c r="BLV286" s="9"/>
      <c r="BLW286" s="9"/>
      <c r="BLX286" s="9"/>
      <c r="BLY286" s="9"/>
      <c r="BLZ286" s="9"/>
      <c r="BMA286" s="9"/>
      <c r="BMB286" s="9"/>
      <c r="BMC286" s="9"/>
      <c r="BMD286" s="9"/>
      <c r="BME286" s="9"/>
      <c r="BMF286" s="9"/>
      <c r="BMG286" s="9"/>
      <c r="BMH286" s="9"/>
      <c r="BMI286" s="9"/>
      <c r="BMJ286" s="9"/>
      <c r="BMK286" s="9"/>
      <c r="BML286" s="9"/>
      <c r="BMM286" s="9"/>
      <c r="BMN286" s="9"/>
      <c r="BMO286" s="9"/>
      <c r="BMP286" s="9"/>
      <c r="BMQ286" s="9"/>
      <c r="BMR286" s="9"/>
      <c r="BMS286" s="9"/>
      <c r="BMT286" s="9"/>
      <c r="BMU286" s="9"/>
      <c r="BMV286" s="9"/>
      <c r="BMW286" s="9"/>
      <c r="BMX286" s="9"/>
      <c r="BMY286" s="9"/>
      <c r="BMZ286" s="9"/>
      <c r="BNA286" s="9"/>
      <c r="BNB286" s="9"/>
      <c r="BNC286" s="9"/>
      <c r="BND286" s="9"/>
      <c r="BNE286" s="9"/>
      <c r="BNF286" s="9"/>
      <c r="BNG286" s="9"/>
      <c r="BNH286" s="9"/>
      <c r="BNI286" s="9"/>
      <c r="BNJ286" s="9"/>
      <c r="BNK286" s="9"/>
      <c r="BNL286" s="9"/>
      <c r="BNM286" s="9"/>
      <c r="BNN286" s="9"/>
      <c r="BNO286" s="9"/>
      <c r="BNP286" s="9"/>
      <c r="BNQ286" s="9"/>
      <c r="BNR286" s="9"/>
      <c r="BNS286" s="9"/>
      <c r="BNT286" s="9"/>
      <c r="BNU286" s="9"/>
      <c r="BNV286" s="9"/>
      <c r="BNW286" s="9"/>
      <c r="BNX286" s="9"/>
      <c r="BNY286" s="9"/>
      <c r="BNZ286" s="9"/>
      <c r="BOA286" s="9"/>
      <c r="BOB286" s="9"/>
      <c r="BOC286" s="9"/>
      <c r="BOD286" s="9"/>
      <c r="BOE286" s="9"/>
      <c r="BOF286" s="9"/>
      <c r="BOG286" s="9"/>
      <c r="BOH286" s="9"/>
      <c r="BOI286" s="9"/>
      <c r="BOJ286" s="9"/>
      <c r="BOK286" s="9"/>
      <c r="BOL286" s="9"/>
      <c r="BOM286" s="9"/>
      <c r="BON286" s="9"/>
      <c r="BOO286" s="9"/>
      <c r="BOP286" s="9"/>
      <c r="BOQ286" s="9"/>
      <c r="BOR286" s="9"/>
      <c r="BOS286" s="9"/>
      <c r="BOT286" s="9"/>
      <c r="BOU286" s="9"/>
      <c r="BOV286" s="9"/>
      <c r="BOW286" s="9"/>
      <c r="BOX286" s="9"/>
      <c r="BOY286" s="9"/>
      <c r="BOZ286" s="9"/>
      <c r="BPA286" s="9"/>
      <c r="BPB286" s="9"/>
      <c r="BPC286" s="9"/>
      <c r="BPD286" s="9"/>
      <c r="BPE286" s="9"/>
      <c r="BPF286" s="9"/>
      <c r="BPG286" s="9"/>
      <c r="BPH286" s="9"/>
      <c r="BPI286" s="9"/>
      <c r="BPJ286" s="9"/>
      <c r="BPK286" s="9"/>
      <c r="BPL286" s="9"/>
      <c r="BPM286" s="9"/>
      <c r="BPN286" s="9"/>
      <c r="BPO286" s="9"/>
      <c r="BPP286" s="9"/>
      <c r="BPQ286" s="9"/>
      <c r="BPR286" s="9"/>
      <c r="BPS286" s="9"/>
      <c r="BPT286" s="9"/>
      <c r="BPU286" s="9"/>
      <c r="BPV286" s="9"/>
      <c r="BPW286" s="9"/>
      <c r="BPX286" s="9"/>
      <c r="BPY286" s="9"/>
      <c r="BPZ286" s="9"/>
      <c r="BQA286" s="9"/>
      <c r="BQB286" s="9"/>
      <c r="BQC286" s="9"/>
      <c r="BQD286" s="9"/>
      <c r="BQE286" s="9"/>
      <c r="BQF286" s="9"/>
      <c r="BQG286" s="9"/>
      <c r="BQH286" s="9"/>
      <c r="BQI286" s="9"/>
      <c r="BQJ286" s="9"/>
      <c r="BQK286" s="9"/>
      <c r="BQL286" s="9"/>
      <c r="BQM286" s="9"/>
      <c r="BQN286" s="9"/>
      <c r="BQO286" s="9"/>
      <c r="BQP286" s="9"/>
      <c r="BQQ286" s="9"/>
      <c r="BQR286" s="9"/>
      <c r="BQS286" s="9"/>
      <c r="BQT286" s="9"/>
      <c r="BQU286" s="9"/>
      <c r="BQV286" s="9"/>
      <c r="BQW286" s="9"/>
      <c r="BQX286" s="9"/>
      <c r="BQY286" s="9"/>
      <c r="BQZ286" s="9"/>
      <c r="BRA286" s="9"/>
      <c r="BRB286" s="9"/>
      <c r="BRC286" s="9"/>
      <c r="BRD286" s="9"/>
      <c r="BRE286" s="9"/>
      <c r="BRF286" s="9"/>
      <c r="BRG286" s="9"/>
      <c r="BRH286" s="9"/>
      <c r="BRI286" s="9"/>
      <c r="BRJ286" s="9"/>
      <c r="BRK286" s="9"/>
      <c r="BRL286" s="9"/>
      <c r="BRM286" s="9"/>
      <c r="BRN286" s="9"/>
      <c r="BRO286" s="9"/>
      <c r="BRP286" s="9"/>
      <c r="BRQ286" s="9"/>
      <c r="BRR286" s="9"/>
      <c r="BRS286" s="9"/>
      <c r="BRT286" s="9"/>
      <c r="BRU286" s="9"/>
      <c r="BRV286" s="9"/>
      <c r="BRW286" s="9"/>
      <c r="BRX286" s="9"/>
      <c r="BRY286" s="9"/>
      <c r="BRZ286" s="9"/>
      <c r="BSA286" s="9"/>
      <c r="BSB286" s="9"/>
      <c r="BSC286" s="9"/>
      <c r="BSD286" s="9"/>
      <c r="BSE286" s="9"/>
      <c r="BSF286" s="9"/>
      <c r="BSG286" s="9"/>
      <c r="BSH286" s="9"/>
      <c r="BSI286" s="9"/>
      <c r="BSJ286" s="9"/>
      <c r="BSK286" s="9"/>
      <c r="BSL286" s="9"/>
      <c r="BSM286" s="9"/>
      <c r="BSN286" s="9"/>
      <c r="BSO286" s="9"/>
      <c r="BSP286" s="9"/>
      <c r="BSQ286" s="9"/>
      <c r="BSR286" s="9"/>
      <c r="BSS286" s="9"/>
      <c r="BST286" s="9"/>
      <c r="BSU286" s="9"/>
      <c r="BSV286" s="9"/>
      <c r="BSW286" s="9"/>
      <c r="BSX286" s="9"/>
      <c r="BSY286" s="9"/>
      <c r="BSZ286" s="9"/>
      <c r="BTA286" s="9"/>
      <c r="BTB286" s="9"/>
      <c r="BTC286" s="9"/>
      <c r="BTD286" s="9"/>
      <c r="BTE286" s="9"/>
      <c r="BTF286" s="9"/>
      <c r="BTG286" s="9"/>
      <c r="BTH286" s="9"/>
      <c r="BTI286" s="9"/>
      <c r="BTJ286" s="9"/>
      <c r="BTK286" s="9"/>
      <c r="BTL286" s="9"/>
      <c r="BTM286" s="9"/>
      <c r="BTN286" s="9"/>
      <c r="BTO286" s="9"/>
      <c r="BTP286" s="9"/>
      <c r="BTQ286" s="9"/>
      <c r="BTR286" s="9"/>
      <c r="BTS286" s="9"/>
      <c r="BTT286" s="9"/>
      <c r="BTU286" s="9"/>
      <c r="BTV286" s="9"/>
      <c r="BTW286" s="9"/>
      <c r="BTX286" s="9"/>
      <c r="BTY286" s="9"/>
      <c r="BTZ286" s="9"/>
      <c r="BUA286" s="9"/>
      <c r="BUB286" s="9"/>
      <c r="BUC286" s="9"/>
      <c r="BUD286" s="9"/>
      <c r="BUE286" s="9"/>
      <c r="BUF286" s="9"/>
      <c r="BUG286" s="9"/>
      <c r="BUH286" s="9"/>
      <c r="BUI286" s="9"/>
      <c r="BUJ286" s="9"/>
      <c r="BUK286" s="9"/>
      <c r="BUL286" s="9"/>
      <c r="BUM286" s="9"/>
      <c r="BUN286" s="9"/>
      <c r="BUO286" s="9"/>
      <c r="BUP286" s="9"/>
      <c r="BUQ286" s="9"/>
      <c r="BUR286" s="9"/>
      <c r="BUS286" s="9"/>
      <c r="BUT286" s="9"/>
      <c r="BUU286" s="9"/>
      <c r="BUV286" s="9"/>
      <c r="BUW286" s="9"/>
      <c r="BUX286" s="9"/>
      <c r="BUY286" s="9"/>
      <c r="BUZ286" s="9"/>
      <c r="BVA286" s="9"/>
      <c r="BVB286" s="9"/>
      <c r="BVC286" s="9"/>
      <c r="BVD286" s="9"/>
      <c r="BVE286" s="9"/>
      <c r="BVF286" s="9"/>
      <c r="BVG286" s="9"/>
      <c r="BVH286" s="9"/>
      <c r="BVI286" s="9"/>
      <c r="BVJ286" s="9"/>
      <c r="BVK286" s="9"/>
      <c r="BVL286" s="9"/>
      <c r="BVM286" s="9"/>
      <c r="BVN286" s="9"/>
      <c r="BVO286" s="9"/>
      <c r="BVP286" s="9"/>
      <c r="BVQ286" s="9"/>
      <c r="BVR286" s="9"/>
      <c r="BVS286" s="9"/>
      <c r="BVT286" s="9"/>
      <c r="BVU286" s="9"/>
      <c r="BVV286" s="9"/>
      <c r="BVW286" s="9"/>
      <c r="BVX286" s="9"/>
      <c r="BVY286" s="9"/>
      <c r="BVZ286" s="9"/>
      <c r="BWA286" s="9"/>
      <c r="BWB286" s="9"/>
      <c r="BWC286" s="9"/>
      <c r="BWD286" s="9"/>
      <c r="BWE286" s="9"/>
      <c r="BWF286" s="9"/>
      <c r="BWG286" s="9"/>
      <c r="BWH286" s="9"/>
      <c r="BWI286" s="9"/>
      <c r="BWJ286" s="9"/>
      <c r="BWK286" s="9"/>
      <c r="BWL286" s="9"/>
      <c r="BWM286" s="9"/>
      <c r="BWN286" s="9"/>
      <c r="BWO286" s="9"/>
      <c r="BWP286" s="9"/>
      <c r="BWQ286" s="9"/>
      <c r="BWR286" s="9"/>
      <c r="BWS286" s="9"/>
      <c r="BWT286" s="9"/>
      <c r="BWU286" s="9"/>
      <c r="BWV286" s="9"/>
      <c r="BWW286" s="9"/>
      <c r="BWX286" s="9"/>
      <c r="BWY286" s="9"/>
      <c r="BWZ286" s="9"/>
      <c r="BXA286" s="9"/>
      <c r="BXB286" s="9"/>
      <c r="BXC286" s="9"/>
      <c r="BXD286" s="9"/>
    </row>
    <row r="287" ht="14.25" customHeight="1">
      <c r="A287" s="9">
        <v>2.0</v>
      </c>
      <c r="B287" s="9" t="s">
        <v>11947</v>
      </c>
      <c r="C287" s="9" t="s">
        <v>11948</v>
      </c>
      <c r="D287" s="9" t="s">
        <v>11948</v>
      </c>
      <c r="E287" s="9"/>
      <c r="F287" s="9">
        <v>36.0</v>
      </c>
      <c r="G287" s="9" t="s">
        <v>14257</v>
      </c>
      <c r="H287" s="9"/>
      <c r="I287" s="9"/>
      <c r="J287" s="9"/>
      <c r="K287" s="9">
        <v>7.0</v>
      </c>
      <c r="L287" s="9">
        <v>29.0</v>
      </c>
      <c r="M287" s="9"/>
      <c r="N287" s="9"/>
      <c r="O287" s="9"/>
      <c r="P287" s="9">
        <v>0.0</v>
      </c>
      <c r="Q287" s="9" t="s">
        <v>14258</v>
      </c>
      <c r="R287" s="9"/>
      <c r="S287" s="9" t="s">
        <v>3711</v>
      </c>
      <c r="T287" s="9" t="s">
        <v>3710</v>
      </c>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c r="DA287" s="9"/>
      <c r="DB287" s="9"/>
      <c r="DC287" s="9"/>
      <c r="DD287" s="9"/>
      <c r="DE287" s="9"/>
      <c r="DF287" s="9"/>
      <c r="DG287" s="9"/>
      <c r="DH287" s="9"/>
      <c r="DI287" s="9"/>
      <c r="DJ287" s="9"/>
      <c r="DK287" s="9"/>
      <c r="DL287" s="9"/>
      <c r="DM287" s="9"/>
      <c r="DN287" s="9"/>
      <c r="DO287" s="9"/>
      <c r="DP287" s="9"/>
      <c r="DQ287" s="9"/>
      <c r="DR287" s="9"/>
      <c r="DS287" s="9"/>
      <c r="DT287" s="9"/>
      <c r="DU287" s="9"/>
      <c r="DV287" s="9"/>
      <c r="DW287" s="9"/>
      <c r="DX287" s="9"/>
      <c r="DY287" s="9"/>
      <c r="DZ287" s="9"/>
      <c r="EA287" s="9"/>
      <c r="EB287" s="9"/>
      <c r="EC287" s="9"/>
      <c r="ED287" s="9"/>
      <c r="EE287" s="9"/>
      <c r="EF287" s="9"/>
      <c r="EG287" s="9"/>
      <c r="EH287" s="9"/>
      <c r="EI287" s="9"/>
      <c r="EJ287" s="9"/>
      <c r="EK287" s="9"/>
      <c r="EL287" s="9"/>
      <c r="EM287" s="9"/>
      <c r="EN287" s="9"/>
      <c r="EO287" s="9"/>
      <c r="EP287" s="9"/>
      <c r="EQ287" s="9"/>
      <c r="ER287" s="9"/>
      <c r="ES287" s="9"/>
      <c r="ET287" s="9"/>
      <c r="EU287" s="9"/>
      <c r="EV287" s="9"/>
      <c r="EW287" s="9"/>
      <c r="EX287" s="9"/>
      <c r="EY287" s="9"/>
      <c r="EZ287" s="9"/>
      <c r="FA287" s="9"/>
      <c r="FB287" s="9"/>
      <c r="FC287" s="9"/>
      <c r="FD287" s="9"/>
      <c r="FE287" s="9"/>
      <c r="FF287" s="9"/>
      <c r="FG287" s="9"/>
      <c r="FH287" s="9"/>
      <c r="FI287" s="9"/>
      <c r="FJ287" s="9"/>
      <c r="FK287" s="9"/>
      <c r="FL287" s="9"/>
      <c r="FM287" s="9"/>
      <c r="FN287" s="9"/>
      <c r="FO287" s="9"/>
      <c r="FP287" s="9"/>
      <c r="FQ287" s="9"/>
      <c r="FR287" s="9"/>
      <c r="FS287" s="9"/>
      <c r="FT287" s="9"/>
      <c r="FU287" s="9"/>
      <c r="FV287" s="9"/>
      <c r="FW287" s="9"/>
      <c r="FX287" s="9"/>
      <c r="FY287" s="9"/>
      <c r="FZ287" s="9"/>
      <c r="GA287" s="9"/>
      <c r="GB287" s="9"/>
      <c r="GC287" s="9"/>
      <c r="GD287" s="9"/>
      <c r="GE287" s="9"/>
      <c r="GF287" s="9"/>
      <c r="GG287" s="9"/>
      <c r="GH287" s="9"/>
      <c r="GI287" s="9"/>
      <c r="GJ287" s="9"/>
      <c r="GK287" s="9"/>
      <c r="GL287" s="9"/>
      <c r="GM287" s="9"/>
      <c r="GN287" s="9"/>
      <c r="GO287" s="9"/>
      <c r="GP287" s="9"/>
      <c r="GQ287" s="9"/>
      <c r="GR287" s="9"/>
      <c r="GS287" s="9"/>
      <c r="GT287" s="9"/>
      <c r="GU287" s="9"/>
      <c r="GV287" s="9"/>
      <c r="GW287" s="9"/>
      <c r="GX287" s="9"/>
      <c r="GY287" s="9"/>
      <c r="GZ287" s="9"/>
      <c r="HA287" s="9"/>
      <c r="HB287" s="9"/>
      <c r="HC287" s="9"/>
      <c r="HD287" s="9"/>
      <c r="HE287" s="9"/>
      <c r="HF287" s="9"/>
      <c r="HG287" s="9"/>
      <c r="HH287" s="9"/>
      <c r="HI287" s="9"/>
      <c r="HJ287" s="9"/>
      <c r="HK287" s="9"/>
      <c r="HL287" s="9"/>
      <c r="HM287" s="9"/>
      <c r="HN287" s="9"/>
      <c r="HO287" s="9"/>
      <c r="HP287" s="9"/>
      <c r="HQ287" s="9"/>
      <c r="HR287" s="9"/>
      <c r="HS287" s="9"/>
      <c r="HT287" s="9"/>
      <c r="HU287" s="9"/>
      <c r="HV287" s="9"/>
      <c r="HW287" s="9"/>
      <c r="HX287" s="9"/>
      <c r="HY287" s="9"/>
      <c r="HZ287" s="9"/>
      <c r="IA287" s="9"/>
      <c r="IB287" s="9"/>
      <c r="IC287" s="9"/>
      <c r="ID287" s="9"/>
      <c r="IE287" s="9"/>
      <c r="IF287" s="9"/>
      <c r="IG287" s="9"/>
      <c r="IH287" s="9"/>
      <c r="II287" s="9"/>
      <c r="IJ287" s="9"/>
      <c r="IK287" s="9"/>
      <c r="IL287" s="9"/>
      <c r="IM287" s="9"/>
      <c r="IN287" s="9"/>
      <c r="IO287" s="9"/>
      <c r="IP287" s="9"/>
      <c r="IQ287" s="9"/>
      <c r="IR287" s="9"/>
      <c r="IS287" s="9"/>
      <c r="IT287" s="9"/>
      <c r="IU287" s="9"/>
      <c r="IV287" s="9"/>
      <c r="IW287" s="9"/>
      <c r="IX287" s="9"/>
      <c r="IY287" s="9"/>
      <c r="IZ287" s="9"/>
      <c r="JA287" s="9"/>
      <c r="JB287" s="9"/>
      <c r="JC287" s="9"/>
      <c r="JD287" s="9"/>
      <c r="JE287" s="9"/>
      <c r="JF287" s="9"/>
      <c r="JG287" s="9"/>
      <c r="JH287" s="9"/>
      <c r="JI287" s="9"/>
      <c r="JJ287" s="9"/>
      <c r="JK287" s="9"/>
      <c r="JL287" s="9"/>
      <c r="JM287" s="9"/>
      <c r="JN287" s="9"/>
      <c r="JO287" s="9"/>
      <c r="JP287" s="9"/>
      <c r="JQ287" s="9"/>
      <c r="JR287" s="9"/>
      <c r="JS287" s="9"/>
      <c r="JT287" s="9"/>
      <c r="JU287" s="9"/>
      <c r="JV287" s="9"/>
      <c r="JW287" s="9"/>
      <c r="JX287" s="9"/>
      <c r="JY287" s="9"/>
      <c r="JZ287" s="9"/>
      <c r="KA287" s="9"/>
      <c r="KB287" s="9"/>
      <c r="KC287" s="9"/>
      <c r="KD287" s="9"/>
      <c r="KE287" s="9"/>
      <c r="KF287" s="9"/>
      <c r="KG287" s="9"/>
      <c r="KH287" s="9"/>
      <c r="KI287" s="9"/>
      <c r="KJ287" s="9"/>
      <c r="KK287" s="9"/>
      <c r="KL287" s="9"/>
      <c r="KM287" s="9"/>
      <c r="KN287" s="9"/>
      <c r="KO287" s="9"/>
      <c r="KP287" s="9"/>
      <c r="KQ287" s="9"/>
      <c r="KR287" s="9"/>
      <c r="KS287" s="9"/>
      <c r="KT287" s="9"/>
      <c r="KU287" s="9"/>
      <c r="KV287" s="9"/>
      <c r="KW287" s="9"/>
      <c r="KX287" s="9"/>
      <c r="KY287" s="9"/>
      <c r="KZ287" s="9"/>
      <c r="LA287" s="9"/>
      <c r="LB287" s="9"/>
      <c r="LC287" s="9"/>
      <c r="LD287" s="9"/>
      <c r="LE287" s="9"/>
      <c r="LF287" s="9"/>
      <c r="LG287" s="9"/>
      <c r="LH287" s="9"/>
      <c r="LI287" s="9"/>
      <c r="LJ287" s="9"/>
      <c r="LK287" s="9"/>
      <c r="LL287" s="9"/>
      <c r="LM287" s="9"/>
      <c r="LN287" s="9"/>
      <c r="LO287" s="9"/>
      <c r="LP287" s="9"/>
      <c r="LQ287" s="9"/>
      <c r="LR287" s="9"/>
      <c r="LS287" s="9"/>
      <c r="LT287" s="9"/>
      <c r="LU287" s="9"/>
      <c r="LV287" s="9"/>
      <c r="LW287" s="9"/>
      <c r="LX287" s="9"/>
      <c r="LY287" s="9"/>
      <c r="LZ287" s="9"/>
      <c r="MA287" s="9"/>
      <c r="MB287" s="9"/>
      <c r="MC287" s="9"/>
      <c r="MD287" s="9"/>
      <c r="ME287" s="9"/>
      <c r="MF287" s="9"/>
      <c r="MG287" s="9"/>
      <c r="MH287" s="9"/>
      <c r="MI287" s="9"/>
      <c r="MJ287" s="9"/>
      <c r="MK287" s="9"/>
      <c r="ML287" s="9"/>
      <c r="MM287" s="9"/>
      <c r="MN287" s="9"/>
      <c r="MO287" s="9"/>
      <c r="MP287" s="9"/>
      <c r="MQ287" s="9"/>
      <c r="MR287" s="9"/>
      <c r="MS287" s="9"/>
      <c r="MT287" s="9"/>
      <c r="MU287" s="9"/>
      <c r="MV287" s="9"/>
      <c r="MW287" s="9"/>
      <c r="MX287" s="9"/>
      <c r="MY287" s="9"/>
      <c r="MZ287" s="9"/>
      <c r="NA287" s="9"/>
      <c r="NB287" s="9"/>
      <c r="NC287" s="9"/>
      <c r="ND287" s="9"/>
      <c r="NE287" s="9"/>
      <c r="NF287" s="9"/>
      <c r="NG287" s="9"/>
      <c r="NH287" s="9"/>
      <c r="NI287" s="9"/>
      <c r="NJ287" s="9"/>
      <c r="NK287" s="9"/>
      <c r="NL287" s="9"/>
      <c r="NM287" s="9"/>
      <c r="NN287" s="9"/>
      <c r="NO287" s="9"/>
      <c r="NP287" s="9"/>
      <c r="NQ287" s="9"/>
      <c r="NR287" s="9"/>
      <c r="NS287" s="9"/>
      <c r="NT287" s="9"/>
      <c r="NU287" s="9"/>
      <c r="NV287" s="9"/>
      <c r="NW287" s="9"/>
      <c r="NX287" s="9"/>
      <c r="NY287" s="9"/>
      <c r="NZ287" s="9"/>
      <c r="OA287" s="9"/>
      <c r="OB287" s="9"/>
      <c r="OC287" s="9"/>
      <c r="OD287" s="9"/>
      <c r="OE287" s="9"/>
      <c r="OF287" s="9"/>
      <c r="OG287" s="9"/>
      <c r="OH287" s="9"/>
      <c r="OI287" s="9"/>
      <c r="OJ287" s="9"/>
      <c r="OK287" s="9"/>
      <c r="OL287" s="9"/>
      <c r="OM287" s="9"/>
      <c r="ON287" s="9"/>
      <c r="OO287" s="9"/>
      <c r="OP287" s="9"/>
      <c r="OQ287" s="9"/>
      <c r="OR287" s="9"/>
      <c r="OS287" s="9"/>
      <c r="OT287" s="9"/>
      <c r="OU287" s="9"/>
      <c r="OV287" s="9"/>
      <c r="OW287" s="9"/>
      <c r="OX287" s="9"/>
      <c r="OY287" s="9"/>
      <c r="OZ287" s="9"/>
      <c r="PA287" s="9"/>
      <c r="PB287" s="9"/>
      <c r="PC287" s="9"/>
      <c r="PD287" s="9"/>
      <c r="PE287" s="9"/>
      <c r="PF287" s="9"/>
      <c r="PG287" s="9"/>
      <c r="PH287" s="9"/>
      <c r="PI287" s="9"/>
      <c r="PJ287" s="9"/>
      <c r="PK287" s="9"/>
      <c r="PL287" s="9"/>
      <c r="PM287" s="9"/>
      <c r="PN287" s="9"/>
      <c r="PO287" s="9"/>
      <c r="PP287" s="9"/>
      <c r="PQ287" s="9"/>
      <c r="PR287" s="9"/>
      <c r="PS287" s="9"/>
      <c r="PT287" s="9"/>
      <c r="PU287" s="9"/>
      <c r="PV287" s="9"/>
      <c r="PW287" s="9"/>
      <c r="PX287" s="9"/>
      <c r="PY287" s="9"/>
      <c r="PZ287" s="9"/>
      <c r="QA287" s="9"/>
      <c r="QB287" s="9"/>
      <c r="QC287" s="9"/>
      <c r="QD287" s="9"/>
      <c r="QE287" s="9"/>
      <c r="QF287" s="9"/>
      <c r="QG287" s="9"/>
      <c r="QH287" s="9"/>
      <c r="QI287" s="9"/>
      <c r="QJ287" s="9"/>
      <c r="QK287" s="9"/>
      <c r="QL287" s="9"/>
      <c r="QM287" s="9"/>
      <c r="QN287" s="9"/>
      <c r="QO287" s="9"/>
      <c r="QP287" s="9"/>
      <c r="QQ287" s="9"/>
      <c r="QR287" s="9"/>
      <c r="QS287" s="9"/>
      <c r="QT287" s="9"/>
      <c r="QU287" s="9"/>
      <c r="QV287" s="9"/>
      <c r="QW287" s="9"/>
      <c r="QX287" s="9"/>
      <c r="QY287" s="9"/>
      <c r="QZ287" s="9"/>
      <c r="RA287" s="9"/>
      <c r="RB287" s="9"/>
      <c r="RC287" s="9"/>
      <c r="RD287" s="9"/>
      <c r="RE287" s="9"/>
      <c r="RF287" s="9"/>
      <c r="RG287" s="9"/>
      <c r="RH287" s="9"/>
      <c r="RI287" s="9"/>
      <c r="RJ287" s="9"/>
      <c r="RK287" s="9"/>
      <c r="RL287" s="9"/>
      <c r="RM287" s="9"/>
      <c r="RN287" s="9"/>
      <c r="RO287" s="9"/>
      <c r="RP287" s="9"/>
      <c r="RQ287" s="9"/>
      <c r="RR287" s="9"/>
      <c r="RS287" s="9"/>
      <c r="RT287" s="9"/>
      <c r="RU287" s="9"/>
      <c r="RV287" s="9"/>
      <c r="RW287" s="9"/>
      <c r="RX287" s="9"/>
      <c r="RY287" s="9"/>
      <c r="RZ287" s="9"/>
      <c r="SA287" s="9"/>
      <c r="SB287" s="9"/>
      <c r="SC287" s="9"/>
      <c r="SD287" s="9"/>
      <c r="SE287" s="9"/>
      <c r="SF287" s="9"/>
      <c r="SG287" s="9"/>
      <c r="SH287" s="9"/>
      <c r="SI287" s="9"/>
      <c r="SJ287" s="9"/>
      <c r="SK287" s="9"/>
      <c r="SL287" s="9"/>
      <c r="SM287" s="9"/>
      <c r="SN287" s="9"/>
      <c r="SO287" s="9"/>
      <c r="SP287" s="9"/>
      <c r="SQ287" s="9"/>
      <c r="SR287" s="9"/>
      <c r="SS287" s="9"/>
      <c r="ST287" s="9"/>
      <c r="SU287" s="9"/>
      <c r="SV287" s="9"/>
      <c r="SW287" s="9"/>
      <c r="SX287" s="9"/>
      <c r="SY287" s="9"/>
      <c r="SZ287" s="9"/>
      <c r="TA287" s="9"/>
      <c r="TB287" s="9"/>
      <c r="TC287" s="9"/>
      <c r="TD287" s="9"/>
      <c r="TE287" s="9"/>
      <c r="TF287" s="9"/>
      <c r="TG287" s="9"/>
      <c r="TH287" s="9"/>
      <c r="TI287" s="9"/>
      <c r="TJ287" s="9"/>
      <c r="TK287" s="9"/>
      <c r="TL287" s="9"/>
      <c r="TM287" s="9"/>
      <c r="TN287" s="9"/>
      <c r="TO287" s="9"/>
      <c r="ANB287" s="9"/>
      <c r="ANC287" s="9"/>
      <c r="AND287" s="9"/>
      <c r="ANE287" s="9"/>
      <c r="ANF287" s="9"/>
      <c r="ANG287" s="9"/>
      <c r="ANH287" s="9"/>
      <c r="ANI287" s="9"/>
      <c r="ANJ287" s="9"/>
      <c r="ANK287" s="9"/>
      <c r="ANL287" s="9"/>
      <c r="ANM287" s="9"/>
      <c r="ANN287" s="9"/>
      <c r="ANO287" s="9"/>
      <c r="ANP287" s="9"/>
      <c r="ANQ287" s="9"/>
      <c r="ANR287" s="9"/>
      <c r="ANS287" s="9"/>
      <c r="ANT287" s="9"/>
      <c r="ANU287" s="9"/>
      <c r="ANV287" s="9"/>
      <c r="ANW287" s="9"/>
      <c r="ANX287" s="9"/>
      <c r="ANY287" s="9"/>
      <c r="ANZ287" s="9"/>
      <c r="AOA287" s="9"/>
      <c r="AOB287" s="9"/>
      <c r="AOC287" s="9"/>
      <c r="AOD287" s="9"/>
      <c r="AOE287" s="9"/>
      <c r="AOF287" s="9"/>
      <c r="AOG287" s="9"/>
      <c r="AOH287" s="9"/>
      <c r="AOI287" s="9"/>
      <c r="AOJ287" s="9"/>
      <c r="AOK287" s="9"/>
      <c r="AOL287" s="9"/>
      <c r="AOM287" s="9"/>
      <c r="AON287" s="9"/>
      <c r="AOO287" s="9"/>
      <c r="AOP287" s="9"/>
      <c r="AOQ287" s="9"/>
      <c r="AOR287" s="9"/>
      <c r="AOS287" s="9"/>
      <c r="AOT287" s="9"/>
      <c r="AOU287" s="9"/>
      <c r="AOV287" s="9"/>
      <c r="AOW287" s="9"/>
      <c r="AOX287" s="9"/>
      <c r="AOY287" s="9"/>
      <c r="AOZ287" s="9"/>
      <c r="APA287" s="9"/>
      <c r="APB287" s="9"/>
      <c r="APC287" s="9"/>
      <c r="APD287" s="9"/>
      <c r="APE287" s="9"/>
      <c r="APF287" s="9"/>
      <c r="APG287" s="9"/>
      <c r="APH287" s="9"/>
      <c r="API287" s="9"/>
      <c r="APJ287" s="9"/>
      <c r="APK287" s="9"/>
      <c r="APL287" s="9"/>
      <c r="APM287" s="9"/>
      <c r="APN287" s="9"/>
      <c r="APO287" s="9"/>
      <c r="APP287" s="9"/>
      <c r="APQ287" s="9"/>
      <c r="APR287" s="9"/>
      <c r="APS287" s="9"/>
      <c r="APT287" s="9"/>
      <c r="APU287" s="9"/>
      <c r="APV287" s="9"/>
      <c r="APW287" s="9"/>
      <c r="APX287" s="9"/>
      <c r="APY287" s="9"/>
      <c r="APZ287" s="9"/>
      <c r="AQA287" s="9"/>
      <c r="AQB287" s="9"/>
      <c r="AQC287" s="9"/>
      <c r="AQD287" s="9"/>
      <c r="AQE287" s="9"/>
      <c r="AQF287" s="9"/>
      <c r="AQG287" s="9"/>
      <c r="AQH287" s="9"/>
      <c r="AQI287" s="9"/>
      <c r="AQJ287" s="9"/>
      <c r="AQK287" s="9"/>
      <c r="AQL287" s="9"/>
      <c r="AQM287" s="9"/>
      <c r="AQN287" s="9"/>
      <c r="AQO287" s="9"/>
      <c r="AQP287" s="9"/>
      <c r="AQQ287" s="9"/>
      <c r="AQR287" s="9"/>
      <c r="AQS287" s="9"/>
      <c r="AQT287" s="9"/>
      <c r="AQU287" s="9"/>
      <c r="AQV287" s="9"/>
      <c r="AQW287" s="9"/>
      <c r="AQX287" s="9"/>
      <c r="AQY287" s="9"/>
      <c r="AQZ287" s="9"/>
      <c r="ARA287" s="9"/>
      <c r="ARB287" s="9"/>
      <c r="ARC287" s="9"/>
      <c r="ARD287" s="9"/>
      <c r="ARE287" s="9"/>
      <c r="ARF287" s="9"/>
      <c r="ARG287" s="9"/>
      <c r="ARH287" s="9"/>
      <c r="ARI287" s="9"/>
      <c r="ARJ287" s="9"/>
      <c r="ARK287" s="9"/>
      <c r="ARL287" s="9"/>
      <c r="ARM287" s="9"/>
      <c r="ARN287" s="9"/>
      <c r="ARO287" s="9"/>
      <c r="ARP287" s="9"/>
      <c r="ARQ287" s="9"/>
      <c r="ARR287" s="9"/>
      <c r="ARS287" s="9"/>
      <c r="ART287" s="9"/>
      <c r="ARU287" s="9"/>
      <c r="ARV287" s="9"/>
      <c r="ARW287" s="9"/>
      <c r="ARX287" s="9"/>
      <c r="ARY287" s="9"/>
      <c r="ARZ287" s="9"/>
      <c r="ASA287" s="9"/>
      <c r="ASB287" s="9"/>
      <c r="ASC287" s="9"/>
      <c r="ASD287" s="9"/>
      <c r="ASE287" s="9"/>
      <c r="ASF287" s="9"/>
      <c r="ASG287" s="9"/>
      <c r="ASH287" s="9"/>
      <c r="ASI287" s="9"/>
      <c r="ASJ287" s="9"/>
      <c r="ASK287" s="9"/>
      <c r="ASL287" s="9"/>
      <c r="ASM287" s="9"/>
      <c r="ASN287" s="9"/>
      <c r="ASO287" s="9"/>
      <c r="ASP287" s="9"/>
      <c r="ASQ287" s="9"/>
      <c r="ASR287" s="9"/>
      <c r="ASS287" s="9"/>
      <c r="AST287" s="9"/>
      <c r="ASU287" s="9"/>
      <c r="ASV287" s="9"/>
      <c r="ASW287" s="9"/>
      <c r="ASX287" s="9"/>
      <c r="ASY287" s="9"/>
      <c r="ASZ287" s="9"/>
      <c r="ATA287" s="9"/>
      <c r="ATB287" s="9"/>
      <c r="ATC287" s="9"/>
      <c r="ATD287" s="9"/>
      <c r="ATE287" s="9"/>
      <c r="ATF287" s="9"/>
      <c r="ATG287" s="9"/>
      <c r="ATH287" s="9"/>
      <c r="ATI287" s="9"/>
      <c r="ATJ287" s="9"/>
      <c r="ATK287" s="9"/>
      <c r="ATL287" s="9"/>
      <c r="ATM287" s="9"/>
      <c r="ATN287" s="9"/>
      <c r="ATO287" s="9"/>
      <c r="ATP287" s="9"/>
      <c r="ATQ287" s="9"/>
      <c r="ATR287" s="9"/>
      <c r="ATS287" s="9"/>
      <c r="ATT287" s="9"/>
      <c r="ATU287" s="9"/>
      <c r="ATV287" s="9"/>
      <c r="ATW287" s="9"/>
      <c r="ATX287" s="9"/>
      <c r="ATY287" s="9"/>
      <c r="ATZ287" s="9"/>
      <c r="AUA287" s="9"/>
      <c r="AUB287" s="9"/>
      <c r="AUC287" s="9"/>
      <c r="AUD287" s="9"/>
      <c r="AUE287" s="9"/>
      <c r="AUF287" s="9"/>
      <c r="AUG287" s="9"/>
      <c r="AUH287" s="9"/>
      <c r="AUI287" s="9"/>
      <c r="AUJ287" s="9"/>
      <c r="AUK287" s="9"/>
      <c r="AUL287" s="9"/>
      <c r="AUM287" s="9"/>
      <c r="AUN287" s="9"/>
      <c r="AUO287" s="9"/>
      <c r="AUP287" s="9"/>
      <c r="AUQ287" s="9"/>
      <c r="AUR287" s="9"/>
      <c r="AUS287" s="9"/>
      <c r="AUT287" s="9"/>
      <c r="AUU287" s="9"/>
      <c r="AUV287" s="9"/>
      <c r="AUW287" s="9"/>
      <c r="AUX287" s="9"/>
      <c r="AUY287" s="9"/>
      <c r="AUZ287" s="9"/>
      <c r="AVA287" s="9"/>
      <c r="AVB287" s="9"/>
      <c r="AVC287" s="9"/>
      <c r="AVD287" s="9"/>
      <c r="AVE287" s="9"/>
      <c r="AVF287" s="9"/>
      <c r="AVG287" s="9"/>
      <c r="AVH287" s="9"/>
      <c r="AVI287" s="9"/>
      <c r="AVJ287" s="9"/>
      <c r="AVK287" s="9"/>
      <c r="AVL287" s="9"/>
      <c r="AVM287" s="9"/>
      <c r="AVN287" s="9"/>
      <c r="AVO287" s="9"/>
      <c r="AVP287" s="9"/>
      <c r="AVQ287" s="9"/>
      <c r="AVR287" s="9"/>
      <c r="AVS287" s="9"/>
      <c r="AVT287" s="9"/>
      <c r="AVU287" s="9"/>
      <c r="AVV287" s="9"/>
      <c r="AVW287" s="9"/>
      <c r="AVX287" s="9"/>
      <c r="AVY287" s="9"/>
      <c r="AVZ287" s="9"/>
      <c r="AWA287" s="9"/>
      <c r="AWB287" s="9"/>
      <c r="AWC287" s="9"/>
      <c r="AWD287" s="9"/>
      <c r="AWE287" s="9"/>
      <c r="AWF287" s="9"/>
      <c r="AWG287" s="9"/>
      <c r="AWH287" s="9"/>
      <c r="AWI287" s="9"/>
      <c r="AWJ287" s="9"/>
      <c r="AWK287" s="9"/>
      <c r="AWL287" s="9"/>
      <c r="AWM287" s="9"/>
      <c r="AWN287" s="9"/>
      <c r="AWO287" s="9"/>
      <c r="AWP287" s="9"/>
      <c r="AWQ287" s="9"/>
      <c r="AWR287" s="9"/>
      <c r="AWS287" s="9"/>
      <c r="AWT287" s="9"/>
      <c r="AWU287" s="9"/>
      <c r="AWV287" s="9"/>
      <c r="AWW287" s="9"/>
      <c r="AWX287" s="9"/>
      <c r="AWY287" s="9"/>
      <c r="AWZ287" s="9"/>
      <c r="AXA287" s="9"/>
      <c r="AXB287" s="9"/>
      <c r="AXC287" s="9"/>
      <c r="AXD287" s="9"/>
      <c r="AXE287" s="9"/>
      <c r="AXF287" s="9"/>
      <c r="AXG287" s="9"/>
      <c r="AXH287" s="9"/>
      <c r="AXI287" s="9"/>
      <c r="AXJ287" s="9"/>
      <c r="AXK287" s="9"/>
      <c r="AXL287" s="9"/>
      <c r="AXM287" s="9"/>
      <c r="AXN287" s="9"/>
      <c r="AXO287" s="9"/>
      <c r="AXP287" s="9"/>
      <c r="AXQ287" s="9"/>
      <c r="AXR287" s="9"/>
      <c r="AXS287" s="9"/>
      <c r="AXT287" s="9"/>
      <c r="AXU287" s="9"/>
      <c r="AXV287" s="9"/>
      <c r="AXW287" s="9"/>
      <c r="AXX287" s="9"/>
      <c r="AXY287" s="9"/>
      <c r="AXZ287" s="9"/>
      <c r="AYA287" s="9"/>
      <c r="AYB287" s="9"/>
      <c r="AYC287" s="9"/>
      <c r="AYD287" s="9"/>
      <c r="AYE287" s="9"/>
      <c r="AYF287" s="9"/>
      <c r="AYG287" s="9"/>
      <c r="AYH287" s="9"/>
      <c r="AYI287" s="9"/>
      <c r="AYJ287" s="9"/>
      <c r="AYK287" s="9"/>
      <c r="AYL287" s="9"/>
      <c r="AYM287" s="9"/>
      <c r="AYN287" s="9"/>
      <c r="AYO287" s="9"/>
      <c r="AYP287" s="9"/>
      <c r="AYQ287" s="9"/>
      <c r="AYR287" s="9"/>
      <c r="AYS287" s="9"/>
      <c r="AYT287" s="9"/>
      <c r="AYU287" s="9"/>
      <c r="AYV287" s="9"/>
      <c r="AYW287" s="9"/>
      <c r="AYX287" s="9"/>
      <c r="AYY287" s="9"/>
      <c r="AYZ287" s="9"/>
      <c r="AZA287" s="9"/>
      <c r="AZB287" s="9"/>
      <c r="AZC287" s="9"/>
      <c r="AZD287" s="9"/>
      <c r="AZE287" s="9"/>
      <c r="AZF287" s="9"/>
      <c r="AZG287" s="9"/>
      <c r="AZH287" s="9"/>
      <c r="AZI287" s="9"/>
      <c r="AZJ287" s="9"/>
      <c r="AZK287" s="9"/>
      <c r="AZL287" s="9"/>
      <c r="AZM287" s="9"/>
      <c r="AZN287" s="9"/>
      <c r="AZO287" s="9"/>
      <c r="AZP287" s="9"/>
      <c r="AZQ287" s="9"/>
      <c r="AZR287" s="9"/>
      <c r="AZS287" s="9"/>
      <c r="AZT287" s="9"/>
      <c r="AZU287" s="9"/>
      <c r="AZV287" s="9"/>
      <c r="AZW287" s="9"/>
      <c r="AZX287" s="9"/>
      <c r="AZY287" s="9"/>
      <c r="AZZ287" s="9"/>
      <c r="BAA287" s="9"/>
      <c r="BAB287" s="9"/>
      <c r="BAC287" s="9"/>
      <c r="BAD287" s="9"/>
      <c r="BAE287" s="9"/>
      <c r="BAF287" s="9"/>
      <c r="BAG287" s="9"/>
      <c r="BAH287" s="9"/>
      <c r="BAI287" s="9"/>
      <c r="BAJ287" s="9"/>
      <c r="BAK287" s="9"/>
      <c r="BAL287" s="9"/>
      <c r="BAM287" s="9"/>
      <c r="BAN287" s="9"/>
      <c r="BAO287" s="9"/>
      <c r="BAP287" s="9"/>
      <c r="BAQ287" s="9"/>
      <c r="BAR287" s="9"/>
      <c r="BAS287" s="9"/>
      <c r="BAT287" s="9"/>
      <c r="BAU287" s="9"/>
      <c r="BAV287" s="9"/>
      <c r="BAW287" s="9"/>
      <c r="BAX287" s="9"/>
      <c r="BAY287" s="9"/>
      <c r="BAZ287" s="9"/>
      <c r="BBA287" s="9"/>
      <c r="BBB287" s="9"/>
      <c r="BBC287" s="9"/>
      <c r="BBD287" s="9"/>
      <c r="BBE287" s="9"/>
      <c r="BBF287" s="9"/>
      <c r="BBG287" s="9"/>
      <c r="BBH287" s="9"/>
      <c r="BBI287" s="9"/>
      <c r="BBJ287" s="9"/>
      <c r="BBK287" s="9"/>
      <c r="BBL287" s="9"/>
      <c r="BBM287" s="9"/>
      <c r="BBN287" s="9"/>
      <c r="BBO287" s="9"/>
      <c r="BBP287" s="9"/>
      <c r="BBQ287" s="9"/>
      <c r="BBR287" s="9"/>
      <c r="BBS287" s="9"/>
      <c r="BBT287" s="9"/>
      <c r="BBU287" s="9"/>
      <c r="BBV287" s="9"/>
      <c r="BBW287" s="9"/>
      <c r="BBX287" s="9"/>
      <c r="BBY287" s="9"/>
      <c r="BBZ287" s="9"/>
      <c r="BCA287" s="9"/>
      <c r="BCB287" s="9"/>
      <c r="BCC287" s="9"/>
      <c r="BCD287" s="9"/>
      <c r="BCE287" s="9"/>
      <c r="BCF287" s="9"/>
      <c r="BCG287" s="9"/>
      <c r="BCH287" s="9"/>
      <c r="BCI287" s="9"/>
      <c r="BCJ287" s="9"/>
      <c r="BCK287" s="9"/>
      <c r="BCL287" s="9"/>
      <c r="BCM287" s="9"/>
      <c r="BCN287" s="9"/>
      <c r="BCO287" s="9"/>
      <c r="BCP287" s="9"/>
      <c r="BCQ287" s="9"/>
      <c r="BCR287" s="9"/>
      <c r="BCS287" s="9"/>
      <c r="BCT287" s="9"/>
      <c r="BCU287" s="9"/>
      <c r="BCV287" s="9"/>
      <c r="BCW287" s="9"/>
      <c r="BCX287" s="9"/>
      <c r="BCY287" s="9"/>
      <c r="BCZ287" s="9"/>
      <c r="BDA287" s="9"/>
      <c r="BDB287" s="9"/>
      <c r="BDC287" s="9"/>
      <c r="BDD287" s="9"/>
      <c r="BDE287" s="9"/>
      <c r="BDF287" s="9"/>
      <c r="BDG287" s="9"/>
      <c r="BDH287" s="9"/>
      <c r="BDI287" s="9"/>
      <c r="BDJ287" s="9"/>
      <c r="BDK287" s="9"/>
      <c r="BDL287" s="9"/>
      <c r="BDM287" s="9"/>
      <c r="BDN287" s="9"/>
      <c r="BDO287" s="9"/>
      <c r="BDP287" s="9"/>
      <c r="BDQ287" s="9"/>
      <c r="BDR287" s="9"/>
      <c r="BDS287" s="9"/>
      <c r="BDT287" s="9"/>
      <c r="BDU287" s="9"/>
      <c r="BDV287" s="9"/>
      <c r="BDW287" s="9"/>
      <c r="BDX287" s="9"/>
      <c r="BDY287" s="9"/>
      <c r="BDZ287" s="9"/>
      <c r="BEA287" s="9"/>
      <c r="BEB287" s="9"/>
      <c r="BEC287" s="9"/>
      <c r="BED287" s="9"/>
      <c r="BEE287" s="9"/>
      <c r="BEF287" s="9"/>
      <c r="BEG287" s="9"/>
      <c r="BEH287" s="9"/>
      <c r="BEI287" s="9"/>
      <c r="BEJ287" s="9"/>
      <c r="BEK287" s="9"/>
      <c r="BEL287" s="9"/>
      <c r="BEM287" s="9"/>
      <c r="BEN287" s="9"/>
      <c r="BEO287" s="9"/>
      <c r="BEP287" s="9"/>
      <c r="BEQ287" s="9"/>
      <c r="BER287" s="9"/>
      <c r="BES287" s="9"/>
      <c r="BET287" s="9"/>
      <c r="BEU287" s="9"/>
      <c r="BEV287" s="9"/>
      <c r="BEW287" s="9"/>
      <c r="BEX287" s="9"/>
      <c r="BEY287" s="9"/>
      <c r="BEZ287" s="9"/>
      <c r="BFA287" s="9"/>
      <c r="BFB287" s="9"/>
      <c r="BFC287" s="9"/>
      <c r="BFD287" s="9"/>
      <c r="BFE287" s="9"/>
      <c r="BFF287" s="9"/>
      <c r="BFG287" s="9"/>
      <c r="BFH287" s="9"/>
      <c r="BFI287" s="9"/>
      <c r="BFJ287" s="9"/>
      <c r="BFK287" s="9"/>
      <c r="BFL287" s="9"/>
      <c r="BFM287" s="9"/>
      <c r="BFN287" s="9"/>
      <c r="BFO287" s="9"/>
      <c r="BFP287" s="9"/>
      <c r="BFQ287" s="9"/>
      <c r="BFR287" s="9"/>
      <c r="BFS287" s="9"/>
      <c r="BFT287" s="9"/>
      <c r="BFU287" s="9"/>
      <c r="BFV287" s="9"/>
      <c r="BFW287" s="9"/>
      <c r="BFX287" s="9"/>
      <c r="BFY287" s="9"/>
      <c r="BFZ287" s="9"/>
      <c r="BGA287" s="9"/>
      <c r="BGB287" s="9"/>
      <c r="BGC287" s="9"/>
      <c r="BGD287" s="9"/>
      <c r="BGE287" s="9"/>
      <c r="BGF287" s="9"/>
      <c r="BGG287" s="9"/>
      <c r="BGH287" s="9"/>
      <c r="BGI287" s="9"/>
      <c r="BGJ287" s="9"/>
      <c r="BGK287" s="9"/>
      <c r="BGL287" s="9"/>
      <c r="BGM287" s="9"/>
      <c r="BGN287" s="9"/>
      <c r="BGO287" s="9"/>
      <c r="BGP287" s="9"/>
      <c r="BGQ287" s="9"/>
      <c r="BGR287" s="9"/>
      <c r="BGS287" s="9"/>
      <c r="BGT287" s="9"/>
      <c r="BGU287" s="9"/>
      <c r="BGV287" s="9"/>
      <c r="BGW287" s="9"/>
      <c r="BGX287" s="9"/>
      <c r="BGY287" s="9"/>
      <c r="BGZ287" s="9"/>
      <c r="BHA287" s="9"/>
      <c r="BHB287" s="9"/>
      <c r="BHC287" s="9"/>
      <c r="BHD287" s="9"/>
      <c r="BHE287" s="9"/>
      <c r="BHF287" s="9"/>
      <c r="BHG287" s="9"/>
      <c r="BHH287" s="9"/>
      <c r="BHI287" s="9"/>
      <c r="BHJ287" s="9"/>
      <c r="BHK287" s="9"/>
      <c r="BHL287" s="9"/>
      <c r="BHM287" s="9"/>
      <c r="BHN287" s="9"/>
      <c r="BHO287" s="9"/>
      <c r="BHP287" s="9"/>
      <c r="BHQ287" s="9"/>
      <c r="BHR287" s="9"/>
      <c r="BHS287" s="9"/>
      <c r="BHT287" s="9"/>
      <c r="BHU287" s="9"/>
      <c r="BHV287" s="9"/>
      <c r="BHW287" s="9"/>
      <c r="BHX287" s="9"/>
      <c r="BHY287" s="9"/>
      <c r="BHZ287" s="9"/>
      <c r="BIA287" s="9"/>
      <c r="BIB287" s="9"/>
      <c r="BIC287" s="9"/>
      <c r="BID287" s="9"/>
      <c r="BIE287" s="9"/>
      <c r="BIF287" s="9"/>
      <c r="BIG287" s="9"/>
      <c r="BIH287" s="9"/>
      <c r="BII287" s="9"/>
      <c r="BIJ287" s="9"/>
      <c r="BIK287" s="9"/>
      <c r="BIL287" s="9"/>
      <c r="BIM287" s="9"/>
      <c r="BIN287" s="9"/>
      <c r="BIO287" s="9"/>
      <c r="BIP287" s="9"/>
      <c r="BIQ287" s="9"/>
      <c r="BIR287" s="9"/>
      <c r="BIS287" s="9"/>
      <c r="BIT287" s="9"/>
      <c r="BIU287" s="9"/>
      <c r="BIV287" s="9"/>
      <c r="BIW287" s="9"/>
      <c r="BIX287" s="9"/>
      <c r="BIY287" s="9"/>
      <c r="BIZ287" s="9"/>
      <c r="BJA287" s="9"/>
      <c r="BJB287" s="9"/>
      <c r="BJC287" s="9"/>
      <c r="BJD287" s="9"/>
      <c r="BJE287" s="9"/>
      <c r="BJF287" s="9"/>
      <c r="BJG287" s="9"/>
      <c r="BJH287" s="9"/>
      <c r="BJI287" s="9"/>
      <c r="BJJ287" s="9"/>
      <c r="BJK287" s="9"/>
      <c r="BJL287" s="9"/>
      <c r="BJM287" s="9"/>
      <c r="BJN287" s="9"/>
      <c r="BJO287" s="9"/>
      <c r="BJP287" s="9"/>
      <c r="BJQ287" s="9"/>
      <c r="BJR287" s="9"/>
      <c r="BJS287" s="9"/>
      <c r="BJT287" s="9"/>
      <c r="BJU287" s="9"/>
      <c r="BJV287" s="9"/>
      <c r="BJW287" s="9"/>
      <c r="BJX287" s="9"/>
      <c r="BJY287" s="9"/>
      <c r="BJZ287" s="9"/>
      <c r="BKA287" s="9"/>
      <c r="BKB287" s="9"/>
      <c r="BKC287" s="9"/>
      <c r="BKD287" s="9"/>
      <c r="BKE287" s="9"/>
      <c r="BKF287" s="9"/>
      <c r="BKG287" s="9"/>
      <c r="BKH287" s="9"/>
      <c r="BKI287" s="9"/>
      <c r="BKJ287" s="9"/>
      <c r="BKK287" s="9"/>
      <c r="BKL287" s="9"/>
      <c r="BKM287" s="9"/>
      <c r="BKN287" s="9"/>
      <c r="BKO287" s="9"/>
      <c r="BKP287" s="9"/>
      <c r="BKQ287" s="9"/>
      <c r="BKR287" s="9"/>
      <c r="BKS287" s="9"/>
      <c r="BKT287" s="9"/>
      <c r="BKU287" s="9"/>
      <c r="BKV287" s="9"/>
      <c r="BKW287" s="9"/>
      <c r="BKX287" s="9"/>
      <c r="BKY287" s="9"/>
      <c r="BKZ287" s="9"/>
      <c r="BLA287" s="9"/>
      <c r="BLB287" s="9"/>
      <c r="BLC287" s="9"/>
      <c r="BLD287" s="9"/>
      <c r="BLE287" s="9"/>
      <c r="BLF287" s="9"/>
      <c r="BLG287" s="9"/>
      <c r="BLH287" s="9"/>
      <c r="BLI287" s="9"/>
      <c r="BLJ287" s="9"/>
      <c r="BLK287" s="9"/>
      <c r="BLL287" s="9"/>
      <c r="BLM287" s="9"/>
      <c r="BLN287" s="9"/>
      <c r="BLO287" s="9"/>
      <c r="BLP287" s="9"/>
      <c r="BLQ287" s="9"/>
      <c r="BLR287" s="9"/>
      <c r="BLS287" s="9"/>
      <c r="BLT287" s="9"/>
      <c r="BLU287" s="9"/>
      <c r="BLV287" s="9"/>
      <c r="BLW287" s="9"/>
      <c r="BLX287" s="9"/>
      <c r="BLY287" s="9"/>
      <c r="BLZ287" s="9"/>
      <c r="BMA287" s="9"/>
      <c r="BMB287" s="9"/>
      <c r="BMC287" s="9"/>
      <c r="BMD287" s="9"/>
      <c r="BME287" s="9"/>
      <c r="BMF287" s="9"/>
      <c r="BMG287" s="9"/>
      <c r="BMH287" s="9"/>
      <c r="BMI287" s="9"/>
      <c r="BMJ287" s="9"/>
      <c r="BMK287" s="9"/>
      <c r="BML287" s="9"/>
      <c r="BMM287" s="9"/>
      <c r="BMN287" s="9"/>
      <c r="BMO287" s="9"/>
      <c r="BMP287" s="9"/>
      <c r="BMQ287" s="9"/>
      <c r="BMR287" s="9"/>
      <c r="BMS287" s="9"/>
      <c r="BMT287" s="9"/>
      <c r="BMU287" s="9"/>
      <c r="BMV287" s="9"/>
      <c r="BMW287" s="9"/>
      <c r="BMX287" s="9"/>
      <c r="BMY287" s="9"/>
      <c r="BMZ287" s="9"/>
      <c r="BNA287" s="9"/>
      <c r="BNB287" s="9"/>
      <c r="BNC287" s="9"/>
      <c r="BND287" s="9"/>
      <c r="BNE287" s="9"/>
      <c r="BNF287" s="9"/>
      <c r="BNG287" s="9"/>
      <c r="BNH287" s="9"/>
      <c r="BNI287" s="9"/>
      <c r="BNJ287" s="9"/>
      <c r="BNK287" s="9"/>
      <c r="BNL287" s="9"/>
      <c r="BNM287" s="9"/>
      <c r="BNN287" s="9"/>
      <c r="BNO287" s="9"/>
      <c r="BNP287" s="9"/>
      <c r="BNQ287" s="9"/>
      <c r="BNR287" s="9"/>
      <c r="BNS287" s="9"/>
      <c r="BNT287" s="9"/>
      <c r="BNU287" s="9"/>
      <c r="BNV287" s="9"/>
      <c r="BNW287" s="9"/>
      <c r="BNX287" s="9"/>
      <c r="BNY287" s="9"/>
      <c r="BNZ287" s="9"/>
      <c r="BOA287" s="9"/>
      <c r="BOB287" s="9"/>
      <c r="BOC287" s="9"/>
      <c r="BOD287" s="9"/>
      <c r="BOE287" s="9"/>
      <c r="BOF287" s="9"/>
      <c r="BOG287" s="9"/>
      <c r="BOH287" s="9"/>
      <c r="BOI287" s="9"/>
      <c r="BOJ287" s="9"/>
      <c r="BOK287" s="9"/>
      <c r="BOL287" s="9"/>
      <c r="BOM287" s="9"/>
      <c r="BON287" s="9"/>
      <c r="BOO287" s="9"/>
      <c r="BOP287" s="9"/>
      <c r="BOQ287" s="9"/>
      <c r="BOR287" s="9"/>
      <c r="BOS287" s="9"/>
      <c r="BOT287" s="9"/>
      <c r="BOU287" s="9"/>
      <c r="BOV287" s="9"/>
      <c r="BOW287" s="9"/>
      <c r="BOX287" s="9"/>
      <c r="BOY287" s="9"/>
      <c r="BOZ287" s="9"/>
      <c r="BPA287" s="9"/>
      <c r="BPB287" s="9"/>
      <c r="BPC287" s="9"/>
      <c r="BPD287" s="9"/>
      <c r="BPE287" s="9"/>
      <c r="BPF287" s="9"/>
      <c r="BPG287" s="9"/>
      <c r="BPH287" s="9"/>
      <c r="BPI287" s="9"/>
      <c r="BPJ287" s="9"/>
      <c r="BPK287" s="9"/>
      <c r="BPL287" s="9"/>
      <c r="BPM287" s="9"/>
      <c r="BPN287" s="9"/>
      <c r="BPO287" s="9"/>
      <c r="BPP287" s="9"/>
      <c r="BPQ287" s="9"/>
      <c r="BPR287" s="9"/>
      <c r="BPS287" s="9"/>
      <c r="BPT287" s="9"/>
      <c r="BPU287" s="9"/>
      <c r="BPV287" s="9"/>
      <c r="BPW287" s="9"/>
      <c r="BPX287" s="9"/>
      <c r="BPY287" s="9"/>
      <c r="BPZ287" s="9"/>
      <c r="BQA287" s="9"/>
      <c r="BQB287" s="9"/>
      <c r="BQC287" s="9"/>
      <c r="BQD287" s="9"/>
      <c r="BQE287" s="9"/>
      <c r="BQF287" s="9"/>
      <c r="BQG287" s="9"/>
      <c r="BQH287" s="9"/>
      <c r="BQI287" s="9"/>
      <c r="BQJ287" s="9"/>
      <c r="BQK287" s="9"/>
      <c r="BQL287" s="9"/>
      <c r="BQM287" s="9"/>
      <c r="BQN287" s="9"/>
      <c r="BQO287" s="9"/>
      <c r="BQP287" s="9"/>
      <c r="BQQ287" s="9"/>
      <c r="BQR287" s="9"/>
      <c r="BQS287" s="9"/>
      <c r="BQT287" s="9"/>
      <c r="BQU287" s="9"/>
      <c r="BQV287" s="9"/>
      <c r="BQW287" s="9"/>
      <c r="BQX287" s="9"/>
      <c r="BQY287" s="9"/>
      <c r="BQZ287" s="9"/>
      <c r="BRA287" s="9"/>
      <c r="BRB287" s="9"/>
      <c r="BRC287" s="9"/>
      <c r="BRD287" s="9"/>
      <c r="BRE287" s="9"/>
      <c r="BRF287" s="9"/>
      <c r="BRG287" s="9"/>
      <c r="BRH287" s="9"/>
      <c r="BRI287" s="9"/>
      <c r="BRJ287" s="9"/>
      <c r="BRK287" s="9"/>
      <c r="BRL287" s="9"/>
      <c r="BRM287" s="9"/>
      <c r="BRN287" s="9"/>
      <c r="BRO287" s="9"/>
      <c r="BRP287" s="9"/>
      <c r="BRQ287" s="9"/>
      <c r="BRR287" s="9"/>
      <c r="BRS287" s="9"/>
      <c r="BRT287" s="9"/>
      <c r="BRU287" s="9"/>
      <c r="BRV287" s="9"/>
      <c r="BRW287" s="9"/>
      <c r="BRX287" s="9"/>
      <c r="BRY287" s="9"/>
      <c r="BRZ287" s="9"/>
      <c r="BSA287" s="9"/>
      <c r="BSB287" s="9"/>
      <c r="BSC287" s="9"/>
      <c r="BSD287" s="9"/>
      <c r="BSE287" s="9"/>
      <c r="BSF287" s="9"/>
      <c r="BSG287" s="9"/>
      <c r="BSH287" s="9"/>
      <c r="BSI287" s="9"/>
      <c r="BSJ287" s="9"/>
      <c r="BSK287" s="9"/>
      <c r="BSL287" s="9"/>
      <c r="BSM287" s="9"/>
      <c r="BSN287" s="9"/>
      <c r="BSO287" s="9"/>
      <c r="BSP287" s="9"/>
      <c r="BSQ287" s="9"/>
      <c r="BSR287" s="9"/>
      <c r="BSS287" s="9"/>
      <c r="BST287" s="9"/>
      <c r="BSU287" s="9"/>
      <c r="BSV287" s="9"/>
      <c r="BSW287" s="9"/>
      <c r="BSX287" s="9"/>
      <c r="BSY287" s="9"/>
      <c r="BSZ287" s="9"/>
      <c r="BTA287" s="9"/>
      <c r="BTB287" s="9"/>
      <c r="BTC287" s="9"/>
      <c r="BTD287" s="9"/>
      <c r="BTE287" s="9"/>
      <c r="BTF287" s="9"/>
      <c r="BTG287" s="9"/>
      <c r="BTH287" s="9"/>
      <c r="BTI287" s="9"/>
      <c r="BTJ287" s="9"/>
      <c r="BTK287" s="9"/>
      <c r="BTL287" s="9"/>
      <c r="BTM287" s="9"/>
      <c r="BTN287" s="9"/>
      <c r="BTO287" s="9"/>
      <c r="BTP287" s="9"/>
      <c r="BTQ287" s="9"/>
      <c r="BTR287" s="9"/>
      <c r="BTS287" s="9"/>
      <c r="BTT287" s="9"/>
      <c r="BTU287" s="9"/>
      <c r="BTV287" s="9"/>
      <c r="BTW287" s="9"/>
      <c r="BTX287" s="9"/>
      <c r="BTY287" s="9"/>
      <c r="BTZ287" s="9"/>
      <c r="BUA287" s="9"/>
      <c r="BUB287" s="9"/>
      <c r="BUC287" s="9"/>
      <c r="BUD287" s="9"/>
      <c r="BUE287" s="9"/>
      <c r="BUF287" s="9"/>
      <c r="BUG287" s="9"/>
      <c r="BUH287" s="9"/>
      <c r="BUI287" s="9"/>
      <c r="BUJ287" s="9"/>
      <c r="BUK287" s="9"/>
      <c r="BUL287" s="9"/>
      <c r="BUM287" s="9"/>
      <c r="BUN287" s="9"/>
      <c r="BUO287" s="9"/>
      <c r="BUP287" s="9"/>
      <c r="BUQ287" s="9"/>
      <c r="BUR287" s="9"/>
      <c r="BUS287" s="9"/>
      <c r="BUT287" s="9"/>
      <c r="BUU287" s="9"/>
      <c r="BUV287" s="9"/>
      <c r="BUW287" s="9"/>
      <c r="BUX287" s="9"/>
      <c r="BUY287" s="9"/>
      <c r="BUZ287" s="9"/>
      <c r="BVA287" s="9"/>
      <c r="BVB287" s="9"/>
      <c r="BVC287" s="9"/>
      <c r="BVD287" s="9"/>
      <c r="BVE287" s="9"/>
      <c r="BVF287" s="9"/>
      <c r="BVG287" s="9"/>
      <c r="BVH287" s="9"/>
      <c r="BVI287" s="9"/>
      <c r="BVJ287" s="9"/>
      <c r="BVK287" s="9"/>
      <c r="BVL287" s="9"/>
      <c r="BVM287" s="9"/>
      <c r="BVN287" s="9"/>
      <c r="BVO287" s="9"/>
      <c r="BVP287" s="9"/>
      <c r="BVQ287" s="9"/>
      <c r="BVR287" s="9"/>
      <c r="BVS287" s="9"/>
      <c r="BVT287" s="9"/>
      <c r="BVU287" s="9"/>
      <c r="BVV287" s="9"/>
      <c r="BVW287" s="9"/>
      <c r="BVX287" s="9"/>
      <c r="BVY287" s="9"/>
      <c r="BVZ287" s="9"/>
      <c r="BWA287" s="9"/>
      <c r="BWB287" s="9"/>
      <c r="BWC287" s="9"/>
      <c r="BWD287" s="9"/>
      <c r="BWE287" s="9"/>
      <c r="BWF287" s="9"/>
      <c r="BWG287" s="9"/>
      <c r="BWH287" s="9"/>
      <c r="BWI287" s="9"/>
      <c r="BWJ287" s="9"/>
      <c r="BWK287" s="9"/>
      <c r="BWL287" s="9"/>
      <c r="BWM287" s="9"/>
      <c r="BWN287" s="9"/>
      <c r="BWO287" s="9"/>
      <c r="BWP287" s="9"/>
      <c r="BWQ287" s="9"/>
      <c r="BWR287" s="9"/>
      <c r="BWS287" s="9"/>
      <c r="BWT287" s="9"/>
      <c r="BWU287" s="9"/>
      <c r="BWV287" s="9"/>
      <c r="BWW287" s="9"/>
      <c r="BWX287" s="9"/>
      <c r="BWY287" s="9"/>
      <c r="BWZ287" s="9"/>
      <c r="BXA287" s="9"/>
      <c r="BXB287" s="9"/>
      <c r="BXC287" s="9"/>
      <c r="BXD287" s="9"/>
    </row>
    <row r="288" ht="14.25" customHeight="1">
      <c r="A288" s="9">
        <v>7.0</v>
      </c>
      <c r="B288" s="9" t="s">
        <v>11947</v>
      </c>
      <c r="C288" s="9" t="s">
        <v>11948</v>
      </c>
      <c r="D288" s="9" t="s">
        <v>11948</v>
      </c>
      <c r="E288" s="9"/>
      <c r="F288" s="9">
        <v>21.0</v>
      </c>
      <c r="G288" s="9" t="s">
        <v>14259</v>
      </c>
      <c r="H288" s="9"/>
      <c r="I288" s="9"/>
      <c r="J288" s="9"/>
      <c r="K288" s="9"/>
      <c r="L288" s="9">
        <v>21.0</v>
      </c>
      <c r="M288" s="9"/>
      <c r="N288" s="9"/>
      <c r="O288" s="9"/>
      <c r="P288" s="9">
        <v>0.0</v>
      </c>
      <c r="Q288" s="9" t="s">
        <v>14260</v>
      </c>
      <c r="R288" s="9"/>
      <c r="S288" s="9" t="s">
        <v>3713</v>
      </c>
      <c r="T288" s="9" t="s">
        <v>3712</v>
      </c>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t="s">
        <v>14261</v>
      </c>
      <c r="CK288" s="9"/>
      <c r="CL288" s="9"/>
      <c r="CM288" s="9"/>
      <c r="CN288" s="9"/>
      <c r="CO288" s="9"/>
      <c r="CP288" s="9"/>
      <c r="CQ288" s="9"/>
      <c r="CR288" s="9"/>
      <c r="CS288" s="9"/>
      <c r="CT288" s="9"/>
      <c r="CU288" s="9"/>
      <c r="CV288" s="9"/>
      <c r="CW288" s="9"/>
      <c r="CX288" s="9"/>
      <c r="CY288" s="9"/>
      <c r="CZ288" s="9"/>
      <c r="DA288" s="9"/>
      <c r="DB288" s="9"/>
      <c r="DC288" s="9" t="s">
        <v>14262</v>
      </c>
      <c r="DD288" s="9"/>
      <c r="DE288" s="9"/>
      <c r="DF288" s="9"/>
      <c r="DG288" s="9"/>
      <c r="DH288" s="9"/>
      <c r="DI288" s="9"/>
      <c r="DJ288" s="9"/>
      <c r="DK288" s="9"/>
      <c r="DL288" s="9"/>
      <c r="DM288" s="9"/>
      <c r="DN288" s="9"/>
      <c r="DO288" s="9" t="s">
        <v>5727</v>
      </c>
      <c r="DP288" s="9" t="s">
        <v>5727</v>
      </c>
      <c r="DQ288" s="9"/>
      <c r="DR288" s="9"/>
      <c r="DS288" s="9"/>
      <c r="DT288" s="9"/>
      <c r="DU288" s="9"/>
      <c r="DV288" s="9"/>
      <c r="DW288" s="9"/>
      <c r="DX288" s="9"/>
      <c r="DY288" s="9"/>
      <c r="DZ288" s="9"/>
      <c r="EA288" s="9"/>
      <c r="EB288" s="9"/>
      <c r="EC288" s="9"/>
      <c r="ED288" s="9"/>
      <c r="EE288" s="9"/>
      <c r="EF288" s="9"/>
      <c r="EG288" s="9"/>
      <c r="EH288" s="9"/>
      <c r="EI288" s="9"/>
      <c r="EJ288" s="9"/>
      <c r="EK288" s="9"/>
      <c r="EL288" s="9"/>
      <c r="EM288" s="9"/>
      <c r="EN288" s="9"/>
      <c r="EO288" s="9"/>
      <c r="EP288" s="9"/>
      <c r="EQ288" s="9"/>
      <c r="ER288" s="9"/>
      <c r="ES288" s="9"/>
      <c r="ET288" s="9"/>
      <c r="EU288" s="9"/>
      <c r="EV288" s="9"/>
      <c r="EW288" s="9" t="s">
        <v>14263</v>
      </c>
      <c r="EX288" s="9"/>
      <c r="EY288" s="9"/>
      <c r="EZ288" s="9"/>
      <c r="FA288" s="9"/>
      <c r="FB288" s="9"/>
      <c r="FC288" s="9"/>
      <c r="FD288" s="9"/>
      <c r="FE288" s="9"/>
      <c r="FF288" s="9"/>
      <c r="FG288" s="9"/>
      <c r="FH288" s="9"/>
      <c r="FI288" s="9"/>
      <c r="FJ288" s="9"/>
      <c r="FK288" s="9"/>
      <c r="FL288" s="9"/>
      <c r="FM288" s="9"/>
      <c r="FN288" s="9"/>
      <c r="FO288" s="9"/>
      <c r="FP288" s="9"/>
      <c r="FQ288" s="9"/>
      <c r="FR288" s="9" t="s">
        <v>5730</v>
      </c>
      <c r="FS288" s="9"/>
      <c r="FT288" s="9"/>
      <c r="FU288" s="9"/>
      <c r="FV288" s="9"/>
      <c r="FW288" s="9"/>
      <c r="FX288" s="9"/>
      <c r="FY288" s="9"/>
      <c r="FZ288" s="9"/>
      <c r="GA288" s="9"/>
      <c r="GB288" s="9"/>
      <c r="GC288" s="9"/>
      <c r="GD288" s="9"/>
      <c r="GE288" s="9"/>
      <c r="GF288" s="9"/>
      <c r="GG288" s="9"/>
      <c r="GH288" s="9"/>
      <c r="GI288" s="9"/>
      <c r="GJ288" s="9"/>
      <c r="GK288" s="9"/>
      <c r="GL288" s="9"/>
      <c r="GM288" s="9"/>
      <c r="GN288" s="9"/>
      <c r="GO288" s="9"/>
      <c r="GP288" s="9"/>
      <c r="GQ288" s="9"/>
      <c r="GR288" s="9"/>
      <c r="GS288" s="9"/>
      <c r="GT288" s="9"/>
      <c r="GU288" s="9" t="s">
        <v>14264</v>
      </c>
      <c r="GV288" s="9"/>
      <c r="GW288" s="9"/>
      <c r="GX288" s="9"/>
      <c r="GY288" s="9"/>
      <c r="GZ288" s="9"/>
      <c r="HA288" s="9"/>
      <c r="HB288" s="9"/>
      <c r="HC288" s="9"/>
      <c r="HD288" s="9"/>
      <c r="HE288" s="9"/>
      <c r="HF288" s="9"/>
      <c r="HG288" s="9"/>
      <c r="HH288" s="9"/>
      <c r="HI288" s="9" t="s">
        <v>5727</v>
      </c>
      <c r="HJ288" s="9" t="s">
        <v>5727</v>
      </c>
      <c r="HK288" s="9"/>
      <c r="HL288" s="9"/>
      <c r="HM288" s="9"/>
      <c r="HN288" s="9"/>
      <c r="HO288" s="9"/>
      <c r="HP288" s="9"/>
      <c r="HQ288" s="9"/>
      <c r="HR288" s="9"/>
      <c r="HS288" s="9"/>
      <c r="HT288" s="9"/>
      <c r="HU288" s="9"/>
      <c r="HV288" s="9"/>
      <c r="HW288" s="9"/>
      <c r="HX288" s="9"/>
      <c r="HY288" s="9"/>
      <c r="HZ288" s="9"/>
      <c r="IA288" s="9"/>
      <c r="IB288" s="9"/>
      <c r="IC288" s="9"/>
      <c r="ID288" s="9"/>
      <c r="IE288" s="9"/>
      <c r="IF288" s="9"/>
      <c r="IG288" s="9"/>
      <c r="IH288" s="9"/>
      <c r="II288" s="9"/>
      <c r="IJ288" s="9"/>
      <c r="IK288" s="9"/>
      <c r="IL288" s="9"/>
      <c r="IM288" s="9"/>
      <c r="IN288" s="9"/>
      <c r="IO288" s="9"/>
      <c r="IP288" s="9"/>
      <c r="IQ288" s="9" t="s">
        <v>14265</v>
      </c>
      <c r="IR288" s="9"/>
      <c r="IS288" s="9"/>
      <c r="IT288" s="9"/>
      <c r="IU288" s="9"/>
      <c r="IV288" s="9"/>
      <c r="IW288" s="9"/>
      <c r="IX288" s="9"/>
      <c r="IY288" s="9"/>
      <c r="IZ288" s="9"/>
      <c r="JA288" s="9"/>
      <c r="JB288" s="9"/>
      <c r="JC288" s="9"/>
      <c r="JD288" s="9"/>
      <c r="JE288" s="9"/>
      <c r="JF288" s="9"/>
      <c r="JG288" s="9"/>
      <c r="JH288" s="9"/>
      <c r="JI288" s="9"/>
      <c r="JJ288" s="9"/>
      <c r="JK288" s="9"/>
      <c r="JL288" s="9" t="s">
        <v>5730</v>
      </c>
      <c r="JM288" s="9"/>
      <c r="JN288" s="9"/>
      <c r="JO288" s="9"/>
      <c r="JP288" s="9"/>
      <c r="JQ288" s="9"/>
      <c r="JR288" s="9"/>
      <c r="JS288" s="9"/>
      <c r="JT288" s="9"/>
      <c r="JU288" s="9"/>
      <c r="JV288" s="9"/>
      <c r="JW288" s="9"/>
      <c r="JX288" s="9"/>
      <c r="JY288" s="9"/>
      <c r="JZ288" s="9"/>
      <c r="KA288" s="9"/>
      <c r="KB288" s="9"/>
      <c r="KC288" s="9"/>
      <c r="KD288" s="9"/>
      <c r="KE288" s="9"/>
      <c r="KF288" s="9"/>
      <c r="KG288" s="9"/>
      <c r="KH288" s="9"/>
      <c r="KI288" s="9"/>
      <c r="KJ288" s="9"/>
      <c r="KK288" s="9"/>
      <c r="KL288" s="9"/>
      <c r="KM288" s="9"/>
      <c r="KN288" s="9"/>
      <c r="KO288" s="9" t="s">
        <v>14266</v>
      </c>
      <c r="KP288" s="9"/>
      <c r="KQ288" s="9"/>
      <c r="KR288" s="9"/>
      <c r="KS288" s="9"/>
      <c r="KT288" s="9"/>
      <c r="KU288" s="9"/>
      <c r="KV288" s="9"/>
      <c r="KW288" s="9"/>
      <c r="KX288" s="9"/>
      <c r="KY288" s="9"/>
      <c r="KZ288" s="9"/>
      <c r="LA288" s="9"/>
      <c r="LB288" s="9"/>
      <c r="LC288" s="9" t="s">
        <v>5727</v>
      </c>
      <c r="LD288" s="9" t="s">
        <v>5727</v>
      </c>
      <c r="LE288" s="9"/>
      <c r="LF288" s="9"/>
      <c r="LG288" s="9"/>
      <c r="LH288" s="9"/>
      <c r="LI288" s="9"/>
      <c r="LJ288" s="9"/>
      <c r="LK288" s="9"/>
      <c r="LL288" s="9"/>
      <c r="LM288" s="9"/>
      <c r="LN288" s="9"/>
      <c r="LO288" s="9"/>
      <c r="LP288" s="9"/>
      <c r="LQ288" s="9"/>
      <c r="LR288" s="9"/>
      <c r="LS288" s="9"/>
      <c r="LT288" s="9"/>
      <c r="LU288" s="9"/>
      <c r="LV288" s="9"/>
      <c r="LW288" s="9"/>
      <c r="LX288" s="9"/>
      <c r="LY288" s="9"/>
      <c r="LZ288" s="9"/>
      <c r="MA288" s="9"/>
      <c r="MB288" s="9"/>
      <c r="MC288" s="9"/>
      <c r="MD288" s="9"/>
      <c r="ME288" s="9"/>
      <c r="MF288" s="9"/>
      <c r="MG288" s="9"/>
      <c r="MH288" s="9"/>
      <c r="MI288" s="9"/>
      <c r="MJ288" s="9"/>
      <c r="MK288" s="9" t="s">
        <v>14267</v>
      </c>
      <c r="ML288" s="9"/>
      <c r="MM288" s="9"/>
      <c r="MN288" s="9"/>
      <c r="MO288" s="9"/>
      <c r="MP288" s="9"/>
      <c r="MQ288" s="9"/>
      <c r="MR288" s="9"/>
      <c r="MS288" s="9"/>
      <c r="MT288" s="9"/>
      <c r="MU288" s="9"/>
      <c r="MV288" s="9"/>
      <c r="MW288" s="9"/>
      <c r="MX288" s="9"/>
      <c r="MY288" s="9"/>
      <c r="MZ288" s="9"/>
      <c r="NA288" s="9"/>
      <c r="NB288" s="9"/>
      <c r="NC288" s="9"/>
      <c r="ND288" s="9"/>
      <c r="NE288" s="9"/>
      <c r="NF288" s="9" t="s">
        <v>5730</v>
      </c>
      <c r="NG288" s="9"/>
      <c r="NH288" s="9"/>
      <c r="NI288" s="9"/>
      <c r="NJ288" s="9"/>
      <c r="NK288" s="9"/>
      <c r="NL288" s="9"/>
      <c r="NM288" s="9"/>
      <c r="NN288" s="9"/>
      <c r="NO288" s="9"/>
      <c r="NP288" s="9"/>
      <c r="NQ288" s="9"/>
      <c r="NR288" s="9"/>
      <c r="NS288" s="9"/>
      <c r="NT288" s="9"/>
      <c r="NU288" s="9"/>
      <c r="NV288" s="9"/>
      <c r="NW288" s="9"/>
      <c r="NX288" s="9"/>
      <c r="NY288" s="9"/>
      <c r="NZ288" s="9"/>
      <c r="OA288" s="9"/>
      <c r="OB288" s="9"/>
      <c r="OC288" s="9"/>
      <c r="OD288" s="9"/>
      <c r="OE288" s="9"/>
      <c r="OF288" s="9"/>
      <c r="OG288" s="9"/>
      <c r="OH288" s="9"/>
      <c r="OI288" s="9" t="s">
        <v>14268</v>
      </c>
      <c r="OJ288" s="9"/>
      <c r="OK288" s="9"/>
      <c r="OL288" s="9"/>
      <c r="OM288" s="9"/>
      <c r="ON288" s="9"/>
      <c r="OO288" s="9"/>
      <c r="OP288" s="9"/>
      <c r="OQ288" s="9"/>
      <c r="OR288" s="9"/>
      <c r="OS288" s="9"/>
      <c r="OT288" s="9"/>
      <c r="OU288" s="9"/>
      <c r="OV288" s="9"/>
      <c r="OW288" s="9"/>
      <c r="OX288" s="9"/>
      <c r="OY288" s="9"/>
      <c r="OZ288" s="9"/>
      <c r="PA288" s="9"/>
      <c r="PB288" s="9"/>
      <c r="PC288" s="9"/>
      <c r="PD288" s="9"/>
      <c r="PE288" s="9"/>
      <c r="PF288" s="9"/>
      <c r="PG288" s="9"/>
      <c r="PH288" s="9"/>
      <c r="PI288" s="9"/>
      <c r="PJ288" s="9"/>
      <c r="PK288" s="9"/>
      <c r="PL288" s="9"/>
      <c r="PM288" s="9"/>
      <c r="PN288" s="9"/>
      <c r="PO288" s="9"/>
      <c r="PP288" s="9"/>
      <c r="PQ288" s="9"/>
      <c r="PR288" s="9"/>
      <c r="PS288" s="9"/>
      <c r="PT288" s="9"/>
      <c r="PU288" s="9"/>
      <c r="PV288" s="9" t="s">
        <v>5718</v>
      </c>
      <c r="PW288" s="9"/>
      <c r="PX288" s="9"/>
      <c r="PY288" s="9"/>
      <c r="PZ288" s="9"/>
      <c r="QA288" s="9"/>
      <c r="QB288" s="9"/>
      <c r="QC288" s="9"/>
      <c r="QD288" s="9" t="s">
        <v>5730</v>
      </c>
      <c r="QE288" s="9"/>
      <c r="QF288" s="9"/>
      <c r="QG288" s="9"/>
      <c r="QH288" s="9"/>
      <c r="QI288" s="9"/>
      <c r="QJ288" s="9"/>
      <c r="QK288" s="9"/>
      <c r="QL288" s="9"/>
      <c r="QM288" s="9"/>
      <c r="QN288" s="9"/>
      <c r="QO288" s="9"/>
      <c r="QP288" s="9"/>
      <c r="QQ288" s="9"/>
      <c r="QR288" s="9"/>
      <c r="QS288" s="9"/>
      <c r="QT288" s="9"/>
      <c r="QU288" s="9"/>
      <c r="QV288" s="9"/>
      <c r="QW288" s="9"/>
      <c r="QX288" s="9"/>
      <c r="QY288" s="9"/>
      <c r="QZ288" s="9"/>
      <c r="RA288" s="9"/>
      <c r="RB288" s="9"/>
      <c r="RC288" s="9"/>
      <c r="RD288" s="9"/>
      <c r="RE288" s="9"/>
      <c r="RF288" s="9"/>
      <c r="RG288" s="9"/>
      <c r="RH288" s="9"/>
      <c r="RI288" s="9"/>
      <c r="RJ288" s="9"/>
      <c r="RK288" s="9"/>
      <c r="RL288" s="9"/>
      <c r="RM288" s="9"/>
      <c r="RN288" s="9"/>
      <c r="RO288" s="9"/>
      <c r="RP288" s="9"/>
      <c r="RQ288" s="9"/>
      <c r="RR288" s="9"/>
      <c r="RS288" s="9"/>
      <c r="RT288" s="9"/>
      <c r="RU288" s="9"/>
      <c r="RV288" s="9"/>
      <c r="RW288" s="9"/>
      <c r="RX288" s="9"/>
      <c r="RY288" s="9"/>
      <c r="RZ288" s="9"/>
      <c r="SA288" s="9"/>
      <c r="SB288" s="9"/>
      <c r="SC288" s="9"/>
      <c r="SD288" s="9"/>
      <c r="SE288" s="9"/>
      <c r="SF288" s="9"/>
      <c r="SG288" s="9"/>
      <c r="SH288" s="9"/>
      <c r="SI288" s="9"/>
      <c r="SJ288" s="9"/>
      <c r="SK288" s="9"/>
      <c r="SL288" s="9"/>
      <c r="SM288" s="9"/>
      <c r="SN288" s="9"/>
      <c r="SO288" s="9"/>
      <c r="SP288" s="9"/>
      <c r="SQ288" s="9"/>
      <c r="SR288" s="9"/>
      <c r="SS288" s="9"/>
      <c r="ST288" s="9"/>
      <c r="SU288" s="9"/>
      <c r="SV288" s="9"/>
      <c r="SW288" s="9"/>
      <c r="SX288" s="9"/>
      <c r="SY288" s="9"/>
      <c r="SZ288" s="9"/>
      <c r="TA288" s="9"/>
      <c r="TB288" s="9"/>
      <c r="TC288" s="9"/>
      <c r="TD288" s="9"/>
      <c r="TE288" s="9"/>
      <c r="TF288" s="9"/>
      <c r="TG288" s="9"/>
      <c r="TH288" s="9"/>
      <c r="TI288" s="9"/>
      <c r="TJ288" s="9"/>
      <c r="TK288" s="9"/>
      <c r="TL288" s="9"/>
      <c r="TM288" s="9"/>
      <c r="TN288" s="9"/>
      <c r="TO288" s="9"/>
      <c r="ANB288" s="9" t="s">
        <v>14269</v>
      </c>
      <c r="ANC288" s="9" t="s">
        <v>14270</v>
      </c>
      <c r="AND288" s="9" t="s">
        <v>14271</v>
      </c>
      <c r="ANE288" s="9" t="s">
        <v>14272</v>
      </c>
      <c r="ANF288" s="9"/>
      <c r="ANG288" s="9"/>
      <c r="ANH288" s="9"/>
      <c r="ANI288" s="9"/>
      <c r="ANJ288" s="9"/>
      <c r="ANK288" s="9"/>
      <c r="ANL288" s="9"/>
      <c r="ANM288" s="9" t="s">
        <v>14273</v>
      </c>
      <c r="ANN288" s="9"/>
      <c r="ANO288" s="9"/>
      <c r="ANP288" s="9"/>
      <c r="ANQ288" s="9"/>
      <c r="ANR288" s="9"/>
      <c r="ANS288" s="9"/>
      <c r="ANT288" s="9"/>
      <c r="ANU288" s="9"/>
      <c r="ANV288" s="9"/>
      <c r="ANW288" s="9"/>
      <c r="ANX288" s="9"/>
      <c r="ANY288" s="9"/>
      <c r="ANZ288" s="9"/>
      <c r="AOA288" s="9"/>
      <c r="AOB288" s="9"/>
      <c r="AOC288" s="9"/>
      <c r="AOD288" s="9"/>
      <c r="AOE288" s="9"/>
      <c r="AOF288" s="9"/>
      <c r="AOG288" s="9"/>
      <c r="AOH288" s="9"/>
      <c r="AOI288" s="9"/>
      <c r="AOJ288" s="9"/>
      <c r="AOK288" s="9"/>
      <c r="AOL288" s="9"/>
      <c r="AOM288" s="9"/>
      <c r="AON288" s="9"/>
      <c r="AOO288" s="9"/>
      <c r="AOP288" s="9"/>
      <c r="AOQ288" s="9"/>
      <c r="AOR288" s="9"/>
      <c r="AOS288" s="9"/>
      <c r="AOT288" s="9"/>
      <c r="AOU288" s="9"/>
      <c r="AOV288" s="9"/>
      <c r="AOW288" s="9"/>
      <c r="AOX288" s="9"/>
      <c r="AOY288" s="9"/>
      <c r="AOZ288" s="9"/>
      <c r="APA288" s="9"/>
      <c r="APB288" s="9"/>
      <c r="APC288" s="9"/>
      <c r="APD288" s="9"/>
      <c r="APE288" s="9"/>
      <c r="APF288" s="9"/>
      <c r="APG288" s="9"/>
      <c r="APH288" s="9"/>
      <c r="API288" s="9"/>
      <c r="APJ288" s="9"/>
      <c r="APK288" s="9"/>
      <c r="APL288" s="9"/>
      <c r="APM288" s="9"/>
      <c r="APN288" s="9"/>
      <c r="APO288" s="9"/>
      <c r="APP288" s="9"/>
      <c r="APQ288" s="9"/>
      <c r="APR288" s="9"/>
      <c r="APS288" s="9"/>
      <c r="APT288" s="9"/>
      <c r="APU288" s="9"/>
      <c r="APV288" s="9"/>
      <c r="APW288" s="9"/>
      <c r="APX288" s="9"/>
      <c r="APY288" s="9"/>
      <c r="APZ288" s="9"/>
      <c r="AQA288" s="9"/>
      <c r="AQB288" s="9"/>
      <c r="AQC288" s="9"/>
      <c r="AQD288" s="9"/>
      <c r="AQE288" s="9"/>
      <c r="AQF288" s="9"/>
      <c r="AQG288" s="9"/>
      <c r="AQH288" s="9"/>
      <c r="AQI288" s="9"/>
      <c r="AQJ288" s="9"/>
      <c r="AQK288" s="9"/>
      <c r="AQL288" s="9"/>
      <c r="AQM288" s="9"/>
      <c r="AQN288" s="9"/>
      <c r="AQO288" s="9"/>
      <c r="AQP288" s="9"/>
      <c r="AQQ288" s="9"/>
      <c r="AQR288" s="9"/>
      <c r="AQS288" s="9"/>
      <c r="AQT288" s="9"/>
      <c r="AQU288" s="9"/>
      <c r="AQV288" s="9"/>
      <c r="AQW288" s="9"/>
      <c r="AQX288" s="9"/>
      <c r="AQY288" s="9"/>
      <c r="AQZ288" s="9"/>
      <c r="ARA288" s="9"/>
      <c r="ARB288" s="9"/>
      <c r="ARC288" s="9"/>
      <c r="ARD288" s="9"/>
      <c r="ARE288" s="9"/>
      <c r="ARF288" s="9"/>
      <c r="ARG288" s="9"/>
      <c r="ARH288" s="9"/>
      <c r="ARI288" s="9"/>
      <c r="ARJ288" s="9"/>
      <c r="ARK288" s="9"/>
      <c r="ARL288" s="9"/>
      <c r="ARM288" s="9"/>
      <c r="ARN288" s="9"/>
      <c r="ARO288" s="9"/>
      <c r="ARP288" s="9"/>
      <c r="ARQ288" s="9"/>
      <c r="ARR288" s="9"/>
      <c r="ARS288" s="9"/>
      <c r="ART288" s="9"/>
      <c r="ARU288" s="9"/>
      <c r="ARV288" s="9"/>
      <c r="ARW288" s="9"/>
      <c r="ARX288" s="9"/>
      <c r="ARY288" s="9"/>
      <c r="ARZ288" s="9"/>
      <c r="ASA288" s="9"/>
      <c r="ASB288" s="9"/>
      <c r="ASC288" s="9"/>
      <c r="ASD288" s="9"/>
      <c r="ASE288" s="9"/>
      <c r="ASF288" s="9"/>
      <c r="ASG288" s="9"/>
      <c r="ASH288" s="9"/>
      <c r="ASI288" s="9"/>
      <c r="ASJ288" s="9"/>
      <c r="ASK288" s="9"/>
      <c r="ASL288" s="9"/>
      <c r="ASM288" s="9"/>
      <c r="ASN288" s="9"/>
      <c r="ASO288" s="9"/>
      <c r="ASP288" s="9"/>
      <c r="ASQ288" s="9"/>
      <c r="ASR288" s="9"/>
      <c r="ASS288" s="9"/>
      <c r="AST288" s="9"/>
      <c r="ASU288" s="9"/>
      <c r="ASV288" s="9"/>
      <c r="ASW288" s="9"/>
      <c r="ASX288" s="9"/>
      <c r="ASY288" s="9"/>
      <c r="ASZ288" s="9"/>
      <c r="ATA288" s="9"/>
      <c r="ATB288" s="9"/>
      <c r="ATC288" s="9"/>
      <c r="ATD288" s="9"/>
      <c r="ATE288" s="9"/>
      <c r="ATF288" s="9"/>
      <c r="ATG288" s="9"/>
      <c r="ATH288" s="9"/>
      <c r="ATI288" s="9"/>
      <c r="ATJ288" s="9"/>
      <c r="ATK288" s="9"/>
      <c r="ATL288" s="9"/>
      <c r="ATM288" s="9"/>
      <c r="ATN288" s="9"/>
      <c r="ATO288" s="9"/>
      <c r="ATP288" s="9"/>
      <c r="ATQ288" s="9"/>
      <c r="ATR288" s="9" t="s">
        <v>14274</v>
      </c>
      <c r="ATS288" s="9"/>
      <c r="ATT288" s="9" t="s">
        <v>14275</v>
      </c>
      <c r="ATU288" s="9" t="s">
        <v>14269</v>
      </c>
      <c r="ATV288" s="9" t="s">
        <v>14270</v>
      </c>
      <c r="ATW288" s="9" t="s">
        <v>14271</v>
      </c>
      <c r="ATX288" s="9" t="s">
        <v>14272</v>
      </c>
      <c r="ATY288" s="9"/>
      <c r="ATZ288" s="9"/>
      <c r="AUA288" s="9"/>
      <c r="AUB288" s="9"/>
      <c r="AUC288" s="9"/>
      <c r="AUD288" s="9"/>
      <c r="AUE288" s="9"/>
      <c r="AUF288" s="9"/>
      <c r="AUG288" s="9"/>
      <c r="AUH288" s="9"/>
      <c r="AUI288" s="9"/>
      <c r="AUJ288" s="9"/>
      <c r="AUK288" s="9"/>
      <c r="AUL288" s="9"/>
      <c r="AUM288" s="9"/>
      <c r="AUN288" s="9"/>
      <c r="AUO288" s="9"/>
      <c r="AUP288" s="9"/>
      <c r="AUQ288" s="9"/>
      <c r="AUR288" s="9"/>
      <c r="AUS288" s="9"/>
      <c r="AUT288" s="9"/>
      <c r="AUU288" s="9"/>
      <c r="AUV288" s="9"/>
      <c r="AUW288" s="9"/>
      <c r="AUX288" s="9"/>
      <c r="AUY288" s="9"/>
      <c r="AUZ288" s="9"/>
      <c r="AVA288" s="9"/>
      <c r="AVB288" s="9"/>
      <c r="AVC288" s="9"/>
      <c r="AVD288" s="9"/>
      <c r="AVE288" s="9"/>
      <c r="AVF288" s="9"/>
      <c r="AVG288" s="9"/>
      <c r="AVH288" s="9"/>
      <c r="AVI288" s="9"/>
      <c r="AVJ288" s="9"/>
      <c r="AVK288" s="9"/>
      <c r="AVL288" s="9"/>
      <c r="AVM288" s="9"/>
      <c r="AVN288" s="9"/>
      <c r="AVO288" s="9"/>
      <c r="AVP288" s="9"/>
      <c r="AVQ288" s="9"/>
      <c r="AVR288" s="9"/>
      <c r="AVS288" s="9"/>
      <c r="AVT288" s="9"/>
      <c r="AVU288" s="9"/>
      <c r="AVV288" s="9"/>
      <c r="AVW288" s="9"/>
      <c r="AVX288" s="9"/>
      <c r="AVY288" s="9"/>
      <c r="AVZ288" s="9"/>
      <c r="AWA288" s="9"/>
      <c r="AWB288" s="9"/>
      <c r="AWC288" s="9"/>
      <c r="AWD288" s="9"/>
      <c r="AWE288" s="9"/>
      <c r="AWF288" s="9"/>
      <c r="AWG288" s="9"/>
      <c r="AWH288" s="9"/>
      <c r="AWI288" s="9"/>
      <c r="AWJ288" s="9"/>
      <c r="AWK288" s="9"/>
      <c r="AWL288" s="9"/>
      <c r="AWM288" s="9"/>
      <c r="AWN288" s="9"/>
      <c r="AWO288" s="9"/>
      <c r="AWP288" s="9"/>
      <c r="AWQ288" s="9"/>
      <c r="AWR288" s="9"/>
      <c r="AWS288" s="9"/>
      <c r="AWT288" s="9"/>
      <c r="AWU288" s="9"/>
      <c r="AWV288" s="9"/>
      <c r="AWW288" s="9"/>
      <c r="AWX288" s="9"/>
      <c r="AWY288" s="9"/>
      <c r="AWZ288" s="9"/>
      <c r="AXA288" s="9"/>
      <c r="AXB288" s="9"/>
      <c r="AXC288" s="9"/>
      <c r="AXD288" s="9"/>
      <c r="AXE288" s="9"/>
      <c r="AXF288" s="9"/>
      <c r="AXG288" s="9"/>
      <c r="AXH288" s="9"/>
      <c r="AXI288" s="9"/>
      <c r="AXJ288" s="9"/>
      <c r="AXK288" s="9"/>
      <c r="AXL288" s="9"/>
      <c r="AXM288" s="9"/>
      <c r="AXN288" s="9"/>
      <c r="AXO288" s="9"/>
      <c r="AXP288" s="9"/>
      <c r="AXQ288" s="9"/>
      <c r="AXR288" s="9"/>
      <c r="AXS288" s="9"/>
      <c r="AXT288" s="9"/>
      <c r="AXU288" s="9"/>
      <c r="AXV288" s="9"/>
      <c r="AXW288" s="9"/>
      <c r="AXX288" s="9"/>
      <c r="AXY288" s="9"/>
      <c r="AXZ288" s="9"/>
      <c r="AYA288" s="9"/>
      <c r="AYB288" s="9"/>
      <c r="AYC288" s="9"/>
      <c r="AYD288" s="9"/>
      <c r="AYE288" s="9"/>
      <c r="AYF288" s="9"/>
      <c r="AYG288" s="9"/>
      <c r="AYH288" s="9"/>
      <c r="AYI288" s="9"/>
      <c r="AYJ288" s="9"/>
      <c r="AYK288" s="9"/>
      <c r="AYL288" s="9"/>
      <c r="AYM288" s="9"/>
      <c r="AYN288" s="9"/>
      <c r="AYO288" s="9"/>
      <c r="AYP288" s="9"/>
      <c r="AYQ288" s="9"/>
      <c r="AYR288" s="9"/>
      <c r="AYS288" s="9"/>
      <c r="AYT288" s="9"/>
      <c r="AYU288" s="9"/>
      <c r="AYV288" s="9"/>
      <c r="AYW288" s="9"/>
      <c r="AYX288" s="9"/>
      <c r="AYY288" s="9"/>
      <c r="AYZ288" s="9"/>
      <c r="AZA288" s="9"/>
      <c r="AZB288" s="9"/>
      <c r="AZC288" s="9"/>
      <c r="AZD288" s="9"/>
      <c r="AZE288" s="9"/>
      <c r="AZF288" s="9"/>
      <c r="AZG288" s="9"/>
      <c r="AZH288" s="9"/>
      <c r="AZI288" s="9"/>
      <c r="AZJ288" s="9"/>
      <c r="AZK288" s="9"/>
      <c r="AZL288" s="9"/>
      <c r="AZM288" s="9"/>
      <c r="AZN288" s="9"/>
      <c r="AZO288" s="9"/>
      <c r="AZP288" s="9"/>
      <c r="AZQ288" s="9"/>
      <c r="AZR288" s="9"/>
      <c r="AZS288" s="9"/>
      <c r="AZT288" s="9"/>
      <c r="AZU288" s="9"/>
      <c r="AZV288" s="9"/>
      <c r="AZW288" s="9"/>
      <c r="AZX288" s="9"/>
      <c r="AZY288" s="9"/>
      <c r="AZZ288" s="9"/>
      <c r="BAA288" s="9"/>
      <c r="BAB288" s="9"/>
      <c r="BAC288" s="9"/>
      <c r="BAD288" s="9"/>
      <c r="BAE288" s="9"/>
      <c r="BAF288" s="9"/>
      <c r="BAG288" s="9"/>
      <c r="BAH288" s="9"/>
      <c r="BAI288" s="9"/>
      <c r="BAJ288" s="9"/>
      <c r="BAK288" s="9"/>
      <c r="BAL288" s="9"/>
      <c r="BAM288" s="9"/>
      <c r="BAN288" s="9"/>
      <c r="BAO288" s="9"/>
      <c r="BAP288" s="9"/>
      <c r="BAQ288" s="9"/>
      <c r="BAR288" s="9"/>
      <c r="BAS288" s="9"/>
      <c r="BAT288" s="9"/>
      <c r="BAU288" s="9"/>
      <c r="BAV288" s="9"/>
      <c r="BAW288" s="9"/>
      <c r="BAX288" s="9"/>
      <c r="BAY288" s="9"/>
      <c r="BAZ288" s="9"/>
      <c r="BBA288" s="9"/>
      <c r="BBB288" s="9"/>
      <c r="BBC288" s="9"/>
      <c r="BBD288" s="9"/>
      <c r="BBE288" s="9"/>
      <c r="BBF288" s="9"/>
      <c r="BBG288" s="9"/>
      <c r="BBH288" s="9"/>
      <c r="BBI288" s="9"/>
      <c r="BBJ288" s="9"/>
      <c r="BBK288" s="9"/>
      <c r="BBL288" s="9"/>
      <c r="BBM288" s="9"/>
      <c r="BBN288" s="9"/>
      <c r="BBO288" s="9"/>
      <c r="BBP288" s="9"/>
      <c r="BBQ288" s="9"/>
      <c r="BBR288" s="9"/>
      <c r="BBS288" s="9"/>
      <c r="BBT288" s="9"/>
      <c r="BBU288" s="9"/>
      <c r="BBV288" s="9"/>
      <c r="BBW288" s="9"/>
      <c r="BBX288" s="9"/>
      <c r="BBY288" s="9"/>
      <c r="BBZ288" s="9"/>
      <c r="BCA288" s="9"/>
      <c r="BCB288" s="9"/>
      <c r="BCC288" s="9"/>
      <c r="BCD288" s="9"/>
      <c r="BCE288" s="9"/>
      <c r="BCF288" s="9"/>
      <c r="BCG288" s="9"/>
      <c r="BCH288" s="9"/>
      <c r="BCI288" s="9"/>
      <c r="BCJ288" s="9"/>
      <c r="BCK288" s="9"/>
      <c r="BCL288" s="9"/>
      <c r="BCM288" s="9"/>
      <c r="BCN288" s="9"/>
      <c r="BCO288" s="9"/>
      <c r="BCP288" s="9"/>
      <c r="BCQ288" s="9"/>
      <c r="BCR288" s="9"/>
      <c r="BCS288" s="9"/>
      <c r="BCT288" s="9"/>
      <c r="BCU288" s="9"/>
      <c r="BCV288" s="9"/>
      <c r="BCW288" s="9"/>
      <c r="BCX288" s="9"/>
      <c r="BCY288" s="9"/>
      <c r="BCZ288" s="9"/>
      <c r="BDA288" s="9"/>
      <c r="BDB288" s="9"/>
      <c r="BDC288" s="9"/>
      <c r="BDD288" s="9"/>
      <c r="BDE288" s="9"/>
      <c r="BDF288" s="9"/>
      <c r="BDG288" s="9"/>
      <c r="BDH288" s="9"/>
      <c r="BDI288" s="9"/>
      <c r="BDJ288" s="9"/>
      <c r="BDK288" s="9"/>
      <c r="BDL288" s="9"/>
      <c r="BDM288" s="9"/>
      <c r="BDN288" s="9"/>
      <c r="BDO288" s="9"/>
      <c r="BDP288" s="9"/>
      <c r="BDQ288" s="9"/>
      <c r="BDR288" s="9"/>
      <c r="BDS288" s="9"/>
      <c r="BDT288" s="9"/>
      <c r="BDU288" s="9"/>
      <c r="BDV288" s="9"/>
      <c r="BDW288" s="9"/>
      <c r="BDX288" s="9"/>
      <c r="BDY288" s="9"/>
      <c r="BDZ288" s="9"/>
      <c r="BEA288" s="9"/>
      <c r="BEB288" s="9"/>
      <c r="BEC288" s="9"/>
      <c r="BED288" s="9"/>
      <c r="BEE288" s="9"/>
      <c r="BEF288" s="9"/>
      <c r="BEG288" s="9"/>
      <c r="BEH288" s="9"/>
      <c r="BEI288" s="9"/>
      <c r="BEJ288" s="9"/>
      <c r="BEK288" s="9"/>
      <c r="BEL288" s="9"/>
      <c r="BEM288" s="9"/>
      <c r="BEN288" s="9"/>
      <c r="BEO288" s="9"/>
      <c r="BEP288" s="9"/>
      <c r="BEQ288" s="9"/>
      <c r="BER288" s="9"/>
      <c r="BES288" s="9"/>
      <c r="BET288" s="9"/>
      <c r="BEU288" s="9"/>
      <c r="BEV288" s="9"/>
      <c r="BEW288" s="9"/>
      <c r="BEX288" s="9"/>
      <c r="BEY288" s="9"/>
      <c r="BEZ288" s="9"/>
      <c r="BFA288" s="9"/>
      <c r="BFB288" s="9"/>
      <c r="BFC288" s="9"/>
      <c r="BFD288" s="9"/>
      <c r="BFE288" s="9"/>
      <c r="BFF288" s="9"/>
      <c r="BFG288" s="9"/>
      <c r="BFH288" s="9"/>
      <c r="BFI288" s="9"/>
      <c r="BFJ288" s="9"/>
      <c r="BFK288" s="9"/>
      <c r="BFL288" s="9"/>
      <c r="BFM288" s="9"/>
      <c r="BFN288" s="9"/>
      <c r="BFO288" s="9"/>
      <c r="BFP288" s="9"/>
      <c r="BFQ288" s="9"/>
      <c r="BFR288" s="9"/>
      <c r="BFS288" s="9"/>
      <c r="BFT288" s="9"/>
      <c r="BFU288" s="9"/>
      <c r="BFV288" s="9"/>
      <c r="BFW288" s="9"/>
      <c r="BFX288" s="9"/>
      <c r="BFY288" s="9"/>
      <c r="BFZ288" s="9"/>
      <c r="BGA288" s="9"/>
      <c r="BGB288" s="9"/>
      <c r="BGC288" s="9"/>
      <c r="BGD288" s="9"/>
      <c r="BGE288" s="9"/>
      <c r="BGF288" s="9"/>
      <c r="BGG288" s="9"/>
      <c r="BGH288" s="9"/>
      <c r="BGI288" s="9"/>
      <c r="BGJ288" s="9"/>
      <c r="BGK288" s="9"/>
      <c r="BGL288" s="9"/>
      <c r="BGM288" s="9"/>
      <c r="BGN288" s="9"/>
      <c r="BGO288" s="9"/>
      <c r="BGP288" s="9"/>
      <c r="BGQ288" s="9"/>
      <c r="BGR288" s="9"/>
      <c r="BGS288" s="9"/>
      <c r="BGT288" s="9"/>
      <c r="BGU288" s="9"/>
      <c r="BGV288" s="9"/>
      <c r="BGW288" s="9"/>
      <c r="BGX288" s="9"/>
      <c r="BGY288" s="9"/>
      <c r="BGZ288" s="9"/>
      <c r="BHA288" s="9"/>
      <c r="BHB288" s="9"/>
      <c r="BHC288" s="9"/>
      <c r="BHD288" s="9"/>
      <c r="BHE288" s="9"/>
      <c r="BHF288" s="9"/>
      <c r="BHG288" s="9"/>
      <c r="BHH288" s="9"/>
      <c r="BHI288" s="9"/>
      <c r="BHJ288" s="9"/>
      <c r="BHK288" s="9"/>
      <c r="BHL288" s="9"/>
      <c r="BHM288" s="9"/>
      <c r="BHN288" s="9"/>
      <c r="BHO288" s="9"/>
      <c r="BHP288" s="9"/>
      <c r="BHQ288" s="9"/>
      <c r="BHR288" s="9"/>
      <c r="BHS288" s="9"/>
      <c r="BHT288" s="9"/>
      <c r="BHU288" s="9"/>
      <c r="BHV288" s="9"/>
      <c r="BHW288" s="9"/>
      <c r="BHX288" s="9"/>
      <c r="BHY288" s="9"/>
      <c r="BHZ288" s="9"/>
      <c r="BIA288" s="9"/>
      <c r="BIB288" s="9"/>
      <c r="BIC288" s="9"/>
      <c r="BID288" s="9"/>
      <c r="BIE288" s="9"/>
      <c r="BIF288" s="9"/>
      <c r="BIG288" s="9"/>
      <c r="BIH288" s="9"/>
      <c r="BII288" s="9"/>
      <c r="BIJ288" s="9"/>
      <c r="BIK288" s="9"/>
      <c r="BIL288" s="9"/>
      <c r="BIM288" s="9"/>
      <c r="BIN288" s="9"/>
      <c r="BIO288" s="9"/>
      <c r="BIP288" s="9"/>
      <c r="BIQ288" s="9"/>
      <c r="BIR288" s="9"/>
      <c r="BIS288" s="9"/>
      <c r="BIT288" s="9"/>
      <c r="BIU288" s="9"/>
      <c r="BIV288" s="9"/>
      <c r="BIW288" s="9"/>
      <c r="BIX288" s="9"/>
      <c r="BIY288" s="9"/>
      <c r="BIZ288" s="9"/>
      <c r="BJA288" s="9"/>
      <c r="BJB288" s="9"/>
      <c r="BJC288" s="9"/>
      <c r="BJD288" s="9"/>
      <c r="BJE288" s="9"/>
      <c r="BJF288" s="9"/>
      <c r="BJG288" s="9"/>
      <c r="BJH288" s="9"/>
      <c r="BJI288" s="9"/>
      <c r="BJJ288" s="9"/>
      <c r="BJK288" s="9"/>
      <c r="BJL288" s="9"/>
      <c r="BJM288" s="9"/>
      <c r="BJN288" s="9"/>
      <c r="BJO288" s="9"/>
      <c r="BJP288" s="9"/>
      <c r="BJQ288" s="9"/>
      <c r="BJR288" s="9"/>
      <c r="BJS288" s="9"/>
      <c r="BJT288" s="9"/>
      <c r="BJU288" s="9"/>
      <c r="BJV288" s="9"/>
      <c r="BJW288" s="9"/>
      <c r="BJX288" s="9"/>
      <c r="BJY288" s="9"/>
      <c r="BJZ288" s="9"/>
      <c r="BKA288" s="9"/>
      <c r="BKB288" s="9"/>
      <c r="BKC288" s="9"/>
      <c r="BKD288" s="9"/>
      <c r="BKE288" s="9"/>
      <c r="BKF288" s="9"/>
      <c r="BKG288" s="9"/>
      <c r="BKH288" s="9"/>
      <c r="BKI288" s="9"/>
      <c r="BKJ288" s="9"/>
      <c r="BKK288" s="9"/>
      <c r="BKL288" s="9"/>
      <c r="BKM288" s="9"/>
      <c r="BKN288" s="9"/>
      <c r="BKO288" s="9"/>
      <c r="BKP288" s="9"/>
      <c r="BKQ288" s="9"/>
      <c r="BKR288" s="9"/>
      <c r="BKS288" s="9"/>
      <c r="BKT288" s="9"/>
      <c r="BKU288" s="9"/>
      <c r="BKV288" s="9"/>
      <c r="BKW288" s="9"/>
      <c r="BKX288" s="9"/>
      <c r="BKY288" s="9"/>
      <c r="BKZ288" s="9"/>
      <c r="BLA288" s="9"/>
      <c r="BLB288" s="9"/>
      <c r="BLC288" s="9"/>
      <c r="BLD288" s="9"/>
      <c r="BLE288" s="9"/>
      <c r="BLF288" s="9"/>
      <c r="BLG288" s="9"/>
      <c r="BLH288" s="9"/>
      <c r="BLI288" s="9"/>
      <c r="BLJ288" s="9"/>
      <c r="BLK288" s="9"/>
      <c r="BLL288" s="9"/>
      <c r="BLM288" s="9"/>
      <c r="BLN288" s="9"/>
      <c r="BLO288" s="9"/>
      <c r="BLP288" s="9"/>
      <c r="BLQ288" s="9"/>
      <c r="BLR288" s="9"/>
      <c r="BLS288" s="9"/>
      <c r="BLT288" s="9"/>
      <c r="BLU288" s="9"/>
      <c r="BLV288" s="9"/>
      <c r="BLW288" s="9"/>
      <c r="BLX288" s="9"/>
      <c r="BLY288" s="9"/>
      <c r="BLZ288" s="9"/>
      <c r="BMA288" s="9"/>
      <c r="BMB288" s="9"/>
      <c r="BMC288" s="9"/>
      <c r="BMD288" s="9"/>
      <c r="BME288" s="9"/>
      <c r="BMF288" s="9"/>
      <c r="BMG288" s="9"/>
      <c r="BMH288" s="9"/>
      <c r="BMI288" s="9"/>
      <c r="BMJ288" s="9"/>
      <c r="BMK288" s="9"/>
      <c r="BML288" s="9"/>
      <c r="BMM288" s="9"/>
      <c r="BMN288" s="9"/>
      <c r="BMO288" s="9"/>
      <c r="BMP288" s="9"/>
      <c r="BMQ288" s="9"/>
      <c r="BMR288" s="9"/>
      <c r="BMS288" s="9"/>
      <c r="BMT288" s="9"/>
      <c r="BMU288" s="9"/>
      <c r="BMV288" s="9"/>
      <c r="BMW288" s="9"/>
      <c r="BMX288" s="9"/>
      <c r="BMY288" s="9"/>
      <c r="BMZ288" s="9"/>
      <c r="BNA288" s="9"/>
      <c r="BNB288" s="9"/>
      <c r="BNC288" s="9"/>
      <c r="BND288" s="9"/>
      <c r="BNE288" s="9"/>
      <c r="BNF288" s="9"/>
      <c r="BNG288" s="9"/>
      <c r="BNH288" s="9"/>
      <c r="BNI288" s="9"/>
      <c r="BNJ288" s="9"/>
      <c r="BNK288" s="9"/>
      <c r="BNL288" s="9"/>
      <c r="BNM288" s="9"/>
      <c r="BNN288" s="9"/>
      <c r="BNO288" s="9"/>
      <c r="BNP288" s="9"/>
      <c r="BNQ288" s="9"/>
      <c r="BNR288" s="9"/>
      <c r="BNS288" s="9"/>
      <c r="BNT288" s="9"/>
      <c r="BNU288" s="9"/>
      <c r="BNV288" s="9"/>
      <c r="BNW288" s="9"/>
      <c r="BNX288" s="9"/>
      <c r="BNY288" s="9"/>
      <c r="BNZ288" s="9"/>
      <c r="BOA288" s="9"/>
      <c r="BOB288" s="9"/>
      <c r="BOC288" s="9"/>
      <c r="BOD288" s="9"/>
      <c r="BOE288" s="9"/>
      <c r="BOF288" s="9"/>
      <c r="BOG288" s="9"/>
      <c r="BOH288" s="9"/>
      <c r="BOI288" s="9"/>
      <c r="BOJ288" s="9"/>
      <c r="BOK288" s="9"/>
      <c r="BOL288" s="9"/>
      <c r="BOM288" s="9"/>
      <c r="BON288" s="9"/>
      <c r="BOO288" s="9"/>
      <c r="BOP288" s="9"/>
      <c r="BOQ288" s="9"/>
      <c r="BOR288" s="9"/>
      <c r="BOS288" s="9"/>
      <c r="BOT288" s="9"/>
      <c r="BOU288" s="9"/>
      <c r="BOV288" s="9"/>
      <c r="BOW288" s="9"/>
      <c r="BOX288" s="9"/>
      <c r="BOY288" s="9"/>
      <c r="BOZ288" s="9"/>
      <c r="BPA288" s="9"/>
      <c r="BPB288" s="9"/>
      <c r="BPC288" s="9"/>
      <c r="BPD288" s="9"/>
      <c r="BPE288" s="9"/>
      <c r="BPF288" s="9"/>
      <c r="BPG288" s="9"/>
      <c r="BPH288" s="9"/>
      <c r="BPI288" s="9"/>
      <c r="BPJ288" s="9"/>
      <c r="BPK288" s="9"/>
      <c r="BPL288" s="9"/>
      <c r="BPM288" s="9"/>
      <c r="BPN288" s="9"/>
      <c r="BPO288" s="9"/>
      <c r="BPP288" s="9"/>
      <c r="BPQ288" s="9"/>
      <c r="BPR288" s="9"/>
      <c r="BPS288" s="9"/>
      <c r="BPT288" s="9"/>
      <c r="BPU288" s="9"/>
      <c r="BPV288" s="9"/>
      <c r="BPW288" s="9"/>
      <c r="BPX288" s="9"/>
      <c r="BPY288" s="9"/>
      <c r="BPZ288" s="9"/>
      <c r="BQA288" s="9"/>
      <c r="BQB288" s="9"/>
      <c r="BQC288" s="9"/>
      <c r="BQD288" s="9"/>
      <c r="BQE288" s="9"/>
      <c r="BQF288" s="9"/>
      <c r="BQG288" s="9"/>
      <c r="BQH288" s="9"/>
      <c r="BQI288" s="9"/>
      <c r="BQJ288" s="9"/>
      <c r="BQK288" s="9"/>
      <c r="BQL288" s="9"/>
      <c r="BQM288" s="9"/>
      <c r="BQN288" s="9"/>
      <c r="BQO288" s="9"/>
      <c r="BQP288" s="9"/>
      <c r="BQQ288" s="9"/>
      <c r="BQR288" s="9"/>
      <c r="BQS288" s="9"/>
      <c r="BQT288" s="9"/>
      <c r="BQU288" s="9"/>
      <c r="BQV288" s="9"/>
      <c r="BQW288" s="9"/>
      <c r="BQX288" s="9"/>
      <c r="BQY288" s="9"/>
      <c r="BQZ288" s="9"/>
      <c r="BRA288" s="9"/>
      <c r="BRB288" s="9"/>
      <c r="BRC288" s="9"/>
      <c r="BRD288" s="9"/>
      <c r="BRE288" s="9"/>
      <c r="BRF288" s="9"/>
      <c r="BRG288" s="9"/>
      <c r="BRH288" s="9"/>
      <c r="BRI288" s="9"/>
      <c r="BRJ288" s="9"/>
      <c r="BRK288" s="9"/>
      <c r="BRL288" s="9"/>
      <c r="BRM288" s="9"/>
      <c r="BRN288" s="9"/>
      <c r="BRO288" s="9"/>
      <c r="BRP288" s="9"/>
      <c r="BRQ288" s="9"/>
      <c r="BRR288" s="9"/>
      <c r="BRS288" s="9"/>
      <c r="BRT288" s="9"/>
      <c r="BRU288" s="9"/>
      <c r="BRV288" s="9"/>
      <c r="BRW288" s="9"/>
      <c r="BRX288" s="9"/>
      <c r="BRY288" s="9"/>
      <c r="BRZ288" s="9"/>
      <c r="BSA288" s="9"/>
      <c r="BSB288" s="9"/>
      <c r="BSC288" s="9"/>
      <c r="BSD288" s="9"/>
      <c r="BSE288" s="9"/>
      <c r="BSF288" s="9"/>
      <c r="BSG288" s="9"/>
      <c r="BSH288" s="9"/>
      <c r="BSI288" s="9"/>
      <c r="BSJ288" s="9"/>
      <c r="BSK288" s="9"/>
      <c r="BSL288" s="9"/>
      <c r="BSM288" s="9"/>
      <c r="BSN288" s="9"/>
      <c r="BSO288" s="9"/>
      <c r="BSP288" s="9"/>
      <c r="BSQ288" s="9"/>
      <c r="BSR288" s="9"/>
      <c r="BSS288" s="9"/>
      <c r="BST288" s="9"/>
      <c r="BSU288" s="9"/>
      <c r="BSV288" s="9"/>
      <c r="BSW288" s="9"/>
      <c r="BSX288" s="9"/>
      <c r="BSY288" s="9"/>
      <c r="BSZ288" s="9"/>
      <c r="BTA288" s="9"/>
      <c r="BTB288" s="9"/>
      <c r="BTC288" s="9"/>
      <c r="BTD288" s="9"/>
      <c r="BTE288" s="9"/>
      <c r="BTF288" s="9"/>
      <c r="BTG288" s="9"/>
      <c r="BTH288" s="9"/>
      <c r="BTI288" s="9"/>
      <c r="BTJ288" s="9"/>
      <c r="BTK288" s="9"/>
      <c r="BTL288" s="9"/>
      <c r="BTM288" s="9"/>
      <c r="BTN288" s="9"/>
      <c r="BTO288" s="9"/>
      <c r="BTP288" s="9"/>
      <c r="BTQ288" s="9"/>
      <c r="BTR288" s="9"/>
      <c r="BTS288" s="9"/>
      <c r="BTT288" s="9"/>
      <c r="BTU288" s="9"/>
      <c r="BTV288" s="9"/>
      <c r="BTW288" s="9"/>
      <c r="BTX288" s="9"/>
      <c r="BTY288" s="9"/>
      <c r="BTZ288" s="9"/>
      <c r="BUA288" s="9"/>
      <c r="BUB288" s="9"/>
      <c r="BUC288" s="9"/>
      <c r="BUD288" s="9"/>
      <c r="BUE288" s="9"/>
      <c r="BUF288" s="9"/>
      <c r="BUG288" s="9"/>
      <c r="BUH288" s="9"/>
      <c r="BUI288" s="9"/>
      <c r="BUJ288" s="9"/>
      <c r="BUK288" s="9"/>
      <c r="BUL288" s="9"/>
      <c r="BUM288" s="9"/>
      <c r="BUN288" s="9"/>
      <c r="BUO288" s="9"/>
      <c r="BUP288" s="9"/>
      <c r="BUQ288" s="9"/>
      <c r="BUR288" s="9"/>
      <c r="BUS288" s="9"/>
      <c r="BUT288" s="9"/>
      <c r="BUU288" s="9"/>
      <c r="BUV288" s="9"/>
      <c r="BUW288" s="9"/>
      <c r="BUX288" s="9"/>
      <c r="BUY288" s="9"/>
      <c r="BUZ288" s="9"/>
      <c r="BVA288" s="9"/>
      <c r="BVB288" s="9"/>
      <c r="BVC288" s="9"/>
      <c r="BVD288" s="9"/>
      <c r="BVE288" s="9"/>
      <c r="BVF288" s="9"/>
      <c r="BVG288" s="9"/>
      <c r="BVH288" s="9"/>
      <c r="BVI288" s="9"/>
      <c r="BVJ288" s="9"/>
      <c r="BVK288" s="9"/>
      <c r="BVL288" s="9"/>
      <c r="BVM288" s="9"/>
      <c r="BVN288" s="9"/>
      <c r="BVO288" s="9"/>
      <c r="BVP288" s="9"/>
      <c r="BVQ288" s="9"/>
      <c r="BVR288" s="9"/>
      <c r="BVS288" s="9"/>
      <c r="BVT288" s="9"/>
      <c r="BVU288" s="9"/>
      <c r="BVV288" s="9"/>
      <c r="BVW288" s="9"/>
      <c r="BVX288" s="9"/>
      <c r="BVY288" s="9"/>
      <c r="BVZ288" s="9"/>
      <c r="BWA288" s="9"/>
      <c r="BWB288" s="9"/>
      <c r="BWC288" s="9"/>
      <c r="BWD288" s="9"/>
      <c r="BWE288" s="9"/>
      <c r="BWF288" s="9"/>
      <c r="BWG288" s="9"/>
      <c r="BWH288" s="9"/>
      <c r="BWI288" s="9"/>
      <c r="BWJ288" s="9"/>
      <c r="BWK288" s="9"/>
      <c r="BWL288" s="9"/>
      <c r="BWM288" s="9"/>
      <c r="BWN288" s="9"/>
      <c r="BWO288" s="9"/>
      <c r="BWP288" s="9"/>
      <c r="BWQ288" s="9"/>
      <c r="BWR288" s="9"/>
      <c r="BWS288" s="9"/>
      <c r="BWT288" s="9"/>
      <c r="BWU288" s="9"/>
      <c r="BWV288" s="9"/>
      <c r="BWW288" s="9"/>
      <c r="BWX288" s="9"/>
      <c r="BWY288" s="9"/>
      <c r="BWZ288" s="9"/>
      <c r="BXA288" s="9"/>
      <c r="BXB288" s="9"/>
      <c r="BXC288" s="9"/>
      <c r="BXD288" s="9"/>
    </row>
    <row r="289" ht="14.25" customHeight="1">
      <c r="A289" s="9">
        <v>22.0</v>
      </c>
      <c r="B289" s="9" t="s">
        <v>11947</v>
      </c>
      <c r="C289" s="9" t="s">
        <v>11948</v>
      </c>
      <c r="D289" s="9" t="s">
        <v>11948</v>
      </c>
      <c r="E289" s="9"/>
      <c r="F289" s="9">
        <v>95.0</v>
      </c>
      <c r="G289" s="9" t="s">
        <v>14276</v>
      </c>
      <c r="H289" s="9"/>
      <c r="I289" s="9"/>
      <c r="J289" s="9"/>
      <c r="K289" s="9"/>
      <c r="L289" s="9">
        <v>95.0</v>
      </c>
      <c r="M289" s="9"/>
      <c r="N289" s="9"/>
      <c r="O289" s="9"/>
      <c r="P289" s="9">
        <v>0.0</v>
      </c>
      <c r="Q289" s="9" t="s">
        <v>14277</v>
      </c>
      <c r="R289" s="9"/>
      <c r="S289" s="9" t="s">
        <v>3716</v>
      </c>
      <c r="T289" s="9" t="s">
        <v>3715</v>
      </c>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c r="DA289" s="9"/>
      <c r="DB289" s="9"/>
      <c r="DC289" s="9"/>
      <c r="DD289" s="9"/>
      <c r="DE289" s="9"/>
      <c r="DF289" s="9"/>
      <c r="DG289" s="9"/>
      <c r="DH289" s="9"/>
      <c r="DI289" s="9"/>
      <c r="DJ289" s="9"/>
      <c r="DK289" s="9"/>
      <c r="DL289" s="9"/>
      <c r="DM289" s="9"/>
      <c r="DN289" s="9"/>
      <c r="DO289" s="9"/>
      <c r="DP289" s="9"/>
      <c r="DQ289" s="9"/>
      <c r="DR289" s="9"/>
      <c r="DS289" s="9"/>
      <c r="DT289" s="9"/>
      <c r="DU289" s="9"/>
      <c r="DV289" s="9"/>
      <c r="DW289" s="9"/>
      <c r="DX289" s="9"/>
      <c r="DY289" s="9"/>
      <c r="DZ289" s="9"/>
      <c r="EA289" s="9"/>
      <c r="EB289" s="9"/>
      <c r="EC289" s="9"/>
      <c r="ED289" s="9"/>
      <c r="EE289" s="9"/>
      <c r="EF289" s="9"/>
      <c r="EG289" s="9"/>
      <c r="EH289" s="9"/>
      <c r="EI289" s="9"/>
      <c r="EJ289" s="9"/>
      <c r="EK289" s="9"/>
      <c r="EL289" s="9"/>
      <c r="EM289" s="9"/>
      <c r="EN289" s="9"/>
      <c r="EO289" s="9"/>
      <c r="EP289" s="9"/>
      <c r="EQ289" s="9"/>
      <c r="ER289" s="9"/>
      <c r="ES289" s="9"/>
      <c r="ET289" s="9"/>
      <c r="EU289" s="9"/>
      <c r="EV289" s="9"/>
      <c r="EW289" s="9"/>
      <c r="EX289" s="9"/>
      <c r="EY289" s="9"/>
      <c r="EZ289" s="9"/>
      <c r="FA289" s="9"/>
      <c r="FB289" s="9"/>
      <c r="FC289" s="9"/>
      <c r="FD289" s="9"/>
      <c r="FE289" s="9"/>
      <c r="FF289" s="9"/>
      <c r="FG289" s="9"/>
      <c r="FH289" s="9"/>
      <c r="FI289" s="9"/>
      <c r="FJ289" s="9"/>
      <c r="FK289" s="9"/>
      <c r="FL289" s="9"/>
      <c r="FM289" s="9"/>
      <c r="FN289" s="9"/>
      <c r="FO289" s="9"/>
      <c r="FP289" s="9"/>
      <c r="FQ289" s="9"/>
      <c r="FR289" s="9"/>
      <c r="FS289" s="9"/>
      <c r="FT289" s="9"/>
      <c r="FU289" s="9"/>
      <c r="FV289" s="9"/>
      <c r="FW289" s="9"/>
      <c r="FX289" s="9"/>
      <c r="FY289" s="9"/>
      <c r="FZ289" s="9"/>
      <c r="GA289" s="9"/>
      <c r="GB289" s="9"/>
      <c r="GC289" s="9"/>
      <c r="GD289" s="9"/>
      <c r="GE289" s="9"/>
      <c r="GF289" s="9"/>
      <c r="GG289" s="9"/>
      <c r="GH289" s="9"/>
      <c r="GI289" s="9"/>
      <c r="GJ289" s="9"/>
      <c r="GK289" s="9"/>
      <c r="GL289" s="9"/>
      <c r="GM289" s="9"/>
      <c r="GN289" s="9"/>
      <c r="GO289" s="9"/>
      <c r="GP289" s="9"/>
      <c r="GQ289" s="9"/>
      <c r="GR289" s="9"/>
      <c r="GS289" s="9"/>
      <c r="GT289" s="9"/>
      <c r="GU289" s="9"/>
      <c r="GV289" s="9"/>
      <c r="GW289" s="9"/>
      <c r="GX289" s="9"/>
      <c r="GY289" s="9"/>
      <c r="GZ289" s="9"/>
      <c r="HA289" s="9"/>
      <c r="HB289" s="9"/>
      <c r="HC289" s="9"/>
      <c r="HD289" s="9"/>
      <c r="HE289" s="9"/>
      <c r="HF289" s="9"/>
      <c r="HG289" s="9"/>
      <c r="HH289" s="9"/>
      <c r="HI289" s="9"/>
      <c r="HJ289" s="9"/>
      <c r="HK289" s="9"/>
      <c r="HL289" s="9"/>
      <c r="HM289" s="9"/>
      <c r="HN289" s="9"/>
      <c r="HO289" s="9"/>
      <c r="HP289" s="9"/>
      <c r="HQ289" s="9"/>
      <c r="HR289" s="9"/>
      <c r="HS289" s="9"/>
      <c r="HT289" s="9"/>
      <c r="HU289" s="9"/>
      <c r="HV289" s="9"/>
      <c r="HW289" s="9"/>
      <c r="HX289" s="9"/>
      <c r="HY289" s="9"/>
      <c r="HZ289" s="9"/>
      <c r="IA289" s="9"/>
      <c r="IB289" s="9"/>
      <c r="IC289" s="9"/>
      <c r="ID289" s="9"/>
      <c r="IE289" s="9"/>
      <c r="IF289" s="9"/>
      <c r="IG289" s="9"/>
      <c r="IH289" s="9"/>
      <c r="II289" s="9"/>
      <c r="IJ289" s="9"/>
      <c r="IK289" s="9"/>
      <c r="IL289" s="9"/>
      <c r="IM289" s="9"/>
      <c r="IN289" s="9"/>
      <c r="IO289" s="9"/>
      <c r="IP289" s="9"/>
      <c r="IQ289" s="9"/>
      <c r="IR289" s="9"/>
      <c r="IS289" s="9"/>
      <c r="IT289" s="9"/>
      <c r="IU289" s="9"/>
      <c r="IV289" s="9"/>
      <c r="IW289" s="9"/>
      <c r="IX289" s="9"/>
      <c r="IY289" s="9"/>
      <c r="IZ289" s="9"/>
      <c r="JA289" s="9"/>
      <c r="JB289" s="9"/>
      <c r="JC289" s="9"/>
      <c r="JD289" s="9"/>
      <c r="JE289" s="9"/>
      <c r="JF289" s="9"/>
      <c r="JG289" s="9"/>
      <c r="JH289" s="9"/>
      <c r="JI289" s="9"/>
      <c r="JJ289" s="9"/>
      <c r="JK289" s="9"/>
      <c r="JL289" s="9"/>
      <c r="JM289" s="9"/>
      <c r="JN289" s="9"/>
      <c r="JO289" s="9"/>
      <c r="JP289" s="9"/>
      <c r="JQ289" s="9"/>
      <c r="JR289" s="9"/>
      <c r="JS289" s="9"/>
      <c r="JT289" s="9"/>
      <c r="JU289" s="9"/>
      <c r="JV289" s="9"/>
      <c r="JW289" s="9"/>
      <c r="JX289" s="9"/>
      <c r="JY289" s="9"/>
      <c r="JZ289" s="9"/>
      <c r="KA289" s="9"/>
      <c r="KB289" s="9"/>
      <c r="KC289" s="9"/>
      <c r="KD289" s="9"/>
      <c r="KE289" s="9"/>
      <c r="KF289" s="9"/>
      <c r="KG289" s="9"/>
      <c r="KH289" s="9"/>
      <c r="KI289" s="9"/>
      <c r="KJ289" s="9"/>
      <c r="KK289" s="9"/>
      <c r="KL289" s="9"/>
      <c r="KM289" s="9"/>
      <c r="KN289" s="9"/>
      <c r="KO289" s="9"/>
      <c r="KP289" s="9"/>
      <c r="KQ289" s="9"/>
      <c r="KR289" s="9"/>
      <c r="KS289" s="9"/>
      <c r="KT289" s="9"/>
      <c r="KU289" s="9"/>
      <c r="KV289" s="9"/>
      <c r="KW289" s="9"/>
      <c r="KX289" s="9"/>
      <c r="KY289" s="9"/>
      <c r="KZ289" s="9"/>
      <c r="LA289" s="9"/>
      <c r="LB289" s="9"/>
      <c r="LC289" s="9"/>
      <c r="LD289" s="9"/>
      <c r="LE289" s="9"/>
      <c r="LF289" s="9"/>
      <c r="LG289" s="9"/>
      <c r="LH289" s="9"/>
      <c r="LI289" s="9"/>
      <c r="LJ289" s="9"/>
      <c r="LK289" s="9"/>
      <c r="LL289" s="9"/>
      <c r="LM289" s="9"/>
      <c r="LN289" s="9"/>
      <c r="LO289" s="9"/>
      <c r="LP289" s="9"/>
      <c r="LQ289" s="9"/>
      <c r="LR289" s="9"/>
      <c r="LS289" s="9"/>
      <c r="LT289" s="9"/>
      <c r="LU289" s="9"/>
      <c r="LV289" s="9"/>
      <c r="LW289" s="9"/>
      <c r="LX289" s="9"/>
      <c r="LY289" s="9"/>
      <c r="LZ289" s="9"/>
      <c r="MA289" s="9"/>
      <c r="MB289" s="9"/>
      <c r="MC289" s="9"/>
      <c r="MD289" s="9"/>
      <c r="ME289" s="9"/>
      <c r="MF289" s="9"/>
      <c r="MG289" s="9"/>
      <c r="MH289" s="9"/>
      <c r="MI289" s="9"/>
      <c r="MJ289" s="9"/>
      <c r="MK289" s="9"/>
      <c r="ML289" s="9"/>
      <c r="MM289" s="9"/>
      <c r="MN289" s="9"/>
      <c r="MO289" s="9"/>
      <c r="MP289" s="9"/>
      <c r="MQ289" s="9"/>
      <c r="MR289" s="9"/>
      <c r="MS289" s="9"/>
      <c r="MT289" s="9"/>
      <c r="MU289" s="9"/>
      <c r="MV289" s="9"/>
      <c r="MW289" s="9"/>
      <c r="MX289" s="9"/>
      <c r="MY289" s="9"/>
      <c r="MZ289" s="9"/>
      <c r="NA289" s="9"/>
      <c r="NB289" s="9"/>
      <c r="NC289" s="9"/>
      <c r="ND289" s="9"/>
      <c r="NE289" s="9"/>
      <c r="NF289" s="9"/>
      <c r="NG289" s="9"/>
      <c r="NH289" s="9"/>
      <c r="NI289" s="9"/>
      <c r="NJ289" s="9"/>
      <c r="NK289" s="9"/>
      <c r="NL289" s="9"/>
      <c r="NM289" s="9"/>
      <c r="NN289" s="9"/>
      <c r="NO289" s="9"/>
      <c r="NP289" s="9"/>
      <c r="NQ289" s="9"/>
      <c r="NR289" s="9"/>
      <c r="NS289" s="9"/>
      <c r="NT289" s="9"/>
      <c r="NU289" s="9"/>
      <c r="NV289" s="9"/>
      <c r="NW289" s="9"/>
      <c r="NX289" s="9"/>
      <c r="NY289" s="9"/>
      <c r="NZ289" s="9"/>
      <c r="OA289" s="9"/>
      <c r="OB289" s="9"/>
      <c r="OC289" s="9"/>
      <c r="OD289" s="9"/>
      <c r="OE289" s="9"/>
      <c r="OF289" s="9"/>
      <c r="OG289" s="9"/>
      <c r="OH289" s="9"/>
      <c r="OI289" s="9"/>
      <c r="OJ289" s="9"/>
      <c r="OK289" s="9"/>
      <c r="OL289" s="9"/>
      <c r="OM289" s="9"/>
      <c r="ON289" s="9"/>
      <c r="OO289" s="9"/>
      <c r="OP289" s="9"/>
      <c r="OQ289" s="9"/>
      <c r="OR289" s="9"/>
      <c r="OS289" s="9"/>
      <c r="OT289" s="9"/>
      <c r="OU289" s="9"/>
      <c r="OV289" s="9"/>
      <c r="OW289" s="9"/>
      <c r="OX289" s="9"/>
      <c r="OY289" s="9"/>
      <c r="OZ289" s="9"/>
      <c r="PA289" s="9"/>
      <c r="PB289" s="9"/>
      <c r="PC289" s="9"/>
      <c r="PD289" s="9"/>
      <c r="PE289" s="9"/>
      <c r="PF289" s="9"/>
      <c r="PG289" s="9"/>
      <c r="PH289" s="9"/>
      <c r="PI289" s="9"/>
      <c r="PJ289" s="9"/>
      <c r="PK289" s="9"/>
      <c r="PL289" s="9"/>
      <c r="PM289" s="9"/>
      <c r="PN289" s="9"/>
      <c r="PO289" s="9"/>
      <c r="PP289" s="9"/>
      <c r="PQ289" s="9"/>
      <c r="PR289" s="9"/>
      <c r="PS289" s="9"/>
      <c r="PT289" s="9"/>
      <c r="PU289" s="9"/>
      <c r="PV289" s="9"/>
      <c r="PW289" s="9"/>
      <c r="PX289" s="9"/>
      <c r="PY289" s="9"/>
      <c r="PZ289" s="9"/>
      <c r="QA289" s="9"/>
      <c r="QB289" s="9"/>
      <c r="QC289" s="9"/>
      <c r="QD289" s="9"/>
      <c r="QE289" s="9"/>
      <c r="QF289" s="9"/>
      <c r="QG289" s="9"/>
      <c r="QH289" s="9"/>
      <c r="QI289" s="9"/>
      <c r="QJ289" s="9"/>
      <c r="QK289" s="9"/>
      <c r="QL289" s="9"/>
      <c r="QM289" s="9"/>
      <c r="QN289" s="9"/>
      <c r="QO289" s="9"/>
      <c r="QP289" s="9"/>
      <c r="QQ289" s="9"/>
      <c r="QR289" s="9"/>
      <c r="QS289" s="9"/>
      <c r="QT289" s="9"/>
      <c r="QU289" s="9"/>
      <c r="QV289" s="9"/>
      <c r="QW289" s="9"/>
      <c r="QX289" s="9"/>
      <c r="QY289" s="9"/>
      <c r="QZ289" s="9"/>
      <c r="RA289" s="9"/>
      <c r="RB289" s="9"/>
      <c r="RC289" s="9"/>
      <c r="RD289" s="9"/>
      <c r="RE289" s="9"/>
      <c r="RF289" s="9"/>
      <c r="RG289" s="9"/>
      <c r="RH289" s="9"/>
      <c r="RI289" s="9"/>
      <c r="RJ289" s="9"/>
      <c r="RK289" s="9"/>
      <c r="RL289" s="9"/>
      <c r="RM289" s="9"/>
      <c r="RN289" s="9"/>
      <c r="RO289" s="9"/>
      <c r="RP289" s="9"/>
      <c r="RQ289" s="9"/>
      <c r="RR289" s="9"/>
      <c r="RS289" s="9"/>
      <c r="RT289" s="9"/>
      <c r="RU289" s="9"/>
      <c r="RV289" s="9"/>
      <c r="RW289" s="9"/>
      <c r="RX289" s="9"/>
      <c r="RY289" s="9"/>
      <c r="RZ289" s="9"/>
      <c r="SA289" s="9"/>
      <c r="SB289" s="9"/>
      <c r="SC289" s="9"/>
      <c r="SD289" s="9"/>
      <c r="SE289" s="9"/>
      <c r="SF289" s="9"/>
      <c r="SG289" s="9"/>
      <c r="SH289" s="9"/>
      <c r="SI289" s="9"/>
      <c r="SJ289" s="9"/>
      <c r="SK289" s="9"/>
      <c r="SL289" s="9"/>
      <c r="SM289" s="9"/>
      <c r="SN289" s="9"/>
      <c r="SO289" s="9"/>
      <c r="SP289" s="9"/>
      <c r="SQ289" s="9"/>
      <c r="SR289" s="9"/>
      <c r="SS289" s="9"/>
      <c r="ST289" s="9"/>
      <c r="SU289" s="9"/>
      <c r="SV289" s="9"/>
      <c r="SW289" s="9"/>
      <c r="SX289" s="9"/>
      <c r="SY289" s="9"/>
      <c r="SZ289" s="9"/>
      <c r="TA289" s="9"/>
      <c r="TB289" s="9"/>
      <c r="TC289" s="9"/>
      <c r="TD289" s="9"/>
      <c r="TE289" s="9"/>
      <c r="TF289" s="9"/>
      <c r="TG289" s="9"/>
      <c r="TH289" s="9"/>
      <c r="TI289" s="9"/>
      <c r="TJ289" s="9"/>
      <c r="TK289" s="9"/>
      <c r="TL289" s="9"/>
      <c r="TM289" s="9"/>
      <c r="TN289" s="9"/>
      <c r="TO289" s="9"/>
      <c r="ANB289" s="9"/>
      <c r="ANC289" s="9"/>
      <c r="AND289" s="9"/>
      <c r="ANE289" s="9"/>
      <c r="ANF289" s="9"/>
      <c r="ANG289" s="9"/>
      <c r="ANH289" s="9"/>
      <c r="ANI289" s="9"/>
      <c r="ANJ289" s="9"/>
      <c r="ANK289" s="9"/>
      <c r="ANL289" s="9"/>
      <c r="ANM289" s="9"/>
      <c r="ANN289" s="9"/>
      <c r="ANO289" s="9"/>
      <c r="ANP289" s="9"/>
      <c r="ANQ289" s="9"/>
      <c r="ANR289" s="9"/>
      <c r="ANS289" s="9"/>
      <c r="ANT289" s="9"/>
      <c r="ANU289" s="9"/>
      <c r="ANV289" s="9"/>
      <c r="ANW289" s="9"/>
      <c r="ANX289" s="9"/>
      <c r="ANY289" s="9"/>
      <c r="ANZ289" s="9"/>
      <c r="AOA289" s="9"/>
      <c r="AOB289" s="9"/>
      <c r="AOC289" s="9"/>
      <c r="AOD289" s="9"/>
      <c r="AOE289" s="9"/>
      <c r="AOF289" s="9"/>
      <c r="AOG289" s="9"/>
      <c r="AOH289" s="9"/>
      <c r="AOI289" s="9"/>
      <c r="AOJ289" s="9"/>
      <c r="AOK289" s="9"/>
      <c r="AOL289" s="9"/>
      <c r="AOM289" s="9"/>
      <c r="AON289" s="9"/>
      <c r="AOO289" s="9"/>
      <c r="AOP289" s="9"/>
      <c r="AOQ289" s="9"/>
      <c r="AOR289" s="9"/>
      <c r="AOS289" s="9"/>
      <c r="AOT289" s="9"/>
      <c r="AOU289" s="9"/>
      <c r="AOV289" s="9"/>
      <c r="AOW289" s="9"/>
      <c r="AOX289" s="9"/>
      <c r="AOY289" s="9"/>
      <c r="AOZ289" s="9"/>
      <c r="APA289" s="9"/>
      <c r="APB289" s="9"/>
      <c r="APC289" s="9"/>
      <c r="APD289" s="9"/>
      <c r="APE289" s="9"/>
      <c r="APF289" s="9"/>
      <c r="APG289" s="9"/>
      <c r="APH289" s="9"/>
      <c r="API289" s="9"/>
      <c r="APJ289" s="9"/>
      <c r="APK289" s="9"/>
      <c r="APL289" s="9"/>
      <c r="APM289" s="9"/>
      <c r="APN289" s="9"/>
      <c r="APO289" s="9"/>
      <c r="APP289" s="9"/>
      <c r="APQ289" s="9"/>
      <c r="APR289" s="9"/>
      <c r="APS289" s="9"/>
      <c r="APT289" s="9"/>
      <c r="APU289" s="9"/>
      <c r="APV289" s="9"/>
      <c r="APW289" s="9"/>
      <c r="APX289" s="9"/>
      <c r="APY289" s="9"/>
      <c r="APZ289" s="9"/>
      <c r="AQA289" s="9"/>
      <c r="AQB289" s="9"/>
      <c r="AQC289" s="9"/>
      <c r="AQD289" s="9"/>
      <c r="AQE289" s="9"/>
      <c r="AQF289" s="9"/>
      <c r="AQG289" s="9"/>
      <c r="AQH289" s="9"/>
      <c r="AQI289" s="9"/>
      <c r="AQJ289" s="9"/>
      <c r="AQK289" s="9"/>
      <c r="AQL289" s="9"/>
      <c r="AQM289" s="9"/>
      <c r="AQN289" s="9"/>
      <c r="AQO289" s="9"/>
      <c r="AQP289" s="9"/>
      <c r="AQQ289" s="9"/>
      <c r="AQR289" s="9"/>
      <c r="AQS289" s="9"/>
      <c r="AQT289" s="9"/>
      <c r="AQU289" s="9"/>
      <c r="AQV289" s="9"/>
      <c r="AQW289" s="9"/>
      <c r="AQX289" s="9"/>
      <c r="AQY289" s="9"/>
      <c r="AQZ289" s="9"/>
      <c r="ARA289" s="9"/>
      <c r="ARB289" s="9"/>
      <c r="ARC289" s="9"/>
      <c r="ARD289" s="9"/>
      <c r="ARE289" s="9"/>
      <c r="ARF289" s="9"/>
      <c r="ARG289" s="9"/>
      <c r="ARH289" s="9"/>
      <c r="ARI289" s="9"/>
      <c r="ARJ289" s="9"/>
      <c r="ARK289" s="9"/>
      <c r="ARL289" s="9"/>
      <c r="ARM289" s="9"/>
      <c r="ARN289" s="9"/>
      <c r="ARO289" s="9"/>
      <c r="ARP289" s="9"/>
      <c r="ARQ289" s="9"/>
      <c r="ARR289" s="9"/>
      <c r="ARS289" s="9"/>
      <c r="ART289" s="9"/>
      <c r="ARU289" s="9"/>
      <c r="ARV289" s="9"/>
      <c r="ARW289" s="9"/>
      <c r="ARX289" s="9"/>
      <c r="ARY289" s="9"/>
      <c r="ARZ289" s="9"/>
      <c r="ASA289" s="9"/>
      <c r="ASB289" s="9"/>
      <c r="ASC289" s="9"/>
      <c r="ASD289" s="9"/>
      <c r="ASE289" s="9"/>
      <c r="ASF289" s="9"/>
      <c r="ASG289" s="9"/>
      <c r="ASH289" s="9"/>
      <c r="ASI289" s="9"/>
      <c r="ASJ289" s="9"/>
      <c r="ASK289" s="9"/>
      <c r="ASL289" s="9"/>
      <c r="ASM289" s="9"/>
      <c r="ASN289" s="9"/>
      <c r="ASO289" s="9"/>
      <c r="ASP289" s="9"/>
      <c r="ASQ289" s="9"/>
      <c r="ASR289" s="9"/>
      <c r="ASS289" s="9"/>
      <c r="AST289" s="9"/>
      <c r="ASU289" s="9"/>
      <c r="ASV289" s="9"/>
      <c r="ASW289" s="9"/>
      <c r="ASX289" s="9"/>
      <c r="ASY289" s="9"/>
      <c r="ASZ289" s="9"/>
      <c r="ATA289" s="9"/>
      <c r="ATB289" s="9"/>
      <c r="ATC289" s="9"/>
      <c r="ATD289" s="9"/>
      <c r="ATE289" s="9"/>
      <c r="ATF289" s="9"/>
      <c r="ATG289" s="9"/>
      <c r="ATH289" s="9"/>
      <c r="ATI289" s="9"/>
      <c r="ATJ289" s="9"/>
      <c r="ATK289" s="9"/>
      <c r="ATL289" s="9"/>
      <c r="ATM289" s="9"/>
      <c r="ATN289" s="9"/>
      <c r="ATO289" s="9"/>
      <c r="ATP289" s="9"/>
      <c r="ATQ289" s="9"/>
      <c r="ATR289" s="9"/>
      <c r="ATS289" s="9"/>
      <c r="ATT289" s="9"/>
      <c r="ATU289" s="9"/>
      <c r="ATV289" s="9"/>
      <c r="ATW289" s="9"/>
      <c r="ATX289" s="9"/>
      <c r="ATY289" s="9"/>
      <c r="ATZ289" s="9"/>
      <c r="AUA289" s="9"/>
      <c r="AUB289" s="9"/>
      <c r="AUC289" s="9"/>
      <c r="AUD289" s="9"/>
      <c r="AUE289" s="9"/>
      <c r="AUF289" s="9"/>
      <c r="AUG289" s="9"/>
      <c r="AUH289" s="9"/>
      <c r="AUI289" s="9"/>
      <c r="AUJ289" s="9"/>
      <c r="AUK289" s="9"/>
      <c r="AUL289" s="9"/>
      <c r="AUM289" s="9"/>
      <c r="AUN289" s="9"/>
      <c r="AUO289" s="9"/>
      <c r="AUP289" s="9"/>
      <c r="AUQ289" s="9"/>
      <c r="AUR289" s="9"/>
      <c r="AUS289" s="9"/>
      <c r="AUT289" s="9"/>
      <c r="AUU289" s="9"/>
      <c r="AUV289" s="9"/>
      <c r="AUW289" s="9"/>
      <c r="AUX289" s="9"/>
      <c r="AUY289" s="9"/>
      <c r="AUZ289" s="9"/>
      <c r="AVA289" s="9"/>
      <c r="AVB289" s="9"/>
      <c r="AVC289" s="9"/>
      <c r="AVD289" s="9"/>
      <c r="AVE289" s="9"/>
      <c r="AVF289" s="9"/>
      <c r="AVG289" s="9"/>
      <c r="AVH289" s="9"/>
      <c r="AVI289" s="9"/>
      <c r="AVJ289" s="9"/>
      <c r="AVK289" s="9"/>
      <c r="AVL289" s="9"/>
      <c r="AVM289" s="9"/>
      <c r="AVN289" s="9"/>
      <c r="AVO289" s="9"/>
      <c r="AVP289" s="9"/>
      <c r="AVQ289" s="9"/>
      <c r="AVR289" s="9"/>
      <c r="AVS289" s="9"/>
      <c r="AVT289" s="9"/>
      <c r="AVU289" s="9"/>
      <c r="AVV289" s="9"/>
      <c r="AVW289" s="9"/>
      <c r="AVX289" s="9"/>
      <c r="AVY289" s="9"/>
      <c r="AVZ289" s="9"/>
      <c r="AWA289" s="9"/>
      <c r="AWB289" s="9"/>
      <c r="AWC289" s="9"/>
      <c r="AWD289" s="9"/>
      <c r="AWE289" s="9"/>
      <c r="AWF289" s="9"/>
      <c r="AWG289" s="9"/>
      <c r="AWH289" s="9"/>
      <c r="AWI289" s="9"/>
      <c r="AWJ289" s="9"/>
      <c r="AWK289" s="9"/>
      <c r="AWL289" s="9"/>
      <c r="AWM289" s="9"/>
      <c r="AWN289" s="9"/>
      <c r="AWO289" s="9"/>
      <c r="AWP289" s="9"/>
      <c r="AWQ289" s="9"/>
      <c r="AWR289" s="9"/>
      <c r="AWS289" s="9"/>
      <c r="AWT289" s="9"/>
      <c r="AWU289" s="9"/>
      <c r="AWV289" s="9"/>
      <c r="AWW289" s="9"/>
      <c r="AWX289" s="9"/>
      <c r="AWY289" s="9"/>
      <c r="AWZ289" s="9"/>
      <c r="AXA289" s="9"/>
      <c r="AXB289" s="9"/>
      <c r="AXC289" s="9"/>
      <c r="AXD289" s="9"/>
      <c r="AXE289" s="9"/>
      <c r="AXF289" s="9"/>
      <c r="AXG289" s="9"/>
      <c r="AXH289" s="9"/>
      <c r="AXI289" s="9"/>
      <c r="AXJ289" s="9"/>
      <c r="AXK289" s="9"/>
      <c r="AXL289" s="9"/>
      <c r="AXM289" s="9"/>
      <c r="AXN289" s="9"/>
      <c r="AXO289" s="9"/>
      <c r="AXP289" s="9"/>
      <c r="AXQ289" s="9"/>
      <c r="AXR289" s="9"/>
      <c r="AXS289" s="9"/>
      <c r="AXT289" s="9"/>
      <c r="AXU289" s="9"/>
      <c r="AXV289" s="9"/>
      <c r="AXW289" s="9"/>
      <c r="AXX289" s="9"/>
      <c r="AXY289" s="9"/>
      <c r="AXZ289" s="9"/>
      <c r="AYA289" s="9"/>
      <c r="AYB289" s="9"/>
      <c r="AYC289" s="9"/>
      <c r="AYD289" s="9"/>
      <c r="AYE289" s="9"/>
      <c r="AYF289" s="9"/>
      <c r="AYG289" s="9"/>
      <c r="AYH289" s="9"/>
      <c r="AYI289" s="9"/>
      <c r="AYJ289" s="9"/>
      <c r="AYK289" s="9"/>
      <c r="AYL289" s="9"/>
      <c r="AYM289" s="9"/>
      <c r="AYN289" s="9"/>
      <c r="AYO289" s="9"/>
      <c r="AYP289" s="9"/>
      <c r="AYQ289" s="9"/>
      <c r="AYR289" s="9"/>
      <c r="AYS289" s="9"/>
      <c r="AYT289" s="9"/>
      <c r="AYU289" s="9"/>
      <c r="AYV289" s="9"/>
      <c r="AYW289" s="9"/>
      <c r="AYX289" s="9"/>
      <c r="AYY289" s="9"/>
      <c r="AYZ289" s="9"/>
      <c r="AZA289" s="9"/>
      <c r="AZB289" s="9"/>
      <c r="AZC289" s="9"/>
      <c r="AZD289" s="9"/>
      <c r="AZE289" s="9"/>
      <c r="AZF289" s="9"/>
      <c r="AZG289" s="9"/>
      <c r="AZH289" s="9"/>
      <c r="AZI289" s="9"/>
      <c r="AZJ289" s="9"/>
      <c r="AZK289" s="9"/>
      <c r="AZL289" s="9"/>
      <c r="AZM289" s="9"/>
      <c r="AZN289" s="9"/>
      <c r="AZO289" s="9"/>
      <c r="AZP289" s="9"/>
      <c r="AZQ289" s="9"/>
      <c r="AZR289" s="9"/>
      <c r="AZS289" s="9"/>
      <c r="AZT289" s="9"/>
      <c r="AZU289" s="9"/>
      <c r="AZV289" s="9"/>
      <c r="AZW289" s="9"/>
      <c r="AZX289" s="9"/>
      <c r="AZY289" s="9"/>
      <c r="AZZ289" s="9"/>
      <c r="BAA289" s="9"/>
      <c r="BAB289" s="9"/>
      <c r="BAC289" s="9"/>
      <c r="BAD289" s="9"/>
      <c r="BAE289" s="9"/>
      <c r="BAF289" s="9"/>
      <c r="BAG289" s="9"/>
      <c r="BAH289" s="9"/>
      <c r="BAI289" s="9"/>
      <c r="BAJ289" s="9"/>
      <c r="BAK289" s="9"/>
      <c r="BAL289" s="9"/>
      <c r="BAM289" s="9"/>
      <c r="BAN289" s="9"/>
      <c r="BAO289" s="9"/>
      <c r="BAP289" s="9"/>
      <c r="BAQ289" s="9"/>
      <c r="BAR289" s="9"/>
      <c r="BAS289" s="9"/>
      <c r="BAT289" s="9"/>
      <c r="BAU289" s="9"/>
      <c r="BAV289" s="9"/>
      <c r="BAW289" s="9"/>
      <c r="BAX289" s="9"/>
      <c r="BAY289" s="9"/>
      <c r="BAZ289" s="9"/>
      <c r="BBA289" s="9"/>
      <c r="BBB289" s="9"/>
      <c r="BBC289" s="9"/>
      <c r="BBD289" s="9"/>
      <c r="BBE289" s="9"/>
      <c r="BBF289" s="9"/>
      <c r="BBG289" s="9"/>
      <c r="BBH289" s="9"/>
      <c r="BBI289" s="9"/>
      <c r="BBJ289" s="9"/>
      <c r="BBK289" s="9"/>
      <c r="BBL289" s="9"/>
      <c r="BBM289" s="9"/>
      <c r="BBN289" s="9"/>
      <c r="BBO289" s="9"/>
      <c r="BBP289" s="9"/>
      <c r="BBQ289" s="9"/>
      <c r="BBR289" s="9"/>
      <c r="BBS289" s="9"/>
      <c r="BBT289" s="9"/>
      <c r="BBU289" s="9"/>
      <c r="BBV289" s="9"/>
      <c r="BBW289" s="9"/>
      <c r="BBX289" s="9"/>
      <c r="BBY289" s="9"/>
      <c r="BBZ289" s="9"/>
      <c r="BCA289" s="9"/>
      <c r="BCB289" s="9"/>
      <c r="BCC289" s="9"/>
      <c r="BCD289" s="9"/>
      <c r="BCE289" s="9"/>
      <c r="BCF289" s="9"/>
      <c r="BCG289" s="9"/>
      <c r="BCH289" s="9"/>
      <c r="BCI289" s="9"/>
      <c r="BCJ289" s="9"/>
      <c r="BCK289" s="9"/>
      <c r="BCL289" s="9"/>
      <c r="BCM289" s="9"/>
      <c r="BCN289" s="9"/>
      <c r="BCO289" s="9"/>
      <c r="BCP289" s="9"/>
      <c r="BCQ289" s="9"/>
      <c r="BCR289" s="9"/>
      <c r="BCS289" s="9"/>
      <c r="BCT289" s="9"/>
      <c r="BCU289" s="9"/>
      <c r="BCV289" s="9"/>
      <c r="BCW289" s="9"/>
      <c r="BCX289" s="9"/>
      <c r="BCY289" s="9"/>
      <c r="BCZ289" s="9"/>
      <c r="BDA289" s="9"/>
      <c r="BDB289" s="9"/>
      <c r="BDC289" s="9"/>
      <c r="BDD289" s="9"/>
      <c r="BDE289" s="9"/>
      <c r="BDF289" s="9"/>
      <c r="BDG289" s="9"/>
      <c r="BDH289" s="9"/>
      <c r="BDI289" s="9"/>
      <c r="BDJ289" s="9"/>
      <c r="BDK289" s="9"/>
      <c r="BDL289" s="9"/>
      <c r="BDM289" s="9"/>
      <c r="BDN289" s="9"/>
      <c r="BDO289" s="9"/>
      <c r="BDP289" s="9"/>
      <c r="BDQ289" s="9"/>
      <c r="BDR289" s="9"/>
      <c r="BDS289" s="9"/>
      <c r="BDT289" s="9"/>
      <c r="BDU289" s="9"/>
      <c r="BDV289" s="9"/>
      <c r="BDW289" s="9"/>
      <c r="BDX289" s="9"/>
      <c r="BDY289" s="9"/>
      <c r="BDZ289" s="9"/>
      <c r="BEA289" s="9"/>
      <c r="BEB289" s="9"/>
      <c r="BEC289" s="9"/>
      <c r="BED289" s="9"/>
      <c r="BEE289" s="9"/>
      <c r="BEF289" s="9"/>
      <c r="BEG289" s="9"/>
      <c r="BEH289" s="9"/>
      <c r="BEI289" s="9"/>
      <c r="BEJ289" s="9"/>
      <c r="BEK289" s="9"/>
      <c r="BEL289" s="9"/>
      <c r="BEM289" s="9"/>
      <c r="BEN289" s="9"/>
      <c r="BEO289" s="9"/>
      <c r="BEP289" s="9"/>
      <c r="BEQ289" s="9"/>
      <c r="BER289" s="9"/>
      <c r="BES289" s="9"/>
      <c r="BET289" s="9"/>
      <c r="BEU289" s="9"/>
      <c r="BEV289" s="9"/>
      <c r="BEW289" s="9"/>
      <c r="BEX289" s="9"/>
      <c r="BEY289" s="9"/>
      <c r="BEZ289" s="9"/>
      <c r="BFA289" s="9"/>
      <c r="BFB289" s="9"/>
      <c r="BFC289" s="9"/>
      <c r="BFD289" s="9"/>
      <c r="BFE289" s="9"/>
      <c r="BFF289" s="9"/>
      <c r="BFG289" s="9"/>
      <c r="BFH289" s="9"/>
      <c r="BFI289" s="9"/>
      <c r="BFJ289" s="9"/>
      <c r="BFK289" s="9"/>
      <c r="BFL289" s="9"/>
      <c r="BFM289" s="9"/>
      <c r="BFN289" s="9"/>
      <c r="BFO289" s="9"/>
      <c r="BFP289" s="9"/>
      <c r="BFQ289" s="9"/>
      <c r="BFR289" s="9"/>
      <c r="BFS289" s="9"/>
      <c r="BFT289" s="9"/>
      <c r="BFU289" s="9"/>
      <c r="BFV289" s="9"/>
      <c r="BFW289" s="9"/>
      <c r="BFX289" s="9"/>
      <c r="BFY289" s="9"/>
      <c r="BFZ289" s="9"/>
      <c r="BGA289" s="9"/>
      <c r="BGB289" s="9"/>
      <c r="BGC289" s="9"/>
      <c r="BGD289" s="9"/>
      <c r="BGE289" s="9"/>
      <c r="BGF289" s="9"/>
      <c r="BGG289" s="9"/>
      <c r="BGH289" s="9"/>
      <c r="BGI289" s="9"/>
      <c r="BGJ289" s="9"/>
      <c r="BGK289" s="9"/>
      <c r="BGL289" s="9"/>
      <c r="BGM289" s="9"/>
      <c r="BGN289" s="9"/>
      <c r="BGO289" s="9"/>
      <c r="BGP289" s="9"/>
      <c r="BGQ289" s="9"/>
      <c r="BGR289" s="9"/>
      <c r="BGS289" s="9"/>
      <c r="BGT289" s="9"/>
      <c r="BGU289" s="9"/>
      <c r="BGV289" s="9"/>
      <c r="BGW289" s="9"/>
      <c r="BGX289" s="9"/>
      <c r="BGY289" s="9"/>
      <c r="BGZ289" s="9"/>
      <c r="BHA289" s="9"/>
      <c r="BHB289" s="9"/>
      <c r="BHC289" s="9"/>
      <c r="BHD289" s="9"/>
      <c r="BHE289" s="9"/>
      <c r="BHF289" s="9"/>
      <c r="BHG289" s="9"/>
      <c r="BHH289" s="9"/>
      <c r="BHI289" s="9"/>
      <c r="BHJ289" s="9"/>
      <c r="BHK289" s="9"/>
      <c r="BHL289" s="9"/>
      <c r="BHM289" s="9"/>
      <c r="BHN289" s="9"/>
      <c r="BHO289" s="9"/>
      <c r="BHP289" s="9"/>
      <c r="BHQ289" s="9"/>
      <c r="BHR289" s="9"/>
      <c r="BHS289" s="9"/>
      <c r="BHT289" s="9"/>
      <c r="BHU289" s="9"/>
      <c r="BHV289" s="9"/>
      <c r="BHW289" s="9"/>
      <c r="BHX289" s="9"/>
      <c r="BHY289" s="9"/>
      <c r="BHZ289" s="9"/>
      <c r="BIA289" s="9"/>
      <c r="BIB289" s="9"/>
      <c r="BIC289" s="9"/>
      <c r="BID289" s="9"/>
      <c r="BIE289" s="9"/>
      <c r="BIF289" s="9"/>
      <c r="BIG289" s="9"/>
      <c r="BIH289" s="9"/>
      <c r="BII289" s="9"/>
      <c r="BIJ289" s="9"/>
      <c r="BIK289" s="9"/>
      <c r="BIL289" s="9"/>
      <c r="BIM289" s="9"/>
      <c r="BIN289" s="9"/>
      <c r="BIO289" s="9"/>
      <c r="BIP289" s="9"/>
      <c r="BIQ289" s="9"/>
      <c r="BIR289" s="9"/>
      <c r="BIS289" s="9"/>
      <c r="BIT289" s="9"/>
      <c r="BIU289" s="9"/>
      <c r="BIV289" s="9"/>
      <c r="BIW289" s="9"/>
      <c r="BIX289" s="9"/>
      <c r="BIY289" s="9"/>
      <c r="BIZ289" s="9"/>
      <c r="BJA289" s="9"/>
      <c r="BJB289" s="9"/>
      <c r="BJC289" s="9"/>
      <c r="BJD289" s="9"/>
      <c r="BJE289" s="9"/>
      <c r="BJF289" s="9"/>
      <c r="BJG289" s="9"/>
      <c r="BJH289" s="9"/>
      <c r="BJI289" s="9"/>
      <c r="BJJ289" s="9"/>
      <c r="BJK289" s="9"/>
      <c r="BJL289" s="9"/>
      <c r="BJM289" s="9"/>
      <c r="BJN289" s="9"/>
      <c r="BJO289" s="9"/>
      <c r="BJP289" s="9"/>
      <c r="BJQ289" s="9"/>
      <c r="BJR289" s="9"/>
      <c r="BJS289" s="9"/>
      <c r="BJT289" s="9"/>
      <c r="BJU289" s="9"/>
      <c r="BJV289" s="9"/>
      <c r="BJW289" s="9"/>
      <c r="BJX289" s="9"/>
      <c r="BJY289" s="9"/>
      <c r="BJZ289" s="9"/>
      <c r="BKA289" s="9"/>
      <c r="BKB289" s="9"/>
      <c r="BKC289" s="9"/>
      <c r="BKD289" s="9"/>
      <c r="BKE289" s="9"/>
      <c r="BKF289" s="9"/>
      <c r="BKG289" s="9"/>
      <c r="BKH289" s="9"/>
      <c r="BKI289" s="9"/>
      <c r="BKJ289" s="9"/>
      <c r="BKK289" s="9"/>
      <c r="BKL289" s="9"/>
      <c r="BKM289" s="9"/>
      <c r="BKN289" s="9"/>
      <c r="BKO289" s="9"/>
      <c r="BKP289" s="9"/>
      <c r="BKQ289" s="9"/>
      <c r="BKR289" s="9"/>
      <c r="BKS289" s="9"/>
      <c r="BKT289" s="9"/>
      <c r="BKU289" s="9"/>
      <c r="BKV289" s="9"/>
      <c r="BKW289" s="9"/>
      <c r="BKX289" s="9"/>
      <c r="BKY289" s="9"/>
      <c r="BKZ289" s="9"/>
      <c r="BLA289" s="9"/>
      <c r="BLB289" s="9"/>
      <c r="BLC289" s="9"/>
      <c r="BLD289" s="9"/>
      <c r="BLE289" s="9"/>
      <c r="BLF289" s="9"/>
      <c r="BLG289" s="9"/>
      <c r="BLH289" s="9"/>
      <c r="BLI289" s="9"/>
      <c r="BLJ289" s="9"/>
      <c r="BLK289" s="9"/>
      <c r="BLL289" s="9"/>
      <c r="BLM289" s="9"/>
      <c r="BLN289" s="9"/>
      <c r="BLO289" s="9"/>
      <c r="BLP289" s="9"/>
      <c r="BLQ289" s="9"/>
      <c r="BLR289" s="9"/>
      <c r="BLS289" s="9"/>
      <c r="BLT289" s="9"/>
      <c r="BLU289" s="9"/>
      <c r="BLV289" s="9"/>
      <c r="BLW289" s="9"/>
      <c r="BLX289" s="9"/>
      <c r="BLY289" s="9"/>
      <c r="BLZ289" s="9"/>
      <c r="BMA289" s="9"/>
      <c r="BMB289" s="9"/>
      <c r="BMC289" s="9"/>
      <c r="BMD289" s="9"/>
      <c r="BME289" s="9"/>
      <c r="BMF289" s="9"/>
      <c r="BMG289" s="9"/>
      <c r="BMH289" s="9"/>
      <c r="BMI289" s="9"/>
      <c r="BMJ289" s="9"/>
      <c r="BMK289" s="9"/>
      <c r="BML289" s="9"/>
      <c r="BMM289" s="9"/>
      <c r="BMN289" s="9"/>
      <c r="BMO289" s="9"/>
      <c r="BMP289" s="9"/>
      <c r="BMQ289" s="9"/>
      <c r="BMR289" s="9"/>
      <c r="BMS289" s="9"/>
      <c r="BMT289" s="9"/>
      <c r="BMU289" s="9"/>
      <c r="BMV289" s="9"/>
      <c r="BMW289" s="9"/>
      <c r="BMX289" s="9"/>
      <c r="BMY289" s="9"/>
      <c r="BMZ289" s="9"/>
      <c r="BNA289" s="9"/>
      <c r="BNB289" s="9"/>
      <c r="BNC289" s="9"/>
      <c r="BND289" s="9"/>
      <c r="BNE289" s="9"/>
      <c r="BNF289" s="9"/>
      <c r="BNG289" s="9"/>
      <c r="BNH289" s="9"/>
      <c r="BNI289" s="9"/>
      <c r="BNJ289" s="9"/>
      <c r="BNK289" s="9"/>
      <c r="BNL289" s="9"/>
      <c r="BNM289" s="9"/>
      <c r="BNN289" s="9"/>
      <c r="BNO289" s="9"/>
      <c r="BNP289" s="9"/>
      <c r="BNQ289" s="9"/>
      <c r="BNR289" s="9"/>
      <c r="BNS289" s="9"/>
      <c r="BNT289" s="9"/>
      <c r="BNU289" s="9"/>
      <c r="BNV289" s="9"/>
      <c r="BNW289" s="9"/>
      <c r="BNX289" s="9"/>
      <c r="BNY289" s="9"/>
      <c r="BNZ289" s="9"/>
      <c r="BOA289" s="9"/>
      <c r="BOB289" s="9"/>
      <c r="BOC289" s="9"/>
      <c r="BOD289" s="9"/>
      <c r="BOE289" s="9"/>
      <c r="BOF289" s="9"/>
      <c r="BOG289" s="9"/>
      <c r="BOH289" s="9"/>
      <c r="BOI289" s="9"/>
      <c r="BOJ289" s="9"/>
      <c r="BOK289" s="9"/>
      <c r="BOL289" s="9"/>
      <c r="BOM289" s="9"/>
      <c r="BON289" s="9"/>
      <c r="BOO289" s="9"/>
      <c r="BOP289" s="9"/>
      <c r="BOQ289" s="9"/>
      <c r="BOR289" s="9"/>
      <c r="BOS289" s="9"/>
      <c r="BOT289" s="9"/>
      <c r="BOU289" s="9"/>
      <c r="BOV289" s="9"/>
      <c r="BOW289" s="9"/>
      <c r="BOX289" s="9"/>
      <c r="BOY289" s="9"/>
      <c r="BOZ289" s="9"/>
      <c r="BPA289" s="9"/>
      <c r="BPB289" s="9"/>
      <c r="BPC289" s="9"/>
      <c r="BPD289" s="9"/>
      <c r="BPE289" s="9"/>
      <c r="BPF289" s="9"/>
      <c r="BPG289" s="9"/>
      <c r="BPH289" s="9"/>
      <c r="BPI289" s="9"/>
      <c r="BPJ289" s="9"/>
      <c r="BPK289" s="9"/>
      <c r="BPL289" s="9"/>
      <c r="BPM289" s="9"/>
      <c r="BPN289" s="9"/>
      <c r="BPO289" s="9"/>
      <c r="BPP289" s="9"/>
      <c r="BPQ289" s="9"/>
      <c r="BPR289" s="9"/>
      <c r="BPS289" s="9"/>
      <c r="BPT289" s="9"/>
      <c r="BPU289" s="9"/>
      <c r="BPV289" s="9"/>
      <c r="BPW289" s="9"/>
      <c r="BPX289" s="9"/>
      <c r="BPY289" s="9"/>
      <c r="BPZ289" s="9"/>
      <c r="BQA289" s="9"/>
      <c r="BQB289" s="9"/>
      <c r="BQC289" s="9"/>
      <c r="BQD289" s="9"/>
      <c r="BQE289" s="9"/>
      <c r="BQF289" s="9"/>
      <c r="BQG289" s="9"/>
      <c r="BQH289" s="9"/>
      <c r="BQI289" s="9"/>
      <c r="BQJ289" s="9"/>
      <c r="BQK289" s="9"/>
      <c r="BQL289" s="9"/>
      <c r="BQM289" s="9"/>
      <c r="BQN289" s="9"/>
      <c r="BQO289" s="9"/>
      <c r="BQP289" s="9"/>
      <c r="BQQ289" s="9"/>
      <c r="BQR289" s="9"/>
      <c r="BQS289" s="9"/>
      <c r="BQT289" s="9"/>
      <c r="BQU289" s="9"/>
      <c r="BQV289" s="9"/>
      <c r="BQW289" s="9"/>
      <c r="BQX289" s="9"/>
      <c r="BQY289" s="9"/>
      <c r="BQZ289" s="9"/>
      <c r="BRA289" s="9"/>
      <c r="BRB289" s="9"/>
      <c r="BRC289" s="9"/>
      <c r="BRD289" s="9"/>
      <c r="BRE289" s="9"/>
      <c r="BRF289" s="9"/>
      <c r="BRG289" s="9"/>
      <c r="BRH289" s="9"/>
      <c r="BRI289" s="9"/>
      <c r="BRJ289" s="9"/>
      <c r="BRK289" s="9"/>
      <c r="BRL289" s="9"/>
      <c r="BRM289" s="9"/>
      <c r="BRN289" s="9"/>
      <c r="BRO289" s="9"/>
      <c r="BRP289" s="9"/>
      <c r="BRQ289" s="9"/>
      <c r="BRR289" s="9"/>
      <c r="BRS289" s="9"/>
      <c r="BRT289" s="9"/>
      <c r="BRU289" s="9"/>
      <c r="BRV289" s="9"/>
      <c r="BRW289" s="9"/>
      <c r="BRX289" s="9"/>
      <c r="BRY289" s="9"/>
      <c r="BRZ289" s="9"/>
      <c r="BSA289" s="9"/>
      <c r="BSB289" s="9"/>
      <c r="BSC289" s="9"/>
      <c r="BSD289" s="9"/>
      <c r="BSE289" s="9"/>
      <c r="BSF289" s="9"/>
      <c r="BSG289" s="9"/>
      <c r="BSH289" s="9"/>
      <c r="BSI289" s="9"/>
      <c r="BSJ289" s="9"/>
      <c r="BSK289" s="9"/>
      <c r="BSL289" s="9"/>
      <c r="BSM289" s="9"/>
      <c r="BSN289" s="9"/>
      <c r="BSO289" s="9"/>
      <c r="BSP289" s="9"/>
      <c r="BSQ289" s="9"/>
      <c r="BSR289" s="9"/>
      <c r="BSS289" s="9"/>
      <c r="BST289" s="9"/>
      <c r="BSU289" s="9"/>
      <c r="BSV289" s="9"/>
      <c r="BSW289" s="9"/>
      <c r="BSX289" s="9"/>
      <c r="BSY289" s="9"/>
      <c r="BSZ289" s="9"/>
      <c r="BTA289" s="9"/>
      <c r="BTB289" s="9"/>
      <c r="BTC289" s="9"/>
      <c r="BTD289" s="9"/>
      <c r="BTE289" s="9"/>
      <c r="BTF289" s="9"/>
      <c r="BTG289" s="9"/>
      <c r="BTH289" s="9"/>
      <c r="BTI289" s="9"/>
      <c r="BTJ289" s="9"/>
      <c r="BTK289" s="9"/>
      <c r="BTL289" s="9"/>
      <c r="BTM289" s="9"/>
      <c r="BTN289" s="9"/>
      <c r="BTO289" s="9"/>
      <c r="BTP289" s="9"/>
      <c r="BTQ289" s="9"/>
      <c r="BTR289" s="9"/>
      <c r="BTS289" s="9"/>
      <c r="BTT289" s="9"/>
      <c r="BTU289" s="9"/>
      <c r="BTV289" s="9"/>
      <c r="BTW289" s="9"/>
      <c r="BTX289" s="9"/>
      <c r="BTY289" s="9"/>
      <c r="BTZ289" s="9"/>
      <c r="BUA289" s="9"/>
      <c r="BUB289" s="9"/>
      <c r="BUC289" s="9"/>
      <c r="BUD289" s="9"/>
      <c r="BUE289" s="9"/>
      <c r="BUF289" s="9"/>
      <c r="BUG289" s="9"/>
      <c r="BUH289" s="9"/>
      <c r="BUI289" s="9"/>
      <c r="BUJ289" s="9"/>
      <c r="BUK289" s="9"/>
      <c r="BUL289" s="9"/>
      <c r="BUM289" s="9"/>
      <c r="BUN289" s="9"/>
      <c r="BUO289" s="9"/>
      <c r="BUP289" s="9"/>
      <c r="BUQ289" s="9"/>
      <c r="BUR289" s="9"/>
      <c r="BUS289" s="9"/>
      <c r="BUT289" s="9"/>
      <c r="BUU289" s="9"/>
      <c r="BUV289" s="9"/>
      <c r="BUW289" s="9"/>
      <c r="BUX289" s="9"/>
      <c r="BUY289" s="9"/>
      <c r="BUZ289" s="9"/>
      <c r="BVA289" s="9"/>
      <c r="BVB289" s="9"/>
      <c r="BVC289" s="9"/>
      <c r="BVD289" s="9"/>
      <c r="BVE289" s="9"/>
      <c r="BVF289" s="9"/>
      <c r="BVG289" s="9"/>
      <c r="BVH289" s="9"/>
      <c r="BVI289" s="9"/>
      <c r="BVJ289" s="9"/>
      <c r="BVK289" s="9"/>
      <c r="BVL289" s="9"/>
      <c r="BVM289" s="9"/>
      <c r="BVN289" s="9"/>
      <c r="BVO289" s="9"/>
      <c r="BVP289" s="9"/>
      <c r="BVQ289" s="9"/>
      <c r="BVR289" s="9"/>
      <c r="BVS289" s="9"/>
      <c r="BVT289" s="9"/>
      <c r="BVU289" s="9"/>
      <c r="BVV289" s="9"/>
      <c r="BVW289" s="9"/>
      <c r="BVX289" s="9"/>
      <c r="BVY289" s="9"/>
      <c r="BVZ289" s="9"/>
      <c r="BWA289" s="9"/>
      <c r="BWB289" s="9"/>
      <c r="BWC289" s="9"/>
      <c r="BWD289" s="9"/>
      <c r="BWE289" s="9"/>
      <c r="BWF289" s="9"/>
      <c r="BWG289" s="9"/>
      <c r="BWH289" s="9"/>
      <c r="BWI289" s="9"/>
      <c r="BWJ289" s="9"/>
      <c r="BWK289" s="9"/>
      <c r="BWL289" s="9"/>
      <c r="BWM289" s="9"/>
      <c r="BWN289" s="9"/>
      <c r="BWO289" s="9"/>
      <c r="BWP289" s="9"/>
      <c r="BWQ289" s="9"/>
      <c r="BWR289" s="9"/>
      <c r="BWS289" s="9"/>
      <c r="BWT289" s="9"/>
      <c r="BWU289" s="9"/>
      <c r="BWV289" s="9"/>
      <c r="BWW289" s="9"/>
      <c r="BWX289" s="9"/>
      <c r="BWY289" s="9"/>
      <c r="BWZ289" s="9"/>
      <c r="BXA289" s="9"/>
      <c r="BXB289" s="9"/>
      <c r="BXC289" s="9"/>
      <c r="BXD289" s="9"/>
    </row>
    <row r="290" ht="14.25" customHeight="1">
      <c r="A290" s="9">
        <v>5.0</v>
      </c>
      <c r="B290" s="9" t="s">
        <v>11947</v>
      </c>
      <c r="C290" s="9" t="s">
        <v>11948</v>
      </c>
      <c r="D290" s="9" t="s">
        <v>11948</v>
      </c>
      <c r="E290" s="9"/>
      <c r="F290" s="9">
        <v>28.0</v>
      </c>
      <c r="G290" s="9" t="s">
        <v>14278</v>
      </c>
      <c r="H290" s="9"/>
      <c r="I290" s="9"/>
      <c r="J290" s="9"/>
      <c r="K290" s="9"/>
      <c r="L290" s="9">
        <v>28.0</v>
      </c>
      <c r="M290" s="9"/>
      <c r="N290" s="9"/>
      <c r="O290" s="9"/>
      <c r="P290" s="9">
        <v>2.0</v>
      </c>
      <c r="Q290" s="9" t="s">
        <v>14279</v>
      </c>
      <c r="R290" s="9"/>
      <c r="S290" s="9" t="s">
        <v>3719</v>
      </c>
      <c r="T290" s="9" t="s">
        <v>3718</v>
      </c>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c r="DA290" s="9"/>
      <c r="DB290" s="9"/>
      <c r="DC290" s="9"/>
      <c r="DD290" s="9"/>
      <c r="DE290" s="9"/>
      <c r="DF290" s="9"/>
      <c r="DG290" s="9"/>
      <c r="DH290" s="9"/>
      <c r="DI290" s="9"/>
      <c r="DJ290" s="9"/>
      <c r="DK290" s="9"/>
      <c r="DL290" s="9"/>
      <c r="DM290" s="9"/>
      <c r="DN290" s="9"/>
      <c r="DO290" s="9"/>
      <c r="DP290" s="9"/>
      <c r="DQ290" s="9"/>
      <c r="DR290" s="9"/>
      <c r="DS290" s="9"/>
      <c r="DT290" s="9"/>
      <c r="DU290" s="9"/>
      <c r="DV290" s="9"/>
      <c r="DW290" s="9"/>
      <c r="DX290" s="9"/>
      <c r="DY290" s="9"/>
      <c r="DZ290" s="9"/>
      <c r="EA290" s="9"/>
      <c r="EB290" s="9"/>
      <c r="EC290" s="9"/>
      <c r="ED290" s="9"/>
      <c r="EE290" s="9"/>
      <c r="EF290" s="9"/>
      <c r="EG290" s="9"/>
      <c r="EH290" s="9"/>
      <c r="EI290" s="9"/>
      <c r="EJ290" s="9"/>
      <c r="EK290" s="9"/>
      <c r="EL290" s="9"/>
      <c r="EM290" s="9"/>
      <c r="EN290" s="9"/>
      <c r="EO290" s="9"/>
      <c r="EP290" s="9"/>
      <c r="EQ290" s="9"/>
      <c r="ER290" s="9"/>
      <c r="ES290" s="9"/>
      <c r="ET290" s="9"/>
      <c r="EU290" s="9"/>
      <c r="EV290" s="9"/>
      <c r="EW290" s="9"/>
      <c r="EX290" s="9"/>
      <c r="EY290" s="9"/>
      <c r="EZ290" s="9"/>
      <c r="FA290" s="9"/>
      <c r="FB290" s="9"/>
      <c r="FC290" s="9"/>
      <c r="FD290" s="9"/>
      <c r="FE290" s="9"/>
      <c r="FF290" s="9"/>
      <c r="FG290" s="9"/>
      <c r="FH290" s="9"/>
      <c r="FI290" s="9"/>
      <c r="FJ290" s="9"/>
      <c r="FK290" s="9"/>
      <c r="FL290" s="9"/>
      <c r="FM290" s="9"/>
      <c r="FN290" s="9"/>
      <c r="FO290" s="9"/>
      <c r="FP290" s="9"/>
      <c r="FQ290" s="9"/>
      <c r="FR290" s="9"/>
      <c r="FS290" s="9"/>
      <c r="FT290" s="9"/>
      <c r="FU290" s="9"/>
      <c r="FV290" s="9"/>
      <c r="FW290" s="9"/>
      <c r="FX290" s="9"/>
      <c r="FY290" s="9"/>
      <c r="FZ290" s="9"/>
      <c r="GA290" s="9"/>
      <c r="GB290" s="9"/>
      <c r="GC290" s="9"/>
      <c r="GD290" s="9"/>
      <c r="GE290" s="9"/>
      <c r="GF290" s="9"/>
      <c r="GG290" s="9"/>
      <c r="GH290" s="9"/>
      <c r="GI290" s="9"/>
      <c r="GJ290" s="9"/>
      <c r="GK290" s="9"/>
      <c r="GL290" s="9"/>
      <c r="GM290" s="9"/>
      <c r="GN290" s="9"/>
      <c r="GO290" s="9"/>
      <c r="GP290" s="9"/>
      <c r="GQ290" s="9"/>
      <c r="GR290" s="9"/>
      <c r="GS290" s="9"/>
      <c r="GT290" s="9"/>
      <c r="GU290" s="9"/>
      <c r="GV290" s="9"/>
      <c r="GW290" s="9"/>
      <c r="GX290" s="9"/>
      <c r="GY290" s="9"/>
      <c r="GZ290" s="9"/>
      <c r="HA290" s="9"/>
      <c r="HB290" s="9"/>
      <c r="HC290" s="9"/>
      <c r="HD290" s="9"/>
      <c r="HE290" s="9"/>
      <c r="HF290" s="9"/>
      <c r="HG290" s="9"/>
      <c r="HH290" s="9"/>
      <c r="HI290" s="9"/>
      <c r="HJ290" s="9"/>
      <c r="HK290" s="9"/>
      <c r="HL290" s="9"/>
      <c r="HM290" s="9"/>
      <c r="HN290" s="9"/>
      <c r="HO290" s="9"/>
      <c r="HP290" s="9"/>
      <c r="HQ290" s="9"/>
      <c r="HR290" s="9"/>
      <c r="HS290" s="9"/>
      <c r="HT290" s="9"/>
      <c r="HU290" s="9"/>
      <c r="HV290" s="9"/>
      <c r="HW290" s="9"/>
      <c r="HX290" s="9"/>
      <c r="HY290" s="9"/>
      <c r="HZ290" s="9"/>
      <c r="IA290" s="9"/>
      <c r="IB290" s="9"/>
      <c r="IC290" s="9"/>
      <c r="ID290" s="9"/>
      <c r="IE290" s="9"/>
      <c r="IF290" s="9"/>
      <c r="IG290" s="9"/>
      <c r="IH290" s="9"/>
      <c r="II290" s="9"/>
      <c r="IJ290" s="9"/>
      <c r="IK290" s="9"/>
      <c r="IL290" s="9"/>
      <c r="IM290" s="9"/>
      <c r="IN290" s="9"/>
      <c r="IO290" s="9"/>
      <c r="IP290" s="9"/>
      <c r="IQ290" s="9"/>
      <c r="IR290" s="9"/>
      <c r="IS290" s="9"/>
      <c r="IT290" s="9"/>
      <c r="IU290" s="9"/>
      <c r="IV290" s="9"/>
      <c r="IW290" s="9"/>
      <c r="IX290" s="9"/>
      <c r="IY290" s="9"/>
      <c r="IZ290" s="9"/>
      <c r="JA290" s="9"/>
      <c r="JB290" s="9"/>
      <c r="JC290" s="9"/>
      <c r="JD290" s="9"/>
      <c r="JE290" s="9"/>
      <c r="JF290" s="9"/>
      <c r="JG290" s="9"/>
      <c r="JH290" s="9"/>
      <c r="JI290" s="9"/>
      <c r="JJ290" s="9"/>
      <c r="JK290" s="9"/>
      <c r="JL290" s="9"/>
      <c r="JM290" s="9"/>
      <c r="JN290" s="9"/>
      <c r="JO290" s="9"/>
      <c r="JP290" s="9"/>
      <c r="JQ290" s="9"/>
      <c r="JR290" s="9"/>
      <c r="JS290" s="9"/>
      <c r="JT290" s="9"/>
      <c r="JU290" s="9"/>
      <c r="JV290" s="9"/>
      <c r="JW290" s="9"/>
      <c r="JX290" s="9"/>
      <c r="JY290" s="9"/>
      <c r="JZ290" s="9"/>
      <c r="KA290" s="9"/>
      <c r="KB290" s="9"/>
      <c r="KC290" s="9"/>
      <c r="KD290" s="9"/>
      <c r="KE290" s="9"/>
      <c r="KF290" s="9"/>
      <c r="KG290" s="9"/>
      <c r="KH290" s="9"/>
      <c r="KI290" s="9"/>
      <c r="KJ290" s="9"/>
      <c r="KK290" s="9"/>
      <c r="KL290" s="9"/>
      <c r="KM290" s="9"/>
      <c r="KN290" s="9"/>
      <c r="KO290" s="9"/>
      <c r="KP290" s="9"/>
      <c r="KQ290" s="9"/>
      <c r="KR290" s="9"/>
      <c r="KS290" s="9"/>
      <c r="KT290" s="9"/>
      <c r="KU290" s="9"/>
      <c r="KV290" s="9"/>
      <c r="KW290" s="9"/>
      <c r="KX290" s="9"/>
      <c r="KY290" s="9"/>
      <c r="KZ290" s="9"/>
      <c r="LA290" s="9"/>
      <c r="LB290" s="9"/>
      <c r="LC290" s="9"/>
      <c r="LD290" s="9"/>
      <c r="LE290" s="9"/>
      <c r="LF290" s="9"/>
      <c r="LG290" s="9"/>
      <c r="LH290" s="9"/>
      <c r="LI290" s="9"/>
      <c r="LJ290" s="9"/>
      <c r="LK290" s="9"/>
      <c r="LL290" s="9"/>
      <c r="LM290" s="9"/>
      <c r="LN290" s="9"/>
      <c r="LO290" s="9"/>
      <c r="LP290" s="9"/>
      <c r="LQ290" s="9"/>
      <c r="LR290" s="9"/>
      <c r="LS290" s="9"/>
      <c r="LT290" s="9"/>
      <c r="LU290" s="9"/>
      <c r="LV290" s="9"/>
      <c r="LW290" s="9"/>
      <c r="LX290" s="9"/>
      <c r="LY290" s="9"/>
      <c r="LZ290" s="9"/>
      <c r="MA290" s="9"/>
      <c r="MB290" s="9"/>
      <c r="MC290" s="9"/>
      <c r="MD290" s="9"/>
      <c r="ME290" s="9"/>
      <c r="MF290" s="9"/>
      <c r="MG290" s="9"/>
      <c r="MH290" s="9"/>
      <c r="MI290" s="9"/>
      <c r="MJ290" s="9"/>
      <c r="MK290" s="9"/>
      <c r="ML290" s="9"/>
      <c r="MM290" s="9"/>
      <c r="MN290" s="9"/>
      <c r="MO290" s="9"/>
      <c r="MP290" s="9"/>
      <c r="MQ290" s="9"/>
      <c r="MR290" s="9"/>
      <c r="MS290" s="9"/>
      <c r="MT290" s="9"/>
      <c r="MU290" s="9"/>
      <c r="MV290" s="9"/>
      <c r="MW290" s="9"/>
      <c r="MX290" s="9"/>
      <c r="MY290" s="9"/>
      <c r="MZ290" s="9"/>
      <c r="NA290" s="9"/>
      <c r="NB290" s="9"/>
      <c r="NC290" s="9"/>
      <c r="ND290" s="9"/>
      <c r="NE290" s="9"/>
      <c r="NF290" s="9"/>
      <c r="NG290" s="9"/>
      <c r="NH290" s="9"/>
      <c r="NI290" s="9"/>
      <c r="NJ290" s="9"/>
      <c r="NK290" s="9"/>
      <c r="NL290" s="9"/>
      <c r="NM290" s="9"/>
      <c r="NN290" s="9"/>
      <c r="NO290" s="9"/>
      <c r="NP290" s="9"/>
      <c r="NQ290" s="9"/>
      <c r="NR290" s="9"/>
      <c r="NS290" s="9"/>
      <c r="NT290" s="9"/>
      <c r="NU290" s="9"/>
      <c r="NV290" s="9"/>
      <c r="NW290" s="9"/>
      <c r="NX290" s="9"/>
      <c r="NY290" s="9"/>
      <c r="NZ290" s="9"/>
      <c r="OA290" s="9"/>
      <c r="OB290" s="9"/>
      <c r="OC290" s="9"/>
      <c r="OD290" s="9"/>
      <c r="OE290" s="9"/>
      <c r="OF290" s="9"/>
      <c r="OG290" s="9"/>
      <c r="OH290" s="9"/>
      <c r="OI290" s="9"/>
      <c r="OJ290" s="9"/>
      <c r="OK290" s="9"/>
      <c r="OL290" s="9"/>
      <c r="OM290" s="9"/>
      <c r="ON290" s="9"/>
      <c r="OO290" s="9"/>
      <c r="OP290" s="9"/>
      <c r="OQ290" s="9"/>
      <c r="OR290" s="9"/>
      <c r="OS290" s="9"/>
      <c r="OT290" s="9"/>
      <c r="OU290" s="9"/>
      <c r="OV290" s="9"/>
      <c r="OW290" s="9"/>
      <c r="OX290" s="9"/>
      <c r="OY290" s="9"/>
      <c r="OZ290" s="9"/>
      <c r="PA290" s="9"/>
      <c r="PB290" s="9"/>
      <c r="PC290" s="9"/>
      <c r="PD290" s="9"/>
      <c r="PE290" s="9"/>
      <c r="PF290" s="9"/>
      <c r="PG290" s="9"/>
      <c r="PH290" s="9"/>
      <c r="PI290" s="9"/>
      <c r="PJ290" s="9"/>
      <c r="PK290" s="9"/>
      <c r="PL290" s="9"/>
      <c r="PM290" s="9"/>
      <c r="PN290" s="9"/>
      <c r="PO290" s="9"/>
      <c r="PP290" s="9"/>
      <c r="PQ290" s="9"/>
      <c r="PR290" s="9"/>
      <c r="PS290" s="9"/>
      <c r="PT290" s="9"/>
      <c r="PU290" s="9"/>
      <c r="PV290" s="9"/>
      <c r="PW290" s="9"/>
      <c r="PX290" s="9"/>
      <c r="PY290" s="9"/>
      <c r="PZ290" s="9"/>
      <c r="QA290" s="9"/>
      <c r="QB290" s="9"/>
      <c r="QC290" s="9"/>
      <c r="QD290" s="9"/>
      <c r="QE290" s="9"/>
      <c r="QF290" s="9"/>
      <c r="QG290" s="9"/>
      <c r="QH290" s="9"/>
      <c r="QI290" s="9"/>
      <c r="QJ290" s="9"/>
      <c r="QK290" s="9"/>
      <c r="QL290" s="9"/>
      <c r="QM290" s="9"/>
      <c r="QN290" s="9"/>
      <c r="QO290" s="9"/>
      <c r="QP290" s="9"/>
      <c r="QQ290" s="9"/>
      <c r="QR290" s="9"/>
      <c r="QS290" s="9"/>
      <c r="QT290" s="9"/>
      <c r="QU290" s="9"/>
      <c r="QV290" s="9"/>
      <c r="QW290" s="9"/>
      <c r="QX290" s="9"/>
      <c r="QY290" s="9"/>
      <c r="QZ290" s="9"/>
      <c r="RA290" s="9"/>
      <c r="RB290" s="9"/>
      <c r="RC290" s="9"/>
      <c r="RD290" s="9"/>
      <c r="RE290" s="9"/>
      <c r="RF290" s="9"/>
      <c r="RG290" s="9"/>
      <c r="RH290" s="9"/>
      <c r="RI290" s="9"/>
      <c r="RJ290" s="9"/>
      <c r="RK290" s="9"/>
      <c r="RL290" s="9"/>
      <c r="RM290" s="9"/>
      <c r="RN290" s="9"/>
      <c r="RO290" s="9"/>
      <c r="RP290" s="9"/>
      <c r="RQ290" s="9"/>
      <c r="RR290" s="9"/>
      <c r="RS290" s="9"/>
      <c r="RT290" s="9"/>
      <c r="RU290" s="9"/>
      <c r="RV290" s="9"/>
      <c r="RW290" s="9"/>
      <c r="RX290" s="9"/>
      <c r="RY290" s="9"/>
      <c r="RZ290" s="9"/>
      <c r="SA290" s="9"/>
      <c r="SB290" s="9"/>
      <c r="SC290" s="9"/>
      <c r="SD290" s="9"/>
      <c r="SE290" s="9"/>
      <c r="SF290" s="9"/>
      <c r="SG290" s="9"/>
      <c r="SH290" s="9"/>
      <c r="SI290" s="9"/>
      <c r="SJ290" s="9"/>
      <c r="SK290" s="9"/>
      <c r="SL290" s="9"/>
      <c r="SM290" s="9"/>
      <c r="SN290" s="9"/>
      <c r="SO290" s="9"/>
      <c r="SP290" s="9"/>
      <c r="SQ290" s="9"/>
      <c r="SR290" s="9"/>
      <c r="SS290" s="9"/>
      <c r="ST290" s="9"/>
      <c r="SU290" s="9"/>
      <c r="SV290" s="9"/>
      <c r="SW290" s="9"/>
      <c r="SX290" s="9"/>
      <c r="SY290" s="9"/>
      <c r="SZ290" s="9"/>
      <c r="TA290" s="9"/>
      <c r="TB290" s="9"/>
      <c r="TC290" s="9"/>
      <c r="TD290" s="9"/>
      <c r="TE290" s="9"/>
      <c r="TF290" s="9"/>
      <c r="TG290" s="9"/>
      <c r="TH290" s="9"/>
      <c r="TI290" s="9"/>
      <c r="TJ290" s="9"/>
      <c r="TK290" s="9"/>
      <c r="TL290" s="9"/>
      <c r="TM290" s="9"/>
      <c r="TN290" s="9"/>
      <c r="TO290" s="9"/>
      <c r="ANB290" s="9"/>
      <c r="ANC290" s="9"/>
      <c r="AND290" s="9"/>
      <c r="ANE290" s="9"/>
      <c r="ANF290" s="9"/>
      <c r="ANG290" s="9"/>
      <c r="ANH290" s="9"/>
      <c r="ANI290" s="9"/>
      <c r="ANJ290" s="9"/>
      <c r="ANK290" s="9"/>
      <c r="ANL290" s="9"/>
      <c r="ANM290" s="9"/>
      <c r="ANN290" s="9"/>
      <c r="ANO290" s="9"/>
      <c r="ANP290" s="9"/>
      <c r="ANQ290" s="9"/>
      <c r="ANR290" s="9"/>
      <c r="ANS290" s="9"/>
      <c r="ANT290" s="9"/>
      <c r="ANU290" s="9"/>
      <c r="ANV290" s="9"/>
      <c r="ANW290" s="9"/>
      <c r="ANX290" s="9"/>
      <c r="ANY290" s="9"/>
      <c r="ANZ290" s="9"/>
      <c r="AOA290" s="9"/>
      <c r="AOB290" s="9"/>
      <c r="AOC290" s="9"/>
      <c r="AOD290" s="9"/>
      <c r="AOE290" s="9"/>
      <c r="AOF290" s="9"/>
      <c r="AOG290" s="9"/>
      <c r="AOH290" s="9"/>
      <c r="AOI290" s="9"/>
      <c r="AOJ290" s="9"/>
      <c r="AOK290" s="9"/>
      <c r="AOL290" s="9"/>
      <c r="AOM290" s="9"/>
      <c r="AON290" s="9"/>
      <c r="AOO290" s="9"/>
      <c r="AOP290" s="9"/>
      <c r="AOQ290" s="9"/>
      <c r="AOR290" s="9"/>
      <c r="AOS290" s="9"/>
      <c r="AOT290" s="9"/>
      <c r="AOU290" s="9"/>
      <c r="AOV290" s="9"/>
      <c r="AOW290" s="9"/>
      <c r="AOX290" s="9"/>
      <c r="AOY290" s="9"/>
      <c r="AOZ290" s="9"/>
      <c r="APA290" s="9"/>
      <c r="APB290" s="9"/>
      <c r="APC290" s="9"/>
      <c r="APD290" s="9"/>
      <c r="APE290" s="9"/>
      <c r="APF290" s="9"/>
      <c r="APG290" s="9"/>
      <c r="APH290" s="9"/>
      <c r="API290" s="9"/>
      <c r="APJ290" s="9"/>
      <c r="APK290" s="9"/>
      <c r="APL290" s="9"/>
      <c r="APM290" s="9"/>
      <c r="APN290" s="9"/>
      <c r="APO290" s="9"/>
      <c r="APP290" s="9"/>
      <c r="APQ290" s="9"/>
      <c r="APR290" s="9"/>
      <c r="APS290" s="9"/>
      <c r="APT290" s="9"/>
      <c r="APU290" s="9"/>
      <c r="APV290" s="9"/>
      <c r="APW290" s="9"/>
      <c r="APX290" s="9"/>
      <c r="APY290" s="9"/>
      <c r="APZ290" s="9"/>
      <c r="AQA290" s="9"/>
      <c r="AQB290" s="9"/>
      <c r="AQC290" s="9"/>
      <c r="AQD290" s="9"/>
      <c r="AQE290" s="9"/>
      <c r="AQF290" s="9"/>
      <c r="AQG290" s="9"/>
      <c r="AQH290" s="9"/>
      <c r="AQI290" s="9"/>
      <c r="AQJ290" s="9"/>
      <c r="AQK290" s="9"/>
      <c r="AQL290" s="9"/>
      <c r="AQM290" s="9"/>
      <c r="AQN290" s="9"/>
      <c r="AQO290" s="9"/>
      <c r="AQP290" s="9"/>
      <c r="AQQ290" s="9"/>
      <c r="AQR290" s="9"/>
      <c r="AQS290" s="9"/>
      <c r="AQT290" s="9"/>
      <c r="AQU290" s="9"/>
      <c r="AQV290" s="9"/>
      <c r="AQW290" s="9"/>
      <c r="AQX290" s="9"/>
      <c r="AQY290" s="9"/>
      <c r="AQZ290" s="9"/>
      <c r="ARA290" s="9"/>
      <c r="ARB290" s="9"/>
      <c r="ARC290" s="9"/>
      <c r="ARD290" s="9"/>
      <c r="ARE290" s="9"/>
      <c r="ARF290" s="9"/>
      <c r="ARG290" s="9"/>
      <c r="ARH290" s="9"/>
      <c r="ARI290" s="9"/>
      <c r="ARJ290" s="9"/>
      <c r="ARK290" s="9"/>
      <c r="ARL290" s="9"/>
      <c r="ARM290" s="9"/>
      <c r="ARN290" s="9"/>
      <c r="ARO290" s="9"/>
      <c r="ARP290" s="9"/>
      <c r="ARQ290" s="9"/>
      <c r="ARR290" s="9"/>
      <c r="ARS290" s="9"/>
      <c r="ART290" s="9"/>
      <c r="ARU290" s="9"/>
      <c r="ARV290" s="9"/>
      <c r="ARW290" s="9"/>
      <c r="ARX290" s="9"/>
      <c r="ARY290" s="9"/>
      <c r="ARZ290" s="9"/>
      <c r="ASA290" s="9"/>
      <c r="ASB290" s="9"/>
      <c r="ASC290" s="9"/>
      <c r="ASD290" s="9"/>
      <c r="ASE290" s="9"/>
      <c r="ASF290" s="9"/>
      <c r="ASG290" s="9"/>
      <c r="ASH290" s="9"/>
      <c r="ASI290" s="9"/>
      <c r="ASJ290" s="9"/>
      <c r="ASK290" s="9"/>
      <c r="ASL290" s="9"/>
      <c r="ASM290" s="9"/>
      <c r="ASN290" s="9"/>
      <c r="ASO290" s="9"/>
      <c r="ASP290" s="9"/>
      <c r="ASQ290" s="9"/>
      <c r="ASR290" s="9"/>
      <c r="ASS290" s="9"/>
      <c r="AST290" s="9"/>
      <c r="ASU290" s="9"/>
      <c r="ASV290" s="9"/>
      <c r="ASW290" s="9"/>
      <c r="ASX290" s="9"/>
      <c r="ASY290" s="9"/>
      <c r="ASZ290" s="9"/>
      <c r="ATA290" s="9"/>
      <c r="ATB290" s="9"/>
      <c r="ATC290" s="9"/>
      <c r="ATD290" s="9"/>
      <c r="ATE290" s="9"/>
      <c r="ATF290" s="9"/>
      <c r="ATG290" s="9"/>
      <c r="ATH290" s="9"/>
      <c r="ATI290" s="9"/>
      <c r="ATJ290" s="9"/>
      <c r="ATK290" s="9"/>
      <c r="ATL290" s="9"/>
      <c r="ATM290" s="9"/>
      <c r="ATN290" s="9"/>
      <c r="ATO290" s="9"/>
      <c r="ATP290" s="9"/>
      <c r="ATQ290" s="9"/>
      <c r="ATR290" s="9"/>
      <c r="ATS290" s="9"/>
      <c r="ATT290" s="9"/>
      <c r="ATU290" s="9"/>
      <c r="ATV290" s="9"/>
      <c r="ATW290" s="9"/>
      <c r="ATX290" s="9"/>
      <c r="ATY290" s="9"/>
      <c r="ATZ290" s="9"/>
      <c r="AUA290" s="9"/>
      <c r="AUB290" s="9"/>
      <c r="AUC290" s="9"/>
      <c r="AUD290" s="9"/>
      <c r="AUE290" s="9"/>
      <c r="AUF290" s="9"/>
      <c r="AUG290" s="9"/>
      <c r="AUH290" s="9"/>
      <c r="AUI290" s="9"/>
      <c r="AUJ290" s="9"/>
      <c r="AUK290" s="9"/>
      <c r="AUL290" s="9"/>
      <c r="AUM290" s="9"/>
      <c r="AUN290" s="9"/>
      <c r="AUO290" s="9"/>
      <c r="AUP290" s="9"/>
      <c r="AUQ290" s="9"/>
      <c r="AUR290" s="9"/>
      <c r="AUS290" s="9"/>
      <c r="AUT290" s="9"/>
      <c r="AUU290" s="9"/>
      <c r="AUV290" s="9"/>
      <c r="AUW290" s="9"/>
      <c r="AUX290" s="9"/>
      <c r="AUY290" s="9"/>
      <c r="AUZ290" s="9"/>
      <c r="AVA290" s="9"/>
      <c r="AVB290" s="9"/>
      <c r="AVC290" s="9"/>
      <c r="AVD290" s="9"/>
      <c r="AVE290" s="9"/>
      <c r="AVF290" s="9"/>
      <c r="AVG290" s="9"/>
      <c r="AVH290" s="9"/>
      <c r="AVI290" s="9"/>
      <c r="AVJ290" s="9"/>
      <c r="AVK290" s="9"/>
      <c r="AVL290" s="9"/>
      <c r="AVM290" s="9"/>
      <c r="AVN290" s="9"/>
      <c r="AVO290" s="9"/>
      <c r="AVP290" s="9"/>
      <c r="AVQ290" s="9"/>
      <c r="AVR290" s="9"/>
      <c r="AVS290" s="9"/>
      <c r="AVT290" s="9"/>
      <c r="AVU290" s="9"/>
      <c r="AVV290" s="9"/>
      <c r="AVW290" s="9"/>
      <c r="AVX290" s="9"/>
      <c r="AVY290" s="9"/>
      <c r="AVZ290" s="9"/>
      <c r="AWA290" s="9"/>
      <c r="AWB290" s="9"/>
      <c r="AWC290" s="9"/>
      <c r="AWD290" s="9"/>
      <c r="AWE290" s="9"/>
      <c r="AWF290" s="9"/>
      <c r="AWG290" s="9"/>
      <c r="AWH290" s="9"/>
      <c r="AWI290" s="9"/>
      <c r="AWJ290" s="9"/>
      <c r="AWK290" s="9"/>
      <c r="AWL290" s="9"/>
      <c r="AWM290" s="9"/>
      <c r="AWN290" s="9"/>
      <c r="AWO290" s="9"/>
      <c r="AWP290" s="9"/>
      <c r="AWQ290" s="9"/>
      <c r="AWR290" s="9"/>
      <c r="AWS290" s="9"/>
      <c r="AWT290" s="9"/>
      <c r="AWU290" s="9"/>
      <c r="AWV290" s="9"/>
      <c r="AWW290" s="9"/>
      <c r="AWX290" s="9"/>
      <c r="AWY290" s="9" t="s">
        <v>14280</v>
      </c>
      <c r="AWZ290" s="9"/>
      <c r="AXA290" s="9"/>
      <c r="AXB290" s="9"/>
      <c r="AXC290" s="9"/>
      <c r="AXD290" s="9"/>
      <c r="AXE290" s="9"/>
      <c r="AXF290" s="9"/>
      <c r="AXG290" s="9"/>
      <c r="AXH290" s="9"/>
      <c r="AXI290" s="9"/>
      <c r="AXJ290" s="9"/>
      <c r="AXK290" s="9"/>
      <c r="AXL290" s="9"/>
      <c r="AXM290" s="9"/>
      <c r="AXN290" s="9"/>
      <c r="AXO290" s="9"/>
      <c r="AXP290" s="9"/>
      <c r="AXQ290" s="9"/>
      <c r="AXR290" s="9"/>
      <c r="AXS290" s="9"/>
      <c r="AXT290" s="9"/>
      <c r="AXU290" s="9"/>
      <c r="AXV290" s="9"/>
      <c r="AXW290" s="9"/>
      <c r="AXX290" s="9"/>
      <c r="AXY290" s="9"/>
      <c r="AXZ290" s="9"/>
      <c r="AYA290" s="9"/>
      <c r="AYB290" s="9"/>
      <c r="AYC290" s="9"/>
      <c r="AYD290" s="9"/>
      <c r="AYE290" s="9"/>
      <c r="AYF290" s="9"/>
      <c r="AYG290" s="9"/>
      <c r="AYH290" s="9" t="s">
        <v>14281</v>
      </c>
      <c r="AYI290" s="9"/>
      <c r="AYJ290" s="9"/>
      <c r="AYK290" s="9"/>
      <c r="AYL290" s="9"/>
      <c r="AYM290" s="9"/>
      <c r="AYN290" s="9"/>
      <c r="AYO290" s="9"/>
      <c r="AYP290" s="9"/>
      <c r="AYQ290" s="9"/>
      <c r="AYR290" s="9"/>
      <c r="AYS290" s="9"/>
      <c r="AYT290" s="9"/>
      <c r="AYU290" s="9"/>
      <c r="AYV290" s="9"/>
      <c r="AYW290" s="9"/>
      <c r="AYX290" s="9"/>
      <c r="AYY290" s="9" t="s">
        <v>5691</v>
      </c>
      <c r="AYZ290" s="9" t="s">
        <v>5691</v>
      </c>
      <c r="AZA290" s="9"/>
      <c r="AZB290" s="9"/>
      <c r="AZC290" s="9"/>
      <c r="AZD290" s="9"/>
      <c r="AZE290" s="9"/>
      <c r="AZF290" s="9"/>
      <c r="AZG290" s="9"/>
      <c r="AZH290" s="9"/>
      <c r="AZI290" s="9"/>
      <c r="AZJ290" s="9"/>
      <c r="AZK290" s="9"/>
      <c r="AZL290" s="9"/>
      <c r="AZM290" s="9"/>
      <c r="AZN290" s="9"/>
      <c r="AZO290" s="9"/>
      <c r="AZP290" s="9"/>
      <c r="AZQ290" s="9"/>
      <c r="AZR290" s="9"/>
      <c r="AZS290" s="9"/>
      <c r="AZT290" s="9"/>
      <c r="AZU290" s="9"/>
      <c r="AZV290" s="9"/>
      <c r="AZW290" s="9"/>
      <c r="AZX290" s="9"/>
      <c r="AZY290" s="9"/>
      <c r="AZZ290" s="9"/>
      <c r="BAA290" s="9"/>
      <c r="BAB290" s="9"/>
      <c r="BAC290" s="9"/>
      <c r="BAD290" s="9"/>
      <c r="BAE290" s="9"/>
      <c r="BAF290" s="9"/>
      <c r="BAG290" s="9"/>
      <c r="BAH290" s="9"/>
      <c r="BAI290" s="9"/>
      <c r="BAJ290" s="9"/>
      <c r="BAK290" s="9" t="s">
        <v>14282</v>
      </c>
      <c r="BAL290" s="9"/>
      <c r="BAM290" s="9"/>
      <c r="BAN290" s="9"/>
      <c r="BAO290" s="9"/>
      <c r="BAP290" s="9"/>
      <c r="BAQ290" s="9"/>
      <c r="BAR290" s="9">
        <v>590.0</v>
      </c>
      <c r="BAS290" s="9" t="s">
        <v>14283</v>
      </c>
      <c r="BAT290" s="9">
        <v>432.0</v>
      </c>
      <c r="BAU290" s="9"/>
      <c r="BAV290" s="9"/>
      <c r="BAW290" s="9"/>
      <c r="BAX290" s="9"/>
      <c r="BAY290" s="9"/>
      <c r="BAZ290" s="9"/>
      <c r="BBA290" s="9"/>
      <c r="BBB290" s="9"/>
      <c r="BBC290" s="9"/>
      <c r="BBD290" s="9"/>
      <c r="BBE290" s="9"/>
      <c r="BBF290" s="9"/>
      <c r="BBG290" s="9"/>
      <c r="BBH290" s="9"/>
      <c r="BBI290" s="9" t="s">
        <v>5718</v>
      </c>
      <c r="BBJ290" s="9"/>
      <c r="BBK290" s="9"/>
      <c r="BBL290" s="9"/>
      <c r="BBM290" s="9"/>
      <c r="BBN290" s="9"/>
      <c r="BBO290" s="9"/>
      <c r="BBP290" s="9"/>
      <c r="BBQ290" s="9"/>
      <c r="BBR290" s="9"/>
      <c r="BBS290" s="9"/>
      <c r="BBT290" s="9"/>
      <c r="BBU290" s="9"/>
      <c r="BBV290" s="9"/>
      <c r="BBW290" s="9"/>
      <c r="BBX290" s="9"/>
      <c r="BBY290" s="9"/>
      <c r="BBZ290" s="9"/>
      <c r="BCA290" s="9"/>
      <c r="BCB290" s="9" t="s">
        <v>5707</v>
      </c>
      <c r="BCC290" s="9"/>
      <c r="BCD290" s="9"/>
      <c r="BCE290" s="9"/>
      <c r="BCF290" s="9" t="s">
        <v>5720</v>
      </c>
      <c r="BCG290" s="9" t="s">
        <v>11952</v>
      </c>
      <c r="BCH290" s="9"/>
      <c r="BCI290" s="9"/>
      <c r="BCJ290" s="9"/>
      <c r="BCK290" s="9"/>
      <c r="BCL290" s="9"/>
      <c r="BCM290" s="9"/>
      <c r="BCN290" s="9"/>
      <c r="BCO290" s="9"/>
      <c r="BCP290" s="9"/>
      <c r="BCQ290" s="9"/>
      <c r="BCR290" s="9"/>
      <c r="BCS290" s="9"/>
      <c r="BCT290" s="9"/>
      <c r="BCU290" s="9"/>
      <c r="BCV290" s="9"/>
      <c r="BCW290" s="9"/>
      <c r="BCX290" s="9"/>
      <c r="BCY290" s="9"/>
      <c r="BCZ290" s="9"/>
      <c r="BDA290" s="9"/>
      <c r="BDB290" s="9"/>
      <c r="BDC290" s="9"/>
      <c r="BDD290" s="9" t="s">
        <v>14283</v>
      </c>
      <c r="BDE290" s="9"/>
      <c r="BDF290" s="9"/>
      <c r="BDG290" s="9"/>
      <c r="BDH290" s="9"/>
      <c r="BDI290" s="9"/>
      <c r="BDJ290" s="9"/>
      <c r="BDK290" s="9"/>
      <c r="BDL290" s="9"/>
      <c r="BDM290" s="9"/>
      <c r="BDN290" s="9"/>
      <c r="BDO290" s="9"/>
      <c r="BDP290" s="9"/>
      <c r="BDQ290" s="9"/>
      <c r="BDR290" s="9"/>
      <c r="BDS290" s="9"/>
      <c r="BDT290" s="9"/>
      <c r="BDU290" s="9"/>
      <c r="BDV290" s="9"/>
      <c r="BDW290" s="9"/>
      <c r="BDX290" s="9"/>
      <c r="BDY290" s="9" t="s">
        <v>5691</v>
      </c>
      <c r="BDZ290" s="9" t="s">
        <v>5691</v>
      </c>
      <c r="BEA290" s="9"/>
      <c r="BEB290" s="9"/>
      <c r="BEC290" s="9"/>
      <c r="BED290" s="9"/>
      <c r="BEE290" s="9"/>
      <c r="BEF290" s="9"/>
      <c r="BEG290" s="9"/>
      <c r="BEH290" s="9"/>
      <c r="BEI290" s="9"/>
      <c r="BEJ290" s="9"/>
      <c r="BEK290" s="9"/>
      <c r="BEL290" s="9"/>
      <c r="BEM290" s="9"/>
      <c r="BEN290" s="9"/>
      <c r="BEO290" s="9"/>
      <c r="BEP290" s="9"/>
      <c r="BEQ290" s="9"/>
      <c r="BER290" s="9"/>
      <c r="BES290" s="9"/>
      <c r="BET290" s="9"/>
      <c r="BEU290" s="9"/>
      <c r="BEV290" s="9"/>
      <c r="BEW290" s="9"/>
      <c r="BEX290" s="9"/>
      <c r="BEY290" s="9"/>
      <c r="BEZ290" s="9"/>
      <c r="BFA290" s="9"/>
      <c r="BFB290" s="9"/>
      <c r="BFC290" s="9"/>
      <c r="BFD290" s="9"/>
      <c r="BFE290" s="9"/>
      <c r="BFF290" s="9"/>
      <c r="BFG290" s="9"/>
      <c r="BFH290" s="9"/>
      <c r="BFI290" s="9"/>
      <c r="BFJ290" s="9"/>
      <c r="BFK290" s="9" t="s">
        <v>14284</v>
      </c>
      <c r="BFL290" s="9"/>
      <c r="BFM290" s="9"/>
      <c r="BFN290" s="9"/>
      <c r="BFO290" s="9"/>
      <c r="BFP290" s="9"/>
      <c r="BFQ290" s="9"/>
      <c r="BFR290" s="9">
        <v>590.0</v>
      </c>
      <c r="BFS290" s="9" t="s">
        <v>14285</v>
      </c>
      <c r="BFT290" s="9">
        <v>432.0</v>
      </c>
      <c r="BFU290" s="9"/>
      <c r="BFV290" s="9"/>
      <c r="BFW290" s="9"/>
      <c r="BFX290" s="9"/>
      <c r="BFY290" s="9"/>
      <c r="BFZ290" s="9"/>
      <c r="BGA290" s="9"/>
      <c r="BGB290" s="9"/>
      <c r="BGC290" s="9"/>
      <c r="BGD290" s="9"/>
      <c r="BGE290" s="9"/>
      <c r="BGF290" s="9"/>
      <c r="BGG290" s="9"/>
      <c r="BGH290" s="9"/>
      <c r="BGI290" s="9" t="s">
        <v>5718</v>
      </c>
      <c r="BGJ290" s="9"/>
      <c r="BGK290" s="9"/>
      <c r="BGL290" s="9"/>
      <c r="BGM290" s="9"/>
      <c r="BGN290" s="9"/>
      <c r="BGO290" s="9"/>
      <c r="BGP290" s="9"/>
      <c r="BGQ290" s="9"/>
      <c r="BGR290" s="9"/>
      <c r="BGS290" s="9"/>
      <c r="BGT290" s="9"/>
      <c r="BGU290" s="9"/>
      <c r="BGV290" s="9"/>
      <c r="BGW290" s="9"/>
      <c r="BGX290" s="9"/>
      <c r="BGY290" s="9"/>
      <c r="BGZ290" s="9"/>
      <c r="BHA290" s="9"/>
      <c r="BHB290" s="9" t="s">
        <v>9410</v>
      </c>
      <c r="BHC290" s="9"/>
      <c r="BHD290" s="9"/>
      <c r="BHE290" s="9"/>
      <c r="BHF290" s="9" t="s">
        <v>5720</v>
      </c>
      <c r="BHG290" s="9" t="s">
        <v>11952</v>
      </c>
      <c r="BHH290" s="9"/>
      <c r="BHI290" s="9"/>
      <c r="BHJ290" s="9"/>
      <c r="BHK290" s="9"/>
      <c r="BHL290" s="9"/>
      <c r="BHM290" s="9"/>
      <c r="BHN290" s="9"/>
      <c r="BHO290" s="9"/>
      <c r="BHP290" s="9"/>
      <c r="BHQ290" s="9"/>
      <c r="BHR290" s="9"/>
      <c r="BHS290" s="9"/>
      <c r="BHT290" s="9"/>
      <c r="BHU290" s="9"/>
      <c r="BHV290" s="9"/>
      <c r="BHW290" s="9"/>
      <c r="BHX290" s="9"/>
      <c r="BHY290" s="9"/>
      <c r="BHZ290" s="9"/>
      <c r="BIA290" s="9"/>
      <c r="BIB290" s="9"/>
      <c r="BIC290" s="9"/>
      <c r="BID290" s="9" t="s">
        <v>14285</v>
      </c>
      <c r="BIE290" s="9"/>
      <c r="BIF290" s="9"/>
      <c r="BIG290" s="9"/>
      <c r="BIH290" s="9"/>
      <c r="BII290" s="9"/>
      <c r="BIJ290" s="9"/>
      <c r="BIK290" s="9"/>
      <c r="BIL290" s="9"/>
      <c r="BIM290" s="9"/>
      <c r="BIN290" s="9"/>
      <c r="BIO290" s="9"/>
      <c r="BIP290" s="9"/>
      <c r="BIQ290" s="9"/>
      <c r="BIR290" s="9"/>
      <c r="BIS290" s="9"/>
      <c r="BIT290" s="9"/>
      <c r="BIU290" s="9"/>
      <c r="BIV290" s="9"/>
      <c r="BIW290" s="9"/>
      <c r="BIX290" s="9"/>
      <c r="BIY290" s="9"/>
      <c r="BIZ290" s="9"/>
      <c r="BJA290" s="9"/>
      <c r="BJB290" s="9"/>
      <c r="BJC290" s="9"/>
      <c r="BJD290" s="9"/>
      <c r="BJE290" s="9"/>
      <c r="BJF290" s="9"/>
      <c r="BJG290" s="9"/>
      <c r="BJH290" s="9"/>
      <c r="BJI290" s="9"/>
      <c r="BJJ290" s="9"/>
      <c r="BJK290" s="9"/>
      <c r="BJL290" s="9"/>
      <c r="BJM290" s="9"/>
      <c r="BJN290" s="9"/>
      <c r="BJO290" s="9"/>
      <c r="BJP290" s="9"/>
      <c r="BJQ290" s="9"/>
      <c r="BJR290" s="9"/>
      <c r="BJS290" s="9"/>
      <c r="BJT290" s="9"/>
      <c r="BJU290" s="9"/>
      <c r="BJV290" s="9"/>
      <c r="BJW290" s="9"/>
      <c r="BJX290" s="9"/>
      <c r="BJY290" s="9"/>
      <c r="BJZ290" s="9"/>
      <c r="BKA290" s="9"/>
      <c r="BKB290" s="9"/>
      <c r="BKC290" s="9"/>
      <c r="BKD290" s="9"/>
      <c r="BKE290" s="9"/>
      <c r="BKF290" s="9"/>
      <c r="BKG290" s="9"/>
      <c r="BKH290" s="9"/>
      <c r="BKI290" s="9"/>
      <c r="BKJ290" s="9"/>
      <c r="BKK290" s="9"/>
      <c r="BKL290" s="9"/>
      <c r="BKM290" s="9"/>
      <c r="BKN290" s="9"/>
      <c r="BKO290" s="9"/>
      <c r="BKP290" s="9"/>
      <c r="BKQ290" s="9"/>
      <c r="BKR290" s="9"/>
      <c r="BKS290" s="9"/>
      <c r="BKT290" s="9"/>
      <c r="BKU290" s="9"/>
      <c r="BKV290" s="9"/>
      <c r="BKW290" s="9"/>
      <c r="BKX290" s="9"/>
      <c r="BKY290" s="9"/>
      <c r="BKZ290" s="9"/>
      <c r="BLA290" s="9"/>
      <c r="BLB290" s="9"/>
      <c r="BLC290" s="9"/>
      <c r="BLD290" s="9"/>
      <c r="BLE290" s="9"/>
      <c r="BLF290" s="9"/>
      <c r="BLG290" s="9"/>
      <c r="BLH290" s="9"/>
      <c r="BLI290" s="9"/>
      <c r="BLJ290" s="9"/>
      <c r="BLK290" s="9"/>
      <c r="BLL290" s="9"/>
      <c r="BLM290" s="9"/>
      <c r="BLN290" s="9"/>
      <c r="BLO290" s="9"/>
      <c r="BLP290" s="9"/>
      <c r="BLQ290" s="9"/>
      <c r="BLR290" s="9"/>
      <c r="BLS290" s="9"/>
      <c r="BLT290" s="9"/>
      <c r="BLU290" s="9"/>
      <c r="BLV290" s="9"/>
      <c r="BLW290" s="9"/>
      <c r="BLX290" s="9"/>
      <c r="BLY290" s="9"/>
      <c r="BLZ290" s="9"/>
      <c r="BMA290" s="9"/>
      <c r="BMB290" s="9"/>
      <c r="BMC290" s="9"/>
      <c r="BMD290" s="9"/>
      <c r="BME290" s="9"/>
      <c r="BMF290" s="9"/>
      <c r="BMG290" s="9"/>
      <c r="BMH290" s="9"/>
      <c r="BMI290" s="9"/>
      <c r="BMJ290" s="9"/>
      <c r="BMK290" s="9"/>
      <c r="BML290" s="9"/>
      <c r="BMM290" s="9"/>
      <c r="BMN290" s="9"/>
      <c r="BMO290" s="9"/>
      <c r="BMP290" s="9"/>
      <c r="BMQ290" s="9"/>
      <c r="BMR290" s="9"/>
      <c r="BMS290" s="9"/>
      <c r="BMT290" s="9"/>
      <c r="BMU290" s="9"/>
      <c r="BMV290" s="9"/>
      <c r="BMW290" s="9"/>
      <c r="BMX290" s="9"/>
      <c r="BMY290" s="9"/>
      <c r="BMZ290" s="9"/>
      <c r="BNA290" s="9"/>
      <c r="BNB290" s="9"/>
      <c r="BNC290" s="9"/>
      <c r="BND290" s="9"/>
      <c r="BNE290" s="9"/>
      <c r="BNF290" s="9"/>
      <c r="BNG290" s="9"/>
      <c r="BNH290" s="9"/>
      <c r="BNI290" s="9"/>
      <c r="BNJ290" s="9"/>
      <c r="BNK290" s="9"/>
      <c r="BNL290" s="9"/>
      <c r="BNM290" s="9"/>
      <c r="BNN290" s="9"/>
      <c r="BNO290" s="9"/>
      <c r="BNP290" s="9"/>
      <c r="BNQ290" s="9"/>
      <c r="BNR290" s="9"/>
      <c r="BNS290" s="9"/>
      <c r="BNT290" s="9"/>
      <c r="BNU290" s="9"/>
      <c r="BNV290" s="9"/>
      <c r="BNW290" s="9"/>
      <c r="BNX290" s="9"/>
      <c r="BNY290" s="9"/>
      <c r="BNZ290" s="9"/>
      <c r="BOA290" s="9"/>
      <c r="BOB290" s="9"/>
      <c r="BOC290" s="9"/>
      <c r="BOD290" s="9"/>
      <c r="BOE290" s="9"/>
      <c r="BOF290" s="9"/>
      <c r="BOG290" s="9"/>
      <c r="BOH290" s="9"/>
      <c r="BOI290" s="9"/>
      <c r="BOJ290" s="9"/>
      <c r="BOK290" s="9"/>
      <c r="BOL290" s="9"/>
      <c r="BOM290" s="9"/>
      <c r="BON290" s="9"/>
      <c r="BOO290" s="9"/>
      <c r="BOP290" s="9"/>
      <c r="BOQ290" s="9"/>
      <c r="BOR290" s="9"/>
      <c r="BOS290" s="9"/>
      <c r="BOT290" s="9"/>
      <c r="BOU290" s="9"/>
      <c r="BOV290" s="9"/>
      <c r="BOW290" s="9"/>
      <c r="BOX290" s="9"/>
      <c r="BOY290" s="9"/>
      <c r="BOZ290" s="9"/>
      <c r="BPA290" s="9"/>
      <c r="BPB290" s="9"/>
      <c r="BPC290" s="9"/>
      <c r="BPD290" s="9"/>
      <c r="BPE290" s="9"/>
      <c r="BPF290" s="9"/>
      <c r="BPG290" s="9"/>
      <c r="BPH290" s="9"/>
      <c r="BPI290" s="9"/>
      <c r="BPJ290" s="9"/>
      <c r="BPK290" s="9"/>
      <c r="BPL290" s="9"/>
      <c r="BPM290" s="9"/>
      <c r="BPN290" s="9"/>
      <c r="BPO290" s="9"/>
      <c r="BPP290" s="9"/>
      <c r="BPQ290" s="9"/>
      <c r="BPR290" s="9"/>
      <c r="BPS290" s="9"/>
      <c r="BPT290" s="9"/>
      <c r="BPU290" s="9"/>
      <c r="BPV290" s="9"/>
      <c r="BPW290" s="9"/>
      <c r="BPX290" s="9"/>
      <c r="BPY290" s="9"/>
      <c r="BPZ290" s="9"/>
      <c r="BQA290" s="9"/>
      <c r="BQB290" s="9"/>
      <c r="BQC290" s="9"/>
      <c r="BQD290" s="9"/>
      <c r="BQE290" s="9"/>
      <c r="BQF290" s="9"/>
      <c r="BQG290" s="9"/>
      <c r="BQH290" s="9"/>
      <c r="BQI290" s="9"/>
      <c r="BQJ290" s="9"/>
      <c r="BQK290" s="9"/>
      <c r="BQL290" s="9"/>
      <c r="BQM290" s="9"/>
      <c r="BQN290" s="9"/>
      <c r="BQO290" s="9"/>
      <c r="BQP290" s="9"/>
      <c r="BQQ290" s="9"/>
      <c r="BQR290" s="9"/>
      <c r="BQS290" s="9"/>
      <c r="BQT290" s="9"/>
      <c r="BQU290" s="9"/>
      <c r="BQV290" s="9"/>
      <c r="BQW290" s="9"/>
      <c r="BQX290" s="9"/>
      <c r="BQY290" s="9"/>
      <c r="BQZ290" s="9"/>
      <c r="BRA290" s="9"/>
      <c r="BRB290" s="9"/>
      <c r="BRC290" s="9"/>
      <c r="BRD290" s="9"/>
      <c r="BRE290" s="9"/>
      <c r="BRF290" s="9"/>
      <c r="BRG290" s="9"/>
      <c r="BRH290" s="9"/>
      <c r="BRI290" s="9"/>
      <c r="BRJ290" s="9"/>
      <c r="BRK290" s="9"/>
      <c r="BRL290" s="9"/>
      <c r="BRM290" s="9"/>
      <c r="BRN290" s="9"/>
      <c r="BRO290" s="9"/>
      <c r="BRP290" s="9"/>
      <c r="BRQ290" s="9"/>
      <c r="BRR290" s="9"/>
      <c r="BRS290" s="9"/>
      <c r="BRT290" s="9"/>
      <c r="BRU290" s="9"/>
      <c r="BRV290" s="9"/>
      <c r="BRW290" s="9"/>
      <c r="BRX290" s="9"/>
      <c r="BRY290" s="9"/>
      <c r="BRZ290" s="9"/>
      <c r="BSA290" s="9"/>
      <c r="BSB290" s="9"/>
      <c r="BSC290" s="9"/>
      <c r="BSD290" s="9"/>
      <c r="BSE290" s="9"/>
      <c r="BSF290" s="9"/>
      <c r="BSG290" s="9"/>
      <c r="BSH290" s="9"/>
      <c r="BSI290" s="9"/>
      <c r="BSJ290" s="9"/>
      <c r="BSK290" s="9"/>
      <c r="BSL290" s="9"/>
      <c r="BSM290" s="9"/>
      <c r="BSN290" s="9"/>
      <c r="BSO290" s="9"/>
      <c r="BSP290" s="9"/>
      <c r="BSQ290" s="9"/>
      <c r="BSR290" s="9"/>
      <c r="BSS290" s="9"/>
      <c r="BST290" s="9"/>
      <c r="BSU290" s="9"/>
      <c r="BSV290" s="9"/>
      <c r="BSW290" s="9"/>
      <c r="BSX290" s="9"/>
      <c r="BSY290" s="9"/>
      <c r="BSZ290" s="9"/>
      <c r="BTA290" s="9"/>
      <c r="BTB290" s="9"/>
      <c r="BTC290" s="9"/>
      <c r="BTD290" s="9"/>
      <c r="BTE290" s="9"/>
      <c r="BTF290" s="9"/>
      <c r="BTG290" s="9"/>
      <c r="BTH290" s="9"/>
      <c r="BTI290" s="9"/>
      <c r="BTJ290" s="9"/>
      <c r="BTK290" s="9"/>
      <c r="BTL290" s="9"/>
      <c r="BTM290" s="9"/>
      <c r="BTN290" s="9"/>
      <c r="BTO290" s="9"/>
      <c r="BTP290" s="9"/>
      <c r="BTQ290" s="9"/>
      <c r="BTR290" s="9"/>
      <c r="BTS290" s="9"/>
      <c r="BTT290" s="9"/>
      <c r="BTU290" s="9"/>
      <c r="BTV290" s="9"/>
      <c r="BTW290" s="9"/>
      <c r="BTX290" s="9"/>
      <c r="BTY290" s="9"/>
      <c r="BTZ290" s="9"/>
      <c r="BUA290" s="9"/>
      <c r="BUB290" s="9"/>
      <c r="BUC290" s="9"/>
      <c r="BUD290" s="9"/>
      <c r="BUE290" s="9"/>
      <c r="BUF290" s="9"/>
      <c r="BUG290" s="9"/>
      <c r="BUH290" s="9"/>
      <c r="BUI290" s="9"/>
      <c r="BUJ290" s="9"/>
      <c r="BUK290" s="9"/>
      <c r="BUL290" s="9"/>
      <c r="BUM290" s="9"/>
      <c r="BUN290" s="9"/>
      <c r="BUO290" s="9"/>
      <c r="BUP290" s="9"/>
      <c r="BUQ290" s="9"/>
      <c r="BUR290" s="9"/>
      <c r="BUS290" s="9"/>
      <c r="BUT290" s="9"/>
      <c r="BUU290" s="9"/>
      <c r="BUV290" s="9"/>
      <c r="BUW290" s="9"/>
      <c r="BUX290" s="9"/>
      <c r="BUY290" s="9"/>
      <c r="BUZ290" s="9"/>
      <c r="BVA290" s="9"/>
      <c r="BVB290" s="9"/>
      <c r="BVC290" s="9"/>
      <c r="BVD290" s="9"/>
      <c r="BVE290" s="9"/>
      <c r="BVF290" s="9"/>
      <c r="BVG290" s="9"/>
      <c r="BVH290" s="9"/>
      <c r="BVI290" s="9"/>
      <c r="BVJ290" s="9"/>
      <c r="BVK290" s="9"/>
      <c r="BVL290" s="9"/>
      <c r="BVM290" s="9"/>
      <c r="BVN290" s="9"/>
      <c r="BVO290" s="9"/>
      <c r="BVP290" s="9"/>
      <c r="BVQ290" s="9"/>
      <c r="BVR290" s="9"/>
      <c r="BVS290" s="9"/>
      <c r="BVT290" s="9"/>
      <c r="BVU290" s="9"/>
      <c r="BVV290" s="9"/>
      <c r="BVW290" s="9"/>
      <c r="BVX290" s="9"/>
      <c r="BVY290" s="9"/>
      <c r="BVZ290" s="9"/>
      <c r="BWA290" s="9"/>
      <c r="BWB290" s="9"/>
      <c r="BWC290" s="9"/>
      <c r="BWD290" s="9"/>
      <c r="BWE290" s="9"/>
      <c r="BWF290" s="9"/>
      <c r="BWG290" s="9"/>
      <c r="BWH290" s="9"/>
      <c r="BWI290" s="9"/>
      <c r="BWJ290" s="9"/>
      <c r="BWK290" s="9"/>
      <c r="BWL290" s="9"/>
      <c r="BWM290" s="9"/>
      <c r="BWN290" s="9"/>
      <c r="BWO290" s="9"/>
      <c r="BWP290" s="9"/>
      <c r="BWQ290" s="9"/>
      <c r="BWR290" s="9"/>
      <c r="BWS290" s="9"/>
      <c r="BWT290" s="9"/>
      <c r="BWU290" s="9"/>
      <c r="BWV290" s="9"/>
      <c r="BWW290" s="9"/>
      <c r="BWX290" s="9"/>
      <c r="BWY290" s="9"/>
      <c r="BWZ290" s="9"/>
      <c r="BXA290" s="9"/>
      <c r="BXB290" s="9"/>
      <c r="BXC290" s="9"/>
      <c r="BXD290" s="9"/>
    </row>
    <row r="291" ht="14.25" customHeight="1">
      <c r="A291" s="9">
        <v>13.0</v>
      </c>
      <c r="B291" s="9" t="s">
        <v>11947</v>
      </c>
      <c r="C291" s="9" t="s">
        <v>11948</v>
      </c>
      <c r="D291" s="9" t="s">
        <v>11948</v>
      </c>
      <c r="E291" s="9"/>
      <c r="F291" s="9">
        <v>17.0</v>
      </c>
      <c r="G291" s="9" t="s">
        <v>14286</v>
      </c>
      <c r="H291" s="9"/>
      <c r="I291" s="9"/>
      <c r="J291" s="9"/>
      <c r="K291" s="9">
        <v>2.0</v>
      </c>
      <c r="L291" s="9">
        <v>13.0</v>
      </c>
      <c r="M291" s="9">
        <v>2.0</v>
      </c>
      <c r="N291" s="9"/>
      <c r="O291" s="9"/>
      <c r="P291" s="9">
        <v>0.0</v>
      </c>
      <c r="Q291" s="9" t="s">
        <v>14287</v>
      </c>
      <c r="R291" s="9"/>
      <c r="S291" s="9" t="s">
        <v>3722</v>
      </c>
      <c r="T291" s="9" t="s">
        <v>3720</v>
      </c>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c r="DA291" s="9"/>
      <c r="DB291" s="9"/>
      <c r="DC291" s="9"/>
      <c r="DD291" s="9"/>
      <c r="DE291" s="9"/>
      <c r="DF291" s="9"/>
      <c r="DG291" s="9"/>
      <c r="DH291" s="9"/>
      <c r="DI291" s="9"/>
      <c r="DJ291" s="9"/>
      <c r="DK291" s="9"/>
      <c r="DL291" s="9"/>
      <c r="DM291" s="9"/>
      <c r="DN291" s="9"/>
      <c r="DO291" s="9"/>
      <c r="DP291" s="9"/>
      <c r="DQ291" s="9"/>
      <c r="DR291" s="9"/>
      <c r="DS291" s="9"/>
      <c r="DT291" s="9"/>
      <c r="DU291" s="9"/>
      <c r="DV291" s="9"/>
      <c r="DW291" s="9"/>
      <c r="DX291" s="9"/>
      <c r="DY291" s="9"/>
      <c r="DZ291" s="9"/>
      <c r="EA291" s="9"/>
      <c r="EB291" s="9"/>
      <c r="EC291" s="9"/>
      <c r="ED291" s="9"/>
      <c r="EE291" s="9"/>
      <c r="EF291" s="9"/>
      <c r="EG291" s="9"/>
      <c r="EH291" s="9"/>
      <c r="EI291" s="9"/>
      <c r="EJ291" s="9"/>
      <c r="EK291" s="9"/>
      <c r="EL291" s="9"/>
      <c r="EM291" s="9"/>
      <c r="EN291" s="9"/>
      <c r="EO291" s="9"/>
      <c r="EP291" s="9"/>
      <c r="EQ291" s="9"/>
      <c r="ER291" s="9"/>
      <c r="ES291" s="9"/>
      <c r="ET291" s="9"/>
      <c r="EU291" s="9"/>
      <c r="EV291" s="9"/>
      <c r="EW291" s="9"/>
      <c r="EX291" s="9"/>
      <c r="EY291" s="9"/>
      <c r="EZ291" s="9"/>
      <c r="FA291" s="9"/>
      <c r="FB291" s="9"/>
      <c r="FC291" s="9"/>
      <c r="FD291" s="9"/>
      <c r="FE291" s="9"/>
      <c r="FF291" s="9"/>
      <c r="FG291" s="9"/>
      <c r="FH291" s="9"/>
      <c r="FI291" s="9"/>
      <c r="FJ291" s="9"/>
      <c r="FK291" s="9"/>
      <c r="FL291" s="9"/>
      <c r="FM291" s="9"/>
      <c r="FN291" s="9"/>
      <c r="FO291" s="9"/>
      <c r="FP291" s="9"/>
      <c r="FQ291" s="9"/>
      <c r="FR291" s="9"/>
      <c r="FS291" s="9"/>
      <c r="FT291" s="9"/>
      <c r="FU291" s="9"/>
      <c r="FV291" s="9"/>
      <c r="FW291" s="9"/>
      <c r="FX291" s="9"/>
      <c r="FY291" s="9"/>
      <c r="FZ291" s="9"/>
      <c r="GA291" s="9"/>
      <c r="GB291" s="9"/>
      <c r="GC291" s="9"/>
      <c r="GD291" s="9"/>
      <c r="GE291" s="9"/>
      <c r="GF291" s="9"/>
      <c r="GG291" s="9"/>
      <c r="GH291" s="9"/>
      <c r="GI291" s="9"/>
      <c r="GJ291" s="9"/>
      <c r="GK291" s="9"/>
      <c r="GL291" s="9"/>
      <c r="GM291" s="9"/>
      <c r="GN291" s="9"/>
      <c r="GO291" s="9"/>
      <c r="GP291" s="9"/>
      <c r="GQ291" s="9"/>
      <c r="GR291" s="9"/>
      <c r="GS291" s="9"/>
      <c r="GT291" s="9"/>
      <c r="GU291" s="9"/>
      <c r="GV291" s="9"/>
      <c r="GW291" s="9"/>
      <c r="GX291" s="9"/>
      <c r="GY291" s="9"/>
      <c r="GZ291" s="9"/>
      <c r="HA291" s="9"/>
      <c r="HB291" s="9"/>
      <c r="HC291" s="9"/>
      <c r="HD291" s="9"/>
      <c r="HE291" s="9"/>
      <c r="HF291" s="9"/>
      <c r="HG291" s="9"/>
      <c r="HH291" s="9"/>
      <c r="HI291" s="9"/>
      <c r="HJ291" s="9"/>
      <c r="HK291" s="9"/>
      <c r="HL291" s="9"/>
      <c r="HM291" s="9"/>
      <c r="HN291" s="9"/>
      <c r="HO291" s="9"/>
      <c r="HP291" s="9"/>
      <c r="HQ291" s="9"/>
      <c r="HR291" s="9"/>
      <c r="HS291" s="9"/>
      <c r="HT291" s="9"/>
      <c r="HU291" s="9"/>
      <c r="HV291" s="9"/>
      <c r="HW291" s="9"/>
      <c r="HX291" s="9"/>
      <c r="HY291" s="9"/>
      <c r="HZ291" s="9"/>
      <c r="IA291" s="9"/>
      <c r="IB291" s="9"/>
      <c r="IC291" s="9"/>
      <c r="ID291" s="9"/>
      <c r="IE291" s="9"/>
      <c r="IF291" s="9"/>
      <c r="IG291" s="9"/>
      <c r="IH291" s="9"/>
      <c r="II291" s="9"/>
      <c r="IJ291" s="9"/>
      <c r="IK291" s="9"/>
      <c r="IL291" s="9"/>
      <c r="IM291" s="9"/>
      <c r="IN291" s="9"/>
      <c r="IO291" s="9"/>
      <c r="IP291" s="9"/>
      <c r="IQ291" s="9"/>
      <c r="IR291" s="9"/>
      <c r="IS291" s="9"/>
      <c r="IT291" s="9"/>
      <c r="IU291" s="9"/>
      <c r="IV291" s="9"/>
      <c r="IW291" s="9"/>
      <c r="IX291" s="9"/>
      <c r="IY291" s="9"/>
      <c r="IZ291" s="9"/>
      <c r="JA291" s="9"/>
      <c r="JB291" s="9"/>
      <c r="JC291" s="9"/>
      <c r="JD291" s="9"/>
      <c r="JE291" s="9"/>
      <c r="JF291" s="9"/>
      <c r="JG291" s="9"/>
      <c r="JH291" s="9"/>
      <c r="JI291" s="9"/>
      <c r="JJ291" s="9"/>
      <c r="JK291" s="9"/>
      <c r="JL291" s="9"/>
      <c r="JM291" s="9"/>
      <c r="JN291" s="9"/>
      <c r="JO291" s="9"/>
      <c r="JP291" s="9"/>
      <c r="JQ291" s="9"/>
      <c r="JR291" s="9"/>
      <c r="JS291" s="9"/>
      <c r="JT291" s="9"/>
      <c r="JU291" s="9"/>
      <c r="JV291" s="9"/>
      <c r="JW291" s="9"/>
      <c r="JX291" s="9"/>
      <c r="JY291" s="9"/>
      <c r="JZ291" s="9"/>
      <c r="KA291" s="9"/>
      <c r="KB291" s="9"/>
      <c r="KC291" s="9"/>
      <c r="KD291" s="9"/>
      <c r="KE291" s="9"/>
      <c r="KF291" s="9"/>
      <c r="KG291" s="9"/>
      <c r="KH291" s="9"/>
      <c r="KI291" s="9"/>
      <c r="KJ291" s="9"/>
      <c r="KK291" s="9"/>
      <c r="KL291" s="9"/>
      <c r="KM291" s="9"/>
      <c r="KN291" s="9"/>
      <c r="KO291" s="9"/>
      <c r="KP291" s="9"/>
      <c r="KQ291" s="9"/>
      <c r="KR291" s="9"/>
      <c r="KS291" s="9"/>
      <c r="KT291" s="9"/>
      <c r="KU291" s="9"/>
      <c r="KV291" s="9"/>
      <c r="KW291" s="9"/>
      <c r="KX291" s="9"/>
      <c r="KY291" s="9"/>
      <c r="KZ291" s="9"/>
      <c r="LA291" s="9"/>
      <c r="LB291" s="9"/>
      <c r="LC291" s="9"/>
      <c r="LD291" s="9"/>
      <c r="LE291" s="9"/>
      <c r="LF291" s="9"/>
      <c r="LG291" s="9"/>
      <c r="LH291" s="9"/>
      <c r="LI291" s="9"/>
      <c r="LJ291" s="9"/>
      <c r="LK291" s="9"/>
      <c r="LL291" s="9"/>
      <c r="LM291" s="9"/>
      <c r="LN291" s="9"/>
      <c r="LO291" s="9"/>
      <c r="LP291" s="9"/>
      <c r="LQ291" s="9"/>
      <c r="LR291" s="9"/>
      <c r="LS291" s="9"/>
      <c r="LT291" s="9"/>
      <c r="LU291" s="9"/>
      <c r="LV291" s="9"/>
      <c r="LW291" s="9"/>
      <c r="LX291" s="9"/>
      <c r="LY291" s="9"/>
      <c r="LZ291" s="9"/>
      <c r="MA291" s="9"/>
      <c r="MB291" s="9"/>
      <c r="MC291" s="9"/>
      <c r="MD291" s="9"/>
      <c r="ME291" s="9"/>
      <c r="MF291" s="9"/>
      <c r="MG291" s="9"/>
      <c r="MH291" s="9"/>
      <c r="MI291" s="9"/>
      <c r="MJ291" s="9"/>
      <c r="MK291" s="9"/>
      <c r="ML291" s="9"/>
      <c r="MM291" s="9"/>
      <c r="MN291" s="9"/>
      <c r="MO291" s="9"/>
      <c r="MP291" s="9"/>
      <c r="MQ291" s="9"/>
      <c r="MR291" s="9"/>
      <c r="MS291" s="9"/>
      <c r="MT291" s="9"/>
      <c r="MU291" s="9"/>
      <c r="MV291" s="9"/>
      <c r="MW291" s="9"/>
      <c r="MX291" s="9"/>
      <c r="MY291" s="9"/>
      <c r="MZ291" s="9"/>
      <c r="NA291" s="9"/>
      <c r="NB291" s="9"/>
      <c r="NC291" s="9"/>
      <c r="ND291" s="9"/>
      <c r="NE291" s="9"/>
      <c r="NF291" s="9"/>
      <c r="NG291" s="9"/>
      <c r="NH291" s="9"/>
      <c r="NI291" s="9"/>
      <c r="NJ291" s="9"/>
      <c r="NK291" s="9"/>
      <c r="NL291" s="9"/>
      <c r="NM291" s="9"/>
      <c r="NN291" s="9"/>
      <c r="NO291" s="9"/>
      <c r="NP291" s="9"/>
      <c r="NQ291" s="9"/>
      <c r="NR291" s="9"/>
      <c r="NS291" s="9"/>
      <c r="NT291" s="9"/>
      <c r="NU291" s="9"/>
      <c r="NV291" s="9"/>
      <c r="NW291" s="9"/>
      <c r="NX291" s="9"/>
      <c r="NY291" s="9"/>
      <c r="NZ291" s="9"/>
      <c r="OA291" s="9"/>
      <c r="OB291" s="9"/>
      <c r="OC291" s="9"/>
      <c r="OD291" s="9"/>
      <c r="OE291" s="9"/>
      <c r="OF291" s="9"/>
      <c r="OG291" s="9"/>
      <c r="OH291" s="9"/>
      <c r="OI291" s="9"/>
      <c r="OJ291" s="9"/>
      <c r="OK291" s="9"/>
      <c r="OL291" s="9"/>
      <c r="OM291" s="9"/>
      <c r="ON291" s="9"/>
      <c r="OO291" s="9"/>
      <c r="OP291" s="9"/>
      <c r="OQ291" s="9"/>
      <c r="OR291" s="9"/>
      <c r="OS291" s="9"/>
      <c r="OT291" s="9"/>
      <c r="OU291" s="9"/>
      <c r="OV291" s="9"/>
      <c r="OW291" s="9"/>
      <c r="OX291" s="9"/>
      <c r="OY291" s="9"/>
      <c r="OZ291" s="9"/>
      <c r="PA291" s="9"/>
      <c r="PB291" s="9"/>
      <c r="PC291" s="9"/>
      <c r="PD291" s="9"/>
      <c r="PE291" s="9"/>
      <c r="PF291" s="9"/>
      <c r="PG291" s="9"/>
      <c r="PH291" s="9"/>
      <c r="PI291" s="9"/>
      <c r="PJ291" s="9"/>
      <c r="PK291" s="9"/>
      <c r="PL291" s="9"/>
      <c r="PM291" s="9"/>
      <c r="PN291" s="9"/>
      <c r="PO291" s="9"/>
      <c r="PP291" s="9"/>
      <c r="PQ291" s="9"/>
      <c r="PR291" s="9"/>
      <c r="PS291" s="9"/>
      <c r="PT291" s="9"/>
      <c r="PU291" s="9"/>
      <c r="PV291" s="9"/>
      <c r="PW291" s="9"/>
      <c r="PX291" s="9"/>
      <c r="PY291" s="9"/>
      <c r="PZ291" s="9"/>
      <c r="QA291" s="9"/>
      <c r="QB291" s="9"/>
      <c r="QC291" s="9"/>
      <c r="QD291" s="9"/>
      <c r="QE291" s="9"/>
      <c r="QF291" s="9"/>
      <c r="QG291" s="9"/>
      <c r="QH291" s="9"/>
      <c r="QI291" s="9"/>
      <c r="QJ291" s="9"/>
      <c r="QK291" s="9"/>
      <c r="QL291" s="9"/>
      <c r="QM291" s="9"/>
      <c r="QN291" s="9"/>
      <c r="QO291" s="9"/>
      <c r="QP291" s="9"/>
      <c r="QQ291" s="9"/>
      <c r="QR291" s="9"/>
      <c r="QS291" s="9"/>
      <c r="QT291" s="9"/>
      <c r="QU291" s="9"/>
      <c r="QV291" s="9"/>
      <c r="QW291" s="9"/>
      <c r="QX291" s="9"/>
      <c r="QY291" s="9"/>
      <c r="QZ291" s="9"/>
      <c r="RA291" s="9"/>
      <c r="RB291" s="9"/>
      <c r="RC291" s="9"/>
      <c r="RD291" s="9"/>
      <c r="RE291" s="9"/>
      <c r="RF291" s="9"/>
      <c r="RG291" s="9"/>
      <c r="RH291" s="9"/>
      <c r="RI291" s="9"/>
      <c r="RJ291" s="9"/>
      <c r="RK291" s="9"/>
      <c r="RL291" s="9"/>
      <c r="RM291" s="9"/>
      <c r="RN291" s="9"/>
      <c r="RO291" s="9"/>
      <c r="RP291" s="9"/>
      <c r="RQ291" s="9"/>
      <c r="RR291" s="9"/>
      <c r="RS291" s="9"/>
      <c r="RT291" s="9"/>
      <c r="RU291" s="9"/>
      <c r="RV291" s="9"/>
      <c r="RW291" s="9"/>
      <c r="RX291" s="9"/>
      <c r="RY291" s="9"/>
      <c r="RZ291" s="9"/>
      <c r="SA291" s="9"/>
      <c r="SB291" s="9"/>
      <c r="SC291" s="9"/>
      <c r="SD291" s="9"/>
      <c r="SE291" s="9"/>
      <c r="SF291" s="9"/>
      <c r="SG291" s="9"/>
      <c r="SH291" s="9"/>
      <c r="SI291" s="9"/>
      <c r="SJ291" s="9"/>
      <c r="SK291" s="9"/>
      <c r="SL291" s="9"/>
      <c r="SM291" s="9"/>
      <c r="SN291" s="9"/>
      <c r="SO291" s="9"/>
      <c r="SP291" s="9"/>
      <c r="SQ291" s="9"/>
      <c r="SR291" s="9"/>
      <c r="SS291" s="9"/>
      <c r="ST291" s="9"/>
      <c r="SU291" s="9"/>
      <c r="SV291" s="9"/>
      <c r="SW291" s="9"/>
      <c r="SX291" s="9"/>
      <c r="SY291" s="9"/>
      <c r="SZ291" s="9"/>
      <c r="TA291" s="9"/>
      <c r="TB291" s="9"/>
      <c r="TC291" s="9"/>
      <c r="TD291" s="9"/>
      <c r="TE291" s="9"/>
      <c r="TF291" s="9"/>
      <c r="TG291" s="9"/>
      <c r="TH291" s="9"/>
      <c r="TI291" s="9"/>
      <c r="TJ291" s="9"/>
      <c r="TK291" s="9"/>
      <c r="TL291" s="9"/>
      <c r="TM291" s="9"/>
      <c r="TN291" s="9"/>
      <c r="TO291" s="9"/>
      <c r="ANB291" s="9"/>
      <c r="ANC291" s="9"/>
      <c r="AND291" s="9"/>
      <c r="ANE291" s="9"/>
      <c r="ANF291" s="9"/>
      <c r="ANG291" s="9"/>
      <c r="ANH291" s="9"/>
      <c r="ANI291" s="9"/>
      <c r="ANJ291" s="9"/>
      <c r="ANK291" s="9"/>
      <c r="ANL291" s="9"/>
      <c r="ANM291" s="9"/>
      <c r="ANN291" s="9"/>
      <c r="ANO291" s="9"/>
      <c r="ANP291" s="9"/>
      <c r="ANQ291" s="9"/>
      <c r="ANR291" s="9"/>
      <c r="ANS291" s="9"/>
      <c r="ANT291" s="9"/>
      <c r="ANU291" s="9"/>
      <c r="ANV291" s="9"/>
      <c r="ANW291" s="9"/>
      <c r="ANX291" s="9"/>
      <c r="ANY291" s="9"/>
      <c r="ANZ291" s="9"/>
      <c r="AOA291" s="9"/>
      <c r="AOB291" s="9"/>
      <c r="AOC291" s="9"/>
      <c r="AOD291" s="9"/>
      <c r="AOE291" s="9"/>
      <c r="AOF291" s="9"/>
      <c r="AOG291" s="9"/>
      <c r="AOH291" s="9"/>
      <c r="AOI291" s="9"/>
      <c r="AOJ291" s="9"/>
      <c r="AOK291" s="9"/>
      <c r="AOL291" s="9"/>
      <c r="AOM291" s="9"/>
      <c r="AON291" s="9"/>
      <c r="AOO291" s="9"/>
      <c r="AOP291" s="9"/>
      <c r="AOQ291" s="9"/>
      <c r="AOR291" s="9"/>
      <c r="AOS291" s="9"/>
      <c r="AOT291" s="9"/>
      <c r="AOU291" s="9"/>
      <c r="AOV291" s="9"/>
      <c r="AOW291" s="9"/>
      <c r="AOX291" s="9"/>
      <c r="AOY291" s="9"/>
      <c r="AOZ291" s="9"/>
      <c r="APA291" s="9"/>
      <c r="APB291" s="9"/>
      <c r="APC291" s="9"/>
      <c r="APD291" s="9"/>
      <c r="APE291" s="9"/>
      <c r="APF291" s="9"/>
      <c r="APG291" s="9"/>
      <c r="APH291" s="9"/>
      <c r="API291" s="9"/>
      <c r="APJ291" s="9"/>
      <c r="APK291" s="9"/>
      <c r="APL291" s="9"/>
      <c r="APM291" s="9"/>
      <c r="APN291" s="9"/>
      <c r="APO291" s="9"/>
      <c r="APP291" s="9"/>
      <c r="APQ291" s="9"/>
      <c r="APR291" s="9"/>
      <c r="APS291" s="9"/>
      <c r="APT291" s="9"/>
      <c r="APU291" s="9"/>
      <c r="APV291" s="9"/>
      <c r="APW291" s="9"/>
      <c r="APX291" s="9"/>
      <c r="APY291" s="9"/>
      <c r="APZ291" s="9"/>
      <c r="AQA291" s="9"/>
      <c r="AQB291" s="9"/>
      <c r="AQC291" s="9"/>
      <c r="AQD291" s="9"/>
      <c r="AQE291" s="9"/>
      <c r="AQF291" s="9"/>
      <c r="AQG291" s="9"/>
      <c r="AQH291" s="9"/>
      <c r="AQI291" s="9"/>
      <c r="AQJ291" s="9"/>
      <c r="AQK291" s="9"/>
      <c r="AQL291" s="9"/>
      <c r="AQM291" s="9"/>
      <c r="AQN291" s="9"/>
      <c r="AQO291" s="9"/>
      <c r="AQP291" s="9"/>
      <c r="AQQ291" s="9"/>
      <c r="AQR291" s="9"/>
      <c r="AQS291" s="9"/>
      <c r="AQT291" s="9"/>
      <c r="AQU291" s="9"/>
      <c r="AQV291" s="9"/>
      <c r="AQW291" s="9"/>
      <c r="AQX291" s="9"/>
      <c r="AQY291" s="9"/>
      <c r="AQZ291" s="9"/>
      <c r="ARA291" s="9"/>
      <c r="ARB291" s="9"/>
      <c r="ARC291" s="9"/>
      <c r="ARD291" s="9"/>
      <c r="ARE291" s="9"/>
      <c r="ARF291" s="9"/>
      <c r="ARG291" s="9"/>
      <c r="ARH291" s="9"/>
      <c r="ARI291" s="9"/>
      <c r="ARJ291" s="9"/>
      <c r="ARK291" s="9"/>
      <c r="ARL291" s="9"/>
      <c r="ARM291" s="9"/>
      <c r="ARN291" s="9"/>
      <c r="ARO291" s="9"/>
      <c r="ARP291" s="9"/>
      <c r="ARQ291" s="9"/>
      <c r="ARR291" s="9"/>
      <c r="ARS291" s="9"/>
      <c r="ART291" s="9"/>
      <c r="ARU291" s="9"/>
      <c r="ARV291" s="9"/>
      <c r="ARW291" s="9"/>
      <c r="ARX291" s="9"/>
      <c r="ARY291" s="9"/>
      <c r="ARZ291" s="9"/>
      <c r="ASA291" s="9"/>
      <c r="ASB291" s="9"/>
      <c r="ASC291" s="9"/>
      <c r="ASD291" s="9"/>
      <c r="ASE291" s="9"/>
      <c r="ASF291" s="9"/>
      <c r="ASG291" s="9"/>
      <c r="ASH291" s="9"/>
      <c r="ASI291" s="9"/>
      <c r="ASJ291" s="9"/>
      <c r="ASK291" s="9"/>
      <c r="ASL291" s="9"/>
      <c r="ASM291" s="9"/>
      <c r="ASN291" s="9"/>
      <c r="ASO291" s="9"/>
      <c r="ASP291" s="9"/>
      <c r="ASQ291" s="9"/>
      <c r="ASR291" s="9"/>
      <c r="ASS291" s="9"/>
      <c r="AST291" s="9"/>
      <c r="ASU291" s="9"/>
      <c r="ASV291" s="9"/>
      <c r="ASW291" s="9"/>
      <c r="ASX291" s="9"/>
      <c r="ASY291" s="9"/>
      <c r="ASZ291" s="9"/>
      <c r="ATA291" s="9"/>
      <c r="ATB291" s="9"/>
      <c r="ATC291" s="9"/>
      <c r="ATD291" s="9"/>
      <c r="ATE291" s="9"/>
      <c r="ATF291" s="9"/>
      <c r="ATG291" s="9"/>
      <c r="ATH291" s="9"/>
      <c r="ATI291" s="9"/>
      <c r="ATJ291" s="9"/>
      <c r="ATK291" s="9"/>
      <c r="ATL291" s="9"/>
      <c r="ATM291" s="9"/>
      <c r="ATN291" s="9"/>
      <c r="ATO291" s="9"/>
      <c r="ATP291" s="9"/>
      <c r="ATQ291" s="9"/>
      <c r="ATR291" s="9"/>
      <c r="ATS291" s="9"/>
      <c r="ATT291" s="9"/>
      <c r="ATU291" s="9"/>
      <c r="ATV291" s="9"/>
      <c r="ATW291" s="9"/>
      <c r="ATX291" s="9"/>
      <c r="ATY291" s="9" t="s">
        <v>5691</v>
      </c>
      <c r="ATZ291" s="9" t="s">
        <v>5691</v>
      </c>
      <c r="AUA291" s="9" t="s">
        <v>14288</v>
      </c>
      <c r="AUB291" s="9"/>
      <c r="AUC291" s="9"/>
      <c r="AUD291" s="9"/>
      <c r="AUE291" s="9"/>
      <c r="AUF291" s="9"/>
      <c r="AUG291" s="9"/>
      <c r="AUH291" s="9"/>
      <c r="AUI291" s="9"/>
      <c r="AUJ291" s="9"/>
      <c r="AUK291" s="9"/>
      <c r="AUL291" s="9"/>
      <c r="AUM291" s="9"/>
      <c r="AUN291" s="9"/>
      <c r="AUO291" s="9"/>
      <c r="AUP291" s="9"/>
      <c r="AUQ291" s="9"/>
      <c r="AUR291" s="9"/>
      <c r="AUS291" s="9"/>
      <c r="AUT291" s="9"/>
      <c r="AUU291" s="9"/>
      <c r="AUV291" s="9"/>
      <c r="AUW291" s="9"/>
      <c r="AUX291" s="9"/>
      <c r="AUY291" s="9"/>
      <c r="AUZ291" s="9"/>
      <c r="AVA291" s="9"/>
      <c r="AVB291" s="9"/>
      <c r="AVC291" s="9"/>
      <c r="AVD291" s="9"/>
      <c r="AVE291" s="9"/>
      <c r="AVF291" s="9"/>
      <c r="AVG291" s="9"/>
      <c r="AVH291" s="9"/>
      <c r="AVI291" s="9"/>
      <c r="AVJ291" s="9"/>
      <c r="AVK291" s="9" t="s">
        <v>14289</v>
      </c>
      <c r="AVL291" s="9"/>
      <c r="AVM291" s="9"/>
      <c r="AVN291" s="9"/>
      <c r="AVO291" s="9"/>
      <c r="AVP291" s="9"/>
      <c r="AVQ291" s="9"/>
      <c r="AVR291" s="9"/>
      <c r="AVS291" s="9"/>
      <c r="AVT291" s="9"/>
      <c r="AVU291" s="9"/>
      <c r="AVV291" s="9"/>
      <c r="AVW291" s="9"/>
      <c r="AVX291" s="9"/>
      <c r="AVY291" s="9"/>
      <c r="AVZ291" s="9"/>
      <c r="AWA291" s="9"/>
      <c r="AWB291" s="9"/>
      <c r="AWC291" s="9"/>
      <c r="AWD291" s="9"/>
      <c r="AWE291" s="9"/>
      <c r="AWF291" s="9"/>
      <c r="AWG291" s="9"/>
      <c r="AWH291" s="9"/>
      <c r="AWI291" s="9"/>
      <c r="AWJ291" s="9"/>
      <c r="AWK291" s="9"/>
      <c r="AWL291" s="9"/>
      <c r="AWM291" s="9"/>
      <c r="AWN291" s="9"/>
      <c r="AWO291" s="9"/>
      <c r="AWP291" s="9"/>
      <c r="AWQ291" s="9"/>
      <c r="AWR291" s="9"/>
      <c r="AWS291" s="9"/>
      <c r="AWT291" s="9"/>
      <c r="AWU291" s="9"/>
      <c r="AWV291" s="9"/>
      <c r="AWW291" s="9"/>
      <c r="AWX291" s="9"/>
      <c r="AWY291" s="9"/>
      <c r="AWZ291" s="9"/>
      <c r="AXA291" s="9"/>
      <c r="AXB291" s="9" t="s">
        <v>5707</v>
      </c>
      <c r="AXC291" s="9"/>
      <c r="AXD291" s="9"/>
      <c r="AXE291" s="9"/>
      <c r="AXF291" s="9"/>
      <c r="AXG291" s="9"/>
      <c r="AXH291" s="9"/>
      <c r="AXI291" s="9"/>
      <c r="AXJ291" s="9"/>
      <c r="AXK291" s="9">
        <v>701.0</v>
      </c>
      <c r="AXL291" s="9" t="s">
        <v>3723</v>
      </c>
      <c r="AXM291" s="9">
        <v>526.0</v>
      </c>
      <c r="AXN291" s="9"/>
      <c r="AXO291" s="9"/>
      <c r="AXP291" s="9"/>
      <c r="AXQ291" s="9"/>
      <c r="AXR291" s="9"/>
      <c r="AXS291" s="9"/>
      <c r="AXT291" s="9"/>
      <c r="AXU291" s="9"/>
      <c r="AXV291" s="9"/>
      <c r="AXW291" s="9"/>
      <c r="AXX291" s="9"/>
      <c r="AXY291" s="9"/>
      <c r="AXZ291" s="9"/>
      <c r="AYA291" s="9"/>
      <c r="AYB291" s="9"/>
      <c r="AYC291" s="9"/>
      <c r="AYD291" s="9" t="s">
        <v>3723</v>
      </c>
      <c r="AYE291" s="9"/>
      <c r="AYF291" s="9"/>
      <c r="AYG291" s="9"/>
      <c r="AYH291" s="9" t="s">
        <v>14290</v>
      </c>
      <c r="AYI291" s="9"/>
      <c r="AYJ291" s="9"/>
      <c r="AYK291" s="9"/>
      <c r="AYL291" s="9"/>
      <c r="AYM291" s="9"/>
      <c r="AYN291" s="9"/>
      <c r="AYO291" s="9"/>
      <c r="AYP291" s="9"/>
      <c r="AYQ291" s="9"/>
      <c r="AYR291" s="9"/>
      <c r="AYS291" s="9"/>
      <c r="AYT291" s="9"/>
      <c r="AYU291" s="9"/>
      <c r="AYV291" s="9"/>
      <c r="AYW291" s="9"/>
      <c r="AYX291" s="9"/>
      <c r="AYY291" s="9"/>
      <c r="AYZ291" s="9"/>
      <c r="AZA291" s="9"/>
      <c r="AZB291" s="9"/>
      <c r="AZC291" s="9"/>
      <c r="AZD291" s="9"/>
      <c r="AZE291" s="9"/>
      <c r="AZF291" s="9"/>
      <c r="AZG291" s="9"/>
      <c r="AZH291" s="9"/>
      <c r="AZI291" s="9"/>
      <c r="AZJ291" s="9"/>
      <c r="AZK291" s="9"/>
      <c r="AZL291" s="9"/>
      <c r="AZM291" s="9"/>
      <c r="AZN291" s="9"/>
      <c r="AZO291" s="9"/>
      <c r="AZP291" s="9"/>
      <c r="AZQ291" s="9"/>
      <c r="AZR291" s="9"/>
      <c r="AZS291" s="9"/>
      <c r="AZT291" s="9"/>
      <c r="AZU291" s="9"/>
      <c r="AZV291" s="9"/>
      <c r="AZW291" s="9"/>
      <c r="AZX291" s="9"/>
      <c r="AZY291" s="9"/>
      <c r="AZZ291" s="9"/>
      <c r="BAA291" s="9"/>
      <c r="BAB291" s="9"/>
      <c r="BAC291" s="9"/>
      <c r="BAD291" s="9"/>
      <c r="BAE291" s="9"/>
      <c r="BAF291" s="9"/>
      <c r="BAG291" s="9"/>
      <c r="BAH291" s="9"/>
      <c r="BAI291" s="9"/>
      <c r="BAJ291" s="9"/>
      <c r="BAK291" s="9"/>
      <c r="BAL291" s="9"/>
      <c r="BAM291" s="9"/>
      <c r="BAN291" s="9"/>
      <c r="BAO291" s="9"/>
      <c r="BAP291" s="9"/>
      <c r="BAQ291" s="9"/>
      <c r="BAR291" s="9"/>
      <c r="BAS291" s="9"/>
      <c r="BAT291" s="9"/>
      <c r="BAU291" s="9"/>
      <c r="BAV291" s="9"/>
      <c r="BAW291" s="9"/>
      <c r="BAX291" s="9"/>
      <c r="BAY291" s="9"/>
      <c r="BAZ291" s="9"/>
      <c r="BBA291" s="9"/>
      <c r="BBB291" s="9"/>
      <c r="BBC291" s="9"/>
      <c r="BBD291" s="9"/>
      <c r="BBE291" s="9"/>
      <c r="BBF291" s="9"/>
      <c r="BBG291" s="9"/>
      <c r="BBH291" s="9"/>
      <c r="BBI291" s="9"/>
      <c r="BBJ291" s="9"/>
      <c r="BBK291" s="9"/>
      <c r="BBL291" s="9"/>
      <c r="BBM291" s="9"/>
      <c r="BBN291" s="9"/>
      <c r="BBO291" s="9"/>
      <c r="BBP291" s="9"/>
      <c r="BBQ291" s="9"/>
      <c r="BBR291" s="9"/>
      <c r="BBS291" s="9"/>
      <c r="BBT291" s="9"/>
      <c r="BBU291" s="9"/>
      <c r="BBV291" s="9"/>
      <c r="BBW291" s="9"/>
      <c r="BBX291" s="9"/>
      <c r="BBY291" s="9"/>
      <c r="BBZ291" s="9"/>
      <c r="BCA291" s="9"/>
      <c r="BCB291" s="9"/>
      <c r="BCC291" s="9"/>
      <c r="BCD291" s="9"/>
      <c r="BCE291" s="9"/>
      <c r="BCF291" s="9"/>
      <c r="BCG291" s="9"/>
      <c r="BCH291" s="9"/>
      <c r="BCI291" s="9"/>
      <c r="BCJ291" s="9"/>
      <c r="BCK291" s="9"/>
      <c r="BCL291" s="9"/>
      <c r="BCM291" s="9"/>
      <c r="BCN291" s="9"/>
      <c r="BCO291" s="9"/>
      <c r="BCP291" s="9"/>
      <c r="BCQ291" s="9"/>
      <c r="BCR291" s="9"/>
      <c r="BCS291" s="9"/>
      <c r="BCT291" s="9"/>
      <c r="BCU291" s="9"/>
      <c r="BCV291" s="9"/>
      <c r="BCW291" s="9"/>
      <c r="BCX291" s="9"/>
      <c r="BCY291" s="9"/>
      <c r="BCZ291" s="9"/>
      <c r="BDA291" s="9"/>
      <c r="BDB291" s="9"/>
      <c r="BDC291" s="9"/>
      <c r="BDD291" s="9"/>
      <c r="BDE291" s="9"/>
      <c r="BDF291" s="9"/>
      <c r="BDG291" s="9"/>
      <c r="BDH291" s="9"/>
      <c r="BDI291" s="9"/>
      <c r="BDJ291" s="9"/>
      <c r="BDK291" s="9"/>
      <c r="BDL291" s="9"/>
      <c r="BDM291" s="9"/>
      <c r="BDN291" s="9"/>
      <c r="BDO291" s="9"/>
      <c r="BDP291" s="9"/>
      <c r="BDQ291" s="9"/>
      <c r="BDR291" s="9"/>
      <c r="BDS291" s="9"/>
      <c r="BDT291" s="9"/>
      <c r="BDU291" s="9"/>
      <c r="BDV291" s="9"/>
      <c r="BDW291" s="9"/>
      <c r="BDX291" s="9"/>
      <c r="BDY291" s="9"/>
      <c r="BDZ291" s="9"/>
      <c r="BEA291" s="9"/>
      <c r="BEB291" s="9"/>
      <c r="BEC291" s="9"/>
      <c r="BED291" s="9"/>
      <c r="BEE291" s="9"/>
      <c r="BEF291" s="9"/>
      <c r="BEG291" s="9"/>
      <c r="BEH291" s="9"/>
      <c r="BEI291" s="9"/>
      <c r="BEJ291" s="9"/>
      <c r="BEK291" s="9"/>
      <c r="BEL291" s="9"/>
      <c r="BEM291" s="9"/>
      <c r="BEN291" s="9"/>
      <c r="BEO291" s="9"/>
      <c r="BEP291" s="9"/>
      <c r="BEQ291" s="9"/>
      <c r="BER291" s="9"/>
      <c r="BES291" s="9"/>
      <c r="BET291" s="9"/>
      <c r="BEU291" s="9"/>
      <c r="BEV291" s="9"/>
      <c r="BEW291" s="9"/>
      <c r="BEX291" s="9"/>
      <c r="BEY291" s="9"/>
      <c r="BEZ291" s="9"/>
      <c r="BFA291" s="9"/>
      <c r="BFB291" s="9"/>
      <c r="BFC291" s="9"/>
      <c r="BFD291" s="9"/>
      <c r="BFE291" s="9"/>
      <c r="BFF291" s="9"/>
      <c r="BFG291" s="9"/>
      <c r="BFH291" s="9"/>
      <c r="BFI291" s="9"/>
      <c r="BFJ291" s="9"/>
      <c r="BFK291" s="9"/>
      <c r="BFL291" s="9"/>
      <c r="BFM291" s="9"/>
      <c r="BFN291" s="9"/>
      <c r="BFO291" s="9"/>
      <c r="BFP291" s="9"/>
      <c r="BFQ291" s="9"/>
      <c r="BFR291" s="9"/>
      <c r="BFS291" s="9"/>
      <c r="BFT291" s="9"/>
      <c r="BFU291" s="9"/>
      <c r="BFV291" s="9"/>
      <c r="BFW291" s="9"/>
      <c r="BFX291" s="9"/>
      <c r="BFY291" s="9"/>
      <c r="BFZ291" s="9"/>
      <c r="BGA291" s="9"/>
      <c r="BGB291" s="9"/>
      <c r="BGC291" s="9"/>
      <c r="BGD291" s="9"/>
      <c r="BGE291" s="9"/>
      <c r="BGF291" s="9"/>
      <c r="BGG291" s="9"/>
      <c r="BGH291" s="9"/>
      <c r="BGI291" s="9"/>
      <c r="BGJ291" s="9"/>
      <c r="BGK291" s="9"/>
      <c r="BGL291" s="9"/>
      <c r="BGM291" s="9"/>
      <c r="BGN291" s="9"/>
      <c r="BGO291" s="9"/>
      <c r="BGP291" s="9"/>
      <c r="BGQ291" s="9"/>
      <c r="BGR291" s="9"/>
      <c r="BGS291" s="9"/>
      <c r="BGT291" s="9"/>
      <c r="BGU291" s="9"/>
      <c r="BGV291" s="9"/>
      <c r="BGW291" s="9"/>
      <c r="BGX291" s="9"/>
      <c r="BGY291" s="9"/>
      <c r="BGZ291" s="9"/>
      <c r="BHA291" s="9"/>
      <c r="BHB291" s="9"/>
      <c r="BHC291" s="9"/>
      <c r="BHD291" s="9"/>
      <c r="BHE291" s="9"/>
      <c r="BHF291" s="9"/>
      <c r="BHG291" s="9"/>
      <c r="BHH291" s="9"/>
      <c r="BHI291" s="9"/>
      <c r="BHJ291" s="9"/>
      <c r="BHK291" s="9"/>
      <c r="BHL291" s="9"/>
      <c r="BHM291" s="9"/>
      <c r="BHN291" s="9"/>
      <c r="BHO291" s="9"/>
      <c r="BHP291" s="9"/>
      <c r="BHQ291" s="9"/>
      <c r="BHR291" s="9"/>
      <c r="BHS291" s="9"/>
      <c r="BHT291" s="9"/>
      <c r="BHU291" s="9"/>
      <c r="BHV291" s="9"/>
      <c r="BHW291" s="9"/>
      <c r="BHX291" s="9"/>
      <c r="BHY291" s="9"/>
      <c r="BHZ291" s="9"/>
      <c r="BIA291" s="9"/>
      <c r="BIB291" s="9"/>
      <c r="BIC291" s="9"/>
      <c r="BID291" s="9"/>
      <c r="BIE291" s="9"/>
      <c r="BIF291" s="9"/>
      <c r="BIG291" s="9"/>
      <c r="BIH291" s="9"/>
      <c r="BII291" s="9"/>
      <c r="BIJ291" s="9"/>
      <c r="BIK291" s="9"/>
      <c r="BIL291" s="9"/>
      <c r="BIM291" s="9"/>
      <c r="BIN291" s="9"/>
      <c r="BIO291" s="9"/>
      <c r="BIP291" s="9"/>
      <c r="BIQ291" s="9"/>
      <c r="BIR291" s="9"/>
      <c r="BIS291" s="9"/>
      <c r="BIT291" s="9"/>
      <c r="BIU291" s="9"/>
      <c r="BIV291" s="9"/>
      <c r="BIW291" s="9"/>
      <c r="BIX291" s="9"/>
      <c r="BIY291" s="9"/>
      <c r="BIZ291" s="9"/>
      <c r="BJA291" s="9"/>
      <c r="BJB291" s="9"/>
      <c r="BJC291" s="9"/>
      <c r="BJD291" s="9"/>
      <c r="BJE291" s="9"/>
      <c r="BJF291" s="9"/>
      <c r="BJG291" s="9"/>
      <c r="BJH291" s="9"/>
      <c r="BJI291" s="9"/>
      <c r="BJJ291" s="9"/>
      <c r="BJK291" s="9"/>
      <c r="BJL291" s="9"/>
      <c r="BJM291" s="9"/>
      <c r="BJN291" s="9"/>
      <c r="BJO291" s="9"/>
      <c r="BJP291" s="9"/>
      <c r="BJQ291" s="9"/>
      <c r="BJR291" s="9"/>
      <c r="BJS291" s="9"/>
      <c r="BJT291" s="9"/>
      <c r="BJU291" s="9"/>
      <c r="BJV291" s="9"/>
      <c r="BJW291" s="9"/>
      <c r="BJX291" s="9"/>
      <c r="BJY291" s="9"/>
      <c r="BJZ291" s="9"/>
      <c r="BKA291" s="9"/>
      <c r="BKB291" s="9"/>
      <c r="BKC291" s="9"/>
      <c r="BKD291" s="9"/>
      <c r="BKE291" s="9"/>
      <c r="BKF291" s="9"/>
      <c r="BKG291" s="9"/>
      <c r="BKH291" s="9"/>
      <c r="BKI291" s="9"/>
      <c r="BKJ291" s="9"/>
      <c r="BKK291" s="9"/>
      <c r="BKL291" s="9"/>
      <c r="BKM291" s="9"/>
      <c r="BKN291" s="9"/>
      <c r="BKO291" s="9"/>
      <c r="BKP291" s="9"/>
      <c r="BKQ291" s="9"/>
      <c r="BKR291" s="9"/>
      <c r="BKS291" s="9"/>
      <c r="BKT291" s="9"/>
      <c r="BKU291" s="9"/>
      <c r="BKV291" s="9"/>
      <c r="BKW291" s="9"/>
      <c r="BKX291" s="9"/>
      <c r="BKY291" s="9"/>
      <c r="BKZ291" s="9"/>
      <c r="BLA291" s="9"/>
      <c r="BLB291" s="9"/>
      <c r="BLC291" s="9"/>
      <c r="BLD291" s="9"/>
      <c r="BLE291" s="9"/>
      <c r="BLF291" s="9"/>
      <c r="BLG291" s="9"/>
      <c r="BLH291" s="9"/>
      <c r="BLI291" s="9"/>
      <c r="BLJ291" s="9"/>
      <c r="BLK291" s="9"/>
      <c r="BLL291" s="9"/>
      <c r="BLM291" s="9"/>
      <c r="BLN291" s="9"/>
      <c r="BLO291" s="9"/>
      <c r="BLP291" s="9"/>
      <c r="BLQ291" s="9"/>
      <c r="BLR291" s="9"/>
      <c r="BLS291" s="9"/>
      <c r="BLT291" s="9"/>
      <c r="BLU291" s="9"/>
      <c r="BLV291" s="9"/>
      <c r="BLW291" s="9"/>
      <c r="BLX291" s="9"/>
      <c r="BLY291" s="9"/>
      <c r="BLZ291" s="9"/>
      <c r="BMA291" s="9"/>
      <c r="BMB291" s="9"/>
      <c r="BMC291" s="9"/>
      <c r="BMD291" s="9"/>
      <c r="BME291" s="9"/>
      <c r="BMF291" s="9"/>
      <c r="BMG291" s="9"/>
      <c r="BMH291" s="9"/>
      <c r="BMI291" s="9"/>
      <c r="BMJ291" s="9"/>
      <c r="BMK291" s="9"/>
      <c r="BML291" s="9"/>
      <c r="BMM291" s="9"/>
      <c r="BMN291" s="9"/>
      <c r="BMO291" s="9"/>
      <c r="BMP291" s="9"/>
      <c r="BMQ291" s="9"/>
      <c r="BMR291" s="9"/>
      <c r="BMS291" s="9"/>
      <c r="BMT291" s="9"/>
      <c r="BMU291" s="9"/>
      <c r="BMV291" s="9"/>
      <c r="BMW291" s="9"/>
      <c r="BMX291" s="9"/>
      <c r="BMY291" s="9"/>
      <c r="BMZ291" s="9"/>
      <c r="BNA291" s="9"/>
      <c r="BNB291" s="9"/>
      <c r="BNC291" s="9"/>
      <c r="BND291" s="9"/>
      <c r="BNE291" s="9"/>
      <c r="BNF291" s="9"/>
      <c r="BNG291" s="9"/>
      <c r="BNH291" s="9"/>
      <c r="BNI291" s="9"/>
      <c r="BNJ291" s="9"/>
      <c r="BNK291" s="9"/>
      <c r="BNL291" s="9"/>
      <c r="BNM291" s="9"/>
      <c r="BNN291" s="9"/>
      <c r="BNO291" s="9"/>
      <c r="BNP291" s="9"/>
      <c r="BNQ291" s="9"/>
      <c r="BNR291" s="9"/>
      <c r="BNS291" s="9"/>
      <c r="BNT291" s="9"/>
      <c r="BNU291" s="9"/>
      <c r="BNV291" s="9"/>
      <c r="BNW291" s="9"/>
      <c r="BNX291" s="9"/>
      <c r="BNY291" s="9"/>
      <c r="BNZ291" s="9"/>
      <c r="BOA291" s="9"/>
      <c r="BOB291" s="9"/>
      <c r="BOC291" s="9"/>
      <c r="BOD291" s="9"/>
      <c r="BOE291" s="9"/>
      <c r="BOF291" s="9"/>
      <c r="BOG291" s="9"/>
      <c r="BOH291" s="9"/>
      <c r="BOI291" s="9"/>
      <c r="BOJ291" s="9"/>
      <c r="BOK291" s="9"/>
      <c r="BOL291" s="9"/>
      <c r="BOM291" s="9"/>
      <c r="BON291" s="9"/>
      <c r="BOO291" s="9"/>
      <c r="BOP291" s="9"/>
      <c r="BOQ291" s="9"/>
      <c r="BOR291" s="9"/>
      <c r="BOS291" s="9"/>
      <c r="BOT291" s="9"/>
      <c r="BOU291" s="9"/>
      <c r="BOV291" s="9"/>
      <c r="BOW291" s="9"/>
      <c r="BOX291" s="9"/>
      <c r="BOY291" s="9"/>
      <c r="BOZ291" s="9"/>
      <c r="BPA291" s="9"/>
      <c r="BPB291" s="9"/>
      <c r="BPC291" s="9"/>
      <c r="BPD291" s="9"/>
      <c r="BPE291" s="9"/>
      <c r="BPF291" s="9"/>
      <c r="BPG291" s="9"/>
      <c r="BPH291" s="9"/>
      <c r="BPI291" s="9"/>
      <c r="BPJ291" s="9"/>
      <c r="BPK291" s="9"/>
      <c r="BPL291" s="9"/>
      <c r="BPM291" s="9"/>
      <c r="BPN291" s="9"/>
      <c r="BPO291" s="9"/>
      <c r="BPP291" s="9"/>
      <c r="BPQ291" s="9"/>
      <c r="BPR291" s="9"/>
      <c r="BPS291" s="9"/>
      <c r="BPT291" s="9"/>
      <c r="BPU291" s="9"/>
      <c r="BPV291" s="9"/>
      <c r="BPW291" s="9"/>
      <c r="BPX291" s="9"/>
      <c r="BPY291" s="9"/>
      <c r="BPZ291" s="9"/>
      <c r="BQA291" s="9"/>
      <c r="BQB291" s="9"/>
      <c r="BQC291" s="9"/>
      <c r="BQD291" s="9"/>
      <c r="BQE291" s="9"/>
      <c r="BQF291" s="9"/>
      <c r="BQG291" s="9"/>
      <c r="BQH291" s="9"/>
      <c r="BQI291" s="9"/>
      <c r="BQJ291" s="9"/>
      <c r="BQK291" s="9"/>
      <c r="BQL291" s="9"/>
      <c r="BQM291" s="9"/>
      <c r="BQN291" s="9"/>
      <c r="BQO291" s="9"/>
      <c r="BQP291" s="9"/>
      <c r="BQQ291" s="9"/>
      <c r="BQR291" s="9"/>
      <c r="BQS291" s="9"/>
      <c r="BQT291" s="9"/>
      <c r="BQU291" s="9"/>
      <c r="BQV291" s="9"/>
      <c r="BQW291" s="9"/>
      <c r="BQX291" s="9"/>
      <c r="BQY291" s="9"/>
      <c r="BQZ291" s="9"/>
      <c r="BRA291" s="9"/>
      <c r="BRB291" s="9"/>
      <c r="BRC291" s="9"/>
      <c r="BRD291" s="9"/>
      <c r="BRE291" s="9"/>
      <c r="BRF291" s="9"/>
      <c r="BRG291" s="9"/>
      <c r="BRH291" s="9"/>
      <c r="BRI291" s="9"/>
      <c r="BRJ291" s="9"/>
      <c r="BRK291" s="9"/>
      <c r="BRL291" s="9"/>
      <c r="BRM291" s="9"/>
      <c r="BRN291" s="9"/>
      <c r="BRO291" s="9"/>
      <c r="BRP291" s="9"/>
      <c r="BRQ291" s="9"/>
      <c r="BRR291" s="9"/>
      <c r="BRS291" s="9"/>
      <c r="BRT291" s="9"/>
      <c r="BRU291" s="9"/>
      <c r="BRV291" s="9"/>
      <c r="BRW291" s="9"/>
      <c r="BRX291" s="9"/>
      <c r="BRY291" s="9"/>
      <c r="BRZ291" s="9"/>
      <c r="BSA291" s="9"/>
      <c r="BSB291" s="9"/>
      <c r="BSC291" s="9"/>
      <c r="BSD291" s="9"/>
      <c r="BSE291" s="9"/>
      <c r="BSF291" s="9"/>
      <c r="BSG291" s="9"/>
      <c r="BSH291" s="9"/>
      <c r="BSI291" s="9"/>
      <c r="BSJ291" s="9"/>
      <c r="BSK291" s="9"/>
      <c r="BSL291" s="9"/>
      <c r="BSM291" s="9"/>
      <c r="BSN291" s="9"/>
      <c r="BSO291" s="9"/>
      <c r="BSP291" s="9"/>
      <c r="BSQ291" s="9"/>
      <c r="BSR291" s="9"/>
      <c r="BSS291" s="9"/>
      <c r="BST291" s="9"/>
      <c r="BSU291" s="9"/>
      <c r="BSV291" s="9"/>
      <c r="BSW291" s="9"/>
      <c r="BSX291" s="9"/>
      <c r="BSY291" s="9"/>
      <c r="BSZ291" s="9"/>
      <c r="BTA291" s="9"/>
      <c r="BTB291" s="9"/>
      <c r="BTC291" s="9"/>
      <c r="BTD291" s="9"/>
      <c r="BTE291" s="9"/>
      <c r="BTF291" s="9"/>
      <c r="BTG291" s="9"/>
      <c r="BTH291" s="9"/>
      <c r="BTI291" s="9"/>
      <c r="BTJ291" s="9"/>
      <c r="BTK291" s="9"/>
      <c r="BTL291" s="9"/>
      <c r="BTM291" s="9"/>
      <c r="BTN291" s="9"/>
      <c r="BTO291" s="9"/>
      <c r="BTP291" s="9"/>
      <c r="BTQ291" s="9"/>
      <c r="BTR291" s="9"/>
      <c r="BTS291" s="9"/>
      <c r="BTT291" s="9"/>
      <c r="BTU291" s="9"/>
      <c r="BTV291" s="9"/>
      <c r="BTW291" s="9"/>
      <c r="BTX291" s="9"/>
      <c r="BTY291" s="9"/>
      <c r="BTZ291" s="9"/>
      <c r="BUA291" s="9"/>
      <c r="BUB291" s="9"/>
      <c r="BUC291" s="9"/>
      <c r="BUD291" s="9"/>
      <c r="BUE291" s="9"/>
      <c r="BUF291" s="9"/>
      <c r="BUG291" s="9"/>
      <c r="BUH291" s="9"/>
      <c r="BUI291" s="9"/>
      <c r="BUJ291" s="9"/>
      <c r="BUK291" s="9"/>
      <c r="BUL291" s="9"/>
      <c r="BUM291" s="9"/>
      <c r="BUN291" s="9"/>
      <c r="BUO291" s="9"/>
      <c r="BUP291" s="9"/>
      <c r="BUQ291" s="9"/>
      <c r="BUR291" s="9"/>
      <c r="BUS291" s="9"/>
      <c r="BUT291" s="9"/>
      <c r="BUU291" s="9"/>
      <c r="BUV291" s="9"/>
      <c r="BUW291" s="9"/>
      <c r="BUX291" s="9"/>
      <c r="BUY291" s="9"/>
      <c r="BUZ291" s="9"/>
      <c r="BVA291" s="9"/>
      <c r="BVB291" s="9"/>
      <c r="BVC291" s="9"/>
      <c r="BVD291" s="9"/>
      <c r="BVE291" s="9"/>
      <c r="BVF291" s="9"/>
      <c r="BVG291" s="9"/>
      <c r="BVH291" s="9"/>
      <c r="BVI291" s="9"/>
      <c r="BVJ291" s="9"/>
      <c r="BVK291" s="9"/>
      <c r="BVL291" s="9"/>
      <c r="BVM291" s="9"/>
      <c r="BVN291" s="9"/>
      <c r="BVO291" s="9"/>
      <c r="BVP291" s="9"/>
      <c r="BVQ291" s="9"/>
      <c r="BVR291" s="9"/>
      <c r="BVS291" s="9"/>
      <c r="BVT291" s="9"/>
      <c r="BVU291" s="9"/>
      <c r="BVV291" s="9"/>
      <c r="BVW291" s="9"/>
      <c r="BVX291" s="9"/>
      <c r="BVY291" s="9"/>
      <c r="BVZ291" s="9"/>
      <c r="BWA291" s="9"/>
      <c r="BWB291" s="9"/>
      <c r="BWC291" s="9"/>
      <c r="BWD291" s="9"/>
      <c r="BWE291" s="9"/>
      <c r="BWF291" s="9"/>
      <c r="BWG291" s="9"/>
      <c r="BWH291" s="9"/>
      <c r="BWI291" s="9"/>
      <c r="BWJ291" s="9"/>
      <c r="BWK291" s="9"/>
      <c r="BWL291" s="9"/>
      <c r="BWM291" s="9"/>
      <c r="BWN291" s="9"/>
      <c r="BWO291" s="9"/>
      <c r="BWP291" s="9"/>
      <c r="BWQ291" s="9"/>
      <c r="BWR291" s="9"/>
      <c r="BWS291" s="9"/>
      <c r="BWT291" s="9"/>
      <c r="BWU291" s="9"/>
      <c r="BWV291" s="9"/>
      <c r="BWW291" s="9"/>
      <c r="BWX291" s="9"/>
      <c r="BWY291" s="9"/>
      <c r="BWZ291" s="9"/>
      <c r="BXA291" s="9"/>
      <c r="BXB291" s="9"/>
      <c r="BXC291" s="9"/>
      <c r="BXD291" s="9"/>
    </row>
    <row r="292" ht="14.25" customHeight="1">
      <c r="A292" s="9">
        <v>65.0</v>
      </c>
      <c r="B292" s="9" t="s">
        <v>11947</v>
      </c>
      <c r="C292" s="9" t="s">
        <v>11948</v>
      </c>
      <c r="D292" s="9" t="s">
        <v>11948</v>
      </c>
      <c r="E292" s="9"/>
      <c r="F292" s="9">
        <v>13.0</v>
      </c>
      <c r="G292" s="9" t="s">
        <v>14291</v>
      </c>
      <c r="H292" s="9"/>
      <c r="I292" s="9"/>
      <c r="J292" s="9">
        <v>1.0</v>
      </c>
      <c r="K292" s="9">
        <v>2.0</v>
      </c>
      <c r="L292" s="9">
        <v>10.0</v>
      </c>
      <c r="M292" s="9"/>
      <c r="N292" s="9"/>
      <c r="O292" s="9"/>
      <c r="P292" s="9">
        <v>0.0</v>
      </c>
      <c r="Q292" s="9" t="s">
        <v>14292</v>
      </c>
      <c r="R292" s="9"/>
      <c r="S292" s="9" t="s">
        <v>3726</v>
      </c>
      <c r="T292" s="9" t="s">
        <v>3724</v>
      </c>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c r="DA292" s="9"/>
      <c r="DB292" s="9"/>
      <c r="DC292" s="9"/>
      <c r="DD292" s="9"/>
      <c r="DE292" s="9"/>
      <c r="DF292" s="9"/>
      <c r="DG292" s="9"/>
      <c r="DH292" s="9"/>
      <c r="DI292" s="9"/>
      <c r="DJ292" s="9"/>
      <c r="DK292" s="9"/>
      <c r="DL292" s="9"/>
      <c r="DM292" s="9"/>
      <c r="DN292" s="9"/>
      <c r="DO292" s="9"/>
      <c r="DP292" s="9"/>
      <c r="DQ292" s="9"/>
      <c r="DR292" s="9"/>
      <c r="DS292" s="9"/>
      <c r="DT292" s="9"/>
      <c r="DU292" s="9"/>
      <c r="DV292" s="9"/>
      <c r="DW292" s="9"/>
      <c r="DX292" s="9"/>
      <c r="DY292" s="9"/>
      <c r="DZ292" s="9"/>
      <c r="EA292" s="9"/>
      <c r="EB292" s="9"/>
      <c r="EC292" s="9"/>
      <c r="ED292" s="9"/>
      <c r="EE292" s="9"/>
      <c r="EF292" s="9"/>
      <c r="EG292" s="9"/>
      <c r="EH292" s="9"/>
      <c r="EI292" s="9"/>
      <c r="EJ292" s="9"/>
      <c r="EK292" s="9"/>
      <c r="EL292" s="9"/>
      <c r="EM292" s="9"/>
      <c r="EN292" s="9"/>
      <c r="EO292" s="9"/>
      <c r="EP292" s="9"/>
      <c r="EQ292" s="9"/>
      <c r="ER292" s="9"/>
      <c r="ES292" s="9"/>
      <c r="ET292" s="9"/>
      <c r="EU292" s="9"/>
      <c r="EV292" s="9"/>
      <c r="EW292" s="9"/>
      <c r="EX292" s="9"/>
      <c r="EY292" s="9"/>
      <c r="EZ292" s="9"/>
      <c r="FA292" s="9"/>
      <c r="FB292" s="9"/>
      <c r="FC292" s="9"/>
      <c r="FD292" s="9"/>
      <c r="FE292" s="9"/>
      <c r="FF292" s="9"/>
      <c r="FG292" s="9"/>
      <c r="FH292" s="9"/>
      <c r="FI292" s="9"/>
      <c r="FJ292" s="9"/>
      <c r="FK292" s="9"/>
      <c r="FL292" s="9"/>
      <c r="FM292" s="9"/>
      <c r="FN292" s="9"/>
      <c r="FO292" s="9"/>
      <c r="FP292" s="9"/>
      <c r="FQ292" s="9"/>
      <c r="FR292" s="9"/>
      <c r="FS292" s="9"/>
      <c r="FT292" s="9"/>
      <c r="FU292" s="9"/>
      <c r="FV292" s="9"/>
      <c r="FW292" s="9"/>
      <c r="FX292" s="9"/>
      <c r="FY292" s="9"/>
      <c r="FZ292" s="9"/>
      <c r="GA292" s="9"/>
      <c r="GB292" s="9"/>
      <c r="GC292" s="9"/>
      <c r="GD292" s="9"/>
      <c r="GE292" s="9"/>
      <c r="GF292" s="9"/>
      <c r="GG292" s="9"/>
      <c r="GH292" s="9"/>
      <c r="GI292" s="9"/>
      <c r="GJ292" s="9"/>
      <c r="GK292" s="9"/>
      <c r="GL292" s="9"/>
      <c r="GM292" s="9"/>
      <c r="GN292" s="9"/>
      <c r="GO292" s="9"/>
      <c r="GP292" s="9"/>
      <c r="GQ292" s="9"/>
      <c r="GR292" s="9"/>
      <c r="GS292" s="9"/>
      <c r="GT292" s="9"/>
      <c r="GU292" s="9"/>
      <c r="GV292" s="9"/>
      <c r="GW292" s="9"/>
      <c r="GX292" s="9"/>
      <c r="GY292" s="9"/>
      <c r="GZ292" s="9"/>
      <c r="HA292" s="9"/>
      <c r="HB292" s="9"/>
      <c r="HC292" s="9"/>
      <c r="HD292" s="9"/>
      <c r="HE292" s="9"/>
      <c r="HF292" s="9"/>
      <c r="HG292" s="9"/>
      <c r="HH292" s="9"/>
      <c r="HI292" s="9"/>
      <c r="HJ292" s="9"/>
      <c r="HK292" s="9"/>
      <c r="HL292" s="9"/>
      <c r="HM292" s="9"/>
      <c r="HN292" s="9"/>
      <c r="HO292" s="9"/>
      <c r="HP292" s="9"/>
      <c r="HQ292" s="9"/>
      <c r="HR292" s="9"/>
      <c r="HS292" s="9"/>
      <c r="HT292" s="9"/>
      <c r="HU292" s="9"/>
      <c r="HV292" s="9"/>
      <c r="HW292" s="9"/>
      <c r="HX292" s="9"/>
      <c r="HY292" s="9"/>
      <c r="HZ292" s="9"/>
      <c r="IA292" s="9"/>
      <c r="IB292" s="9"/>
      <c r="IC292" s="9"/>
      <c r="ID292" s="9"/>
      <c r="IE292" s="9"/>
      <c r="IF292" s="9"/>
      <c r="IG292" s="9"/>
      <c r="IH292" s="9"/>
      <c r="II292" s="9"/>
      <c r="IJ292" s="9"/>
      <c r="IK292" s="9"/>
      <c r="IL292" s="9"/>
      <c r="IM292" s="9"/>
      <c r="IN292" s="9"/>
      <c r="IO292" s="9"/>
      <c r="IP292" s="9"/>
      <c r="IQ292" s="9"/>
      <c r="IR292" s="9"/>
      <c r="IS292" s="9"/>
      <c r="IT292" s="9"/>
      <c r="IU292" s="9"/>
      <c r="IV292" s="9"/>
      <c r="IW292" s="9"/>
      <c r="IX292" s="9"/>
      <c r="IY292" s="9"/>
      <c r="IZ292" s="9"/>
      <c r="JA292" s="9"/>
      <c r="JB292" s="9"/>
      <c r="JC292" s="9"/>
      <c r="JD292" s="9"/>
      <c r="JE292" s="9"/>
      <c r="JF292" s="9"/>
      <c r="JG292" s="9"/>
      <c r="JH292" s="9"/>
      <c r="JI292" s="9"/>
      <c r="JJ292" s="9"/>
      <c r="JK292" s="9"/>
      <c r="JL292" s="9"/>
      <c r="JM292" s="9"/>
      <c r="JN292" s="9"/>
      <c r="JO292" s="9"/>
      <c r="JP292" s="9"/>
      <c r="JQ292" s="9"/>
      <c r="JR292" s="9"/>
      <c r="JS292" s="9"/>
      <c r="JT292" s="9"/>
      <c r="JU292" s="9"/>
      <c r="JV292" s="9"/>
      <c r="JW292" s="9"/>
      <c r="JX292" s="9"/>
      <c r="JY292" s="9"/>
      <c r="JZ292" s="9"/>
      <c r="KA292" s="9"/>
      <c r="KB292" s="9"/>
      <c r="KC292" s="9"/>
      <c r="KD292" s="9"/>
      <c r="KE292" s="9"/>
      <c r="KF292" s="9"/>
      <c r="KG292" s="9"/>
      <c r="KH292" s="9"/>
      <c r="KI292" s="9"/>
      <c r="KJ292" s="9"/>
      <c r="KK292" s="9"/>
      <c r="KL292" s="9"/>
      <c r="KM292" s="9"/>
      <c r="KN292" s="9"/>
      <c r="KO292" s="9"/>
      <c r="KP292" s="9"/>
      <c r="KQ292" s="9"/>
      <c r="KR292" s="9"/>
      <c r="KS292" s="9"/>
      <c r="KT292" s="9"/>
      <c r="KU292" s="9"/>
      <c r="KV292" s="9"/>
      <c r="KW292" s="9"/>
      <c r="KX292" s="9"/>
      <c r="KY292" s="9"/>
      <c r="KZ292" s="9"/>
      <c r="LA292" s="9"/>
      <c r="LB292" s="9"/>
      <c r="LC292" s="9"/>
      <c r="LD292" s="9"/>
      <c r="LE292" s="9"/>
      <c r="LF292" s="9"/>
      <c r="LG292" s="9"/>
      <c r="LH292" s="9"/>
      <c r="LI292" s="9"/>
      <c r="LJ292" s="9"/>
      <c r="LK292" s="9"/>
      <c r="LL292" s="9"/>
      <c r="LM292" s="9"/>
      <c r="LN292" s="9"/>
      <c r="LO292" s="9"/>
      <c r="LP292" s="9"/>
      <c r="LQ292" s="9"/>
      <c r="LR292" s="9"/>
      <c r="LS292" s="9"/>
      <c r="LT292" s="9"/>
      <c r="LU292" s="9"/>
      <c r="LV292" s="9"/>
      <c r="LW292" s="9"/>
      <c r="LX292" s="9"/>
      <c r="LY292" s="9"/>
      <c r="LZ292" s="9"/>
      <c r="MA292" s="9"/>
      <c r="MB292" s="9"/>
      <c r="MC292" s="9"/>
      <c r="MD292" s="9"/>
      <c r="ME292" s="9"/>
      <c r="MF292" s="9"/>
      <c r="MG292" s="9"/>
      <c r="MH292" s="9"/>
      <c r="MI292" s="9"/>
      <c r="MJ292" s="9"/>
      <c r="MK292" s="9"/>
      <c r="ML292" s="9"/>
      <c r="MM292" s="9"/>
      <c r="MN292" s="9"/>
      <c r="MO292" s="9"/>
      <c r="MP292" s="9"/>
      <c r="MQ292" s="9"/>
      <c r="MR292" s="9"/>
      <c r="MS292" s="9"/>
      <c r="MT292" s="9"/>
      <c r="MU292" s="9"/>
      <c r="MV292" s="9"/>
      <c r="MW292" s="9"/>
      <c r="MX292" s="9"/>
      <c r="MY292" s="9"/>
      <c r="MZ292" s="9"/>
      <c r="NA292" s="9"/>
      <c r="NB292" s="9"/>
      <c r="NC292" s="9"/>
      <c r="ND292" s="9"/>
      <c r="NE292" s="9"/>
      <c r="NF292" s="9"/>
      <c r="NG292" s="9"/>
      <c r="NH292" s="9"/>
      <c r="NI292" s="9"/>
      <c r="NJ292" s="9"/>
      <c r="NK292" s="9"/>
      <c r="NL292" s="9"/>
      <c r="NM292" s="9"/>
      <c r="NN292" s="9"/>
      <c r="NO292" s="9"/>
      <c r="NP292" s="9"/>
      <c r="NQ292" s="9"/>
      <c r="NR292" s="9"/>
      <c r="NS292" s="9"/>
      <c r="NT292" s="9"/>
      <c r="NU292" s="9"/>
      <c r="NV292" s="9"/>
      <c r="NW292" s="9"/>
      <c r="NX292" s="9"/>
      <c r="NY292" s="9"/>
      <c r="NZ292" s="9"/>
      <c r="OA292" s="9"/>
      <c r="OB292" s="9"/>
      <c r="OC292" s="9"/>
      <c r="OD292" s="9"/>
      <c r="OE292" s="9"/>
      <c r="OF292" s="9"/>
      <c r="OG292" s="9"/>
      <c r="OH292" s="9"/>
      <c r="OI292" s="9"/>
      <c r="OJ292" s="9"/>
      <c r="OK292" s="9"/>
      <c r="OL292" s="9"/>
      <c r="OM292" s="9"/>
      <c r="ON292" s="9"/>
      <c r="OO292" s="9"/>
      <c r="OP292" s="9"/>
      <c r="OQ292" s="9"/>
      <c r="OR292" s="9"/>
      <c r="OS292" s="9"/>
      <c r="OT292" s="9"/>
      <c r="OU292" s="9"/>
      <c r="OV292" s="9"/>
      <c r="OW292" s="9"/>
      <c r="OX292" s="9"/>
      <c r="OY292" s="9"/>
      <c r="OZ292" s="9"/>
      <c r="PA292" s="9"/>
      <c r="PB292" s="9"/>
      <c r="PC292" s="9"/>
      <c r="PD292" s="9"/>
      <c r="PE292" s="9"/>
      <c r="PF292" s="9"/>
      <c r="PG292" s="9"/>
      <c r="PH292" s="9"/>
      <c r="PI292" s="9"/>
      <c r="PJ292" s="9"/>
      <c r="PK292" s="9"/>
      <c r="PL292" s="9"/>
      <c r="PM292" s="9"/>
      <c r="PN292" s="9"/>
      <c r="PO292" s="9"/>
      <c r="PP292" s="9"/>
      <c r="PQ292" s="9"/>
      <c r="PR292" s="9"/>
      <c r="PS292" s="9"/>
      <c r="PT292" s="9"/>
      <c r="PU292" s="9"/>
      <c r="PV292" s="9"/>
      <c r="PW292" s="9"/>
      <c r="PX292" s="9"/>
      <c r="PY292" s="9"/>
      <c r="PZ292" s="9"/>
      <c r="QA292" s="9"/>
      <c r="QB292" s="9"/>
      <c r="QC292" s="9"/>
      <c r="QD292" s="9"/>
      <c r="QE292" s="9"/>
      <c r="QF292" s="9"/>
      <c r="QG292" s="9"/>
      <c r="QH292" s="9"/>
      <c r="QI292" s="9"/>
      <c r="QJ292" s="9"/>
      <c r="QK292" s="9"/>
      <c r="QL292" s="9"/>
      <c r="QM292" s="9"/>
      <c r="QN292" s="9"/>
      <c r="QO292" s="9"/>
      <c r="QP292" s="9"/>
      <c r="QQ292" s="9"/>
      <c r="QR292" s="9"/>
      <c r="QS292" s="9"/>
      <c r="QT292" s="9"/>
      <c r="QU292" s="9"/>
      <c r="QV292" s="9"/>
      <c r="QW292" s="9"/>
      <c r="QX292" s="9"/>
      <c r="QY292" s="9"/>
      <c r="QZ292" s="9"/>
      <c r="RA292" s="9"/>
      <c r="RB292" s="9"/>
      <c r="RC292" s="9"/>
      <c r="RD292" s="9"/>
      <c r="RE292" s="9"/>
      <c r="RF292" s="9"/>
      <c r="RG292" s="9"/>
      <c r="RH292" s="9"/>
      <c r="RI292" s="9"/>
      <c r="RJ292" s="9"/>
      <c r="RK292" s="9"/>
      <c r="RL292" s="9"/>
      <c r="RM292" s="9"/>
      <c r="RN292" s="9"/>
      <c r="RO292" s="9"/>
      <c r="RP292" s="9"/>
      <c r="RQ292" s="9"/>
      <c r="RR292" s="9"/>
      <c r="RS292" s="9"/>
      <c r="RT292" s="9"/>
      <c r="RU292" s="9"/>
      <c r="RV292" s="9"/>
      <c r="RW292" s="9"/>
      <c r="RX292" s="9"/>
      <c r="RY292" s="9"/>
      <c r="RZ292" s="9"/>
      <c r="SA292" s="9"/>
      <c r="SB292" s="9"/>
      <c r="SC292" s="9"/>
      <c r="SD292" s="9"/>
      <c r="SE292" s="9"/>
      <c r="SF292" s="9"/>
      <c r="SG292" s="9"/>
      <c r="SH292" s="9"/>
      <c r="SI292" s="9"/>
      <c r="SJ292" s="9"/>
      <c r="SK292" s="9"/>
      <c r="SL292" s="9"/>
      <c r="SM292" s="9"/>
      <c r="SN292" s="9"/>
      <c r="SO292" s="9"/>
      <c r="SP292" s="9"/>
      <c r="SQ292" s="9"/>
      <c r="SR292" s="9"/>
      <c r="SS292" s="9"/>
      <c r="ST292" s="9"/>
      <c r="SU292" s="9"/>
      <c r="SV292" s="9"/>
      <c r="SW292" s="9"/>
      <c r="SX292" s="9"/>
      <c r="SY292" s="9"/>
      <c r="SZ292" s="9"/>
      <c r="TA292" s="9"/>
      <c r="TB292" s="9"/>
      <c r="TC292" s="9"/>
      <c r="TD292" s="9"/>
      <c r="TE292" s="9"/>
      <c r="TF292" s="9"/>
      <c r="TG292" s="9"/>
      <c r="TH292" s="9"/>
      <c r="TI292" s="9"/>
      <c r="TJ292" s="9"/>
      <c r="TK292" s="9"/>
      <c r="TL292" s="9"/>
      <c r="TM292" s="9"/>
      <c r="TN292" s="9"/>
      <c r="TO292" s="9"/>
      <c r="ANB292" s="9"/>
      <c r="ANC292" s="9"/>
      <c r="AND292" s="9"/>
      <c r="ANE292" s="9"/>
      <c r="ANF292" s="9"/>
      <c r="ANG292" s="9"/>
      <c r="ANH292" s="9"/>
      <c r="ANI292" s="9"/>
      <c r="ANJ292" s="9"/>
      <c r="ANK292" s="9"/>
      <c r="ANL292" s="9"/>
      <c r="ANM292" s="9"/>
      <c r="ANN292" s="9"/>
      <c r="ANO292" s="9"/>
      <c r="ANP292" s="9"/>
      <c r="ANQ292" s="9"/>
      <c r="ANR292" s="9"/>
      <c r="ANS292" s="9"/>
      <c r="ANT292" s="9"/>
      <c r="ANU292" s="9"/>
      <c r="ANV292" s="9"/>
      <c r="ANW292" s="9"/>
      <c r="ANX292" s="9"/>
      <c r="ANY292" s="9"/>
      <c r="ANZ292" s="9"/>
      <c r="AOA292" s="9"/>
      <c r="AOB292" s="9"/>
      <c r="AOC292" s="9"/>
      <c r="AOD292" s="9"/>
      <c r="AOE292" s="9"/>
      <c r="AOF292" s="9"/>
      <c r="AOG292" s="9"/>
      <c r="AOH292" s="9"/>
      <c r="AOI292" s="9"/>
      <c r="AOJ292" s="9"/>
      <c r="AOK292" s="9"/>
      <c r="AOL292" s="9"/>
      <c r="AOM292" s="9"/>
      <c r="AON292" s="9"/>
      <c r="AOO292" s="9"/>
      <c r="AOP292" s="9"/>
      <c r="AOQ292" s="9"/>
      <c r="AOR292" s="9"/>
      <c r="AOS292" s="9"/>
      <c r="AOT292" s="9"/>
      <c r="AOU292" s="9"/>
      <c r="AOV292" s="9"/>
      <c r="AOW292" s="9"/>
      <c r="AOX292" s="9"/>
      <c r="AOY292" s="9"/>
      <c r="AOZ292" s="9"/>
      <c r="APA292" s="9"/>
      <c r="APB292" s="9"/>
      <c r="APC292" s="9"/>
      <c r="APD292" s="9"/>
      <c r="APE292" s="9"/>
      <c r="APF292" s="9"/>
      <c r="APG292" s="9"/>
      <c r="APH292" s="9"/>
      <c r="API292" s="9"/>
      <c r="APJ292" s="9"/>
      <c r="APK292" s="9"/>
      <c r="APL292" s="9"/>
      <c r="APM292" s="9"/>
      <c r="APN292" s="9"/>
      <c r="APO292" s="9"/>
      <c r="APP292" s="9"/>
      <c r="APQ292" s="9"/>
      <c r="APR292" s="9"/>
      <c r="APS292" s="9"/>
      <c r="APT292" s="9"/>
      <c r="APU292" s="9"/>
      <c r="APV292" s="9"/>
      <c r="APW292" s="9"/>
      <c r="APX292" s="9"/>
      <c r="APY292" s="9"/>
      <c r="APZ292" s="9"/>
      <c r="AQA292" s="9"/>
      <c r="AQB292" s="9"/>
      <c r="AQC292" s="9"/>
      <c r="AQD292" s="9"/>
      <c r="AQE292" s="9"/>
      <c r="AQF292" s="9"/>
      <c r="AQG292" s="9"/>
      <c r="AQH292" s="9"/>
      <c r="AQI292" s="9"/>
      <c r="AQJ292" s="9"/>
      <c r="AQK292" s="9"/>
      <c r="AQL292" s="9"/>
      <c r="AQM292" s="9"/>
      <c r="AQN292" s="9"/>
      <c r="AQO292" s="9"/>
      <c r="AQP292" s="9"/>
      <c r="AQQ292" s="9"/>
      <c r="AQR292" s="9"/>
      <c r="AQS292" s="9"/>
      <c r="AQT292" s="9"/>
      <c r="AQU292" s="9"/>
      <c r="AQV292" s="9"/>
      <c r="AQW292" s="9"/>
      <c r="AQX292" s="9"/>
      <c r="AQY292" s="9"/>
      <c r="AQZ292" s="9"/>
      <c r="ARA292" s="9"/>
      <c r="ARB292" s="9"/>
      <c r="ARC292" s="9"/>
      <c r="ARD292" s="9"/>
      <c r="ARE292" s="9"/>
      <c r="ARF292" s="9"/>
      <c r="ARG292" s="9"/>
      <c r="ARH292" s="9"/>
      <c r="ARI292" s="9"/>
      <c r="ARJ292" s="9"/>
      <c r="ARK292" s="9"/>
      <c r="ARL292" s="9"/>
      <c r="ARM292" s="9"/>
      <c r="ARN292" s="9"/>
      <c r="ARO292" s="9"/>
      <c r="ARP292" s="9"/>
      <c r="ARQ292" s="9"/>
      <c r="ARR292" s="9"/>
      <c r="ARS292" s="9"/>
      <c r="ART292" s="9"/>
      <c r="ARU292" s="9"/>
      <c r="ARV292" s="9"/>
      <c r="ARW292" s="9"/>
      <c r="ARX292" s="9"/>
      <c r="ARY292" s="9"/>
      <c r="ARZ292" s="9"/>
      <c r="ASA292" s="9"/>
      <c r="ASB292" s="9"/>
      <c r="ASC292" s="9"/>
      <c r="ASD292" s="9"/>
      <c r="ASE292" s="9"/>
      <c r="ASF292" s="9"/>
      <c r="ASG292" s="9"/>
      <c r="ASH292" s="9"/>
      <c r="ASI292" s="9"/>
      <c r="ASJ292" s="9"/>
      <c r="ASK292" s="9"/>
      <c r="ASL292" s="9"/>
      <c r="ASM292" s="9"/>
      <c r="ASN292" s="9"/>
      <c r="ASO292" s="9"/>
      <c r="ASP292" s="9"/>
      <c r="ASQ292" s="9"/>
      <c r="ASR292" s="9"/>
      <c r="ASS292" s="9"/>
      <c r="AST292" s="9"/>
      <c r="ASU292" s="9"/>
      <c r="ASV292" s="9"/>
      <c r="ASW292" s="9"/>
      <c r="ASX292" s="9"/>
      <c r="ASY292" s="9"/>
      <c r="ASZ292" s="9"/>
      <c r="ATA292" s="9"/>
      <c r="ATB292" s="9"/>
      <c r="ATC292" s="9"/>
      <c r="ATD292" s="9"/>
      <c r="ATE292" s="9"/>
      <c r="ATF292" s="9"/>
      <c r="ATG292" s="9"/>
      <c r="ATH292" s="9"/>
      <c r="ATI292" s="9"/>
      <c r="ATJ292" s="9"/>
      <c r="ATK292" s="9"/>
      <c r="ATL292" s="9"/>
      <c r="ATM292" s="9"/>
      <c r="ATN292" s="9"/>
      <c r="ATO292" s="9"/>
      <c r="ATP292" s="9"/>
      <c r="ATQ292" s="9"/>
      <c r="ATR292" s="9"/>
      <c r="ATS292" s="9"/>
      <c r="ATT292" s="9"/>
      <c r="ATU292" s="9"/>
      <c r="ATV292" s="9"/>
      <c r="ATW292" s="9"/>
      <c r="ATX292" s="9"/>
      <c r="ATY292" s="9"/>
      <c r="ATZ292" s="9"/>
      <c r="AUA292" s="9"/>
      <c r="AUB292" s="9"/>
      <c r="AUC292" s="9"/>
      <c r="AUD292" s="9"/>
      <c r="AUE292" s="9"/>
      <c r="AUF292" s="9"/>
      <c r="AUG292" s="9"/>
      <c r="AUH292" s="9"/>
      <c r="AUI292" s="9"/>
      <c r="AUJ292" s="9"/>
      <c r="AUK292" s="9"/>
      <c r="AUL292" s="9"/>
      <c r="AUM292" s="9"/>
      <c r="AUN292" s="9"/>
      <c r="AUO292" s="9"/>
      <c r="AUP292" s="9"/>
      <c r="AUQ292" s="9"/>
      <c r="AUR292" s="9"/>
      <c r="AUS292" s="9"/>
      <c r="AUT292" s="9"/>
      <c r="AUU292" s="9"/>
      <c r="AUV292" s="9"/>
      <c r="AUW292" s="9"/>
      <c r="AUX292" s="9"/>
      <c r="AUY292" s="9"/>
      <c r="AUZ292" s="9"/>
      <c r="AVA292" s="9"/>
      <c r="AVB292" s="9"/>
      <c r="AVC292" s="9"/>
      <c r="AVD292" s="9"/>
      <c r="AVE292" s="9"/>
      <c r="AVF292" s="9"/>
      <c r="AVG292" s="9"/>
      <c r="AVH292" s="9"/>
      <c r="AVI292" s="9"/>
      <c r="AVJ292" s="9"/>
      <c r="AVK292" s="9"/>
      <c r="AVL292" s="9"/>
      <c r="AVM292" s="9"/>
      <c r="AVN292" s="9"/>
      <c r="AVO292" s="9"/>
      <c r="AVP292" s="9"/>
      <c r="AVQ292" s="9"/>
      <c r="AVR292" s="9"/>
      <c r="AVS292" s="9"/>
      <c r="AVT292" s="9"/>
      <c r="AVU292" s="9"/>
      <c r="AVV292" s="9"/>
      <c r="AVW292" s="9"/>
      <c r="AVX292" s="9"/>
      <c r="AVY292" s="9"/>
      <c r="AVZ292" s="9"/>
      <c r="AWA292" s="9"/>
      <c r="AWB292" s="9"/>
      <c r="AWC292" s="9"/>
      <c r="AWD292" s="9"/>
      <c r="AWE292" s="9"/>
      <c r="AWF292" s="9"/>
      <c r="AWG292" s="9"/>
      <c r="AWH292" s="9"/>
      <c r="AWI292" s="9"/>
      <c r="AWJ292" s="9"/>
      <c r="AWK292" s="9"/>
      <c r="AWL292" s="9"/>
      <c r="AWM292" s="9"/>
      <c r="AWN292" s="9"/>
      <c r="AWO292" s="9"/>
      <c r="AWP292" s="9"/>
      <c r="AWQ292" s="9"/>
      <c r="AWR292" s="9"/>
      <c r="AWS292" s="9"/>
      <c r="AWT292" s="9"/>
      <c r="AWU292" s="9"/>
      <c r="AWV292" s="9"/>
      <c r="AWW292" s="9"/>
      <c r="AWX292" s="9"/>
      <c r="AWY292" s="9"/>
      <c r="AWZ292" s="9"/>
      <c r="AXA292" s="9"/>
      <c r="AXB292" s="9"/>
      <c r="AXC292" s="9"/>
      <c r="AXD292" s="9"/>
      <c r="AXE292" s="9"/>
      <c r="AXF292" s="9"/>
      <c r="AXG292" s="9"/>
      <c r="AXH292" s="9"/>
      <c r="AXI292" s="9"/>
      <c r="AXJ292" s="9"/>
      <c r="AXK292" s="9"/>
      <c r="AXL292" s="9"/>
      <c r="AXM292" s="9"/>
      <c r="AXN292" s="9"/>
      <c r="AXO292" s="9"/>
      <c r="AXP292" s="9"/>
      <c r="AXQ292" s="9"/>
      <c r="AXR292" s="9"/>
      <c r="AXS292" s="9"/>
      <c r="AXT292" s="9"/>
      <c r="AXU292" s="9"/>
      <c r="AXV292" s="9"/>
      <c r="AXW292" s="9"/>
      <c r="AXX292" s="9"/>
      <c r="AXY292" s="9"/>
      <c r="AXZ292" s="9"/>
      <c r="AYA292" s="9"/>
      <c r="AYB292" s="9"/>
      <c r="AYC292" s="9"/>
      <c r="AYD292" s="9"/>
      <c r="AYE292" s="9"/>
      <c r="AYF292" s="9"/>
      <c r="AYG292" s="9"/>
      <c r="AYH292" s="9"/>
      <c r="AYI292" s="9"/>
      <c r="AYJ292" s="9"/>
      <c r="AYK292" s="9"/>
      <c r="AYL292" s="9"/>
      <c r="AYM292" s="9"/>
      <c r="AYN292" s="9"/>
      <c r="AYO292" s="9"/>
      <c r="AYP292" s="9"/>
      <c r="AYQ292" s="9"/>
      <c r="AYR292" s="9"/>
      <c r="AYS292" s="9"/>
      <c r="AYT292" s="9"/>
      <c r="AYU292" s="9"/>
      <c r="AYV292" s="9"/>
      <c r="AYW292" s="9"/>
      <c r="AYX292" s="9"/>
      <c r="AYY292" s="9"/>
      <c r="AYZ292" s="9"/>
      <c r="AZA292" s="9"/>
      <c r="AZB292" s="9"/>
      <c r="AZC292" s="9"/>
      <c r="AZD292" s="9"/>
      <c r="AZE292" s="9"/>
      <c r="AZF292" s="9"/>
      <c r="AZG292" s="9"/>
      <c r="AZH292" s="9"/>
      <c r="AZI292" s="9"/>
      <c r="AZJ292" s="9"/>
      <c r="AZK292" s="9"/>
      <c r="AZL292" s="9"/>
      <c r="AZM292" s="9"/>
      <c r="AZN292" s="9"/>
      <c r="AZO292" s="9"/>
      <c r="AZP292" s="9"/>
      <c r="AZQ292" s="9"/>
      <c r="AZR292" s="9"/>
      <c r="AZS292" s="9"/>
      <c r="AZT292" s="9"/>
      <c r="AZU292" s="9"/>
      <c r="AZV292" s="9"/>
      <c r="AZW292" s="9"/>
      <c r="AZX292" s="9"/>
      <c r="AZY292" s="9"/>
      <c r="AZZ292" s="9"/>
      <c r="BAA292" s="9"/>
      <c r="BAB292" s="9"/>
      <c r="BAC292" s="9"/>
      <c r="BAD292" s="9"/>
      <c r="BAE292" s="9"/>
      <c r="BAF292" s="9"/>
      <c r="BAG292" s="9"/>
      <c r="BAH292" s="9"/>
      <c r="BAI292" s="9"/>
      <c r="BAJ292" s="9"/>
      <c r="BAK292" s="9"/>
      <c r="BAL292" s="9"/>
      <c r="BAM292" s="9"/>
      <c r="BAN292" s="9"/>
      <c r="BAO292" s="9"/>
      <c r="BAP292" s="9"/>
      <c r="BAQ292" s="9"/>
      <c r="BAR292" s="9"/>
      <c r="BAS292" s="9"/>
      <c r="BAT292" s="9"/>
      <c r="BAU292" s="9"/>
      <c r="BAV292" s="9"/>
      <c r="BAW292" s="9"/>
      <c r="BAX292" s="9"/>
      <c r="BAY292" s="9"/>
      <c r="BAZ292" s="9"/>
      <c r="BBA292" s="9"/>
      <c r="BBB292" s="9"/>
      <c r="BBC292" s="9"/>
      <c r="BBD292" s="9"/>
      <c r="BBE292" s="9"/>
      <c r="BBF292" s="9"/>
      <c r="BBG292" s="9"/>
      <c r="BBH292" s="9"/>
      <c r="BBI292" s="9"/>
      <c r="BBJ292" s="9"/>
      <c r="BBK292" s="9"/>
      <c r="BBL292" s="9"/>
      <c r="BBM292" s="9"/>
      <c r="BBN292" s="9"/>
      <c r="BBO292" s="9"/>
      <c r="BBP292" s="9"/>
      <c r="BBQ292" s="9"/>
      <c r="BBR292" s="9"/>
      <c r="BBS292" s="9"/>
      <c r="BBT292" s="9"/>
      <c r="BBU292" s="9"/>
      <c r="BBV292" s="9"/>
      <c r="BBW292" s="9"/>
      <c r="BBX292" s="9"/>
      <c r="BBY292" s="9"/>
      <c r="BBZ292" s="9"/>
      <c r="BCA292" s="9"/>
      <c r="BCB292" s="9"/>
      <c r="BCC292" s="9"/>
      <c r="BCD292" s="9"/>
      <c r="BCE292" s="9"/>
      <c r="BCF292" s="9"/>
      <c r="BCG292" s="9"/>
      <c r="BCH292" s="9"/>
      <c r="BCI292" s="9"/>
      <c r="BCJ292" s="9"/>
      <c r="BCK292" s="9"/>
      <c r="BCL292" s="9"/>
      <c r="BCM292" s="9"/>
      <c r="BCN292" s="9"/>
      <c r="BCO292" s="9"/>
      <c r="BCP292" s="9"/>
      <c r="BCQ292" s="9"/>
      <c r="BCR292" s="9"/>
      <c r="BCS292" s="9"/>
      <c r="BCT292" s="9"/>
      <c r="BCU292" s="9"/>
      <c r="BCV292" s="9"/>
      <c r="BCW292" s="9"/>
      <c r="BCX292" s="9"/>
      <c r="BCY292" s="9"/>
      <c r="BCZ292" s="9"/>
      <c r="BDA292" s="9"/>
      <c r="BDB292" s="9"/>
      <c r="BDC292" s="9"/>
      <c r="BDD292" s="9"/>
      <c r="BDE292" s="9"/>
      <c r="BDF292" s="9"/>
      <c r="BDG292" s="9"/>
      <c r="BDH292" s="9"/>
      <c r="BDI292" s="9"/>
      <c r="BDJ292" s="9"/>
      <c r="BDK292" s="9"/>
      <c r="BDL292" s="9"/>
      <c r="BDM292" s="9"/>
      <c r="BDN292" s="9"/>
      <c r="BDO292" s="9"/>
      <c r="BDP292" s="9"/>
      <c r="BDQ292" s="9"/>
      <c r="BDR292" s="9"/>
      <c r="BDS292" s="9"/>
      <c r="BDT292" s="9"/>
      <c r="BDU292" s="9"/>
      <c r="BDV292" s="9"/>
      <c r="BDW292" s="9"/>
      <c r="BDX292" s="9"/>
      <c r="BDY292" s="9"/>
      <c r="BDZ292" s="9"/>
      <c r="BEA292" s="9"/>
      <c r="BEB292" s="9"/>
      <c r="BEC292" s="9"/>
      <c r="BED292" s="9"/>
      <c r="BEE292" s="9"/>
      <c r="BEF292" s="9"/>
      <c r="BEG292" s="9"/>
      <c r="BEH292" s="9"/>
      <c r="BEI292" s="9"/>
      <c r="BEJ292" s="9"/>
      <c r="BEK292" s="9"/>
      <c r="BEL292" s="9"/>
      <c r="BEM292" s="9"/>
      <c r="BEN292" s="9"/>
      <c r="BEO292" s="9"/>
      <c r="BEP292" s="9"/>
      <c r="BEQ292" s="9"/>
      <c r="BER292" s="9"/>
      <c r="BES292" s="9"/>
      <c r="BET292" s="9"/>
      <c r="BEU292" s="9"/>
      <c r="BEV292" s="9"/>
      <c r="BEW292" s="9"/>
      <c r="BEX292" s="9"/>
      <c r="BEY292" s="9"/>
      <c r="BEZ292" s="9"/>
      <c r="BFA292" s="9"/>
      <c r="BFB292" s="9"/>
      <c r="BFC292" s="9"/>
      <c r="BFD292" s="9"/>
      <c r="BFE292" s="9"/>
      <c r="BFF292" s="9"/>
      <c r="BFG292" s="9"/>
      <c r="BFH292" s="9"/>
      <c r="BFI292" s="9"/>
      <c r="BFJ292" s="9"/>
      <c r="BFK292" s="9"/>
      <c r="BFL292" s="9"/>
      <c r="BFM292" s="9"/>
      <c r="BFN292" s="9"/>
      <c r="BFO292" s="9"/>
      <c r="BFP292" s="9"/>
      <c r="BFQ292" s="9"/>
      <c r="BFR292" s="9"/>
      <c r="BFS292" s="9"/>
      <c r="BFT292" s="9"/>
      <c r="BFU292" s="9"/>
      <c r="BFV292" s="9"/>
      <c r="BFW292" s="9"/>
      <c r="BFX292" s="9"/>
      <c r="BFY292" s="9"/>
      <c r="BFZ292" s="9"/>
      <c r="BGA292" s="9"/>
      <c r="BGB292" s="9"/>
      <c r="BGC292" s="9"/>
      <c r="BGD292" s="9"/>
      <c r="BGE292" s="9"/>
      <c r="BGF292" s="9"/>
      <c r="BGG292" s="9"/>
      <c r="BGH292" s="9"/>
      <c r="BGI292" s="9"/>
      <c r="BGJ292" s="9"/>
      <c r="BGK292" s="9"/>
      <c r="BGL292" s="9"/>
      <c r="BGM292" s="9"/>
      <c r="BGN292" s="9"/>
      <c r="BGO292" s="9"/>
      <c r="BGP292" s="9"/>
      <c r="BGQ292" s="9"/>
      <c r="BGR292" s="9"/>
      <c r="BGS292" s="9"/>
      <c r="BGT292" s="9"/>
      <c r="BGU292" s="9"/>
      <c r="BGV292" s="9"/>
      <c r="BGW292" s="9"/>
      <c r="BGX292" s="9"/>
      <c r="BGY292" s="9"/>
      <c r="BGZ292" s="9"/>
      <c r="BHA292" s="9"/>
      <c r="BHB292" s="9"/>
      <c r="BHC292" s="9"/>
      <c r="BHD292" s="9"/>
      <c r="BHE292" s="9"/>
      <c r="BHF292" s="9"/>
      <c r="BHG292" s="9"/>
      <c r="BHH292" s="9"/>
      <c r="BHI292" s="9"/>
      <c r="BHJ292" s="9"/>
      <c r="BHK292" s="9"/>
      <c r="BHL292" s="9"/>
      <c r="BHM292" s="9"/>
      <c r="BHN292" s="9"/>
      <c r="BHO292" s="9"/>
      <c r="BHP292" s="9"/>
      <c r="BHQ292" s="9"/>
      <c r="BHR292" s="9"/>
      <c r="BHS292" s="9"/>
      <c r="BHT292" s="9"/>
      <c r="BHU292" s="9"/>
      <c r="BHV292" s="9"/>
      <c r="BHW292" s="9"/>
      <c r="BHX292" s="9"/>
      <c r="BHY292" s="9"/>
      <c r="BHZ292" s="9"/>
      <c r="BIA292" s="9"/>
      <c r="BIB292" s="9"/>
      <c r="BIC292" s="9"/>
      <c r="BID292" s="9"/>
      <c r="BIE292" s="9"/>
      <c r="BIF292" s="9"/>
      <c r="BIG292" s="9"/>
      <c r="BIH292" s="9"/>
      <c r="BII292" s="9"/>
      <c r="BIJ292" s="9"/>
      <c r="BIK292" s="9"/>
      <c r="BIL292" s="9"/>
      <c r="BIM292" s="9"/>
      <c r="BIN292" s="9"/>
      <c r="BIO292" s="9"/>
      <c r="BIP292" s="9"/>
      <c r="BIQ292" s="9"/>
      <c r="BIR292" s="9"/>
      <c r="BIS292" s="9"/>
      <c r="BIT292" s="9"/>
      <c r="BIU292" s="9"/>
      <c r="BIV292" s="9"/>
      <c r="BIW292" s="9"/>
      <c r="BIX292" s="9"/>
      <c r="BIY292" s="9"/>
      <c r="BIZ292" s="9"/>
      <c r="BJA292" s="9"/>
      <c r="BJB292" s="9"/>
      <c r="BJC292" s="9"/>
      <c r="BJD292" s="9"/>
      <c r="BJE292" s="9"/>
      <c r="BJF292" s="9"/>
      <c r="BJG292" s="9"/>
      <c r="BJH292" s="9"/>
      <c r="BJI292" s="9"/>
      <c r="BJJ292" s="9"/>
      <c r="BJK292" s="9"/>
      <c r="BJL292" s="9"/>
      <c r="BJM292" s="9"/>
      <c r="BJN292" s="9"/>
      <c r="BJO292" s="9"/>
      <c r="BJP292" s="9"/>
      <c r="BJQ292" s="9"/>
      <c r="BJR292" s="9"/>
      <c r="BJS292" s="9"/>
      <c r="BJT292" s="9"/>
      <c r="BJU292" s="9"/>
      <c r="BJV292" s="9"/>
      <c r="BJW292" s="9"/>
      <c r="BJX292" s="9"/>
      <c r="BJY292" s="9"/>
      <c r="BJZ292" s="9"/>
      <c r="BKA292" s="9"/>
      <c r="BKB292" s="9"/>
      <c r="BKC292" s="9"/>
      <c r="BKD292" s="9"/>
      <c r="BKE292" s="9"/>
      <c r="BKF292" s="9"/>
      <c r="BKG292" s="9"/>
      <c r="BKH292" s="9"/>
      <c r="BKI292" s="9"/>
      <c r="BKJ292" s="9"/>
      <c r="BKK292" s="9"/>
      <c r="BKL292" s="9"/>
      <c r="BKM292" s="9"/>
      <c r="BKN292" s="9"/>
      <c r="BKO292" s="9"/>
      <c r="BKP292" s="9"/>
      <c r="BKQ292" s="9"/>
      <c r="BKR292" s="9"/>
      <c r="BKS292" s="9"/>
      <c r="BKT292" s="9"/>
      <c r="BKU292" s="9"/>
      <c r="BKV292" s="9"/>
      <c r="BKW292" s="9"/>
      <c r="BKX292" s="9"/>
      <c r="BKY292" s="9"/>
      <c r="BKZ292" s="9"/>
      <c r="BLA292" s="9"/>
      <c r="BLB292" s="9"/>
      <c r="BLC292" s="9"/>
      <c r="BLD292" s="9"/>
      <c r="BLE292" s="9"/>
      <c r="BLF292" s="9"/>
      <c r="BLG292" s="9"/>
      <c r="BLH292" s="9"/>
      <c r="BLI292" s="9"/>
      <c r="BLJ292" s="9"/>
      <c r="BLK292" s="9"/>
      <c r="BLL292" s="9"/>
      <c r="BLM292" s="9"/>
      <c r="BLN292" s="9"/>
      <c r="BLO292" s="9"/>
      <c r="BLP292" s="9"/>
      <c r="BLQ292" s="9"/>
      <c r="BLR292" s="9"/>
      <c r="BLS292" s="9"/>
      <c r="BLT292" s="9"/>
      <c r="BLU292" s="9"/>
      <c r="BLV292" s="9"/>
      <c r="BLW292" s="9"/>
      <c r="BLX292" s="9"/>
      <c r="BLY292" s="9"/>
      <c r="BLZ292" s="9"/>
      <c r="BMA292" s="9"/>
      <c r="BMB292" s="9"/>
      <c r="BMC292" s="9"/>
      <c r="BMD292" s="9"/>
      <c r="BME292" s="9"/>
      <c r="BMF292" s="9"/>
      <c r="BMG292" s="9"/>
      <c r="BMH292" s="9"/>
      <c r="BMI292" s="9"/>
      <c r="BMJ292" s="9"/>
      <c r="BMK292" s="9"/>
      <c r="BML292" s="9"/>
      <c r="BMM292" s="9"/>
      <c r="BMN292" s="9"/>
      <c r="BMO292" s="9"/>
      <c r="BMP292" s="9"/>
      <c r="BMQ292" s="9"/>
      <c r="BMR292" s="9"/>
      <c r="BMS292" s="9"/>
      <c r="BMT292" s="9"/>
      <c r="BMU292" s="9"/>
      <c r="BMV292" s="9"/>
      <c r="BMW292" s="9"/>
      <c r="BMX292" s="9"/>
      <c r="BMY292" s="9"/>
      <c r="BMZ292" s="9"/>
      <c r="BNA292" s="9"/>
      <c r="BNB292" s="9"/>
      <c r="BNC292" s="9"/>
      <c r="BND292" s="9"/>
      <c r="BNE292" s="9"/>
      <c r="BNF292" s="9"/>
      <c r="BNG292" s="9"/>
      <c r="BNH292" s="9"/>
      <c r="BNI292" s="9"/>
      <c r="BNJ292" s="9"/>
      <c r="BNK292" s="9"/>
      <c r="BNL292" s="9"/>
      <c r="BNM292" s="9"/>
      <c r="BNN292" s="9"/>
      <c r="BNO292" s="9"/>
      <c r="BNP292" s="9"/>
      <c r="BNQ292" s="9"/>
      <c r="BNR292" s="9"/>
      <c r="BNS292" s="9"/>
      <c r="BNT292" s="9"/>
      <c r="BNU292" s="9"/>
      <c r="BNV292" s="9"/>
      <c r="BNW292" s="9"/>
      <c r="BNX292" s="9"/>
      <c r="BNY292" s="9"/>
      <c r="BNZ292" s="9"/>
      <c r="BOA292" s="9"/>
      <c r="BOB292" s="9"/>
      <c r="BOC292" s="9"/>
      <c r="BOD292" s="9"/>
      <c r="BOE292" s="9"/>
      <c r="BOF292" s="9"/>
      <c r="BOG292" s="9"/>
      <c r="BOH292" s="9"/>
      <c r="BOI292" s="9"/>
      <c r="BOJ292" s="9"/>
      <c r="BOK292" s="9"/>
      <c r="BOL292" s="9"/>
      <c r="BOM292" s="9"/>
      <c r="BON292" s="9"/>
      <c r="BOO292" s="9"/>
      <c r="BOP292" s="9"/>
      <c r="BOQ292" s="9"/>
      <c r="BOR292" s="9"/>
      <c r="BOS292" s="9"/>
      <c r="BOT292" s="9"/>
      <c r="BOU292" s="9"/>
      <c r="BOV292" s="9"/>
      <c r="BOW292" s="9"/>
      <c r="BOX292" s="9"/>
      <c r="BOY292" s="9"/>
      <c r="BOZ292" s="9"/>
      <c r="BPA292" s="9"/>
      <c r="BPB292" s="9"/>
      <c r="BPC292" s="9"/>
      <c r="BPD292" s="9"/>
      <c r="BPE292" s="9"/>
      <c r="BPF292" s="9"/>
      <c r="BPG292" s="9"/>
      <c r="BPH292" s="9"/>
      <c r="BPI292" s="9"/>
      <c r="BPJ292" s="9"/>
      <c r="BPK292" s="9"/>
      <c r="BPL292" s="9"/>
      <c r="BPM292" s="9"/>
      <c r="BPN292" s="9"/>
      <c r="BPO292" s="9"/>
      <c r="BPP292" s="9"/>
      <c r="BPQ292" s="9"/>
      <c r="BPR292" s="9"/>
      <c r="BPS292" s="9"/>
      <c r="BPT292" s="9"/>
      <c r="BPU292" s="9"/>
      <c r="BPV292" s="9"/>
      <c r="BPW292" s="9"/>
      <c r="BPX292" s="9"/>
      <c r="BPY292" s="9"/>
      <c r="BPZ292" s="9"/>
      <c r="BQA292" s="9"/>
      <c r="BQB292" s="9"/>
      <c r="BQC292" s="9"/>
      <c r="BQD292" s="9"/>
      <c r="BQE292" s="9"/>
      <c r="BQF292" s="9"/>
      <c r="BQG292" s="9"/>
      <c r="BQH292" s="9"/>
      <c r="BQI292" s="9"/>
      <c r="BQJ292" s="9"/>
      <c r="BQK292" s="9"/>
      <c r="BQL292" s="9"/>
      <c r="BQM292" s="9"/>
      <c r="BQN292" s="9"/>
      <c r="BQO292" s="9"/>
      <c r="BQP292" s="9"/>
      <c r="BQQ292" s="9"/>
      <c r="BQR292" s="9"/>
      <c r="BQS292" s="9"/>
      <c r="BQT292" s="9"/>
      <c r="BQU292" s="9"/>
      <c r="BQV292" s="9"/>
      <c r="BQW292" s="9"/>
      <c r="BQX292" s="9"/>
      <c r="BQY292" s="9"/>
      <c r="BQZ292" s="9"/>
      <c r="BRA292" s="9"/>
      <c r="BRB292" s="9"/>
      <c r="BRC292" s="9"/>
      <c r="BRD292" s="9"/>
      <c r="BRE292" s="9"/>
      <c r="BRF292" s="9"/>
      <c r="BRG292" s="9"/>
      <c r="BRH292" s="9"/>
      <c r="BRI292" s="9"/>
      <c r="BRJ292" s="9"/>
      <c r="BRK292" s="9"/>
      <c r="BRL292" s="9"/>
      <c r="BRM292" s="9"/>
      <c r="BRN292" s="9"/>
      <c r="BRO292" s="9"/>
      <c r="BRP292" s="9"/>
      <c r="BRQ292" s="9"/>
      <c r="BRR292" s="9"/>
      <c r="BRS292" s="9"/>
      <c r="BRT292" s="9"/>
      <c r="BRU292" s="9"/>
      <c r="BRV292" s="9"/>
      <c r="BRW292" s="9"/>
      <c r="BRX292" s="9"/>
      <c r="BRY292" s="9"/>
      <c r="BRZ292" s="9"/>
      <c r="BSA292" s="9"/>
      <c r="BSB292" s="9"/>
      <c r="BSC292" s="9"/>
      <c r="BSD292" s="9"/>
      <c r="BSE292" s="9"/>
      <c r="BSF292" s="9"/>
      <c r="BSG292" s="9"/>
      <c r="BSH292" s="9"/>
      <c r="BSI292" s="9"/>
      <c r="BSJ292" s="9"/>
      <c r="BSK292" s="9"/>
      <c r="BSL292" s="9"/>
      <c r="BSM292" s="9"/>
      <c r="BSN292" s="9"/>
      <c r="BSO292" s="9"/>
      <c r="BSP292" s="9"/>
      <c r="BSQ292" s="9"/>
      <c r="BSR292" s="9"/>
      <c r="BSS292" s="9"/>
      <c r="BST292" s="9"/>
      <c r="BSU292" s="9"/>
      <c r="BSV292" s="9"/>
      <c r="BSW292" s="9"/>
      <c r="BSX292" s="9"/>
      <c r="BSY292" s="9"/>
      <c r="BSZ292" s="9"/>
      <c r="BTA292" s="9"/>
      <c r="BTB292" s="9"/>
      <c r="BTC292" s="9"/>
      <c r="BTD292" s="9"/>
      <c r="BTE292" s="9"/>
      <c r="BTF292" s="9"/>
      <c r="BTG292" s="9"/>
      <c r="BTH292" s="9"/>
      <c r="BTI292" s="9"/>
      <c r="BTJ292" s="9"/>
      <c r="BTK292" s="9"/>
      <c r="BTL292" s="9"/>
      <c r="BTM292" s="9"/>
      <c r="BTN292" s="9"/>
      <c r="BTO292" s="9"/>
      <c r="BTP292" s="9"/>
      <c r="BTQ292" s="9"/>
      <c r="BTR292" s="9"/>
      <c r="BTS292" s="9"/>
      <c r="BTT292" s="9"/>
      <c r="BTU292" s="9"/>
      <c r="BTV292" s="9"/>
      <c r="BTW292" s="9"/>
      <c r="BTX292" s="9"/>
      <c r="BTY292" s="9"/>
      <c r="BTZ292" s="9"/>
      <c r="BUA292" s="9"/>
      <c r="BUB292" s="9"/>
      <c r="BUC292" s="9"/>
      <c r="BUD292" s="9"/>
      <c r="BUE292" s="9"/>
      <c r="BUF292" s="9"/>
      <c r="BUG292" s="9"/>
      <c r="BUH292" s="9"/>
      <c r="BUI292" s="9"/>
      <c r="BUJ292" s="9"/>
      <c r="BUK292" s="9"/>
      <c r="BUL292" s="9"/>
      <c r="BUM292" s="9"/>
      <c r="BUN292" s="9"/>
      <c r="BUO292" s="9"/>
      <c r="BUP292" s="9"/>
      <c r="BUQ292" s="9"/>
      <c r="BUR292" s="9"/>
      <c r="BUS292" s="9"/>
      <c r="BUT292" s="9"/>
      <c r="BUU292" s="9"/>
      <c r="BUV292" s="9"/>
      <c r="BUW292" s="9"/>
      <c r="BUX292" s="9"/>
      <c r="BUY292" s="9"/>
      <c r="BUZ292" s="9"/>
      <c r="BVA292" s="9"/>
      <c r="BVB292" s="9"/>
      <c r="BVC292" s="9"/>
      <c r="BVD292" s="9"/>
      <c r="BVE292" s="9"/>
      <c r="BVF292" s="9"/>
      <c r="BVG292" s="9"/>
      <c r="BVH292" s="9"/>
      <c r="BVI292" s="9"/>
      <c r="BVJ292" s="9"/>
      <c r="BVK292" s="9"/>
      <c r="BVL292" s="9"/>
      <c r="BVM292" s="9"/>
      <c r="BVN292" s="9"/>
      <c r="BVO292" s="9"/>
      <c r="BVP292" s="9"/>
      <c r="BVQ292" s="9"/>
      <c r="BVR292" s="9"/>
      <c r="BVS292" s="9"/>
      <c r="BVT292" s="9"/>
      <c r="BVU292" s="9"/>
      <c r="BVV292" s="9"/>
      <c r="BVW292" s="9"/>
      <c r="BVX292" s="9"/>
      <c r="BVY292" s="9"/>
      <c r="BVZ292" s="9"/>
      <c r="BWA292" s="9"/>
      <c r="BWB292" s="9"/>
      <c r="BWC292" s="9"/>
      <c r="BWD292" s="9"/>
      <c r="BWE292" s="9"/>
      <c r="BWF292" s="9"/>
      <c r="BWG292" s="9"/>
      <c r="BWH292" s="9"/>
      <c r="BWI292" s="9"/>
      <c r="BWJ292" s="9"/>
      <c r="BWK292" s="9"/>
      <c r="BWL292" s="9"/>
      <c r="BWM292" s="9"/>
      <c r="BWN292" s="9"/>
      <c r="BWO292" s="9"/>
      <c r="BWP292" s="9"/>
      <c r="BWQ292" s="9"/>
      <c r="BWR292" s="9"/>
      <c r="BWS292" s="9"/>
      <c r="BWT292" s="9"/>
      <c r="BWU292" s="9"/>
      <c r="BWV292" s="9"/>
      <c r="BWW292" s="9"/>
      <c r="BWX292" s="9"/>
      <c r="BWY292" s="9"/>
      <c r="BWZ292" s="9"/>
      <c r="BXA292" s="9"/>
      <c r="BXB292" s="9"/>
      <c r="BXC292" s="9"/>
      <c r="BXD292" s="9"/>
    </row>
    <row r="293" ht="14.25" customHeight="1">
      <c r="A293" s="9">
        <v>12.0</v>
      </c>
      <c r="B293" s="9" t="s">
        <v>11947</v>
      </c>
      <c r="C293" s="9" t="s">
        <v>11948</v>
      </c>
      <c r="D293" s="9" t="s">
        <v>11948</v>
      </c>
      <c r="E293" s="9"/>
      <c r="F293" s="9">
        <v>40.0</v>
      </c>
      <c r="G293" s="9" t="s">
        <v>14293</v>
      </c>
      <c r="H293" s="9"/>
      <c r="I293" s="9"/>
      <c r="J293" s="9">
        <v>1.0</v>
      </c>
      <c r="K293" s="9">
        <v>10.0</v>
      </c>
      <c r="L293" s="9">
        <v>28.0</v>
      </c>
      <c r="M293" s="9"/>
      <c r="N293" s="9"/>
      <c r="O293" s="9">
        <v>1.0</v>
      </c>
      <c r="P293" s="9">
        <v>1.0</v>
      </c>
      <c r="Q293" s="9" t="s">
        <v>14294</v>
      </c>
      <c r="R293" s="9"/>
      <c r="S293" s="9" t="s">
        <v>3730</v>
      </c>
      <c r="T293" s="9" t="s">
        <v>3729</v>
      </c>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c r="DA293" s="9"/>
      <c r="DB293" s="9"/>
      <c r="DC293" s="9"/>
      <c r="DD293" s="9"/>
      <c r="DE293" s="9"/>
      <c r="DF293" s="9"/>
      <c r="DG293" s="9"/>
      <c r="DH293" s="9"/>
      <c r="DI293" s="9"/>
      <c r="DJ293" s="9"/>
      <c r="DK293" s="9"/>
      <c r="DL293" s="9"/>
      <c r="DM293" s="9"/>
      <c r="DN293" s="9"/>
      <c r="DO293" s="9"/>
      <c r="DP293" s="9"/>
      <c r="DQ293" s="9"/>
      <c r="DR293" s="9"/>
      <c r="DS293" s="9"/>
      <c r="DT293" s="9"/>
      <c r="DU293" s="9"/>
      <c r="DV293" s="9"/>
      <c r="DW293" s="9"/>
      <c r="DX293" s="9"/>
      <c r="DY293" s="9"/>
      <c r="DZ293" s="9"/>
      <c r="EA293" s="9"/>
      <c r="EB293" s="9"/>
      <c r="EC293" s="9"/>
      <c r="ED293" s="9"/>
      <c r="EE293" s="9"/>
      <c r="EF293" s="9"/>
      <c r="EG293" s="9"/>
      <c r="EH293" s="9"/>
      <c r="EI293" s="9"/>
      <c r="EJ293" s="9"/>
      <c r="EK293" s="9"/>
      <c r="EL293" s="9"/>
      <c r="EM293" s="9"/>
      <c r="EN293" s="9"/>
      <c r="EO293" s="9"/>
      <c r="EP293" s="9"/>
      <c r="EQ293" s="9"/>
      <c r="ER293" s="9"/>
      <c r="ES293" s="9"/>
      <c r="ET293" s="9"/>
      <c r="EU293" s="9"/>
      <c r="EV293" s="9"/>
      <c r="EW293" s="9"/>
      <c r="EX293" s="9"/>
      <c r="EY293" s="9"/>
      <c r="EZ293" s="9"/>
      <c r="FA293" s="9"/>
      <c r="FB293" s="9"/>
      <c r="FC293" s="9"/>
      <c r="FD293" s="9"/>
      <c r="FE293" s="9"/>
      <c r="FF293" s="9"/>
      <c r="FG293" s="9"/>
      <c r="FH293" s="9"/>
      <c r="FI293" s="9"/>
      <c r="FJ293" s="9"/>
      <c r="FK293" s="9"/>
      <c r="FL293" s="9"/>
      <c r="FM293" s="9"/>
      <c r="FN293" s="9"/>
      <c r="FO293" s="9"/>
      <c r="FP293" s="9"/>
      <c r="FQ293" s="9"/>
      <c r="FR293" s="9"/>
      <c r="FS293" s="9"/>
      <c r="FT293" s="9"/>
      <c r="FU293" s="9"/>
      <c r="FV293" s="9"/>
      <c r="FW293" s="9"/>
      <c r="FX293" s="9"/>
      <c r="FY293" s="9"/>
      <c r="FZ293" s="9"/>
      <c r="GA293" s="9"/>
      <c r="GB293" s="9"/>
      <c r="GC293" s="9"/>
      <c r="GD293" s="9"/>
      <c r="GE293" s="9"/>
      <c r="GF293" s="9"/>
      <c r="GG293" s="9"/>
      <c r="GH293" s="9"/>
      <c r="GI293" s="9"/>
      <c r="GJ293" s="9"/>
      <c r="GK293" s="9"/>
      <c r="GL293" s="9"/>
      <c r="GM293" s="9"/>
      <c r="GN293" s="9"/>
      <c r="GO293" s="9"/>
      <c r="GP293" s="9"/>
      <c r="GQ293" s="9"/>
      <c r="GR293" s="9"/>
      <c r="GS293" s="9"/>
      <c r="GT293" s="9"/>
      <c r="GU293" s="9"/>
      <c r="GV293" s="9"/>
      <c r="GW293" s="9"/>
      <c r="GX293" s="9"/>
      <c r="GY293" s="9"/>
      <c r="GZ293" s="9"/>
      <c r="HA293" s="9"/>
      <c r="HB293" s="9"/>
      <c r="HC293" s="9"/>
      <c r="HD293" s="9"/>
      <c r="HE293" s="9"/>
      <c r="HF293" s="9"/>
      <c r="HG293" s="9"/>
      <c r="HH293" s="9"/>
      <c r="HI293" s="9"/>
      <c r="HJ293" s="9"/>
      <c r="HK293" s="9"/>
      <c r="HL293" s="9"/>
      <c r="HM293" s="9"/>
      <c r="HN293" s="9"/>
      <c r="HO293" s="9"/>
      <c r="HP293" s="9"/>
      <c r="HQ293" s="9"/>
      <c r="HR293" s="9"/>
      <c r="HS293" s="9"/>
      <c r="HT293" s="9"/>
      <c r="HU293" s="9"/>
      <c r="HV293" s="9"/>
      <c r="HW293" s="9"/>
      <c r="HX293" s="9"/>
      <c r="HY293" s="9"/>
      <c r="HZ293" s="9"/>
      <c r="IA293" s="9"/>
      <c r="IB293" s="9"/>
      <c r="IC293" s="9"/>
      <c r="ID293" s="9"/>
      <c r="IE293" s="9"/>
      <c r="IF293" s="9"/>
      <c r="IG293" s="9"/>
      <c r="IH293" s="9"/>
      <c r="II293" s="9"/>
      <c r="IJ293" s="9"/>
      <c r="IK293" s="9"/>
      <c r="IL293" s="9"/>
      <c r="IM293" s="9"/>
      <c r="IN293" s="9"/>
      <c r="IO293" s="9"/>
      <c r="IP293" s="9"/>
      <c r="IQ293" s="9"/>
      <c r="IR293" s="9"/>
      <c r="IS293" s="9"/>
      <c r="IT293" s="9"/>
      <c r="IU293" s="9"/>
      <c r="IV293" s="9"/>
      <c r="IW293" s="9"/>
      <c r="IX293" s="9"/>
      <c r="IY293" s="9"/>
      <c r="IZ293" s="9"/>
      <c r="JA293" s="9"/>
      <c r="JB293" s="9"/>
      <c r="JC293" s="9"/>
      <c r="JD293" s="9"/>
      <c r="JE293" s="9"/>
      <c r="JF293" s="9"/>
      <c r="JG293" s="9"/>
      <c r="JH293" s="9"/>
      <c r="JI293" s="9"/>
      <c r="JJ293" s="9"/>
      <c r="JK293" s="9"/>
      <c r="JL293" s="9"/>
      <c r="JM293" s="9"/>
      <c r="JN293" s="9"/>
      <c r="JO293" s="9"/>
      <c r="JP293" s="9"/>
      <c r="JQ293" s="9"/>
      <c r="JR293" s="9"/>
      <c r="JS293" s="9"/>
      <c r="JT293" s="9"/>
      <c r="JU293" s="9"/>
      <c r="JV293" s="9"/>
      <c r="JW293" s="9"/>
      <c r="JX293" s="9"/>
      <c r="JY293" s="9"/>
      <c r="JZ293" s="9"/>
      <c r="KA293" s="9"/>
      <c r="KB293" s="9"/>
      <c r="KC293" s="9"/>
      <c r="KD293" s="9"/>
      <c r="KE293" s="9"/>
      <c r="KF293" s="9"/>
      <c r="KG293" s="9"/>
      <c r="KH293" s="9"/>
      <c r="KI293" s="9"/>
      <c r="KJ293" s="9"/>
      <c r="KK293" s="9"/>
      <c r="KL293" s="9"/>
      <c r="KM293" s="9"/>
      <c r="KN293" s="9"/>
      <c r="KO293" s="9"/>
      <c r="KP293" s="9"/>
      <c r="KQ293" s="9"/>
      <c r="KR293" s="9"/>
      <c r="KS293" s="9"/>
      <c r="KT293" s="9"/>
      <c r="KU293" s="9"/>
      <c r="KV293" s="9"/>
      <c r="KW293" s="9"/>
      <c r="KX293" s="9"/>
      <c r="KY293" s="9"/>
      <c r="KZ293" s="9"/>
      <c r="LA293" s="9"/>
      <c r="LB293" s="9"/>
      <c r="LC293" s="9"/>
      <c r="LD293" s="9"/>
      <c r="LE293" s="9"/>
      <c r="LF293" s="9"/>
      <c r="LG293" s="9"/>
      <c r="LH293" s="9"/>
      <c r="LI293" s="9"/>
      <c r="LJ293" s="9"/>
      <c r="LK293" s="9"/>
      <c r="LL293" s="9"/>
      <c r="LM293" s="9"/>
      <c r="LN293" s="9"/>
      <c r="LO293" s="9"/>
      <c r="LP293" s="9"/>
      <c r="LQ293" s="9"/>
      <c r="LR293" s="9"/>
      <c r="LS293" s="9"/>
      <c r="LT293" s="9"/>
      <c r="LU293" s="9"/>
      <c r="LV293" s="9"/>
      <c r="LW293" s="9"/>
      <c r="LX293" s="9"/>
      <c r="LY293" s="9"/>
      <c r="LZ293" s="9"/>
      <c r="MA293" s="9"/>
      <c r="MB293" s="9"/>
      <c r="MC293" s="9"/>
      <c r="MD293" s="9"/>
      <c r="ME293" s="9"/>
      <c r="MF293" s="9"/>
      <c r="MG293" s="9"/>
      <c r="MH293" s="9"/>
      <c r="MI293" s="9"/>
      <c r="MJ293" s="9"/>
      <c r="MK293" s="9"/>
      <c r="ML293" s="9"/>
      <c r="MM293" s="9"/>
      <c r="MN293" s="9"/>
      <c r="MO293" s="9"/>
      <c r="MP293" s="9"/>
      <c r="MQ293" s="9"/>
      <c r="MR293" s="9"/>
      <c r="MS293" s="9"/>
      <c r="MT293" s="9"/>
      <c r="MU293" s="9"/>
      <c r="MV293" s="9"/>
      <c r="MW293" s="9"/>
      <c r="MX293" s="9"/>
      <c r="MY293" s="9"/>
      <c r="MZ293" s="9"/>
      <c r="NA293" s="9"/>
      <c r="NB293" s="9"/>
      <c r="NC293" s="9"/>
      <c r="ND293" s="9"/>
      <c r="NE293" s="9"/>
      <c r="NF293" s="9"/>
      <c r="NG293" s="9"/>
      <c r="NH293" s="9"/>
      <c r="NI293" s="9"/>
      <c r="NJ293" s="9"/>
      <c r="NK293" s="9"/>
      <c r="NL293" s="9"/>
      <c r="NM293" s="9"/>
      <c r="NN293" s="9"/>
      <c r="NO293" s="9"/>
      <c r="NP293" s="9"/>
      <c r="NQ293" s="9"/>
      <c r="NR293" s="9"/>
      <c r="NS293" s="9"/>
      <c r="NT293" s="9"/>
      <c r="NU293" s="9"/>
      <c r="NV293" s="9"/>
      <c r="NW293" s="9"/>
      <c r="NX293" s="9"/>
      <c r="NY293" s="9"/>
      <c r="NZ293" s="9"/>
      <c r="OA293" s="9"/>
      <c r="OB293" s="9"/>
      <c r="OC293" s="9"/>
      <c r="OD293" s="9"/>
      <c r="OE293" s="9"/>
      <c r="OF293" s="9"/>
      <c r="OG293" s="9"/>
      <c r="OH293" s="9"/>
      <c r="OI293" s="9"/>
      <c r="OJ293" s="9"/>
      <c r="OK293" s="9"/>
      <c r="OL293" s="9"/>
      <c r="OM293" s="9"/>
      <c r="ON293" s="9"/>
      <c r="OO293" s="9"/>
      <c r="OP293" s="9"/>
      <c r="OQ293" s="9"/>
      <c r="OR293" s="9"/>
      <c r="OS293" s="9"/>
      <c r="OT293" s="9"/>
      <c r="OU293" s="9"/>
      <c r="OV293" s="9"/>
      <c r="OW293" s="9"/>
      <c r="OX293" s="9"/>
      <c r="OY293" s="9"/>
      <c r="OZ293" s="9"/>
      <c r="PA293" s="9"/>
      <c r="PB293" s="9"/>
      <c r="PC293" s="9"/>
      <c r="PD293" s="9"/>
      <c r="PE293" s="9"/>
      <c r="PF293" s="9"/>
      <c r="PG293" s="9"/>
      <c r="PH293" s="9"/>
      <c r="PI293" s="9"/>
      <c r="PJ293" s="9"/>
      <c r="PK293" s="9"/>
      <c r="PL293" s="9"/>
      <c r="PM293" s="9"/>
      <c r="PN293" s="9"/>
      <c r="PO293" s="9"/>
      <c r="PP293" s="9"/>
      <c r="PQ293" s="9"/>
      <c r="PR293" s="9"/>
      <c r="PS293" s="9"/>
      <c r="PT293" s="9"/>
      <c r="PU293" s="9"/>
      <c r="PV293" s="9"/>
      <c r="PW293" s="9"/>
      <c r="PX293" s="9"/>
      <c r="PY293" s="9"/>
      <c r="PZ293" s="9"/>
      <c r="QA293" s="9"/>
      <c r="QB293" s="9"/>
      <c r="QC293" s="9"/>
      <c r="QD293" s="9"/>
      <c r="QE293" s="9"/>
      <c r="QF293" s="9"/>
      <c r="QG293" s="9"/>
      <c r="QH293" s="9"/>
      <c r="QI293" s="9"/>
      <c r="QJ293" s="9"/>
      <c r="QK293" s="9"/>
      <c r="QL293" s="9"/>
      <c r="QM293" s="9"/>
      <c r="QN293" s="9"/>
      <c r="QO293" s="9"/>
      <c r="QP293" s="9"/>
      <c r="QQ293" s="9"/>
      <c r="QR293" s="9"/>
      <c r="QS293" s="9"/>
      <c r="QT293" s="9"/>
      <c r="QU293" s="9"/>
      <c r="QV293" s="9"/>
      <c r="QW293" s="9"/>
      <c r="QX293" s="9"/>
      <c r="QY293" s="9"/>
      <c r="QZ293" s="9"/>
      <c r="RA293" s="9"/>
      <c r="RB293" s="9"/>
      <c r="RC293" s="9"/>
      <c r="RD293" s="9"/>
      <c r="RE293" s="9"/>
      <c r="RF293" s="9"/>
      <c r="RG293" s="9"/>
      <c r="RH293" s="9"/>
      <c r="RI293" s="9"/>
      <c r="RJ293" s="9"/>
      <c r="RK293" s="9"/>
      <c r="RL293" s="9"/>
      <c r="RM293" s="9"/>
      <c r="RN293" s="9"/>
      <c r="RO293" s="9"/>
      <c r="RP293" s="9"/>
      <c r="RQ293" s="9"/>
      <c r="RR293" s="9"/>
      <c r="RS293" s="9"/>
      <c r="RT293" s="9"/>
      <c r="RU293" s="9"/>
      <c r="RV293" s="9"/>
      <c r="RW293" s="9"/>
      <c r="RX293" s="9"/>
      <c r="RY293" s="9"/>
      <c r="RZ293" s="9"/>
      <c r="SA293" s="9"/>
      <c r="SB293" s="9"/>
      <c r="SC293" s="9"/>
      <c r="SD293" s="9"/>
      <c r="SE293" s="9"/>
      <c r="SF293" s="9"/>
      <c r="SG293" s="9"/>
      <c r="SH293" s="9"/>
      <c r="SI293" s="9"/>
      <c r="SJ293" s="9"/>
      <c r="SK293" s="9"/>
      <c r="SL293" s="9"/>
      <c r="SM293" s="9"/>
      <c r="SN293" s="9"/>
      <c r="SO293" s="9"/>
      <c r="SP293" s="9"/>
      <c r="SQ293" s="9"/>
      <c r="SR293" s="9"/>
      <c r="SS293" s="9"/>
      <c r="ST293" s="9"/>
      <c r="SU293" s="9"/>
      <c r="SV293" s="9"/>
      <c r="SW293" s="9"/>
      <c r="SX293" s="9"/>
      <c r="SY293" s="9"/>
      <c r="SZ293" s="9"/>
      <c r="TA293" s="9"/>
      <c r="TB293" s="9"/>
      <c r="TC293" s="9"/>
      <c r="TD293" s="9"/>
      <c r="TE293" s="9"/>
      <c r="TF293" s="9"/>
      <c r="TG293" s="9"/>
      <c r="TH293" s="9"/>
      <c r="TI293" s="9"/>
      <c r="TJ293" s="9"/>
      <c r="TK293" s="9"/>
      <c r="TL293" s="9"/>
      <c r="TM293" s="9"/>
      <c r="TN293" s="9"/>
      <c r="TO293" s="9"/>
      <c r="ANB293" s="9"/>
      <c r="ANC293" s="9"/>
      <c r="AND293" s="9"/>
      <c r="ANE293" s="9"/>
      <c r="ANF293" s="9"/>
      <c r="ANG293" s="9"/>
      <c r="ANH293" s="9"/>
      <c r="ANI293" s="9"/>
      <c r="ANJ293" s="9"/>
      <c r="ANK293" s="9"/>
      <c r="ANL293" s="9"/>
      <c r="ANM293" s="9"/>
      <c r="ANN293" s="9"/>
      <c r="ANO293" s="9"/>
      <c r="ANP293" s="9"/>
      <c r="ANQ293" s="9"/>
      <c r="ANR293" s="9"/>
      <c r="ANS293" s="9"/>
      <c r="ANT293" s="9"/>
      <c r="ANU293" s="9"/>
      <c r="ANV293" s="9"/>
      <c r="ANW293" s="9"/>
      <c r="ANX293" s="9"/>
      <c r="ANY293" s="9"/>
      <c r="ANZ293" s="9"/>
      <c r="AOA293" s="9"/>
      <c r="AOB293" s="9"/>
      <c r="AOC293" s="9"/>
      <c r="AOD293" s="9"/>
      <c r="AOE293" s="9"/>
      <c r="AOF293" s="9"/>
      <c r="AOG293" s="9"/>
      <c r="AOH293" s="9"/>
      <c r="AOI293" s="9"/>
      <c r="AOJ293" s="9"/>
      <c r="AOK293" s="9"/>
      <c r="AOL293" s="9"/>
      <c r="AOM293" s="9"/>
      <c r="AON293" s="9"/>
      <c r="AOO293" s="9"/>
      <c r="AOP293" s="9"/>
      <c r="AOQ293" s="9"/>
      <c r="AOR293" s="9"/>
      <c r="AOS293" s="9"/>
      <c r="AOT293" s="9"/>
      <c r="AOU293" s="9"/>
      <c r="AOV293" s="9"/>
      <c r="AOW293" s="9"/>
      <c r="AOX293" s="9"/>
      <c r="AOY293" s="9"/>
      <c r="AOZ293" s="9"/>
      <c r="APA293" s="9"/>
      <c r="APB293" s="9"/>
      <c r="APC293" s="9"/>
      <c r="APD293" s="9"/>
      <c r="APE293" s="9"/>
      <c r="APF293" s="9"/>
      <c r="APG293" s="9"/>
      <c r="APH293" s="9"/>
      <c r="API293" s="9"/>
      <c r="APJ293" s="9"/>
      <c r="APK293" s="9"/>
      <c r="APL293" s="9"/>
      <c r="APM293" s="9"/>
      <c r="APN293" s="9"/>
      <c r="APO293" s="9"/>
      <c r="APP293" s="9"/>
      <c r="APQ293" s="9"/>
      <c r="APR293" s="9"/>
      <c r="APS293" s="9"/>
      <c r="APT293" s="9"/>
      <c r="APU293" s="9"/>
      <c r="APV293" s="9"/>
      <c r="APW293" s="9"/>
      <c r="APX293" s="9"/>
      <c r="APY293" s="9"/>
      <c r="APZ293" s="9"/>
      <c r="AQA293" s="9"/>
      <c r="AQB293" s="9"/>
      <c r="AQC293" s="9"/>
      <c r="AQD293" s="9"/>
      <c r="AQE293" s="9"/>
      <c r="AQF293" s="9"/>
      <c r="AQG293" s="9"/>
      <c r="AQH293" s="9"/>
      <c r="AQI293" s="9"/>
      <c r="AQJ293" s="9"/>
      <c r="AQK293" s="9"/>
      <c r="AQL293" s="9"/>
      <c r="AQM293" s="9"/>
      <c r="AQN293" s="9"/>
      <c r="AQO293" s="9"/>
      <c r="AQP293" s="9"/>
      <c r="AQQ293" s="9"/>
      <c r="AQR293" s="9"/>
      <c r="AQS293" s="9"/>
      <c r="AQT293" s="9"/>
      <c r="AQU293" s="9"/>
      <c r="AQV293" s="9"/>
      <c r="AQW293" s="9"/>
      <c r="AQX293" s="9"/>
      <c r="AQY293" s="9"/>
      <c r="AQZ293" s="9"/>
      <c r="ARA293" s="9"/>
      <c r="ARB293" s="9"/>
      <c r="ARC293" s="9"/>
      <c r="ARD293" s="9"/>
      <c r="ARE293" s="9"/>
      <c r="ARF293" s="9"/>
      <c r="ARG293" s="9"/>
      <c r="ARH293" s="9"/>
      <c r="ARI293" s="9"/>
      <c r="ARJ293" s="9"/>
      <c r="ARK293" s="9"/>
      <c r="ARL293" s="9"/>
      <c r="ARM293" s="9"/>
      <c r="ARN293" s="9"/>
      <c r="ARO293" s="9"/>
      <c r="ARP293" s="9"/>
      <c r="ARQ293" s="9"/>
      <c r="ARR293" s="9"/>
      <c r="ARS293" s="9"/>
      <c r="ART293" s="9"/>
      <c r="ARU293" s="9"/>
      <c r="ARV293" s="9"/>
      <c r="ARW293" s="9"/>
      <c r="ARX293" s="9"/>
      <c r="ARY293" s="9"/>
      <c r="ARZ293" s="9"/>
      <c r="ASA293" s="9"/>
      <c r="ASB293" s="9"/>
      <c r="ASC293" s="9"/>
      <c r="ASD293" s="9"/>
      <c r="ASE293" s="9"/>
      <c r="ASF293" s="9"/>
      <c r="ASG293" s="9"/>
      <c r="ASH293" s="9"/>
      <c r="ASI293" s="9"/>
      <c r="ASJ293" s="9"/>
      <c r="ASK293" s="9"/>
      <c r="ASL293" s="9"/>
      <c r="ASM293" s="9"/>
      <c r="ASN293" s="9"/>
      <c r="ASO293" s="9"/>
      <c r="ASP293" s="9"/>
      <c r="ASQ293" s="9"/>
      <c r="ASR293" s="9"/>
      <c r="ASS293" s="9"/>
      <c r="AST293" s="9"/>
      <c r="ASU293" s="9"/>
      <c r="ASV293" s="9"/>
      <c r="ASW293" s="9"/>
      <c r="ASX293" s="9"/>
      <c r="ASY293" s="9"/>
      <c r="ASZ293" s="9"/>
      <c r="ATA293" s="9"/>
      <c r="ATB293" s="9"/>
      <c r="ATC293" s="9"/>
      <c r="ATD293" s="9"/>
      <c r="ATE293" s="9"/>
      <c r="ATF293" s="9"/>
      <c r="ATG293" s="9"/>
      <c r="ATH293" s="9"/>
      <c r="ATI293" s="9"/>
      <c r="ATJ293" s="9"/>
      <c r="ATK293" s="9"/>
      <c r="ATL293" s="9"/>
      <c r="ATM293" s="9"/>
      <c r="ATN293" s="9"/>
      <c r="ATO293" s="9"/>
      <c r="ATP293" s="9"/>
      <c r="ATQ293" s="9"/>
      <c r="ATR293" s="9"/>
      <c r="ATS293" s="9"/>
      <c r="ATT293" s="9"/>
      <c r="ATU293" s="9"/>
      <c r="ATV293" s="9"/>
      <c r="ATW293" s="9"/>
      <c r="ATX293" s="9"/>
      <c r="ATY293" s="9" t="s">
        <v>5691</v>
      </c>
      <c r="ATZ293" s="9" t="s">
        <v>5691</v>
      </c>
      <c r="AUA293" s="9" t="s">
        <v>6047</v>
      </c>
      <c r="AUB293" s="9"/>
      <c r="AUC293" s="9"/>
      <c r="AUD293" s="9"/>
      <c r="AUE293" s="9"/>
      <c r="AUF293" s="9"/>
      <c r="AUG293" s="9"/>
      <c r="AUH293" s="9"/>
      <c r="AUI293" s="9"/>
      <c r="AUJ293" s="9"/>
      <c r="AUK293" s="9"/>
      <c r="AUL293" s="9"/>
      <c r="AUM293" s="9"/>
      <c r="AUN293" s="9"/>
      <c r="AUO293" s="9"/>
      <c r="AUP293" s="9"/>
      <c r="AUQ293" s="9"/>
      <c r="AUR293" s="9"/>
      <c r="AUS293" s="9"/>
      <c r="AUT293" s="9"/>
      <c r="AUU293" s="9"/>
      <c r="AUV293" s="9"/>
      <c r="AUW293" s="9"/>
      <c r="AUX293" s="9"/>
      <c r="AUY293" s="9"/>
      <c r="AUZ293" s="9"/>
      <c r="AVA293" s="9"/>
      <c r="AVB293" s="9"/>
      <c r="AVC293" s="9"/>
      <c r="AVD293" s="9"/>
      <c r="AVE293" s="9"/>
      <c r="AVF293" s="9"/>
      <c r="AVG293" s="9"/>
      <c r="AVH293" s="9"/>
      <c r="AVI293" s="9"/>
      <c r="AVJ293" s="9"/>
      <c r="AVK293" s="9" t="s">
        <v>14295</v>
      </c>
      <c r="AVL293" s="9"/>
      <c r="AVM293" s="9"/>
      <c r="AVN293" s="9"/>
      <c r="AVO293" s="9"/>
      <c r="AVP293" s="9"/>
      <c r="AVQ293" s="9"/>
      <c r="AVR293" s="9"/>
      <c r="AVS293" s="9"/>
      <c r="AVT293" s="9"/>
      <c r="AVU293" s="9"/>
      <c r="AVV293" s="9"/>
      <c r="AVW293" s="9"/>
      <c r="AVX293" s="9"/>
      <c r="AVY293" s="9"/>
      <c r="AVZ293" s="9"/>
      <c r="AWA293" s="9"/>
      <c r="AWB293" s="9"/>
      <c r="AWC293" s="9"/>
      <c r="AWD293" s="9"/>
      <c r="AWE293" s="9"/>
      <c r="AWF293" s="9"/>
      <c r="AWG293" s="9"/>
      <c r="AWH293" s="9"/>
      <c r="AWI293" s="9"/>
      <c r="AWJ293" s="9"/>
      <c r="AWK293" s="9"/>
      <c r="AWL293" s="9"/>
      <c r="AWM293" s="9"/>
      <c r="AWN293" s="9"/>
      <c r="AWO293" s="9"/>
      <c r="AWP293" s="9"/>
      <c r="AWQ293" s="9"/>
      <c r="AWR293" s="9"/>
      <c r="AWS293" s="9"/>
      <c r="AWT293" s="9"/>
      <c r="AWU293" s="9"/>
      <c r="AWV293" s="9"/>
      <c r="AWW293" s="9"/>
      <c r="AWX293" s="9"/>
      <c r="AWY293" s="9"/>
      <c r="AWZ293" s="9"/>
      <c r="AXA293" s="9"/>
      <c r="AXB293" s="9" t="s">
        <v>5707</v>
      </c>
      <c r="AXC293" s="9"/>
      <c r="AXD293" s="9"/>
      <c r="AXE293" s="9"/>
      <c r="AXF293" s="9"/>
      <c r="AXG293" s="9"/>
      <c r="AXH293" s="9"/>
      <c r="AXI293" s="9"/>
      <c r="AXJ293" s="9"/>
      <c r="AXK293" s="9">
        <v>720.0</v>
      </c>
      <c r="AXL293" s="9" t="s">
        <v>3732</v>
      </c>
      <c r="AXM293" s="9">
        <v>503.0</v>
      </c>
      <c r="AXN293" s="9"/>
      <c r="AXO293" s="9"/>
      <c r="AXP293" s="9"/>
      <c r="AXQ293" s="9"/>
      <c r="AXR293" s="9"/>
      <c r="AXS293" s="9"/>
      <c r="AXT293" s="9"/>
      <c r="AXU293" s="9"/>
      <c r="AXV293" s="9"/>
      <c r="AXW293" s="9"/>
      <c r="AXX293" s="9"/>
      <c r="AXY293" s="9"/>
      <c r="AXZ293" s="9"/>
      <c r="AYA293" s="9"/>
      <c r="AYB293" s="9"/>
      <c r="AYC293" s="9"/>
      <c r="AYD293" s="9" t="s">
        <v>3732</v>
      </c>
      <c r="AYE293" s="9"/>
      <c r="AYF293" s="9"/>
      <c r="AYG293" s="9"/>
      <c r="AYH293" s="9" t="s">
        <v>14296</v>
      </c>
      <c r="AYI293" s="9"/>
      <c r="AYJ293" s="9"/>
      <c r="AYK293" s="9"/>
      <c r="AYL293" s="9"/>
      <c r="AYM293" s="9"/>
      <c r="AYN293" s="9"/>
      <c r="AYO293" s="9"/>
      <c r="AYP293" s="9"/>
      <c r="AYQ293" s="9"/>
      <c r="AYR293" s="9"/>
      <c r="AYS293" s="9"/>
      <c r="AYT293" s="9"/>
      <c r="AYU293" s="9"/>
      <c r="AYV293" s="9"/>
      <c r="AYW293" s="9"/>
      <c r="AYX293" s="9"/>
      <c r="AYY293" s="9"/>
      <c r="AYZ293" s="9"/>
      <c r="AZA293" s="9"/>
      <c r="AZB293" s="9"/>
      <c r="AZC293" s="9"/>
      <c r="AZD293" s="9"/>
      <c r="AZE293" s="9"/>
      <c r="AZF293" s="9"/>
      <c r="AZG293" s="9"/>
      <c r="AZH293" s="9"/>
      <c r="AZI293" s="9"/>
      <c r="AZJ293" s="9"/>
      <c r="AZK293" s="9"/>
      <c r="AZL293" s="9"/>
      <c r="AZM293" s="9"/>
      <c r="AZN293" s="9"/>
      <c r="AZO293" s="9"/>
      <c r="AZP293" s="9"/>
      <c r="AZQ293" s="9"/>
      <c r="AZR293" s="9"/>
      <c r="AZS293" s="9"/>
      <c r="AZT293" s="9"/>
      <c r="AZU293" s="9"/>
      <c r="AZV293" s="9"/>
      <c r="AZW293" s="9"/>
      <c r="AZX293" s="9"/>
      <c r="AZY293" s="9"/>
      <c r="AZZ293" s="9"/>
      <c r="BAA293" s="9"/>
      <c r="BAB293" s="9"/>
      <c r="BAC293" s="9"/>
      <c r="BAD293" s="9"/>
      <c r="BAE293" s="9"/>
      <c r="BAF293" s="9"/>
      <c r="BAG293" s="9"/>
      <c r="BAH293" s="9"/>
      <c r="BAI293" s="9"/>
      <c r="BAJ293" s="9"/>
      <c r="BAK293" s="9"/>
      <c r="BAL293" s="9"/>
      <c r="BAM293" s="9"/>
      <c r="BAN293" s="9"/>
      <c r="BAO293" s="9"/>
      <c r="BAP293" s="9"/>
      <c r="BAQ293" s="9"/>
      <c r="BAR293" s="9"/>
      <c r="BAS293" s="9"/>
      <c r="BAT293" s="9"/>
      <c r="BAU293" s="9"/>
      <c r="BAV293" s="9"/>
      <c r="BAW293" s="9"/>
      <c r="BAX293" s="9"/>
      <c r="BAY293" s="9"/>
      <c r="BAZ293" s="9"/>
      <c r="BBA293" s="9"/>
      <c r="BBB293" s="9"/>
      <c r="BBC293" s="9"/>
      <c r="BBD293" s="9"/>
      <c r="BBE293" s="9"/>
      <c r="BBF293" s="9"/>
      <c r="BBG293" s="9"/>
      <c r="BBH293" s="9"/>
      <c r="BBI293" s="9"/>
      <c r="BBJ293" s="9"/>
      <c r="BBK293" s="9"/>
      <c r="BBL293" s="9"/>
      <c r="BBM293" s="9"/>
      <c r="BBN293" s="9"/>
      <c r="BBO293" s="9"/>
      <c r="BBP293" s="9"/>
      <c r="BBQ293" s="9"/>
      <c r="BBR293" s="9"/>
      <c r="BBS293" s="9"/>
      <c r="BBT293" s="9"/>
      <c r="BBU293" s="9"/>
      <c r="BBV293" s="9"/>
      <c r="BBW293" s="9"/>
      <c r="BBX293" s="9"/>
      <c r="BBY293" s="9"/>
      <c r="BBZ293" s="9"/>
      <c r="BCA293" s="9"/>
      <c r="BCB293" s="9"/>
      <c r="BCC293" s="9"/>
      <c r="BCD293" s="9"/>
      <c r="BCE293" s="9"/>
      <c r="BCF293" s="9"/>
      <c r="BCG293" s="9"/>
      <c r="BCH293" s="9"/>
      <c r="BCI293" s="9"/>
      <c r="BCJ293" s="9"/>
      <c r="BCK293" s="9"/>
      <c r="BCL293" s="9"/>
      <c r="BCM293" s="9"/>
      <c r="BCN293" s="9"/>
      <c r="BCO293" s="9"/>
      <c r="BCP293" s="9"/>
      <c r="BCQ293" s="9"/>
      <c r="BCR293" s="9"/>
      <c r="BCS293" s="9"/>
      <c r="BCT293" s="9"/>
      <c r="BCU293" s="9"/>
      <c r="BCV293" s="9"/>
      <c r="BCW293" s="9"/>
      <c r="BCX293" s="9"/>
      <c r="BCY293" s="9"/>
      <c r="BCZ293" s="9"/>
      <c r="BDA293" s="9"/>
      <c r="BDB293" s="9"/>
      <c r="BDC293" s="9"/>
      <c r="BDD293" s="9"/>
      <c r="BDE293" s="9"/>
      <c r="BDF293" s="9"/>
      <c r="BDG293" s="9"/>
      <c r="BDH293" s="9"/>
      <c r="BDI293" s="9"/>
      <c r="BDJ293" s="9"/>
      <c r="BDK293" s="9"/>
      <c r="BDL293" s="9"/>
      <c r="BDM293" s="9"/>
      <c r="BDN293" s="9"/>
      <c r="BDO293" s="9"/>
      <c r="BDP293" s="9"/>
      <c r="BDQ293" s="9"/>
      <c r="BDR293" s="9"/>
      <c r="BDS293" s="9"/>
      <c r="BDT293" s="9"/>
      <c r="BDU293" s="9"/>
      <c r="BDV293" s="9"/>
      <c r="BDW293" s="9"/>
      <c r="BDX293" s="9"/>
      <c r="BDY293" s="9"/>
      <c r="BDZ293" s="9"/>
      <c r="BEA293" s="9"/>
      <c r="BEB293" s="9"/>
      <c r="BEC293" s="9"/>
      <c r="BED293" s="9"/>
      <c r="BEE293" s="9"/>
      <c r="BEF293" s="9"/>
      <c r="BEG293" s="9"/>
      <c r="BEH293" s="9"/>
      <c r="BEI293" s="9"/>
      <c r="BEJ293" s="9"/>
      <c r="BEK293" s="9"/>
      <c r="BEL293" s="9"/>
      <c r="BEM293" s="9"/>
      <c r="BEN293" s="9"/>
      <c r="BEO293" s="9"/>
      <c r="BEP293" s="9"/>
      <c r="BEQ293" s="9"/>
      <c r="BER293" s="9"/>
      <c r="BES293" s="9"/>
      <c r="BET293" s="9"/>
      <c r="BEU293" s="9"/>
      <c r="BEV293" s="9"/>
      <c r="BEW293" s="9"/>
      <c r="BEX293" s="9"/>
      <c r="BEY293" s="9"/>
      <c r="BEZ293" s="9"/>
      <c r="BFA293" s="9"/>
      <c r="BFB293" s="9"/>
      <c r="BFC293" s="9"/>
      <c r="BFD293" s="9"/>
      <c r="BFE293" s="9"/>
      <c r="BFF293" s="9"/>
      <c r="BFG293" s="9"/>
      <c r="BFH293" s="9"/>
      <c r="BFI293" s="9"/>
      <c r="BFJ293" s="9"/>
      <c r="BFK293" s="9"/>
      <c r="BFL293" s="9"/>
      <c r="BFM293" s="9"/>
      <c r="BFN293" s="9"/>
      <c r="BFO293" s="9"/>
      <c r="BFP293" s="9"/>
      <c r="BFQ293" s="9"/>
      <c r="BFR293" s="9"/>
      <c r="BFS293" s="9"/>
      <c r="BFT293" s="9"/>
      <c r="BFU293" s="9"/>
      <c r="BFV293" s="9"/>
      <c r="BFW293" s="9"/>
      <c r="BFX293" s="9"/>
      <c r="BFY293" s="9"/>
      <c r="BFZ293" s="9"/>
      <c r="BGA293" s="9"/>
      <c r="BGB293" s="9"/>
      <c r="BGC293" s="9"/>
      <c r="BGD293" s="9"/>
      <c r="BGE293" s="9"/>
      <c r="BGF293" s="9"/>
      <c r="BGG293" s="9"/>
      <c r="BGH293" s="9"/>
      <c r="BGI293" s="9"/>
      <c r="BGJ293" s="9"/>
      <c r="BGK293" s="9"/>
      <c r="BGL293" s="9"/>
      <c r="BGM293" s="9"/>
      <c r="BGN293" s="9"/>
      <c r="BGO293" s="9"/>
      <c r="BGP293" s="9"/>
      <c r="BGQ293" s="9"/>
      <c r="BGR293" s="9"/>
      <c r="BGS293" s="9"/>
      <c r="BGT293" s="9"/>
      <c r="BGU293" s="9"/>
      <c r="BGV293" s="9"/>
      <c r="BGW293" s="9"/>
      <c r="BGX293" s="9"/>
      <c r="BGY293" s="9"/>
      <c r="BGZ293" s="9"/>
      <c r="BHA293" s="9"/>
      <c r="BHB293" s="9"/>
      <c r="BHC293" s="9"/>
      <c r="BHD293" s="9"/>
      <c r="BHE293" s="9"/>
      <c r="BHF293" s="9"/>
      <c r="BHG293" s="9"/>
      <c r="BHH293" s="9"/>
      <c r="BHI293" s="9"/>
      <c r="BHJ293" s="9"/>
      <c r="BHK293" s="9"/>
      <c r="BHL293" s="9"/>
      <c r="BHM293" s="9"/>
      <c r="BHN293" s="9"/>
      <c r="BHO293" s="9"/>
      <c r="BHP293" s="9"/>
      <c r="BHQ293" s="9"/>
      <c r="BHR293" s="9"/>
      <c r="BHS293" s="9"/>
      <c r="BHT293" s="9"/>
      <c r="BHU293" s="9"/>
      <c r="BHV293" s="9"/>
      <c r="BHW293" s="9"/>
      <c r="BHX293" s="9"/>
      <c r="BHY293" s="9"/>
      <c r="BHZ293" s="9"/>
      <c r="BIA293" s="9"/>
      <c r="BIB293" s="9"/>
      <c r="BIC293" s="9"/>
      <c r="BID293" s="9"/>
      <c r="BIE293" s="9"/>
      <c r="BIF293" s="9"/>
      <c r="BIG293" s="9"/>
      <c r="BIH293" s="9"/>
      <c r="BII293" s="9"/>
      <c r="BIJ293" s="9"/>
      <c r="BIK293" s="9"/>
      <c r="BIL293" s="9"/>
      <c r="BIM293" s="9"/>
      <c r="BIN293" s="9"/>
      <c r="BIO293" s="9"/>
      <c r="BIP293" s="9"/>
      <c r="BIQ293" s="9"/>
      <c r="BIR293" s="9"/>
      <c r="BIS293" s="9"/>
      <c r="BIT293" s="9"/>
      <c r="BIU293" s="9"/>
      <c r="BIV293" s="9"/>
      <c r="BIW293" s="9"/>
      <c r="BIX293" s="9"/>
      <c r="BIY293" s="9"/>
      <c r="BIZ293" s="9"/>
      <c r="BJA293" s="9"/>
      <c r="BJB293" s="9"/>
      <c r="BJC293" s="9"/>
      <c r="BJD293" s="9"/>
      <c r="BJE293" s="9"/>
      <c r="BJF293" s="9"/>
      <c r="BJG293" s="9"/>
      <c r="BJH293" s="9"/>
      <c r="BJI293" s="9"/>
      <c r="BJJ293" s="9"/>
      <c r="BJK293" s="9"/>
      <c r="BJL293" s="9"/>
      <c r="BJM293" s="9"/>
      <c r="BJN293" s="9"/>
      <c r="BJO293" s="9"/>
      <c r="BJP293" s="9"/>
      <c r="BJQ293" s="9"/>
      <c r="BJR293" s="9"/>
      <c r="BJS293" s="9"/>
      <c r="BJT293" s="9"/>
      <c r="BJU293" s="9"/>
      <c r="BJV293" s="9"/>
      <c r="BJW293" s="9"/>
      <c r="BJX293" s="9"/>
      <c r="BJY293" s="9"/>
      <c r="BJZ293" s="9"/>
      <c r="BKA293" s="9"/>
      <c r="BKB293" s="9"/>
      <c r="BKC293" s="9"/>
      <c r="BKD293" s="9"/>
      <c r="BKE293" s="9"/>
      <c r="BKF293" s="9"/>
      <c r="BKG293" s="9"/>
      <c r="BKH293" s="9"/>
      <c r="BKI293" s="9"/>
      <c r="BKJ293" s="9"/>
      <c r="BKK293" s="9"/>
      <c r="BKL293" s="9"/>
      <c r="BKM293" s="9"/>
      <c r="BKN293" s="9"/>
      <c r="BKO293" s="9"/>
      <c r="BKP293" s="9"/>
      <c r="BKQ293" s="9"/>
      <c r="BKR293" s="9"/>
      <c r="BKS293" s="9"/>
      <c r="BKT293" s="9"/>
      <c r="BKU293" s="9"/>
      <c r="BKV293" s="9"/>
      <c r="BKW293" s="9"/>
      <c r="BKX293" s="9"/>
      <c r="BKY293" s="9"/>
      <c r="BKZ293" s="9"/>
      <c r="BLA293" s="9"/>
      <c r="BLB293" s="9"/>
      <c r="BLC293" s="9"/>
      <c r="BLD293" s="9"/>
      <c r="BLE293" s="9"/>
      <c r="BLF293" s="9"/>
      <c r="BLG293" s="9"/>
      <c r="BLH293" s="9"/>
      <c r="BLI293" s="9"/>
      <c r="BLJ293" s="9"/>
      <c r="BLK293" s="9"/>
      <c r="BLL293" s="9"/>
      <c r="BLM293" s="9"/>
      <c r="BLN293" s="9"/>
      <c r="BLO293" s="9"/>
      <c r="BLP293" s="9"/>
      <c r="BLQ293" s="9"/>
      <c r="BLR293" s="9"/>
      <c r="BLS293" s="9"/>
      <c r="BLT293" s="9"/>
      <c r="BLU293" s="9"/>
      <c r="BLV293" s="9"/>
      <c r="BLW293" s="9"/>
      <c r="BLX293" s="9"/>
      <c r="BLY293" s="9"/>
      <c r="BLZ293" s="9"/>
      <c r="BMA293" s="9"/>
      <c r="BMB293" s="9"/>
      <c r="BMC293" s="9"/>
      <c r="BMD293" s="9"/>
      <c r="BME293" s="9"/>
      <c r="BMF293" s="9"/>
      <c r="BMG293" s="9"/>
      <c r="BMH293" s="9"/>
      <c r="BMI293" s="9"/>
      <c r="BMJ293" s="9"/>
      <c r="BMK293" s="9"/>
      <c r="BML293" s="9"/>
      <c r="BMM293" s="9"/>
      <c r="BMN293" s="9"/>
      <c r="BMO293" s="9"/>
      <c r="BMP293" s="9"/>
      <c r="BMQ293" s="9"/>
      <c r="BMR293" s="9"/>
      <c r="BMS293" s="9"/>
      <c r="BMT293" s="9"/>
      <c r="BMU293" s="9"/>
      <c r="BMV293" s="9"/>
      <c r="BMW293" s="9"/>
      <c r="BMX293" s="9"/>
      <c r="BMY293" s="9"/>
      <c r="BMZ293" s="9"/>
      <c r="BNA293" s="9"/>
      <c r="BNB293" s="9"/>
      <c r="BNC293" s="9"/>
      <c r="BND293" s="9"/>
      <c r="BNE293" s="9"/>
      <c r="BNF293" s="9"/>
      <c r="BNG293" s="9"/>
      <c r="BNH293" s="9"/>
      <c r="BNI293" s="9"/>
      <c r="BNJ293" s="9"/>
      <c r="BNK293" s="9"/>
      <c r="BNL293" s="9"/>
      <c r="BNM293" s="9"/>
      <c r="BNN293" s="9"/>
      <c r="BNO293" s="9"/>
      <c r="BNP293" s="9"/>
      <c r="BNQ293" s="9"/>
      <c r="BNR293" s="9"/>
      <c r="BNS293" s="9"/>
      <c r="BNT293" s="9"/>
      <c r="BNU293" s="9"/>
      <c r="BNV293" s="9"/>
      <c r="BNW293" s="9"/>
      <c r="BNX293" s="9"/>
      <c r="BNY293" s="9"/>
      <c r="BNZ293" s="9"/>
      <c r="BOA293" s="9"/>
      <c r="BOB293" s="9"/>
      <c r="BOC293" s="9"/>
      <c r="BOD293" s="9"/>
      <c r="BOE293" s="9"/>
      <c r="BOF293" s="9"/>
      <c r="BOG293" s="9"/>
      <c r="BOH293" s="9"/>
      <c r="BOI293" s="9"/>
      <c r="BOJ293" s="9"/>
      <c r="BOK293" s="9"/>
      <c r="BOL293" s="9"/>
      <c r="BOM293" s="9"/>
      <c r="BON293" s="9"/>
      <c r="BOO293" s="9"/>
      <c r="BOP293" s="9"/>
      <c r="BOQ293" s="9"/>
      <c r="BOR293" s="9"/>
      <c r="BOS293" s="9"/>
      <c r="BOT293" s="9"/>
      <c r="BOU293" s="9"/>
      <c r="BOV293" s="9"/>
      <c r="BOW293" s="9"/>
      <c r="BOX293" s="9"/>
      <c r="BOY293" s="9"/>
      <c r="BOZ293" s="9"/>
      <c r="BPA293" s="9"/>
      <c r="BPB293" s="9"/>
      <c r="BPC293" s="9"/>
      <c r="BPD293" s="9"/>
      <c r="BPE293" s="9"/>
      <c r="BPF293" s="9"/>
      <c r="BPG293" s="9"/>
      <c r="BPH293" s="9"/>
      <c r="BPI293" s="9"/>
      <c r="BPJ293" s="9"/>
      <c r="BPK293" s="9"/>
      <c r="BPL293" s="9"/>
      <c r="BPM293" s="9"/>
      <c r="BPN293" s="9"/>
      <c r="BPO293" s="9"/>
      <c r="BPP293" s="9"/>
      <c r="BPQ293" s="9"/>
      <c r="BPR293" s="9"/>
      <c r="BPS293" s="9"/>
      <c r="BPT293" s="9"/>
      <c r="BPU293" s="9"/>
      <c r="BPV293" s="9"/>
      <c r="BPW293" s="9"/>
      <c r="BPX293" s="9"/>
      <c r="BPY293" s="9"/>
      <c r="BPZ293" s="9"/>
      <c r="BQA293" s="9"/>
      <c r="BQB293" s="9"/>
      <c r="BQC293" s="9"/>
      <c r="BQD293" s="9"/>
      <c r="BQE293" s="9"/>
      <c r="BQF293" s="9"/>
      <c r="BQG293" s="9"/>
      <c r="BQH293" s="9"/>
      <c r="BQI293" s="9"/>
      <c r="BQJ293" s="9"/>
      <c r="BQK293" s="9"/>
      <c r="BQL293" s="9"/>
      <c r="BQM293" s="9"/>
      <c r="BQN293" s="9"/>
      <c r="BQO293" s="9"/>
      <c r="BQP293" s="9"/>
      <c r="BQQ293" s="9"/>
      <c r="BQR293" s="9"/>
      <c r="BQS293" s="9"/>
      <c r="BQT293" s="9"/>
      <c r="BQU293" s="9"/>
      <c r="BQV293" s="9"/>
      <c r="BQW293" s="9"/>
      <c r="BQX293" s="9"/>
      <c r="BQY293" s="9"/>
      <c r="BQZ293" s="9"/>
      <c r="BRA293" s="9"/>
      <c r="BRB293" s="9"/>
      <c r="BRC293" s="9"/>
      <c r="BRD293" s="9"/>
      <c r="BRE293" s="9"/>
      <c r="BRF293" s="9"/>
      <c r="BRG293" s="9"/>
      <c r="BRH293" s="9"/>
      <c r="BRI293" s="9"/>
      <c r="BRJ293" s="9"/>
      <c r="BRK293" s="9"/>
      <c r="BRL293" s="9"/>
      <c r="BRM293" s="9"/>
      <c r="BRN293" s="9"/>
      <c r="BRO293" s="9"/>
      <c r="BRP293" s="9"/>
      <c r="BRQ293" s="9"/>
      <c r="BRR293" s="9"/>
      <c r="BRS293" s="9"/>
      <c r="BRT293" s="9"/>
      <c r="BRU293" s="9"/>
      <c r="BRV293" s="9"/>
      <c r="BRW293" s="9"/>
      <c r="BRX293" s="9"/>
      <c r="BRY293" s="9"/>
      <c r="BRZ293" s="9"/>
      <c r="BSA293" s="9"/>
      <c r="BSB293" s="9"/>
      <c r="BSC293" s="9"/>
      <c r="BSD293" s="9"/>
      <c r="BSE293" s="9"/>
      <c r="BSF293" s="9"/>
      <c r="BSG293" s="9"/>
      <c r="BSH293" s="9"/>
      <c r="BSI293" s="9"/>
      <c r="BSJ293" s="9"/>
      <c r="BSK293" s="9"/>
      <c r="BSL293" s="9"/>
      <c r="BSM293" s="9"/>
      <c r="BSN293" s="9"/>
      <c r="BSO293" s="9"/>
      <c r="BSP293" s="9"/>
      <c r="BSQ293" s="9"/>
      <c r="BSR293" s="9"/>
      <c r="BSS293" s="9"/>
      <c r="BST293" s="9"/>
      <c r="BSU293" s="9"/>
      <c r="BSV293" s="9"/>
      <c r="BSW293" s="9"/>
      <c r="BSX293" s="9"/>
      <c r="BSY293" s="9"/>
      <c r="BSZ293" s="9"/>
      <c r="BTA293" s="9"/>
      <c r="BTB293" s="9"/>
      <c r="BTC293" s="9"/>
      <c r="BTD293" s="9"/>
      <c r="BTE293" s="9"/>
      <c r="BTF293" s="9"/>
      <c r="BTG293" s="9"/>
      <c r="BTH293" s="9"/>
      <c r="BTI293" s="9"/>
      <c r="BTJ293" s="9"/>
      <c r="BTK293" s="9"/>
      <c r="BTL293" s="9"/>
      <c r="BTM293" s="9"/>
      <c r="BTN293" s="9"/>
      <c r="BTO293" s="9"/>
      <c r="BTP293" s="9"/>
      <c r="BTQ293" s="9"/>
      <c r="BTR293" s="9"/>
      <c r="BTS293" s="9"/>
      <c r="BTT293" s="9"/>
      <c r="BTU293" s="9"/>
      <c r="BTV293" s="9"/>
      <c r="BTW293" s="9"/>
      <c r="BTX293" s="9"/>
      <c r="BTY293" s="9"/>
      <c r="BTZ293" s="9"/>
      <c r="BUA293" s="9"/>
      <c r="BUB293" s="9"/>
      <c r="BUC293" s="9"/>
      <c r="BUD293" s="9"/>
      <c r="BUE293" s="9"/>
      <c r="BUF293" s="9"/>
      <c r="BUG293" s="9"/>
      <c r="BUH293" s="9"/>
      <c r="BUI293" s="9"/>
      <c r="BUJ293" s="9"/>
      <c r="BUK293" s="9"/>
      <c r="BUL293" s="9"/>
      <c r="BUM293" s="9"/>
      <c r="BUN293" s="9"/>
      <c r="BUO293" s="9"/>
      <c r="BUP293" s="9"/>
      <c r="BUQ293" s="9"/>
      <c r="BUR293" s="9"/>
      <c r="BUS293" s="9"/>
      <c r="BUT293" s="9"/>
      <c r="BUU293" s="9"/>
      <c r="BUV293" s="9"/>
      <c r="BUW293" s="9"/>
      <c r="BUX293" s="9"/>
      <c r="BUY293" s="9"/>
      <c r="BUZ293" s="9"/>
      <c r="BVA293" s="9"/>
      <c r="BVB293" s="9"/>
      <c r="BVC293" s="9"/>
      <c r="BVD293" s="9"/>
      <c r="BVE293" s="9"/>
      <c r="BVF293" s="9"/>
      <c r="BVG293" s="9"/>
      <c r="BVH293" s="9"/>
      <c r="BVI293" s="9"/>
      <c r="BVJ293" s="9"/>
      <c r="BVK293" s="9"/>
      <c r="BVL293" s="9"/>
      <c r="BVM293" s="9"/>
      <c r="BVN293" s="9"/>
      <c r="BVO293" s="9"/>
      <c r="BVP293" s="9"/>
      <c r="BVQ293" s="9"/>
      <c r="BVR293" s="9"/>
      <c r="BVS293" s="9"/>
      <c r="BVT293" s="9"/>
      <c r="BVU293" s="9"/>
      <c r="BVV293" s="9"/>
      <c r="BVW293" s="9"/>
      <c r="BVX293" s="9"/>
      <c r="BVY293" s="9"/>
      <c r="BVZ293" s="9"/>
      <c r="BWA293" s="9"/>
      <c r="BWB293" s="9"/>
      <c r="BWC293" s="9"/>
      <c r="BWD293" s="9"/>
      <c r="BWE293" s="9"/>
      <c r="BWF293" s="9"/>
      <c r="BWG293" s="9"/>
      <c r="BWH293" s="9"/>
      <c r="BWI293" s="9"/>
      <c r="BWJ293" s="9"/>
      <c r="BWK293" s="9"/>
      <c r="BWL293" s="9"/>
      <c r="BWM293" s="9"/>
      <c r="BWN293" s="9"/>
      <c r="BWO293" s="9"/>
      <c r="BWP293" s="9"/>
      <c r="BWQ293" s="9"/>
      <c r="BWR293" s="9"/>
      <c r="BWS293" s="9"/>
      <c r="BWT293" s="9"/>
      <c r="BWU293" s="9"/>
      <c r="BWV293" s="9"/>
      <c r="BWW293" s="9"/>
      <c r="BWX293" s="9"/>
      <c r="BWY293" s="9"/>
      <c r="BWZ293" s="9"/>
      <c r="BXA293" s="9"/>
      <c r="BXB293" s="9"/>
      <c r="BXC293" s="9"/>
      <c r="BXD293" s="9"/>
    </row>
    <row r="294" ht="14.25" customHeight="1">
      <c r="A294" s="9">
        <v>10.0</v>
      </c>
      <c r="B294" s="9" t="s">
        <v>11947</v>
      </c>
      <c r="C294" s="9" t="s">
        <v>11948</v>
      </c>
      <c r="D294" s="9" t="s">
        <v>11948</v>
      </c>
      <c r="E294" s="9" t="s">
        <v>5730</v>
      </c>
      <c r="F294" s="9">
        <v>33.0</v>
      </c>
      <c r="G294" s="9" t="s">
        <v>14297</v>
      </c>
      <c r="H294" s="9"/>
      <c r="I294" s="9"/>
      <c r="J294" s="9"/>
      <c r="K294" s="9">
        <v>19.0</v>
      </c>
      <c r="L294" s="9">
        <v>13.0</v>
      </c>
      <c r="M294" s="9"/>
      <c r="N294" s="9"/>
      <c r="O294" s="9">
        <v>1.0</v>
      </c>
      <c r="P294" s="9">
        <v>3.0</v>
      </c>
      <c r="Q294" s="9" t="s">
        <v>14298</v>
      </c>
      <c r="R294" s="9"/>
      <c r="S294" s="9" t="s">
        <v>3734</v>
      </c>
      <c r="T294" s="9" t="s">
        <v>3733</v>
      </c>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c r="DM294" s="9"/>
      <c r="DN294" s="9"/>
      <c r="DO294" s="9"/>
      <c r="DP294" s="9"/>
      <c r="DQ294" s="9"/>
      <c r="DR294" s="9"/>
      <c r="DS294" s="9"/>
      <c r="DT294" s="9"/>
      <c r="DU294" s="9"/>
      <c r="DV294" s="9"/>
      <c r="DW294" s="9"/>
      <c r="DX294" s="9"/>
      <c r="DY294" s="9"/>
      <c r="DZ294" s="9"/>
      <c r="EA294" s="9"/>
      <c r="EB294" s="9"/>
      <c r="EC294" s="9"/>
      <c r="ED294" s="9"/>
      <c r="EE294" s="9"/>
      <c r="EF294" s="9"/>
      <c r="EG294" s="9"/>
      <c r="EH294" s="9"/>
      <c r="EI294" s="9"/>
      <c r="EJ294" s="9"/>
      <c r="EK294" s="9"/>
      <c r="EL294" s="9"/>
      <c r="EM294" s="9"/>
      <c r="EN294" s="9"/>
      <c r="EO294" s="9"/>
      <c r="EP294" s="9"/>
      <c r="EQ294" s="9"/>
      <c r="ER294" s="9"/>
      <c r="ES294" s="9"/>
      <c r="ET294" s="9"/>
      <c r="EU294" s="9"/>
      <c r="EV294" s="9"/>
      <c r="EW294" s="9"/>
      <c r="EX294" s="9"/>
      <c r="EY294" s="9"/>
      <c r="EZ294" s="9"/>
      <c r="FA294" s="9"/>
      <c r="FB294" s="9"/>
      <c r="FC294" s="9"/>
      <c r="FD294" s="9"/>
      <c r="FE294" s="9"/>
      <c r="FF294" s="9"/>
      <c r="FG294" s="9"/>
      <c r="FH294" s="9"/>
      <c r="FI294" s="9"/>
      <c r="FJ294" s="9"/>
      <c r="FK294" s="9"/>
      <c r="FL294" s="9"/>
      <c r="FM294" s="9"/>
      <c r="FN294" s="9"/>
      <c r="FO294" s="9"/>
      <c r="FP294" s="9"/>
      <c r="FQ294" s="9"/>
      <c r="FR294" s="9"/>
      <c r="FS294" s="9"/>
      <c r="FT294" s="9"/>
      <c r="FU294" s="9"/>
      <c r="FV294" s="9"/>
      <c r="FW294" s="9"/>
      <c r="FX294" s="9"/>
      <c r="FY294" s="9"/>
      <c r="FZ294" s="9"/>
      <c r="GA294" s="9"/>
      <c r="GB294" s="9"/>
      <c r="GC294" s="9"/>
      <c r="GD294" s="9"/>
      <c r="GE294" s="9"/>
      <c r="GF294" s="9"/>
      <c r="GG294" s="9"/>
      <c r="GH294" s="9"/>
      <c r="GI294" s="9"/>
      <c r="GJ294" s="9"/>
      <c r="GK294" s="9"/>
      <c r="GL294" s="9"/>
      <c r="GM294" s="9"/>
      <c r="GN294" s="9"/>
      <c r="GO294" s="9"/>
      <c r="GP294" s="9"/>
      <c r="GQ294" s="9"/>
      <c r="GR294" s="9"/>
      <c r="GS294" s="9"/>
      <c r="GT294" s="9"/>
      <c r="GU294" s="9"/>
      <c r="GV294" s="9"/>
      <c r="GW294" s="9"/>
      <c r="GX294" s="9"/>
      <c r="GY294" s="9"/>
      <c r="GZ294" s="9"/>
      <c r="HA294" s="9"/>
      <c r="HB294" s="9"/>
      <c r="HC294" s="9"/>
      <c r="HD294" s="9"/>
      <c r="HE294" s="9"/>
      <c r="HF294" s="9"/>
      <c r="HG294" s="9"/>
      <c r="HH294" s="9"/>
      <c r="HI294" s="9"/>
      <c r="HJ294" s="9"/>
      <c r="HK294" s="9"/>
      <c r="HL294" s="9"/>
      <c r="HM294" s="9"/>
      <c r="HN294" s="9"/>
      <c r="HO294" s="9"/>
      <c r="HP294" s="9"/>
      <c r="HQ294" s="9"/>
      <c r="HR294" s="9"/>
      <c r="HS294" s="9"/>
      <c r="HT294" s="9"/>
      <c r="HU294" s="9"/>
      <c r="HV294" s="9"/>
      <c r="HW294" s="9"/>
      <c r="HX294" s="9"/>
      <c r="HY294" s="9"/>
      <c r="HZ294" s="9"/>
      <c r="IA294" s="9"/>
      <c r="IB294" s="9"/>
      <c r="IC294" s="9"/>
      <c r="ID294" s="9"/>
      <c r="IE294" s="9"/>
      <c r="IF294" s="9"/>
      <c r="IG294" s="9"/>
      <c r="IH294" s="9"/>
      <c r="II294" s="9"/>
      <c r="IJ294" s="9"/>
      <c r="IK294" s="9"/>
      <c r="IL294" s="9"/>
      <c r="IM294" s="9"/>
      <c r="IN294" s="9"/>
      <c r="IO294" s="9"/>
      <c r="IP294" s="9"/>
      <c r="IQ294" s="9"/>
      <c r="IR294" s="9"/>
      <c r="IS294" s="9"/>
      <c r="IT294" s="9"/>
      <c r="IU294" s="9"/>
      <c r="IV294" s="9"/>
      <c r="IW294" s="9"/>
      <c r="IX294" s="9"/>
      <c r="IY294" s="9"/>
      <c r="IZ294" s="9"/>
      <c r="JA294" s="9"/>
      <c r="JB294" s="9"/>
      <c r="JC294" s="9"/>
      <c r="JD294" s="9"/>
      <c r="JE294" s="9"/>
      <c r="JF294" s="9"/>
      <c r="JG294" s="9"/>
      <c r="JH294" s="9"/>
      <c r="JI294" s="9"/>
      <c r="JJ294" s="9"/>
      <c r="JK294" s="9"/>
      <c r="JL294" s="9"/>
      <c r="JM294" s="9"/>
      <c r="JN294" s="9"/>
      <c r="JO294" s="9"/>
      <c r="JP294" s="9"/>
      <c r="JQ294" s="9"/>
      <c r="JR294" s="9"/>
      <c r="JS294" s="9"/>
      <c r="JT294" s="9"/>
      <c r="JU294" s="9"/>
      <c r="JV294" s="9"/>
      <c r="JW294" s="9"/>
      <c r="JX294" s="9"/>
      <c r="JY294" s="9"/>
      <c r="JZ294" s="9"/>
      <c r="KA294" s="9"/>
      <c r="KB294" s="9"/>
      <c r="KC294" s="9"/>
      <c r="KD294" s="9"/>
      <c r="KE294" s="9"/>
      <c r="KF294" s="9"/>
      <c r="KG294" s="9"/>
      <c r="KH294" s="9"/>
      <c r="KI294" s="9"/>
      <c r="KJ294" s="9"/>
      <c r="KK294" s="9"/>
      <c r="KL294" s="9"/>
      <c r="KM294" s="9"/>
      <c r="KN294" s="9"/>
      <c r="KO294" s="9"/>
      <c r="KP294" s="9"/>
      <c r="KQ294" s="9"/>
      <c r="KR294" s="9"/>
      <c r="KS294" s="9"/>
      <c r="KT294" s="9"/>
      <c r="KU294" s="9"/>
      <c r="KV294" s="9"/>
      <c r="KW294" s="9"/>
      <c r="KX294" s="9"/>
      <c r="KY294" s="9"/>
      <c r="KZ294" s="9"/>
      <c r="LA294" s="9"/>
      <c r="LB294" s="9"/>
      <c r="LC294" s="9"/>
      <c r="LD294" s="9"/>
      <c r="LE294" s="9"/>
      <c r="LF294" s="9"/>
      <c r="LG294" s="9"/>
      <c r="LH294" s="9"/>
      <c r="LI294" s="9"/>
      <c r="LJ294" s="9"/>
      <c r="LK294" s="9"/>
      <c r="LL294" s="9"/>
      <c r="LM294" s="9"/>
      <c r="LN294" s="9"/>
      <c r="LO294" s="9"/>
      <c r="LP294" s="9"/>
      <c r="LQ294" s="9"/>
      <c r="LR294" s="9"/>
      <c r="LS294" s="9"/>
      <c r="LT294" s="9"/>
      <c r="LU294" s="9"/>
      <c r="LV294" s="9"/>
      <c r="LW294" s="9"/>
      <c r="LX294" s="9"/>
      <c r="LY294" s="9"/>
      <c r="LZ294" s="9"/>
      <c r="MA294" s="9"/>
      <c r="MB294" s="9"/>
      <c r="MC294" s="9"/>
      <c r="MD294" s="9"/>
      <c r="ME294" s="9"/>
      <c r="MF294" s="9"/>
      <c r="MG294" s="9"/>
      <c r="MH294" s="9"/>
      <c r="MI294" s="9"/>
      <c r="MJ294" s="9"/>
      <c r="MK294" s="9"/>
      <c r="ML294" s="9"/>
      <c r="MM294" s="9"/>
      <c r="MN294" s="9"/>
      <c r="MO294" s="9"/>
      <c r="MP294" s="9"/>
      <c r="MQ294" s="9"/>
      <c r="MR294" s="9"/>
      <c r="MS294" s="9"/>
      <c r="MT294" s="9"/>
      <c r="MU294" s="9"/>
      <c r="MV294" s="9"/>
      <c r="MW294" s="9"/>
      <c r="MX294" s="9"/>
      <c r="MY294" s="9"/>
      <c r="MZ294" s="9"/>
      <c r="NA294" s="9"/>
      <c r="NB294" s="9"/>
      <c r="NC294" s="9"/>
      <c r="ND294" s="9"/>
      <c r="NE294" s="9"/>
      <c r="NF294" s="9"/>
      <c r="NG294" s="9"/>
      <c r="NH294" s="9"/>
      <c r="NI294" s="9"/>
      <c r="NJ294" s="9"/>
      <c r="NK294" s="9"/>
      <c r="NL294" s="9"/>
      <c r="NM294" s="9"/>
      <c r="NN294" s="9"/>
      <c r="NO294" s="9"/>
      <c r="NP294" s="9"/>
      <c r="NQ294" s="9"/>
      <c r="NR294" s="9"/>
      <c r="NS294" s="9"/>
      <c r="NT294" s="9"/>
      <c r="NU294" s="9"/>
      <c r="NV294" s="9"/>
      <c r="NW294" s="9"/>
      <c r="NX294" s="9"/>
      <c r="NY294" s="9"/>
      <c r="NZ294" s="9"/>
      <c r="OA294" s="9"/>
      <c r="OB294" s="9"/>
      <c r="OC294" s="9"/>
      <c r="OD294" s="9"/>
      <c r="OE294" s="9"/>
      <c r="OF294" s="9"/>
      <c r="OG294" s="9"/>
      <c r="OH294" s="9"/>
      <c r="OI294" s="9"/>
      <c r="OJ294" s="9"/>
      <c r="OK294" s="9"/>
      <c r="OL294" s="9"/>
      <c r="OM294" s="9"/>
      <c r="ON294" s="9"/>
      <c r="OO294" s="9"/>
      <c r="OP294" s="9"/>
      <c r="OQ294" s="9"/>
      <c r="OR294" s="9"/>
      <c r="OS294" s="9"/>
      <c r="OT294" s="9"/>
      <c r="OU294" s="9"/>
      <c r="OV294" s="9"/>
      <c r="OW294" s="9"/>
      <c r="OX294" s="9"/>
      <c r="OY294" s="9"/>
      <c r="OZ294" s="9"/>
      <c r="PA294" s="9"/>
      <c r="PB294" s="9"/>
      <c r="PC294" s="9"/>
      <c r="PD294" s="9"/>
      <c r="PE294" s="9"/>
      <c r="PF294" s="9"/>
      <c r="PG294" s="9"/>
      <c r="PH294" s="9"/>
      <c r="PI294" s="9"/>
      <c r="PJ294" s="9"/>
      <c r="PK294" s="9"/>
      <c r="PL294" s="9"/>
      <c r="PM294" s="9"/>
      <c r="PN294" s="9"/>
      <c r="PO294" s="9"/>
      <c r="PP294" s="9"/>
      <c r="PQ294" s="9"/>
      <c r="PR294" s="9"/>
      <c r="PS294" s="9"/>
      <c r="PT294" s="9"/>
      <c r="PU294" s="9"/>
      <c r="PV294" s="9"/>
      <c r="PW294" s="9"/>
      <c r="PX294" s="9"/>
      <c r="PY294" s="9"/>
      <c r="PZ294" s="9"/>
      <c r="QA294" s="9"/>
      <c r="QB294" s="9"/>
      <c r="QC294" s="9"/>
      <c r="QD294" s="9"/>
      <c r="QE294" s="9"/>
      <c r="QF294" s="9"/>
      <c r="QG294" s="9"/>
      <c r="QH294" s="9"/>
      <c r="QI294" s="9"/>
      <c r="QJ294" s="9"/>
      <c r="QK294" s="9"/>
      <c r="QL294" s="9"/>
      <c r="QM294" s="9"/>
      <c r="QN294" s="9"/>
      <c r="QO294" s="9"/>
      <c r="QP294" s="9"/>
      <c r="QQ294" s="9"/>
      <c r="QR294" s="9"/>
      <c r="QS294" s="9"/>
      <c r="QT294" s="9"/>
      <c r="QU294" s="9"/>
      <c r="QV294" s="9"/>
      <c r="QW294" s="9"/>
      <c r="QX294" s="9"/>
      <c r="QY294" s="9"/>
      <c r="QZ294" s="9"/>
      <c r="RA294" s="9"/>
      <c r="RB294" s="9"/>
      <c r="RC294" s="9"/>
      <c r="RD294" s="9"/>
      <c r="RE294" s="9"/>
      <c r="RF294" s="9"/>
      <c r="RG294" s="9"/>
      <c r="RH294" s="9"/>
      <c r="RI294" s="9"/>
      <c r="RJ294" s="9"/>
      <c r="RK294" s="9"/>
      <c r="RL294" s="9"/>
      <c r="RM294" s="9"/>
      <c r="RN294" s="9"/>
      <c r="RO294" s="9"/>
      <c r="RP294" s="9"/>
      <c r="RQ294" s="9"/>
      <c r="RR294" s="9"/>
      <c r="RS294" s="9"/>
      <c r="RT294" s="9"/>
      <c r="RU294" s="9"/>
      <c r="RV294" s="9"/>
      <c r="RW294" s="9"/>
      <c r="RX294" s="9"/>
      <c r="RY294" s="9"/>
      <c r="RZ294" s="9"/>
      <c r="SA294" s="9"/>
      <c r="SB294" s="9"/>
      <c r="SC294" s="9"/>
      <c r="SD294" s="9"/>
      <c r="SE294" s="9"/>
      <c r="SF294" s="9"/>
      <c r="SG294" s="9"/>
      <c r="SH294" s="9"/>
      <c r="SI294" s="9"/>
      <c r="SJ294" s="9"/>
      <c r="SK294" s="9"/>
      <c r="SL294" s="9"/>
      <c r="SM294" s="9"/>
      <c r="SN294" s="9"/>
      <c r="SO294" s="9"/>
      <c r="SP294" s="9"/>
      <c r="SQ294" s="9"/>
      <c r="SR294" s="9"/>
      <c r="SS294" s="9"/>
      <c r="ST294" s="9"/>
      <c r="SU294" s="9"/>
      <c r="SV294" s="9"/>
      <c r="SW294" s="9"/>
      <c r="SX294" s="9"/>
      <c r="SY294" s="9"/>
      <c r="SZ294" s="9"/>
      <c r="TA294" s="9"/>
      <c r="TB294" s="9"/>
      <c r="TC294" s="9"/>
      <c r="TD294" s="9"/>
      <c r="TE294" s="9"/>
      <c r="TF294" s="9"/>
      <c r="TG294" s="9"/>
      <c r="TH294" s="9"/>
      <c r="TI294" s="9"/>
      <c r="TJ294" s="9"/>
      <c r="TK294" s="9"/>
      <c r="TL294" s="9"/>
      <c r="TM294" s="9"/>
      <c r="TN294" s="9"/>
      <c r="TO294" s="9"/>
      <c r="ANB294" s="9"/>
      <c r="ANC294" s="9"/>
      <c r="AND294" s="9"/>
      <c r="ANE294" s="9"/>
      <c r="ANF294" s="9"/>
      <c r="ANG294" s="9"/>
      <c r="ANH294" s="9"/>
      <c r="ANI294" s="9"/>
      <c r="ANJ294" s="9"/>
      <c r="ANK294" s="9"/>
      <c r="ANL294" s="9"/>
      <c r="ANM294" s="9"/>
      <c r="ANN294" s="9"/>
      <c r="ANO294" s="9"/>
      <c r="ANP294" s="9"/>
      <c r="ANQ294" s="9"/>
      <c r="ANR294" s="9"/>
      <c r="ANS294" s="9"/>
      <c r="ANT294" s="9"/>
      <c r="ANU294" s="9"/>
      <c r="ANV294" s="9"/>
      <c r="ANW294" s="9"/>
      <c r="ANX294" s="9"/>
      <c r="ANY294" s="9"/>
      <c r="ANZ294" s="9"/>
      <c r="AOA294" s="9"/>
      <c r="AOB294" s="9"/>
      <c r="AOC294" s="9"/>
      <c r="AOD294" s="9"/>
      <c r="AOE294" s="9"/>
      <c r="AOF294" s="9"/>
      <c r="AOG294" s="9"/>
      <c r="AOH294" s="9"/>
      <c r="AOI294" s="9"/>
      <c r="AOJ294" s="9"/>
      <c r="AOK294" s="9"/>
      <c r="AOL294" s="9"/>
      <c r="AOM294" s="9"/>
      <c r="AON294" s="9"/>
      <c r="AOO294" s="9"/>
      <c r="AOP294" s="9"/>
      <c r="AOQ294" s="9"/>
      <c r="AOR294" s="9"/>
      <c r="AOS294" s="9"/>
      <c r="AOT294" s="9"/>
      <c r="AOU294" s="9"/>
      <c r="AOV294" s="9"/>
      <c r="AOW294" s="9"/>
      <c r="AOX294" s="9"/>
      <c r="AOY294" s="9"/>
      <c r="AOZ294" s="9"/>
      <c r="APA294" s="9"/>
      <c r="APB294" s="9"/>
      <c r="APC294" s="9"/>
      <c r="APD294" s="9"/>
      <c r="APE294" s="9"/>
      <c r="APF294" s="9"/>
      <c r="APG294" s="9"/>
      <c r="APH294" s="9"/>
      <c r="API294" s="9"/>
      <c r="APJ294" s="9"/>
      <c r="APK294" s="9"/>
      <c r="APL294" s="9"/>
      <c r="APM294" s="9"/>
      <c r="APN294" s="9"/>
      <c r="APO294" s="9"/>
      <c r="APP294" s="9"/>
      <c r="APQ294" s="9"/>
      <c r="APR294" s="9"/>
      <c r="APS294" s="9"/>
      <c r="APT294" s="9"/>
      <c r="APU294" s="9"/>
      <c r="APV294" s="9"/>
      <c r="APW294" s="9"/>
      <c r="APX294" s="9"/>
      <c r="APY294" s="9"/>
      <c r="APZ294" s="9"/>
      <c r="AQA294" s="9"/>
      <c r="AQB294" s="9"/>
      <c r="AQC294" s="9"/>
      <c r="AQD294" s="9"/>
      <c r="AQE294" s="9"/>
      <c r="AQF294" s="9"/>
      <c r="AQG294" s="9"/>
      <c r="AQH294" s="9"/>
      <c r="AQI294" s="9"/>
      <c r="AQJ294" s="9"/>
      <c r="AQK294" s="9"/>
      <c r="AQL294" s="9"/>
      <c r="AQM294" s="9"/>
      <c r="AQN294" s="9"/>
      <c r="AQO294" s="9"/>
      <c r="AQP294" s="9"/>
      <c r="AQQ294" s="9"/>
      <c r="AQR294" s="9"/>
      <c r="AQS294" s="9"/>
      <c r="AQT294" s="9"/>
      <c r="AQU294" s="9"/>
      <c r="AQV294" s="9"/>
      <c r="AQW294" s="9"/>
      <c r="AQX294" s="9"/>
      <c r="AQY294" s="9"/>
      <c r="AQZ294" s="9"/>
      <c r="ARA294" s="9"/>
      <c r="ARB294" s="9"/>
      <c r="ARC294" s="9"/>
      <c r="ARD294" s="9"/>
      <c r="ARE294" s="9"/>
      <c r="ARF294" s="9"/>
      <c r="ARG294" s="9"/>
      <c r="ARH294" s="9"/>
      <c r="ARI294" s="9"/>
      <c r="ARJ294" s="9"/>
      <c r="ARK294" s="9"/>
      <c r="ARL294" s="9"/>
      <c r="ARM294" s="9"/>
      <c r="ARN294" s="9"/>
      <c r="ARO294" s="9"/>
      <c r="ARP294" s="9"/>
      <c r="ARQ294" s="9"/>
      <c r="ARR294" s="9"/>
      <c r="ARS294" s="9"/>
      <c r="ART294" s="9"/>
      <c r="ARU294" s="9"/>
      <c r="ARV294" s="9"/>
      <c r="ARW294" s="9"/>
      <c r="ARX294" s="9"/>
      <c r="ARY294" s="9"/>
      <c r="ARZ294" s="9"/>
      <c r="ASA294" s="9"/>
      <c r="ASB294" s="9"/>
      <c r="ASC294" s="9"/>
      <c r="ASD294" s="9"/>
      <c r="ASE294" s="9"/>
      <c r="ASF294" s="9"/>
      <c r="ASG294" s="9"/>
      <c r="ASH294" s="9"/>
      <c r="ASI294" s="9"/>
      <c r="ASJ294" s="9"/>
      <c r="ASK294" s="9"/>
      <c r="ASL294" s="9"/>
      <c r="ASM294" s="9"/>
      <c r="ASN294" s="9"/>
      <c r="ASO294" s="9"/>
      <c r="ASP294" s="9"/>
      <c r="ASQ294" s="9"/>
      <c r="ASR294" s="9"/>
      <c r="ASS294" s="9"/>
      <c r="AST294" s="9"/>
      <c r="ASU294" s="9"/>
      <c r="ASV294" s="9"/>
      <c r="ASW294" s="9"/>
      <c r="ASX294" s="9"/>
      <c r="ASY294" s="9"/>
      <c r="ASZ294" s="9"/>
      <c r="ATA294" s="9"/>
      <c r="ATB294" s="9"/>
      <c r="ATC294" s="9"/>
      <c r="ATD294" s="9"/>
      <c r="ATE294" s="9"/>
      <c r="ATF294" s="9"/>
      <c r="ATG294" s="9"/>
      <c r="ATH294" s="9"/>
      <c r="ATI294" s="9"/>
      <c r="ATJ294" s="9"/>
      <c r="ATK294" s="9"/>
      <c r="ATL294" s="9"/>
      <c r="ATM294" s="9"/>
      <c r="ATN294" s="9"/>
      <c r="ATO294" s="9"/>
      <c r="ATP294" s="9"/>
      <c r="ATQ294" s="9"/>
      <c r="ATR294" s="9"/>
      <c r="ATS294" s="9"/>
      <c r="ATT294" s="9"/>
      <c r="ATU294" s="9"/>
      <c r="ATV294" s="9"/>
      <c r="ATW294" s="9"/>
      <c r="ATX294" s="9"/>
      <c r="ATY294" s="9"/>
      <c r="ATZ294" s="9" t="s">
        <v>5727</v>
      </c>
      <c r="AUA294" s="9"/>
      <c r="AUB294" s="9"/>
      <c r="AUC294" s="9" t="s">
        <v>5734</v>
      </c>
      <c r="AUD294" s="9"/>
      <c r="AUE294" s="9" t="s">
        <v>5735</v>
      </c>
      <c r="AUF294" s="9" t="s">
        <v>5956</v>
      </c>
      <c r="AUG294" s="9" t="s">
        <v>5718</v>
      </c>
      <c r="AUH294" s="9"/>
      <c r="AUI294" s="9"/>
      <c r="AUJ294" s="9"/>
      <c r="AUK294" s="9"/>
      <c r="AUL294" s="9"/>
      <c r="AUM294" s="9" t="s">
        <v>14299</v>
      </c>
      <c r="AUN294" s="9"/>
      <c r="AUO294" s="9" t="s">
        <v>5730</v>
      </c>
      <c r="AUP294" s="9" t="s">
        <v>5730</v>
      </c>
      <c r="AUQ294" s="9" t="s">
        <v>5730</v>
      </c>
      <c r="AUR294" s="9" t="s">
        <v>14300</v>
      </c>
      <c r="AUS294" s="9"/>
      <c r="AUT294" s="9"/>
      <c r="AUU294" s="9"/>
      <c r="AUV294" s="9"/>
      <c r="AUW294" s="9"/>
      <c r="AUX294" s="9"/>
      <c r="AUY294" s="9" t="s">
        <v>5739</v>
      </c>
      <c r="AUZ294" s="9"/>
      <c r="AVA294" s="9" t="s">
        <v>5734</v>
      </c>
      <c r="AVB294" s="9" t="s">
        <v>5739</v>
      </c>
      <c r="AVC294" s="9"/>
      <c r="AVD294" s="9"/>
      <c r="AVE294" s="9"/>
      <c r="AVF294" s="9" t="s">
        <v>5743</v>
      </c>
      <c r="AVG294" s="9"/>
      <c r="AVH294" s="9"/>
      <c r="AVI294" s="9"/>
      <c r="AVJ294" s="9">
        <v>640.0</v>
      </c>
      <c r="AVK294" s="9" t="s">
        <v>14301</v>
      </c>
      <c r="AVL294" s="9"/>
      <c r="AVM294" s="9"/>
      <c r="AVN294" s="9"/>
      <c r="AVO294" s="9"/>
      <c r="AVP294" s="9"/>
      <c r="AVQ294" s="9"/>
      <c r="AVR294" s="9"/>
      <c r="AVS294" s="9" t="s">
        <v>14302</v>
      </c>
      <c r="AVT294" s="9"/>
      <c r="AVU294" s="9"/>
      <c r="AVV294" s="9" t="s">
        <v>5718</v>
      </c>
      <c r="AVW294" s="9" t="s">
        <v>5718</v>
      </c>
      <c r="AVX294" s="9" t="s">
        <v>5718</v>
      </c>
      <c r="AVY294" s="9" t="s">
        <v>5718</v>
      </c>
      <c r="AVZ294" s="9" t="s">
        <v>5718</v>
      </c>
      <c r="AWA294" s="9" t="s">
        <v>5718</v>
      </c>
      <c r="AWB294" s="9" t="s">
        <v>5718</v>
      </c>
      <c r="AWC294" s="9" t="s">
        <v>5718</v>
      </c>
      <c r="AWD294" s="9" t="s">
        <v>5718</v>
      </c>
      <c r="AWE294" s="9" t="s">
        <v>5718</v>
      </c>
      <c r="AWF294" s="9" t="s">
        <v>5718</v>
      </c>
      <c r="AWG294" s="9" t="s">
        <v>5718</v>
      </c>
      <c r="AWH294" s="9" t="s">
        <v>5718</v>
      </c>
      <c r="AWI294" s="9"/>
      <c r="AWJ294" s="9" t="s">
        <v>5718</v>
      </c>
      <c r="AWK294" s="9" t="s">
        <v>5718</v>
      </c>
      <c r="AWL294" s="9" t="s">
        <v>5718</v>
      </c>
      <c r="AWM294" s="9" t="s">
        <v>5730</v>
      </c>
      <c r="AWN294" s="9" t="s">
        <v>5718</v>
      </c>
      <c r="AWO294" s="9"/>
      <c r="AWP294" s="9"/>
      <c r="AWQ294" s="9"/>
      <c r="AWR294" s="9"/>
      <c r="AWS294" s="9">
        <v>0.0</v>
      </c>
      <c r="AWT294" s="9"/>
      <c r="AWU294" s="9" t="s">
        <v>5718</v>
      </c>
      <c r="AWV294" s="9"/>
      <c r="AWW294" s="9">
        <v>0.0</v>
      </c>
      <c r="AWX294" s="9" t="s">
        <v>708</v>
      </c>
      <c r="AWY294" s="9"/>
      <c r="AWZ294" s="9"/>
      <c r="AXA294" s="9"/>
      <c r="AXB294" s="9"/>
      <c r="AXC294" s="9">
        <v>640.0</v>
      </c>
      <c r="AXD294" s="9" t="s">
        <v>5812</v>
      </c>
      <c r="AXE294" s="9">
        <v>296.0</v>
      </c>
      <c r="AXF294" s="9" t="s">
        <v>6521</v>
      </c>
      <c r="AXG294" s="9" t="s">
        <v>14303</v>
      </c>
      <c r="AXH294" s="9"/>
      <c r="AXI294" s="9" t="s">
        <v>14304</v>
      </c>
      <c r="AXJ294" s="9"/>
      <c r="AXK294" s="9"/>
      <c r="AXL294" s="9"/>
      <c r="AXM294" s="9"/>
      <c r="AXN294" s="9">
        <v>50642.0</v>
      </c>
      <c r="AXO294" s="9"/>
      <c r="AXP294" s="9"/>
      <c r="AXQ294" s="9" t="s">
        <v>14305</v>
      </c>
      <c r="AXR294" s="9"/>
      <c r="AXS294" s="9">
        <v>1.73970699E9</v>
      </c>
      <c r="AXT294" s="9" t="s">
        <v>5817</v>
      </c>
      <c r="AXU294" s="9" t="s">
        <v>11947</v>
      </c>
      <c r="AXV294" s="9"/>
      <c r="AXW294" s="9"/>
      <c r="AXX294" s="9"/>
      <c r="AXY294" s="9"/>
      <c r="AXZ294" s="9"/>
      <c r="AYA294" s="9"/>
      <c r="AYB294" s="9"/>
      <c r="AYC294" s="9"/>
      <c r="AYD294" s="9" t="s">
        <v>14306</v>
      </c>
      <c r="AYE294" s="9" t="s">
        <v>14306</v>
      </c>
      <c r="AYF294" s="9"/>
      <c r="AYG294" s="9"/>
      <c r="AYH294" s="9" t="s">
        <v>14304</v>
      </c>
      <c r="AYI294" s="9" t="s">
        <v>14301</v>
      </c>
      <c r="AYJ294" s="9"/>
      <c r="AYK294" s="9"/>
      <c r="AYL294" s="9"/>
      <c r="AYM294" s="9" t="s">
        <v>5819</v>
      </c>
      <c r="AYN294" s="9"/>
      <c r="AYO294" s="9"/>
      <c r="AYP294" s="9"/>
      <c r="AYQ294" s="9" t="s">
        <v>5751</v>
      </c>
      <c r="AYR294" s="9" t="s">
        <v>5754</v>
      </c>
      <c r="AYS294" s="9" t="s">
        <v>5754</v>
      </c>
      <c r="AYT294" s="9"/>
      <c r="AYU294" s="9" t="s">
        <v>5718</v>
      </c>
      <c r="AYV294" s="9" t="s">
        <v>5967</v>
      </c>
      <c r="AYW294" s="9" t="s">
        <v>5758</v>
      </c>
      <c r="AYX294" s="9">
        <v>296.0</v>
      </c>
      <c r="AYY294" s="9"/>
      <c r="AYZ294" s="9"/>
      <c r="AZA294" s="9"/>
      <c r="AZB294" s="9"/>
      <c r="AZC294" s="9"/>
      <c r="AZD294" s="9"/>
      <c r="AZE294" s="9"/>
      <c r="AZF294" s="9"/>
      <c r="AZG294" s="9"/>
      <c r="AZH294" s="9"/>
      <c r="AZI294" s="9"/>
      <c r="AZJ294" s="9"/>
      <c r="AZK294" s="9"/>
      <c r="AZL294" s="9"/>
      <c r="AZM294" s="9"/>
      <c r="AZN294" s="9"/>
      <c r="AZO294" s="9"/>
      <c r="AZP294" s="9"/>
      <c r="AZQ294" s="9"/>
      <c r="AZR294" s="9"/>
      <c r="AZS294" s="9"/>
      <c r="AZT294" s="9"/>
      <c r="AZU294" s="9"/>
      <c r="AZV294" s="9"/>
      <c r="AZW294" s="9"/>
      <c r="AZX294" s="9"/>
      <c r="AZY294" s="9"/>
      <c r="AZZ294" s="9"/>
      <c r="BAA294" s="9"/>
      <c r="BAB294" s="9"/>
      <c r="BAC294" s="9"/>
      <c r="BAD294" s="9"/>
      <c r="BAE294" s="9"/>
      <c r="BAF294" s="9"/>
      <c r="BAG294" s="9"/>
      <c r="BAH294" s="9"/>
      <c r="BAI294" s="9"/>
      <c r="BAJ294" s="9"/>
      <c r="BAK294" s="9"/>
      <c r="BAL294" s="9"/>
      <c r="BAM294" s="9"/>
      <c r="BAN294" s="9"/>
      <c r="BAO294" s="9"/>
      <c r="BAP294" s="9"/>
      <c r="BAQ294" s="9"/>
      <c r="BAR294" s="9"/>
      <c r="BAS294" s="9"/>
      <c r="BAT294" s="9"/>
      <c r="BAU294" s="9"/>
      <c r="BAV294" s="9"/>
      <c r="BAW294" s="9"/>
      <c r="BAX294" s="9"/>
      <c r="BAY294" s="9"/>
      <c r="BAZ294" s="9"/>
      <c r="BBA294" s="9"/>
      <c r="BBB294" s="9"/>
      <c r="BBC294" s="9"/>
      <c r="BBD294" s="9"/>
      <c r="BBE294" s="9"/>
      <c r="BBF294" s="9"/>
      <c r="BBG294" s="9"/>
      <c r="BBH294" s="9"/>
      <c r="BBI294" s="9"/>
      <c r="BBJ294" s="9"/>
      <c r="BBK294" s="9"/>
      <c r="BBL294" s="9"/>
      <c r="BBM294" s="9"/>
      <c r="BBN294" s="9"/>
      <c r="BBO294" s="9"/>
      <c r="BBP294" s="9"/>
      <c r="BBQ294" s="9"/>
      <c r="BBR294" s="9"/>
      <c r="BBS294" s="9"/>
      <c r="BBT294" s="9"/>
      <c r="BBU294" s="9"/>
      <c r="BBV294" s="9"/>
      <c r="BBW294" s="9"/>
      <c r="BBX294" s="9"/>
      <c r="BBY294" s="9"/>
      <c r="BBZ294" s="9"/>
      <c r="BCA294" s="9"/>
      <c r="BCB294" s="9"/>
      <c r="BCC294" s="9"/>
      <c r="BCD294" s="9"/>
      <c r="BCE294" s="9"/>
      <c r="BCF294" s="9"/>
      <c r="BCG294" s="9"/>
      <c r="BCH294" s="9"/>
      <c r="BCI294" s="9"/>
      <c r="BCJ294" s="9"/>
      <c r="BCK294" s="9"/>
      <c r="BCL294" s="9"/>
      <c r="BCM294" s="9"/>
      <c r="BCN294" s="9"/>
      <c r="BCO294" s="9"/>
      <c r="BCP294" s="9"/>
      <c r="BCQ294" s="9"/>
      <c r="BCR294" s="9"/>
      <c r="BCS294" s="9"/>
      <c r="BCT294" s="9"/>
      <c r="BCU294" s="9"/>
      <c r="BCV294" s="9"/>
      <c r="BCW294" s="9"/>
      <c r="BCX294" s="9"/>
      <c r="BCY294" s="9"/>
      <c r="BCZ294" s="9"/>
      <c r="BDA294" s="9"/>
      <c r="BDB294" s="9"/>
      <c r="BDC294" s="9"/>
      <c r="BDD294" s="9"/>
      <c r="BDE294" s="9"/>
      <c r="BDF294" s="9"/>
      <c r="BDG294" s="9"/>
      <c r="BDH294" s="9"/>
      <c r="BDI294" s="9"/>
      <c r="BDJ294" s="9"/>
      <c r="BDK294" s="9"/>
      <c r="BDL294" s="9"/>
      <c r="BDM294" s="9"/>
      <c r="BDN294" s="9"/>
      <c r="BDO294" s="9"/>
      <c r="BDP294" s="9"/>
      <c r="BDQ294" s="9"/>
      <c r="BDR294" s="9"/>
      <c r="BDS294" s="9"/>
      <c r="BDT294" s="9"/>
      <c r="BDU294" s="9"/>
      <c r="BDV294" s="9"/>
      <c r="BDW294" s="9"/>
      <c r="BDX294" s="9"/>
      <c r="BDY294" s="9"/>
      <c r="BDZ294" s="9"/>
      <c r="BEA294" s="9"/>
      <c r="BEB294" s="9"/>
      <c r="BEC294" s="9"/>
      <c r="BED294" s="9"/>
      <c r="BEE294" s="9"/>
      <c r="BEF294" s="9"/>
      <c r="BEG294" s="9"/>
      <c r="BEH294" s="9"/>
      <c r="BEI294" s="9"/>
      <c r="BEJ294" s="9"/>
      <c r="BEK294" s="9"/>
      <c r="BEL294" s="9"/>
      <c r="BEM294" s="9"/>
      <c r="BEN294" s="9"/>
      <c r="BEO294" s="9"/>
      <c r="BEP294" s="9"/>
      <c r="BEQ294" s="9"/>
      <c r="BER294" s="9"/>
      <c r="BES294" s="9"/>
      <c r="BET294" s="9"/>
      <c r="BEU294" s="9"/>
      <c r="BEV294" s="9"/>
      <c r="BEW294" s="9"/>
      <c r="BEX294" s="9"/>
      <c r="BEY294" s="9"/>
      <c r="BEZ294" s="9"/>
      <c r="BFA294" s="9"/>
      <c r="BFB294" s="9"/>
      <c r="BFC294" s="9"/>
      <c r="BFD294" s="9"/>
      <c r="BFE294" s="9"/>
      <c r="BFF294" s="9"/>
      <c r="BFG294" s="9"/>
      <c r="BFH294" s="9"/>
      <c r="BFI294" s="9"/>
      <c r="BFJ294" s="9"/>
      <c r="BFK294" s="9"/>
      <c r="BFL294" s="9"/>
      <c r="BFM294" s="9"/>
      <c r="BFN294" s="9"/>
      <c r="BFO294" s="9"/>
      <c r="BFP294" s="9"/>
      <c r="BFQ294" s="9"/>
      <c r="BFR294" s="9"/>
      <c r="BFS294" s="9"/>
      <c r="BFT294" s="9"/>
      <c r="BFU294" s="9"/>
      <c r="BFV294" s="9"/>
      <c r="BFW294" s="9"/>
      <c r="BFX294" s="9"/>
      <c r="BFY294" s="9"/>
      <c r="BFZ294" s="9"/>
      <c r="BGA294" s="9"/>
      <c r="BGB294" s="9"/>
      <c r="BGC294" s="9"/>
      <c r="BGD294" s="9"/>
      <c r="BGE294" s="9"/>
      <c r="BGF294" s="9"/>
      <c r="BGG294" s="9"/>
      <c r="BGH294" s="9"/>
      <c r="BGI294" s="9"/>
      <c r="BGJ294" s="9"/>
      <c r="BGK294" s="9"/>
      <c r="BGL294" s="9"/>
      <c r="BGM294" s="9"/>
      <c r="BGN294" s="9"/>
      <c r="BGO294" s="9"/>
      <c r="BGP294" s="9"/>
      <c r="BGQ294" s="9"/>
      <c r="BGR294" s="9"/>
      <c r="BGS294" s="9"/>
      <c r="BGT294" s="9"/>
      <c r="BGU294" s="9"/>
      <c r="BGV294" s="9"/>
      <c r="BGW294" s="9"/>
      <c r="BGX294" s="9"/>
      <c r="BGY294" s="9"/>
      <c r="BGZ294" s="9"/>
      <c r="BHA294" s="9"/>
      <c r="BHB294" s="9"/>
      <c r="BHC294" s="9"/>
      <c r="BHD294" s="9"/>
      <c r="BHE294" s="9"/>
      <c r="BHF294" s="9"/>
      <c r="BHG294" s="9"/>
      <c r="BHH294" s="9"/>
      <c r="BHI294" s="9"/>
      <c r="BHJ294" s="9"/>
      <c r="BHK294" s="9"/>
      <c r="BHL294" s="9"/>
      <c r="BHM294" s="9"/>
      <c r="BHN294" s="9"/>
      <c r="BHO294" s="9"/>
      <c r="BHP294" s="9"/>
      <c r="BHQ294" s="9"/>
      <c r="BHR294" s="9"/>
      <c r="BHS294" s="9"/>
      <c r="BHT294" s="9"/>
      <c r="BHU294" s="9"/>
      <c r="BHV294" s="9"/>
      <c r="BHW294" s="9"/>
      <c r="BHX294" s="9"/>
      <c r="BHY294" s="9"/>
      <c r="BHZ294" s="9"/>
      <c r="BIA294" s="9"/>
      <c r="BIB294" s="9"/>
      <c r="BIC294" s="9"/>
      <c r="BID294" s="9"/>
      <c r="BIE294" s="9"/>
      <c r="BIF294" s="9"/>
      <c r="BIG294" s="9"/>
      <c r="BIH294" s="9"/>
      <c r="BII294" s="9"/>
      <c r="BIJ294" s="9"/>
      <c r="BIK294" s="9"/>
      <c r="BIL294" s="9"/>
      <c r="BIM294" s="9"/>
      <c r="BIN294" s="9"/>
      <c r="BIO294" s="9"/>
      <c r="BIP294" s="9"/>
      <c r="BIQ294" s="9"/>
      <c r="BIR294" s="9"/>
      <c r="BIS294" s="9"/>
      <c r="BIT294" s="9"/>
      <c r="BIU294" s="9"/>
      <c r="BIV294" s="9"/>
      <c r="BIW294" s="9"/>
      <c r="BIX294" s="9"/>
      <c r="BIY294" s="9"/>
      <c r="BIZ294" s="9"/>
      <c r="BJA294" s="9"/>
      <c r="BJB294" s="9"/>
      <c r="BJC294" s="9"/>
      <c r="BJD294" s="9"/>
      <c r="BJE294" s="9"/>
      <c r="BJF294" s="9"/>
      <c r="BJG294" s="9"/>
      <c r="BJH294" s="9"/>
      <c r="BJI294" s="9"/>
      <c r="BJJ294" s="9"/>
      <c r="BJK294" s="9"/>
      <c r="BJL294" s="9"/>
      <c r="BJM294" s="9"/>
      <c r="BJN294" s="9"/>
      <c r="BJO294" s="9"/>
      <c r="BJP294" s="9"/>
      <c r="BJQ294" s="9"/>
      <c r="BJR294" s="9"/>
      <c r="BJS294" s="9"/>
      <c r="BJT294" s="9"/>
      <c r="BJU294" s="9"/>
      <c r="BJV294" s="9"/>
      <c r="BJW294" s="9"/>
      <c r="BJX294" s="9"/>
      <c r="BJY294" s="9"/>
      <c r="BJZ294" s="9"/>
      <c r="BKA294" s="9"/>
      <c r="BKB294" s="9"/>
      <c r="BKC294" s="9"/>
      <c r="BKD294" s="9"/>
      <c r="BKE294" s="9"/>
      <c r="BKF294" s="9"/>
      <c r="BKG294" s="9"/>
      <c r="BKH294" s="9"/>
      <c r="BKI294" s="9"/>
      <c r="BKJ294" s="9"/>
      <c r="BKK294" s="9"/>
      <c r="BKL294" s="9"/>
      <c r="BKM294" s="9"/>
      <c r="BKN294" s="9"/>
      <c r="BKO294" s="9"/>
      <c r="BKP294" s="9"/>
      <c r="BKQ294" s="9"/>
      <c r="BKR294" s="9"/>
      <c r="BKS294" s="9"/>
      <c r="BKT294" s="9"/>
      <c r="BKU294" s="9"/>
      <c r="BKV294" s="9"/>
      <c r="BKW294" s="9"/>
      <c r="BKX294" s="9"/>
      <c r="BKY294" s="9"/>
      <c r="BKZ294" s="9"/>
      <c r="BLA294" s="9"/>
      <c r="BLB294" s="9"/>
      <c r="BLC294" s="9"/>
      <c r="BLD294" s="9"/>
      <c r="BLE294" s="9"/>
      <c r="BLF294" s="9"/>
      <c r="BLG294" s="9"/>
      <c r="BLH294" s="9"/>
      <c r="BLI294" s="9"/>
      <c r="BLJ294" s="9"/>
      <c r="BLK294" s="9"/>
      <c r="BLL294" s="9"/>
      <c r="BLM294" s="9"/>
      <c r="BLN294" s="9"/>
      <c r="BLO294" s="9"/>
      <c r="BLP294" s="9"/>
      <c r="BLQ294" s="9"/>
      <c r="BLR294" s="9"/>
      <c r="BLS294" s="9"/>
      <c r="BLT294" s="9"/>
      <c r="BLU294" s="9"/>
      <c r="BLV294" s="9"/>
      <c r="BLW294" s="9"/>
      <c r="BLX294" s="9"/>
      <c r="BLY294" s="9"/>
      <c r="BLZ294" s="9"/>
      <c r="BMA294" s="9"/>
      <c r="BMB294" s="9"/>
      <c r="BMC294" s="9"/>
      <c r="BMD294" s="9"/>
      <c r="BME294" s="9"/>
      <c r="BMF294" s="9"/>
      <c r="BMG294" s="9"/>
      <c r="BMH294" s="9"/>
      <c r="BMI294" s="9"/>
      <c r="BMJ294" s="9"/>
      <c r="BMK294" s="9"/>
      <c r="BML294" s="9"/>
      <c r="BMM294" s="9"/>
      <c r="BMN294" s="9"/>
      <c r="BMO294" s="9"/>
      <c r="BMP294" s="9"/>
      <c r="BMQ294" s="9"/>
      <c r="BMR294" s="9"/>
      <c r="BMS294" s="9"/>
      <c r="BMT294" s="9"/>
      <c r="BMU294" s="9"/>
      <c r="BMV294" s="9"/>
      <c r="BMW294" s="9"/>
      <c r="BMX294" s="9"/>
      <c r="BMY294" s="9"/>
      <c r="BMZ294" s="9"/>
      <c r="BNA294" s="9"/>
      <c r="BNB294" s="9"/>
      <c r="BNC294" s="9"/>
      <c r="BND294" s="9"/>
      <c r="BNE294" s="9"/>
      <c r="BNF294" s="9"/>
      <c r="BNG294" s="9"/>
      <c r="BNH294" s="9"/>
      <c r="BNI294" s="9"/>
      <c r="BNJ294" s="9"/>
      <c r="BNK294" s="9"/>
      <c r="BNL294" s="9"/>
      <c r="BNM294" s="9"/>
      <c r="BNN294" s="9"/>
      <c r="BNO294" s="9"/>
      <c r="BNP294" s="9"/>
      <c r="BNQ294" s="9"/>
      <c r="BNR294" s="9"/>
      <c r="BNS294" s="9"/>
      <c r="BNT294" s="9"/>
      <c r="BNU294" s="9"/>
      <c r="BNV294" s="9"/>
      <c r="BNW294" s="9"/>
      <c r="BNX294" s="9"/>
      <c r="BNY294" s="9"/>
      <c r="BNZ294" s="9"/>
      <c r="BOA294" s="9"/>
      <c r="BOB294" s="9"/>
      <c r="BOC294" s="9"/>
      <c r="BOD294" s="9"/>
      <c r="BOE294" s="9"/>
      <c r="BOF294" s="9"/>
      <c r="BOG294" s="9"/>
      <c r="BOH294" s="9"/>
      <c r="BOI294" s="9"/>
      <c r="BOJ294" s="9"/>
      <c r="BOK294" s="9"/>
      <c r="BOL294" s="9"/>
      <c r="BOM294" s="9"/>
      <c r="BON294" s="9"/>
      <c r="BOO294" s="9"/>
      <c r="BOP294" s="9"/>
      <c r="BOQ294" s="9"/>
      <c r="BOR294" s="9"/>
      <c r="BOS294" s="9"/>
      <c r="BOT294" s="9"/>
      <c r="BOU294" s="9"/>
      <c r="BOV294" s="9"/>
      <c r="BOW294" s="9"/>
      <c r="BOX294" s="9"/>
      <c r="BOY294" s="9"/>
      <c r="BOZ294" s="9"/>
      <c r="BPA294" s="9"/>
      <c r="BPB294" s="9"/>
      <c r="BPC294" s="9"/>
      <c r="BPD294" s="9"/>
      <c r="BPE294" s="9"/>
      <c r="BPF294" s="9"/>
      <c r="BPG294" s="9"/>
      <c r="BPH294" s="9"/>
      <c r="BPI294" s="9"/>
      <c r="BPJ294" s="9"/>
      <c r="BPK294" s="9"/>
      <c r="BPL294" s="9"/>
      <c r="BPM294" s="9"/>
      <c r="BPN294" s="9"/>
      <c r="BPO294" s="9"/>
      <c r="BPP294" s="9"/>
      <c r="BPQ294" s="9"/>
      <c r="BPR294" s="9"/>
      <c r="BPS294" s="9"/>
      <c r="BPT294" s="9"/>
      <c r="BPU294" s="9"/>
      <c r="BPV294" s="9"/>
      <c r="BPW294" s="9"/>
      <c r="BPX294" s="9"/>
      <c r="BPY294" s="9"/>
      <c r="BPZ294" s="9"/>
      <c r="BQA294" s="9"/>
      <c r="BQB294" s="9"/>
      <c r="BQC294" s="9"/>
      <c r="BQD294" s="9"/>
      <c r="BQE294" s="9"/>
      <c r="BQF294" s="9"/>
      <c r="BQG294" s="9"/>
      <c r="BQH294" s="9"/>
      <c r="BQI294" s="9"/>
      <c r="BQJ294" s="9"/>
      <c r="BQK294" s="9"/>
      <c r="BQL294" s="9"/>
      <c r="BQM294" s="9"/>
      <c r="BQN294" s="9"/>
      <c r="BQO294" s="9"/>
      <c r="BQP294" s="9"/>
      <c r="BQQ294" s="9"/>
      <c r="BQR294" s="9"/>
      <c r="BQS294" s="9"/>
      <c r="BQT294" s="9"/>
      <c r="BQU294" s="9"/>
      <c r="BQV294" s="9"/>
      <c r="BQW294" s="9"/>
      <c r="BQX294" s="9"/>
      <c r="BQY294" s="9"/>
      <c r="BQZ294" s="9"/>
      <c r="BRA294" s="9"/>
      <c r="BRB294" s="9"/>
      <c r="BRC294" s="9"/>
      <c r="BRD294" s="9"/>
      <c r="BRE294" s="9"/>
      <c r="BRF294" s="9"/>
      <c r="BRG294" s="9"/>
      <c r="BRH294" s="9"/>
      <c r="BRI294" s="9"/>
      <c r="BRJ294" s="9"/>
      <c r="BRK294" s="9"/>
      <c r="BRL294" s="9"/>
      <c r="BRM294" s="9"/>
      <c r="BRN294" s="9"/>
      <c r="BRO294" s="9"/>
      <c r="BRP294" s="9"/>
      <c r="BRQ294" s="9"/>
      <c r="BRR294" s="9"/>
      <c r="BRS294" s="9"/>
      <c r="BRT294" s="9"/>
      <c r="BRU294" s="9"/>
      <c r="BRV294" s="9"/>
      <c r="BRW294" s="9"/>
      <c r="BRX294" s="9"/>
      <c r="BRY294" s="9"/>
      <c r="BRZ294" s="9"/>
      <c r="BSA294" s="9"/>
      <c r="BSB294" s="9"/>
      <c r="BSC294" s="9"/>
      <c r="BSD294" s="9"/>
      <c r="BSE294" s="9"/>
      <c r="BSF294" s="9"/>
      <c r="BSG294" s="9"/>
      <c r="BSH294" s="9"/>
      <c r="BSI294" s="9"/>
      <c r="BSJ294" s="9"/>
      <c r="BSK294" s="9"/>
      <c r="BSL294" s="9"/>
      <c r="BSM294" s="9"/>
      <c r="BSN294" s="9"/>
      <c r="BSO294" s="9"/>
      <c r="BSP294" s="9"/>
      <c r="BSQ294" s="9"/>
      <c r="BSR294" s="9"/>
      <c r="BSS294" s="9"/>
      <c r="BST294" s="9"/>
      <c r="BSU294" s="9"/>
      <c r="BSV294" s="9"/>
      <c r="BSW294" s="9"/>
      <c r="BSX294" s="9"/>
      <c r="BSY294" s="9"/>
      <c r="BSZ294" s="9"/>
      <c r="BTA294" s="9"/>
      <c r="BTB294" s="9"/>
      <c r="BTC294" s="9"/>
      <c r="BTD294" s="9"/>
      <c r="BTE294" s="9"/>
      <c r="BTF294" s="9"/>
      <c r="BTG294" s="9"/>
      <c r="BTH294" s="9"/>
      <c r="BTI294" s="9"/>
      <c r="BTJ294" s="9"/>
      <c r="BTK294" s="9"/>
      <c r="BTL294" s="9"/>
      <c r="BTM294" s="9"/>
      <c r="BTN294" s="9"/>
      <c r="BTO294" s="9"/>
      <c r="BTP294" s="9"/>
      <c r="BTQ294" s="9"/>
      <c r="BTR294" s="9"/>
      <c r="BTS294" s="9"/>
      <c r="BTT294" s="9"/>
      <c r="BTU294" s="9"/>
      <c r="BTV294" s="9"/>
      <c r="BTW294" s="9"/>
      <c r="BTX294" s="9"/>
      <c r="BTY294" s="9"/>
      <c r="BTZ294" s="9"/>
      <c r="BUA294" s="9"/>
      <c r="BUB294" s="9"/>
      <c r="BUC294" s="9"/>
      <c r="BUD294" s="9"/>
      <c r="BUE294" s="9"/>
      <c r="BUF294" s="9"/>
      <c r="BUG294" s="9"/>
      <c r="BUH294" s="9"/>
      <c r="BUI294" s="9"/>
      <c r="BUJ294" s="9"/>
      <c r="BUK294" s="9"/>
      <c r="BUL294" s="9"/>
      <c r="BUM294" s="9"/>
      <c r="BUN294" s="9"/>
      <c r="BUO294" s="9"/>
      <c r="BUP294" s="9"/>
      <c r="BUQ294" s="9"/>
      <c r="BUR294" s="9"/>
      <c r="BUS294" s="9"/>
      <c r="BUT294" s="9"/>
      <c r="BUU294" s="9"/>
      <c r="BUV294" s="9"/>
      <c r="BUW294" s="9"/>
      <c r="BUX294" s="9"/>
      <c r="BUY294" s="9"/>
      <c r="BUZ294" s="9"/>
      <c r="BVA294" s="9"/>
      <c r="BVB294" s="9"/>
      <c r="BVC294" s="9"/>
      <c r="BVD294" s="9"/>
      <c r="BVE294" s="9"/>
      <c r="BVF294" s="9"/>
      <c r="BVG294" s="9"/>
      <c r="BVH294" s="9"/>
      <c r="BVI294" s="9"/>
      <c r="BVJ294" s="9"/>
      <c r="BVK294" s="9"/>
      <c r="BVL294" s="9"/>
      <c r="BVM294" s="9"/>
      <c r="BVN294" s="9"/>
      <c r="BVO294" s="9"/>
      <c r="BVP294" s="9"/>
      <c r="BVQ294" s="9"/>
      <c r="BVR294" s="9"/>
      <c r="BVS294" s="9"/>
      <c r="BVT294" s="9"/>
      <c r="BVU294" s="9"/>
      <c r="BVV294" s="9"/>
      <c r="BVW294" s="9"/>
      <c r="BVX294" s="9"/>
      <c r="BVY294" s="9"/>
      <c r="BVZ294" s="9"/>
      <c r="BWA294" s="9"/>
      <c r="BWB294" s="9"/>
      <c r="BWC294" s="9"/>
      <c r="BWD294" s="9"/>
      <c r="BWE294" s="9"/>
      <c r="BWF294" s="9"/>
      <c r="BWG294" s="9"/>
      <c r="BWH294" s="9"/>
      <c r="BWI294" s="9"/>
      <c r="BWJ294" s="9"/>
      <c r="BWK294" s="9"/>
      <c r="BWL294" s="9"/>
      <c r="BWM294" s="9"/>
      <c r="BWN294" s="9"/>
      <c r="BWO294" s="9"/>
      <c r="BWP294" s="9"/>
      <c r="BWQ294" s="9"/>
      <c r="BWR294" s="9"/>
      <c r="BWS294" s="9"/>
      <c r="BWT294" s="9"/>
      <c r="BWU294" s="9"/>
      <c r="BWV294" s="9"/>
      <c r="BWW294" s="9"/>
      <c r="BWX294" s="9"/>
      <c r="BWY294" s="9"/>
      <c r="BWZ294" s="9"/>
      <c r="BXA294" s="9"/>
      <c r="BXB294" s="9"/>
      <c r="BXC294" s="9"/>
      <c r="BXD294" s="9"/>
    </row>
    <row r="295" ht="14.25" customHeight="1">
      <c r="A295" s="9">
        <v>1.0</v>
      </c>
      <c r="B295" s="9" t="s">
        <v>11947</v>
      </c>
      <c r="C295" s="9" t="s">
        <v>11948</v>
      </c>
      <c r="D295" s="9" t="s">
        <v>11948</v>
      </c>
      <c r="E295" s="9"/>
      <c r="F295" s="9">
        <v>2.0</v>
      </c>
      <c r="G295" s="9" t="s">
        <v>14307</v>
      </c>
      <c r="H295" s="9"/>
      <c r="I295" s="9"/>
      <c r="J295" s="9"/>
      <c r="K295" s="9"/>
      <c r="L295" s="9">
        <v>2.0</v>
      </c>
      <c r="M295" s="9"/>
      <c r="N295" s="9"/>
      <c r="O295" s="9"/>
      <c r="P295" s="9">
        <v>0.0</v>
      </c>
      <c r="Q295" s="9" t="s">
        <v>14308</v>
      </c>
      <c r="R295" s="9"/>
      <c r="S295" s="9" t="s">
        <v>3739</v>
      </c>
      <c r="T295" s="9" t="s">
        <v>3737</v>
      </c>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c r="DA295" s="9"/>
      <c r="DB295" s="9"/>
      <c r="DC295" s="9"/>
      <c r="DD295" s="9"/>
      <c r="DE295" s="9"/>
      <c r="DF295" s="9"/>
      <c r="DG295" s="9"/>
      <c r="DH295" s="9"/>
      <c r="DI295" s="9"/>
      <c r="DJ295" s="9"/>
      <c r="DK295" s="9"/>
      <c r="DL295" s="9"/>
      <c r="DM295" s="9"/>
      <c r="DN295" s="9"/>
      <c r="DO295" s="9"/>
      <c r="DP295" s="9"/>
      <c r="DQ295" s="9"/>
      <c r="DR295" s="9"/>
      <c r="DS295" s="9"/>
      <c r="DT295" s="9"/>
      <c r="DU295" s="9"/>
      <c r="DV295" s="9"/>
      <c r="DW295" s="9"/>
      <c r="DX295" s="9"/>
      <c r="DY295" s="9"/>
      <c r="DZ295" s="9"/>
      <c r="EA295" s="9"/>
      <c r="EB295" s="9"/>
      <c r="EC295" s="9"/>
      <c r="ED295" s="9"/>
      <c r="EE295" s="9"/>
      <c r="EF295" s="9"/>
      <c r="EG295" s="9"/>
      <c r="EH295" s="9"/>
      <c r="EI295" s="9"/>
      <c r="EJ295" s="9"/>
      <c r="EK295" s="9"/>
      <c r="EL295" s="9"/>
      <c r="EM295" s="9"/>
      <c r="EN295" s="9"/>
      <c r="EO295" s="9"/>
      <c r="EP295" s="9"/>
      <c r="EQ295" s="9"/>
      <c r="ER295" s="9"/>
      <c r="ES295" s="9"/>
      <c r="ET295" s="9"/>
      <c r="EU295" s="9"/>
      <c r="EV295" s="9"/>
      <c r="EW295" s="9"/>
      <c r="EX295" s="9"/>
      <c r="EY295" s="9"/>
      <c r="EZ295" s="9"/>
      <c r="FA295" s="9"/>
      <c r="FB295" s="9"/>
      <c r="FC295" s="9"/>
      <c r="FD295" s="9"/>
      <c r="FE295" s="9"/>
      <c r="FF295" s="9"/>
      <c r="FG295" s="9"/>
      <c r="FH295" s="9"/>
      <c r="FI295" s="9"/>
      <c r="FJ295" s="9"/>
      <c r="FK295" s="9"/>
      <c r="FL295" s="9"/>
      <c r="FM295" s="9"/>
      <c r="FN295" s="9"/>
      <c r="FO295" s="9"/>
      <c r="FP295" s="9"/>
      <c r="FQ295" s="9"/>
      <c r="FR295" s="9"/>
      <c r="FS295" s="9"/>
      <c r="FT295" s="9"/>
      <c r="FU295" s="9"/>
      <c r="FV295" s="9"/>
      <c r="FW295" s="9"/>
      <c r="FX295" s="9"/>
      <c r="FY295" s="9"/>
      <c r="FZ295" s="9"/>
      <c r="GA295" s="9"/>
      <c r="GB295" s="9"/>
      <c r="GC295" s="9"/>
      <c r="GD295" s="9"/>
      <c r="GE295" s="9"/>
      <c r="GF295" s="9"/>
      <c r="GG295" s="9"/>
      <c r="GH295" s="9"/>
      <c r="GI295" s="9"/>
      <c r="GJ295" s="9"/>
      <c r="GK295" s="9"/>
      <c r="GL295" s="9"/>
      <c r="GM295" s="9"/>
      <c r="GN295" s="9"/>
      <c r="GO295" s="9"/>
      <c r="GP295" s="9"/>
      <c r="GQ295" s="9"/>
      <c r="GR295" s="9"/>
      <c r="GS295" s="9"/>
      <c r="GT295" s="9"/>
      <c r="GU295" s="9"/>
      <c r="GV295" s="9"/>
      <c r="GW295" s="9"/>
      <c r="GX295" s="9"/>
      <c r="GY295" s="9"/>
      <c r="GZ295" s="9"/>
      <c r="HA295" s="9"/>
      <c r="HB295" s="9"/>
      <c r="HC295" s="9"/>
      <c r="HD295" s="9"/>
      <c r="HE295" s="9"/>
      <c r="HF295" s="9"/>
      <c r="HG295" s="9"/>
      <c r="HH295" s="9"/>
      <c r="HI295" s="9"/>
      <c r="HJ295" s="9"/>
      <c r="HK295" s="9"/>
      <c r="HL295" s="9"/>
      <c r="HM295" s="9"/>
      <c r="HN295" s="9"/>
      <c r="HO295" s="9"/>
      <c r="HP295" s="9"/>
      <c r="HQ295" s="9"/>
      <c r="HR295" s="9"/>
      <c r="HS295" s="9"/>
      <c r="HT295" s="9"/>
      <c r="HU295" s="9"/>
      <c r="HV295" s="9"/>
      <c r="HW295" s="9"/>
      <c r="HX295" s="9"/>
      <c r="HY295" s="9"/>
      <c r="HZ295" s="9"/>
      <c r="IA295" s="9"/>
      <c r="IB295" s="9"/>
      <c r="IC295" s="9"/>
      <c r="ID295" s="9"/>
      <c r="IE295" s="9"/>
      <c r="IF295" s="9"/>
      <c r="IG295" s="9"/>
      <c r="IH295" s="9"/>
      <c r="II295" s="9"/>
      <c r="IJ295" s="9"/>
      <c r="IK295" s="9"/>
      <c r="IL295" s="9"/>
      <c r="IM295" s="9"/>
      <c r="IN295" s="9"/>
      <c r="IO295" s="9"/>
      <c r="IP295" s="9"/>
      <c r="IQ295" s="9"/>
      <c r="IR295" s="9"/>
      <c r="IS295" s="9"/>
      <c r="IT295" s="9"/>
      <c r="IU295" s="9"/>
      <c r="IV295" s="9"/>
      <c r="IW295" s="9"/>
      <c r="IX295" s="9"/>
      <c r="IY295" s="9"/>
      <c r="IZ295" s="9"/>
      <c r="JA295" s="9"/>
      <c r="JB295" s="9"/>
      <c r="JC295" s="9"/>
      <c r="JD295" s="9"/>
      <c r="JE295" s="9"/>
      <c r="JF295" s="9"/>
      <c r="JG295" s="9"/>
      <c r="JH295" s="9"/>
      <c r="JI295" s="9"/>
      <c r="JJ295" s="9"/>
      <c r="JK295" s="9"/>
      <c r="JL295" s="9"/>
      <c r="JM295" s="9"/>
      <c r="JN295" s="9"/>
      <c r="JO295" s="9"/>
      <c r="JP295" s="9"/>
      <c r="JQ295" s="9"/>
      <c r="JR295" s="9"/>
      <c r="JS295" s="9"/>
      <c r="JT295" s="9"/>
      <c r="JU295" s="9"/>
      <c r="JV295" s="9"/>
      <c r="JW295" s="9"/>
      <c r="JX295" s="9"/>
      <c r="JY295" s="9"/>
      <c r="JZ295" s="9"/>
      <c r="KA295" s="9"/>
      <c r="KB295" s="9"/>
      <c r="KC295" s="9"/>
      <c r="KD295" s="9"/>
      <c r="KE295" s="9"/>
      <c r="KF295" s="9"/>
      <c r="KG295" s="9"/>
      <c r="KH295" s="9"/>
      <c r="KI295" s="9"/>
      <c r="KJ295" s="9"/>
      <c r="KK295" s="9"/>
      <c r="KL295" s="9"/>
      <c r="KM295" s="9"/>
      <c r="KN295" s="9"/>
      <c r="KO295" s="9"/>
      <c r="KP295" s="9"/>
      <c r="KQ295" s="9"/>
      <c r="KR295" s="9"/>
      <c r="KS295" s="9"/>
      <c r="KT295" s="9"/>
      <c r="KU295" s="9"/>
      <c r="KV295" s="9"/>
      <c r="KW295" s="9"/>
      <c r="KX295" s="9"/>
      <c r="KY295" s="9"/>
      <c r="KZ295" s="9"/>
      <c r="LA295" s="9"/>
      <c r="LB295" s="9"/>
      <c r="LC295" s="9"/>
      <c r="LD295" s="9"/>
      <c r="LE295" s="9"/>
      <c r="LF295" s="9"/>
      <c r="LG295" s="9"/>
      <c r="LH295" s="9"/>
      <c r="LI295" s="9"/>
      <c r="LJ295" s="9"/>
      <c r="LK295" s="9"/>
      <c r="LL295" s="9"/>
      <c r="LM295" s="9"/>
      <c r="LN295" s="9"/>
      <c r="LO295" s="9"/>
      <c r="LP295" s="9"/>
      <c r="LQ295" s="9"/>
      <c r="LR295" s="9"/>
      <c r="LS295" s="9"/>
      <c r="LT295" s="9"/>
      <c r="LU295" s="9"/>
      <c r="LV295" s="9"/>
      <c r="LW295" s="9"/>
      <c r="LX295" s="9"/>
      <c r="LY295" s="9"/>
      <c r="LZ295" s="9"/>
      <c r="MA295" s="9"/>
      <c r="MB295" s="9"/>
      <c r="MC295" s="9"/>
      <c r="MD295" s="9"/>
      <c r="ME295" s="9"/>
      <c r="MF295" s="9"/>
      <c r="MG295" s="9"/>
      <c r="MH295" s="9"/>
      <c r="MI295" s="9"/>
      <c r="MJ295" s="9"/>
      <c r="MK295" s="9"/>
      <c r="ML295" s="9"/>
      <c r="MM295" s="9"/>
      <c r="MN295" s="9"/>
      <c r="MO295" s="9"/>
      <c r="MP295" s="9"/>
      <c r="MQ295" s="9"/>
      <c r="MR295" s="9"/>
      <c r="MS295" s="9"/>
      <c r="MT295" s="9"/>
      <c r="MU295" s="9"/>
      <c r="MV295" s="9"/>
      <c r="MW295" s="9"/>
      <c r="MX295" s="9"/>
      <c r="MY295" s="9"/>
      <c r="MZ295" s="9"/>
      <c r="NA295" s="9"/>
      <c r="NB295" s="9"/>
      <c r="NC295" s="9"/>
      <c r="ND295" s="9"/>
      <c r="NE295" s="9"/>
      <c r="NF295" s="9"/>
      <c r="NG295" s="9"/>
      <c r="NH295" s="9"/>
      <c r="NI295" s="9"/>
      <c r="NJ295" s="9"/>
      <c r="NK295" s="9"/>
      <c r="NL295" s="9"/>
      <c r="NM295" s="9"/>
      <c r="NN295" s="9"/>
      <c r="NO295" s="9"/>
      <c r="NP295" s="9"/>
      <c r="NQ295" s="9"/>
      <c r="NR295" s="9"/>
      <c r="NS295" s="9"/>
      <c r="NT295" s="9"/>
      <c r="NU295" s="9"/>
      <c r="NV295" s="9"/>
      <c r="NW295" s="9"/>
      <c r="NX295" s="9"/>
      <c r="NY295" s="9"/>
      <c r="NZ295" s="9"/>
      <c r="OA295" s="9"/>
      <c r="OB295" s="9"/>
      <c r="OC295" s="9"/>
      <c r="OD295" s="9"/>
      <c r="OE295" s="9"/>
      <c r="OF295" s="9"/>
      <c r="OG295" s="9"/>
      <c r="OH295" s="9"/>
      <c r="OI295" s="9"/>
      <c r="OJ295" s="9"/>
      <c r="OK295" s="9"/>
      <c r="OL295" s="9"/>
      <c r="OM295" s="9"/>
      <c r="ON295" s="9"/>
      <c r="OO295" s="9"/>
      <c r="OP295" s="9"/>
      <c r="OQ295" s="9"/>
      <c r="OR295" s="9"/>
      <c r="OS295" s="9"/>
      <c r="OT295" s="9"/>
      <c r="OU295" s="9"/>
      <c r="OV295" s="9"/>
      <c r="OW295" s="9"/>
      <c r="OX295" s="9"/>
      <c r="OY295" s="9"/>
      <c r="OZ295" s="9"/>
      <c r="PA295" s="9"/>
      <c r="PB295" s="9"/>
      <c r="PC295" s="9"/>
      <c r="PD295" s="9"/>
      <c r="PE295" s="9"/>
      <c r="PF295" s="9"/>
      <c r="PG295" s="9"/>
      <c r="PH295" s="9"/>
      <c r="PI295" s="9"/>
      <c r="PJ295" s="9"/>
      <c r="PK295" s="9"/>
      <c r="PL295" s="9"/>
      <c r="PM295" s="9"/>
      <c r="PN295" s="9"/>
      <c r="PO295" s="9"/>
      <c r="PP295" s="9"/>
      <c r="PQ295" s="9"/>
      <c r="PR295" s="9"/>
      <c r="PS295" s="9"/>
      <c r="PT295" s="9"/>
      <c r="PU295" s="9"/>
      <c r="PV295" s="9"/>
      <c r="PW295" s="9"/>
      <c r="PX295" s="9"/>
      <c r="PY295" s="9"/>
      <c r="PZ295" s="9"/>
      <c r="QA295" s="9"/>
      <c r="QB295" s="9"/>
      <c r="QC295" s="9"/>
      <c r="QD295" s="9"/>
      <c r="QE295" s="9"/>
      <c r="QF295" s="9"/>
      <c r="QG295" s="9"/>
      <c r="QH295" s="9"/>
      <c r="QI295" s="9"/>
      <c r="QJ295" s="9"/>
      <c r="QK295" s="9"/>
      <c r="QL295" s="9"/>
      <c r="QM295" s="9"/>
      <c r="QN295" s="9"/>
      <c r="QO295" s="9"/>
      <c r="QP295" s="9"/>
      <c r="QQ295" s="9"/>
      <c r="QR295" s="9"/>
      <c r="QS295" s="9"/>
      <c r="QT295" s="9"/>
      <c r="QU295" s="9"/>
      <c r="QV295" s="9"/>
      <c r="QW295" s="9"/>
      <c r="QX295" s="9"/>
      <c r="QY295" s="9"/>
      <c r="QZ295" s="9"/>
      <c r="RA295" s="9"/>
      <c r="RB295" s="9"/>
      <c r="RC295" s="9"/>
      <c r="RD295" s="9"/>
      <c r="RE295" s="9"/>
      <c r="RF295" s="9"/>
      <c r="RG295" s="9"/>
      <c r="RH295" s="9"/>
      <c r="RI295" s="9"/>
      <c r="RJ295" s="9"/>
      <c r="RK295" s="9"/>
      <c r="RL295" s="9"/>
      <c r="RM295" s="9"/>
      <c r="RN295" s="9"/>
      <c r="RO295" s="9"/>
      <c r="RP295" s="9"/>
      <c r="RQ295" s="9"/>
      <c r="RR295" s="9"/>
      <c r="RS295" s="9"/>
      <c r="RT295" s="9"/>
      <c r="RU295" s="9"/>
      <c r="RV295" s="9"/>
      <c r="RW295" s="9"/>
      <c r="RX295" s="9"/>
      <c r="RY295" s="9"/>
      <c r="RZ295" s="9"/>
      <c r="SA295" s="9"/>
      <c r="SB295" s="9"/>
      <c r="SC295" s="9"/>
      <c r="SD295" s="9"/>
      <c r="SE295" s="9"/>
      <c r="SF295" s="9"/>
      <c r="SG295" s="9"/>
      <c r="SH295" s="9"/>
      <c r="SI295" s="9"/>
      <c r="SJ295" s="9"/>
      <c r="SK295" s="9"/>
      <c r="SL295" s="9"/>
      <c r="SM295" s="9"/>
      <c r="SN295" s="9"/>
      <c r="SO295" s="9"/>
      <c r="SP295" s="9"/>
      <c r="SQ295" s="9"/>
      <c r="SR295" s="9"/>
      <c r="SS295" s="9"/>
      <c r="ST295" s="9"/>
      <c r="SU295" s="9"/>
      <c r="SV295" s="9"/>
      <c r="SW295" s="9"/>
      <c r="SX295" s="9"/>
      <c r="SY295" s="9"/>
      <c r="SZ295" s="9"/>
      <c r="TA295" s="9"/>
      <c r="TB295" s="9"/>
      <c r="TC295" s="9"/>
      <c r="TD295" s="9"/>
      <c r="TE295" s="9"/>
      <c r="TF295" s="9"/>
      <c r="TG295" s="9"/>
      <c r="TH295" s="9"/>
      <c r="TI295" s="9"/>
      <c r="TJ295" s="9"/>
      <c r="TK295" s="9"/>
      <c r="TL295" s="9"/>
      <c r="TM295" s="9"/>
      <c r="TN295" s="9"/>
      <c r="TO295" s="9"/>
      <c r="ANB295" s="9"/>
      <c r="ANC295" s="9"/>
      <c r="AND295" s="9"/>
      <c r="ANE295" s="9"/>
      <c r="ANF295" s="9"/>
      <c r="ANG295" s="9"/>
      <c r="ANH295" s="9"/>
      <c r="ANI295" s="9"/>
      <c r="ANJ295" s="9"/>
      <c r="ANK295" s="9"/>
      <c r="ANL295" s="9"/>
      <c r="ANM295" s="9"/>
      <c r="ANN295" s="9"/>
      <c r="ANO295" s="9"/>
      <c r="ANP295" s="9"/>
      <c r="ANQ295" s="9"/>
      <c r="ANR295" s="9"/>
      <c r="ANS295" s="9"/>
      <c r="ANT295" s="9"/>
      <c r="ANU295" s="9"/>
      <c r="ANV295" s="9"/>
      <c r="ANW295" s="9"/>
      <c r="ANX295" s="9"/>
      <c r="ANY295" s="9"/>
      <c r="ANZ295" s="9"/>
      <c r="AOA295" s="9"/>
      <c r="AOB295" s="9"/>
      <c r="AOC295" s="9"/>
      <c r="AOD295" s="9"/>
      <c r="AOE295" s="9"/>
      <c r="AOF295" s="9"/>
      <c r="AOG295" s="9"/>
      <c r="AOH295" s="9"/>
      <c r="AOI295" s="9"/>
      <c r="AOJ295" s="9"/>
      <c r="AOK295" s="9"/>
      <c r="AOL295" s="9"/>
      <c r="AOM295" s="9"/>
      <c r="AON295" s="9"/>
      <c r="AOO295" s="9"/>
      <c r="AOP295" s="9"/>
      <c r="AOQ295" s="9"/>
      <c r="AOR295" s="9"/>
      <c r="AOS295" s="9"/>
      <c r="AOT295" s="9"/>
      <c r="AOU295" s="9"/>
      <c r="AOV295" s="9"/>
      <c r="AOW295" s="9"/>
      <c r="AOX295" s="9"/>
      <c r="AOY295" s="9"/>
      <c r="AOZ295" s="9"/>
      <c r="APA295" s="9"/>
      <c r="APB295" s="9"/>
      <c r="APC295" s="9"/>
      <c r="APD295" s="9"/>
      <c r="APE295" s="9"/>
      <c r="APF295" s="9"/>
      <c r="APG295" s="9"/>
      <c r="APH295" s="9"/>
      <c r="API295" s="9"/>
      <c r="APJ295" s="9"/>
      <c r="APK295" s="9"/>
      <c r="APL295" s="9"/>
      <c r="APM295" s="9"/>
      <c r="APN295" s="9"/>
      <c r="APO295" s="9"/>
      <c r="APP295" s="9"/>
      <c r="APQ295" s="9"/>
      <c r="APR295" s="9"/>
      <c r="APS295" s="9"/>
      <c r="APT295" s="9"/>
      <c r="APU295" s="9"/>
      <c r="APV295" s="9"/>
      <c r="APW295" s="9"/>
      <c r="APX295" s="9"/>
      <c r="APY295" s="9"/>
      <c r="APZ295" s="9"/>
      <c r="AQA295" s="9"/>
      <c r="AQB295" s="9"/>
      <c r="AQC295" s="9"/>
      <c r="AQD295" s="9"/>
      <c r="AQE295" s="9"/>
      <c r="AQF295" s="9"/>
      <c r="AQG295" s="9"/>
      <c r="AQH295" s="9"/>
      <c r="AQI295" s="9"/>
      <c r="AQJ295" s="9"/>
      <c r="AQK295" s="9"/>
      <c r="AQL295" s="9"/>
      <c r="AQM295" s="9"/>
      <c r="AQN295" s="9"/>
      <c r="AQO295" s="9"/>
      <c r="AQP295" s="9"/>
      <c r="AQQ295" s="9"/>
      <c r="AQR295" s="9"/>
      <c r="AQS295" s="9"/>
      <c r="AQT295" s="9"/>
      <c r="AQU295" s="9"/>
      <c r="AQV295" s="9"/>
      <c r="AQW295" s="9"/>
      <c r="AQX295" s="9"/>
      <c r="AQY295" s="9"/>
      <c r="AQZ295" s="9"/>
      <c r="ARA295" s="9"/>
      <c r="ARB295" s="9"/>
      <c r="ARC295" s="9"/>
      <c r="ARD295" s="9"/>
      <c r="ARE295" s="9"/>
      <c r="ARF295" s="9"/>
      <c r="ARG295" s="9"/>
      <c r="ARH295" s="9"/>
      <c r="ARI295" s="9"/>
      <c r="ARJ295" s="9"/>
      <c r="ARK295" s="9"/>
      <c r="ARL295" s="9"/>
      <c r="ARM295" s="9"/>
      <c r="ARN295" s="9"/>
      <c r="ARO295" s="9"/>
      <c r="ARP295" s="9"/>
      <c r="ARQ295" s="9"/>
      <c r="ARR295" s="9"/>
      <c r="ARS295" s="9"/>
      <c r="ART295" s="9"/>
      <c r="ARU295" s="9"/>
      <c r="ARV295" s="9"/>
      <c r="ARW295" s="9"/>
      <c r="ARX295" s="9"/>
      <c r="ARY295" s="9"/>
      <c r="ARZ295" s="9"/>
      <c r="ASA295" s="9"/>
      <c r="ASB295" s="9"/>
      <c r="ASC295" s="9"/>
      <c r="ASD295" s="9"/>
      <c r="ASE295" s="9"/>
      <c r="ASF295" s="9"/>
      <c r="ASG295" s="9"/>
      <c r="ASH295" s="9"/>
      <c r="ASI295" s="9"/>
      <c r="ASJ295" s="9"/>
      <c r="ASK295" s="9"/>
      <c r="ASL295" s="9"/>
      <c r="ASM295" s="9"/>
      <c r="ASN295" s="9"/>
      <c r="ASO295" s="9"/>
      <c r="ASP295" s="9"/>
      <c r="ASQ295" s="9"/>
      <c r="ASR295" s="9"/>
      <c r="ASS295" s="9"/>
      <c r="AST295" s="9"/>
      <c r="ASU295" s="9"/>
      <c r="ASV295" s="9"/>
      <c r="ASW295" s="9"/>
      <c r="ASX295" s="9"/>
      <c r="ASY295" s="9"/>
      <c r="ASZ295" s="9"/>
      <c r="ATA295" s="9"/>
      <c r="ATB295" s="9"/>
      <c r="ATC295" s="9"/>
      <c r="ATD295" s="9"/>
      <c r="ATE295" s="9"/>
      <c r="ATF295" s="9"/>
      <c r="ATG295" s="9"/>
      <c r="ATH295" s="9"/>
      <c r="ATI295" s="9"/>
      <c r="ATJ295" s="9"/>
      <c r="ATK295" s="9"/>
      <c r="ATL295" s="9"/>
      <c r="ATM295" s="9"/>
      <c r="ATN295" s="9"/>
      <c r="ATO295" s="9"/>
      <c r="ATP295" s="9"/>
      <c r="ATQ295" s="9"/>
      <c r="ATR295" s="9"/>
      <c r="ATS295" s="9"/>
      <c r="ATT295" s="9"/>
      <c r="ATU295" s="9"/>
      <c r="ATV295" s="9"/>
      <c r="ATW295" s="9"/>
      <c r="ATX295" s="9"/>
      <c r="ATY295" s="9"/>
      <c r="ATZ295" s="9"/>
      <c r="AUA295" s="9"/>
      <c r="AUB295" s="9"/>
      <c r="AUC295" s="9"/>
      <c r="AUD295" s="9"/>
      <c r="AUE295" s="9"/>
      <c r="AUF295" s="9"/>
      <c r="AUG295" s="9"/>
      <c r="AUH295" s="9"/>
      <c r="AUI295" s="9"/>
      <c r="AUJ295" s="9"/>
      <c r="AUK295" s="9"/>
      <c r="AUL295" s="9"/>
      <c r="AUM295" s="9"/>
      <c r="AUN295" s="9"/>
      <c r="AUO295" s="9"/>
      <c r="AUP295" s="9"/>
      <c r="AUQ295" s="9"/>
      <c r="AUR295" s="9"/>
      <c r="AUS295" s="9"/>
      <c r="AUT295" s="9"/>
      <c r="AUU295" s="9"/>
      <c r="AUV295" s="9"/>
      <c r="AUW295" s="9"/>
      <c r="AUX295" s="9"/>
      <c r="AUY295" s="9"/>
      <c r="AUZ295" s="9"/>
      <c r="AVA295" s="9"/>
      <c r="AVB295" s="9"/>
      <c r="AVC295" s="9"/>
      <c r="AVD295" s="9"/>
      <c r="AVE295" s="9"/>
      <c r="AVF295" s="9"/>
      <c r="AVG295" s="9"/>
      <c r="AVH295" s="9"/>
      <c r="AVI295" s="9"/>
      <c r="AVJ295" s="9"/>
      <c r="AVK295" s="9"/>
      <c r="AVL295" s="9"/>
      <c r="AVM295" s="9"/>
      <c r="AVN295" s="9"/>
      <c r="AVO295" s="9"/>
      <c r="AVP295" s="9"/>
      <c r="AVQ295" s="9"/>
      <c r="AVR295" s="9"/>
      <c r="AVS295" s="9"/>
      <c r="AVT295" s="9"/>
      <c r="AVU295" s="9"/>
      <c r="AVV295" s="9"/>
      <c r="AVW295" s="9"/>
      <c r="AVX295" s="9"/>
      <c r="AVY295" s="9"/>
      <c r="AVZ295" s="9"/>
      <c r="AWA295" s="9"/>
      <c r="AWB295" s="9"/>
      <c r="AWC295" s="9"/>
      <c r="AWD295" s="9"/>
      <c r="AWE295" s="9"/>
      <c r="AWF295" s="9"/>
      <c r="AWG295" s="9"/>
      <c r="AWH295" s="9"/>
      <c r="AWI295" s="9"/>
      <c r="AWJ295" s="9"/>
      <c r="AWK295" s="9"/>
      <c r="AWL295" s="9"/>
      <c r="AWM295" s="9"/>
      <c r="AWN295" s="9"/>
      <c r="AWO295" s="9"/>
      <c r="AWP295" s="9"/>
      <c r="AWQ295" s="9"/>
      <c r="AWR295" s="9"/>
      <c r="AWS295" s="9"/>
      <c r="AWT295" s="9"/>
      <c r="AWU295" s="9"/>
      <c r="AWV295" s="9"/>
      <c r="AWW295" s="9"/>
      <c r="AWX295" s="9"/>
      <c r="AWY295" s="9"/>
      <c r="AWZ295" s="9"/>
      <c r="AXA295" s="9"/>
      <c r="AXB295" s="9"/>
      <c r="AXC295" s="9"/>
      <c r="AXD295" s="9"/>
      <c r="AXE295" s="9"/>
      <c r="AXF295" s="9"/>
      <c r="AXG295" s="9"/>
      <c r="AXH295" s="9"/>
      <c r="AXI295" s="9"/>
      <c r="AXJ295" s="9"/>
      <c r="AXK295" s="9"/>
      <c r="AXL295" s="9"/>
      <c r="AXM295" s="9"/>
      <c r="AXN295" s="9"/>
      <c r="AXO295" s="9"/>
      <c r="AXP295" s="9"/>
      <c r="AXQ295" s="9"/>
      <c r="AXR295" s="9"/>
      <c r="AXS295" s="9"/>
      <c r="AXT295" s="9"/>
      <c r="AXU295" s="9"/>
      <c r="AXV295" s="9"/>
      <c r="AXW295" s="9"/>
      <c r="AXX295" s="9"/>
      <c r="AXY295" s="9"/>
      <c r="AXZ295" s="9"/>
      <c r="AYA295" s="9"/>
      <c r="AYB295" s="9"/>
      <c r="AYC295" s="9"/>
      <c r="AYD295" s="9"/>
      <c r="AYE295" s="9"/>
      <c r="AYF295" s="9"/>
      <c r="AYG295" s="9"/>
      <c r="AYH295" s="9"/>
      <c r="AYI295" s="9"/>
      <c r="AYJ295" s="9"/>
      <c r="AYK295" s="9"/>
      <c r="AYL295" s="9"/>
      <c r="AYM295" s="9"/>
      <c r="AYN295" s="9"/>
      <c r="AYO295" s="9"/>
      <c r="AYP295" s="9"/>
      <c r="AYQ295" s="9"/>
      <c r="AYR295" s="9"/>
      <c r="AYS295" s="9"/>
      <c r="AYT295" s="9"/>
      <c r="AYU295" s="9"/>
      <c r="AYV295" s="9"/>
      <c r="AYW295" s="9"/>
      <c r="AYX295" s="9"/>
      <c r="AYY295" s="9"/>
      <c r="AYZ295" s="9"/>
      <c r="AZA295" s="9"/>
      <c r="AZB295" s="9"/>
      <c r="AZC295" s="9"/>
      <c r="AZD295" s="9"/>
      <c r="AZE295" s="9"/>
      <c r="AZF295" s="9"/>
      <c r="AZG295" s="9"/>
      <c r="AZH295" s="9"/>
      <c r="AZI295" s="9"/>
      <c r="AZJ295" s="9"/>
      <c r="AZK295" s="9"/>
      <c r="AZL295" s="9"/>
      <c r="AZM295" s="9"/>
      <c r="AZN295" s="9"/>
      <c r="AZO295" s="9"/>
      <c r="AZP295" s="9"/>
      <c r="AZQ295" s="9"/>
      <c r="AZR295" s="9"/>
      <c r="AZS295" s="9"/>
      <c r="AZT295" s="9"/>
      <c r="AZU295" s="9"/>
      <c r="AZV295" s="9"/>
      <c r="AZW295" s="9"/>
      <c r="AZX295" s="9"/>
      <c r="AZY295" s="9"/>
      <c r="AZZ295" s="9"/>
      <c r="BAA295" s="9"/>
      <c r="BAB295" s="9"/>
      <c r="BAC295" s="9"/>
      <c r="BAD295" s="9"/>
      <c r="BAE295" s="9"/>
      <c r="BAF295" s="9"/>
      <c r="BAG295" s="9"/>
      <c r="BAH295" s="9"/>
      <c r="BAI295" s="9"/>
      <c r="BAJ295" s="9"/>
      <c r="BAK295" s="9"/>
      <c r="BAL295" s="9"/>
      <c r="BAM295" s="9"/>
      <c r="BAN295" s="9"/>
      <c r="BAO295" s="9"/>
      <c r="BAP295" s="9"/>
      <c r="BAQ295" s="9"/>
      <c r="BAR295" s="9"/>
      <c r="BAS295" s="9"/>
      <c r="BAT295" s="9"/>
      <c r="BAU295" s="9"/>
      <c r="BAV295" s="9"/>
      <c r="BAW295" s="9"/>
      <c r="BAX295" s="9"/>
      <c r="BAY295" s="9"/>
      <c r="BAZ295" s="9"/>
      <c r="BBA295" s="9"/>
      <c r="BBB295" s="9"/>
      <c r="BBC295" s="9"/>
      <c r="BBD295" s="9"/>
      <c r="BBE295" s="9"/>
      <c r="BBF295" s="9"/>
      <c r="BBG295" s="9"/>
      <c r="BBH295" s="9"/>
      <c r="BBI295" s="9"/>
      <c r="BBJ295" s="9"/>
      <c r="BBK295" s="9"/>
      <c r="BBL295" s="9"/>
      <c r="BBM295" s="9"/>
      <c r="BBN295" s="9"/>
      <c r="BBO295" s="9"/>
      <c r="BBP295" s="9"/>
      <c r="BBQ295" s="9"/>
      <c r="BBR295" s="9"/>
      <c r="BBS295" s="9"/>
      <c r="BBT295" s="9"/>
      <c r="BBU295" s="9"/>
      <c r="BBV295" s="9"/>
      <c r="BBW295" s="9"/>
      <c r="BBX295" s="9"/>
      <c r="BBY295" s="9"/>
      <c r="BBZ295" s="9"/>
      <c r="BCA295" s="9"/>
      <c r="BCB295" s="9"/>
      <c r="BCC295" s="9"/>
      <c r="BCD295" s="9"/>
      <c r="BCE295" s="9"/>
      <c r="BCF295" s="9"/>
      <c r="BCG295" s="9"/>
      <c r="BCH295" s="9"/>
      <c r="BCI295" s="9"/>
      <c r="BCJ295" s="9"/>
      <c r="BCK295" s="9"/>
      <c r="BCL295" s="9"/>
      <c r="BCM295" s="9"/>
      <c r="BCN295" s="9"/>
      <c r="BCO295" s="9"/>
      <c r="BCP295" s="9"/>
      <c r="BCQ295" s="9"/>
      <c r="BCR295" s="9"/>
      <c r="BCS295" s="9"/>
      <c r="BCT295" s="9"/>
      <c r="BCU295" s="9"/>
      <c r="BCV295" s="9"/>
      <c r="BCW295" s="9"/>
      <c r="BCX295" s="9"/>
      <c r="BCY295" s="9"/>
      <c r="BCZ295" s="9"/>
      <c r="BDA295" s="9"/>
      <c r="BDB295" s="9"/>
      <c r="BDC295" s="9"/>
      <c r="BDD295" s="9"/>
      <c r="BDE295" s="9"/>
      <c r="BDF295" s="9"/>
      <c r="BDG295" s="9"/>
      <c r="BDH295" s="9"/>
      <c r="BDI295" s="9"/>
      <c r="BDJ295" s="9"/>
      <c r="BDK295" s="9"/>
      <c r="BDL295" s="9"/>
      <c r="BDM295" s="9"/>
      <c r="BDN295" s="9"/>
      <c r="BDO295" s="9"/>
      <c r="BDP295" s="9"/>
      <c r="BDQ295" s="9"/>
      <c r="BDR295" s="9"/>
      <c r="BDS295" s="9"/>
      <c r="BDT295" s="9"/>
      <c r="BDU295" s="9"/>
      <c r="BDV295" s="9"/>
      <c r="BDW295" s="9"/>
      <c r="BDX295" s="9"/>
      <c r="BDY295" s="9"/>
      <c r="BDZ295" s="9"/>
      <c r="BEA295" s="9"/>
      <c r="BEB295" s="9"/>
      <c r="BEC295" s="9"/>
      <c r="BED295" s="9"/>
      <c r="BEE295" s="9"/>
      <c r="BEF295" s="9"/>
      <c r="BEG295" s="9"/>
      <c r="BEH295" s="9"/>
      <c r="BEI295" s="9"/>
      <c r="BEJ295" s="9"/>
      <c r="BEK295" s="9"/>
      <c r="BEL295" s="9"/>
      <c r="BEM295" s="9"/>
      <c r="BEN295" s="9"/>
      <c r="BEO295" s="9"/>
      <c r="BEP295" s="9"/>
      <c r="BEQ295" s="9"/>
      <c r="BER295" s="9"/>
      <c r="BES295" s="9"/>
      <c r="BET295" s="9"/>
      <c r="BEU295" s="9"/>
      <c r="BEV295" s="9"/>
      <c r="BEW295" s="9"/>
      <c r="BEX295" s="9"/>
      <c r="BEY295" s="9"/>
      <c r="BEZ295" s="9"/>
      <c r="BFA295" s="9"/>
      <c r="BFB295" s="9"/>
      <c r="BFC295" s="9"/>
      <c r="BFD295" s="9"/>
      <c r="BFE295" s="9"/>
      <c r="BFF295" s="9"/>
      <c r="BFG295" s="9"/>
      <c r="BFH295" s="9"/>
      <c r="BFI295" s="9"/>
      <c r="BFJ295" s="9"/>
      <c r="BFK295" s="9"/>
      <c r="BFL295" s="9"/>
      <c r="BFM295" s="9"/>
      <c r="BFN295" s="9"/>
      <c r="BFO295" s="9"/>
      <c r="BFP295" s="9"/>
      <c r="BFQ295" s="9"/>
      <c r="BFR295" s="9"/>
      <c r="BFS295" s="9"/>
      <c r="BFT295" s="9"/>
      <c r="BFU295" s="9"/>
      <c r="BFV295" s="9"/>
      <c r="BFW295" s="9"/>
      <c r="BFX295" s="9"/>
      <c r="BFY295" s="9"/>
      <c r="BFZ295" s="9"/>
      <c r="BGA295" s="9"/>
      <c r="BGB295" s="9"/>
      <c r="BGC295" s="9"/>
      <c r="BGD295" s="9"/>
      <c r="BGE295" s="9"/>
      <c r="BGF295" s="9"/>
      <c r="BGG295" s="9"/>
      <c r="BGH295" s="9"/>
      <c r="BGI295" s="9"/>
      <c r="BGJ295" s="9"/>
      <c r="BGK295" s="9"/>
      <c r="BGL295" s="9"/>
      <c r="BGM295" s="9"/>
      <c r="BGN295" s="9"/>
      <c r="BGO295" s="9"/>
      <c r="BGP295" s="9"/>
      <c r="BGQ295" s="9"/>
      <c r="BGR295" s="9"/>
      <c r="BGS295" s="9"/>
      <c r="BGT295" s="9"/>
      <c r="BGU295" s="9"/>
      <c r="BGV295" s="9"/>
      <c r="BGW295" s="9"/>
      <c r="BGX295" s="9"/>
      <c r="BGY295" s="9"/>
      <c r="BGZ295" s="9"/>
      <c r="BHA295" s="9"/>
      <c r="BHB295" s="9"/>
      <c r="BHC295" s="9"/>
      <c r="BHD295" s="9"/>
      <c r="BHE295" s="9"/>
      <c r="BHF295" s="9"/>
      <c r="BHG295" s="9"/>
      <c r="BHH295" s="9"/>
      <c r="BHI295" s="9"/>
      <c r="BHJ295" s="9"/>
      <c r="BHK295" s="9"/>
      <c r="BHL295" s="9"/>
      <c r="BHM295" s="9"/>
      <c r="BHN295" s="9"/>
      <c r="BHO295" s="9"/>
      <c r="BHP295" s="9"/>
      <c r="BHQ295" s="9"/>
      <c r="BHR295" s="9"/>
      <c r="BHS295" s="9"/>
      <c r="BHT295" s="9"/>
      <c r="BHU295" s="9"/>
      <c r="BHV295" s="9"/>
      <c r="BHW295" s="9"/>
      <c r="BHX295" s="9"/>
      <c r="BHY295" s="9"/>
      <c r="BHZ295" s="9"/>
      <c r="BIA295" s="9"/>
      <c r="BIB295" s="9"/>
      <c r="BIC295" s="9"/>
      <c r="BID295" s="9"/>
      <c r="BIE295" s="9"/>
      <c r="BIF295" s="9"/>
      <c r="BIG295" s="9"/>
      <c r="BIH295" s="9"/>
      <c r="BII295" s="9"/>
      <c r="BIJ295" s="9"/>
      <c r="BIK295" s="9"/>
      <c r="BIL295" s="9"/>
      <c r="BIM295" s="9"/>
      <c r="BIN295" s="9"/>
      <c r="BIO295" s="9"/>
      <c r="BIP295" s="9"/>
      <c r="BIQ295" s="9"/>
      <c r="BIR295" s="9"/>
      <c r="BIS295" s="9"/>
      <c r="BIT295" s="9"/>
      <c r="BIU295" s="9"/>
      <c r="BIV295" s="9"/>
      <c r="BIW295" s="9"/>
      <c r="BIX295" s="9"/>
      <c r="BIY295" s="9"/>
      <c r="BIZ295" s="9"/>
      <c r="BJA295" s="9"/>
      <c r="BJB295" s="9"/>
      <c r="BJC295" s="9"/>
      <c r="BJD295" s="9"/>
      <c r="BJE295" s="9"/>
      <c r="BJF295" s="9"/>
      <c r="BJG295" s="9"/>
      <c r="BJH295" s="9"/>
      <c r="BJI295" s="9"/>
      <c r="BJJ295" s="9"/>
      <c r="BJK295" s="9"/>
      <c r="BJL295" s="9"/>
      <c r="BJM295" s="9"/>
      <c r="BJN295" s="9"/>
      <c r="BJO295" s="9"/>
      <c r="BJP295" s="9"/>
      <c r="BJQ295" s="9"/>
      <c r="BJR295" s="9"/>
      <c r="BJS295" s="9"/>
      <c r="BJT295" s="9"/>
      <c r="BJU295" s="9"/>
      <c r="BJV295" s="9"/>
      <c r="BJW295" s="9"/>
      <c r="BJX295" s="9"/>
      <c r="BJY295" s="9"/>
      <c r="BJZ295" s="9"/>
      <c r="BKA295" s="9"/>
      <c r="BKB295" s="9"/>
      <c r="BKC295" s="9"/>
      <c r="BKD295" s="9"/>
      <c r="BKE295" s="9"/>
      <c r="BKF295" s="9"/>
      <c r="BKG295" s="9"/>
      <c r="BKH295" s="9"/>
      <c r="BKI295" s="9"/>
      <c r="BKJ295" s="9"/>
      <c r="BKK295" s="9"/>
      <c r="BKL295" s="9"/>
      <c r="BKM295" s="9"/>
      <c r="BKN295" s="9"/>
      <c r="BKO295" s="9"/>
      <c r="BKP295" s="9"/>
      <c r="BKQ295" s="9"/>
      <c r="BKR295" s="9"/>
      <c r="BKS295" s="9"/>
      <c r="BKT295" s="9"/>
      <c r="BKU295" s="9"/>
      <c r="BKV295" s="9"/>
      <c r="BKW295" s="9"/>
      <c r="BKX295" s="9"/>
      <c r="BKY295" s="9"/>
      <c r="BKZ295" s="9"/>
      <c r="BLA295" s="9"/>
      <c r="BLB295" s="9"/>
      <c r="BLC295" s="9"/>
      <c r="BLD295" s="9"/>
      <c r="BLE295" s="9"/>
      <c r="BLF295" s="9"/>
      <c r="BLG295" s="9"/>
      <c r="BLH295" s="9"/>
      <c r="BLI295" s="9"/>
      <c r="BLJ295" s="9"/>
      <c r="BLK295" s="9"/>
      <c r="BLL295" s="9"/>
      <c r="BLM295" s="9"/>
      <c r="BLN295" s="9"/>
      <c r="BLO295" s="9"/>
      <c r="BLP295" s="9"/>
      <c r="BLQ295" s="9"/>
      <c r="BLR295" s="9"/>
      <c r="BLS295" s="9"/>
      <c r="BLT295" s="9"/>
      <c r="BLU295" s="9"/>
      <c r="BLV295" s="9"/>
      <c r="BLW295" s="9"/>
      <c r="BLX295" s="9"/>
      <c r="BLY295" s="9"/>
      <c r="BLZ295" s="9"/>
      <c r="BMA295" s="9"/>
      <c r="BMB295" s="9"/>
      <c r="BMC295" s="9"/>
      <c r="BMD295" s="9"/>
      <c r="BME295" s="9"/>
      <c r="BMF295" s="9"/>
      <c r="BMG295" s="9"/>
      <c r="BMH295" s="9"/>
      <c r="BMI295" s="9"/>
      <c r="BMJ295" s="9"/>
      <c r="BMK295" s="9"/>
      <c r="BML295" s="9"/>
      <c r="BMM295" s="9"/>
      <c r="BMN295" s="9"/>
      <c r="BMO295" s="9"/>
      <c r="BMP295" s="9"/>
      <c r="BMQ295" s="9"/>
      <c r="BMR295" s="9"/>
      <c r="BMS295" s="9"/>
      <c r="BMT295" s="9"/>
      <c r="BMU295" s="9"/>
      <c r="BMV295" s="9"/>
      <c r="BMW295" s="9"/>
      <c r="BMX295" s="9"/>
      <c r="BMY295" s="9"/>
      <c r="BMZ295" s="9"/>
      <c r="BNA295" s="9"/>
      <c r="BNB295" s="9"/>
      <c r="BNC295" s="9"/>
      <c r="BND295" s="9"/>
      <c r="BNE295" s="9"/>
      <c r="BNF295" s="9"/>
      <c r="BNG295" s="9"/>
      <c r="BNH295" s="9"/>
      <c r="BNI295" s="9"/>
      <c r="BNJ295" s="9"/>
      <c r="BNK295" s="9"/>
      <c r="BNL295" s="9"/>
      <c r="BNM295" s="9"/>
      <c r="BNN295" s="9"/>
      <c r="BNO295" s="9"/>
      <c r="BNP295" s="9"/>
      <c r="BNQ295" s="9"/>
      <c r="BNR295" s="9"/>
      <c r="BNS295" s="9"/>
      <c r="BNT295" s="9"/>
      <c r="BNU295" s="9"/>
      <c r="BNV295" s="9"/>
      <c r="BNW295" s="9"/>
      <c r="BNX295" s="9"/>
      <c r="BNY295" s="9"/>
      <c r="BNZ295" s="9"/>
      <c r="BOA295" s="9"/>
      <c r="BOB295" s="9"/>
      <c r="BOC295" s="9"/>
      <c r="BOD295" s="9"/>
      <c r="BOE295" s="9"/>
      <c r="BOF295" s="9"/>
      <c r="BOG295" s="9"/>
      <c r="BOH295" s="9"/>
      <c r="BOI295" s="9"/>
      <c r="BOJ295" s="9"/>
      <c r="BOK295" s="9"/>
      <c r="BOL295" s="9"/>
      <c r="BOM295" s="9"/>
      <c r="BON295" s="9"/>
      <c r="BOO295" s="9"/>
      <c r="BOP295" s="9"/>
      <c r="BOQ295" s="9"/>
      <c r="BOR295" s="9"/>
      <c r="BOS295" s="9"/>
      <c r="BOT295" s="9"/>
      <c r="BOU295" s="9"/>
      <c r="BOV295" s="9"/>
      <c r="BOW295" s="9"/>
      <c r="BOX295" s="9"/>
      <c r="BOY295" s="9"/>
      <c r="BOZ295" s="9"/>
      <c r="BPA295" s="9"/>
      <c r="BPB295" s="9"/>
      <c r="BPC295" s="9"/>
      <c r="BPD295" s="9"/>
      <c r="BPE295" s="9"/>
      <c r="BPF295" s="9"/>
      <c r="BPG295" s="9"/>
      <c r="BPH295" s="9"/>
      <c r="BPI295" s="9"/>
      <c r="BPJ295" s="9"/>
      <c r="BPK295" s="9"/>
      <c r="BPL295" s="9"/>
      <c r="BPM295" s="9"/>
      <c r="BPN295" s="9"/>
      <c r="BPO295" s="9"/>
      <c r="BPP295" s="9"/>
      <c r="BPQ295" s="9"/>
      <c r="BPR295" s="9"/>
      <c r="BPS295" s="9"/>
      <c r="BPT295" s="9"/>
      <c r="BPU295" s="9"/>
      <c r="BPV295" s="9"/>
      <c r="BPW295" s="9"/>
      <c r="BPX295" s="9"/>
      <c r="BPY295" s="9"/>
      <c r="BPZ295" s="9"/>
      <c r="BQA295" s="9"/>
      <c r="BQB295" s="9"/>
      <c r="BQC295" s="9"/>
      <c r="BQD295" s="9"/>
      <c r="BQE295" s="9"/>
      <c r="BQF295" s="9"/>
      <c r="BQG295" s="9"/>
      <c r="BQH295" s="9"/>
      <c r="BQI295" s="9"/>
      <c r="BQJ295" s="9"/>
      <c r="BQK295" s="9"/>
      <c r="BQL295" s="9"/>
      <c r="BQM295" s="9"/>
      <c r="BQN295" s="9"/>
      <c r="BQO295" s="9"/>
      <c r="BQP295" s="9"/>
      <c r="BQQ295" s="9"/>
      <c r="BQR295" s="9"/>
      <c r="BQS295" s="9"/>
      <c r="BQT295" s="9"/>
      <c r="BQU295" s="9"/>
      <c r="BQV295" s="9"/>
      <c r="BQW295" s="9"/>
      <c r="BQX295" s="9"/>
      <c r="BQY295" s="9"/>
      <c r="BQZ295" s="9"/>
      <c r="BRA295" s="9"/>
      <c r="BRB295" s="9"/>
      <c r="BRC295" s="9"/>
      <c r="BRD295" s="9"/>
      <c r="BRE295" s="9"/>
      <c r="BRF295" s="9"/>
      <c r="BRG295" s="9"/>
      <c r="BRH295" s="9"/>
      <c r="BRI295" s="9"/>
      <c r="BRJ295" s="9"/>
      <c r="BRK295" s="9"/>
      <c r="BRL295" s="9"/>
      <c r="BRM295" s="9"/>
      <c r="BRN295" s="9"/>
      <c r="BRO295" s="9"/>
      <c r="BRP295" s="9"/>
      <c r="BRQ295" s="9"/>
      <c r="BRR295" s="9"/>
      <c r="BRS295" s="9"/>
      <c r="BRT295" s="9"/>
      <c r="BRU295" s="9"/>
      <c r="BRV295" s="9"/>
      <c r="BRW295" s="9"/>
      <c r="BRX295" s="9"/>
      <c r="BRY295" s="9"/>
      <c r="BRZ295" s="9"/>
      <c r="BSA295" s="9"/>
      <c r="BSB295" s="9"/>
      <c r="BSC295" s="9"/>
      <c r="BSD295" s="9"/>
      <c r="BSE295" s="9"/>
      <c r="BSF295" s="9"/>
      <c r="BSG295" s="9"/>
      <c r="BSH295" s="9"/>
      <c r="BSI295" s="9"/>
      <c r="BSJ295" s="9"/>
      <c r="BSK295" s="9"/>
      <c r="BSL295" s="9"/>
      <c r="BSM295" s="9"/>
      <c r="BSN295" s="9"/>
      <c r="BSO295" s="9"/>
      <c r="BSP295" s="9"/>
      <c r="BSQ295" s="9"/>
      <c r="BSR295" s="9"/>
      <c r="BSS295" s="9"/>
      <c r="BST295" s="9"/>
      <c r="BSU295" s="9"/>
      <c r="BSV295" s="9"/>
      <c r="BSW295" s="9"/>
      <c r="BSX295" s="9"/>
      <c r="BSY295" s="9"/>
      <c r="BSZ295" s="9"/>
      <c r="BTA295" s="9"/>
      <c r="BTB295" s="9"/>
      <c r="BTC295" s="9"/>
      <c r="BTD295" s="9"/>
      <c r="BTE295" s="9"/>
      <c r="BTF295" s="9"/>
      <c r="BTG295" s="9"/>
      <c r="BTH295" s="9"/>
      <c r="BTI295" s="9"/>
      <c r="BTJ295" s="9"/>
      <c r="BTK295" s="9"/>
      <c r="BTL295" s="9"/>
      <c r="BTM295" s="9"/>
      <c r="BTN295" s="9"/>
      <c r="BTO295" s="9"/>
      <c r="BTP295" s="9"/>
      <c r="BTQ295" s="9"/>
      <c r="BTR295" s="9"/>
      <c r="BTS295" s="9"/>
      <c r="BTT295" s="9"/>
      <c r="BTU295" s="9"/>
      <c r="BTV295" s="9"/>
      <c r="BTW295" s="9"/>
      <c r="BTX295" s="9"/>
      <c r="BTY295" s="9"/>
      <c r="BTZ295" s="9"/>
      <c r="BUA295" s="9"/>
      <c r="BUB295" s="9"/>
      <c r="BUC295" s="9"/>
      <c r="BUD295" s="9"/>
      <c r="BUE295" s="9"/>
      <c r="BUF295" s="9"/>
      <c r="BUG295" s="9"/>
      <c r="BUH295" s="9"/>
      <c r="BUI295" s="9"/>
      <c r="BUJ295" s="9"/>
      <c r="BUK295" s="9"/>
      <c r="BUL295" s="9"/>
      <c r="BUM295" s="9"/>
      <c r="BUN295" s="9"/>
      <c r="BUO295" s="9"/>
      <c r="BUP295" s="9"/>
      <c r="BUQ295" s="9"/>
      <c r="BUR295" s="9"/>
      <c r="BUS295" s="9"/>
      <c r="BUT295" s="9"/>
      <c r="BUU295" s="9"/>
      <c r="BUV295" s="9"/>
      <c r="BUW295" s="9"/>
      <c r="BUX295" s="9"/>
      <c r="BUY295" s="9"/>
      <c r="BUZ295" s="9"/>
      <c r="BVA295" s="9"/>
      <c r="BVB295" s="9"/>
      <c r="BVC295" s="9"/>
      <c r="BVD295" s="9"/>
      <c r="BVE295" s="9"/>
      <c r="BVF295" s="9"/>
      <c r="BVG295" s="9"/>
      <c r="BVH295" s="9"/>
      <c r="BVI295" s="9"/>
      <c r="BVJ295" s="9"/>
      <c r="BVK295" s="9"/>
      <c r="BVL295" s="9"/>
      <c r="BVM295" s="9"/>
      <c r="BVN295" s="9"/>
      <c r="BVO295" s="9"/>
      <c r="BVP295" s="9"/>
      <c r="BVQ295" s="9"/>
      <c r="BVR295" s="9"/>
      <c r="BVS295" s="9"/>
      <c r="BVT295" s="9"/>
      <c r="BVU295" s="9"/>
      <c r="BVV295" s="9"/>
      <c r="BVW295" s="9"/>
      <c r="BVX295" s="9"/>
      <c r="BVY295" s="9"/>
      <c r="BVZ295" s="9"/>
      <c r="BWA295" s="9"/>
      <c r="BWB295" s="9"/>
      <c r="BWC295" s="9"/>
      <c r="BWD295" s="9"/>
      <c r="BWE295" s="9"/>
      <c r="BWF295" s="9"/>
      <c r="BWG295" s="9"/>
      <c r="BWH295" s="9"/>
      <c r="BWI295" s="9"/>
      <c r="BWJ295" s="9"/>
      <c r="BWK295" s="9"/>
      <c r="BWL295" s="9"/>
      <c r="BWM295" s="9"/>
      <c r="BWN295" s="9"/>
      <c r="BWO295" s="9"/>
      <c r="BWP295" s="9"/>
      <c r="BWQ295" s="9"/>
      <c r="BWR295" s="9"/>
      <c r="BWS295" s="9"/>
      <c r="BWT295" s="9"/>
      <c r="BWU295" s="9"/>
      <c r="BWV295" s="9"/>
      <c r="BWW295" s="9"/>
      <c r="BWX295" s="9"/>
      <c r="BWY295" s="9"/>
      <c r="BWZ295" s="9"/>
      <c r="BXA295" s="9"/>
      <c r="BXB295" s="9"/>
      <c r="BXC295" s="9"/>
      <c r="BXD295" s="9"/>
    </row>
    <row r="296" ht="14.25" customHeight="1">
      <c r="A296" s="9">
        <v>31.0</v>
      </c>
      <c r="B296" s="9" t="s">
        <v>11947</v>
      </c>
      <c r="C296" s="9" t="s">
        <v>11948</v>
      </c>
      <c r="D296" s="9" t="s">
        <v>11948</v>
      </c>
      <c r="E296" s="9"/>
      <c r="F296" s="9">
        <v>26.0</v>
      </c>
      <c r="G296" s="9" t="s">
        <v>14309</v>
      </c>
      <c r="H296" s="9"/>
      <c r="I296" s="9"/>
      <c r="J296" s="9">
        <v>1.0</v>
      </c>
      <c r="K296" s="9">
        <v>4.0</v>
      </c>
      <c r="L296" s="9">
        <v>20.0</v>
      </c>
      <c r="M296" s="9">
        <v>1.0</v>
      </c>
      <c r="N296" s="9"/>
      <c r="O296" s="9"/>
      <c r="P296" s="9">
        <v>0.0</v>
      </c>
      <c r="Q296" s="9" t="s">
        <v>14310</v>
      </c>
      <c r="R296" s="9"/>
      <c r="S296" s="9" t="s">
        <v>3742</v>
      </c>
      <c r="T296" s="9" t="s">
        <v>3741</v>
      </c>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c r="DM296" s="9"/>
      <c r="DN296" s="9"/>
      <c r="DO296" s="9"/>
      <c r="DP296" s="9"/>
      <c r="DQ296" s="9"/>
      <c r="DR296" s="9"/>
      <c r="DS296" s="9"/>
      <c r="DT296" s="9"/>
      <c r="DU296" s="9"/>
      <c r="DV296" s="9"/>
      <c r="DW296" s="9"/>
      <c r="DX296" s="9"/>
      <c r="DY296" s="9"/>
      <c r="DZ296" s="9"/>
      <c r="EA296" s="9"/>
      <c r="EB296" s="9"/>
      <c r="EC296" s="9"/>
      <c r="ED296" s="9"/>
      <c r="EE296" s="9"/>
      <c r="EF296" s="9"/>
      <c r="EG296" s="9"/>
      <c r="EH296" s="9"/>
      <c r="EI296" s="9"/>
      <c r="EJ296" s="9"/>
      <c r="EK296" s="9"/>
      <c r="EL296" s="9"/>
      <c r="EM296" s="9"/>
      <c r="EN296" s="9"/>
      <c r="EO296" s="9"/>
      <c r="EP296" s="9"/>
      <c r="EQ296" s="9"/>
      <c r="ER296" s="9"/>
      <c r="ES296" s="9"/>
      <c r="ET296" s="9"/>
      <c r="EU296" s="9"/>
      <c r="EV296" s="9"/>
      <c r="EW296" s="9"/>
      <c r="EX296" s="9"/>
      <c r="EY296" s="9"/>
      <c r="EZ296" s="9"/>
      <c r="FA296" s="9"/>
      <c r="FB296" s="9"/>
      <c r="FC296" s="9"/>
      <c r="FD296" s="9"/>
      <c r="FE296" s="9"/>
      <c r="FF296" s="9"/>
      <c r="FG296" s="9"/>
      <c r="FH296" s="9"/>
      <c r="FI296" s="9"/>
      <c r="FJ296" s="9"/>
      <c r="FK296" s="9"/>
      <c r="FL296" s="9"/>
      <c r="FM296" s="9"/>
      <c r="FN296" s="9"/>
      <c r="FO296" s="9"/>
      <c r="FP296" s="9"/>
      <c r="FQ296" s="9"/>
      <c r="FR296" s="9"/>
      <c r="FS296" s="9"/>
      <c r="FT296" s="9"/>
      <c r="FU296" s="9"/>
      <c r="FV296" s="9"/>
      <c r="FW296" s="9"/>
      <c r="FX296" s="9"/>
      <c r="FY296" s="9"/>
      <c r="FZ296" s="9"/>
      <c r="GA296" s="9"/>
      <c r="GB296" s="9"/>
      <c r="GC296" s="9"/>
      <c r="GD296" s="9"/>
      <c r="GE296" s="9"/>
      <c r="GF296" s="9"/>
      <c r="GG296" s="9"/>
      <c r="GH296" s="9"/>
      <c r="GI296" s="9"/>
      <c r="GJ296" s="9"/>
      <c r="GK296" s="9"/>
      <c r="GL296" s="9"/>
      <c r="GM296" s="9"/>
      <c r="GN296" s="9"/>
      <c r="GO296" s="9"/>
      <c r="GP296" s="9"/>
      <c r="GQ296" s="9"/>
      <c r="GR296" s="9"/>
      <c r="GS296" s="9"/>
      <c r="GT296" s="9"/>
      <c r="GU296" s="9"/>
      <c r="GV296" s="9"/>
      <c r="GW296" s="9"/>
      <c r="GX296" s="9"/>
      <c r="GY296" s="9"/>
      <c r="GZ296" s="9"/>
      <c r="HA296" s="9"/>
      <c r="HB296" s="9"/>
      <c r="HC296" s="9"/>
      <c r="HD296" s="9"/>
      <c r="HE296" s="9"/>
      <c r="HF296" s="9"/>
      <c r="HG296" s="9"/>
      <c r="HH296" s="9"/>
      <c r="HI296" s="9"/>
      <c r="HJ296" s="9"/>
      <c r="HK296" s="9"/>
      <c r="HL296" s="9"/>
      <c r="HM296" s="9"/>
      <c r="HN296" s="9"/>
      <c r="HO296" s="9"/>
      <c r="HP296" s="9"/>
      <c r="HQ296" s="9"/>
      <c r="HR296" s="9"/>
      <c r="HS296" s="9"/>
      <c r="HT296" s="9"/>
      <c r="HU296" s="9"/>
      <c r="HV296" s="9"/>
      <c r="HW296" s="9"/>
      <c r="HX296" s="9"/>
      <c r="HY296" s="9"/>
      <c r="HZ296" s="9"/>
      <c r="IA296" s="9"/>
      <c r="IB296" s="9"/>
      <c r="IC296" s="9"/>
      <c r="ID296" s="9"/>
      <c r="IE296" s="9"/>
      <c r="IF296" s="9"/>
      <c r="IG296" s="9"/>
      <c r="IH296" s="9"/>
      <c r="II296" s="9"/>
      <c r="IJ296" s="9"/>
      <c r="IK296" s="9"/>
      <c r="IL296" s="9"/>
      <c r="IM296" s="9"/>
      <c r="IN296" s="9"/>
      <c r="IO296" s="9"/>
      <c r="IP296" s="9"/>
      <c r="IQ296" s="9"/>
      <c r="IR296" s="9"/>
      <c r="IS296" s="9"/>
      <c r="IT296" s="9"/>
      <c r="IU296" s="9"/>
      <c r="IV296" s="9"/>
      <c r="IW296" s="9"/>
      <c r="IX296" s="9"/>
      <c r="IY296" s="9"/>
      <c r="IZ296" s="9"/>
      <c r="JA296" s="9"/>
      <c r="JB296" s="9"/>
      <c r="JC296" s="9"/>
      <c r="JD296" s="9"/>
      <c r="JE296" s="9"/>
      <c r="JF296" s="9"/>
      <c r="JG296" s="9"/>
      <c r="JH296" s="9"/>
      <c r="JI296" s="9"/>
      <c r="JJ296" s="9"/>
      <c r="JK296" s="9"/>
      <c r="JL296" s="9"/>
      <c r="JM296" s="9"/>
      <c r="JN296" s="9"/>
      <c r="JO296" s="9"/>
      <c r="JP296" s="9"/>
      <c r="JQ296" s="9"/>
      <c r="JR296" s="9"/>
      <c r="JS296" s="9"/>
      <c r="JT296" s="9"/>
      <c r="JU296" s="9"/>
      <c r="JV296" s="9"/>
      <c r="JW296" s="9"/>
      <c r="JX296" s="9"/>
      <c r="JY296" s="9"/>
      <c r="JZ296" s="9"/>
      <c r="KA296" s="9"/>
      <c r="KB296" s="9"/>
      <c r="KC296" s="9"/>
      <c r="KD296" s="9"/>
      <c r="KE296" s="9"/>
      <c r="KF296" s="9"/>
      <c r="KG296" s="9"/>
      <c r="KH296" s="9"/>
      <c r="KI296" s="9"/>
      <c r="KJ296" s="9"/>
      <c r="KK296" s="9"/>
      <c r="KL296" s="9"/>
      <c r="KM296" s="9"/>
      <c r="KN296" s="9"/>
      <c r="KO296" s="9"/>
      <c r="KP296" s="9"/>
      <c r="KQ296" s="9"/>
      <c r="KR296" s="9"/>
      <c r="KS296" s="9"/>
      <c r="KT296" s="9"/>
      <c r="KU296" s="9"/>
      <c r="KV296" s="9"/>
      <c r="KW296" s="9"/>
      <c r="KX296" s="9"/>
      <c r="KY296" s="9"/>
      <c r="KZ296" s="9"/>
      <c r="LA296" s="9"/>
      <c r="LB296" s="9"/>
      <c r="LC296" s="9"/>
      <c r="LD296" s="9"/>
      <c r="LE296" s="9"/>
      <c r="LF296" s="9"/>
      <c r="LG296" s="9"/>
      <c r="LH296" s="9"/>
      <c r="LI296" s="9"/>
      <c r="LJ296" s="9"/>
      <c r="LK296" s="9"/>
      <c r="LL296" s="9"/>
      <c r="LM296" s="9"/>
      <c r="LN296" s="9"/>
      <c r="LO296" s="9"/>
      <c r="LP296" s="9"/>
      <c r="LQ296" s="9"/>
      <c r="LR296" s="9"/>
      <c r="LS296" s="9"/>
      <c r="LT296" s="9"/>
      <c r="LU296" s="9"/>
      <c r="LV296" s="9"/>
      <c r="LW296" s="9"/>
      <c r="LX296" s="9"/>
      <c r="LY296" s="9"/>
      <c r="LZ296" s="9"/>
      <c r="MA296" s="9"/>
      <c r="MB296" s="9"/>
      <c r="MC296" s="9"/>
      <c r="MD296" s="9"/>
      <c r="ME296" s="9"/>
      <c r="MF296" s="9"/>
      <c r="MG296" s="9"/>
      <c r="MH296" s="9"/>
      <c r="MI296" s="9"/>
      <c r="MJ296" s="9"/>
      <c r="MK296" s="9"/>
      <c r="ML296" s="9"/>
      <c r="MM296" s="9"/>
      <c r="MN296" s="9"/>
      <c r="MO296" s="9"/>
      <c r="MP296" s="9"/>
      <c r="MQ296" s="9"/>
      <c r="MR296" s="9"/>
      <c r="MS296" s="9"/>
      <c r="MT296" s="9"/>
      <c r="MU296" s="9"/>
      <c r="MV296" s="9"/>
      <c r="MW296" s="9"/>
      <c r="MX296" s="9"/>
      <c r="MY296" s="9"/>
      <c r="MZ296" s="9"/>
      <c r="NA296" s="9"/>
      <c r="NB296" s="9"/>
      <c r="NC296" s="9"/>
      <c r="ND296" s="9"/>
      <c r="NE296" s="9"/>
      <c r="NF296" s="9"/>
      <c r="NG296" s="9"/>
      <c r="NH296" s="9"/>
      <c r="NI296" s="9"/>
      <c r="NJ296" s="9"/>
      <c r="NK296" s="9"/>
      <c r="NL296" s="9"/>
      <c r="NM296" s="9"/>
      <c r="NN296" s="9"/>
      <c r="NO296" s="9"/>
      <c r="NP296" s="9"/>
      <c r="NQ296" s="9"/>
      <c r="NR296" s="9"/>
      <c r="NS296" s="9"/>
      <c r="NT296" s="9"/>
      <c r="NU296" s="9"/>
      <c r="NV296" s="9"/>
      <c r="NW296" s="9"/>
      <c r="NX296" s="9"/>
      <c r="NY296" s="9"/>
      <c r="NZ296" s="9"/>
      <c r="OA296" s="9"/>
      <c r="OB296" s="9"/>
      <c r="OC296" s="9"/>
      <c r="OD296" s="9"/>
      <c r="OE296" s="9"/>
      <c r="OF296" s="9"/>
      <c r="OG296" s="9"/>
      <c r="OH296" s="9"/>
      <c r="OI296" s="9"/>
      <c r="OJ296" s="9"/>
      <c r="OK296" s="9"/>
      <c r="OL296" s="9"/>
      <c r="OM296" s="9"/>
      <c r="ON296" s="9"/>
      <c r="OO296" s="9"/>
      <c r="OP296" s="9"/>
      <c r="OQ296" s="9"/>
      <c r="OR296" s="9"/>
      <c r="OS296" s="9"/>
      <c r="OT296" s="9"/>
      <c r="OU296" s="9"/>
      <c r="OV296" s="9"/>
      <c r="OW296" s="9"/>
      <c r="OX296" s="9"/>
      <c r="OY296" s="9"/>
      <c r="OZ296" s="9"/>
      <c r="PA296" s="9"/>
      <c r="PB296" s="9"/>
      <c r="PC296" s="9"/>
      <c r="PD296" s="9"/>
      <c r="PE296" s="9"/>
      <c r="PF296" s="9"/>
      <c r="PG296" s="9"/>
      <c r="PH296" s="9"/>
      <c r="PI296" s="9"/>
      <c r="PJ296" s="9"/>
      <c r="PK296" s="9"/>
      <c r="PL296" s="9"/>
      <c r="PM296" s="9"/>
      <c r="PN296" s="9"/>
      <c r="PO296" s="9"/>
      <c r="PP296" s="9"/>
      <c r="PQ296" s="9"/>
      <c r="PR296" s="9"/>
      <c r="PS296" s="9"/>
      <c r="PT296" s="9"/>
      <c r="PU296" s="9"/>
      <c r="PV296" s="9"/>
      <c r="PW296" s="9"/>
      <c r="PX296" s="9"/>
      <c r="PY296" s="9"/>
      <c r="PZ296" s="9"/>
      <c r="QA296" s="9"/>
      <c r="QB296" s="9"/>
      <c r="QC296" s="9"/>
      <c r="QD296" s="9"/>
      <c r="QE296" s="9"/>
      <c r="QF296" s="9"/>
      <c r="QG296" s="9"/>
      <c r="QH296" s="9"/>
      <c r="QI296" s="9"/>
      <c r="QJ296" s="9"/>
      <c r="QK296" s="9"/>
      <c r="QL296" s="9"/>
      <c r="QM296" s="9"/>
      <c r="QN296" s="9"/>
      <c r="QO296" s="9"/>
      <c r="QP296" s="9"/>
      <c r="QQ296" s="9"/>
      <c r="QR296" s="9"/>
      <c r="QS296" s="9"/>
      <c r="QT296" s="9"/>
      <c r="QU296" s="9"/>
      <c r="QV296" s="9"/>
      <c r="QW296" s="9"/>
      <c r="QX296" s="9"/>
      <c r="QY296" s="9"/>
      <c r="QZ296" s="9"/>
      <c r="RA296" s="9"/>
      <c r="RB296" s="9"/>
      <c r="RC296" s="9"/>
      <c r="RD296" s="9"/>
      <c r="RE296" s="9"/>
      <c r="RF296" s="9"/>
      <c r="RG296" s="9"/>
      <c r="RH296" s="9"/>
      <c r="RI296" s="9"/>
      <c r="RJ296" s="9"/>
      <c r="RK296" s="9"/>
      <c r="RL296" s="9"/>
      <c r="RM296" s="9"/>
      <c r="RN296" s="9"/>
      <c r="RO296" s="9"/>
      <c r="RP296" s="9"/>
      <c r="RQ296" s="9"/>
      <c r="RR296" s="9"/>
      <c r="RS296" s="9"/>
      <c r="RT296" s="9"/>
      <c r="RU296" s="9"/>
      <c r="RV296" s="9"/>
      <c r="RW296" s="9"/>
      <c r="RX296" s="9"/>
      <c r="RY296" s="9"/>
      <c r="RZ296" s="9"/>
      <c r="SA296" s="9"/>
      <c r="SB296" s="9"/>
      <c r="SC296" s="9"/>
      <c r="SD296" s="9"/>
      <c r="SE296" s="9"/>
      <c r="SF296" s="9"/>
      <c r="SG296" s="9"/>
      <c r="SH296" s="9"/>
      <c r="SI296" s="9"/>
      <c r="SJ296" s="9"/>
      <c r="SK296" s="9"/>
      <c r="SL296" s="9"/>
      <c r="SM296" s="9"/>
      <c r="SN296" s="9"/>
      <c r="SO296" s="9"/>
      <c r="SP296" s="9"/>
      <c r="SQ296" s="9"/>
      <c r="SR296" s="9"/>
      <c r="SS296" s="9"/>
      <c r="ST296" s="9"/>
      <c r="SU296" s="9"/>
      <c r="SV296" s="9"/>
      <c r="SW296" s="9"/>
      <c r="SX296" s="9"/>
      <c r="SY296" s="9"/>
      <c r="SZ296" s="9"/>
      <c r="TA296" s="9"/>
      <c r="TB296" s="9"/>
      <c r="TC296" s="9"/>
      <c r="TD296" s="9"/>
      <c r="TE296" s="9"/>
      <c r="TF296" s="9"/>
      <c r="TG296" s="9"/>
      <c r="TH296" s="9"/>
      <c r="TI296" s="9"/>
      <c r="TJ296" s="9"/>
      <c r="TK296" s="9"/>
      <c r="TL296" s="9"/>
      <c r="TM296" s="9"/>
      <c r="TN296" s="9"/>
      <c r="TO296" s="9"/>
      <c r="ANB296" s="9"/>
      <c r="ANC296" s="9"/>
      <c r="AND296" s="9"/>
      <c r="ANE296" s="9"/>
      <c r="ANF296" s="9"/>
      <c r="ANG296" s="9"/>
      <c r="ANH296" s="9"/>
      <c r="ANI296" s="9"/>
      <c r="ANJ296" s="9"/>
      <c r="ANK296" s="9"/>
      <c r="ANL296" s="9"/>
      <c r="ANM296" s="9"/>
      <c r="ANN296" s="9"/>
      <c r="ANO296" s="9"/>
      <c r="ANP296" s="9"/>
      <c r="ANQ296" s="9"/>
      <c r="ANR296" s="9"/>
      <c r="ANS296" s="9"/>
      <c r="ANT296" s="9"/>
      <c r="ANU296" s="9"/>
      <c r="ANV296" s="9"/>
      <c r="ANW296" s="9"/>
      <c r="ANX296" s="9"/>
      <c r="ANY296" s="9"/>
      <c r="ANZ296" s="9"/>
      <c r="AOA296" s="9"/>
      <c r="AOB296" s="9"/>
      <c r="AOC296" s="9"/>
      <c r="AOD296" s="9"/>
      <c r="AOE296" s="9"/>
      <c r="AOF296" s="9"/>
      <c r="AOG296" s="9"/>
      <c r="AOH296" s="9"/>
      <c r="AOI296" s="9"/>
      <c r="AOJ296" s="9"/>
      <c r="AOK296" s="9"/>
      <c r="AOL296" s="9"/>
      <c r="AOM296" s="9"/>
      <c r="AON296" s="9"/>
      <c r="AOO296" s="9"/>
      <c r="AOP296" s="9"/>
      <c r="AOQ296" s="9"/>
      <c r="AOR296" s="9"/>
      <c r="AOS296" s="9"/>
      <c r="AOT296" s="9"/>
      <c r="AOU296" s="9"/>
      <c r="AOV296" s="9"/>
      <c r="AOW296" s="9"/>
      <c r="AOX296" s="9"/>
      <c r="AOY296" s="9"/>
      <c r="AOZ296" s="9"/>
      <c r="APA296" s="9"/>
      <c r="APB296" s="9"/>
      <c r="APC296" s="9"/>
      <c r="APD296" s="9"/>
      <c r="APE296" s="9"/>
      <c r="APF296" s="9"/>
      <c r="APG296" s="9"/>
      <c r="APH296" s="9"/>
      <c r="API296" s="9"/>
      <c r="APJ296" s="9"/>
      <c r="APK296" s="9"/>
      <c r="APL296" s="9"/>
      <c r="APM296" s="9"/>
      <c r="APN296" s="9"/>
      <c r="APO296" s="9"/>
      <c r="APP296" s="9"/>
      <c r="APQ296" s="9"/>
      <c r="APR296" s="9"/>
      <c r="APS296" s="9"/>
      <c r="APT296" s="9"/>
      <c r="APU296" s="9"/>
      <c r="APV296" s="9"/>
      <c r="APW296" s="9"/>
      <c r="APX296" s="9"/>
      <c r="APY296" s="9"/>
      <c r="APZ296" s="9"/>
      <c r="AQA296" s="9"/>
      <c r="AQB296" s="9"/>
      <c r="AQC296" s="9"/>
      <c r="AQD296" s="9"/>
      <c r="AQE296" s="9"/>
      <c r="AQF296" s="9"/>
      <c r="AQG296" s="9"/>
      <c r="AQH296" s="9"/>
      <c r="AQI296" s="9"/>
      <c r="AQJ296" s="9"/>
      <c r="AQK296" s="9"/>
      <c r="AQL296" s="9"/>
      <c r="AQM296" s="9"/>
      <c r="AQN296" s="9"/>
      <c r="AQO296" s="9"/>
      <c r="AQP296" s="9"/>
      <c r="AQQ296" s="9"/>
      <c r="AQR296" s="9"/>
      <c r="AQS296" s="9"/>
      <c r="AQT296" s="9"/>
      <c r="AQU296" s="9"/>
      <c r="AQV296" s="9"/>
      <c r="AQW296" s="9"/>
      <c r="AQX296" s="9"/>
      <c r="AQY296" s="9"/>
      <c r="AQZ296" s="9"/>
      <c r="ARA296" s="9"/>
      <c r="ARB296" s="9"/>
      <c r="ARC296" s="9"/>
      <c r="ARD296" s="9"/>
      <c r="ARE296" s="9"/>
      <c r="ARF296" s="9"/>
      <c r="ARG296" s="9"/>
      <c r="ARH296" s="9"/>
      <c r="ARI296" s="9"/>
      <c r="ARJ296" s="9"/>
      <c r="ARK296" s="9"/>
      <c r="ARL296" s="9"/>
      <c r="ARM296" s="9"/>
      <c r="ARN296" s="9"/>
      <c r="ARO296" s="9"/>
      <c r="ARP296" s="9"/>
      <c r="ARQ296" s="9"/>
      <c r="ARR296" s="9"/>
      <c r="ARS296" s="9"/>
      <c r="ART296" s="9"/>
      <c r="ARU296" s="9"/>
      <c r="ARV296" s="9"/>
      <c r="ARW296" s="9"/>
      <c r="ARX296" s="9"/>
      <c r="ARY296" s="9"/>
      <c r="ARZ296" s="9"/>
      <c r="ASA296" s="9"/>
      <c r="ASB296" s="9"/>
      <c r="ASC296" s="9"/>
      <c r="ASD296" s="9"/>
      <c r="ASE296" s="9"/>
      <c r="ASF296" s="9"/>
      <c r="ASG296" s="9"/>
      <c r="ASH296" s="9"/>
      <c r="ASI296" s="9"/>
      <c r="ASJ296" s="9"/>
      <c r="ASK296" s="9"/>
      <c r="ASL296" s="9"/>
      <c r="ASM296" s="9"/>
      <c r="ASN296" s="9"/>
      <c r="ASO296" s="9"/>
      <c r="ASP296" s="9"/>
      <c r="ASQ296" s="9"/>
      <c r="ASR296" s="9"/>
      <c r="ASS296" s="9"/>
      <c r="AST296" s="9"/>
      <c r="ASU296" s="9"/>
      <c r="ASV296" s="9"/>
      <c r="ASW296" s="9"/>
      <c r="ASX296" s="9"/>
      <c r="ASY296" s="9"/>
      <c r="ASZ296" s="9"/>
      <c r="ATA296" s="9"/>
      <c r="ATB296" s="9"/>
      <c r="ATC296" s="9"/>
      <c r="ATD296" s="9"/>
      <c r="ATE296" s="9"/>
      <c r="ATF296" s="9"/>
      <c r="ATG296" s="9"/>
      <c r="ATH296" s="9"/>
      <c r="ATI296" s="9"/>
      <c r="ATJ296" s="9"/>
      <c r="ATK296" s="9"/>
      <c r="ATL296" s="9"/>
      <c r="ATM296" s="9"/>
      <c r="ATN296" s="9"/>
      <c r="ATO296" s="9"/>
      <c r="ATP296" s="9"/>
      <c r="ATQ296" s="9"/>
      <c r="ATR296" s="9"/>
      <c r="ATS296" s="9"/>
      <c r="ATT296" s="9"/>
      <c r="ATU296" s="9"/>
      <c r="ATV296" s="9"/>
      <c r="ATW296" s="9"/>
      <c r="ATX296" s="9"/>
      <c r="ATY296" s="9" t="s">
        <v>5691</v>
      </c>
      <c r="ATZ296" s="9" t="s">
        <v>5691</v>
      </c>
      <c r="AUA296" s="9" t="s">
        <v>6047</v>
      </c>
      <c r="AUB296" s="9"/>
      <c r="AUC296" s="9"/>
      <c r="AUD296" s="9"/>
      <c r="AUE296" s="9"/>
      <c r="AUF296" s="9"/>
      <c r="AUG296" s="9"/>
      <c r="AUH296" s="9"/>
      <c r="AUI296" s="9"/>
      <c r="AUJ296" s="9"/>
      <c r="AUK296" s="9"/>
      <c r="AUL296" s="9"/>
      <c r="AUM296" s="9"/>
      <c r="AUN296" s="9"/>
      <c r="AUO296" s="9"/>
      <c r="AUP296" s="9"/>
      <c r="AUQ296" s="9"/>
      <c r="AUR296" s="9"/>
      <c r="AUS296" s="9"/>
      <c r="AUT296" s="9"/>
      <c r="AUU296" s="9"/>
      <c r="AUV296" s="9"/>
      <c r="AUW296" s="9"/>
      <c r="AUX296" s="9"/>
      <c r="AUY296" s="9"/>
      <c r="AUZ296" s="9"/>
      <c r="AVA296" s="9"/>
      <c r="AVB296" s="9"/>
      <c r="AVC296" s="9"/>
      <c r="AVD296" s="9"/>
      <c r="AVE296" s="9"/>
      <c r="AVF296" s="9"/>
      <c r="AVG296" s="9"/>
      <c r="AVH296" s="9"/>
      <c r="AVI296" s="9"/>
      <c r="AVJ296" s="9"/>
      <c r="AVK296" s="9" t="s">
        <v>14311</v>
      </c>
      <c r="AVL296" s="9"/>
      <c r="AVM296" s="9"/>
      <c r="AVN296" s="9"/>
      <c r="AVO296" s="9"/>
      <c r="AVP296" s="9"/>
      <c r="AVQ296" s="9"/>
      <c r="AVR296" s="9"/>
      <c r="AVS296" s="9"/>
      <c r="AVT296" s="9"/>
      <c r="AVU296" s="9"/>
      <c r="AVV296" s="9"/>
      <c r="AVW296" s="9"/>
      <c r="AVX296" s="9"/>
      <c r="AVY296" s="9"/>
      <c r="AVZ296" s="9"/>
      <c r="AWA296" s="9"/>
      <c r="AWB296" s="9"/>
      <c r="AWC296" s="9"/>
      <c r="AWD296" s="9"/>
      <c r="AWE296" s="9"/>
      <c r="AWF296" s="9"/>
      <c r="AWG296" s="9"/>
      <c r="AWH296" s="9"/>
      <c r="AWI296" s="9"/>
      <c r="AWJ296" s="9"/>
      <c r="AWK296" s="9"/>
      <c r="AWL296" s="9"/>
      <c r="AWM296" s="9"/>
      <c r="AWN296" s="9"/>
      <c r="AWO296" s="9"/>
      <c r="AWP296" s="9"/>
      <c r="AWQ296" s="9"/>
      <c r="AWR296" s="9"/>
      <c r="AWS296" s="9"/>
      <c r="AWT296" s="9"/>
      <c r="AWU296" s="9"/>
      <c r="AWV296" s="9"/>
      <c r="AWW296" s="9"/>
      <c r="AWX296" s="9"/>
      <c r="AWY296" s="9"/>
      <c r="AWZ296" s="9"/>
      <c r="AXA296" s="9"/>
      <c r="AXB296" s="9" t="s">
        <v>14312</v>
      </c>
      <c r="AXC296" s="9"/>
      <c r="AXD296" s="9"/>
      <c r="AXE296" s="9"/>
      <c r="AXF296" s="9"/>
      <c r="AXG296" s="9"/>
      <c r="AXH296" s="9"/>
      <c r="AXI296" s="9"/>
      <c r="AXJ296" s="9"/>
      <c r="AXK296" s="9">
        <v>935.0</v>
      </c>
      <c r="AXL296" s="9" t="s">
        <v>3744</v>
      </c>
      <c r="AXM296" s="9">
        <v>526.0</v>
      </c>
      <c r="AXN296" s="9"/>
      <c r="AXO296" s="9"/>
      <c r="AXP296" s="9"/>
      <c r="AXQ296" s="9"/>
      <c r="AXR296" s="9"/>
      <c r="AXS296" s="9"/>
      <c r="AXT296" s="9"/>
      <c r="AXU296" s="9"/>
      <c r="AXV296" s="9"/>
      <c r="AXW296" s="9"/>
      <c r="AXX296" s="9"/>
      <c r="AXY296" s="9"/>
      <c r="AXZ296" s="9"/>
      <c r="AYA296" s="9"/>
      <c r="AYB296" s="9"/>
      <c r="AYC296" s="9"/>
      <c r="AYD296" s="9" t="s">
        <v>3744</v>
      </c>
      <c r="AYE296" s="9"/>
      <c r="AYF296" s="9"/>
      <c r="AYG296" s="9"/>
      <c r="AYH296" s="9" t="s">
        <v>14313</v>
      </c>
      <c r="AYI296" s="9"/>
      <c r="AYJ296" s="9"/>
      <c r="AYK296" s="9"/>
      <c r="AYL296" s="9"/>
      <c r="AYM296" s="9"/>
      <c r="AYN296" s="9"/>
      <c r="AYO296" s="9"/>
      <c r="AYP296" s="9"/>
      <c r="AYQ296" s="9"/>
      <c r="AYR296" s="9"/>
      <c r="AYS296" s="9"/>
      <c r="AYT296" s="9"/>
      <c r="AYU296" s="9"/>
      <c r="AYV296" s="9"/>
      <c r="AYW296" s="9"/>
      <c r="AYX296" s="9"/>
      <c r="AYY296" s="9"/>
      <c r="AYZ296" s="9"/>
      <c r="AZA296" s="9"/>
      <c r="AZB296" s="9"/>
      <c r="AZC296" s="9"/>
      <c r="AZD296" s="9"/>
      <c r="AZE296" s="9"/>
      <c r="AZF296" s="9"/>
      <c r="AZG296" s="9"/>
      <c r="AZH296" s="9"/>
      <c r="AZI296" s="9"/>
      <c r="AZJ296" s="9"/>
      <c r="AZK296" s="9"/>
      <c r="AZL296" s="9"/>
      <c r="AZM296" s="9"/>
      <c r="AZN296" s="9"/>
      <c r="AZO296" s="9"/>
      <c r="AZP296" s="9"/>
      <c r="AZQ296" s="9"/>
      <c r="AZR296" s="9"/>
      <c r="AZS296" s="9"/>
      <c r="AZT296" s="9"/>
      <c r="AZU296" s="9"/>
      <c r="AZV296" s="9"/>
      <c r="AZW296" s="9"/>
      <c r="AZX296" s="9"/>
      <c r="AZY296" s="9"/>
      <c r="AZZ296" s="9"/>
      <c r="BAA296" s="9"/>
      <c r="BAB296" s="9"/>
      <c r="BAC296" s="9"/>
      <c r="BAD296" s="9"/>
      <c r="BAE296" s="9"/>
      <c r="BAF296" s="9"/>
      <c r="BAG296" s="9"/>
      <c r="BAH296" s="9"/>
      <c r="BAI296" s="9"/>
      <c r="BAJ296" s="9"/>
      <c r="BAK296" s="9"/>
      <c r="BAL296" s="9"/>
      <c r="BAM296" s="9"/>
      <c r="BAN296" s="9"/>
      <c r="BAO296" s="9"/>
      <c r="BAP296" s="9"/>
      <c r="BAQ296" s="9"/>
      <c r="BAR296" s="9"/>
      <c r="BAS296" s="9"/>
      <c r="BAT296" s="9"/>
      <c r="BAU296" s="9"/>
      <c r="BAV296" s="9"/>
      <c r="BAW296" s="9"/>
      <c r="BAX296" s="9"/>
      <c r="BAY296" s="9"/>
      <c r="BAZ296" s="9"/>
      <c r="BBA296" s="9"/>
      <c r="BBB296" s="9"/>
      <c r="BBC296" s="9"/>
      <c r="BBD296" s="9"/>
      <c r="BBE296" s="9"/>
      <c r="BBF296" s="9"/>
      <c r="BBG296" s="9"/>
      <c r="BBH296" s="9"/>
      <c r="BBI296" s="9"/>
      <c r="BBJ296" s="9"/>
      <c r="BBK296" s="9"/>
      <c r="BBL296" s="9"/>
      <c r="BBM296" s="9"/>
      <c r="BBN296" s="9"/>
      <c r="BBO296" s="9"/>
      <c r="BBP296" s="9"/>
      <c r="BBQ296" s="9"/>
      <c r="BBR296" s="9"/>
      <c r="BBS296" s="9"/>
      <c r="BBT296" s="9"/>
      <c r="BBU296" s="9"/>
      <c r="BBV296" s="9"/>
      <c r="BBW296" s="9"/>
      <c r="BBX296" s="9"/>
      <c r="BBY296" s="9"/>
      <c r="BBZ296" s="9"/>
      <c r="BCA296" s="9"/>
      <c r="BCB296" s="9"/>
      <c r="BCC296" s="9"/>
      <c r="BCD296" s="9"/>
      <c r="BCE296" s="9"/>
      <c r="BCF296" s="9"/>
      <c r="BCG296" s="9"/>
      <c r="BCH296" s="9"/>
      <c r="BCI296" s="9"/>
      <c r="BCJ296" s="9"/>
      <c r="BCK296" s="9"/>
      <c r="BCL296" s="9"/>
      <c r="BCM296" s="9"/>
      <c r="BCN296" s="9"/>
      <c r="BCO296" s="9"/>
      <c r="BCP296" s="9"/>
      <c r="BCQ296" s="9"/>
      <c r="BCR296" s="9"/>
      <c r="BCS296" s="9"/>
      <c r="BCT296" s="9"/>
      <c r="BCU296" s="9"/>
      <c r="BCV296" s="9"/>
      <c r="BCW296" s="9"/>
      <c r="BCX296" s="9"/>
      <c r="BCY296" s="9"/>
      <c r="BCZ296" s="9"/>
      <c r="BDA296" s="9"/>
      <c r="BDB296" s="9"/>
      <c r="BDC296" s="9"/>
      <c r="BDD296" s="9"/>
      <c r="BDE296" s="9"/>
      <c r="BDF296" s="9"/>
      <c r="BDG296" s="9"/>
      <c r="BDH296" s="9"/>
      <c r="BDI296" s="9"/>
      <c r="BDJ296" s="9"/>
      <c r="BDK296" s="9"/>
      <c r="BDL296" s="9"/>
      <c r="BDM296" s="9"/>
      <c r="BDN296" s="9"/>
      <c r="BDO296" s="9"/>
      <c r="BDP296" s="9"/>
      <c r="BDQ296" s="9"/>
      <c r="BDR296" s="9"/>
      <c r="BDS296" s="9"/>
      <c r="BDT296" s="9"/>
      <c r="BDU296" s="9"/>
      <c r="BDV296" s="9"/>
      <c r="BDW296" s="9"/>
      <c r="BDX296" s="9"/>
      <c r="BDY296" s="9"/>
      <c r="BDZ296" s="9"/>
      <c r="BEA296" s="9"/>
      <c r="BEB296" s="9"/>
      <c r="BEC296" s="9"/>
      <c r="BED296" s="9"/>
      <c r="BEE296" s="9"/>
      <c r="BEF296" s="9"/>
      <c r="BEG296" s="9"/>
      <c r="BEH296" s="9"/>
      <c r="BEI296" s="9"/>
      <c r="BEJ296" s="9"/>
      <c r="BEK296" s="9"/>
      <c r="BEL296" s="9"/>
      <c r="BEM296" s="9"/>
      <c r="BEN296" s="9"/>
      <c r="BEO296" s="9"/>
      <c r="BEP296" s="9"/>
      <c r="BEQ296" s="9"/>
      <c r="BER296" s="9"/>
      <c r="BES296" s="9"/>
      <c r="BET296" s="9"/>
      <c r="BEU296" s="9"/>
      <c r="BEV296" s="9"/>
      <c r="BEW296" s="9"/>
      <c r="BEX296" s="9"/>
      <c r="BEY296" s="9"/>
      <c r="BEZ296" s="9"/>
      <c r="BFA296" s="9"/>
      <c r="BFB296" s="9"/>
      <c r="BFC296" s="9"/>
      <c r="BFD296" s="9"/>
      <c r="BFE296" s="9"/>
      <c r="BFF296" s="9"/>
      <c r="BFG296" s="9"/>
      <c r="BFH296" s="9"/>
      <c r="BFI296" s="9"/>
      <c r="BFJ296" s="9"/>
      <c r="BFK296" s="9"/>
      <c r="BFL296" s="9"/>
      <c r="BFM296" s="9"/>
      <c r="BFN296" s="9"/>
      <c r="BFO296" s="9"/>
      <c r="BFP296" s="9"/>
      <c r="BFQ296" s="9"/>
      <c r="BFR296" s="9"/>
      <c r="BFS296" s="9"/>
      <c r="BFT296" s="9"/>
      <c r="BFU296" s="9"/>
      <c r="BFV296" s="9"/>
      <c r="BFW296" s="9"/>
      <c r="BFX296" s="9"/>
      <c r="BFY296" s="9"/>
      <c r="BFZ296" s="9"/>
      <c r="BGA296" s="9"/>
      <c r="BGB296" s="9"/>
      <c r="BGC296" s="9"/>
      <c r="BGD296" s="9"/>
      <c r="BGE296" s="9"/>
      <c r="BGF296" s="9"/>
      <c r="BGG296" s="9"/>
      <c r="BGH296" s="9"/>
      <c r="BGI296" s="9"/>
      <c r="BGJ296" s="9"/>
      <c r="BGK296" s="9"/>
      <c r="BGL296" s="9"/>
      <c r="BGM296" s="9"/>
      <c r="BGN296" s="9"/>
      <c r="BGO296" s="9"/>
      <c r="BGP296" s="9"/>
      <c r="BGQ296" s="9"/>
      <c r="BGR296" s="9"/>
      <c r="BGS296" s="9"/>
      <c r="BGT296" s="9"/>
      <c r="BGU296" s="9"/>
      <c r="BGV296" s="9"/>
      <c r="BGW296" s="9"/>
      <c r="BGX296" s="9"/>
      <c r="BGY296" s="9"/>
      <c r="BGZ296" s="9"/>
      <c r="BHA296" s="9"/>
      <c r="BHB296" s="9"/>
      <c r="BHC296" s="9"/>
      <c r="BHD296" s="9"/>
      <c r="BHE296" s="9"/>
      <c r="BHF296" s="9"/>
      <c r="BHG296" s="9"/>
      <c r="BHH296" s="9"/>
      <c r="BHI296" s="9"/>
      <c r="BHJ296" s="9"/>
      <c r="BHK296" s="9"/>
      <c r="BHL296" s="9"/>
      <c r="BHM296" s="9"/>
      <c r="BHN296" s="9"/>
      <c r="BHO296" s="9"/>
      <c r="BHP296" s="9"/>
      <c r="BHQ296" s="9"/>
      <c r="BHR296" s="9"/>
      <c r="BHS296" s="9"/>
      <c r="BHT296" s="9"/>
      <c r="BHU296" s="9"/>
      <c r="BHV296" s="9"/>
      <c r="BHW296" s="9"/>
      <c r="BHX296" s="9"/>
      <c r="BHY296" s="9"/>
      <c r="BHZ296" s="9"/>
      <c r="BIA296" s="9"/>
      <c r="BIB296" s="9"/>
      <c r="BIC296" s="9"/>
      <c r="BID296" s="9"/>
      <c r="BIE296" s="9"/>
      <c r="BIF296" s="9"/>
      <c r="BIG296" s="9"/>
      <c r="BIH296" s="9"/>
      <c r="BII296" s="9"/>
      <c r="BIJ296" s="9"/>
      <c r="BIK296" s="9"/>
      <c r="BIL296" s="9"/>
      <c r="BIM296" s="9"/>
      <c r="BIN296" s="9"/>
      <c r="BIO296" s="9"/>
      <c r="BIP296" s="9"/>
      <c r="BIQ296" s="9"/>
      <c r="BIR296" s="9"/>
      <c r="BIS296" s="9"/>
      <c r="BIT296" s="9"/>
      <c r="BIU296" s="9"/>
      <c r="BIV296" s="9"/>
      <c r="BIW296" s="9"/>
      <c r="BIX296" s="9"/>
      <c r="BIY296" s="9"/>
      <c r="BIZ296" s="9"/>
      <c r="BJA296" s="9"/>
      <c r="BJB296" s="9"/>
      <c r="BJC296" s="9"/>
      <c r="BJD296" s="9"/>
      <c r="BJE296" s="9"/>
      <c r="BJF296" s="9"/>
      <c r="BJG296" s="9"/>
      <c r="BJH296" s="9"/>
      <c r="BJI296" s="9"/>
      <c r="BJJ296" s="9"/>
      <c r="BJK296" s="9"/>
      <c r="BJL296" s="9"/>
      <c r="BJM296" s="9"/>
      <c r="BJN296" s="9"/>
      <c r="BJO296" s="9"/>
      <c r="BJP296" s="9"/>
      <c r="BJQ296" s="9"/>
      <c r="BJR296" s="9"/>
      <c r="BJS296" s="9"/>
      <c r="BJT296" s="9"/>
      <c r="BJU296" s="9"/>
      <c r="BJV296" s="9"/>
      <c r="BJW296" s="9"/>
      <c r="BJX296" s="9"/>
      <c r="BJY296" s="9"/>
      <c r="BJZ296" s="9"/>
      <c r="BKA296" s="9"/>
      <c r="BKB296" s="9"/>
      <c r="BKC296" s="9"/>
      <c r="BKD296" s="9"/>
      <c r="BKE296" s="9"/>
      <c r="BKF296" s="9"/>
      <c r="BKG296" s="9"/>
      <c r="BKH296" s="9"/>
      <c r="BKI296" s="9"/>
      <c r="BKJ296" s="9"/>
      <c r="BKK296" s="9"/>
      <c r="BKL296" s="9"/>
      <c r="BKM296" s="9"/>
      <c r="BKN296" s="9"/>
      <c r="BKO296" s="9"/>
      <c r="BKP296" s="9"/>
      <c r="BKQ296" s="9"/>
      <c r="BKR296" s="9"/>
      <c r="BKS296" s="9"/>
      <c r="BKT296" s="9"/>
      <c r="BKU296" s="9"/>
      <c r="BKV296" s="9"/>
      <c r="BKW296" s="9"/>
      <c r="BKX296" s="9"/>
      <c r="BKY296" s="9"/>
      <c r="BKZ296" s="9"/>
      <c r="BLA296" s="9"/>
      <c r="BLB296" s="9"/>
      <c r="BLC296" s="9"/>
      <c r="BLD296" s="9"/>
      <c r="BLE296" s="9"/>
      <c r="BLF296" s="9"/>
      <c r="BLG296" s="9"/>
      <c r="BLH296" s="9"/>
      <c r="BLI296" s="9"/>
      <c r="BLJ296" s="9"/>
      <c r="BLK296" s="9"/>
      <c r="BLL296" s="9"/>
      <c r="BLM296" s="9"/>
      <c r="BLN296" s="9"/>
      <c r="BLO296" s="9"/>
      <c r="BLP296" s="9"/>
      <c r="BLQ296" s="9"/>
      <c r="BLR296" s="9"/>
      <c r="BLS296" s="9"/>
      <c r="BLT296" s="9"/>
      <c r="BLU296" s="9"/>
      <c r="BLV296" s="9"/>
      <c r="BLW296" s="9"/>
      <c r="BLX296" s="9"/>
      <c r="BLY296" s="9"/>
      <c r="BLZ296" s="9"/>
      <c r="BMA296" s="9"/>
      <c r="BMB296" s="9"/>
      <c r="BMC296" s="9"/>
      <c r="BMD296" s="9"/>
      <c r="BME296" s="9"/>
      <c r="BMF296" s="9"/>
      <c r="BMG296" s="9"/>
      <c r="BMH296" s="9"/>
      <c r="BMI296" s="9"/>
      <c r="BMJ296" s="9"/>
      <c r="BMK296" s="9"/>
      <c r="BML296" s="9"/>
      <c r="BMM296" s="9"/>
      <c r="BMN296" s="9"/>
      <c r="BMO296" s="9"/>
      <c r="BMP296" s="9"/>
      <c r="BMQ296" s="9"/>
      <c r="BMR296" s="9"/>
      <c r="BMS296" s="9"/>
      <c r="BMT296" s="9"/>
      <c r="BMU296" s="9"/>
      <c r="BMV296" s="9"/>
      <c r="BMW296" s="9"/>
      <c r="BMX296" s="9"/>
      <c r="BMY296" s="9"/>
      <c r="BMZ296" s="9"/>
      <c r="BNA296" s="9"/>
      <c r="BNB296" s="9"/>
      <c r="BNC296" s="9"/>
      <c r="BND296" s="9"/>
      <c r="BNE296" s="9"/>
      <c r="BNF296" s="9"/>
      <c r="BNG296" s="9"/>
      <c r="BNH296" s="9"/>
      <c r="BNI296" s="9"/>
      <c r="BNJ296" s="9"/>
      <c r="BNK296" s="9"/>
      <c r="BNL296" s="9"/>
      <c r="BNM296" s="9"/>
      <c r="BNN296" s="9"/>
      <c r="BNO296" s="9"/>
      <c r="BNP296" s="9"/>
      <c r="BNQ296" s="9"/>
      <c r="BNR296" s="9"/>
      <c r="BNS296" s="9"/>
      <c r="BNT296" s="9"/>
      <c r="BNU296" s="9"/>
      <c r="BNV296" s="9"/>
      <c r="BNW296" s="9"/>
      <c r="BNX296" s="9"/>
      <c r="BNY296" s="9"/>
      <c r="BNZ296" s="9"/>
      <c r="BOA296" s="9"/>
      <c r="BOB296" s="9"/>
      <c r="BOC296" s="9"/>
      <c r="BOD296" s="9"/>
      <c r="BOE296" s="9"/>
      <c r="BOF296" s="9"/>
      <c r="BOG296" s="9"/>
      <c r="BOH296" s="9"/>
      <c r="BOI296" s="9"/>
      <c r="BOJ296" s="9"/>
      <c r="BOK296" s="9"/>
      <c r="BOL296" s="9"/>
      <c r="BOM296" s="9"/>
      <c r="BON296" s="9"/>
      <c r="BOO296" s="9"/>
      <c r="BOP296" s="9"/>
      <c r="BOQ296" s="9"/>
      <c r="BOR296" s="9"/>
      <c r="BOS296" s="9"/>
      <c r="BOT296" s="9"/>
      <c r="BOU296" s="9"/>
      <c r="BOV296" s="9"/>
      <c r="BOW296" s="9"/>
      <c r="BOX296" s="9"/>
      <c r="BOY296" s="9"/>
      <c r="BOZ296" s="9"/>
      <c r="BPA296" s="9"/>
      <c r="BPB296" s="9"/>
      <c r="BPC296" s="9"/>
      <c r="BPD296" s="9"/>
      <c r="BPE296" s="9"/>
      <c r="BPF296" s="9"/>
      <c r="BPG296" s="9"/>
      <c r="BPH296" s="9"/>
      <c r="BPI296" s="9"/>
      <c r="BPJ296" s="9"/>
      <c r="BPK296" s="9"/>
      <c r="BPL296" s="9"/>
      <c r="BPM296" s="9"/>
      <c r="BPN296" s="9"/>
      <c r="BPO296" s="9"/>
      <c r="BPP296" s="9"/>
      <c r="BPQ296" s="9"/>
      <c r="BPR296" s="9"/>
      <c r="BPS296" s="9"/>
      <c r="BPT296" s="9"/>
      <c r="BPU296" s="9"/>
      <c r="BPV296" s="9"/>
      <c r="BPW296" s="9"/>
      <c r="BPX296" s="9"/>
      <c r="BPY296" s="9"/>
      <c r="BPZ296" s="9"/>
      <c r="BQA296" s="9"/>
      <c r="BQB296" s="9"/>
      <c r="BQC296" s="9"/>
      <c r="BQD296" s="9"/>
      <c r="BQE296" s="9"/>
      <c r="BQF296" s="9"/>
      <c r="BQG296" s="9"/>
      <c r="BQH296" s="9"/>
      <c r="BQI296" s="9"/>
      <c r="BQJ296" s="9"/>
      <c r="BQK296" s="9"/>
      <c r="BQL296" s="9"/>
      <c r="BQM296" s="9"/>
      <c r="BQN296" s="9"/>
      <c r="BQO296" s="9"/>
      <c r="BQP296" s="9"/>
      <c r="BQQ296" s="9"/>
      <c r="BQR296" s="9"/>
      <c r="BQS296" s="9"/>
      <c r="BQT296" s="9"/>
      <c r="BQU296" s="9"/>
      <c r="BQV296" s="9"/>
      <c r="BQW296" s="9"/>
      <c r="BQX296" s="9"/>
      <c r="BQY296" s="9"/>
      <c r="BQZ296" s="9"/>
      <c r="BRA296" s="9"/>
      <c r="BRB296" s="9"/>
      <c r="BRC296" s="9"/>
      <c r="BRD296" s="9"/>
      <c r="BRE296" s="9"/>
      <c r="BRF296" s="9"/>
      <c r="BRG296" s="9"/>
      <c r="BRH296" s="9"/>
      <c r="BRI296" s="9"/>
      <c r="BRJ296" s="9"/>
      <c r="BRK296" s="9"/>
      <c r="BRL296" s="9"/>
      <c r="BRM296" s="9"/>
      <c r="BRN296" s="9"/>
      <c r="BRO296" s="9"/>
      <c r="BRP296" s="9"/>
      <c r="BRQ296" s="9"/>
      <c r="BRR296" s="9"/>
      <c r="BRS296" s="9"/>
      <c r="BRT296" s="9"/>
      <c r="BRU296" s="9"/>
      <c r="BRV296" s="9"/>
      <c r="BRW296" s="9"/>
      <c r="BRX296" s="9"/>
      <c r="BRY296" s="9"/>
      <c r="BRZ296" s="9"/>
      <c r="BSA296" s="9"/>
      <c r="BSB296" s="9"/>
      <c r="BSC296" s="9"/>
      <c r="BSD296" s="9"/>
      <c r="BSE296" s="9"/>
      <c r="BSF296" s="9"/>
      <c r="BSG296" s="9"/>
      <c r="BSH296" s="9"/>
      <c r="BSI296" s="9"/>
      <c r="BSJ296" s="9"/>
      <c r="BSK296" s="9"/>
      <c r="BSL296" s="9"/>
      <c r="BSM296" s="9"/>
      <c r="BSN296" s="9"/>
      <c r="BSO296" s="9"/>
      <c r="BSP296" s="9"/>
      <c r="BSQ296" s="9"/>
      <c r="BSR296" s="9"/>
      <c r="BSS296" s="9"/>
      <c r="BST296" s="9"/>
      <c r="BSU296" s="9"/>
      <c r="BSV296" s="9"/>
      <c r="BSW296" s="9"/>
      <c r="BSX296" s="9"/>
      <c r="BSY296" s="9"/>
      <c r="BSZ296" s="9"/>
      <c r="BTA296" s="9"/>
      <c r="BTB296" s="9"/>
      <c r="BTC296" s="9"/>
      <c r="BTD296" s="9"/>
      <c r="BTE296" s="9"/>
      <c r="BTF296" s="9"/>
      <c r="BTG296" s="9"/>
      <c r="BTH296" s="9"/>
      <c r="BTI296" s="9"/>
      <c r="BTJ296" s="9"/>
      <c r="BTK296" s="9"/>
      <c r="BTL296" s="9"/>
      <c r="BTM296" s="9"/>
      <c r="BTN296" s="9"/>
      <c r="BTO296" s="9"/>
      <c r="BTP296" s="9"/>
      <c r="BTQ296" s="9"/>
      <c r="BTR296" s="9"/>
      <c r="BTS296" s="9"/>
      <c r="BTT296" s="9"/>
      <c r="BTU296" s="9"/>
      <c r="BTV296" s="9"/>
      <c r="BTW296" s="9"/>
      <c r="BTX296" s="9"/>
      <c r="BTY296" s="9"/>
      <c r="BTZ296" s="9"/>
      <c r="BUA296" s="9"/>
      <c r="BUB296" s="9"/>
      <c r="BUC296" s="9"/>
      <c r="BUD296" s="9"/>
      <c r="BUE296" s="9"/>
      <c r="BUF296" s="9"/>
      <c r="BUG296" s="9"/>
      <c r="BUH296" s="9"/>
      <c r="BUI296" s="9"/>
      <c r="BUJ296" s="9"/>
      <c r="BUK296" s="9"/>
      <c r="BUL296" s="9"/>
      <c r="BUM296" s="9"/>
      <c r="BUN296" s="9"/>
      <c r="BUO296" s="9"/>
      <c r="BUP296" s="9"/>
      <c r="BUQ296" s="9"/>
      <c r="BUR296" s="9"/>
      <c r="BUS296" s="9"/>
      <c r="BUT296" s="9"/>
      <c r="BUU296" s="9"/>
      <c r="BUV296" s="9"/>
      <c r="BUW296" s="9"/>
      <c r="BUX296" s="9"/>
      <c r="BUY296" s="9"/>
      <c r="BUZ296" s="9"/>
      <c r="BVA296" s="9"/>
      <c r="BVB296" s="9"/>
      <c r="BVC296" s="9"/>
      <c r="BVD296" s="9"/>
      <c r="BVE296" s="9"/>
      <c r="BVF296" s="9"/>
      <c r="BVG296" s="9"/>
      <c r="BVH296" s="9"/>
      <c r="BVI296" s="9"/>
      <c r="BVJ296" s="9"/>
      <c r="BVK296" s="9"/>
      <c r="BVL296" s="9"/>
      <c r="BVM296" s="9"/>
      <c r="BVN296" s="9"/>
      <c r="BVO296" s="9"/>
      <c r="BVP296" s="9"/>
      <c r="BVQ296" s="9"/>
      <c r="BVR296" s="9"/>
      <c r="BVS296" s="9"/>
      <c r="BVT296" s="9"/>
      <c r="BVU296" s="9"/>
      <c r="BVV296" s="9"/>
      <c r="BVW296" s="9"/>
      <c r="BVX296" s="9"/>
      <c r="BVY296" s="9"/>
      <c r="BVZ296" s="9"/>
      <c r="BWA296" s="9"/>
      <c r="BWB296" s="9"/>
      <c r="BWC296" s="9"/>
      <c r="BWD296" s="9"/>
      <c r="BWE296" s="9"/>
      <c r="BWF296" s="9"/>
      <c r="BWG296" s="9"/>
      <c r="BWH296" s="9"/>
      <c r="BWI296" s="9"/>
      <c r="BWJ296" s="9"/>
      <c r="BWK296" s="9"/>
      <c r="BWL296" s="9"/>
      <c r="BWM296" s="9"/>
      <c r="BWN296" s="9"/>
      <c r="BWO296" s="9"/>
      <c r="BWP296" s="9"/>
      <c r="BWQ296" s="9"/>
      <c r="BWR296" s="9"/>
      <c r="BWS296" s="9"/>
      <c r="BWT296" s="9"/>
      <c r="BWU296" s="9"/>
      <c r="BWV296" s="9"/>
      <c r="BWW296" s="9"/>
      <c r="BWX296" s="9"/>
      <c r="BWY296" s="9"/>
      <c r="BWZ296" s="9"/>
      <c r="BXA296" s="9"/>
      <c r="BXB296" s="9"/>
      <c r="BXC296" s="9"/>
      <c r="BXD296" s="9"/>
    </row>
    <row r="297" ht="14.25" customHeight="1">
      <c r="A297" s="9">
        <v>5.0</v>
      </c>
      <c r="B297" s="9" t="s">
        <v>11947</v>
      </c>
      <c r="C297" s="9" t="s">
        <v>11948</v>
      </c>
      <c r="D297" s="9" t="s">
        <v>11948</v>
      </c>
      <c r="E297" s="9"/>
      <c r="F297" s="9">
        <v>10.0</v>
      </c>
      <c r="G297" s="9" t="s">
        <v>14314</v>
      </c>
      <c r="H297" s="9"/>
      <c r="I297" s="9"/>
      <c r="J297" s="9"/>
      <c r="K297" s="9">
        <v>2.0</v>
      </c>
      <c r="L297" s="9">
        <v>8.0</v>
      </c>
      <c r="M297" s="9"/>
      <c r="N297" s="9"/>
      <c r="O297" s="9"/>
      <c r="P297" s="9">
        <v>0.0</v>
      </c>
      <c r="Q297" s="9" t="s">
        <v>14315</v>
      </c>
      <c r="R297" s="9"/>
      <c r="S297" s="9" t="s">
        <v>3746</v>
      </c>
      <c r="T297" s="9" t="s">
        <v>3745</v>
      </c>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c r="DN297" s="9"/>
      <c r="DO297" s="9"/>
      <c r="DP297" s="9"/>
      <c r="DQ297" s="9"/>
      <c r="DR297" s="9"/>
      <c r="DS297" s="9"/>
      <c r="DT297" s="9"/>
      <c r="DU297" s="9"/>
      <c r="DV297" s="9"/>
      <c r="DW297" s="9"/>
      <c r="DX297" s="9"/>
      <c r="DY297" s="9"/>
      <c r="DZ297" s="9"/>
      <c r="EA297" s="9"/>
      <c r="EB297" s="9"/>
      <c r="EC297" s="9"/>
      <c r="ED297" s="9"/>
      <c r="EE297" s="9"/>
      <c r="EF297" s="9"/>
      <c r="EG297" s="9"/>
      <c r="EH297" s="9"/>
      <c r="EI297" s="9"/>
      <c r="EJ297" s="9"/>
      <c r="EK297" s="9"/>
      <c r="EL297" s="9"/>
      <c r="EM297" s="9"/>
      <c r="EN297" s="9"/>
      <c r="EO297" s="9"/>
      <c r="EP297" s="9"/>
      <c r="EQ297" s="9"/>
      <c r="ER297" s="9"/>
      <c r="ES297" s="9"/>
      <c r="ET297" s="9"/>
      <c r="EU297" s="9"/>
      <c r="EV297" s="9"/>
      <c r="EW297" s="9"/>
      <c r="EX297" s="9"/>
      <c r="EY297" s="9"/>
      <c r="EZ297" s="9"/>
      <c r="FA297" s="9"/>
      <c r="FB297" s="9"/>
      <c r="FC297" s="9"/>
      <c r="FD297" s="9"/>
      <c r="FE297" s="9"/>
      <c r="FF297" s="9"/>
      <c r="FG297" s="9"/>
      <c r="FH297" s="9"/>
      <c r="FI297" s="9"/>
      <c r="FJ297" s="9"/>
      <c r="FK297" s="9"/>
      <c r="FL297" s="9"/>
      <c r="FM297" s="9"/>
      <c r="FN297" s="9"/>
      <c r="FO297" s="9"/>
      <c r="FP297" s="9"/>
      <c r="FQ297" s="9"/>
      <c r="FR297" s="9"/>
      <c r="FS297" s="9"/>
      <c r="FT297" s="9"/>
      <c r="FU297" s="9"/>
      <c r="FV297" s="9"/>
      <c r="FW297" s="9"/>
      <c r="FX297" s="9"/>
      <c r="FY297" s="9"/>
      <c r="FZ297" s="9"/>
      <c r="GA297" s="9"/>
      <c r="GB297" s="9"/>
      <c r="GC297" s="9"/>
      <c r="GD297" s="9"/>
      <c r="GE297" s="9"/>
      <c r="GF297" s="9"/>
      <c r="GG297" s="9"/>
      <c r="GH297" s="9"/>
      <c r="GI297" s="9"/>
      <c r="GJ297" s="9"/>
      <c r="GK297" s="9"/>
      <c r="GL297" s="9"/>
      <c r="GM297" s="9"/>
      <c r="GN297" s="9"/>
      <c r="GO297" s="9"/>
      <c r="GP297" s="9"/>
      <c r="GQ297" s="9"/>
      <c r="GR297" s="9"/>
      <c r="GS297" s="9"/>
      <c r="GT297" s="9"/>
      <c r="GU297" s="9"/>
      <c r="GV297" s="9"/>
      <c r="GW297" s="9"/>
      <c r="GX297" s="9"/>
      <c r="GY297" s="9"/>
      <c r="GZ297" s="9"/>
      <c r="HA297" s="9"/>
      <c r="HB297" s="9"/>
      <c r="HC297" s="9"/>
      <c r="HD297" s="9"/>
      <c r="HE297" s="9"/>
      <c r="HF297" s="9"/>
      <c r="HG297" s="9"/>
      <c r="HH297" s="9"/>
      <c r="HI297" s="9"/>
      <c r="HJ297" s="9"/>
      <c r="HK297" s="9"/>
      <c r="HL297" s="9"/>
      <c r="HM297" s="9"/>
      <c r="HN297" s="9"/>
      <c r="HO297" s="9"/>
      <c r="HP297" s="9"/>
      <c r="HQ297" s="9"/>
      <c r="HR297" s="9"/>
      <c r="HS297" s="9"/>
      <c r="HT297" s="9"/>
      <c r="HU297" s="9"/>
      <c r="HV297" s="9"/>
      <c r="HW297" s="9"/>
      <c r="HX297" s="9"/>
      <c r="HY297" s="9"/>
      <c r="HZ297" s="9"/>
      <c r="IA297" s="9"/>
      <c r="IB297" s="9"/>
      <c r="IC297" s="9"/>
      <c r="ID297" s="9"/>
      <c r="IE297" s="9"/>
      <c r="IF297" s="9"/>
      <c r="IG297" s="9"/>
      <c r="IH297" s="9"/>
      <c r="II297" s="9"/>
      <c r="IJ297" s="9"/>
      <c r="IK297" s="9"/>
      <c r="IL297" s="9"/>
      <c r="IM297" s="9"/>
      <c r="IN297" s="9"/>
      <c r="IO297" s="9"/>
      <c r="IP297" s="9"/>
      <c r="IQ297" s="9"/>
      <c r="IR297" s="9"/>
      <c r="IS297" s="9"/>
      <c r="IT297" s="9"/>
      <c r="IU297" s="9"/>
      <c r="IV297" s="9"/>
      <c r="IW297" s="9"/>
      <c r="IX297" s="9"/>
      <c r="IY297" s="9"/>
      <c r="IZ297" s="9"/>
      <c r="JA297" s="9"/>
      <c r="JB297" s="9"/>
      <c r="JC297" s="9"/>
      <c r="JD297" s="9"/>
      <c r="JE297" s="9"/>
      <c r="JF297" s="9"/>
      <c r="JG297" s="9"/>
      <c r="JH297" s="9"/>
      <c r="JI297" s="9"/>
      <c r="JJ297" s="9"/>
      <c r="JK297" s="9"/>
      <c r="JL297" s="9"/>
      <c r="JM297" s="9"/>
      <c r="JN297" s="9"/>
      <c r="JO297" s="9"/>
      <c r="JP297" s="9"/>
      <c r="JQ297" s="9"/>
      <c r="JR297" s="9"/>
      <c r="JS297" s="9"/>
      <c r="JT297" s="9"/>
      <c r="JU297" s="9"/>
      <c r="JV297" s="9"/>
      <c r="JW297" s="9"/>
      <c r="JX297" s="9"/>
      <c r="JY297" s="9"/>
      <c r="JZ297" s="9"/>
      <c r="KA297" s="9"/>
      <c r="KB297" s="9"/>
      <c r="KC297" s="9"/>
      <c r="KD297" s="9"/>
      <c r="KE297" s="9"/>
      <c r="KF297" s="9"/>
      <c r="KG297" s="9"/>
      <c r="KH297" s="9"/>
      <c r="KI297" s="9"/>
      <c r="KJ297" s="9"/>
      <c r="KK297" s="9"/>
      <c r="KL297" s="9"/>
      <c r="KM297" s="9"/>
      <c r="KN297" s="9"/>
      <c r="KO297" s="9"/>
      <c r="KP297" s="9"/>
      <c r="KQ297" s="9"/>
      <c r="KR297" s="9"/>
      <c r="KS297" s="9"/>
      <c r="KT297" s="9"/>
      <c r="KU297" s="9"/>
      <c r="KV297" s="9"/>
      <c r="KW297" s="9"/>
      <c r="KX297" s="9"/>
      <c r="KY297" s="9"/>
      <c r="KZ297" s="9"/>
      <c r="LA297" s="9"/>
      <c r="LB297" s="9"/>
      <c r="LC297" s="9"/>
      <c r="LD297" s="9"/>
      <c r="LE297" s="9"/>
      <c r="LF297" s="9"/>
      <c r="LG297" s="9"/>
      <c r="LH297" s="9"/>
      <c r="LI297" s="9"/>
      <c r="LJ297" s="9"/>
      <c r="LK297" s="9"/>
      <c r="LL297" s="9"/>
      <c r="LM297" s="9"/>
      <c r="LN297" s="9"/>
      <c r="LO297" s="9"/>
      <c r="LP297" s="9"/>
      <c r="LQ297" s="9"/>
      <c r="LR297" s="9"/>
      <c r="LS297" s="9"/>
      <c r="LT297" s="9"/>
      <c r="LU297" s="9"/>
      <c r="LV297" s="9"/>
      <c r="LW297" s="9"/>
      <c r="LX297" s="9"/>
      <c r="LY297" s="9"/>
      <c r="LZ297" s="9"/>
      <c r="MA297" s="9"/>
      <c r="MB297" s="9"/>
      <c r="MC297" s="9"/>
      <c r="MD297" s="9"/>
      <c r="ME297" s="9"/>
      <c r="MF297" s="9"/>
      <c r="MG297" s="9"/>
      <c r="MH297" s="9"/>
      <c r="MI297" s="9"/>
      <c r="MJ297" s="9"/>
      <c r="MK297" s="9"/>
      <c r="ML297" s="9"/>
      <c r="MM297" s="9"/>
      <c r="MN297" s="9"/>
      <c r="MO297" s="9"/>
      <c r="MP297" s="9"/>
      <c r="MQ297" s="9"/>
      <c r="MR297" s="9"/>
      <c r="MS297" s="9"/>
      <c r="MT297" s="9"/>
      <c r="MU297" s="9"/>
      <c r="MV297" s="9"/>
      <c r="MW297" s="9"/>
      <c r="MX297" s="9"/>
      <c r="MY297" s="9"/>
      <c r="MZ297" s="9"/>
      <c r="NA297" s="9"/>
      <c r="NB297" s="9"/>
      <c r="NC297" s="9"/>
      <c r="ND297" s="9"/>
      <c r="NE297" s="9"/>
      <c r="NF297" s="9"/>
      <c r="NG297" s="9"/>
      <c r="NH297" s="9"/>
      <c r="NI297" s="9"/>
      <c r="NJ297" s="9"/>
      <c r="NK297" s="9"/>
      <c r="NL297" s="9"/>
      <c r="NM297" s="9"/>
      <c r="NN297" s="9"/>
      <c r="NO297" s="9"/>
      <c r="NP297" s="9"/>
      <c r="NQ297" s="9"/>
      <c r="NR297" s="9"/>
      <c r="NS297" s="9"/>
      <c r="NT297" s="9"/>
      <c r="NU297" s="9"/>
      <c r="NV297" s="9"/>
      <c r="NW297" s="9"/>
      <c r="NX297" s="9"/>
      <c r="NY297" s="9"/>
      <c r="NZ297" s="9"/>
      <c r="OA297" s="9"/>
      <c r="OB297" s="9"/>
      <c r="OC297" s="9"/>
      <c r="OD297" s="9"/>
      <c r="OE297" s="9"/>
      <c r="OF297" s="9"/>
      <c r="OG297" s="9"/>
      <c r="OH297" s="9"/>
      <c r="OI297" s="9"/>
      <c r="OJ297" s="9"/>
      <c r="OK297" s="9"/>
      <c r="OL297" s="9"/>
      <c r="OM297" s="9"/>
      <c r="ON297" s="9"/>
      <c r="OO297" s="9"/>
      <c r="OP297" s="9"/>
      <c r="OQ297" s="9"/>
      <c r="OR297" s="9"/>
      <c r="OS297" s="9"/>
      <c r="OT297" s="9"/>
      <c r="OU297" s="9"/>
      <c r="OV297" s="9"/>
      <c r="OW297" s="9"/>
      <c r="OX297" s="9"/>
      <c r="OY297" s="9"/>
      <c r="OZ297" s="9"/>
      <c r="PA297" s="9"/>
      <c r="PB297" s="9"/>
      <c r="PC297" s="9"/>
      <c r="PD297" s="9"/>
      <c r="PE297" s="9"/>
      <c r="PF297" s="9"/>
      <c r="PG297" s="9"/>
      <c r="PH297" s="9"/>
      <c r="PI297" s="9"/>
      <c r="PJ297" s="9"/>
      <c r="PK297" s="9"/>
      <c r="PL297" s="9"/>
      <c r="PM297" s="9"/>
      <c r="PN297" s="9"/>
      <c r="PO297" s="9"/>
      <c r="PP297" s="9"/>
      <c r="PQ297" s="9"/>
      <c r="PR297" s="9"/>
      <c r="PS297" s="9"/>
      <c r="PT297" s="9"/>
      <c r="PU297" s="9"/>
      <c r="PV297" s="9"/>
      <c r="PW297" s="9"/>
      <c r="PX297" s="9"/>
      <c r="PY297" s="9"/>
      <c r="PZ297" s="9"/>
      <c r="QA297" s="9"/>
      <c r="QB297" s="9"/>
      <c r="QC297" s="9"/>
      <c r="QD297" s="9"/>
      <c r="QE297" s="9"/>
      <c r="QF297" s="9"/>
      <c r="QG297" s="9"/>
      <c r="QH297" s="9"/>
      <c r="QI297" s="9"/>
      <c r="QJ297" s="9"/>
      <c r="QK297" s="9"/>
      <c r="QL297" s="9"/>
      <c r="QM297" s="9"/>
      <c r="QN297" s="9"/>
      <c r="QO297" s="9"/>
      <c r="QP297" s="9"/>
      <c r="QQ297" s="9"/>
      <c r="QR297" s="9"/>
      <c r="QS297" s="9"/>
      <c r="QT297" s="9"/>
      <c r="QU297" s="9"/>
      <c r="QV297" s="9"/>
      <c r="QW297" s="9"/>
      <c r="QX297" s="9"/>
      <c r="QY297" s="9"/>
      <c r="QZ297" s="9"/>
      <c r="RA297" s="9"/>
      <c r="RB297" s="9"/>
      <c r="RC297" s="9"/>
      <c r="RD297" s="9"/>
      <c r="RE297" s="9"/>
      <c r="RF297" s="9"/>
      <c r="RG297" s="9"/>
      <c r="RH297" s="9"/>
      <c r="RI297" s="9"/>
      <c r="RJ297" s="9"/>
      <c r="RK297" s="9"/>
      <c r="RL297" s="9"/>
      <c r="RM297" s="9"/>
      <c r="RN297" s="9"/>
      <c r="RO297" s="9"/>
      <c r="RP297" s="9"/>
      <c r="RQ297" s="9"/>
      <c r="RR297" s="9"/>
      <c r="RS297" s="9"/>
      <c r="RT297" s="9"/>
      <c r="RU297" s="9"/>
      <c r="RV297" s="9"/>
      <c r="RW297" s="9"/>
      <c r="RX297" s="9"/>
      <c r="RY297" s="9"/>
      <c r="RZ297" s="9"/>
      <c r="SA297" s="9"/>
      <c r="SB297" s="9"/>
      <c r="SC297" s="9"/>
      <c r="SD297" s="9"/>
      <c r="SE297" s="9"/>
      <c r="SF297" s="9"/>
      <c r="SG297" s="9"/>
      <c r="SH297" s="9"/>
      <c r="SI297" s="9"/>
      <c r="SJ297" s="9"/>
      <c r="SK297" s="9"/>
      <c r="SL297" s="9"/>
      <c r="SM297" s="9"/>
      <c r="SN297" s="9"/>
      <c r="SO297" s="9"/>
      <c r="SP297" s="9"/>
      <c r="SQ297" s="9"/>
      <c r="SR297" s="9"/>
      <c r="SS297" s="9"/>
      <c r="ST297" s="9"/>
      <c r="SU297" s="9"/>
      <c r="SV297" s="9"/>
      <c r="SW297" s="9"/>
      <c r="SX297" s="9"/>
      <c r="SY297" s="9"/>
      <c r="SZ297" s="9"/>
      <c r="TA297" s="9"/>
      <c r="TB297" s="9"/>
      <c r="TC297" s="9"/>
      <c r="TD297" s="9"/>
      <c r="TE297" s="9"/>
      <c r="TF297" s="9"/>
      <c r="TG297" s="9"/>
      <c r="TH297" s="9"/>
      <c r="TI297" s="9"/>
      <c r="TJ297" s="9"/>
      <c r="TK297" s="9"/>
      <c r="TL297" s="9"/>
      <c r="TM297" s="9"/>
      <c r="TN297" s="9"/>
      <c r="TO297" s="9"/>
      <c r="ANB297" s="9"/>
      <c r="ANC297" s="9"/>
      <c r="AND297" s="9"/>
      <c r="ANE297" s="9"/>
      <c r="ANF297" s="9"/>
      <c r="ANG297" s="9"/>
      <c r="ANH297" s="9"/>
      <c r="ANI297" s="9"/>
      <c r="ANJ297" s="9"/>
      <c r="ANK297" s="9"/>
      <c r="ANL297" s="9"/>
      <c r="ANM297" s="9"/>
      <c r="ANN297" s="9"/>
      <c r="ANO297" s="9"/>
      <c r="ANP297" s="9"/>
      <c r="ANQ297" s="9"/>
      <c r="ANR297" s="9"/>
      <c r="ANS297" s="9"/>
      <c r="ANT297" s="9"/>
      <c r="ANU297" s="9"/>
      <c r="ANV297" s="9"/>
      <c r="ANW297" s="9"/>
      <c r="ANX297" s="9"/>
      <c r="ANY297" s="9"/>
      <c r="ANZ297" s="9"/>
      <c r="AOA297" s="9"/>
      <c r="AOB297" s="9"/>
      <c r="AOC297" s="9"/>
      <c r="AOD297" s="9"/>
      <c r="AOE297" s="9"/>
      <c r="AOF297" s="9"/>
      <c r="AOG297" s="9"/>
      <c r="AOH297" s="9"/>
      <c r="AOI297" s="9"/>
      <c r="AOJ297" s="9"/>
      <c r="AOK297" s="9"/>
      <c r="AOL297" s="9"/>
      <c r="AOM297" s="9"/>
      <c r="AON297" s="9"/>
      <c r="AOO297" s="9"/>
      <c r="AOP297" s="9"/>
      <c r="AOQ297" s="9"/>
      <c r="AOR297" s="9"/>
      <c r="AOS297" s="9"/>
      <c r="AOT297" s="9"/>
      <c r="AOU297" s="9"/>
      <c r="AOV297" s="9"/>
      <c r="AOW297" s="9"/>
      <c r="AOX297" s="9"/>
      <c r="AOY297" s="9"/>
      <c r="AOZ297" s="9"/>
      <c r="APA297" s="9"/>
      <c r="APB297" s="9"/>
      <c r="APC297" s="9"/>
      <c r="APD297" s="9"/>
      <c r="APE297" s="9"/>
      <c r="APF297" s="9"/>
      <c r="APG297" s="9"/>
      <c r="APH297" s="9"/>
      <c r="API297" s="9"/>
      <c r="APJ297" s="9"/>
      <c r="APK297" s="9"/>
      <c r="APL297" s="9"/>
      <c r="APM297" s="9"/>
      <c r="APN297" s="9"/>
      <c r="APO297" s="9"/>
      <c r="APP297" s="9"/>
      <c r="APQ297" s="9"/>
      <c r="APR297" s="9"/>
      <c r="APS297" s="9"/>
      <c r="APT297" s="9"/>
      <c r="APU297" s="9"/>
      <c r="APV297" s="9"/>
      <c r="APW297" s="9"/>
      <c r="APX297" s="9"/>
      <c r="APY297" s="9"/>
      <c r="APZ297" s="9"/>
      <c r="AQA297" s="9"/>
      <c r="AQB297" s="9"/>
      <c r="AQC297" s="9"/>
      <c r="AQD297" s="9"/>
      <c r="AQE297" s="9"/>
      <c r="AQF297" s="9"/>
      <c r="AQG297" s="9"/>
      <c r="AQH297" s="9"/>
      <c r="AQI297" s="9"/>
      <c r="AQJ297" s="9"/>
      <c r="AQK297" s="9"/>
      <c r="AQL297" s="9"/>
      <c r="AQM297" s="9"/>
      <c r="AQN297" s="9"/>
      <c r="AQO297" s="9"/>
      <c r="AQP297" s="9"/>
      <c r="AQQ297" s="9"/>
      <c r="AQR297" s="9"/>
      <c r="AQS297" s="9"/>
      <c r="AQT297" s="9"/>
      <c r="AQU297" s="9"/>
      <c r="AQV297" s="9"/>
      <c r="AQW297" s="9"/>
      <c r="AQX297" s="9"/>
      <c r="AQY297" s="9"/>
      <c r="AQZ297" s="9"/>
      <c r="ARA297" s="9"/>
      <c r="ARB297" s="9"/>
      <c r="ARC297" s="9"/>
      <c r="ARD297" s="9"/>
      <c r="ARE297" s="9"/>
      <c r="ARF297" s="9"/>
      <c r="ARG297" s="9"/>
      <c r="ARH297" s="9"/>
      <c r="ARI297" s="9"/>
      <c r="ARJ297" s="9"/>
      <c r="ARK297" s="9"/>
      <c r="ARL297" s="9"/>
      <c r="ARM297" s="9"/>
      <c r="ARN297" s="9"/>
      <c r="ARO297" s="9"/>
      <c r="ARP297" s="9"/>
      <c r="ARQ297" s="9"/>
      <c r="ARR297" s="9"/>
      <c r="ARS297" s="9"/>
      <c r="ART297" s="9"/>
      <c r="ARU297" s="9"/>
      <c r="ARV297" s="9"/>
      <c r="ARW297" s="9"/>
      <c r="ARX297" s="9"/>
      <c r="ARY297" s="9"/>
      <c r="ARZ297" s="9"/>
      <c r="ASA297" s="9"/>
      <c r="ASB297" s="9"/>
      <c r="ASC297" s="9"/>
      <c r="ASD297" s="9"/>
      <c r="ASE297" s="9"/>
      <c r="ASF297" s="9"/>
      <c r="ASG297" s="9"/>
      <c r="ASH297" s="9"/>
      <c r="ASI297" s="9"/>
      <c r="ASJ297" s="9"/>
      <c r="ASK297" s="9"/>
      <c r="ASL297" s="9"/>
      <c r="ASM297" s="9"/>
      <c r="ASN297" s="9"/>
      <c r="ASO297" s="9"/>
      <c r="ASP297" s="9"/>
      <c r="ASQ297" s="9"/>
      <c r="ASR297" s="9"/>
      <c r="ASS297" s="9"/>
      <c r="AST297" s="9"/>
      <c r="ASU297" s="9"/>
      <c r="ASV297" s="9"/>
      <c r="ASW297" s="9"/>
      <c r="ASX297" s="9"/>
      <c r="ASY297" s="9"/>
      <c r="ASZ297" s="9"/>
      <c r="ATA297" s="9"/>
      <c r="ATB297" s="9"/>
      <c r="ATC297" s="9"/>
      <c r="ATD297" s="9"/>
      <c r="ATE297" s="9"/>
      <c r="ATF297" s="9"/>
      <c r="ATG297" s="9"/>
      <c r="ATH297" s="9"/>
      <c r="ATI297" s="9"/>
      <c r="ATJ297" s="9"/>
      <c r="ATK297" s="9"/>
      <c r="ATL297" s="9"/>
      <c r="ATM297" s="9"/>
      <c r="ATN297" s="9"/>
      <c r="ATO297" s="9"/>
      <c r="ATP297" s="9"/>
      <c r="ATQ297" s="9"/>
      <c r="ATR297" s="9"/>
      <c r="ATS297" s="9"/>
      <c r="ATT297" s="9"/>
      <c r="ATU297" s="9"/>
      <c r="ATV297" s="9"/>
      <c r="ATW297" s="9"/>
      <c r="ATX297" s="9"/>
      <c r="ATY297" s="9" t="s">
        <v>5691</v>
      </c>
      <c r="ATZ297" s="9" t="s">
        <v>5691</v>
      </c>
      <c r="AUA297" s="9" t="s">
        <v>14316</v>
      </c>
      <c r="AUB297" s="9"/>
      <c r="AUC297" s="9"/>
      <c r="AUD297" s="9"/>
      <c r="AUE297" s="9"/>
      <c r="AUF297" s="9"/>
      <c r="AUG297" s="9"/>
      <c r="AUH297" s="9"/>
      <c r="AUI297" s="9"/>
      <c r="AUJ297" s="9"/>
      <c r="AUK297" s="9"/>
      <c r="AUL297" s="9"/>
      <c r="AUM297" s="9"/>
      <c r="AUN297" s="9"/>
      <c r="AUO297" s="9"/>
      <c r="AUP297" s="9"/>
      <c r="AUQ297" s="9"/>
      <c r="AUR297" s="9"/>
      <c r="AUS297" s="9"/>
      <c r="AUT297" s="9"/>
      <c r="AUU297" s="9"/>
      <c r="AUV297" s="9"/>
      <c r="AUW297" s="9"/>
      <c r="AUX297" s="9"/>
      <c r="AUY297" s="9"/>
      <c r="AUZ297" s="9"/>
      <c r="AVA297" s="9"/>
      <c r="AVB297" s="9"/>
      <c r="AVC297" s="9"/>
      <c r="AVD297" s="9"/>
      <c r="AVE297" s="9"/>
      <c r="AVF297" s="9"/>
      <c r="AVG297" s="9"/>
      <c r="AVH297" s="9"/>
      <c r="AVI297" s="9"/>
      <c r="AVJ297" s="9"/>
      <c r="AVK297" s="9" t="s">
        <v>14317</v>
      </c>
      <c r="AVL297" s="9"/>
      <c r="AVM297" s="9"/>
      <c r="AVN297" s="9"/>
      <c r="AVO297" s="9"/>
      <c r="AVP297" s="9"/>
      <c r="AVQ297" s="9"/>
      <c r="AVR297" s="9"/>
      <c r="AVS297" s="9"/>
      <c r="AVT297" s="9"/>
      <c r="AVU297" s="9"/>
      <c r="AVV297" s="9"/>
      <c r="AVW297" s="9"/>
      <c r="AVX297" s="9"/>
      <c r="AVY297" s="9"/>
      <c r="AVZ297" s="9"/>
      <c r="AWA297" s="9"/>
      <c r="AWB297" s="9"/>
      <c r="AWC297" s="9"/>
      <c r="AWD297" s="9"/>
      <c r="AWE297" s="9"/>
      <c r="AWF297" s="9"/>
      <c r="AWG297" s="9"/>
      <c r="AWH297" s="9"/>
      <c r="AWI297" s="9"/>
      <c r="AWJ297" s="9"/>
      <c r="AWK297" s="9"/>
      <c r="AWL297" s="9"/>
      <c r="AWM297" s="9"/>
      <c r="AWN297" s="9"/>
      <c r="AWO297" s="9"/>
      <c r="AWP297" s="9"/>
      <c r="AWQ297" s="9"/>
      <c r="AWR297" s="9"/>
      <c r="AWS297" s="9"/>
      <c r="AWT297" s="9"/>
      <c r="AWU297" s="9"/>
      <c r="AWV297" s="9"/>
      <c r="AWW297" s="9"/>
      <c r="AWX297" s="9"/>
      <c r="AWY297" s="9"/>
      <c r="AWZ297" s="9"/>
      <c r="AXA297" s="9"/>
      <c r="AXB297" s="9" t="s">
        <v>5707</v>
      </c>
      <c r="AXC297" s="9"/>
      <c r="AXD297" s="9"/>
      <c r="AXE297" s="9"/>
      <c r="AXF297" s="9"/>
      <c r="AXG297" s="9"/>
      <c r="AXH297" s="9"/>
      <c r="AXI297" s="9"/>
      <c r="AXJ297" s="9"/>
      <c r="AXK297" s="9">
        <v>720.0</v>
      </c>
      <c r="AXL297" s="9" t="s">
        <v>3747</v>
      </c>
      <c r="AXM297" s="9">
        <v>525.0</v>
      </c>
      <c r="AXN297" s="9"/>
      <c r="AXO297" s="9"/>
      <c r="AXP297" s="9"/>
      <c r="AXQ297" s="9"/>
      <c r="AXR297" s="9"/>
      <c r="AXS297" s="9"/>
      <c r="AXT297" s="9"/>
      <c r="AXU297" s="9"/>
      <c r="AXV297" s="9"/>
      <c r="AXW297" s="9"/>
      <c r="AXX297" s="9"/>
      <c r="AXY297" s="9"/>
      <c r="AXZ297" s="9"/>
      <c r="AYA297" s="9"/>
      <c r="AYB297" s="9"/>
      <c r="AYC297" s="9"/>
      <c r="AYD297" s="9" t="s">
        <v>3747</v>
      </c>
      <c r="AYE297" s="9"/>
      <c r="AYF297" s="9"/>
      <c r="AYG297" s="9"/>
      <c r="AYH297" s="9" t="s">
        <v>14318</v>
      </c>
      <c r="AYI297" s="9"/>
      <c r="AYJ297" s="9"/>
      <c r="AYK297" s="9"/>
      <c r="AYL297" s="9"/>
      <c r="AYM297" s="9"/>
      <c r="AYN297" s="9"/>
      <c r="AYO297" s="9"/>
      <c r="AYP297" s="9"/>
      <c r="AYQ297" s="9"/>
      <c r="AYR297" s="9"/>
      <c r="AYS297" s="9"/>
      <c r="AYT297" s="9"/>
      <c r="AYU297" s="9"/>
      <c r="AYV297" s="9"/>
      <c r="AYW297" s="9"/>
      <c r="AYX297" s="9"/>
      <c r="AYY297" s="9"/>
      <c r="AYZ297" s="9"/>
      <c r="AZA297" s="9"/>
      <c r="AZB297" s="9"/>
      <c r="AZC297" s="9"/>
      <c r="AZD297" s="9"/>
      <c r="AZE297" s="9"/>
      <c r="AZF297" s="9"/>
      <c r="AZG297" s="9"/>
      <c r="AZH297" s="9"/>
      <c r="AZI297" s="9"/>
      <c r="AZJ297" s="9"/>
      <c r="AZK297" s="9"/>
      <c r="AZL297" s="9"/>
      <c r="AZM297" s="9"/>
      <c r="AZN297" s="9"/>
      <c r="AZO297" s="9"/>
      <c r="AZP297" s="9"/>
      <c r="AZQ297" s="9"/>
      <c r="AZR297" s="9"/>
      <c r="AZS297" s="9"/>
      <c r="AZT297" s="9"/>
      <c r="AZU297" s="9"/>
      <c r="AZV297" s="9"/>
      <c r="AZW297" s="9"/>
      <c r="AZX297" s="9"/>
      <c r="AZY297" s="9"/>
      <c r="AZZ297" s="9"/>
      <c r="BAA297" s="9"/>
      <c r="BAB297" s="9"/>
      <c r="BAC297" s="9"/>
      <c r="BAD297" s="9"/>
      <c r="BAE297" s="9"/>
      <c r="BAF297" s="9"/>
      <c r="BAG297" s="9"/>
      <c r="BAH297" s="9"/>
      <c r="BAI297" s="9"/>
      <c r="BAJ297" s="9"/>
      <c r="BAK297" s="9"/>
      <c r="BAL297" s="9"/>
      <c r="BAM297" s="9"/>
      <c r="BAN297" s="9"/>
      <c r="BAO297" s="9"/>
      <c r="BAP297" s="9"/>
      <c r="BAQ297" s="9"/>
      <c r="BAR297" s="9"/>
      <c r="BAS297" s="9"/>
      <c r="BAT297" s="9"/>
      <c r="BAU297" s="9"/>
      <c r="BAV297" s="9"/>
      <c r="BAW297" s="9"/>
      <c r="BAX297" s="9"/>
      <c r="BAY297" s="9"/>
      <c r="BAZ297" s="9"/>
      <c r="BBA297" s="9"/>
      <c r="BBB297" s="9"/>
      <c r="BBC297" s="9"/>
      <c r="BBD297" s="9"/>
      <c r="BBE297" s="9"/>
      <c r="BBF297" s="9"/>
      <c r="BBG297" s="9"/>
      <c r="BBH297" s="9"/>
      <c r="BBI297" s="9"/>
      <c r="BBJ297" s="9"/>
      <c r="BBK297" s="9"/>
      <c r="BBL297" s="9"/>
      <c r="BBM297" s="9"/>
      <c r="BBN297" s="9"/>
      <c r="BBO297" s="9"/>
      <c r="BBP297" s="9"/>
      <c r="BBQ297" s="9"/>
      <c r="BBR297" s="9"/>
      <c r="BBS297" s="9"/>
      <c r="BBT297" s="9"/>
      <c r="BBU297" s="9"/>
      <c r="BBV297" s="9"/>
      <c r="BBW297" s="9"/>
      <c r="BBX297" s="9"/>
      <c r="BBY297" s="9"/>
      <c r="BBZ297" s="9"/>
      <c r="BCA297" s="9"/>
      <c r="BCB297" s="9"/>
      <c r="BCC297" s="9"/>
      <c r="BCD297" s="9"/>
      <c r="BCE297" s="9"/>
      <c r="BCF297" s="9"/>
      <c r="BCG297" s="9"/>
      <c r="BCH297" s="9"/>
      <c r="BCI297" s="9"/>
      <c r="BCJ297" s="9"/>
      <c r="BCK297" s="9"/>
      <c r="BCL297" s="9"/>
      <c r="BCM297" s="9"/>
      <c r="BCN297" s="9"/>
      <c r="BCO297" s="9"/>
      <c r="BCP297" s="9"/>
      <c r="BCQ297" s="9"/>
      <c r="BCR297" s="9"/>
      <c r="BCS297" s="9"/>
      <c r="BCT297" s="9"/>
      <c r="BCU297" s="9"/>
      <c r="BCV297" s="9"/>
      <c r="BCW297" s="9"/>
      <c r="BCX297" s="9"/>
      <c r="BCY297" s="9"/>
      <c r="BCZ297" s="9"/>
      <c r="BDA297" s="9"/>
      <c r="BDB297" s="9"/>
      <c r="BDC297" s="9"/>
      <c r="BDD297" s="9"/>
      <c r="BDE297" s="9"/>
      <c r="BDF297" s="9"/>
      <c r="BDG297" s="9"/>
      <c r="BDH297" s="9"/>
      <c r="BDI297" s="9"/>
      <c r="BDJ297" s="9"/>
      <c r="BDK297" s="9"/>
      <c r="BDL297" s="9"/>
      <c r="BDM297" s="9"/>
      <c r="BDN297" s="9"/>
      <c r="BDO297" s="9"/>
      <c r="BDP297" s="9"/>
      <c r="BDQ297" s="9"/>
      <c r="BDR297" s="9"/>
      <c r="BDS297" s="9"/>
      <c r="BDT297" s="9"/>
      <c r="BDU297" s="9"/>
      <c r="BDV297" s="9"/>
      <c r="BDW297" s="9"/>
      <c r="BDX297" s="9"/>
      <c r="BDY297" s="9"/>
      <c r="BDZ297" s="9"/>
      <c r="BEA297" s="9"/>
      <c r="BEB297" s="9"/>
      <c r="BEC297" s="9"/>
      <c r="BED297" s="9"/>
      <c r="BEE297" s="9"/>
      <c r="BEF297" s="9"/>
      <c r="BEG297" s="9"/>
      <c r="BEH297" s="9"/>
      <c r="BEI297" s="9"/>
      <c r="BEJ297" s="9"/>
      <c r="BEK297" s="9"/>
      <c r="BEL297" s="9"/>
      <c r="BEM297" s="9"/>
      <c r="BEN297" s="9"/>
      <c r="BEO297" s="9"/>
      <c r="BEP297" s="9"/>
      <c r="BEQ297" s="9"/>
      <c r="BER297" s="9"/>
      <c r="BES297" s="9"/>
      <c r="BET297" s="9"/>
      <c r="BEU297" s="9"/>
      <c r="BEV297" s="9"/>
      <c r="BEW297" s="9"/>
      <c r="BEX297" s="9"/>
      <c r="BEY297" s="9"/>
      <c r="BEZ297" s="9"/>
      <c r="BFA297" s="9"/>
      <c r="BFB297" s="9"/>
      <c r="BFC297" s="9"/>
      <c r="BFD297" s="9"/>
      <c r="BFE297" s="9"/>
      <c r="BFF297" s="9"/>
      <c r="BFG297" s="9"/>
      <c r="BFH297" s="9"/>
      <c r="BFI297" s="9"/>
      <c r="BFJ297" s="9"/>
      <c r="BFK297" s="9"/>
      <c r="BFL297" s="9"/>
      <c r="BFM297" s="9"/>
      <c r="BFN297" s="9"/>
      <c r="BFO297" s="9"/>
      <c r="BFP297" s="9"/>
      <c r="BFQ297" s="9"/>
      <c r="BFR297" s="9"/>
      <c r="BFS297" s="9"/>
      <c r="BFT297" s="9"/>
      <c r="BFU297" s="9"/>
      <c r="BFV297" s="9"/>
      <c r="BFW297" s="9"/>
      <c r="BFX297" s="9"/>
      <c r="BFY297" s="9"/>
      <c r="BFZ297" s="9"/>
      <c r="BGA297" s="9"/>
      <c r="BGB297" s="9"/>
      <c r="BGC297" s="9"/>
      <c r="BGD297" s="9"/>
      <c r="BGE297" s="9"/>
      <c r="BGF297" s="9"/>
      <c r="BGG297" s="9"/>
      <c r="BGH297" s="9"/>
      <c r="BGI297" s="9"/>
      <c r="BGJ297" s="9"/>
      <c r="BGK297" s="9"/>
      <c r="BGL297" s="9"/>
      <c r="BGM297" s="9"/>
      <c r="BGN297" s="9"/>
      <c r="BGO297" s="9"/>
      <c r="BGP297" s="9"/>
      <c r="BGQ297" s="9"/>
      <c r="BGR297" s="9"/>
      <c r="BGS297" s="9"/>
      <c r="BGT297" s="9"/>
      <c r="BGU297" s="9"/>
      <c r="BGV297" s="9"/>
      <c r="BGW297" s="9"/>
      <c r="BGX297" s="9"/>
      <c r="BGY297" s="9"/>
      <c r="BGZ297" s="9"/>
      <c r="BHA297" s="9"/>
      <c r="BHB297" s="9"/>
      <c r="BHC297" s="9"/>
      <c r="BHD297" s="9"/>
      <c r="BHE297" s="9"/>
      <c r="BHF297" s="9"/>
      <c r="BHG297" s="9"/>
      <c r="BHH297" s="9"/>
      <c r="BHI297" s="9"/>
      <c r="BHJ297" s="9"/>
      <c r="BHK297" s="9"/>
      <c r="BHL297" s="9"/>
      <c r="BHM297" s="9"/>
      <c r="BHN297" s="9"/>
      <c r="BHO297" s="9"/>
      <c r="BHP297" s="9"/>
      <c r="BHQ297" s="9"/>
      <c r="BHR297" s="9"/>
      <c r="BHS297" s="9"/>
      <c r="BHT297" s="9"/>
      <c r="BHU297" s="9"/>
      <c r="BHV297" s="9"/>
      <c r="BHW297" s="9"/>
      <c r="BHX297" s="9"/>
      <c r="BHY297" s="9"/>
      <c r="BHZ297" s="9"/>
      <c r="BIA297" s="9"/>
      <c r="BIB297" s="9"/>
      <c r="BIC297" s="9"/>
      <c r="BID297" s="9"/>
      <c r="BIE297" s="9"/>
      <c r="BIF297" s="9"/>
      <c r="BIG297" s="9"/>
      <c r="BIH297" s="9"/>
      <c r="BII297" s="9"/>
      <c r="BIJ297" s="9"/>
      <c r="BIK297" s="9"/>
      <c r="BIL297" s="9"/>
      <c r="BIM297" s="9"/>
      <c r="BIN297" s="9"/>
      <c r="BIO297" s="9"/>
      <c r="BIP297" s="9"/>
      <c r="BIQ297" s="9"/>
      <c r="BIR297" s="9"/>
      <c r="BIS297" s="9"/>
      <c r="BIT297" s="9"/>
      <c r="BIU297" s="9"/>
      <c r="BIV297" s="9"/>
      <c r="BIW297" s="9"/>
      <c r="BIX297" s="9"/>
      <c r="BIY297" s="9"/>
      <c r="BIZ297" s="9"/>
      <c r="BJA297" s="9"/>
      <c r="BJB297" s="9"/>
      <c r="BJC297" s="9"/>
      <c r="BJD297" s="9"/>
      <c r="BJE297" s="9"/>
      <c r="BJF297" s="9"/>
      <c r="BJG297" s="9"/>
      <c r="BJH297" s="9"/>
      <c r="BJI297" s="9"/>
      <c r="BJJ297" s="9"/>
      <c r="BJK297" s="9"/>
      <c r="BJL297" s="9"/>
      <c r="BJM297" s="9"/>
      <c r="BJN297" s="9"/>
      <c r="BJO297" s="9"/>
      <c r="BJP297" s="9"/>
      <c r="BJQ297" s="9"/>
      <c r="BJR297" s="9"/>
      <c r="BJS297" s="9"/>
      <c r="BJT297" s="9"/>
      <c r="BJU297" s="9"/>
      <c r="BJV297" s="9"/>
      <c r="BJW297" s="9"/>
      <c r="BJX297" s="9"/>
      <c r="BJY297" s="9"/>
      <c r="BJZ297" s="9"/>
      <c r="BKA297" s="9"/>
      <c r="BKB297" s="9"/>
      <c r="BKC297" s="9"/>
      <c r="BKD297" s="9"/>
      <c r="BKE297" s="9"/>
      <c r="BKF297" s="9"/>
      <c r="BKG297" s="9"/>
      <c r="BKH297" s="9"/>
      <c r="BKI297" s="9"/>
      <c r="BKJ297" s="9"/>
      <c r="BKK297" s="9"/>
      <c r="BKL297" s="9"/>
      <c r="BKM297" s="9"/>
      <c r="BKN297" s="9"/>
      <c r="BKO297" s="9"/>
      <c r="BKP297" s="9"/>
      <c r="BKQ297" s="9"/>
      <c r="BKR297" s="9"/>
      <c r="BKS297" s="9"/>
      <c r="BKT297" s="9"/>
      <c r="BKU297" s="9"/>
      <c r="BKV297" s="9"/>
      <c r="BKW297" s="9"/>
      <c r="BKX297" s="9"/>
      <c r="BKY297" s="9"/>
      <c r="BKZ297" s="9"/>
      <c r="BLA297" s="9"/>
      <c r="BLB297" s="9"/>
      <c r="BLC297" s="9"/>
      <c r="BLD297" s="9"/>
      <c r="BLE297" s="9"/>
      <c r="BLF297" s="9"/>
      <c r="BLG297" s="9"/>
      <c r="BLH297" s="9"/>
      <c r="BLI297" s="9"/>
      <c r="BLJ297" s="9"/>
      <c r="BLK297" s="9"/>
      <c r="BLL297" s="9"/>
      <c r="BLM297" s="9"/>
      <c r="BLN297" s="9"/>
      <c r="BLO297" s="9"/>
      <c r="BLP297" s="9"/>
      <c r="BLQ297" s="9"/>
      <c r="BLR297" s="9"/>
      <c r="BLS297" s="9"/>
      <c r="BLT297" s="9"/>
      <c r="BLU297" s="9"/>
      <c r="BLV297" s="9"/>
      <c r="BLW297" s="9"/>
      <c r="BLX297" s="9"/>
      <c r="BLY297" s="9"/>
      <c r="BLZ297" s="9"/>
      <c r="BMA297" s="9"/>
      <c r="BMB297" s="9"/>
      <c r="BMC297" s="9"/>
      <c r="BMD297" s="9"/>
      <c r="BME297" s="9"/>
      <c r="BMF297" s="9"/>
      <c r="BMG297" s="9"/>
      <c r="BMH297" s="9"/>
      <c r="BMI297" s="9"/>
      <c r="BMJ297" s="9"/>
      <c r="BMK297" s="9"/>
      <c r="BML297" s="9"/>
      <c r="BMM297" s="9"/>
      <c r="BMN297" s="9"/>
      <c r="BMO297" s="9"/>
      <c r="BMP297" s="9"/>
      <c r="BMQ297" s="9"/>
      <c r="BMR297" s="9"/>
      <c r="BMS297" s="9"/>
      <c r="BMT297" s="9"/>
      <c r="BMU297" s="9"/>
      <c r="BMV297" s="9"/>
      <c r="BMW297" s="9"/>
      <c r="BMX297" s="9"/>
      <c r="BMY297" s="9"/>
      <c r="BMZ297" s="9"/>
      <c r="BNA297" s="9"/>
      <c r="BNB297" s="9"/>
      <c r="BNC297" s="9"/>
      <c r="BND297" s="9"/>
      <c r="BNE297" s="9"/>
      <c r="BNF297" s="9"/>
      <c r="BNG297" s="9"/>
      <c r="BNH297" s="9"/>
      <c r="BNI297" s="9"/>
      <c r="BNJ297" s="9"/>
      <c r="BNK297" s="9"/>
      <c r="BNL297" s="9"/>
      <c r="BNM297" s="9"/>
      <c r="BNN297" s="9"/>
      <c r="BNO297" s="9"/>
      <c r="BNP297" s="9"/>
      <c r="BNQ297" s="9"/>
      <c r="BNR297" s="9"/>
      <c r="BNS297" s="9"/>
      <c r="BNT297" s="9"/>
      <c r="BNU297" s="9"/>
      <c r="BNV297" s="9"/>
      <c r="BNW297" s="9"/>
      <c r="BNX297" s="9"/>
      <c r="BNY297" s="9"/>
      <c r="BNZ297" s="9"/>
      <c r="BOA297" s="9"/>
      <c r="BOB297" s="9"/>
      <c r="BOC297" s="9"/>
      <c r="BOD297" s="9"/>
      <c r="BOE297" s="9"/>
      <c r="BOF297" s="9"/>
      <c r="BOG297" s="9"/>
      <c r="BOH297" s="9"/>
      <c r="BOI297" s="9"/>
      <c r="BOJ297" s="9"/>
      <c r="BOK297" s="9"/>
      <c r="BOL297" s="9"/>
      <c r="BOM297" s="9"/>
      <c r="BON297" s="9"/>
      <c r="BOO297" s="9"/>
      <c r="BOP297" s="9"/>
      <c r="BOQ297" s="9"/>
      <c r="BOR297" s="9"/>
      <c r="BOS297" s="9"/>
      <c r="BOT297" s="9"/>
      <c r="BOU297" s="9"/>
      <c r="BOV297" s="9"/>
      <c r="BOW297" s="9"/>
      <c r="BOX297" s="9"/>
      <c r="BOY297" s="9"/>
      <c r="BOZ297" s="9"/>
      <c r="BPA297" s="9"/>
      <c r="BPB297" s="9"/>
      <c r="BPC297" s="9"/>
      <c r="BPD297" s="9"/>
      <c r="BPE297" s="9"/>
      <c r="BPF297" s="9"/>
      <c r="BPG297" s="9"/>
      <c r="BPH297" s="9"/>
      <c r="BPI297" s="9"/>
      <c r="BPJ297" s="9"/>
      <c r="BPK297" s="9"/>
      <c r="BPL297" s="9"/>
      <c r="BPM297" s="9"/>
      <c r="BPN297" s="9"/>
      <c r="BPO297" s="9"/>
      <c r="BPP297" s="9"/>
      <c r="BPQ297" s="9"/>
      <c r="BPR297" s="9"/>
      <c r="BPS297" s="9"/>
      <c r="BPT297" s="9"/>
      <c r="BPU297" s="9"/>
      <c r="BPV297" s="9"/>
      <c r="BPW297" s="9"/>
      <c r="BPX297" s="9"/>
      <c r="BPY297" s="9"/>
      <c r="BPZ297" s="9"/>
      <c r="BQA297" s="9"/>
      <c r="BQB297" s="9"/>
      <c r="BQC297" s="9"/>
      <c r="BQD297" s="9"/>
      <c r="BQE297" s="9"/>
      <c r="BQF297" s="9"/>
      <c r="BQG297" s="9"/>
      <c r="BQH297" s="9"/>
      <c r="BQI297" s="9"/>
      <c r="BQJ297" s="9"/>
      <c r="BQK297" s="9"/>
      <c r="BQL297" s="9"/>
      <c r="BQM297" s="9"/>
      <c r="BQN297" s="9"/>
      <c r="BQO297" s="9"/>
      <c r="BQP297" s="9"/>
      <c r="BQQ297" s="9"/>
      <c r="BQR297" s="9"/>
      <c r="BQS297" s="9"/>
      <c r="BQT297" s="9"/>
      <c r="BQU297" s="9"/>
      <c r="BQV297" s="9"/>
      <c r="BQW297" s="9"/>
      <c r="BQX297" s="9"/>
      <c r="BQY297" s="9"/>
      <c r="BQZ297" s="9"/>
      <c r="BRA297" s="9"/>
      <c r="BRB297" s="9"/>
      <c r="BRC297" s="9"/>
      <c r="BRD297" s="9"/>
      <c r="BRE297" s="9"/>
      <c r="BRF297" s="9"/>
      <c r="BRG297" s="9"/>
      <c r="BRH297" s="9"/>
      <c r="BRI297" s="9"/>
      <c r="BRJ297" s="9"/>
      <c r="BRK297" s="9"/>
      <c r="BRL297" s="9"/>
      <c r="BRM297" s="9"/>
      <c r="BRN297" s="9"/>
      <c r="BRO297" s="9"/>
      <c r="BRP297" s="9"/>
      <c r="BRQ297" s="9"/>
      <c r="BRR297" s="9"/>
      <c r="BRS297" s="9"/>
      <c r="BRT297" s="9"/>
      <c r="BRU297" s="9"/>
      <c r="BRV297" s="9"/>
      <c r="BRW297" s="9"/>
      <c r="BRX297" s="9"/>
      <c r="BRY297" s="9"/>
      <c r="BRZ297" s="9"/>
      <c r="BSA297" s="9"/>
      <c r="BSB297" s="9"/>
      <c r="BSC297" s="9"/>
      <c r="BSD297" s="9"/>
      <c r="BSE297" s="9"/>
      <c r="BSF297" s="9"/>
      <c r="BSG297" s="9"/>
      <c r="BSH297" s="9"/>
      <c r="BSI297" s="9"/>
      <c r="BSJ297" s="9"/>
      <c r="BSK297" s="9"/>
      <c r="BSL297" s="9"/>
      <c r="BSM297" s="9"/>
      <c r="BSN297" s="9"/>
      <c r="BSO297" s="9"/>
      <c r="BSP297" s="9"/>
      <c r="BSQ297" s="9"/>
      <c r="BSR297" s="9"/>
      <c r="BSS297" s="9"/>
      <c r="BST297" s="9"/>
      <c r="BSU297" s="9"/>
      <c r="BSV297" s="9"/>
      <c r="BSW297" s="9"/>
      <c r="BSX297" s="9"/>
      <c r="BSY297" s="9"/>
      <c r="BSZ297" s="9"/>
      <c r="BTA297" s="9"/>
      <c r="BTB297" s="9"/>
      <c r="BTC297" s="9"/>
      <c r="BTD297" s="9"/>
      <c r="BTE297" s="9"/>
      <c r="BTF297" s="9"/>
      <c r="BTG297" s="9"/>
      <c r="BTH297" s="9"/>
      <c r="BTI297" s="9"/>
      <c r="BTJ297" s="9"/>
      <c r="BTK297" s="9"/>
      <c r="BTL297" s="9"/>
      <c r="BTM297" s="9"/>
      <c r="BTN297" s="9"/>
      <c r="BTO297" s="9"/>
      <c r="BTP297" s="9"/>
      <c r="BTQ297" s="9"/>
      <c r="BTR297" s="9"/>
      <c r="BTS297" s="9"/>
      <c r="BTT297" s="9"/>
      <c r="BTU297" s="9"/>
      <c r="BTV297" s="9"/>
      <c r="BTW297" s="9"/>
      <c r="BTX297" s="9"/>
      <c r="BTY297" s="9"/>
      <c r="BTZ297" s="9"/>
      <c r="BUA297" s="9"/>
      <c r="BUB297" s="9"/>
      <c r="BUC297" s="9"/>
      <c r="BUD297" s="9"/>
      <c r="BUE297" s="9"/>
      <c r="BUF297" s="9"/>
      <c r="BUG297" s="9"/>
      <c r="BUH297" s="9"/>
      <c r="BUI297" s="9"/>
      <c r="BUJ297" s="9"/>
      <c r="BUK297" s="9"/>
      <c r="BUL297" s="9"/>
      <c r="BUM297" s="9"/>
      <c r="BUN297" s="9"/>
      <c r="BUO297" s="9"/>
      <c r="BUP297" s="9"/>
      <c r="BUQ297" s="9"/>
      <c r="BUR297" s="9"/>
      <c r="BUS297" s="9"/>
      <c r="BUT297" s="9"/>
      <c r="BUU297" s="9"/>
      <c r="BUV297" s="9"/>
      <c r="BUW297" s="9"/>
      <c r="BUX297" s="9"/>
      <c r="BUY297" s="9"/>
      <c r="BUZ297" s="9"/>
      <c r="BVA297" s="9"/>
      <c r="BVB297" s="9"/>
      <c r="BVC297" s="9"/>
      <c r="BVD297" s="9"/>
      <c r="BVE297" s="9"/>
      <c r="BVF297" s="9"/>
      <c r="BVG297" s="9"/>
      <c r="BVH297" s="9"/>
      <c r="BVI297" s="9"/>
      <c r="BVJ297" s="9"/>
      <c r="BVK297" s="9"/>
      <c r="BVL297" s="9"/>
      <c r="BVM297" s="9"/>
      <c r="BVN297" s="9"/>
      <c r="BVO297" s="9"/>
      <c r="BVP297" s="9"/>
      <c r="BVQ297" s="9"/>
      <c r="BVR297" s="9"/>
      <c r="BVS297" s="9"/>
      <c r="BVT297" s="9"/>
      <c r="BVU297" s="9"/>
      <c r="BVV297" s="9"/>
      <c r="BVW297" s="9"/>
      <c r="BVX297" s="9"/>
      <c r="BVY297" s="9"/>
      <c r="BVZ297" s="9"/>
      <c r="BWA297" s="9"/>
      <c r="BWB297" s="9"/>
      <c r="BWC297" s="9"/>
      <c r="BWD297" s="9"/>
      <c r="BWE297" s="9"/>
      <c r="BWF297" s="9"/>
      <c r="BWG297" s="9"/>
      <c r="BWH297" s="9"/>
      <c r="BWI297" s="9"/>
      <c r="BWJ297" s="9"/>
      <c r="BWK297" s="9"/>
      <c r="BWL297" s="9"/>
      <c r="BWM297" s="9"/>
      <c r="BWN297" s="9"/>
      <c r="BWO297" s="9"/>
      <c r="BWP297" s="9"/>
      <c r="BWQ297" s="9"/>
      <c r="BWR297" s="9"/>
      <c r="BWS297" s="9"/>
      <c r="BWT297" s="9"/>
      <c r="BWU297" s="9"/>
      <c r="BWV297" s="9"/>
      <c r="BWW297" s="9"/>
      <c r="BWX297" s="9"/>
      <c r="BWY297" s="9"/>
      <c r="BWZ297" s="9"/>
      <c r="BXA297" s="9"/>
      <c r="BXB297" s="9"/>
      <c r="BXC297" s="9"/>
      <c r="BXD297" s="9"/>
    </row>
    <row r="298" ht="14.25" customHeight="1">
      <c r="A298" s="9">
        <v>3.0</v>
      </c>
      <c r="B298" s="9" t="s">
        <v>11947</v>
      </c>
      <c r="C298" s="9" t="s">
        <v>11948</v>
      </c>
      <c r="D298" s="9" t="s">
        <v>11948</v>
      </c>
      <c r="E298" s="9"/>
      <c r="F298" s="9">
        <v>2.0</v>
      </c>
      <c r="G298" s="9" t="s">
        <v>14319</v>
      </c>
      <c r="H298" s="9" t="s">
        <v>14320</v>
      </c>
      <c r="I298" s="9"/>
      <c r="J298" s="9"/>
      <c r="K298" s="9"/>
      <c r="L298" s="9">
        <v>2.0</v>
      </c>
      <c r="M298" s="9"/>
      <c r="N298" s="9"/>
      <c r="O298" s="9"/>
      <c r="P298" s="9">
        <v>0.0</v>
      </c>
      <c r="Q298" s="9" t="s">
        <v>14321</v>
      </c>
      <c r="R298" s="9" t="s">
        <v>14322</v>
      </c>
      <c r="S298" s="9" t="s">
        <v>3750</v>
      </c>
      <c r="T298" s="9" t="s">
        <v>3749</v>
      </c>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c r="DN298" s="9"/>
      <c r="DO298" s="9"/>
      <c r="DP298" s="9"/>
      <c r="DQ298" s="9"/>
      <c r="DR298" s="9"/>
      <c r="DS298" s="9"/>
      <c r="DT298" s="9"/>
      <c r="DU298" s="9"/>
      <c r="DV298" s="9"/>
      <c r="DW298" s="9"/>
      <c r="DX298" s="9"/>
      <c r="DY298" s="9"/>
      <c r="DZ298" s="9"/>
      <c r="EA298" s="9"/>
      <c r="EB298" s="9"/>
      <c r="EC298" s="9"/>
      <c r="ED298" s="9"/>
      <c r="EE298" s="9"/>
      <c r="EF298" s="9"/>
      <c r="EG298" s="9"/>
      <c r="EH298" s="9"/>
      <c r="EI298" s="9"/>
      <c r="EJ298" s="9"/>
      <c r="EK298" s="9"/>
      <c r="EL298" s="9"/>
      <c r="EM298" s="9"/>
      <c r="EN298" s="9"/>
      <c r="EO298" s="9"/>
      <c r="EP298" s="9"/>
      <c r="EQ298" s="9"/>
      <c r="ER298" s="9"/>
      <c r="ES298" s="9"/>
      <c r="ET298" s="9"/>
      <c r="EU298" s="9"/>
      <c r="EV298" s="9"/>
      <c r="EW298" s="9"/>
      <c r="EX298" s="9"/>
      <c r="EY298" s="9"/>
      <c r="EZ298" s="9"/>
      <c r="FA298" s="9"/>
      <c r="FB298" s="9"/>
      <c r="FC298" s="9"/>
      <c r="FD298" s="9"/>
      <c r="FE298" s="9"/>
      <c r="FF298" s="9"/>
      <c r="FG298" s="9"/>
      <c r="FH298" s="9"/>
      <c r="FI298" s="9"/>
      <c r="FJ298" s="9"/>
      <c r="FK298" s="9"/>
      <c r="FL298" s="9"/>
      <c r="FM298" s="9"/>
      <c r="FN298" s="9"/>
      <c r="FO298" s="9"/>
      <c r="FP298" s="9"/>
      <c r="FQ298" s="9"/>
      <c r="FR298" s="9"/>
      <c r="FS298" s="9"/>
      <c r="FT298" s="9"/>
      <c r="FU298" s="9"/>
      <c r="FV298" s="9"/>
      <c r="FW298" s="9"/>
      <c r="FX298" s="9"/>
      <c r="FY298" s="9"/>
      <c r="FZ298" s="9"/>
      <c r="GA298" s="9"/>
      <c r="GB298" s="9"/>
      <c r="GC298" s="9"/>
      <c r="GD298" s="9"/>
      <c r="GE298" s="9"/>
      <c r="GF298" s="9"/>
      <c r="GG298" s="9"/>
      <c r="GH298" s="9"/>
      <c r="GI298" s="9"/>
      <c r="GJ298" s="9"/>
      <c r="GK298" s="9"/>
      <c r="GL298" s="9"/>
      <c r="GM298" s="9"/>
      <c r="GN298" s="9"/>
      <c r="GO298" s="9"/>
      <c r="GP298" s="9"/>
      <c r="GQ298" s="9"/>
      <c r="GR298" s="9"/>
      <c r="GS298" s="9"/>
      <c r="GT298" s="9"/>
      <c r="GU298" s="9"/>
      <c r="GV298" s="9"/>
      <c r="GW298" s="9"/>
      <c r="GX298" s="9"/>
      <c r="GY298" s="9"/>
      <c r="GZ298" s="9"/>
      <c r="HA298" s="9"/>
      <c r="HB298" s="9"/>
      <c r="HC298" s="9"/>
      <c r="HD298" s="9"/>
      <c r="HE298" s="9"/>
      <c r="HF298" s="9"/>
      <c r="HG298" s="9"/>
      <c r="HH298" s="9"/>
      <c r="HI298" s="9"/>
      <c r="HJ298" s="9"/>
      <c r="HK298" s="9"/>
      <c r="HL298" s="9"/>
      <c r="HM298" s="9"/>
      <c r="HN298" s="9"/>
      <c r="HO298" s="9"/>
      <c r="HP298" s="9"/>
      <c r="HQ298" s="9"/>
      <c r="HR298" s="9"/>
      <c r="HS298" s="9"/>
      <c r="HT298" s="9"/>
      <c r="HU298" s="9"/>
      <c r="HV298" s="9"/>
      <c r="HW298" s="9"/>
      <c r="HX298" s="9"/>
      <c r="HY298" s="9"/>
      <c r="HZ298" s="9"/>
      <c r="IA298" s="9"/>
      <c r="IB298" s="9"/>
      <c r="IC298" s="9"/>
      <c r="ID298" s="9"/>
      <c r="IE298" s="9"/>
      <c r="IF298" s="9"/>
      <c r="IG298" s="9"/>
      <c r="IH298" s="9"/>
      <c r="II298" s="9"/>
      <c r="IJ298" s="9"/>
      <c r="IK298" s="9"/>
      <c r="IL298" s="9"/>
      <c r="IM298" s="9"/>
      <c r="IN298" s="9"/>
      <c r="IO298" s="9"/>
      <c r="IP298" s="9"/>
      <c r="IQ298" s="9"/>
      <c r="IR298" s="9"/>
      <c r="IS298" s="9"/>
      <c r="IT298" s="9"/>
      <c r="IU298" s="9"/>
      <c r="IV298" s="9"/>
      <c r="IW298" s="9"/>
      <c r="IX298" s="9"/>
      <c r="IY298" s="9"/>
      <c r="IZ298" s="9"/>
      <c r="JA298" s="9"/>
      <c r="JB298" s="9"/>
      <c r="JC298" s="9"/>
      <c r="JD298" s="9"/>
      <c r="JE298" s="9"/>
      <c r="JF298" s="9"/>
      <c r="JG298" s="9"/>
      <c r="JH298" s="9"/>
      <c r="JI298" s="9"/>
      <c r="JJ298" s="9"/>
      <c r="JK298" s="9"/>
      <c r="JL298" s="9"/>
      <c r="JM298" s="9"/>
      <c r="JN298" s="9"/>
      <c r="JO298" s="9"/>
      <c r="JP298" s="9"/>
      <c r="JQ298" s="9"/>
      <c r="JR298" s="9"/>
      <c r="JS298" s="9"/>
      <c r="JT298" s="9"/>
      <c r="JU298" s="9"/>
      <c r="JV298" s="9"/>
      <c r="JW298" s="9"/>
      <c r="JX298" s="9"/>
      <c r="JY298" s="9"/>
      <c r="JZ298" s="9"/>
      <c r="KA298" s="9"/>
      <c r="KB298" s="9"/>
      <c r="KC298" s="9"/>
      <c r="KD298" s="9"/>
      <c r="KE298" s="9"/>
      <c r="KF298" s="9"/>
      <c r="KG298" s="9"/>
      <c r="KH298" s="9"/>
      <c r="KI298" s="9"/>
      <c r="KJ298" s="9"/>
      <c r="KK298" s="9"/>
      <c r="KL298" s="9"/>
      <c r="KM298" s="9"/>
      <c r="KN298" s="9"/>
      <c r="KO298" s="9"/>
      <c r="KP298" s="9"/>
      <c r="KQ298" s="9"/>
      <c r="KR298" s="9"/>
      <c r="KS298" s="9"/>
      <c r="KT298" s="9"/>
      <c r="KU298" s="9"/>
      <c r="KV298" s="9"/>
      <c r="KW298" s="9"/>
      <c r="KX298" s="9"/>
      <c r="KY298" s="9"/>
      <c r="KZ298" s="9"/>
      <c r="LA298" s="9"/>
      <c r="LB298" s="9"/>
      <c r="LC298" s="9"/>
      <c r="LD298" s="9"/>
      <c r="LE298" s="9"/>
      <c r="LF298" s="9"/>
      <c r="LG298" s="9"/>
      <c r="LH298" s="9"/>
      <c r="LI298" s="9"/>
      <c r="LJ298" s="9"/>
      <c r="LK298" s="9"/>
      <c r="LL298" s="9"/>
      <c r="LM298" s="9"/>
      <c r="LN298" s="9"/>
      <c r="LO298" s="9"/>
      <c r="LP298" s="9"/>
      <c r="LQ298" s="9"/>
      <c r="LR298" s="9"/>
      <c r="LS298" s="9"/>
      <c r="LT298" s="9"/>
      <c r="LU298" s="9"/>
      <c r="LV298" s="9"/>
      <c r="LW298" s="9"/>
      <c r="LX298" s="9"/>
      <c r="LY298" s="9"/>
      <c r="LZ298" s="9"/>
      <c r="MA298" s="9"/>
      <c r="MB298" s="9"/>
      <c r="MC298" s="9"/>
      <c r="MD298" s="9"/>
      <c r="ME298" s="9"/>
      <c r="MF298" s="9"/>
      <c r="MG298" s="9"/>
      <c r="MH298" s="9"/>
      <c r="MI298" s="9"/>
      <c r="MJ298" s="9"/>
      <c r="MK298" s="9"/>
      <c r="ML298" s="9"/>
      <c r="MM298" s="9"/>
      <c r="MN298" s="9"/>
      <c r="MO298" s="9"/>
      <c r="MP298" s="9"/>
      <c r="MQ298" s="9"/>
      <c r="MR298" s="9"/>
      <c r="MS298" s="9"/>
      <c r="MT298" s="9"/>
      <c r="MU298" s="9"/>
      <c r="MV298" s="9"/>
      <c r="MW298" s="9"/>
      <c r="MX298" s="9"/>
      <c r="MY298" s="9"/>
      <c r="MZ298" s="9"/>
      <c r="NA298" s="9"/>
      <c r="NB298" s="9"/>
      <c r="NC298" s="9"/>
      <c r="ND298" s="9"/>
      <c r="NE298" s="9"/>
      <c r="NF298" s="9"/>
      <c r="NG298" s="9"/>
      <c r="NH298" s="9"/>
      <c r="NI298" s="9"/>
      <c r="NJ298" s="9"/>
      <c r="NK298" s="9"/>
      <c r="NL298" s="9"/>
      <c r="NM298" s="9"/>
      <c r="NN298" s="9"/>
      <c r="NO298" s="9"/>
      <c r="NP298" s="9"/>
      <c r="NQ298" s="9"/>
      <c r="NR298" s="9"/>
      <c r="NS298" s="9"/>
      <c r="NT298" s="9"/>
      <c r="NU298" s="9"/>
      <c r="NV298" s="9"/>
      <c r="NW298" s="9"/>
      <c r="NX298" s="9"/>
      <c r="NY298" s="9"/>
      <c r="NZ298" s="9"/>
      <c r="OA298" s="9"/>
      <c r="OB298" s="9"/>
      <c r="OC298" s="9"/>
      <c r="OD298" s="9"/>
      <c r="OE298" s="9"/>
      <c r="OF298" s="9"/>
      <c r="OG298" s="9"/>
      <c r="OH298" s="9"/>
      <c r="OI298" s="9"/>
      <c r="OJ298" s="9"/>
      <c r="OK298" s="9"/>
      <c r="OL298" s="9"/>
      <c r="OM298" s="9"/>
      <c r="ON298" s="9"/>
      <c r="OO298" s="9"/>
      <c r="OP298" s="9"/>
      <c r="OQ298" s="9"/>
      <c r="OR298" s="9"/>
      <c r="OS298" s="9"/>
      <c r="OT298" s="9"/>
      <c r="OU298" s="9"/>
      <c r="OV298" s="9"/>
      <c r="OW298" s="9"/>
      <c r="OX298" s="9"/>
      <c r="OY298" s="9"/>
      <c r="OZ298" s="9"/>
      <c r="PA298" s="9"/>
      <c r="PB298" s="9"/>
      <c r="PC298" s="9"/>
      <c r="PD298" s="9"/>
      <c r="PE298" s="9"/>
      <c r="PF298" s="9"/>
      <c r="PG298" s="9"/>
      <c r="PH298" s="9"/>
      <c r="PI298" s="9"/>
      <c r="PJ298" s="9"/>
      <c r="PK298" s="9"/>
      <c r="PL298" s="9"/>
      <c r="PM298" s="9"/>
      <c r="PN298" s="9"/>
      <c r="PO298" s="9"/>
      <c r="PP298" s="9"/>
      <c r="PQ298" s="9"/>
      <c r="PR298" s="9"/>
      <c r="PS298" s="9"/>
      <c r="PT298" s="9"/>
      <c r="PU298" s="9"/>
      <c r="PV298" s="9"/>
      <c r="PW298" s="9"/>
      <c r="PX298" s="9"/>
      <c r="PY298" s="9"/>
      <c r="PZ298" s="9"/>
      <c r="QA298" s="9"/>
      <c r="QB298" s="9"/>
      <c r="QC298" s="9"/>
      <c r="QD298" s="9"/>
      <c r="QE298" s="9"/>
      <c r="QF298" s="9"/>
      <c r="QG298" s="9"/>
      <c r="QH298" s="9"/>
      <c r="QI298" s="9"/>
      <c r="QJ298" s="9"/>
      <c r="QK298" s="9"/>
      <c r="QL298" s="9"/>
      <c r="QM298" s="9"/>
      <c r="QN298" s="9"/>
      <c r="QO298" s="9"/>
      <c r="QP298" s="9"/>
      <c r="QQ298" s="9"/>
      <c r="QR298" s="9"/>
      <c r="QS298" s="9"/>
      <c r="QT298" s="9"/>
      <c r="QU298" s="9"/>
      <c r="QV298" s="9"/>
      <c r="QW298" s="9"/>
      <c r="QX298" s="9"/>
      <c r="QY298" s="9"/>
      <c r="QZ298" s="9"/>
      <c r="RA298" s="9"/>
      <c r="RB298" s="9"/>
      <c r="RC298" s="9"/>
      <c r="RD298" s="9"/>
      <c r="RE298" s="9"/>
      <c r="RF298" s="9"/>
      <c r="RG298" s="9"/>
      <c r="RH298" s="9"/>
      <c r="RI298" s="9"/>
      <c r="RJ298" s="9"/>
      <c r="RK298" s="9"/>
      <c r="RL298" s="9"/>
      <c r="RM298" s="9"/>
      <c r="RN298" s="9"/>
      <c r="RO298" s="9"/>
      <c r="RP298" s="9"/>
      <c r="RQ298" s="9"/>
      <c r="RR298" s="9"/>
      <c r="RS298" s="9"/>
      <c r="RT298" s="9"/>
      <c r="RU298" s="9"/>
      <c r="RV298" s="9"/>
      <c r="RW298" s="9"/>
      <c r="RX298" s="9"/>
      <c r="RY298" s="9"/>
      <c r="RZ298" s="9"/>
      <c r="SA298" s="9"/>
      <c r="SB298" s="9"/>
      <c r="SC298" s="9"/>
      <c r="SD298" s="9"/>
      <c r="SE298" s="9"/>
      <c r="SF298" s="9"/>
      <c r="SG298" s="9"/>
      <c r="SH298" s="9"/>
      <c r="SI298" s="9"/>
      <c r="SJ298" s="9"/>
      <c r="SK298" s="9"/>
      <c r="SL298" s="9"/>
      <c r="SM298" s="9"/>
      <c r="SN298" s="9"/>
      <c r="SO298" s="9"/>
      <c r="SP298" s="9"/>
      <c r="SQ298" s="9"/>
      <c r="SR298" s="9"/>
      <c r="SS298" s="9"/>
      <c r="ST298" s="9"/>
      <c r="SU298" s="9"/>
      <c r="SV298" s="9"/>
      <c r="SW298" s="9"/>
      <c r="SX298" s="9"/>
      <c r="SY298" s="9"/>
      <c r="SZ298" s="9"/>
      <c r="TA298" s="9"/>
      <c r="TB298" s="9"/>
      <c r="TC298" s="9"/>
      <c r="TD298" s="9"/>
      <c r="TE298" s="9"/>
      <c r="TF298" s="9"/>
      <c r="TG298" s="9"/>
      <c r="TH298" s="9"/>
      <c r="TI298" s="9"/>
      <c r="TJ298" s="9"/>
      <c r="TK298" s="9"/>
      <c r="TL298" s="9"/>
      <c r="TM298" s="9"/>
      <c r="TN298" s="9"/>
      <c r="TO298" s="9"/>
      <c r="ANB298" s="9"/>
      <c r="ANC298" s="9"/>
      <c r="AND298" s="9"/>
      <c r="ANE298" s="9"/>
      <c r="ANF298" s="9"/>
      <c r="ANG298" s="9"/>
      <c r="ANH298" s="9"/>
      <c r="ANI298" s="9"/>
      <c r="ANJ298" s="9"/>
      <c r="ANK298" s="9"/>
      <c r="ANL298" s="9"/>
      <c r="ANM298" s="9"/>
      <c r="ANN298" s="9"/>
      <c r="ANO298" s="9"/>
      <c r="ANP298" s="9"/>
      <c r="ANQ298" s="9"/>
      <c r="ANR298" s="9"/>
      <c r="ANS298" s="9"/>
      <c r="ANT298" s="9"/>
      <c r="ANU298" s="9"/>
      <c r="ANV298" s="9"/>
      <c r="ANW298" s="9"/>
      <c r="ANX298" s="9"/>
      <c r="ANY298" s="9"/>
      <c r="ANZ298" s="9"/>
      <c r="AOA298" s="9"/>
      <c r="AOB298" s="9"/>
      <c r="AOC298" s="9"/>
      <c r="AOD298" s="9"/>
      <c r="AOE298" s="9"/>
      <c r="AOF298" s="9"/>
      <c r="AOG298" s="9"/>
      <c r="AOH298" s="9"/>
      <c r="AOI298" s="9"/>
      <c r="AOJ298" s="9"/>
      <c r="AOK298" s="9"/>
      <c r="AOL298" s="9"/>
      <c r="AOM298" s="9"/>
      <c r="AON298" s="9"/>
      <c r="AOO298" s="9"/>
      <c r="AOP298" s="9"/>
      <c r="AOQ298" s="9"/>
      <c r="AOR298" s="9"/>
      <c r="AOS298" s="9"/>
      <c r="AOT298" s="9"/>
      <c r="AOU298" s="9"/>
      <c r="AOV298" s="9"/>
      <c r="AOW298" s="9"/>
      <c r="AOX298" s="9"/>
      <c r="AOY298" s="9"/>
      <c r="AOZ298" s="9"/>
      <c r="APA298" s="9"/>
      <c r="APB298" s="9"/>
      <c r="APC298" s="9"/>
      <c r="APD298" s="9"/>
      <c r="APE298" s="9"/>
      <c r="APF298" s="9"/>
      <c r="APG298" s="9"/>
      <c r="APH298" s="9"/>
      <c r="API298" s="9"/>
      <c r="APJ298" s="9"/>
      <c r="APK298" s="9"/>
      <c r="APL298" s="9"/>
      <c r="APM298" s="9"/>
      <c r="APN298" s="9"/>
      <c r="APO298" s="9"/>
      <c r="APP298" s="9"/>
      <c r="APQ298" s="9"/>
      <c r="APR298" s="9"/>
      <c r="APS298" s="9"/>
      <c r="APT298" s="9"/>
      <c r="APU298" s="9"/>
      <c r="APV298" s="9"/>
      <c r="APW298" s="9"/>
      <c r="APX298" s="9"/>
      <c r="APY298" s="9"/>
      <c r="APZ298" s="9"/>
      <c r="AQA298" s="9"/>
      <c r="AQB298" s="9"/>
      <c r="AQC298" s="9"/>
      <c r="AQD298" s="9"/>
      <c r="AQE298" s="9"/>
      <c r="AQF298" s="9"/>
      <c r="AQG298" s="9"/>
      <c r="AQH298" s="9"/>
      <c r="AQI298" s="9"/>
      <c r="AQJ298" s="9"/>
      <c r="AQK298" s="9"/>
      <c r="AQL298" s="9"/>
      <c r="AQM298" s="9"/>
      <c r="AQN298" s="9"/>
      <c r="AQO298" s="9"/>
      <c r="AQP298" s="9"/>
      <c r="AQQ298" s="9"/>
      <c r="AQR298" s="9"/>
      <c r="AQS298" s="9"/>
      <c r="AQT298" s="9"/>
      <c r="AQU298" s="9"/>
      <c r="AQV298" s="9"/>
      <c r="AQW298" s="9"/>
      <c r="AQX298" s="9"/>
      <c r="AQY298" s="9"/>
      <c r="AQZ298" s="9"/>
      <c r="ARA298" s="9"/>
      <c r="ARB298" s="9"/>
      <c r="ARC298" s="9"/>
      <c r="ARD298" s="9"/>
      <c r="ARE298" s="9"/>
      <c r="ARF298" s="9"/>
      <c r="ARG298" s="9"/>
      <c r="ARH298" s="9"/>
      <c r="ARI298" s="9"/>
      <c r="ARJ298" s="9"/>
      <c r="ARK298" s="9"/>
      <c r="ARL298" s="9"/>
      <c r="ARM298" s="9"/>
      <c r="ARN298" s="9"/>
      <c r="ARO298" s="9"/>
      <c r="ARP298" s="9"/>
      <c r="ARQ298" s="9"/>
      <c r="ARR298" s="9"/>
      <c r="ARS298" s="9"/>
      <c r="ART298" s="9"/>
      <c r="ARU298" s="9"/>
      <c r="ARV298" s="9"/>
      <c r="ARW298" s="9"/>
      <c r="ARX298" s="9"/>
      <c r="ARY298" s="9"/>
      <c r="ARZ298" s="9"/>
      <c r="ASA298" s="9"/>
      <c r="ASB298" s="9"/>
      <c r="ASC298" s="9"/>
      <c r="ASD298" s="9"/>
      <c r="ASE298" s="9"/>
      <c r="ASF298" s="9"/>
      <c r="ASG298" s="9"/>
      <c r="ASH298" s="9"/>
      <c r="ASI298" s="9"/>
      <c r="ASJ298" s="9"/>
      <c r="ASK298" s="9"/>
      <c r="ASL298" s="9"/>
      <c r="ASM298" s="9"/>
      <c r="ASN298" s="9"/>
      <c r="ASO298" s="9"/>
      <c r="ASP298" s="9"/>
      <c r="ASQ298" s="9"/>
      <c r="ASR298" s="9"/>
      <c r="ASS298" s="9"/>
      <c r="AST298" s="9"/>
      <c r="ASU298" s="9"/>
      <c r="ASV298" s="9"/>
      <c r="ASW298" s="9"/>
      <c r="ASX298" s="9"/>
      <c r="ASY298" s="9"/>
      <c r="ASZ298" s="9"/>
      <c r="ATA298" s="9"/>
      <c r="ATB298" s="9"/>
      <c r="ATC298" s="9"/>
      <c r="ATD298" s="9"/>
      <c r="ATE298" s="9"/>
      <c r="ATF298" s="9"/>
      <c r="ATG298" s="9"/>
      <c r="ATH298" s="9"/>
      <c r="ATI298" s="9"/>
      <c r="ATJ298" s="9"/>
      <c r="ATK298" s="9"/>
      <c r="ATL298" s="9"/>
      <c r="ATM298" s="9"/>
      <c r="ATN298" s="9"/>
      <c r="ATO298" s="9"/>
      <c r="ATP298" s="9"/>
      <c r="ATQ298" s="9"/>
      <c r="ATR298" s="9"/>
      <c r="ATS298" s="9"/>
      <c r="ATT298" s="9"/>
      <c r="ATU298" s="9"/>
      <c r="ATV298" s="9"/>
      <c r="ATW298" s="9"/>
      <c r="ATX298" s="9"/>
      <c r="ATY298" s="9" t="s">
        <v>5691</v>
      </c>
      <c r="ATZ298" s="9" t="s">
        <v>5691</v>
      </c>
      <c r="AUA298" s="9" t="s">
        <v>14323</v>
      </c>
      <c r="AUB298" s="9"/>
      <c r="AUC298" s="9"/>
      <c r="AUD298" s="9"/>
      <c r="AUE298" s="9"/>
      <c r="AUF298" s="9"/>
      <c r="AUG298" s="9"/>
      <c r="AUH298" s="9"/>
      <c r="AUI298" s="9"/>
      <c r="AUJ298" s="9"/>
      <c r="AUK298" s="9"/>
      <c r="AUL298" s="9"/>
      <c r="AUM298" s="9"/>
      <c r="AUN298" s="9"/>
      <c r="AUO298" s="9"/>
      <c r="AUP298" s="9"/>
      <c r="AUQ298" s="9"/>
      <c r="AUR298" s="9"/>
      <c r="AUS298" s="9"/>
      <c r="AUT298" s="9"/>
      <c r="AUU298" s="9"/>
      <c r="AUV298" s="9"/>
      <c r="AUW298" s="9"/>
      <c r="AUX298" s="9"/>
      <c r="AUY298" s="9"/>
      <c r="AUZ298" s="9"/>
      <c r="AVA298" s="9"/>
      <c r="AVB298" s="9"/>
      <c r="AVC298" s="9"/>
      <c r="AVD298" s="9"/>
      <c r="AVE298" s="9"/>
      <c r="AVF298" s="9"/>
      <c r="AVG298" s="9"/>
      <c r="AVH298" s="9"/>
      <c r="AVI298" s="9"/>
      <c r="AVJ298" s="9"/>
      <c r="AVK298" s="9" t="s">
        <v>14324</v>
      </c>
      <c r="AVL298" s="9"/>
      <c r="AVM298" s="9"/>
      <c r="AVN298" s="9"/>
      <c r="AVO298" s="9"/>
      <c r="AVP298" s="9"/>
      <c r="AVQ298" s="9"/>
      <c r="AVR298" s="9"/>
      <c r="AVS298" s="9"/>
      <c r="AVT298" s="9"/>
      <c r="AVU298" s="9"/>
      <c r="AVV298" s="9"/>
      <c r="AVW298" s="9"/>
      <c r="AVX298" s="9"/>
      <c r="AVY298" s="9"/>
      <c r="AVZ298" s="9"/>
      <c r="AWA298" s="9"/>
      <c r="AWB298" s="9"/>
      <c r="AWC298" s="9"/>
      <c r="AWD298" s="9"/>
      <c r="AWE298" s="9"/>
      <c r="AWF298" s="9"/>
      <c r="AWG298" s="9"/>
      <c r="AWH298" s="9"/>
      <c r="AWI298" s="9"/>
      <c r="AWJ298" s="9"/>
      <c r="AWK298" s="9"/>
      <c r="AWL298" s="9"/>
      <c r="AWM298" s="9"/>
      <c r="AWN298" s="9"/>
      <c r="AWO298" s="9"/>
      <c r="AWP298" s="9"/>
      <c r="AWQ298" s="9"/>
      <c r="AWR298" s="9"/>
      <c r="AWS298" s="9"/>
      <c r="AWT298" s="9"/>
      <c r="AWU298" s="9"/>
      <c r="AWV298" s="9"/>
      <c r="AWW298" s="9"/>
      <c r="AWX298" s="9"/>
      <c r="AWY298" s="9"/>
      <c r="AWZ298" s="9"/>
      <c r="AXA298" s="9"/>
      <c r="AXB298" s="9" t="s">
        <v>5707</v>
      </c>
      <c r="AXC298" s="9"/>
      <c r="AXD298" s="9"/>
      <c r="AXE298" s="9"/>
      <c r="AXF298" s="9"/>
      <c r="AXG298" s="9"/>
      <c r="AXH298" s="9"/>
      <c r="AXI298" s="9"/>
      <c r="AXJ298" s="9"/>
      <c r="AXK298" s="9">
        <v>540.0</v>
      </c>
      <c r="AXL298" s="9" t="s">
        <v>3752</v>
      </c>
      <c r="AXM298" s="9">
        <v>818.0</v>
      </c>
      <c r="AXN298" s="9"/>
      <c r="AXO298" s="9"/>
      <c r="AXP298" s="9"/>
      <c r="AXQ298" s="9"/>
      <c r="AXR298" s="9"/>
      <c r="AXS298" s="9"/>
      <c r="AXT298" s="9"/>
      <c r="AXU298" s="9"/>
      <c r="AXV298" s="9"/>
      <c r="AXW298" s="9"/>
      <c r="AXX298" s="9"/>
      <c r="AXY298" s="9"/>
      <c r="AXZ298" s="9"/>
      <c r="AYA298" s="9"/>
      <c r="AYB298" s="9"/>
      <c r="AYC298" s="9"/>
      <c r="AYD298" s="9" t="s">
        <v>3752</v>
      </c>
      <c r="AYE298" s="9"/>
      <c r="AYF298" s="9"/>
      <c r="AYG298" s="9"/>
      <c r="AYH298" s="9" t="s">
        <v>14325</v>
      </c>
      <c r="AYI298" s="9"/>
      <c r="AYJ298" s="9"/>
      <c r="AYK298" s="9"/>
      <c r="AYL298" s="9"/>
      <c r="AYM298" s="9"/>
      <c r="AYN298" s="9"/>
      <c r="AYO298" s="9"/>
      <c r="AYP298" s="9"/>
      <c r="AYQ298" s="9"/>
      <c r="AYR298" s="9"/>
      <c r="AYS298" s="9"/>
      <c r="AYT298" s="9"/>
      <c r="AYU298" s="9"/>
      <c r="AYV298" s="9"/>
      <c r="AYW298" s="9"/>
      <c r="AYX298" s="9"/>
      <c r="AYY298" s="9"/>
      <c r="AYZ298" s="9"/>
      <c r="AZA298" s="9"/>
      <c r="AZB298" s="9"/>
      <c r="AZC298" s="9"/>
      <c r="AZD298" s="9"/>
      <c r="AZE298" s="9"/>
      <c r="AZF298" s="9"/>
      <c r="AZG298" s="9"/>
      <c r="AZH298" s="9"/>
      <c r="AZI298" s="9"/>
      <c r="AZJ298" s="9"/>
      <c r="AZK298" s="9"/>
      <c r="AZL298" s="9"/>
      <c r="AZM298" s="9"/>
      <c r="AZN298" s="9"/>
      <c r="AZO298" s="9"/>
      <c r="AZP298" s="9"/>
      <c r="AZQ298" s="9"/>
      <c r="AZR298" s="9"/>
      <c r="AZS298" s="9"/>
      <c r="AZT298" s="9"/>
      <c r="AZU298" s="9"/>
      <c r="AZV298" s="9"/>
      <c r="AZW298" s="9"/>
      <c r="AZX298" s="9"/>
      <c r="AZY298" s="9"/>
      <c r="AZZ298" s="9"/>
      <c r="BAA298" s="9"/>
      <c r="BAB298" s="9"/>
      <c r="BAC298" s="9"/>
      <c r="BAD298" s="9"/>
      <c r="BAE298" s="9"/>
      <c r="BAF298" s="9"/>
      <c r="BAG298" s="9"/>
      <c r="BAH298" s="9"/>
      <c r="BAI298" s="9"/>
      <c r="BAJ298" s="9"/>
      <c r="BAK298" s="9"/>
      <c r="BAL298" s="9"/>
      <c r="BAM298" s="9"/>
      <c r="BAN298" s="9"/>
      <c r="BAO298" s="9"/>
      <c r="BAP298" s="9"/>
      <c r="BAQ298" s="9"/>
      <c r="BAR298" s="9"/>
      <c r="BAS298" s="9"/>
      <c r="BAT298" s="9"/>
      <c r="BAU298" s="9"/>
      <c r="BAV298" s="9"/>
      <c r="BAW298" s="9"/>
      <c r="BAX298" s="9"/>
      <c r="BAY298" s="9"/>
      <c r="BAZ298" s="9"/>
      <c r="BBA298" s="9"/>
      <c r="BBB298" s="9"/>
      <c r="BBC298" s="9"/>
      <c r="BBD298" s="9"/>
      <c r="BBE298" s="9"/>
      <c r="BBF298" s="9"/>
      <c r="BBG298" s="9"/>
      <c r="BBH298" s="9"/>
      <c r="BBI298" s="9"/>
      <c r="BBJ298" s="9"/>
      <c r="BBK298" s="9"/>
      <c r="BBL298" s="9"/>
      <c r="BBM298" s="9"/>
      <c r="BBN298" s="9"/>
      <c r="BBO298" s="9"/>
      <c r="BBP298" s="9"/>
      <c r="BBQ298" s="9"/>
      <c r="BBR298" s="9"/>
      <c r="BBS298" s="9"/>
      <c r="BBT298" s="9"/>
      <c r="BBU298" s="9"/>
      <c r="BBV298" s="9"/>
      <c r="BBW298" s="9"/>
      <c r="BBX298" s="9"/>
      <c r="BBY298" s="9"/>
      <c r="BBZ298" s="9"/>
      <c r="BCA298" s="9"/>
      <c r="BCB298" s="9"/>
      <c r="BCC298" s="9"/>
      <c r="BCD298" s="9"/>
      <c r="BCE298" s="9"/>
      <c r="BCF298" s="9"/>
      <c r="BCG298" s="9"/>
      <c r="BCH298" s="9"/>
      <c r="BCI298" s="9"/>
      <c r="BCJ298" s="9"/>
      <c r="BCK298" s="9"/>
      <c r="BCL298" s="9"/>
      <c r="BCM298" s="9"/>
      <c r="BCN298" s="9"/>
      <c r="BCO298" s="9"/>
      <c r="BCP298" s="9"/>
      <c r="BCQ298" s="9"/>
      <c r="BCR298" s="9"/>
      <c r="BCS298" s="9"/>
      <c r="BCT298" s="9"/>
      <c r="BCU298" s="9"/>
      <c r="BCV298" s="9"/>
      <c r="BCW298" s="9"/>
      <c r="BCX298" s="9"/>
      <c r="BCY298" s="9"/>
      <c r="BCZ298" s="9"/>
      <c r="BDA298" s="9"/>
      <c r="BDB298" s="9"/>
      <c r="BDC298" s="9"/>
      <c r="BDD298" s="9"/>
      <c r="BDE298" s="9"/>
      <c r="BDF298" s="9"/>
      <c r="BDG298" s="9"/>
      <c r="BDH298" s="9"/>
      <c r="BDI298" s="9"/>
      <c r="BDJ298" s="9"/>
      <c r="BDK298" s="9"/>
      <c r="BDL298" s="9"/>
      <c r="BDM298" s="9"/>
      <c r="BDN298" s="9"/>
      <c r="BDO298" s="9"/>
      <c r="BDP298" s="9"/>
      <c r="BDQ298" s="9"/>
      <c r="BDR298" s="9"/>
      <c r="BDS298" s="9"/>
      <c r="BDT298" s="9"/>
      <c r="BDU298" s="9"/>
      <c r="BDV298" s="9"/>
      <c r="BDW298" s="9"/>
      <c r="BDX298" s="9"/>
      <c r="BDY298" s="9"/>
      <c r="BDZ298" s="9"/>
      <c r="BEA298" s="9"/>
      <c r="BEB298" s="9"/>
      <c r="BEC298" s="9"/>
      <c r="BED298" s="9"/>
      <c r="BEE298" s="9"/>
      <c r="BEF298" s="9"/>
      <c r="BEG298" s="9"/>
      <c r="BEH298" s="9"/>
      <c r="BEI298" s="9"/>
      <c r="BEJ298" s="9"/>
      <c r="BEK298" s="9"/>
      <c r="BEL298" s="9"/>
      <c r="BEM298" s="9"/>
      <c r="BEN298" s="9"/>
      <c r="BEO298" s="9"/>
      <c r="BEP298" s="9"/>
      <c r="BEQ298" s="9"/>
      <c r="BER298" s="9"/>
      <c r="BES298" s="9"/>
      <c r="BET298" s="9"/>
      <c r="BEU298" s="9"/>
      <c r="BEV298" s="9"/>
      <c r="BEW298" s="9"/>
      <c r="BEX298" s="9"/>
      <c r="BEY298" s="9"/>
      <c r="BEZ298" s="9"/>
      <c r="BFA298" s="9"/>
      <c r="BFB298" s="9"/>
      <c r="BFC298" s="9"/>
      <c r="BFD298" s="9"/>
      <c r="BFE298" s="9"/>
      <c r="BFF298" s="9"/>
      <c r="BFG298" s="9"/>
      <c r="BFH298" s="9"/>
      <c r="BFI298" s="9"/>
      <c r="BFJ298" s="9"/>
      <c r="BFK298" s="9"/>
      <c r="BFL298" s="9"/>
      <c r="BFM298" s="9"/>
      <c r="BFN298" s="9"/>
      <c r="BFO298" s="9"/>
      <c r="BFP298" s="9"/>
      <c r="BFQ298" s="9"/>
      <c r="BFR298" s="9"/>
      <c r="BFS298" s="9"/>
      <c r="BFT298" s="9"/>
      <c r="BFU298" s="9"/>
      <c r="BFV298" s="9"/>
      <c r="BFW298" s="9"/>
      <c r="BFX298" s="9"/>
      <c r="BFY298" s="9"/>
      <c r="BFZ298" s="9"/>
      <c r="BGA298" s="9"/>
      <c r="BGB298" s="9"/>
      <c r="BGC298" s="9"/>
      <c r="BGD298" s="9"/>
      <c r="BGE298" s="9"/>
      <c r="BGF298" s="9"/>
      <c r="BGG298" s="9"/>
      <c r="BGH298" s="9"/>
      <c r="BGI298" s="9"/>
      <c r="BGJ298" s="9"/>
      <c r="BGK298" s="9"/>
      <c r="BGL298" s="9"/>
      <c r="BGM298" s="9"/>
      <c r="BGN298" s="9"/>
      <c r="BGO298" s="9"/>
      <c r="BGP298" s="9"/>
      <c r="BGQ298" s="9"/>
      <c r="BGR298" s="9"/>
      <c r="BGS298" s="9"/>
      <c r="BGT298" s="9"/>
      <c r="BGU298" s="9"/>
      <c r="BGV298" s="9"/>
      <c r="BGW298" s="9"/>
      <c r="BGX298" s="9"/>
      <c r="BGY298" s="9"/>
      <c r="BGZ298" s="9"/>
      <c r="BHA298" s="9"/>
      <c r="BHB298" s="9"/>
      <c r="BHC298" s="9"/>
      <c r="BHD298" s="9"/>
      <c r="BHE298" s="9"/>
      <c r="BHF298" s="9"/>
      <c r="BHG298" s="9"/>
      <c r="BHH298" s="9"/>
      <c r="BHI298" s="9"/>
      <c r="BHJ298" s="9"/>
      <c r="BHK298" s="9"/>
      <c r="BHL298" s="9"/>
      <c r="BHM298" s="9"/>
      <c r="BHN298" s="9"/>
      <c r="BHO298" s="9"/>
      <c r="BHP298" s="9"/>
      <c r="BHQ298" s="9"/>
      <c r="BHR298" s="9"/>
      <c r="BHS298" s="9"/>
      <c r="BHT298" s="9"/>
      <c r="BHU298" s="9"/>
      <c r="BHV298" s="9"/>
      <c r="BHW298" s="9"/>
      <c r="BHX298" s="9"/>
      <c r="BHY298" s="9"/>
      <c r="BHZ298" s="9"/>
      <c r="BIA298" s="9"/>
      <c r="BIB298" s="9"/>
      <c r="BIC298" s="9"/>
      <c r="BID298" s="9"/>
      <c r="BIE298" s="9"/>
      <c r="BIF298" s="9"/>
      <c r="BIG298" s="9"/>
      <c r="BIH298" s="9"/>
      <c r="BII298" s="9"/>
      <c r="BIJ298" s="9"/>
      <c r="BIK298" s="9"/>
      <c r="BIL298" s="9"/>
      <c r="BIM298" s="9"/>
      <c r="BIN298" s="9"/>
      <c r="BIO298" s="9"/>
      <c r="BIP298" s="9"/>
      <c r="BIQ298" s="9"/>
      <c r="BIR298" s="9"/>
      <c r="BIS298" s="9"/>
      <c r="BIT298" s="9"/>
      <c r="BIU298" s="9"/>
      <c r="BIV298" s="9"/>
      <c r="BIW298" s="9"/>
      <c r="BIX298" s="9"/>
      <c r="BIY298" s="9"/>
      <c r="BIZ298" s="9"/>
      <c r="BJA298" s="9"/>
      <c r="BJB298" s="9"/>
      <c r="BJC298" s="9"/>
      <c r="BJD298" s="9"/>
      <c r="BJE298" s="9"/>
      <c r="BJF298" s="9"/>
      <c r="BJG298" s="9"/>
      <c r="BJH298" s="9"/>
      <c r="BJI298" s="9"/>
      <c r="BJJ298" s="9"/>
      <c r="BJK298" s="9"/>
      <c r="BJL298" s="9"/>
      <c r="BJM298" s="9"/>
      <c r="BJN298" s="9"/>
      <c r="BJO298" s="9"/>
      <c r="BJP298" s="9"/>
      <c r="BJQ298" s="9"/>
      <c r="BJR298" s="9"/>
      <c r="BJS298" s="9"/>
      <c r="BJT298" s="9"/>
      <c r="BJU298" s="9"/>
      <c r="BJV298" s="9"/>
      <c r="BJW298" s="9"/>
      <c r="BJX298" s="9"/>
      <c r="BJY298" s="9"/>
      <c r="BJZ298" s="9"/>
      <c r="BKA298" s="9"/>
      <c r="BKB298" s="9"/>
      <c r="BKC298" s="9"/>
      <c r="BKD298" s="9"/>
      <c r="BKE298" s="9"/>
      <c r="BKF298" s="9"/>
      <c r="BKG298" s="9"/>
      <c r="BKH298" s="9"/>
      <c r="BKI298" s="9"/>
      <c r="BKJ298" s="9"/>
      <c r="BKK298" s="9"/>
      <c r="BKL298" s="9"/>
      <c r="BKM298" s="9"/>
      <c r="BKN298" s="9"/>
      <c r="BKO298" s="9"/>
      <c r="BKP298" s="9"/>
      <c r="BKQ298" s="9"/>
      <c r="BKR298" s="9"/>
      <c r="BKS298" s="9"/>
      <c r="BKT298" s="9"/>
      <c r="BKU298" s="9"/>
      <c r="BKV298" s="9"/>
      <c r="BKW298" s="9"/>
      <c r="BKX298" s="9"/>
      <c r="BKY298" s="9"/>
      <c r="BKZ298" s="9"/>
      <c r="BLA298" s="9"/>
      <c r="BLB298" s="9"/>
      <c r="BLC298" s="9"/>
      <c r="BLD298" s="9"/>
      <c r="BLE298" s="9"/>
      <c r="BLF298" s="9"/>
      <c r="BLG298" s="9"/>
      <c r="BLH298" s="9"/>
      <c r="BLI298" s="9"/>
      <c r="BLJ298" s="9"/>
      <c r="BLK298" s="9"/>
      <c r="BLL298" s="9"/>
      <c r="BLM298" s="9"/>
      <c r="BLN298" s="9"/>
      <c r="BLO298" s="9"/>
      <c r="BLP298" s="9"/>
      <c r="BLQ298" s="9"/>
      <c r="BLR298" s="9"/>
      <c r="BLS298" s="9"/>
      <c r="BLT298" s="9"/>
      <c r="BLU298" s="9"/>
      <c r="BLV298" s="9"/>
      <c r="BLW298" s="9"/>
      <c r="BLX298" s="9"/>
      <c r="BLY298" s="9"/>
      <c r="BLZ298" s="9"/>
      <c r="BMA298" s="9"/>
      <c r="BMB298" s="9"/>
      <c r="BMC298" s="9"/>
      <c r="BMD298" s="9"/>
      <c r="BME298" s="9"/>
      <c r="BMF298" s="9"/>
      <c r="BMG298" s="9"/>
      <c r="BMH298" s="9"/>
      <c r="BMI298" s="9"/>
      <c r="BMJ298" s="9"/>
      <c r="BMK298" s="9"/>
      <c r="BML298" s="9"/>
      <c r="BMM298" s="9"/>
      <c r="BMN298" s="9"/>
      <c r="BMO298" s="9"/>
      <c r="BMP298" s="9"/>
      <c r="BMQ298" s="9"/>
      <c r="BMR298" s="9"/>
      <c r="BMS298" s="9"/>
      <c r="BMT298" s="9"/>
      <c r="BMU298" s="9"/>
      <c r="BMV298" s="9"/>
      <c r="BMW298" s="9"/>
      <c r="BMX298" s="9"/>
      <c r="BMY298" s="9"/>
      <c r="BMZ298" s="9"/>
      <c r="BNA298" s="9"/>
      <c r="BNB298" s="9"/>
      <c r="BNC298" s="9"/>
      <c r="BND298" s="9"/>
      <c r="BNE298" s="9"/>
      <c r="BNF298" s="9"/>
      <c r="BNG298" s="9"/>
      <c r="BNH298" s="9"/>
      <c r="BNI298" s="9"/>
      <c r="BNJ298" s="9"/>
      <c r="BNK298" s="9"/>
      <c r="BNL298" s="9"/>
      <c r="BNM298" s="9"/>
      <c r="BNN298" s="9"/>
      <c r="BNO298" s="9"/>
      <c r="BNP298" s="9"/>
      <c r="BNQ298" s="9"/>
      <c r="BNR298" s="9"/>
      <c r="BNS298" s="9"/>
      <c r="BNT298" s="9"/>
      <c r="BNU298" s="9"/>
      <c r="BNV298" s="9"/>
      <c r="BNW298" s="9"/>
      <c r="BNX298" s="9"/>
      <c r="BNY298" s="9"/>
      <c r="BNZ298" s="9"/>
      <c r="BOA298" s="9"/>
      <c r="BOB298" s="9"/>
      <c r="BOC298" s="9"/>
      <c r="BOD298" s="9"/>
      <c r="BOE298" s="9"/>
      <c r="BOF298" s="9"/>
      <c r="BOG298" s="9"/>
      <c r="BOH298" s="9"/>
      <c r="BOI298" s="9"/>
      <c r="BOJ298" s="9"/>
      <c r="BOK298" s="9"/>
      <c r="BOL298" s="9"/>
      <c r="BOM298" s="9"/>
      <c r="BON298" s="9"/>
      <c r="BOO298" s="9"/>
      <c r="BOP298" s="9"/>
      <c r="BOQ298" s="9"/>
      <c r="BOR298" s="9"/>
      <c r="BOS298" s="9"/>
      <c r="BOT298" s="9"/>
      <c r="BOU298" s="9"/>
      <c r="BOV298" s="9"/>
      <c r="BOW298" s="9"/>
      <c r="BOX298" s="9"/>
      <c r="BOY298" s="9"/>
      <c r="BOZ298" s="9"/>
      <c r="BPA298" s="9"/>
      <c r="BPB298" s="9"/>
      <c r="BPC298" s="9"/>
      <c r="BPD298" s="9"/>
      <c r="BPE298" s="9"/>
      <c r="BPF298" s="9"/>
      <c r="BPG298" s="9"/>
      <c r="BPH298" s="9"/>
      <c r="BPI298" s="9"/>
      <c r="BPJ298" s="9"/>
      <c r="BPK298" s="9"/>
      <c r="BPL298" s="9"/>
      <c r="BPM298" s="9"/>
      <c r="BPN298" s="9"/>
      <c r="BPO298" s="9"/>
      <c r="BPP298" s="9"/>
      <c r="BPQ298" s="9"/>
      <c r="BPR298" s="9"/>
      <c r="BPS298" s="9"/>
      <c r="BPT298" s="9"/>
      <c r="BPU298" s="9"/>
      <c r="BPV298" s="9"/>
      <c r="BPW298" s="9"/>
      <c r="BPX298" s="9"/>
      <c r="BPY298" s="9"/>
      <c r="BPZ298" s="9"/>
      <c r="BQA298" s="9"/>
      <c r="BQB298" s="9"/>
      <c r="BQC298" s="9"/>
      <c r="BQD298" s="9"/>
      <c r="BQE298" s="9"/>
      <c r="BQF298" s="9"/>
      <c r="BQG298" s="9"/>
      <c r="BQH298" s="9"/>
      <c r="BQI298" s="9"/>
      <c r="BQJ298" s="9"/>
      <c r="BQK298" s="9"/>
      <c r="BQL298" s="9"/>
      <c r="BQM298" s="9"/>
      <c r="BQN298" s="9"/>
      <c r="BQO298" s="9"/>
      <c r="BQP298" s="9"/>
      <c r="BQQ298" s="9"/>
      <c r="BQR298" s="9"/>
      <c r="BQS298" s="9"/>
      <c r="BQT298" s="9"/>
      <c r="BQU298" s="9"/>
      <c r="BQV298" s="9"/>
      <c r="BQW298" s="9"/>
      <c r="BQX298" s="9"/>
      <c r="BQY298" s="9"/>
      <c r="BQZ298" s="9"/>
      <c r="BRA298" s="9"/>
      <c r="BRB298" s="9"/>
      <c r="BRC298" s="9"/>
      <c r="BRD298" s="9"/>
      <c r="BRE298" s="9"/>
      <c r="BRF298" s="9"/>
      <c r="BRG298" s="9"/>
      <c r="BRH298" s="9"/>
      <c r="BRI298" s="9"/>
      <c r="BRJ298" s="9"/>
      <c r="BRK298" s="9"/>
      <c r="BRL298" s="9"/>
      <c r="BRM298" s="9"/>
      <c r="BRN298" s="9"/>
      <c r="BRO298" s="9"/>
      <c r="BRP298" s="9"/>
      <c r="BRQ298" s="9"/>
      <c r="BRR298" s="9"/>
      <c r="BRS298" s="9"/>
      <c r="BRT298" s="9"/>
      <c r="BRU298" s="9"/>
      <c r="BRV298" s="9"/>
      <c r="BRW298" s="9"/>
      <c r="BRX298" s="9"/>
      <c r="BRY298" s="9"/>
      <c r="BRZ298" s="9"/>
      <c r="BSA298" s="9"/>
      <c r="BSB298" s="9"/>
      <c r="BSC298" s="9"/>
      <c r="BSD298" s="9"/>
      <c r="BSE298" s="9"/>
      <c r="BSF298" s="9"/>
      <c r="BSG298" s="9"/>
      <c r="BSH298" s="9"/>
      <c r="BSI298" s="9"/>
      <c r="BSJ298" s="9"/>
      <c r="BSK298" s="9"/>
      <c r="BSL298" s="9"/>
      <c r="BSM298" s="9"/>
      <c r="BSN298" s="9"/>
      <c r="BSO298" s="9"/>
      <c r="BSP298" s="9"/>
      <c r="BSQ298" s="9"/>
      <c r="BSR298" s="9"/>
      <c r="BSS298" s="9"/>
      <c r="BST298" s="9"/>
      <c r="BSU298" s="9"/>
      <c r="BSV298" s="9"/>
      <c r="BSW298" s="9"/>
      <c r="BSX298" s="9"/>
      <c r="BSY298" s="9"/>
      <c r="BSZ298" s="9"/>
      <c r="BTA298" s="9"/>
      <c r="BTB298" s="9"/>
      <c r="BTC298" s="9"/>
      <c r="BTD298" s="9"/>
      <c r="BTE298" s="9"/>
      <c r="BTF298" s="9"/>
      <c r="BTG298" s="9"/>
      <c r="BTH298" s="9"/>
      <c r="BTI298" s="9"/>
      <c r="BTJ298" s="9"/>
      <c r="BTK298" s="9"/>
      <c r="BTL298" s="9"/>
      <c r="BTM298" s="9"/>
      <c r="BTN298" s="9"/>
      <c r="BTO298" s="9"/>
      <c r="BTP298" s="9"/>
      <c r="BTQ298" s="9"/>
      <c r="BTR298" s="9"/>
      <c r="BTS298" s="9"/>
      <c r="BTT298" s="9"/>
      <c r="BTU298" s="9"/>
      <c r="BTV298" s="9"/>
      <c r="BTW298" s="9"/>
      <c r="BTX298" s="9"/>
      <c r="BTY298" s="9"/>
      <c r="BTZ298" s="9"/>
      <c r="BUA298" s="9"/>
      <c r="BUB298" s="9"/>
      <c r="BUC298" s="9"/>
      <c r="BUD298" s="9"/>
      <c r="BUE298" s="9"/>
      <c r="BUF298" s="9"/>
      <c r="BUG298" s="9"/>
      <c r="BUH298" s="9"/>
      <c r="BUI298" s="9"/>
      <c r="BUJ298" s="9"/>
      <c r="BUK298" s="9"/>
      <c r="BUL298" s="9"/>
      <c r="BUM298" s="9"/>
      <c r="BUN298" s="9"/>
      <c r="BUO298" s="9"/>
      <c r="BUP298" s="9"/>
      <c r="BUQ298" s="9"/>
      <c r="BUR298" s="9"/>
      <c r="BUS298" s="9"/>
      <c r="BUT298" s="9"/>
      <c r="BUU298" s="9"/>
      <c r="BUV298" s="9"/>
      <c r="BUW298" s="9"/>
      <c r="BUX298" s="9"/>
      <c r="BUY298" s="9"/>
      <c r="BUZ298" s="9"/>
      <c r="BVA298" s="9"/>
      <c r="BVB298" s="9"/>
      <c r="BVC298" s="9"/>
      <c r="BVD298" s="9"/>
      <c r="BVE298" s="9"/>
      <c r="BVF298" s="9"/>
      <c r="BVG298" s="9"/>
      <c r="BVH298" s="9"/>
      <c r="BVI298" s="9"/>
      <c r="BVJ298" s="9"/>
      <c r="BVK298" s="9"/>
      <c r="BVL298" s="9"/>
      <c r="BVM298" s="9"/>
      <c r="BVN298" s="9"/>
      <c r="BVO298" s="9"/>
      <c r="BVP298" s="9"/>
      <c r="BVQ298" s="9"/>
      <c r="BVR298" s="9"/>
      <c r="BVS298" s="9"/>
      <c r="BVT298" s="9"/>
      <c r="BVU298" s="9"/>
      <c r="BVV298" s="9"/>
      <c r="BVW298" s="9"/>
      <c r="BVX298" s="9"/>
      <c r="BVY298" s="9"/>
      <c r="BVZ298" s="9"/>
      <c r="BWA298" s="9"/>
      <c r="BWB298" s="9"/>
      <c r="BWC298" s="9"/>
      <c r="BWD298" s="9"/>
      <c r="BWE298" s="9"/>
      <c r="BWF298" s="9"/>
      <c r="BWG298" s="9"/>
      <c r="BWH298" s="9"/>
      <c r="BWI298" s="9"/>
      <c r="BWJ298" s="9"/>
      <c r="BWK298" s="9"/>
      <c r="BWL298" s="9"/>
      <c r="BWM298" s="9"/>
      <c r="BWN298" s="9"/>
      <c r="BWO298" s="9"/>
      <c r="BWP298" s="9"/>
      <c r="BWQ298" s="9"/>
      <c r="BWR298" s="9"/>
      <c r="BWS298" s="9"/>
      <c r="BWT298" s="9"/>
      <c r="BWU298" s="9"/>
      <c r="BWV298" s="9"/>
      <c r="BWW298" s="9"/>
      <c r="BWX298" s="9"/>
      <c r="BWY298" s="9"/>
      <c r="BWZ298" s="9"/>
      <c r="BXA298" s="9"/>
      <c r="BXB298" s="9"/>
      <c r="BXC298" s="9"/>
      <c r="BXD298" s="9"/>
    </row>
    <row r="299" ht="14.25" customHeight="1">
      <c r="A299" s="9">
        <v>3.0</v>
      </c>
      <c r="B299" s="9" t="s">
        <v>11947</v>
      </c>
      <c r="C299" s="9" t="s">
        <v>11948</v>
      </c>
      <c r="D299" s="9" t="s">
        <v>11948</v>
      </c>
      <c r="E299" s="9"/>
      <c r="F299" s="9">
        <v>46.0</v>
      </c>
      <c r="G299" s="9" t="s">
        <v>14326</v>
      </c>
      <c r="H299" s="9"/>
      <c r="I299" s="9">
        <v>1.0</v>
      </c>
      <c r="J299" s="9"/>
      <c r="K299" s="9">
        <v>21.0</v>
      </c>
      <c r="L299" s="9">
        <v>9.0</v>
      </c>
      <c r="M299" s="9"/>
      <c r="N299" s="9"/>
      <c r="O299" s="9">
        <v>15.0</v>
      </c>
      <c r="P299" s="9">
        <v>0.0</v>
      </c>
      <c r="Q299" s="9" t="s">
        <v>14327</v>
      </c>
      <c r="R299" s="9"/>
      <c r="S299" s="9" t="s">
        <v>3754</v>
      </c>
      <c r="T299" s="9" t="s">
        <v>3753</v>
      </c>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c r="DN299" s="9"/>
      <c r="DO299" s="9"/>
      <c r="DP299" s="9"/>
      <c r="DQ299" s="9"/>
      <c r="DR299" s="9"/>
      <c r="DS299" s="9"/>
      <c r="DT299" s="9"/>
      <c r="DU299" s="9"/>
      <c r="DV299" s="9"/>
      <c r="DW299" s="9"/>
      <c r="DX299" s="9"/>
      <c r="DY299" s="9"/>
      <c r="DZ299" s="9"/>
      <c r="EA299" s="9"/>
      <c r="EB299" s="9"/>
      <c r="EC299" s="9"/>
      <c r="ED299" s="9"/>
      <c r="EE299" s="9"/>
      <c r="EF299" s="9"/>
      <c r="EG299" s="9"/>
      <c r="EH299" s="9"/>
      <c r="EI299" s="9"/>
      <c r="EJ299" s="9"/>
      <c r="EK299" s="9"/>
      <c r="EL299" s="9"/>
      <c r="EM299" s="9"/>
      <c r="EN299" s="9"/>
      <c r="EO299" s="9"/>
      <c r="EP299" s="9"/>
      <c r="EQ299" s="9"/>
      <c r="ER299" s="9"/>
      <c r="ES299" s="9"/>
      <c r="ET299" s="9"/>
      <c r="EU299" s="9"/>
      <c r="EV299" s="9"/>
      <c r="EW299" s="9"/>
      <c r="EX299" s="9"/>
      <c r="EY299" s="9"/>
      <c r="EZ299" s="9"/>
      <c r="FA299" s="9"/>
      <c r="FB299" s="9"/>
      <c r="FC299" s="9"/>
      <c r="FD299" s="9"/>
      <c r="FE299" s="9"/>
      <c r="FF299" s="9"/>
      <c r="FG299" s="9"/>
      <c r="FH299" s="9"/>
      <c r="FI299" s="9"/>
      <c r="FJ299" s="9"/>
      <c r="FK299" s="9"/>
      <c r="FL299" s="9"/>
      <c r="FM299" s="9"/>
      <c r="FN299" s="9"/>
      <c r="FO299" s="9"/>
      <c r="FP299" s="9"/>
      <c r="FQ299" s="9"/>
      <c r="FR299" s="9"/>
      <c r="FS299" s="9"/>
      <c r="FT299" s="9"/>
      <c r="FU299" s="9"/>
      <c r="FV299" s="9"/>
      <c r="FW299" s="9"/>
      <c r="FX299" s="9"/>
      <c r="FY299" s="9"/>
      <c r="FZ299" s="9"/>
      <c r="GA299" s="9"/>
      <c r="GB299" s="9"/>
      <c r="GC299" s="9"/>
      <c r="GD299" s="9"/>
      <c r="GE299" s="9"/>
      <c r="GF299" s="9"/>
      <c r="GG299" s="9"/>
      <c r="GH299" s="9"/>
      <c r="GI299" s="9"/>
      <c r="GJ299" s="9"/>
      <c r="GK299" s="9"/>
      <c r="GL299" s="9"/>
      <c r="GM299" s="9"/>
      <c r="GN299" s="9"/>
      <c r="GO299" s="9"/>
      <c r="GP299" s="9"/>
      <c r="GQ299" s="9"/>
      <c r="GR299" s="9"/>
      <c r="GS299" s="9"/>
      <c r="GT299" s="9"/>
      <c r="GU299" s="9"/>
      <c r="GV299" s="9"/>
      <c r="GW299" s="9"/>
      <c r="GX299" s="9"/>
      <c r="GY299" s="9"/>
      <c r="GZ299" s="9"/>
      <c r="HA299" s="9"/>
      <c r="HB299" s="9"/>
      <c r="HC299" s="9"/>
      <c r="HD299" s="9"/>
      <c r="HE299" s="9"/>
      <c r="HF299" s="9"/>
      <c r="HG299" s="9"/>
      <c r="HH299" s="9"/>
      <c r="HI299" s="9"/>
      <c r="HJ299" s="9"/>
      <c r="HK299" s="9"/>
      <c r="HL299" s="9"/>
      <c r="HM299" s="9"/>
      <c r="HN299" s="9"/>
      <c r="HO299" s="9"/>
      <c r="HP299" s="9"/>
      <c r="HQ299" s="9"/>
      <c r="HR299" s="9"/>
      <c r="HS299" s="9"/>
      <c r="HT299" s="9"/>
      <c r="HU299" s="9"/>
      <c r="HV299" s="9"/>
      <c r="HW299" s="9"/>
      <c r="HX299" s="9"/>
      <c r="HY299" s="9"/>
      <c r="HZ299" s="9"/>
      <c r="IA299" s="9"/>
      <c r="IB299" s="9"/>
      <c r="IC299" s="9"/>
      <c r="ID299" s="9"/>
      <c r="IE299" s="9"/>
      <c r="IF299" s="9"/>
      <c r="IG299" s="9"/>
      <c r="IH299" s="9"/>
      <c r="II299" s="9"/>
      <c r="IJ299" s="9"/>
      <c r="IK299" s="9"/>
      <c r="IL299" s="9"/>
      <c r="IM299" s="9"/>
      <c r="IN299" s="9"/>
      <c r="IO299" s="9"/>
      <c r="IP299" s="9"/>
      <c r="IQ299" s="9"/>
      <c r="IR299" s="9"/>
      <c r="IS299" s="9"/>
      <c r="IT299" s="9"/>
      <c r="IU299" s="9"/>
      <c r="IV299" s="9"/>
      <c r="IW299" s="9"/>
      <c r="IX299" s="9"/>
      <c r="IY299" s="9"/>
      <c r="IZ299" s="9"/>
      <c r="JA299" s="9"/>
      <c r="JB299" s="9"/>
      <c r="JC299" s="9"/>
      <c r="JD299" s="9"/>
      <c r="JE299" s="9"/>
      <c r="JF299" s="9"/>
      <c r="JG299" s="9"/>
      <c r="JH299" s="9"/>
      <c r="JI299" s="9"/>
      <c r="JJ299" s="9"/>
      <c r="JK299" s="9"/>
      <c r="JL299" s="9"/>
      <c r="JM299" s="9"/>
      <c r="JN299" s="9"/>
      <c r="JO299" s="9"/>
      <c r="JP299" s="9"/>
      <c r="JQ299" s="9"/>
      <c r="JR299" s="9"/>
      <c r="JS299" s="9"/>
      <c r="JT299" s="9"/>
      <c r="JU299" s="9"/>
      <c r="JV299" s="9"/>
      <c r="JW299" s="9"/>
      <c r="JX299" s="9"/>
      <c r="JY299" s="9"/>
      <c r="JZ299" s="9"/>
      <c r="KA299" s="9"/>
      <c r="KB299" s="9"/>
      <c r="KC299" s="9"/>
      <c r="KD299" s="9"/>
      <c r="KE299" s="9"/>
      <c r="KF299" s="9"/>
      <c r="KG299" s="9"/>
      <c r="KH299" s="9"/>
      <c r="KI299" s="9"/>
      <c r="KJ299" s="9"/>
      <c r="KK299" s="9"/>
      <c r="KL299" s="9"/>
      <c r="KM299" s="9"/>
      <c r="KN299" s="9"/>
      <c r="KO299" s="9"/>
      <c r="KP299" s="9"/>
      <c r="KQ299" s="9"/>
      <c r="KR299" s="9"/>
      <c r="KS299" s="9"/>
      <c r="KT299" s="9"/>
      <c r="KU299" s="9"/>
      <c r="KV299" s="9"/>
      <c r="KW299" s="9"/>
      <c r="KX299" s="9"/>
      <c r="KY299" s="9"/>
      <c r="KZ299" s="9"/>
      <c r="LA299" s="9"/>
      <c r="LB299" s="9"/>
      <c r="LC299" s="9"/>
      <c r="LD299" s="9"/>
      <c r="LE299" s="9"/>
      <c r="LF299" s="9"/>
      <c r="LG299" s="9"/>
      <c r="LH299" s="9"/>
      <c r="LI299" s="9"/>
      <c r="LJ299" s="9"/>
      <c r="LK299" s="9"/>
      <c r="LL299" s="9"/>
      <c r="LM299" s="9"/>
      <c r="LN299" s="9"/>
      <c r="LO299" s="9"/>
      <c r="LP299" s="9"/>
      <c r="LQ299" s="9"/>
      <c r="LR299" s="9"/>
      <c r="LS299" s="9"/>
      <c r="LT299" s="9"/>
      <c r="LU299" s="9"/>
      <c r="LV299" s="9"/>
      <c r="LW299" s="9"/>
      <c r="LX299" s="9"/>
      <c r="LY299" s="9"/>
      <c r="LZ299" s="9"/>
      <c r="MA299" s="9"/>
      <c r="MB299" s="9"/>
      <c r="MC299" s="9"/>
      <c r="MD299" s="9"/>
      <c r="ME299" s="9"/>
      <c r="MF299" s="9"/>
      <c r="MG299" s="9"/>
      <c r="MH299" s="9"/>
      <c r="MI299" s="9"/>
      <c r="MJ299" s="9"/>
      <c r="MK299" s="9"/>
      <c r="ML299" s="9"/>
      <c r="MM299" s="9"/>
      <c r="MN299" s="9"/>
      <c r="MO299" s="9"/>
      <c r="MP299" s="9"/>
      <c r="MQ299" s="9"/>
      <c r="MR299" s="9"/>
      <c r="MS299" s="9"/>
      <c r="MT299" s="9"/>
      <c r="MU299" s="9"/>
      <c r="MV299" s="9"/>
      <c r="MW299" s="9"/>
      <c r="MX299" s="9"/>
      <c r="MY299" s="9"/>
      <c r="MZ299" s="9"/>
      <c r="NA299" s="9"/>
      <c r="NB299" s="9"/>
      <c r="NC299" s="9"/>
      <c r="ND299" s="9"/>
      <c r="NE299" s="9"/>
      <c r="NF299" s="9"/>
      <c r="NG299" s="9"/>
      <c r="NH299" s="9"/>
      <c r="NI299" s="9"/>
      <c r="NJ299" s="9"/>
      <c r="NK299" s="9"/>
      <c r="NL299" s="9"/>
      <c r="NM299" s="9"/>
      <c r="NN299" s="9"/>
      <c r="NO299" s="9"/>
      <c r="NP299" s="9"/>
      <c r="NQ299" s="9"/>
      <c r="NR299" s="9"/>
      <c r="NS299" s="9"/>
      <c r="NT299" s="9"/>
      <c r="NU299" s="9"/>
      <c r="NV299" s="9"/>
      <c r="NW299" s="9"/>
      <c r="NX299" s="9"/>
      <c r="NY299" s="9"/>
      <c r="NZ299" s="9"/>
      <c r="OA299" s="9"/>
      <c r="OB299" s="9"/>
      <c r="OC299" s="9"/>
      <c r="OD299" s="9"/>
      <c r="OE299" s="9"/>
      <c r="OF299" s="9"/>
      <c r="OG299" s="9"/>
      <c r="OH299" s="9"/>
      <c r="OI299" s="9"/>
      <c r="OJ299" s="9"/>
      <c r="OK299" s="9"/>
      <c r="OL299" s="9"/>
      <c r="OM299" s="9"/>
      <c r="ON299" s="9"/>
      <c r="OO299" s="9"/>
      <c r="OP299" s="9"/>
      <c r="OQ299" s="9"/>
      <c r="OR299" s="9"/>
      <c r="OS299" s="9"/>
      <c r="OT299" s="9"/>
      <c r="OU299" s="9"/>
      <c r="OV299" s="9"/>
      <c r="OW299" s="9"/>
      <c r="OX299" s="9"/>
      <c r="OY299" s="9"/>
      <c r="OZ299" s="9"/>
      <c r="PA299" s="9"/>
      <c r="PB299" s="9"/>
      <c r="PC299" s="9"/>
      <c r="PD299" s="9"/>
      <c r="PE299" s="9"/>
      <c r="PF299" s="9"/>
      <c r="PG299" s="9"/>
      <c r="PH299" s="9"/>
      <c r="PI299" s="9"/>
      <c r="PJ299" s="9"/>
      <c r="PK299" s="9"/>
      <c r="PL299" s="9"/>
      <c r="PM299" s="9"/>
      <c r="PN299" s="9"/>
      <c r="PO299" s="9"/>
      <c r="PP299" s="9"/>
      <c r="PQ299" s="9"/>
      <c r="PR299" s="9"/>
      <c r="PS299" s="9"/>
      <c r="PT299" s="9"/>
      <c r="PU299" s="9"/>
      <c r="PV299" s="9"/>
      <c r="PW299" s="9"/>
      <c r="PX299" s="9"/>
      <c r="PY299" s="9"/>
      <c r="PZ299" s="9"/>
      <c r="QA299" s="9"/>
      <c r="QB299" s="9"/>
      <c r="QC299" s="9"/>
      <c r="QD299" s="9"/>
      <c r="QE299" s="9"/>
      <c r="QF299" s="9"/>
      <c r="QG299" s="9"/>
      <c r="QH299" s="9"/>
      <c r="QI299" s="9"/>
      <c r="QJ299" s="9"/>
      <c r="QK299" s="9"/>
      <c r="QL299" s="9"/>
      <c r="QM299" s="9"/>
      <c r="QN299" s="9"/>
      <c r="QO299" s="9"/>
      <c r="QP299" s="9"/>
      <c r="QQ299" s="9"/>
      <c r="QR299" s="9"/>
      <c r="QS299" s="9"/>
      <c r="QT299" s="9"/>
      <c r="QU299" s="9"/>
      <c r="QV299" s="9"/>
      <c r="QW299" s="9"/>
      <c r="QX299" s="9"/>
      <c r="QY299" s="9"/>
      <c r="QZ299" s="9"/>
      <c r="RA299" s="9"/>
      <c r="RB299" s="9"/>
      <c r="RC299" s="9"/>
      <c r="RD299" s="9"/>
      <c r="RE299" s="9"/>
      <c r="RF299" s="9"/>
      <c r="RG299" s="9"/>
      <c r="RH299" s="9"/>
      <c r="RI299" s="9"/>
      <c r="RJ299" s="9"/>
      <c r="RK299" s="9"/>
      <c r="RL299" s="9"/>
      <c r="RM299" s="9"/>
      <c r="RN299" s="9"/>
      <c r="RO299" s="9"/>
      <c r="RP299" s="9"/>
      <c r="RQ299" s="9"/>
      <c r="RR299" s="9"/>
      <c r="RS299" s="9"/>
      <c r="RT299" s="9"/>
      <c r="RU299" s="9"/>
      <c r="RV299" s="9"/>
      <c r="RW299" s="9"/>
      <c r="RX299" s="9"/>
      <c r="RY299" s="9"/>
      <c r="RZ299" s="9"/>
      <c r="SA299" s="9"/>
      <c r="SB299" s="9"/>
      <c r="SC299" s="9"/>
      <c r="SD299" s="9"/>
      <c r="SE299" s="9"/>
      <c r="SF299" s="9"/>
      <c r="SG299" s="9"/>
      <c r="SH299" s="9"/>
      <c r="SI299" s="9"/>
      <c r="SJ299" s="9"/>
      <c r="SK299" s="9"/>
      <c r="SL299" s="9"/>
      <c r="SM299" s="9"/>
      <c r="SN299" s="9"/>
      <c r="SO299" s="9"/>
      <c r="SP299" s="9"/>
      <c r="SQ299" s="9"/>
      <c r="SR299" s="9"/>
      <c r="SS299" s="9"/>
      <c r="ST299" s="9"/>
      <c r="SU299" s="9"/>
      <c r="SV299" s="9"/>
      <c r="SW299" s="9"/>
      <c r="SX299" s="9"/>
      <c r="SY299" s="9"/>
      <c r="SZ299" s="9"/>
      <c r="TA299" s="9"/>
      <c r="TB299" s="9"/>
      <c r="TC299" s="9"/>
      <c r="TD299" s="9"/>
      <c r="TE299" s="9"/>
      <c r="TF299" s="9"/>
      <c r="TG299" s="9"/>
      <c r="TH299" s="9"/>
      <c r="TI299" s="9"/>
      <c r="TJ299" s="9"/>
      <c r="TK299" s="9"/>
      <c r="TL299" s="9"/>
      <c r="TM299" s="9"/>
      <c r="TN299" s="9"/>
      <c r="TO299" s="9"/>
      <c r="ANB299" s="9"/>
      <c r="ANC299" s="9"/>
      <c r="AND299" s="9"/>
      <c r="ANE299" s="9"/>
      <c r="ANF299" s="9"/>
      <c r="ANG299" s="9"/>
      <c r="ANH299" s="9"/>
      <c r="ANI299" s="9"/>
      <c r="ANJ299" s="9"/>
      <c r="ANK299" s="9"/>
      <c r="ANL299" s="9"/>
      <c r="ANM299" s="9"/>
      <c r="ANN299" s="9"/>
      <c r="ANO299" s="9"/>
      <c r="ANP299" s="9"/>
      <c r="ANQ299" s="9"/>
      <c r="ANR299" s="9"/>
      <c r="ANS299" s="9"/>
      <c r="ANT299" s="9"/>
      <c r="ANU299" s="9"/>
      <c r="ANV299" s="9"/>
      <c r="ANW299" s="9"/>
      <c r="ANX299" s="9"/>
      <c r="ANY299" s="9"/>
      <c r="ANZ299" s="9"/>
      <c r="AOA299" s="9"/>
      <c r="AOB299" s="9"/>
      <c r="AOC299" s="9"/>
      <c r="AOD299" s="9"/>
      <c r="AOE299" s="9"/>
      <c r="AOF299" s="9"/>
      <c r="AOG299" s="9"/>
      <c r="AOH299" s="9"/>
      <c r="AOI299" s="9"/>
      <c r="AOJ299" s="9"/>
      <c r="AOK299" s="9"/>
      <c r="AOL299" s="9"/>
      <c r="AOM299" s="9"/>
      <c r="AON299" s="9"/>
      <c r="AOO299" s="9"/>
      <c r="AOP299" s="9"/>
      <c r="AOQ299" s="9"/>
      <c r="AOR299" s="9"/>
      <c r="AOS299" s="9"/>
      <c r="AOT299" s="9"/>
      <c r="AOU299" s="9"/>
      <c r="AOV299" s="9"/>
      <c r="AOW299" s="9"/>
      <c r="AOX299" s="9"/>
      <c r="AOY299" s="9"/>
      <c r="AOZ299" s="9"/>
      <c r="APA299" s="9"/>
      <c r="APB299" s="9"/>
      <c r="APC299" s="9"/>
      <c r="APD299" s="9"/>
      <c r="APE299" s="9"/>
      <c r="APF299" s="9"/>
      <c r="APG299" s="9"/>
      <c r="APH299" s="9"/>
      <c r="API299" s="9"/>
      <c r="APJ299" s="9"/>
      <c r="APK299" s="9"/>
      <c r="APL299" s="9"/>
      <c r="APM299" s="9"/>
      <c r="APN299" s="9"/>
      <c r="APO299" s="9"/>
      <c r="APP299" s="9"/>
      <c r="APQ299" s="9"/>
      <c r="APR299" s="9"/>
      <c r="APS299" s="9"/>
      <c r="APT299" s="9"/>
      <c r="APU299" s="9"/>
      <c r="APV299" s="9"/>
      <c r="APW299" s="9"/>
      <c r="APX299" s="9"/>
      <c r="APY299" s="9"/>
      <c r="APZ299" s="9"/>
      <c r="AQA299" s="9"/>
      <c r="AQB299" s="9"/>
      <c r="AQC299" s="9"/>
      <c r="AQD299" s="9"/>
      <c r="AQE299" s="9"/>
      <c r="AQF299" s="9"/>
      <c r="AQG299" s="9"/>
      <c r="AQH299" s="9"/>
      <c r="AQI299" s="9"/>
      <c r="AQJ299" s="9"/>
      <c r="AQK299" s="9"/>
      <c r="AQL299" s="9"/>
      <c r="AQM299" s="9"/>
      <c r="AQN299" s="9"/>
      <c r="AQO299" s="9"/>
      <c r="AQP299" s="9"/>
      <c r="AQQ299" s="9"/>
      <c r="AQR299" s="9"/>
      <c r="AQS299" s="9"/>
      <c r="AQT299" s="9"/>
      <c r="AQU299" s="9"/>
      <c r="AQV299" s="9"/>
      <c r="AQW299" s="9"/>
      <c r="AQX299" s="9"/>
      <c r="AQY299" s="9"/>
      <c r="AQZ299" s="9"/>
      <c r="ARA299" s="9"/>
      <c r="ARB299" s="9"/>
      <c r="ARC299" s="9"/>
      <c r="ARD299" s="9"/>
      <c r="ARE299" s="9"/>
      <c r="ARF299" s="9"/>
      <c r="ARG299" s="9"/>
      <c r="ARH299" s="9"/>
      <c r="ARI299" s="9"/>
      <c r="ARJ299" s="9"/>
      <c r="ARK299" s="9"/>
      <c r="ARL299" s="9"/>
      <c r="ARM299" s="9"/>
      <c r="ARN299" s="9"/>
      <c r="ARO299" s="9"/>
      <c r="ARP299" s="9"/>
      <c r="ARQ299" s="9"/>
      <c r="ARR299" s="9"/>
      <c r="ARS299" s="9"/>
      <c r="ART299" s="9"/>
      <c r="ARU299" s="9"/>
      <c r="ARV299" s="9"/>
      <c r="ARW299" s="9"/>
      <c r="ARX299" s="9"/>
      <c r="ARY299" s="9"/>
      <c r="ARZ299" s="9"/>
      <c r="ASA299" s="9"/>
      <c r="ASB299" s="9"/>
      <c r="ASC299" s="9"/>
      <c r="ASD299" s="9"/>
      <c r="ASE299" s="9"/>
      <c r="ASF299" s="9"/>
      <c r="ASG299" s="9"/>
      <c r="ASH299" s="9"/>
      <c r="ASI299" s="9"/>
      <c r="ASJ299" s="9"/>
      <c r="ASK299" s="9"/>
      <c r="ASL299" s="9"/>
      <c r="ASM299" s="9"/>
      <c r="ASN299" s="9"/>
      <c r="ASO299" s="9"/>
      <c r="ASP299" s="9"/>
      <c r="ASQ299" s="9"/>
      <c r="ASR299" s="9"/>
      <c r="ASS299" s="9"/>
      <c r="AST299" s="9"/>
      <c r="ASU299" s="9"/>
      <c r="ASV299" s="9"/>
      <c r="ASW299" s="9"/>
      <c r="ASX299" s="9"/>
      <c r="ASY299" s="9"/>
      <c r="ASZ299" s="9"/>
      <c r="ATA299" s="9"/>
      <c r="ATB299" s="9"/>
      <c r="ATC299" s="9"/>
      <c r="ATD299" s="9"/>
      <c r="ATE299" s="9"/>
      <c r="ATF299" s="9"/>
      <c r="ATG299" s="9"/>
      <c r="ATH299" s="9"/>
      <c r="ATI299" s="9"/>
      <c r="ATJ299" s="9"/>
      <c r="ATK299" s="9"/>
      <c r="ATL299" s="9"/>
      <c r="ATM299" s="9"/>
      <c r="ATN299" s="9"/>
      <c r="ATO299" s="9"/>
      <c r="ATP299" s="9"/>
      <c r="ATQ299" s="9"/>
      <c r="ATR299" s="9"/>
      <c r="ATS299" s="9"/>
      <c r="ATT299" s="9"/>
      <c r="ATU299" s="9"/>
      <c r="ATV299" s="9"/>
      <c r="ATW299" s="9"/>
      <c r="ATX299" s="9"/>
      <c r="ATY299" s="9" t="s">
        <v>5691</v>
      </c>
      <c r="ATZ299" s="9" t="s">
        <v>5691</v>
      </c>
      <c r="AUA299" s="9" t="s">
        <v>10052</v>
      </c>
      <c r="AUB299" s="9"/>
      <c r="AUC299" s="9"/>
      <c r="AUD299" s="9"/>
      <c r="AUE299" s="9"/>
      <c r="AUF299" s="9"/>
      <c r="AUG299" s="9"/>
      <c r="AUH299" s="9"/>
      <c r="AUI299" s="9"/>
      <c r="AUJ299" s="9"/>
      <c r="AUK299" s="9"/>
      <c r="AUL299" s="9"/>
      <c r="AUM299" s="9"/>
      <c r="AUN299" s="9"/>
      <c r="AUO299" s="9"/>
      <c r="AUP299" s="9"/>
      <c r="AUQ299" s="9"/>
      <c r="AUR299" s="9"/>
      <c r="AUS299" s="9"/>
      <c r="AUT299" s="9"/>
      <c r="AUU299" s="9"/>
      <c r="AUV299" s="9"/>
      <c r="AUW299" s="9"/>
      <c r="AUX299" s="9"/>
      <c r="AUY299" s="9"/>
      <c r="AUZ299" s="9"/>
      <c r="AVA299" s="9"/>
      <c r="AVB299" s="9"/>
      <c r="AVC299" s="9"/>
      <c r="AVD299" s="9"/>
      <c r="AVE299" s="9"/>
      <c r="AVF299" s="9"/>
      <c r="AVG299" s="9"/>
      <c r="AVH299" s="9"/>
      <c r="AVI299" s="9"/>
      <c r="AVJ299" s="9"/>
      <c r="AVK299" s="9" t="s">
        <v>14328</v>
      </c>
      <c r="AVL299" s="9"/>
      <c r="AVM299" s="9"/>
      <c r="AVN299" s="9"/>
      <c r="AVO299" s="9"/>
      <c r="AVP299" s="9"/>
      <c r="AVQ299" s="9"/>
      <c r="AVR299" s="9"/>
      <c r="AVS299" s="9"/>
      <c r="AVT299" s="9"/>
      <c r="AVU299" s="9"/>
      <c r="AVV299" s="9"/>
      <c r="AVW299" s="9"/>
      <c r="AVX299" s="9"/>
      <c r="AVY299" s="9"/>
      <c r="AVZ299" s="9"/>
      <c r="AWA299" s="9"/>
      <c r="AWB299" s="9"/>
      <c r="AWC299" s="9"/>
      <c r="AWD299" s="9"/>
      <c r="AWE299" s="9"/>
      <c r="AWF299" s="9"/>
      <c r="AWG299" s="9"/>
      <c r="AWH299" s="9"/>
      <c r="AWI299" s="9"/>
      <c r="AWJ299" s="9"/>
      <c r="AWK299" s="9"/>
      <c r="AWL299" s="9"/>
      <c r="AWM299" s="9"/>
      <c r="AWN299" s="9"/>
      <c r="AWO299" s="9"/>
      <c r="AWP299" s="9"/>
      <c r="AWQ299" s="9"/>
      <c r="AWR299" s="9"/>
      <c r="AWS299" s="9"/>
      <c r="AWT299" s="9"/>
      <c r="AWU299" s="9"/>
      <c r="AWV299" s="9"/>
      <c r="AWW299" s="9"/>
      <c r="AWX299" s="9"/>
      <c r="AWY299" s="9"/>
      <c r="AWZ299" s="9"/>
      <c r="AXA299" s="9"/>
      <c r="AXB299" s="9" t="s">
        <v>5707</v>
      </c>
      <c r="AXC299" s="9"/>
      <c r="AXD299" s="9"/>
      <c r="AXE299" s="9"/>
      <c r="AXF299" s="9"/>
      <c r="AXG299" s="9"/>
      <c r="AXH299" s="9"/>
      <c r="AXI299" s="9"/>
      <c r="AXJ299" s="9"/>
      <c r="AXK299" s="9">
        <v>1073.0</v>
      </c>
      <c r="AXL299" s="9" t="s">
        <v>3755</v>
      </c>
      <c r="AXM299" s="9">
        <v>526.0</v>
      </c>
      <c r="AXN299" s="9"/>
      <c r="AXO299" s="9"/>
      <c r="AXP299" s="9"/>
      <c r="AXQ299" s="9"/>
      <c r="AXR299" s="9"/>
      <c r="AXS299" s="9"/>
      <c r="AXT299" s="9"/>
      <c r="AXU299" s="9"/>
      <c r="AXV299" s="9"/>
      <c r="AXW299" s="9"/>
      <c r="AXX299" s="9"/>
      <c r="AXY299" s="9"/>
      <c r="AXZ299" s="9"/>
      <c r="AYA299" s="9"/>
      <c r="AYB299" s="9"/>
      <c r="AYC299" s="9"/>
      <c r="AYD299" s="9" t="s">
        <v>3755</v>
      </c>
      <c r="AYE299" s="9"/>
      <c r="AYF299" s="9"/>
      <c r="AYG299" s="9"/>
      <c r="AYH299" s="9" t="s">
        <v>14329</v>
      </c>
      <c r="AYI299" s="9"/>
      <c r="AYJ299" s="9"/>
      <c r="AYK299" s="9"/>
      <c r="AYL299" s="9"/>
      <c r="AYM299" s="9"/>
      <c r="AYN299" s="9"/>
      <c r="AYO299" s="9"/>
      <c r="AYP299" s="9"/>
      <c r="AYQ299" s="9"/>
      <c r="AYR299" s="9"/>
      <c r="AYS299" s="9"/>
      <c r="AYT299" s="9"/>
      <c r="AYU299" s="9"/>
      <c r="AYV299" s="9"/>
      <c r="AYW299" s="9"/>
      <c r="AYX299" s="9"/>
      <c r="AYY299" s="9"/>
      <c r="AYZ299" s="9"/>
      <c r="AZA299" s="9"/>
      <c r="AZB299" s="9"/>
      <c r="AZC299" s="9"/>
      <c r="AZD299" s="9"/>
      <c r="AZE299" s="9"/>
      <c r="AZF299" s="9"/>
      <c r="AZG299" s="9"/>
      <c r="AZH299" s="9"/>
      <c r="AZI299" s="9"/>
      <c r="AZJ299" s="9"/>
      <c r="AZK299" s="9"/>
      <c r="AZL299" s="9"/>
      <c r="AZM299" s="9"/>
      <c r="AZN299" s="9"/>
      <c r="AZO299" s="9"/>
      <c r="AZP299" s="9"/>
      <c r="AZQ299" s="9"/>
      <c r="AZR299" s="9"/>
      <c r="AZS299" s="9"/>
      <c r="AZT299" s="9"/>
      <c r="AZU299" s="9"/>
      <c r="AZV299" s="9"/>
      <c r="AZW299" s="9"/>
      <c r="AZX299" s="9"/>
      <c r="AZY299" s="9"/>
      <c r="AZZ299" s="9"/>
      <c r="BAA299" s="9"/>
      <c r="BAB299" s="9"/>
      <c r="BAC299" s="9"/>
      <c r="BAD299" s="9"/>
      <c r="BAE299" s="9"/>
      <c r="BAF299" s="9"/>
      <c r="BAG299" s="9"/>
      <c r="BAH299" s="9"/>
      <c r="BAI299" s="9"/>
      <c r="BAJ299" s="9"/>
      <c r="BAK299" s="9"/>
      <c r="BAL299" s="9"/>
      <c r="BAM299" s="9"/>
      <c r="BAN299" s="9"/>
      <c r="BAO299" s="9"/>
      <c r="BAP299" s="9"/>
      <c r="BAQ299" s="9"/>
      <c r="BAR299" s="9"/>
      <c r="BAS299" s="9"/>
      <c r="BAT299" s="9"/>
      <c r="BAU299" s="9"/>
      <c r="BAV299" s="9"/>
      <c r="BAW299" s="9"/>
      <c r="BAX299" s="9"/>
      <c r="BAY299" s="9"/>
      <c r="BAZ299" s="9"/>
      <c r="BBA299" s="9"/>
      <c r="BBB299" s="9"/>
      <c r="BBC299" s="9"/>
      <c r="BBD299" s="9"/>
      <c r="BBE299" s="9"/>
      <c r="BBF299" s="9"/>
      <c r="BBG299" s="9"/>
      <c r="BBH299" s="9"/>
      <c r="BBI299" s="9"/>
      <c r="BBJ299" s="9"/>
      <c r="BBK299" s="9"/>
      <c r="BBL299" s="9"/>
      <c r="BBM299" s="9"/>
      <c r="BBN299" s="9"/>
      <c r="BBO299" s="9"/>
      <c r="BBP299" s="9"/>
      <c r="BBQ299" s="9"/>
      <c r="BBR299" s="9"/>
      <c r="BBS299" s="9"/>
      <c r="BBT299" s="9"/>
      <c r="BBU299" s="9"/>
      <c r="BBV299" s="9"/>
      <c r="BBW299" s="9"/>
      <c r="BBX299" s="9"/>
      <c r="BBY299" s="9"/>
      <c r="BBZ299" s="9"/>
      <c r="BCA299" s="9"/>
      <c r="BCB299" s="9"/>
      <c r="BCC299" s="9"/>
      <c r="BCD299" s="9"/>
      <c r="BCE299" s="9"/>
      <c r="BCF299" s="9"/>
      <c r="BCG299" s="9"/>
      <c r="BCH299" s="9"/>
      <c r="BCI299" s="9"/>
      <c r="BCJ299" s="9"/>
      <c r="BCK299" s="9"/>
      <c r="BCL299" s="9"/>
      <c r="BCM299" s="9"/>
      <c r="BCN299" s="9"/>
      <c r="BCO299" s="9"/>
      <c r="BCP299" s="9"/>
      <c r="BCQ299" s="9"/>
      <c r="BCR299" s="9"/>
      <c r="BCS299" s="9"/>
      <c r="BCT299" s="9"/>
      <c r="BCU299" s="9"/>
      <c r="BCV299" s="9"/>
      <c r="BCW299" s="9"/>
      <c r="BCX299" s="9"/>
      <c r="BCY299" s="9"/>
      <c r="BCZ299" s="9"/>
      <c r="BDA299" s="9"/>
      <c r="BDB299" s="9"/>
      <c r="BDC299" s="9"/>
      <c r="BDD299" s="9"/>
      <c r="BDE299" s="9"/>
      <c r="BDF299" s="9"/>
      <c r="BDG299" s="9"/>
      <c r="BDH299" s="9"/>
      <c r="BDI299" s="9"/>
      <c r="BDJ299" s="9"/>
      <c r="BDK299" s="9"/>
      <c r="BDL299" s="9"/>
      <c r="BDM299" s="9"/>
      <c r="BDN299" s="9"/>
      <c r="BDO299" s="9"/>
      <c r="BDP299" s="9"/>
      <c r="BDQ299" s="9"/>
      <c r="BDR299" s="9"/>
      <c r="BDS299" s="9"/>
      <c r="BDT299" s="9"/>
      <c r="BDU299" s="9"/>
      <c r="BDV299" s="9"/>
      <c r="BDW299" s="9"/>
      <c r="BDX299" s="9"/>
      <c r="BDY299" s="9"/>
      <c r="BDZ299" s="9"/>
      <c r="BEA299" s="9"/>
      <c r="BEB299" s="9"/>
      <c r="BEC299" s="9"/>
      <c r="BED299" s="9"/>
      <c r="BEE299" s="9"/>
      <c r="BEF299" s="9"/>
      <c r="BEG299" s="9"/>
      <c r="BEH299" s="9"/>
      <c r="BEI299" s="9"/>
      <c r="BEJ299" s="9"/>
      <c r="BEK299" s="9"/>
      <c r="BEL299" s="9"/>
      <c r="BEM299" s="9"/>
      <c r="BEN299" s="9"/>
      <c r="BEO299" s="9"/>
      <c r="BEP299" s="9"/>
      <c r="BEQ299" s="9"/>
      <c r="BER299" s="9"/>
      <c r="BES299" s="9"/>
      <c r="BET299" s="9"/>
      <c r="BEU299" s="9"/>
      <c r="BEV299" s="9"/>
      <c r="BEW299" s="9"/>
      <c r="BEX299" s="9"/>
      <c r="BEY299" s="9"/>
      <c r="BEZ299" s="9"/>
      <c r="BFA299" s="9"/>
      <c r="BFB299" s="9"/>
      <c r="BFC299" s="9"/>
      <c r="BFD299" s="9"/>
      <c r="BFE299" s="9"/>
      <c r="BFF299" s="9"/>
      <c r="BFG299" s="9"/>
      <c r="BFH299" s="9"/>
      <c r="BFI299" s="9"/>
      <c r="BFJ299" s="9"/>
      <c r="BFK299" s="9"/>
      <c r="BFL299" s="9"/>
      <c r="BFM299" s="9"/>
      <c r="BFN299" s="9"/>
      <c r="BFO299" s="9"/>
      <c r="BFP299" s="9"/>
      <c r="BFQ299" s="9"/>
      <c r="BFR299" s="9"/>
      <c r="BFS299" s="9"/>
      <c r="BFT299" s="9"/>
      <c r="BFU299" s="9"/>
      <c r="BFV299" s="9"/>
      <c r="BFW299" s="9"/>
      <c r="BFX299" s="9"/>
      <c r="BFY299" s="9"/>
      <c r="BFZ299" s="9"/>
      <c r="BGA299" s="9"/>
      <c r="BGB299" s="9"/>
      <c r="BGC299" s="9"/>
      <c r="BGD299" s="9"/>
      <c r="BGE299" s="9"/>
      <c r="BGF299" s="9"/>
      <c r="BGG299" s="9"/>
      <c r="BGH299" s="9"/>
      <c r="BGI299" s="9"/>
      <c r="BGJ299" s="9"/>
      <c r="BGK299" s="9"/>
      <c r="BGL299" s="9"/>
      <c r="BGM299" s="9"/>
      <c r="BGN299" s="9"/>
      <c r="BGO299" s="9"/>
      <c r="BGP299" s="9"/>
      <c r="BGQ299" s="9"/>
      <c r="BGR299" s="9"/>
      <c r="BGS299" s="9"/>
      <c r="BGT299" s="9"/>
      <c r="BGU299" s="9"/>
      <c r="BGV299" s="9"/>
      <c r="BGW299" s="9"/>
      <c r="BGX299" s="9"/>
      <c r="BGY299" s="9"/>
      <c r="BGZ299" s="9"/>
      <c r="BHA299" s="9"/>
      <c r="BHB299" s="9"/>
      <c r="BHC299" s="9"/>
      <c r="BHD299" s="9"/>
      <c r="BHE299" s="9"/>
      <c r="BHF299" s="9"/>
      <c r="BHG299" s="9"/>
      <c r="BHH299" s="9"/>
      <c r="BHI299" s="9"/>
      <c r="BHJ299" s="9"/>
      <c r="BHK299" s="9"/>
      <c r="BHL299" s="9"/>
      <c r="BHM299" s="9"/>
      <c r="BHN299" s="9"/>
      <c r="BHO299" s="9"/>
      <c r="BHP299" s="9"/>
      <c r="BHQ299" s="9"/>
      <c r="BHR299" s="9"/>
      <c r="BHS299" s="9"/>
      <c r="BHT299" s="9"/>
      <c r="BHU299" s="9"/>
      <c r="BHV299" s="9"/>
      <c r="BHW299" s="9"/>
      <c r="BHX299" s="9"/>
      <c r="BHY299" s="9"/>
      <c r="BHZ299" s="9"/>
      <c r="BIA299" s="9"/>
      <c r="BIB299" s="9"/>
      <c r="BIC299" s="9"/>
      <c r="BID299" s="9"/>
      <c r="BIE299" s="9"/>
      <c r="BIF299" s="9"/>
      <c r="BIG299" s="9"/>
      <c r="BIH299" s="9"/>
      <c r="BII299" s="9"/>
      <c r="BIJ299" s="9"/>
      <c r="BIK299" s="9"/>
      <c r="BIL299" s="9"/>
      <c r="BIM299" s="9"/>
      <c r="BIN299" s="9"/>
      <c r="BIO299" s="9"/>
      <c r="BIP299" s="9"/>
      <c r="BIQ299" s="9"/>
      <c r="BIR299" s="9"/>
      <c r="BIS299" s="9"/>
      <c r="BIT299" s="9"/>
      <c r="BIU299" s="9"/>
      <c r="BIV299" s="9"/>
      <c r="BIW299" s="9"/>
      <c r="BIX299" s="9"/>
      <c r="BIY299" s="9"/>
      <c r="BIZ299" s="9"/>
      <c r="BJA299" s="9"/>
      <c r="BJB299" s="9"/>
      <c r="BJC299" s="9"/>
      <c r="BJD299" s="9"/>
      <c r="BJE299" s="9"/>
      <c r="BJF299" s="9"/>
      <c r="BJG299" s="9"/>
      <c r="BJH299" s="9"/>
      <c r="BJI299" s="9"/>
      <c r="BJJ299" s="9"/>
      <c r="BJK299" s="9"/>
      <c r="BJL299" s="9"/>
      <c r="BJM299" s="9"/>
      <c r="BJN299" s="9"/>
      <c r="BJO299" s="9"/>
      <c r="BJP299" s="9"/>
      <c r="BJQ299" s="9"/>
      <c r="BJR299" s="9"/>
      <c r="BJS299" s="9"/>
      <c r="BJT299" s="9"/>
      <c r="BJU299" s="9"/>
      <c r="BJV299" s="9"/>
      <c r="BJW299" s="9"/>
      <c r="BJX299" s="9"/>
      <c r="BJY299" s="9"/>
      <c r="BJZ299" s="9"/>
      <c r="BKA299" s="9"/>
      <c r="BKB299" s="9"/>
      <c r="BKC299" s="9"/>
      <c r="BKD299" s="9"/>
      <c r="BKE299" s="9"/>
      <c r="BKF299" s="9"/>
      <c r="BKG299" s="9"/>
      <c r="BKH299" s="9"/>
      <c r="BKI299" s="9"/>
      <c r="BKJ299" s="9"/>
      <c r="BKK299" s="9"/>
      <c r="BKL299" s="9"/>
      <c r="BKM299" s="9"/>
      <c r="BKN299" s="9"/>
      <c r="BKO299" s="9"/>
      <c r="BKP299" s="9"/>
      <c r="BKQ299" s="9"/>
      <c r="BKR299" s="9"/>
      <c r="BKS299" s="9"/>
      <c r="BKT299" s="9"/>
      <c r="BKU299" s="9"/>
      <c r="BKV299" s="9"/>
      <c r="BKW299" s="9"/>
      <c r="BKX299" s="9"/>
      <c r="BKY299" s="9"/>
      <c r="BKZ299" s="9"/>
      <c r="BLA299" s="9"/>
      <c r="BLB299" s="9"/>
      <c r="BLC299" s="9"/>
      <c r="BLD299" s="9"/>
      <c r="BLE299" s="9"/>
      <c r="BLF299" s="9"/>
      <c r="BLG299" s="9"/>
      <c r="BLH299" s="9"/>
      <c r="BLI299" s="9"/>
      <c r="BLJ299" s="9"/>
      <c r="BLK299" s="9"/>
      <c r="BLL299" s="9"/>
      <c r="BLM299" s="9"/>
      <c r="BLN299" s="9"/>
      <c r="BLO299" s="9"/>
      <c r="BLP299" s="9"/>
      <c r="BLQ299" s="9"/>
      <c r="BLR299" s="9"/>
      <c r="BLS299" s="9"/>
      <c r="BLT299" s="9"/>
      <c r="BLU299" s="9"/>
      <c r="BLV299" s="9"/>
      <c r="BLW299" s="9"/>
      <c r="BLX299" s="9"/>
      <c r="BLY299" s="9"/>
      <c r="BLZ299" s="9"/>
      <c r="BMA299" s="9"/>
      <c r="BMB299" s="9"/>
      <c r="BMC299" s="9"/>
      <c r="BMD299" s="9"/>
      <c r="BME299" s="9"/>
      <c r="BMF299" s="9"/>
      <c r="BMG299" s="9"/>
      <c r="BMH299" s="9"/>
      <c r="BMI299" s="9"/>
      <c r="BMJ299" s="9"/>
      <c r="BMK299" s="9"/>
      <c r="BML299" s="9"/>
      <c r="BMM299" s="9"/>
      <c r="BMN299" s="9"/>
      <c r="BMO299" s="9"/>
      <c r="BMP299" s="9"/>
      <c r="BMQ299" s="9"/>
      <c r="BMR299" s="9"/>
      <c r="BMS299" s="9"/>
      <c r="BMT299" s="9"/>
      <c r="BMU299" s="9"/>
      <c r="BMV299" s="9"/>
      <c r="BMW299" s="9"/>
      <c r="BMX299" s="9"/>
      <c r="BMY299" s="9"/>
      <c r="BMZ299" s="9"/>
      <c r="BNA299" s="9"/>
      <c r="BNB299" s="9"/>
      <c r="BNC299" s="9"/>
      <c r="BND299" s="9"/>
      <c r="BNE299" s="9"/>
      <c r="BNF299" s="9"/>
      <c r="BNG299" s="9"/>
      <c r="BNH299" s="9"/>
      <c r="BNI299" s="9"/>
      <c r="BNJ299" s="9"/>
      <c r="BNK299" s="9"/>
      <c r="BNL299" s="9"/>
      <c r="BNM299" s="9"/>
      <c r="BNN299" s="9"/>
      <c r="BNO299" s="9"/>
      <c r="BNP299" s="9"/>
      <c r="BNQ299" s="9"/>
      <c r="BNR299" s="9"/>
      <c r="BNS299" s="9"/>
      <c r="BNT299" s="9"/>
      <c r="BNU299" s="9"/>
      <c r="BNV299" s="9"/>
      <c r="BNW299" s="9"/>
      <c r="BNX299" s="9"/>
      <c r="BNY299" s="9"/>
      <c r="BNZ299" s="9"/>
      <c r="BOA299" s="9"/>
      <c r="BOB299" s="9"/>
      <c r="BOC299" s="9"/>
      <c r="BOD299" s="9"/>
      <c r="BOE299" s="9"/>
      <c r="BOF299" s="9"/>
      <c r="BOG299" s="9"/>
      <c r="BOH299" s="9"/>
      <c r="BOI299" s="9"/>
      <c r="BOJ299" s="9"/>
      <c r="BOK299" s="9"/>
      <c r="BOL299" s="9"/>
      <c r="BOM299" s="9"/>
      <c r="BON299" s="9"/>
      <c r="BOO299" s="9"/>
      <c r="BOP299" s="9"/>
      <c r="BOQ299" s="9"/>
      <c r="BOR299" s="9"/>
      <c r="BOS299" s="9"/>
      <c r="BOT299" s="9"/>
      <c r="BOU299" s="9"/>
      <c r="BOV299" s="9"/>
      <c r="BOW299" s="9"/>
      <c r="BOX299" s="9"/>
      <c r="BOY299" s="9"/>
      <c r="BOZ299" s="9"/>
      <c r="BPA299" s="9"/>
      <c r="BPB299" s="9"/>
      <c r="BPC299" s="9"/>
      <c r="BPD299" s="9"/>
      <c r="BPE299" s="9"/>
      <c r="BPF299" s="9"/>
      <c r="BPG299" s="9"/>
      <c r="BPH299" s="9"/>
      <c r="BPI299" s="9"/>
      <c r="BPJ299" s="9"/>
      <c r="BPK299" s="9"/>
      <c r="BPL299" s="9"/>
      <c r="BPM299" s="9"/>
      <c r="BPN299" s="9"/>
      <c r="BPO299" s="9"/>
      <c r="BPP299" s="9"/>
      <c r="BPQ299" s="9"/>
      <c r="BPR299" s="9"/>
      <c r="BPS299" s="9"/>
      <c r="BPT299" s="9"/>
      <c r="BPU299" s="9"/>
      <c r="BPV299" s="9"/>
      <c r="BPW299" s="9"/>
      <c r="BPX299" s="9"/>
      <c r="BPY299" s="9"/>
      <c r="BPZ299" s="9"/>
      <c r="BQA299" s="9"/>
      <c r="BQB299" s="9"/>
      <c r="BQC299" s="9"/>
      <c r="BQD299" s="9"/>
      <c r="BQE299" s="9"/>
      <c r="BQF299" s="9"/>
      <c r="BQG299" s="9"/>
      <c r="BQH299" s="9"/>
      <c r="BQI299" s="9"/>
      <c r="BQJ299" s="9"/>
      <c r="BQK299" s="9"/>
      <c r="BQL299" s="9"/>
      <c r="BQM299" s="9"/>
      <c r="BQN299" s="9"/>
      <c r="BQO299" s="9"/>
      <c r="BQP299" s="9"/>
      <c r="BQQ299" s="9"/>
      <c r="BQR299" s="9"/>
      <c r="BQS299" s="9"/>
      <c r="BQT299" s="9"/>
      <c r="BQU299" s="9"/>
      <c r="BQV299" s="9"/>
      <c r="BQW299" s="9"/>
      <c r="BQX299" s="9"/>
      <c r="BQY299" s="9"/>
      <c r="BQZ299" s="9"/>
      <c r="BRA299" s="9"/>
      <c r="BRB299" s="9"/>
      <c r="BRC299" s="9"/>
      <c r="BRD299" s="9"/>
      <c r="BRE299" s="9"/>
      <c r="BRF299" s="9"/>
      <c r="BRG299" s="9"/>
      <c r="BRH299" s="9"/>
      <c r="BRI299" s="9"/>
      <c r="BRJ299" s="9"/>
      <c r="BRK299" s="9"/>
      <c r="BRL299" s="9"/>
      <c r="BRM299" s="9"/>
      <c r="BRN299" s="9"/>
      <c r="BRO299" s="9"/>
      <c r="BRP299" s="9"/>
      <c r="BRQ299" s="9"/>
      <c r="BRR299" s="9"/>
      <c r="BRS299" s="9"/>
      <c r="BRT299" s="9"/>
      <c r="BRU299" s="9"/>
      <c r="BRV299" s="9"/>
      <c r="BRW299" s="9"/>
      <c r="BRX299" s="9"/>
      <c r="BRY299" s="9"/>
      <c r="BRZ299" s="9"/>
      <c r="BSA299" s="9"/>
      <c r="BSB299" s="9"/>
      <c r="BSC299" s="9"/>
      <c r="BSD299" s="9"/>
      <c r="BSE299" s="9"/>
      <c r="BSF299" s="9"/>
      <c r="BSG299" s="9"/>
      <c r="BSH299" s="9"/>
      <c r="BSI299" s="9"/>
      <c r="BSJ299" s="9"/>
      <c r="BSK299" s="9"/>
      <c r="BSL299" s="9"/>
      <c r="BSM299" s="9"/>
      <c r="BSN299" s="9"/>
      <c r="BSO299" s="9"/>
      <c r="BSP299" s="9"/>
      <c r="BSQ299" s="9"/>
      <c r="BSR299" s="9"/>
      <c r="BSS299" s="9"/>
      <c r="BST299" s="9"/>
      <c r="BSU299" s="9"/>
      <c r="BSV299" s="9"/>
      <c r="BSW299" s="9"/>
      <c r="BSX299" s="9"/>
      <c r="BSY299" s="9"/>
      <c r="BSZ299" s="9"/>
      <c r="BTA299" s="9"/>
      <c r="BTB299" s="9"/>
      <c r="BTC299" s="9"/>
      <c r="BTD299" s="9"/>
      <c r="BTE299" s="9"/>
      <c r="BTF299" s="9"/>
      <c r="BTG299" s="9"/>
      <c r="BTH299" s="9"/>
      <c r="BTI299" s="9"/>
      <c r="BTJ299" s="9"/>
      <c r="BTK299" s="9"/>
      <c r="BTL299" s="9"/>
      <c r="BTM299" s="9"/>
      <c r="BTN299" s="9"/>
      <c r="BTO299" s="9"/>
      <c r="BTP299" s="9"/>
      <c r="BTQ299" s="9"/>
      <c r="BTR299" s="9"/>
      <c r="BTS299" s="9"/>
      <c r="BTT299" s="9"/>
      <c r="BTU299" s="9"/>
      <c r="BTV299" s="9"/>
      <c r="BTW299" s="9"/>
      <c r="BTX299" s="9"/>
      <c r="BTY299" s="9"/>
      <c r="BTZ299" s="9"/>
      <c r="BUA299" s="9"/>
      <c r="BUB299" s="9"/>
      <c r="BUC299" s="9"/>
      <c r="BUD299" s="9"/>
      <c r="BUE299" s="9"/>
      <c r="BUF299" s="9"/>
      <c r="BUG299" s="9"/>
      <c r="BUH299" s="9"/>
      <c r="BUI299" s="9"/>
      <c r="BUJ299" s="9"/>
      <c r="BUK299" s="9"/>
      <c r="BUL299" s="9"/>
      <c r="BUM299" s="9"/>
      <c r="BUN299" s="9"/>
      <c r="BUO299" s="9"/>
      <c r="BUP299" s="9"/>
      <c r="BUQ299" s="9"/>
      <c r="BUR299" s="9"/>
      <c r="BUS299" s="9"/>
      <c r="BUT299" s="9"/>
      <c r="BUU299" s="9"/>
      <c r="BUV299" s="9"/>
      <c r="BUW299" s="9"/>
      <c r="BUX299" s="9"/>
      <c r="BUY299" s="9"/>
      <c r="BUZ299" s="9"/>
      <c r="BVA299" s="9"/>
      <c r="BVB299" s="9"/>
      <c r="BVC299" s="9"/>
      <c r="BVD299" s="9"/>
      <c r="BVE299" s="9"/>
      <c r="BVF299" s="9"/>
      <c r="BVG299" s="9"/>
      <c r="BVH299" s="9"/>
      <c r="BVI299" s="9"/>
      <c r="BVJ299" s="9"/>
      <c r="BVK299" s="9"/>
      <c r="BVL299" s="9"/>
      <c r="BVM299" s="9"/>
      <c r="BVN299" s="9"/>
      <c r="BVO299" s="9"/>
      <c r="BVP299" s="9"/>
      <c r="BVQ299" s="9"/>
      <c r="BVR299" s="9"/>
      <c r="BVS299" s="9"/>
      <c r="BVT299" s="9"/>
      <c r="BVU299" s="9"/>
      <c r="BVV299" s="9"/>
      <c r="BVW299" s="9"/>
      <c r="BVX299" s="9"/>
      <c r="BVY299" s="9"/>
      <c r="BVZ299" s="9"/>
      <c r="BWA299" s="9"/>
      <c r="BWB299" s="9"/>
      <c r="BWC299" s="9"/>
      <c r="BWD299" s="9"/>
      <c r="BWE299" s="9"/>
      <c r="BWF299" s="9"/>
      <c r="BWG299" s="9"/>
      <c r="BWH299" s="9"/>
      <c r="BWI299" s="9"/>
      <c r="BWJ299" s="9"/>
      <c r="BWK299" s="9"/>
      <c r="BWL299" s="9"/>
      <c r="BWM299" s="9"/>
      <c r="BWN299" s="9"/>
      <c r="BWO299" s="9"/>
      <c r="BWP299" s="9"/>
      <c r="BWQ299" s="9"/>
      <c r="BWR299" s="9"/>
      <c r="BWS299" s="9"/>
      <c r="BWT299" s="9"/>
      <c r="BWU299" s="9"/>
      <c r="BWV299" s="9"/>
      <c r="BWW299" s="9"/>
      <c r="BWX299" s="9"/>
      <c r="BWY299" s="9"/>
      <c r="BWZ299" s="9"/>
      <c r="BXA299" s="9"/>
      <c r="BXB299" s="9"/>
      <c r="BXC299" s="9"/>
      <c r="BXD299" s="9"/>
    </row>
    <row r="300" ht="14.25" customHeight="1">
      <c r="A300" s="9">
        <v>5.0</v>
      </c>
      <c r="B300" s="9" t="s">
        <v>11947</v>
      </c>
      <c r="C300" s="9" t="s">
        <v>11948</v>
      </c>
      <c r="D300" s="9" t="s">
        <v>11948</v>
      </c>
      <c r="E300" s="9"/>
      <c r="F300" s="9">
        <v>44.0</v>
      </c>
      <c r="G300" s="9" t="s">
        <v>14330</v>
      </c>
      <c r="H300" s="9"/>
      <c r="I300" s="9"/>
      <c r="J300" s="9"/>
      <c r="K300" s="9"/>
      <c r="L300" s="9">
        <v>42.0</v>
      </c>
      <c r="M300" s="9">
        <v>1.0</v>
      </c>
      <c r="N300" s="9"/>
      <c r="O300" s="9">
        <v>1.0</v>
      </c>
      <c r="P300" s="9">
        <v>0.0</v>
      </c>
      <c r="Q300" s="9" t="s">
        <v>14331</v>
      </c>
      <c r="R300" s="9"/>
      <c r="S300" s="9" t="s">
        <v>3757</v>
      </c>
      <c r="T300" s="9" t="s">
        <v>3756</v>
      </c>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c r="DN300" s="9"/>
      <c r="DO300" s="9"/>
      <c r="DP300" s="9"/>
      <c r="DQ300" s="9"/>
      <c r="DR300" s="9"/>
      <c r="DS300" s="9"/>
      <c r="DT300" s="9"/>
      <c r="DU300" s="9"/>
      <c r="DV300" s="9"/>
      <c r="DW300" s="9"/>
      <c r="DX300" s="9"/>
      <c r="DY300" s="9"/>
      <c r="DZ300" s="9"/>
      <c r="EA300" s="9"/>
      <c r="EB300" s="9"/>
      <c r="EC300" s="9"/>
      <c r="ED300" s="9"/>
      <c r="EE300" s="9"/>
      <c r="EF300" s="9"/>
      <c r="EG300" s="9"/>
      <c r="EH300" s="9"/>
      <c r="EI300" s="9"/>
      <c r="EJ300" s="9"/>
      <c r="EK300" s="9"/>
      <c r="EL300" s="9"/>
      <c r="EM300" s="9"/>
      <c r="EN300" s="9"/>
      <c r="EO300" s="9"/>
      <c r="EP300" s="9"/>
      <c r="EQ300" s="9"/>
      <c r="ER300" s="9"/>
      <c r="ES300" s="9"/>
      <c r="ET300" s="9"/>
      <c r="EU300" s="9"/>
      <c r="EV300" s="9"/>
      <c r="EW300" s="9"/>
      <c r="EX300" s="9"/>
      <c r="EY300" s="9"/>
      <c r="EZ300" s="9"/>
      <c r="FA300" s="9"/>
      <c r="FB300" s="9"/>
      <c r="FC300" s="9"/>
      <c r="FD300" s="9"/>
      <c r="FE300" s="9"/>
      <c r="FF300" s="9"/>
      <c r="FG300" s="9"/>
      <c r="FH300" s="9"/>
      <c r="FI300" s="9"/>
      <c r="FJ300" s="9"/>
      <c r="FK300" s="9"/>
      <c r="FL300" s="9"/>
      <c r="FM300" s="9"/>
      <c r="FN300" s="9"/>
      <c r="FO300" s="9"/>
      <c r="FP300" s="9"/>
      <c r="FQ300" s="9"/>
      <c r="FR300" s="9"/>
      <c r="FS300" s="9"/>
      <c r="FT300" s="9"/>
      <c r="FU300" s="9"/>
      <c r="FV300" s="9"/>
      <c r="FW300" s="9"/>
      <c r="FX300" s="9"/>
      <c r="FY300" s="9"/>
      <c r="FZ300" s="9"/>
      <c r="GA300" s="9"/>
      <c r="GB300" s="9"/>
      <c r="GC300" s="9"/>
      <c r="GD300" s="9"/>
      <c r="GE300" s="9"/>
      <c r="GF300" s="9"/>
      <c r="GG300" s="9"/>
      <c r="GH300" s="9"/>
      <c r="GI300" s="9"/>
      <c r="GJ300" s="9"/>
      <c r="GK300" s="9"/>
      <c r="GL300" s="9"/>
      <c r="GM300" s="9"/>
      <c r="GN300" s="9"/>
      <c r="GO300" s="9"/>
      <c r="GP300" s="9"/>
      <c r="GQ300" s="9"/>
      <c r="GR300" s="9"/>
      <c r="GS300" s="9"/>
      <c r="GT300" s="9"/>
      <c r="GU300" s="9"/>
      <c r="GV300" s="9"/>
      <c r="GW300" s="9"/>
      <c r="GX300" s="9"/>
      <c r="GY300" s="9"/>
      <c r="GZ300" s="9"/>
      <c r="HA300" s="9"/>
      <c r="HB300" s="9"/>
      <c r="HC300" s="9"/>
      <c r="HD300" s="9"/>
      <c r="HE300" s="9"/>
      <c r="HF300" s="9"/>
      <c r="HG300" s="9"/>
      <c r="HH300" s="9"/>
      <c r="HI300" s="9"/>
      <c r="HJ300" s="9"/>
      <c r="HK300" s="9"/>
      <c r="HL300" s="9"/>
      <c r="HM300" s="9"/>
      <c r="HN300" s="9"/>
      <c r="HO300" s="9"/>
      <c r="HP300" s="9"/>
      <c r="HQ300" s="9"/>
      <c r="HR300" s="9"/>
      <c r="HS300" s="9"/>
      <c r="HT300" s="9"/>
      <c r="HU300" s="9"/>
      <c r="HV300" s="9"/>
      <c r="HW300" s="9"/>
      <c r="HX300" s="9"/>
      <c r="HY300" s="9"/>
      <c r="HZ300" s="9"/>
      <c r="IA300" s="9"/>
      <c r="IB300" s="9"/>
      <c r="IC300" s="9"/>
      <c r="ID300" s="9"/>
      <c r="IE300" s="9"/>
      <c r="IF300" s="9"/>
      <c r="IG300" s="9"/>
      <c r="IH300" s="9"/>
      <c r="II300" s="9"/>
      <c r="IJ300" s="9"/>
      <c r="IK300" s="9"/>
      <c r="IL300" s="9"/>
      <c r="IM300" s="9"/>
      <c r="IN300" s="9"/>
      <c r="IO300" s="9"/>
      <c r="IP300" s="9"/>
      <c r="IQ300" s="9"/>
      <c r="IR300" s="9"/>
      <c r="IS300" s="9"/>
      <c r="IT300" s="9"/>
      <c r="IU300" s="9"/>
      <c r="IV300" s="9"/>
      <c r="IW300" s="9"/>
      <c r="IX300" s="9"/>
      <c r="IY300" s="9"/>
      <c r="IZ300" s="9"/>
      <c r="JA300" s="9"/>
      <c r="JB300" s="9"/>
      <c r="JC300" s="9"/>
      <c r="JD300" s="9"/>
      <c r="JE300" s="9"/>
      <c r="JF300" s="9"/>
      <c r="JG300" s="9"/>
      <c r="JH300" s="9"/>
      <c r="JI300" s="9"/>
      <c r="JJ300" s="9"/>
      <c r="JK300" s="9"/>
      <c r="JL300" s="9"/>
      <c r="JM300" s="9"/>
      <c r="JN300" s="9"/>
      <c r="JO300" s="9"/>
      <c r="JP300" s="9"/>
      <c r="JQ300" s="9"/>
      <c r="JR300" s="9"/>
      <c r="JS300" s="9"/>
      <c r="JT300" s="9"/>
      <c r="JU300" s="9"/>
      <c r="JV300" s="9"/>
      <c r="JW300" s="9"/>
      <c r="JX300" s="9"/>
      <c r="JY300" s="9"/>
      <c r="JZ300" s="9"/>
      <c r="KA300" s="9"/>
      <c r="KB300" s="9"/>
      <c r="KC300" s="9"/>
      <c r="KD300" s="9"/>
      <c r="KE300" s="9"/>
      <c r="KF300" s="9"/>
      <c r="KG300" s="9"/>
      <c r="KH300" s="9"/>
      <c r="KI300" s="9"/>
      <c r="KJ300" s="9"/>
      <c r="KK300" s="9"/>
      <c r="KL300" s="9"/>
      <c r="KM300" s="9"/>
      <c r="KN300" s="9"/>
      <c r="KO300" s="9"/>
      <c r="KP300" s="9"/>
      <c r="KQ300" s="9"/>
      <c r="KR300" s="9"/>
      <c r="KS300" s="9"/>
      <c r="KT300" s="9"/>
      <c r="KU300" s="9"/>
      <c r="KV300" s="9"/>
      <c r="KW300" s="9"/>
      <c r="KX300" s="9"/>
      <c r="KY300" s="9"/>
      <c r="KZ300" s="9"/>
      <c r="LA300" s="9"/>
      <c r="LB300" s="9"/>
      <c r="LC300" s="9"/>
      <c r="LD300" s="9"/>
      <c r="LE300" s="9"/>
      <c r="LF300" s="9"/>
      <c r="LG300" s="9"/>
      <c r="LH300" s="9"/>
      <c r="LI300" s="9"/>
      <c r="LJ300" s="9"/>
      <c r="LK300" s="9"/>
      <c r="LL300" s="9"/>
      <c r="LM300" s="9"/>
      <c r="LN300" s="9"/>
      <c r="LO300" s="9"/>
      <c r="LP300" s="9"/>
      <c r="LQ300" s="9"/>
      <c r="LR300" s="9"/>
      <c r="LS300" s="9"/>
      <c r="LT300" s="9"/>
      <c r="LU300" s="9"/>
      <c r="LV300" s="9"/>
      <c r="LW300" s="9"/>
      <c r="LX300" s="9"/>
      <c r="LY300" s="9"/>
      <c r="LZ300" s="9"/>
      <c r="MA300" s="9"/>
      <c r="MB300" s="9"/>
      <c r="MC300" s="9"/>
      <c r="MD300" s="9"/>
      <c r="ME300" s="9"/>
      <c r="MF300" s="9"/>
      <c r="MG300" s="9"/>
      <c r="MH300" s="9"/>
      <c r="MI300" s="9"/>
      <c r="MJ300" s="9"/>
      <c r="MK300" s="9"/>
      <c r="ML300" s="9"/>
      <c r="MM300" s="9"/>
      <c r="MN300" s="9"/>
      <c r="MO300" s="9"/>
      <c r="MP300" s="9"/>
      <c r="MQ300" s="9"/>
      <c r="MR300" s="9"/>
      <c r="MS300" s="9"/>
      <c r="MT300" s="9"/>
      <c r="MU300" s="9"/>
      <c r="MV300" s="9"/>
      <c r="MW300" s="9"/>
      <c r="MX300" s="9"/>
      <c r="MY300" s="9"/>
      <c r="MZ300" s="9"/>
      <c r="NA300" s="9"/>
      <c r="NB300" s="9"/>
      <c r="NC300" s="9"/>
      <c r="ND300" s="9"/>
      <c r="NE300" s="9"/>
      <c r="NF300" s="9"/>
      <c r="NG300" s="9"/>
      <c r="NH300" s="9"/>
      <c r="NI300" s="9"/>
      <c r="NJ300" s="9"/>
      <c r="NK300" s="9"/>
      <c r="NL300" s="9"/>
      <c r="NM300" s="9"/>
      <c r="NN300" s="9"/>
      <c r="NO300" s="9"/>
      <c r="NP300" s="9"/>
      <c r="NQ300" s="9"/>
      <c r="NR300" s="9"/>
      <c r="NS300" s="9"/>
      <c r="NT300" s="9"/>
      <c r="NU300" s="9"/>
      <c r="NV300" s="9"/>
      <c r="NW300" s="9"/>
      <c r="NX300" s="9"/>
      <c r="NY300" s="9"/>
      <c r="NZ300" s="9"/>
      <c r="OA300" s="9"/>
      <c r="OB300" s="9"/>
      <c r="OC300" s="9"/>
      <c r="OD300" s="9"/>
      <c r="OE300" s="9"/>
      <c r="OF300" s="9"/>
      <c r="OG300" s="9"/>
      <c r="OH300" s="9"/>
      <c r="OI300" s="9"/>
      <c r="OJ300" s="9"/>
      <c r="OK300" s="9"/>
      <c r="OL300" s="9"/>
      <c r="OM300" s="9"/>
      <c r="ON300" s="9"/>
      <c r="OO300" s="9"/>
      <c r="OP300" s="9"/>
      <c r="OQ300" s="9"/>
      <c r="OR300" s="9"/>
      <c r="OS300" s="9"/>
      <c r="OT300" s="9"/>
      <c r="OU300" s="9"/>
      <c r="OV300" s="9"/>
      <c r="OW300" s="9"/>
      <c r="OX300" s="9"/>
      <c r="OY300" s="9"/>
      <c r="OZ300" s="9"/>
      <c r="PA300" s="9"/>
      <c r="PB300" s="9"/>
      <c r="PC300" s="9"/>
      <c r="PD300" s="9"/>
      <c r="PE300" s="9"/>
      <c r="PF300" s="9"/>
      <c r="PG300" s="9"/>
      <c r="PH300" s="9"/>
      <c r="PI300" s="9"/>
      <c r="PJ300" s="9"/>
      <c r="PK300" s="9"/>
      <c r="PL300" s="9"/>
      <c r="PM300" s="9"/>
      <c r="PN300" s="9"/>
      <c r="PO300" s="9"/>
      <c r="PP300" s="9"/>
      <c r="PQ300" s="9"/>
      <c r="PR300" s="9"/>
      <c r="PS300" s="9"/>
      <c r="PT300" s="9"/>
      <c r="PU300" s="9"/>
      <c r="PV300" s="9"/>
      <c r="PW300" s="9"/>
      <c r="PX300" s="9"/>
      <c r="PY300" s="9"/>
      <c r="PZ300" s="9"/>
      <c r="QA300" s="9"/>
      <c r="QB300" s="9"/>
      <c r="QC300" s="9"/>
      <c r="QD300" s="9"/>
      <c r="QE300" s="9"/>
      <c r="QF300" s="9"/>
      <c r="QG300" s="9"/>
      <c r="QH300" s="9"/>
      <c r="QI300" s="9"/>
      <c r="QJ300" s="9"/>
      <c r="QK300" s="9"/>
      <c r="QL300" s="9"/>
      <c r="QM300" s="9"/>
      <c r="QN300" s="9"/>
      <c r="QO300" s="9"/>
      <c r="QP300" s="9"/>
      <c r="QQ300" s="9"/>
      <c r="QR300" s="9"/>
      <c r="QS300" s="9"/>
      <c r="QT300" s="9"/>
      <c r="QU300" s="9"/>
      <c r="QV300" s="9"/>
      <c r="QW300" s="9"/>
      <c r="QX300" s="9"/>
      <c r="QY300" s="9"/>
      <c r="QZ300" s="9"/>
      <c r="RA300" s="9"/>
      <c r="RB300" s="9"/>
      <c r="RC300" s="9"/>
      <c r="RD300" s="9"/>
      <c r="RE300" s="9"/>
      <c r="RF300" s="9"/>
      <c r="RG300" s="9"/>
      <c r="RH300" s="9"/>
      <c r="RI300" s="9"/>
      <c r="RJ300" s="9"/>
      <c r="RK300" s="9"/>
      <c r="RL300" s="9"/>
      <c r="RM300" s="9"/>
      <c r="RN300" s="9"/>
      <c r="RO300" s="9"/>
      <c r="RP300" s="9"/>
      <c r="RQ300" s="9"/>
      <c r="RR300" s="9"/>
      <c r="RS300" s="9"/>
      <c r="RT300" s="9"/>
      <c r="RU300" s="9"/>
      <c r="RV300" s="9"/>
      <c r="RW300" s="9"/>
      <c r="RX300" s="9"/>
      <c r="RY300" s="9"/>
      <c r="RZ300" s="9"/>
      <c r="SA300" s="9"/>
      <c r="SB300" s="9"/>
      <c r="SC300" s="9"/>
      <c r="SD300" s="9"/>
      <c r="SE300" s="9"/>
      <c r="SF300" s="9"/>
      <c r="SG300" s="9"/>
      <c r="SH300" s="9"/>
      <c r="SI300" s="9"/>
      <c r="SJ300" s="9"/>
      <c r="SK300" s="9"/>
      <c r="SL300" s="9"/>
      <c r="SM300" s="9"/>
      <c r="SN300" s="9"/>
      <c r="SO300" s="9"/>
      <c r="SP300" s="9"/>
      <c r="SQ300" s="9"/>
      <c r="SR300" s="9"/>
      <c r="SS300" s="9"/>
      <c r="ST300" s="9"/>
      <c r="SU300" s="9"/>
      <c r="SV300" s="9"/>
      <c r="SW300" s="9"/>
      <c r="SX300" s="9"/>
      <c r="SY300" s="9"/>
      <c r="SZ300" s="9"/>
      <c r="TA300" s="9"/>
      <c r="TB300" s="9"/>
      <c r="TC300" s="9"/>
      <c r="TD300" s="9"/>
      <c r="TE300" s="9"/>
      <c r="TF300" s="9"/>
      <c r="TG300" s="9"/>
      <c r="TH300" s="9"/>
      <c r="TI300" s="9"/>
      <c r="TJ300" s="9"/>
      <c r="TK300" s="9"/>
      <c r="TL300" s="9"/>
      <c r="TM300" s="9"/>
      <c r="TN300" s="9"/>
      <c r="TO300" s="9"/>
      <c r="ANB300" s="9"/>
      <c r="ANC300" s="9"/>
      <c r="AND300" s="9"/>
      <c r="ANE300" s="9"/>
      <c r="ANF300" s="9"/>
      <c r="ANG300" s="9"/>
      <c r="ANH300" s="9"/>
      <c r="ANI300" s="9"/>
      <c r="ANJ300" s="9"/>
      <c r="ANK300" s="9"/>
      <c r="ANL300" s="9"/>
      <c r="ANM300" s="9"/>
      <c r="ANN300" s="9"/>
      <c r="ANO300" s="9"/>
      <c r="ANP300" s="9"/>
      <c r="ANQ300" s="9"/>
      <c r="ANR300" s="9"/>
      <c r="ANS300" s="9"/>
      <c r="ANT300" s="9"/>
      <c r="ANU300" s="9"/>
      <c r="ANV300" s="9"/>
      <c r="ANW300" s="9"/>
      <c r="ANX300" s="9"/>
      <c r="ANY300" s="9"/>
      <c r="ANZ300" s="9"/>
      <c r="AOA300" s="9"/>
      <c r="AOB300" s="9"/>
      <c r="AOC300" s="9"/>
      <c r="AOD300" s="9"/>
      <c r="AOE300" s="9"/>
      <c r="AOF300" s="9"/>
      <c r="AOG300" s="9"/>
      <c r="AOH300" s="9"/>
      <c r="AOI300" s="9"/>
      <c r="AOJ300" s="9"/>
      <c r="AOK300" s="9"/>
      <c r="AOL300" s="9"/>
      <c r="AOM300" s="9"/>
      <c r="AON300" s="9"/>
      <c r="AOO300" s="9"/>
      <c r="AOP300" s="9"/>
      <c r="AOQ300" s="9"/>
      <c r="AOR300" s="9"/>
      <c r="AOS300" s="9"/>
      <c r="AOT300" s="9"/>
      <c r="AOU300" s="9"/>
      <c r="AOV300" s="9"/>
      <c r="AOW300" s="9"/>
      <c r="AOX300" s="9"/>
      <c r="AOY300" s="9"/>
      <c r="AOZ300" s="9"/>
      <c r="APA300" s="9"/>
      <c r="APB300" s="9"/>
      <c r="APC300" s="9"/>
      <c r="APD300" s="9"/>
      <c r="APE300" s="9"/>
      <c r="APF300" s="9"/>
      <c r="APG300" s="9"/>
      <c r="APH300" s="9"/>
      <c r="API300" s="9"/>
      <c r="APJ300" s="9"/>
      <c r="APK300" s="9"/>
      <c r="APL300" s="9"/>
      <c r="APM300" s="9"/>
      <c r="APN300" s="9"/>
      <c r="APO300" s="9"/>
      <c r="APP300" s="9"/>
      <c r="APQ300" s="9"/>
      <c r="APR300" s="9"/>
      <c r="APS300" s="9"/>
      <c r="APT300" s="9"/>
      <c r="APU300" s="9"/>
      <c r="APV300" s="9"/>
      <c r="APW300" s="9"/>
      <c r="APX300" s="9"/>
      <c r="APY300" s="9"/>
      <c r="APZ300" s="9"/>
      <c r="AQA300" s="9"/>
      <c r="AQB300" s="9"/>
      <c r="AQC300" s="9"/>
      <c r="AQD300" s="9"/>
      <c r="AQE300" s="9"/>
      <c r="AQF300" s="9"/>
      <c r="AQG300" s="9"/>
      <c r="AQH300" s="9"/>
      <c r="AQI300" s="9"/>
      <c r="AQJ300" s="9"/>
      <c r="AQK300" s="9"/>
      <c r="AQL300" s="9"/>
      <c r="AQM300" s="9"/>
      <c r="AQN300" s="9"/>
      <c r="AQO300" s="9"/>
      <c r="AQP300" s="9"/>
      <c r="AQQ300" s="9"/>
      <c r="AQR300" s="9"/>
      <c r="AQS300" s="9"/>
      <c r="AQT300" s="9"/>
      <c r="AQU300" s="9"/>
      <c r="AQV300" s="9"/>
      <c r="AQW300" s="9"/>
      <c r="AQX300" s="9"/>
      <c r="AQY300" s="9"/>
      <c r="AQZ300" s="9"/>
      <c r="ARA300" s="9"/>
      <c r="ARB300" s="9"/>
      <c r="ARC300" s="9"/>
      <c r="ARD300" s="9"/>
      <c r="ARE300" s="9"/>
      <c r="ARF300" s="9"/>
      <c r="ARG300" s="9"/>
      <c r="ARH300" s="9"/>
      <c r="ARI300" s="9"/>
      <c r="ARJ300" s="9"/>
      <c r="ARK300" s="9"/>
      <c r="ARL300" s="9"/>
      <c r="ARM300" s="9"/>
      <c r="ARN300" s="9"/>
      <c r="ARO300" s="9"/>
      <c r="ARP300" s="9"/>
      <c r="ARQ300" s="9"/>
      <c r="ARR300" s="9"/>
      <c r="ARS300" s="9"/>
      <c r="ART300" s="9"/>
      <c r="ARU300" s="9"/>
      <c r="ARV300" s="9"/>
      <c r="ARW300" s="9"/>
      <c r="ARX300" s="9"/>
      <c r="ARY300" s="9"/>
      <c r="ARZ300" s="9"/>
      <c r="ASA300" s="9"/>
      <c r="ASB300" s="9"/>
      <c r="ASC300" s="9"/>
      <c r="ASD300" s="9"/>
      <c r="ASE300" s="9"/>
      <c r="ASF300" s="9"/>
      <c r="ASG300" s="9"/>
      <c r="ASH300" s="9"/>
      <c r="ASI300" s="9"/>
      <c r="ASJ300" s="9"/>
      <c r="ASK300" s="9"/>
      <c r="ASL300" s="9"/>
      <c r="ASM300" s="9"/>
      <c r="ASN300" s="9"/>
      <c r="ASO300" s="9"/>
      <c r="ASP300" s="9"/>
      <c r="ASQ300" s="9"/>
      <c r="ASR300" s="9"/>
      <c r="ASS300" s="9"/>
      <c r="AST300" s="9"/>
      <c r="ASU300" s="9"/>
      <c r="ASV300" s="9"/>
      <c r="ASW300" s="9"/>
      <c r="ASX300" s="9"/>
      <c r="ASY300" s="9"/>
      <c r="ASZ300" s="9"/>
      <c r="ATA300" s="9"/>
      <c r="ATB300" s="9"/>
      <c r="ATC300" s="9"/>
      <c r="ATD300" s="9"/>
      <c r="ATE300" s="9"/>
      <c r="ATF300" s="9"/>
      <c r="ATG300" s="9"/>
      <c r="ATH300" s="9"/>
      <c r="ATI300" s="9"/>
      <c r="ATJ300" s="9"/>
      <c r="ATK300" s="9"/>
      <c r="ATL300" s="9"/>
      <c r="ATM300" s="9"/>
      <c r="ATN300" s="9"/>
      <c r="ATO300" s="9"/>
      <c r="ATP300" s="9"/>
      <c r="ATQ300" s="9"/>
      <c r="ATR300" s="9"/>
      <c r="ATS300" s="9"/>
      <c r="ATT300" s="9"/>
      <c r="ATU300" s="9"/>
      <c r="ATV300" s="9"/>
      <c r="ATW300" s="9"/>
      <c r="ATX300" s="9"/>
      <c r="ATY300" s="9" t="s">
        <v>5691</v>
      </c>
      <c r="ATZ300" s="9" t="s">
        <v>5691</v>
      </c>
      <c r="AUA300" s="9" t="s">
        <v>6047</v>
      </c>
      <c r="AUB300" s="9"/>
      <c r="AUC300" s="9"/>
      <c r="AUD300" s="9"/>
      <c r="AUE300" s="9"/>
      <c r="AUF300" s="9"/>
      <c r="AUG300" s="9"/>
      <c r="AUH300" s="9"/>
      <c r="AUI300" s="9"/>
      <c r="AUJ300" s="9"/>
      <c r="AUK300" s="9"/>
      <c r="AUL300" s="9"/>
      <c r="AUM300" s="9"/>
      <c r="AUN300" s="9"/>
      <c r="AUO300" s="9"/>
      <c r="AUP300" s="9"/>
      <c r="AUQ300" s="9"/>
      <c r="AUR300" s="9"/>
      <c r="AUS300" s="9"/>
      <c r="AUT300" s="9"/>
      <c r="AUU300" s="9"/>
      <c r="AUV300" s="9"/>
      <c r="AUW300" s="9"/>
      <c r="AUX300" s="9"/>
      <c r="AUY300" s="9"/>
      <c r="AUZ300" s="9"/>
      <c r="AVA300" s="9"/>
      <c r="AVB300" s="9"/>
      <c r="AVC300" s="9"/>
      <c r="AVD300" s="9"/>
      <c r="AVE300" s="9"/>
      <c r="AVF300" s="9"/>
      <c r="AVG300" s="9"/>
      <c r="AVH300" s="9"/>
      <c r="AVI300" s="9"/>
      <c r="AVJ300" s="9"/>
      <c r="AVK300" s="9" t="s">
        <v>14332</v>
      </c>
      <c r="AVL300" s="9"/>
      <c r="AVM300" s="9"/>
      <c r="AVN300" s="9"/>
      <c r="AVO300" s="9"/>
      <c r="AVP300" s="9"/>
      <c r="AVQ300" s="9"/>
      <c r="AVR300" s="9"/>
      <c r="AVS300" s="9"/>
      <c r="AVT300" s="9"/>
      <c r="AVU300" s="9"/>
      <c r="AVV300" s="9"/>
      <c r="AVW300" s="9"/>
      <c r="AVX300" s="9"/>
      <c r="AVY300" s="9"/>
      <c r="AVZ300" s="9"/>
      <c r="AWA300" s="9"/>
      <c r="AWB300" s="9"/>
      <c r="AWC300" s="9"/>
      <c r="AWD300" s="9"/>
      <c r="AWE300" s="9"/>
      <c r="AWF300" s="9"/>
      <c r="AWG300" s="9"/>
      <c r="AWH300" s="9"/>
      <c r="AWI300" s="9"/>
      <c r="AWJ300" s="9"/>
      <c r="AWK300" s="9"/>
      <c r="AWL300" s="9"/>
      <c r="AWM300" s="9"/>
      <c r="AWN300" s="9"/>
      <c r="AWO300" s="9"/>
      <c r="AWP300" s="9"/>
      <c r="AWQ300" s="9"/>
      <c r="AWR300" s="9"/>
      <c r="AWS300" s="9"/>
      <c r="AWT300" s="9"/>
      <c r="AWU300" s="9"/>
      <c r="AWV300" s="9"/>
      <c r="AWW300" s="9"/>
      <c r="AWX300" s="9"/>
      <c r="AWY300" s="9"/>
      <c r="AWZ300" s="9"/>
      <c r="AXA300" s="9"/>
      <c r="AXB300" s="9" t="s">
        <v>5707</v>
      </c>
      <c r="AXC300" s="9"/>
      <c r="AXD300" s="9"/>
      <c r="AXE300" s="9"/>
      <c r="AXF300" s="9"/>
      <c r="AXG300" s="9"/>
      <c r="AXH300" s="9"/>
      <c r="AXI300" s="9"/>
      <c r="AXJ300" s="9"/>
      <c r="AXK300" s="9">
        <v>521.0</v>
      </c>
      <c r="AXL300" s="9" t="s">
        <v>3759</v>
      </c>
      <c r="AXM300" s="9">
        <v>590.0</v>
      </c>
      <c r="AXN300" s="9"/>
      <c r="AXO300" s="9"/>
      <c r="AXP300" s="9"/>
      <c r="AXQ300" s="9"/>
      <c r="AXR300" s="9"/>
      <c r="AXS300" s="9"/>
      <c r="AXT300" s="9"/>
      <c r="AXU300" s="9"/>
      <c r="AXV300" s="9"/>
      <c r="AXW300" s="9"/>
      <c r="AXX300" s="9"/>
      <c r="AXY300" s="9"/>
      <c r="AXZ300" s="9"/>
      <c r="AYA300" s="9"/>
      <c r="AYB300" s="9"/>
      <c r="AYC300" s="9"/>
      <c r="AYD300" s="9" t="s">
        <v>3759</v>
      </c>
      <c r="AYE300" s="9"/>
      <c r="AYF300" s="9"/>
      <c r="AYG300" s="9"/>
      <c r="AYH300" s="9" t="s">
        <v>14333</v>
      </c>
      <c r="AYI300" s="9"/>
      <c r="AYJ300" s="9"/>
      <c r="AYK300" s="9"/>
      <c r="AYL300" s="9"/>
      <c r="AYM300" s="9"/>
      <c r="AYN300" s="9"/>
      <c r="AYO300" s="9"/>
      <c r="AYP300" s="9"/>
      <c r="AYQ300" s="9"/>
      <c r="AYR300" s="9"/>
      <c r="AYS300" s="9"/>
      <c r="AYT300" s="9"/>
      <c r="AYU300" s="9"/>
      <c r="AYV300" s="9"/>
      <c r="AYW300" s="9"/>
      <c r="AYX300" s="9"/>
      <c r="AYY300" s="9"/>
      <c r="AYZ300" s="9"/>
      <c r="AZA300" s="9"/>
      <c r="AZB300" s="9"/>
      <c r="AZC300" s="9"/>
      <c r="AZD300" s="9"/>
      <c r="AZE300" s="9"/>
      <c r="AZF300" s="9"/>
      <c r="AZG300" s="9"/>
      <c r="AZH300" s="9"/>
      <c r="AZI300" s="9"/>
      <c r="AZJ300" s="9"/>
      <c r="AZK300" s="9"/>
      <c r="AZL300" s="9"/>
      <c r="AZM300" s="9"/>
      <c r="AZN300" s="9"/>
      <c r="AZO300" s="9"/>
      <c r="AZP300" s="9"/>
      <c r="AZQ300" s="9"/>
      <c r="AZR300" s="9"/>
      <c r="AZS300" s="9"/>
      <c r="AZT300" s="9"/>
      <c r="AZU300" s="9"/>
      <c r="AZV300" s="9"/>
      <c r="AZW300" s="9"/>
      <c r="AZX300" s="9"/>
      <c r="AZY300" s="9"/>
      <c r="AZZ300" s="9"/>
      <c r="BAA300" s="9"/>
      <c r="BAB300" s="9"/>
      <c r="BAC300" s="9"/>
      <c r="BAD300" s="9"/>
      <c r="BAE300" s="9"/>
      <c r="BAF300" s="9"/>
      <c r="BAG300" s="9"/>
      <c r="BAH300" s="9"/>
      <c r="BAI300" s="9"/>
      <c r="BAJ300" s="9"/>
      <c r="BAK300" s="9"/>
      <c r="BAL300" s="9"/>
      <c r="BAM300" s="9"/>
      <c r="BAN300" s="9"/>
      <c r="BAO300" s="9"/>
      <c r="BAP300" s="9"/>
      <c r="BAQ300" s="9"/>
      <c r="BAR300" s="9"/>
      <c r="BAS300" s="9"/>
      <c r="BAT300" s="9"/>
      <c r="BAU300" s="9"/>
      <c r="BAV300" s="9"/>
      <c r="BAW300" s="9"/>
      <c r="BAX300" s="9"/>
      <c r="BAY300" s="9"/>
      <c r="BAZ300" s="9"/>
      <c r="BBA300" s="9"/>
      <c r="BBB300" s="9"/>
      <c r="BBC300" s="9"/>
      <c r="BBD300" s="9"/>
      <c r="BBE300" s="9"/>
      <c r="BBF300" s="9"/>
      <c r="BBG300" s="9"/>
      <c r="BBH300" s="9"/>
      <c r="BBI300" s="9"/>
      <c r="BBJ300" s="9"/>
      <c r="BBK300" s="9"/>
      <c r="BBL300" s="9"/>
      <c r="BBM300" s="9"/>
      <c r="BBN300" s="9"/>
      <c r="BBO300" s="9"/>
      <c r="BBP300" s="9"/>
      <c r="BBQ300" s="9"/>
      <c r="BBR300" s="9"/>
      <c r="BBS300" s="9"/>
      <c r="BBT300" s="9"/>
      <c r="BBU300" s="9"/>
      <c r="BBV300" s="9"/>
      <c r="BBW300" s="9"/>
      <c r="BBX300" s="9"/>
      <c r="BBY300" s="9"/>
      <c r="BBZ300" s="9"/>
      <c r="BCA300" s="9"/>
      <c r="BCB300" s="9"/>
      <c r="BCC300" s="9"/>
      <c r="BCD300" s="9"/>
      <c r="BCE300" s="9"/>
      <c r="BCF300" s="9"/>
      <c r="BCG300" s="9"/>
      <c r="BCH300" s="9"/>
      <c r="BCI300" s="9"/>
      <c r="BCJ300" s="9"/>
      <c r="BCK300" s="9"/>
      <c r="BCL300" s="9"/>
      <c r="BCM300" s="9"/>
      <c r="BCN300" s="9"/>
      <c r="BCO300" s="9"/>
      <c r="BCP300" s="9"/>
      <c r="BCQ300" s="9"/>
      <c r="BCR300" s="9"/>
      <c r="BCS300" s="9"/>
      <c r="BCT300" s="9"/>
      <c r="BCU300" s="9"/>
      <c r="BCV300" s="9"/>
      <c r="BCW300" s="9"/>
      <c r="BCX300" s="9"/>
      <c r="BCY300" s="9"/>
      <c r="BCZ300" s="9"/>
      <c r="BDA300" s="9"/>
      <c r="BDB300" s="9"/>
      <c r="BDC300" s="9"/>
      <c r="BDD300" s="9"/>
      <c r="BDE300" s="9"/>
      <c r="BDF300" s="9"/>
      <c r="BDG300" s="9"/>
      <c r="BDH300" s="9"/>
      <c r="BDI300" s="9"/>
      <c r="BDJ300" s="9"/>
      <c r="BDK300" s="9"/>
      <c r="BDL300" s="9"/>
      <c r="BDM300" s="9"/>
      <c r="BDN300" s="9"/>
      <c r="BDO300" s="9"/>
      <c r="BDP300" s="9"/>
      <c r="BDQ300" s="9"/>
      <c r="BDR300" s="9"/>
      <c r="BDS300" s="9"/>
      <c r="BDT300" s="9"/>
      <c r="BDU300" s="9"/>
      <c r="BDV300" s="9"/>
      <c r="BDW300" s="9"/>
      <c r="BDX300" s="9"/>
      <c r="BDY300" s="9"/>
      <c r="BDZ300" s="9"/>
      <c r="BEA300" s="9"/>
      <c r="BEB300" s="9"/>
      <c r="BEC300" s="9"/>
      <c r="BED300" s="9"/>
      <c r="BEE300" s="9"/>
      <c r="BEF300" s="9"/>
      <c r="BEG300" s="9"/>
      <c r="BEH300" s="9"/>
      <c r="BEI300" s="9"/>
      <c r="BEJ300" s="9"/>
      <c r="BEK300" s="9"/>
      <c r="BEL300" s="9"/>
      <c r="BEM300" s="9"/>
      <c r="BEN300" s="9"/>
      <c r="BEO300" s="9"/>
      <c r="BEP300" s="9"/>
      <c r="BEQ300" s="9"/>
      <c r="BER300" s="9"/>
      <c r="BES300" s="9"/>
      <c r="BET300" s="9"/>
      <c r="BEU300" s="9"/>
      <c r="BEV300" s="9"/>
      <c r="BEW300" s="9"/>
      <c r="BEX300" s="9"/>
      <c r="BEY300" s="9"/>
      <c r="BEZ300" s="9"/>
      <c r="BFA300" s="9"/>
      <c r="BFB300" s="9"/>
      <c r="BFC300" s="9"/>
      <c r="BFD300" s="9"/>
      <c r="BFE300" s="9"/>
      <c r="BFF300" s="9"/>
      <c r="BFG300" s="9"/>
      <c r="BFH300" s="9"/>
      <c r="BFI300" s="9"/>
      <c r="BFJ300" s="9"/>
      <c r="BFK300" s="9"/>
      <c r="BFL300" s="9"/>
      <c r="BFM300" s="9"/>
      <c r="BFN300" s="9"/>
      <c r="BFO300" s="9"/>
      <c r="BFP300" s="9"/>
      <c r="BFQ300" s="9"/>
      <c r="BFR300" s="9"/>
      <c r="BFS300" s="9"/>
      <c r="BFT300" s="9"/>
      <c r="BFU300" s="9"/>
      <c r="BFV300" s="9"/>
      <c r="BFW300" s="9"/>
      <c r="BFX300" s="9"/>
      <c r="BFY300" s="9"/>
      <c r="BFZ300" s="9"/>
      <c r="BGA300" s="9"/>
      <c r="BGB300" s="9"/>
      <c r="BGC300" s="9"/>
      <c r="BGD300" s="9"/>
      <c r="BGE300" s="9"/>
      <c r="BGF300" s="9"/>
      <c r="BGG300" s="9"/>
      <c r="BGH300" s="9"/>
      <c r="BGI300" s="9"/>
      <c r="BGJ300" s="9"/>
      <c r="BGK300" s="9"/>
      <c r="BGL300" s="9"/>
      <c r="BGM300" s="9"/>
      <c r="BGN300" s="9"/>
      <c r="BGO300" s="9"/>
      <c r="BGP300" s="9"/>
      <c r="BGQ300" s="9"/>
      <c r="BGR300" s="9"/>
      <c r="BGS300" s="9"/>
      <c r="BGT300" s="9"/>
      <c r="BGU300" s="9"/>
      <c r="BGV300" s="9"/>
      <c r="BGW300" s="9"/>
      <c r="BGX300" s="9"/>
      <c r="BGY300" s="9"/>
      <c r="BGZ300" s="9"/>
      <c r="BHA300" s="9"/>
      <c r="BHB300" s="9"/>
      <c r="BHC300" s="9"/>
      <c r="BHD300" s="9"/>
      <c r="BHE300" s="9"/>
      <c r="BHF300" s="9"/>
      <c r="BHG300" s="9"/>
      <c r="BHH300" s="9"/>
      <c r="BHI300" s="9"/>
      <c r="BHJ300" s="9"/>
      <c r="BHK300" s="9"/>
      <c r="BHL300" s="9"/>
      <c r="BHM300" s="9"/>
      <c r="BHN300" s="9"/>
      <c r="BHO300" s="9"/>
      <c r="BHP300" s="9"/>
      <c r="BHQ300" s="9"/>
      <c r="BHR300" s="9"/>
      <c r="BHS300" s="9"/>
      <c r="BHT300" s="9"/>
      <c r="BHU300" s="9"/>
      <c r="BHV300" s="9"/>
      <c r="BHW300" s="9"/>
      <c r="BHX300" s="9"/>
      <c r="BHY300" s="9"/>
      <c r="BHZ300" s="9"/>
      <c r="BIA300" s="9"/>
      <c r="BIB300" s="9"/>
      <c r="BIC300" s="9"/>
      <c r="BID300" s="9"/>
      <c r="BIE300" s="9"/>
      <c r="BIF300" s="9"/>
      <c r="BIG300" s="9"/>
      <c r="BIH300" s="9"/>
      <c r="BII300" s="9"/>
      <c r="BIJ300" s="9"/>
      <c r="BIK300" s="9"/>
      <c r="BIL300" s="9"/>
      <c r="BIM300" s="9"/>
      <c r="BIN300" s="9"/>
      <c r="BIO300" s="9"/>
      <c r="BIP300" s="9"/>
      <c r="BIQ300" s="9"/>
      <c r="BIR300" s="9"/>
      <c r="BIS300" s="9"/>
      <c r="BIT300" s="9"/>
      <c r="BIU300" s="9"/>
      <c r="BIV300" s="9"/>
      <c r="BIW300" s="9"/>
      <c r="BIX300" s="9"/>
      <c r="BIY300" s="9"/>
      <c r="BIZ300" s="9"/>
      <c r="BJA300" s="9"/>
      <c r="BJB300" s="9"/>
      <c r="BJC300" s="9"/>
      <c r="BJD300" s="9"/>
      <c r="BJE300" s="9"/>
      <c r="BJF300" s="9"/>
      <c r="BJG300" s="9"/>
      <c r="BJH300" s="9"/>
      <c r="BJI300" s="9"/>
      <c r="BJJ300" s="9"/>
      <c r="BJK300" s="9"/>
      <c r="BJL300" s="9"/>
      <c r="BJM300" s="9"/>
      <c r="BJN300" s="9"/>
      <c r="BJO300" s="9"/>
      <c r="BJP300" s="9"/>
      <c r="BJQ300" s="9"/>
      <c r="BJR300" s="9"/>
      <c r="BJS300" s="9"/>
      <c r="BJT300" s="9"/>
      <c r="BJU300" s="9"/>
      <c r="BJV300" s="9"/>
      <c r="BJW300" s="9"/>
      <c r="BJX300" s="9"/>
      <c r="BJY300" s="9"/>
      <c r="BJZ300" s="9"/>
      <c r="BKA300" s="9"/>
      <c r="BKB300" s="9"/>
      <c r="BKC300" s="9"/>
      <c r="BKD300" s="9"/>
      <c r="BKE300" s="9"/>
      <c r="BKF300" s="9"/>
      <c r="BKG300" s="9"/>
      <c r="BKH300" s="9"/>
      <c r="BKI300" s="9"/>
      <c r="BKJ300" s="9"/>
      <c r="BKK300" s="9"/>
      <c r="BKL300" s="9"/>
      <c r="BKM300" s="9"/>
      <c r="BKN300" s="9"/>
      <c r="BKO300" s="9"/>
      <c r="BKP300" s="9"/>
      <c r="BKQ300" s="9"/>
      <c r="BKR300" s="9"/>
      <c r="BKS300" s="9"/>
      <c r="BKT300" s="9"/>
      <c r="BKU300" s="9"/>
      <c r="BKV300" s="9"/>
      <c r="BKW300" s="9"/>
      <c r="BKX300" s="9"/>
      <c r="BKY300" s="9"/>
      <c r="BKZ300" s="9"/>
      <c r="BLA300" s="9"/>
      <c r="BLB300" s="9"/>
      <c r="BLC300" s="9"/>
      <c r="BLD300" s="9"/>
      <c r="BLE300" s="9"/>
      <c r="BLF300" s="9"/>
      <c r="BLG300" s="9"/>
      <c r="BLH300" s="9"/>
      <c r="BLI300" s="9"/>
      <c r="BLJ300" s="9"/>
      <c r="BLK300" s="9"/>
      <c r="BLL300" s="9"/>
      <c r="BLM300" s="9"/>
      <c r="BLN300" s="9"/>
      <c r="BLO300" s="9"/>
      <c r="BLP300" s="9"/>
      <c r="BLQ300" s="9"/>
      <c r="BLR300" s="9"/>
      <c r="BLS300" s="9"/>
      <c r="BLT300" s="9"/>
      <c r="BLU300" s="9"/>
      <c r="BLV300" s="9"/>
      <c r="BLW300" s="9"/>
      <c r="BLX300" s="9"/>
      <c r="BLY300" s="9"/>
      <c r="BLZ300" s="9"/>
      <c r="BMA300" s="9"/>
      <c r="BMB300" s="9"/>
      <c r="BMC300" s="9"/>
      <c r="BMD300" s="9"/>
      <c r="BME300" s="9"/>
      <c r="BMF300" s="9"/>
      <c r="BMG300" s="9"/>
      <c r="BMH300" s="9"/>
      <c r="BMI300" s="9"/>
      <c r="BMJ300" s="9"/>
      <c r="BMK300" s="9"/>
      <c r="BML300" s="9"/>
      <c r="BMM300" s="9"/>
      <c r="BMN300" s="9"/>
      <c r="BMO300" s="9"/>
      <c r="BMP300" s="9"/>
      <c r="BMQ300" s="9"/>
      <c r="BMR300" s="9"/>
      <c r="BMS300" s="9"/>
      <c r="BMT300" s="9"/>
      <c r="BMU300" s="9"/>
      <c r="BMV300" s="9"/>
      <c r="BMW300" s="9"/>
      <c r="BMX300" s="9"/>
      <c r="BMY300" s="9"/>
      <c r="BMZ300" s="9"/>
      <c r="BNA300" s="9"/>
      <c r="BNB300" s="9"/>
      <c r="BNC300" s="9"/>
      <c r="BND300" s="9"/>
      <c r="BNE300" s="9"/>
      <c r="BNF300" s="9"/>
      <c r="BNG300" s="9"/>
      <c r="BNH300" s="9"/>
      <c r="BNI300" s="9"/>
      <c r="BNJ300" s="9"/>
      <c r="BNK300" s="9"/>
      <c r="BNL300" s="9"/>
      <c r="BNM300" s="9"/>
      <c r="BNN300" s="9"/>
      <c r="BNO300" s="9"/>
      <c r="BNP300" s="9"/>
      <c r="BNQ300" s="9"/>
      <c r="BNR300" s="9"/>
      <c r="BNS300" s="9"/>
      <c r="BNT300" s="9"/>
      <c r="BNU300" s="9"/>
      <c r="BNV300" s="9"/>
      <c r="BNW300" s="9"/>
      <c r="BNX300" s="9"/>
      <c r="BNY300" s="9"/>
      <c r="BNZ300" s="9"/>
      <c r="BOA300" s="9"/>
      <c r="BOB300" s="9"/>
      <c r="BOC300" s="9"/>
      <c r="BOD300" s="9"/>
      <c r="BOE300" s="9"/>
      <c r="BOF300" s="9"/>
      <c r="BOG300" s="9"/>
      <c r="BOH300" s="9"/>
      <c r="BOI300" s="9"/>
      <c r="BOJ300" s="9"/>
      <c r="BOK300" s="9"/>
      <c r="BOL300" s="9"/>
      <c r="BOM300" s="9"/>
      <c r="BON300" s="9"/>
      <c r="BOO300" s="9"/>
      <c r="BOP300" s="9"/>
      <c r="BOQ300" s="9"/>
      <c r="BOR300" s="9"/>
      <c r="BOS300" s="9"/>
      <c r="BOT300" s="9"/>
      <c r="BOU300" s="9"/>
      <c r="BOV300" s="9"/>
      <c r="BOW300" s="9"/>
      <c r="BOX300" s="9"/>
      <c r="BOY300" s="9"/>
      <c r="BOZ300" s="9"/>
      <c r="BPA300" s="9"/>
      <c r="BPB300" s="9"/>
      <c r="BPC300" s="9"/>
      <c r="BPD300" s="9"/>
      <c r="BPE300" s="9"/>
      <c r="BPF300" s="9"/>
      <c r="BPG300" s="9"/>
      <c r="BPH300" s="9"/>
      <c r="BPI300" s="9"/>
      <c r="BPJ300" s="9"/>
      <c r="BPK300" s="9"/>
      <c r="BPL300" s="9"/>
      <c r="BPM300" s="9"/>
      <c r="BPN300" s="9"/>
      <c r="BPO300" s="9"/>
      <c r="BPP300" s="9"/>
      <c r="BPQ300" s="9"/>
      <c r="BPR300" s="9"/>
      <c r="BPS300" s="9"/>
      <c r="BPT300" s="9"/>
      <c r="BPU300" s="9"/>
      <c r="BPV300" s="9"/>
      <c r="BPW300" s="9"/>
      <c r="BPX300" s="9"/>
      <c r="BPY300" s="9"/>
      <c r="BPZ300" s="9"/>
      <c r="BQA300" s="9"/>
      <c r="BQB300" s="9"/>
      <c r="BQC300" s="9"/>
      <c r="BQD300" s="9"/>
      <c r="BQE300" s="9"/>
      <c r="BQF300" s="9"/>
      <c r="BQG300" s="9"/>
      <c r="BQH300" s="9"/>
      <c r="BQI300" s="9"/>
      <c r="BQJ300" s="9"/>
      <c r="BQK300" s="9"/>
      <c r="BQL300" s="9"/>
      <c r="BQM300" s="9"/>
      <c r="BQN300" s="9"/>
      <c r="BQO300" s="9"/>
      <c r="BQP300" s="9"/>
      <c r="BQQ300" s="9"/>
      <c r="BQR300" s="9"/>
      <c r="BQS300" s="9"/>
      <c r="BQT300" s="9"/>
      <c r="BQU300" s="9"/>
      <c r="BQV300" s="9"/>
      <c r="BQW300" s="9"/>
      <c r="BQX300" s="9"/>
      <c r="BQY300" s="9"/>
      <c r="BQZ300" s="9"/>
      <c r="BRA300" s="9"/>
      <c r="BRB300" s="9"/>
      <c r="BRC300" s="9"/>
      <c r="BRD300" s="9"/>
      <c r="BRE300" s="9"/>
      <c r="BRF300" s="9"/>
      <c r="BRG300" s="9"/>
      <c r="BRH300" s="9"/>
      <c r="BRI300" s="9"/>
      <c r="BRJ300" s="9"/>
      <c r="BRK300" s="9"/>
      <c r="BRL300" s="9"/>
      <c r="BRM300" s="9"/>
      <c r="BRN300" s="9"/>
      <c r="BRO300" s="9"/>
      <c r="BRP300" s="9"/>
      <c r="BRQ300" s="9"/>
      <c r="BRR300" s="9"/>
      <c r="BRS300" s="9"/>
      <c r="BRT300" s="9"/>
      <c r="BRU300" s="9"/>
      <c r="BRV300" s="9"/>
      <c r="BRW300" s="9"/>
      <c r="BRX300" s="9"/>
      <c r="BRY300" s="9"/>
      <c r="BRZ300" s="9"/>
      <c r="BSA300" s="9"/>
      <c r="BSB300" s="9"/>
      <c r="BSC300" s="9"/>
      <c r="BSD300" s="9"/>
      <c r="BSE300" s="9"/>
      <c r="BSF300" s="9"/>
      <c r="BSG300" s="9"/>
      <c r="BSH300" s="9"/>
      <c r="BSI300" s="9"/>
      <c r="BSJ300" s="9"/>
      <c r="BSK300" s="9"/>
      <c r="BSL300" s="9"/>
      <c r="BSM300" s="9"/>
      <c r="BSN300" s="9"/>
      <c r="BSO300" s="9"/>
      <c r="BSP300" s="9"/>
      <c r="BSQ300" s="9"/>
      <c r="BSR300" s="9"/>
      <c r="BSS300" s="9"/>
      <c r="BST300" s="9"/>
      <c r="BSU300" s="9"/>
      <c r="BSV300" s="9"/>
      <c r="BSW300" s="9"/>
      <c r="BSX300" s="9"/>
      <c r="BSY300" s="9"/>
      <c r="BSZ300" s="9"/>
      <c r="BTA300" s="9"/>
      <c r="BTB300" s="9"/>
      <c r="BTC300" s="9"/>
      <c r="BTD300" s="9"/>
      <c r="BTE300" s="9"/>
      <c r="BTF300" s="9"/>
      <c r="BTG300" s="9"/>
      <c r="BTH300" s="9"/>
      <c r="BTI300" s="9"/>
      <c r="BTJ300" s="9"/>
      <c r="BTK300" s="9"/>
      <c r="BTL300" s="9"/>
      <c r="BTM300" s="9"/>
      <c r="BTN300" s="9"/>
      <c r="BTO300" s="9"/>
      <c r="BTP300" s="9"/>
      <c r="BTQ300" s="9"/>
      <c r="BTR300" s="9"/>
      <c r="BTS300" s="9"/>
      <c r="BTT300" s="9"/>
      <c r="BTU300" s="9"/>
      <c r="BTV300" s="9"/>
      <c r="BTW300" s="9"/>
      <c r="BTX300" s="9"/>
      <c r="BTY300" s="9"/>
      <c r="BTZ300" s="9"/>
      <c r="BUA300" s="9"/>
      <c r="BUB300" s="9"/>
      <c r="BUC300" s="9"/>
      <c r="BUD300" s="9"/>
      <c r="BUE300" s="9"/>
      <c r="BUF300" s="9"/>
      <c r="BUG300" s="9"/>
      <c r="BUH300" s="9"/>
      <c r="BUI300" s="9"/>
      <c r="BUJ300" s="9"/>
      <c r="BUK300" s="9"/>
      <c r="BUL300" s="9"/>
      <c r="BUM300" s="9"/>
      <c r="BUN300" s="9"/>
      <c r="BUO300" s="9"/>
      <c r="BUP300" s="9"/>
      <c r="BUQ300" s="9"/>
      <c r="BUR300" s="9"/>
      <c r="BUS300" s="9"/>
      <c r="BUT300" s="9"/>
      <c r="BUU300" s="9"/>
      <c r="BUV300" s="9"/>
      <c r="BUW300" s="9"/>
      <c r="BUX300" s="9"/>
      <c r="BUY300" s="9"/>
      <c r="BUZ300" s="9"/>
      <c r="BVA300" s="9"/>
      <c r="BVB300" s="9"/>
      <c r="BVC300" s="9"/>
      <c r="BVD300" s="9"/>
      <c r="BVE300" s="9"/>
      <c r="BVF300" s="9"/>
      <c r="BVG300" s="9"/>
      <c r="BVH300" s="9"/>
      <c r="BVI300" s="9"/>
      <c r="BVJ300" s="9"/>
      <c r="BVK300" s="9"/>
      <c r="BVL300" s="9"/>
      <c r="BVM300" s="9"/>
      <c r="BVN300" s="9"/>
      <c r="BVO300" s="9"/>
      <c r="BVP300" s="9"/>
      <c r="BVQ300" s="9"/>
      <c r="BVR300" s="9"/>
      <c r="BVS300" s="9"/>
      <c r="BVT300" s="9"/>
      <c r="BVU300" s="9"/>
      <c r="BVV300" s="9"/>
      <c r="BVW300" s="9"/>
      <c r="BVX300" s="9"/>
      <c r="BVY300" s="9"/>
      <c r="BVZ300" s="9"/>
      <c r="BWA300" s="9"/>
      <c r="BWB300" s="9"/>
      <c r="BWC300" s="9"/>
      <c r="BWD300" s="9"/>
      <c r="BWE300" s="9"/>
      <c r="BWF300" s="9"/>
      <c r="BWG300" s="9"/>
      <c r="BWH300" s="9"/>
      <c r="BWI300" s="9"/>
      <c r="BWJ300" s="9"/>
      <c r="BWK300" s="9"/>
      <c r="BWL300" s="9"/>
      <c r="BWM300" s="9"/>
      <c r="BWN300" s="9"/>
      <c r="BWO300" s="9"/>
      <c r="BWP300" s="9"/>
      <c r="BWQ300" s="9"/>
      <c r="BWR300" s="9"/>
      <c r="BWS300" s="9"/>
      <c r="BWT300" s="9"/>
      <c r="BWU300" s="9"/>
      <c r="BWV300" s="9"/>
      <c r="BWW300" s="9"/>
      <c r="BWX300" s="9"/>
      <c r="BWY300" s="9"/>
      <c r="BWZ300" s="9"/>
      <c r="BXA300" s="9"/>
      <c r="BXB300" s="9"/>
      <c r="BXC300" s="9"/>
      <c r="BXD300" s="9"/>
    </row>
    <row r="301" ht="14.25" customHeight="1">
      <c r="A301" s="9">
        <v>20.0</v>
      </c>
      <c r="B301" s="9" t="s">
        <v>11947</v>
      </c>
      <c r="C301" s="9" t="s">
        <v>11948</v>
      </c>
      <c r="D301" s="9" t="s">
        <v>11948</v>
      </c>
      <c r="E301" s="9"/>
      <c r="F301" s="9">
        <v>32.0</v>
      </c>
      <c r="G301" s="9" t="s">
        <v>14334</v>
      </c>
      <c r="H301" s="9"/>
      <c r="I301" s="9"/>
      <c r="J301" s="9">
        <v>1.0</v>
      </c>
      <c r="K301" s="9">
        <v>14.0</v>
      </c>
      <c r="L301" s="9">
        <v>7.0</v>
      </c>
      <c r="M301" s="9"/>
      <c r="N301" s="9"/>
      <c r="O301" s="9">
        <v>10.0</v>
      </c>
      <c r="P301" s="9">
        <v>0.0</v>
      </c>
      <c r="Q301" s="9" t="s">
        <v>14335</v>
      </c>
      <c r="R301" s="9"/>
      <c r="S301" s="9" t="s">
        <v>3761</v>
      </c>
      <c r="T301" s="9" t="s">
        <v>3760</v>
      </c>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c r="DN301" s="9"/>
      <c r="DO301" s="9"/>
      <c r="DP301" s="9"/>
      <c r="DQ301" s="9"/>
      <c r="DR301" s="9"/>
      <c r="DS301" s="9"/>
      <c r="DT301" s="9"/>
      <c r="DU301" s="9"/>
      <c r="DV301" s="9"/>
      <c r="DW301" s="9"/>
      <c r="DX301" s="9"/>
      <c r="DY301" s="9"/>
      <c r="DZ301" s="9"/>
      <c r="EA301" s="9"/>
      <c r="EB301" s="9"/>
      <c r="EC301" s="9"/>
      <c r="ED301" s="9"/>
      <c r="EE301" s="9"/>
      <c r="EF301" s="9"/>
      <c r="EG301" s="9"/>
      <c r="EH301" s="9"/>
      <c r="EI301" s="9"/>
      <c r="EJ301" s="9"/>
      <c r="EK301" s="9"/>
      <c r="EL301" s="9"/>
      <c r="EM301" s="9"/>
      <c r="EN301" s="9"/>
      <c r="EO301" s="9"/>
      <c r="EP301" s="9"/>
      <c r="EQ301" s="9"/>
      <c r="ER301" s="9"/>
      <c r="ES301" s="9"/>
      <c r="ET301" s="9"/>
      <c r="EU301" s="9"/>
      <c r="EV301" s="9"/>
      <c r="EW301" s="9"/>
      <c r="EX301" s="9"/>
      <c r="EY301" s="9"/>
      <c r="EZ301" s="9"/>
      <c r="FA301" s="9"/>
      <c r="FB301" s="9"/>
      <c r="FC301" s="9"/>
      <c r="FD301" s="9"/>
      <c r="FE301" s="9"/>
      <c r="FF301" s="9"/>
      <c r="FG301" s="9"/>
      <c r="FH301" s="9"/>
      <c r="FI301" s="9"/>
      <c r="FJ301" s="9"/>
      <c r="FK301" s="9"/>
      <c r="FL301" s="9"/>
      <c r="FM301" s="9"/>
      <c r="FN301" s="9"/>
      <c r="FO301" s="9"/>
      <c r="FP301" s="9"/>
      <c r="FQ301" s="9"/>
      <c r="FR301" s="9"/>
      <c r="FS301" s="9"/>
      <c r="FT301" s="9"/>
      <c r="FU301" s="9"/>
      <c r="FV301" s="9"/>
      <c r="FW301" s="9"/>
      <c r="FX301" s="9"/>
      <c r="FY301" s="9"/>
      <c r="FZ301" s="9"/>
      <c r="GA301" s="9"/>
      <c r="GB301" s="9"/>
      <c r="GC301" s="9"/>
      <c r="GD301" s="9"/>
      <c r="GE301" s="9"/>
      <c r="GF301" s="9"/>
      <c r="GG301" s="9"/>
      <c r="GH301" s="9"/>
      <c r="GI301" s="9"/>
      <c r="GJ301" s="9"/>
      <c r="GK301" s="9"/>
      <c r="GL301" s="9"/>
      <c r="GM301" s="9"/>
      <c r="GN301" s="9"/>
      <c r="GO301" s="9"/>
      <c r="GP301" s="9"/>
      <c r="GQ301" s="9"/>
      <c r="GR301" s="9"/>
      <c r="GS301" s="9"/>
      <c r="GT301" s="9"/>
      <c r="GU301" s="9"/>
      <c r="GV301" s="9"/>
      <c r="GW301" s="9"/>
      <c r="GX301" s="9"/>
      <c r="GY301" s="9"/>
      <c r="GZ301" s="9"/>
      <c r="HA301" s="9"/>
      <c r="HB301" s="9"/>
      <c r="HC301" s="9"/>
      <c r="HD301" s="9"/>
      <c r="HE301" s="9"/>
      <c r="HF301" s="9"/>
      <c r="HG301" s="9"/>
      <c r="HH301" s="9"/>
      <c r="HI301" s="9"/>
      <c r="HJ301" s="9"/>
      <c r="HK301" s="9"/>
      <c r="HL301" s="9"/>
      <c r="HM301" s="9"/>
      <c r="HN301" s="9"/>
      <c r="HO301" s="9"/>
      <c r="HP301" s="9"/>
      <c r="HQ301" s="9"/>
      <c r="HR301" s="9"/>
      <c r="HS301" s="9"/>
      <c r="HT301" s="9"/>
      <c r="HU301" s="9"/>
      <c r="HV301" s="9"/>
      <c r="HW301" s="9"/>
      <c r="HX301" s="9"/>
      <c r="HY301" s="9"/>
      <c r="HZ301" s="9"/>
      <c r="IA301" s="9"/>
      <c r="IB301" s="9"/>
      <c r="IC301" s="9"/>
      <c r="ID301" s="9"/>
      <c r="IE301" s="9"/>
      <c r="IF301" s="9"/>
      <c r="IG301" s="9"/>
      <c r="IH301" s="9"/>
      <c r="II301" s="9"/>
      <c r="IJ301" s="9"/>
      <c r="IK301" s="9"/>
      <c r="IL301" s="9"/>
      <c r="IM301" s="9"/>
      <c r="IN301" s="9"/>
      <c r="IO301" s="9"/>
      <c r="IP301" s="9"/>
      <c r="IQ301" s="9"/>
      <c r="IR301" s="9"/>
      <c r="IS301" s="9"/>
      <c r="IT301" s="9"/>
      <c r="IU301" s="9"/>
      <c r="IV301" s="9"/>
      <c r="IW301" s="9"/>
      <c r="IX301" s="9"/>
      <c r="IY301" s="9"/>
      <c r="IZ301" s="9"/>
      <c r="JA301" s="9"/>
      <c r="JB301" s="9"/>
      <c r="JC301" s="9"/>
      <c r="JD301" s="9"/>
      <c r="JE301" s="9"/>
      <c r="JF301" s="9"/>
      <c r="JG301" s="9"/>
      <c r="JH301" s="9"/>
      <c r="JI301" s="9"/>
      <c r="JJ301" s="9"/>
      <c r="JK301" s="9"/>
      <c r="JL301" s="9"/>
      <c r="JM301" s="9"/>
      <c r="JN301" s="9"/>
      <c r="JO301" s="9"/>
      <c r="JP301" s="9"/>
      <c r="JQ301" s="9"/>
      <c r="JR301" s="9"/>
      <c r="JS301" s="9"/>
      <c r="JT301" s="9"/>
      <c r="JU301" s="9"/>
      <c r="JV301" s="9"/>
      <c r="JW301" s="9"/>
      <c r="JX301" s="9"/>
      <c r="JY301" s="9"/>
      <c r="JZ301" s="9"/>
      <c r="KA301" s="9"/>
      <c r="KB301" s="9"/>
      <c r="KC301" s="9"/>
      <c r="KD301" s="9"/>
      <c r="KE301" s="9"/>
      <c r="KF301" s="9"/>
      <c r="KG301" s="9"/>
      <c r="KH301" s="9"/>
      <c r="KI301" s="9"/>
      <c r="KJ301" s="9"/>
      <c r="KK301" s="9"/>
      <c r="KL301" s="9"/>
      <c r="KM301" s="9"/>
      <c r="KN301" s="9"/>
      <c r="KO301" s="9"/>
      <c r="KP301" s="9"/>
      <c r="KQ301" s="9"/>
      <c r="KR301" s="9"/>
      <c r="KS301" s="9"/>
      <c r="KT301" s="9"/>
      <c r="KU301" s="9"/>
      <c r="KV301" s="9"/>
      <c r="KW301" s="9"/>
      <c r="KX301" s="9"/>
      <c r="KY301" s="9"/>
      <c r="KZ301" s="9"/>
      <c r="LA301" s="9"/>
      <c r="LB301" s="9"/>
      <c r="LC301" s="9"/>
      <c r="LD301" s="9"/>
      <c r="LE301" s="9"/>
      <c r="LF301" s="9"/>
      <c r="LG301" s="9"/>
      <c r="LH301" s="9"/>
      <c r="LI301" s="9"/>
      <c r="LJ301" s="9"/>
      <c r="LK301" s="9"/>
      <c r="LL301" s="9"/>
      <c r="LM301" s="9"/>
      <c r="LN301" s="9"/>
      <c r="LO301" s="9"/>
      <c r="LP301" s="9"/>
      <c r="LQ301" s="9"/>
      <c r="LR301" s="9"/>
      <c r="LS301" s="9"/>
      <c r="LT301" s="9"/>
      <c r="LU301" s="9"/>
      <c r="LV301" s="9"/>
      <c r="LW301" s="9"/>
      <c r="LX301" s="9"/>
      <c r="LY301" s="9"/>
      <c r="LZ301" s="9"/>
      <c r="MA301" s="9"/>
      <c r="MB301" s="9"/>
      <c r="MC301" s="9"/>
      <c r="MD301" s="9"/>
      <c r="ME301" s="9"/>
      <c r="MF301" s="9"/>
      <c r="MG301" s="9"/>
      <c r="MH301" s="9"/>
      <c r="MI301" s="9"/>
      <c r="MJ301" s="9"/>
      <c r="MK301" s="9"/>
      <c r="ML301" s="9"/>
      <c r="MM301" s="9"/>
      <c r="MN301" s="9"/>
      <c r="MO301" s="9"/>
      <c r="MP301" s="9"/>
      <c r="MQ301" s="9"/>
      <c r="MR301" s="9"/>
      <c r="MS301" s="9"/>
      <c r="MT301" s="9"/>
      <c r="MU301" s="9"/>
      <c r="MV301" s="9"/>
      <c r="MW301" s="9"/>
      <c r="MX301" s="9"/>
      <c r="MY301" s="9"/>
      <c r="MZ301" s="9"/>
      <c r="NA301" s="9"/>
      <c r="NB301" s="9"/>
      <c r="NC301" s="9"/>
      <c r="ND301" s="9"/>
      <c r="NE301" s="9"/>
      <c r="NF301" s="9"/>
      <c r="NG301" s="9"/>
      <c r="NH301" s="9"/>
      <c r="NI301" s="9"/>
      <c r="NJ301" s="9"/>
      <c r="NK301" s="9"/>
      <c r="NL301" s="9"/>
      <c r="NM301" s="9"/>
      <c r="NN301" s="9"/>
      <c r="NO301" s="9"/>
      <c r="NP301" s="9"/>
      <c r="NQ301" s="9"/>
      <c r="NR301" s="9"/>
      <c r="NS301" s="9"/>
      <c r="NT301" s="9"/>
      <c r="NU301" s="9"/>
      <c r="NV301" s="9"/>
      <c r="NW301" s="9"/>
      <c r="NX301" s="9"/>
      <c r="NY301" s="9"/>
      <c r="NZ301" s="9"/>
      <c r="OA301" s="9"/>
      <c r="OB301" s="9"/>
      <c r="OC301" s="9"/>
      <c r="OD301" s="9"/>
      <c r="OE301" s="9"/>
      <c r="OF301" s="9"/>
      <c r="OG301" s="9"/>
      <c r="OH301" s="9"/>
      <c r="OI301" s="9"/>
      <c r="OJ301" s="9"/>
      <c r="OK301" s="9"/>
      <c r="OL301" s="9"/>
      <c r="OM301" s="9"/>
      <c r="ON301" s="9"/>
      <c r="OO301" s="9"/>
      <c r="OP301" s="9"/>
      <c r="OQ301" s="9"/>
      <c r="OR301" s="9"/>
      <c r="OS301" s="9"/>
      <c r="OT301" s="9"/>
      <c r="OU301" s="9"/>
      <c r="OV301" s="9"/>
      <c r="OW301" s="9"/>
      <c r="OX301" s="9"/>
      <c r="OY301" s="9"/>
      <c r="OZ301" s="9"/>
      <c r="PA301" s="9"/>
      <c r="PB301" s="9"/>
      <c r="PC301" s="9"/>
      <c r="PD301" s="9"/>
      <c r="PE301" s="9"/>
      <c r="PF301" s="9"/>
      <c r="PG301" s="9"/>
      <c r="PH301" s="9"/>
      <c r="PI301" s="9"/>
      <c r="PJ301" s="9"/>
      <c r="PK301" s="9"/>
      <c r="PL301" s="9"/>
      <c r="PM301" s="9"/>
      <c r="PN301" s="9"/>
      <c r="PO301" s="9"/>
      <c r="PP301" s="9"/>
      <c r="PQ301" s="9"/>
      <c r="PR301" s="9"/>
      <c r="PS301" s="9"/>
      <c r="PT301" s="9"/>
      <c r="PU301" s="9"/>
      <c r="PV301" s="9"/>
      <c r="PW301" s="9"/>
      <c r="PX301" s="9"/>
      <c r="PY301" s="9"/>
      <c r="PZ301" s="9"/>
      <c r="QA301" s="9"/>
      <c r="QB301" s="9"/>
      <c r="QC301" s="9"/>
      <c r="QD301" s="9"/>
      <c r="QE301" s="9"/>
      <c r="QF301" s="9"/>
      <c r="QG301" s="9"/>
      <c r="QH301" s="9"/>
      <c r="QI301" s="9"/>
      <c r="QJ301" s="9"/>
      <c r="QK301" s="9"/>
      <c r="QL301" s="9"/>
      <c r="QM301" s="9"/>
      <c r="QN301" s="9"/>
      <c r="QO301" s="9"/>
      <c r="QP301" s="9"/>
      <c r="QQ301" s="9"/>
      <c r="QR301" s="9"/>
      <c r="QS301" s="9"/>
      <c r="QT301" s="9"/>
      <c r="QU301" s="9"/>
      <c r="QV301" s="9"/>
      <c r="QW301" s="9"/>
      <c r="QX301" s="9"/>
      <c r="QY301" s="9"/>
      <c r="QZ301" s="9"/>
      <c r="RA301" s="9"/>
      <c r="RB301" s="9"/>
      <c r="RC301" s="9"/>
      <c r="RD301" s="9"/>
      <c r="RE301" s="9"/>
      <c r="RF301" s="9"/>
      <c r="RG301" s="9"/>
      <c r="RH301" s="9"/>
      <c r="RI301" s="9"/>
      <c r="RJ301" s="9"/>
      <c r="RK301" s="9"/>
      <c r="RL301" s="9"/>
      <c r="RM301" s="9"/>
      <c r="RN301" s="9"/>
      <c r="RO301" s="9"/>
      <c r="RP301" s="9"/>
      <c r="RQ301" s="9"/>
      <c r="RR301" s="9"/>
      <c r="RS301" s="9"/>
      <c r="RT301" s="9"/>
      <c r="RU301" s="9"/>
      <c r="RV301" s="9"/>
      <c r="RW301" s="9"/>
      <c r="RX301" s="9"/>
      <c r="RY301" s="9"/>
      <c r="RZ301" s="9"/>
      <c r="SA301" s="9"/>
      <c r="SB301" s="9"/>
      <c r="SC301" s="9"/>
      <c r="SD301" s="9"/>
      <c r="SE301" s="9"/>
      <c r="SF301" s="9"/>
      <c r="SG301" s="9"/>
      <c r="SH301" s="9"/>
      <c r="SI301" s="9"/>
      <c r="SJ301" s="9"/>
      <c r="SK301" s="9"/>
      <c r="SL301" s="9"/>
      <c r="SM301" s="9"/>
      <c r="SN301" s="9"/>
      <c r="SO301" s="9"/>
      <c r="SP301" s="9"/>
      <c r="SQ301" s="9"/>
      <c r="SR301" s="9"/>
      <c r="SS301" s="9"/>
      <c r="ST301" s="9"/>
      <c r="SU301" s="9"/>
      <c r="SV301" s="9"/>
      <c r="SW301" s="9"/>
      <c r="SX301" s="9"/>
      <c r="SY301" s="9"/>
      <c r="SZ301" s="9"/>
      <c r="TA301" s="9"/>
      <c r="TB301" s="9"/>
      <c r="TC301" s="9"/>
      <c r="TD301" s="9"/>
      <c r="TE301" s="9"/>
      <c r="TF301" s="9"/>
      <c r="TG301" s="9"/>
      <c r="TH301" s="9"/>
      <c r="TI301" s="9"/>
      <c r="TJ301" s="9"/>
      <c r="TK301" s="9"/>
      <c r="TL301" s="9"/>
      <c r="TM301" s="9"/>
      <c r="TN301" s="9"/>
      <c r="TO301" s="9"/>
      <c r="ANB301" s="9"/>
      <c r="ANC301" s="9"/>
      <c r="AND301" s="9"/>
      <c r="ANE301" s="9"/>
      <c r="ANF301" s="9"/>
      <c r="ANG301" s="9"/>
      <c r="ANH301" s="9"/>
      <c r="ANI301" s="9"/>
      <c r="ANJ301" s="9"/>
      <c r="ANK301" s="9"/>
      <c r="ANL301" s="9"/>
      <c r="ANM301" s="9"/>
      <c r="ANN301" s="9"/>
      <c r="ANO301" s="9"/>
      <c r="ANP301" s="9"/>
      <c r="ANQ301" s="9"/>
      <c r="ANR301" s="9"/>
      <c r="ANS301" s="9"/>
      <c r="ANT301" s="9"/>
      <c r="ANU301" s="9"/>
      <c r="ANV301" s="9"/>
      <c r="ANW301" s="9"/>
      <c r="ANX301" s="9"/>
      <c r="ANY301" s="9"/>
      <c r="ANZ301" s="9"/>
      <c r="AOA301" s="9"/>
      <c r="AOB301" s="9"/>
      <c r="AOC301" s="9"/>
      <c r="AOD301" s="9"/>
      <c r="AOE301" s="9"/>
      <c r="AOF301" s="9"/>
      <c r="AOG301" s="9"/>
      <c r="AOH301" s="9"/>
      <c r="AOI301" s="9"/>
      <c r="AOJ301" s="9"/>
      <c r="AOK301" s="9"/>
      <c r="AOL301" s="9"/>
      <c r="AOM301" s="9"/>
      <c r="AON301" s="9"/>
      <c r="AOO301" s="9"/>
      <c r="AOP301" s="9"/>
      <c r="AOQ301" s="9"/>
      <c r="AOR301" s="9"/>
      <c r="AOS301" s="9"/>
      <c r="AOT301" s="9"/>
      <c r="AOU301" s="9"/>
      <c r="AOV301" s="9"/>
      <c r="AOW301" s="9"/>
      <c r="AOX301" s="9"/>
      <c r="AOY301" s="9"/>
      <c r="AOZ301" s="9"/>
      <c r="APA301" s="9"/>
      <c r="APB301" s="9"/>
      <c r="APC301" s="9"/>
      <c r="APD301" s="9"/>
      <c r="APE301" s="9"/>
      <c r="APF301" s="9"/>
      <c r="APG301" s="9"/>
      <c r="APH301" s="9"/>
      <c r="API301" s="9"/>
      <c r="APJ301" s="9"/>
      <c r="APK301" s="9"/>
      <c r="APL301" s="9"/>
      <c r="APM301" s="9"/>
      <c r="APN301" s="9"/>
      <c r="APO301" s="9"/>
      <c r="APP301" s="9"/>
      <c r="APQ301" s="9"/>
      <c r="APR301" s="9"/>
      <c r="APS301" s="9"/>
      <c r="APT301" s="9"/>
      <c r="APU301" s="9"/>
      <c r="APV301" s="9"/>
      <c r="APW301" s="9"/>
      <c r="APX301" s="9"/>
      <c r="APY301" s="9"/>
      <c r="APZ301" s="9"/>
      <c r="AQA301" s="9"/>
      <c r="AQB301" s="9"/>
      <c r="AQC301" s="9"/>
      <c r="AQD301" s="9"/>
      <c r="AQE301" s="9"/>
      <c r="AQF301" s="9"/>
      <c r="AQG301" s="9"/>
      <c r="AQH301" s="9"/>
      <c r="AQI301" s="9"/>
      <c r="AQJ301" s="9"/>
      <c r="AQK301" s="9"/>
      <c r="AQL301" s="9"/>
      <c r="AQM301" s="9"/>
      <c r="AQN301" s="9"/>
      <c r="AQO301" s="9"/>
      <c r="AQP301" s="9"/>
      <c r="AQQ301" s="9"/>
      <c r="AQR301" s="9"/>
      <c r="AQS301" s="9"/>
      <c r="AQT301" s="9"/>
      <c r="AQU301" s="9"/>
      <c r="AQV301" s="9"/>
      <c r="AQW301" s="9"/>
      <c r="AQX301" s="9"/>
      <c r="AQY301" s="9"/>
      <c r="AQZ301" s="9"/>
      <c r="ARA301" s="9"/>
      <c r="ARB301" s="9"/>
      <c r="ARC301" s="9"/>
      <c r="ARD301" s="9"/>
      <c r="ARE301" s="9"/>
      <c r="ARF301" s="9"/>
      <c r="ARG301" s="9"/>
      <c r="ARH301" s="9"/>
      <c r="ARI301" s="9"/>
      <c r="ARJ301" s="9"/>
      <c r="ARK301" s="9"/>
      <c r="ARL301" s="9"/>
      <c r="ARM301" s="9"/>
      <c r="ARN301" s="9"/>
      <c r="ARO301" s="9"/>
      <c r="ARP301" s="9"/>
      <c r="ARQ301" s="9"/>
      <c r="ARR301" s="9"/>
      <c r="ARS301" s="9"/>
      <c r="ART301" s="9"/>
      <c r="ARU301" s="9"/>
      <c r="ARV301" s="9"/>
      <c r="ARW301" s="9"/>
      <c r="ARX301" s="9"/>
      <c r="ARY301" s="9"/>
      <c r="ARZ301" s="9"/>
      <c r="ASA301" s="9"/>
      <c r="ASB301" s="9"/>
      <c r="ASC301" s="9"/>
      <c r="ASD301" s="9"/>
      <c r="ASE301" s="9"/>
      <c r="ASF301" s="9"/>
      <c r="ASG301" s="9"/>
      <c r="ASH301" s="9"/>
      <c r="ASI301" s="9"/>
      <c r="ASJ301" s="9"/>
      <c r="ASK301" s="9"/>
      <c r="ASL301" s="9"/>
      <c r="ASM301" s="9"/>
      <c r="ASN301" s="9"/>
      <c r="ASO301" s="9"/>
      <c r="ASP301" s="9"/>
      <c r="ASQ301" s="9"/>
      <c r="ASR301" s="9"/>
      <c r="ASS301" s="9"/>
      <c r="AST301" s="9"/>
      <c r="ASU301" s="9"/>
      <c r="ASV301" s="9"/>
      <c r="ASW301" s="9"/>
      <c r="ASX301" s="9"/>
      <c r="ASY301" s="9"/>
      <c r="ASZ301" s="9"/>
      <c r="ATA301" s="9"/>
      <c r="ATB301" s="9"/>
      <c r="ATC301" s="9"/>
      <c r="ATD301" s="9"/>
      <c r="ATE301" s="9"/>
      <c r="ATF301" s="9"/>
      <c r="ATG301" s="9"/>
      <c r="ATH301" s="9"/>
      <c r="ATI301" s="9"/>
      <c r="ATJ301" s="9"/>
      <c r="ATK301" s="9"/>
      <c r="ATL301" s="9"/>
      <c r="ATM301" s="9"/>
      <c r="ATN301" s="9"/>
      <c r="ATO301" s="9"/>
      <c r="ATP301" s="9"/>
      <c r="ATQ301" s="9"/>
      <c r="ATR301" s="9"/>
      <c r="ATS301" s="9"/>
      <c r="ATT301" s="9"/>
      <c r="ATU301" s="9"/>
      <c r="ATV301" s="9"/>
      <c r="ATW301" s="9"/>
      <c r="ATX301" s="9"/>
      <c r="ATY301" s="9"/>
      <c r="ATZ301" s="9"/>
      <c r="AUA301" s="9"/>
      <c r="AUB301" s="9"/>
      <c r="AUC301" s="9"/>
      <c r="AUD301" s="9"/>
      <c r="AUE301" s="9"/>
      <c r="AUF301" s="9"/>
      <c r="AUG301" s="9"/>
      <c r="AUH301" s="9"/>
      <c r="AUI301" s="9"/>
      <c r="AUJ301" s="9"/>
      <c r="AUK301" s="9"/>
      <c r="AUL301" s="9"/>
      <c r="AUM301" s="9"/>
      <c r="AUN301" s="9"/>
      <c r="AUO301" s="9"/>
      <c r="AUP301" s="9"/>
      <c r="AUQ301" s="9"/>
      <c r="AUR301" s="9"/>
      <c r="AUS301" s="9"/>
      <c r="AUT301" s="9"/>
      <c r="AUU301" s="9"/>
      <c r="AUV301" s="9"/>
      <c r="AUW301" s="9"/>
      <c r="AUX301" s="9"/>
      <c r="AUY301" s="9"/>
      <c r="AUZ301" s="9"/>
      <c r="AVA301" s="9"/>
      <c r="AVB301" s="9"/>
      <c r="AVC301" s="9"/>
      <c r="AVD301" s="9"/>
      <c r="AVE301" s="9"/>
      <c r="AVF301" s="9"/>
      <c r="AVG301" s="9"/>
      <c r="AVH301" s="9"/>
      <c r="AVI301" s="9"/>
      <c r="AVJ301" s="9"/>
      <c r="AVK301" s="9"/>
      <c r="AVL301" s="9"/>
      <c r="AVM301" s="9"/>
      <c r="AVN301" s="9"/>
      <c r="AVO301" s="9"/>
      <c r="AVP301" s="9"/>
      <c r="AVQ301" s="9"/>
      <c r="AVR301" s="9"/>
      <c r="AVS301" s="9"/>
      <c r="AVT301" s="9"/>
      <c r="AVU301" s="9"/>
      <c r="AVV301" s="9"/>
      <c r="AVW301" s="9"/>
      <c r="AVX301" s="9"/>
      <c r="AVY301" s="9"/>
      <c r="AVZ301" s="9"/>
      <c r="AWA301" s="9"/>
      <c r="AWB301" s="9"/>
      <c r="AWC301" s="9"/>
      <c r="AWD301" s="9"/>
      <c r="AWE301" s="9"/>
      <c r="AWF301" s="9"/>
      <c r="AWG301" s="9"/>
      <c r="AWH301" s="9"/>
      <c r="AWI301" s="9"/>
      <c r="AWJ301" s="9"/>
      <c r="AWK301" s="9"/>
      <c r="AWL301" s="9"/>
      <c r="AWM301" s="9"/>
      <c r="AWN301" s="9"/>
      <c r="AWO301" s="9"/>
      <c r="AWP301" s="9"/>
      <c r="AWQ301" s="9"/>
      <c r="AWR301" s="9"/>
      <c r="AWS301" s="9"/>
      <c r="AWT301" s="9"/>
      <c r="AWU301" s="9"/>
      <c r="AWV301" s="9"/>
      <c r="AWW301" s="9"/>
      <c r="AWX301" s="9"/>
      <c r="AWY301" s="9" t="s">
        <v>14336</v>
      </c>
      <c r="AWZ301" s="9"/>
      <c r="AXA301" s="9"/>
      <c r="AXB301" s="9"/>
      <c r="AXC301" s="9"/>
      <c r="AXD301" s="9"/>
      <c r="AXE301" s="9"/>
      <c r="AXF301" s="9"/>
      <c r="AXG301" s="9"/>
      <c r="AXH301" s="9"/>
      <c r="AXI301" s="9"/>
      <c r="AXJ301" s="9"/>
      <c r="AXK301" s="9"/>
      <c r="AXL301" s="9"/>
      <c r="AXM301" s="9"/>
      <c r="AXN301" s="9"/>
      <c r="AXO301" s="9"/>
      <c r="AXP301" s="9"/>
      <c r="AXQ301" s="9"/>
      <c r="AXR301" s="9"/>
      <c r="AXS301" s="9"/>
      <c r="AXT301" s="9"/>
      <c r="AXU301" s="9"/>
      <c r="AXV301" s="9"/>
      <c r="AXW301" s="9"/>
      <c r="AXX301" s="9"/>
      <c r="AXY301" s="9"/>
      <c r="AXZ301" s="9"/>
      <c r="AYA301" s="9"/>
      <c r="AYB301" s="9"/>
      <c r="AYC301" s="9"/>
      <c r="AYD301" s="9"/>
      <c r="AYE301" s="9"/>
      <c r="AYF301" s="9"/>
      <c r="AYG301" s="9"/>
      <c r="AYH301" s="9" t="s">
        <v>14337</v>
      </c>
      <c r="AYI301" s="9"/>
      <c r="AYJ301" s="9"/>
      <c r="AYK301" s="9"/>
      <c r="AYL301" s="9"/>
      <c r="AYM301" s="9"/>
      <c r="AYN301" s="9"/>
      <c r="AYO301" s="9"/>
      <c r="AYP301" s="9"/>
      <c r="AYQ301" s="9"/>
      <c r="AYR301" s="9"/>
      <c r="AYS301" s="9"/>
      <c r="AYT301" s="9"/>
      <c r="AYU301" s="9"/>
      <c r="AYV301" s="9"/>
      <c r="AYW301" s="9"/>
      <c r="AYX301" s="9"/>
      <c r="AYY301" s="9" t="s">
        <v>5691</v>
      </c>
      <c r="AYZ301" s="9" t="s">
        <v>5691</v>
      </c>
      <c r="AZA301" s="9"/>
      <c r="AZB301" s="9"/>
      <c r="AZC301" s="9"/>
      <c r="AZD301" s="9"/>
      <c r="AZE301" s="9"/>
      <c r="AZF301" s="9"/>
      <c r="AZG301" s="9"/>
      <c r="AZH301" s="9"/>
      <c r="AZI301" s="9"/>
      <c r="AZJ301" s="9"/>
      <c r="AZK301" s="9"/>
      <c r="AZL301" s="9"/>
      <c r="AZM301" s="9"/>
      <c r="AZN301" s="9"/>
      <c r="AZO301" s="9"/>
      <c r="AZP301" s="9"/>
      <c r="AZQ301" s="9"/>
      <c r="AZR301" s="9"/>
      <c r="AZS301" s="9"/>
      <c r="AZT301" s="9"/>
      <c r="AZU301" s="9"/>
      <c r="AZV301" s="9"/>
      <c r="AZW301" s="9"/>
      <c r="AZX301" s="9"/>
      <c r="AZY301" s="9"/>
      <c r="AZZ301" s="9"/>
      <c r="BAA301" s="9"/>
      <c r="BAB301" s="9"/>
      <c r="BAC301" s="9"/>
      <c r="BAD301" s="9"/>
      <c r="BAE301" s="9"/>
      <c r="BAF301" s="9"/>
      <c r="BAG301" s="9"/>
      <c r="BAH301" s="9"/>
      <c r="BAI301" s="9"/>
      <c r="BAJ301" s="9"/>
      <c r="BAK301" s="9" t="s">
        <v>14338</v>
      </c>
      <c r="BAL301" s="9"/>
      <c r="BAM301" s="9"/>
      <c r="BAN301" s="9"/>
      <c r="BAO301" s="9"/>
      <c r="BAP301" s="9"/>
      <c r="BAQ301" s="9"/>
      <c r="BAR301" s="9">
        <v>590.0</v>
      </c>
      <c r="BAS301" s="9" t="s">
        <v>14339</v>
      </c>
      <c r="BAT301" s="9">
        <v>443.0</v>
      </c>
      <c r="BAU301" s="9"/>
      <c r="BAV301" s="9"/>
      <c r="BAW301" s="9"/>
      <c r="BAX301" s="9"/>
      <c r="BAY301" s="9"/>
      <c r="BAZ301" s="9"/>
      <c r="BBA301" s="9"/>
      <c r="BBB301" s="9"/>
      <c r="BBC301" s="9"/>
      <c r="BBD301" s="9"/>
      <c r="BBE301" s="9"/>
      <c r="BBF301" s="9"/>
      <c r="BBG301" s="9"/>
      <c r="BBH301" s="9"/>
      <c r="BBI301" s="9" t="s">
        <v>5718</v>
      </c>
      <c r="BBJ301" s="9"/>
      <c r="BBK301" s="9"/>
      <c r="BBL301" s="9"/>
      <c r="BBM301" s="9"/>
      <c r="BBN301" s="9"/>
      <c r="BBO301" s="9"/>
      <c r="BBP301" s="9"/>
      <c r="BBQ301" s="9"/>
      <c r="BBR301" s="9"/>
      <c r="BBS301" s="9"/>
      <c r="BBT301" s="9"/>
      <c r="BBU301" s="9"/>
      <c r="BBV301" s="9"/>
      <c r="BBW301" s="9"/>
      <c r="BBX301" s="9"/>
      <c r="BBY301" s="9"/>
      <c r="BBZ301" s="9"/>
      <c r="BCA301" s="9"/>
      <c r="BCB301" s="9" t="s">
        <v>5707</v>
      </c>
      <c r="BCC301" s="9"/>
      <c r="BCD301" s="9"/>
      <c r="BCE301" s="9"/>
      <c r="BCF301" s="9" t="s">
        <v>6521</v>
      </c>
      <c r="BCG301" s="9" t="s">
        <v>14340</v>
      </c>
      <c r="BCH301" s="9"/>
      <c r="BCI301" s="9"/>
      <c r="BCJ301" s="9"/>
      <c r="BCK301" s="9"/>
      <c r="BCL301" s="9"/>
      <c r="BCM301" s="9"/>
      <c r="BCN301" s="9"/>
      <c r="BCO301" s="9"/>
      <c r="BCP301" s="9"/>
      <c r="BCQ301" s="9"/>
      <c r="BCR301" s="9"/>
      <c r="BCS301" s="9"/>
      <c r="BCT301" s="9"/>
      <c r="BCU301" s="9"/>
      <c r="BCV301" s="9"/>
      <c r="BCW301" s="9"/>
      <c r="BCX301" s="9"/>
      <c r="BCY301" s="9"/>
      <c r="BCZ301" s="9"/>
      <c r="BDA301" s="9"/>
      <c r="BDB301" s="9"/>
      <c r="BDC301" s="9"/>
      <c r="BDD301" s="9" t="s">
        <v>14339</v>
      </c>
      <c r="BDE301" s="9"/>
      <c r="BDF301" s="9"/>
      <c r="BDG301" s="9"/>
      <c r="BDH301" s="9"/>
      <c r="BDI301" s="9"/>
      <c r="BDJ301" s="9"/>
      <c r="BDK301" s="9"/>
      <c r="BDL301" s="9"/>
      <c r="BDM301" s="9"/>
      <c r="BDN301" s="9"/>
      <c r="BDO301" s="9"/>
      <c r="BDP301" s="9"/>
      <c r="BDQ301" s="9"/>
      <c r="BDR301" s="9"/>
      <c r="BDS301" s="9"/>
      <c r="BDT301" s="9"/>
      <c r="BDU301" s="9"/>
      <c r="BDV301" s="9"/>
      <c r="BDW301" s="9"/>
      <c r="BDX301" s="9"/>
      <c r="BDY301" s="9" t="s">
        <v>5691</v>
      </c>
      <c r="BDZ301" s="9" t="s">
        <v>5691</v>
      </c>
      <c r="BEA301" s="9"/>
      <c r="BEB301" s="9"/>
      <c r="BEC301" s="9"/>
      <c r="BED301" s="9"/>
      <c r="BEE301" s="9"/>
      <c r="BEF301" s="9"/>
      <c r="BEG301" s="9"/>
      <c r="BEH301" s="9"/>
      <c r="BEI301" s="9"/>
      <c r="BEJ301" s="9"/>
      <c r="BEK301" s="9"/>
      <c r="BEL301" s="9"/>
      <c r="BEM301" s="9"/>
      <c r="BEN301" s="9"/>
      <c r="BEO301" s="9"/>
      <c r="BEP301" s="9"/>
      <c r="BEQ301" s="9"/>
      <c r="BER301" s="9"/>
      <c r="BES301" s="9"/>
      <c r="BET301" s="9"/>
      <c r="BEU301" s="9"/>
      <c r="BEV301" s="9"/>
      <c r="BEW301" s="9"/>
      <c r="BEX301" s="9"/>
      <c r="BEY301" s="9"/>
      <c r="BEZ301" s="9"/>
      <c r="BFA301" s="9"/>
      <c r="BFB301" s="9"/>
      <c r="BFC301" s="9"/>
      <c r="BFD301" s="9"/>
      <c r="BFE301" s="9"/>
      <c r="BFF301" s="9"/>
      <c r="BFG301" s="9"/>
      <c r="BFH301" s="9"/>
      <c r="BFI301" s="9"/>
      <c r="BFJ301" s="9"/>
      <c r="BFK301" s="9" t="s">
        <v>14341</v>
      </c>
      <c r="BFL301" s="9"/>
      <c r="BFM301" s="9"/>
      <c r="BFN301" s="9"/>
      <c r="BFO301" s="9"/>
      <c r="BFP301" s="9"/>
      <c r="BFQ301" s="9"/>
      <c r="BFR301" s="9">
        <v>590.0</v>
      </c>
      <c r="BFS301" s="9" t="s">
        <v>14342</v>
      </c>
      <c r="BFT301" s="9">
        <v>443.0</v>
      </c>
      <c r="BFU301" s="9"/>
      <c r="BFV301" s="9"/>
      <c r="BFW301" s="9"/>
      <c r="BFX301" s="9"/>
      <c r="BFY301" s="9"/>
      <c r="BFZ301" s="9"/>
      <c r="BGA301" s="9"/>
      <c r="BGB301" s="9"/>
      <c r="BGC301" s="9"/>
      <c r="BGD301" s="9"/>
      <c r="BGE301" s="9"/>
      <c r="BGF301" s="9"/>
      <c r="BGG301" s="9"/>
      <c r="BGH301" s="9"/>
      <c r="BGI301" s="9" t="s">
        <v>5718</v>
      </c>
      <c r="BGJ301" s="9"/>
      <c r="BGK301" s="9"/>
      <c r="BGL301" s="9"/>
      <c r="BGM301" s="9"/>
      <c r="BGN301" s="9"/>
      <c r="BGO301" s="9"/>
      <c r="BGP301" s="9"/>
      <c r="BGQ301" s="9"/>
      <c r="BGR301" s="9"/>
      <c r="BGS301" s="9"/>
      <c r="BGT301" s="9"/>
      <c r="BGU301" s="9"/>
      <c r="BGV301" s="9"/>
      <c r="BGW301" s="9"/>
      <c r="BGX301" s="9"/>
      <c r="BGY301" s="9"/>
      <c r="BGZ301" s="9"/>
      <c r="BHA301" s="9"/>
      <c r="BHB301" s="9" t="s">
        <v>5707</v>
      </c>
      <c r="BHC301" s="9"/>
      <c r="BHD301" s="9"/>
      <c r="BHE301" s="9"/>
      <c r="BHF301" s="9" t="s">
        <v>6521</v>
      </c>
      <c r="BHG301" s="9" t="s">
        <v>14340</v>
      </c>
      <c r="BHH301" s="9"/>
      <c r="BHI301" s="9"/>
      <c r="BHJ301" s="9"/>
      <c r="BHK301" s="9"/>
      <c r="BHL301" s="9"/>
      <c r="BHM301" s="9"/>
      <c r="BHN301" s="9"/>
      <c r="BHO301" s="9"/>
      <c r="BHP301" s="9"/>
      <c r="BHQ301" s="9"/>
      <c r="BHR301" s="9"/>
      <c r="BHS301" s="9"/>
      <c r="BHT301" s="9"/>
      <c r="BHU301" s="9"/>
      <c r="BHV301" s="9"/>
      <c r="BHW301" s="9"/>
      <c r="BHX301" s="9"/>
      <c r="BHY301" s="9"/>
      <c r="BHZ301" s="9"/>
      <c r="BIA301" s="9"/>
      <c r="BIB301" s="9"/>
      <c r="BIC301" s="9"/>
      <c r="BID301" s="9" t="s">
        <v>14342</v>
      </c>
      <c r="BIE301" s="9"/>
      <c r="BIF301" s="9"/>
      <c r="BIG301" s="9"/>
      <c r="BIH301" s="9"/>
      <c r="BII301" s="9"/>
      <c r="BIJ301" s="9"/>
      <c r="BIK301" s="9"/>
      <c r="BIL301" s="9"/>
      <c r="BIM301" s="9"/>
      <c r="BIN301" s="9"/>
      <c r="BIO301" s="9"/>
      <c r="BIP301" s="9"/>
      <c r="BIQ301" s="9"/>
      <c r="BIR301" s="9"/>
      <c r="BIS301" s="9"/>
      <c r="BIT301" s="9"/>
      <c r="BIU301" s="9"/>
      <c r="BIV301" s="9"/>
      <c r="BIW301" s="9"/>
      <c r="BIX301" s="9"/>
      <c r="BIY301" s="9"/>
      <c r="BIZ301" s="9"/>
      <c r="BJA301" s="9"/>
      <c r="BJB301" s="9"/>
      <c r="BJC301" s="9"/>
      <c r="BJD301" s="9"/>
      <c r="BJE301" s="9"/>
      <c r="BJF301" s="9"/>
      <c r="BJG301" s="9"/>
      <c r="BJH301" s="9"/>
      <c r="BJI301" s="9"/>
      <c r="BJJ301" s="9"/>
      <c r="BJK301" s="9"/>
      <c r="BJL301" s="9"/>
      <c r="BJM301" s="9"/>
      <c r="BJN301" s="9"/>
      <c r="BJO301" s="9"/>
      <c r="BJP301" s="9"/>
      <c r="BJQ301" s="9"/>
      <c r="BJR301" s="9"/>
      <c r="BJS301" s="9"/>
      <c r="BJT301" s="9"/>
      <c r="BJU301" s="9"/>
      <c r="BJV301" s="9"/>
      <c r="BJW301" s="9"/>
      <c r="BJX301" s="9"/>
      <c r="BJY301" s="9"/>
      <c r="BJZ301" s="9"/>
      <c r="BKA301" s="9"/>
      <c r="BKB301" s="9"/>
      <c r="BKC301" s="9"/>
      <c r="BKD301" s="9"/>
      <c r="BKE301" s="9"/>
      <c r="BKF301" s="9"/>
      <c r="BKG301" s="9"/>
      <c r="BKH301" s="9"/>
      <c r="BKI301" s="9"/>
      <c r="BKJ301" s="9"/>
      <c r="BKK301" s="9"/>
      <c r="BKL301" s="9"/>
      <c r="BKM301" s="9"/>
      <c r="BKN301" s="9"/>
      <c r="BKO301" s="9"/>
      <c r="BKP301" s="9"/>
      <c r="BKQ301" s="9"/>
      <c r="BKR301" s="9"/>
      <c r="BKS301" s="9"/>
      <c r="BKT301" s="9"/>
      <c r="BKU301" s="9"/>
      <c r="BKV301" s="9"/>
      <c r="BKW301" s="9"/>
      <c r="BKX301" s="9"/>
      <c r="BKY301" s="9"/>
      <c r="BKZ301" s="9"/>
      <c r="BLA301" s="9"/>
      <c r="BLB301" s="9"/>
      <c r="BLC301" s="9"/>
      <c r="BLD301" s="9"/>
      <c r="BLE301" s="9"/>
      <c r="BLF301" s="9"/>
      <c r="BLG301" s="9"/>
      <c r="BLH301" s="9"/>
      <c r="BLI301" s="9"/>
      <c r="BLJ301" s="9"/>
      <c r="BLK301" s="9"/>
      <c r="BLL301" s="9"/>
      <c r="BLM301" s="9"/>
      <c r="BLN301" s="9"/>
      <c r="BLO301" s="9"/>
      <c r="BLP301" s="9"/>
      <c r="BLQ301" s="9"/>
      <c r="BLR301" s="9"/>
      <c r="BLS301" s="9"/>
      <c r="BLT301" s="9"/>
      <c r="BLU301" s="9"/>
      <c r="BLV301" s="9"/>
      <c r="BLW301" s="9"/>
      <c r="BLX301" s="9"/>
      <c r="BLY301" s="9"/>
      <c r="BLZ301" s="9"/>
      <c r="BMA301" s="9"/>
      <c r="BMB301" s="9"/>
      <c r="BMC301" s="9"/>
      <c r="BMD301" s="9"/>
      <c r="BME301" s="9"/>
      <c r="BMF301" s="9"/>
      <c r="BMG301" s="9"/>
      <c r="BMH301" s="9"/>
      <c r="BMI301" s="9"/>
      <c r="BMJ301" s="9"/>
      <c r="BMK301" s="9"/>
      <c r="BML301" s="9"/>
      <c r="BMM301" s="9"/>
      <c r="BMN301" s="9"/>
      <c r="BMO301" s="9"/>
      <c r="BMP301" s="9"/>
      <c r="BMQ301" s="9"/>
      <c r="BMR301" s="9"/>
      <c r="BMS301" s="9"/>
      <c r="BMT301" s="9"/>
      <c r="BMU301" s="9"/>
      <c r="BMV301" s="9"/>
      <c r="BMW301" s="9"/>
      <c r="BMX301" s="9"/>
      <c r="BMY301" s="9"/>
      <c r="BMZ301" s="9"/>
      <c r="BNA301" s="9"/>
      <c r="BNB301" s="9"/>
      <c r="BNC301" s="9"/>
      <c r="BND301" s="9"/>
      <c r="BNE301" s="9"/>
      <c r="BNF301" s="9"/>
      <c r="BNG301" s="9"/>
      <c r="BNH301" s="9"/>
      <c r="BNI301" s="9"/>
      <c r="BNJ301" s="9"/>
      <c r="BNK301" s="9"/>
      <c r="BNL301" s="9"/>
      <c r="BNM301" s="9"/>
      <c r="BNN301" s="9"/>
      <c r="BNO301" s="9"/>
      <c r="BNP301" s="9"/>
      <c r="BNQ301" s="9"/>
      <c r="BNR301" s="9"/>
      <c r="BNS301" s="9"/>
      <c r="BNT301" s="9"/>
      <c r="BNU301" s="9"/>
      <c r="BNV301" s="9"/>
      <c r="BNW301" s="9"/>
      <c r="BNX301" s="9"/>
      <c r="BNY301" s="9"/>
      <c r="BNZ301" s="9"/>
      <c r="BOA301" s="9"/>
      <c r="BOB301" s="9"/>
      <c r="BOC301" s="9"/>
      <c r="BOD301" s="9"/>
      <c r="BOE301" s="9"/>
      <c r="BOF301" s="9"/>
      <c r="BOG301" s="9"/>
      <c r="BOH301" s="9"/>
      <c r="BOI301" s="9"/>
      <c r="BOJ301" s="9"/>
      <c r="BOK301" s="9"/>
      <c r="BOL301" s="9"/>
      <c r="BOM301" s="9"/>
      <c r="BON301" s="9"/>
      <c r="BOO301" s="9"/>
      <c r="BOP301" s="9"/>
      <c r="BOQ301" s="9"/>
      <c r="BOR301" s="9"/>
      <c r="BOS301" s="9"/>
      <c r="BOT301" s="9"/>
      <c r="BOU301" s="9"/>
      <c r="BOV301" s="9"/>
      <c r="BOW301" s="9"/>
      <c r="BOX301" s="9"/>
      <c r="BOY301" s="9"/>
      <c r="BOZ301" s="9"/>
      <c r="BPA301" s="9"/>
      <c r="BPB301" s="9"/>
      <c r="BPC301" s="9"/>
      <c r="BPD301" s="9"/>
      <c r="BPE301" s="9"/>
      <c r="BPF301" s="9"/>
      <c r="BPG301" s="9"/>
      <c r="BPH301" s="9"/>
      <c r="BPI301" s="9"/>
      <c r="BPJ301" s="9"/>
      <c r="BPK301" s="9"/>
      <c r="BPL301" s="9"/>
      <c r="BPM301" s="9"/>
      <c r="BPN301" s="9"/>
      <c r="BPO301" s="9"/>
      <c r="BPP301" s="9"/>
      <c r="BPQ301" s="9"/>
      <c r="BPR301" s="9"/>
      <c r="BPS301" s="9"/>
      <c r="BPT301" s="9"/>
      <c r="BPU301" s="9"/>
      <c r="BPV301" s="9"/>
      <c r="BPW301" s="9"/>
      <c r="BPX301" s="9"/>
      <c r="BPY301" s="9"/>
      <c r="BPZ301" s="9"/>
      <c r="BQA301" s="9"/>
      <c r="BQB301" s="9"/>
      <c r="BQC301" s="9"/>
      <c r="BQD301" s="9"/>
      <c r="BQE301" s="9"/>
      <c r="BQF301" s="9"/>
      <c r="BQG301" s="9"/>
      <c r="BQH301" s="9"/>
      <c r="BQI301" s="9"/>
      <c r="BQJ301" s="9"/>
      <c r="BQK301" s="9"/>
      <c r="BQL301" s="9"/>
      <c r="BQM301" s="9"/>
      <c r="BQN301" s="9"/>
      <c r="BQO301" s="9"/>
      <c r="BQP301" s="9"/>
      <c r="BQQ301" s="9"/>
      <c r="BQR301" s="9"/>
      <c r="BQS301" s="9"/>
      <c r="BQT301" s="9"/>
      <c r="BQU301" s="9"/>
      <c r="BQV301" s="9"/>
      <c r="BQW301" s="9"/>
      <c r="BQX301" s="9"/>
      <c r="BQY301" s="9"/>
      <c r="BQZ301" s="9"/>
      <c r="BRA301" s="9"/>
      <c r="BRB301" s="9"/>
      <c r="BRC301" s="9"/>
      <c r="BRD301" s="9"/>
      <c r="BRE301" s="9"/>
      <c r="BRF301" s="9"/>
      <c r="BRG301" s="9"/>
      <c r="BRH301" s="9"/>
      <c r="BRI301" s="9"/>
      <c r="BRJ301" s="9"/>
      <c r="BRK301" s="9"/>
      <c r="BRL301" s="9"/>
      <c r="BRM301" s="9"/>
      <c r="BRN301" s="9"/>
      <c r="BRO301" s="9"/>
      <c r="BRP301" s="9"/>
      <c r="BRQ301" s="9"/>
      <c r="BRR301" s="9"/>
      <c r="BRS301" s="9"/>
      <c r="BRT301" s="9"/>
      <c r="BRU301" s="9"/>
      <c r="BRV301" s="9"/>
      <c r="BRW301" s="9"/>
      <c r="BRX301" s="9"/>
      <c r="BRY301" s="9"/>
      <c r="BRZ301" s="9"/>
      <c r="BSA301" s="9"/>
      <c r="BSB301" s="9"/>
      <c r="BSC301" s="9"/>
      <c r="BSD301" s="9"/>
      <c r="BSE301" s="9"/>
      <c r="BSF301" s="9"/>
      <c r="BSG301" s="9"/>
      <c r="BSH301" s="9"/>
      <c r="BSI301" s="9"/>
      <c r="BSJ301" s="9"/>
      <c r="BSK301" s="9"/>
      <c r="BSL301" s="9"/>
      <c r="BSM301" s="9"/>
      <c r="BSN301" s="9"/>
      <c r="BSO301" s="9"/>
      <c r="BSP301" s="9"/>
      <c r="BSQ301" s="9"/>
      <c r="BSR301" s="9"/>
      <c r="BSS301" s="9"/>
      <c r="BST301" s="9"/>
      <c r="BSU301" s="9"/>
      <c r="BSV301" s="9"/>
      <c r="BSW301" s="9"/>
      <c r="BSX301" s="9"/>
      <c r="BSY301" s="9"/>
      <c r="BSZ301" s="9"/>
      <c r="BTA301" s="9"/>
      <c r="BTB301" s="9"/>
      <c r="BTC301" s="9"/>
      <c r="BTD301" s="9"/>
      <c r="BTE301" s="9"/>
      <c r="BTF301" s="9"/>
      <c r="BTG301" s="9"/>
      <c r="BTH301" s="9"/>
      <c r="BTI301" s="9"/>
      <c r="BTJ301" s="9"/>
      <c r="BTK301" s="9"/>
      <c r="BTL301" s="9"/>
      <c r="BTM301" s="9"/>
      <c r="BTN301" s="9"/>
      <c r="BTO301" s="9"/>
      <c r="BTP301" s="9"/>
      <c r="BTQ301" s="9"/>
      <c r="BTR301" s="9"/>
      <c r="BTS301" s="9"/>
      <c r="BTT301" s="9"/>
      <c r="BTU301" s="9"/>
      <c r="BTV301" s="9"/>
      <c r="BTW301" s="9"/>
      <c r="BTX301" s="9"/>
      <c r="BTY301" s="9"/>
      <c r="BTZ301" s="9"/>
      <c r="BUA301" s="9"/>
      <c r="BUB301" s="9"/>
      <c r="BUC301" s="9"/>
      <c r="BUD301" s="9"/>
      <c r="BUE301" s="9"/>
      <c r="BUF301" s="9"/>
      <c r="BUG301" s="9"/>
      <c r="BUH301" s="9"/>
      <c r="BUI301" s="9"/>
      <c r="BUJ301" s="9"/>
      <c r="BUK301" s="9"/>
      <c r="BUL301" s="9"/>
      <c r="BUM301" s="9"/>
      <c r="BUN301" s="9"/>
      <c r="BUO301" s="9"/>
      <c r="BUP301" s="9"/>
      <c r="BUQ301" s="9"/>
      <c r="BUR301" s="9"/>
      <c r="BUS301" s="9"/>
      <c r="BUT301" s="9"/>
      <c r="BUU301" s="9"/>
      <c r="BUV301" s="9"/>
      <c r="BUW301" s="9"/>
      <c r="BUX301" s="9"/>
      <c r="BUY301" s="9"/>
      <c r="BUZ301" s="9"/>
      <c r="BVA301" s="9"/>
      <c r="BVB301" s="9"/>
      <c r="BVC301" s="9"/>
      <c r="BVD301" s="9"/>
      <c r="BVE301" s="9"/>
      <c r="BVF301" s="9"/>
      <c r="BVG301" s="9"/>
      <c r="BVH301" s="9"/>
      <c r="BVI301" s="9"/>
      <c r="BVJ301" s="9"/>
      <c r="BVK301" s="9"/>
      <c r="BVL301" s="9"/>
      <c r="BVM301" s="9"/>
      <c r="BVN301" s="9"/>
      <c r="BVO301" s="9"/>
      <c r="BVP301" s="9"/>
      <c r="BVQ301" s="9"/>
      <c r="BVR301" s="9"/>
      <c r="BVS301" s="9"/>
      <c r="BVT301" s="9"/>
      <c r="BVU301" s="9"/>
      <c r="BVV301" s="9"/>
      <c r="BVW301" s="9"/>
      <c r="BVX301" s="9"/>
      <c r="BVY301" s="9"/>
      <c r="BVZ301" s="9"/>
      <c r="BWA301" s="9"/>
      <c r="BWB301" s="9"/>
      <c r="BWC301" s="9"/>
      <c r="BWD301" s="9"/>
      <c r="BWE301" s="9"/>
      <c r="BWF301" s="9"/>
      <c r="BWG301" s="9"/>
      <c r="BWH301" s="9"/>
      <c r="BWI301" s="9"/>
      <c r="BWJ301" s="9"/>
      <c r="BWK301" s="9"/>
      <c r="BWL301" s="9"/>
      <c r="BWM301" s="9"/>
      <c r="BWN301" s="9"/>
      <c r="BWO301" s="9"/>
      <c r="BWP301" s="9"/>
      <c r="BWQ301" s="9"/>
      <c r="BWR301" s="9"/>
      <c r="BWS301" s="9"/>
      <c r="BWT301" s="9"/>
      <c r="BWU301" s="9"/>
      <c r="BWV301" s="9"/>
      <c r="BWW301" s="9"/>
      <c r="BWX301" s="9"/>
      <c r="BWY301" s="9"/>
      <c r="BWZ301" s="9"/>
      <c r="BXA301" s="9"/>
      <c r="BXB301" s="9"/>
      <c r="BXC301" s="9"/>
      <c r="BXD301" s="9"/>
    </row>
    <row r="302" ht="14.25" customHeight="1">
      <c r="A302" s="9">
        <v>28.0</v>
      </c>
      <c r="B302" s="9" t="s">
        <v>11947</v>
      </c>
      <c r="C302" s="9" t="s">
        <v>11948</v>
      </c>
      <c r="D302" s="9" t="s">
        <v>11948</v>
      </c>
      <c r="E302" s="9"/>
      <c r="F302" s="9">
        <v>42.0</v>
      </c>
      <c r="G302" s="9" t="s">
        <v>14343</v>
      </c>
      <c r="H302" s="9" t="s">
        <v>11967</v>
      </c>
      <c r="I302" s="9"/>
      <c r="J302" s="9"/>
      <c r="K302" s="9">
        <v>9.0</v>
      </c>
      <c r="L302" s="9">
        <v>32.0</v>
      </c>
      <c r="M302" s="9">
        <v>1.0</v>
      </c>
      <c r="N302" s="9"/>
      <c r="O302" s="9"/>
      <c r="P302" s="9">
        <v>0.0</v>
      </c>
      <c r="Q302" s="9" t="s">
        <v>14344</v>
      </c>
      <c r="R302" s="9"/>
      <c r="S302" s="9" t="s">
        <v>3762</v>
      </c>
      <c r="T302" s="9" t="s">
        <v>14345</v>
      </c>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c r="DN302" s="9"/>
      <c r="DO302" s="9"/>
      <c r="DP302" s="9"/>
      <c r="DQ302" s="9"/>
      <c r="DR302" s="9"/>
      <c r="DS302" s="9"/>
      <c r="DT302" s="9"/>
      <c r="DU302" s="9"/>
      <c r="DV302" s="9"/>
      <c r="DW302" s="9"/>
      <c r="DX302" s="9"/>
      <c r="DY302" s="9"/>
      <c r="DZ302" s="9"/>
      <c r="EA302" s="9"/>
      <c r="EB302" s="9"/>
      <c r="EC302" s="9"/>
      <c r="ED302" s="9"/>
      <c r="EE302" s="9"/>
      <c r="EF302" s="9"/>
      <c r="EG302" s="9"/>
      <c r="EH302" s="9"/>
      <c r="EI302" s="9"/>
      <c r="EJ302" s="9"/>
      <c r="EK302" s="9"/>
      <c r="EL302" s="9"/>
      <c r="EM302" s="9"/>
      <c r="EN302" s="9"/>
      <c r="EO302" s="9"/>
      <c r="EP302" s="9"/>
      <c r="EQ302" s="9"/>
      <c r="ER302" s="9"/>
      <c r="ES302" s="9"/>
      <c r="ET302" s="9"/>
      <c r="EU302" s="9"/>
      <c r="EV302" s="9"/>
      <c r="EW302" s="9"/>
      <c r="EX302" s="9"/>
      <c r="EY302" s="9"/>
      <c r="EZ302" s="9"/>
      <c r="FA302" s="9"/>
      <c r="FB302" s="9"/>
      <c r="FC302" s="9"/>
      <c r="FD302" s="9"/>
      <c r="FE302" s="9"/>
      <c r="FF302" s="9"/>
      <c r="FG302" s="9"/>
      <c r="FH302" s="9"/>
      <c r="FI302" s="9"/>
      <c r="FJ302" s="9"/>
      <c r="FK302" s="9"/>
      <c r="FL302" s="9"/>
      <c r="FM302" s="9"/>
      <c r="FN302" s="9"/>
      <c r="FO302" s="9"/>
      <c r="FP302" s="9"/>
      <c r="FQ302" s="9"/>
      <c r="FR302" s="9"/>
      <c r="FS302" s="9"/>
      <c r="FT302" s="9"/>
      <c r="FU302" s="9"/>
      <c r="FV302" s="9"/>
      <c r="FW302" s="9"/>
      <c r="FX302" s="9"/>
      <c r="FY302" s="9"/>
      <c r="FZ302" s="9"/>
      <c r="GA302" s="9"/>
      <c r="GB302" s="9"/>
      <c r="GC302" s="9"/>
      <c r="GD302" s="9"/>
      <c r="GE302" s="9"/>
      <c r="GF302" s="9"/>
      <c r="GG302" s="9"/>
      <c r="GH302" s="9"/>
      <c r="GI302" s="9"/>
      <c r="GJ302" s="9"/>
      <c r="GK302" s="9"/>
      <c r="GL302" s="9"/>
      <c r="GM302" s="9"/>
      <c r="GN302" s="9"/>
      <c r="GO302" s="9"/>
      <c r="GP302" s="9"/>
      <c r="GQ302" s="9"/>
      <c r="GR302" s="9"/>
      <c r="GS302" s="9"/>
      <c r="GT302" s="9"/>
      <c r="GU302" s="9"/>
      <c r="GV302" s="9"/>
      <c r="GW302" s="9"/>
      <c r="GX302" s="9"/>
      <c r="GY302" s="9"/>
      <c r="GZ302" s="9"/>
      <c r="HA302" s="9"/>
      <c r="HB302" s="9"/>
      <c r="HC302" s="9"/>
      <c r="HD302" s="9"/>
      <c r="HE302" s="9"/>
      <c r="HF302" s="9"/>
      <c r="HG302" s="9"/>
      <c r="HH302" s="9"/>
      <c r="HI302" s="9"/>
      <c r="HJ302" s="9"/>
      <c r="HK302" s="9"/>
      <c r="HL302" s="9"/>
      <c r="HM302" s="9"/>
      <c r="HN302" s="9"/>
      <c r="HO302" s="9"/>
      <c r="HP302" s="9"/>
      <c r="HQ302" s="9"/>
      <c r="HR302" s="9"/>
      <c r="HS302" s="9"/>
      <c r="HT302" s="9"/>
      <c r="HU302" s="9"/>
      <c r="HV302" s="9"/>
      <c r="HW302" s="9"/>
      <c r="HX302" s="9"/>
      <c r="HY302" s="9"/>
      <c r="HZ302" s="9"/>
      <c r="IA302" s="9"/>
      <c r="IB302" s="9"/>
      <c r="IC302" s="9"/>
      <c r="ID302" s="9"/>
      <c r="IE302" s="9"/>
      <c r="IF302" s="9"/>
      <c r="IG302" s="9"/>
      <c r="IH302" s="9"/>
      <c r="II302" s="9"/>
      <c r="IJ302" s="9"/>
      <c r="IK302" s="9"/>
      <c r="IL302" s="9"/>
      <c r="IM302" s="9"/>
      <c r="IN302" s="9"/>
      <c r="IO302" s="9"/>
      <c r="IP302" s="9"/>
      <c r="IQ302" s="9"/>
      <c r="IR302" s="9"/>
      <c r="IS302" s="9"/>
      <c r="IT302" s="9"/>
      <c r="IU302" s="9"/>
      <c r="IV302" s="9"/>
      <c r="IW302" s="9"/>
      <c r="IX302" s="9"/>
      <c r="IY302" s="9"/>
      <c r="IZ302" s="9"/>
      <c r="JA302" s="9"/>
      <c r="JB302" s="9"/>
      <c r="JC302" s="9"/>
      <c r="JD302" s="9"/>
      <c r="JE302" s="9"/>
      <c r="JF302" s="9"/>
      <c r="JG302" s="9"/>
      <c r="JH302" s="9"/>
      <c r="JI302" s="9"/>
      <c r="JJ302" s="9"/>
      <c r="JK302" s="9"/>
      <c r="JL302" s="9"/>
      <c r="JM302" s="9"/>
      <c r="JN302" s="9"/>
      <c r="JO302" s="9"/>
      <c r="JP302" s="9"/>
      <c r="JQ302" s="9"/>
      <c r="JR302" s="9"/>
      <c r="JS302" s="9"/>
      <c r="JT302" s="9"/>
      <c r="JU302" s="9"/>
      <c r="JV302" s="9"/>
      <c r="JW302" s="9"/>
      <c r="JX302" s="9"/>
      <c r="JY302" s="9"/>
      <c r="JZ302" s="9"/>
      <c r="KA302" s="9"/>
      <c r="KB302" s="9"/>
      <c r="KC302" s="9"/>
      <c r="KD302" s="9"/>
      <c r="KE302" s="9"/>
      <c r="KF302" s="9"/>
      <c r="KG302" s="9"/>
      <c r="KH302" s="9"/>
      <c r="KI302" s="9"/>
      <c r="KJ302" s="9"/>
      <c r="KK302" s="9"/>
      <c r="KL302" s="9"/>
      <c r="KM302" s="9"/>
      <c r="KN302" s="9"/>
      <c r="KO302" s="9"/>
      <c r="KP302" s="9"/>
      <c r="KQ302" s="9"/>
      <c r="KR302" s="9"/>
      <c r="KS302" s="9"/>
      <c r="KT302" s="9"/>
      <c r="KU302" s="9"/>
      <c r="KV302" s="9"/>
      <c r="KW302" s="9"/>
      <c r="KX302" s="9"/>
      <c r="KY302" s="9"/>
      <c r="KZ302" s="9"/>
      <c r="LA302" s="9"/>
      <c r="LB302" s="9"/>
      <c r="LC302" s="9"/>
      <c r="LD302" s="9"/>
      <c r="LE302" s="9"/>
      <c r="LF302" s="9"/>
      <c r="LG302" s="9"/>
      <c r="LH302" s="9"/>
      <c r="LI302" s="9"/>
      <c r="LJ302" s="9"/>
      <c r="LK302" s="9"/>
      <c r="LL302" s="9"/>
      <c r="LM302" s="9"/>
      <c r="LN302" s="9"/>
      <c r="LO302" s="9"/>
      <c r="LP302" s="9"/>
      <c r="LQ302" s="9"/>
      <c r="LR302" s="9"/>
      <c r="LS302" s="9"/>
      <c r="LT302" s="9"/>
      <c r="LU302" s="9"/>
      <c r="LV302" s="9"/>
      <c r="LW302" s="9"/>
      <c r="LX302" s="9"/>
      <c r="LY302" s="9"/>
      <c r="LZ302" s="9"/>
      <c r="MA302" s="9"/>
      <c r="MB302" s="9"/>
      <c r="MC302" s="9"/>
      <c r="MD302" s="9"/>
      <c r="ME302" s="9"/>
      <c r="MF302" s="9"/>
      <c r="MG302" s="9"/>
      <c r="MH302" s="9"/>
      <c r="MI302" s="9"/>
      <c r="MJ302" s="9"/>
      <c r="MK302" s="9"/>
      <c r="ML302" s="9"/>
      <c r="MM302" s="9"/>
      <c r="MN302" s="9"/>
      <c r="MO302" s="9"/>
      <c r="MP302" s="9"/>
      <c r="MQ302" s="9"/>
      <c r="MR302" s="9"/>
      <c r="MS302" s="9"/>
      <c r="MT302" s="9"/>
      <c r="MU302" s="9"/>
      <c r="MV302" s="9"/>
      <c r="MW302" s="9"/>
      <c r="MX302" s="9"/>
      <c r="MY302" s="9"/>
      <c r="MZ302" s="9"/>
      <c r="NA302" s="9"/>
      <c r="NB302" s="9"/>
      <c r="NC302" s="9"/>
      <c r="ND302" s="9"/>
      <c r="NE302" s="9"/>
      <c r="NF302" s="9"/>
      <c r="NG302" s="9"/>
      <c r="NH302" s="9"/>
      <c r="NI302" s="9"/>
      <c r="NJ302" s="9"/>
      <c r="NK302" s="9"/>
      <c r="NL302" s="9"/>
      <c r="NM302" s="9"/>
      <c r="NN302" s="9"/>
      <c r="NO302" s="9"/>
      <c r="NP302" s="9"/>
      <c r="NQ302" s="9"/>
      <c r="NR302" s="9"/>
      <c r="NS302" s="9"/>
      <c r="NT302" s="9"/>
      <c r="NU302" s="9"/>
      <c r="NV302" s="9"/>
      <c r="NW302" s="9"/>
      <c r="NX302" s="9"/>
      <c r="NY302" s="9"/>
      <c r="NZ302" s="9"/>
      <c r="OA302" s="9"/>
      <c r="OB302" s="9"/>
      <c r="OC302" s="9"/>
      <c r="OD302" s="9"/>
      <c r="OE302" s="9"/>
      <c r="OF302" s="9"/>
      <c r="OG302" s="9"/>
      <c r="OH302" s="9"/>
      <c r="OI302" s="9"/>
      <c r="OJ302" s="9"/>
      <c r="OK302" s="9"/>
      <c r="OL302" s="9"/>
      <c r="OM302" s="9"/>
      <c r="ON302" s="9"/>
      <c r="OO302" s="9"/>
      <c r="OP302" s="9"/>
      <c r="OQ302" s="9"/>
      <c r="OR302" s="9"/>
      <c r="OS302" s="9"/>
      <c r="OT302" s="9"/>
      <c r="OU302" s="9"/>
      <c r="OV302" s="9"/>
      <c r="OW302" s="9"/>
      <c r="OX302" s="9"/>
      <c r="OY302" s="9"/>
      <c r="OZ302" s="9"/>
      <c r="PA302" s="9"/>
      <c r="PB302" s="9"/>
      <c r="PC302" s="9"/>
      <c r="PD302" s="9"/>
      <c r="PE302" s="9"/>
      <c r="PF302" s="9"/>
      <c r="PG302" s="9"/>
      <c r="PH302" s="9"/>
      <c r="PI302" s="9"/>
      <c r="PJ302" s="9"/>
      <c r="PK302" s="9"/>
      <c r="PL302" s="9"/>
      <c r="PM302" s="9"/>
      <c r="PN302" s="9"/>
      <c r="PO302" s="9"/>
      <c r="PP302" s="9"/>
      <c r="PQ302" s="9"/>
      <c r="PR302" s="9"/>
      <c r="PS302" s="9"/>
      <c r="PT302" s="9"/>
      <c r="PU302" s="9"/>
      <c r="PV302" s="9"/>
      <c r="PW302" s="9"/>
      <c r="PX302" s="9"/>
      <c r="PY302" s="9"/>
      <c r="PZ302" s="9"/>
      <c r="QA302" s="9"/>
      <c r="QB302" s="9"/>
      <c r="QC302" s="9"/>
      <c r="QD302" s="9"/>
      <c r="QE302" s="9" t="s">
        <v>11967</v>
      </c>
      <c r="QF302" s="9" t="s">
        <v>5691</v>
      </c>
      <c r="QG302" s="9" t="s">
        <v>5691</v>
      </c>
      <c r="QH302" s="9" t="s">
        <v>6047</v>
      </c>
      <c r="QI302" s="9"/>
      <c r="QJ302" s="9"/>
      <c r="QK302" s="9"/>
      <c r="QL302" s="9"/>
      <c r="QM302" s="9"/>
      <c r="QN302" s="9"/>
      <c r="QO302" s="9"/>
      <c r="QP302" s="9"/>
      <c r="QQ302" s="9"/>
      <c r="QR302" s="9"/>
      <c r="QS302" s="9"/>
      <c r="QT302" s="9"/>
      <c r="QU302" s="9"/>
      <c r="QV302" s="9"/>
      <c r="QW302" s="9"/>
      <c r="QX302" s="9"/>
      <c r="QY302" s="9"/>
      <c r="QZ302" s="9"/>
      <c r="RA302" s="9"/>
      <c r="RB302" s="9"/>
      <c r="RC302" s="9"/>
      <c r="RD302" s="9"/>
      <c r="RE302" s="9"/>
      <c r="RF302" s="9"/>
      <c r="RG302" s="9"/>
      <c r="RH302" s="9"/>
      <c r="RI302" s="9"/>
      <c r="RJ302" s="9"/>
      <c r="RK302" s="9"/>
      <c r="RL302" s="9"/>
      <c r="RM302" s="9"/>
      <c r="RN302" s="9"/>
      <c r="RO302" s="9" t="s">
        <v>14346</v>
      </c>
      <c r="RP302" s="9"/>
      <c r="RQ302" s="9"/>
      <c r="RR302" s="9"/>
      <c r="RS302" s="9"/>
      <c r="RT302" s="9"/>
      <c r="RU302" s="9"/>
      <c r="RV302" s="9"/>
      <c r="RW302" s="9"/>
      <c r="RX302" s="9"/>
      <c r="RY302" s="9"/>
      <c r="RZ302" s="9"/>
      <c r="SA302" s="9"/>
      <c r="SB302" s="9"/>
      <c r="SC302" s="9"/>
      <c r="SD302" s="9"/>
      <c r="SE302" s="9"/>
      <c r="SF302" s="9"/>
      <c r="SG302" s="9"/>
      <c r="SH302" s="9"/>
      <c r="SI302" s="9"/>
      <c r="SJ302" s="9"/>
      <c r="SK302" s="9"/>
      <c r="SL302" s="9"/>
      <c r="SM302" s="9"/>
      <c r="SN302" s="9"/>
      <c r="SO302" s="9"/>
      <c r="SP302" s="9"/>
      <c r="SQ302" s="9"/>
      <c r="SR302" s="9"/>
      <c r="SS302" s="9"/>
      <c r="ST302" s="9"/>
      <c r="SU302" s="9"/>
      <c r="SV302" s="9"/>
      <c r="SW302" s="9"/>
      <c r="SX302" s="9" t="s">
        <v>5707</v>
      </c>
      <c r="SY302" s="9"/>
      <c r="SZ302" s="9"/>
      <c r="TA302" s="9"/>
      <c r="TB302" s="9"/>
      <c r="TC302" s="9"/>
      <c r="TD302" s="9"/>
      <c r="TE302" s="9"/>
      <c r="TF302" s="9"/>
      <c r="TG302" s="9"/>
      <c r="TH302" s="9"/>
      <c r="TI302" s="9"/>
      <c r="TJ302" s="9"/>
      <c r="TK302" s="9"/>
      <c r="TL302" s="9"/>
      <c r="TM302" s="9" t="s">
        <v>14347</v>
      </c>
      <c r="TN302" s="9"/>
      <c r="TO302" s="9" t="s">
        <v>14348</v>
      </c>
      <c r="ANB302" s="9" t="s">
        <v>11973</v>
      </c>
      <c r="ANC302" s="9" t="s">
        <v>11974</v>
      </c>
      <c r="AND302" s="9" t="s">
        <v>14349</v>
      </c>
      <c r="ANE302" s="9" t="s">
        <v>11976</v>
      </c>
      <c r="ANF302" s="9"/>
      <c r="ANG302" s="9"/>
      <c r="ANH302" s="9"/>
      <c r="ANI302" s="9"/>
      <c r="ANJ302" s="9"/>
      <c r="ANK302" s="9"/>
      <c r="ANL302" s="9"/>
      <c r="ANM302" s="9" t="s">
        <v>14350</v>
      </c>
      <c r="ANN302" s="9"/>
      <c r="ANO302" s="9"/>
      <c r="ANP302" s="9" t="s">
        <v>12067</v>
      </c>
      <c r="ANQ302" s="9" t="s">
        <v>5730</v>
      </c>
      <c r="ANR302" s="9" t="s">
        <v>12068</v>
      </c>
      <c r="ANS302" s="9" t="s">
        <v>12069</v>
      </c>
      <c r="ANT302" s="9" t="s">
        <v>12070</v>
      </c>
      <c r="ANU302" s="9" t="s">
        <v>12069</v>
      </c>
      <c r="ANV302" s="9"/>
      <c r="ANW302" s="9"/>
      <c r="ANX302" s="9"/>
      <c r="ANY302" s="9"/>
      <c r="ANZ302" s="9" t="s">
        <v>12460</v>
      </c>
      <c r="AOA302" s="9" t="s">
        <v>5718</v>
      </c>
      <c r="AOB302" s="9" t="s">
        <v>12461</v>
      </c>
      <c r="AOC302" s="9" t="s">
        <v>12462</v>
      </c>
      <c r="AOD302" s="9" t="s">
        <v>12463</v>
      </c>
      <c r="AOE302" s="9" t="s">
        <v>12462</v>
      </c>
      <c r="AOF302" s="9"/>
      <c r="AOG302" s="9"/>
      <c r="AOH302" s="9"/>
      <c r="AOI302" s="9" t="s">
        <v>11967</v>
      </c>
      <c r="AOJ302" s="9" t="s">
        <v>14351</v>
      </c>
      <c r="AOK302" s="9"/>
      <c r="AOL302" s="9" t="s">
        <v>14352</v>
      </c>
      <c r="AOM302" s="9"/>
      <c r="AON302" s="9"/>
      <c r="AOO302" s="9" t="s">
        <v>14353</v>
      </c>
      <c r="AOP302" s="9"/>
      <c r="AOQ302" s="9"/>
      <c r="AOR302" s="9"/>
      <c r="AOS302" s="9"/>
      <c r="AOT302" s="9" t="s">
        <v>11987</v>
      </c>
      <c r="AOU302" s="9"/>
      <c r="AOV302" s="9" t="s">
        <v>11988</v>
      </c>
      <c r="AOW302" s="9"/>
      <c r="AOX302" s="9"/>
      <c r="AOY302" s="9" t="s">
        <v>11989</v>
      </c>
      <c r="AOZ302" s="9"/>
      <c r="APA302" s="9"/>
      <c r="APB302" s="9"/>
      <c r="APC302" s="9"/>
      <c r="APD302" s="9" t="s">
        <v>11984</v>
      </c>
      <c r="APE302" s="9"/>
      <c r="APF302" s="9" t="s">
        <v>11985</v>
      </c>
      <c r="APG302" s="9"/>
      <c r="APH302" s="9"/>
      <c r="API302" s="9" t="s">
        <v>11986</v>
      </c>
      <c r="APJ302" s="9"/>
      <c r="APK302" s="9"/>
      <c r="APL302" s="9"/>
      <c r="APM302" s="9"/>
      <c r="APN302" s="9" t="s">
        <v>11990</v>
      </c>
      <c r="APO302" s="9"/>
      <c r="APP302" s="9" t="s">
        <v>11991</v>
      </c>
      <c r="APQ302" s="9"/>
      <c r="APR302" s="9"/>
      <c r="APS302" s="9" t="s">
        <v>11992</v>
      </c>
      <c r="APT302" s="9"/>
      <c r="APU302" s="9"/>
      <c r="APV302" s="9"/>
      <c r="APW302" s="9"/>
      <c r="APX302" s="9"/>
      <c r="APY302" s="9"/>
      <c r="APZ302" s="9"/>
      <c r="AQA302" s="9"/>
      <c r="AQB302" s="9"/>
      <c r="AQC302" s="9"/>
      <c r="AQD302" s="9"/>
      <c r="AQE302" s="9"/>
      <c r="AQF302" s="9"/>
      <c r="AQG302" s="9"/>
      <c r="AQH302" s="9"/>
      <c r="AQI302" s="9"/>
      <c r="AQJ302" s="9"/>
      <c r="AQK302" s="9"/>
      <c r="AQL302" s="9"/>
      <c r="AQM302" s="9"/>
      <c r="AQN302" s="9"/>
      <c r="AQO302" s="9"/>
      <c r="AQP302" s="9"/>
      <c r="AQQ302" s="9"/>
      <c r="AQR302" s="9"/>
      <c r="AQS302" s="9"/>
      <c r="AQT302" s="9"/>
      <c r="AQU302" s="9"/>
      <c r="AQV302" s="9"/>
      <c r="AQW302" s="9"/>
      <c r="AQX302" s="9"/>
      <c r="AQY302" s="9"/>
      <c r="AQZ302" s="9"/>
      <c r="ARA302" s="9"/>
      <c r="ARB302" s="9"/>
      <c r="ARC302" s="9"/>
      <c r="ARD302" s="9"/>
      <c r="ARE302" s="9"/>
      <c r="ARF302" s="9"/>
      <c r="ARG302" s="9"/>
      <c r="ARH302" s="9"/>
      <c r="ARI302" s="9"/>
      <c r="ARJ302" s="9"/>
      <c r="ARK302" s="9"/>
      <c r="ARL302" s="9"/>
      <c r="ARM302" s="9"/>
      <c r="ARN302" s="9"/>
      <c r="ARO302" s="9"/>
      <c r="ARP302" s="9"/>
      <c r="ARQ302" s="9"/>
      <c r="ARR302" s="9"/>
      <c r="ARS302" s="9"/>
      <c r="ART302" s="9"/>
      <c r="ARU302" s="9"/>
      <c r="ARV302" s="9"/>
      <c r="ARW302" s="9"/>
      <c r="ARX302" s="9"/>
      <c r="ARY302" s="9"/>
      <c r="ARZ302" s="9"/>
      <c r="ASA302" s="9"/>
      <c r="ASB302" s="9"/>
      <c r="ASC302" s="9"/>
      <c r="ASD302" s="9"/>
      <c r="ASE302" s="9"/>
      <c r="ASF302" s="9"/>
      <c r="ASG302" s="9"/>
      <c r="ASH302" s="9"/>
      <c r="ASI302" s="9"/>
      <c r="ASJ302" s="9"/>
      <c r="ASK302" s="9"/>
      <c r="ASL302" s="9"/>
      <c r="ASM302" s="9"/>
      <c r="ASN302" s="9"/>
      <c r="ASO302" s="9"/>
      <c r="ASP302" s="9"/>
      <c r="ASQ302" s="9"/>
      <c r="ASR302" s="9"/>
      <c r="ASS302" s="9"/>
      <c r="AST302" s="9"/>
      <c r="ASU302" s="9"/>
      <c r="ASV302" s="9"/>
      <c r="ASW302" s="9"/>
      <c r="ASX302" s="9"/>
      <c r="ASY302" s="9"/>
      <c r="ASZ302" s="9"/>
      <c r="ATA302" s="9"/>
      <c r="ATB302" s="9"/>
      <c r="ATC302" s="9"/>
      <c r="ATD302" s="9"/>
      <c r="ATE302" s="9"/>
      <c r="ATF302" s="9"/>
      <c r="ATG302" s="9"/>
      <c r="ATH302" s="9"/>
      <c r="ATI302" s="9"/>
      <c r="ATJ302" s="9"/>
      <c r="ATK302" s="9"/>
      <c r="ATL302" s="9"/>
      <c r="ATM302" s="9"/>
      <c r="ATN302" s="9"/>
      <c r="ATO302" s="9"/>
      <c r="ATP302" s="9"/>
      <c r="ATQ302" s="9"/>
      <c r="ATR302" s="9" t="s">
        <v>14354</v>
      </c>
      <c r="ATS302" s="9">
        <v>1.738988213E9</v>
      </c>
      <c r="ATT302" s="9" t="s">
        <v>14355</v>
      </c>
      <c r="ATU302" s="9" t="s">
        <v>11973</v>
      </c>
      <c r="ATV302" s="9" t="s">
        <v>11974</v>
      </c>
      <c r="ATW302" s="9" t="s">
        <v>14349</v>
      </c>
      <c r="ATX302" s="9" t="s">
        <v>11976</v>
      </c>
      <c r="ATY302" s="9"/>
      <c r="ATZ302" s="9"/>
      <c r="AUA302" s="9"/>
      <c r="AUB302" s="9"/>
      <c r="AUC302" s="9"/>
      <c r="AUD302" s="9"/>
      <c r="AUE302" s="9"/>
      <c r="AUF302" s="9"/>
      <c r="AUG302" s="9"/>
      <c r="AUH302" s="9"/>
      <c r="AUI302" s="9"/>
      <c r="AUJ302" s="9"/>
      <c r="AUK302" s="9"/>
      <c r="AUL302" s="9"/>
      <c r="AUM302" s="9"/>
      <c r="AUN302" s="9"/>
      <c r="AUO302" s="9"/>
      <c r="AUP302" s="9"/>
      <c r="AUQ302" s="9"/>
      <c r="AUR302" s="9"/>
      <c r="AUS302" s="9"/>
      <c r="AUT302" s="9"/>
      <c r="AUU302" s="9"/>
      <c r="AUV302" s="9"/>
      <c r="AUW302" s="9"/>
      <c r="AUX302" s="9"/>
      <c r="AUY302" s="9"/>
      <c r="AUZ302" s="9"/>
      <c r="AVA302" s="9"/>
      <c r="AVB302" s="9"/>
      <c r="AVC302" s="9"/>
      <c r="AVD302" s="9"/>
      <c r="AVE302" s="9"/>
      <c r="AVF302" s="9"/>
      <c r="AVG302" s="9"/>
      <c r="AVH302" s="9"/>
      <c r="AVI302" s="9"/>
      <c r="AVJ302" s="9"/>
      <c r="AVK302" s="9"/>
      <c r="AVL302" s="9"/>
      <c r="AVM302" s="9"/>
      <c r="AVN302" s="9"/>
      <c r="AVO302" s="9"/>
      <c r="AVP302" s="9"/>
      <c r="AVQ302" s="9"/>
      <c r="AVR302" s="9"/>
      <c r="AVS302" s="9"/>
      <c r="AVT302" s="9"/>
      <c r="AVU302" s="9"/>
      <c r="AVV302" s="9"/>
      <c r="AVW302" s="9"/>
      <c r="AVX302" s="9"/>
      <c r="AVY302" s="9"/>
      <c r="AVZ302" s="9"/>
      <c r="AWA302" s="9"/>
      <c r="AWB302" s="9"/>
      <c r="AWC302" s="9"/>
      <c r="AWD302" s="9"/>
      <c r="AWE302" s="9"/>
      <c r="AWF302" s="9"/>
      <c r="AWG302" s="9"/>
      <c r="AWH302" s="9"/>
      <c r="AWI302" s="9"/>
      <c r="AWJ302" s="9"/>
      <c r="AWK302" s="9"/>
      <c r="AWL302" s="9"/>
      <c r="AWM302" s="9"/>
      <c r="AWN302" s="9"/>
      <c r="AWO302" s="9"/>
      <c r="AWP302" s="9"/>
      <c r="AWQ302" s="9"/>
      <c r="AWR302" s="9"/>
      <c r="AWS302" s="9"/>
      <c r="AWT302" s="9"/>
      <c r="AWU302" s="9"/>
      <c r="AWV302" s="9"/>
      <c r="AWW302" s="9"/>
      <c r="AWX302" s="9"/>
      <c r="AWY302" s="9"/>
      <c r="AWZ302" s="9"/>
      <c r="AXA302" s="9"/>
      <c r="AXB302" s="9"/>
      <c r="AXC302" s="9"/>
      <c r="AXD302" s="9"/>
      <c r="AXE302" s="9"/>
      <c r="AXF302" s="9"/>
      <c r="AXG302" s="9"/>
      <c r="AXH302" s="9"/>
      <c r="AXI302" s="9"/>
      <c r="AXJ302" s="9"/>
      <c r="AXK302" s="9"/>
      <c r="AXL302" s="9"/>
      <c r="AXM302" s="9"/>
      <c r="AXN302" s="9"/>
      <c r="AXO302" s="9"/>
      <c r="AXP302" s="9"/>
      <c r="AXQ302" s="9"/>
      <c r="AXR302" s="9"/>
      <c r="AXS302" s="9"/>
      <c r="AXT302" s="9"/>
      <c r="AXU302" s="9"/>
      <c r="AXV302" s="9"/>
      <c r="AXW302" s="9"/>
      <c r="AXX302" s="9"/>
      <c r="AXY302" s="9"/>
      <c r="AXZ302" s="9"/>
      <c r="AYA302" s="9"/>
      <c r="AYB302" s="9"/>
      <c r="AYC302" s="9"/>
      <c r="AYD302" s="9"/>
      <c r="AYE302" s="9"/>
      <c r="AYF302" s="9"/>
      <c r="AYG302" s="9"/>
      <c r="AYH302" s="9"/>
      <c r="AYI302" s="9"/>
      <c r="AYJ302" s="9"/>
      <c r="AYK302" s="9"/>
      <c r="AYL302" s="9"/>
      <c r="AYM302" s="9"/>
      <c r="AYN302" s="9"/>
      <c r="AYO302" s="9"/>
      <c r="AYP302" s="9"/>
      <c r="AYQ302" s="9"/>
      <c r="AYR302" s="9"/>
      <c r="AYS302" s="9"/>
      <c r="AYT302" s="9"/>
      <c r="AYU302" s="9"/>
      <c r="AYV302" s="9"/>
      <c r="AYW302" s="9"/>
      <c r="AYX302" s="9"/>
      <c r="AYY302" s="9"/>
      <c r="AYZ302" s="9"/>
      <c r="AZA302" s="9"/>
      <c r="AZB302" s="9"/>
      <c r="AZC302" s="9"/>
      <c r="AZD302" s="9"/>
      <c r="AZE302" s="9"/>
      <c r="AZF302" s="9"/>
      <c r="AZG302" s="9"/>
      <c r="AZH302" s="9"/>
      <c r="AZI302" s="9"/>
      <c r="AZJ302" s="9"/>
      <c r="AZK302" s="9"/>
      <c r="AZL302" s="9"/>
      <c r="AZM302" s="9"/>
      <c r="AZN302" s="9"/>
      <c r="AZO302" s="9"/>
      <c r="AZP302" s="9"/>
      <c r="AZQ302" s="9"/>
      <c r="AZR302" s="9"/>
      <c r="AZS302" s="9"/>
      <c r="AZT302" s="9"/>
      <c r="AZU302" s="9"/>
      <c r="AZV302" s="9"/>
      <c r="AZW302" s="9"/>
      <c r="AZX302" s="9"/>
      <c r="AZY302" s="9"/>
      <c r="AZZ302" s="9"/>
      <c r="BAA302" s="9"/>
      <c r="BAB302" s="9"/>
      <c r="BAC302" s="9"/>
      <c r="BAD302" s="9"/>
      <c r="BAE302" s="9"/>
      <c r="BAF302" s="9"/>
      <c r="BAG302" s="9"/>
      <c r="BAH302" s="9"/>
      <c r="BAI302" s="9"/>
      <c r="BAJ302" s="9"/>
      <c r="BAK302" s="9"/>
      <c r="BAL302" s="9"/>
      <c r="BAM302" s="9"/>
      <c r="BAN302" s="9"/>
      <c r="BAO302" s="9"/>
      <c r="BAP302" s="9"/>
      <c r="BAQ302" s="9"/>
      <c r="BAR302" s="9"/>
      <c r="BAS302" s="9"/>
      <c r="BAT302" s="9"/>
      <c r="BAU302" s="9"/>
      <c r="BAV302" s="9"/>
      <c r="BAW302" s="9"/>
      <c r="BAX302" s="9"/>
      <c r="BAY302" s="9"/>
      <c r="BAZ302" s="9"/>
      <c r="BBA302" s="9"/>
      <c r="BBB302" s="9"/>
      <c r="BBC302" s="9"/>
      <c r="BBD302" s="9"/>
      <c r="BBE302" s="9"/>
      <c r="BBF302" s="9"/>
      <c r="BBG302" s="9"/>
      <c r="BBH302" s="9"/>
      <c r="BBI302" s="9"/>
      <c r="BBJ302" s="9"/>
      <c r="BBK302" s="9"/>
      <c r="BBL302" s="9"/>
      <c r="BBM302" s="9"/>
      <c r="BBN302" s="9"/>
      <c r="BBO302" s="9"/>
      <c r="BBP302" s="9"/>
      <c r="BBQ302" s="9"/>
      <c r="BBR302" s="9"/>
      <c r="BBS302" s="9"/>
      <c r="BBT302" s="9"/>
      <c r="BBU302" s="9"/>
      <c r="BBV302" s="9"/>
      <c r="BBW302" s="9"/>
      <c r="BBX302" s="9"/>
      <c r="BBY302" s="9"/>
      <c r="BBZ302" s="9"/>
      <c r="BCA302" s="9"/>
      <c r="BCB302" s="9"/>
      <c r="BCC302" s="9"/>
      <c r="BCD302" s="9"/>
      <c r="BCE302" s="9"/>
      <c r="BCF302" s="9"/>
      <c r="BCG302" s="9"/>
      <c r="BCH302" s="9"/>
      <c r="BCI302" s="9"/>
      <c r="BCJ302" s="9"/>
      <c r="BCK302" s="9"/>
      <c r="BCL302" s="9"/>
      <c r="BCM302" s="9"/>
      <c r="BCN302" s="9"/>
      <c r="BCO302" s="9"/>
      <c r="BCP302" s="9"/>
      <c r="BCQ302" s="9"/>
      <c r="BCR302" s="9"/>
      <c r="BCS302" s="9"/>
      <c r="BCT302" s="9"/>
      <c r="BCU302" s="9"/>
      <c r="BCV302" s="9"/>
      <c r="BCW302" s="9"/>
      <c r="BCX302" s="9"/>
      <c r="BCY302" s="9"/>
      <c r="BCZ302" s="9"/>
      <c r="BDA302" s="9"/>
      <c r="BDB302" s="9"/>
      <c r="BDC302" s="9"/>
      <c r="BDD302" s="9"/>
      <c r="BDE302" s="9"/>
      <c r="BDF302" s="9"/>
      <c r="BDG302" s="9"/>
      <c r="BDH302" s="9"/>
      <c r="BDI302" s="9"/>
      <c r="BDJ302" s="9"/>
      <c r="BDK302" s="9"/>
      <c r="BDL302" s="9"/>
      <c r="BDM302" s="9"/>
      <c r="BDN302" s="9"/>
      <c r="BDO302" s="9"/>
      <c r="BDP302" s="9"/>
      <c r="BDQ302" s="9"/>
      <c r="BDR302" s="9"/>
      <c r="BDS302" s="9"/>
      <c r="BDT302" s="9"/>
      <c r="BDU302" s="9"/>
      <c r="BDV302" s="9"/>
      <c r="BDW302" s="9"/>
      <c r="BDX302" s="9"/>
      <c r="BDY302" s="9"/>
      <c r="BDZ302" s="9"/>
      <c r="BEA302" s="9"/>
      <c r="BEB302" s="9"/>
      <c r="BEC302" s="9"/>
      <c r="BED302" s="9"/>
      <c r="BEE302" s="9"/>
      <c r="BEF302" s="9"/>
      <c r="BEG302" s="9"/>
      <c r="BEH302" s="9"/>
      <c r="BEI302" s="9"/>
      <c r="BEJ302" s="9"/>
      <c r="BEK302" s="9"/>
      <c r="BEL302" s="9"/>
      <c r="BEM302" s="9"/>
      <c r="BEN302" s="9"/>
      <c r="BEO302" s="9"/>
      <c r="BEP302" s="9"/>
      <c r="BEQ302" s="9"/>
      <c r="BER302" s="9"/>
      <c r="BES302" s="9"/>
      <c r="BET302" s="9"/>
      <c r="BEU302" s="9"/>
      <c r="BEV302" s="9"/>
      <c r="BEW302" s="9"/>
      <c r="BEX302" s="9"/>
      <c r="BEY302" s="9"/>
      <c r="BEZ302" s="9"/>
      <c r="BFA302" s="9"/>
      <c r="BFB302" s="9"/>
      <c r="BFC302" s="9"/>
      <c r="BFD302" s="9"/>
      <c r="BFE302" s="9"/>
      <c r="BFF302" s="9"/>
      <c r="BFG302" s="9"/>
      <c r="BFH302" s="9"/>
      <c r="BFI302" s="9"/>
      <c r="BFJ302" s="9"/>
      <c r="BFK302" s="9"/>
      <c r="BFL302" s="9"/>
      <c r="BFM302" s="9"/>
      <c r="BFN302" s="9"/>
      <c r="BFO302" s="9"/>
      <c r="BFP302" s="9"/>
      <c r="BFQ302" s="9"/>
      <c r="BFR302" s="9"/>
      <c r="BFS302" s="9"/>
      <c r="BFT302" s="9"/>
      <c r="BFU302" s="9"/>
      <c r="BFV302" s="9"/>
      <c r="BFW302" s="9"/>
      <c r="BFX302" s="9"/>
      <c r="BFY302" s="9"/>
      <c r="BFZ302" s="9"/>
      <c r="BGA302" s="9"/>
      <c r="BGB302" s="9"/>
      <c r="BGC302" s="9"/>
      <c r="BGD302" s="9"/>
      <c r="BGE302" s="9"/>
      <c r="BGF302" s="9"/>
      <c r="BGG302" s="9"/>
      <c r="BGH302" s="9"/>
      <c r="BGI302" s="9"/>
      <c r="BGJ302" s="9"/>
      <c r="BGK302" s="9"/>
      <c r="BGL302" s="9"/>
      <c r="BGM302" s="9"/>
      <c r="BGN302" s="9"/>
      <c r="BGO302" s="9"/>
      <c r="BGP302" s="9"/>
      <c r="BGQ302" s="9"/>
      <c r="BGR302" s="9"/>
      <c r="BGS302" s="9"/>
      <c r="BGT302" s="9"/>
      <c r="BGU302" s="9"/>
      <c r="BGV302" s="9"/>
      <c r="BGW302" s="9"/>
      <c r="BGX302" s="9"/>
      <c r="BGY302" s="9"/>
      <c r="BGZ302" s="9"/>
      <c r="BHA302" s="9"/>
      <c r="BHB302" s="9"/>
      <c r="BHC302" s="9"/>
      <c r="BHD302" s="9"/>
      <c r="BHE302" s="9"/>
      <c r="BHF302" s="9"/>
      <c r="BHG302" s="9"/>
      <c r="BHH302" s="9"/>
      <c r="BHI302" s="9"/>
      <c r="BHJ302" s="9"/>
      <c r="BHK302" s="9"/>
      <c r="BHL302" s="9"/>
      <c r="BHM302" s="9"/>
      <c r="BHN302" s="9"/>
      <c r="BHO302" s="9"/>
      <c r="BHP302" s="9"/>
      <c r="BHQ302" s="9"/>
      <c r="BHR302" s="9"/>
      <c r="BHS302" s="9"/>
      <c r="BHT302" s="9"/>
      <c r="BHU302" s="9"/>
      <c r="BHV302" s="9"/>
      <c r="BHW302" s="9"/>
      <c r="BHX302" s="9"/>
      <c r="BHY302" s="9"/>
      <c r="BHZ302" s="9"/>
      <c r="BIA302" s="9"/>
      <c r="BIB302" s="9"/>
      <c r="BIC302" s="9"/>
      <c r="BID302" s="9"/>
      <c r="BIE302" s="9"/>
      <c r="BIF302" s="9"/>
      <c r="BIG302" s="9"/>
      <c r="BIH302" s="9"/>
      <c r="BII302" s="9"/>
      <c r="BIJ302" s="9"/>
      <c r="BIK302" s="9"/>
      <c r="BIL302" s="9"/>
      <c r="BIM302" s="9"/>
      <c r="BIN302" s="9"/>
      <c r="BIO302" s="9"/>
      <c r="BIP302" s="9"/>
      <c r="BIQ302" s="9"/>
      <c r="BIR302" s="9"/>
      <c r="BIS302" s="9"/>
      <c r="BIT302" s="9"/>
      <c r="BIU302" s="9"/>
      <c r="BIV302" s="9"/>
      <c r="BIW302" s="9"/>
      <c r="BIX302" s="9"/>
      <c r="BIY302" s="9"/>
      <c r="BIZ302" s="9"/>
      <c r="BJA302" s="9"/>
      <c r="BJB302" s="9"/>
      <c r="BJC302" s="9"/>
      <c r="BJD302" s="9"/>
      <c r="BJE302" s="9"/>
      <c r="BJF302" s="9"/>
      <c r="BJG302" s="9"/>
      <c r="BJH302" s="9"/>
      <c r="BJI302" s="9"/>
      <c r="BJJ302" s="9"/>
      <c r="BJK302" s="9"/>
      <c r="BJL302" s="9"/>
      <c r="BJM302" s="9"/>
      <c r="BJN302" s="9"/>
      <c r="BJO302" s="9"/>
      <c r="BJP302" s="9"/>
      <c r="BJQ302" s="9"/>
      <c r="BJR302" s="9"/>
      <c r="BJS302" s="9"/>
      <c r="BJT302" s="9"/>
      <c r="BJU302" s="9"/>
      <c r="BJV302" s="9"/>
      <c r="BJW302" s="9"/>
      <c r="BJX302" s="9"/>
      <c r="BJY302" s="9"/>
      <c r="BJZ302" s="9"/>
      <c r="BKA302" s="9"/>
      <c r="BKB302" s="9"/>
      <c r="BKC302" s="9"/>
      <c r="BKD302" s="9"/>
      <c r="BKE302" s="9"/>
      <c r="BKF302" s="9"/>
      <c r="BKG302" s="9"/>
      <c r="BKH302" s="9"/>
      <c r="BKI302" s="9"/>
      <c r="BKJ302" s="9"/>
      <c r="BKK302" s="9"/>
      <c r="BKL302" s="9"/>
      <c r="BKM302" s="9"/>
      <c r="BKN302" s="9"/>
      <c r="BKO302" s="9"/>
      <c r="BKP302" s="9"/>
      <c r="BKQ302" s="9"/>
      <c r="BKR302" s="9"/>
      <c r="BKS302" s="9"/>
      <c r="BKT302" s="9"/>
      <c r="BKU302" s="9"/>
      <c r="BKV302" s="9"/>
      <c r="BKW302" s="9"/>
      <c r="BKX302" s="9"/>
      <c r="BKY302" s="9"/>
      <c r="BKZ302" s="9"/>
      <c r="BLA302" s="9"/>
      <c r="BLB302" s="9"/>
      <c r="BLC302" s="9"/>
      <c r="BLD302" s="9"/>
      <c r="BLE302" s="9"/>
      <c r="BLF302" s="9"/>
      <c r="BLG302" s="9"/>
      <c r="BLH302" s="9"/>
      <c r="BLI302" s="9"/>
      <c r="BLJ302" s="9"/>
      <c r="BLK302" s="9"/>
      <c r="BLL302" s="9"/>
      <c r="BLM302" s="9"/>
      <c r="BLN302" s="9"/>
      <c r="BLO302" s="9"/>
      <c r="BLP302" s="9"/>
      <c r="BLQ302" s="9"/>
      <c r="BLR302" s="9"/>
      <c r="BLS302" s="9"/>
      <c r="BLT302" s="9"/>
      <c r="BLU302" s="9"/>
      <c r="BLV302" s="9"/>
      <c r="BLW302" s="9"/>
      <c r="BLX302" s="9"/>
      <c r="BLY302" s="9"/>
      <c r="BLZ302" s="9"/>
      <c r="BMA302" s="9"/>
      <c r="BMB302" s="9"/>
      <c r="BMC302" s="9"/>
      <c r="BMD302" s="9"/>
      <c r="BME302" s="9"/>
      <c r="BMF302" s="9"/>
      <c r="BMG302" s="9"/>
      <c r="BMH302" s="9"/>
      <c r="BMI302" s="9"/>
      <c r="BMJ302" s="9"/>
      <c r="BMK302" s="9"/>
      <c r="BML302" s="9"/>
      <c r="BMM302" s="9"/>
      <c r="BMN302" s="9"/>
      <c r="BMO302" s="9"/>
      <c r="BMP302" s="9"/>
      <c r="BMQ302" s="9"/>
      <c r="BMR302" s="9"/>
      <c r="BMS302" s="9"/>
      <c r="BMT302" s="9"/>
      <c r="BMU302" s="9"/>
      <c r="BMV302" s="9"/>
      <c r="BMW302" s="9"/>
      <c r="BMX302" s="9"/>
      <c r="BMY302" s="9"/>
      <c r="BMZ302" s="9"/>
      <c r="BNA302" s="9"/>
      <c r="BNB302" s="9"/>
      <c r="BNC302" s="9"/>
      <c r="BND302" s="9"/>
      <c r="BNE302" s="9"/>
      <c r="BNF302" s="9"/>
      <c r="BNG302" s="9"/>
      <c r="BNH302" s="9"/>
      <c r="BNI302" s="9"/>
      <c r="BNJ302" s="9"/>
      <c r="BNK302" s="9"/>
      <c r="BNL302" s="9"/>
      <c r="BNM302" s="9"/>
      <c r="BNN302" s="9"/>
      <c r="BNO302" s="9"/>
      <c r="BNP302" s="9"/>
      <c r="BNQ302" s="9"/>
      <c r="BNR302" s="9"/>
      <c r="BNS302" s="9"/>
      <c r="BNT302" s="9"/>
      <c r="BNU302" s="9"/>
      <c r="BNV302" s="9"/>
      <c r="BNW302" s="9"/>
      <c r="BNX302" s="9"/>
      <c r="BNY302" s="9"/>
      <c r="BNZ302" s="9"/>
      <c r="BOA302" s="9"/>
      <c r="BOB302" s="9"/>
      <c r="BOC302" s="9"/>
      <c r="BOD302" s="9"/>
      <c r="BOE302" s="9"/>
      <c r="BOF302" s="9"/>
      <c r="BOG302" s="9"/>
      <c r="BOH302" s="9"/>
      <c r="BOI302" s="9"/>
      <c r="BOJ302" s="9"/>
      <c r="BOK302" s="9"/>
      <c r="BOL302" s="9"/>
      <c r="BOM302" s="9"/>
      <c r="BON302" s="9"/>
      <c r="BOO302" s="9"/>
      <c r="BOP302" s="9"/>
      <c r="BOQ302" s="9"/>
      <c r="BOR302" s="9"/>
      <c r="BOS302" s="9"/>
      <c r="BOT302" s="9"/>
      <c r="BOU302" s="9"/>
      <c r="BOV302" s="9"/>
      <c r="BOW302" s="9"/>
      <c r="BOX302" s="9"/>
      <c r="BOY302" s="9"/>
      <c r="BOZ302" s="9"/>
      <c r="BPA302" s="9"/>
      <c r="BPB302" s="9"/>
      <c r="BPC302" s="9"/>
      <c r="BPD302" s="9"/>
      <c r="BPE302" s="9"/>
      <c r="BPF302" s="9"/>
      <c r="BPG302" s="9"/>
      <c r="BPH302" s="9"/>
      <c r="BPI302" s="9"/>
      <c r="BPJ302" s="9"/>
      <c r="BPK302" s="9"/>
      <c r="BPL302" s="9"/>
      <c r="BPM302" s="9"/>
      <c r="BPN302" s="9"/>
      <c r="BPO302" s="9"/>
      <c r="BPP302" s="9"/>
      <c r="BPQ302" s="9"/>
      <c r="BPR302" s="9"/>
      <c r="BPS302" s="9"/>
      <c r="BPT302" s="9"/>
      <c r="BPU302" s="9"/>
      <c r="BPV302" s="9"/>
      <c r="BPW302" s="9"/>
      <c r="BPX302" s="9"/>
      <c r="BPY302" s="9"/>
      <c r="BPZ302" s="9"/>
      <c r="BQA302" s="9"/>
      <c r="BQB302" s="9"/>
      <c r="BQC302" s="9"/>
      <c r="BQD302" s="9"/>
      <c r="BQE302" s="9"/>
      <c r="BQF302" s="9"/>
      <c r="BQG302" s="9"/>
      <c r="BQH302" s="9"/>
      <c r="BQI302" s="9"/>
      <c r="BQJ302" s="9"/>
      <c r="BQK302" s="9"/>
      <c r="BQL302" s="9"/>
      <c r="BQM302" s="9"/>
      <c r="BQN302" s="9"/>
      <c r="BQO302" s="9"/>
      <c r="BQP302" s="9"/>
      <c r="BQQ302" s="9"/>
      <c r="BQR302" s="9"/>
      <c r="BQS302" s="9"/>
      <c r="BQT302" s="9"/>
      <c r="BQU302" s="9"/>
      <c r="BQV302" s="9"/>
      <c r="BQW302" s="9"/>
      <c r="BQX302" s="9"/>
      <c r="BQY302" s="9"/>
      <c r="BQZ302" s="9"/>
      <c r="BRA302" s="9"/>
      <c r="BRB302" s="9"/>
      <c r="BRC302" s="9"/>
      <c r="BRD302" s="9"/>
      <c r="BRE302" s="9"/>
      <c r="BRF302" s="9"/>
      <c r="BRG302" s="9"/>
      <c r="BRH302" s="9"/>
      <c r="BRI302" s="9"/>
      <c r="BRJ302" s="9"/>
      <c r="BRK302" s="9"/>
      <c r="BRL302" s="9"/>
      <c r="BRM302" s="9"/>
      <c r="BRN302" s="9"/>
      <c r="BRO302" s="9"/>
      <c r="BRP302" s="9"/>
      <c r="BRQ302" s="9"/>
      <c r="BRR302" s="9"/>
      <c r="BRS302" s="9"/>
      <c r="BRT302" s="9"/>
      <c r="BRU302" s="9"/>
      <c r="BRV302" s="9"/>
      <c r="BRW302" s="9"/>
      <c r="BRX302" s="9"/>
      <c r="BRY302" s="9"/>
      <c r="BRZ302" s="9"/>
      <c r="BSA302" s="9"/>
      <c r="BSB302" s="9"/>
      <c r="BSC302" s="9"/>
      <c r="BSD302" s="9"/>
      <c r="BSE302" s="9"/>
      <c r="BSF302" s="9"/>
      <c r="BSG302" s="9"/>
      <c r="BSH302" s="9"/>
      <c r="BSI302" s="9"/>
      <c r="BSJ302" s="9"/>
      <c r="BSK302" s="9"/>
      <c r="BSL302" s="9"/>
      <c r="BSM302" s="9"/>
      <c r="BSN302" s="9"/>
      <c r="BSO302" s="9"/>
      <c r="BSP302" s="9"/>
      <c r="BSQ302" s="9"/>
      <c r="BSR302" s="9"/>
      <c r="BSS302" s="9"/>
      <c r="BST302" s="9"/>
      <c r="BSU302" s="9"/>
      <c r="BSV302" s="9"/>
      <c r="BSW302" s="9"/>
      <c r="BSX302" s="9"/>
      <c r="BSY302" s="9"/>
      <c r="BSZ302" s="9"/>
      <c r="BTA302" s="9"/>
      <c r="BTB302" s="9"/>
      <c r="BTC302" s="9"/>
      <c r="BTD302" s="9"/>
      <c r="BTE302" s="9"/>
      <c r="BTF302" s="9"/>
      <c r="BTG302" s="9"/>
      <c r="BTH302" s="9"/>
      <c r="BTI302" s="9"/>
      <c r="BTJ302" s="9"/>
      <c r="BTK302" s="9"/>
      <c r="BTL302" s="9"/>
      <c r="BTM302" s="9"/>
      <c r="BTN302" s="9"/>
      <c r="BTO302" s="9"/>
      <c r="BTP302" s="9"/>
      <c r="BTQ302" s="9"/>
      <c r="BTR302" s="9"/>
      <c r="BTS302" s="9"/>
      <c r="BTT302" s="9"/>
      <c r="BTU302" s="9"/>
      <c r="BTV302" s="9"/>
      <c r="BTW302" s="9"/>
      <c r="BTX302" s="9"/>
      <c r="BTY302" s="9"/>
      <c r="BTZ302" s="9"/>
      <c r="BUA302" s="9"/>
      <c r="BUB302" s="9"/>
      <c r="BUC302" s="9"/>
      <c r="BUD302" s="9"/>
      <c r="BUE302" s="9"/>
      <c r="BUF302" s="9"/>
      <c r="BUG302" s="9"/>
      <c r="BUH302" s="9"/>
      <c r="BUI302" s="9"/>
      <c r="BUJ302" s="9"/>
      <c r="BUK302" s="9"/>
      <c r="BUL302" s="9"/>
      <c r="BUM302" s="9"/>
      <c r="BUN302" s="9"/>
      <c r="BUO302" s="9"/>
      <c r="BUP302" s="9"/>
      <c r="BUQ302" s="9"/>
      <c r="BUR302" s="9"/>
      <c r="BUS302" s="9"/>
      <c r="BUT302" s="9"/>
      <c r="BUU302" s="9"/>
      <c r="BUV302" s="9"/>
      <c r="BUW302" s="9"/>
      <c r="BUX302" s="9"/>
      <c r="BUY302" s="9"/>
      <c r="BUZ302" s="9"/>
      <c r="BVA302" s="9"/>
      <c r="BVB302" s="9"/>
      <c r="BVC302" s="9"/>
      <c r="BVD302" s="9"/>
      <c r="BVE302" s="9"/>
      <c r="BVF302" s="9"/>
      <c r="BVG302" s="9"/>
      <c r="BVH302" s="9"/>
      <c r="BVI302" s="9"/>
      <c r="BVJ302" s="9"/>
      <c r="BVK302" s="9"/>
      <c r="BVL302" s="9"/>
      <c r="BVM302" s="9"/>
      <c r="BVN302" s="9"/>
      <c r="BVO302" s="9"/>
      <c r="BVP302" s="9"/>
      <c r="BVQ302" s="9"/>
      <c r="BVR302" s="9"/>
      <c r="BVS302" s="9"/>
      <c r="BVT302" s="9"/>
      <c r="BVU302" s="9"/>
      <c r="BVV302" s="9"/>
      <c r="BVW302" s="9"/>
      <c r="BVX302" s="9"/>
      <c r="BVY302" s="9"/>
      <c r="BVZ302" s="9"/>
      <c r="BWA302" s="9"/>
      <c r="BWB302" s="9"/>
      <c r="BWC302" s="9"/>
      <c r="BWD302" s="9"/>
      <c r="BWE302" s="9"/>
      <c r="BWF302" s="9"/>
      <c r="BWG302" s="9"/>
      <c r="BWH302" s="9"/>
      <c r="BWI302" s="9"/>
      <c r="BWJ302" s="9"/>
      <c r="BWK302" s="9"/>
      <c r="BWL302" s="9"/>
      <c r="BWM302" s="9"/>
      <c r="BWN302" s="9"/>
      <c r="BWO302" s="9"/>
      <c r="BWP302" s="9"/>
      <c r="BWQ302" s="9"/>
      <c r="BWR302" s="9"/>
      <c r="BWS302" s="9"/>
      <c r="BWT302" s="9"/>
      <c r="BWU302" s="9"/>
      <c r="BWV302" s="9"/>
      <c r="BWW302" s="9"/>
      <c r="BWX302" s="9"/>
      <c r="BWY302" s="9"/>
      <c r="BWZ302" s="9"/>
      <c r="BXA302" s="9"/>
      <c r="BXB302" s="9"/>
      <c r="BXC302" s="9"/>
      <c r="BXD302" s="9"/>
    </row>
    <row r="303" ht="14.25" customHeight="1">
      <c r="A303" s="9">
        <v>33.0</v>
      </c>
      <c r="B303" s="9" t="s">
        <v>11947</v>
      </c>
      <c r="C303" s="9" t="s">
        <v>11948</v>
      </c>
      <c r="D303" s="9" t="s">
        <v>11948</v>
      </c>
      <c r="E303" s="9"/>
      <c r="F303" s="9">
        <v>19.0</v>
      </c>
      <c r="G303" s="9" t="s">
        <v>14356</v>
      </c>
      <c r="H303" s="9"/>
      <c r="I303" s="9"/>
      <c r="J303" s="9"/>
      <c r="K303" s="9">
        <v>1.0</v>
      </c>
      <c r="L303" s="9">
        <v>17.0</v>
      </c>
      <c r="M303" s="9"/>
      <c r="N303" s="9"/>
      <c r="O303" s="9">
        <v>1.0</v>
      </c>
      <c r="P303" s="9">
        <v>3.0</v>
      </c>
      <c r="Q303" s="9" t="s">
        <v>14357</v>
      </c>
      <c r="R303" s="9"/>
      <c r="S303" s="9" t="s">
        <v>3766</v>
      </c>
      <c r="T303" s="9" t="s">
        <v>3764</v>
      </c>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c r="DD303" s="9"/>
      <c r="DE303" s="9"/>
      <c r="DF303" s="9"/>
      <c r="DG303" s="9"/>
      <c r="DH303" s="9"/>
      <c r="DI303" s="9"/>
      <c r="DJ303" s="9"/>
      <c r="DK303" s="9"/>
      <c r="DL303" s="9"/>
      <c r="DM303" s="9"/>
      <c r="DN303" s="9"/>
      <c r="DO303" s="9"/>
      <c r="DP303" s="9"/>
      <c r="DQ303" s="9"/>
      <c r="DR303" s="9"/>
      <c r="DS303" s="9"/>
      <c r="DT303" s="9"/>
      <c r="DU303" s="9"/>
      <c r="DV303" s="9"/>
      <c r="DW303" s="9"/>
      <c r="DX303" s="9"/>
      <c r="DY303" s="9"/>
      <c r="DZ303" s="9"/>
      <c r="EA303" s="9"/>
      <c r="EB303" s="9"/>
      <c r="EC303" s="9"/>
      <c r="ED303" s="9"/>
      <c r="EE303" s="9"/>
      <c r="EF303" s="9"/>
      <c r="EG303" s="9"/>
      <c r="EH303" s="9"/>
      <c r="EI303" s="9"/>
      <c r="EJ303" s="9"/>
      <c r="EK303" s="9"/>
      <c r="EL303" s="9"/>
      <c r="EM303" s="9"/>
      <c r="EN303" s="9"/>
      <c r="EO303" s="9"/>
      <c r="EP303" s="9"/>
      <c r="EQ303" s="9"/>
      <c r="ER303" s="9"/>
      <c r="ES303" s="9"/>
      <c r="ET303" s="9"/>
      <c r="EU303" s="9"/>
      <c r="EV303" s="9"/>
      <c r="EW303" s="9"/>
      <c r="EX303" s="9"/>
      <c r="EY303" s="9"/>
      <c r="EZ303" s="9"/>
      <c r="FA303" s="9"/>
      <c r="FB303" s="9"/>
      <c r="FC303" s="9"/>
      <c r="FD303" s="9"/>
      <c r="FE303" s="9"/>
      <c r="FF303" s="9"/>
      <c r="FG303" s="9"/>
      <c r="FH303" s="9"/>
      <c r="FI303" s="9"/>
      <c r="FJ303" s="9"/>
      <c r="FK303" s="9"/>
      <c r="FL303" s="9"/>
      <c r="FM303" s="9"/>
      <c r="FN303" s="9"/>
      <c r="FO303" s="9"/>
      <c r="FP303" s="9"/>
      <c r="FQ303" s="9"/>
      <c r="FR303" s="9"/>
      <c r="FS303" s="9"/>
      <c r="FT303" s="9"/>
      <c r="FU303" s="9"/>
      <c r="FV303" s="9"/>
      <c r="FW303" s="9"/>
      <c r="FX303" s="9"/>
      <c r="FY303" s="9"/>
      <c r="FZ303" s="9"/>
      <c r="GA303" s="9"/>
      <c r="GB303" s="9"/>
      <c r="GC303" s="9"/>
      <c r="GD303" s="9"/>
      <c r="GE303" s="9"/>
      <c r="GF303" s="9"/>
      <c r="GG303" s="9"/>
      <c r="GH303" s="9"/>
      <c r="GI303" s="9"/>
      <c r="GJ303" s="9"/>
      <c r="GK303" s="9"/>
      <c r="GL303" s="9"/>
      <c r="GM303" s="9"/>
      <c r="GN303" s="9"/>
      <c r="GO303" s="9"/>
      <c r="GP303" s="9"/>
      <c r="GQ303" s="9"/>
      <c r="GR303" s="9"/>
      <c r="GS303" s="9"/>
      <c r="GT303" s="9"/>
      <c r="GU303" s="9"/>
      <c r="GV303" s="9"/>
      <c r="GW303" s="9"/>
      <c r="GX303" s="9"/>
      <c r="GY303" s="9"/>
      <c r="GZ303" s="9"/>
      <c r="HA303" s="9"/>
      <c r="HB303" s="9"/>
      <c r="HC303" s="9"/>
      <c r="HD303" s="9"/>
      <c r="HE303" s="9"/>
      <c r="HF303" s="9"/>
      <c r="HG303" s="9"/>
      <c r="HH303" s="9"/>
      <c r="HI303" s="9"/>
      <c r="HJ303" s="9"/>
      <c r="HK303" s="9"/>
      <c r="HL303" s="9"/>
      <c r="HM303" s="9"/>
      <c r="HN303" s="9"/>
      <c r="HO303" s="9"/>
      <c r="HP303" s="9"/>
      <c r="HQ303" s="9"/>
      <c r="HR303" s="9"/>
      <c r="HS303" s="9"/>
      <c r="HT303" s="9"/>
      <c r="HU303" s="9"/>
      <c r="HV303" s="9"/>
      <c r="HW303" s="9"/>
      <c r="HX303" s="9"/>
      <c r="HY303" s="9"/>
      <c r="HZ303" s="9"/>
      <c r="IA303" s="9"/>
      <c r="IB303" s="9"/>
      <c r="IC303" s="9"/>
      <c r="ID303" s="9"/>
      <c r="IE303" s="9"/>
      <c r="IF303" s="9"/>
      <c r="IG303" s="9"/>
      <c r="IH303" s="9"/>
      <c r="II303" s="9"/>
      <c r="IJ303" s="9"/>
      <c r="IK303" s="9"/>
      <c r="IL303" s="9"/>
      <c r="IM303" s="9"/>
      <c r="IN303" s="9"/>
      <c r="IO303" s="9"/>
      <c r="IP303" s="9"/>
      <c r="IQ303" s="9"/>
      <c r="IR303" s="9"/>
      <c r="IS303" s="9"/>
      <c r="IT303" s="9"/>
      <c r="IU303" s="9"/>
      <c r="IV303" s="9"/>
      <c r="IW303" s="9"/>
      <c r="IX303" s="9"/>
      <c r="IY303" s="9"/>
      <c r="IZ303" s="9"/>
      <c r="JA303" s="9"/>
      <c r="JB303" s="9"/>
      <c r="JC303" s="9"/>
      <c r="JD303" s="9"/>
      <c r="JE303" s="9"/>
      <c r="JF303" s="9"/>
      <c r="JG303" s="9"/>
      <c r="JH303" s="9"/>
      <c r="JI303" s="9"/>
      <c r="JJ303" s="9"/>
      <c r="JK303" s="9"/>
      <c r="JL303" s="9"/>
      <c r="JM303" s="9"/>
      <c r="JN303" s="9"/>
      <c r="JO303" s="9"/>
      <c r="JP303" s="9"/>
      <c r="JQ303" s="9"/>
      <c r="JR303" s="9"/>
      <c r="JS303" s="9"/>
      <c r="JT303" s="9"/>
      <c r="JU303" s="9"/>
      <c r="JV303" s="9"/>
      <c r="JW303" s="9"/>
      <c r="JX303" s="9"/>
      <c r="JY303" s="9"/>
      <c r="JZ303" s="9"/>
      <c r="KA303" s="9"/>
      <c r="KB303" s="9"/>
      <c r="KC303" s="9"/>
      <c r="KD303" s="9"/>
      <c r="KE303" s="9"/>
      <c r="KF303" s="9"/>
      <c r="KG303" s="9"/>
      <c r="KH303" s="9"/>
      <c r="KI303" s="9"/>
      <c r="KJ303" s="9"/>
      <c r="KK303" s="9"/>
      <c r="KL303" s="9"/>
      <c r="KM303" s="9"/>
      <c r="KN303" s="9"/>
      <c r="KO303" s="9"/>
      <c r="KP303" s="9"/>
      <c r="KQ303" s="9"/>
      <c r="KR303" s="9"/>
      <c r="KS303" s="9"/>
      <c r="KT303" s="9"/>
      <c r="KU303" s="9"/>
      <c r="KV303" s="9"/>
      <c r="KW303" s="9"/>
      <c r="KX303" s="9"/>
      <c r="KY303" s="9"/>
      <c r="KZ303" s="9"/>
      <c r="LA303" s="9"/>
      <c r="LB303" s="9"/>
      <c r="LC303" s="9"/>
      <c r="LD303" s="9"/>
      <c r="LE303" s="9"/>
      <c r="LF303" s="9"/>
      <c r="LG303" s="9"/>
      <c r="LH303" s="9"/>
      <c r="LI303" s="9"/>
      <c r="LJ303" s="9"/>
      <c r="LK303" s="9"/>
      <c r="LL303" s="9"/>
      <c r="LM303" s="9"/>
      <c r="LN303" s="9"/>
      <c r="LO303" s="9"/>
      <c r="LP303" s="9"/>
      <c r="LQ303" s="9"/>
      <c r="LR303" s="9"/>
      <c r="LS303" s="9"/>
      <c r="LT303" s="9"/>
      <c r="LU303" s="9"/>
      <c r="LV303" s="9"/>
      <c r="LW303" s="9"/>
      <c r="LX303" s="9"/>
      <c r="LY303" s="9"/>
      <c r="LZ303" s="9"/>
      <c r="MA303" s="9"/>
      <c r="MB303" s="9"/>
      <c r="MC303" s="9"/>
      <c r="MD303" s="9"/>
      <c r="ME303" s="9"/>
      <c r="MF303" s="9"/>
      <c r="MG303" s="9"/>
      <c r="MH303" s="9"/>
      <c r="MI303" s="9"/>
      <c r="MJ303" s="9"/>
      <c r="MK303" s="9"/>
      <c r="ML303" s="9"/>
      <c r="MM303" s="9"/>
      <c r="MN303" s="9"/>
      <c r="MO303" s="9"/>
      <c r="MP303" s="9"/>
      <c r="MQ303" s="9"/>
      <c r="MR303" s="9"/>
      <c r="MS303" s="9"/>
      <c r="MT303" s="9"/>
      <c r="MU303" s="9"/>
      <c r="MV303" s="9"/>
      <c r="MW303" s="9"/>
      <c r="MX303" s="9"/>
      <c r="MY303" s="9"/>
      <c r="MZ303" s="9"/>
      <c r="NA303" s="9"/>
      <c r="NB303" s="9"/>
      <c r="NC303" s="9"/>
      <c r="ND303" s="9"/>
      <c r="NE303" s="9"/>
      <c r="NF303" s="9"/>
      <c r="NG303" s="9"/>
      <c r="NH303" s="9"/>
      <c r="NI303" s="9"/>
      <c r="NJ303" s="9"/>
      <c r="NK303" s="9"/>
      <c r="NL303" s="9"/>
      <c r="NM303" s="9"/>
      <c r="NN303" s="9"/>
      <c r="NO303" s="9"/>
      <c r="NP303" s="9"/>
      <c r="NQ303" s="9"/>
      <c r="NR303" s="9"/>
      <c r="NS303" s="9"/>
      <c r="NT303" s="9"/>
      <c r="NU303" s="9"/>
      <c r="NV303" s="9"/>
      <c r="NW303" s="9"/>
      <c r="NX303" s="9"/>
      <c r="NY303" s="9"/>
      <c r="NZ303" s="9"/>
      <c r="OA303" s="9"/>
      <c r="OB303" s="9"/>
      <c r="OC303" s="9"/>
      <c r="OD303" s="9"/>
      <c r="OE303" s="9"/>
      <c r="OF303" s="9"/>
      <c r="OG303" s="9"/>
      <c r="OH303" s="9"/>
      <c r="OI303" s="9"/>
      <c r="OJ303" s="9"/>
      <c r="OK303" s="9"/>
      <c r="OL303" s="9"/>
      <c r="OM303" s="9"/>
      <c r="ON303" s="9"/>
      <c r="OO303" s="9"/>
      <c r="OP303" s="9"/>
      <c r="OQ303" s="9"/>
      <c r="OR303" s="9"/>
      <c r="OS303" s="9"/>
      <c r="OT303" s="9"/>
      <c r="OU303" s="9"/>
      <c r="OV303" s="9"/>
      <c r="OW303" s="9"/>
      <c r="OX303" s="9"/>
      <c r="OY303" s="9"/>
      <c r="OZ303" s="9"/>
      <c r="PA303" s="9"/>
      <c r="PB303" s="9"/>
      <c r="PC303" s="9"/>
      <c r="PD303" s="9"/>
      <c r="PE303" s="9"/>
      <c r="PF303" s="9"/>
      <c r="PG303" s="9"/>
      <c r="PH303" s="9"/>
      <c r="PI303" s="9"/>
      <c r="PJ303" s="9"/>
      <c r="PK303" s="9"/>
      <c r="PL303" s="9"/>
      <c r="PM303" s="9"/>
      <c r="PN303" s="9"/>
      <c r="PO303" s="9"/>
      <c r="PP303" s="9"/>
      <c r="PQ303" s="9"/>
      <c r="PR303" s="9"/>
      <c r="PS303" s="9"/>
      <c r="PT303" s="9"/>
      <c r="PU303" s="9"/>
      <c r="PV303" s="9"/>
      <c r="PW303" s="9"/>
      <c r="PX303" s="9"/>
      <c r="PY303" s="9"/>
      <c r="PZ303" s="9"/>
      <c r="QA303" s="9"/>
      <c r="QB303" s="9"/>
      <c r="QC303" s="9"/>
      <c r="QD303" s="9"/>
      <c r="QE303" s="9"/>
      <c r="QF303" s="9"/>
      <c r="QG303" s="9"/>
      <c r="QH303" s="9"/>
      <c r="QI303" s="9"/>
      <c r="QJ303" s="9"/>
      <c r="QK303" s="9"/>
      <c r="QL303" s="9"/>
      <c r="QM303" s="9"/>
      <c r="QN303" s="9"/>
      <c r="QO303" s="9"/>
      <c r="QP303" s="9"/>
      <c r="QQ303" s="9"/>
      <c r="QR303" s="9"/>
      <c r="QS303" s="9"/>
      <c r="QT303" s="9"/>
      <c r="QU303" s="9"/>
      <c r="QV303" s="9"/>
      <c r="QW303" s="9"/>
      <c r="QX303" s="9"/>
      <c r="QY303" s="9"/>
      <c r="QZ303" s="9"/>
      <c r="RA303" s="9"/>
      <c r="RB303" s="9"/>
      <c r="RC303" s="9"/>
      <c r="RD303" s="9"/>
      <c r="RE303" s="9"/>
      <c r="RF303" s="9"/>
      <c r="RG303" s="9"/>
      <c r="RH303" s="9"/>
      <c r="RI303" s="9"/>
      <c r="RJ303" s="9"/>
      <c r="RK303" s="9"/>
      <c r="RL303" s="9"/>
      <c r="RM303" s="9"/>
      <c r="RN303" s="9"/>
      <c r="RO303" s="9"/>
      <c r="RP303" s="9"/>
      <c r="RQ303" s="9"/>
      <c r="RR303" s="9"/>
      <c r="RS303" s="9"/>
      <c r="RT303" s="9"/>
      <c r="RU303" s="9"/>
      <c r="RV303" s="9"/>
      <c r="RW303" s="9"/>
      <c r="RX303" s="9"/>
      <c r="RY303" s="9"/>
      <c r="RZ303" s="9"/>
      <c r="SA303" s="9"/>
      <c r="SB303" s="9"/>
      <c r="SC303" s="9"/>
      <c r="SD303" s="9"/>
      <c r="SE303" s="9"/>
      <c r="SF303" s="9"/>
      <c r="SG303" s="9"/>
      <c r="SH303" s="9"/>
      <c r="SI303" s="9"/>
      <c r="SJ303" s="9"/>
      <c r="SK303" s="9"/>
      <c r="SL303" s="9"/>
      <c r="SM303" s="9"/>
      <c r="SN303" s="9"/>
      <c r="SO303" s="9"/>
      <c r="SP303" s="9"/>
      <c r="SQ303" s="9"/>
      <c r="SR303" s="9"/>
      <c r="SS303" s="9"/>
      <c r="ST303" s="9"/>
      <c r="SU303" s="9"/>
      <c r="SV303" s="9"/>
      <c r="SW303" s="9"/>
      <c r="SX303" s="9"/>
      <c r="SY303" s="9"/>
      <c r="SZ303" s="9"/>
      <c r="TA303" s="9"/>
      <c r="TB303" s="9"/>
      <c r="TC303" s="9"/>
      <c r="TD303" s="9"/>
      <c r="TE303" s="9"/>
      <c r="TF303" s="9"/>
      <c r="TG303" s="9"/>
      <c r="TH303" s="9"/>
      <c r="TI303" s="9"/>
      <c r="TJ303" s="9"/>
      <c r="TK303" s="9"/>
      <c r="TL303" s="9"/>
      <c r="TM303" s="9"/>
      <c r="TN303" s="9"/>
      <c r="TO303" s="9"/>
      <c r="ANB303" s="9"/>
      <c r="ANC303" s="9"/>
      <c r="AND303" s="9"/>
      <c r="ANE303" s="9"/>
      <c r="ANF303" s="9"/>
      <c r="ANG303" s="9"/>
      <c r="ANH303" s="9"/>
      <c r="ANI303" s="9"/>
      <c r="ANJ303" s="9"/>
      <c r="ANK303" s="9"/>
      <c r="ANL303" s="9"/>
      <c r="ANM303" s="9"/>
      <c r="ANN303" s="9"/>
      <c r="ANO303" s="9"/>
      <c r="ANP303" s="9"/>
      <c r="ANQ303" s="9"/>
      <c r="ANR303" s="9"/>
      <c r="ANS303" s="9"/>
      <c r="ANT303" s="9"/>
      <c r="ANU303" s="9"/>
      <c r="ANV303" s="9"/>
      <c r="ANW303" s="9"/>
      <c r="ANX303" s="9"/>
      <c r="ANY303" s="9"/>
      <c r="ANZ303" s="9"/>
      <c r="AOA303" s="9"/>
      <c r="AOB303" s="9"/>
      <c r="AOC303" s="9"/>
      <c r="AOD303" s="9"/>
      <c r="AOE303" s="9"/>
      <c r="AOF303" s="9"/>
      <c r="AOG303" s="9"/>
      <c r="AOH303" s="9"/>
      <c r="AOI303" s="9"/>
      <c r="AOJ303" s="9"/>
      <c r="AOK303" s="9"/>
      <c r="AOL303" s="9"/>
      <c r="AOM303" s="9"/>
      <c r="AON303" s="9"/>
      <c r="AOO303" s="9"/>
      <c r="AOP303" s="9"/>
      <c r="AOQ303" s="9"/>
      <c r="AOR303" s="9"/>
      <c r="AOS303" s="9"/>
      <c r="AOT303" s="9"/>
      <c r="AOU303" s="9"/>
      <c r="AOV303" s="9"/>
      <c r="AOW303" s="9"/>
      <c r="AOX303" s="9"/>
      <c r="AOY303" s="9"/>
      <c r="AOZ303" s="9"/>
      <c r="APA303" s="9"/>
      <c r="APB303" s="9"/>
      <c r="APC303" s="9"/>
      <c r="APD303" s="9"/>
      <c r="APE303" s="9"/>
      <c r="APF303" s="9"/>
      <c r="APG303" s="9"/>
      <c r="APH303" s="9"/>
      <c r="API303" s="9"/>
      <c r="APJ303" s="9"/>
      <c r="APK303" s="9"/>
      <c r="APL303" s="9"/>
      <c r="APM303" s="9"/>
      <c r="APN303" s="9"/>
      <c r="APO303" s="9"/>
      <c r="APP303" s="9"/>
      <c r="APQ303" s="9"/>
      <c r="APR303" s="9"/>
      <c r="APS303" s="9"/>
      <c r="APT303" s="9"/>
      <c r="APU303" s="9"/>
      <c r="APV303" s="9"/>
      <c r="APW303" s="9"/>
      <c r="APX303" s="9"/>
      <c r="APY303" s="9"/>
      <c r="APZ303" s="9"/>
      <c r="AQA303" s="9"/>
      <c r="AQB303" s="9"/>
      <c r="AQC303" s="9"/>
      <c r="AQD303" s="9"/>
      <c r="AQE303" s="9"/>
      <c r="AQF303" s="9"/>
      <c r="AQG303" s="9"/>
      <c r="AQH303" s="9"/>
      <c r="AQI303" s="9"/>
      <c r="AQJ303" s="9"/>
      <c r="AQK303" s="9"/>
      <c r="AQL303" s="9"/>
      <c r="AQM303" s="9"/>
      <c r="AQN303" s="9"/>
      <c r="AQO303" s="9"/>
      <c r="AQP303" s="9"/>
      <c r="AQQ303" s="9"/>
      <c r="AQR303" s="9"/>
      <c r="AQS303" s="9"/>
      <c r="AQT303" s="9"/>
      <c r="AQU303" s="9"/>
      <c r="AQV303" s="9"/>
      <c r="AQW303" s="9"/>
      <c r="AQX303" s="9"/>
      <c r="AQY303" s="9"/>
      <c r="AQZ303" s="9"/>
      <c r="ARA303" s="9"/>
      <c r="ARB303" s="9"/>
      <c r="ARC303" s="9"/>
      <c r="ARD303" s="9"/>
      <c r="ARE303" s="9"/>
      <c r="ARF303" s="9"/>
      <c r="ARG303" s="9"/>
      <c r="ARH303" s="9"/>
      <c r="ARI303" s="9"/>
      <c r="ARJ303" s="9"/>
      <c r="ARK303" s="9"/>
      <c r="ARL303" s="9"/>
      <c r="ARM303" s="9"/>
      <c r="ARN303" s="9"/>
      <c r="ARO303" s="9"/>
      <c r="ARP303" s="9"/>
      <c r="ARQ303" s="9"/>
      <c r="ARR303" s="9"/>
      <c r="ARS303" s="9"/>
      <c r="ART303" s="9"/>
      <c r="ARU303" s="9"/>
      <c r="ARV303" s="9"/>
      <c r="ARW303" s="9"/>
      <c r="ARX303" s="9"/>
      <c r="ARY303" s="9"/>
      <c r="ARZ303" s="9"/>
      <c r="ASA303" s="9"/>
      <c r="ASB303" s="9"/>
      <c r="ASC303" s="9"/>
      <c r="ASD303" s="9"/>
      <c r="ASE303" s="9"/>
      <c r="ASF303" s="9"/>
      <c r="ASG303" s="9"/>
      <c r="ASH303" s="9"/>
      <c r="ASI303" s="9"/>
      <c r="ASJ303" s="9"/>
      <c r="ASK303" s="9"/>
      <c r="ASL303" s="9"/>
      <c r="ASM303" s="9"/>
      <c r="ASN303" s="9"/>
      <c r="ASO303" s="9"/>
      <c r="ASP303" s="9"/>
      <c r="ASQ303" s="9"/>
      <c r="ASR303" s="9"/>
      <c r="ASS303" s="9"/>
      <c r="AST303" s="9"/>
      <c r="ASU303" s="9"/>
      <c r="ASV303" s="9"/>
      <c r="ASW303" s="9"/>
      <c r="ASX303" s="9"/>
      <c r="ASY303" s="9"/>
      <c r="ASZ303" s="9"/>
      <c r="ATA303" s="9"/>
      <c r="ATB303" s="9"/>
      <c r="ATC303" s="9"/>
      <c r="ATD303" s="9"/>
      <c r="ATE303" s="9"/>
      <c r="ATF303" s="9"/>
      <c r="ATG303" s="9"/>
      <c r="ATH303" s="9"/>
      <c r="ATI303" s="9"/>
      <c r="ATJ303" s="9"/>
      <c r="ATK303" s="9"/>
      <c r="ATL303" s="9"/>
      <c r="ATM303" s="9"/>
      <c r="ATN303" s="9"/>
      <c r="ATO303" s="9"/>
      <c r="ATP303" s="9"/>
      <c r="ATQ303" s="9"/>
      <c r="ATR303" s="9"/>
      <c r="ATS303" s="9"/>
      <c r="ATT303" s="9"/>
      <c r="ATU303" s="9"/>
      <c r="ATV303" s="9"/>
      <c r="ATW303" s="9"/>
      <c r="ATX303" s="9"/>
      <c r="ATY303" s="9"/>
      <c r="ATZ303" s="9"/>
      <c r="AUA303" s="9"/>
      <c r="AUB303" s="9"/>
      <c r="AUC303" s="9"/>
      <c r="AUD303" s="9"/>
      <c r="AUE303" s="9"/>
      <c r="AUF303" s="9"/>
      <c r="AUG303" s="9"/>
      <c r="AUH303" s="9"/>
      <c r="AUI303" s="9"/>
      <c r="AUJ303" s="9"/>
      <c r="AUK303" s="9"/>
      <c r="AUL303" s="9"/>
      <c r="AUM303" s="9"/>
      <c r="AUN303" s="9"/>
      <c r="AUO303" s="9"/>
      <c r="AUP303" s="9"/>
      <c r="AUQ303" s="9"/>
      <c r="AUR303" s="9"/>
      <c r="AUS303" s="9"/>
      <c r="AUT303" s="9"/>
      <c r="AUU303" s="9"/>
      <c r="AUV303" s="9"/>
      <c r="AUW303" s="9"/>
      <c r="AUX303" s="9"/>
      <c r="AUY303" s="9"/>
      <c r="AUZ303" s="9"/>
      <c r="AVA303" s="9"/>
      <c r="AVB303" s="9"/>
      <c r="AVC303" s="9"/>
      <c r="AVD303" s="9"/>
      <c r="AVE303" s="9"/>
      <c r="AVF303" s="9"/>
      <c r="AVG303" s="9"/>
      <c r="AVH303" s="9"/>
      <c r="AVI303" s="9"/>
      <c r="AVJ303" s="9"/>
      <c r="AVK303" s="9"/>
      <c r="AVL303" s="9"/>
      <c r="AVM303" s="9"/>
      <c r="AVN303" s="9"/>
      <c r="AVO303" s="9"/>
      <c r="AVP303" s="9"/>
      <c r="AVQ303" s="9"/>
      <c r="AVR303" s="9"/>
      <c r="AVS303" s="9"/>
      <c r="AVT303" s="9"/>
      <c r="AVU303" s="9"/>
      <c r="AVV303" s="9"/>
      <c r="AVW303" s="9"/>
      <c r="AVX303" s="9"/>
      <c r="AVY303" s="9"/>
      <c r="AVZ303" s="9"/>
      <c r="AWA303" s="9"/>
      <c r="AWB303" s="9"/>
      <c r="AWC303" s="9"/>
      <c r="AWD303" s="9"/>
      <c r="AWE303" s="9"/>
      <c r="AWF303" s="9"/>
      <c r="AWG303" s="9"/>
      <c r="AWH303" s="9"/>
      <c r="AWI303" s="9"/>
      <c r="AWJ303" s="9"/>
      <c r="AWK303" s="9"/>
      <c r="AWL303" s="9"/>
      <c r="AWM303" s="9"/>
      <c r="AWN303" s="9"/>
      <c r="AWO303" s="9"/>
      <c r="AWP303" s="9"/>
      <c r="AWQ303" s="9"/>
      <c r="AWR303" s="9"/>
      <c r="AWS303" s="9"/>
      <c r="AWT303" s="9"/>
      <c r="AWU303" s="9"/>
      <c r="AWV303" s="9"/>
      <c r="AWW303" s="9"/>
      <c r="AWX303" s="9"/>
      <c r="AWY303" s="9"/>
      <c r="AWZ303" s="9"/>
      <c r="AXA303" s="9"/>
      <c r="AXB303" s="9"/>
      <c r="AXC303" s="9"/>
      <c r="AXD303" s="9"/>
      <c r="AXE303" s="9"/>
      <c r="AXF303" s="9"/>
      <c r="AXG303" s="9"/>
      <c r="AXH303" s="9"/>
      <c r="AXI303" s="9"/>
      <c r="AXJ303" s="9"/>
      <c r="AXK303" s="9"/>
      <c r="AXL303" s="9"/>
      <c r="AXM303" s="9"/>
      <c r="AXN303" s="9"/>
      <c r="AXO303" s="9"/>
      <c r="AXP303" s="9"/>
      <c r="AXQ303" s="9"/>
      <c r="AXR303" s="9"/>
      <c r="AXS303" s="9"/>
      <c r="AXT303" s="9"/>
      <c r="AXU303" s="9"/>
      <c r="AXV303" s="9"/>
      <c r="AXW303" s="9"/>
      <c r="AXX303" s="9"/>
      <c r="AXY303" s="9"/>
      <c r="AXZ303" s="9"/>
      <c r="AYA303" s="9"/>
      <c r="AYB303" s="9"/>
      <c r="AYC303" s="9"/>
      <c r="AYD303" s="9"/>
      <c r="AYE303" s="9"/>
      <c r="AYF303" s="9"/>
      <c r="AYG303" s="9"/>
      <c r="AYH303" s="9"/>
      <c r="AYI303" s="9"/>
      <c r="AYJ303" s="9"/>
      <c r="AYK303" s="9"/>
      <c r="AYL303" s="9"/>
      <c r="AYM303" s="9"/>
      <c r="AYN303" s="9"/>
      <c r="AYO303" s="9"/>
      <c r="AYP303" s="9"/>
      <c r="AYQ303" s="9"/>
      <c r="AYR303" s="9"/>
      <c r="AYS303" s="9"/>
      <c r="AYT303" s="9"/>
      <c r="AYU303" s="9"/>
      <c r="AYV303" s="9"/>
      <c r="AYW303" s="9"/>
      <c r="AYX303" s="9"/>
      <c r="AYY303" s="9"/>
      <c r="AYZ303" s="9"/>
      <c r="AZA303" s="9"/>
      <c r="AZB303" s="9"/>
      <c r="AZC303" s="9"/>
      <c r="AZD303" s="9"/>
      <c r="AZE303" s="9"/>
      <c r="AZF303" s="9"/>
      <c r="AZG303" s="9"/>
      <c r="AZH303" s="9"/>
      <c r="AZI303" s="9"/>
      <c r="AZJ303" s="9"/>
      <c r="AZK303" s="9"/>
      <c r="AZL303" s="9"/>
      <c r="AZM303" s="9"/>
      <c r="AZN303" s="9"/>
      <c r="AZO303" s="9"/>
      <c r="AZP303" s="9"/>
      <c r="AZQ303" s="9"/>
      <c r="AZR303" s="9"/>
      <c r="AZS303" s="9"/>
      <c r="AZT303" s="9"/>
      <c r="AZU303" s="9"/>
      <c r="AZV303" s="9"/>
      <c r="AZW303" s="9"/>
      <c r="AZX303" s="9"/>
      <c r="AZY303" s="9"/>
      <c r="AZZ303" s="9"/>
      <c r="BAA303" s="9"/>
      <c r="BAB303" s="9"/>
      <c r="BAC303" s="9"/>
      <c r="BAD303" s="9"/>
      <c r="BAE303" s="9"/>
      <c r="BAF303" s="9"/>
      <c r="BAG303" s="9"/>
      <c r="BAH303" s="9"/>
      <c r="BAI303" s="9"/>
      <c r="BAJ303" s="9"/>
      <c r="BAK303" s="9"/>
      <c r="BAL303" s="9"/>
      <c r="BAM303" s="9"/>
      <c r="BAN303" s="9"/>
      <c r="BAO303" s="9"/>
      <c r="BAP303" s="9"/>
      <c r="BAQ303" s="9"/>
      <c r="BAR303" s="9"/>
      <c r="BAS303" s="9"/>
      <c r="BAT303" s="9"/>
      <c r="BAU303" s="9"/>
      <c r="BAV303" s="9"/>
      <c r="BAW303" s="9"/>
      <c r="BAX303" s="9"/>
      <c r="BAY303" s="9"/>
      <c r="BAZ303" s="9"/>
      <c r="BBA303" s="9"/>
      <c r="BBB303" s="9"/>
      <c r="BBC303" s="9"/>
      <c r="BBD303" s="9"/>
      <c r="BBE303" s="9"/>
      <c r="BBF303" s="9"/>
      <c r="BBG303" s="9"/>
      <c r="BBH303" s="9"/>
      <c r="BBI303" s="9"/>
      <c r="BBJ303" s="9"/>
      <c r="BBK303" s="9"/>
      <c r="BBL303" s="9"/>
      <c r="BBM303" s="9"/>
      <c r="BBN303" s="9"/>
      <c r="BBO303" s="9"/>
      <c r="BBP303" s="9"/>
      <c r="BBQ303" s="9"/>
      <c r="BBR303" s="9"/>
      <c r="BBS303" s="9"/>
      <c r="BBT303" s="9"/>
      <c r="BBU303" s="9"/>
      <c r="BBV303" s="9"/>
      <c r="BBW303" s="9"/>
      <c r="BBX303" s="9"/>
      <c r="BBY303" s="9"/>
      <c r="BBZ303" s="9"/>
      <c r="BCA303" s="9"/>
      <c r="BCB303" s="9"/>
      <c r="BCC303" s="9"/>
      <c r="BCD303" s="9"/>
      <c r="BCE303" s="9"/>
      <c r="BCF303" s="9"/>
      <c r="BCG303" s="9"/>
      <c r="BCH303" s="9"/>
      <c r="BCI303" s="9"/>
      <c r="BCJ303" s="9"/>
      <c r="BCK303" s="9"/>
      <c r="BCL303" s="9"/>
      <c r="BCM303" s="9"/>
      <c r="BCN303" s="9"/>
      <c r="BCO303" s="9"/>
      <c r="BCP303" s="9"/>
      <c r="BCQ303" s="9"/>
      <c r="BCR303" s="9"/>
      <c r="BCS303" s="9"/>
      <c r="BCT303" s="9"/>
      <c r="BCU303" s="9"/>
      <c r="BCV303" s="9"/>
      <c r="BCW303" s="9"/>
      <c r="BCX303" s="9"/>
      <c r="BCY303" s="9"/>
      <c r="BCZ303" s="9"/>
      <c r="BDA303" s="9"/>
      <c r="BDB303" s="9"/>
      <c r="BDC303" s="9"/>
      <c r="BDD303" s="9"/>
      <c r="BDE303" s="9"/>
      <c r="BDF303" s="9"/>
      <c r="BDG303" s="9"/>
      <c r="BDH303" s="9"/>
      <c r="BDI303" s="9"/>
      <c r="BDJ303" s="9"/>
      <c r="BDK303" s="9"/>
      <c r="BDL303" s="9"/>
      <c r="BDM303" s="9"/>
      <c r="BDN303" s="9"/>
      <c r="BDO303" s="9"/>
      <c r="BDP303" s="9"/>
      <c r="BDQ303" s="9"/>
      <c r="BDR303" s="9"/>
      <c r="BDS303" s="9"/>
      <c r="BDT303" s="9"/>
      <c r="BDU303" s="9"/>
      <c r="BDV303" s="9"/>
      <c r="BDW303" s="9"/>
      <c r="BDX303" s="9"/>
      <c r="BDY303" s="9"/>
      <c r="BDZ303" s="9"/>
      <c r="BEA303" s="9"/>
      <c r="BEB303" s="9"/>
      <c r="BEC303" s="9"/>
      <c r="BED303" s="9"/>
      <c r="BEE303" s="9"/>
      <c r="BEF303" s="9"/>
      <c r="BEG303" s="9"/>
      <c r="BEH303" s="9"/>
      <c r="BEI303" s="9"/>
      <c r="BEJ303" s="9"/>
      <c r="BEK303" s="9"/>
      <c r="BEL303" s="9"/>
      <c r="BEM303" s="9"/>
      <c r="BEN303" s="9"/>
      <c r="BEO303" s="9"/>
      <c r="BEP303" s="9"/>
      <c r="BEQ303" s="9"/>
      <c r="BER303" s="9"/>
      <c r="BES303" s="9"/>
      <c r="BET303" s="9"/>
      <c r="BEU303" s="9"/>
      <c r="BEV303" s="9"/>
      <c r="BEW303" s="9"/>
      <c r="BEX303" s="9"/>
      <c r="BEY303" s="9"/>
      <c r="BEZ303" s="9"/>
      <c r="BFA303" s="9"/>
      <c r="BFB303" s="9"/>
      <c r="BFC303" s="9"/>
      <c r="BFD303" s="9"/>
      <c r="BFE303" s="9"/>
      <c r="BFF303" s="9"/>
      <c r="BFG303" s="9"/>
      <c r="BFH303" s="9"/>
      <c r="BFI303" s="9"/>
      <c r="BFJ303" s="9"/>
      <c r="BFK303" s="9"/>
      <c r="BFL303" s="9"/>
      <c r="BFM303" s="9"/>
      <c r="BFN303" s="9"/>
      <c r="BFO303" s="9"/>
      <c r="BFP303" s="9"/>
      <c r="BFQ303" s="9"/>
      <c r="BFR303" s="9"/>
      <c r="BFS303" s="9"/>
      <c r="BFT303" s="9"/>
      <c r="BFU303" s="9"/>
      <c r="BFV303" s="9"/>
      <c r="BFW303" s="9"/>
      <c r="BFX303" s="9"/>
      <c r="BFY303" s="9"/>
      <c r="BFZ303" s="9"/>
      <c r="BGA303" s="9"/>
      <c r="BGB303" s="9"/>
      <c r="BGC303" s="9"/>
      <c r="BGD303" s="9"/>
      <c r="BGE303" s="9"/>
      <c r="BGF303" s="9"/>
      <c r="BGG303" s="9"/>
      <c r="BGH303" s="9"/>
      <c r="BGI303" s="9"/>
      <c r="BGJ303" s="9"/>
      <c r="BGK303" s="9"/>
      <c r="BGL303" s="9"/>
      <c r="BGM303" s="9"/>
      <c r="BGN303" s="9"/>
      <c r="BGO303" s="9"/>
      <c r="BGP303" s="9"/>
      <c r="BGQ303" s="9"/>
      <c r="BGR303" s="9"/>
      <c r="BGS303" s="9"/>
      <c r="BGT303" s="9"/>
      <c r="BGU303" s="9"/>
      <c r="BGV303" s="9"/>
      <c r="BGW303" s="9"/>
      <c r="BGX303" s="9"/>
      <c r="BGY303" s="9"/>
      <c r="BGZ303" s="9"/>
      <c r="BHA303" s="9"/>
      <c r="BHB303" s="9"/>
      <c r="BHC303" s="9"/>
      <c r="BHD303" s="9"/>
      <c r="BHE303" s="9"/>
      <c r="BHF303" s="9"/>
      <c r="BHG303" s="9"/>
      <c r="BHH303" s="9"/>
      <c r="BHI303" s="9"/>
      <c r="BHJ303" s="9"/>
      <c r="BHK303" s="9"/>
      <c r="BHL303" s="9"/>
      <c r="BHM303" s="9"/>
      <c r="BHN303" s="9"/>
      <c r="BHO303" s="9"/>
      <c r="BHP303" s="9"/>
      <c r="BHQ303" s="9"/>
      <c r="BHR303" s="9"/>
      <c r="BHS303" s="9"/>
      <c r="BHT303" s="9"/>
      <c r="BHU303" s="9"/>
      <c r="BHV303" s="9"/>
      <c r="BHW303" s="9"/>
      <c r="BHX303" s="9"/>
      <c r="BHY303" s="9"/>
      <c r="BHZ303" s="9"/>
      <c r="BIA303" s="9"/>
      <c r="BIB303" s="9"/>
      <c r="BIC303" s="9"/>
      <c r="BID303" s="9"/>
      <c r="BIE303" s="9"/>
      <c r="BIF303" s="9"/>
      <c r="BIG303" s="9"/>
      <c r="BIH303" s="9"/>
      <c r="BII303" s="9"/>
      <c r="BIJ303" s="9"/>
      <c r="BIK303" s="9"/>
      <c r="BIL303" s="9"/>
      <c r="BIM303" s="9"/>
      <c r="BIN303" s="9"/>
      <c r="BIO303" s="9"/>
      <c r="BIP303" s="9"/>
      <c r="BIQ303" s="9"/>
      <c r="BIR303" s="9"/>
      <c r="BIS303" s="9"/>
      <c r="BIT303" s="9"/>
      <c r="BIU303" s="9"/>
      <c r="BIV303" s="9"/>
      <c r="BIW303" s="9"/>
      <c r="BIX303" s="9"/>
      <c r="BIY303" s="9"/>
      <c r="BIZ303" s="9"/>
      <c r="BJA303" s="9"/>
      <c r="BJB303" s="9"/>
      <c r="BJC303" s="9"/>
      <c r="BJD303" s="9"/>
      <c r="BJE303" s="9"/>
      <c r="BJF303" s="9"/>
      <c r="BJG303" s="9"/>
      <c r="BJH303" s="9"/>
      <c r="BJI303" s="9"/>
      <c r="BJJ303" s="9"/>
      <c r="BJK303" s="9"/>
      <c r="BJL303" s="9"/>
      <c r="BJM303" s="9"/>
      <c r="BJN303" s="9"/>
      <c r="BJO303" s="9"/>
      <c r="BJP303" s="9"/>
      <c r="BJQ303" s="9"/>
      <c r="BJR303" s="9"/>
      <c r="BJS303" s="9"/>
      <c r="BJT303" s="9"/>
      <c r="BJU303" s="9"/>
      <c r="BJV303" s="9"/>
      <c r="BJW303" s="9"/>
      <c r="BJX303" s="9"/>
      <c r="BJY303" s="9"/>
      <c r="BJZ303" s="9"/>
      <c r="BKA303" s="9"/>
      <c r="BKB303" s="9"/>
      <c r="BKC303" s="9"/>
      <c r="BKD303" s="9"/>
      <c r="BKE303" s="9"/>
      <c r="BKF303" s="9"/>
      <c r="BKG303" s="9"/>
      <c r="BKH303" s="9"/>
      <c r="BKI303" s="9"/>
      <c r="BKJ303" s="9"/>
      <c r="BKK303" s="9"/>
      <c r="BKL303" s="9"/>
      <c r="BKM303" s="9"/>
      <c r="BKN303" s="9"/>
      <c r="BKO303" s="9"/>
      <c r="BKP303" s="9"/>
      <c r="BKQ303" s="9"/>
      <c r="BKR303" s="9"/>
      <c r="BKS303" s="9"/>
      <c r="BKT303" s="9"/>
      <c r="BKU303" s="9"/>
      <c r="BKV303" s="9"/>
      <c r="BKW303" s="9"/>
      <c r="BKX303" s="9"/>
      <c r="BKY303" s="9"/>
      <c r="BKZ303" s="9"/>
      <c r="BLA303" s="9"/>
      <c r="BLB303" s="9"/>
      <c r="BLC303" s="9"/>
      <c r="BLD303" s="9"/>
      <c r="BLE303" s="9"/>
      <c r="BLF303" s="9"/>
      <c r="BLG303" s="9"/>
      <c r="BLH303" s="9"/>
      <c r="BLI303" s="9"/>
      <c r="BLJ303" s="9"/>
      <c r="BLK303" s="9"/>
      <c r="BLL303" s="9"/>
      <c r="BLM303" s="9"/>
      <c r="BLN303" s="9"/>
      <c r="BLO303" s="9"/>
      <c r="BLP303" s="9"/>
      <c r="BLQ303" s="9"/>
      <c r="BLR303" s="9"/>
      <c r="BLS303" s="9"/>
      <c r="BLT303" s="9"/>
      <c r="BLU303" s="9"/>
      <c r="BLV303" s="9"/>
      <c r="BLW303" s="9"/>
      <c r="BLX303" s="9"/>
      <c r="BLY303" s="9"/>
      <c r="BLZ303" s="9"/>
      <c r="BMA303" s="9"/>
      <c r="BMB303" s="9"/>
      <c r="BMC303" s="9"/>
      <c r="BMD303" s="9"/>
      <c r="BME303" s="9"/>
      <c r="BMF303" s="9"/>
      <c r="BMG303" s="9"/>
      <c r="BMH303" s="9"/>
      <c r="BMI303" s="9"/>
      <c r="BMJ303" s="9"/>
      <c r="BMK303" s="9"/>
      <c r="BML303" s="9"/>
      <c r="BMM303" s="9"/>
      <c r="BMN303" s="9"/>
      <c r="BMO303" s="9"/>
      <c r="BMP303" s="9"/>
      <c r="BMQ303" s="9"/>
      <c r="BMR303" s="9"/>
      <c r="BMS303" s="9"/>
      <c r="BMT303" s="9"/>
      <c r="BMU303" s="9"/>
      <c r="BMV303" s="9"/>
      <c r="BMW303" s="9"/>
      <c r="BMX303" s="9"/>
      <c r="BMY303" s="9"/>
      <c r="BMZ303" s="9"/>
      <c r="BNA303" s="9"/>
      <c r="BNB303" s="9"/>
      <c r="BNC303" s="9"/>
      <c r="BND303" s="9"/>
      <c r="BNE303" s="9"/>
      <c r="BNF303" s="9"/>
      <c r="BNG303" s="9"/>
      <c r="BNH303" s="9"/>
      <c r="BNI303" s="9"/>
      <c r="BNJ303" s="9"/>
      <c r="BNK303" s="9"/>
      <c r="BNL303" s="9"/>
      <c r="BNM303" s="9"/>
      <c r="BNN303" s="9"/>
      <c r="BNO303" s="9"/>
      <c r="BNP303" s="9"/>
      <c r="BNQ303" s="9"/>
      <c r="BNR303" s="9"/>
      <c r="BNS303" s="9"/>
      <c r="BNT303" s="9"/>
      <c r="BNU303" s="9"/>
      <c r="BNV303" s="9"/>
      <c r="BNW303" s="9"/>
      <c r="BNX303" s="9"/>
      <c r="BNY303" s="9"/>
      <c r="BNZ303" s="9"/>
      <c r="BOA303" s="9"/>
      <c r="BOB303" s="9"/>
      <c r="BOC303" s="9"/>
      <c r="BOD303" s="9"/>
      <c r="BOE303" s="9"/>
      <c r="BOF303" s="9"/>
      <c r="BOG303" s="9"/>
      <c r="BOH303" s="9"/>
      <c r="BOI303" s="9"/>
      <c r="BOJ303" s="9"/>
      <c r="BOK303" s="9"/>
      <c r="BOL303" s="9"/>
      <c r="BOM303" s="9"/>
      <c r="BON303" s="9"/>
      <c r="BOO303" s="9"/>
      <c r="BOP303" s="9"/>
      <c r="BOQ303" s="9"/>
      <c r="BOR303" s="9"/>
      <c r="BOS303" s="9"/>
      <c r="BOT303" s="9"/>
      <c r="BOU303" s="9"/>
      <c r="BOV303" s="9"/>
      <c r="BOW303" s="9"/>
      <c r="BOX303" s="9"/>
      <c r="BOY303" s="9"/>
      <c r="BOZ303" s="9"/>
      <c r="BPA303" s="9"/>
      <c r="BPB303" s="9"/>
      <c r="BPC303" s="9"/>
      <c r="BPD303" s="9"/>
      <c r="BPE303" s="9"/>
      <c r="BPF303" s="9"/>
      <c r="BPG303" s="9"/>
      <c r="BPH303" s="9"/>
      <c r="BPI303" s="9"/>
      <c r="BPJ303" s="9"/>
      <c r="BPK303" s="9"/>
      <c r="BPL303" s="9"/>
      <c r="BPM303" s="9"/>
      <c r="BPN303" s="9"/>
      <c r="BPO303" s="9"/>
      <c r="BPP303" s="9"/>
      <c r="BPQ303" s="9"/>
      <c r="BPR303" s="9"/>
      <c r="BPS303" s="9"/>
      <c r="BPT303" s="9"/>
      <c r="BPU303" s="9"/>
      <c r="BPV303" s="9"/>
      <c r="BPW303" s="9"/>
      <c r="BPX303" s="9"/>
      <c r="BPY303" s="9"/>
      <c r="BPZ303" s="9"/>
      <c r="BQA303" s="9"/>
      <c r="BQB303" s="9"/>
      <c r="BQC303" s="9"/>
      <c r="BQD303" s="9"/>
      <c r="BQE303" s="9"/>
      <c r="BQF303" s="9"/>
      <c r="BQG303" s="9"/>
      <c r="BQH303" s="9"/>
      <c r="BQI303" s="9"/>
      <c r="BQJ303" s="9"/>
      <c r="BQK303" s="9"/>
      <c r="BQL303" s="9"/>
      <c r="BQM303" s="9"/>
      <c r="BQN303" s="9"/>
      <c r="BQO303" s="9"/>
      <c r="BQP303" s="9"/>
      <c r="BQQ303" s="9"/>
      <c r="BQR303" s="9"/>
      <c r="BQS303" s="9"/>
      <c r="BQT303" s="9"/>
      <c r="BQU303" s="9"/>
      <c r="BQV303" s="9"/>
      <c r="BQW303" s="9"/>
      <c r="BQX303" s="9"/>
      <c r="BQY303" s="9"/>
      <c r="BQZ303" s="9"/>
      <c r="BRA303" s="9"/>
      <c r="BRB303" s="9"/>
      <c r="BRC303" s="9"/>
      <c r="BRD303" s="9"/>
      <c r="BRE303" s="9"/>
      <c r="BRF303" s="9"/>
      <c r="BRG303" s="9"/>
      <c r="BRH303" s="9"/>
      <c r="BRI303" s="9"/>
      <c r="BRJ303" s="9"/>
      <c r="BRK303" s="9"/>
      <c r="BRL303" s="9"/>
      <c r="BRM303" s="9"/>
      <c r="BRN303" s="9"/>
      <c r="BRO303" s="9"/>
      <c r="BRP303" s="9"/>
      <c r="BRQ303" s="9"/>
      <c r="BRR303" s="9"/>
      <c r="BRS303" s="9"/>
      <c r="BRT303" s="9"/>
      <c r="BRU303" s="9"/>
      <c r="BRV303" s="9"/>
      <c r="BRW303" s="9"/>
      <c r="BRX303" s="9"/>
      <c r="BRY303" s="9"/>
      <c r="BRZ303" s="9"/>
      <c r="BSA303" s="9"/>
      <c r="BSB303" s="9"/>
      <c r="BSC303" s="9"/>
      <c r="BSD303" s="9"/>
      <c r="BSE303" s="9"/>
      <c r="BSF303" s="9"/>
      <c r="BSG303" s="9"/>
      <c r="BSH303" s="9"/>
      <c r="BSI303" s="9"/>
      <c r="BSJ303" s="9"/>
      <c r="BSK303" s="9"/>
      <c r="BSL303" s="9"/>
      <c r="BSM303" s="9"/>
      <c r="BSN303" s="9"/>
      <c r="BSO303" s="9"/>
      <c r="BSP303" s="9"/>
      <c r="BSQ303" s="9"/>
      <c r="BSR303" s="9"/>
      <c r="BSS303" s="9"/>
      <c r="BST303" s="9"/>
      <c r="BSU303" s="9"/>
      <c r="BSV303" s="9"/>
      <c r="BSW303" s="9"/>
      <c r="BSX303" s="9"/>
      <c r="BSY303" s="9"/>
      <c r="BSZ303" s="9"/>
      <c r="BTA303" s="9"/>
      <c r="BTB303" s="9"/>
      <c r="BTC303" s="9"/>
      <c r="BTD303" s="9"/>
      <c r="BTE303" s="9"/>
      <c r="BTF303" s="9"/>
      <c r="BTG303" s="9"/>
      <c r="BTH303" s="9"/>
      <c r="BTI303" s="9"/>
      <c r="BTJ303" s="9"/>
      <c r="BTK303" s="9"/>
      <c r="BTL303" s="9"/>
      <c r="BTM303" s="9"/>
      <c r="BTN303" s="9"/>
      <c r="BTO303" s="9"/>
      <c r="BTP303" s="9"/>
      <c r="BTQ303" s="9"/>
      <c r="BTR303" s="9"/>
      <c r="BTS303" s="9"/>
      <c r="BTT303" s="9"/>
      <c r="BTU303" s="9"/>
      <c r="BTV303" s="9"/>
      <c r="BTW303" s="9"/>
      <c r="BTX303" s="9"/>
      <c r="BTY303" s="9"/>
      <c r="BTZ303" s="9"/>
      <c r="BUA303" s="9"/>
      <c r="BUB303" s="9"/>
      <c r="BUC303" s="9"/>
      <c r="BUD303" s="9"/>
      <c r="BUE303" s="9"/>
      <c r="BUF303" s="9"/>
      <c r="BUG303" s="9"/>
      <c r="BUH303" s="9"/>
      <c r="BUI303" s="9"/>
      <c r="BUJ303" s="9"/>
      <c r="BUK303" s="9"/>
      <c r="BUL303" s="9"/>
      <c r="BUM303" s="9"/>
      <c r="BUN303" s="9"/>
      <c r="BUO303" s="9"/>
      <c r="BUP303" s="9"/>
      <c r="BUQ303" s="9"/>
      <c r="BUR303" s="9"/>
      <c r="BUS303" s="9"/>
      <c r="BUT303" s="9"/>
      <c r="BUU303" s="9"/>
      <c r="BUV303" s="9"/>
      <c r="BUW303" s="9"/>
      <c r="BUX303" s="9"/>
      <c r="BUY303" s="9"/>
      <c r="BUZ303" s="9"/>
      <c r="BVA303" s="9"/>
      <c r="BVB303" s="9"/>
      <c r="BVC303" s="9"/>
      <c r="BVD303" s="9"/>
      <c r="BVE303" s="9"/>
      <c r="BVF303" s="9"/>
      <c r="BVG303" s="9"/>
      <c r="BVH303" s="9"/>
      <c r="BVI303" s="9"/>
      <c r="BVJ303" s="9"/>
      <c r="BVK303" s="9"/>
      <c r="BVL303" s="9"/>
      <c r="BVM303" s="9"/>
      <c r="BVN303" s="9"/>
      <c r="BVO303" s="9"/>
      <c r="BVP303" s="9"/>
      <c r="BVQ303" s="9"/>
      <c r="BVR303" s="9"/>
      <c r="BVS303" s="9"/>
      <c r="BVT303" s="9"/>
      <c r="BVU303" s="9"/>
      <c r="BVV303" s="9"/>
      <c r="BVW303" s="9"/>
      <c r="BVX303" s="9"/>
      <c r="BVY303" s="9"/>
      <c r="BVZ303" s="9"/>
      <c r="BWA303" s="9"/>
      <c r="BWB303" s="9"/>
      <c r="BWC303" s="9"/>
      <c r="BWD303" s="9"/>
      <c r="BWE303" s="9"/>
      <c r="BWF303" s="9"/>
      <c r="BWG303" s="9"/>
      <c r="BWH303" s="9"/>
      <c r="BWI303" s="9"/>
      <c r="BWJ303" s="9"/>
      <c r="BWK303" s="9"/>
      <c r="BWL303" s="9"/>
      <c r="BWM303" s="9"/>
      <c r="BWN303" s="9"/>
      <c r="BWO303" s="9"/>
      <c r="BWP303" s="9"/>
      <c r="BWQ303" s="9"/>
      <c r="BWR303" s="9"/>
      <c r="BWS303" s="9"/>
      <c r="BWT303" s="9"/>
      <c r="BWU303" s="9"/>
      <c r="BWV303" s="9"/>
      <c r="BWW303" s="9"/>
      <c r="BWX303" s="9"/>
      <c r="BWY303" s="9"/>
      <c r="BWZ303" s="9"/>
      <c r="BXA303" s="9"/>
      <c r="BXB303" s="9"/>
      <c r="BXC303" s="9"/>
      <c r="BXD303" s="9"/>
    </row>
    <row r="304" ht="14.25" customHeight="1">
      <c r="A304" s="9">
        <v>4.0</v>
      </c>
      <c r="B304" s="9" t="s">
        <v>11947</v>
      </c>
      <c r="C304" s="9" t="s">
        <v>11948</v>
      </c>
      <c r="D304" s="9" t="s">
        <v>11948</v>
      </c>
      <c r="E304" s="9"/>
      <c r="F304" s="9">
        <v>72.0</v>
      </c>
      <c r="G304" s="9" t="s">
        <v>14358</v>
      </c>
      <c r="H304" s="9" t="s">
        <v>14359</v>
      </c>
      <c r="I304" s="9"/>
      <c r="J304" s="9"/>
      <c r="K304" s="9"/>
      <c r="L304" s="9">
        <v>71.0</v>
      </c>
      <c r="M304" s="9">
        <v>1.0</v>
      </c>
      <c r="N304" s="9"/>
      <c r="O304" s="9"/>
      <c r="P304" s="9">
        <v>1.0</v>
      </c>
      <c r="Q304" s="9" t="s">
        <v>14360</v>
      </c>
      <c r="R304" s="9" t="s">
        <v>14361</v>
      </c>
      <c r="S304" s="9" t="s">
        <v>3767</v>
      </c>
      <c r="T304" s="9" t="s">
        <v>14362</v>
      </c>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c r="DD304" s="9"/>
      <c r="DE304" s="9"/>
      <c r="DF304" s="9"/>
      <c r="DG304" s="9"/>
      <c r="DH304" s="9"/>
      <c r="DI304" s="9"/>
      <c r="DJ304" s="9"/>
      <c r="DK304" s="9"/>
      <c r="DL304" s="9"/>
      <c r="DM304" s="9"/>
      <c r="DN304" s="9"/>
      <c r="DO304" s="9"/>
      <c r="DP304" s="9"/>
      <c r="DQ304" s="9"/>
      <c r="DR304" s="9"/>
      <c r="DS304" s="9"/>
      <c r="DT304" s="9"/>
      <c r="DU304" s="9"/>
      <c r="DV304" s="9"/>
      <c r="DW304" s="9"/>
      <c r="DX304" s="9"/>
      <c r="DY304" s="9"/>
      <c r="DZ304" s="9"/>
      <c r="EA304" s="9"/>
      <c r="EB304" s="9"/>
      <c r="EC304" s="9"/>
      <c r="ED304" s="9"/>
      <c r="EE304" s="9"/>
      <c r="EF304" s="9"/>
      <c r="EG304" s="9"/>
      <c r="EH304" s="9"/>
      <c r="EI304" s="9"/>
      <c r="EJ304" s="9"/>
      <c r="EK304" s="9"/>
      <c r="EL304" s="9"/>
      <c r="EM304" s="9"/>
      <c r="EN304" s="9"/>
      <c r="EO304" s="9"/>
      <c r="EP304" s="9"/>
      <c r="EQ304" s="9"/>
      <c r="ER304" s="9"/>
      <c r="ES304" s="9"/>
      <c r="ET304" s="9"/>
      <c r="EU304" s="9"/>
      <c r="EV304" s="9"/>
      <c r="EW304" s="9"/>
      <c r="EX304" s="9"/>
      <c r="EY304" s="9"/>
      <c r="EZ304" s="9"/>
      <c r="FA304" s="9"/>
      <c r="FB304" s="9"/>
      <c r="FC304" s="9"/>
      <c r="FD304" s="9"/>
      <c r="FE304" s="9"/>
      <c r="FF304" s="9"/>
      <c r="FG304" s="9"/>
      <c r="FH304" s="9"/>
      <c r="FI304" s="9"/>
      <c r="FJ304" s="9"/>
      <c r="FK304" s="9"/>
      <c r="FL304" s="9"/>
      <c r="FM304" s="9"/>
      <c r="FN304" s="9"/>
      <c r="FO304" s="9"/>
      <c r="FP304" s="9"/>
      <c r="FQ304" s="9"/>
      <c r="FR304" s="9"/>
      <c r="FS304" s="9"/>
      <c r="FT304" s="9"/>
      <c r="FU304" s="9"/>
      <c r="FV304" s="9"/>
      <c r="FW304" s="9"/>
      <c r="FX304" s="9"/>
      <c r="FY304" s="9"/>
      <c r="FZ304" s="9"/>
      <c r="GA304" s="9"/>
      <c r="GB304" s="9"/>
      <c r="GC304" s="9"/>
      <c r="GD304" s="9"/>
      <c r="GE304" s="9"/>
      <c r="GF304" s="9"/>
      <c r="GG304" s="9"/>
      <c r="GH304" s="9"/>
      <c r="GI304" s="9"/>
      <c r="GJ304" s="9"/>
      <c r="GK304" s="9"/>
      <c r="GL304" s="9"/>
      <c r="GM304" s="9"/>
      <c r="GN304" s="9"/>
      <c r="GO304" s="9"/>
      <c r="GP304" s="9"/>
      <c r="GQ304" s="9"/>
      <c r="GR304" s="9"/>
      <c r="GS304" s="9"/>
      <c r="GT304" s="9"/>
      <c r="GU304" s="9"/>
      <c r="GV304" s="9"/>
      <c r="GW304" s="9"/>
      <c r="GX304" s="9"/>
      <c r="GY304" s="9"/>
      <c r="GZ304" s="9"/>
      <c r="HA304" s="9"/>
      <c r="HB304" s="9"/>
      <c r="HC304" s="9"/>
      <c r="HD304" s="9"/>
      <c r="HE304" s="9"/>
      <c r="HF304" s="9"/>
      <c r="HG304" s="9"/>
      <c r="HH304" s="9"/>
      <c r="HI304" s="9"/>
      <c r="HJ304" s="9"/>
      <c r="HK304" s="9"/>
      <c r="HL304" s="9"/>
      <c r="HM304" s="9"/>
      <c r="HN304" s="9"/>
      <c r="HO304" s="9"/>
      <c r="HP304" s="9"/>
      <c r="HQ304" s="9"/>
      <c r="HR304" s="9"/>
      <c r="HS304" s="9"/>
      <c r="HT304" s="9"/>
      <c r="HU304" s="9"/>
      <c r="HV304" s="9"/>
      <c r="HW304" s="9"/>
      <c r="HX304" s="9"/>
      <c r="HY304" s="9"/>
      <c r="HZ304" s="9"/>
      <c r="IA304" s="9"/>
      <c r="IB304" s="9"/>
      <c r="IC304" s="9"/>
      <c r="ID304" s="9"/>
      <c r="IE304" s="9"/>
      <c r="IF304" s="9"/>
      <c r="IG304" s="9"/>
      <c r="IH304" s="9"/>
      <c r="II304" s="9"/>
      <c r="IJ304" s="9"/>
      <c r="IK304" s="9"/>
      <c r="IL304" s="9"/>
      <c r="IM304" s="9"/>
      <c r="IN304" s="9"/>
      <c r="IO304" s="9"/>
      <c r="IP304" s="9"/>
      <c r="IQ304" s="9"/>
      <c r="IR304" s="9"/>
      <c r="IS304" s="9"/>
      <c r="IT304" s="9"/>
      <c r="IU304" s="9"/>
      <c r="IV304" s="9"/>
      <c r="IW304" s="9"/>
      <c r="IX304" s="9"/>
      <c r="IY304" s="9"/>
      <c r="IZ304" s="9"/>
      <c r="JA304" s="9"/>
      <c r="JB304" s="9"/>
      <c r="JC304" s="9"/>
      <c r="JD304" s="9"/>
      <c r="JE304" s="9"/>
      <c r="JF304" s="9"/>
      <c r="JG304" s="9"/>
      <c r="JH304" s="9"/>
      <c r="JI304" s="9"/>
      <c r="JJ304" s="9"/>
      <c r="JK304" s="9"/>
      <c r="JL304" s="9"/>
      <c r="JM304" s="9"/>
      <c r="JN304" s="9"/>
      <c r="JO304" s="9"/>
      <c r="JP304" s="9"/>
      <c r="JQ304" s="9"/>
      <c r="JR304" s="9"/>
      <c r="JS304" s="9"/>
      <c r="JT304" s="9"/>
      <c r="JU304" s="9"/>
      <c r="JV304" s="9"/>
      <c r="JW304" s="9"/>
      <c r="JX304" s="9"/>
      <c r="JY304" s="9"/>
      <c r="JZ304" s="9"/>
      <c r="KA304" s="9"/>
      <c r="KB304" s="9"/>
      <c r="KC304" s="9"/>
      <c r="KD304" s="9"/>
      <c r="KE304" s="9"/>
      <c r="KF304" s="9"/>
      <c r="KG304" s="9"/>
      <c r="KH304" s="9"/>
      <c r="KI304" s="9"/>
      <c r="KJ304" s="9"/>
      <c r="KK304" s="9"/>
      <c r="KL304" s="9"/>
      <c r="KM304" s="9"/>
      <c r="KN304" s="9"/>
      <c r="KO304" s="9"/>
      <c r="KP304" s="9"/>
      <c r="KQ304" s="9"/>
      <c r="KR304" s="9"/>
      <c r="KS304" s="9"/>
      <c r="KT304" s="9"/>
      <c r="KU304" s="9"/>
      <c r="KV304" s="9"/>
      <c r="KW304" s="9"/>
      <c r="KX304" s="9"/>
      <c r="KY304" s="9"/>
      <c r="KZ304" s="9"/>
      <c r="LA304" s="9"/>
      <c r="LB304" s="9"/>
      <c r="LC304" s="9"/>
      <c r="LD304" s="9"/>
      <c r="LE304" s="9"/>
      <c r="LF304" s="9"/>
      <c r="LG304" s="9"/>
      <c r="LH304" s="9"/>
      <c r="LI304" s="9"/>
      <c r="LJ304" s="9"/>
      <c r="LK304" s="9"/>
      <c r="LL304" s="9"/>
      <c r="LM304" s="9"/>
      <c r="LN304" s="9"/>
      <c r="LO304" s="9"/>
      <c r="LP304" s="9"/>
      <c r="LQ304" s="9"/>
      <c r="LR304" s="9"/>
      <c r="LS304" s="9"/>
      <c r="LT304" s="9"/>
      <c r="LU304" s="9"/>
      <c r="LV304" s="9"/>
      <c r="LW304" s="9"/>
      <c r="LX304" s="9"/>
      <c r="LY304" s="9"/>
      <c r="LZ304" s="9"/>
      <c r="MA304" s="9"/>
      <c r="MB304" s="9"/>
      <c r="MC304" s="9"/>
      <c r="MD304" s="9"/>
      <c r="ME304" s="9"/>
      <c r="MF304" s="9"/>
      <c r="MG304" s="9"/>
      <c r="MH304" s="9"/>
      <c r="MI304" s="9"/>
      <c r="MJ304" s="9"/>
      <c r="MK304" s="9"/>
      <c r="ML304" s="9"/>
      <c r="MM304" s="9"/>
      <c r="MN304" s="9"/>
      <c r="MO304" s="9"/>
      <c r="MP304" s="9"/>
      <c r="MQ304" s="9"/>
      <c r="MR304" s="9"/>
      <c r="MS304" s="9"/>
      <c r="MT304" s="9"/>
      <c r="MU304" s="9"/>
      <c r="MV304" s="9"/>
      <c r="MW304" s="9"/>
      <c r="MX304" s="9"/>
      <c r="MY304" s="9"/>
      <c r="MZ304" s="9"/>
      <c r="NA304" s="9"/>
      <c r="NB304" s="9"/>
      <c r="NC304" s="9"/>
      <c r="ND304" s="9"/>
      <c r="NE304" s="9"/>
      <c r="NF304" s="9"/>
      <c r="NG304" s="9"/>
      <c r="NH304" s="9"/>
      <c r="NI304" s="9"/>
      <c r="NJ304" s="9"/>
      <c r="NK304" s="9"/>
      <c r="NL304" s="9"/>
      <c r="NM304" s="9"/>
      <c r="NN304" s="9"/>
      <c r="NO304" s="9"/>
      <c r="NP304" s="9"/>
      <c r="NQ304" s="9"/>
      <c r="NR304" s="9"/>
      <c r="NS304" s="9"/>
      <c r="NT304" s="9"/>
      <c r="NU304" s="9"/>
      <c r="NV304" s="9"/>
      <c r="NW304" s="9"/>
      <c r="NX304" s="9"/>
      <c r="NY304" s="9"/>
      <c r="NZ304" s="9"/>
      <c r="OA304" s="9"/>
      <c r="OB304" s="9"/>
      <c r="OC304" s="9"/>
      <c r="OD304" s="9"/>
      <c r="OE304" s="9"/>
      <c r="OF304" s="9"/>
      <c r="OG304" s="9"/>
      <c r="OH304" s="9"/>
      <c r="OI304" s="9"/>
      <c r="OJ304" s="9"/>
      <c r="OK304" s="9"/>
      <c r="OL304" s="9"/>
      <c r="OM304" s="9"/>
      <c r="ON304" s="9"/>
      <c r="OO304" s="9"/>
      <c r="OP304" s="9"/>
      <c r="OQ304" s="9"/>
      <c r="OR304" s="9"/>
      <c r="OS304" s="9"/>
      <c r="OT304" s="9"/>
      <c r="OU304" s="9"/>
      <c r="OV304" s="9"/>
      <c r="OW304" s="9"/>
      <c r="OX304" s="9"/>
      <c r="OY304" s="9"/>
      <c r="OZ304" s="9"/>
      <c r="PA304" s="9"/>
      <c r="PB304" s="9"/>
      <c r="PC304" s="9"/>
      <c r="PD304" s="9"/>
      <c r="PE304" s="9"/>
      <c r="PF304" s="9"/>
      <c r="PG304" s="9"/>
      <c r="PH304" s="9"/>
      <c r="PI304" s="9"/>
      <c r="PJ304" s="9"/>
      <c r="PK304" s="9"/>
      <c r="PL304" s="9"/>
      <c r="PM304" s="9"/>
      <c r="PN304" s="9"/>
      <c r="PO304" s="9"/>
      <c r="PP304" s="9"/>
      <c r="PQ304" s="9"/>
      <c r="PR304" s="9"/>
      <c r="PS304" s="9"/>
      <c r="PT304" s="9"/>
      <c r="PU304" s="9"/>
      <c r="PV304" s="9"/>
      <c r="PW304" s="9"/>
      <c r="PX304" s="9"/>
      <c r="PY304" s="9"/>
      <c r="PZ304" s="9"/>
      <c r="QA304" s="9"/>
      <c r="QB304" s="9"/>
      <c r="QC304" s="9"/>
      <c r="QD304" s="9"/>
      <c r="QE304" s="9"/>
      <c r="QF304" s="9"/>
      <c r="QG304" s="9"/>
      <c r="QH304" s="9"/>
      <c r="QI304" s="9"/>
      <c r="QJ304" s="9"/>
      <c r="QK304" s="9"/>
      <c r="QL304" s="9"/>
      <c r="QM304" s="9"/>
      <c r="QN304" s="9"/>
      <c r="QO304" s="9"/>
      <c r="QP304" s="9"/>
      <c r="QQ304" s="9"/>
      <c r="QR304" s="9"/>
      <c r="QS304" s="9"/>
      <c r="QT304" s="9"/>
      <c r="QU304" s="9"/>
      <c r="QV304" s="9"/>
      <c r="QW304" s="9"/>
      <c r="QX304" s="9"/>
      <c r="QY304" s="9"/>
      <c r="QZ304" s="9"/>
      <c r="RA304" s="9"/>
      <c r="RB304" s="9"/>
      <c r="RC304" s="9"/>
      <c r="RD304" s="9"/>
      <c r="RE304" s="9"/>
      <c r="RF304" s="9"/>
      <c r="RG304" s="9"/>
      <c r="RH304" s="9"/>
      <c r="RI304" s="9"/>
      <c r="RJ304" s="9"/>
      <c r="RK304" s="9"/>
      <c r="RL304" s="9"/>
      <c r="RM304" s="9"/>
      <c r="RN304" s="9"/>
      <c r="RO304" s="9"/>
      <c r="RP304" s="9"/>
      <c r="RQ304" s="9"/>
      <c r="RR304" s="9"/>
      <c r="RS304" s="9"/>
      <c r="RT304" s="9"/>
      <c r="RU304" s="9"/>
      <c r="RV304" s="9"/>
      <c r="RW304" s="9"/>
      <c r="RX304" s="9"/>
      <c r="RY304" s="9"/>
      <c r="RZ304" s="9"/>
      <c r="SA304" s="9"/>
      <c r="SB304" s="9"/>
      <c r="SC304" s="9"/>
      <c r="SD304" s="9"/>
      <c r="SE304" s="9"/>
      <c r="SF304" s="9"/>
      <c r="SG304" s="9"/>
      <c r="SH304" s="9"/>
      <c r="SI304" s="9"/>
      <c r="SJ304" s="9"/>
      <c r="SK304" s="9"/>
      <c r="SL304" s="9"/>
      <c r="SM304" s="9"/>
      <c r="SN304" s="9"/>
      <c r="SO304" s="9"/>
      <c r="SP304" s="9"/>
      <c r="SQ304" s="9"/>
      <c r="SR304" s="9"/>
      <c r="SS304" s="9"/>
      <c r="ST304" s="9"/>
      <c r="SU304" s="9"/>
      <c r="SV304" s="9"/>
      <c r="SW304" s="9"/>
      <c r="SX304" s="9"/>
      <c r="SY304" s="9"/>
      <c r="SZ304" s="9"/>
      <c r="TA304" s="9"/>
      <c r="TB304" s="9"/>
      <c r="TC304" s="9"/>
      <c r="TD304" s="9"/>
      <c r="TE304" s="9"/>
      <c r="TF304" s="9"/>
      <c r="TG304" s="9"/>
      <c r="TH304" s="9"/>
      <c r="TI304" s="9"/>
      <c r="TJ304" s="9"/>
      <c r="TK304" s="9"/>
      <c r="TL304" s="9"/>
      <c r="TM304" s="9"/>
      <c r="TN304" s="9"/>
      <c r="TO304" s="9"/>
      <c r="ANB304" s="9"/>
      <c r="ANC304" s="9"/>
      <c r="AND304" s="9"/>
      <c r="ANE304" s="9"/>
      <c r="ANF304" s="9"/>
      <c r="ANG304" s="9"/>
      <c r="ANH304" s="9"/>
      <c r="ANI304" s="9"/>
      <c r="ANJ304" s="9"/>
      <c r="ANK304" s="9"/>
      <c r="ANL304" s="9"/>
      <c r="ANM304" s="9"/>
      <c r="ANN304" s="9"/>
      <c r="ANO304" s="9"/>
      <c r="ANP304" s="9"/>
      <c r="ANQ304" s="9"/>
      <c r="ANR304" s="9"/>
      <c r="ANS304" s="9"/>
      <c r="ANT304" s="9"/>
      <c r="ANU304" s="9"/>
      <c r="ANV304" s="9"/>
      <c r="ANW304" s="9"/>
      <c r="ANX304" s="9"/>
      <c r="ANY304" s="9"/>
      <c r="ANZ304" s="9"/>
      <c r="AOA304" s="9"/>
      <c r="AOB304" s="9"/>
      <c r="AOC304" s="9"/>
      <c r="AOD304" s="9"/>
      <c r="AOE304" s="9"/>
      <c r="AOF304" s="9"/>
      <c r="AOG304" s="9"/>
      <c r="AOH304" s="9"/>
      <c r="AOI304" s="9"/>
      <c r="AOJ304" s="9"/>
      <c r="AOK304" s="9"/>
      <c r="AOL304" s="9"/>
      <c r="AOM304" s="9"/>
      <c r="AON304" s="9"/>
      <c r="AOO304" s="9"/>
      <c r="AOP304" s="9"/>
      <c r="AOQ304" s="9"/>
      <c r="AOR304" s="9"/>
      <c r="AOS304" s="9"/>
      <c r="AOT304" s="9"/>
      <c r="AOU304" s="9"/>
      <c r="AOV304" s="9"/>
      <c r="AOW304" s="9"/>
      <c r="AOX304" s="9"/>
      <c r="AOY304" s="9"/>
      <c r="AOZ304" s="9"/>
      <c r="APA304" s="9"/>
      <c r="APB304" s="9"/>
      <c r="APC304" s="9"/>
      <c r="APD304" s="9"/>
      <c r="APE304" s="9"/>
      <c r="APF304" s="9"/>
      <c r="APG304" s="9"/>
      <c r="APH304" s="9"/>
      <c r="API304" s="9"/>
      <c r="APJ304" s="9"/>
      <c r="APK304" s="9"/>
      <c r="APL304" s="9"/>
      <c r="APM304" s="9"/>
      <c r="APN304" s="9"/>
      <c r="APO304" s="9"/>
      <c r="APP304" s="9"/>
      <c r="APQ304" s="9"/>
      <c r="APR304" s="9"/>
      <c r="APS304" s="9"/>
      <c r="APT304" s="9"/>
      <c r="APU304" s="9"/>
      <c r="APV304" s="9"/>
      <c r="APW304" s="9"/>
      <c r="APX304" s="9"/>
      <c r="APY304" s="9"/>
      <c r="APZ304" s="9"/>
      <c r="AQA304" s="9"/>
      <c r="AQB304" s="9"/>
      <c r="AQC304" s="9"/>
      <c r="AQD304" s="9"/>
      <c r="AQE304" s="9"/>
      <c r="AQF304" s="9"/>
      <c r="AQG304" s="9"/>
      <c r="AQH304" s="9"/>
      <c r="AQI304" s="9"/>
      <c r="AQJ304" s="9"/>
      <c r="AQK304" s="9"/>
      <c r="AQL304" s="9"/>
      <c r="AQM304" s="9"/>
      <c r="AQN304" s="9"/>
      <c r="AQO304" s="9"/>
      <c r="AQP304" s="9"/>
      <c r="AQQ304" s="9"/>
      <c r="AQR304" s="9"/>
      <c r="AQS304" s="9"/>
      <c r="AQT304" s="9"/>
      <c r="AQU304" s="9"/>
      <c r="AQV304" s="9"/>
      <c r="AQW304" s="9"/>
      <c r="AQX304" s="9"/>
      <c r="AQY304" s="9"/>
      <c r="AQZ304" s="9"/>
      <c r="ARA304" s="9"/>
      <c r="ARB304" s="9"/>
      <c r="ARC304" s="9"/>
      <c r="ARD304" s="9"/>
      <c r="ARE304" s="9"/>
      <c r="ARF304" s="9"/>
      <c r="ARG304" s="9"/>
      <c r="ARH304" s="9"/>
      <c r="ARI304" s="9"/>
      <c r="ARJ304" s="9"/>
      <c r="ARK304" s="9"/>
      <c r="ARL304" s="9"/>
      <c r="ARM304" s="9"/>
      <c r="ARN304" s="9"/>
      <c r="ARO304" s="9"/>
      <c r="ARP304" s="9"/>
      <c r="ARQ304" s="9"/>
      <c r="ARR304" s="9"/>
      <c r="ARS304" s="9"/>
      <c r="ART304" s="9"/>
      <c r="ARU304" s="9"/>
      <c r="ARV304" s="9"/>
      <c r="ARW304" s="9"/>
      <c r="ARX304" s="9"/>
      <c r="ARY304" s="9"/>
      <c r="ARZ304" s="9"/>
      <c r="ASA304" s="9"/>
      <c r="ASB304" s="9"/>
      <c r="ASC304" s="9"/>
      <c r="ASD304" s="9"/>
      <c r="ASE304" s="9"/>
      <c r="ASF304" s="9"/>
      <c r="ASG304" s="9"/>
      <c r="ASH304" s="9"/>
      <c r="ASI304" s="9"/>
      <c r="ASJ304" s="9"/>
      <c r="ASK304" s="9"/>
      <c r="ASL304" s="9"/>
      <c r="ASM304" s="9"/>
      <c r="ASN304" s="9"/>
      <c r="ASO304" s="9"/>
      <c r="ASP304" s="9"/>
      <c r="ASQ304" s="9"/>
      <c r="ASR304" s="9"/>
      <c r="ASS304" s="9"/>
      <c r="AST304" s="9"/>
      <c r="ASU304" s="9"/>
      <c r="ASV304" s="9"/>
      <c r="ASW304" s="9"/>
      <c r="ASX304" s="9"/>
      <c r="ASY304" s="9"/>
      <c r="ASZ304" s="9"/>
      <c r="ATA304" s="9"/>
      <c r="ATB304" s="9"/>
      <c r="ATC304" s="9"/>
      <c r="ATD304" s="9"/>
      <c r="ATE304" s="9"/>
      <c r="ATF304" s="9"/>
      <c r="ATG304" s="9"/>
      <c r="ATH304" s="9"/>
      <c r="ATI304" s="9"/>
      <c r="ATJ304" s="9"/>
      <c r="ATK304" s="9"/>
      <c r="ATL304" s="9"/>
      <c r="ATM304" s="9"/>
      <c r="ATN304" s="9"/>
      <c r="ATO304" s="9"/>
      <c r="ATP304" s="9"/>
      <c r="ATQ304" s="9"/>
      <c r="ATR304" s="9"/>
      <c r="ATS304" s="9"/>
      <c r="ATT304" s="9"/>
      <c r="ATU304" s="9"/>
      <c r="ATV304" s="9"/>
      <c r="ATW304" s="9"/>
      <c r="ATX304" s="9"/>
      <c r="ATY304" s="9"/>
      <c r="ATZ304" s="9"/>
      <c r="AUA304" s="9"/>
      <c r="AUB304" s="9"/>
      <c r="AUC304" s="9"/>
      <c r="AUD304" s="9"/>
      <c r="AUE304" s="9"/>
      <c r="AUF304" s="9"/>
      <c r="AUG304" s="9"/>
      <c r="AUH304" s="9"/>
      <c r="AUI304" s="9"/>
      <c r="AUJ304" s="9"/>
      <c r="AUK304" s="9"/>
      <c r="AUL304" s="9"/>
      <c r="AUM304" s="9"/>
      <c r="AUN304" s="9"/>
      <c r="AUO304" s="9"/>
      <c r="AUP304" s="9"/>
      <c r="AUQ304" s="9"/>
      <c r="AUR304" s="9"/>
      <c r="AUS304" s="9"/>
      <c r="AUT304" s="9"/>
      <c r="AUU304" s="9"/>
      <c r="AUV304" s="9"/>
      <c r="AUW304" s="9"/>
      <c r="AUX304" s="9"/>
      <c r="AUY304" s="9"/>
      <c r="AUZ304" s="9"/>
      <c r="AVA304" s="9"/>
      <c r="AVB304" s="9"/>
      <c r="AVC304" s="9"/>
      <c r="AVD304" s="9"/>
      <c r="AVE304" s="9"/>
      <c r="AVF304" s="9"/>
      <c r="AVG304" s="9"/>
      <c r="AVH304" s="9"/>
      <c r="AVI304" s="9"/>
      <c r="AVJ304" s="9"/>
      <c r="AVK304" s="9"/>
      <c r="AVL304" s="9"/>
      <c r="AVM304" s="9"/>
      <c r="AVN304" s="9"/>
      <c r="AVO304" s="9"/>
      <c r="AVP304" s="9"/>
      <c r="AVQ304" s="9"/>
      <c r="AVR304" s="9"/>
      <c r="AVS304" s="9"/>
      <c r="AVT304" s="9"/>
      <c r="AVU304" s="9"/>
      <c r="AVV304" s="9"/>
      <c r="AVW304" s="9"/>
      <c r="AVX304" s="9"/>
      <c r="AVY304" s="9"/>
      <c r="AVZ304" s="9"/>
      <c r="AWA304" s="9"/>
      <c r="AWB304" s="9"/>
      <c r="AWC304" s="9"/>
      <c r="AWD304" s="9"/>
      <c r="AWE304" s="9"/>
      <c r="AWF304" s="9"/>
      <c r="AWG304" s="9"/>
      <c r="AWH304" s="9"/>
      <c r="AWI304" s="9"/>
      <c r="AWJ304" s="9"/>
      <c r="AWK304" s="9"/>
      <c r="AWL304" s="9"/>
      <c r="AWM304" s="9"/>
      <c r="AWN304" s="9"/>
      <c r="AWO304" s="9"/>
      <c r="AWP304" s="9"/>
      <c r="AWQ304" s="9"/>
      <c r="AWR304" s="9"/>
      <c r="AWS304" s="9"/>
      <c r="AWT304" s="9"/>
      <c r="AWU304" s="9"/>
      <c r="AWV304" s="9"/>
      <c r="AWW304" s="9"/>
      <c r="AWX304" s="9"/>
      <c r="AWY304" s="9" t="s">
        <v>14363</v>
      </c>
      <c r="AWZ304" s="9"/>
      <c r="AXA304" s="9"/>
      <c r="AXB304" s="9"/>
      <c r="AXC304" s="9"/>
      <c r="AXD304" s="9"/>
      <c r="AXE304" s="9"/>
      <c r="AXF304" s="9"/>
      <c r="AXG304" s="9"/>
      <c r="AXH304" s="9"/>
      <c r="AXI304" s="9"/>
      <c r="AXJ304" s="9"/>
      <c r="AXK304" s="9"/>
      <c r="AXL304" s="9"/>
      <c r="AXM304" s="9"/>
      <c r="AXN304" s="9"/>
      <c r="AXO304" s="9"/>
      <c r="AXP304" s="9"/>
      <c r="AXQ304" s="9"/>
      <c r="AXR304" s="9"/>
      <c r="AXS304" s="9"/>
      <c r="AXT304" s="9"/>
      <c r="AXU304" s="9"/>
      <c r="AXV304" s="9"/>
      <c r="AXW304" s="9"/>
      <c r="AXX304" s="9"/>
      <c r="AXY304" s="9"/>
      <c r="AXZ304" s="9"/>
      <c r="AYA304" s="9"/>
      <c r="AYB304" s="9"/>
      <c r="AYC304" s="9"/>
      <c r="AYD304" s="9"/>
      <c r="AYE304" s="9"/>
      <c r="AYF304" s="9"/>
      <c r="AYG304" s="9"/>
      <c r="AYH304" s="9" t="s">
        <v>14364</v>
      </c>
      <c r="AYI304" s="9"/>
      <c r="AYJ304" s="9"/>
      <c r="AYK304" s="9"/>
      <c r="AYL304" s="9"/>
      <c r="AYM304" s="9"/>
      <c r="AYN304" s="9"/>
      <c r="AYO304" s="9"/>
      <c r="AYP304" s="9"/>
      <c r="AYQ304" s="9"/>
      <c r="AYR304" s="9"/>
      <c r="AYS304" s="9"/>
      <c r="AYT304" s="9"/>
      <c r="AYU304" s="9"/>
      <c r="AYV304" s="9"/>
      <c r="AYW304" s="9"/>
      <c r="AYX304" s="9"/>
      <c r="AYY304" s="9" t="s">
        <v>5691</v>
      </c>
      <c r="AYZ304" s="9" t="s">
        <v>5691</v>
      </c>
      <c r="AZA304" s="9"/>
      <c r="AZB304" s="9"/>
      <c r="AZC304" s="9"/>
      <c r="AZD304" s="9"/>
      <c r="AZE304" s="9"/>
      <c r="AZF304" s="9"/>
      <c r="AZG304" s="9"/>
      <c r="AZH304" s="9"/>
      <c r="AZI304" s="9"/>
      <c r="AZJ304" s="9"/>
      <c r="AZK304" s="9"/>
      <c r="AZL304" s="9"/>
      <c r="AZM304" s="9"/>
      <c r="AZN304" s="9"/>
      <c r="AZO304" s="9"/>
      <c r="AZP304" s="9"/>
      <c r="AZQ304" s="9"/>
      <c r="AZR304" s="9"/>
      <c r="AZS304" s="9"/>
      <c r="AZT304" s="9"/>
      <c r="AZU304" s="9"/>
      <c r="AZV304" s="9"/>
      <c r="AZW304" s="9"/>
      <c r="AZX304" s="9"/>
      <c r="AZY304" s="9"/>
      <c r="AZZ304" s="9"/>
      <c r="BAA304" s="9"/>
      <c r="BAB304" s="9"/>
      <c r="BAC304" s="9"/>
      <c r="BAD304" s="9"/>
      <c r="BAE304" s="9"/>
      <c r="BAF304" s="9"/>
      <c r="BAG304" s="9"/>
      <c r="BAH304" s="9"/>
      <c r="BAI304" s="9"/>
      <c r="BAJ304" s="9"/>
      <c r="BAK304" s="9" t="s">
        <v>14365</v>
      </c>
      <c r="BAL304" s="9"/>
      <c r="BAM304" s="9"/>
      <c r="BAN304" s="9"/>
      <c r="BAO304" s="9"/>
      <c r="BAP304" s="9"/>
      <c r="BAQ304" s="9"/>
      <c r="BAR304" s="9">
        <v>590.0</v>
      </c>
      <c r="BAS304" s="9" t="s">
        <v>14366</v>
      </c>
      <c r="BAT304" s="9">
        <v>332.0</v>
      </c>
      <c r="BAU304" s="9"/>
      <c r="BAV304" s="9"/>
      <c r="BAW304" s="9"/>
      <c r="BAX304" s="9"/>
      <c r="BAY304" s="9"/>
      <c r="BAZ304" s="9"/>
      <c r="BBA304" s="9"/>
      <c r="BBB304" s="9"/>
      <c r="BBC304" s="9"/>
      <c r="BBD304" s="9"/>
      <c r="BBE304" s="9"/>
      <c r="BBF304" s="9"/>
      <c r="BBG304" s="9"/>
      <c r="BBH304" s="9"/>
      <c r="BBI304" s="9" t="s">
        <v>5718</v>
      </c>
      <c r="BBJ304" s="9"/>
      <c r="BBK304" s="9"/>
      <c r="BBL304" s="9"/>
      <c r="BBM304" s="9"/>
      <c r="BBN304" s="9"/>
      <c r="BBO304" s="9"/>
      <c r="BBP304" s="9"/>
      <c r="BBQ304" s="9"/>
      <c r="BBR304" s="9"/>
      <c r="BBS304" s="9"/>
      <c r="BBT304" s="9"/>
      <c r="BBU304" s="9"/>
      <c r="BBV304" s="9"/>
      <c r="BBW304" s="9"/>
      <c r="BBX304" s="9"/>
      <c r="BBY304" s="9"/>
      <c r="BBZ304" s="9"/>
      <c r="BCA304" s="9"/>
      <c r="BCB304" s="9" t="s">
        <v>5707</v>
      </c>
      <c r="BCC304" s="9"/>
      <c r="BCD304" s="9"/>
      <c r="BCE304" s="9"/>
      <c r="BCF304" s="9" t="s">
        <v>5720</v>
      </c>
      <c r="BCG304" s="9" t="s">
        <v>11952</v>
      </c>
      <c r="BCH304" s="9"/>
      <c r="BCI304" s="9"/>
      <c r="BCJ304" s="9"/>
      <c r="BCK304" s="9"/>
      <c r="BCL304" s="9"/>
      <c r="BCM304" s="9"/>
      <c r="BCN304" s="9"/>
      <c r="BCO304" s="9"/>
      <c r="BCP304" s="9"/>
      <c r="BCQ304" s="9"/>
      <c r="BCR304" s="9"/>
      <c r="BCS304" s="9"/>
      <c r="BCT304" s="9"/>
      <c r="BCU304" s="9"/>
      <c r="BCV304" s="9"/>
      <c r="BCW304" s="9"/>
      <c r="BCX304" s="9"/>
      <c r="BCY304" s="9"/>
      <c r="BCZ304" s="9"/>
      <c r="BDA304" s="9"/>
      <c r="BDB304" s="9"/>
      <c r="BDC304" s="9"/>
      <c r="BDD304" s="9" t="s">
        <v>14366</v>
      </c>
      <c r="BDE304" s="9"/>
      <c r="BDF304" s="9"/>
      <c r="BDG304" s="9"/>
      <c r="BDH304" s="9"/>
      <c r="BDI304" s="9"/>
      <c r="BDJ304" s="9"/>
      <c r="BDK304" s="9"/>
      <c r="BDL304" s="9"/>
      <c r="BDM304" s="9"/>
      <c r="BDN304" s="9"/>
      <c r="BDO304" s="9"/>
      <c r="BDP304" s="9"/>
      <c r="BDQ304" s="9"/>
      <c r="BDR304" s="9"/>
      <c r="BDS304" s="9"/>
      <c r="BDT304" s="9"/>
      <c r="BDU304" s="9"/>
      <c r="BDV304" s="9"/>
      <c r="BDW304" s="9"/>
      <c r="BDX304" s="9"/>
      <c r="BDY304" s="9" t="s">
        <v>5691</v>
      </c>
      <c r="BDZ304" s="9" t="s">
        <v>5691</v>
      </c>
      <c r="BEA304" s="9"/>
      <c r="BEB304" s="9"/>
      <c r="BEC304" s="9"/>
      <c r="BED304" s="9"/>
      <c r="BEE304" s="9"/>
      <c r="BEF304" s="9"/>
      <c r="BEG304" s="9"/>
      <c r="BEH304" s="9"/>
      <c r="BEI304" s="9"/>
      <c r="BEJ304" s="9"/>
      <c r="BEK304" s="9"/>
      <c r="BEL304" s="9"/>
      <c r="BEM304" s="9"/>
      <c r="BEN304" s="9"/>
      <c r="BEO304" s="9"/>
      <c r="BEP304" s="9"/>
      <c r="BEQ304" s="9"/>
      <c r="BER304" s="9"/>
      <c r="BES304" s="9"/>
      <c r="BET304" s="9"/>
      <c r="BEU304" s="9"/>
      <c r="BEV304" s="9"/>
      <c r="BEW304" s="9"/>
      <c r="BEX304" s="9"/>
      <c r="BEY304" s="9"/>
      <c r="BEZ304" s="9"/>
      <c r="BFA304" s="9"/>
      <c r="BFB304" s="9"/>
      <c r="BFC304" s="9"/>
      <c r="BFD304" s="9"/>
      <c r="BFE304" s="9"/>
      <c r="BFF304" s="9"/>
      <c r="BFG304" s="9"/>
      <c r="BFH304" s="9"/>
      <c r="BFI304" s="9"/>
      <c r="BFJ304" s="9"/>
      <c r="BFK304" s="9" t="s">
        <v>14367</v>
      </c>
      <c r="BFL304" s="9"/>
      <c r="BFM304" s="9"/>
      <c r="BFN304" s="9"/>
      <c r="BFO304" s="9"/>
      <c r="BFP304" s="9"/>
      <c r="BFQ304" s="9"/>
      <c r="BFR304" s="9">
        <v>590.0</v>
      </c>
      <c r="BFS304" s="9" t="s">
        <v>14368</v>
      </c>
      <c r="BFT304" s="9">
        <v>332.0</v>
      </c>
      <c r="BFU304" s="9"/>
      <c r="BFV304" s="9"/>
      <c r="BFW304" s="9"/>
      <c r="BFX304" s="9"/>
      <c r="BFY304" s="9"/>
      <c r="BFZ304" s="9"/>
      <c r="BGA304" s="9"/>
      <c r="BGB304" s="9"/>
      <c r="BGC304" s="9"/>
      <c r="BGD304" s="9"/>
      <c r="BGE304" s="9"/>
      <c r="BGF304" s="9"/>
      <c r="BGG304" s="9"/>
      <c r="BGH304" s="9"/>
      <c r="BGI304" s="9" t="s">
        <v>5718</v>
      </c>
      <c r="BGJ304" s="9"/>
      <c r="BGK304" s="9"/>
      <c r="BGL304" s="9"/>
      <c r="BGM304" s="9"/>
      <c r="BGN304" s="9"/>
      <c r="BGO304" s="9"/>
      <c r="BGP304" s="9"/>
      <c r="BGQ304" s="9"/>
      <c r="BGR304" s="9"/>
      <c r="BGS304" s="9"/>
      <c r="BGT304" s="9"/>
      <c r="BGU304" s="9"/>
      <c r="BGV304" s="9"/>
      <c r="BGW304" s="9"/>
      <c r="BGX304" s="9"/>
      <c r="BGY304" s="9"/>
      <c r="BGZ304" s="9"/>
      <c r="BHA304" s="9"/>
      <c r="BHB304" s="9" t="s">
        <v>5707</v>
      </c>
      <c r="BHC304" s="9"/>
      <c r="BHD304" s="9"/>
      <c r="BHE304" s="9"/>
      <c r="BHF304" s="9" t="s">
        <v>5720</v>
      </c>
      <c r="BHG304" s="9" t="s">
        <v>11952</v>
      </c>
      <c r="BHH304" s="9"/>
      <c r="BHI304" s="9"/>
      <c r="BHJ304" s="9"/>
      <c r="BHK304" s="9"/>
      <c r="BHL304" s="9"/>
      <c r="BHM304" s="9"/>
      <c r="BHN304" s="9"/>
      <c r="BHO304" s="9"/>
      <c r="BHP304" s="9"/>
      <c r="BHQ304" s="9"/>
      <c r="BHR304" s="9"/>
      <c r="BHS304" s="9"/>
      <c r="BHT304" s="9"/>
      <c r="BHU304" s="9"/>
      <c r="BHV304" s="9"/>
      <c r="BHW304" s="9"/>
      <c r="BHX304" s="9"/>
      <c r="BHY304" s="9"/>
      <c r="BHZ304" s="9"/>
      <c r="BIA304" s="9"/>
      <c r="BIB304" s="9"/>
      <c r="BIC304" s="9"/>
      <c r="BID304" s="9" t="s">
        <v>14368</v>
      </c>
      <c r="BIE304" s="9"/>
      <c r="BIF304" s="9"/>
      <c r="BIG304" s="9"/>
      <c r="BIH304" s="9"/>
      <c r="BII304" s="9"/>
      <c r="BIJ304" s="9"/>
      <c r="BIK304" s="9"/>
      <c r="BIL304" s="9"/>
      <c r="BIM304" s="9"/>
      <c r="BIN304" s="9"/>
      <c r="BIO304" s="9"/>
      <c r="BIP304" s="9"/>
      <c r="BIQ304" s="9"/>
      <c r="BIR304" s="9"/>
      <c r="BIS304" s="9"/>
      <c r="BIT304" s="9"/>
      <c r="BIU304" s="9"/>
      <c r="BIV304" s="9"/>
      <c r="BIW304" s="9"/>
      <c r="BIX304" s="9"/>
      <c r="BIY304" s="9" t="s">
        <v>5691</v>
      </c>
      <c r="BIZ304" s="9" t="s">
        <v>5691</v>
      </c>
      <c r="BJA304" s="9"/>
      <c r="BJB304" s="9"/>
      <c r="BJC304" s="9"/>
      <c r="BJD304" s="9"/>
      <c r="BJE304" s="9"/>
      <c r="BJF304" s="9"/>
      <c r="BJG304" s="9"/>
      <c r="BJH304" s="9"/>
      <c r="BJI304" s="9"/>
      <c r="BJJ304" s="9"/>
      <c r="BJK304" s="9"/>
      <c r="BJL304" s="9"/>
      <c r="BJM304" s="9"/>
      <c r="BJN304" s="9"/>
      <c r="BJO304" s="9"/>
      <c r="BJP304" s="9"/>
      <c r="BJQ304" s="9"/>
      <c r="BJR304" s="9"/>
      <c r="BJS304" s="9"/>
      <c r="BJT304" s="9"/>
      <c r="BJU304" s="9"/>
      <c r="BJV304" s="9"/>
      <c r="BJW304" s="9"/>
      <c r="BJX304" s="9"/>
      <c r="BJY304" s="9"/>
      <c r="BJZ304" s="9"/>
      <c r="BKA304" s="9"/>
      <c r="BKB304" s="9"/>
      <c r="BKC304" s="9"/>
      <c r="BKD304" s="9"/>
      <c r="BKE304" s="9"/>
      <c r="BKF304" s="9"/>
      <c r="BKG304" s="9"/>
      <c r="BKH304" s="9"/>
      <c r="BKI304" s="9"/>
      <c r="BKJ304" s="9"/>
      <c r="BKK304" s="9" t="s">
        <v>14369</v>
      </c>
      <c r="BKL304" s="9"/>
      <c r="BKM304" s="9"/>
      <c r="BKN304" s="9"/>
      <c r="BKO304" s="9"/>
      <c r="BKP304" s="9"/>
      <c r="BKQ304" s="9"/>
      <c r="BKR304" s="9">
        <v>590.0</v>
      </c>
      <c r="BKS304" s="9" t="s">
        <v>14370</v>
      </c>
      <c r="BKT304" s="9">
        <v>332.0</v>
      </c>
      <c r="BKU304" s="9"/>
      <c r="BKV304" s="9"/>
      <c r="BKW304" s="9"/>
      <c r="BKX304" s="9"/>
      <c r="BKY304" s="9"/>
      <c r="BKZ304" s="9"/>
      <c r="BLA304" s="9"/>
      <c r="BLB304" s="9"/>
      <c r="BLC304" s="9"/>
      <c r="BLD304" s="9"/>
      <c r="BLE304" s="9"/>
      <c r="BLF304" s="9"/>
      <c r="BLG304" s="9"/>
      <c r="BLH304" s="9"/>
      <c r="BLI304" s="9" t="s">
        <v>5718</v>
      </c>
      <c r="BLJ304" s="9"/>
      <c r="BLK304" s="9"/>
      <c r="BLL304" s="9"/>
      <c r="BLM304" s="9"/>
      <c r="BLN304" s="9"/>
      <c r="BLO304" s="9"/>
      <c r="BLP304" s="9"/>
      <c r="BLQ304" s="9"/>
      <c r="BLR304" s="9"/>
      <c r="BLS304" s="9"/>
      <c r="BLT304" s="9"/>
      <c r="BLU304" s="9"/>
      <c r="BLV304" s="9"/>
      <c r="BLW304" s="9"/>
      <c r="BLX304" s="9"/>
      <c r="BLY304" s="9"/>
      <c r="BLZ304" s="9"/>
      <c r="BMA304" s="9"/>
      <c r="BMB304" s="9" t="s">
        <v>5707</v>
      </c>
      <c r="BMC304" s="9"/>
      <c r="BMD304" s="9"/>
      <c r="BME304" s="9"/>
      <c r="BMF304" s="9" t="s">
        <v>5720</v>
      </c>
      <c r="BMG304" s="9" t="s">
        <v>11952</v>
      </c>
      <c r="BMH304" s="9"/>
      <c r="BMI304" s="9"/>
      <c r="BMJ304" s="9"/>
      <c r="BMK304" s="9"/>
      <c r="BML304" s="9"/>
      <c r="BMM304" s="9"/>
      <c r="BMN304" s="9"/>
      <c r="BMO304" s="9"/>
      <c r="BMP304" s="9"/>
      <c r="BMQ304" s="9"/>
      <c r="BMR304" s="9"/>
      <c r="BMS304" s="9"/>
      <c r="BMT304" s="9"/>
      <c r="BMU304" s="9"/>
      <c r="BMV304" s="9"/>
      <c r="BMW304" s="9"/>
      <c r="BMX304" s="9"/>
      <c r="BMY304" s="9"/>
      <c r="BMZ304" s="9"/>
      <c r="BNA304" s="9"/>
      <c r="BNB304" s="9"/>
      <c r="BNC304" s="9"/>
      <c r="BND304" s="9" t="s">
        <v>14370</v>
      </c>
      <c r="BNE304" s="9"/>
      <c r="BNF304" s="9"/>
      <c r="BNG304" s="9"/>
      <c r="BNH304" s="9"/>
      <c r="BNI304" s="9"/>
      <c r="BNJ304" s="9"/>
      <c r="BNK304" s="9"/>
      <c r="BNL304" s="9"/>
      <c r="BNM304" s="9"/>
      <c r="BNN304" s="9"/>
      <c r="BNO304" s="9"/>
      <c r="BNP304" s="9"/>
      <c r="BNQ304" s="9"/>
      <c r="BNR304" s="9"/>
      <c r="BNS304" s="9"/>
      <c r="BNT304" s="9"/>
      <c r="BNU304" s="9"/>
      <c r="BNV304" s="9"/>
      <c r="BNW304" s="9"/>
      <c r="BNX304" s="9"/>
      <c r="BNY304" s="9" t="s">
        <v>5691</v>
      </c>
      <c r="BNZ304" s="9" t="s">
        <v>5691</v>
      </c>
      <c r="BOA304" s="9"/>
      <c r="BOB304" s="9"/>
      <c r="BOC304" s="9"/>
      <c r="BOD304" s="9"/>
      <c r="BOE304" s="9"/>
      <c r="BOF304" s="9"/>
      <c r="BOG304" s="9"/>
      <c r="BOH304" s="9"/>
      <c r="BOI304" s="9"/>
      <c r="BOJ304" s="9"/>
      <c r="BOK304" s="9"/>
      <c r="BOL304" s="9"/>
      <c r="BOM304" s="9"/>
      <c r="BON304" s="9"/>
      <c r="BOO304" s="9"/>
      <c r="BOP304" s="9"/>
      <c r="BOQ304" s="9"/>
      <c r="BOR304" s="9"/>
      <c r="BOS304" s="9"/>
      <c r="BOT304" s="9"/>
      <c r="BOU304" s="9"/>
      <c r="BOV304" s="9"/>
      <c r="BOW304" s="9"/>
      <c r="BOX304" s="9"/>
      <c r="BOY304" s="9"/>
      <c r="BOZ304" s="9"/>
      <c r="BPA304" s="9"/>
      <c r="BPB304" s="9"/>
      <c r="BPC304" s="9"/>
      <c r="BPD304" s="9"/>
      <c r="BPE304" s="9"/>
      <c r="BPF304" s="9"/>
      <c r="BPG304" s="9"/>
      <c r="BPH304" s="9"/>
      <c r="BPI304" s="9"/>
      <c r="BPJ304" s="9"/>
      <c r="BPK304" s="9" t="s">
        <v>14371</v>
      </c>
      <c r="BPL304" s="9"/>
      <c r="BPM304" s="9"/>
      <c r="BPN304" s="9"/>
      <c r="BPO304" s="9"/>
      <c r="BPP304" s="9"/>
      <c r="BPQ304" s="9"/>
      <c r="BPR304" s="9">
        <v>332.0</v>
      </c>
      <c r="BPS304" s="9" t="s">
        <v>14372</v>
      </c>
      <c r="BPT304" s="9">
        <v>590.0</v>
      </c>
      <c r="BPU304" s="9"/>
      <c r="BPV304" s="9"/>
      <c r="BPW304" s="9"/>
      <c r="BPX304" s="9"/>
      <c r="BPY304" s="9"/>
      <c r="BPZ304" s="9"/>
      <c r="BQA304" s="9"/>
      <c r="BQB304" s="9"/>
      <c r="BQC304" s="9"/>
      <c r="BQD304" s="9"/>
      <c r="BQE304" s="9"/>
      <c r="BQF304" s="9"/>
      <c r="BQG304" s="9"/>
      <c r="BQH304" s="9"/>
      <c r="BQI304" s="9" t="s">
        <v>5718</v>
      </c>
      <c r="BQJ304" s="9"/>
      <c r="BQK304" s="9"/>
      <c r="BQL304" s="9"/>
      <c r="BQM304" s="9"/>
      <c r="BQN304" s="9"/>
      <c r="BQO304" s="9"/>
      <c r="BQP304" s="9"/>
      <c r="BQQ304" s="9"/>
      <c r="BQR304" s="9"/>
      <c r="BQS304" s="9"/>
      <c r="BQT304" s="9"/>
      <c r="BQU304" s="9"/>
      <c r="BQV304" s="9"/>
      <c r="BQW304" s="9"/>
      <c r="BQX304" s="9"/>
      <c r="BQY304" s="9"/>
      <c r="BQZ304" s="9"/>
      <c r="BRA304" s="9"/>
      <c r="BRB304" s="9" t="s">
        <v>5707</v>
      </c>
      <c r="BRC304" s="9"/>
      <c r="BRD304" s="9"/>
      <c r="BRE304" s="9"/>
      <c r="BRF304" s="9" t="s">
        <v>5720</v>
      </c>
      <c r="BRG304" s="9" t="s">
        <v>11952</v>
      </c>
      <c r="BRH304" s="9"/>
      <c r="BRI304" s="9"/>
      <c r="BRJ304" s="9"/>
      <c r="BRK304" s="9"/>
      <c r="BRL304" s="9"/>
      <c r="BRM304" s="9"/>
      <c r="BRN304" s="9"/>
      <c r="BRO304" s="9"/>
      <c r="BRP304" s="9"/>
      <c r="BRQ304" s="9"/>
      <c r="BRR304" s="9"/>
      <c r="BRS304" s="9"/>
      <c r="BRT304" s="9"/>
      <c r="BRU304" s="9"/>
      <c r="BRV304" s="9"/>
      <c r="BRW304" s="9"/>
      <c r="BRX304" s="9"/>
      <c r="BRY304" s="9"/>
      <c r="BRZ304" s="9"/>
      <c r="BSA304" s="9"/>
      <c r="BSB304" s="9"/>
      <c r="BSC304" s="9"/>
      <c r="BSD304" s="9" t="s">
        <v>14372</v>
      </c>
      <c r="BSE304" s="9"/>
      <c r="BSF304" s="9"/>
      <c r="BSG304" s="9"/>
      <c r="BSH304" s="9"/>
      <c r="BSI304" s="9"/>
      <c r="BSJ304" s="9"/>
      <c r="BSK304" s="9"/>
      <c r="BSL304" s="9"/>
      <c r="BSM304" s="9"/>
      <c r="BSN304" s="9"/>
      <c r="BSO304" s="9"/>
      <c r="BSP304" s="9"/>
      <c r="BSQ304" s="9"/>
      <c r="BSR304" s="9"/>
      <c r="BSS304" s="9"/>
      <c r="BST304" s="9"/>
      <c r="BSU304" s="9"/>
      <c r="BSV304" s="9"/>
      <c r="BSW304" s="9"/>
      <c r="BSX304" s="9"/>
      <c r="BSY304" s="9" t="s">
        <v>5691</v>
      </c>
      <c r="BSZ304" s="9" t="s">
        <v>5691</v>
      </c>
      <c r="BTA304" s="9"/>
      <c r="BTB304" s="9"/>
      <c r="BTC304" s="9"/>
      <c r="BTD304" s="9"/>
      <c r="BTE304" s="9"/>
      <c r="BTF304" s="9"/>
      <c r="BTG304" s="9"/>
      <c r="BTH304" s="9"/>
      <c r="BTI304" s="9"/>
      <c r="BTJ304" s="9"/>
      <c r="BTK304" s="9"/>
      <c r="BTL304" s="9"/>
      <c r="BTM304" s="9"/>
      <c r="BTN304" s="9"/>
      <c r="BTO304" s="9"/>
      <c r="BTP304" s="9"/>
      <c r="BTQ304" s="9"/>
      <c r="BTR304" s="9"/>
      <c r="BTS304" s="9"/>
      <c r="BTT304" s="9"/>
      <c r="BTU304" s="9"/>
      <c r="BTV304" s="9"/>
      <c r="BTW304" s="9"/>
      <c r="BTX304" s="9"/>
      <c r="BTY304" s="9"/>
      <c r="BTZ304" s="9"/>
      <c r="BUA304" s="9"/>
      <c r="BUB304" s="9"/>
      <c r="BUC304" s="9"/>
      <c r="BUD304" s="9"/>
      <c r="BUE304" s="9"/>
      <c r="BUF304" s="9"/>
      <c r="BUG304" s="9"/>
      <c r="BUH304" s="9"/>
      <c r="BUI304" s="9"/>
      <c r="BUJ304" s="9"/>
      <c r="BUK304" s="9" t="s">
        <v>14373</v>
      </c>
      <c r="BUL304" s="9"/>
      <c r="BUM304" s="9"/>
      <c r="BUN304" s="9"/>
      <c r="BUO304" s="9"/>
      <c r="BUP304" s="9"/>
      <c r="BUQ304" s="9"/>
      <c r="BUR304" s="9">
        <v>590.0</v>
      </c>
      <c r="BUS304" s="9" t="s">
        <v>14374</v>
      </c>
      <c r="BUT304" s="9">
        <v>332.0</v>
      </c>
      <c r="BUU304" s="9"/>
      <c r="BUV304" s="9"/>
      <c r="BUW304" s="9"/>
      <c r="BUX304" s="9"/>
      <c r="BUY304" s="9"/>
      <c r="BUZ304" s="9"/>
      <c r="BVA304" s="9"/>
      <c r="BVB304" s="9"/>
      <c r="BVC304" s="9"/>
      <c r="BVD304" s="9"/>
      <c r="BVE304" s="9"/>
      <c r="BVF304" s="9"/>
      <c r="BVG304" s="9"/>
      <c r="BVH304" s="9"/>
      <c r="BVI304" s="9" t="s">
        <v>5718</v>
      </c>
      <c r="BVJ304" s="9"/>
      <c r="BVK304" s="9"/>
      <c r="BVL304" s="9"/>
      <c r="BVM304" s="9"/>
      <c r="BVN304" s="9"/>
      <c r="BVO304" s="9"/>
      <c r="BVP304" s="9"/>
      <c r="BVQ304" s="9"/>
      <c r="BVR304" s="9"/>
      <c r="BVS304" s="9"/>
      <c r="BVT304" s="9"/>
      <c r="BVU304" s="9"/>
      <c r="BVV304" s="9"/>
      <c r="BVW304" s="9"/>
      <c r="BVX304" s="9"/>
      <c r="BVY304" s="9"/>
      <c r="BVZ304" s="9"/>
      <c r="BWA304" s="9"/>
      <c r="BWB304" s="9" t="s">
        <v>5707</v>
      </c>
      <c r="BWC304" s="9"/>
      <c r="BWD304" s="9"/>
      <c r="BWE304" s="9"/>
      <c r="BWF304" s="9" t="s">
        <v>5720</v>
      </c>
      <c r="BWG304" s="9" t="s">
        <v>11952</v>
      </c>
      <c r="BWH304" s="9"/>
      <c r="BWI304" s="9"/>
      <c r="BWJ304" s="9"/>
      <c r="BWK304" s="9"/>
      <c r="BWL304" s="9"/>
      <c r="BWM304" s="9"/>
      <c r="BWN304" s="9"/>
      <c r="BWO304" s="9"/>
      <c r="BWP304" s="9"/>
      <c r="BWQ304" s="9"/>
      <c r="BWR304" s="9"/>
      <c r="BWS304" s="9"/>
      <c r="BWT304" s="9"/>
      <c r="BWU304" s="9"/>
      <c r="BWV304" s="9"/>
      <c r="BWW304" s="9"/>
      <c r="BWX304" s="9"/>
      <c r="BWY304" s="9"/>
      <c r="BWZ304" s="9"/>
      <c r="BXA304" s="9"/>
      <c r="BXB304" s="9"/>
      <c r="BXC304" s="9"/>
      <c r="BXD304" s="9" t="s">
        <v>14374</v>
      </c>
    </row>
    <row r="305" ht="14.25" customHeight="1">
      <c r="A305" s="9">
        <v>11.0</v>
      </c>
      <c r="B305" s="9" t="s">
        <v>11947</v>
      </c>
      <c r="C305" s="9" t="s">
        <v>11948</v>
      </c>
      <c r="D305" s="9" t="s">
        <v>11948</v>
      </c>
      <c r="E305" s="9"/>
      <c r="F305" s="9">
        <v>5.0</v>
      </c>
      <c r="G305" s="9" t="s">
        <v>14375</v>
      </c>
      <c r="H305" s="9"/>
      <c r="I305" s="9"/>
      <c r="J305" s="9"/>
      <c r="K305" s="9"/>
      <c r="L305" s="9">
        <v>5.0</v>
      </c>
      <c r="M305" s="9"/>
      <c r="N305" s="9"/>
      <c r="O305" s="9"/>
      <c r="P305" s="9">
        <v>0.0</v>
      </c>
      <c r="Q305" s="9" t="s">
        <v>14376</v>
      </c>
      <c r="R305" s="9"/>
      <c r="S305" s="9" t="s">
        <v>3771</v>
      </c>
      <c r="T305" s="9" t="s">
        <v>3769</v>
      </c>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c r="DD305" s="9"/>
      <c r="DE305" s="9"/>
      <c r="DF305" s="9"/>
      <c r="DG305" s="9"/>
      <c r="DH305" s="9"/>
      <c r="DI305" s="9"/>
      <c r="DJ305" s="9"/>
      <c r="DK305" s="9"/>
      <c r="DL305" s="9"/>
      <c r="DM305" s="9"/>
      <c r="DN305" s="9"/>
      <c r="DO305" s="9"/>
      <c r="DP305" s="9"/>
      <c r="DQ305" s="9"/>
      <c r="DR305" s="9"/>
      <c r="DS305" s="9"/>
      <c r="DT305" s="9"/>
      <c r="DU305" s="9"/>
      <c r="DV305" s="9"/>
      <c r="DW305" s="9"/>
      <c r="DX305" s="9"/>
      <c r="DY305" s="9"/>
      <c r="DZ305" s="9"/>
      <c r="EA305" s="9"/>
      <c r="EB305" s="9"/>
      <c r="EC305" s="9"/>
      <c r="ED305" s="9"/>
      <c r="EE305" s="9"/>
      <c r="EF305" s="9"/>
      <c r="EG305" s="9"/>
      <c r="EH305" s="9"/>
      <c r="EI305" s="9"/>
      <c r="EJ305" s="9"/>
      <c r="EK305" s="9"/>
      <c r="EL305" s="9"/>
      <c r="EM305" s="9"/>
      <c r="EN305" s="9"/>
      <c r="EO305" s="9"/>
      <c r="EP305" s="9"/>
      <c r="EQ305" s="9"/>
      <c r="ER305" s="9"/>
      <c r="ES305" s="9"/>
      <c r="ET305" s="9"/>
      <c r="EU305" s="9"/>
      <c r="EV305" s="9"/>
      <c r="EW305" s="9"/>
      <c r="EX305" s="9"/>
      <c r="EY305" s="9"/>
      <c r="EZ305" s="9"/>
      <c r="FA305" s="9"/>
      <c r="FB305" s="9"/>
      <c r="FC305" s="9"/>
      <c r="FD305" s="9"/>
      <c r="FE305" s="9"/>
      <c r="FF305" s="9"/>
      <c r="FG305" s="9"/>
      <c r="FH305" s="9"/>
      <c r="FI305" s="9"/>
      <c r="FJ305" s="9"/>
      <c r="FK305" s="9"/>
      <c r="FL305" s="9"/>
      <c r="FM305" s="9"/>
      <c r="FN305" s="9"/>
      <c r="FO305" s="9"/>
      <c r="FP305" s="9"/>
      <c r="FQ305" s="9"/>
      <c r="FR305" s="9"/>
      <c r="FS305" s="9"/>
      <c r="FT305" s="9"/>
      <c r="FU305" s="9"/>
      <c r="FV305" s="9"/>
      <c r="FW305" s="9"/>
      <c r="FX305" s="9"/>
      <c r="FY305" s="9"/>
      <c r="FZ305" s="9"/>
      <c r="GA305" s="9"/>
      <c r="GB305" s="9"/>
      <c r="GC305" s="9"/>
      <c r="GD305" s="9"/>
      <c r="GE305" s="9"/>
      <c r="GF305" s="9"/>
      <c r="GG305" s="9"/>
      <c r="GH305" s="9"/>
      <c r="GI305" s="9"/>
      <c r="GJ305" s="9"/>
      <c r="GK305" s="9"/>
      <c r="GL305" s="9"/>
      <c r="GM305" s="9"/>
      <c r="GN305" s="9"/>
      <c r="GO305" s="9"/>
      <c r="GP305" s="9"/>
      <c r="GQ305" s="9"/>
      <c r="GR305" s="9"/>
      <c r="GS305" s="9"/>
      <c r="GT305" s="9"/>
      <c r="GU305" s="9"/>
      <c r="GV305" s="9"/>
      <c r="GW305" s="9"/>
      <c r="GX305" s="9"/>
      <c r="GY305" s="9"/>
      <c r="GZ305" s="9"/>
      <c r="HA305" s="9"/>
      <c r="HB305" s="9"/>
      <c r="HC305" s="9"/>
      <c r="HD305" s="9"/>
      <c r="HE305" s="9"/>
      <c r="HF305" s="9"/>
      <c r="HG305" s="9"/>
      <c r="HH305" s="9"/>
      <c r="HI305" s="9"/>
      <c r="HJ305" s="9"/>
      <c r="HK305" s="9"/>
      <c r="HL305" s="9"/>
      <c r="HM305" s="9"/>
      <c r="HN305" s="9"/>
      <c r="HO305" s="9"/>
      <c r="HP305" s="9"/>
      <c r="HQ305" s="9"/>
      <c r="HR305" s="9"/>
      <c r="HS305" s="9"/>
      <c r="HT305" s="9"/>
      <c r="HU305" s="9"/>
      <c r="HV305" s="9"/>
      <c r="HW305" s="9"/>
      <c r="HX305" s="9"/>
      <c r="HY305" s="9"/>
      <c r="HZ305" s="9"/>
      <c r="IA305" s="9"/>
      <c r="IB305" s="9"/>
      <c r="IC305" s="9"/>
      <c r="ID305" s="9"/>
      <c r="IE305" s="9"/>
      <c r="IF305" s="9"/>
      <c r="IG305" s="9"/>
      <c r="IH305" s="9"/>
      <c r="II305" s="9"/>
      <c r="IJ305" s="9"/>
      <c r="IK305" s="9"/>
      <c r="IL305" s="9"/>
      <c r="IM305" s="9"/>
      <c r="IN305" s="9"/>
      <c r="IO305" s="9"/>
      <c r="IP305" s="9"/>
      <c r="IQ305" s="9"/>
      <c r="IR305" s="9"/>
      <c r="IS305" s="9"/>
      <c r="IT305" s="9"/>
      <c r="IU305" s="9"/>
      <c r="IV305" s="9"/>
      <c r="IW305" s="9"/>
      <c r="IX305" s="9"/>
      <c r="IY305" s="9"/>
      <c r="IZ305" s="9"/>
      <c r="JA305" s="9"/>
      <c r="JB305" s="9"/>
      <c r="JC305" s="9"/>
      <c r="JD305" s="9"/>
      <c r="JE305" s="9"/>
      <c r="JF305" s="9"/>
      <c r="JG305" s="9"/>
      <c r="JH305" s="9"/>
      <c r="JI305" s="9"/>
      <c r="JJ305" s="9"/>
      <c r="JK305" s="9"/>
      <c r="JL305" s="9"/>
      <c r="JM305" s="9"/>
      <c r="JN305" s="9"/>
      <c r="JO305" s="9"/>
      <c r="JP305" s="9"/>
      <c r="JQ305" s="9"/>
      <c r="JR305" s="9"/>
      <c r="JS305" s="9"/>
      <c r="JT305" s="9"/>
      <c r="JU305" s="9"/>
      <c r="JV305" s="9"/>
      <c r="JW305" s="9"/>
      <c r="JX305" s="9"/>
      <c r="JY305" s="9"/>
      <c r="JZ305" s="9"/>
      <c r="KA305" s="9"/>
      <c r="KB305" s="9"/>
      <c r="KC305" s="9"/>
      <c r="KD305" s="9"/>
      <c r="KE305" s="9"/>
      <c r="KF305" s="9"/>
      <c r="KG305" s="9"/>
      <c r="KH305" s="9"/>
      <c r="KI305" s="9"/>
      <c r="KJ305" s="9"/>
      <c r="KK305" s="9"/>
      <c r="KL305" s="9"/>
      <c r="KM305" s="9"/>
      <c r="KN305" s="9"/>
      <c r="KO305" s="9"/>
      <c r="KP305" s="9"/>
      <c r="KQ305" s="9"/>
      <c r="KR305" s="9"/>
      <c r="KS305" s="9"/>
      <c r="KT305" s="9"/>
      <c r="KU305" s="9"/>
      <c r="KV305" s="9"/>
      <c r="KW305" s="9"/>
      <c r="KX305" s="9"/>
      <c r="KY305" s="9"/>
      <c r="KZ305" s="9"/>
      <c r="LA305" s="9"/>
      <c r="LB305" s="9"/>
      <c r="LC305" s="9"/>
      <c r="LD305" s="9"/>
      <c r="LE305" s="9"/>
      <c r="LF305" s="9"/>
      <c r="LG305" s="9"/>
      <c r="LH305" s="9"/>
      <c r="LI305" s="9"/>
      <c r="LJ305" s="9"/>
      <c r="LK305" s="9"/>
      <c r="LL305" s="9"/>
      <c r="LM305" s="9"/>
      <c r="LN305" s="9"/>
      <c r="LO305" s="9"/>
      <c r="LP305" s="9"/>
      <c r="LQ305" s="9"/>
      <c r="LR305" s="9"/>
      <c r="LS305" s="9"/>
      <c r="LT305" s="9"/>
      <c r="LU305" s="9"/>
      <c r="LV305" s="9"/>
      <c r="LW305" s="9"/>
      <c r="LX305" s="9"/>
      <c r="LY305" s="9"/>
      <c r="LZ305" s="9"/>
      <c r="MA305" s="9"/>
      <c r="MB305" s="9"/>
      <c r="MC305" s="9"/>
      <c r="MD305" s="9"/>
      <c r="ME305" s="9"/>
      <c r="MF305" s="9"/>
      <c r="MG305" s="9"/>
      <c r="MH305" s="9"/>
      <c r="MI305" s="9"/>
      <c r="MJ305" s="9"/>
      <c r="MK305" s="9"/>
      <c r="ML305" s="9"/>
      <c r="MM305" s="9"/>
      <c r="MN305" s="9"/>
      <c r="MO305" s="9"/>
      <c r="MP305" s="9"/>
      <c r="MQ305" s="9"/>
      <c r="MR305" s="9"/>
      <c r="MS305" s="9"/>
      <c r="MT305" s="9"/>
      <c r="MU305" s="9"/>
      <c r="MV305" s="9"/>
      <c r="MW305" s="9"/>
      <c r="MX305" s="9"/>
      <c r="MY305" s="9"/>
      <c r="MZ305" s="9"/>
      <c r="NA305" s="9"/>
      <c r="NB305" s="9"/>
      <c r="NC305" s="9"/>
      <c r="ND305" s="9"/>
      <c r="NE305" s="9"/>
      <c r="NF305" s="9"/>
      <c r="NG305" s="9"/>
      <c r="NH305" s="9"/>
      <c r="NI305" s="9"/>
      <c r="NJ305" s="9"/>
      <c r="NK305" s="9"/>
      <c r="NL305" s="9"/>
      <c r="NM305" s="9"/>
      <c r="NN305" s="9"/>
      <c r="NO305" s="9"/>
      <c r="NP305" s="9"/>
      <c r="NQ305" s="9"/>
      <c r="NR305" s="9"/>
      <c r="NS305" s="9"/>
      <c r="NT305" s="9"/>
      <c r="NU305" s="9"/>
      <c r="NV305" s="9"/>
      <c r="NW305" s="9"/>
      <c r="NX305" s="9"/>
      <c r="NY305" s="9"/>
      <c r="NZ305" s="9"/>
      <c r="OA305" s="9"/>
      <c r="OB305" s="9"/>
      <c r="OC305" s="9"/>
      <c r="OD305" s="9"/>
      <c r="OE305" s="9"/>
      <c r="OF305" s="9"/>
      <c r="OG305" s="9"/>
      <c r="OH305" s="9"/>
      <c r="OI305" s="9"/>
      <c r="OJ305" s="9"/>
      <c r="OK305" s="9"/>
      <c r="OL305" s="9"/>
      <c r="OM305" s="9"/>
      <c r="ON305" s="9"/>
      <c r="OO305" s="9"/>
      <c r="OP305" s="9"/>
      <c r="OQ305" s="9"/>
      <c r="OR305" s="9"/>
      <c r="OS305" s="9"/>
      <c r="OT305" s="9"/>
      <c r="OU305" s="9"/>
      <c r="OV305" s="9"/>
      <c r="OW305" s="9"/>
      <c r="OX305" s="9"/>
      <c r="OY305" s="9"/>
      <c r="OZ305" s="9"/>
      <c r="PA305" s="9"/>
      <c r="PB305" s="9"/>
      <c r="PC305" s="9"/>
      <c r="PD305" s="9"/>
      <c r="PE305" s="9"/>
      <c r="PF305" s="9"/>
      <c r="PG305" s="9"/>
      <c r="PH305" s="9"/>
      <c r="PI305" s="9"/>
      <c r="PJ305" s="9"/>
      <c r="PK305" s="9"/>
      <c r="PL305" s="9"/>
      <c r="PM305" s="9"/>
      <c r="PN305" s="9"/>
      <c r="PO305" s="9"/>
      <c r="PP305" s="9"/>
      <c r="PQ305" s="9"/>
      <c r="PR305" s="9"/>
      <c r="PS305" s="9"/>
      <c r="PT305" s="9"/>
      <c r="PU305" s="9"/>
      <c r="PV305" s="9"/>
      <c r="PW305" s="9"/>
      <c r="PX305" s="9"/>
      <c r="PY305" s="9"/>
      <c r="PZ305" s="9"/>
      <c r="QA305" s="9"/>
      <c r="QB305" s="9"/>
      <c r="QC305" s="9"/>
      <c r="QD305" s="9"/>
      <c r="QE305" s="9"/>
      <c r="QF305" s="9"/>
      <c r="QG305" s="9"/>
      <c r="QH305" s="9"/>
      <c r="QI305" s="9"/>
      <c r="QJ305" s="9"/>
      <c r="QK305" s="9"/>
      <c r="QL305" s="9"/>
      <c r="QM305" s="9"/>
      <c r="QN305" s="9"/>
      <c r="QO305" s="9"/>
      <c r="QP305" s="9"/>
      <c r="QQ305" s="9"/>
      <c r="QR305" s="9"/>
      <c r="QS305" s="9"/>
      <c r="QT305" s="9"/>
      <c r="QU305" s="9"/>
      <c r="QV305" s="9"/>
      <c r="QW305" s="9"/>
      <c r="QX305" s="9"/>
      <c r="QY305" s="9"/>
      <c r="QZ305" s="9"/>
      <c r="RA305" s="9"/>
      <c r="RB305" s="9"/>
      <c r="RC305" s="9"/>
      <c r="RD305" s="9"/>
      <c r="RE305" s="9"/>
      <c r="RF305" s="9"/>
      <c r="RG305" s="9"/>
      <c r="RH305" s="9"/>
      <c r="RI305" s="9"/>
      <c r="RJ305" s="9"/>
      <c r="RK305" s="9"/>
      <c r="RL305" s="9"/>
      <c r="RM305" s="9"/>
      <c r="RN305" s="9"/>
      <c r="RO305" s="9"/>
      <c r="RP305" s="9"/>
      <c r="RQ305" s="9"/>
      <c r="RR305" s="9"/>
      <c r="RS305" s="9"/>
      <c r="RT305" s="9"/>
      <c r="RU305" s="9"/>
      <c r="RV305" s="9"/>
      <c r="RW305" s="9"/>
      <c r="RX305" s="9"/>
      <c r="RY305" s="9"/>
      <c r="RZ305" s="9"/>
      <c r="SA305" s="9"/>
      <c r="SB305" s="9"/>
      <c r="SC305" s="9"/>
      <c r="SD305" s="9"/>
      <c r="SE305" s="9"/>
      <c r="SF305" s="9"/>
      <c r="SG305" s="9"/>
      <c r="SH305" s="9"/>
      <c r="SI305" s="9"/>
      <c r="SJ305" s="9"/>
      <c r="SK305" s="9"/>
      <c r="SL305" s="9"/>
      <c r="SM305" s="9"/>
      <c r="SN305" s="9"/>
      <c r="SO305" s="9"/>
      <c r="SP305" s="9"/>
      <c r="SQ305" s="9"/>
      <c r="SR305" s="9"/>
      <c r="SS305" s="9"/>
      <c r="ST305" s="9"/>
      <c r="SU305" s="9"/>
      <c r="SV305" s="9"/>
      <c r="SW305" s="9"/>
      <c r="SX305" s="9"/>
      <c r="SY305" s="9"/>
      <c r="SZ305" s="9"/>
      <c r="TA305" s="9"/>
      <c r="TB305" s="9"/>
      <c r="TC305" s="9"/>
      <c r="TD305" s="9"/>
      <c r="TE305" s="9"/>
      <c r="TF305" s="9"/>
      <c r="TG305" s="9"/>
      <c r="TH305" s="9"/>
      <c r="TI305" s="9"/>
      <c r="TJ305" s="9"/>
      <c r="TK305" s="9"/>
      <c r="TL305" s="9"/>
      <c r="TM305" s="9"/>
      <c r="TN305" s="9"/>
      <c r="TO305" s="9"/>
      <c r="TP305" s="9"/>
      <c r="TQ305" s="9"/>
      <c r="TR305" s="9"/>
      <c r="TS305" s="9"/>
      <c r="TT305" s="9"/>
      <c r="TU305" s="9"/>
      <c r="TV305" s="9"/>
      <c r="TW305" s="9"/>
      <c r="TX305" s="9"/>
      <c r="TY305" s="9"/>
      <c r="TZ305" s="9"/>
      <c r="UA305" s="9"/>
      <c r="UB305" s="9"/>
      <c r="UC305" s="9"/>
      <c r="UD305" s="9"/>
      <c r="UE305" s="9"/>
      <c r="UF305" s="9"/>
      <c r="UG305" s="9"/>
      <c r="UH305" s="9"/>
      <c r="UI305" s="9"/>
      <c r="UJ305" s="9"/>
      <c r="UK305" s="9"/>
      <c r="UL305" s="9"/>
      <c r="UM305" s="9"/>
      <c r="UN305" s="9"/>
      <c r="UO305" s="9"/>
      <c r="UP305" s="9"/>
      <c r="UQ305" s="9"/>
      <c r="UR305" s="9"/>
      <c r="US305" s="9"/>
      <c r="UT305" s="9"/>
      <c r="UU305" s="9"/>
      <c r="UV305" s="9"/>
      <c r="UW305" s="9"/>
      <c r="UX305" s="9"/>
      <c r="UY305" s="9"/>
      <c r="UZ305" s="9"/>
      <c r="VA305" s="9"/>
      <c r="VB305" s="9"/>
      <c r="VC305" s="9"/>
      <c r="VD305" s="9"/>
      <c r="VE305" s="9"/>
      <c r="VF305" s="9"/>
      <c r="VG305" s="9"/>
      <c r="VH305" s="9"/>
      <c r="VI305" s="9"/>
      <c r="VJ305" s="9"/>
      <c r="VK305" s="9"/>
      <c r="VL305" s="9"/>
      <c r="VM305" s="9"/>
      <c r="VN305" s="9"/>
      <c r="VO305" s="9"/>
      <c r="VP305" s="9"/>
      <c r="VQ305" s="9"/>
      <c r="VR305" s="9"/>
      <c r="VS305" s="9"/>
      <c r="VT305" s="9"/>
      <c r="VU305" s="9"/>
      <c r="VV305" s="9"/>
      <c r="VW305" s="9"/>
      <c r="VX305" s="9"/>
      <c r="VY305" s="9"/>
      <c r="VZ305" s="9"/>
      <c r="WA305" s="9"/>
      <c r="WB305" s="9"/>
      <c r="WC305" s="9"/>
      <c r="WD305" s="9"/>
      <c r="WE305" s="9"/>
      <c r="WF305" s="9"/>
      <c r="WG305" s="9"/>
      <c r="WH305" s="9"/>
      <c r="WI305" s="9"/>
      <c r="WJ305" s="9"/>
      <c r="WK305" s="9"/>
      <c r="WL305" s="9"/>
      <c r="WM305" s="9"/>
      <c r="WN305" s="9"/>
      <c r="WO305" s="9"/>
      <c r="WP305" s="9"/>
      <c r="WQ305" s="9"/>
      <c r="WR305" s="9"/>
      <c r="WS305" s="9"/>
      <c r="WT305" s="9"/>
      <c r="WU305" s="9"/>
      <c r="WV305" s="9"/>
      <c r="WW305" s="9"/>
      <c r="WX305" s="9"/>
      <c r="WY305" s="9"/>
      <c r="WZ305" s="9"/>
      <c r="XA305" s="9"/>
      <c r="XB305" s="9"/>
      <c r="XC305" s="9"/>
      <c r="XD305" s="9"/>
      <c r="XE305" s="9"/>
      <c r="XF305" s="9"/>
      <c r="XG305" s="9"/>
      <c r="XH305" s="9"/>
      <c r="XI305" s="9"/>
      <c r="XJ305" s="9"/>
      <c r="XK305" s="9"/>
      <c r="XL305" s="9"/>
      <c r="XM305" s="9"/>
      <c r="XN305" s="9"/>
      <c r="XO305" s="9"/>
      <c r="XP305" s="9"/>
      <c r="XQ305" s="9"/>
      <c r="XR305" s="9"/>
      <c r="XS305" s="9"/>
      <c r="XT305" s="9"/>
      <c r="XU305" s="9"/>
      <c r="XV305" s="9"/>
      <c r="XW305" s="9"/>
      <c r="XX305" s="9"/>
      <c r="XY305" s="9"/>
      <c r="XZ305" s="9"/>
      <c r="YA305" s="9"/>
      <c r="YB305" s="9"/>
      <c r="YC305" s="9"/>
      <c r="YD305" s="9"/>
      <c r="YE305" s="9"/>
      <c r="YF305" s="9"/>
      <c r="YG305" s="9"/>
      <c r="YH305" s="9"/>
      <c r="YI305" s="9"/>
      <c r="YJ305" s="9"/>
      <c r="YK305" s="9"/>
      <c r="YL305" s="9"/>
      <c r="YM305" s="9"/>
      <c r="YN305" s="9"/>
      <c r="YO305" s="9"/>
      <c r="YP305" s="9"/>
      <c r="YQ305" s="9"/>
      <c r="YR305" s="9"/>
      <c r="YS305" s="9"/>
      <c r="YT305" s="9"/>
      <c r="YU305" s="9"/>
      <c r="YV305" s="9"/>
      <c r="YW305" s="9"/>
      <c r="YX305" s="9"/>
      <c r="YY305" s="9"/>
      <c r="YZ305" s="9"/>
      <c r="ZA305" s="9"/>
      <c r="ZB305" s="9"/>
      <c r="ZC305" s="9"/>
      <c r="ZD305" s="9"/>
      <c r="ZE305" s="9"/>
      <c r="ZF305" s="9"/>
      <c r="ZG305" s="9"/>
      <c r="ZH305" s="9"/>
      <c r="ZI305" s="9"/>
      <c r="ZJ305" s="9"/>
      <c r="ZK305" s="9"/>
      <c r="ZL305" s="9"/>
      <c r="ZM305" s="9"/>
      <c r="ZN305" s="9"/>
      <c r="ZO305" s="9"/>
      <c r="ZP305" s="9"/>
      <c r="ZQ305" s="9"/>
      <c r="ZR305" s="9"/>
      <c r="ZS305" s="9"/>
      <c r="ZT305" s="9"/>
      <c r="ZU305" s="9"/>
      <c r="ZV305" s="9"/>
      <c r="ZW305" s="9"/>
      <c r="ZX305" s="9"/>
      <c r="ZY305" s="9"/>
      <c r="ZZ305" s="9"/>
      <c r="AAA305" s="9"/>
      <c r="AAB305" s="9"/>
      <c r="AAC305" s="9"/>
      <c r="AAD305" s="9"/>
      <c r="AAE305" s="9"/>
      <c r="AAF305" s="9"/>
      <c r="AAG305" s="9"/>
      <c r="AAH305" s="9"/>
      <c r="AAI305" s="9"/>
      <c r="AAJ305" s="9"/>
      <c r="AAK305" s="9"/>
      <c r="AAL305" s="9"/>
      <c r="AAM305" s="9"/>
      <c r="AAN305" s="9"/>
      <c r="AAO305" s="9"/>
      <c r="AAP305" s="9"/>
      <c r="AAQ305" s="9"/>
      <c r="AAR305" s="9"/>
      <c r="AAS305" s="9"/>
      <c r="AAT305" s="9"/>
      <c r="AAU305" s="9"/>
      <c r="AAV305" s="9"/>
      <c r="AAW305" s="9"/>
      <c r="AAX305" s="9"/>
      <c r="AAY305" s="9"/>
      <c r="AAZ305" s="9"/>
      <c r="ABA305" s="9"/>
      <c r="ABB305" s="9"/>
      <c r="ABC305" s="9"/>
      <c r="ABD305" s="9"/>
      <c r="ABE305" s="9"/>
      <c r="ABF305" s="9"/>
      <c r="ABG305" s="9"/>
      <c r="ABH305" s="9"/>
      <c r="ABI305" s="9"/>
      <c r="ABJ305" s="9"/>
      <c r="ABK305" s="9"/>
      <c r="ABL305" s="9"/>
      <c r="ABM305" s="9"/>
      <c r="ABN305" s="9"/>
      <c r="ABO305" s="9"/>
      <c r="ABP305" s="9"/>
      <c r="ABQ305" s="9"/>
      <c r="ABR305" s="9"/>
      <c r="ABS305" s="9"/>
      <c r="ABT305" s="9"/>
      <c r="ABU305" s="9"/>
      <c r="ABV305" s="9"/>
      <c r="ABW305" s="9"/>
      <c r="ABX305" s="9"/>
      <c r="ABY305" s="9"/>
      <c r="ABZ305" s="9"/>
      <c r="ACA305" s="9"/>
      <c r="ACB305" s="9"/>
      <c r="ACC305" s="9"/>
      <c r="ACD305" s="9"/>
      <c r="ACE305" s="9"/>
      <c r="ACF305" s="9"/>
      <c r="ACG305" s="9"/>
      <c r="ACH305" s="9"/>
      <c r="ACI305" s="9"/>
      <c r="ACJ305" s="9"/>
      <c r="ACK305" s="9"/>
      <c r="ACL305" s="9"/>
      <c r="ACM305" s="9"/>
      <c r="ACN305" s="9"/>
      <c r="ACO305" s="9"/>
      <c r="ACP305" s="9"/>
      <c r="ACQ305" s="9"/>
      <c r="ACR305" s="9"/>
      <c r="ACS305" s="9"/>
      <c r="ACT305" s="9"/>
      <c r="ACU305" s="9"/>
      <c r="ACV305" s="9"/>
      <c r="ACW305" s="9"/>
      <c r="ACX305" s="9"/>
      <c r="ACY305" s="9"/>
      <c r="ACZ305" s="9"/>
      <c r="ADA305" s="9"/>
      <c r="ADB305" s="9"/>
      <c r="ADC305" s="9"/>
      <c r="ADD305" s="9"/>
      <c r="ADE305" s="9"/>
      <c r="ADF305" s="9"/>
      <c r="ADG305" s="9"/>
      <c r="ADH305" s="9"/>
      <c r="ADI305" s="9"/>
      <c r="ADJ305" s="9"/>
      <c r="ADK305" s="9"/>
      <c r="ADL305" s="9"/>
      <c r="ADM305" s="9"/>
      <c r="ADN305" s="9"/>
      <c r="ADO305" s="9"/>
      <c r="ADP305" s="9"/>
      <c r="ADQ305" s="9"/>
      <c r="ADR305" s="9"/>
      <c r="ADS305" s="9"/>
      <c r="ADT305" s="9"/>
      <c r="ADU305" s="9"/>
      <c r="ADV305" s="9"/>
      <c r="ADW305" s="9"/>
      <c r="ADX305" s="9"/>
      <c r="ADY305" s="9"/>
      <c r="ADZ305" s="9"/>
      <c r="AEA305" s="9"/>
      <c r="AEB305" s="9"/>
      <c r="AEC305" s="9"/>
      <c r="AED305" s="9"/>
      <c r="AEE305" s="9"/>
      <c r="AEF305" s="9"/>
      <c r="AEG305" s="9"/>
      <c r="AEH305" s="9"/>
      <c r="AEI305" s="9"/>
      <c r="AEJ305" s="9"/>
      <c r="AEK305" s="9"/>
      <c r="AEL305" s="9"/>
      <c r="AEM305" s="9"/>
      <c r="AEN305" s="9"/>
      <c r="AEO305" s="9"/>
      <c r="AEP305" s="9"/>
      <c r="AEQ305" s="9"/>
      <c r="AER305" s="9"/>
      <c r="AES305" s="9"/>
      <c r="AET305" s="9"/>
      <c r="AEU305" s="9"/>
      <c r="AEV305" s="9"/>
      <c r="AEW305" s="9"/>
      <c r="AEX305" s="9"/>
      <c r="AEY305" s="9"/>
      <c r="AEZ305" s="9"/>
      <c r="AFA305" s="9"/>
      <c r="AFB305" s="9"/>
      <c r="AFC305" s="9"/>
      <c r="AFD305" s="9"/>
      <c r="AFE305" s="9"/>
      <c r="AFF305" s="9"/>
      <c r="AFG305" s="9"/>
      <c r="AFH305" s="9"/>
      <c r="AFI305" s="9"/>
      <c r="AFJ305" s="9"/>
      <c r="AFK305" s="9"/>
      <c r="AFL305" s="9"/>
      <c r="AFM305" s="9"/>
      <c r="AFN305" s="9"/>
      <c r="AFO305" s="9"/>
      <c r="AFP305" s="9"/>
      <c r="AFQ305" s="9"/>
      <c r="AFR305" s="9"/>
      <c r="AFS305" s="9"/>
      <c r="AFT305" s="9"/>
      <c r="AFU305" s="9"/>
      <c r="AFV305" s="9"/>
      <c r="AFW305" s="9"/>
      <c r="AFX305" s="9"/>
      <c r="AFY305" s="9"/>
      <c r="AFZ305" s="9"/>
      <c r="AGA305" s="9"/>
      <c r="AGB305" s="9"/>
      <c r="AGC305" s="9"/>
      <c r="AGD305" s="9"/>
      <c r="AGE305" s="9"/>
      <c r="AGF305" s="9"/>
      <c r="AGG305" s="9"/>
      <c r="AGH305" s="9"/>
      <c r="AGI305" s="9"/>
      <c r="AGJ305" s="9"/>
      <c r="AGK305" s="9"/>
      <c r="AGL305" s="9"/>
      <c r="AGM305" s="9"/>
      <c r="AGN305" s="9"/>
      <c r="AGO305" s="9"/>
      <c r="AGP305" s="9"/>
      <c r="AGQ305" s="9"/>
      <c r="AGR305" s="9"/>
      <c r="AGS305" s="9"/>
      <c r="AGT305" s="9"/>
      <c r="AGU305" s="9"/>
      <c r="AGV305" s="9"/>
      <c r="AGW305" s="9"/>
      <c r="AGX305" s="9"/>
      <c r="AGY305" s="9"/>
      <c r="AGZ305" s="9"/>
      <c r="AHA305" s="9"/>
      <c r="AHB305" s="9"/>
      <c r="AHC305" s="9"/>
      <c r="AHD305" s="9"/>
      <c r="AHE305" s="9"/>
      <c r="AHF305" s="9"/>
      <c r="AHG305" s="9"/>
      <c r="AHH305" s="9"/>
      <c r="AHI305" s="9"/>
      <c r="AHJ305" s="9"/>
      <c r="AHK305" s="9"/>
      <c r="AHL305" s="9"/>
      <c r="AHM305" s="9"/>
      <c r="AHN305" s="9"/>
      <c r="AHO305" s="9"/>
      <c r="AHP305" s="9"/>
      <c r="AHQ305" s="9"/>
      <c r="AHR305" s="9"/>
      <c r="AHS305" s="9"/>
      <c r="AHT305" s="9"/>
      <c r="AHU305" s="9"/>
      <c r="AHV305" s="9"/>
      <c r="AHW305" s="9"/>
      <c r="AHX305" s="9"/>
      <c r="AHY305" s="9"/>
      <c r="AHZ305" s="9"/>
      <c r="AIA305" s="9"/>
      <c r="AIB305" s="9"/>
      <c r="AIC305" s="9"/>
      <c r="AID305" s="9"/>
      <c r="AIE305" s="9"/>
      <c r="AIF305" s="9"/>
      <c r="AIG305" s="9"/>
      <c r="AIH305" s="9"/>
      <c r="AII305" s="9"/>
      <c r="AIJ305" s="9"/>
      <c r="AIK305" s="9"/>
      <c r="AIL305" s="9"/>
      <c r="AIM305" s="9"/>
      <c r="AIN305" s="9"/>
      <c r="AIO305" s="9"/>
      <c r="AIP305" s="9"/>
      <c r="AIQ305" s="9"/>
      <c r="AIR305" s="9"/>
      <c r="AIS305" s="9"/>
      <c r="ANB305" s="9"/>
      <c r="ANC305" s="9"/>
      <c r="AND305" s="9"/>
      <c r="ANE305" s="9"/>
      <c r="ANF305" s="9"/>
      <c r="ANG305" s="9"/>
      <c r="ANH305" s="9"/>
      <c r="ANI305" s="9"/>
      <c r="ANJ305" s="9"/>
      <c r="ANK305" s="9"/>
      <c r="ANL305" s="9"/>
      <c r="ANM305" s="9"/>
      <c r="ANN305" s="9"/>
      <c r="ANO305" s="9"/>
      <c r="ANP305" s="9"/>
      <c r="ANQ305" s="9"/>
      <c r="ANR305" s="9"/>
      <c r="ANS305" s="9"/>
      <c r="ANT305" s="9"/>
      <c r="ANU305" s="9"/>
      <c r="ANV305" s="9"/>
      <c r="ANW305" s="9"/>
      <c r="ANX305" s="9"/>
      <c r="ANY305" s="9"/>
      <c r="ANZ305" s="9"/>
      <c r="AOA305" s="9"/>
      <c r="AOB305" s="9"/>
      <c r="AOC305" s="9"/>
      <c r="AOD305" s="9"/>
      <c r="AOE305" s="9"/>
      <c r="AOF305" s="9"/>
      <c r="AOG305" s="9"/>
      <c r="AOH305" s="9"/>
      <c r="AOI305" s="9"/>
      <c r="AOJ305" s="9"/>
      <c r="AOK305" s="9"/>
      <c r="AOL305" s="9"/>
      <c r="AOM305" s="9"/>
      <c r="AON305" s="9"/>
      <c r="AOO305" s="9"/>
      <c r="AOP305" s="9"/>
      <c r="AOQ305" s="9"/>
      <c r="AOR305" s="9"/>
      <c r="AOS305" s="9"/>
      <c r="AOT305" s="9"/>
      <c r="AOU305" s="9"/>
      <c r="AOV305" s="9"/>
      <c r="AOW305" s="9"/>
      <c r="AOX305" s="9"/>
      <c r="AOY305" s="9"/>
      <c r="AOZ305" s="9"/>
      <c r="APA305" s="9"/>
      <c r="APB305" s="9"/>
      <c r="APC305" s="9"/>
      <c r="APD305" s="9"/>
      <c r="APE305" s="9"/>
      <c r="APF305" s="9"/>
      <c r="APG305" s="9"/>
      <c r="APH305" s="9"/>
      <c r="API305" s="9"/>
      <c r="APJ305" s="9"/>
      <c r="APK305" s="9"/>
      <c r="APL305" s="9"/>
      <c r="APM305" s="9"/>
      <c r="APN305" s="9"/>
      <c r="APO305" s="9"/>
      <c r="APP305" s="9"/>
      <c r="APQ305" s="9"/>
      <c r="APR305" s="9"/>
      <c r="APS305" s="9"/>
      <c r="APT305" s="9"/>
      <c r="APU305" s="9"/>
      <c r="APV305" s="9"/>
      <c r="APW305" s="9"/>
      <c r="APX305" s="9"/>
      <c r="APY305" s="9"/>
      <c r="APZ305" s="9"/>
      <c r="AQA305" s="9"/>
      <c r="AQB305" s="9"/>
      <c r="AQC305" s="9"/>
      <c r="AQD305" s="9"/>
      <c r="AQE305" s="9"/>
      <c r="AQF305" s="9"/>
      <c r="AQG305" s="9"/>
      <c r="AQH305" s="9"/>
      <c r="AQI305" s="9"/>
      <c r="AQJ305" s="9"/>
      <c r="AQK305" s="9"/>
      <c r="AQL305" s="9"/>
      <c r="AQM305" s="9"/>
      <c r="AQN305" s="9"/>
      <c r="AQO305" s="9"/>
      <c r="AQP305" s="9"/>
      <c r="AQQ305" s="9"/>
      <c r="AQR305" s="9"/>
      <c r="AQS305" s="9"/>
      <c r="AQT305" s="9"/>
      <c r="AQU305" s="9"/>
      <c r="AQV305" s="9"/>
      <c r="AQW305" s="9"/>
      <c r="AQX305" s="9"/>
      <c r="AQY305" s="9"/>
      <c r="AQZ305" s="9"/>
      <c r="ARA305" s="9"/>
      <c r="ARB305" s="9"/>
      <c r="ARC305" s="9"/>
      <c r="ARD305" s="9"/>
      <c r="ARE305" s="9"/>
      <c r="ARF305" s="9"/>
      <c r="ARG305" s="9"/>
      <c r="ARH305" s="9"/>
      <c r="ARI305" s="9"/>
      <c r="ARJ305" s="9"/>
      <c r="ARK305" s="9"/>
      <c r="ARL305" s="9"/>
      <c r="ARM305" s="9"/>
      <c r="ARN305" s="9"/>
      <c r="ARO305" s="9"/>
      <c r="ARP305" s="9"/>
      <c r="ARQ305" s="9"/>
      <c r="ARR305" s="9"/>
      <c r="ARS305" s="9"/>
      <c r="ART305" s="9"/>
      <c r="ARU305" s="9"/>
      <c r="ARV305" s="9"/>
      <c r="ARW305" s="9"/>
      <c r="ARX305" s="9"/>
      <c r="ARY305" s="9"/>
      <c r="ARZ305" s="9"/>
      <c r="ASA305" s="9"/>
      <c r="ASB305" s="9"/>
      <c r="ASC305" s="9"/>
      <c r="ASD305" s="9"/>
      <c r="ASE305" s="9"/>
      <c r="ASF305" s="9"/>
      <c r="ASG305" s="9"/>
      <c r="ASH305" s="9"/>
      <c r="ASI305" s="9"/>
      <c r="ASJ305" s="9"/>
      <c r="ASK305" s="9"/>
      <c r="ASL305" s="9"/>
      <c r="ASM305" s="9"/>
      <c r="ASN305" s="9"/>
      <c r="ASO305" s="9"/>
      <c r="ASP305" s="9"/>
      <c r="ASQ305" s="9"/>
      <c r="ASR305" s="9"/>
      <c r="ASS305" s="9"/>
      <c r="AST305" s="9"/>
      <c r="ASU305" s="9"/>
      <c r="ASV305" s="9"/>
      <c r="ASW305" s="9"/>
      <c r="ASX305" s="9"/>
      <c r="ASY305" s="9"/>
      <c r="ASZ305" s="9"/>
      <c r="ATA305" s="9"/>
      <c r="ATB305" s="9"/>
      <c r="ATC305" s="9"/>
      <c r="ATD305" s="9"/>
      <c r="ATE305" s="9"/>
      <c r="ATF305" s="9"/>
      <c r="ATG305" s="9"/>
      <c r="ATH305" s="9"/>
      <c r="ATI305" s="9"/>
      <c r="ATJ305" s="9"/>
      <c r="ATK305" s="9"/>
      <c r="ATL305" s="9"/>
      <c r="ATM305" s="9"/>
      <c r="ATN305" s="9"/>
      <c r="ATO305" s="9"/>
      <c r="ATP305" s="9"/>
      <c r="ATQ305" s="9"/>
      <c r="ATR305" s="9"/>
      <c r="ATS305" s="9"/>
      <c r="ATT305" s="9"/>
      <c r="ATU305" s="9"/>
      <c r="ATV305" s="9"/>
      <c r="ATW305" s="9"/>
      <c r="ATX305" s="9"/>
      <c r="ATY305" s="9"/>
      <c r="ATZ305" s="9"/>
      <c r="AUA305" s="9"/>
      <c r="AUB305" s="9"/>
      <c r="AUC305" s="9"/>
      <c r="AUD305" s="9"/>
      <c r="AUE305" s="9"/>
      <c r="AUF305" s="9"/>
      <c r="AUG305" s="9"/>
      <c r="AUH305" s="9"/>
      <c r="AUI305" s="9"/>
      <c r="AUJ305" s="9"/>
      <c r="AUK305" s="9"/>
      <c r="AUL305" s="9"/>
      <c r="AUM305" s="9"/>
      <c r="AUN305" s="9"/>
      <c r="AUO305" s="9"/>
      <c r="AUP305" s="9"/>
      <c r="AUQ305" s="9"/>
      <c r="AUR305" s="9"/>
      <c r="AUS305" s="9"/>
      <c r="AUT305" s="9"/>
      <c r="AUU305" s="9"/>
      <c r="AUV305" s="9"/>
      <c r="AUW305" s="9"/>
      <c r="AUX305" s="9"/>
      <c r="AUY305" s="9"/>
      <c r="AUZ305" s="9"/>
      <c r="AVA305" s="9"/>
      <c r="AVB305" s="9"/>
      <c r="AVC305" s="9"/>
      <c r="AVD305" s="9"/>
      <c r="AVE305" s="9"/>
      <c r="AVF305" s="9"/>
      <c r="AVG305" s="9"/>
      <c r="AVH305" s="9"/>
      <c r="AVI305" s="9"/>
      <c r="AVJ305" s="9"/>
      <c r="AVK305" s="9"/>
      <c r="AVL305" s="9"/>
      <c r="AVM305" s="9"/>
      <c r="AVN305" s="9"/>
      <c r="AVO305" s="9"/>
      <c r="AVP305" s="9"/>
      <c r="AVQ305" s="9"/>
      <c r="AVR305" s="9"/>
      <c r="AVS305" s="9"/>
      <c r="AVT305" s="9"/>
      <c r="AVU305" s="9"/>
      <c r="AVV305" s="9"/>
      <c r="AVW305" s="9"/>
      <c r="AVX305" s="9"/>
      <c r="AVY305" s="9"/>
      <c r="AVZ305" s="9"/>
      <c r="AWA305" s="9"/>
      <c r="AWB305" s="9"/>
      <c r="AWC305" s="9"/>
      <c r="AWD305" s="9"/>
      <c r="AWE305" s="9"/>
      <c r="AWF305" s="9"/>
      <c r="AWG305" s="9"/>
      <c r="AWH305" s="9"/>
      <c r="AWI305" s="9"/>
      <c r="AWJ305" s="9"/>
      <c r="AWK305" s="9"/>
      <c r="AWL305" s="9"/>
      <c r="AWM305" s="9"/>
      <c r="AWN305" s="9"/>
      <c r="AWO305" s="9"/>
      <c r="AWP305" s="9"/>
      <c r="AWQ305" s="9"/>
      <c r="AWR305" s="9"/>
      <c r="AWS305" s="9"/>
      <c r="AWT305" s="9"/>
      <c r="AWU305" s="9"/>
      <c r="AWV305" s="9"/>
      <c r="AWW305" s="9"/>
      <c r="AWX305" s="9"/>
      <c r="AWY305" s="9"/>
      <c r="AWZ305" s="9"/>
      <c r="AXA305" s="9"/>
      <c r="AXB305" s="9"/>
      <c r="AXC305" s="9"/>
      <c r="AXD305" s="9"/>
      <c r="AXE305" s="9"/>
      <c r="AXF305" s="9"/>
      <c r="AXG305" s="9"/>
      <c r="AXH305" s="9"/>
      <c r="AXI305" s="9"/>
      <c r="AXJ305" s="9"/>
      <c r="AXK305" s="9"/>
      <c r="AXL305" s="9"/>
      <c r="AXM305" s="9"/>
      <c r="AXN305" s="9"/>
      <c r="AXO305" s="9"/>
      <c r="AXP305" s="9"/>
      <c r="AXQ305" s="9"/>
      <c r="AXR305" s="9"/>
      <c r="AXS305" s="9"/>
      <c r="AXT305" s="9"/>
      <c r="AXU305" s="9"/>
      <c r="AXV305" s="9"/>
      <c r="AXW305" s="9"/>
      <c r="AXX305" s="9"/>
      <c r="AXY305" s="9"/>
      <c r="AXZ305" s="9"/>
      <c r="AYA305" s="9"/>
      <c r="AYB305" s="9"/>
      <c r="AYC305" s="9"/>
      <c r="AYD305" s="9"/>
      <c r="AYE305" s="9"/>
      <c r="AYF305" s="9"/>
      <c r="AYG305" s="9"/>
      <c r="AYH305" s="9"/>
      <c r="AYI305" s="9"/>
      <c r="AYJ305" s="9"/>
      <c r="AYK305" s="9"/>
      <c r="AYL305" s="9"/>
      <c r="AYM305" s="9"/>
      <c r="AYN305" s="9"/>
      <c r="AYO305" s="9"/>
      <c r="AYP305" s="9"/>
      <c r="AYQ305" s="9"/>
      <c r="AYR305" s="9"/>
      <c r="AYS305" s="9"/>
      <c r="AYT305" s="9"/>
      <c r="AYU305" s="9"/>
      <c r="AYV305" s="9"/>
      <c r="AYW305" s="9"/>
      <c r="AYX305" s="9"/>
      <c r="AYY305" s="9"/>
      <c r="AYZ305" s="9"/>
      <c r="AZA305" s="9"/>
      <c r="AZB305" s="9"/>
      <c r="AZC305" s="9"/>
      <c r="AZD305" s="9"/>
      <c r="AZE305" s="9"/>
      <c r="AZF305" s="9"/>
      <c r="AZG305" s="9"/>
      <c r="AZH305" s="9"/>
      <c r="AZI305" s="9"/>
      <c r="AZJ305" s="9"/>
      <c r="AZK305" s="9"/>
      <c r="AZL305" s="9"/>
      <c r="AZM305" s="9"/>
      <c r="AZN305" s="9"/>
      <c r="AZO305" s="9"/>
      <c r="AZP305" s="9"/>
      <c r="AZQ305" s="9"/>
      <c r="AZR305" s="9"/>
      <c r="AZS305" s="9"/>
      <c r="AZT305" s="9"/>
      <c r="AZU305" s="9"/>
      <c r="AZV305" s="9"/>
      <c r="AZW305" s="9"/>
      <c r="AZX305" s="9"/>
      <c r="AZY305" s="9"/>
      <c r="AZZ305" s="9"/>
      <c r="BAA305" s="9"/>
      <c r="BAB305" s="9"/>
      <c r="BAC305" s="9"/>
      <c r="BAD305" s="9"/>
      <c r="BAE305" s="9"/>
      <c r="BAF305" s="9"/>
      <c r="BAG305" s="9"/>
      <c r="BAH305" s="9"/>
      <c r="BAI305" s="9"/>
      <c r="BAJ305" s="9"/>
      <c r="BAK305" s="9"/>
      <c r="BAL305" s="9"/>
      <c r="BAM305" s="9"/>
      <c r="BAN305" s="9"/>
      <c r="BAO305" s="9"/>
      <c r="BAP305" s="9"/>
      <c r="BAQ305" s="9"/>
      <c r="BAR305" s="9"/>
      <c r="BAS305" s="9"/>
      <c r="BAT305" s="9"/>
      <c r="BAU305" s="9"/>
      <c r="BAV305" s="9"/>
      <c r="BAW305" s="9"/>
      <c r="BAX305" s="9"/>
      <c r="BAY305" s="9"/>
      <c r="BAZ305" s="9"/>
      <c r="BBA305" s="9"/>
      <c r="BBB305" s="9"/>
      <c r="BBC305" s="9"/>
      <c r="BBD305" s="9"/>
      <c r="BBE305" s="9"/>
      <c r="BBF305" s="9"/>
      <c r="BBG305" s="9"/>
      <c r="BBH305" s="9"/>
      <c r="BBI305" s="9"/>
      <c r="BBJ305" s="9"/>
      <c r="BBK305" s="9"/>
      <c r="BBL305" s="9"/>
      <c r="BBM305" s="9"/>
      <c r="BBN305" s="9"/>
      <c r="BBO305" s="9"/>
      <c r="BBP305" s="9"/>
      <c r="BBQ305" s="9"/>
      <c r="BBR305" s="9"/>
      <c r="BBS305" s="9"/>
      <c r="BBT305" s="9"/>
      <c r="BBU305" s="9"/>
      <c r="BBV305" s="9"/>
      <c r="BBW305" s="9"/>
      <c r="BBX305" s="9"/>
      <c r="BBY305" s="9"/>
      <c r="BBZ305" s="9"/>
      <c r="BCA305" s="9"/>
      <c r="BCB305" s="9"/>
      <c r="BCC305" s="9"/>
      <c r="BCD305" s="9"/>
      <c r="BCE305" s="9"/>
      <c r="BCF305" s="9"/>
      <c r="BCG305" s="9"/>
      <c r="BCH305" s="9"/>
      <c r="BCI305" s="9"/>
      <c r="BCJ305" s="9"/>
      <c r="BCK305" s="9"/>
      <c r="BCL305" s="9"/>
      <c r="BCM305" s="9"/>
      <c r="BCN305" s="9"/>
      <c r="BCO305" s="9"/>
      <c r="BCP305" s="9"/>
      <c r="BCQ305" s="9"/>
      <c r="BCR305" s="9"/>
      <c r="BCS305" s="9"/>
      <c r="BCT305" s="9"/>
      <c r="BCU305" s="9"/>
      <c r="BCV305" s="9"/>
      <c r="BCW305" s="9"/>
      <c r="BCX305" s="9"/>
      <c r="BCY305" s="9"/>
      <c r="BCZ305" s="9"/>
      <c r="BDA305" s="9"/>
      <c r="BDB305" s="9"/>
      <c r="BDC305" s="9"/>
      <c r="BDD305" s="9"/>
      <c r="BDE305" s="9"/>
      <c r="BDF305" s="9"/>
      <c r="BDG305" s="9"/>
      <c r="BDH305" s="9"/>
      <c r="BDI305" s="9"/>
      <c r="BDJ305" s="9"/>
      <c r="BDK305" s="9"/>
      <c r="BDL305" s="9"/>
      <c r="BDM305" s="9"/>
      <c r="BDN305" s="9"/>
      <c r="BDO305" s="9"/>
      <c r="BDP305" s="9"/>
      <c r="BDQ305" s="9"/>
      <c r="BDR305" s="9"/>
      <c r="BDS305" s="9"/>
      <c r="BDT305" s="9"/>
      <c r="BDU305" s="9"/>
      <c r="BDV305" s="9"/>
      <c r="BDW305" s="9"/>
      <c r="BDX305" s="9"/>
      <c r="BDY305" s="9"/>
      <c r="BDZ305" s="9"/>
      <c r="BEA305" s="9"/>
      <c r="BEB305" s="9"/>
      <c r="BEC305" s="9"/>
      <c r="BED305" s="9"/>
      <c r="BEE305" s="9"/>
      <c r="BEF305" s="9"/>
      <c r="BEG305" s="9"/>
      <c r="BEH305" s="9"/>
      <c r="BEI305" s="9"/>
      <c r="BEJ305" s="9"/>
      <c r="BEK305" s="9"/>
      <c r="BEL305" s="9"/>
      <c r="BEM305" s="9"/>
      <c r="BEN305" s="9"/>
      <c r="BEO305" s="9"/>
      <c r="BEP305" s="9"/>
      <c r="BEQ305" s="9"/>
      <c r="BER305" s="9"/>
      <c r="BES305" s="9"/>
      <c r="BET305" s="9"/>
      <c r="BEU305" s="9"/>
      <c r="BEV305" s="9"/>
      <c r="BEW305" s="9"/>
      <c r="BEX305" s="9"/>
      <c r="BEY305" s="9"/>
      <c r="BEZ305" s="9"/>
      <c r="BFA305" s="9"/>
      <c r="BFB305" s="9"/>
      <c r="BFC305" s="9"/>
      <c r="BFD305" s="9"/>
      <c r="BFE305" s="9"/>
      <c r="BFF305" s="9"/>
      <c r="BFG305" s="9"/>
      <c r="BFH305" s="9"/>
      <c r="BFI305" s="9"/>
      <c r="BFJ305" s="9"/>
      <c r="BFK305" s="9"/>
      <c r="BFL305" s="9"/>
      <c r="BFM305" s="9"/>
      <c r="BFN305" s="9"/>
      <c r="BFO305" s="9"/>
      <c r="BFP305" s="9"/>
      <c r="BFQ305" s="9"/>
      <c r="BFR305" s="9"/>
      <c r="BFS305" s="9"/>
      <c r="BFT305" s="9"/>
      <c r="BFU305" s="9"/>
      <c r="BFV305" s="9"/>
      <c r="BFW305" s="9"/>
      <c r="BFX305" s="9"/>
      <c r="BFY305" s="9"/>
      <c r="BFZ305" s="9"/>
      <c r="BGA305" s="9"/>
      <c r="BGB305" s="9"/>
      <c r="BGC305" s="9"/>
      <c r="BGD305" s="9"/>
      <c r="BGE305" s="9"/>
      <c r="BGF305" s="9"/>
      <c r="BGG305" s="9"/>
      <c r="BGH305" s="9"/>
      <c r="BGI305" s="9"/>
      <c r="BGJ305" s="9"/>
      <c r="BGK305" s="9"/>
      <c r="BGL305" s="9"/>
      <c r="BGM305" s="9"/>
      <c r="BGN305" s="9"/>
      <c r="BGO305" s="9"/>
      <c r="BGP305" s="9"/>
      <c r="BGQ305" s="9"/>
      <c r="BGR305" s="9"/>
      <c r="BGS305" s="9"/>
      <c r="BGT305" s="9"/>
      <c r="BGU305" s="9"/>
      <c r="BGV305" s="9"/>
      <c r="BGW305" s="9"/>
      <c r="BGX305" s="9"/>
      <c r="BGY305" s="9"/>
      <c r="BGZ305" s="9"/>
      <c r="BHA305" s="9"/>
      <c r="BHB305" s="9"/>
      <c r="BHC305" s="9"/>
      <c r="BHD305" s="9"/>
      <c r="BHE305" s="9"/>
      <c r="BHF305" s="9"/>
      <c r="BHG305" s="9"/>
      <c r="BHH305" s="9"/>
      <c r="BHI305" s="9"/>
      <c r="BHJ305" s="9"/>
      <c r="BHK305" s="9"/>
      <c r="BHL305" s="9"/>
      <c r="BHM305" s="9"/>
      <c r="BHN305" s="9"/>
      <c r="BHO305" s="9"/>
      <c r="BHP305" s="9"/>
      <c r="BHQ305" s="9"/>
      <c r="BHR305" s="9"/>
      <c r="BHS305" s="9"/>
      <c r="BHT305" s="9"/>
      <c r="BHU305" s="9"/>
      <c r="BHV305" s="9"/>
      <c r="BHW305" s="9"/>
      <c r="BHX305" s="9"/>
      <c r="BHY305" s="9"/>
      <c r="BHZ305" s="9"/>
      <c r="BIA305" s="9"/>
      <c r="BIB305" s="9"/>
      <c r="BIC305" s="9"/>
      <c r="BID305" s="9"/>
      <c r="BIE305" s="9"/>
      <c r="BIF305" s="9"/>
      <c r="BIG305" s="9"/>
      <c r="BIH305" s="9"/>
      <c r="BII305" s="9"/>
      <c r="BIJ305" s="9"/>
      <c r="BIK305" s="9"/>
      <c r="BIL305" s="9"/>
      <c r="BIM305" s="9"/>
      <c r="BIN305" s="9"/>
      <c r="BIO305" s="9"/>
      <c r="BIP305" s="9"/>
      <c r="BIQ305" s="9"/>
      <c r="BIR305" s="9"/>
      <c r="BIS305" s="9"/>
      <c r="BIT305" s="9"/>
      <c r="BIU305" s="9"/>
      <c r="BIV305" s="9"/>
      <c r="BIW305" s="9"/>
      <c r="BIX305" s="9"/>
      <c r="BIY305" s="9"/>
      <c r="BIZ305" s="9"/>
      <c r="BJA305" s="9"/>
      <c r="BJB305" s="9"/>
      <c r="BJC305" s="9"/>
      <c r="BJD305" s="9"/>
      <c r="BJE305" s="9"/>
      <c r="BJF305" s="9"/>
      <c r="BJG305" s="9"/>
      <c r="BJH305" s="9"/>
      <c r="BJI305" s="9"/>
      <c r="BJJ305" s="9"/>
      <c r="BJK305" s="9"/>
      <c r="BJL305" s="9"/>
      <c r="BJM305" s="9"/>
      <c r="BJN305" s="9"/>
      <c r="BJO305" s="9"/>
      <c r="BJP305" s="9"/>
      <c r="BJQ305" s="9"/>
      <c r="BJR305" s="9"/>
      <c r="BJS305" s="9"/>
      <c r="BJT305" s="9"/>
      <c r="BJU305" s="9"/>
      <c r="BJV305" s="9"/>
      <c r="BJW305" s="9"/>
      <c r="BJX305" s="9"/>
      <c r="BJY305" s="9"/>
      <c r="BJZ305" s="9"/>
      <c r="BKA305" s="9"/>
      <c r="BKB305" s="9"/>
      <c r="BKC305" s="9"/>
      <c r="BKD305" s="9"/>
      <c r="BKE305" s="9"/>
      <c r="BKF305" s="9"/>
      <c r="BKG305" s="9"/>
      <c r="BKH305" s="9"/>
      <c r="BKI305" s="9"/>
      <c r="BKJ305" s="9"/>
      <c r="BKK305" s="9"/>
      <c r="BKL305" s="9"/>
      <c r="BKM305" s="9"/>
      <c r="BKN305" s="9"/>
      <c r="BKO305" s="9"/>
      <c r="BKP305" s="9"/>
      <c r="BKQ305" s="9"/>
      <c r="BKR305" s="9"/>
      <c r="BKS305" s="9"/>
      <c r="BKT305" s="9"/>
      <c r="BKU305" s="9"/>
      <c r="BKV305" s="9"/>
      <c r="BKW305" s="9"/>
      <c r="BKX305" s="9"/>
      <c r="BKY305" s="9"/>
      <c r="BKZ305" s="9"/>
      <c r="BLA305" s="9"/>
      <c r="BLB305" s="9"/>
      <c r="BLC305" s="9"/>
      <c r="BLD305" s="9"/>
      <c r="BLE305" s="9"/>
      <c r="BLF305" s="9"/>
      <c r="BLG305" s="9"/>
      <c r="BLH305" s="9"/>
      <c r="BLI305" s="9"/>
      <c r="BLJ305" s="9"/>
      <c r="BLK305" s="9"/>
      <c r="BLL305" s="9"/>
      <c r="BLM305" s="9"/>
      <c r="BLN305" s="9"/>
      <c r="BLO305" s="9"/>
      <c r="BLP305" s="9"/>
      <c r="BLQ305" s="9"/>
      <c r="BLR305" s="9"/>
      <c r="BLS305" s="9"/>
      <c r="BLT305" s="9"/>
      <c r="BLU305" s="9"/>
      <c r="BLV305" s="9"/>
      <c r="BLW305" s="9"/>
      <c r="BLX305" s="9"/>
      <c r="BLY305" s="9"/>
      <c r="BLZ305" s="9"/>
      <c r="BMA305" s="9"/>
      <c r="BMB305" s="9"/>
      <c r="BMC305" s="9"/>
      <c r="BMD305" s="9"/>
      <c r="BME305" s="9"/>
      <c r="BMF305" s="9"/>
      <c r="BMG305" s="9"/>
      <c r="BMH305" s="9"/>
      <c r="BMI305" s="9"/>
      <c r="BMJ305" s="9"/>
      <c r="BMK305" s="9"/>
      <c r="BML305" s="9"/>
      <c r="BMM305" s="9"/>
      <c r="BMN305" s="9"/>
      <c r="BMO305" s="9"/>
      <c r="BMP305" s="9"/>
      <c r="BMQ305" s="9"/>
      <c r="BMR305" s="9"/>
      <c r="BMS305" s="9"/>
      <c r="BMT305" s="9"/>
      <c r="BMU305" s="9"/>
      <c r="BMV305" s="9"/>
      <c r="BMW305" s="9"/>
      <c r="BMX305" s="9"/>
      <c r="BMY305" s="9"/>
      <c r="BMZ305" s="9"/>
      <c r="BNA305" s="9"/>
      <c r="BNB305" s="9"/>
      <c r="BNC305" s="9"/>
      <c r="BND305" s="9"/>
      <c r="BNE305" s="9"/>
      <c r="BNF305" s="9"/>
      <c r="BNG305" s="9"/>
      <c r="BNH305" s="9"/>
      <c r="BNI305" s="9"/>
      <c r="BNJ305" s="9"/>
      <c r="BNK305" s="9"/>
      <c r="BNL305" s="9"/>
      <c r="BNM305" s="9"/>
      <c r="BNN305" s="9"/>
      <c r="BNO305" s="9"/>
      <c r="BNP305" s="9"/>
      <c r="BNQ305" s="9"/>
      <c r="BNR305" s="9"/>
      <c r="BNS305" s="9"/>
      <c r="BNT305" s="9"/>
      <c r="BNU305" s="9"/>
      <c r="BNV305" s="9"/>
      <c r="BNW305" s="9"/>
      <c r="BNX305" s="9"/>
      <c r="BNY305" s="9"/>
      <c r="BNZ305" s="9"/>
      <c r="BOA305" s="9"/>
      <c r="BOB305" s="9"/>
      <c r="BOC305" s="9"/>
      <c r="BOD305" s="9"/>
      <c r="BOE305" s="9"/>
      <c r="BOF305" s="9"/>
      <c r="BOG305" s="9"/>
      <c r="BOH305" s="9"/>
      <c r="BOI305" s="9"/>
      <c r="BOJ305" s="9"/>
      <c r="BOK305" s="9"/>
      <c r="BOL305" s="9"/>
      <c r="BOM305" s="9"/>
      <c r="BON305" s="9"/>
      <c r="BOO305" s="9"/>
      <c r="BOP305" s="9"/>
      <c r="BOQ305" s="9"/>
      <c r="BOR305" s="9"/>
      <c r="BOS305" s="9"/>
      <c r="BOT305" s="9"/>
      <c r="BOU305" s="9"/>
      <c r="BOV305" s="9"/>
      <c r="BOW305" s="9"/>
      <c r="BOX305" s="9"/>
      <c r="BOY305" s="9"/>
      <c r="BOZ305" s="9"/>
      <c r="BPA305" s="9"/>
      <c r="BPB305" s="9"/>
      <c r="BPC305" s="9"/>
      <c r="BPD305" s="9"/>
      <c r="BPE305" s="9"/>
      <c r="BPF305" s="9"/>
      <c r="BPG305" s="9"/>
      <c r="BPH305" s="9"/>
      <c r="BPI305" s="9"/>
      <c r="BPJ305" s="9"/>
      <c r="BPK305" s="9"/>
      <c r="BPL305" s="9"/>
      <c r="BPM305" s="9"/>
      <c r="BPN305" s="9"/>
      <c r="BPO305" s="9"/>
      <c r="BPP305" s="9"/>
      <c r="BPQ305" s="9"/>
      <c r="BPR305" s="9"/>
      <c r="BPS305" s="9"/>
      <c r="BPT305" s="9"/>
      <c r="BPU305" s="9"/>
      <c r="BPV305" s="9"/>
      <c r="BPW305" s="9"/>
      <c r="BPX305" s="9"/>
      <c r="BPY305" s="9"/>
      <c r="BPZ305" s="9"/>
      <c r="BQA305" s="9"/>
      <c r="BQB305" s="9"/>
      <c r="BQC305" s="9"/>
      <c r="BQD305" s="9"/>
      <c r="BQE305" s="9"/>
      <c r="BQF305" s="9"/>
      <c r="BQG305" s="9"/>
      <c r="BQH305" s="9"/>
      <c r="BQI305" s="9"/>
      <c r="BQJ305" s="9"/>
      <c r="BQK305" s="9"/>
      <c r="BQL305" s="9"/>
      <c r="BQM305" s="9"/>
      <c r="BQN305" s="9"/>
      <c r="BQO305" s="9"/>
      <c r="BQP305" s="9"/>
      <c r="BQQ305" s="9"/>
      <c r="BQR305" s="9"/>
      <c r="BQS305" s="9"/>
      <c r="BQT305" s="9"/>
      <c r="BQU305" s="9"/>
      <c r="BQV305" s="9"/>
      <c r="BQW305" s="9"/>
      <c r="BQX305" s="9"/>
      <c r="BQY305" s="9"/>
      <c r="BQZ305" s="9"/>
      <c r="BRA305" s="9"/>
      <c r="BRB305" s="9"/>
      <c r="BRC305" s="9"/>
      <c r="BRD305" s="9"/>
      <c r="BRE305" s="9"/>
      <c r="BRF305" s="9"/>
      <c r="BRG305" s="9"/>
      <c r="BRH305" s="9"/>
      <c r="BRI305" s="9"/>
      <c r="BRJ305" s="9"/>
      <c r="BRK305" s="9"/>
      <c r="BRL305" s="9"/>
      <c r="BRM305" s="9"/>
      <c r="BRN305" s="9"/>
      <c r="BRO305" s="9"/>
      <c r="BRP305" s="9"/>
      <c r="BRQ305" s="9"/>
      <c r="BRR305" s="9"/>
      <c r="BRS305" s="9"/>
      <c r="BRT305" s="9"/>
      <c r="BRU305" s="9"/>
      <c r="BRV305" s="9"/>
      <c r="BRW305" s="9"/>
      <c r="BRX305" s="9"/>
      <c r="BRY305" s="9"/>
      <c r="BRZ305" s="9"/>
      <c r="BSA305" s="9"/>
      <c r="BSB305" s="9"/>
      <c r="BSC305" s="9"/>
      <c r="BSD305" s="9"/>
      <c r="BSE305" s="9"/>
      <c r="BSF305" s="9"/>
      <c r="BSG305" s="9"/>
      <c r="BSH305" s="9"/>
      <c r="BSI305" s="9"/>
      <c r="BSJ305" s="9"/>
      <c r="BSK305" s="9"/>
      <c r="BSL305" s="9"/>
      <c r="BSM305" s="9"/>
      <c r="BSN305" s="9"/>
      <c r="BSO305" s="9"/>
      <c r="BSP305" s="9"/>
      <c r="BSQ305" s="9"/>
      <c r="BSR305" s="9"/>
      <c r="BSS305" s="9"/>
      <c r="BST305" s="9"/>
      <c r="BSU305" s="9"/>
      <c r="BSV305" s="9"/>
      <c r="BSW305" s="9"/>
      <c r="BSX305" s="9"/>
      <c r="BSY305" s="9"/>
      <c r="BSZ305" s="9"/>
      <c r="BTA305" s="9"/>
      <c r="BTB305" s="9"/>
      <c r="BTC305" s="9"/>
      <c r="BTD305" s="9"/>
      <c r="BTE305" s="9"/>
      <c r="BTF305" s="9"/>
      <c r="BTG305" s="9"/>
      <c r="BTH305" s="9"/>
      <c r="BTI305" s="9"/>
      <c r="BTJ305" s="9"/>
      <c r="BTK305" s="9"/>
      <c r="BTL305" s="9"/>
      <c r="BTM305" s="9"/>
      <c r="BTN305" s="9"/>
      <c r="BTO305" s="9"/>
      <c r="BTP305" s="9"/>
      <c r="BTQ305" s="9"/>
      <c r="BTR305" s="9"/>
      <c r="BTS305" s="9"/>
      <c r="BTT305" s="9"/>
      <c r="BTU305" s="9"/>
      <c r="BTV305" s="9"/>
      <c r="BTW305" s="9"/>
      <c r="BTX305" s="9"/>
      <c r="BTY305" s="9"/>
      <c r="BTZ305" s="9"/>
      <c r="BUA305" s="9"/>
      <c r="BUB305" s="9"/>
      <c r="BUC305" s="9"/>
      <c r="BUD305" s="9"/>
      <c r="BUE305" s="9"/>
      <c r="BUF305" s="9"/>
      <c r="BUG305" s="9"/>
      <c r="BUH305" s="9"/>
      <c r="BUI305" s="9"/>
      <c r="BUJ305" s="9"/>
      <c r="BUK305" s="9"/>
      <c r="BUL305" s="9"/>
      <c r="BUM305" s="9"/>
      <c r="BUN305" s="9"/>
      <c r="BUO305" s="9"/>
      <c r="BUP305" s="9"/>
      <c r="BUQ305" s="9"/>
      <c r="BUR305" s="9"/>
      <c r="BUS305" s="9"/>
      <c r="BUT305" s="9"/>
      <c r="BUU305" s="9"/>
      <c r="BUV305" s="9"/>
      <c r="BUW305" s="9"/>
      <c r="BUX305" s="9"/>
      <c r="BUY305" s="9"/>
      <c r="BUZ305" s="9"/>
      <c r="BVA305" s="9"/>
      <c r="BVB305" s="9"/>
      <c r="BVC305" s="9"/>
      <c r="BVD305" s="9"/>
      <c r="BVE305" s="9"/>
      <c r="BVF305" s="9"/>
      <c r="BVG305" s="9"/>
      <c r="BVH305" s="9"/>
      <c r="BVI305" s="9"/>
      <c r="BVJ305" s="9"/>
      <c r="BVK305" s="9"/>
      <c r="BVL305" s="9"/>
      <c r="BVM305" s="9"/>
      <c r="BVN305" s="9"/>
      <c r="BVO305" s="9"/>
      <c r="BVP305" s="9"/>
      <c r="BVQ305" s="9"/>
      <c r="BVR305" s="9"/>
      <c r="BVS305" s="9"/>
      <c r="BVT305" s="9"/>
      <c r="BVU305" s="9"/>
      <c r="BVV305" s="9"/>
      <c r="BVW305" s="9"/>
      <c r="BVX305" s="9"/>
      <c r="BVY305" s="9"/>
      <c r="BVZ305" s="9"/>
      <c r="BWA305" s="9"/>
      <c r="BWB305" s="9"/>
      <c r="BWC305" s="9"/>
      <c r="BWD305" s="9"/>
      <c r="BWE305" s="9"/>
      <c r="BWF305" s="9"/>
      <c r="BWG305" s="9"/>
      <c r="BWH305" s="9"/>
      <c r="BWI305" s="9"/>
      <c r="BWJ305" s="9"/>
      <c r="BWK305" s="9"/>
      <c r="BWL305" s="9"/>
      <c r="BWM305" s="9"/>
      <c r="BWN305" s="9"/>
      <c r="BWO305" s="9"/>
      <c r="BWP305" s="9"/>
      <c r="BWQ305" s="9"/>
      <c r="BWR305" s="9"/>
      <c r="BWS305" s="9"/>
      <c r="BWT305" s="9"/>
      <c r="BWU305" s="9"/>
      <c r="BWV305" s="9"/>
      <c r="BWW305" s="9"/>
      <c r="BWX305" s="9"/>
      <c r="BWY305" s="9"/>
      <c r="BWZ305" s="9"/>
      <c r="BXA305" s="9"/>
      <c r="BXB305" s="9"/>
      <c r="BXC305" s="9"/>
      <c r="BXD305" s="9"/>
    </row>
    <row r="306" ht="14.25" customHeight="1">
      <c r="A306" s="9">
        <v>31.0</v>
      </c>
      <c r="B306" s="9" t="s">
        <v>11947</v>
      </c>
      <c r="C306" s="9" t="s">
        <v>11948</v>
      </c>
      <c r="D306" s="9" t="s">
        <v>11948</v>
      </c>
      <c r="E306" s="9"/>
      <c r="F306" s="9">
        <v>195.0</v>
      </c>
      <c r="G306" s="9" t="s">
        <v>14377</v>
      </c>
      <c r="H306" s="9"/>
      <c r="I306" s="9"/>
      <c r="J306" s="9"/>
      <c r="K306" s="9">
        <v>2.0</v>
      </c>
      <c r="L306" s="9">
        <v>175.0</v>
      </c>
      <c r="M306" s="9">
        <v>4.0</v>
      </c>
      <c r="N306" s="9"/>
      <c r="O306" s="9">
        <v>14.0</v>
      </c>
      <c r="P306" s="9">
        <v>3.0</v>
      </c>
      <c r="Q306" s="9" t="s">
        <v>14378</v>
      </c>
      <c r="R306" s="9"/>
      <c r="S306" s="9" t="s">
        <v>3774</v>
      </c>
      <c r="T306" s="9" t="s">
        <v>3773</v>
      </c>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c r="DN306" s="9"/>
      <c r="DO306" s="9"/>
      <c r="DP306" s="9"/>
      <c r="DQ306" s="9"/>
      <c r="DR306" s="9"/>
      <c r="DS306" s="9"/>
      <c r="DT306" s="9"/>
      <c r="DU306" s="9"/>
      <c r="DV306" s="9"/>
      <c r="DW306" s="9"/>
      <c r="DX306" s="9"/>
      <c r="DY306" s="9"/>
      <c r="DZ306" s="9"/>
      <c r="EA306" s="9"/>
      <c r="EB306" s="9"/>
      <c r="EC306" s="9"/>
      <c r="ED306" s="9"/>
      <c r="EE306" s="9"/>
      <c r="EF306" s="9"/>
      <c r="EG306" s="9"/>
      <c r="EH306" s="9"/>
      <c r="EI306" s="9"/>
      <c r="EJ306" s="9"/>
      <c r="EK306" s="9"/>
      <c r="EL306" s="9"/>
      <c r="EM306" s="9"/>
      <c r="EN306" s="9"/>
      <c r="EO306" s="9"/>
      <c r="EP306" s="9"/>
      <c r="EQ306" s="9"/>
      <c r="ER306" s="9"/>
      <c r="ES306" s="9"/>
      <c r="ET306" s="9"/>
      <c r="EU306" s="9"/>
      <c r="EV306" s="9"/>
      <c r="EW306" s="9"/>
      <c r="EX306" s="9"/>
      <c r="EY306" s="9"/>
      <c r="EZ306" s="9"/>
      <c r="FA306" s="9"/>
      <c r="FB306" s="9"/>
      <c r="FC306" s="9"/>
      <c r="FD306" s="9"/>
      <c r="FE306" s="9"/>
      <c r="FF306" s="9"/>
      <c r="FG306" s="9"/>
      <c r="FH306" s="9"/>
      <c r="FI306" s="9"/>
      <c r="FJ306" s="9"/>
      <c r="FK306" s="9"/>
      <c r="FL306" s="9"/>
      <c r="FM306" s="9"/>
      <c r="FN306" s="9"/>
      <c r="FO306" s="9"/>
      <c r="FP306" s="9"/>
      <c r="FQ306" s="9"/>
      <c r="FR306" s="9"/>
      <c r="FS306" s="9"/>
      <c r="FT306" s="9"/>
      <c r="FU306" s="9"/>
      <c r="FV306" s="9"/>
      <c r="FW306" s="9"/>
      <c r="FX306" s="9"/>
      <c r="FY306" s="9"/>
      <c r="FZ306" s="9"/>
      <c r="GA306" s="9"/>
      <c r="GB306" s="9"/>
      <c r="GC306" s="9"/>
      <c r="GD306" s="9"/>
      <c r="GE306" s="9"/>
      <c r="GF306" s="9"/>
      <c r="GG306" s="9"/>
      <c r="GH306" s="9"/>
      <c r="GI306" s="9"/>
      <c r="GJ306" s="9"/>
      <c r="GK306" s="9"/>
      <c r="GL306" s="9"/>
      <c r="GM306" s="9"/>
      <c r="GN306" s="9"/>
      <c r="GO306" s="9"/>
      <c r="GP306" s="9"/>
      <c r="GQ306" s="9"/>
      <c r="GR306" s="9"/>
      <c r="GS306" s="9"/>
      <c r="GT306" s="9"/>
      <c r="GU306" s="9"/>
      <c r="GV306" s="9"/>
      <c r="GW306" s="9"/>
      <c r="GX306" s="9"/>
      <c r="GY306" s="9"/>
      <c r="GZ306" s="9"/>
      <c r="HA306" s="9"/>
      <c r="HB306" s="9"/>
      <c r="HC306" s="9"/>
      <c r="HD306" s="9"/>
      <c r="HE306" s="9"/>
      <c r="HF306" s="9"/>
      <c r="HG306" s="9"/>
      <c r="HH306" s="9"/>
      <c r="HI306" s="9"/>
      <c r="HJ306" s="9"/>
      <c r="HK306" s="9"/>
      <c r="HL306" s="9"/>
      <c r="HM306" s="9"/>
      <c r="HN306" s="9"/>
      <c r="HO306" s="9"/>
      <c r="HP306" s="9"/>
      <c r="HQ306" s="9"/>
      <c r="HR306" s="9"/>
      <c r="HS306" s="9"/>
      <c r="HT306" s="9"/>
      <c r="HU306" s="9"/>
      <c r="HV306" s="9"/>
      <c r="HW306" s="9"/>
      <c r="HX306" s="9"/>
      <c r="HY306" s="9"/>
      <c r="HZ306" s="9"/>
      <c r="IA306" s="9"/>
      <c r="IB306" s="9"/>
      <c r="IC306" s="9"/>
      <c r="ID306" s="9"/>
      <c r="IE306" s="9"/>
      <c r="IF306" s="9"/>
      <c r="IG306" s="9"/>
      <c r="IH306" s="9"/>
      <c r="II306" s="9"/>
      <c r="IJ306" s="9"/>
      <c r="IK306" s="9"/>
      <c r="IL306" s="9"/>
      <c r="IM306" s="9"/>
      <c r="IN306" s="9"/>
      <c r="IO306" s="9"/>
      <c r="IP306" s="9"/>
      <c r="IQ306" s="9"/>
      <c r="IR306" s="9"/>
      <c r="IS306" s="9"/>
      <c r="IT306" s="9"/>
      <c r="IU306" s="9"/>
      <c r="IV306" s="9"/>
      <c r="IW306" s="9"/>
      <c r="IX306" s="9"/>
      <c r="IY306" s="9"/>
      <c r="IZ306" s="9"/>
      <c r="JA306" s="9"/>
      <c r="JB306" s="9"/>
      <c r="JC306" s="9"/>
      <c r="JD306" s="9"/>
      <c r="JE306" s="9"/>
      <c r="JF306" s="9"/>
      <c r="JG306" s="9"/>
      <c r="JH306" s="9"/>
      <c r="JI306" s="9"/>
      <c r="JJ306" s="9"/>
      <c r="JK306" s="9"/>
      <c r="JL306" s="9"/>
      <c r="JM306" s="9"/>
      <c r="JN306" s="9"/>
      <c r="JO306" s="9"/>
      <c r="JP306" s="9"/>
      <c r="JQ306" s="9"/>
      <c r="JR306" s="9"/>
      <c r="JS306" s="9"/>
      <c r="JT306" s="9"/>
      <c r="JU306" s="9"/>
      <c r="JV306" s="9"/>
      <c r="JW306" s="9"/>
      <c r="JX306" s="9"/>
      <c r="JY306" s="9"/>
      <c r="JZ306" s="9"/>
      <c r="KA306" s="9"/>
      <c r="KB306" s="9"/>
      <c r="KC306" s="9"/>
      <c r="KD306" s="9"/>
      <c r="KE306" s="9"/>
      <c r="KF306" s="9"/>
      <c r="KG306" s="9"/>
      <c r="KH306" s="9"/>
      <c r="KI306" s="9"/>
      <c r="KJ306" s="9"/>
      <c r="KK306" s="9"/>
      <c r="KL306" s="9"/>
      <c r="KM306" s="9"/>
      <c r="KN306" s="9"/>
      <c r="KO306" s="9"/>
      <c r="KP306" s="9"/>
      <c r="KQ306" s="9"/>
      <c r="KR306" s="9"/>
      <c r="KS306" s="9"/>
      <c r="KT306" s="9"/>
      <c r="KU306" s="9"/>
      <c r="KV306" s="9"/>
      <c r="KW306" s="9"/>
      <c r="KX306" s="9"/>
      <c r="KY306" s="9"/>
      <c r="KZ306" s="9"/>
      <c r="LA306" s="9"/>
      <c r="LB306" s="9"/>
      <c r="LC306" s="9"/>
      <c r="LD306" s="9"/>
      <c r="LE306" s="9"/>
      <c r="LF306" s="9"/>
      <c r="LG306" s="9"/>
      <c r="LH306" s="9"/>
      <c r="LI306" s="9"/>
      <c r="LJ306" s="9"/>
      <c r="LK306" s="9"/>
      <c r="LL306" s="9"/>
      <c r="LM306" s="9"/>
      <c r="LN306" s="9"/>
      <c r="LO306" s="9"/>
      <c r="LP306" s="9"/>
      <c r="LQ306" s="9"/>
      <c r="LR306" s="9"/>
      <c r="LS306" s="9"/>
      <c r="LT306" s="9"/>
      <c r="LU306" s="9"/>
      <c r="LV306" s="9"/>
      <c r="LW306" s="9"/>
      <c r="LX306" s="9"/>
      <c r="LY306" s="9"/>
      <c r="LZ306" s="9"/>
      <c r="MA306" s="9"/>
      <c r="MB306" s="9"/>
      <c r="MC306" s="9"/>
      <c r="MD306" s="9"/>
      <c r="ME306" s="9"/>
      <c r="MF306" s="9"/>
      <c r="MG306" s="9"/>
      <c r="MH306" s="9"/>
      <c r="MI306" s="9"/>
      <c r="MJ306" s="9"/>
      <c r="MK306" s="9"/>
      <c r="ML306" s="9"/>
      <c r="MM306" s="9"/>
      <c r="MN306" s="9"/>
      <c r="MO306" s="9"/>
      <c r="MP306" s="9"/>
      <c r="MQ306" s="9"/>
      <c r="MR306" s="9"/>
      <c r="MS306" s="9"/>
      <c r="MT306" s="9"/>
      <c r="MU306" s="9"/>
      <c r="MV306" s="9"/>
      <c r="MW306" s="9"/>
      <c r="MX306" s="9"/>
      <c r="MY306" s="9"/>
      <c r="MZ306" s="9"/>
      <c r="NA306" s="9"/>
      <c r="NB306" s="9"/>
      <c r="NC306" s="9"/>
      <c r="ND306" s="9"/>
      <c r="NE306" s="9"/>
      <c r="NF306" s="9"/>
      <c r="NG306" s="9"/>
      <c r="NH306" s="9"/>
      <c r="NI306" s="9"/>
      <c r="NJ306" s="9"/>
      <c r="NK306" s="9"/>
      <c r="NL306" s="9"/>
      <c r="NM306" s="9"/>
      <c r="NN306" s="9"/>
      <c r="NO306" s="9"/>
      <c r="NP306" s="9"/>
      <c r="NQ306" s="9"/>
      <c r="NR306" s="9"/>
      <c r="NS306" s="9"/>
      <c r="NT306" s="9"/>
      <c r="NU306" s="9"/>
      <c r="NV306" s="9"/>
      <c r="NW306" s="9"/>
      <c r="NX306" s="9"/>
      <c r="NY306" s="9"/>
      <c r="NZ306" s="9"/>
      <c r="OA306" s="9"/>
      <c r="OB306" s="9"/>
      <c r="OC306" s="9"/>
      <c r="OD306" s="9"/>
      <c r="OE306" s="9"/>
      <c r="OF306" s="9"/>
      <c r="OG306" s="9"/>
      <c r="OH306" s="9"/>
      <c r="OI306" s="9"/>
      <c r="OJ306" s="9"/>
      <c r="OK306" s="9"/>
      <c r="OL306" s="9"/>
      <c r="OM306" s="9"/>
      <c r="ON306" s="9"/>
      <c r="OO306" s="9"/>
      <c r="OP306" s="9"/>
      <c r="OQ306" s="9"/>
      <c r="OR306" s="9"/>
      <c r="OS306" s="9"/>
      <c r="OT306" s="9"/>
      <c r="OU306" s="9"/>
      <c r="OV306" s="9"/>
      <c r="OW306" s="9"/>
      <c r="OX306" s="9"/>
      <c r="OY306" s="9"/>
      <c r="OZ306" s="9"/>
      <c r="PA306" s="9"/>
      <c r="PB306" s="9"/>
      <c r="PC306" s="9"/>
      <c r="PD306" s="9"/>
      <c r="PE306" s="9"/>
      <c r="PF306" s="9"/>
      <c r="PG306" s="9"/>
      <c r="PH306" s="9"/>
      <c r="PI306" s="9"/>
      <c r="PJ306" s="9"/>
      <c r="PK306" s="9"/>
      <c r="PL306" s="9"/>
      <c r="PM306" s="9"/>
      <c r="PN306" s="9"/>
      <c r="PO306" s="9"/>
      <c r="PP306" s="9"/>
      <c r="PQ306" s="9"/>
      <c r="PR306" s="9"/>
      <c r="PS306" s="9"/>
      <c r="PT306" s="9"/>
      <c r="PU306" s="9"/>
      <c r="PV306" s="9"/>
      <c r="PW306" s="9"/>
      <c r="PX306" s="9"/>
      <c r="PY306" s="9"/>
      <c r="PZ306" s="9"/>
      <c r="QA306" s="9"/>
      <c r="QB306" s="9"/>
      <c r="QC306" s="9"/>
      <c r="QD306" s="9"/>
      <c r="QE306" s="9"/>
      <c r="QF306" s="9"/>
      <c r="QG306" s="9"/>
      <c r="QH306" s="9"/>
      <c r="QI306" s="9"/>
      <c r="QJ306" s="9"/>
      <c r="QK306" s="9"/>
      <c r="QL306" s="9"/>
      <c r="QM306" s="9"/>
      <c r="QN306" s="9"/>
      <c r="QO306" s="9"/>
      <c r="QP306" s="9"/>
      <c r="QQ306" s="9"/>
      <c r="QR306" s="9"/>
      <c r="QS306" s="9"/>
      <c r="QT306" s="9"/>
      <c r="QU306" s="9"/>
      <c r="QV306" s="9"/>
      <c r="QW306" s="9"/>
      <c r="QX306" s="9"/>
      <c r="QY306" s="9"/>
      <c r="QZ306" s="9"/>
      <c r="RA306" s="9"/>
      <c r="RB306" s="9"/>
      <c r="RC306" s="9"/>
      <c r="RD306" s="9"/>
      <c r="RE306" s="9"/>
      <c r="RF306" s="9"/>
      <c r="RG306" s="9"/>
      <c r="RH306" s="9"/>
      <c r="RI306" s="9"/>
      <c r="RJ306" s="9"/>
      <c r="RK306" s="9"/>
      <c r="RL306" s="9"/>
      <c r="RM306" s="9"/>
      <c r="RN306" s="9"/>
      <c r="RO306" s="9"/>
      <c r="RP306" s="9"/>
      <c r="RQ306" s="9"/>
      <c r="RR306" s="9"/>
      <c r="RS306" s="9"/>
      <c r="RT306" s="9"/>
      <c r="RU306" s="9"/>
      <c r="RV306" s="9"/>
      <c r="RW306" s="9"/>
      <c r="RX306" s="9"/>
      <c r="RY306" s="9"/>
      <c r="RZ306" s="9"/>
      <c r="SA306" s="9"/>
      <c r="SB306" s="9"/>
      <c r="SC306" s="9"/>
      <c r="SD306" s="9"/>
      <c r="SE306" s="9"/>
      <c r="SF306" s="9"/>
      <c r="SG306" s="9"/>
      <c r="SH306" s="9"/>
      <c r="SI306" s="9"/>
      <c r="SJ306" s="9"/>
      <c r="SK306" s="9"/>
      <c r="SL306" s="9"/>
      <c r="SM306" s="9"/>
      <c r="SN306" s="9"/>
      <c r="SO306" s="9"/>
      <c r="SP306" s="9"/>
      <c r="SQ306" s="9"/>
      <c r="SR306" s="9"/>
      <c r="SS306" s="9"/>
      <c r="ST306" s="9"/>
      <c r="SU306" s="9" t="s">
        <v>14379</v>
      </c>
      <c r="SV306" s="9"/>
      <c r="SW306" s="9"/>
      <c r="SX306" s="9"/>
      <c r="SY306" s="9"/>
      <c r="SZ306" s="9"/>
      <c r="TA306" s="9"/>
      <c r="TB306" s="9"/>
      <c r="TC306" s="9"/>
      <c r="TD306" s="9"/>
      <c r="TE306" s="9"/>
      <c r="TF306" s="9"/>
      <c r="TG306" s="9"/>
      <c r="TH306" s="9"/>
      <c r="TI306" s="9"/>
      <c r="TJ306" s="9"/>
      <c r="TK306" s="9"/>
      <c r="TL306" s="9"/>
      <c r="TM306" s="9"/>
      <c r="TN306" s="9"/>
      <c r="TO306" s="9" t="s">
        <v>14380</v>
      </c>
      <c r="TP306" s="9"/>
      <c r="TQ306" s="9"/>
      <c r="TR306" s="9"/>
      <c r="TS306" s="9"/>
      <c r="TT306" s="9"/>
      <c r="TU306" s="9"/>
      <c r="TV306" s="9"/>
      <c r="TW306" s="9"/>
      <c r="TX306" s="9"/>
      <c r="TY306" s="9"/>
      <c r="TZ306" s="9"/>
      <c r="UA306" s="9" t="s">
        <v>5691</v>
      </c>
      <c r="UB306" s="9" t="s">
        <v>5691</v>
      </c>
      <c r="UC306" s="9"/>
      <c r="UD306" s="9"/>
      <c r="UE306" s="9"/>
      <c r="UF306" s="9"/>
      <c r="UG306" s="9"/>
      <c r="UH306" s="9"/>
      <c r="UI306" s="9"/>
      <c r="UJ306" s="9"/>
      <c r="UK306" s="9"/>
      <c r="UL306" s="9"/>
      <c r="UM306" s="9"/>
      <c r="UN306" s="9"/>
      <c r="UO306" s="9"/>
      <c r="UP306" s="9"/>
      <c r="UQ306" s="9"/>
      <c r="UR306" s="9"/>
      <c r="US306" s="9"/>
      <c r="UT306" s="9"/>
      <c r="UU306" s="9"/>
      <c r="UV306" s="9"/>
      <c r="UW306" s="9"/>
      <c r="UX306" s="9"/>
      <c r="UY306" s="9"/>
      <c r="UZ306" s="9"/>
      <c r="VA306" s="9"/>
      <c r="VB306" s="9"/>
      <c r="VC306" s="9"/>
      <c r="VD306" s="9"/>
      <c r="VE306" s="9"/>
      <c r="VF306" s="9"/>
      <c r="VG306" s="9"/>
      <c r="VH306" s="9"/>
      <c r="VI306" s="9"/>
      <c r="VJ306" s="9" t="s">
        <v>14381</v>
      </c>
      <c r="VK306" s="9"/>
      <c r="VL306" s="9"/>
      <c r="VM306" s="9"/>
      <c r="VN306" s="9"/>
      <c r="VO306" s="9"/>
      <c r="VP306" s="9"/>
      <c r="VQ306" s="9"/>
      <c r="VR306" s="9"/>
      <c r="VS306" s="9"/>
      <c r="VT306" s="9"/>
      <c r="VU306" s="9"/>
      <c r="VV306" s="9"/>
      <c r="VW306" s="9"/>
      <c r="VX306" s="9"/>
      <c r="VY306" s="9"/>
      <c r="VZ306" s="9"/>
      <c r="WA306" s="9"/>
      <c r="WB306" s="9"/>
      <c r="WC306" s="9"/>
      <c r="WD306" s="9" t="s">
        <v>5718</v>
      </c>
      <c r="WE306" s="9"/>
      <c r="WF306" s="9"/>
      <c r="WG306" s="9"/>
      <c r="WH306" s="9"/>
      <c r="WI306" s="9"/>
      <c r="WJ306" s="9"/>
      <c r="WK306" s="9"/>
      <c r="WL306" s="9"/>
      <c r="WM306" s="9"/>
      <c r="WN306" s="9"/>
      <c r="WO306" s="9"/>
      <c r="WP306" s="9"/>
      <c r="WQ306" s="9"/>
      <c r="WR306" s="9"/>
      <c r="WS306" s="9" t="s">
        <v>5707</v>
      </c>
      <c r="WT306" s="9"/>
      <c r="WU306" s="9"/>
      <c r="WV306" s="9"/>
      <c r="WW306" s="9"/>
      <c r="WX306" s="9"/>
      <c r="WY306" s="9"/>
      <c r="WZ306" s="9"/>
      <c r="XA306" s="9"/>
      <c r="XB306" s="9"/>
      <c r="XC306" s="9"/>
      <c r="XD306" s="9"/>
      <c r="XE306" s="9"/>
      <c r="XF306" s="9"/>
      <c r="XG306" s="9"/>
      <c r="XH306" s="9" t="s">
        <v>14382</v>
      </c>
      <c r="XI306" s="9"/>
      <c r="XJ306" s="9"/>
      <c r="XK306" s="9"/>
      <c r="XL306" s="9"/>
      <c r="XM306" s="9"/>
      <c r="XN306" s="9"/>
      <c r="XO306" s="9"/>
      <c r="XP306" s="9"/>
      <c r="XQ306" s="9"/>
      <c r="XR306" s="9"/>
      <c r="XS306" s="9"/>
      <c r="XT306" s="9"/>
      <c r="XU306" s="9"/>
      <c r="XV306" s="9" t="s">
        <v>5691</v>
      </c>
      <c r="XW306" s="9" t="s">
        <v>5691</v>
      </c>
      <c r="XX306" s="9"/>
      <c r="XY306" s="9"/>
      <c r="XZ306" s="9"/>
      <c r="YA306" s="9"/>
      <c r="YB306" s="9"/>
      <c r="YC306" s="9"/>
      <c r="YD306" s="9"/>
      <c r="YE306" s="9"/>
      <c r="YF306" s="9"/>
      <c r="YG306" s="9"/>
      <c r="YH306" s="9"/>
      <c r="YI306" s="9"/>
      <c r="YJ306" s="9"/>
      <c r="YK306" s="9"/>
      <c r="YL306" s="9"/>
      <c r="YM306" s="9"/>
      <c r="YN306" s="9"/>
      <c r="YO306" s="9"/>
      <c r="YP306" s="9"/>
      <c r="YQ306" s="9"/>
      <c r="YR306" s="9"/>
      <c r="YS306" s="9"/>
      <c r="YT306" s="9"/>
      <c r="YU306" s="9"/>
      <c r="YV306" s="9"/>
      <c r="YW306" s="9"/>
      <c r="YX306" s="9"/>
      <c r="YY306" s="9"/>
      <c r="YZ306" s="9"/>
      <c r="ZA306" s="9"/>
      <c r="ZB306" s="9"/>
      <c r="ZC306" s="9"/>
      <c r="ZD306" s="9"/>
      <c r="ZE306" s="9" t="s">
        <v>14383</v>
      </c>
      <c r="ZF306" s="9"/>
      <c r="ZG306" s="9"/>
      <c r="ZH306" s="9"/>
      <c r="ZI306" s="9"/>
      <c r="ZJ306" s="9"/>
      <c r="ZK306" s="9"/>
      <c r="ZL306" s="9"/>
      <c r="ZM306" s="9"/>
      <c r="ZN306" s="9"/>
      <c r="ZO306" s="9"/>
      <c r="ZP306" s="9"/>
      <c r="ZQ306" s="9"/>
      <c r="ZR306" s="9"/>
      <c r="ZS306" s="9"/>
      <c r="ZT306" s="9"/>
      <c r="ZU306" s="9"/>
      <c r="ZV306" s="9"/>
      <c r="ZW306" s="9"/>
      <c r="ZX306" s="9"/>
      <c r="ZY306" s="9" t="s">
        <v>5718</v>
      </c>
      <c r="ZZ306" s="9"/>
      <c r="AAA306" s="9"/>
      <c r="AAB306" s="9"/>
      <c r="AAC306" s="9"/>
      <c r="AAD306" s="9"/>
      <c r="AAE306" s="9"/>
      <c r="AAF306" s="9"/>
      <c r="AAG306" s="9"/>
      <c r="AAH306" s="9"/>
      <c r="AAI306" s="9"/>
      <c r="AAJ306" s="9"/>
      <c r="AAK306" s="9"/>
      <c r="AAL306" s="9"/>
      <c r="AAM306" s="9"/>
      <c r="AAN306" s="9" t="s">
        <v>5707</v>
      </c>
      <c r="AAO306" s="9"/>
      <c r="AAP306" s="9"/>
      <c r="AAQ306" s="9"/>
      <c r="AAR306" s="9"/>
      <c r="AAS306" s="9"/>
      <c r="AAT306" s="9"/>
      <c r="AAU306" s="9"/>
      <c r="AAV306" s="9"/>
      <c r="AAW306" s="9"/>
      <c r="AAX306" s="9"/>
      <c r="AAY306" s="9"/>
      <c r="AAZ306" s="9"/>
      <c r="ABA306" s="9"/>
      <c r="ABB306" s="9"/>
      <c r="ABC306" s="9" t="s">
        <v>14384</v>
      </c>
      <c r="ABD306" s="9"/>
      <c r="ABE306" s="9"/>
      <c r="ABF306" s="9"/>
      <c r="ABG306" s="9"/>
      <c r="ABH306" s="9"/>
      <c r="ABI306" s="9"/>
      <c r="ABJ306" s="9"/>
      <c r="ABK306" s="9"/>
      <c r="ABL306" s="9"/>
      <c r="ABM306" s="9"/>
      <c r="ABN306" s="9"/>
      <c r="ABO306" s="9"/>
      <c r="ABP306" s="9"/>
      <c r="ABQ306" s="9" t="s">
        <v>5691</v>
      </c>
      <c r="ABR306" s="9" t="s">
        <v>5691</v>
      </c>
      <c r="ABS306" s="9"/>
      <c r="ABT306" s="9"/>
      <c r="ABU306" s="9"/>
      <c r="ABV306" s="9"/>
      <c r="ABW306" s="9"/>
      <c r="ABX306" s="9"/>
      <c r="ABY306" s="9"/>
      <c r="ABZ306" s="9"/>
      <c r="ACA306" s="9"/>
      <c r="ACB306" s="9"/>
      <c r="ACC306" s="9"/>
      <c r="ACD306" s="9"/>
      <c r="ACE306" s="9"/>
      <c r="ACF306" s="9"/>
      <c r="ACG306" s="9"/>
      <c r="ACH306" s="9"/>
      <c r="ACI306" s="9"/>
      <c r="ACJ306" s="9"/>
      <c r="ACK306" s="9"/>
      <c r="ACL306" s="9"/>
      <c r="ACM306" s="9"/>
      <c r="ACN306" s="9"/>
      <c r="ACO306" s="9"/>
      <c r="ACP306" s="9"/>
      <c r="ACQ306" s="9"/>
      <c r="ACR306" s="9"/>
      <c r="ACS306" s="9"/>
      <c r="ACT306" s="9"/>
      <c r="ACU306" s="9"/>
      <c r="ACV306" s="9"/>
      <c r="ACW306" s="9"/>
      <c r="ACX306" s="9"/>
      <c r="ACY306" s="9"/>
      <c r="ACZ306" s="9" t="s">
        <v>14385</v>
      </c>
      <c r="ADA306" s="9"/>
      <c r="ADB306" s="9"/>
      <c r="ADC306" s="9"/>
      <c r="ADD306" s="9"/>
      <c r="ADE306" s="9"/>
      <c r="ADF306" s="9"/>
      <c r="ADG306" s="9"/>
      <c r="ADH306" s="9"/>
      <c r="ADI306" s="9"/>
      <c r="ADJ306" s="9"/>
      <c r="ADK306" s="9"/>
      <c r="ADL306" s="9"/>
      <c r="ADM306" s="9"/>
      <c r="ADN306" s="9"/>
      <c r="ADO306" s="9"/>
      <c r="ADP306" s="9"/>
      <c r="ADQ306" s="9"/>
      <c r="ADR306" s="9"/>
      <c r="ADS306" s="9"/>
      <c r="ADT306" s="9" t="s">
        <v>5718</v>
      </c>
      <c r="ADU306" s="9"/>
      <c r="ADV306" s="9"/>
      <c r="ADW306" s="9"/>
      <c r="ADX306" s="9"/>
      <c r="ADY306" s="9"/>
      <c r="ADZ306" s="9"/>
      <c r="AEA306" s="9"/>
      <c r="AEB306" s="9"/>
      <c r="AEC306" s="9"/>
      <c r="AED306" s="9"/>
      <c r="AEE306" s="9"/>
      <c r="AEF306" s="9"/>
      <c r="AEG306" s="9"/>
      <c r="AEH306" s="9"/>
      <c r="AEI306" s="9" t="s">
        <v>5707</v>
      </c>
      <c r="AEJ306" s="9"/>
      <c r="AEK306" s="9"/>
      <c r="AEL306" s="9"/>
      <c r="AEM306" s="9"/>
      <c r="AEN306" s="9"/>
      <c r="AEO306" s="9"/>
      <c r="AEP306" s="9"/>
      <c r="AEQ306" s="9"/>
      <c r="AER306" s="9"/>
      <c r="AES306" s="9"/>
      <c r="AET306" s="9"/>
      <c r="AEU306" s="9"/>
      <c r="AEV306" s="9"/>
      <c r="AEW306" s="9"/>
      <c r="AEX306" s="9" t="s">
        <v>14386</v>
      </c>
      <c r="AEY306" s="9"/>
      <c r="AEZ306" s="9"/>
      <c r="AFA306" s="9"/>
      <c r="AFB306" s="9"/>
      <c r="AFC306" s="9"/>
      <c r="AFD306" s="9"/>
      <c r="AFE306" s="9"/>
      <c r="AFF306" s="9"/>
      <c r="AFG306" s="9"/>
      <c r="AFH306" s="9"/>
      <c r="AFI306" s="9"/>
      <c r="AFJ306" s="9"/>
      <c r="AFK306" s="9"/>
      <c r="AFL306" s="9" t="s">
        <v>5691</v>
      </c>
      <c r="AFM306" s="9" t="s">
        <v>5691</v>
      </c>
      <c r="AFN306" s="9"/>
      <c r="AFO306" s="9"/>
      <c r="AFP306" s="9"/>
      <c r="AFQ306" s="9"/>
      <c r="AFR306" s="9"/>
      <c r="AFS306" s="9"/>
      <c r="AFT306" s="9"/>
      <c r="AFU306" s="9"/>
      <c r="AFV306" s="9"/>
      <c r="AFW306" s="9"/>
      <c r="AFX306" s="9"/>
      <c r="AFY306" s="9"/>
      <c r="AFZ306" s="9"/>
      <c r="AGA306" s="9"/>
      <c r="AGB306" s="9"/>
      <c r="AGC306" s="9"/>
      <c r="AGD306" s="9"/>
      <c r="AGE306" s="9"/>
      <c r="AGF306" s="9"/>
      <c r="AGG306" s="9"/>
      <c r="AGH306" s="9"/>
      <c r="AGI306" s="9"/>
      <c r="AGJ306" s="9"/>
      <c r="AGK306" s="9"/>
      <c r="AGL306" s="9"/>
      <c r="AGM306" s="9"/>
      <c r="AGN306" s="9"/>
      <c r="AGO306" s="9"/>
      <c r="AGP306" s="9"/>
      <c r="AGQ306" s="9"/>
      <c r="AGR306" s="9"/>
      <c r="AGS306" s="9"/>
      <c r="AGT306" s="9"/>
      <c r="AGU306" s="9" t="s">
        <v>14387</v>
      </c>
      <c r="AGV306" s="9"/>
      <c r="AGW306" s="9"/>
      <c r="AGX306" s="9"/>
      <c r="AGY306" s="9"/>
      <c r="AGZ306" s="9"/>
      <c r="AHA306" s="9"/>
      <c r="AHB306" s="9"/>
      <c r="AHC306" s="9"/>
      <c r="AHD306" s="9"/>
      <c r="AHE306" s="9"/>
      <c r="AHF306" s="9"/>
      <c r="AHG306" s="9"/>
      <c r="AHH306" s="9"/>
      <c r="AHI306" s="9"/>
      <c r="AHJ306" s="9"/>
      <c r="AHK306" s="9"/>
      <c r="AHL306" s="9"/>
      <c r="AHM306" s="9"/>
      <c r="AHN306" s="9"/>
      <c r="AHO306" s="9" t="s">
        <v>5718</v>
      </c>
      <c r="AHP306" s="9"/>
      <c r="AHQ306" s="9"/>
      <c r="AHR306" s="9"/>
      <c r="AHS306" s="9"/>
      <c r="AHT306" s="9"/>
      <c r="AHU306" s="9"/>
      <c r="AHV306" s="9"/>
      <c r="AHW306" s="9"/>
      <c r="AHX306" s="9"/>
      <c r="AHY306" s="9"/>
      <c r="AHZ306" s="9"/>
      <c r="AIA306" s="9"/>
      <c r="AIB306" s="9"/>
      <c r="AIC306" s="9"/>
      <c r="AID306" s="9" t="s">
        <v>5707</v>
      </c>
      <c r="AIE306" s="9"/>
      <c r="AIF306" s="9"/>
      <c r="AIG306" s="9"/>
      <c r="AIH306" s="9"/>
      <c r="AII306" s="9"/>
      <c r="AIJ306" s="9"/>
      <c r="AIK306" s="9"/>
      <c r="AIL306" s="9"/>
      <c r="AIM306" s="9"/>
      <c r="AIN306" s="9"/>
      <c r="AIO306" s="9"/>
      <c r="AIP306" s="9"/>
      <c r="AIQ306" s="9"/>
      <c r="AIR306" s="9"/>
      <c r="AIS306" s="9" t="s">
        <v>14388</v>
      </c>
      <c r="ANB306" s="9" t="s">
        <v>11952</v>
      </c>
      <c r="ANC306" s="9" t="s">
        <v>2696</v>
      </c>
      <c r="AND306" s="9" t="s">
        <v>14389</v>
      </c>
      <c r="ANE306" s="9" t="s">
        <v>11954</v>
      </c>
      <c r="ANF306" s="9"/>
      <c r="ANG306" s="9"/>
      <c r="ANH306" s="9"/>
      <c r="ANI306" s="9"/>
      <c r="ANJ306" s="9"/>
      <c r="ANK306" s="9"/>
      <c r="ANL306" s="9"/>
      <c r="ANM306" s="9" t="s">
        <v>14390</v>
      </c>
      <c r="ANN306" s="9"/>
      <c r="ANO306" s="9"/>
      <c r="ANP306" s="9" t="s">
        <v>14391</v>
      </c>
      <c r="ANQ306" s="9"/>
      <c r="ANR306" s="9" t="s">
        <v>14392</v>
      </c>
      <c r="ANS306" s="9"/>
      <c r="ANT306" s="9"/>
      <c r="ANU306" s="9" t="s">
        <v>14393</v>
      </c>
      <c r="ANV306" s="9"/>
      <c r="ANW306" s="9"/>
      <c r="ANX306" s="9"/>
      <c r="ANY306" s="9"/>
      <c r="ANZ306" s="9"/>
      <c r="AOA306" s="9"/>
      <c r="AOB306" s="9"/>
      <c r="AOC306" s="9"/>
      <c r="AOD306" s="9"/>
      <c r="AOE306" s="9"/>
      <c r="AOF306" s="9"/>
      <c r="AOG306" s="9"/>
      <c r="AOH306" s="9"/>
      <c r="AOI306" s="9"/>
      <c r="AOJ306" s="9"/>
      <c r="AOK306" s="9"/>
      <c r="AOL306" s="9"/>
      <c r="AOM306" s="9"/>
      <c r="AON306" s="9"/>
      <c r="AOO306" s="9"/>
      <c r="AOP306" s="9"/>
      <c r="AOQ306" s="9"/>
      <c r="AOR306" s="9"/>
      <c r="AOS306" s="9"/>
      <c r="AOT306" s="9"/>
      <c r="AOU306" s="9"/>
      <c r="AOV306" s="9"/>
      <c r="AOW306" s="9"/>
      <c r="AOX306" s="9"/>
      <c r="AOY306" s="9"/>
      <c r="AOZ306" s="9"/>
      <c r="APA306" s="9"/>
      <c r="APB306" s="9"/>
      <c r="APC306" s="9"/>
      <c r="APD306" s="9"/>
      <c r="APE306" s="9"/>
      <c r="APF306" s="9"/>
      <c r="APG306" s="9"/>
      <c r="APH306" s="9"/>
      <c r="API306" s="9"/>
      <c r="APJ306" s="9"/>
      <c r="APK306" s="9"/>
      <c r="APL306" s="9"/>
      <c r="APM306" s="9"/>
      <c r="APN306" s="9"/>
      <c r="APO306" s="9"/>
      <c r="APP306" s="9"/>
      <c r="APQ306" s="9"/>
      <c r="APR306" s="9"/>
      <c r="APS306" s="9"/>
      <c r="APT306" s="9"/>
      <c r="APU306" s="9"/>
      <c r="APV306" s="9"/>
      <c r="APW306" s="9"/>
      <c r="APX306" s="9"/>
      <c r="APY306" s="9"/>
      <c r="APZ306" s="9"/>
      <c r="AQA306" s="9"/>
      <c r="AQB306" s="9"/>
      <c r="AQC306" s="9"/>
      <c r="AQD306" s="9"/>
      <c r="AQE306" s="9"/>
      <c r="AQF306" s="9"/>
      <c r="AQG306" s="9"/>
      <c r="AQH306" s="9"/>
      <c r="AQI306" s="9"/>
      <c r="AQJ306" s="9"/>
      <c r="AQK306" s="9"/>
      <c r="AQL306" s="9"/>
      <c r="AQM306" s="9"/>
      <c r="AQN306" s="9"/>
      <c r="AQO306" s="9"/>
      <c r="AQP306" s="9"/>
      <c r="AQQ306" s="9"/>
      <c r="AQR306" s="9"/>
      <c r="AQS306" s="9"/>
      <c r="AQT306" s="9"/>
      <c r="AQU306" s="9"/>
      <c r="AQV306" s="9"/>
      <c r="AQW306" s="9"/>
      <c r="AQX306" s="9"/>
      <c r="AQY306" s="9"/>
      <c r="AQZ306" s="9"/>
      <c r="ARA306" s="9"/>
      <c r="ARB306" s="9"/>
      <c r="ARC306" s="9"/>
      <c r="ARD306" s="9"/>
      <c r="ARE306" s="9"/>
      <c r="ARF306" s="9"/>
      <c r="ARG306" s="9"/>
      <c r="ARH306" s="9"/>
      <c r="ARI306" s="9"/>
      <c r="ARJ306" s="9"/>
      <c r="ARK306" s="9"/>
      <c r="ARL306" s="9"/>
      <c r="ARM306" s="9"/>
      <c r="ARN306" s="9"/>
      <c r="ARO306" s="9"/>
      <c r="ARP306" s="9"/>
      <c r="ARQ306" s="9"/>
      <c r="ARR306" s="9"/>
      <c r="ARS306" s="9"/>
      <c r="ART306" s="9"/>
      <c r="ARU306" s="9"/>
      <c r="ARV306" s="9"/>
      <c r="ARW306" s="9"/>
      <c r="ARX306" s="9"/>
      <c r="ARY306" s="9"/>
      <c r="ARZ306" s="9"/>
      <c r="ASA306" s="9"/>
      <c r="ASB306" s="9"/>
      <c r="ASC306" s="9"/>
      <c r="ASD306" s="9"/>
      <c r="ASE306" s="9"/>
      <c r="ASF306" s="9"/>
      <c r="ASG306" s="9"/>
      <c r="ASH306" s="9"/>
      <c r="ASI306" s="9"/>
      <c r="ASJ306" s="9"/>
      <c r="ASK306" s="9"/>
      <c r="ASL306" s="9"/>
      <c r="ASM306" s="9"/>
      <c r="ASN306" s="9"/>
      <c r="ASO306" s="9"/>
      <c r="ASP306" s="9"/>
      <c r="ASQ306" s="9"/>
      <c r="ASR306" s="9"/>
      <c r="ASS306" s="9"/>
      <c r="AST306" s="9"/>
      <c r="ASU306" s="9"/>
      <c r="ASV306" s="9"/>
      <c r="ASW306" s="9"/>
      <c r="ASX306" s="9"/>
      <c r="ASY306" s="9"/>
      <c r="ASZ306" s="9"/>
      <c r="ATA306" s="9"/>
      <c r="ATB306" s="9"/>
      <c r="ATC306" s="9"/>
      <c r="ATD306" s="9"/>
      <c r="ATE306" s="9"/>
      <c r="ATF306" s="9"/>
      <c r="ATG306" s="9"/>
      <c r="ATH306" s="9"/>
      <c r="ATI306" s="9"/>
      <c r="ATJ306" s="9"/>
      <c r="ATK306" s="9"/>
      <c r="ATL306" s="9"/>
      <c r="ATM306" s="9"/>
      <c r="ATN306" s="9"/>
      <c r="ATO306" s="9"/>
      <c r="ATP306" s="9"/>
      <c r="ATQ306" s="9"/>
      <c r="ATR306" s="9" t="s">
        <v>14394</v>
      </c>
      <c r="ATS306" s="9">
        <v>1.738486428E9</v>
      </c>
      <c r="ATT306" s="9" t="s">
        <v>14380</v>
      </c>
      <c r="ATU306" s="9" t="s">
        <v>11952</v>
      </c>
      <c r="ATV306" s="9" t="s">
        <v>2696</v>
      </c>
      <c r="ATW306" s="9" t="s">
        <v>14389</v>
      </c>
      <c r="ATX306" s="9" t="s">
        <v>11954</v>
      </c>
      <c r="ATY306" s="9"/>
      <c r="ATZ306" s="9"/>
      <c r="AUA306" s="9"/>
      <c r="AUB306" s="9"/>
      <c r="AUC306" s="9"/>
      <c r="AUD306" s="9"/>
      <c r="AUE306" s="9"/>
      <c r="AUF306" s="9"/>
      <c r="AUG306" s="9"/>
      <c r="AUH306" s="9"/>
      <c r="AUI306" s="9"/>
      <c r="AUJ306" s="9"/>
      <c r="AUK306" s="9"/>
      <c r="AUL306" s="9"/>
      <c r="AUM306" s="9"/>
      <c r="AUN306" s="9"/>
      <c r="AUO306" s="9"/>
      <c r="AUP306" s="9"/>
      <c r="AUQ306" s="9"/>
      <c r="AUR306" s="9"/>
      <c r="AUS306" s="9"/>
      <c r="AUT306" s="9"/>
      <c r="AUU306" s="9"/>
      <c r="AUV306" s="9"/>
      <c r="AUW306" s="9"/>
      <c r="AUX306" s="9"/>
      <c r="AUY306" s="9"/>
      <c r="AUZ306" s="9"/>
      <c r="AVA306" s="9"/>
      <c r="AVB306" s="9"/>
      <c r="AVC306" s="9"/>
      <c r="AVD306" s="9"/>
      <c r="AVE306" s="9"/>
      <c r="AVF306" s="9"/>
      <c r="AVG306" s="9"/>
      <c r="AVH306" s="9"/>
      <c r="AVI306" s="9"/>
      <c r="AVJ306" s="9"/>
      <c r="AVK306" s="9"/>
      <c r="AVL306" s="9"/>
      <c r="AVM306" s="9"/>
      <c r="AVN306" s="9"/>
      <c r="AVO306" s="9"/>
      <c r="AVP306" s="9"/>
      <c r="AVQ306" s="9"/>
      <c r="AVR306" s="9"/>
      <c r="AVS306" s="9"/>
      <c r="AVT306" s="9"/>
      <c r="AVU306" s="9"/>
      <c r="AVV306" s="9"/>
      <c r="AVW306" s="9"/>
      <c r="AVX306" s="9"/>
      <c r="AVY306" s="9"/>
      <c r="AVZ306" s="9"/>
      <c r="AWA306" s="9"/>
      <c r="AWB306" s="9"/>
      <c r="AWC306" s="9"/>
      <c r="AWD306" s="9"/>
      <c r="AWE306" s="9"/>
      <c r="AWF306" s="9"/>
      <c r="AWG306" s="9"/>
      <c r="AWH306" s="9"/>
      <c r="AWI306" s="9"/>
      <c r="AWJ306" s="9"/>
      <c r="AWK306" s="9"/>
      <c r="AWL306" s="9"/>
      <c r="AWM306" s="9"/>
      <c r="AWN306" s="9"/>
      <c r="AWO306" s="9"/>
      <c r="AWP306" s="9"/>
      <c r="AWQ306" s="9"/>
      <c r="AWR306" s="9"/>
      <c r="AWS306" s="9"/>
      <c r="AWT306" s="9"/>
      <c r="AWU306" s="9"/>
      <c r="AWV306" s="9"/>
      <c r="AWW306" s="9"/>
      <c r="AWX306" s="9"/>
      <c r="AWY306" s="9"/>
      <c r="AWZ306" s="9"/>
      <c r="AXA306" s="9"/>
      <c r="AXB306" s="9"/>
      <c r="AXC306" s="9"/>
      <c r="AXD306" s="9"/>
      <c r="AXE306" s="9"/>
      <c r="AXF306" s="9"/>
      <c r="AXG306" s="9"/>
      <c r="AXH306" s="9"/>
      <c r="AXI306" s="9"/>
      <c r="AXJ306" s="9"/>
      <c r="AXK306" s="9"/>
      <c r="AXL306" s="9"/>
      <c r="AXM306" s="9"/>
      <c r="AXN306" s="9"/>
      <c r="AXO306" s="9"/>
      <c r="AXP306" s="9"/>
      <c r="AXQ306" s="9"/>
      <c r="AXR306" s="9"/>
      <c r="AXS306" s="9"/>
      <c r="AXT306" s="9"/>
      <c r="AXU306" s="9"/>
      <c r="AXV306" s="9"/>
      <c r="AXW306" s="9"/>
      <c r="AXX306" s="9"/>
      <c r="AXY306" s="9"/>
      <c r="AXZ306" s="9"/>
      <c r="AYA306" s="9"/>
      <c r="AYB306" s="9"/>
      <c r="AYC306" s="9"/>
      <c r="AYD306" s="9"/>
      <c r="AYE306" s="9"/>
      <c r="AYF306" s="9"/>
      <c r="AYG306" s="9"/>
      <c r="AYH306" s="9"/>
      <c r="AYI306" s="9"/>
      <c r="AYJ306" s="9"/>
      <c r="AYK306" s="9"/>
      <c r="AYL306" s="9"/>
      <c r="AYM306" s="9"/>
      <c r="AYN306" s="9"/>
      <c r="AYO306" s="9"/>
      <c r="AYP306" s="9"/>
      <c r="AYQ306" s="9"/>
      <c r="AYR306" s="9"/>
      <c r="AYS306" s="9"/>
      <c r="AYT306" s="9"/>
      <c r="AYU306" s="9"/>
      <c r="AYV306" s="9"/>
      <c r="AYW306" s="9"/>
      <c r="AYX306" s="9"/>
      <c r="AYY306" s="9"/>
      <c r="AYZ306" s="9"/>
      <c r="AZA306" s="9"/>
      <c r="AZB306" s="9"/>
      <c r="AZC306" s="9"/>
      <c r="AZD306" s="9"/>
      <c r="AZE306" s="9"/>
      <c r="AZF306" s="9"/>
      <c r="AZG306" s="9"/>
      <c r="AZH306" s="9"/>
      <c r="AZI306" s="9"/>
      <c r="AZJ306" s="9"/>
      <c r="AZK306" s="9"/>
      <c r="AZL306" s="9"/>
      <c r="AZM306" s="9"/>
      <c r="AZN306" s="9"/>
      <c r="AZO306" s="9"/>
      <c r="AZP306" s="9"/>
      <c r="AZQ306" s="9"/>
      <c r="AZR306" s="9"/>
      <c r="AZS306" s="9"/>
      <c r="AZT306" s="9"/>
      <c r="AZU306" s="9"/>
      <c r="AZV306" s="9"/>
      <c r="AZW306" s="9"/>
      <c r="AZX306" s="9"/>
      <c r="AZY306" s="9"/>
      <c r="AZZ306" s="9"/>
      <c r="BAA306" s="9"/>
      <c r="BAB306" s="9"/>
      <c r="BAC306" s="9"/>
      <c r="BAD306" s="9"/>
      <c r="BAE306" s="9"/>
      <c r="BAF306" s="9"/>
      <c r="BAG306" s="9"/>
      <c r="BAH306" s="9"/>
      <c r="BAI306" s="9"/>
      <c r="BAJ306" s="9"/>
      <c r="BAK306" s="9"/>
      <c r="BAL306" s="9"/>
      <c r="BAM306" s="9"/>
      <c r="BAN306" s="9"/>
      <c r="BAO306" s="9"/>
      <c r="BAP306" s="9"/>
      <c r="BAQ306" s="9"/>
      <c r="BAR306" s="9"/>
      <c r="BAS306" s="9"/>
      <c r="BAT306" s="9"/>
      <c r="BAU306" s="9"/>
      <c r="BAV306" s="9"/>
      <c r="BAW306" s="9"/>
      <c r="BAX306" s="9"/>
      <c r="BAY306" s="9"/>
      <c r="BAZ306" s="9"/>
      <c r="BBA306" s="9"/>
      <c r="BBB306" s="9"/>
      <c r="BBC306" s="9"/>
      <c r="BBD306" s="9"/>
      <c r="BBE306" s="9"/>
      <c r="BBF306" s="9"/>
      <c r="BBG306" s="9"/>
      <c r="BBH306" s="9"/>
      <c r="BBI306" s="9"/>
      <c r="BBJ306" s="9"/>
      <c r="BBK306" s="9"/>
      <c r="BBL306" s="9"/>
      <c r="BBM306" s="9"/>
      <c r="BBN306" s="9"/>
      <c r="BBO306" s="9"/>
      <c r="BBP306" s="9"/>
      <c r="BBQ306" s="9"/>
      <c r="BBR306" s="9"/>
      <c r="BBS306" s="9"/>
      <c r="BBT306" s="9"/>
      <c r="BBU306" s="9"/>
      <c r="BBV306" s="9"/>
      <c r="BBW306" s="9"/>
      <c r="BBX306" s="9"/>
      <c r="BBY306" s="9"/>
      <c r="BBZ306" s="9"/>
      <c r="BCA306" s="9"/>
      <c r="BCB306" s="9"/>
      <c r="BCC306" s="9"/>
      <c r="BCD306" s="9"/>
      <c r="BCE306" s="9"/>
      <c r="BCF306" s="9"/>
      <c r="BCG306" s="9"/>
      <c r="BCH306" s="9"/>
      <c r="BCI306" s="9"/>
      <c r="BCJ306" s="9"/>
      <c r="BCK306" s="9"/>
      <c r="BCL306" s="9"/>
      <c r="BCM306" s="9"/>
      <c r="BCN306" s="9"/>
      <c r="BCO306" s="9"/>
      <c r="BCP306" s="9"/>
      <c r="BCQ306" s="9"/>
      <c r="BCR306" s="9"/>
      <c r="BCS306" s="9"/>
      <c r="BCT306" s="9"/>
      <c r="BCU306" s="9"/>
      <c r="BCV306" s="9"/>
      <c r="BCW306" s="9"/>
      <c r="BCX306" s="9"/>
      <c r="BCY306" s="9"/>
      <c r="BCZ306" s="9"/>
      <c r="BDA306" s="9"/>
      <c r="BDB306" s="9"/>
      <c r="BDC306" s="9"/>
      <c r="BDD306" s="9"/>
      <c r="BDE306" s="9"/>
      <c r="BDF306" s="9"/>
      <c r="BDG306" s="9"/>
      <c r="BDH306" s="9"/>
      <c r="BDI306" s="9"/>
      <c r="BDJ306" s="9"/>
      <c r="BDK306" s="9"/>
      <c r="BDL306" s="9"/>
      <c r="BDM306" s="9"/>
      <c r="BDN306" s="9"/>
      <c r="BDO306" s="9"/>
      <c r="BDP306" s="9"/>
      <c r="BDQ306" s="9"/>
      <c r="BDR306" s="9"/>
      <c r="BDS306" s="9"/>
      <c r="BDT306" s="9"/>
      <c r="BDU306" s="9"/>
      <c r="BDV306" s="9"/>
      <c r="BDW306" s="9"/>
      <c r="BDX306" s="9"/>
      <c r="BDY306" s="9"/>
      <c r="BDZ306" s="9"/>
      <c r="BEA306" s="9"/>
      <c r="BEB306" s="9"/>
      <c r="BEC306" s="9"/>
      <c r="BED306" s="9"/>
      <c r="BEE306" s="9"/>
      <c r="BEF306" s="9"/>
      <c r="BEG306" s="9"/>
      <c r="BEH306" s="9"/>
      <c r="BEI306" s="9"/>
      <c r="BEJ306" s="9"/>
      <c r="BEK306" s="9"/>
      <c r="BEL306" s="9"/>
      <c r="BEM306" s="9"/>
      <c r="BEN306" s="9"/>
      <c r="BEO306" s="9"/>
      <c r="BEP306" s="9"/>
      <c r="BEQ306" s="9"/>
      <c r="BER306" s="9"/>
      <c r="BES306" s="9"/>
      <c r="BET306" s="9"/>
      <c r="BEU306" s="9"/>
      <c r="BEV306" s="9"/>
      <c r="BEW306" s="9"/>
      <c r="BEX306" s="9"/>
      <c r="BEY306" s="9"/>
      <c r="BEZ306" s="9"/>
      <c r="BFA306" s="9"/>
      <c r="BFB306" s="9"/>
      <c r="BFC306" s="9"/>
      <c r="BFD306" s="9"/>
      <c r="BFE306" s="9"/>
      <c r="BFF306" s="9"/>
      <c r="BFG306" s="9"/>
      <c r="BFH306" s="9"/>
      <c r="BFI306" s="9"/>
      <c r="BFJ306" s="9"/>
      <c r="BFK306" s="9"/>
      <c r="BFL306" s="9"/>
      <c r="BFM306" s="9"/>
      <c r="BFN306" s="9"/>
      <c r="BFO306" s="9"/>
      <c r="BFP306" s="9"/>
      <c r="BFQ306" s="9"/>
      <c r="BFR306" s="9"/>
      <c r="BFS306" s="9"/>
      <c r="BFT306" s="9"/>
      <c r="BFU306" s="9"/>
      <c r="BFV306" s="9"/>
      <c r="BFW306" s="9"/>
      <c r="BFX306" s="9"/>
      <c r="BFY306" s="9"/>
      <c r="BFZ306" s="9"/>
      <c r="BGA306" s="9"/>
      <c r="BGB306" s="9"/>
      <c r="BGC306" s="9"/>
      <c r="BGD306" s="9"/>
      <c r="BGE306" s="9"/>
      <c r="BGF306" s="9"/>
      <c r="BGG306" s="9"/>
      <c r="BGH306" s="9"/>
      <c r="BGI306" s="9"/>
      <c r="BGJ306" s="9"/>
      <c r="BGK306" s="9"/>
      <c r="BGL306" s="9"/>
      <c r="BGM306" s="9"/>
      <c r="BGN306" s="9"/>
      <c r="BGO306" s="9"/>
      <c r="BGP306" s="9"/>
      <c r="BGQ306" s="9"/>
      <c r="BGR306" s="9"/>
      <c r="BGS306" s="9"/>
      <c r="BGT306" s="9"/>
      <c r="BGU306" s="9"/>
      <c r="BGV306" s="9"/>
      <c r="BGW306" s="9"/>
      <c r="BGX306" s="9"/>
      <c r="BGY306" s="9"/>
      <c r="BGZ306" s="9"/>
      <c r="BHA306" s="9"/>
      <c r="BHB306" s="9"/>
      <c r="BHC306" s="9"/>
      <c r="BHD306" s="9"/>
      <c r="BHE306" s="9"/>
      <c r="BHF306" s="9"/>
      <c r="BHG306" s="9"/>
      <c r="BHH306" s="9"/>
      <c r="BHI306" s="9"/>
      <c r="BHJ306" s="9"/>
      <c r="BHK306" s="9"/>
      <c r="BHL306" s="9"/>
      <c r="BHM306" s="9"/>
      <c r="BHN306" s="9"/>
      <c r="BHO306" s="9"/>
      <c r="BHP306" s="9"/>
      <c r="BHQ306" s="9"/>
      <c r="BHR306" s="9"/>
      <c r="BHS306" s="9"/>
      <c r="BHT306" s="9"/>
      <c r="BHU306" s="9"/>
      <c r="BHV306" s="9"/>
      <c r="BHW306" s="9"/>
      <c r="BHX306" s="9"/>
      <c r="BHY306" s="9"/>
      <c r="BHZ306" s="9"/>
      <c r="BIA306" s="9"/>
      <c r="BIB306" s="9"/>
      <c r="BIC306" s="9"/>
      <c r="BID306" s="9"/>
      <c r="BIE306" s="9"/>
      <c r="BIF306" s="9"/>
      <c r="BIG306" s="9"/>
      <c r="BIH306" s="9"/>
      <c r="BII306" s="9"/>
      <c r="BIJ306" s="9"/>
      <c r="BIK306" s="9"/>
      <c r="BIL306" s="9"/>
      <c r="BIM306" s="9"/>
      <c r="BIN306" s="9"/>
      <c r="BIO306" s="9"/>
      <c r="BIP306" s="9"/>
      <c r="BIQ306" s="9"/>
      <c r="BIR306" s="9"/>
      <c r="BIS306" s="9"/>
      <c r="BIT306" s="9"/>
      <c r="BIU306" s="9"/>
      <c r="BIV306" s="9"/>
      <c r="BIW306" s="9"/>
      <c r="BIX306" s="9"/>
      <c r="BIY306" s="9"/>
      <c r="BIZ306" s="9"/>
      <c r="BJA306" s="9"/>
      <c r="BJB306" s="9"/>
      <c r="BJC306" s="9"/>
      <c r="BJD306" s="9"/>
      <c r="BJE306" s="9"/>
      <c r="BJF306" s="9"/>
      <c r="BJG306" s="9"/>
      <c r="BJH306" s="9"/>
      <c r="BJI306" s="9"/>
      <c r="BJJ306" s="9"/>
      <c r="BJK306" s="9"/>
      <c r="BJL306" s="9"/>
      <c r="BJM306" s="9"/>
      <c r="BJN306" s="9"/>
      <c r="BJO306" s="9"/>
      <c r="BJP306" s="9"/>
      <c r="BJQ306" s="9"/>
      <c r="BJR306" s="9"/>
      <c r="BJS306" s="9"/>
      <c r="BJT306" s="9"/>
      <c r="BJU306" s="9"/>
      <c r="BJV306" s="9"/>
      <c r="BJW306" s="9"/>
      <c r="BJX306" s="9"/>
      <c r="BJY306" s="9"/>
      <c r="BJZ306" s="9"/>
      <c r="BKA306" s="9"/>
      <c r="BKB306" s="9"/>
      <c r="BKC306" s="9"/>
      <c r="BKD306" s="9"/>
      <c r="BKE306" s="9"/>
      <c r="BKF306" s="9"/>
      <c r="BKG306" s="9"/>
      <c r="BKH306" s="9"/>
      <c r="BKI306" s="9"/>
      <c r="BKJ306" s="9"/>
      <c r="BKK306" s="9"/>
      <c r="BKL306" s="9"/>
      <c r="BKM306" s="9"/>
      <c r="BKN306" s="9"/>
      <c r="BKO306" s="9"/>
      <c r="BKP306" s="9"/>
      <c r="BKQ306" s="9"/>
      <c r="BKR306" s="9"/>
      <c r="BKS306" s="9"/>
      <c r="BKT306" s="9"/>
      <c r="BKU306" s="9"/>
      <c r="BKV306" s="9"/>
      <c r="BKW306" s="9"/>
      <c r="BKX306" s="9"/>
      <c r="BKY306" s="9"/>
      <c r="BKZ306" s="9"/>
      <c r="BLA306" s="9"/>
      <c r="BLB306" s="9"/>
      <c r="BLC306" s="9"/>
      <c r="BLD306" s="9"/>
      <c r="BLE306" s="9"/>
      <c r="BLF306" s="9"/>
      <c r="BLG306" s="9"/>
      <c r="BLH306" s="9"/>
      <c r="BLI306" s="9"/>
      <c r="BLJ306" s="9"/>
      <c r="BLK306" s="9"/>
      <c r="BLL306" s="9"/>
      <c r="BLM306" s="9"/>
      <c r="BLN306" s="9"/>
      <c r="BLO306" s="9"/>
      <c r="BLP306" s="9"/>
      <c r="BLQ306" s="9"/>
      <c r="BLR306" s="9"/>
      <c r="BLS306" s="9"/>
      <c r="BLT306" s="9"/>
      <c r="BLU306" s="9"/>
      <c r="BLV306" s="9"/>
      <c r="BLW306" s="9"/>
      <c r="BLX306" s="9"/>
      <c r="BLY306" s="9"/>
      <c r="BLZ306" s="9"/>
      <c r="BMA306" s="9"/>
      <c r="BMB306" s="9"/>
      <c r="BMC306" s="9"/>
      <c r="BMD306" s="9"/>
      <c r="BME306" s="9"/>
      <c r="BMF306" s="9"/>
      <c r="BMG306" s="9"/>
      <c r="BMH306" s="9"/>
      <c r="BMI306" s="9"/>
      <c r="BMJ306" s="9"/>
      <c r="BMK306" s="9"/>
      <c r="BML306" s="9"/>
      <c r="BMM306" s="9"/>
      <c r="BMN306" s="9"/>
      <c r="BMO306" s="9"/>
      <c r="BMP306" s="9"/>
      <c r="BMQ306" s="9"/>
      <c r="BMR306" s="9"/>
      <c r="BMS306" s="9"/>
      <c r="BMT306" s="9"/>
      <c r="BMU306" s="9"/>
      <c r="BMV306" s="9"/>
      <c r="BMW306" s="9"/>
      <c r="BMX306" s="9"/>
      <c r="BMY306" s="9"/>
      <c r="BMZ306" s="9"/>
      <c r="BNA306" s="9"/>
      <c r="BNB306" s="9"/>
      <c r="BNC306" s="9"/>
      <c r="BND306" s="9"/>
      <c r="BNE306" s="9"/>
      <c r="BNF306" s="9"/>
      <c r="BNG306" s="9"/>
      <c r="BNH306" s="9"/>
      <c r="BNI306" s="9"/>
      <c r="BNJ306" s="9"/>
      <c r="BNK306" s="9"/>
      <c r="BNL306" s="9"/>
      <c r="BNM306" s="9"/>
      <c r="BNN306" s="9"/>
      <c r="BNO306" s="9"/>
      <c r="BNP306" s="9"/>
      <c r="BNQ306" s="9"/>
      <c r="BNR306" s="9"/>
      <c r="BNS306" s="9"/>
      <c r="BNT306" s="9"/>
      <c r="BNU306" s="9"/>
      <c r="BNV306" s="9"/>
      <c r="BNW306" s="9"/>
      <c r="BNX306" s="9"/>
      <c r="BNY306" s="9"/>
      <c r="BNZ306" s="9"/>
      <c r="BOA306" s="9"/>
      <c r="BOB306" s="9"/>
      <c r="BOC306" s="9"/>
      <c r="BOD306" s="9"/>
      <c r="BOE306" s="9"/>
      <c r="BOF306" s="9"/>
      <c r="BOG306" s="9"/>
      <c r="BOH306" s="9"/>
      <c r="BOI306" s="9"/>
      <c r="BOJ306" s="9"/>
      <c r="BOK306" s="9"/>
      <c r="BOL306" s="9"/>
      <c r="BOM306" s="9"/>
      <c r="BON306" s="9"/>
      <c r="BOO306" s="9"/>
      <c r="BOP306" s="9"/>
      <c r="BOQ306" s="9"/>
      <c r="BOR306" s="9"/>
      <c r="BOS306" s="9"/>
      <c r="BOT306" s="9"/>
      <c r="BOU306" s="9"/>
      <c r="BOV306" s="9"/>
      <c r="BOW306" s="9"/>
      <c r="BOX306" s="9"/>
      <c r="BOY306" s="9"/>
      <c r="BOZ306" s="9"/>
      <c r="BPA306" s="9"/>
      <c r="BPB306" s="9"/>
      <c r="BPC306" s="9"/>
      <c r="BPD306" s="9"/>
      <c r="BPE306" s="9"/>
      <c r="BPF306" s="9"/>
      <c r="BPG306" s="9"/>
      <c r="BPH306" s="9"/>
      <c r="BPI306" s="9"/>
      <c r="BPJ306" s="9"/>
      <c r="BPK306" s="9"/>
      <c r="BPL306" s="9"/>
      <c r="BPM306" s="9"/>
      <c r="BPN306" s="9"/>
      <c r="BPO306" s="9"/>
      <c r="BPP306" s="9"/>
      <c r="BPQ306" s="9"/>
      <c r="BPR306" s="9"/>
      <c r="BPS306" s="9"/>
      <c r="BPT306" s="9"/>
      <c r="BPU306" s="9"/>
      <c r="BPV306" s="9"/>
      <c r="BPW306" s="9"/>
      <c r="BPX306" s="9"/>
      <c r="BPY306" s="9"/>
      <c r="BPZ306" s="9"/>
      <c r="BQA306" s="9"/>
      <c r="BQB306" s="9"/>
      <c r="BQC306" s="9"/>
      <c r="BQD306" s="9"/>
      <c r="BQE306" s="9"/>
      <c r="BQF306" s="9"/>
      <c r="BQG306" s="9"/>
      <c r="BQH306" s="9"/>
      <c r="BQI306" s="9"/>
      <c r="BQJ306" s="9"/>
      <c r="BQK306" s="9"/>
      <c r="BQL306" s="9"/>
      <c r="BQM306" s="9"/>
      <c r="BQN306" s="9"/>
      <c r="BQO306" s="9"/>
      <c r="BQP306" s="9"/>
      <c r="BQQ306" s="9"/>
      <c r="BQR306" s="9"/>
      <c r="BQS306" s="9"/>
      <c r="BQT306" s="9"/>
      <c r="BQU306" s="9"/>
      <c r="BQV306" s="9"/>
      <c r="BQW306" s="9"/>
      <c r="BQX306" s="9"/>
      <c r="BQY306" s="9"/>
      <c r="BQZ306" s="9"/>
      <c r="BRA306" s="9"/>
      <c r="BRB306" s="9"/>
      <c r="BRC306" s="9"/>
      <c r="BRD306" s="9"/>
      <c r="BRE306" s="9"/>
      <c r="BRF306" s="9"/>
      <c r="BRG306" s="9"/>
      <c r="BRH306" s="9"/>
      <c r="BRI306" s="9"/>
      <c r="BRJ306" s="9"/>
      <c r="BRK306" s="9"/>
      <c r="BRL306" s="9"/>
      <c r="BRM306" s="9"/>
      <c r="BRN306" s="9"/>
      <c r="BRO306" s="9"/>
      <c r="BRP306" s="9"/>
      <c r="BRQ306" s="9"/>
      <c r="BRR306" s="9"/>
      <c r="BRS306" s="9"/>
      <c r="BRT306" s="9"/>
      <c r="BRU306" s="9"/>
      <c r="BRV306" s="9"/>
      <c r="BRW306" s="9"/>
      <c r="BRX306" s="9"/>
      <c r="BRY306" s="9"/>
      <c r="BRZ306" s="9"/>
      <c r="BSA306" s="9"/>
      <c r="BSB306" s="9"/>
      <c r="BSC306" s="9"/>
      <c r="BSD306" s="9"/>
      <c r="BSE306" s="9"/>
      <c r="BSF306" s="9"/>
      <c r="BSG306" s="9"/>
      <c r="BSH306" s="9"/>
      <c r="BSI306" s="9"/>
      <c r="BSJ306" s="9"/>
      <c r="BSK306" s="9"/>
      <c r="BSL306" s="9"/>
      <c r="BSM306" s="9"/>
      <c r="BSN306" s="9"/>
      <c r="BSO306" s="9"/>
      <c r="BSP306" s="9"/>
      <c r="BSQ306" s="9"/>
      <c r="BSR306" s="9"/>
      <c r="BSS306" s="9"/>
      <c r="BST306" s="9"/>
      <c r="BSU306" s="9"/>
      <c r="BSV306" s="9"/>
      <c r="BSW306" s="9"/>
      <c r="BSX306" s="9"/>
      <c r="BSY306" s="9"/>
      <c r="BSZ306" s="9"/>
      <c r="BTA306" s="9"/>
      <c r="BTB306" s="9"/>
      <c r="BTC306" s="9"/>
      <c r="BTD306" s="9"/>
      <c r="BTE306" s="9"/>
      <c r="BTF306" s="9"/>
      <c r="BTG306" s="9"/>
      <c r="BTH306" s="9"/>
      <c r="BTI306" s="9"/>
      <c r="BTJ306" s="9"/>
      <c r="BTK306" s="9"/>
      <c r="BTL306" s="9"/>
      <c r="BTM306" s="9"/>
      <c r="BTN306" s="9"/>
      <c r="BTO306" s="9"/>
      <c r="BTP306" s="9"/>
      <c r="BTQ306" s="9"/>
      <c r="BTR306" s="9"/>
      <c r="BTS306" s="9"/>
      <c r="BTT306" s="9"/>
      <c r="BTU306" s="9"/>
      <c r="BTV306" s="9"/>
      <c r="BTW306" s="9"/>
      <c r="BTX306" s="9"/>
      <c r="BTY306" s="9"/>
      <c r="BTZ306" s="9"/>
      <c r="BUA306" s="9"/>
      <c r="BUB306" s="9"/>
      <c r="BUC306" s="9"/>
      <c r="BUD306" s="9"/>
      <c r="BUE306" s="9"/>
      <c r="BUF306" s="9"/>
      <c r="BUG306" s="9"/>
      <c r="BUH306" s="9"/>
      <c r="BUI306" s="9"/>
      <c r="BUJ306" s="9"/>
      <c r="BUK306" s="9"/>
      <c r="BUL306" s="9"/>
      <c r="BUM306" s="9"/>
      <c r="BUN306" s="9"/>
      <c r="BUO306" s="9"/>
      <c r="BUP306" s="9"/>
      <c r="BUQ306" s="9"/>
      <c r="BUR306" s="9"/>
      <c r="BUS306" s="9"/>
      <c r="BUT306" s="9"/>
      <c r="BUU306" s="9"/>
      <c r="BUV306" s="9"/>
      <c r="BUW306" s="9"/>
      <c r="BUX306" s="9"/>
      <c r="BUY306" s="9"/>
      <c r="BUZ306" s="9"/>
      <c r="BVA306" s="9"/>
      <c r="BVB306" s="9"/>
      <c r="BVC306" s="9"/>
      <c r="BVD306" s="9"/>
      <c r="BVE306" s="9"/>
      <c r="BVF306" s="9"/>
      <c r="BVG306" s="9"/>
      <c r="BVH306" s="9"/>
      <c r="BVI306" s="9"/>
      <c r="BVJ306" s="9"/>
      <c r="BVK306" s="9"/>
      <c r="BVL306" s="9"/>
      <c r="BVM306" s="9"/>
      <c r="BVN306" s="9"/>
      <c r="BVO306" s="9"/>
      <c r="BVP306" s="9"/>
      <c r="BVQ306" s="9"/>
      <c r="BVR306" s="9"/>
      <c r="BVS306" s="9"/>
      <c r="BVT306" s="9"/>
      <c r="BVU306" s="9"/>
      <c r="BVV306" s="9"/>
      <c r="BVW306" s="9"/>
      <c r="BVX306" s="9"/>
      <c r="BVY306" s="9"/>
      <c r="BVZ306" s="9"/>
      <c r="BWA306" s="9"/>
      <c r="BWB306" s="9"/>
      <c r="BWC306" s="9"/>
      <c r="BWD306" s="9"/>
      <c r="BWE306" s="9"/>
      <c r="BWF306" s="9"/>
      <c r="BWG306" s="9"/>
      <c r="BWH306" s="9"/>
      <c r="BWI306" s="9"/>
      <c r="BWJ306" s="9"/>
      <c r="BWK306" s="9"/>
      <c r="BWL306" s="9"/>
      <c r="BWM306" s="9"/>
      <c r="BWN306" s="9"/>
      <c r="BWO306" s="9"/>
      <c r="BWP306" s="9"/>
      <c r="BWQ306" s="9"/>
      <c r="BWR306" s="9"/>
      <c r="BWS306" s="9"/>
      <c r="BWT306" s="9"/>
      <c r="BWU306" s="9"/>
      <c r="BWV306" s="9"/>
      <c r="BWW306" s="9"/>
      <c r="BWX306" s="9"/>
      <c r="BWY306" s="9"/>
      <c r="BWZ306" s="9"/>
      <c r="BXA306" s="9"/>
      <c r="BXB306" s="9"/>
      <c r="BXC306" s="9"/>
      <c r="BXD306" s="9"/>
    </row>
    <row r="307" ht="14.25" customHeight="1">
      <c r="A307" s="9">
        <v>1.0</v>
      </c>
      <c r="B307" s="9" t="s">
        <v>11947</v>
      </c>
      <c r="C307" s="9" t="s">
        <v>11948</v>
      </c>
      <c r="D307" s="9" t="s">
        <v>11948</v>
      </c>
      <c r="E307" s="9"/>
      <c r="F307" s="9">
        <v>1.0</v>
      </c>
      <c r="G307" s="9" t="s">
        <v>14395</v>
      </c>
      <c r="H307" s="9"/>
      <c r="I307" s="9"/>
      <c r="J307" s="9"/>
      <c r="K307" s="9"/>
      <c r="L307" s="9">
        <v>1.0</v>
      </c>
      <c r="M307" s="9"/>
      <c r="N307" s="9"/>
      <c r="O307" s="9"/>
      <c r="P307" s="9">
        <v>0.0</v>
      </c>
      <c r="Q307" s="9" t="s">
        <v>14396</v>
      </c>
      <c r="R307" s="9"/>
      <c r="S307" s="9" t="s">
        <v>3776</v>
      </c>
      <c r="T307" s="9" t="s">
        <v>14397</v>
      </c>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c r="DA307" s="9"/>
      <c r="DB307" s="9"/>
      <c r="DC307" s="9"/>
      <c r="DD307" s="9"/>
      <c r="DE307" s="9"/>
      <c r="DF307" s="9"/>
      <c r="DG307" s="9"/>
      <c r="DH307" s="9"/>
      <c r="DI307" s="9"/>
      <c r="DJ307" s="9"/>
      <c r="DK307" s="9"/>
      <c r="DL307" s="9"/>
      <c r="DM307" s="9"/>
      <c r="DN307" s="9"/>
      <c r="DO307" s="9"/>
      <c r="DP307" s="9"/>
      <c r="DQ307" s="9"/>
      <c r="DR307" s="9"/>
      <c r="DS307" s="9"/>
      <c r="DT307" s="9"/>
      <c r="DU307" s="9"/>
      <c r="DV307" s="9"/>
      <c r="DW307" s="9"/>
      <c r="DX307" s="9"/>
      <c r="DY307" s="9"/>
      <c r="DZ307" s="9"/>
      <c r="EA307" s="9"/>
      <c r="EB307" s="9"/>
      <c r="EC307" s="9"/>
      <c r="ED307" s="9"/>
      <c r="EE307" s="9"/>
      <c r="EF307" s="9"/>
      <c r="EG307" s="9"/>
      <c r="EH307" s="9"/>
      <c r="EI307" s="9"/>
      <c r="EJ307" s="9"/>
      <c r="EK307" s="9"/>
      <c r="EL307" s="9"/>
      <c r="EM307" s="9"/>
      <c r="EN307" s="9"/>
      <c r="EO307" s="9"/>
      <c r="EP307" s="9"/>
      <c r="EQ307" s="9"/>
      <c r="ER307" s="9"/>
      <c r="ES307" s="9"/>
      <c r="ET307" s="9"/>
      <c r="EU307" s="9"/>
      <c r="EV307" s="9"/>
      <c r="EW307" s="9"/>
      <c r="EX307" s="9"/>
      <c r="EY307" s="9"/>
      <c r="EZ307" s="9"/>
      <c r="FA307" s="9"/>
      <c r="FB307" s="9"/>
      <c r="FC307" s="9"/>
      <c r="FD307" s="9"/>
      <c r="FE307" s="9"/>
      <c r="FF307" s="9"/>
      <c r="FG307" s="9"/>
      <c r="FH307" s="9"/>
      <c r="FI307" s="9"/>
      <c r="FJ307" s="9"/>
      <c r="FK307" s="9"/>
      <c r="FL307" s="9"/>
      <c r="FM307" s="9"/>
      <c r="FN307" s="9"/>
      <c r="FO307" s="9"/>
      <c r="FP307" s="9"/>
      <c r="FQ307" s="9"/>
      <c r="FR307" s="9"/>
      <c r="FS307" s="9"/>
      <c r="FT307" s="9"/>
      <c r="FU307" s="9"/>
      <c r="FV307" s="9"/>
      <c r="FW307" s="9"/>
      <c r="FX307" s="9"/>
      <c r="FY307" s="9"/>
      <c r="FZ307" s="9"/>
      <c r="GA307" s="9"/>
      <c r="GB307" s="9"/>
      <c r="GC307" s="9"/>
      <c r="GD307" s="9"/>
      <c r="GE307" s="9"/>
      <c r="GF307" s="9"/>
      <c r="GG307" s="9"/>
      <c r="GH307" s="9"/>
      <c r="GI307" s="9"/>
      <c r="GJ307" s="9"/>
      <c r="GK307" s="9"/>
      <c r="GL307" s="9"/>
      <c r="GM307" s="9"/>
      <c r="GN307" s="9"/>
      <c r="GO307" s="9"/>
      <c r="GP307" s="9"/>
      <c r="GQ307" s="9"/>
      <c r="GR307" s="9"/>
      <c r="GS307" s="9"/>
      <c r="GT307" s="9"/>
      <c r="GU307" s="9"/>
      <c r="GV307" s="9"/>
      <c r="GW307" s="9"/>
      <c r="GX307" s="9"/>
      <c r="GY307" s="9"/>
      <c r="GZ307" s="9"/>
      <c r="HA307" s="9"/>
      <c r="HB307" s="9"/>
      <c r="HC307" s="9"/>
      <c r="HD307" s="9"/>
      <c r="HE307" s="9"/>
      <c r="HF307" s="9"/>
      <c r="HG307" s="9"/>
      <c r="HH307" s="9"/>
      <c r="HI307" s="9"/>
      <c r="HJ307" s="9"/>
      <c r="HK307" s="9"/>
      <c r="HL307" s="9"/>
      <c r="HM307" s="9"/>
      <c r="HN307" s="9"/>
      <c r="HO307" s="9"/>
      <c r="HP307" s="9"/>
      <c r="HQ307" s="9"/>
      <c r="HR307" s="9"/>
      <c r="HS307" s="9"/>
      <c r="HT307" s="9"/>
      <c r="HU307" s="9"/>
      <c r="HV307" s="9"/>
      <c r="HW307" s="9"/>
      <c r="HX307" s="9"/>
      <c r="HY307" s="9"/>
      <c r="HZ307" s="9"/>
      <c r="IA307" s="9"/>
      <c r="IB307" s="9"/>
      <c r="IC307" s="9"/>
      <c r="ID307" s="9"/>
      <c r="IE307" s="9"/>
      <c r="IF307" s="9"/>
      <c r="IG307" s="9"/>
      <c r="IH307" s="9"/>
      <c r="II307" s="9"/>
      <c r="IJ307" s="9"/>
      <c r="IK307" s="9"/>
      <c r="IL307" s="9"/>
      <c r="IM307" s="9"/>
      <c r="IN307" s="9"/>
      <c r="IO307" s="9"/>
      <c r="IP307" s="9"/>
      <c r="IQ307" s="9"/>
      <c r="IR307" s="9"/>
      <c r="IS307" s="9"/>
      <c r="IT307" s="9"/>
      <c r="IU307" s="9"/>
      <c r="IV307" s="9"/>
      <c r="IW307" s="9"/>
      <c r="IX307" s="9"/>
      <c r="IY307" s="9"/>
      <c r="IZ307" s="9"/>
      <c r="JA307" s="9"/>
      <c r="JB307" s="9"/>
      <c r="JC307" s="9"/>
      <c r="JD307" s="9"/>
      <c r="JE307" s="9"/>
      <c r="JF307" s="9"/>
      <c r="JG307" s="9"/>
      <c r="JH307" s="9"/>
      <c r="JI307" s="9"/>
      <c r="JJ307" s="9"/>
      <c r="JK307" s="9"/>
      <c r="JL307" s="9"/>
      <c r="JM307" s="9"/>
      <c r="JN307" s="9"/>
      <c r="JO307" s="9"/>
      <c r="JP307" s="9"/>
      <c r="JQ307" s="9"/>
      <c r="JR307" s="9"/>
      <c r="JS307" s="9"/>
      <c r="JT307" s="9"/>
      <c r="JU307" s="9"/>
      <c r="JV307" s="9"/>
      <c r="JW307" s="9"/>
      <c r="JX307" s="9"/>
      <c r="JY307" s="9"/>
      <c r="JZ307" s="9"/>
      <c r="KA307" s="9"/>
      <c r="KB307" s="9"/>
      <c r="KC307" s="9"/>
      <c r="KD307" s="9"/>
      <c r="KE307" s="9"/>
      <c r="KF307" s="9"/>
      <c r="KG307" s="9"/>
      <c r="KH307" s="9"/>
      <c r="KI307" s="9"/>
      <c r="KJ307" s="9"/>
      <c r="KK307" s="9"/>
      <c r="KL307" s="9"/>
      <c r="KM307" s="9"/>
      <c r="KN307" s="9"/>
      <c r="KO307" s="9"/>
      <c r="KP307" s="9"/>
      <c r="KQ307" s="9"/>
      <c r="KR307" s="9"/>
      <c r="KS307" s="9"/>
      <c r="KT307" s="9"/>
      <c r="KU307" s="9"/>
      <c r="KV307" s="9"/>
      <c r="KW307" s="9"/>
      <c r="KX307" s="9"/>
      <c r="KY307" s="9"/>
      <c r="KZ307" s="9"/>
      <c r="LA307" s="9"/>
      <c r="LB307" s="9"/>
      <c r="LC307" s="9"/>
      <c r="LD307" s="9"/>
      <c r="LE307" s="9"/>
      <c r="LF307" s="9"/>
      <c r="LG307" s="9"/>
      <c r="LH307" s="9"/>
      <c r="LI307" s="9"/>
      <c r="LJ307" s="9"/>
      <c r="LK307" s="9"/>
      <c r="LL307" s="9"/>
      <c r="LM307" s="9"/>
      <c r="LN307" s="9"/>
      <c r="LO307" s="9"/>
      <c r="LP307" s="9"/>
      <c r="LQ307" s="9"/>
      <c r="LR307" s="9"/>
      <c r="LS307" s="9"/>
      <c r="LT307" s="9"/>
      <c r="LU307" s="9"/>
      <c r="LV307" s="9"/>
      <c r="LW307" s="9"/>
      <c r="LX307" s="9"/>
      <c r="LY307" s="9"/>
      <c r="LZ307" s="9"/>
      <c r="MA307" s="9"/>
      <c r="MB307" s="9"/>
      <c r="MC307" s="9"/>
      <c r="MD307" s="9"/>
      <c r="ME307" s="9"/>
      <c r="MF307" s="9"/>
      <c r="MG307" s="9"/>
      <c r="MH307" s="9"/>
      <c r="MI307" s="9"/>
      <c r="MJ307" s="9"/>
      <c r="MK307" s="9"/>
      <c r="ML307" s="9"/>
      <c r="MM307" s="9"/>
      <c r="MN307" s="9"/>
      <c r="MO307" s="9"/>
      <c r="MP307" s="9"/>
      <c r="MQ307" s="9"/>
      <c r="MR307" s="9"/>
      <c r="MS307" s="9"/>
      <c r="MT307" s="9"/>
      <c r="MU307" s="9"/>
      <c r="MV307" s="9"/>
      <c r="MW307" s="9"/>
      <c r="MX307" s="9"/>
      <c r="MY307" s="9"/>
      <c r="MZ307" s="9"/>
      <c r="NA307" s="9"/>
      <c r="NB307" s="9"/>
      <c r="NC307" s="9"/>
      <c r="ND307" s="9"/>
      <c r="NE307" s="9"/>
      <c r="NF307" s="9"/>
      <c r="NG307" s="9"/>
      <c r="NH307" s="9"/>
      <c r="NI307" s="9"/>
      <c r="NJ307" s="9"/>
      <c r="NK307" s="9"/>
      <c r="NL307" s="9"/>
      <c r="NM307" s="9"/>
      <c r="NN307" s="9"/>
      <c r="NO307" s="9"/>
      <c r="NP307" s="9"/>
      <c r="NQ307" s="9"/>
      <c r="NR307" s="9"/>
      <c r="NS307" s="9"/>
      <c r="NT307" s="9"/>
      <c r="NU307" s="9"/>
      <c r="NV307" s="9"/>
      <c r="NW307" s="9"/>
      <c r="NX307" s="9"/>
      <c r="NY307" s="9"/>
      <c r="NZ307" s="9"/>
      <c r="OA307" s="9"/>
      <c r="OB307" s="9"/>
      <c r="OC307" s="9"/>
      <c r="OD307" s="9"/>
      <c r="OE307" s="9"/>
      <c r="OF307" s="9"/>
      <c r="OG307" s="9"/>
      <c r="OH307" s="9"/>
      <c r="OI307" s="9"/>
      <c r="OJ307" s="9"/>
      <c r="OK307" s="9"/>
      <c r="OL307" s="9"/>
      <c r="OM307" s="9"/>
      <c r="ON307" s="9"/>
      <c r="OO307" s="9"/>
      <c r="OP307" s="9"/>
      <c r="OQ307" s="9"/>
      <c r="OR307" s="9"/>
      <c r="OS307" s="9"/>
      <c r="OT307" s="9"/>
      <c r="OU307" s="9"/>
      <c r="OV307" s="9"/>
      <c r="OW307" s="9"/>
      <c r="OX307" s="9"/>
      <c r="OY307" s="9"/>
      <c r="OZ307" s="9"/>
      <c r="PA307" s="9"/>
      <c r="PB307" s="9"/>
      <c r="PC307" s="9"/>
      <c r="PD307" s="9"/>
      <c r="PE307" s="9"/>
      <c r="PF307" s="9"/>
      <c r="PG307" s="9"/>
      <c r="PH307" s="9"/>
      <c r="PI307" s="9"/>
      <c r="PJ307" s="9"/>
      <c r="PK307" s="9"/>
      <c r="PL307" s="9"/>
      <c r="PM307" s="9"/>
      <c r="PN307" s="9"/>
      <c r="PO307" s="9"/>
      <c r="PP307" s="9"/>
      <c r="PQ307" s="9"/>
      <c r="PR307" s="9"/>
      <c r="PS307" s="9"/>
      <c r="PT307" s="9"/>
      <c r="PU307" s="9"/>
      <c r="PV307" s="9"/>
      <c r="PW307" s="9"/>
      <c r="PX307" s="9"/>
      <c r="PY307" s="9"/>
      <c r="PZ307" s="9"/>
      <c r="QA307" s="9"/>
      <c r="QB307" s="9"/>
      <c r="QC307" s="9"/>
      <c r="QD307" s="9"/>
      <c r="QE307" s="9"/>
      <c r="QF307" s="9"/>
      <c r="QG307" s="9"/>
      <c r="QH307" s="9"/>
      <c r="QI307" s="9"/>
      <c r="QJ307" s="9"/>
      <c r="QK307" s="9"/>
      <c r="QL307" s="9"/>
      <c r="QM307" s="9"/>
      <c r="QN307" s="9"/>
      <c r="QO307" s="9"/>
      <c r="QP307" s="9"/>
      <c r="QQ307" s="9"/>
      <c r="QR307" s="9"/>
      <c r="QS307" s="9"/>
      <c r="QT307" s="9"/>
      <c r="QU307" s="9"/>
      <c r="QV307" s="9"/>
      <c r="QW307" s="9"/>
      <c r="QX307" s="9"/>
      <c r="QY307" s="9"/>
      <c r="QZ307" s="9"/>
      <c r="RA307" s="9"/>
      <c r="RB307" s="9"/>
      <c r="RC307" s="9"/>
      <c r="RD307" s="9"/>
      <c r="RE307" s="9"/>
      <c r="RF307" s="9"/>
      <c r="RG307" s="9"/>
      <c r="RH307" s="9"/>
      <c r="RI307" s="9"/>
      <c r="RJ307" s="9"/>
      <c r="RK307" s="9"/>
      <c r="RL307" s="9"/>
      <c r="RM307" s="9"/>
      <c r="RN307" s="9"/>
      <c r="RO307" s="9"/>
      <c r="RP307" s="9"/>
      <c r="RQ307" s="9"/>
      <c r="RR307" s="9"/>
      <c r="RS307" s="9"/>
      <c r="RT307" s="9"/>
      <c r="RU307" s="9"/>
      <c r="RV307" s="9"/>
      <c r="RW307" s="9"/>
      <c r="RX307" s="9"/>
      <c r="RY307" s="9"/>
      <c r="RZ307" s="9"/>
      <c r="SA307" s="9"/>
      <c r="SB307" s="9"/>
      <c r="SC307" s="9"/>
      <c r="SD307" s="9"/>
      <c r="SE307" s="9"/>
      <c r="SF307" s="9"/>
      <c r="SG307" s="9"/>
      <c r="SH307" s="9"/>
      <c r="SI307" s="9"/>
      <c r="SJ307" s="9"/>
      <c r="SK307" s="9"/>
      <c r="SL307" s="9"/>
      <c r="SM307" s="9"/>
      <c r="SN307" s="9"/>
      <c r="SO307" s="9"/>
      <c r="SP307" s="9"/>
      <c r="SQ307" s="9"/>
      <c r="SR307" s="9"/>
      <c r="SS307" s="9"/>
      <c r="ST307" s="9"/>
      <c r="SU307" s="9"/>
      <c r="SV307" s="9"/>
      <c r="SW307" s="9"/>
      <c r="SX307" s="9"/>
      <c r="SY307" s="9"/>
      <c r="SZ307" s="9"/>
      <c r="TA307" s="9"/>
      <c r="TB307" s="9"/>
      <c r="TC307" s="9"/>
      <c r="TD307" s="9"/>
      <c r="TE307" s="9"/>
      <c r="TF307" s="9"/>
      <c r="TG307" s="9"/>
      <c r="TH307" s="9"/>
      <c r="TI307" s="9"/>
      <c r="TJ307" s="9"/>
      <c r="TK307" s="9"/>
      <c r="TL307" s="9"/>
      <c r="TM307" s="9"/>
      <c r="TN307" s="9"/>
      <c r="TO307" s="9"/>
      <c r="TP307" s="9"/>
      <c r="TQ307" s="9"/>
      <c r="TR307" s="9"/>
      <c r="TS307" s="9"/>
      <c r="TT307" s="9"/>
      <c r="TU307" s="9"/>
      <c r="TV307" s="9"/>
      <c r="TW307" s="9"/>
      <c r="TX307" s="9"/>
      <c r="TY307" s="9"/>
      <c r="TZ307" s="9"/>
      <c r="UA307" s="9"/>
      <c r="UB307" s="9"/>
      <c r="UC307" s="9"/>
      <c r="UD307" s="9"/>
      <c r="UE307" s="9"/>
      <c r="UF307" s="9"/>
      <c r="UG307" s="9"/>
      <c r="UH307" s="9"/>
      <c r="UI307" s="9"/>
      <c r="UJ307" s="9"/>
      <c r="UK307" s="9"/>
      <c r="UL307" s="9"/>
      <c r="UM307" s="9"/>
      <c r="UN307" s="9"/>
      <c r="UO307" s="9"/>
      <c r="UP307" s="9"/>
      <c r="UQ307" s="9"/>
      <c r="UR307" s="9"/>
      <c r="US307" s="9"/>
      <c r="UT307" s="9"/>
      <c r="UU307" s="9"/>
      <c r="UV307" s="9"/>
      <c r="UW307" s="9"/>
      <c r="UX307" s="9"/>
      <c r="UY307" s="9"/>
      <c r="UZ307" s="9"/>
      <c r="VA307" s="9"/>
      <c r="VB307" s="9"/>
      <c r="VC307" s="9"/>
      <c r="VD307" s="9"/>
      <c r="VE307" s="9"/>
      <c r="VF307" s="9"/>
      <c r="VG307" s="9"/>
      <c r="VH307" s="9"/>
      <c r="VI307" s="9"/>
      <c r="VJ307" s="9"/>
      <c r="VK307" s="9"/>
      <c r="VL307" s="9"/>
      <c r="VM307" s="9"/>
      <c r="VN307" s="9"/>
      <c r="VO307" s="9"/>
      <c r="VP307" s="9"/>
      <c r="VQ307" s="9"/>
      <c r="VR307" s="9"/>
      <c r="VS307" s="9"/>
      <c r="VT307" s="9"/>
      <c r="VU307" s="9"/>
      <c r="VV307" s="9"/>
      <c r="VW307" s="9"/>
      <c r="VX307" s="9"/>
      <c r="VY307" s="9"/>
      <c r="VZ307" s="9"/>
      <c r="WA307" s="9"/>
      <c r="WB307" s="9"/>
      <c r="WC307" s="9"/>
      <c r="WD307" s="9"/>
      <c r="WE307" s="9"/>
      <c r="WF307" s="9"/>
      <c r="WG307" s="9"/>
      <c r="WH307" s="9"/>
      <c r="WI307" s="9"/>
      <c r="WJ307" s="9"/>
      <c r="WK307" s="9"/>
      <c r="WL307" s="9"/>
      <c r="WM307" s="9"/>
      <c r="WN307" s="9"/>
      <c r="WO307" s="9"/>
      <c r="WP307" s="9"/>
      <c r="WQ307" s="9"/>
      <c r="WR307" s="9"/>
      <c r="WS307" s="9"/>
      <c r="WT307" s="9"/>
      <c r="WU307" s="9"/>
      <c r="WV307" s="9"/>
      <c r="WW307" s="9"/>
      <c r="WX307" s="9"/>
      <c r="WY307" s="9"/>
      <c r="WZ307" s="9"/>
      <c r="XA307" s="9"/>
      <c r="XB307" s="9"/>
      <c r="XC307" s="9"/>
      <c r="XD307" s="9"/>
      <c r="XE307" s="9"/>
      <c r="XF307" s="9"/>
      <c r="XG307" s="9"/>
      <c r="XH307" s="9"/>
      <c r="XI307" s="9"/>
      <c r="XJ307" s="9"/>
      <c r="XK307" s="9"/>
      <c r="XL307" s="9"/>
      <c r="XM307" s="9"/>
      <c r="XN307" s="9"/>
      <c r="XO307" s="9"/>
      <c r="XP307" s="9"/>
      <c r="XQ307" s="9"/>
      <c r="XR307" s="9"/>
      <c r="XS307" s="9"/>
      <c r="XT307" s="9"/>
      <c r="XU307" s="9"/>
      <c r="XV307" s="9"/>
      <c r="XW307" s="9"/>
      <c r="XX307" s="9"/>
      <c r="XY307" s="9"/>
      <c r="XZ307" s="9"/>
      <c r="YA307" s="9"/>
      <c r="YB307" s="9"/>
      <c r="YC307" s="9"/>
      <c r="YD307" s="9"/>
      <c r="YE307" s="9"/>
      <c r="YF307" s="9"/>
      <c r="YG307" s="9"/>
      <c r="YH307" s="9"/>
      <c r="YI307" s="9"/>
      <c r="YJ307" s="9"/>
      <c r="YK307" s="9"/>
      <c r="YL307" s="9"/>
      <c r="YM307" s="9"/>
      <c r="YN307" s="9"/>
      <c r="YO307" s="9"/>
      <c r="YP307" s="9"/>
      <c r="YQ307" s="9"/>
      <c r="YR307" s="9"/>
      <c r="YS307" s="9"/>
      <c r="YT307" s="9"/>
      <c r="YU307" s="9"/>
      <c r="YV307" s="9"/>
      <c r="YW307" s="9"/>
      <c r="YX307" s="9"/>
      <c r="YY307" s="9"/>
      <c r="YZ307" s="9"/>
      <c r="ZA307" s="9"/>
      <c r="ZB307" s="9"/>
      <c r="ZC307" s="9"/>
      <c r="ZD307" s="9"/>
      <c r="ZE307" s="9"/>
      <c r="ZF307" s="9"/>
      <c r="ZG307" s="9"/>
      <c r="ZH307" s="9"/>
      <c r="ZI307" s="9"/>
      <c r="ZJ307" s="9"/>
      <c r="ZK307" s="9"/>
      <c r="ZL307" s="9"/>
      <c r="ZM307" s="9"/>
      <c r="ZN307" s="9"/>
      <c r="ZO307" s="9"/>
      <c r="ZP307" s="9"/>
      <c r="ZQ307" s="9"/>
      <c r="ZR307" s="9"/>
      <c r="ZS307" s="9"/>
      <c r="ZT307" s="9"/>
      <c r="ZU307" s="9"/>
      <c r="ZV307" s="9"/>
      <c r="ZW307" s="9"/>
      <c r="ZX307" s="9"/>
      <c r="ZY307" s="9"/>
      <c r="ZZ307" s="9"/>
      <c r="AAA307" s="9"/>
      <c r="AAB307" s="9"/>
      <c r="AAC307" s="9"/>
      <c r="AAD307" s="9"/>
      <c r="AAE307" s="9"/>
      <c r="AAF307" s="9"/>
      <c r="AAG307" s="9"/>
      <c r="AAH307" s="9"/>
      <c r="AAI307" s="9"/>
      <c r="AAJ307" s="9"/>
      <c r="AAK307" s="9"/>
      <c r="AAL307" s="9"/>
      <c r="AAM307" s="9"/>
      <c r="AAN307" s="9"/>
      <c r="AAO307" s="9"/>
      <c r="AAP307" s="9"/>
      <c r="AAQ307" s="9"/>
      <c r="AAR307" s="9"/>
      <c r="AAS307" s="9"/>
      <c r="AAT307" s="9"/>
      <c r="AAU307" s="9"/>
      <c r="AAV307" s="9"/>
      <c r="AAW307" s="9"/>
      <c r="AAX307" s="9"/>
      <c r="AAY307" s="9"/>
      <c r="AAZ307" s="9"/>
      <c r="ABA307" s="9"/>
      <c r="ABB307" s="9"/>
      <c r="ABC307" s="9"/>
      <c r="ABD307" s="9"/>
      <c r="ABE307" s="9"/>
      <c r="ABF307" s="9"/>
      <c r="ABG307" s="9"/>
      <c r="ABH307" s="9"/>
      <c r="ABI307" s="9"/>
      <c r="ABJ307" s="9"/>
      <c r="ABK307" s="9"/>
      <c r="ABL307" s="9"/>
      <c r="ABM307" s="9"/>
      <c r="ABN307" s="9"/>
      <c r="ABO307" s="9"/>
      <c r="ABP307" s="9"/>
      <c r="ABQ307" s="9"/>
      <c r="ABR307" s="9"/>
      <c r="ABS307" s="9"/>
      <c r="ABT307" s="9"/>
      <c r="ABU307" s="9"/>
      <c r="ABV307" s="9"/>
      <c r="ABW307" s="9"/>
      <c r="ABX307" s="9"/>
      <c r="ABY307" s="9"/>
      <c r="ABZ307" s="9"/>
      <c r="ACA307" s="9"/>
      <c r="ACB307" s="9"/>
      <c r="ACC307" s="9"/>
      <c r="ACD307" s="9"/>
      <c r="ACE307" s="9"/>
      <c r="ACF307" s="9"/>
      <c r="ACG307" s="9"/>
      <c r="ACH307" s="9"/>
      <c r="ACI307" s="9"/>
      <c r="ACJ307" s="9"/>
      <c r="ACK307" s="9"/>
      <c r="ACL307" s="9"/>
      <c r="ACM307" s="9"/>
      <c r="ACN307" s="9"/>
      <c r="ACO307" s="9"/>
      <c r="ACP307" s="9"/>
      <c r="ACQ307" s="9"/>
      <c r="ACR307" s="9"/>
      <c r="ACS307" s="9"/>
      <c r="ACT307" s="9"/>
      <c r="ACU307" s="9"/>
      <c r="ACV307" s="9"/>
      <c r="ACW307" s="9"/>
      <c r="ACX307" s="9"/>
      <c r="ACY307" s="9"/>
      <c r="ACZ307" s="9"/>
      <c r="ADA307" s="9"/>
      <c r="ADB307" s="9"/>
      <c r="ADC307" s="9"/>
      <c r="ADD307" s="9"/>
      <c r="ADE307" s="9"/>
      <c r="ADF307" s="9"/>
      <c r="ADG307" s="9"/>
      <c r="ADH307" s="9"/>
      <c r="ADI307" s="9"/>
      <c r="ADJ307" s="9"/>
      <c r="ADK307" s="9"/>
      <c r="ADL307" s="9"/>
      <c r="ADM307" s="9"/>
      <c r="ADN307" s="9"/>
      <c r="ADO307" s="9"/>
      <c r="ADP307" s="9"/>
      <c r="ADQ307" s="9"/>
      <c r="ADR307" s="9"/>
      <c r="ADS307" s="9"/>
      <c r="ADT307" s="9"/>
      <c r="ADU307" s="9"/>
      <c r="ADV307" s="9"/>
      <c r="ADW307" s="9"/>
      <c r="ADX307" s="9"/>
      <c r="ADY307" s="9"/>
      <c r="ADZ307" s="9"/>
      <c r="AEA307" s="9"/>
      <c r="AEB307" s="9"/>
      <c r="AEC307" s="9"/>
      <c r="AED307" s="9"/>
      <c r="AEE307" s="9"/>
      <c r="AEF307" s="9"/>
      <c r="AEG307" s="9"/>
      <c r="AEH307" s="9"/>
      <c r="AEI307" s="9"/>
      <c r="AEJ307" s="9"/>
      <c r="AEK307" s="9"/>
      <c r="AEL307" s="9"/>
      <c r="AEM307" s="9"/>
      <c r="AEN307" s="9"/>
      <c r="AEO307" s="9"/>
      <c r="AEP307" s="9"/>
      <c r="AEQ307" s="9"/>
      <c r="AER307" s="9"/>
      <c r="AES307" s="9"/>
      <c r="AET307" s="9"/>
      <c r="AEU307" s="9"/>
      <c r="AEV307" s="9"/>
      <c r="AEW307" s="9"/>
      <c r="AEX307" s="9"/>
      <c r="AEY307" s="9"/>
      <c r="AEZ307" s="9"/>
      <c r="AFA307" s="9"/>
      <c r="AFB307" s="9"/>
      <c r="AFC307" s="9"/>
      <c r="AFD307" s="9"/>
      <c r="AFE307" s="9"/>
      <c r="AFF307" s="9"/>
      <c r="AFG307" s="9"/>
      <c r="AFH307" s="9"/>
      <c r="AFI307" s="9"/>
      <c r="AFJ307" s="9"/>
      <c r="AFK307" s="9"/>
      <c r="AFL307" s="9"/>
      <c r="AFM307" s="9"/>
      <c r="AFN307" s="9"/>
      <c r="AFO307" s="9"/>
      <c r="AFP307" s="9"/>
      <c r="AFQ307" s="9"/>
      <c r="AFR307" s="9"/>
      <c r="AFS307" s="9"/>
      <c r="AFT307" s="9"/>
      <c r="AFU307" s="9"/>
      <c r="AFV307" s="9"/>
      <c r="AFW307" s="9"/>
      <c r="AFX307" s="9"/>
      <c r="AFY307" s="9"/>
      <c r="AFZ307" s="9"/>
      <c r="AGA307" s="9"/>
      <c r="AGB307" s="9"/>
      <c r="AGC307" s="9"/>
      <c r="AGD307" s="9"/>
      <c r="AGE307" s="9"/>
      <c r="AGF307" s="9"/>
      <c r="AGG307" s="9"/>
      <c r="AGH307" s="9"/>
      <c r="AGI307" s="9"/>
      <c r="AGJ307" s="9"/>
      <c r="AGK307" s="9"/>
      <c r="AGL307" s="9"/>
      <c r="AGM307" s="9"/>
      <c r="AGN307" s="9"/>
      <c r="AGO307" s="9"/>
      <c r="AGP307" s="9"/>
      <c r="AGQ307" s="9"/>
      <c r="AGR307" s="9"/>
      <c r="AGS307" s="9"/>
      <c r="AGT307" s="9"/>
      <c r="AGU307" s="9"/>
      <c r="AGV307" s="9"/>
      <c r="AGW307" s="9"/>
      <c r="AGX307" s="9"/>
      <c r="AGY307" s="9"/>
      <c r="AGZ307" s="9"/>
      <c r="AHA307" s="9"/>
      <c r="AHB307" s="9"/>
      <c r="AHC307" s="9"/>
      <c r="AHD307" s="9"/>
      <c r="AHE307" s="9"/>
      <c r="AHF307" s="9"/>
      <c r="AHG307" s="9"/>
      <c r="AHH307" s="9"/>
      <c r="AHI307" s="9"/>
      <c r="AHJ307" s="9"/>
      <c r="AHK307" s="9"/>
      <c r="AHL307" s="9"/>
      <c r="AHM307" s="9"/>
      <c r="AHN307" s="9"/>
      <c r="AHO307" s="9"/>
      <c r="AHP307" s="9"/>
      <c r="AHQ307" s="9"/>
      <c r="AHR307" s="9"/>
      <c r="AHS307" s="9"/>
      <c r="AHT307" s="9"/>
      <c r="AHU307" s="9"/>
      <c r="AHV307" s="9"/>
      <c r="AHW307" s="9"/>
      <c r="AHX307" s="9"/>
      <c r="AHY307" s="9"/>
      <c r="AHZ307" s="9"/>
      <c r="AIA307" s="9"/>
      <c r="AIB307" s="9"/>
      <c r="AIC307" s="9"/>
      <c r="AID307" s="9"/>
      <c r="AIE307" s="9"/>
      <c r="AIF307" s="9"/>
      <c r="AIG307" s="9"/>
      <c r="AIH307" s="9"/>
      <c r="AII307" s="9"/>
      <c r="AIJ307" s="9"/>
      <c r="AIK307" s="9"/>
      <c r="AIL307" s="9"/>
      <c r="AIM307" s="9"/>
      <c r="AIN307" s="9"/>
      <c r="AIO307" s="9"/>
      <c r="AIP307" s="9"/>
      <c r="AIQ307" s="9"/>
      <c r="AIR307" s="9"/>
      <c r="AIS307" s="9"/>
      <c r="ANB307" s="9"/>
      <c r="ANC307" s="9"/>
      <c r="AND307" s="9"/>
      <c r="ANE307" s="9"/>
      <c r="ANF307" s="9"/>
      <c r="ANG307" s="9"/>
      <c r="ANH307" s="9"/>
      <c r="ANI307" s="9"/>
      <c r="ANJ307" s="9"/>
      <c r="ANK307" s="9"/>
      <c r="ANL307" s="9"/>
      <c r="ANM307" s="9"/>
      <c r="ANN307" s="9"/>
      <c r="ANO307" s="9"/>
      <c r="ANP307" s="9"/>
      <c r="ANQ307" s="9"/>
      <c r="ANR307" s="9"/>
      <c r="ANS307" s="9"/>
      <c r="ANT307" s="9"/>
      <c r="ANU307" s="9"/>
      <c r="ANV307" s="9"/>
      <c r="ANW307" s="9"/>
      <c r="ANX307" s="9"/>
      <c r="ANY307" s="9"/>
      <c r="ANZ307" s="9"/>
      <c r="AOA307" s="9"/>
      <c r="AOB307" s="9"/>
      <c r="AOC307" s="9"/>
      <c r="AOD307" s="9"/>
      <c r="AOE307" s="9"/>
      <c r="AOF307" s="9"/>
      <c r="AOG307" s="9"/>
      <c r="AOH307" s="9"/>
      <c r="AOI307" s="9"/>
      <c r="AOJ307" s="9"/>
      <c r="AOK307" s="9"/>
      <c r="AOL307" s="9"/>
      <c r="AOM307" s="9"/>
      <c r="AON307" s="9"/>
      <c r="AOO307" s="9"/>
      <c r="AOP307" s="9"/>
      <c r="AOQ307" s="9"/>
      <c r="AOR307" s="9"/>
      <c r="AOS307" s="9"/>
      <c r="AOT307" s="9"/>
      <c r="AOU307" s="9"/>
      <c r="AOV307" s="9"/>
      <c r="AOW307" s="9"/>
      <c r="AOX307" s="9"/>
      <c r="AOY307" s="9"/>
      <c r="AOZ307" s="9"/>
      <c r="APA307" s="9"/>
      <c r="APB307" s="9"/>
      <c r="APC307" s="9"/>
      <c r="APD307" s="9"/>
      <c r="APE307" s="9"/>
      <c r="APF307" s="9"/>
      <c r="APG307" s="9"/>
      <c r="APH307" s="9"/>
      <c r="API307" s="9"/>
      <c r="APJ307" s="9"/>
      <c r="APK307" s="9"/>
      <c r="APL307" s="9"/>
      <c r="APM307" s="9"/>
      <c r="APN307" s="9"/>
      <c r="APO307" s="9"/>
      <c r="APP307" s="9"/>
      <c r="APQ307" s="9"/>
      <c r="APR307" s="9"/>
      <c r="APS307" s="9"/>
      <c r="APT307" s="9"/>
      <c r="APU307" s="9"/>
      <c r="APV307" s="9"/>
      <c r="APW307" s="9"/>
      <c r="APX307" s="9"/>
      <c r="APY307" s="9"/>
      <c r="APZ307" s="9"/>
      <c r="AQA307" s="9"/>
      <c r="AQB307" s="9"/>
      <c r="AQC307" s="9"/>
      <c r="AQD307" s="9"/>
      <c r="AQE307" s="9"/>
      <c r="AQF307" s="9"/>
      <c r="AQG307" s="9"/>
      <c r="AQH307" s="9"/>
      <c r="AQI307" s="9"/>
      <c r="AQJ307" s="9"/>
      <c r="AQK307" s="9"/>
      <c r="AQL307" s="9"/>
      <c r="AQM307" s="9"/>
      <c r="AQN307" s="9"/>
      <c r="AQO307" s="9"/>
      <c r="AQP307" s="9"/>
      <c r="AQQ307" s="9"/>
      <c r="AQR307" s="9"/>
      <c r="AQS307" s="9"/>
      <c r="AQT307" s="9"/>
      <c r="AQU307" s="9"/>
      <c r="AQV307" s="9"/>
      <c r="AQW307" s="9"/>
      <c r="AQX307" s="9"/>
      <c r="AQY307" s="9"/>
      <c r="AQZ307" s="9"/>
      <c r="ARA307" s="9"/>
      <c r="ARB307" s="9"/>
      <c r="ARC307" s="9"/>
      <c r="ARD307" s="9"/>
      <c r="ARE307" s="9"/>
      <c r="ARF307" s="9"/>
      <c r="ARG307" s="9"/>
      <c r="ARH307" s="9"/>
      <c r="ARI307" s="9"/>
      <c r="ARJ307" s="9"/>
      <c r="ARK307" s="9"/>
      <c r="ARL307" s="9"/>
      <c r="ARM307" s="9"/>
      <c r="ARN307" s="9"/>
      <c r="ARO307" s="9"/>
      <c r="ARP307" s="9"/>
      <c r="ARQ307" s="9"/>
      <c r="ARR307" s="9"/>
      <c r="ARS307" s="9"/>
      <c r="ART307" s="9"/>
      <c r="ARU307" s="9"/>
      <c r="ARV307" s="9"/>
      <c r="ARW307" s="9"/>
      <c r="ARX307" s="9"/>
      <c r="ARY307" s="9"/>
      <c r="ARZ307" s="9"/>
      <c r="ASA307" s="9"/>
      <c r="ASB307" s="9"/>
      <c r="ASC307" s="9"/>
      <c r="ASD307" s="9"/>
      <c r="ASE307" s="9"/>
      <c r="ASF307" s="9"/>
      <c r="ASG307" s="9"/>
      <c r="ASH307" s="9"/>
      <c r="ASI307" s="9"/>
      <c r="ASJ307" s="9"/>
      <c r="ASK307" s="9"/>
      <c r="ASL307" s="9"/>
      <c r="ASM307" s="9"/>
      <c r="ASN307" s="9"/>
      <c r="ASO307" s="9"/>
      <c r="ASP307" s="9"/>
      <c r="ASQ307" s="9"/>
      <c r="ASR307" s="9"/>
      <c r="ASS307" s="9"/>
      <c r="AST307" s="9"/>
      <c r="ASU307" s="9"/>
      <c r="ASV307" s="9"/>
      <c r="ASW307" s="9"/>
      <c r="ASX307" s="9"/>
      <c r="ASY307" s="9"/>
      <c r="ASZ307" s="9"/>
      <c r="ATA307" s="9"/>
      <c r="ATB307" s="9"/>
      <c r="ATC307" s="9"/>
      <c r="ATD307" s="9"/>
      <c r="ATE307" s="9"/>
      <c r="ATF307" s="9"/>
      <c r="ATG307" s="9"/>
      <c r="ATH307" s="9"/>
      <c r="ATI307" s="9"/>
      <c r="ATJ307" s="9"/>
      <c r="ATK307" s="9"/>
      <c r="ATL307" s="9"/>
      <c r="ATM307" s="9"/>
      <c r="ATN307" s="9"/>
      <c r="ATO307" s="9"/>
      <c r="ATP307" s="9"/>
      <c r="ATQ307" s="9"/>
      <c r="ATR307" s="9"/>
      <c r="ATS307" s="9"/>
      <c r="ATT307" s="9"/>
      <c r="ATU307" s="9"/>
      <c r="ATV307" s="9"/>
      <c r="ATW307" s="9"/>
      <c r="ATX307" s="9"/>
      <c r="ATY307" s="9"/>
      <c r="ATZ307" s="9"/>
      <c r="AUA307" s="9"/>
      <c r="AUB307" s="9"/>
      <c r="AUC307" s="9"/>
      <c r="AUD307" s="9"/>
      <c r="AUE307" s="9"/>
      <c r="AUF307" s="9"/>
      <c r="AUG307" s="9"/>
      <c r="AUH307" s="9"/>
      <c r="AUI307" s="9"/>
      <c r="AUJ307" s="9"/>
      <c r="AUK307" s="9"/>
      <c r="AUL307" s="9"/>
      <c r="AUM307" s="9"/>
      <c r="AUN307" s="9"/>
      <c r="AUO307" s="9"/>
      <c r="AUP307" s="9"/>
      <c r="AUQ307" s="9"/>
      <c r="AUR307" s="9"/>
      <c r="AUS307" s="9"/>
      <c r="AUT307" s="9"/>
      <c r="AUU307" s="9"/>
      <c r="AUV307" s="9"/>
      <c r="AUW307" s="9"/>
      <c r="AUX307" s="9"/>
      <c r="AUY307" s="9"/>
      <c r="AUZ307" s="9"/>
      <c r="AVA307" s="9"/>
      <c r="AVB307" s="9"/>
      <c r="AVC307" s="9"/>
      <c r="AVD307" s="9"/>
      <c r="AVE307" s="9"/>
      <c r="AVF307" s="9"/>
      <c r="AVG307" s="9"/>
      <c r="AVH307" s="9"/>
      <c r="AVI307" s="9"/>
      <c r="AVJ307" s="9"/>
      <c r="AVK307" s="9"/>
      <c r="AVL307" s="9"/>
      <c r="AVM307" s="9"/>
      <c r="AVN307" s="9"/>
      <c r="AVO307" s="9"/>
      <c r="AVP307" s="9"/>
      <c r="AVQ307" s="9"/>
      <c r="AVR307" s="9"/>
      <c r="AVS307" s="9"/>
      <c r="AVT307" s="9"/>
      <c r="AVU307" s="9"/>
      <c r="AVV307" s="9"/>
      <c r="AVW307" s="9"/>
      <c r="AVX307" s="9"/>
      <c r="AVY307" s="9"/>
      <c r="AVZ307" s="9"/>
      <c r="AWA307" s="9"/>
      <c r="AWB307" s="9"/>
      <c r="AWC307" s="9"/>
      <c r="AWD307" s="9"/>
      <c r="AWE307" s="9"/>
      <c r="AWF307" s="9"/>
      <c r="AWG307" s="9"/>
      <c r="AWH307" s="9"/>
      <c r="AWI307" s="9"/>
      <c r="AWJ307" s="9"/>
      <c r="AWK307" s="9"/>
      <c r="AWL307" s="9"/>
      <c r="AWM307" s="9"/>
      <c r="AWN307" s="9"/>
      <c r="AWO307" s="9"/>
      <c r="AWP307" s="9"/>
      <c r="AWQ307" s="9"/>
      <c r="AWR307" s="9"/>
      <c r="AWS307" s="9"/>
      <c r="AWT307" s="9"/>
      <c r="AWU307" s="9"/>
      <c r="AWV307" s="9"/>
      <c r="AWW307" s="9"/>
      <c r="AWX307" s="9"/>
      <c r="AWY307" s="9"/>
      <c r="AWZ307" s="9"/>
      <c r="AXA307" s="9"/>
      <c r="AXB307" s="9"/>
      <c r="AXC307" s="9"/>
      <c r="AXD307" s="9"/>
      <c r="AXE307" s="9"/>
      <c r="AXF307" s="9"/>
      <c r="AXG307" s="9"/>
      <c r="AXH307" s="9"/>
      <c r="AXI307" s="9"/>
      <c r="AXJ307" s="9"/>
      <c r="AXK307" s="9"/>
      <c r="AXL307" s="9"/>
      <c r="AXM307" s="9"/>
      <c r="AXN307" s="9"/>
      <c r="AXO307" s="9"/>
      <c r="AXP307" s="9"/>
      <c r="AXQ307" s="9"/>
      <c r="AXR307" s="9"/>
      <c r="AXS307" s="9"/>
      <c r="AXT307" s="9"/>
      <c r="AXU307" s="9"/>
      <c r="AXV307" s="9"/>
      <c r="AXW307" s="9"/>
      <c r="AXX307" s="9"/>
      <c r="AXY307" s="9"/>
      <c r="AXZ307" s="9"/>
      <c r="AYA307" s="9"/>
      <c r="AYB307" s="9"/>
      <c r="AYC307" s="9"/>
      <c r="AYD307" s="9"/>
      <c r="AYE307" s="9"/>
      <c r="AYF307" s="9"/>
      <c r="AYG307" s="9"/>
      <c r="AYH307" s="9"/>
      <c r="AYI307" s="9"/>
      <c r="AYJ307" s="9"/>
      <c r="AYK307" s="9"/>
      <c r="AYL307" s="9"/>
      <c r="AYM307" s="9"/>
      <c r="AYN307" s="9"/>
      <c r="AYO307" s="9"/>
      <c r="AYP307" s="9"/>
      <c r="AYQ307" s="9"/>
      <c r="AYR307" s="9"/>
      <c r="AYS307" s="9"/>
      <c r="AYT307" s="9"/>
      <c r="AYU307" s="9"/>
      <c r="AYV307" s="9"/>
      <c r="AYW307" s="9"/>
      <c r="AYX307" s="9"/>
      <c r="AYY307" s="9"/>
      <c r="AYZ307" s="9"/>
      <c r="AZA307" s="9"/>
      <c r="AZB307" s="9"/>
      <c r="AZC307" s="9"/>
      <c r="AZD307" s="9"/>
      <c r="AZE307" s="9"/>
      <c r="AZF307" s="9"/>
      <c r="AZG307" s="9"/>
      <c r="AZH307" s="9"/>
      <c r="AZI307" s="9"/>
      <c r="AZJ307" s="9"/>
      <c r="AZK307" s="9"/>
      <c r="AZL307" s="9"/>
      <c r="AZM307" s="9"/>
      <c r="AZN307" s="9"/>
      <c r="AZO307" s="9"/>
      <c r="AZP307" s="9"/>
      <c r="AZQ307" s="9"/>
      <c r="AZR307" s="9"/>
      <c r="AZS307" s="9"/>
      <c r="AZT307" s="9"/>
      <c r="AZU307" s="9"/>
      <c r="AZV307" s="9"/>
      <c r="AZW307" s="9"/>
      <c r="AZX307" s="9"/>
      <c r="AZY307" s="9"/>
      <c r="AZZ307" s="9"/>
      <c r="BAA307" s="9"/>
      <c r="BAB307" s="9"/>
      <c r="BAC307" s="9"/>
      <c r="BAD307" s="9"/>
      <c r="BAE307" s="9"/>
      <c r="BAF307" s="9"/>
      <c r="BAG307" s="9"/>
      <c r="BAH307" s="9"/>
      <c r="BAI307" s="9"/>
      <c r="BAJ307" s="9"/>
      <c r="BAK307" s="9"/>
      <c r="BAL307" s="9"/>
      <c r="BAM307" s="9"/>
      <c r="BAN307" s="9"/>
      <c r="BAO307" s="9"/>
      <c r="BAP307" s="9"/>
      <c r="BAQ307" s="9"/>
      <c r="BAR307" s="9"/>
      <c r="BAS307" s="9"/>
      <c r="BAT307" s="9"/>
      <c r="BAU307" s="9"/>
      <c r="BAV307" s="9"/>
      <c r="BAW307" s="9"/>
      <c r="BAX307" s="9"/>
      <c r="BAY307" s="9"/>
      <c r="BAZ307" s="9"/>
      <c r="BBA307" s="9"/>
      <c r="BBB307" s="9"/>
      <c r="BBC307" s="9"/>
      <c r="BBD307" s="9"/>
      <c r="BBE307" s="9"/>
      <c r="BBF307" s="9"/>
      <c r="BBG307" s="9"/>
      <c r="BBH307" s="9"/>
      <c r="BBI307" s="9"/>
      <c r="BBJ307" s="9"/>
      <c r="BBK307" s="9"/>
      <c r="BBL307" s="9"/>
      <c r="BBM307" s="9"/>
      <c r="BBN307" s="9"/>
      <c r="BBO307" s="9"/>
      <c r="BBP307" s="9"/>
      <c r="BBQ307" s="9"/>
      <c r="BBR307" s="9"/>
      <c r="BBS307" s="9"/>
      <c r="BBT307" s="9"/>
      <c r="BBU307" s="9"/>
      <c r="BBV307" s="9"/>
      <c r="BBW307" s="9"/>
      <c r="BBX307" s="9"/>
      <c r="BBY307" s="9"/>
      <c r="BBZ307" s="9"/>
      <c r="BCA307" s="9"/>
      <c r="BCB307" s="9"/>
      <c r="BCC307" s="9"/>
      <c r="BCD307" s="9"/>
      <c r="BCE307" s="9"/>
      <c r="BCF307" s="9"/>
      <c r="BCG307" s="9"/>
      <c r="BCH307" s="9"/>
      <c r="BCI307" s="9"/>
      <c r="BCJ307" s="9"/>
      <c r="BCK307" s="9"/>
      <c r="BCL307" s="9"/>
      <c r="BCM307" s="9"/>
      <c r="BCN307" s="9"/>
      <c r="BCO307" s="9"/>
      <c r="BCP307" s="9"/>
      <c r="BCQ307" s="9"/>
      <c r="BCR307" s="9"/>
      <c r="BCS307" s="9"/>
      <c r="BCT307" s="9"/>
      <c r="BCU307" s="9"/>
      <c r="BCV307" s="9"/>
      <c r="BCW307" s="9"/>
      <c r="BCX307" s="9"/>
      <c r="BCY307" s="9"/>
      <c r="BCZ307" s="9"/>
      <c r="BDA307" s="9"/>
      <c r="BDB307" s="9"/>
      <c r="BDC307" s="9"/>
      <c r="BDD307" s="9"/>
      <c r="BDE307" s="9"/>
      <c r="BDF307" s="9"/>
      <c r="BDG307" s="9"/>
      <c r="BDH307" s="9"/>
      <c r="BDI307" s="9"/>
      <c r="BDJ307" s="9"/>
      <c r="BDK307" s="9"/>
      <c r="BDL307" s="9"/>
      <c r="BDM307" s="9"/>
      <c r="BDN307" s="9"/>
      <c r="BDO307" s="9"/>
      <c r="BDP307" s="9"/>
      <c r="BDQ307" s="9"/>
      <c r="BDR307" s="9"/>
      <c r="BDS307" s="9"/>
      <c r="BDT307" s="9"/>
      <c r="BDU307" s="9"/>
      <c r="BDV307" s="9"/>
      <c r="BDW307" s="9"/>
      <c r="BDX307" s="9"/>
      <c r="BDY307" s="9"/>
      <c r="BDZ307" s="9"/>
      <c r="BEA307" s="9"/>
      <c r="BEB307" s="9"/>
      <c r="BEC307" s="9"/>
      <c r="BED307" s="9"/>
      <c r="BEE307" s="9"/>
      <c r="BEF307" s="9"/>
      <c r="BEG307" s="9"/>
      <c r="BEH307" s="9"/>
      <c r="BEI307" s="9"/>
      <c r="BEJ307" s="9"/>
      <c r="BEK307" s="9"/>
      <c r="BEL307" s="9"/>
      <c r="BEM307" s="9"/>
      <c r="BEN307" s="9"/>
      <c r="BEO307" s="9"/>
      <c r="BEP307" s="9"/>
      <c r="BEQ307" s="9"/>
      <c r="BER307" s="9"/>
      <c r="BES307" s="9"/>
      <c r="BET307" s="9"/>
      <c r="BEU307" s="9"/>
      <c r="BEV307" s="9"/>
      <c r="BEW307" s="9"/>
      <c r="BEX307" s="9"/>
      <c r="BEY307" s="9"/>
      <c r="BEZ307" s="9"/>
      <c r="BFA307" s="9"/>
      <c r="BFB307" s="9"/>
      <c r="BFC307" s="9"/>
      <c r="BFD307" s="9"/>
      <c r="BFE307" s="9"/>
      <c r="BFF307" s="9"/>
      <c r="BFG307" s="9"/>
      <c r="BFH307" s="9"/>
      <c r="BFI307" s="9"/>
      <c r="BFJ307" s="9"/>
      <c r="BFK307" s="9"/>
      <c r="BFL307" s="9"/>
      <c r="BFM307" s="9"/>
      <c r="BFN307" s="9"/>
      <c r="BFO307" s="9"/>
      <c r="BFP307" s="9"/>
      <c r="BFQ307" s="9"/>
      <c r="BFR307" s="9"/>
      <c r="BFS307" s="9"/>
      <c r="BFT307" s="9"/>
      <c r="BFU307" s="9"/>
      <c r="BFV307" s="9"/>
      <c r="BFW307" s="9"/>
      <c r="BFX307" s="9"/>
      <c r="BFY307" s="9"/>
      <c r="BFZ307" s="9"/>
      <c r="BGA307" s="9"/>
      <c r="BGB307" s="9"/>
      <c r="BGC307" s="9"/>
      <c r="BGD307" s="9"/>
      <c r="BGE307" s="9"/>
      <c r="BGF307" s="9"/>
      <c r="BGG307" s="9"/>
      <c r="BGH307" s="9"/>
      <c r="BGI307" s="9"/>
      <c r="BGJ307" s="9"/>
      <c r="BGK307" s="9"/>
      <c r="BGL307" s="9"/>
      <c r="BGM307" s="9"/>
      <c r="BGN307" s="9"/>
      <c r="BGO307" s="9"/>
      <c r="BGP307" s="9"/>
      <c r="BGQ307" s="9"/>
      <c r="BGR307" s="9"/>
      <c r="BGS307" s="9"/>
      <c r="BGT307" s="9"/>
      <c r="BGU307" s="9"/>
      <c r="BGV307" s="9"/>
      <c r="BGW307" s="9"/>
      <c r="BGX307" s="9"/>
      <c r="BGY307" s="9"/>
      <c r="BGZ307" s="9"/>
      <c r="BHA307" s="9"/>
      <c r="BHB307" s="9"/>
      <c r="BHC307" s="9"/>
      <c r="BHD307" s="9"/>
      <c r="BHE307" s="9"/>
      <c r="BHF307" s="9"/>
      <c r="BHG307" s="9"/>
      <c r="BHH307" s="9"/>
      <c r="BHI307" s="9"/>
      <c r="BHJ307" s="9"/>
      <c r="BHK307" s="9"/>
      <c r="BHL307" s="9"/>
      <c r="BHM307" s="9"/>
      <c r="BHN307" s="9"/>
      <c r="BHO307" s="9"/>
      <c r="BHP307" s="9"/>
      <c r="BHQ307" s="9"/>
      <c r="BHR307" s="9"/>
      <c r="BHS307" s="9"/>
      <c r="BHT307" s="9"/>
      <c r="BHU307" s="9"/>
      <c r="BHV307" s="9"/>
      <c r="BHW307" s="9"/>
      <c r="BHX307" s="9"/>
      <c r="BHY307" s="9"/>
      <c r="BHZ307" s="9"/>
      <c r="BIA307" s="9"/>
      <c r="BIB307" s="9"/>
      <c r="BIC307" s="9"/>
      <c r="BID307" s="9"/>
      <c r="BIE307" s="9"/>
      <c r="BIF307" s="9"/>
      <c r="BIG307" s="9"/>
      <c r="BIH307" s="9"/>
      <c r="BII307" s="9"/>
      <c r="BIJ307" s="9"/>
      <c r="BIK307" s="9"/>
      <c r="BIL307" s="9"/>
      <c r="BIM307" s="9"/>
      <c r="BIN307" s="9"/>
      <c r="BIO307" s="9"/>
      <c r="BIP307" s="9"/>
      <c r="BIQ307" s="9"/>
      <c r="BIR307" s="9"/>
      <c r="BIS307" s="9"/>
      <c r="BIT307" s="9"/>
      <c r="BIU307" s="9"/>
      <c r="BIV307" s="9"/>
      <c r="BIW307" s="9"/>
      <c r="BIX307" s="9"/>
      <c r="BIY307" s="9"/>
      <c r="BIZ307" s="9"/>
      <c r="BJA307" s="9"/>
      <c r="BJB307" s="9"/>
      <c r="BJC307" s="9"/>
      <c r="BJD307" s="9"/>
      <c r="BJE307" s="9"/>
      <c r="BJF307" s="9"/>
      <c r="BJG307" s="9"/>
      <c r="BJH307" s="9"/>
      <c r="BJI307" s="9"/>
      <c r="BJJ307" s="9"/>
      <c r="BJK307" s="9"/>
      <c r="BJL307" s="9"/>
      <c r="BJM307" s="9"/>
      <c r="BJN307" s="9"/>
      <c r="BJO307" s="9"/>
      <c r="BJP307" s="9"/>
      <c r="BJQ307" s="9"/>
      <c r="BJR307" s="9"/>
      <c r="BJS307" s="9"/>
      <c r="BJT307" s="9"/>
      <c r="BJU307" s="9"/>
      <c r="BJV307" s="9"/>
      <c r="BJW307" s="9"/>
      <c r="BJX307" s="9"/>
      <c r="BJY307" s="9"/>
      <c r="BJZ307" s="9"/>
      <c r="BKA307" s="9"/>
      <c r="BKB307" s="9"/>
      <c r="BKC307" s="9"/>
      <c r="BKD307" s="9"/>
      <c r="BKE307" s="9"/>
      <c r="BKF307" s="9"/>
      <c r="BKG307" s="9"/>
      <c r="BKH307" s="9"/>
      <c r="BKI307" s="9"/>
      <c r="BKJ307" s="9"/>
      <c r="BKK307" s="9"/>
      <c r="BKL307" s="9"/>
      <c r="BKM307" s="9"/>
      <c r="BKN307" s="9"/>
      <c r="BKO307" s="9"/>
      <c r="BKP307" s="9"/>
      <c r="BKQ307" s="9"/>
      <c r="BKR307" s="9"/>
      <c r="BKS307" s="9"/>
      <c r="BKT307" s="9"/>
      <c r="BKU307" s="9"/>
      <c r="BKV307" s="9"/>
      <c r="BKW307" s="9"/>
      <c r="BKX307" s="9"/>
      <c r="BKY307" s="9"/>
      <c r="BKZ307" s="9"/>
      <c r="BLA307" s="9"/>
      <c r="BLB307" s="9"/>
      <c r="BLC307" s="9"/>
      <c r="BLD307" s="9"/>
      <c r="BLE307" s="9"/>
      <c r="BLF307" s="9"/>
      <c r="BLG307" s="9"/>
      <c r="BLH307" s="9"/>
      <c r="BLI307" s="9"/>
      <c r="BLJ307" s="9"/>
      <c r="BLK307" s="9"/>
      <c r="BLL307" s="9"/>
      <c r="BLM307" s="9"/>
      <c r="BLN307" s="9"/>
      <c r="BLO307" s="9"/>
      <c r="BLP307" s="9"/>
      <c r="BLQ307" s="9"/>
      <c r="BLR307" s="9"/>
      <c r="BLS307" s="9"/>
      <c r="BLT307" s="9"/>
      <c r="BLU307" s="9"/>
      <c r="BLV307" s="9"/>
      <c r="BLW307" s="9"/>
      <c r="BLX307" s="9"/>
      <c r="BLY307" s="9"/>
      <c r="BLZ307" s="9"/>
      <c r="BMA307" s="9"/>
      <c r="BMB307" s="9"/>
      <c r="BMC307" s="9"/>
      <c r="BMD307" s="9"/>
      <c r="BME307" s="9"/>
      <c r="BMF307" s="9"/>
      <c r="BMG307" s="9"/>
      <c r="BMH307" s="9"/>
      <c r="BMI307" s="9"/>
      <c r="BMJ307" s="9"/>
      <c r="BMK307" s="9"/>
      <c r="BML307" s="9"/>
      <c r="BMM307" s="9"/>
      <c r="BMN307" s="9"/>
      <c r="BMO307" s="9"/>
      <c r="BMP307" s="9"/>
      <c r="BMQ307" s="9"/>
      <c r="BMR307" s="9"/>
      <c r="BMS307" s="9"/>
      <c r="BMT307" s="9"/>
      <c r="BMU307" s="9"/>
      <c r="BMV307" s="9"/>
      <c r="BMW307" s="9"/>
      <c r="BMX307" s="9"/>
      <c r="BMY307" s="9"/>
      <c r="BMZ307" s="9"/>
      <c r="BNA307" s="9"/>
      <c r="BNB307" s="9"/>
      <c r="BNC307" s="9"/>
      <c r="BND307" s="9"/>
      <c r="BNE307" s="9"/>
      <c r="BNF307" s="9"/>
      <c r="BNG307" s="9"/>
      <c r="BNH307" s="9"/>
      <c r="BNI307" s="9"/>
      <c r="BNJ307" s="9"/>
      <c r="BNK307" s="9"/>
      <c r="BNL307" s="9"/>
      <c r="BNM307" s="9"/>
      <c r="BNN307" s="9"/>
      <c r="BNO307" s="9"/>
      <c r="BNP307" s="9"/>
      <c r="BNQ307" s="9"/>
      <c r="BNR307" s="9"/>
      <c r="BNS307" s="9"/>
      <c r="BNT307" s="9"/>
      <c r="BNU307" s="9"/>
      <c r="BNV307" s="9"/>
      <c r="BNW307" s="9"/>
      <c r="BNX307" s="9"/>
      <c r="BNY307" s="9"/>
      <c r="BNZ307" s="9"/>
      <c r="BOA307" s="9"/>
      <c r="BOB307" s="9"/>
      <c r="BOC307" s="9"/>
      <c r="BOD307" s="9"/>
      <c r="BOE307" s="9"/>
      <c r="BOF307" s="9"/>
      <c r="BOG307" s="9"/>
      <c r="BOH307" s="9"/>
      <c r="BOI307" s="9"/>
      <c r="BOJ307" s="9"/>
      <c r="BOK307" s="9"/>
      <c r="BOL307" s="9"/>
      <c r="BOM307" s="9"/>
      <c r="BON307" s="9"/>
      <c r="BOO307" s="9"/>
      <c r="BOP307" s="9"/>
      <c r="BOQ307" s="9"/>
      <c r="BOR307" s="9"/>
      <c r="BOS307" s="9"/>
      <c r="BOT307" s="9"/>
      <c r="BOU307" s="9"/>
      <c r="BOV307" s="9"/>
      <c r="BOW307" s="9"/>
      <c r="BOX307" s="9"/>
      <c r="BOY307" s="9"/>
      <c r="BOZ307" s="9"/>
      <c r="BPA307" s="9"/>
      <c r="BPB307" s="9"/>
      <c r="BPC307" s="9"/>
      <c r="BPD307" s="9"/>
      <c r="BPE307" s="9"/>
      <c r="BPF307" s="9"/>
      <c r="BPG307" s="9"/>
      <c r="BPH307" s="9"/>
      <c r="BPI307" s="9"/>
      <c r="BPJ307" s="9"/>
      <c r="BPK307" s="9"/>
      <c r="BPL307" s="9"/>
      <c r="BPM307" s="9"/>
      <c r="BPN307" s="9"/>
      <c r="BPO307" s="9"/>
      <c r="BPP307" s="9"/>
      <c r="BPQ307" s="9"/>
      <c r="BPR307" s="9"/>
      <c r="BPS307" s="9"/>
      <c r="BPT307" s="9"/>
      <c r="BPU307" s="9"/>
      <c r="BPV307" s="9"/>
      <c r="BPW307" s="9"/>
      <c r="BPX307" s="9"/>
      <c r="BPY307" s="9"/>
      <c r="BPZ307" s="9"/>
      <c r="BQA307" s="9"/>
      <c r="BQB307" s="9"/>
      <c r="BQC307" s="9"/>
      <c r="BQD307" s="9"/>
      <c r="BQE307" s="9"/>
      <c r="BQF307" s="9"/>
      <c r="BQG307" s="9"/>
      <c r="BQH307" s="9"/>
      <c r="BQI307" s="9"/>
      <c r="BQJ307" s="9"/>
      <c r="BQK307" s="9"/>
      <c r="BQL307" s="9"/>
      <c r="BQM307" s="9"/>
      <c r="BQN307" s="9"/>
      <c r="BQO307" s="9"/>
      <c r="BQP307" s="9"/>
      <c r="BQQ307" s="9"/>
      <c r="BQR307" s="9"/>
      <c r="BQS307" s="9"/>
      <c r="BQT307" s="9"/>
      <c r="BQU307" s="9"/>
      <c r="BQV307" s="9"/>
      <c r="BQW307" s="9"/>
      <c r="BQX307" s="9"/>
      <c r="BQY307" s="9"/>
      <c r="BQZ307" s="9"/>
      <c r="BRA307" s="9"/>
      <c r="BRB307" s="9"/>
      <c r="BRC307" s="9"/>
      <c r="BRD307" s="9"/>
      <c r="BRE307" s="9"/>
      <c r="BRF307" s="9"/>
      <c r="BRG307" s="9"/>
      <c r="BRH307" s="9"/>
      <c r="BRI307" s="9"/>
      <c r="BRJ307" s="9"/>
      <c r="BRK307" s="9"/>
      <c r="BRL307" s="9"/>
      <c r="BRM307" s="9"/>
      <c r="BRN307" s="9"/>
      <c r="BRO307" s="9"/>
      <c r="BRP307" s="9"/>
      <c r="BRQ307" s="9"/>
      <c r="BRR307" s="9"/>
      <c r="BRS307" s="9"/>
      <c r="BRT307" s="9"/>
      <c r="BRU307" s="9"/>
      <c r="BRV307" s="9"/>
      <c r="BRW307" s="9"/>
      <c r="BRX307" s="9"/>
      <c r="BRY307" s="9"/>
      <c r="BRZ307" s="9"/>
      <c r="BSA307" s="9"/>
      <c r="BSB307" s="9"/>
      <c r="BSC307" s="9"/>
      <c r="BSD307" s="9"/>
      <c r="BSE307" s="9"/>
      <c r="BSF307" s="9"/>
      <c r="BSG307" s="9"/>
      <c r="BSH307" s="9"/>
      <c r="BSI307" s="9"/>
      <c r="BSJ307" s="9"/>
      <c r="BSK307" s="9"/>
      <c r="BSL307" s="9"/>
      <c r="BSM307" s="9"/>
      <c r="BSN307" s="9"/>
      <c r="BSO307" s="9"/>
      <c r="BSP307" s="9"/>
      <c r="BSQ307" s="9"/>
      <c r="BSR307" s="9"/>
      <c r="BSS307" s="9"/>
      <c r="BST307" s="9"/>
      <c r="BSU307" s="9"/>
      <c r="BSV307" s="9"/>
      <c r="BSW307" s="9"/>
      <c r="BSX307" s="9"/>
      <c r="BSY307" s="9"/>
      <c r="BSZ307" s="9"/>
      <c r="BTA307" s="9"/>
      <c r="BTB307" s="9"/>
      <c r="BTC307" s="9"/>
      <c r="BTD307" s="9"/>
      <c r="BTE307" s="9"/>
      <c r="BTF307" s="9"/>
      <c r="BTG307" s="9"/>
      <c r="BTH307" s="9"/>
      <c r="BTI307" s="9"/>
      <c r="BTJ307" s="9"/>
      <c r="BTK307" s="9"/>
      <c r="BTL307" s="9"/>
      <c r="BTM307" s="9"/>
      <c r="BTN307" s="9"/>
      <c r="BTO307" s="9"/>
      <c r="BTP307" s="9"/>
      <c r="BTQ307" s="9"/>
      <c r="BTR307" s="9"/>
      <c r="BTS307" s="9"/>
      <c r="BTT307" s="9"/>
      <c r="BTU307" s="9"/>
      <c r="BTV307" s="9"/>
      <c r="BTW307" s="9"/>
      <c r="BTX307" s="9"/>
      <c r="BTY307" s="9"/>
      <c r="BTZ307" s="9"/>
      <c r="BUA307" s="9"/>
      <c r="BUB307" s="9"/>
      <c r="BUC307" s="9"/>
      <c r="BUD307" s="9"/>
      <c r="BUE307" s="9"/>
      <c r="BUF307" s="9"/>
      <c r="BUG307" s="9"/>
      <c r="BUH307" s="9"/>
      <c r="BUI307" s="9"/>
      <c r="BUJ307" s="9"/>
      <c r="BUK307" s="9"/>
      <c r="BUL307" s="9"/>
      <c r="BUM307" s="9"/>
      <c r="BUN307" s="9"/>
      <c r="BUO307" s="9"/>
      <c r="BUP307" s="9"/>
      <c r="BUQ307" s="9"/>
      <c r="BUR307" s="9"/>
      <c r="BUS307" s="9"/>
      <c r="BUT307" s="9"/>
      <c r="BUU307" s="9"/>
      <c r="BUV307" s="9"/>
      <c r="BUW307" s="9"/>
      <c r="BUX307" s="9"/>
      <c r="BUY307" s="9"/>
      <c r="BUZ307" s="9"/>
      <c r="BVA307" s="9"/>
      <c r="BVB307" s="9"/>
      <c r="BVC307" s="9"/>
      <c r="BVD307" s="9"/>
      <c r="BVE307" s="9"/>
      <c r="BVF307" s="9"/>
      <c r="BVG307" s="9"/>
      <c r="BVH307" s="9"/>
      <c r="BVI307" s="9"/>
      <c r="BVJ307" s="9"/>
      <c r="BVK307" s="9"/>
      <c r="BVL307" s="9"/>
      <c r="BVM307" s="9"/>
      <c r="BVN307" s="9"/>
      <c r="BVO307" s="9"/>
      <c r="BVP307" s="9"/>
      <c r="BVQ307" s="9"/>
      <c r="BVR307" s="9"/>
      <c r="BVS307" s="9"/>
      <c r="BVT307" s="9"/>
      <c r="BVU307" s="9"/>
      <c r="BVV307" s="9"/>
      <c r="BVW307" s="9"/>
      <c r="BVX307" s="9"/>
      <c r="BVY307" s="9"/>
      <c r="BVZ307" s="9"/>
      <c r="BWA307" s="9"/>
      <c r="BWB307" s="9"/>
      <c r="BWC307" s="9"/>
      <c r="BWD307" s="9"/>
      <c r="BWE307" s="9"/>
      <c r="BWF307" s="9"/>
      <c r="BWG307" s="9"/>
      <c r="BWH307" s="9"/>
      <c r="BWI307" s="9"/>
      <c r="BWJ307" s="9"/>
      <c r="BWK307" s="9"/>
      <c r="BWL307" s="9"/>
      <c r="BWM307" s="9"/>
      <c r="BWN307" s="9"/>
      <c r="BWO307" s="9"/>
      <c r="BWP307" s="9"/>
      <c r="BWQ307" s="9"/>
      <c r="BWR307" s="9"/>
      <c r="BWS307" s="9"/>
      <c r="BWT307" s="9"/>
      <c r="BWU307" s="9"/>
      <c r="BWV307" s="9"/>
      <c r="BWW307" s="9"/>
      <c r="BWX307" s="9"/>
      <c r="BWY307" s="9"/>
      <c r="BWZ307" s="9"/>
      <c r="BXA307" s="9"/>
      <c r="BXB307" s="9"/>
      <c r="BXC307" s="9"/>
      <c r="BXD307" s="9"/>
    </row>
    <row r="308" ht="14.25" customHeight="1">
      <c r="A308" s="9">
        <v>15.0</v>
      </c>
      <c r="B308" s="9" t="s">
        <v>11947</v>
      </c>
      <c r="C308" s="9" t="s">
        <v>11948</v>
      </c>
      <c r="D308" s="9" t="s">
        <v>11948</v>
      </c>
      <c r="E308" s="9"/>
      <c r="F308" s="9">
        <v>70.0</v>
      </c>
      <c r="G308" s="9" t="s">
        <v>14398</v>
      </c>
      <c r="H308" s="9"/>
      <c r="I308" s="9"/>
      <c r="J308" s="9"/>
      <c r="K308" s="9"/>
      <c r="L308" s="9">
        <v>70.0</v>
      </c>
      <c r="M308" s="9"/>
      <c r="N308" s="9"/>
      <c r="O308" s="9"/>
      <c r="P308" s="9">
        <v>7.0</v>
      </c>
      <c r="Q308" s="9" t="s">
        <v>14399</v>
      </c>
      <c r="R308" s="9"/>
      <c r="S308" s="9" t="s">
        <v>3779</v>
      </c>
      <c r="T308" s="9" t="s">
        <v>3778</v>
      </c>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c r="DN308" s="9"/>
      <c r="DO308" s="9"/>
      <c r="DP308" s="9"/>
      <c r="DQ308" s="9"/>
      <c r="DR308" s="9"/>
      <c r="DS308" s="9"/>
      <c r="DT308" s="9"/>
      <c r="DU308" s="9"/>
      <c r="DV308" s="9"/>
      <c r="DW308" s="9"/>
      <c r="DX308" s="9"/>
      <c r="DY308" s="9"/>
      <c r="DZ308" s="9"/>
      <c r="EA308" s="9"/>
      <c r="EB308" s="9"/>
      <c r="EC308" s="9"/>
      <c r="ED308" s="9"/>
      <c r="EE308" s="9"/>
      <c r="EF308" s="9"/>
      <c r="EG308" s="9"/>
      <c r="EH308" s="9"/>
      <c r="EI308" s="9"/>
      <c r="EJ308" s="9"/>
      <c r="EK308" s="9"/>
      <c r="EL308" s="9"/>
      <c r="EM308" s="9"/>
      <c r="EN308" s="9"/>
      <c r="EO308" s="9"/>
      <c r="EP308" s="9"/>
      <c r="EQ308" s="9"/>
      <c r="ER308" s="9"/>
      <c r="ES308" s="9"/>
      <c r="ET308" s="9"/>
      <c r="EU308" s="9"/>
      <c r="EV308" s="9"/>
      <c r="EW308" s="9"/>
      <c r="EX308" s="9"/>
      <c r="EY308" s="9"/>
      <c r="EZ308" s="9"/>
      <c r="FA308" s="9"/>
      <c r="FB308" s="9"/>
      <c r="FC308" s="9"/>
      <c r="FD308" s="9"/>
      <c r="FE308" s="9"/>
      <c r="FF308" s="9"/>
      <c r="FG308" s="9"/>
      <c r="FH308" s="9"/>
      <c r="FI308" s="9"/>
      <c r="FJ308" s="9"/>
      <c r="FK308" s="9"/>
      <c r="FL308" s="9"/>
      <c r="FM308" s="9"/>
      <c r="FN308" s="9"/>
      <c r="FO308" s="9"/>
      <c r="FP308" s="9"/>
      <c r="FQ308" s="9"/>
      <c r="FR308" s="9"/>
      <c r="FS308" s="9"/>
      <c r="FT308" s="9"/>
      <c r="FU308" s="9"/>
      <c r="FV308" s="9"/>
      <c r="FW308" s="9"/>
      <c r="FX308" s="9"/>
      <c r="FY308" s="9"/>
      <c r="FZ308" s="9"/>
      <c r="GA308" s="9"/>
      <c r="GB308" s="9"/>
      <c r="GC308" s="9"/>
      <c r="GD308" s="9"/>
      <c r="GE308" s="9"/>
      <c r="GF308" s="9"/>
      <c r="GG308" s="9"/>
      <c r="GH308" s="9"/>
      <c r="GI308" s="9"/>
      <c r="GJ308" s="9"/>
      <c r="GK308" s="9"/>
      <c r="GL308" s="9"/>
      <c r="GM308" s="9"/>
      <c r="GN308" s="9"/>
      <c r="GO308" s="9"/>
      <c r="GP308" s="9"/>
      <c r="GQ308" s="9"/>
      <c r="GR308" s="9"/>
      <c r="GS308" s="9"/>
      <c r="GT308" s="9"/>
      <c r="GU308" s="9"/>
      <c r="GV308" s="9"/>
      <c r="GW308" s="9"/>
      <c r="GX308" s="9"/>
      <c r="GY308" s="9"/>
      <c r="GZ308" s="9"/>
      <c r="HA308" s="9"/>
      <c r="HB308" s="9"/>
      <c r="HC308" s="9"/>
      <c r="HD308" s="9"/>
      <c r="HE308" s="9"/>
      <c r="HF308" s="9"/>
      <c r="HG308" s="9"/>
      <c r="HH308" s="9"/>
      <c r="HI308" s="9"/>
      <c r="HJ308" s="9"/>
      <c r="HK308" s="9"/>
      <c r="HL308" s="9"/>
      <c r="HM308" s="9"/>
      <c r="HN308" s="9"/>
      <c r="HO308" s="9"/>
      <c r="HP308" s="9"/>
      <c r="HQ308" s="9"/>
      <c r="HR308" s="9"/>
      <c r="HS308" s="9"/>
      <c r="HT308" s="9"/>
      <c r="HU308" s="9"/>
      <c r="HV308" s="9"/>
      <c r="HW308" s="9"/>
      <c r="HX308" s="9"/>
      <c r="HY308" s="9"/>
      <c r="HZ308" s="9"/>
      <c r="IA308" s="9"/>
      <c r="IB308" s="9"/>
      <c r="IC308" s="9"/>
      <c r="ID308" s="9"/>
      <c r="IE308" s="9"/>
      <c r="IF308" s="9"/>
      <c r="IG308" s="9"/>
      <c r="IH308" s="9"/>
      <c r="II308" s="9"/>
      <c r="IJ308" s="9"/>
      <c r="IK308" s="9"/>
      <c r="IL308" s="9"/>
      <c r="IM308" s="9"/>
      <c r="IN308" s="9"/>
      <c r="IO308" s="9"/>
      <c r="IP308" s="9"/>
      <c r="IQ308" s="9"/>
      <c r="IR308" s="9"/>
      <c r="IS308" s="9"/>
      <c r="IT308" s="9"/>
      <c r="IU308" s="9"/>
      <c r="IV308" s="9"/>
      <c r="IW308" s="9"/>
      <c r="IX308" s="9"/>
      <c r="IY308" s="9"/>
      <c r="IZ308" s="9"/>
      <c r="JA308" s="9"/>
      <c r="JB308" s="9"/>
      <c r="JC308" s="9"/>
      <c r="JD308" s="9"/>
      <c r="JE308" s="9"/>
      <c r="JF308" s="9"/>
      <c r="JG308" s="9"/>
      <c r="JH308" s="9"/>
      <c r="JI308" s="9"/>
      <c r="JJ308" s="9"/>
      <c r="JK308" s="9"/>
      <c r="JL308" s="9"/>
      <c r="JM308" s="9"/>
      <c r="JN308" s="9"/>
      <c r="JO308" s="9"/>
      <c r="JP308" s="9"/>
      <c r="JQ308" s="9"/>
      <c r="JR308" s="9"/>
      <c r="JS308" s="9"/>
      <c r="JT308" s="9"/>
      <c r="JU308" s="9"/>
      <c r="JV308" s="9"/>
      <c r="JW308" s="9"/>
      <c r="JX308" s="9"/>
      <c r="JY308" s="9"/>
      <c r="JZ308" s="9"/>
      <c r="KA308" s="9"/>
      <c r="KB308" s="9"/>
      <c r="KC308" s="9"/>
      <c r="KD308" s="9"/>
      <c r="KE308" s="9"/>
      <c r="KF308" s="9"/>
      <c r="KG308" s="9"/>
      <c r="KH308" s="9"/>
      <c r="KI308" s="9"/>
      <c r="KJ308" s="9"/>
      <c r="KK308" s="9"/>
      <c r="KL308" s="9"/>
      <c r="KM308" s="9"/>
      <c r="KN308" s="9"/>
      <c r="KO308" s="9"/>
      <c r="KP308" s="9"/>
      <c r="KQ308" s="9"/>
      <c r="KR308" s="9"/>
      <c r="KS308" s="9"/>
      <c r="KT308" s="9"/>
      <c r="KU308" s="9"/>
      <c r="KV308" s="9"/>
      <c r="KW308" s="9"/>
      <c r="KX308" s="9"/>
      <c r="KY308" s="9"/>
      <c r="KZ308" s="9"/>
      <c r="LA308" s="9"/>
      <c r="LB308" s="9"/>
      <c r="LC308" s="9"/>
      <c r="LD308" s="9"/>
      <c r="LE308" s="9"/>
      <c r="LF308" s="9"/>
      <c r="LG308" s="9"/>
      <c r="LH308" s="9"/>
      <c r="LI308" s="9"/>
      <c r="LJ308" s="9"/>
      <c r="LK308" s="9"/>
      <c r="LL308" s="9"/>
      <c r="LM308" s="9"/>
      <c r="LN308" s="9"/>
      <c r="LO308" s="9"/>
      <c r="LP308" s="9"/>
      <c r="LQ308" s="9"/>
      <c r="LR308" s="9"/>
      <c r="LS308" s="9"/>
      <c r="LT308" s="9"/>
      <c r="LU308" s="9"/>
      <c r="LV308" s="9"/>
      <c r="LW308" s="9"/>
      <c r="LX308" s="9"/>
      <c r="LY308" s="9"/>
      <c r="LZ308" s="9"/>
      <c r="MA308" s="9"/>
      <c r="MB308" s="9"/>
      <c r="MC308" s="9"/>
      <c r="MD308" s="9"/>
      <c r="ME308" s="9"/>
      <c r="MF308" s="9"/>
      <c r="MG308" s="9"/>
      <c r="MH308" s="9"/>
      <c r="MI308" s="9"/>
      <c r="MJ308" s="9"/>
      <c r="MK308" s="9"/>
      <c r="ML308" s="9"/>
      <c r="MM308" s="9"/>
      <c r="MN308" s="9"/>
      <c r="MO308" s="9"/>
      <c r="MP308" s="9"/>
      <c r="MQ308" s="9"/>
      <c r="MR308" s="9"/>
      <c r="MS308" s="9"/>
      <c r="MT308" s="9"/>
      <c r="MU308" s="9"/>
      <c r="MV308" s="9"/>
      <c r="MW308" s="9"/>
      <c r="MX308" s="9"/>
      <c r="MY308" s="9"/>
      <c r="MZ308" s="9"/>
      <c r="NA308" s="9"/>
      <c r="NB308" s="9"/>
      <c r="NC308" s="9"/>
      <c r="ND308" s="9"/>
      <c r="NE308" s="9"/>
      <c r="NF308" s="9"/>
      <c r="NG308" s="9"/>
      <c r="NH308" s="9"/>
      <c r="NI308" s="9"/>
      <c r="NJ308" s="9"/>
      <c r="NK308" s="9"/>
      <c r="NL308" s="9"/>
      <c r="NM308" s="9"/>
      <c r="NN308" s="9"/>
      <c r="NO308" s="9"/>
      <c r="NP308" s="9"/>
      <c r="NQ308" s="9"/>
      <c r="NR308" s="9"/>
      <c r="NS308" s="9"/>
      <c r="NT308" s="9"/>
      <c r="NU308" s="9"/>
      <c r="NV308" s="9"/>
      <c r="NW308" s="9"/>
      <c r="NX308" s="9"/>
      <c r="NY308" s="9"/>
      <c r="NZ308" s="9"/>
      <c r="OA308" s="9"/>
      <c r="OB308" s="9"/>
      <c r="OC308" s="9"/>
      <c r="OD308" s="9"/>
      <c r="OE308" s="9"/>
      <c r="OF308" s="9"/>
      <c r="OG308" s="9"/>
      <c r="OH308" s="9"/>
      <c r="OI308" s="9"/>
      <c r="OJ308" s="9"/>
      <c r="OK308" s="9"/>
      <c r="OL308" s="9"/>
      <c r="OM308" s="9"/>
      <c r="ON308" s="9"/>
      <c r="OO308" s="9"/>
      <c r="OP308" s="9"/>
      <c r="OQ308" s="9"/>
      <c r="OR308" s="9"/>
      <c r="OS308" s="9"/>
      <c r="OT308" s="9"/>
      <c r="OU308" s="9"/>
      <c r="OV308" s="9"/>
      <c r="OW308" s="9"/>
      <c r="OX308" s="9"/>
      <c r="OY308" s="9"/>
      <c r="OZ308" s="9"/>
      <c r="PA308" s="9"/>
      <c r="PB308" s="9"/>
      <c r="PC308" s="9"/>
      <c r="PD308" s="9"/>
      <c r="PE308" s="9"/>
      <c r="PF308" s="9"/>
      <c r="PG308" s="9"/>
      <c r="PH308" s="9"/>
      <c r="PI308" s="9"/>
      <c r="PJ308" s="9"/>
      <c r="PK308" s="9"/>
      <c r="PL308" s="9"/>
      <c r="PM308" s="9"/>
      <c r="PN308" s="9"/>
      <c r="PO308" s="9"/>
      <c r="PP308" s="9"/>
      <c r="PQ308" s="9"/>
      <c r="PR308" s="9"/>
      <c r="PS308" s="9"/>
      <c r="PT308" s="9"/>
      <c r="PU308" s="9"/>
      <c r="PV308" s="9"/>
      <c r="PW308" s="9"/>
      <c r="PX308" s="9"/>
      <c r="PY308" s="9"/>
      <c r="PZ308" s="9"/>
      <c r="QA308" s="9"/>
      <c r="QB308" s="9"/>
      <c r="QC308" s="9"/>
      <c r="QD308" s="9"/>
      <c r="QE308" s="9"/>
      <c r="QF308" s="9"/>
      <c r="QG308" s="9"/>
      <c r="QH308" s="9"/>
      <c r="QI308" s="9"/>
      <c r="QJ308" s="9"/>
      <c r="QK308" s="9"/>
      <c r="QL308" s="9"/>
      <c r="QM308" s="9"/>
      <c r="QN308" s="9"/>
      <c r="QO308" s="9"/>
      <c r="QP308" s="9"/>
      <c r="QQ308" s="9"/>
      <c r="QR308" s="9"/>
      <c r="QS308" s="9"/>
      <c r="QT308" s="9"/>
      <c r="QU308" s="9"/>
      <c r="QV308" s="9"/>
      <c r="QW308" s="9"/>
      <c r="QX308" s="9"/>
      <c r="QY308" s="9"/>
      <c r="QZ308" s="9"/>
      <c r="RA308" s="9"/>
      <c r="RB308" s="9"/>
      <c r="RC308" s="9"/>
      <c r="RD308" s="9"/>
      <c r="RE308" s="9"/>
      <c r="RF308" s="9"/>
      <c r="RG308" s="9"/>
      <c r="RH308" s="9"/>
      <c r="RI308" s="9"/>
      <c r="RJ308" s="9"/>
      <c r="RK308" s="9"/>
      <c r="RL308" s="9"/>
      <c r="RM308" s="9"/>
      <c r="RN308" s="9"/>
      <c r="RO308" s="9"/>
      <c r="RP308" s="9"/>
      <c r="RQ308" s="9"/>
      <c r="RR308" s="9"/>
      <c r="RS308" s="9"/>
      <c r="RT308" s="9"/>
      <c r="RU308" s="9"/>
      <c r="RV308" s="9"/>
      <c r="RW308" s="9"/>
      <c r="RX308" s="9"/>
      <c r="RY308" s="9"/>
      <c r="RZ308" s="9"/>
      <c r="SA308" s="9"/>
      <c r="SB308" s="9"/>
      <c r="SC308" s="9"/>
      <c r="SD308" s="9"/>
      <c r="SE308" s="9"/>
      <c r="SF308" s="9"/>
      <c r="SG308" s="9"/>
      <c r="SH308" s="9"/>
      <c r="SI308" s="9"/>
      <c r="SJ308" s="9"/>
      <c r="SK308" s="9"/>
      <c r="SL308" s="9"/>
      <c r="SM308" s="9"/>
      <c r="SN308" s="9"/>
      <c r="SO308" s="9"/>
      <c r="SP308" s="9"/>
      <c r="SQ308" s="9"/>
      <c r="SR308" s="9"/>
      <c r="SS308" s="9"/>
      <c r="ST308" s="9"/>
      <c r="SU308" s="9"/>
      <c r="SV308" s="9"/>
      <c r="SW308" s="9"/>
      <c r="SX308" s="9"/>
      <c r="SY308" s="9"/>
      <c r="SZ308" s="9"/>
      <c r="TA308" s="9"/>
      <c r="TB308" s="9"/>
      <c r="TC308" s="9"/>
      <c r="TD308" s="9"/>
      <c r="TE308" s="9"/>
      <c r="TF308" s="9"/>
      <c r="TG308" s="9"/>
      <c r="TH308" s="9"/>
      <c r="TI308" s="9"/>
      <c r="TJ308" s="9"/>
      <c r="TK308" s="9"/>
      <c r="TL308" s="9"/>
      <c r="TM308" s="9"/>
      <c r="TN308" s="9"/>
      <c r="TO308" s="9"/>
      <c r="TP308" s="9"/>
      <c r="TQ308" s="9"/>
      <c r="TR308" s="9"/>
      <c r="TS308" s="9"/>
      <c r="TT308" s="9"/>
      <c r="TU308" s="9"/>
      <c r="TV308" s="9"/>
      <c r="TW308" s="9"/>
      <c r="TX308" s="9"/>
      <c r="TY308" s="9"/>
      <c r="TZ308" s="9"/>
      <c r="UA308" s="9"/>
      <c r="UB308" s="9"/>
      <c r="UC308" s="9"/>
      <c r="UD308" s="9"/>
      <c r="UE308" s="9"/>
      <c r="UF308" s="9"/>
      <c r="UG308" s="9"/>
      <c r="UH308" s="9"/>
      <c r="UI308" s="9"/>
      <c r="UJ308" s="9"/>
      <c r="UK308" s="9"/>
      <c r="UL308" s="9"/>
      <c r="UM308" s="9"/>
      <c r="UN308" s="9"/>
      <c r="UO308" s="9"/>
      <c r="UP308" s="9"/>
      <c r="UQ308" s="9"/>
      <c r="UR308" s="9"/>
      <c r="US308" s="9"/>
      <c r="UT308" s="9"/>
      <c r="UU308" s="9"/>
      <c r="UV308" s="9"/>
      <c r="UW308" s="9"/>
      <c r="UX308" s="9"/>
      <c r="UY308" s="9"/>
      <c r="UZ308" s="9"/>
      <c r="VA308" s="9"/>
      <c r="VB308" s="9"/>
      <c r="VC308" s="9"/>
      <c r="VD308" s="9"/>
      <c r="VE308" s="9"/>
      <c r="VF308" s="9"/>
      <c r="VG308" s="9"/>
      <c r="VH308" s="9"/>
      <c r="VI308" s="9"/>
      <c r="VJ308" s="9"/>
      <c r="VK308" s="9"/>
      <c r="VL308" s="9"/>
      <c r="VM308" s="9"/>
      <c r="VN308" s="9"/>
      <c r="VO308" s="9"/>
      <c r="VP308" s="9"/>
      <c r="VQ308" s="9"/>
      <c r="VR308" s="9"/>
      <c r="VS308" s="9"/>
      <c r="VT308" s="9"/>
      <c r="VU308" s="9"/>
      <c r="VV308" s="9"/>
      <c r="VW308" s="9"/>
      <c r="VX308" s="9"/>
      <c r="VY308" s="9"/>
      <c r="VZ308" s="9"/>
      <c r="WA308" s="9"/>
      <c r="WB308" s="9"/>
      <c r="WC308" s="9"/>
      <c r="WD308" s="9"/>
      <c r="WE308" s="9"/>
      <c r="WF308" s="9"/>
      <c r="WG308" s="9"/>
      <c r="WH308" s="9"/>
      <c r="WI308" s="9"/>
      <c r="WJ308" s="9"/>
      <c r="WK308" s="9"/>
      <c r="WL308" s="9"/>
      <c r="WM308" s="9"/>
      <c r="WN308" s="9"/>
      <c r="WO308" s="9"/>
      <c r="WP308" s="9"/>
      <c r="WQ308" s="9"/>
      <c r="WR308" s="9"/>
      <c r="WS308" s="9"/>
      <c r="WT308" s="9"/>
      <c r="WU308" s="9"/>
      <c r="WV308" s="9"/>
      <c r="WW308" s="9"/>
      <c r="WX308" s="9"/>
      <c r="WY308" s="9"/>
      <c r="WZ308" s="9"/>
      <c r="XA308" s="9"/>
      <c r="XB308" s="9"/>
      <c r="XC308" s="9"/>
      <c r="XD308" s="9"/>
      <c r="XE308" s="9"/>
      <c r="XF308" s="9"/>
      <c r="XG308" s="9"/>
      <c r="XH308" s="9"/>
      <c r="XI308" s="9"/>
      <c r="XJ308" s="9"/>
      <c r="XK308" s="9"/>
      <c r="XL308" s="9"/>
      <c r="XM308" s="9"/>
      <c r="XN308" s="9"/>
      <c r="XO308" s="9"/>
      <c r="XP308" s="9"/>
      <c r="XQ308" s="9"/>
      <c r="XR308" s="9"/>
      <c r="XS308" s="9"/>
      <c r="XT308" s="9"/>
      <c r="XU308" s="9"/>
      <c r="XV308" s="9"/>
      <c r="XW308" s="9"/>
      <c r="XX308" s="9"/>
      <c r="XY308" s="9"/>
      <c r="XZ308" s="9"/>
      <c r="YA308" s="9"/>
      <c r="YB308" s="9"/>
      <c r="YC308" s="9"/>
      <c r="YD308" s="9"/>
      <c r="YE308" s="9"/>
      <c r="YF308" s="9"/>
      <c r="YG308" s="9"/>
      <c r="YH308" s="9"/>
      <c r="YI308" s="9"/>
      <c r="YJ308" s="9"/>
      <c r="YK308" s="9"/>
      <c r="YL308" s="9"/>
      <c r="YM308" s="9"/>
      <c r="YN308" s="9"/>
      <c r="YO308" s="9"/>
      <c r="YP308" s="9"/>
      <c r="YQ308" s="9"/>
      <c r="YR308" s="9"/>
      <c r="YS308" s="9"/>
      <c r="YT308" s="9"/>
      <c r="YU308" s="9"/>
      <c r="YV308" s="9"/>
      <c r="YW308" s="9"/>
      <c r="YX308" s="9"/>
      <c r="YY308" s="9"/>
      <c r="YZ308" s="9"/>
      <c r="ZA308" s="9"/>
      <c r="ZB308" s="9"/>
      <c r="ZC308" s="9"/>
      <c r="ZD308" s="9"/>
      <c r="ZE308" s="9"/>
      <c r="ZF308" s="9"/>
      <c r="ZG308" s="9"/>
      <c r="ZH308" s="9"/>
      <c r="ZI308" s="9"/>
      <c r="ZJ308" s="9"/>
      <c r="ZK308" s="9"/>
      <c r="ZL308" s="9"/>
      <c r="ZM308" s="9"/>
      <c r="ZN308" s="9"/>
      <c r="ZO308" s="9"/>
      <c r="ZP308" s="9"/>
      <c r="ZQ308" s="9"/>
      <c r="ZR308" s="9"/>
      <c r="ZS308" s="9"/>
      <c r="ZT308" s="9"/>
      <c r="ZU308" s="9"/>
      <c r="ZV308" s="9"/>
      <c r="ZW308" s="9"/>
      <c r="ZX308" s="9"/>
      <c r="ZY308" s="9"/>
      <c r="ZZ308" s="9"/>
      <c r="AAA308" s="9"/>
      <c r="AAB308" s="9"/>
      <c r="AAC308" s="9"/>
      <c r="AAD308" s="9"/>
      <c r="AAE308" s="9"/>
      <c r="AAF308" s="9"/>
      <c r="AAG308" s="9"/>
      <c r="AAH308" s="9"/>
      <c r="AAI308" s="9"/>
      <c r="AAJ308" s="9"/>
      <c r="AAK308" s="9"/>
      <c r="AAL308" s="9"/>
      <c r="AAM308" s="9"/>
      <c r="AAN308" s="9"/>
      <c r="AAO308" s="9"/>
      <c r="AAP308" s="9"/>
      <c r="AAQ308" s="9"/>
      <c r="AAR308" s="9"/>
      <c r="AAS308" s="9"/>
      <c r="AAT308" s="9"/>
      <c r="AAU308" s="9"/>
      <c r="AAV308" s="9"/>
      <c r="AAW308" s="9"/>
      <c r="AAX308" s="9"/>
      <c r="AAY308" s="9"/>
      <c r="AAZ308" s="9"/>
      <c r="ABA308" s="9"/>
      <c r="ABB308" s="9"/>
      <c r="ABC308" s="9"/>
      <c r="ABD308" s="9"/>
      <c r="ABE308" s="9"/>
      <c r="ABF308" s="9"/>
      <c r="ABG308" s="9"/>
      <c r="ABH308" s="9"/>
      <c r="ABI308" s="9"/>
      <c r="ABJ308" s="9"/>
      <c r="ABK308" s="9"/>
      <c r="ABL308" s="9"/>
      <c r="ABM308" s="9"/>
      <c r="ABN308" s="9"/>
      <c r="ABO308" s="9"/>
      <c r="ABP308" s="9"/>
      <c r="ABQ308" s="9"/>
      <c r="ABR308" s="9"/>
      <c r="ABS308" s="9"/>
      <c r="ABT308" s="9"/>
      <c r="ABU308" s="9"/>
      <c r="ABV308" s="9"/>
      <c r="ABW308" s="9"/>
      <c r="ABX308" s="9"/>
      <c r="ABY308" s="9"/>
      <c r="ABZ308" s="9"/>
      <c r="ACA308" s="9"/>
      <c r="ACB308" s="9"/>
      <c r="ACC308" s="9"/>
      <c r="ACD308" s="9"/>
      <c r="ACE308" s="9"/>
      <c r="ACF308" s="9"/>
      <c r="ACG308" s="9"/>
      <c r="ACH308" s="9"/>
      <c r="ACI308" s="9"/>
      <c r="ACJ308" s="9"/>
      <c r="ACK308" s="9"/>
      <c r="ACL308" s="9"/>
      <c r="ACM308" s="9"/>
      <c r="ACN308" s="9"/>
      <c r="ACO308" s="9"/>
      <c r="ACP308" s="9"/>
      <c r="ACQ308" s="9"/>
      <c r="ACR308" s="9"/>
      <c r="ACS308" s="9"/>
      <c r="ACT308" s="9"/>
      <c r="ACU308" s="9"/>
      <c r="ACV308" s="9"/>
      <c r="ACW308" s="9"/>
      <c r="ACX308" s="9"/>
      <c r="ACY308" s="9"/>
      <c r="ACZ308" s="9"/>
      <c r="ADA308" s="9"/>
      <c r="ADB308" s="9"/>
      <c r="ADC308" s="9"/>
      <c r="ADD308" s="9"/>
      <c r="ADE308" s="9"/>
      <c r="ADF308" s="9"/>
      <c r="ADG308" s="9"/>
      <c r="ADH308" s="9"/>
      <c r="ADI308" s="9"/>
      <c r="ADJ308" s="9"/>
      <c r="ADK308" s="9"/>
      <c r="ADL308" s="9"/>
      <c r="ADM308" s="9"/>
      <c r="ADN308" s="9"/>
      <c r="ADO308" s="9"/>
      <c r="ADP308" s="9"/>
      <c r="ADQ308" s="9"/>
      <c r="ADR308" s="9"/>
      <c r="ADS308" s="9"/>
      <c r="ADT308" s="9"/>
      <c r="ADU308" s="9"/>
      <c r="ADV308" s="9"/>
      <c r="ADW308" s="9"/>
      <c r="ADX308" s="9"/>
      <c r="ADY308" s="9"/>
      <c r="ADZ308" s="9"/>
      <c r="AEA308" s="9"/>
      <c r="AEB308" s="9"/>
      <c r="AEC308" s="9"/>
      <c r="AED308" s="9"/>
      <c r="AEE308" s="9"/>
      <c r="AEF308" s="9"/>
      <c r="AEG308" s="9"/>
      <c r="AEH308" s="9"/>
      <c r="AEI308" s="9"/>
      <c r="AEJ308" s="9"/>
      <c r="AEK308" s="9"/>
      <c r="AEL308" s="9"/>
      <c r="AEM308" s="9"/>
      <c r="AEN308" s="9"/>
      <c r="AEO308" s="9"/>
      <c r="AEP308" s="9"/>
      <c r="AEQ308" s="9"/>
      <c r="AER308" s="9"/>
      <c r="AES308" s="9"/>
      <c r="AET308" s="9"/>
      <c r="AEU308" s="9"/>
      <c r="AEV308" s="9"/>
      <c r="AEW308" s="9"/>
      <c r="AEX308" s="9"/>
      <c r="AEY308" s="9"/>
      <c r="AEZ308" s="9"/>
      <c r="AFA308" s="9"/>
      <c r="AFB308" s="9"/>
      <c r="AFC308" s="9"/>
      <c r="AFD308" s="9"/>
      <c r="AFE308" s="9"/>
      <c r="AFF308" s="9"/>
      <c r="AFG308" s="9"/>
      <c r="AFH308" s="9"/>
      <c r="AFI308" s="9"/>
      <c r="AFJ308" s="9"/>
      <c r="AFK308" s="9"/>
      <c r="AFL308" s="9"/>
      <c r="AFM308" s="9"/>
      <c r="AFN308" s="9"/>
      <c r="AFO308" s="9"/>
      <c r="AFP308" s="9"/>
      <c r="AFQ308" s="9"/>
      <c r="AFR308" s="9"/>
      <c r="AFS308" s="9"/>
      <c r="AFT308" s="9"/>
      <c r="AFU308" s="9"/>
      <c r="AFV308" s="9"/>
      <c r="AFW308" s="9"/>
      <c r="AFX308" s="9"/>
      <c r="AFY308" s="9"/>
      <c r="AFZ308" s="9"/>
      <c r="AGA308" s="9"/>
      <c r="AGB308" s="9"/>
      <c r="AGC308" s="9"/>
      <c r="AGD308" s="9"/>
      <c r="AGE308" s="9"/>
      <c r="AGF308" s="9"/>
      <c r="AGG308" s="9"/>
      <c r="AGH308" s="9"/>
      <c r="AGI308" s="9"/>
      <c r="AGJ308" s="9"/>
      <c r="AGK308" s="9"/>
      <c r="AGL308" s="9"/>
      <c r="AGM308" s="9"/>
      <c r="AGN308" s="9"/>
      <c r="AGO308" s="9"/>
      <c r="AGP308" s="9"/>
      <c r="AGQ308" s="9"/>
      <c r="AGR308" s="9"/>
      <c r="AGS308" s="9"/>
      <c r="AGT308" s="9"/>
      <c r="AGU308" s="9"/>
      <c r="AGV308" s="9"/>
      <c r="AGW308" s="9"/>
      <c r="AGX308" s="9"/>
      <c r="AGY308" s="9"/>
      <c r="AGZ308" s="9"/>
      <c r="AHA308" s="9"/>
      <c r="AHB308" s="9"/>
      <c r="AHC308" s="9"/>
      <c r="AHD308" s="9"/>
      <c r="AHE308" s="9"/>
      <c r="AHF308" s="9"/>
      <c r="AHG308" s="9"/>
      <c r="AHH308" s="9"/>
      <c r="AHI308" s="9"/>
      <c r="AHJ308" s="9"/>
      <c r="AHK308" s="9"/>
      <c r="AHL308" s="9"/>
      <c r="AHM308" s="9"/>
      <c r="AHN308" s="9"/>
      <c r="AHO308" s="9"/>
      <c r="AHP308" s="9"/>
      <c r="AHQ308" s="9"/>
      <c r="AHR308" s="9"/>
      <c r="AHS308" s="9"/>
      <c r="AHT308" s="9"/>
      <c r="AHU308" s="9"/>
      <c r="AHV308" s="9"/>
      <c r="AHW308" s="9"/>
      <c r="AHX308" s="9"/>
      <c r="AHY308" s="9"/>
      <c r="AHZ308" s="9"/>
      <c r="AIA308" s="9"/>
      <c r="AIB308" s="9"/>
      <c r="AIC308" s="9"/>
      <c r="AID308" s="9"/>
      <c r="AIE308" s="9"/>
      <c r="AIF308" s="9"/>
      <c r="AIG308" s="9"/>
      <c r="AIH308" s="9"/>
      <c r="AII308" s="9"/>
      <c r="AIJ308" s="9"/>
      <c r="AIK308" s="9"/>
      <c r="AIL308" s="9"/>
      <c r="AIM308" s="9"/>
      <c r="AIN308" s="9"/>
      <c r="AIO308" s="9"/>
      <c r="AIP308" s="9"/>
      <c r="AIQ308" s="9"/>
      <c r="AIR308" s="9"/>
      <c r="AIS308" s="9"/>
      <c r="ANB308" s="9"/>
      <c r="ANC308" s="9"/>
      <c r="AND308" s="9"/>
      <c r="ANE308" s="9"/>
      <c r="ANF308" s="9"/>
      <c r="ANG308" s="9"/>
      <c r="ANH308" s="9"/>
      <c r="ANI308" s="9"/>
      <c r="ANJ308" s="9"/>
      <c r="ANK308" s="9"/>
      <c r="ANL308" s="9"/>
      <c r="ANM308" s="9"/>
      <c r="ANN308" s="9"/>
      <c r="ANO308" s="9"/>
      <c r="ANP308" s="9"/>
      <c r="ANQ308" s="9"/>
      <c r="ANR308" s="9"/>
      <c r="ANS308" s="9"/>
      <c r="ANT308" s="9"/>
      <c r="ANU308" s="9"/>
      <c r="ANV308" s="9"/>
      <c r="ANW308" s="9"/>
      <c r="ANX308" s="9"/>
      <c r="ANY308" s="9"/>
      <c r="ANZ308" s="9"/>
      <c r="AOA308" s="9"/>
      <c r="AOB308" s="9"/>
      <c r="AOC308" s="9"/>
      <c r="AOD308" s="9"/>
      <c r="AOE308" s="9"/>
      <c r="AOF308" s="9"/>
      <c r="AOG308" s="9"/>
      <c r="AOH308" s="9"/>
      <c r="AOI308" s="9"/>
      <c r="AOJ308" s="9"/>
      <c r="AOK308" s="9"/>
      <c r="AOL308" s="9"/>
      <c r="AOM308" s="9"/>
      <c r="AON308" s="9"/>
      <c r="AOO308" s="9"/>
      <c r="AOP308" s="9"/>
      <c r="AOQ308" s="9"/>
      <c r="AOR308" s="9"/>
      <c r="AOS308" s="9"/>
      <c r="AOT308" s="9"/>
      <c r="AOU308" s="9"/>
      <c r="AOV308" s="9"/>
      <c r="AOW308" s="9"/>
      <c r="AOX308" s="9"/>
      <c r="AOY308" s="9"/>
      <c r="AOZ308" s="9"/>
      <c r="APA308" s="9"/>
      <c r="APB308" s="9"/>
      <c r="APC308" s="9"/>
      <c r="APD308" s="9"/>
      <c r="APE308" s="9"/>
      <c r="APF308" s="9"/>
      <c r="APG308" s="9"/>
      <c r="APH308" s="9"/>
      <c r="API308" s="9"/>
      <c r="APJ308" s="9"/>
      <c r="APK308" s="9"/>
      <c r="APL308" s="9"/>
      <c r="APM308" s="9"/>
      <c r="APN308" s="9"/>
      <c r="APO308" s="9"/>
      <c r="APP308" s="9"/>
      <c r="APQ308" s="9"/>
      <c r="APR308" s="9"/>
      <c r="APS308" s="9"/>
      <c r="APT308" s="9"/>
      <c r="APU308" s="9"/>
      <c r="APV308" s="9"/>
      <c r="APW308" s="9"/>
      <c r="APX308" s="9"/>
      <c r="APY308" s="9"/>
      <c r="APZ308" s="9"/>
      <c r="AQA308" s="9"/>
      <c r="AQB308" s="9"/>
      <c r="AQC308" s="9"/>
      <c r="AQD308" s="9"/>
      <c r="AQE308" s="9"/>
      <c r="AQF308" s="9"/>
      <c r="AQG308" s="9"/>
      <c r="AQH308" s="9"/>
      <c r="AQI308" s="9"/>
      <c r="AQJ308" s="9"/>
      <c r="AQK308" s="9"/>
      <c r="AQL308" s="9"/>
      <c r="AQM308" s="9"/>
      <c r="AQN308" s="9"/>
      <c r="AQO308" s="9"/>
      <c r="AQP308" s="9"/>
      <c r="AQQ308" s="9"/>
      <c r="AQR308" s="9"/>
      <c r="AQS308" s="9"/>
      <c r="AQT308" s="9"/>
      <c r="AQU308" s="9"/>
      <c r="AQV308" s="9"/>
      <c r="AQW308" s="9"/>
      <c r="AQX308" s="9"/>
      <c r="AQY308" s="9"/>
      <c r="AQZ308" s="9"/>
      <c r="ARA308" s="9"/>
      <c r="ARB308" s="9"/>
      <c r="ARC308" s="9"/>
      <c r="ARD308" s="9"/>
      <c r="ARE308" s="9"/>
      <c r="ARF308" s="9"/>
      <c r="ARG308" s="9"/>
      <c r="ARH308" s="9"/>
      <c r="ARI308" s="9"/>
      <c r="ARJ308" s="9"/>
      <c r="ARK308" s="9"/>
      <c r="ARL308" s="9"/>
      <c r="ARM308" s="9"/>
      <c r="ARN308" s="9"/>
      <c r="ARO308" s="9"/>
      <c r="ARP308" s="9"/>
      <c r="ARQ308" s="9"/>
      <c r="ARR308" s="9"/>
      <c r="ARS308" s="9"/>
      <c r="ART308" s="9"/>
      <c r="ARU308" s="9"/>
      <c r="ARV308" s="9"/>
      <c r="ARW308" s="9"/>
      <c r="ARX308" s="9"/>
      <c r="ARY308" s="9"/>
      <c r="ARZ308" s="9"/>
      <c r="ASA308" s="9"/>
      <c r="ASB308" s="9"/>
      <c r="ASC308" s="9"/>
      <c r="ASD308" s="9"/>
      <c r="ASE308" s="9"/>
      <c r="ASF308" s="9"/>
      <c r="ASG308" s="9"/>
      <c r="ASH308" s="9"/>
      <c r="ASI308" s="9"/>
      <c r="ASJ308" s="9"/>
      <c r="ASK308" s="9"/>
      <c r="ASL308" s="9"/>
      <c r="ASM308" s="9"/>
      <c r="ASN308" s="9"/>
      <c r="ASO308" s="9"/>
      <c r="ASP308" s="9"/>
      <c r="ASQ308" s="9"/>
      <c r="ASR308" s="9"/>
      <c r="ASS308" s="9"/>
      <c r="AST308" s="9"/>
      <c r="ASU308" s="9"/>
      <c r="ASV308" s="9"/>
      <c r="ASW308" s="9"/>
      <c r="ASX308" s="9"/>
      <c r="ASY308" s="9"/>
      <c r="ASZ308" s="9"/>
      <c r="ATA308" s="9"/>
      <c r="ATB308" s="9"/>
      <c r="ATC308" s="9"/>
      <c r="ATD308" s="9"/>
      <c r="ATE308" s="9"/>
      <c r="ATF308" s="9"/>
      <c r="ATG308" s="9"/>
      <c r="ATH308" s="9"/>
      <c r="ATI308" s="9"/>
      <c r="ATJ308" s="9"/>
      <c r="ATK308" s="9"/>
      <c r="ATL308" s="9"/>
      <c r="ATM308" s="9"/>
      <c r="ATN308" s="9"/>
      <c r="ATO308" s="9"/>
      <c r="ATP308" s="9"/>
      <c r="ATQ308" s="9"/>
      <c r="ATR308" s="9"/>
      <c r="ATS308" s="9"/>
      <c r="ATT308" s="9"/>
      <c r="ATU308" s="9"/>
      <c r="ATV308" s="9"/>
      <c r="ATW308" s="9"/>
      <c r="ATX308" s="9"/>
      <c r="ATY308" s="9" t="s">
        <v>5691</v>
      </c>
      <c r="ATZ308" s="9" t="s">
        <v>5691</v>
      </c>
      <c r="AUA308" s="9" t="s">
        <v>14400</v>
      </c>
      <c r="AUB308" s="9"/>
      <c r="AUC308" s="9"/>
      <c r="AUD308" s="9"/>
      <c r="AUE308" s="9"/>
      <c r="AUF308" s="9"/>
      <c r="AUG308" s="9"/>
      <c r="AUH308" s="9"/>
      <c r="AUI308" s="9"/>
      <c r="AUJ308" s="9"/>
      <c r="AUK308" s="9"/>
      <c r="AUL308" s="9"/>
      <c r="AUM308" s="9"/>
      <c r="AUN308" s="9"/>
      <c r="AUO308" s="9"/>
      <c r="AUP308" s="9"/>
      <c r="AUQ308" s="9"/>
      <c r="AUR308" s="9"/>
      <c r="AUS308" s="9"/>
      <c r="AUT308" s="9"/>
      <c r="AUU308" s="9"/>
      <c r="AUV308" s="9"/>
      <c r="AUW308" s="9"/>
      <c r="AUX308" s="9"/>
      <c r="AUY308" s="9"/>
      <c r="AUZ308" s="9"/>
      <c r="AVA308" s="9"/>
      <c r="AVB308" s="9"/>
      <c r="AVC308" s="9"/>
      <c r="AVD308" s="9"/>
      <c r="AVE308" s="9"/>
      <c r="AVF308" s="9"/>
      <c r="AVG308" s="9"/>
      <c r="AVH308" s="9"/>
      <c r="AVI308" s="9"/>
      <c r="AVJ308" s="9"/>
      <c r="AVK308" s="9" t="s">
        <v>14401</v>
      </c>
      <c r="AVL308" s="9"/>
      <c r="AVM308" s="9"/>
      <c r="AVN308" s="9"/>
      <c r="AVO308" s="9"/>
      <c r="AVP308" s="9"/>
      <c r="AVQ308" s="9"/>
      <c r="AVR308" s="9"/>
      <c r="AVS308" s="9"/>
      <c r="AVT308" s="9"/>
      <c r="AVU308" s="9"/>
      <c r="AVV308" s="9"/>
      <c r="AVW308" s="9"/>
      <c r="AVX308" s="9"/>
      <c r="AVY308" s="9"/>
      <c r="AVZ308" s="9"/>
      <c r="AWA308" s="9"/>
      <c r="AWB308" s="9"/>
      <c r="AWC308" s="9"/>
      <c r="AWD308" s="9"/>
      <c r="AWE308" s="9"/>
      <c r="AWF308" s="9"/>
      <c r="AWG308" s="9"/>
      <c r="AWH308" s="9"/>
      <c r="AWI308" s="9"/>
      <c r="AWJ308" s="9"/>
      <c r="AWK308" s="9"/>
      <c r="AWL308" s="9"/>
      <c r="AWM308" s="9"/>
      <c r="AWN308" s="9"/>
      <c r="AWO308" s="9"/>
      <c r="AWP308" s="9"/>
      <c r="AWQ308" s="9"/>
      <c r="AWR308" s="9"/>
      <c r="AWS308" s="9"/>
      <c r="AWT308" s="9"/>
      <c r="AWU308" s="9"/>
      <c r="AWV308" s="9"/>
      <c r="AWW308" s="9"/>
      <c r="AWX308" s="9"/>
      <c r="AWY308" s="9"/>
      <c r="AWZ308" s="9"/>
      <c r="AXA308" s="9"/>
      <c r="AXB308" s="9" t="s">
        <v>5707</v>
      </c>
      <c r="AXC308" s="9"/>
      <c r="AXD308" s="9"/>
      <c r="AXE308" s="9"/>
      <c r="AXF308" s="9"/>
      <c r="AXG308" s="9"/>
      <c r="AXH308" s="9"/>
      <c r="AXI308" s="9"/>
      <c r="AXJ308" s="9"/>
      <c r="AXK308" s="9">
        <v>540.0</v>
      </c>
      <c r="AXL308" s="9" t="s">
        <v>3780</v>
      </c>
      <c r="AXM308" s="9">
        <v>960.0</v>
      </c>
      <c r="AXN308" s="9"/>
      <c r="AXO308" s="9"/>
      <c r="AXP308" s="9"/>
      <c r="AXQ308" s="9"/>
      <c r="AXR308" s="9"/>
      <c r="AXS308" s="9"/>
      <c r="AXT308" s="9"/>
      <c r="AXU308" s="9"/>
      <c r="AXV308" s="9"/>
      <c r="AXW308" s="9"/>
      <c r="AXX308" s="9"/>
      <c r="AXY308" s="9"/>
      <c r="AXZ308" s="9"/>
      <c r="AYA308" s="9"/>
      <c r="AYB308" s="9"/>
      <c r="AYC308" s="9"/>
      <c r="AYD308" s="9" t="s">
        <v>3780</v>
      </c>
      <c r="AYE308" s="9"/>
      <c r="AYF308" s="9"/>
      <c r="AYG308" s="9"/>
      <c r="AYH308" s="9" t="s">
        <v>14402</v>
      </c>
      <c r="AYI308" s="9"/>
      <c r="AYJ308" s="9"/>
      <c r="AYK308" s="9"/>
      <c r="AYL308" s="9"/>
      <c r="AYM308" s="9"/>
      <c r="AYN308" s="9"/>
      <c r="AYO308" s="9"/>
      <c r="AYP308" s="9"/>
      <c r="AYQ308" s="9"/>
      <c r="AYR308" s="9"/>
      <c r="AYS308" s="9"/>
      <c r="AYT308" s="9"/>
      <c r="AYU308" s="9"/>
      <c r="AYV308" s="9"/>
      <c r="AYW308" s="9"/>
      <c r="AYX308" s="9"/>
      <c r="AYY308" s="9"/>
      <c r="AYZ308" s="9"/>
      <c r="AZA308" s="9"/>
      <c r="AZB308" s="9"/>
      <c r="AZC308" s="9"/>
      <c r="AZD308" s="9"/>
      <c r="AZE308" s="9"/>
      <c r="AZF308" s="9"/>
      <c r="AZG308" s="9"/>
      <c r="AZH308" s="9"/>
      <c r="AZI308" s="9"/>
      <c r="AZJ308" s="9"/>
      <c r="AZK308" s="9"/>
      <c r="AZL308" s="9"/>
      <c r="AZM308" s="9"/>
      <c r="AZN308" s="9"/>
      <c r="AZO308" s="9"/>
      <c r="AZP308" s="9"/>
      <c r="AZQ308" s="9"/>
      <c r="AZR308" s="9"/>
      <c r="AZS308" s="9"/>
      <c r="AZT308" s="9"/>
      <c r="AZU308" s="9"/>
      <c r="AZV308" s="9"/>
      <c r="AZW308" s="9"/>
      <c r="AZX308" s="9"/>
      <c r="AZY308" s="9"/>
      <c r="AZZ308" s="9"/>
      <c r="BAA308" s="9"/>
      <c r="BAB308" s="9"/>
      <c r="BAC308" s="9"/>
      <c r="BAD308" s="9"/>
      <c r="BAE308" s="9"/>
      <c r="BAF308" s="9"/>
      <c r="BAG308" s="9"/>
      <c r="BAH308" s="9"/>
      <c r="BAI308" s="9"/>
      <c r="BAJ308" s="9"/>
      <c r="BAK308" s="9"/>
      <c r="BAL308" s="9"/>
      <c r="BAM308" s="9"/>
      <c r="BAN308" s="9"/>
      <c r="BAO308" s="9"/>
      <c r="BAP308" s="9"/>
      <c r="BAQ308" s="9"/>
      <c r="BAR308" s="9"/>
      <c r="BAS308" s="9"/>
      <c r="BAT308" s="9"/>
      <c r="BAU308" s="9"/>
      <c r="BAV308" s="9"/>
      <c r="BAW308" s="9"/>
      <c r="BAX308" s="9"/>
      <c r="BAY308" s="9"/>
      <c r="BAZ308" s="9"/>
      <c r="BBA308" s="9"/>
      <c r="BBB308" s="9"/>
      <c r="BBC308" s="9"/>
      <c r="BBD308" s="9"/>
      <c r="BBE308" s="9"/>
      <c r="BBF308" s="9"/>
      <c r="BBG308" s="9"/>
      <c r="BBH308" s="9"/>
      <c r="BBI308" s="9"/>
      <c r="BBJ308" s="9"/>
      <c r="BBK308" s="9"/>
      <c r="BBL308" s="9"/>
      <c r="BBM308" s="9"/>
      <c r="BBN308" s="9"/>
      <c r="BBO308" s="9"/>
      <c r="BBP308" s="9"/>
      <c r="BBQ308" s="9"/>
      <c r="BBR308" s="9"/>
      <c r="BBS308" s="9"/>
      <c r="BBT308" s="9"/>
      <c r="BBU308" s="9"/>
      <c r="BBV308" s="9"/>
      <c r="BBW308" s="9"/>
      <c r="BBX308" s="9"/>
      <c r="BBY308" s="9"/>
      <c r="BBZ308" s="9"/>
      <c r="BCA308" s="9"/>
      <c r="BCB308" s="9"/>
      <c r="BCC308" s="9"/>
      <c r="BCD308" s="9"/>
      <c r="BCE308" s="9"/>
      <c r="BCF308" s="9"/>
      <c r="BCG308" s="9"/>
      <c r="BCH308" s="9"/>
      <c r="BCI308" s="9"/>
      <c r="BCJ308" s="9"/>
      <c r="BCK308" s="9"/>
      <c r="BCL308" s="9"/>
      <c r="BCM308" s="9"/>
      <c r="BCN308" s="9"/>
      <c r="BCO308" s="9"/>
      <c r="BCP308" s="9"/>
      <c r="BCQ308" s="9"/>
      <c r="BCR308" s="9"/>
      <c r="BCS308" s="9"/>
      <c r="BCT308" s="9"/>
      <c r="BCU308" s="9"/>
      <c r="BCV308" s="9"/>
      <c r="BCW308" s="9"/>
      <c r="BCX308" s="9"/>
      <c r="BCY308" s="9"/>
      <c r="BCZ308" s="9"/>
      <c r="BDA308" s="9"/>
      <c r="BDB308" s="9"/>
      <c r="BDC308" s="9"/>
      <c r="BDD308" s="9"/>
      <c r="BDE308" s="9"/>
      <c r="BDF308" s="9"/>
      <c r="BDG308" s="9"/>
      <c r="BDH308" s="9"/>
      <c r="BDI308" s="9"/>
      <c r="BDJ308" s="9"/>
      <c r="BDK308" s="9"/>
      <c r="BDL308" s="9"/>
      <c r="BDM308" s="9"/>
      <c r="BDN308" s="9"/>
      <c r="BDO308" s="9"/>
      <c r="BDP308" s="9"/>
      <c r="BDQ308" s="9"/>
      <c r="BDR308" s="9"/>
      <c r="BDS308" s="9"/>
      <c r="BDT308" s="9"/>
      <c r="BDU308" s="9"/>
      <c r="BDV308" s="9"/>
      <c r="BDW308" s="9"/>
      <c r="BDX308" s="9"/>
      <c r="BDY308" s="9"/>
      <c r="BDZ308" s="9"/>
      <c r="BEA308" s="9"/>
      <c r="BEB308" s="9"/>
      <c r="BEC308" s="9"/>
      <c r="BED308" s="9"/>
      <c r="BEE308" s="9"/>
      <c r="BEF308" s="9"/>
      <c r="BEG308" s="9"/>
      <c r="BEH308" s="9"/>
      <c r="BEI308" s="9"/>
      <c r="BEJ308" s="9"/>
      <c r="BEK308" s="9"/>
      <c r="BEL308" s="9"/>
      <c r="BEM308" s="9"/>
      <c r="BEN308" s="9"/>
      <c r="BEO308" s="9"/>
      <c r="BEP308" s="9"/>
      <c r="BEQ308" s="9"/>
      <c r="BER308" s="9"/>
      <c r="BES308" s="9"/>
      <c r="BET308" s="9"/>
      <c r="BEU308" s="9"/>
      <c r="BEV308" s="9"/>
      <c r="BEW308" s="9"/>
      <c r="BEX308" s="9"/>
      <c r="BEY308" s="9"/>
      <c r="BEZ308" s="9"/>
      <c r="BFA308" s="9"/>
      <c r="BFB308" s="9"/>
      <c r="BFC308" s="9"/>
      <c r="BFD308" s="9"/>
      <c r="BFE308" s="9"/>
      <c r="BFF308" s="9"/>
      <c r="BFG308" s="9"/>
      <c r="BFH308" s="9"/>
      <c r="BFI308" s="9"/>
      <c r="BFJ308" s="9"/>
      <c r="BFK308" s="9"/>
      <c r="BFL308" s="9"/>
      <c r="BFM308" s="9"/>
      <c r="BFN308" s="9"/>
      <c r="BFO308" s="9"/>
      <c r="BFP308" s="9"/>
      <c r="BFQ308" s="9"/>
      <c r="BFR308" s="9"/>
      <c r="BFS308" s="9"/>
      <c r="BFT308" s="9"/>
      <c r="BFU308" s="9"/>
      <c r="BFV308" s="9"/>
      <c r="BFW308" s="9"/>
      <c r="BFX308" s="9"/>
      <c r="BFY308" s="9"/>
      <c r="BFZ308" s="9"/>
      <c r="BGA308" s="9"/>
      <c r="BGB308" s="9"/>
      <c r="BGC308" s="9"/>
      <c r="BGD308" s="9"/>
      <c r="BGE308" s="9"/>
      <c r="BGF308" s="9"/>
      <c r="BGG308" s="9"/>
      <c r="BGH308" s="9"/>
      <c r="BGI308" s="9"/>
      <c r="BGJ308" s="9"/>
      <c r="BGK308" s="9"/>
      <c r="BGL308" s="9"/>
      <c r="BGM308" s="9"/>
      <c r="BGN308" s="9"/>
      <c r="BGO308" s="9"/>
      <c r="BGP308" s="9"/>
      <c r="BGQ308" s="9"/>
      <c r="BGR308" s="9"/>
      <c r="BGS308" s="9"/>
      <c r="BGT308" s="9"/>
      <c r="BGU308" s="9"/>
      <c r="BGV308" s="9"/>
      <c r="BGW308" s="9"/>
      <c r="BGX308" s="9"/>
      <c r="BGY308" s="9"/>
      <c r="BGZ308" s="9"/>
      <c r="BHA308" s="9"/>
      <c r="BHB308" s="9"/>
      <c r="BHC308" s="9"/>
      <c r="BHD308" s="9"/>
      <c r="BHE308" s="9"/>
      <c r="BHF308" s="9"/>
      <c r="BHG308" s="9"/>
      <c r="BHH308" s="9"/>
      <c r="BHI308" s="9"/>
      <c r="BHJ308" s="9"/>
      <c r="BHK308" s="9"/>
      <c r="BHL308" s="9"/>
      <c r="BHM308" s="9"/>
      <c r="BHN308" s="9"/>
      <c r="BHO308" s="9"/>
      <c r="BHP308" s="9"/>
      <c r="BHQ308" s="9"/>
      <c r="BHR308" s="9"/>
      <c r="BHS308" s="9"/>
      <c r="BHT308" s="9"/>
      <c r="BHU308" s="9"/>
      <c r="BHV308" s="9"/>
      <c r="BHW308" s="9"/>
      <c r="BHX308" s="9"/>
      <c r="BHY308" s="9"/>
      <c r="BHZ308" s="9"/>
      <c r="BIA308" s="9"/>
      <c r="BIB308" s="9"/>
      <c r="BIC308" s="9"/>
      <c r="BID308" s="9"/>
      <c r="BIE308" s="9"/>
      <c r="BIF308" s="9"/>
      <c r="BIG308" s="9"/>
      <c r="BIH308" s="9"/>
      <c r="BII308" s="9"/>
      <c r="BIJ308" s="9"/>
      <c r="BIK308" s="9"/>
      <c r="BIL308" s="9"/>
      <c r="BIM308" s="9"/>
      <c r="BIN308" s="9"/>
      <c r="BIO308" s="9"/>
      <c r="BIP308" s="9"/>
      <c r="BIQ308" s="9"/>
      <c r="BIR308" s="9"/>
      <c r="BIS308" s="9"/>
      <c r="BIT308" s="9"/>
      <c r="BIU308" s="9"/>
      <c r="BIV308" s="9"/>
      <c r="BIW308" s="9"/>
      <c r="BIX308" s="9"/>
      <c r="BIY308" s="9"/>
      <c r="BIZ308" s="9"/>
      <c r="BJA308" s="9"/>
      <c r="BJB308" s="9"/>
      <c r="BJC308" s="9"/>
      <c r="BJD308" s="9"/>
      <c r="BJE308" s="9"/>
      <c r="BJF308" s="9"/>
      <c r="BJG308" s="9"/>
      <c r="BJH308" s="9"/>
      <c r="BJI308" s="9"/>
      <c r="BJJ308" s="9"/>
      <c r="BJK308" s="9"/>
      <c r="BJL308" s="9"/>
      <c r="BJM308" s="9"/>
      <c r="BJN308" s="9"/>
      <c r="BJO308" s="9"/>
      <c r="BJP308" s="9"/>
      <c r="BJQ308" s="9"/>
      <c r="BJR308" s="9"/>
      <c r="BJS308" s="9"/>
      <c r="BJT308" s="9"/>
      <c r="BJU308" s="9"/>
      <c r="BJV308" s="9"/>
      <c r="BJW308" s="9"/>
      <c r="BJX308" s="9"/>
      <c r="BJY308" s="9"/>
      <c r="BJZ308" s="9"/>
      <c r="BKA308" s="9"/>
      <c r="BKB308" s="9"/>
      <c r="BKC308" s="9"/>
      <c r="BKD308" s="9"/>
      <c r="BKE308" s="9"/>
      <c r="BKF308" s="9"/>
      <c r="BKG308" s="9"/>
      <c r="BKH308" s="9"/>
      <c r="BKI308" s="9"/>
      <c r="BKJ308" s="9"/>
      <c r="BKK308" s="9"/>
      <c r="BKL308" s="9"/>
      <c r="BKM308" s="9"/>
      <c r="BKN308" s="9"/>
      <c r="BKO308" s="9"/>
      <c r="BKP308" s="9"/>
      <c r="BKQ308" s="9"/>
      <c r="BKR308" s="9"/>
      <c r="BKS308" s="9"/>
      <c r="BKT308" s="9"/>
      <c r="BKU308" s="9"/>
      <c r="BKV308" s="9"/>
      <c r="BKW308" s="9"/>
      <c r="BKX308" s="9"/>
      <c r="BKY308" s="9"/>
      <c r="BKZ308" s="9"/>
      <c r="BLA308" s="9"/>
      <c r="BLB308" s="9"/>
      <c r="BLC308" s="9"/>
      <c r="BLD308" s="9"/>
      <c r="BLE308" s="9"/>
      <c r="BLF308" s="9"/>
      <c r="BLG308" s="9"/>
      <c r="BLH308" s="9"/>
      <c r="BLI308" s="9"/>
      <c r="BLJ308" s="9"/>
      <c r="BLK308" s="9"/>
      <c r="BLL308" s="9"/>
      <c r="BLM308" s="9"/>
      <c r="BLN308" s="9"/>
      <c r="BLO308" s="9"/>
      <c r="BLP308" s="9"/>
      <c r="BLQ308" s="9"/>
      <c r="BLR308" s="9"/>
      <c r="BLS308" s="9"/>
      <c r="BLT308" s="9"/>
      <c r="BLU308" s="9"/>
      <c r="BLV308" s="9"/>
      <c r="BLW308" s="9"/>
      <c r="BLX308" s="9"/>
      <c r="BLY308" s="9"/>
      <c r="BLZ308" s="9"/>
      <c r="BMA308" s="9"/>
      <c r="BMB308" s="9"/>
      <c r="BMC308" s="9"/>
      <c r="BMD308" s="9"/>
      <c r="BME308" s="9"/>
      <c r="BMF308" s="9"/>
      <c r="BMG308" s="9"/>
      <c r="BMH308" s="9"/>
      <c r="BMI308" s="9"/>
      <c r="BMJ308" s="9"/>
      <c r="BMK308" s="9"/>
      <c r="BML308" s="9"/>
      <c r="BMM308" s="9"/>
      <c r="BMN308" s="9"/>
      <c r="BMO308" s="9"/>
      <c r="BMP308" s="9"/>
      <c r="BMQ308" s="9"/>
      <c r="BMR308" s="9"/>
      <c r="BMS308" s="9"/>
      <c r="BMT308" s="9"/>
      <c r="BMU308" s="9"/>
      <c r="BMV308" s="9"/>
      <c r="BMW308" s="9"/>
      <c r="BMX308" s="9"/>
      <c r="BMY308" s="9"/>
      <c r="BMZ308" s="9"/>
      <c r="BNA308" s="9"/>
      <c r="BNB308" s="9"/>
      <c r="BNC308" s="9"/>
      <c r="BND308" s="9"/>
      <c r="BNE308" s="9"/>
      <c r="BNF308" s="9"/>
      <c r="BNG308" s="9"/>
      <c r="BNH308" s="9"/>
      <c r="BNI308" s="9"/>
      <c r="BNJ308" s="9"/>
      <c r="BNK308" s="9"/>
      <c r="BNL308" s="9"/>
      <c r="BNM308" s="9"/>
      <c r="BNN308" s="9"/>
      <c r="BNO308" s="9"/>
      <c r="BNP308" s="9"/>
      <c r="BNQ308" s="9"/>
      <c r="BNR308" s="9"/>
      <c r="BNS308" s="9"/>
      <c r="BNT308" s="9"/>
      <c r="BNU308" s="9"/>
      <c r="BNV308" s="9"/>
      <c r="BNW308" s="9"/>
      <c r="BNX308" s="9"/>
      <c r="BNY308" s="9"/>
      <c r="BNZ308" s="9"/>
      <c r="BOA308" s="9"/>
      <c r="BOB308" s="9"/>
      <c r="BOC308" s="9"/>
      <c r="BOD308" s="9"/>
      <c r="BOE308" s="9"/>
      <c r="BOF308" s="9"/>
      <c r="BOG308" s="9"/>
      <c r="BOH308" s="9"/>
      <c r="BOI308" s="9"/>
      <c r="BOJ308" s="9"/>
      <c r="BOK308" s="9"/>
      <c r="BOL308" s="9"/>
      <c r="BOM308" s="9"/>
      <c r="BON308" s="9"/>
      <c r="BOO308" s="9"/>
      <c r="BOP308" s="9"/>
      <c r="BOQ308" s="9"/>
      <c r="BOR308" s="9"/>
      <c r="BOS308" s="9"/>
      <c r="BOT308" s="9"/>
      <c r="BOU308" s="9"/>
      <c r="BOV308" s="9"/>
      <c r="BOW308" s="9"/>
      <c r="BOX308" s="9"/>
      <c r="BOY308" s="9"/>
      <c r="BOZ308" s="9"/>
      <c r="BPA308" s="9"/>
      <c r="BPB308" s="9"/>
      <c r="BPC308" s="9"/>
      <c r="BPD308" s="9"/>
      <c r="BPE308" s="9"/>
      <c r="BPF308" s="9"/>
      <c r="BPG308" s="9"/>
      <c r="BPH308" s="9"/>
      <c r="BPI308" s="9"/>
      <c r="BPJ308" s="9"/>
      <c r="BPK308" s="9"/>
      <c r="BPL308" s="9"/>
      <c r="BPM308" s="9"/>
      <c r="BPN308" s="9"/>
      <c r="BPO308" s="9"/>
      <c r="BPP308" s="9"/>
      <c r="BPQ308" s="9"/>
      <c r="BPR308" s="9"/>
      <c r="BPS308" s="9"/>
      <c r="BPT308" s="9"/>
      <c r="BPU308" s="9"/>
      <c r="BPV308" s="9"/>
      <c r="BPW308" s="9"/>
      <c r="BPX308" s="9"/>
      <c r="BPY308" s="9"/>
      <c r="BPZ308" s="9"/>
      <c r="BQA308" s="9"/>
      <c r="BQB308" s="9"/>
      <c r="BQC308" s="9"/>
      <c r="BQD308" s="9"/>
      <c r="BQE308" s="9"/>
      <c r="BQF308" s="9"/>
      <c r="BQG308" s="9"/>
      <c r="BQH308" s="9"/>
      <c r="BQI308" s="9"/>
      <c r="BQJ308" s="9"/>
      <c r="BQK308" s="9"/>
      <c r="BQL308" s="9"/>
      <c r="BQM308" s="9"/>
      <c r="BQN308" s="9"/>
      <c r="BQO308" s="9"/>
      <c r="BQP308" s="9"/>
      <c r="BQQ308" s="9"/>
      <c r="BQR308" s="9"/>
      <c r="BQS308" s="9"/>
      <c r="BQT308" s="9"/>
      <c r="BQU308" s="9"/>
      <c r="BQV308" s="9"/>
      <c r="BQW308" s="9"/>
      <c r="BQX308" s="9"/>
      <c r="BQY308" s="9"/>
      <c r="BQZ308" s="9"/>
      <c r="BRA308" s="9"/>
      <c r="BRB308" s="9"/>
      <c r="BRC308" s="9"/>
      <c r="BRD308" s="9"/>
      <c r="BRE308" s="9"/>
      <c r="BRF308" s="9"/>
      <c r="BRG308" s="9"/>
      <c r="BRH308" s="9"/>
      <c r="BRI308" s="9"/>
      <c r="BRJ308" s="9"/>
      <c r="BRK308" s="9"/>
      <c r="BRL308" s="9"/>
      <c r="BRM308" s="9"/>
      <c r="BRN308" s="9"/>
      <c r="BRO308" s="9"/>
      <c r="BRP308" s="9"/>
      <c r="BRQ308" s="9"/>
      <c r="BRR308" s="9"/>
      <c r="BRS308" s="9"/>
      <c r="BRT308" s="9"/>
      <c r="BRU308" s="9"/>
      <c r="BRV308" s="9"/>
      <c r="BRW308" s="9"/>
      <c r="BRX308" s="9"/>
      <c r="BRY308" s="9"/>
      <c r="BRZ308" s="9"/>
      <c r="BSA308" s="9"/>
      <c r="BSB308" s="9"/>
      <c r="BSC308" s="9"/>
      <c r="BSD308" s="9"/>
      <c r="BSE308" s="9"/>
      <c r="BSF308" s="9"/>
      <c r="BSG308" s="9"/>
      <c r="BSH308" s="9"/>
      <c r="BSI308" s="9"/>
      <c r="BSJ308" s="9"/>
      <c r="BSK308" s="9"/>
      <c r="BSL308" s="9"/>
      <c r="BSM308" s="9"/>
      <c r="BSN308" s="9"/>
      <c r="BSO308" s="9"/>
      <c r="BSP308" s="9"/>
      <c r="BSQ308" s="9"/>
      <c r="BSR308" s="9"/>
      <c r="BSS308" s="9"/>
      <c r="BST308" s="9"/>
      <c r="BSU308" s="9"/>
      <c r="BSV308" s="9"/>
      <c r="BSW308" s="9"/>
      <c r="BSX308" s="9"/>
      <c r="BSY308" s="9"/>
      <c r="BSZ308" s="9"/>
      <c r="BTA308" s="9"/>
      <c r="BTB308" s="9"/>
      <c r="BTC308" s="9"/>
      <c r="BTD308" s="9"/>
      <c r="BTE308" s="9"/>
      <c r="BTF308" s="9"/>
      <c r="BTG308" s="9"/>
      <c r="BTH308" s="9"/>
      <c r="BTI308" s="9"/>
      <c r="BTJ308" s="9"/>
      <c r="BTK308" s="9"/>
      <c r="BTL308" s="9"/>
      <c r="BTM308" s="9"/>
      <c r="BTN308" s="9"/>
      <c r="BTO308" s="9"/>
      <c r="BTP308" s="9"/>
      <c r="BTQ308" s="9"/>
      <c r="BTR308" s="9"/>
      <c r="BTS308" s="9"/>
      <c r="BTT308" s="9"/>
      <c r="BTU308" s="9"/>
      <c r="BTV308" s="9"/>
      <c r="BTW308" s="9"/>
      <c r="BTX308" s="9"/>
      <c r="BTY308" s="9"/>
      <c r="BTZ308" s="9"/>
      <c r="BUA308" s="9"/>
      <c r="BUB308" s="9"/>
      <c r="BUC308" s="9"/>
      <c r="BUD308" s="9"/>
      <c r="BUE308" s="9"/>
      <c r="BUF308" s="9"/>
      <c r="BUG308" s="9"/>
      <c r="BUH308" s="9"/>
      <c r="BUI308" s="9"/>
      <c r="BUJ308" s="9"/>
      <c r="BUK308" s="9"/>
      <c r="BUL308" s="9"/>
      <c r="BUM308" s="9"/>
      <c r="BUN308" s="9"/>
      <c r="BUO308" s="9"/>
      <c r="BUP308" s="9"/>
      <c r="BUQ308" s="9"/>
      <c r="BUR308" s="9"/>
      <c r="BUS308" s="9"/>
      <c r="BUT308" s="9"/>
      <c r="BUU308" s="9"/>
      <c r="BUV308" s="9"/>
      <c r="BUW308" s="9"/>
      <c r="BUX308" s="9"/>
      <c r="BUY308" s="9"/>
      <c r="BUZ308" s="9"/>
      <c r="BVA308" s="9"/>
      <c r="BVB308" s="9"/>
      <c r="BVC308" s="9"/>
      <c r="BVD308" s="9"/>
      <c r="BVE308" s="9"/>
      <c r="BVF308" s="9"/>
      <c r="BVG308" s="9"/>
      <c r="BVH308" s="9"/>
      <c r="BVI308" s="9"/>
      <c r="BVJ308" s="9"/>
      <c r="BVK308" s="9"/>
      <c r="BVL308" s="9"/>
      <c r="BVM308" s="9"/>
      <c r="BVN308" s="9"/>
      <c r="BVO308" s="9"/>
      <c r="BVP308" s="9"/>
      <c r="BVQ308" s="9"/>
      <c r="BVR308" s="9"/>
      <c r="BVS308" s="9"/>
      <c r="BVT308" s="9"/>
      <c r="BVU308" s="9"/>
      <c r="BVV308" s="9"/>
      <c r="BVW308" s="9"/>
      <c r="BVX308" s="9"/>
      <c r="BVY308" s="9"/>
      <c r="BVZ308" s="9"/>
      <c r="BWA308" s="9"/>
      <c r="BWB308" s="9"/>
      <c r="BWC308" s="9"/>
      <c r="BWD308" s="9"/>
      <c r="BWE308" s="9"/>
      <c r="BWF308" s="9"/>
      <c r="BWG308" s="9"/>
      <c r="BWH308" s="9"/>
      <c r="BWI308" s="9"/>
      <c r="BWJ308" s="9"/>
      <c r="BWK308" s="9"/>
      <c r="BWL308" s="9"/>
      <c r="BWM308" s="9"/>
      <c r="BWN308" s="9"/>
      <c r="BWO308" s="9"/>
      <c r="BWP308" s="9"/>
      <c r="BWQ308" s="9"/>
      <c r="BWR308" s="9"/>
      <c r="BWS308" s="9"/>
      <c r="BWT308" s="9"/>
      <c r="BWU308" s="9"/>
      <c r="BWV308" s="9"/>
      <c r="BWW308" s="9"/>
      <c r="BWX308" s="9"/>
      <c r="BWY308" s="9"/>
      <c r="BWZ308" s="9"/>
      <c r="BXA308" s="9"/>
      <c r="BXB308" s="9"/>
      <c r="BXC308" s="9"/>
      <c r="BXD308" s="9"/>
    </row>
    <row r="309" ht="14.25" customHeight="1">
      <c r="A309" s="9">
        <v>0.0</v>
      </c>
      <c r="B309" s="9" t="s">
        <v>11947</v>
      </c>
      <c r="C309" s="9" t="s">
        <v>11948</v>
      </c>
      <c r="D309" s="9" t="s">
        <v>11948</v>
      </c>
      <c r="E309" s="9"/>
      <c r="F309" s="9">
        <v>10.0</v>
      </c>
      <c r="G309" s="9" t="s">
        <v>14403</v>
      </c>
      <c r="H309" s="9" t="s">
        <v>14404</v>
      </c>
      <c r="I309" s="9"/>
      <c r="J309" s="9"/>
      <c r="K309" s="9"/>
      <c r="L309" s="9">
        <v>10.0</v>
      </c>
      <c r="M309" s="9"/>
      <c r="N309" s="9"/>
      <c r="O309" s="9"/>
      <c r="P309" s="9">
        <v>0.0</v>
      </c>
      <c r="Q309" s="9" t="s">
        <v>14405</v>
      </c>
      <c r="R309" s="9" t="s">
        <v>14406</v>
      </c>
      <c r="S309" s="9" t="s">
        <v>3782</v>
      </c>
      <c r="T309" s="9" t="s">
        <v>3781</v>
      </c>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c r="DA309" s="9"/>
      <c r="DB309" s="9"/>
      <c r="DC309" s="9"/>
      <c r="DD309" s="9"/>
      <c r="DE309" s="9"/>
      <c r="DF309" s="9"/>
      <c r="DG309" s="9"/>
      <c r="DH309" s="9"/>
      <c r="DI309" s="9"/>
      <c r="DJ309" s="9"/>
      <c r="DK309" s="9"/>
      <c r="DL309" s="9"/>
      <c r="DM309" s="9"/>
      <c r="DN309" s="9"/>
      <c r="DO309" s="9"/>
      <c r="DP309" s="9"/>
      <c r="DQ309" s="9"/>
      <c r="DR309" s="9"/>
      <c r="DS309" s="9"/>
      <c r="DT309" s="9"/>
      <c r="DU309" s="9"/>
      <c r="DV309" s="9"/>
      <c r="DW309" s="9"/>
      <c r="DX309" s="9"/>
      <c r="DY309" s="9"/>
      <c r="DZ309" s="9"/>
      <c r="EA309" s="9"/>
      <c r="EB309" s="9"/>
      <c r="EC309" s="9"/>
      <c r="ED309" s="9"/>
      <c r="EE309" s="9"/>
      <c r="EF309" s="9"/>
      <c r="EG309" s="9"/>
      <c r="EH309" s="9"/>
      <c r="EI309" s="9"/>
      <c r="EJ309" s="9"/>
      <c r="EK309" s="9"/>
      <c r="EL309" s="9"/>
      <c r="EM309" s="9"/>
      <c r="EN309" s="9"/>
      <c r="EO309" s="9"/>
      <c r="EP309" s="9"/>
      <c r="EQ309" s="9"/>
      <c r="ER309" s="9"/>
      <c r="ES309" s="9"/>
      <c r="ET309" s="9"/>
      <c r="EU309" s="9"/>
      <c r="EV309" s="9"/>
      <c r="EW309" s="9"/>
      <c r="EX309" s="9"/>
      <c r="EY309" s="9"/>
      <c r="EZ309" s="9"/>
      <c r="FA309" s="9"/>
      <c r="FB309" s="9"/>
      <c r="FC309" s="9"/>
      <c r="FD309" s="9"/>
      <c r="FE309" s="9"/>
      <c r="FF309" s="9"/>
      <c r="FG309" s="9"/>
      <c r="FH309" s="9"/>
      <c r="FI309" s="9"/>
      <c r="FJ309" s="9"/>
      <c r="FK309" s="9"/>
      <c r="FL309" s="9"/>
      <c r="FM309" s="9"/>
      <c r="FN309" s="9"/>
      <c r="FO309" s="9"/>
      <c r="FP309" s="9"/>
      <c r="FQ309" s="9"/>
      <c r="FR309" s="9"/>
      <c r="FS309" s="9"/>
      <c r="FT309" s="9"/>
      <c r="FU309" s="9"/>
      <c r="FV309" s="9"/>
      <c r="FW309" s="9"/>
      <c r="FX309" s="9"/>
      <c r="FY309" s="9"/>
      <c r="FZ309" s="9"/>
      <c r="GA309" s="9"/>
      <c r="GB309" s="9"/>
      <c r="GC309" s="9"/>
      <c r="GD309" s="9"/>
      <c r="GE309" s="9"/>
      <c r="GF309" s="9"/>
      <c r="GG309" s="9"/>
      <c r="GH309" s="9"/>
      <c r="GI309" s="9"/>
      <c r="GJ309" s="9"/>
      <c r="GK309" s="9"/>
      <c r="GL309" s="9"/>
      <c r="GM309" s="9"/>
      <c r="GN309" s="9"/>
      <c r="GO309" s="9"/>
      <c r="GP309" s="9"/>
      <c r="GQ309" s="9"/>
      <c r="GR309" s="9"/>
      <c r="GS309" s="9"/>
      <c r="GT309" s="9"/>
      <c r="GU309" s="9"/>
      <c r="GV309" s="9"/>
      <c r="GW309" s="9"/>
      <c r="GX309" s="9"/>
      <c r="GY309" s="9"/>
      <c r="GZ309" s="9"/>
      <c r="HA309" s="9"/>
      <c r="HB309" s="9"/>
      <c r="HC309" s="9"/>
      <c r="HD309" s="9"/>
      <c r="HE309" s="9"/>
      <c r="HF309" s="9"/>
      <c r="HG309" s="9"/>
      <c r="HH309" s="9"/>
      <c r="HI309" s="9"/>
      <c r="HJ309" s="9"/>
      <c r="HK309" s="9"/>
      <c r="HL309" s="9"/>
      <c r="HM309" s="9"/>
      <c r="HN309" s="9"/>
      <c r="HO309" s="9"/>
      <c r="HP309" s="9"/>
      <c r="HQ309" s="9"/>
      <c r="HR309" s="9"/>
      <c r="HS309" s="9"/>
      <c r="HT309" s="9"/>
      <c r="HU309" s="9"/>
      <c r="HV309" s="9"/>
      <c r="HW309" s="9"/>
      <c r="HX309" s="9"/>
      <c r="HY309" s="9"/>
      <c r="HZ309" s="9"/>
      <c r="IA309" s="9"/>
      <c r="IB309" s="9"/>
      <c r="IC309" s="9"/>
      <c r="ID309" s="9"/>
      <c r="IE309" s="9"/>
      <c r="IF309" s="9"/>
      <c r="IG309" s="9"/>
      <c r="IH309" s="9"/>
      <c r="II309" s="9"/>
      <c r="IJ309" s="9"/>
      <c r="IK309" s="9"/>
      <c r="IL309" s="9"/>
      <c r="IM309" s="9"/>
      <c r="IN309" s="9"/>
      <c r="IO309" s="9"/>
      <c r="IP309" s="9"/>
      <c r="IQ309" s="9"/>
      <c r="IR309" s="9"/>
      <c r="IS309" s="9"/>
      <c r="IT309" s="9"/>
      <c r="IU309" s="9"/>
      <c r="IV309" s="9"/>
      <c r="IW309" s="9"/>
      <c r="IX309" s="9"/>
      <c r="IY309" s="9"/>
      <c r="IZ309" s="9"/>
      <c r="JA309" s="9"/>
      <c r="JB309" s="9"/>
      <c r="JC309" s="9"/>
      <c r="JD309" s="9"/>
      <c r="JE309" s="9"/>
      <c r="JF309" s="9"/>
      <c r="JG309" s="9"/>
      <c r="JH309" s="9"/>
      <c r="JI309" s="9"/>
      <c r="JJ309" s="9"/>
      <c r="JK309" s="9"/>
      <c r="JL309" s="9"/>
      <c r="JM309" s="9"/>
      <c r="JN309" s="9"/>
      <c r="JO309" s="9"/>
      <c r="JP309" s="9"/>
      <c r="JQ309" s="9"/>
      <c r="JR309" s="9"/>
      <c r="JS309" s="9"/>
      <c r="JT309" s="9"/>
      <c r="JU309" s="9"/>
      <c r="JV309" s="9"/>
      <c r="JW309" s="9"/>
      <c r="JX309" s="9"/>
      <c r="JY309" s="9"/>
      <c r="JZ309" s="9"/>
      <c r="KA309" s="9"/>
      <c r="KB309" s="9"/>
      <c r="KC309" s="9"/>
      <c r="KD309" s="9"/>
      <c r="KE309" s="9"/>
      <c r="KF309" s="9"/>
      <c r="KG309" s="9"/>
      <c r="KH309" s="9"/>
      <c r="KI309" s="9"/>
      <c r="KJ309" s="9"/>
      <c r="KK309" s="9"/>
      <c r="KL309" s="9"/>
      <c r="KM309" s="9"/>
      <c r="KN309" s="9"/>
      <c r="KO309" s="9"/>
      <c r="KP309" s="9"/>
      <c r="KQ309" s="9"/>
      <c r="KR309" s="9"/>
      <c r="KS309" s="9"/>
      <c r="KT309" s="9"/>
      <c r="KU309" s="9"/>
      <c r="KV309" s="9"/>
      <c r="KW309" s="9"/>
      <c r="KX309" s="9"/>
      <c r="KY309" s="9"/>
      <c r="KZ309" s="9"/>
      <c r="LA309" s="9"/>
      <c r="LB309" s="9"/>
      <c r="LC309" s="9"/>
      <c r="LD309" s="9"/>
      <c r="LE309" s="9"/>
      <c r="LF309" s="9"/>
      <c r="LG309" s="9"/>
      <c r="LH309" s="9"/>
      <c r="LI309" s="9"/>
      <c r="LJ309" s="9"/>
      <c r="LK309" s="9"/>
      <c r="LL309" s="9"/>
      <c r="LM309" s="9"/>
      <c r="LN309" s="9"/>
      <c r="LO309" s="9"/>
      <c r="LP309" s="9"/>
      <c r="LQ309" s="9"/>
      <c r="LR309" s="9"/>
      <c r="LS309" s="9"/>
      <c r="LT309" s="9"/>
      <c r="LU309" s="9"/>
      <c r="LV309" s="9"/>
      <c r="LW309" s="9"/>
      <c r="LX309" s="9"/>
      <c r="LY309" s="9"/>
      <c r="LZ309" s="9"/>
      <c r="MA309" s="9"/>
      <c r="MB309" s="9"/>
      <c r="MC309" s="9"/>
      <c r="MD309" s="9"/>
      <c r="ME309" s="9"/>
      <c r="MF309" s="9"/>
      <c r="MG309" s="9"/>
      <c r="MH309" s="9"/>
      <c r="MI309" s="9"/>
      <c r="MJ309" s="9"/>
      <c r="MK309" s="9"/>
      <c r="ML309" s="9"/>
      <c r="MM309" s="9"/>
      <c r="MN309" s="9"/>
      <c r="MO309" s="9"/>
      <c r="MP309" s="9"/>
      <c r="MQ309" s="9"/>
      <c r="MR309" s="9"/>
      <c r="MS309" s="9"/>
      <c r="MT309" s="9"/>
      <c r="MU309" s="9"/>
      <c r="MV309" s="9"/>
      <c r="MW309" s="9"/>
      <c r="MX309" s="9"/>
      <c r="MY309" s="9"/>
      <c r="MZ309" s="9"/>
      <c r="NA309" s="9"/>
      <c r="NB309" s="9"/>
      <c r="NC309" s="9"/>
      <c r="ND309" s="9"/>
      <c r="NE309" s="9"/>
      <c r="NF309" s="9"/>
      <c r="NG309" s="9"/>
      <c r="NH309" s="9"/>
      <c r="NI309" s="9"/>
      <c r="NJ309" s="9"/>
      <c r="NK309" s="9"/>
      <c r="NL309" s="9"/>
      <c r="NM309" s="9"/>
      <c r="NN309" s="9"/>
      <c r="NO309" s="9"/>
      <c r="NP309" s="9"/>
      <c r="NQ309" s="9"/>
      <c r="NR309" s="9"/>
      <c r="NS309" s="9"/>
      <c r="NT309" s="9"/>
      <c r="NU309" s="9"/>
      <c r="NV309" s="9"/>
      <c r="NW309" s="9"/>
      <c r="NX309" s="9"/>
      <c r="NY309" s="9"/>
      <c r="NZ309" s="9"/>
      <c r="OA309" s="9"/>
      <c r="OB309" s="9"/>
      <c r="OC309" s="9"/>
      <c r="OD309" s="9"/>
      <c r="OE309" s="9"/>
      <c r="OF309" s="9"/>
      <c r="OG309" s="9"/>
      <c r="OH309" s="9"/>
      <c r="OI309" s="9"/>
      <c r="OJ309" s="9"/>
      <c r="OK309" s="9"/>
      <c r="OL309" s="9"/>
      <c r="OM309" s="9"/>
      <c r="ON309" s="9"/>
      <c r="OO309" s="9"/>
      <c r="OP309" s="9"/>
      <c r="OQ309" s="9"/>
      <c r="OR309" s="9"/>
      <c r="OS309" s="9"/>
      <c r="OT309" s="9"/>
      <c r="OU309" s="9"/>
      <c r="OV309" s="9"/>
      <c r="OW309" s="9"/>
      <c r="OX309" s="9"/>
      <c r="OY309" s="9"/>
      <c r="OZ309" s="9"/>
      <c r="PA309" s="9"/>
      <c r="PB309" s="9"/>
      <c r="PC309" s="9"/>
      <c r="PD309" s="9"/>
      <c r="PE309" s="9"/>
      <c r="PF309" s="9"/>
      <c r="PG309" s="9"/>
      <c r="PH309" s="9"/>
      <c r="PI309" s="9"/>
      <c r="PJ309" s="9"/>
      <c r="PK309" s="9"/>
      <c r="PL309" s="9"/>
      <c r="PM309" s="9"/>
      <c r="PN309" s="9"/>
      <c r="PO309" s="9"/>
      <c r="PP309" s="9"/>
      <c r="PQ309" s="9"/>
      <c r="PR309" s="9"/>
      <c r="PS309" s="9"/>
      <c r="PT309" s="9"/>
      <c r="PU309" s="9"/>
      <c r="PV309" s="9"/>
      <c r="PW309" s="9"/>
      <c r="PX309" s="9"/>
      <c r="PY309" s="9"/>
      <c r="PZ309" s="9"/>
      <c r="QA309" s="9"/>
      <c r="QB309" s="9"/>
      <c r="QC309" s="9"/>
      <c r="QD309" s="9"/>
      <c r="QE309" s="9"/>
      <c r="QF309" s="9"/>
      <c r="QG309" s="9"/>
      <c r="QH309" s="9"/>
      <c r="QI309" s="9"/>
      <c r="QJ309" s="9"/>
      <c r="QK309" s="9"/>
      <c r="QL309" s="9"/>
      <c r="QM309" s="9"/>
      <c r="QN309" s="9"/>
      <c r="QO309" s="9"/>
      <c r="QP309" s="9"/>
      <c r="QQ309" s="9"/>
      <c r="QR309" s="9"/>
      <c r="QS309" s="9"/>
      <c r="QT309" s="9"/>
      <c r="QU309" s="9"/>
      <c r="QV309" s="9"/>
      <c r="QW309" s="9"/>
      <c r="QX309" s="9"/>
      <c r="QY309" s="9"/>
      <c r="QZ309" s="9"/>
      <c r="RA309" s="9"/>
      <c r="RB309" s="9"/>
      <c r="RC309" s="9"/>
      <c r="RD309" s="9"/>
      <c r="RE309" s="9"/>
      <c r="RF309" s="9"/>
      <c r="RG309" s="9"/>
      <c r="RH309" s="9"/>
      <c r="RI309" s="9"/>
      <c r="RJ309" s="9"/>
      <c r="RK309" s="9"/>
      <c r="RL309" s="9"/>
      <c r="RM309" s="9"/>
      <c r="RN309" s="9"/>
      <c r="RO309" s="9"/>
      <c r="RP309" s="9"/>
      <c r="RQ309" s="9"/>
      <c r="RR309" s="9"/>
      <c r="RS309" s="9"/>
      <c r="RT309" s="9"/>
      <c r="RU309" s="9"/>
      <c r="RV309" s="9"/>
      <c r="RW309" s="9"/>
      <c r="RX309" s="9"/>
      <c r="RY309" s="9"/>
      <c r="RZ309" s="9"/>
      <c r="SA309" s="9"/>
      <c r="SB309" s="9"/>
      <c r="SC309" s="9"/>
      <c r="SD309" s="9"/>
      <c r="SE309" s="9"/>
      <c r="SF309" s="9"/>
      <c r="SG309" s="9"/>
      <c r="SH309" s="9"/>
      <c r="SI309" s="9"/>
      <c r="SJ309" s="9"/>
      <c r="SK309" s="9"/>
      <c r="SL309" s="9"/>
      <c r="SM309" s="9"/>
      <c r="SN309" s="9"/>
      <c r="SO309" s="9"/>
      <c r="SP309" s="9"/>
      <c r="SQ309" s="9"/>
      <c r="SR309" s="9"/>
      <c r="SS309" s="9"/>
      <c r="ST309" s="9"/>
      <c r="SU309" s="9"/>
      <c r="SV309" s="9"/>
      <c r="SW309" s="9"/>
      <c r="SX309" s="9"/>
      <c r="SY309" s="9"/>
      <c r="SZ309" s="9"/>
      <c r="TA309" s="9"/>
      <c r="TB309" s="9"/>
      <c r="TC309" s="9"/>
      <c r="TD309" s="9"/>
      <c r="TE309" s="9"/>
      <c r="TF309" s="9"/>
      <c r="TG309" s="9"/>
      <c r="TH309" s="9"/>
      <c r="TI309" s="9"/>
      <c r="TJ309" s="9"/>
      <c r="TK309" s="9"/>
      <c r="TL309" s="9"/>
      <c r="TM309" s="9"/>
      <c r="TN309" s="9"/>
      <c r="TO309" s="9"/>
      <c r="TP309" s="9"/>
      <c r="TQ309" s="9"/>
      <c r="TR309" s="9"/>
      <c r="TS309" s="9"/>
      <c r="TT309" s="9"/>
      <c r="TU309" s="9"/>
      <c r="TV309" s="9"/>
      <c r="TW309" s="9"/>
      <c r="TX309" s="9"/>
      <c r="TY309" s="9"/>
      <c r="TZ309" s="9"/>
      <c r="UA309" s="9"/>
      <c r="UB309" s="9"/>
      <c r="UC309" s="9"/>
      <c r="UD309" s="9"/>
      <c r="UE309" s="9"/>
      <c r="UF309" s="9"/>
      <c r="UG309" s="9"/>
      <c r="UH309" s="9"/>
      <c r="UI309" s="9"/>
      <c r="UJ309" s="9"/>
      <c r="UK309" s="9"/>
      <c r="UL309" s="9"/>
      <c r="UM309" s="9"/>
      <c r="UN309" s="9"/>
      <c r="UO309" s="9"/>
      <c r="UP309" s="9"/>
      <c r="UQ309" s="9"/>
      <c r="UR309" s="9"/>
      <c r="US309" s="9"/>
      <c r="UT309" s="9"/>
      <c r="UU309" s="9"/>
      <c r="UV309" s="9"/>
      <c r="UW309" s="9"/>
      <c r="UX309" s="9"/>
      <c r="UY309" s="9"/>
      <c r="UZ309" s="9"/>
      <c r="VA309" s="9"/>
      <c r="VB309" s="9"/>
      <c r="VC309" s="9"/>
      <c r="VD309" s="9"/>
      <c r="VE309" s="9"/>
      <c r="VF309" s="9"/>
      <c r="VG309" s="9"/>
      <c r="VH309" s="9"/>
      <c r="VI309" s="9"/>
      <c r="VJ309" s="9"/>
      <c r="VK309" s="9"/>
      <c r="VL309" s="9"/>
      <c r="VM309" s="9"/>
      <c r="VN309" s="9"/>
      <c r="VO309" s="9"/>
      <c r="VP309" s="9"/>
      <c r="VQ309" s="9"/>
      <c r="VR309" s="9"/>
      <c r="VS309" s="9"/>
      <c r="VT309" s="9"/>
      <c r="VU309" s="9"/>
      <c r="VV309" s="9"/>
      <c r="VW309" s="9"/>
      <c r="VX309" s="9"/>
      <c r="VY309" s="9"/>
      <c r="VZ309" s="9"/>
      <c r="WA309" s="9"/>
      <c r="WB309" s="9"/>
      <c r="WC309" s="9"/>
      <c r="WD309" s="9"/>
      <c r="WE309" s="9"/>
      <c r="WF309" s="9"/>
      <c r="WG309" s="9"/>
      <c r="WH309" s="9"/>
      <c r="WI309" s="9"/>
      <c r="WJ309" s="9"/>
      <c r="WK309" s="9"/>
      <c r="WL309" s="9"/>
      <c r="WM309" s="9"/>
      <c r="WN309" s="9"/>
      <c r="WO309" s="9"/>
      <c r="WP309" s="9"/>
      <c r="WQ309" s="9"/>
      <c r="WR309" s="9"/>
      <c r="WS309" s="9"/>
      <c r="WT309" s="9"/>
      <c r="WU309" s="9"/>
      <c r="WV309" s="9"/>
      <c r="WW309" s="9"/>
      <c r="WX309" s="9"/>
      <c r="WY309" s="9"/>
      <c r="WZ309" s="9"/>
      <c r="XA309" s="9"/>
      <c r="XB309" s="9"/>
      <c r="XC309" s="9"/>
      <c r="XD309" s="9"/>
      <c r="XE309" s="9"/>
      <c r="XF309" s="9"/>
      <c r="XG309" s="9"/>
      <c r="XH309" s="9"/>
      <c r="XI309" s="9"/>
      <c r="XJ309" s="9"/>
      <c r="XK309" s="9"/>
      <c r="XL309" s="9"/>
      <c r="XM309" s="9"/>
      <c r="XN309" s="9"/>
      <c r="XO309" s="9"/>
      <c r="XP309" s="9"/>
      <c r="XQ309" s="9"/>
      <c r="XR309" s="9"/>
      <c r="XS309" s="9"/>
      <c r="XT309" s="9"/>
      <c r="XU309" s="9"/>
      <c r="XV309" s="9"/>
      <c r="XW309" s="9"/>
      <c r="XX309" s="9"/>
      <c r="XY309" s="9"/>
      <c r="XZ309" s="9"/>
      <c r="YA309" s="9"/>
      <c r="YB309" s="9"/>
      <c r="YC309" s="9"/>
      <c r="YD309" s="9"/>
      <c r="YE309" s="9"/>
      <c r="YF309" s="9"/>
      <c r="YG309" s="9"/>
      <c r="YH309" s="9"/>
      <c r="YI309" s="9"/>
      <c r="YJ309" s="9"/>
      <c r="YK309" s="9"/>
      <c r="YL309" s="9"/>
      <c r="YM309" s="9"/>
      <c r="YN309" s="9"/>
      <c r="YO309" s="9"/>
      <c r="YP309" s="9"/>
      <c r="YQ309" s="9"/>
      <c r="YR309" s="9"/>
      <c r="YS309" s="9"/>
      <c r="YT309" s="9"/>
      <c r="YU309" s="9"/>
      <c r="YV309" s="9"/>
      <c r="YW309" s="9"/>
      <c r="YX309" s="9"/>
      <c r="YY309" s="9"/>
      <c r="YZ309" s="9"/>
      <c r="ZA309" s="9"/>
      <c r="ZB309" s="9"/>
      <c r="ZC309" s="9"/>
      <c r="ZD309" s="9"/>
      <c r="ZE309" s="9"/>
      <c r="ZF309" s="9"/>
      <c r="ZG309" s="9"/>
      <c r="ZH309" s="9"/>
      <c r="ZI309" s="9"/>
      <c r="ZJ309" s="9"/>
      <c r="ZK309" s="9"/>
      <c r="ZL309" s="9"/>
      <c r="ZM309" s="9"/>
      <c r="ZN309" s="9"/>
      <c r="ZO309" s="9"/>
      <c r="ZP309" s="9"/>
      <c r="ZQ309" s="9"/>
      <c r="ZR309" s="9"/>
      <c r="ZS309" s="9"/>
      <c r="ZT309" s="9"/>
      <c r="ZU309" s="9"/>
      <c r="ZV309" s="9"/>
      <c r="ZW309" s="9"/>
      <c r="ZX309" s="9"/>
      <c r="ZY309" s="9"/>
      <c r="ZZ309" s="9"/>
      <c r="AAA309" s="9"/>
      <c r="AAB309" s="9"/>
      <c r="AAC309" s="9"/>
      <c r="AAD309" s="9"/>
      <c r="AAE309" s="9"/>
      <c r="AAF309" s="9"/>
      <c r="AAG309" s="9"/>
      <c r="AAH309" s="9"/>
      <c r="AAI309" s="9"/>
      <c r="AAJ309" s="9"/>
      <c r="AAK309" s="9"/>
      <c r="AAL309" s="9"/>
      <c r="AAM309" s="9"/>
      <c r="AAN309" s="9"/>
      <c r="AAO309" s="9"/>
      <c r="AAP309" s="9"/>
      <c r="AAQ309" s="9"/>
      <c r="AAR309" s="9"/>
      <c r="AAS309" s="9"/>
      <c r="AAT309" s="9"/>
      <c r="AAU309" s="9"/>
      <c r="AAV309" s="9"/>
      <c r="AAW309" s="9"/>
      <c r="AAX309" s="9"/>
      <c r="AAY309" s="9"/>
      <c r="AAZ309" s="9"/>
      <c r="ABA309" s="9"/>
      <c r="ABB309" s="9"/>
      <c r="ABC309" s="9"/>
      <c r="ABD309" s="9"/>
      <c r="ABE309" s="9"/>
      <c r="ABF309" s="9"/>
      <c r="ABG309" s="9"/>
      <c r="ABH309" s="9"/>
      <c r="ABI309" s="9"/>
      <c r="ABJ309" s="9"/>
      <c r="ABK309" s="9"/>
      <c r="ABL309" s="9"/>
      <c r="ABM309" s="9"/>
      <c r="ABN309" s="9"/>
      <c r="ABO309" s="9"/>
      <c r="ABP309" s="9"/>
      <c r="ABQ309" s="9"/>
      <c r="ABR309" s="9"/>
      <c r="ABS309" s="9"/>
      <c r="ABT309" s="9"/>
      <c r="ABU309" s="9"/>
      <c r="ABV309" s="9"/>
      <c r="ABW309" s="9"/>
      <c r="ABX309" s="9"/>
      <c r="ABY309" s="9"/>
      <c r="ABZ309" s="9"/>
      <c r="ACA309" s="9"/>
      <c r="ACB309" s="9"/>
      <c r="ACC309" s="9"/>
      <c r="ACD309" s="9"/>
      <c r="ACE309" s="9"/>
      <c r="ACF309" s="9"/>
      <c r="ACG309" s="9"/>
      <c r="ACH309" s="9"/>
      <c r="ACI309" s="9"/>
      <c r="ACJ309" s="9"/>
      <c r="ACK309" s="9"/>
      <c r="ACL309" s="9"/>
      <c r="ACM309" s="9"/>
      <c r="ACN309" s="9"/>
      <c r="ACO309" s="9"/>
      <c r="ACP309" s="9"/>
      <c r="ACQ309" s="9"/>
      <c r="ACR309" s="9"/>
      <c r="ACS309" s="9"/>
      <c r="ACT309" s="9"/>
      <c r="ACU309" s="9"/>
      <c r="ACV309" s="9"/>
      <c r="ACW309" s="9"/>
      <c r="ACX309" s="9"/>
      <c r="ACY309" s="9"/>
      <c r="ACZ309" s="9"/>
      <c r="ADA309" s="9"/>
      <c r="ADB309" s="9"/>
      <c r="ADC309" s="9"/>
      <c r="ADD309" s="9"/>
      <c r="ADE309" s="9"/>
      <c r="ADF309" s="9"/>
      <c r="ADG309" s="9"/>
      <c r="ADH309" s="9"/>
      <c r="ADI309" s="9"/>
      <c r="ADJ309" s="9"/>
      <c r="ADK309" s="9"/>
      <c r="ADL309" s="9"/>
      <c r="ADM309" s="9"/>
      <c r="ADN309" s="9"/>
      <c r="ADO309" s="9"/>
      <c r="ADP309" s="9"/>
      <c r="ADQ309" s="9"/>
      <c r="ADR309" s="9"/>
      <c r="ADS309" s="9"/>
      <c r="ADT309" s="9"/>
      <c r="ADU309" s="9"/>
      <c r="ADV309" s="9"/>
      <c r="ADW309" s="9"/>
      <c r="ADX309" s="9"/>
      <c r="ADY309" s="9"/>
      <c r="ADZ309" s="9"/>
      <c r="AEA309" s="9"/>
      <c r="AEB309" s="9"/>
      <c r="AEC309" s="9"/>
      <c r="AED309" s="9"/>
      <c r="AEE309" s="9"/>
      <c r="AEF309" s="9"/>
      <c r="AEG309" s="9"/>
      <c r="AEH309" s="9"/>
      <c r="AEI309" s="9"/>
      <c r="AEJ309" s="9"/>
      <c r="AEK309" s="9"/>
      <c r="AEL309" s="9"/>
      <c r="AEM309" s="9"/>
      <c r="AEN309" s="9"/>
      <c r="AEO309" s="9"/>
      <c r="AEP309" s="9"/>
      <c r="AEQ309" s="9"/>
      <c r="AER309" s="9"/>
      <c r="AES309" s="9"/>
      <c r="AET309" s="9"/>
      <c r="AEU309" s="9"/>
      <c r="AEV309" s="9"/>
      <c r="AEW309" s="9"/>
      <c r="AEX309" s="9"/>
      <c r="AEY309" s="9"/>
      <c r="AEZ309" s="9"/>
      <c r="AFA309" s="9"/>
      <c r="AFB309" s="9"/>
      <c r="AFC309" s="9"/>
      <c r="AFD309" s="9"/>
      <c r="AFE309" s="9"/>
      <c r="AFF309" s="9"/>
      <c r="AFG309" s="9"/>
      <c r="AFH309" s="9"/>
      <c r="AFI309" s="9"/>
      <c r="AFJ309" s="9"/>
      <c r="AFK309" s="9"/>
      <c r="AFL309" s="9"/>
      <c r="AFM309" s="9"/>
      <c r="AFN309" s="9"/>
      <c r="AFO309" s="9"/>
      <c r="AFP309" s="9"/>
      <c r="AFQ309" s="9"/>
      <c r="AFR309" s="9"/>
      <c r="AFS309" s="9"/>
      <c r="AFT309" s="9"/>
      <c r="AFU309" s="9"/>
      <c r="AFV309" s="9"/>
      <c r="AFW309" s="9"/>
      <c r="AFX309" s="9"/>
      <c r="AFY309" s="9"/>
      <c r="AFZ309" s="9"/>
      <c r="AGA309" s="9"/>
      <c r="AGB309" s="9"/>
      <c r="AGC309" s="9"/>
      <c r="AGD309" s="9"/>
      <c r="AGE309" s="9"/>
      <c r="AGF309" s="9"/>
      <c r="AGG309" s="9"/>
      <c r="AGH309" s="9"/>
      <c r="AGI309" s="9"/>
      <c r="AGJ309" s="9"/>
      <c r="AGK309" s="9"/>
      <c r="AGL309" s="9"/>
      <c r="AGM309" s="9"/>
      <c r="AGN309" s="9"/>
      <c r="AGO309" s="9"/>
      <c r="AGP309" s="9"/>
      <c r="AGQ309" s="9"/>
      <c r="AGR309" s="9"/>
      <c r="AGS309" s="9"/>
      <c r="AGT309" s="9"/>
      <c r="AGU309" s="9"/>
      <c r="AGV309" s="9"/>
      <c r="AGW309" s="9"/>
      <c r="AGX309" s="9"/>
      <c r="AGY309" s="9"/>
      <c r="AGZ309" s="9"/>
      <c r="AHA309" s="9"/>
      <c r="AHB309" s="9"/>
      <c r="AHC309" s="9"/>
      <c r="AHD309" s="9"/>
      <c r="AHE309" s="9"/>
      <c r="AHF309" s="9"/>
      <c r="AHG309" s="9"/>
      <c r="AHH309" s="9"/>
      <c r="AHI309" s="9"/>
      <c r="AHJ309" s="9"/>
      <c r="AHK309" s="9"/>
      <c r="AHL309" s="9"/>
      <c r="AHM309" s="9"/>
      <c r="AHN309" s="9"/>
      <c r="AHO309" s="9"/>
      <c r="AHP309" s="9"/>
      <c r="AHQ309" s="9"/>
      <c r="AHR309" s="9"/>
      <c r="AHS309" s="9"/>
      <c r="AHT309" s="9"/>
      <c r="AHU309" s="9"/>
      <c r="AHV309" s="9"/>
      <c r="AHW309" s="9"/>
      <c r="AHX309" s="9"/>
      <c r="AHY309" s="9"/>
      <c r="AHZ309" s="9"/>
      <c r="AIA309" s="9"/>
      <c r="AIB309" s="9"/>
      <c r="AIC309" s="9"/>
      <c r="AID309" s="9"/>
      <c r="AIE309" s="9"/>
      <c r="AIF309" s="9"/>
      <c r="AIG309" s="9"/>
      <c r="AIH309" s="9"/>
      <c r="AII309" s="9"/>
      <c r="AIJ309" s="9"/>
      <c r="AIK309" s="9"/>
      <c r="AIL309" s="9"/>
      <c r="AIM309" s="9"/>
      <c r="AIN309" s="9"/>
      <c r="AIO309" s="9"/>
      <c r="AIP309" s="9"/>
      <c r="AIQ309" s="9"/>
      <c r="AIR309" s="9"/>
      <c r="AIS309" s="9"/>
      <c r="ANB309" s="9"/>
      <c r="ANC309" s="9"/>
      <c r="AND309" s="9"/>
      <c r="ANE309" s="9"/>
      <c r="ANF309" s="9"/>
      <c r="ANG309" s="9"/>
      <c r="ANH309" s="9"/>
      <c r="ANI309" s="9"/>
      <c r="ANJ309" s="9"/>
      <c r="ANK309" s="9"/>
      <c r="ANL309" s="9"/>
      <c r="ANM309" s="9"/>
      <c r="ANN309" s="9"/>
      <c r="ANO309" s="9"/>
      <c r="ANP309" s="9"/>
      <c r="ANQ309" s="9"/>
      <c r="ANR309" s="9"/>
      <c r="ANS309" s="9"/>
      <c r="ANT309" s="9"/>
      <c r="ANU309" s="9"/>
      <c r="ANV309" s="9"/>
      <c r="ANW309" s="9"/>
      <c r="ANX309" s="9"/>
      <c r="ANY309" s="9"/>
      <c r="ANZ309" s="9"/>
      <c r="AOA309" s="9"/>
      <c r="AOB309" s="9"/>
      <c r="AOC309" s="9"/>
      <c r="AOD309" s="9"/>
      <c r="AOE309" s="9"/>
      <c r="AOF309" s="9"/>
      <c r="AOG309" s="9"/>
      <c r="AOH309" s="9"/>
      <c r="AOI309" s="9"/>
      <c r="AOJ309" s="9"/>
      <c r="AOK309" s="9"/>
      <c r="AOL309" s="9"/>
      <c r="AOM309" s="9"/>
      <c r="AON309" s="9"/>
      <c r="AOO309" s="9"/>
      <c r="AOP309" s="9"/>
      <c r="AOQ309" s="9"/>
      <c r="AOR309" s="9"/>
      <c r="AOS309" s="9"/>
      <c r="AOT309" s="9"/>
      <c r="AOU309" s="9"/>
      <c r="AOV309" s="9"/>
      <c r="AOW309" s="9"/>
      <c r="AOX309" s="9"/>
      <c r="AOY309" s="9"/>
      <c r="AOZ309" s="9"/>
      <c r="APA309" s="9"/>
      <c r="APB309" s="9"/>
      <c r="APC309" s="9"/>
      <c r="APD309" s="9"/>
      <c r="APE309" s="9"/>
      <c r="APF309" s="9"/>
      <c r="APG309" s="9"/>
      <c r="APH309" s="9"/>
      <c r="API309" s="9"/>
      <c r="APJ309" s="9"/>
      <c r="APK309" s="9"/>
      <c r="APL309" s="9"/>
      <c r="APM309" s="9"/>
      <c r="APN309" s="9"/>
      <c r="APO309" s="9"/>
      <c r="APP309" s="9"/>
      <c r="APQ309" s="9"/>
      <c r="APR309" s="9"/>
      <c r="APS309" s="9"/>
      <c r="APT309" s="9"/>
      <c r="APU309" s="9"/>
      <c r="APV309" s="9"/>
      <c r="APW309" s="9"/>
      <c r="APX309" s="9"/>
      <c r="APY309" s="9"/>
      <c r="APZ309" s="9"/>
      <c r="AQA309" s="9"/>
      <c r="AQB309" s="9"/>
      <c r="AQC309" s="9"/>
      <c r="AQD309" s="9"/>
      <c r="AQE309" s="9"/>
      <c r="AQF309" s="9"/>
      <c r="AQG309" s="9"/>
      <c r="AQH309" s="9"/>
      <c r="AQI309" s="9"/>
      <c r="AQJ309" s="9"/>
      <c r="AQK309" s="9"/>
      <c r="AQL309" s="9"/>
      <c r="AQM309" s="9"/>
      <c r="AQN309" s="9"/>
      <c r="AQO309" s="9"/>
      <c r="AQP309" s="9"/>
      <c r="AQQ309" s="9"/>
      <c r="AQR309" s="9"/>
      <c r="AQS309" s="9"/>
      <c r="AQT309" s="9"/>
      <c r="AQU309" s="9"/>
      <c r="AQV309" s="9"/>
      <c r="AQW309" s="9"/>
      <c r="AQX309" s="9"/>
      <c r="AQY309" s="9"/>
      <c r="AQZ309" s="9"/>
      <c r="ARA309" s="9"/>
      <c r="ARB309" s="9"/>
      <c r="ARC309" s="9"/>
      <c r="ARD309" s="9"/>
      <c r="ARE309" s="9"/>
      <c r="ARF309" s="9"/>
      <c r="ARG309" s="9"/>
      <c r="ARH309" s="9"/>
      <c r="ARI309" s="9"/>
      <c r="ARJ309" s="9"/>
      <c r="ARK309" s="9"/>
      <c r="ARL309" s="9"/>
      <c r="ARM309" s="9"/>
      <c r="ARN309" s="9"/>
      <c r="ARO309" s="9"/>
      <c r="ARP309" s="9"/>
      <c r="ARQ309" s="9"/>
      <c r="ARR309" s="9"/>
      <c r="ARS309" s="9"/>
      <c r="ART309" s="9"/>
      <c r="ARU309" s="9"/>
      <c r="ARV309" s="9"/>
      <c r="ARW309" s="9"/>
      <c r="ARX309" s="9"/>
      <c r="ARY309" s="9"/>
      <c r="ARZ309" s="9"/>
      <c r="ASA309" s="9"/>
      <c r="ASB309" s="9"/>
      <c r="ASC309" s="9"/>
      <c r="ASD309" s="9"/>
      <c r="ASE309" s="9"/>
      <c r="ASF309" s="9"/>
      <c r="ASG309" s="9"/>
      <c r="ASH309" s="9"/>
      <c r="ASI309" s="9"/>
      <c r="ASJ309" s="9"/>
      <c r="ASK309" s="9"/>
      <c r="ASL309" s="9"/>
      <c r="ASM309" s="9"/>
      <c r="ASN309" s="9"/>
      <c r="ASO309" s="9"/>
      <c r="ASP309" s="9"/>
      <c r="ASQ309" s="9"/>
      <c r="ASR309" s="9"/>
      <c r="ASS309" s="9"/>
      <c r="AST309" s="9"/>
      <c r="ASU309" s="9"/>
      <c r="ASV309" s="9"/>
      <c r="ASW309" s="9"/>
      <c r="ASX309" s="9"/>
      <c r="ASY309" s="9"/>
      <c r="ASZ309" s="9"/>
      <c r="ATA309" s="9"/>
      <c r="ATB309" s="9"/>
      <c r="ATC309" s="9"/>
      <c r="ATD309" s="9"/>
      <c r="ATE309" s="9"/>
      <c r="ATF309" s="9"/>
      <c r="ATG309" s="9"/>
      <c r="ATH309" s="9"/>
      <c r="ATI309" s="9"/>
      <c r="ATJ309" s="9"/>
      <c r="ATK309" s="9"/>
      <c r="ATL309" s="9"/>
      <c r="ATM309" s="9"/>
      <c r="ATN309" s="9"/>
      <c r="ATO309" s="9"/>
      <c r="ATP309" s="9"/>
      <c r="ATQ309" s="9"/>
      <c r="ATR309" s="9"/>
      <c r="ATS309" s="9"/>
      <c r="ATT309" s="9"/>
      <c r="ATU309" s="9"/>
      <c r="ATV309" s="9"/>
      <c r="ATW309" s="9"/>
      <c r="ATX309" s="9"/>
      <c r="ATY309" s="9" t="s">
        <v>6180</v>
      </c>
      <c r="ATZ309" s="9" t="s">
        <v>6180</v>
      </c>
      <c r="AUA309" s="9"/>
      <c r="AUB309" s="9"/>
      <c r="AUC309" s="9"/>
      <c r="AUD309" s="9"/>
      <c r="AUE309" s="9"/>
      <c r="AUF309" s="9"/>
      <c r="AUG309" s="9"/>
      <c r="AUH309" s="9"/>
      <c r="AUI309" s="9"/>
      <c r="AUJ309" s="9"/>
      <c r="AUK309" s="9"/>
      <c r="AUL309" s="9"/>
      <c r="AUM309" s="9"/>
      <c r="AUN309" s="9"/>
      <c r="AUO309" s="9"/>
      <c r="AUP309" s="9"/>
      <c r="AUQ309" s="9"/>
      <c r="AUR309" s="9"/>
      <c r="AUS309" s="9"/>
      <c r="AUT309" s="9"/>
      <c r="AUU309" s="9"/>
      <c r="AUV309" s="9"/>
      <c r="AUW309" s="9"/>
      <c r="AUX309" s="9"/>
      <c r="AUY309" s="9"/>
      <c r="AUZ309" s="9"/>
      <c r="AVA309" s="9"/>
      <c r="AVB309" s="9"/>
      <c r="AVC309" s="9"/>
      <c r="AVD309" s="9"/>
      <c r="AVE309" s="9"/>
      <c r="AVF309" s="9"/>
      <c r="AVG309" s="9"/>
      <c r="AVH309" s="9"/>
      <c r="AVI309" s="9"/>
      <c r="AVJ309" s="9"/>
      <c r="AVK309" s="9" t="s">
        <v>14407</v>
      </c>
      <c r="AVL309" s="9"/>
      <c r="AVM309" s="9"/>
      <c r="AVN309" s="9"/>
      <c r="AVO309" s="9"/>
      <c r="AVP309" s="9"/>
      <c r="AVQ309" s="9"/>
      <c r="AVR309" s="9"/>
      <c r="AVS309" s="9"/>
      <c r="AVT309" s="9"/>
      <c r="AVU309" s="9"/>
      <c r="AVV309" s="9"/>
      <c r="AVW309" s="9"/>
      <c r="AVX309" s="9"/>
      <c r="AVY309" s="9"/>
      <c r="AVZ309" s="9"/>
      <c r="AWA309" s="9"/>
      <c r="AWB309" s="9"/>
      <c r="AWC309" s="9"/>
      <c r="AWD309" s="9"/>
      <c r="AWE309" s="9"/>
      <c r="AWF309" s="9"/>
      <c r="AWG309" s="9"/>
      <c r="AWH309" s="9"/>
      <c r="AWI309" s="9"/>
      <c r="AWJ309" s="9"/>
      <c r="AWK309" s="9"/>
      <c r="AWL309" s="9"/>
      <c r="AWM309" s="9"/>
      <c r="AWN309" s="9"/>
      <c r="AWO309" s="9">
        <v>261.0</v>
      </c>
      <c r="AWP309" s="9" t="s">
        <v>14408</v>
      </c>
      <c r="AWQ309" s="9">
        <v>500.0</v>
      </c>
      <c r="AWR309" s="9"/>
      <c r="AWS309" s="9"/>
      <c r="AWT309" s="9"/>
      <c r="AWU309" s="9"/>
      <c r="AWV309" s="9"/>
      <c r="AWW309" s="9"/>
      <c r="AWX309" s="9"/>
      <c r="AWY309" s="9"/>
      <c r="AWZ309" s="9"/>
      <c r="AXA309" s="9"/>
      <c r="AXB309" s="9"/>
      <c r="AXC309" s="9"/>
      <c r="AXD309" s="9"/>
      <c r="AXE309" s="9"/>
      <c r="AXF309" s="9"/>
      <c r="AXG309" s="9"/>
      <c r="AXH309" s="9"/>
      <c r="AXI309" s="9"/>
      <c r="AXJ309" s="9"/>
      <c r="AXK309" s="9"/>
      <c r="AXL309" s="9"/>
      <c r="AXM309" s="9"/>
      <c r="AXN309" s="9"/>
      <c r="AXO309" s="9"/>
      <c r="AXP309" s="9"/>
      <c r="AXQ309" s="9"/>
      <c r="AXR309" s="9"/>
      <c r="AXS309" s="9"/>
      <c r="AXT309" s="9"/>
      <c r="AXU309" s="9"/>
      <c r="AXV309" s="9"/>
      <c r="AXW309" s="9"/>
      <c r="AXX309" s="9"/>
      <c r="AXY309" s="9"/>
      <c r="AXZ309" s="9"/>
      <c r="AYA309" s="9"/>
      <c r="AYB309" s="9"/>
      <c r="AYC309" s="9"/>
      <c r="AYD309" s="9" t="s">
        <v>14408</v>
      </c>
      <c r="AYE309" s="9"/>
      <c r="AYF309" s="9"/>
      <c r="AYG309" s="9"/>
      <c r="AYH309" s="9"/>
      <c r="AYI309" s="9"/>
      <c r="AYJ309" s="9"/>
      <c r="AYK309" s="9"/>
      <c r="AYL309" s="9"/>
      <c r="AYM309" s="9"/>
      <c r="AYN309" s="9"/>
      <c r="AYO309" s="9"/>
      <c r="AYP309" s="9"/>
      <c r="AYQ309" s="9"/>
      <c r="AYR309" s="9"/>
      <c r="AYS309" s="9"/>
      <c r="AYT309" s="9"/>
      <c r="AYU309" s="9"/>
      <c r="AYV309" s="9"/>
      <c r="AYW309" s="9"/>
      <c r="AYX309" s="9"/>
      <c r="AYY309" s="9"/>
      <c r="AYZ309" s="9"/>
      <c r="AZA309" s="9"/>
      <c r="AZB309" s="9"/>
      <c r="AZC309" s="9"/>
      <c r="AZD309" s="9"/>
      <c r="AZE309" s="9"/>
      <c r="AZF309" s="9"/>
      <c r="AZG309" s="9"/>
      <c r="AZH309" s="9"/>
      <c r="AZI309" s="9"/>
      <c r="AZJ309" s="9"/>
      <c r="AZK309" s="9"/>
      <c r="AZL309" s="9"/>
      <c r="AZM309" s="9"/>
      <c r="AZN309" s="9"/>
      <c r="AZO309" s="9"/>
      <c r="AZP309" s="9"/>
      <c r="AZQ309" s="9"/>
      <c r="AZR309" s="9"/>
      <c r="AZS309" s="9"/>
      <c r="AZT309" s="9"/>
      <c r="AZU309" s="9"/>
      <c r="AZV309" s="9"/>
      <c r="AZW309" s="9"/>
      <c r="AZX309" s="9"/>
      <c r="AZY309" s="9"/>
      <c r="AZZ309" s="9"/>
      <c r="BAA309" s="9"/>
      <c r="BAB309" s="9"/>
      <c r="BAC309" s="9"/>
      <c r="BAD309" s="9"/>
      <c r="BAE309" s="9"/>
      <c r="BAF309" s="9"/>
      <c r="BAG309" s="9"/>
      <c r="BAH309" s="9"/>
      <c r="BAI309" s="9"/>
      <c r="BAJ309" s="9"/>
      <c r="BAK309" s="9"/>
      <c r="BAL309" s="9"/>
      <c r="BAM309" s="9"/>
      <c r="BAN309" s="9"/>
      <c r="BAO309" s="9"/>
      <c r="BAP309" s="9"/>
      <c r="BAQ309" s="9"/>
      <c r="BAR309" s="9"/>
      <c r="BAS309" s="9"/>
      <c r="BAT309" s="9"/>
      <c r="BAU309" s="9"/>
      <c r="BAV309" s="9"/>
      <c r="BAW309" s="9"/>
      <c r="BAX309" s="9"/>
      <c r="BAY309" s="9"/>
      <c r="BAZ309" s="9"/>
      <c r="BBA309" s="9"/>
      <c r="BBB309" s="9"/>
      <c r="BBC309" s="9"/>
      <c r="BBD309" s="9"/>
      <c r="BBE309" s="9"/>
      <c r="BBF309" s="9"/>
      <c r="BBG309" s="9"/>
      <c r="BBH309" s="9"/>
      <c r="BBI309" s="9"/>
      <c r="BBJ309" s="9"/>
      <c r="BBK309" s="9"/>
      <c r="BBL309" s="9"/>
      <c r="BBM309" s="9"/>
      <c r="BBN309" s="9"/>
      <c r="BBO309" s="9"/>
      <c r="BBP309" s="9"/>
      <c r="BBQ309" s="9"/>
      <c r="BBR309" s="9"/>
      <c r="BBS309" s="9"/>
      <c r="BBT309" s="9"/>
      <c r="BBU309" s="9"/>
      <c r="BBV309" s="9"/>
      <c r="BBW309" s="9"/>
      <c r="BBX309" s="9"/>
      <c r="BBY309" s="9"/>
      <c r="BBZ309" s="9"/>
      <c r="BCA309" s="9"/>
      <c r="BCB309" s="9"/>
      <c r="BCC309" s="9"/>
      <c r="BCD309" s="9"/>
      <c r="BCE309" s="9"/>
      <c r="BCF309" s="9"/>
      <c r="BCG309" s="9"/>
      <c r="BCH309" s="9"/>
      <c r="BCI309" s="9"/>
      <c r="BCJ309" s="9"/>
      <c r="BCK309" s="9"/>
      <c r="BCL309" s="9"/>
      <c r="BCM309" s="9"/>
      <c r="BCN309" s="9"/>
      <c r="BCO309" s="9"/>
      <c r="BCP309" s="9"/>
      <c r="BCQ309" s="9"/>
      <c r="BCR309" s="9"/>
      <c r="BCS309" s="9"/>
      <c r="BCT309" s="9"/>
      <c r="BCU309" s="9"/>
      <c r="BCV309" s="9"/>
      <c r="BCW309" s="9"/>
      <c r="BCX309" s="9"/>
      <c r="BCY309" s="9"/>
      <c r="BCZ309" s="9"/>
      <c r="BDA309" s="9"/>
      <c r="BDB309" s="9"/>
      <c r="BDC309" s="9"/>
      <c r="BDD309" s="9"/>
      <c r="BDE309" s="9"/>
      <c r="BDF309" s="9"/>
      <c r="BDG309" s="9"/>
      <c r="BDH309" s="9"/>
      <c r="BDI309" s="9"/>
      <c r="BDJ309" s="9"/>
      <c r="BDK309" s="9"/>
      <c r="BDL309" s="9"/>
      <c r="BDM309" s="9"/>
      <c r="BDN309" s="9"/>
      <c r="BDO309" s="9"/>
      <c r="BDP309" s="9"/>
      <c r="BDQ309" s="9"/>
      <c r="BDR309" s="9"/>
      <c r="BDS309" s="9"/>
      <c r="BDT309" s="9"/>
      <c r="BDU309" s="9"/>
      <c r="BDV309" s="9"/>
      <c r="BDW309" s="9"/>
      <c r="BDX309" s="9"/>
      <c r="BDY309" s="9"/>
      <c r="BDZ309" s="9"/>
      <c r="BEA309" s="9"/>
      <c r="BEB309" s="9"/>
      <c r="BEC309" s="9"/>
      <c r="BED309" s="9"/>
      <c r="BEE309" s="9"/>
      <c r="BEF309" s="9"/>
      <c r="BEG309" s="9"/>
      <c r="BEH309" s="9"/>
      <c r="BEI309" s="9"/>
      <c r="BEJ309" s="9"/>
      <c r="BEK309" s="9"/>
      <c r="BEL309" s="9"/>
      <c r="BEM309" s="9"/>
      <c r="BEN309" s="9"/>
      <c r="BEO309" s="9"/>
      <c r="BEP309" s="9"/>
      <c r="BEQ309" s="9"/>
      <c r="BER309" s="9"/>
      <c r="BES309" s="9"/>
      <c r="BET309" s="9"/>
      <c r="BEU309" s="9"/>
      <c r="BEV309" s="9"/>
      <c r="BEW309" s="9"/>
      <c r="BEX309" s="9"/>
      <c r="BEY309" s="9"/>
      <c r="BEZ309" s="9"/>
      <c r="BFA309" s="9"/>
      <c r="BFB309" s="9"/>
      <c r="BFC309" s="9"/>
      <c r="BFD309" s="9"/>
      <c r="BFE309" s="9"/>
      <c r="BFF309" s="9"/>
      <c r="BFG309" s="9"/>
      <c r="BFH309" s="9"/>
      <c r="BFI309" s="9"/>
      <c r="BFJ309" s="9"/>
      <c r="BFK309" s="9"/>
      <c r="BFL309" s="9"/>
      <c r="BFM309" s="9"/>
      <c r="BFN309" s="9"/>
      <c r="BFO309" s="9"/>
      <c r="BFP309" s="9"/>
      <c r="BFQ309" s="9"/>
      <c r="BFR309" s="9"/>
      <c r="BFS309" s="9"/>
      <c r="BFT309" s="9"/>
      <c r="BFU309" s="9"/>
      <c r="BFV309" s="9"/>
      <c r="BFW309" s="9"/>
      <c r="BFX309" s="9"/>
      <c r="BFY309" s="9"/>
      <c r="BFZ309" s="9"/>
      <c r="BGA309" s="9"/>
      <c r="BGB309" s="9"/>
      <c r="BGC309" s="9"/>
      <c r="BGD309" s="9"/>
      <c r="BGE309" s="9"/>
      <c r="BGF309" s="9"/>
      <c r="BGG309" s="9"/>
      <c r="BGH309" s="9"/>
      <c r="BGI309" s="9"/>
      <c r="BGJ309" s="9"/>
      <c r="BGK309" s="9"/>
      <c r="BGL309" s="9"/>
      <c r="BGM309" s="9"/>
      <c r="BGN309" s="9"/>
      <c r="BGO309" s="9"/>
      <c r="BGP309" s="9"/>
      <c r="BGQ309" s="9"/>
      <c r="BGR309" s="9"/>
      <c r="BGS309" s="9"/>
      <c r="BGT309" s="9"/>
      <c r="BGU309" s="9"/>
      <c r="BGV309" s="9"/>
      <c r="BGW309" s="9"/>
      <c r="BGX309" s="9"/>
      <c r="BGY309" s="9"/>
      <c r="BGZ309" s="9"/>
      <c r="BHA309" s="9"/>
      <c r="BHB309" s="9"/>
      <c r="BHC309" s="9"/>
      <c r="BHD309" s="9"/>
      <c r="BHE309" s="9"/>
      <c r="BHF309" s="9"/>
      <c r="BHG309" s="9"/>
      <c r="BHH309" s="9"/>
      <c r="BHI309" s="9"/>
      <c r="BHJ309" s="9"/>
      <c r="BHK309" s="9"/>
      <c r="BHL309" s="9"/>
      <c r="BHM309" s="9"/>
      <c r="BHN309" s="9"/>
      <c r="BHO309" s="9"/>
      <c r="BHP309" s="9"/>
      <c r="BHQ309" s="9"/>
      <c r="BHR309" s="9"/>
      <c r="BHS309" s="9"/>
      <c r="BHT309" s="9"/>
      <c r="BHU309" s="9"/>
      <c r="BHV309" s="9"/>
      <c r="BHW309" s="9"/>
      <c r="BHX309" s="9"/>
      <c r="BHY309" s="9"/>
      <c r="BHZ309" s="9"/>
      <c r="BIA309" s="9"/>
      <c r="BIB309" s="9"/>
      <c r="BIC309" s="9"/>
      <c r="BID309" s="9"/>
      <c r="BIE309" s="9"/>
      <c r="BIF309" s="9"/>
      <c r="BIG309" s="9"/>
      <c r="BIH309" s="9"/>
      <c r="BII309" s="9"/>
      <c r="BIJ309" s="9"/>
      <c r="BIK309" s="9"/>
      <c r="BIL309" s="9"/>
      <c r="BIM309" s="9"/>
      <c r="BIN309" s="9"/>
      <c r="BIO309" s="9"/>
      <c r="BIP309" s="9"/>
      <c r="BIQ309" s="9"/>
      <c r="BIR309" s="9"/>
      <c r="BIS309" s="9"/>
      <c r="BIT309" s="9"/>
      <c r="BIU309" s="9"/>
      <c r="BIV309" s="9"/>
      <c r="BIW309" s="9"/>
      <c r="BIX309" s="9"/>
      <c r="BIY309" s="9"/>
      <c r="BIZ309" s="9"/>
      <c r="BJA309" s="9"/>
      <c r="BJB309" s="9"/>
      <c r="BJC309" s="9"/>
      <c r="BJD309" s="9"/>
      <c r="BJE309" s="9"/>
      <c r="BJF309" s="9"/>
      <c r="BJG309" s="9"/>
      <c r="BJH309" s="9"/>
      <c r="BJI309" s="9"/>
      <c r="BJJ309" s="9"/>
      <c r="BJK309" s="9"/>
      <c r="BJL309" s="9"/>
      <c r="BJM309" s="9"/>
      <c r="BJN309" s="9"/>
      <c r="BJO309" s="9"/>
      <c r="BJP309" s="9"/>
      <c r="BJQ309" s="9"/>
      <c r="BJR309" s="9"/>
      <c r="BJS309" s="9"/>
      <c r="BJT309" s="9"/>
      <c r="BJU309" s="9"/>
      <c r="BJV309" s="9"/>
      <c r="BJW309" s="9"/>
      <c r="BJX309" s="9"/>
      <c r="BJY309" s="9"/>
      <c r="BJZ309" s="9"/>
      <c r="BKA309" s="9"/>
      <c r="BKB309" s="9"/>
      <c r="BKC309" s="9"/>
      <c r="BKD309" s="9"/>
      <c r="BKE309" s="9"/>
      <c r="BKF309" s="9"/>
      <c r="BKG309" s="9"/>
      <c r="BKH309" s="9"/>
      <c r="BKI309" s="9"/>
      <c r="BKJ309" s="9"/>
      <c r="BKK309" s="9"/>
      <c r="BKL309" s="9"/>
      <c r="BKM309" s="9"/>
      <c r="BKN309" s="9"/>
      <c r="BKO309" s="9"/>
      <c r="BKP309" s="9"/>
      <c r="BKQ309" s="9"/>
      <c r="BKR309" s="9"/>
      <c r="BKS309" s="9"/>
      <c r="BKT309" s="9"/>
      <c r="BKU309" s="9"/>
      <c r="BKV309" s="9"/>
      <c r="BKW309" s="9"/>
      <c r="BKX309" s="9"/>
      <c r="BKY309" s="9"/>
      <c r="BKZ309" s="9"/>
      <c r="BLA309" s="9"/>
      <c r="BLB309" s="9"/>
      <c r="BLC309" s="9"/>
      <c r="BLD309" s="9"/>
      <c r="BLE309" s="9"/>
      <c r="BLF309" s="9"/>
      <c r="BLG309" s="9"/>
      <c r="BLH309" s="9"/>
      <c r="BLI309" s="9"/>
      <c r="BLJ309" s="9"/>
      <c r="BLK309" s="9"/>
      <c r="BLL309" s="9"/>
      <c r="BLM309" s="9"/>
      <c r="BLN309" s="9"/>
      <c r="BLO309" s="9"/>
      <c r="BLP309" s="9"/>
      <c r="BLQ309" s="9"/>
      <c r="BLR309" s="9"/>
      <c r="BLS309" s="9"/>
      <c r="BLT309" s="9"/>
      <c r="BLU309" s="9"/>
      <c r="BLV309" s="9"/>
      <c r="BLW309" s="9"/>
      <c r="BLX309" s="9"/>
      <c r="BLY309" s="9"/>
      <c r="BLZ309" s="9"/>
      <c r="BMA309" s="9"/>
      <c r="BMB309" s="9"/>
      <c r="BMC309" s="9"/>
      <c r="BMD309" s="9"/>
      <c r="BME309" s="9"/>
      <c r="BMF309" s="9"/>
      <c r="BMG309" s="9"/>
      <c r="BMH309" s="9"/>
      <c r="BMI309" s="9"/>
      <c r="BMJ309" s="9"/>
      <c r="BMK309" s="9"/>
      <c r="BML309" s="9"/>
      <c r="BMM309" s="9"/>
      <c r="BMN309" s="9"/>
      <c r="BMO309" s="9"/>
      <c r="BMP309" s="9"/>
      <c r="BMQ309" s="9"/>
      <c r="BMR309" s="9"/>
      <c r="BMS309" s="9"/>
      <c r="BMT309" s="9"/>
      <c r="BMU309" s="9"/>
      <c r="BMV309" s="9"/>
      <c r="BMW309" s="9"/>
      <c r="BMX309" s="9"/>
      <c r="BMY309" s="9"/>
      <c r="BMZ309" s="9"/>
      <c r="BNA309" s="9"/>
      <c r="BNB309" s="9"/>
      <c r="BNC309" s="9"/>
      <c r="BND309" s="9"/>
      <c r="BNE309" s="9"/>
      <c r="BNF309" s="9"/>
      <c r="BNG309" s="9"/>
      <c r="BNH309" s="9"/>
      <c r="BNI309" s="9"/>
      <c r="BNJ309" s="9"/>
      <c r="BNK309" s="9"/>
      <c r="BNL309" s="9"/>
      <c r="BNM309" s="9"/>
      <c r="BNN309" s="9"/>
      <c r="BNO309" s="9"/>
      <c r="BNP309" s="9"/>
      <c r="BNQ309" s="9"/>
      <c r="BNR309" s="9"/>
      <c r="BNS309" s="9"/>
      <c r="BNT309" s="9"/>
      <c r="BNU309" s="9"/>
      <c r="BNV309" s="9"/>
      <c r="BNW309" s="9"/>
      <c r="BNX309" s="9"/>
      <c r="BNY309" s="9"/>
      <c r="BNZ309" s="9"/>
      <c r="BOA309" s="9"/>
      <c r="BOB309" s="9"/>
      <c r="BOC309" s="9"/>
      <c r="BOD309" s="9"/>
      <c r="BOE309" s="9"/>
      <c r="BOF309" s="9"/>
      <c r="BOG309" s="9"/>
      <c r="BOH309" s="9"/>
      <c r="BOI309" s="9"/>
      <c r="BOJ309" s="9"/>
      <c r="BOK309" s="9"/>
      <c r="BOL309" s="9"/>
      <c r="BOM309" s="9"/>
      <c r="BON309" s="9"/>
      <c r="BOO309" s="9"/>
      <c r="BOP309" s="9"/>
      <c r="BOQ309" s="9"/>
      <c r="BOR309" s="9"/>
      <c r="BOS309" s="9"/>
      <c r="BOT309" s="9"/>
      <c r="BOU309" s="9"/>
      <c r="BOV309" s="9"/>
      <c r="BOW309" s="9"/>
      <c r="BOX309" s="9"/>
      <c r="BOY309" s="9"/>
      <c r="BOZ309" s="9"/>
      <c r="BPA309" s="9"/>
      <c r="BPB309" s="9"/>
      <c r="BPC309" s="9"/>
      <c r="BPD309" s="9"/>
      <c r="BPE309" s="9"/>
      <c r="BPF309" s="9"/>
      <c r="BPG309" s="9"/>
      <c r="BPH309" s="9"/>
      <c r="BPI309" s="9"/>
      <c r="BPJ309" s="9"/>
      <c r="BPK309" s="9"/>
      <c r="BPL309" s="9"/>
      <c r="BPM309" s="9"/>
      <c r="BPN309" s="9"/>
      <c r="BPO309" s="9"/>
      <c r="BPP309" s="9"/>
      <c r="BPQ309" s="9"/>
      <c r="BPR309" s="9"/>
      <c r="BPS309" s="9"/>
      <c r="BPT309" s="9"/>
      <c r="BPU309" s="9"/>
      <c r="BPV309" s="9"/>
      <c r="BPW309" s="9"/>
      <c r="BPX309" s="9"/>
      <c r="BPY309" s="9"/>
      <c r="BPZ309" s="9"/>
      <c r="BQA309" s="9"/>
      <c r="BQB309" s="9"/>
      <c r="BQC309" s="9"/>
      <c r="BQD309" s="9"/>
      <c r="BQE309" s="9"/>
      <c r="BQF309" s="9"/>
      <c r="BQG309" s="9"/>
      <c r="BQH309" s="9"/>
      <c r="BQI309" s="9"/>
      <c r="BQJ309" s="9"/>
      <c r="BQK309" s="9"/>
      <c r="BQL309" s="9"/>
      <c r="BQM309" s="9"/>
      <c r="BQN309" s="9"/>
      <c r="BQO309" s="9"/>
      <c r="BQP309" s="9"/>
      <c r="BQQ309" s="9"/>
      <c r="BQR309" s="9"/>
      <c r="BQS309" s="9"/>
      <c r="BQT309" s="9"/>
      <c r="BQU309" s="9"/>
      <c r="BQV309" s="9"/>
      <c r="BQW309" s="9"/>
      <c r="BQX309" s="9"/>
      <c r="BQY309" s="9"/>
      <c r="BQZ309" s="9"/>
      <c r="BRA309" s="9"/>
      <c r="BRB309" s="9"/>
      <c r="BRC309" s="9"/>
      <c r="BRD309" s="9"/>
      <c r="BRE309" s="9"/>
      <c r="BRF309" s="9"/>
      <c r="BRG309" s="9"/>
      <c r="BRH309" s="9"/>
      <c r="BRI309" s="9"/>
      <c r="BRJ309" s="9"/>
      <c r="BRK309" s="9"/>
      <c r="BRL309" s="9"/>
      <c r="BRM309" s="9"/>
      <c r="BRN309" s="9"/>
      <c r="BRO309" s="9"/>
      <c r="BRP309" s="9"/>
      <c r="BRQ309" s="9"/>
      <c r="BRR309" s="9"/>
      <c r="BRS309" s="9"/>
      <c r="BRT309" s="9"/>
      <c r="BRU309" s="9"/>
      <c r="BRV309" s="9"/>
      <c r="BRW309" s="9"/>
      <c r="BRX309" s="9"/>
      <c r="BRY309" s="9"/>
      <c r="BRZ309" s="9"/>
      <c r="BSA309" s="9"/>
      <c r="BSB309" s="9"/>
      <c r="BSC309" s="9"/>
      <c r="BSD309" s="9"/>
      <c r="BSE309" s="9"/>
      <c r="BSF309" s="9"/>
      <c r="BSG309" s="9"/>
      <c r="BSH309" s="9"/>
      <c r="BSI309" s="9"/>
      <c r="BSJ309" s="9"/>
      <c r="BSK309" s="9"/>
      <c r="BSL309" s="9"/>
      <c r="BSM309" s="9"/>
      <c r="BSN309" s="9"/>
      <c r="BSO309" s="9"/>
      <c r="BSP309" s="9"/>
      <c r="BSQ309" s="9"/>
      <c r="BSR309" s="9"/>
      <c r="BSS309" s="9"/>
      <c r="BST309" s="9"/>
      <c r="BSU309" s="9"/>
      <c r="BSV309" s="9"/>
      <c r="BSW309" s="9"/>
      <c r="BSX309" s="9"/>
      <c r="BSY309" s="9"/>
      <c r="BSZ309" s="9"/>
      <c r="BTA309" s="9"/>
      <c r="BTB309" s="9"/>
      <c r="BTC309" s="9"/>
      <c r="BTD309" s="9"/>
      <c r="BTE309" s="9"/>
      <c r="BTF309" s="9"/>
      <c r="BTG309" s="9"/>
      <c r="BTH309" s="9"/>
      <c r="BTI309" s="9"/>
      <c r="BTJ309" s="9"/>
      <c r="BTK309" s="9"/>
      <c r="BTL309" s="9"/>
      <c r="BTM309" s="9"/>
      <c r="BTN309" s="9"/>
      <c r="BTO309" s="9"/>
      <c r="BTP309" s="9"/>
      <c r="BTQ309" s="9"/>
      <c r="BTR309" s="9"/>
      <c r="BTS309" s="9"/>
      <c r="BTT309" s="9"/>
      <c r="BTU309" s="9"/>
      <c r="BTV309" s="9"/>
      <c r="BTW309" s="9"/>
      <c r="BTX309" s="9"/>
      <c r="BTY309" s="9"/>
      <c r="BTZ309" s="9"/>
      <c r="BUA309" s="9"/>
      <c r="BUB309" s="9"/>
      <c r="BUC309" s="9"/>
      <c r="BUD309" s="9"/>
      <c r="BUE309" s="9"/>
      <c r="BUF309" s="9"/>
      <c r="BUG309" s="9"/>
      <c r="BUH309" s="9"/>
      <c r="BUI309" s="9"/>
      <c r="BUJ309" s="9"/>
      <c r="BUK309" s="9"/>
      <c r="BUL309" s="9"/>
      <c r="BUM309" s="9"/>
      <c r="BUN309" s="9"/>
      <c r="BUO309" s="9"/>
      <c r="BUP309" s="9"/>
      <c r="BUQ309" s="9"/>
      <c r="BUR309" s="9"/>
      <c r="BUS309" s="9"/>
      <c r="BUT309" s="9"/>
      <c r="BUU309" s="9"/>
      <c r="BUV309" s="9"/>
      <c r="BUW309" s="9"/>
      <c r="BUX309" s="9"/>
      <c r="BUY309" s="9"/>
      <c r="BUZ309" s="9"/>
      <c r="BVA309" s="9"/>
      <c r="BVB309" s="9"/>
      <c r="BVC309" s="9"/>
      <c r="BVD309" s="9"/>
      <c r="BVE309" s="9"/>
      <c r="BVF309" s="9"/>
      <c r="BVG309" s="9"/>
      <c r="BVH309" s="9"/>
      <c r="BVI309" s="9"/>
      <c r="BVJ309" s="9"/>
      <c r="BVK309" s="9"/>
      <c r="BVL309" s="9"/>
      <c r="BVM309" s="9"/>
      <c r="BVN309" s="9"/>
      <c r="BVO309" s="9"/>
      <c r="BVP309" s="9"/>
      <c r="BVQ309" s="9"/>
      <c r="BVR309" s="9"/>
      <c r="BVS309" s="9"/>
      <c r="BVT309" s="9"/>
      <c r="BVU309" s="9"/>
      <c r="BVV309" s="9"/>
      <c r="BVW309" s="9"/>
      <c r="BVX309" s="9"/>
      <c r="BVY309" s="9"/>
      <c r="BVZ309" s="9"/>
      <c r="BWA309" s="9"/>
      <c r="BWB309" s="9"/>
      <c r="BWC309" s="9"/>
      <c r="BWD309" s="9"/>
      <c r="BWE309" s="9"/>
      <c r="BWF309" s="9"/>
      <c r="BWG309" s="9"/>
      <c r="BWH309" s="9"/>
      <c r="BWI309" s="9"/>
      <c r="BWJ309" s="9"/>
      <c r="BWK309" s="9"/>
      <c r="BWL309" s="9"/>
      <c r="BWM309" s="9"/>
      <c r="BWN309" s="9"/>
      <c r="BWO309" s="9"/>
      <c r="BWP309" s="9"/>
      <c r="BWQ309" s="9"/>
      <c r="BWR309" s="9"/>
      <c r="BWS309" s="9"/>
      <c r="BWT309" s="9"/>
      <c r="BWU309" s="9"/>
      <c r="BWV309" s="9"/>
      <c r="BWW309" s="9"/>
      <c r="BWX309" s="9"/>
      <c r="BWY309" s="9"/>
      <c r="BWZ309" s="9"/>
      <c r="BXA309" s="9"/>
      <c r="BXB309" s="9"/>
      <c r="BXC309" s="9"/>
      <c r="BXD309" s="9"/>
    </row>
    <row r="310" ht="14.25" customHeight="1">
      <c r="A310" s="9">
        <v>0.0</v>
      </c>
      <c r="B310" s="9" t="s">
        <v>11947</v>
      </c>
      <c r="C310" s="9" t="s">
        <v>11948</v>
      </c>
      <c r="D310" s="9" t="s">
        <v>11948</v>
      </c>
      <c r="E310" s="9"/>
      <c r="F310" s="9">
        <v>12.0</v>
      </c>
      <c r="G310" s="9" t="s">
        <v>14409</v>
      </c>
      <c r="H310" s="9"/>
      <c r="I310" s="9"/>
      <c r="J310" s="9"/>
      <c r="K310" s="9"/>
      <c r="L310" s="9">
        <v>12.0</v>
      </c>
      <c r="M310" s="9"/>
      <c r="N310" s="9"/>
      <c r="O310" s="9"/>
      <c r="P310" s="9">
        <v>1.0</v>
      </c>
      <c r="Q310" s="9" t="s">
        <v>14410</v>
      </c>
      <c r="R310" s="9"/>
      <c r="S310" s="9" t="s">
        <v>3785</v>
      </c>
      <c r="T310" s="9" t="s">
        <v>3784</v>
      </c>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c r="DN310" s="9"/>
      <c r="DO310" s="9"/>
      <c r="DP310" s="9"/>
      <c r="DQ310" s="9"/>
      <c r="DR310" s="9"/>
      <c r="DS310" s="9"/>
      <c r="DT310" s="9"/>
      <c r="DU310" s="9"/>
      <c r="DV310" s="9"/>
      <c r="DW310" s="9"/>
      <c r="DX310" s="9"/>
      <c r="DY310" s="9"/>
      <c r="DZ310" s="9"/>
      <c r="EA310" s="9"/>
      <c r="EB310" s="9"/>
      <c r="EC310" s="9"/>
      <c r="ED310" s="9"/>
      <c r="EE310" s="9"/>
      <c r="EF310" s="9"/>
      <c r="EG310" s="9"/>
      <c r="EH310" s="9"/>
      <c r="EI310" s="9"/>
      <c r="EJ310" s="9"/>
      <c r="EK310" s="9"/>
      <c r="EL310" s="9"/>
      <c r="EM310" s="9"/>
      <c r="EN310" s="9"/>
      <c r="EO310" s="9"/>
      <c r="EP310" s="9"/>
      <c r="EQ310" s="9"/>
      <c r="ER310" s="9"/>
      <c r="ES310" s="9"/>
      <c r="ET310" s="9"/>
      <c r="EU310" s="9"/>
      <c r="EV310" s="9"/>
      <c r="EW310" s="9"/>
      <c r="EX310" s="9"/>
      <c r="EY310" s="9"/>
      <c r="EZ310" s="9"/>
      <c r="FA310" s="9"/>
      <c r="FB310" s="9"/>
      <c r="FC310" s="9"/>
      <c r="FD310" s="9"/>
      <c r="FE310" s="9"/>
      <c r="FF310" s="9"/>
      <c r="FG310" s="9"/>
      <c r="FH310" s="9"/>
      <c r="FI310" s="9"/>
      <c r="FJ310" s="9"/>
      <c r="FK310" s="9"/>
      <c r="FL310" s="9"/>
      <c r="FM310" s="9"/>
      <c r="FN310" s="9"/>
      <c r="FO310" s="9"/>
      <c r="FP310" s="9"/>
      <c r="FQ310" s="9"/>
      <c r="FR310" s="9"/>
      <c r="FS310" s="9"/>
      <c r="FT310" s="9"/>
      <c r="FU310" s="9"/>
      <c r="FV310" s="9"/>
      <c r="FW310" s="9"/>
      <c r="FX310" s="9"/>
      <c r="FY310" s="9"/>
      <c r="FZ310" s="9"/>
      <c r="GA310" s="9"/>
      <c r="GB310" s="9"/>
      <c r="GC310" s="9"/>
      <c r="GD310" s="9"/>
      <c r="GE310" s="9"/>
      <c r="GF310" s="9"/>
      <c r="GG310" s="9"/>
      <c r="GH310" s="9"/>
      <c r="GI310" s="9"/>
      <c r="GJ310" s="9"/>
      <c r="GK310" s="9"/>
      <c r="GL310" s="9"/>
      <c r="GM310" s="9"/>
      <c r="GN310" s="9"/>
      <c r="GO310" s="9"/>
      <c r="GP310" s="9"/>
      <c r="GQ310" s="9"/>
      <c r="GR310" s="9"/>
      <c r="GS310" s="9"/>
      <c r="GT310" s="9"/>
      <c r="GU310" s="9"/>
      <c r="GV310" s="9"/>
      <c r="GW310" s="9"/>
      <c r="GX310" s="9"/>
      <c r="GY310" s="9"/>
      <c r="GZ310" s="9"/>
      <c r="HA310" s="9"/>
      <c r="HB310" s="9"/>
      <c r="HC310" s="9"/>
      <c r="HD310" s="9"/>
      <c r="HE310" s="9"/>
      <c r="HF310" s="9"/>
      <c r="HG310" s="9"/>
      <c r="HH310" s="9"/>
      <c r="HI310" s="9"/>
      <c r="HJ310" s="9"/>
      <c r="HK310" s="9"/>
      <c r="HL310" s="9"/>
      <c r="HM310" s="9"/>
      <c r="HN310" s="9"/>
      <c r="HO310" s="9"/>
      <c r="HP310" s="9"/>
      <c r="HQ310" s="9"/>
      <c r="HR310" s="9"/>
      <c r="HS310" s="9"/>
      <c r="HT310" s="9"/>
      <c r="HU310" s="9"/>
      <c r="HV310" s="9"/>
      <c r="HW310" s="9"/>
      <c r="HX310" s="9"/>
      <c r="HY310" s="9"/>
      <c r="HZ310" s="9"/>
      <c r="IA310" s="9"/>
      <c r="IB310" s="9"/>
      <c r="IC310" s="9"/>
      <c r="ID310" s="9"/>
      <c r="IE310" s="9"/>
      <c r="IF310" s="9"/>
      <c r="IG310" s="9"/>
      <c r="IH310" s="9"/>
      <c r="II310" s="9"/>
      <c r="IJ310" s="9"/>
      <c r="IK310" s="9"/>
      <c r="IL310" s="9"/>
      <c r="IM310" s="9"/>
      <c r="IN310" s="9"/>
      <c r="IO310" s="9"/>
      <c r="IP310" s="9"/>
      <c r="IQ310" s="9"/>
      <c r="IR310" s="9"/>
      <c r="IS310" s="9"/>
      <c r="IT310" s="9"/>
      <c r="IU310" s="9"/>
      <c r="IV310" s="9"/>
      <c r="IW310" s="9"/>
      <c r="IX310" s="9"/>
      <c r="IY310" s="9"/>
      <c r="IZ310" s="9"/>
      <c r="JA310" s="9"/>
      <c r="JB310" s="9"/>
      <c r="JC310" s="9"/>
      <c r="JD310" s="9"/>
      <c r="JE310" s="9"/>
      <c r="JF310" s="9"/>
      <c r="JG310" s="9"/>
      <c r="JH310" s="9"/>
      <c r="JI310" s="9"/>
      <c r="JJ310" s="9"/>
      <c r="JK310" s="9"/>
      <c r="JL310" s="9"/>
      <c r="JM310" s="9"/>
      <c r="JN310" s="9"/>
      <c r="JO310" s="9"/>
      <c r="JP310" s="9"/>
      <c r="JQ310" s="9"/>
      <c r="JR310" s="9"/>
      <c r="JS310" s="9"/>
      <c r="JT310" s="9"/>
      <c r="JU310" s="9"/>
      <c r="JV310" s="9"/>
      <c r="JW310" s="9"/>
      <c r="JX310" s="9"/>
      <c r="JY310" s="9"/>
      <c r="JZ310" s="9"/>
      <c r="KA310" s="9"/>
      <c r="KB310" s="9"/>
      <c r="KC310" s="9"/>
      <c r="KD310" s="9"/>
      <c r="KE310" s="9"/>
      <c r="KF310" s="9"/>
      <c r="KG310" s="9"/>
      <c r="KH310" s="9"/>
      <c r="KI310" s="9"/>
      <c r="KJ310" s="9"/>
      <c r="KK310" s="9"/>
      <c r="KL310" s="9"/>
      <c r="KM310" s="9"/>
      <c r="KN310" s="9"/>
      <c r="KO310" s="9"/>
      <c r="KP310" s="9"/>
      <c r="KQ310" s="9"/>
      <c r="KR310" s="9"/>
      <c r="KS310" s="9"/>
      <c r="KT310" s="9"/>
      <c r="KU310" s="9"/>
      <c r="KV310" s="9"/>
      <c r="KW310" s="9"/>
      <c r="KX310" s="9"/>
      <c r="KY310" s="9"/>
      <c r="KZ310" s="9"/>
      <c r="LA310" s="9"/>
      <c r="LB310" s="9"/>
      <c r="LC310" s="9"/>
      <c r="LD310" s="9"/>
      <c r="LE310" s="9"/>
      <c r="LF310" s="9"/>
      <c r="LG310" s="9"/>
      <c r="LH310" s="9"/>
      <c r="LI310" s="9"/>
      <c r="LJ310" s="9"/>
      <c r="LK310" s="9"/>
      <c r="LL310" s="9"/>
      <c r="LM310" s="9"/>
      <c r="LN310" s="9"/>
      <c r="LO310" s="9"/>
      <c r="LP310" s="9"/>
      <c r="LQ310" s="9"/>
      <c r="LR310" s="9"/>
      <c r="LS310" s="9"/>
      <c r="LT310" s="9"/>
      <c r="LU310" s="9"/>
      <c r="LV310" s="9"/>
      <c r="LW310" s="9"/>
      <c r="LX310" s="9"/>
      <c r="LY310" s="9"/>
      <c r="LZ310" s="9"/>
      <c r="MA310" s="9"/>
      <c r="MB310" s="9"/>
      <c r="MC310" s="9"/>
      <c r="MD310" s="9"/>
      <c r="ME310" s="9"/>
      <c r="MF310" s="9"/>
      <c r="MG310" s="9"/>
      <c r="MH310" s="9"/>
      <c r="MI310" s="9"/>
      <c r="MJ310" s="9"/>
      <c r="MK310" s="9"/>
      <c r="ML310" s="9"/>
      <c r="MM310" s="9"/>
      <c r="MN310" s="9"/>
      <c r="MO310" s="9"/>
      <c r="MP310" s="9"/>
      <c r="MQ310" s="9"/>
      <c r="MR310" s="9"/>
      <c r="MS310" s="9"/>
      <c r="MT310" s="9"/>
      <c r="MU310" s="9"/>
      <c r="MV310" s="9"/>
      <c r="MW310" s="9"/>
      <c r="MX310" s="9"/>
      <c r="MY310" s="9"/>
      <c r="MZ310" s="9"/>
      <c r="NA310" s="9"/>
      <c r="NB310" s="9"/>
      <c r="NC310" s="9"/>
      <c r="ND310" s="9"/>
      <c r="NE310" s="9"/>
      <c r="NF310" s="9"/>
      <c r="NG310" s="9"/>
      <c r="NH310" s="9"/>
      <c r="NI310" s="9"/>
      <c r="NJ310" s="9"/>
      <c r="NK310" s="9"/>
      <c r="NL310" s="9"/>
      <c r="NM310" s="9"/>
      <c r="NN310" s="9"/>
      <c r="NO310" s="9"/>
      <c r="NP310" s="9"/>
      <c r="NQ310" s="9"/>
      <c r="NR310" s="9"/>
      <c r="NS310" s="9"/>
      <c r="NT310" s="9"/>
      <c r="NU310" s="9"/>
      <c r="NV310" s="9"/>
      <c r="NW310" s="9"/>
      <c r="NX310" s="9"/>
      <c r="NY310" s="9"/>
      <c r="NZ310" s="9"/>
      <c r="OA310" s="9"/>
      <c r="OB310" s="9"/>
      <c r="OC310" s="9"/>
      <c r="OD310" s="9"/>
      <c r="OE310" s="9"/>
      <c r="OF310" s="9"/>
      <c r="OG310" s="9"/>
      <c r="OH310" s="9"/>
      <c r="OI310" s="9"/>
      <c r="OJ310" s="9"/>
      <c r="OK310" s="9"/>
      <c r="OL310" s="9"/>
      <c r="OM310" s="9"/>
      <c r="ON310" s="9"/>
      <c r="OO310" s="9"/>
      <c r="OP310" s="9"/>
      <c r="OQ310" s="9"/>
      <c r="OR310" s="9"/>
      <c r="OS310" s="9"/>
      <c r="OT310" s="9"/>
      <c r="OU310" s="9"/>
      <c r="OV310" s="9"/>
      <c r="OW310" s="9"/>
      <c r="OX310" s="9"/>
      <c r="OY310" s="9"/>
      <c r="OZ310" s="9"/>
      <c r="PA310" s="9"/>
      <c r="PB310" s="9"/>
      <c r="PC310" s="9"/>
      <c r="PD310" s="9"/>
      <c r="PE310" s="9"/>
      <c r="PF310" s="9"/>
      <c r="PG310" s="9"/>
      <c r="PH310" s="9"/>
      <c r="PI310" s="9"/>
      <c r="PJ310" s="9"/>
      <c r="PK310" s="9"/>
      <c r="PL310" s="9"/>
      <c r="PM310" s="9"/>
      <c r="PN310" s="9"/>
      <c r="PO310" s="9"/>
      <c r="PP310" s="9"/>
      <c r="PQ310" s="9"/>
      <c r="PR310" s="9"/>
      <c r="PS310" s="9"/>
      <c r="PT310" s="9"/>
      <c r="PU310" s="9"/>
      <c r="PV310" s="9"/>
      <c r="PW310" s="9"/>
      <c r="PX310" s="9"/>
      <c r="PY310" s="9"/>
      <c r="PZ310" s="9"/>
      <c r="QA310" s="9"/>
      <c r="QB310" s="9"/>
      <c r="QC310" s="9"/>
      <c r="QD310" s="9" t="s">
        <v>5730</v>
      </c>
      <c r="QE310" s="9"/>
      <c r="QF310" s="9"/>
      <c r="QG310" s="9" t="s">
        <v>5727</v>
      </c>
      <c r="QH310" s="9"/>
      <c r="QI310" s="9"/>
      <c r="QJ310" s="9" t="s">
        <v>5734</v>
      </c>
      <c r="QK310" s="9"/>
      <c r="QL310" s="9" t="s">
        <v>5735</v>
      </c>
      <c r="QM310" s="9" t="s">
        <v>5736</v>
      </c>
      <c r="QN310" s="9" t="s">
        <v>5718</v>
      </c>
      <c r="QO310" s="9"/>
      <c r="QP310" s="9"/>
      <c r="QQ310" s="9"/>
      <c r="QR310" s="9"/>
      <c r="QS310" s="9"/>
      <c r="QT310" s="9" t="s">
        <v>14411</v>
      </c>
      <c r="QU310" s="9" t="s">
        <v>5730</v>
      </c>
      <c r="QV310" s="9" t="s">
        <v>5730</v>
      </c>
      <c r="QW310" s="9" t="s">
        <v>5718</v>
      </c>
      <c r="QX310" s="9" t="s">
        <v>14412</v>
      </c>
      <c r="QY310" s="9"/>
      <c r="QZ310" s="9"/>
      <c r="RA310" s="9"/>
      <c r="RB310" s="9"/>
      <c r="RC310" s="9"/>
      <c r="RD310" s="9"/>
      <c r="RE310" s="9" t="s">
        <v>5739</v>
      </c>
      <c r="RF310" s="9"/>
      <c r="RG310" s="9" t="s">
        <v>5734</v>
      </c>
      <c r="RH310" s="9" t="s">
        <v>5739</v>
      </c>
      <c r="RI310" s="9"/>
      <c r="RJ310" s="9"/>
      <c r="RK310" s="9" t="s">
        <v>5743</v>
      </c>
      <c r="RL310" s="9"/>
      <c r="RM310" s="9"/>
      <c r="RN310" s="9">
        <v>1920.0</v>
      </c>
      <c r="RO310" s="9" t="s">
        <v>14413</v>
      </c>
      <c r="RP310" s="9"/>
      <c r="RQ310" s="9"/>
      <c r="RR310" s="9"/>
      <c r="RS310" s="9"/>
      <c r="RT310" s="9"/>
      <c r="RU310" s="9"/>
      <c r="RV310" s="9" t="s">
        <v>5718</v>
      </c>
      <c r="RW310" s="9" t="s">
        <v>5718</v>
      </c>
      <c r="RX310" s="9" t="s">
        <v>5718</v>
      </c>
      <c r="RY310" s="9" t="s">
        <v>5718</v>
      </c>
      <c r="RZ310" s="9" t="s">
        <v>5718</v>
      </c>
      <c r="SA310" s="9" t="s">
        <v>5718</v>
      </c>
      <c r="SB310" s="9" t="s">
        <v>5718</v>
      </c>
      <c r="SC310" s="9" t="s">
        <v>5718</v>
      </c>
      <c r="SD310" s="9" t="s">
        <v>5718</v>
      </c>
      <c r="SE310" s="9" t="s">
        <v>5718</v>
      </c>
      <c r="SF310" s="9" t="s">
        <v>5718</v>
      </c>
      <c r="SG310" s="9" t="s">
        <v>5718</v>
      </c>
      <c r="SH310" s="9" t="s">
        <v>5718</v>
      </c>
      <c r="SI310" s="9"/>
      <c r="SJ310" s="9" t="s">
        <v>5718</v>
      </c>
      <c r="SK310" s="9" t="s">
        <v>5718</v>
      </c>
      <c r="SL310" s="9" t="s">
        <v>5718</v>
      </c>
      <c r="SM310" s="9" t="s">
        <v>5730</v>
      </c>
      <c r="SN310" s="9" t="s">
        <v>5718</v>
      </c>
      <c r="SO310" s="9"/>
      <c r="SP310" s="9">
        <v>0.0</v>
      </c>
      <c r="SQ310" s="9"/>
      <c r="SR310" s="9" t="s">
        <v>5718</v>
      </c>
      <c r="SS310" s="9"/>
      <c r="ST310" s="9">
        <v>0.0</v>
      </c>
      <c r="SU310" s="9"/>
      <c r="SV310" s="9"/>
      <c r="SW310" s="9"/>
      <c r="SX310" s="9"/>
      <c r="SY310" s="9">
        <v>1920.0</v>
      </c>
      <c r="SZ310" s="9" t="s">
        <v>5812</v>
      </c>
      <c r="TA310" s="9">
        <v>1080.0</v>
      </c>
      <c r="TB310" s="9"/>
      <c r="TC310" s="9" t="s">
        <v>14414</v>
      </c>
      <c r="TD310" s="9"/>
      <c r="TE310" s="9">
        <v>108200.0</v>
      </c>
      <c r="TF310" s="9"/>
      <c r="TG310" s="9"/>
      <c r="TH310" s="9">
        <v>1.737865801E9</v>
      </c>
      <c r="TI310" s="9"/>
      <c r="TJ310" s="9"/>
      <c r="TK310" s="9"/>
      <c r="TL310" s="9"/>
      <c r="TM310" s="9" t="s">
        <v>14415</v>
      </c>
      <c r="TN310" s="9"/>
      <c r="TO310" s="9" t="s">
        <v>14414</v>
      </c>
      <c r="TP310" s="9" t="s">
        <v>14413</v>
      </c>
      <c r="TQ310" s="9"/>
      <c r="TR310" s="9"/>
      <c r="TS310" s="9"/>
      <c r="TT310" s="9" t="s">
        <v>12369</v>
      </c>
      <c r="TU310" s="9"/>
      <c r="TV310" s="9"/>
      <c r="TW310" s="9" t="s">
        <v>5718</v>
      </c>
      <c r="TX310" s="9" t="s">
        <v>5967</v>
      </c>
      <c r="TY310" s="9" t="s">
        <v>5758</v>
      </c>
      <c r="TZ310" s="9">
        <v>1080.0</v>
      </c>
      <c r="UA310" s="9"/>
      <c r="UB310" s="9"/>
      <c r="UC310" s="9"/>
      <c r="UD310" s="9"/>
      <c r="UE310" s="9"/>
      <c r="UF310" s="9"/>
      <c r="UG310" s="9"/>
      <c r="UH310" s="9"/>
      <c r="UI310" s="9"/>
      <c r="UJ310" s="9"/>
      <c r="UK310" s="9"/>
      <c r="UL310" s="9"/>
      <c r="UM310" s="9"/>
      <c r="UN310" s="9"/>
      <c r="UO310" s="9"/>
      <c r="UP310" s="9"/>
      <c r="UQ310" s="9"/>
      <c r="UR310" s="9"/>
      <c r="US310" s="9"/>
      <c r="UT310" s="9"/>
      <c r="UU310" s="9"/>
      <c r="UV310" s="9"/>
      <c r="UW310" s="9"/>
      <c r="UX310" s="9"/>
      <c r="UY310" s="9"/>
      <c r="UZ310" s="9"/>
      <c r="VA310" s="9"/>
      <c r="VB310" s="9"/>
      <c r="VC310" s="9"/>
      <c r="VD310" s="9"/>
      <c r="VE310" s="9"/>
      <c r="VF310" s="9"/>
      <c r="VG310" s="9"/>
      <c r="VH310" s="9"/>
      <c r="VI310" s="9"/>
      <c r="VJ310" s="9"/>
      <c r="VK310" s="9"/>
      <c r="VL310" s="9"/>
      <c r="VM310" s="9"/>
      <c r="VN310" s="9"/>
      <c r="VO310" s="9"/>
      <c r="VP310" s="9"/>
      <c r="VQ310" s="9"/>
      <c r="VR310" s="9"/>
      <c r="VS310" s="9"/>
      <c r="VT310" s="9"/>
      <c r="VU310" s="9"/>
      <c r="VV310" s="9"/>
      <c r="VW310" s="9"/>
      <c r="VX310" s="9"/>
      <c r="VY310" s="9"/>
      <c r="VZ310" s="9"/>
      <c r="WA310" s="9"/>
      <c r="WB310" s="9"/>
      <c r="WC310" s="9"/>
      <c r="WD310" s="9"/>
      <c r="WE310" s="9"/>
      <c r="WF310" s="9"/>
      <c r="WG310" s="9"/>
      <c r="WH310" s="9"/>
      <c r="WI310" s="9"/>
      <c r="WJ310" s="9"/>
      <c r="WK310" s="9"/>
      <c r="WL310" s="9"/>
      <c r="WM310" s="9"/>
      <c r="WN310" s="9"/>
      <c r="WO310" s="9"/>
      <c r="WP310" s="9"/>
      <c r="WQ310" s="9"/>
      <c r="WR310" s="9"/>
      <c r="WS310" s="9"/>
      <c r="WT310" s="9"/>
      <c r="WU310" s="9"/>
      <c r="WV310" s="9"/>
      <c r="WW310" s="9"/>
      <c r="WX310" s="9"/>
      <c r="WY310" s="9"/>
      <c r="WZ310" s="9"/>
      <c r="XA310" s="9"/>
      <c r="XB310" s="9"/>
      <c r="XC310" s="9"/>
      <c r="XD310" s="9"/>
      <c r="XE310" s="9"/>
      <c r="XF310" s="9"/>
      <c r="XG310" s="9"/>
      <c r="XH310" s="9"/>
      <c r="XI310" s="9"/>
      <c r="XJ310" s="9"/>
      <c r="XK310" s="9"/>
      <c r="XL310" s="9"/>
      <c r="XM310" s="9"/>
      <c r="XN310" s="9"/>
      <c r="XO310" s="9"/>
      <c r="XP310" s="9"/>
      <c r="XQ310" s="9"/>
      <c r="XR310" s="9"/>
      <c r="XS310" s="9"/>
      <c r="XT310" s="9"/>
      <c r="XU310" s="9"/>
      <c r="XV310" s="9"/>
      <c r="XW310" s="9"/>
      <c r="XX310" s="9"/>
      <c r="XY310" s="9"/>
      <c r="XZ310" s="9"/>
      <c r="YA310" s="9"/>
      <c r="YB310" s="9"/>
      <c r="YC310" s="9"/>
      <c r="YD310" s="9"/>
      <c r="YE310" s="9"/>
      <c r="YF310" s="9"/>
      <c r="YG310" s="9"/>
      <c r="YH310" s="9"/>
      <c r="YI310" s="9"/>
      <c r="YJ310" s="9"/>
      <c r="YK310" s="9"/>
      <c r="YL310" s="9"/>
      <c r="YM310" s="9"/>
      <c r="YN310" s="9"/>
      <c r="YO310" s="9"/>
      <c r="YP310" s="9"/>
      <c r="YQ310" s="9"/>
      <c r="YR310" s="9"/>
      <c r="YS310" s="9"/>
      <c r="YT310" s="9"/>
      <c r="YU310" s="9"/>
      <c r="YV310" s="9"/>
      <c r="YW310" s="9"/>
      <c r="YX310" s="9"/>
      <c r="YY310" s="9"/>
      <c r="YZ310" s="9"/>
      <c r="ZA310" s="9"/>
      <c r="ZB310" s="9"/>
      <c r="ZC310" s="9"/>
      <c r="ZD310" s="9"/>
      <c r="ZE310" s="9"/>
      <c r="ZF310" s="9"/>
      <c r="ZG310" s="9"/>
      <c r="ZH310" s="9"/>
      <c r="ZI310" s="9"/>
      <c r="ZJ310" s="9"/>
      <c r="ZK310" s="9"/>
      <c r="ZL310" s="9"/>
      <c r="ZM310" s="9"/>
      <c r="ZN310" s="9"/>
      <c r="ZO310" s="9"/>
      <c r="ZP310" s="9"/>
      <c r="ZQ310" s="9"/>
      <c r="ZR310" s="9"/>
      <c r="ZS310" s="9"/>
      <c r="ZT310" s="9"/>
      <c r="ZU310" s="9"/>
      <c r="ZV310" s="9"/>
      <c r="ZW310" s="9"/>
      <c r="ZX310" s="9"/>
      <c r="ZY310" s="9"/>
      <c r="ZZ310" s="9"/>
      <c r="AAA310" s="9"/>
      <c r="AAB310" s="9"/>
      <c r="AAC310" s="9"/>
      <c r="AAD310" s="9"/>
      <c r="AAE310" s="9"/>
      <c r="AAF310" s="9"/>
      <c r="AAG310" s="9"/>
      <c r="AAH310" s="9"/>
      <c r="AAI310" s="9"/>
      <c r="AAJ310" s="9"/>
      <c r="AAK310" s="9"/>
      <c r="AAL310" s="9"/>
      <c r="AAM310" s="9"/>
      <c r="AAN310" s="9"/>
      <c r="AAO310" s="9"/>
      <c r="AAP310" s="9"/>
      <c r="AAQ310" s="9"/>
      <c r="AAR310" s="9"/>
      <c r="AAS310" s="9"/>
      <c r="AAT310" s="9"/>
      <c r="AAU310" s="9"/>
      <c r="AAV310" s="9"/>
      <c r="AAW310" s="9"/>
      <c r="AAX310" s="9"/>
      <c r="AAY310" s="9"/>
      <c r="AAZ310" s="9"/>
      <c r="ABA310" s="9"/>
      <c r="ABB310" s="9"/>
      <c r="ABC310" s="9"/>
      <c r="ABD310" s="9"/>
      <c r="ABE310" s="9"/>
      <c r="ABF310" s="9"/>
      <c r="ABG310" s="9"/>
      <c r="ABH310" s="9"/>
      <c r="ABI310" s="9"/>
      <c r="ABJ310" s="9"/>
      <c r="ABK310" s="9"/>
      <c r="ABL310" s="9"/>
      <c r="ABM310" s="9"/>
      <c r="ABN310" s="9"/>
      <c r="ABO310" s="9"/>
      <c r="ABP310" s="9"/>
      <c r="ABQ310" s="9"/>
      <c r="ABR310" s="9"/>
      <c r="ABS310" s="9"/>
      <c r="ABT310" s="9"/>
      <c r="ABU310" s="9"/>
      <c r="ABV310" s="9"/>
      <c r="ABW310" s="9"/>
      <c r="ABX310" s="9"/>
      <c r="ABY310" s="9"/>
      <c r="ABZ310" s="9"/>
      <c r="ACA310" s="9"/>
      <c r="ACB310" s="9"/>
      <c r="ACC310" s="9"/>
      <c r="ACD310" s="9"/>
      <c r="ACE310" s="9"/>
      <c r="ACF310" s="9"/>
      <c r="ACG310" s="9"/>
      <c r="ACH310" s="9"/>
      <c r="ACI310" s="9"/>
      <c r="ACJ310" s="9"/>
      <c r="ACK310" s="9"/>
      <c r="ACL310" s="9"/>
      <c r="ACM310" s="9"/>
      <c r="ACN310" s="9"/>
      <c r="ACO310" s="9"/>
      <c r="ACP310" s="9"/>
      <c r="ACQ310" s="9"/>
      <c r="ACR310" s="9"/>
      <c r="ACS310" s="9"/>
      <c r="ACT310" s="9"/>
      <c r="ACU310" s="9"/>
      <c r="ACV310" s="9"/>
      <c r="ACW310" s="9"/>
      <c r="ACX310" s="9"/>
      <c r="ACY310" s="9"/>
      <c r="ACZ310" s="9"/>
      <c r="ADA310" s="9"/>
      <c r="ADB310" s="9"/>
      <c r="ADC310" s="9"/>
      <c r="ADD310" s="9"/>
      <c r="ADE310" s="9"/>
      <c r="ADF310" s="9"/>
      <c r="ADG310" s="9"/>
      <c r="ADH310" s="9"/>
      <c r="ADI310" s="9"/>
      <c r="ADJ310" s="9"/>
      <c r="ADK310" s="9"/>
      <c r="ADL310" s="9"/>
      <c r="ADM310" s="9"/>
      <c r="ADN310" s="9"/>
      <c r="ADO310" s="9"/>
      <c r="ADP310" s="9"/>
      <c r="ADQ310" s="9"/>
      <c r="ADR310" s="9"/>
      <c r="ADS310" s="9"/>
      <c r="ADT310" s="9"/>
      <c r="ADU310" s="9"/>
      <c r="ADV310" s="9"/>
      <c r="ADW310" s="9"/>
      <c r="ADX310" s="9"/>
      <c r="ADY310" s="9"/>
      <c r="ADZ310" s="9"/>
      <c r="AEA310" s="9"/>
      <c r="AEB310" s="9"/>
      <c r="AEC310" s="9"/>
      <c r="AED310" s="9"/>
      <c r="AEE310" s="9"/>
      <c r="AEF310" s="9"/>
      <c r="AEG310" s="9"/>
      <c r="AEH310" s="9"/>
      <c r="AEI310" s="9"/>
      <c r="AEJ310" s="9"/>
      <c r="AEK310" s="9"/>
      <c r="AEL310" s="9"/>
      <c r="AEM310" s="9"/>
      <c r="AEN310" s="9"/>
      <c r="AEO310" s="9"/>
      <c r="AEP310" s="9"/>
      <c r="AEQ310" s="9"/>
      <c r="AER310" s="9"/>
      <c r="AES310" s="9"/>
      <c r="AET310" s="9"/>
      <c r="AEU310" s="9"/>
      <c r="AEV310" s="9"/>
      <c r="AEW310" s="9"/>
      <c r="AEX310" s="9"/>
      <c r="AEY310" s="9"/>
      <c r="AEZ310" s="9"/>
      <c r="AFA310" s="9"/>
      <c r="AFB310" s="9"/>
      <c r="AFC310" s="9"/>
      <c r="AFD310" s="9"/>
      <c r="AFE310" s="9"/>
      <c r="AFF310" s="9"/>
      <c r="AFG310" s="9"/>
      <c r="AFH310" s="9"/>
      <c r="AFI310" s="9"/>
      <c r="AFJ310" s="9"/>
      <c r="AFK310" s="9"/>
      <c r="AFL310" s="9"/>
      <c r="AFM310" s="9"/>
      <c r="AFN310" s="9"/>
      <c r="AFO310" s="9"/>
      <c r="AFP310" s="9"/>
      <c r="AFQ310" s="9"/>
      <c r="AFR310" s="9"/>
      <c r="AFS310" s="9"/>
      <c r="AFT310" s="9"/>
      <c r="AFU310" s="9"/>
      <c r="AFV310" s="9"/>
      <c r="AFW310" s="9"/>
      <c r="AFX310" s="9"/>
      <c r="AFY310" s="9"/>
      <c r="AFZ310" s="9"/>
      <c r="AGA310" s="9"/>
      <c r="AGB310" s="9"/>
      <c r="AGC310" s="9"/>
      <c r="AGD310" s="9"/>
      <c r="AGE310" s="9"/>
      <c r="AGF310" s="9"/>
      <c r="AGG310" s="9"/>
      <c r="AGH310" s="9"/>
      <c r="AGI310" s="9"/>
      <c r="AGJ310" s="9"/>
      <c r="AGK310" s="9"/>
      <c r="AGL310" s="9"/>
      <c r="AGM310" s="9"/>
      <c r="AGN310" s="9"/>
      <c r="AGO310" s="9"/>
      <c r="AGP310" s="9"/>
      <c r="AGQ310" s="9"/>
      <c r="AGR310" s="9"/>
      <c r="AGS310" s="9"/>
      <c r="AGT310" s="9"/>
      <c r="AGU310" s="9"/>
      <c r="AGV310" s="9"/>
      <c r="AGW310" s="9"/>
      <c r="AGX310" s="9"/>
      <c r="AGY310" s="9"/>
      <c r="AGZ310" s="9"/>
      <c r="AHA310" s="9"/>
      <c r="AHB310" s="9"/>
      <c r="AHC310" s="9"/>
      <c r="AHD310" s="9"/>
      <c r="AHE310" s="9"/>
      <c r="AHF310" s="9"/>
      <c r="AHG310" s="9"/>
      <c r="AHH310" s="9"/>
      <c r="AHI310" s="9"/>
      <c r="AHJ310" s="9"/>
      <c r="AHK310" s="9"/>
      <c r="AHL310" s="9"/>
      <c r="AHM310" s="9"/>
      <c r="AHN310" s="9"/>
      <c r="AHO310" s="9"/>
      <c r="AHP310" s="9"/>
      <c r="AHQ310" s="9"/>
      <c r="AHR310" s="9"/>
      <c r="AHS310" s="9"/>
      <c r="AHT310" s="9"/>
      <c r="AHU310" s="9"/>
      <c r="AHV310" s="9"/>
      <c r="AHW310" s="9"/>
      <c r="AHX310" s="9"/>
      <c r="AHY310" s="9"/>
      <c r="AHZ310" s="9"/>
      <c r="AIA310" s="9"/>
      <c r="AIB310" s="9"/>
      <c r="AIC310" s="9"/>
      <c r="AID310" s="9"/>
      <c r="AIE310" s="9"/>
      <c r="AIF310" s="9"/>
      <c r="AIG310" s="9"/>
      <c r="AIH310" s="9"/>
      <c r="AII310" s="9"/>
      <c r="AIJ310" s="9"/>
      <c r="AIK310" s="9"/>
      <c r="AIL310" s="9"/>
      <c r="AIM310" s="9"/>
      <c r="AIN310" s="9"/>
      <c r="AIO310" s="9"/>
      <c r="AIP310" s="9"/>
      <c r="AIQ310" s="9"/>
      <c r="AIR310" s="9"/>
      <c r="AIS310" s="9"/>
      <c r="ANB310" s="9" t="s">
        <v>13685</v>
      </c>
      <c r="ANC310" s="9" t="s">
        <v>13686</v>
      </c>
      <c r="AND310" s="9" t="s">
        <v>14416</v>
      </c>
      <c r="ANE310" s="9" t="s">
        <v>13688</v>
      </c>
      <c r="ANF310" s="9"/>
      <c r="ANG310" s="9"/>
      <c r="ANH310" s="9"/>
      <c r="ANI310" s="9"/>
      <c r="ANJ310" s="9"/>
      <c r="ANK310" s="9"/>
      <c r="ANL310" s="9"/>
      <c r="ANM310" s="9" t="s">
        <v>14417</v>
      </c>
      <c r="ANN310" s="9"/>
      <c r="ANO310" s="9"/>
      <c r="ANP310" s="9" t="s">
        <v>11984</v>
      </c>
      <c r="ANQ310" s="9"/>
      <c r="ANR310" s="9" t="s">
        <v>11985</v>
      </c>
      <c r="ANS310" s="9"/>
      <c r="ANT310" s="9"/>
      <c r="ANU310" s="9" t="s">
        <v>11986</v>
      </c>
      <c r="ANV310" s="9"/>
      <c r="ANW310" s="9"/>
      <c r="ANX310" s="9"/>
      <c r="ANY310" s="9"/>
      <c r="ANZ310" s="9" t="s">
        <v>14418</v>
      </c>
      <c r="AOA310" s="9"/>
      <c r="AOB310" s="9" t="s">
        <v>14419</v>
      </c>
      <c r="AOC310" s="9"/>
      <c r="AOD310" s="9"/>
      <c r="AOE310" s="9" t="s">
        <v>14420</v>
      </c>
      <c r="AOF310" s="9"/>
      <c r="AOG310" s="9"/>
      <c r="AOH310" s="9"/>
      <c r="AOI310" s="9"/>
      <c r="AOJ310" s="9" t="s">
        <v>14421</v>
      </c>
      <c r="AOK310" s="9"/>
      <c r="AOL310" s="9" t="s">
        <v>14422</v>
      </c>
      <c r="AOM310" s="9"/>
      <c r="AON310" s="9"/>
      <c r="AOO310" s="9" t="s">
        <v>14423</v>
      </c>
      <c r="AOP310" s="9"/>
      <c r="AOQ310" s="9"/>
      <c r="AOR310" s="9"/>
      <c r="AOS310" s="9"/>
      <c r="AOT310" s="9"/>
      <c r="AOU310" s="9"/>
      <c r="AOV310" s="9"/>
      <c r="AOW310" s="9"/>
      <c r="AOX310" s="9"/>
      <c r="AOY310" s="9"/>
      <c r="AOZ310" s="9"/>
      <c r="APA310" s="9"/>
      <c r="APB310" s="9"/>
      <c r="APC310" s="9"/>
      <c r="APD310" s="9"/>
      <c r="APE310" s="9"/>
      <c r="APF310" s="9"/>
      <c r="APG310" s="9"/>
      <c r="APH310" s="9"/>
      <c r="API310" s="9"/>
      <c r="APJ310" s="9"/>
      <c r="APK310" s="9"/>
      <c r="APL310" s="9"/>
      <c r="APM310" s="9"/>
      <c r="APN310" s="9"/>
      <c r="APO310" s="9"/>
      <c r="APP310" s="9"/>
      <c r="APQ310" s="9"/>
      <c r="APR310" s="9"/>
      <c r="APS310" s="9"/>
      <c r="APT310" s="9"/>
      <c r="APU310" s="9"/>
      <c r="APV310" s="9"/>
      <c r="APW310" s="9"/>
      <c r="APX310" s="9"/>
      <c r="APY310" s="9"/>
      <c r="APZ310" s="9"/>
      <c r="AQA310" s="9"/>
      <c r="AQB310" s="9"/>
      <c r="AQC310" s="9"/>
      <c r="AQD310" s="9"/>
      <c r="AQE310" s="9"/>
      <c r="AQF310" s="9"/>
      <c r="AQG310" s="9"/>
      <c r="AQH310" s="9"/>
      <c r="AQI310" s="9"/>
      <c r="AQJ310" s="9"/>
      <c r="AQK310" s="9"/>
      <c r="AQL310" s="9"/>
      <c r="AQM310" s="9"/>
      <c r="AQN310" s="9"/>
      <c r="AQO310" s="9"/>
      <c r="AQP310" s="9"/>
      <c r="AQQ310" s="9"/>
      <c r="AQR310" s="9"/>
      <c r="AQS310" s="9"/>
      <c r="AQT310" s="9"/>
      <c r="AQU310" s="9"/>
      <c r="AQV310" s="9"/>
      <c r="AQW310" s="9"/>
      <c r="AQX310" s="9"/>
      <c r="AQY310" s="9"/>
      <c r="AQZ310" s="9"/>
      <c r="ARA310" s="9"/>
      <c r="ARB310" s="9"/>
      <c r="ARC310" s="9"/>
      <c r="ARD310" s="9"/>
      <c r="ARE310" s="9"/>
      <c r="ARF310" s="9"/>
      <c r="ARG310" s="9"/>
      <c r="ARH310" s="9"/>
      <c r="ARI310" s="9"/>
      <c r="ARJ310" s="9"/>
      <c r="ARK310" s="9"/>
      <c r="ARL310" s="9"/>
      <c r="ARM310" s="9"/>
      <c r="ARN310" s="9"/>
      <c r="ARO310" s="9"/>
      <c r="ARP310" s="9"/>
      <c r="ARQ310" s="9"/>
      <c r="ARR310" s="9"/>
      <c r="ARS310" s="9"/>
      <c r="ART310" s="9"/>
      <c r="ARU310" s="9"/>
      <c r="ARV310" s="9"/>
      <c r="ARW310" s="9"/>
      <c r="ARX310" s="9"/>
      <c r="ARY310" s="9"/>
      <c r="ARZ310" s="9"/>
      <c r="ASA310" s="9"/>
      <c r="ASB310" s="9"/>
      <c r="ASC310" s="9"/>
      <c r="ASD310" s="9"/>
      <c r="ASE310" s="9"/>
      <c r="ASF310" s="9"/>
      <c r="ASG310" s="9"/>
      <c r="ASH310" s="9"/>
      <c r="ASI310" s="9"/>
      <c r="ASJ310" s="9"/>
      <c r="ASK310" s="9"/>
      <c r="ASL310" s="9"/>
      <c r="ASM310" s="9"/>
      <c r="ASN310" s="9"/>
      <c r="ASO310" s="9"/>
      <c r="ASP310" s="9"/>
      <c r="ASQ310" s="9"/>
      <c r="ASR310" s="9"/>
      <c r="ASS310" s="9"/>
      <c r="AST310" s="9"/>
      <c r="ASU310" s="9"/>
      <c r="ASV310" s="9"/>
      <c r="ASW310" s="9"/>
      <c r="ASX310" s="9"/>
      <c r="ASY310" s="9"/>
      <c r="ASZ310" s="9"/>
      <c r="ATA310" s="9"/>
      <c r="ATB310" s="9"/>
      <c r="ATC310" s="9"/>
      <c r="ATD310" s="9"/>
      <c r="ATE310" s="9"/>
      <c r="ATF310" s="9"/>
      <c r="ATG310" s="9"/>
      <c r="ATH310" s="9"/>
      <c r="ATI310" s="9"/>
      <c r="ATJ310" s="9"/>
      <c r="ATK310" s="9"/>
      <c r="ATL310" s="9"/>
      <c r="ATM310" s="9"/>
      <c r="ATN310" s="9"/>
      <c r="ATO310" s="9"/>
      <c r="ATP310" s="9"/>
      <c r="ATQ310" s="9"/>
      <c r="ATR310" s="9" t="s">
        <v>14424</v>
      </c>
      <c r="ATS310" s="9">
        <v>1.737865801E9</v>
      </c>
      <c r="ATT310" s="9" t="s">
        <v>14414</v>
      </c>
      <c r="ATU310" s="9" t="s">
        <v>13685</v>
      </c>
      <c r="ATV310" s="9" t="s">
        <v>13686</v>
      </c>
      <c r="ATW310" s="9" t="s">
        <v>14416</v>
      </c>
      <c r="ATX310" s="9" t="s">
        <v>13688</v>
      </c>
      <c r="ATY310" s="9"/>
      <c r="ATZ310" s="9"/>
      <c r="AUA310" s="9"/>
      <c r="AUB310" s="9"/>
      <c r="AUC310" s="9"/>
      <c r="AUD310" s="9"/>
      <c r="AUE310" s="9"/>
      <c r="AUF310" s="9"/>
      <c r="AUG310" s="9"/>
      <c r="AUH310" s="9"/>
      <c r="AUI310" s="9"/>
      <c r="AUJ310" s="9"/>
      <c r="AUK310" s="9"/>
      <c r="AUL310" s="9"/>
      <c r="AUM310" s="9"/>
      <c r="AUN310" s="9"/>
      <c r="AUO310" s="9"/>
      <c r="AUP310" s="9"/>
      <c r="AUQ310" s="9"/>
      <c r="AUR310" s="9"/>
      <c r="AUS310" s="9"/>
      <c r="AUT310" s="9"/>
      <c r="AUU310" s="9"/>
      <c r="AUV310" s="9"/>
      <c r="AUW310" s="9"/>
      <c r="AUX310" s="9"/>
      <c r="AUY310" s="9"/>
      <c r="AUZ310" s="9"/>
      <c r="AVA310" s="9"/>
      <c r="AVB310" s="9"/>
      <c r="AVC310" s="9"/>
      <c r="AVD310" s="9"/>
      <c r="AVE310" s="9"/>
      <c r="AVF310" s="9"/>
      <c r="AVG310" s="9"/>
      <c r="AVH310" s="9"/>
      <c r="AVI310" s="9"/>
      <c r="AVJ310" s="9"/>
      <c r="AVK310" s="9"/>
      <c r="AVL310" s="9"/>
      <c r="AVM310" s="9"/>
      <c r="AVN310" s="9"/>
      <c r="AVO310" s="9"/>
      <c r="AVP310" s="9"/>
      <c r="AVQ310" s="9"/>
      <c r="AVR310" s="9"/>
      <c r="AVS310" s="9"/>
      <c r="AVT310" s="9"/>
      <c r="AVU310" s="9"/>
      <c r="AVV310" s="9"/>
      <c r="AVW310" s="9"/>
      <c r="AVX310" s="9"/>
      <c r="AVY310" s="9"/>
      <c r="AVZ310" s="9"/>
      <c r="AWA310" s="9"/>
      <c r="AWB310" s="9"/>
      <c r="AWC310" s="9"/>
      <c r="AWD310" s="9"/>
      <c r="AWE310" s="9"/>
      <c r="AWF310" s="9"/>
      <c r="AWG310" s="9"/>
      <c r="AWH310" s="9"/>
      <c r="AWI310" s="9"/>
      <c r="AWJ310" s="9"/>
      <c r="AWK310" s="9"/>
      <c r="AWL310" s="9"/>
      <c r="AWM310" s="9"/>
      <c r="AWN310" s="9"/>
      <c r="AWO310" s="9"/>
      <c r="AWP310" s="9"/>
      <c r="AWQ310" s="9"/>
      <c r="AWR310" s="9"/>
      <c r="AWS310" s="9"/>
      <c r="AWT310" s="9"/>
      <c r="AWU310" s="9"/>
      <c r="AWV310" s="9"/>
      <c r="AWW310" s="9"/>
      <c r="AWX310" s="9"/>
      <c r="AWY310" s="9"/>
      <c r="AWZ310" s="9"/>
      <c r="AXA310" s="9"/>
      <c r="AXB310" s="9"/>
      <c r="AXC310" s="9"/>
      <c r="AXD310" s="9"/>
      <c r="AXE310" s="9"/>
      <c r="AXF310" s="9"/>
      <c r="AXG310" s="9"/>
      <c r="AXH310" s="9"/>
      <c r="AXI310" s="9"/>
      <c r="AXJ310" s="9"/>
      <c r="AXK310" s="9"/>
      <c r="AXL310" s="9"/>
      <c r="AXM310" s="9"/>
      <c r="AXN310" s="9"/>
      <c r="AXO310" s="9"/>
      <c r="AXP310" s="9"/>
      <c r="AXQ310" s="9"/>
      <c r="AXR310" s="9"/>
      <c r="AXS310" s="9"/>
      <c r="AXT310" s="9"/>
      <c r="AXU310" s="9"/>
      <c r="AXV310" s="9"/>
      <c r="AXW310" s="9"/>
      <c r="AXX310" s="9"/>
      <c r="AXY310" s="9"/>
      <c r="AXZ310" s="9"/>
      <c r="AYA310" s="9"/>
      <c r="AYB310" s="9"/>
      <c r="AYC310" s="9"/>
      <c r="AYD310" s="9"/>
      <c r="AYE310" s="9"/>
      <c r="AYF310" s="9"/>
      <c r="AYG310" s="9"/>
      <c r="AYH310" s="9"/>
      <c r="AYI310" s="9"/>
      <c r="AYJ310" s="9"/>
      <c r="AYK310" s="9"/>
      <c r="AYL310" s="9"/>
      <c r="AYM310" s="9"/>
      <c r="AYN310" s="9"/>
      <c r="AYO310" s="9"/>
      <c r="AYP310" s="9"/>
      <c r="AYQ310" s="9"/>
      <c r="AYR310" s="9"/>
      <c r="AYS310" s="9"/>
      <c r="AYT310" s="9"/>
      <c r="AYU310" s="9"/>
      <c r="AYV310" s="9"/>
      <c r="AYW310" s="9"/>
      <c r="AYX310" s="9"/>
      <c r="AYY310" s="9"/>
      <c r="AYZ310" s="9"/>
      <c r="AZA310" s="9"/>
      <c r="AZB310" s="9"/>
      <c r="AZC310" s="9"/>
      <c r="AZD310" s="9"/>
      <c r="AZE310" s="9"/>
      <c r="AZF310" s="9"/>
      <c r="AZG310" s="9"/>
      <c r="AZH310" s="9"/>
      <c r="AZI310" s="9"/>
      <c r="AZJ310" s="9"/>
      <c r="AZK310" s="9"/>
      <c r="AZL310" s="9"/>
      <c r="AZM310" s="9"/>
      <c r="AZN310" s="9"/>
      <c r="AZO310" s="9"/>
      <c r="AZP310" s="9"/>
      <c r="AZQ310" s="9"/>
      <c r="AZR310" s="9"/>
      <c r="AZS310" s="9"/>
      <c r="AZT310" s="9"/>
      <c r="AZU310" s="9"/>
      <c r="AZV310" s="9"/>
      <c r="AZW310" s="9"/>
      <c r="AZX310" s="9"/>
      <c r="AZY310" s="9"/>
      <c r="AZZ310" s="9"/>
      <c r="BAA310" s="9"/>
      <c r="BAB310" s="9"/>
      <c r="BAC310" s="9"/>
      <c r="BAD310" s="9"/>
      <c r="BAE310" s="9"/>
      <c r="BAF310" s="9"/>
      <c r="BAG310" s="9"/>
      <c r="BAH310" s="9"/>
      <c r="BAI310" s="9"/>
      <c r="BAJ310" s="9"/>
      <c r="BAK310" s="9"/>
      <c r="BAL310" s="9"/>
      <c r="BAM310" s="9"/>
      <c r="BAN310" s="9"/>
      <c r="BAO310" s="9"/>
      <c r="BAP310" s="9"/>
      <c r="BAQ310" s="9"/>
      <c r="BAR310" s="9"/>
      <c r="BAS310" s="9"/>
      <c r="BAT310" s="9"/>
      <c r="BAU310" s="9"/>
      <c r="BAV310" s="9"/>
      <c r="BAW310" s="9"/>
      <c r="BAX310" s="9"/>
      <c r="BAY310" s="9"/>
      <c r="BAZ310" s="9"/>
      <c r="BBA310" s="9"/>
      <c r="BBB310" s="9"/>
      <c r="BBC310" s="9"/>
      <c r="BBD310" s="9"/>
      <c r="BBE310" s="9"/>
      <c r="BBF310" s="9"/>
      <c r="BBG310" s="9"/>
      <c r="BBH310" s="9"/>
      <c r="BBI310" s="9"/>
      <c r="BBJ310" s="9"/>
      <c r="BBK310" s="9"/>
      <c r="BBL310" s="9"/>
      <c r="BBM310" s="9"/>
      <c r="BBN310" s="9"/>
      <c r="BBO310" s="9"/>
      <c r="BBP310" s="9"/>
      <c r="BBQ310" s="9"/>
      <c r="BBR310" s="9"/>
      <c r="BBS310" s="9"/>
      <c r="BBT310" s="9"/>
      <c r="BBU310" s="9"/>
      <c r="BBV310" s="9"/>
      <c r="BBW310" s="9"/>
      <c r="BBX310" s="9"/>
      <c r="BBY310" s="9"/>
      <c r="BBZ310" s="9"/>
      <c r="BCA310" s="9"/>
      <c r="BCB310" s="9"/>
      <c r="BCC310" s="9"/>
      <c r="BCD310" s="9"/>
      <c r="BCE310" s="9"/>
      <c r="BCF310" s="9"/>
      <c r="BCG310" s="9"/>
      <c r="BCH310" s="9"/>
      <c r="BCI310" s="9"/>
      <c r="BCJ310" s="9"/>
      <c r="BCK310" s="9"/>
      <c r="BCL310" s="9"/>
      <c r="BCM310" s="9"/>
      <c r="BCN310" s="9"/>
      <c r="BCO310" s="9"/>
      <c r="BCP310" s="9"/>
      <c r="BCQ310" s="9"/>
      <c r="BCR310" s="9"/>
      <c r="BCS310" s="9"/>
      <c r="BCT310" s="9"/>
      <c r="BCU310" s="9"/>
      <c r="BCV310" s="9"/>
      <c r="BCW310" s="9"/>
      <c r="BCX310" s="9"/>
      <c r="BCY310" s="9"/>
      <c r="BCZ310" s="9"/>
      <c r="BDA310" s="9"/>
      <c r="BDB310" s="9"/>
      <c r="BDC310" s="9"/>
      <c r="BDD310" s="9"/>
      <c r="BDE310" s="9"/>
      <c r="BDF310" s="9"/>
      <c r="BDG310" s="9"/>
      <c r="BDH310" s="9"/>
      <c r="BDI310" s="9"/>
      <c r="BDJ310" s="9"/>
      <c r="BDK310" s="9"/>
      <c r="BDL310" s="9"/>
      <c r="BDM310" s="9"/>
      <c r="BDN310" s="9"/>
      <c r="BDO310" s="9"/>
      <c r="BDP310" s="9"/>
      <c r="BDQ310" s="9"/>
      <c r="BDR310" s="9"/>
      <c r="BDS310" s="9"/>
      <c r="BDT310" s="9"/>
      <c r="BDU310" s="9"/>
      <c r="BDV310" s="9"/>
      <c r="BDW310" s="9"/>
      <c r="BDX310" s="9"/>
      <c r="BDY310" s="9"/>
      <c r="BDZ310" s="9"/>
      <c r="BEA310" s="9"/>
      <c r="BEB310" s="9"/>
      <c r="BEC310" s="9"/>
      <c r="BED310" s="9"/>
      <c r="BEE310" s="9"/>
      <c r="BEF310" s="9"/>
      <c r="BEG310" s="9"/>
      <c r="BEH310" s="9"/>
      <c r="BEI310" s="9"/>
      <c r="BEJ310" s="9"/>
      <c r="BEK310" s="9"/>
      <c r="BEL310" s="9"/>
      <c r="BEM310" s="9"/>
      <c r="BEN310" s="9"/>
      <c r="BEO310" s="9"/>
      <c r="BEP310" s="9"/>
      <c r="BEQ310" s="9"/>
      <c r="BER310" s="9"/>
      <c r="BES310" s="9"/>
      <c r="BET310" s="9"/>
      <c r="BEU310" s="9"/>
      <c r="BEV310" s="9"/>
      <c r="BEW310" s="9"/>
      <c r="BEX310" s="9"/>
      <c r="BEY310" s="9"/>
      <c r="BEZ310" s="9"/>
      <c r="BFA310" s="9"/>
      <c r="BFB310" s="9"/>
      <c r="BFC310" s="9"/>
      <c r="BFD310" s="9"/>
      <c r="BFE310" s="9"/>
      <c r="BFF310" s="9"/>
      <c r="BFG310" s="9"/>
      <c r="BFH310" s="9"/>
      <c r="BFI310" s="9"/>
      <c r="BFJ310" s="9"/>
      <c r="BFK310" s="9"/>
      <c r="BFL310" s="9"/>
      <c r="BFM310" s="9"/>
      <c r="BFN310" s="9"/>
      <c r="BFO310" s="9"/>
      <c r="BFP310" s="9"/>
      <c r="BFQ310" s="9"/>
      <c r="BFR310" s="9"/>
      <c r="BFS310" s="9"/>
      <c r="BFT310" s="9"/>
      <c r="BFU310" s="9"/>
      <c r="BFV310" s="9"/>
      <c r="BFW310" s="9"/>
      <c r="BFX310" s="9"/>
      <c r="BFY310" s="9"/>
      <c r="BFZ310" s="9"/>
      <c r="BGA310" s="9"/>
      <c r="BGB310" s="9"/>
      <c r="BGC310" s="9"/>
      <c r="BGD310" s="9"/>
      <c r="BGE310" s="9"/>
      <c r="BGF310" s="9"/>
      <c r="BGG310" s="9"/>
      <c r="BGH310" s="9"/>
      <c r="BGI310" s="9"/>
      <c r="BGJ310" s="9"/>
      <c r="BGK310" s="9"/>
      <c r="BGL310" s="9"/>
      <c r="BGM310" s="9"/>
      <c r="BGN310" s="9"/>
      <c r="BGO310" s="9"/>
      <c r="BGP310" s="9"/>
      <c r="BGQ310" s="9"/>
      <c r="BGR310" s="9"/>
      <c r="BGS310" s="9"/>
      <c r="BGT310" s="9"/>
      <c r="BGU310" s="9"/>
      <c r="BGV310" s="9"/>
      <c r="BGW310" s="9"/>
      <c r="BGX310" s="9"/>
      <c r="BGY310" s="9"/>
      <c r="BGZ310" s="9"/>
      <c r="BHA310" s="9"/>
      <c r="BHB310" s="9"/>
      <c r="BHC310" s="9"/>
      <c r="BHD310" s="9"/>
      <c r="BHE310" s="9"/>
      <c r="BHF310" s="9"/>
      <c r="BHG310" s="9"/>
      <c r="BHH310" s="9"/>
      <c r="BHI310" s="9"/>
      <c r="BHJ310" s="9"/>
      <c r="BHK310" s="9"/>
      <c r="BHL310" s="9"/>
      <c r="BHM310" s="9"/>
      <c r="BHN310" s="9"/>
      <c r="BHO310" s="9"/>
      <c r="BHP310" s="9"/>
      <c r="BHQ310" s="9"/>
      <c r="BHR310" s="9"/>
      <c r="BHS310" s="9"/>
      <c r="BHT310" s="9"/>
      <c r="BHU310" s="9"/>
      <c r="BHV310" s="9"/>
      <c r="BHW310" s="9"/>
      <c r="BHX310" s="9"/>
      <c r="BHY310" s="9"/>
      <c r="BHZ310" s="9"/>
      <c r="BIA310" s="9"/>
      <c r="BIB310" s="9"/>
      <c r="BIC310" s="9"/>
      <c r="BID310" s="9"/>
      <c r="BIE310" s="9"/>
      <c r="BIF310" s="9"/>
      <c r="BIG310" s="9"/>
      <c r="BIH310" s="9"/>
      <c r="BII310" s="9"/>
      <c r="BIJ310" s="9"/>
      <c r="BIK310" s="9"/>
      <c r="BIL310" s="9"/>
      <c r="BIM310" s="9"/>
      <c r="BIN310" s="9"/>
      <c r="BIO310" s="9"/>
      <c r="BIP310" s="9"/>
      <c r="BIQ310" s="9"/>
      <c r="BIR310" s="9"/>
      <c r="BIS310" s="9"/>
      <c r="BIT310" s="9"/>
      <c r="BIU310" s="9"/>
      <c r="BIV310" s="9"/>
      <c r="BIW310" s="9"/>
      <c r="BIX310" s="9"/>
      <c r="BIY310" s="9"/>
      <c r="BIZ310" s="9"/>
      <c r="BJA310" s="9"/>
      <c r="BJB310" s="9"/>
      <c r="BJC310" s="9"/>
      <c r="BJD310" s="9"/>
      <c r="BJE310" s="9"/>
      <c r="BJF310" s="9"/>
      <c r="BJG310" s="9"/>
      <c r="BJH310" s="9"/>
      <c r="BJI310" s="9"/>
      <c r="BJJ310" s="9"/>
      <c r="BJK310" s="9"/>
      <c r="BJL310" s="9"/>
      <c r="BJM310" s="9"/>
      <c r="BJN310" s="9"/>
      <c r="BJO310" s="9"/>
      <c r="BJP310" s="9"/>
      <c r="BJQ310" s="9"/>
      <c r="BJR310" s="9"/>
      <c r="BJS310" s="9"/>
      <c r="BJT310" s="9"/>
      <c r="BJU310" s="9"/>
      <c r="BJV310" s="9"/>
      <c r="BJW310" s="9"/>
      <c r="BJX310" s="9"/>
      <c r="BJY310" s="9"/>
      <c r="BJZ310" s="9"/>
      <c r="BKA310" s="9"/>
      <c r="BKB310" s="9"/>
      <c r="BKC310" s="9"/>
      <c r="BKD310" s="9"/>
      <c r="BKE310" s="9"/>
      <c r="BKF310" s="9"/>
      <c r="BKG310" s="9"/>
      <c r="BKH310" s="9"/>
      <c r="BKI310" s="9"/>
      <c r="BKJ310" s="9"/>
      <c r="BKK310" s="9"/>
      <c r="BKL310" s="9"/>
      <c r="BKM310" s="9"/>
      <c r="BKN310" s="9"/>
      <c r="BKO310" s="9"/>
      <c r="BKP310" s="9"/>
      <c r="BKQ310" s="9"/>
      <c r="BKR310" s="9"/>
      <c r="BKS310" s="9"/>
      <c r="BKT310" s="9"/>
      <c r="BKU310" s="9"/>
      <c r="BKV310" s="9"/>
      <c r="BKW310" s="9"/>
      <c r="BKX310" s="9"/>
      <c r="BKY310" s="9"/>
      <c r="BKZ310" s="9"/>
      <c r="BLA310" s="9"/>
      <c r="BLB310" s="9"/>
      <c r="BLC310" s="9"/>
      <c r="BLD310" s="9"/>
      <c r="BLE310" s="9"/>
      <c r="BLF310" s="9"/>
      <c r="BLG310" s="9"/>
      <c r="BLH310" s="9"/>
      <c r="BLI310" s="9"/>
      <c r="BLJ310" s="9"/>
      <c r="BLK310" s="9"/>
      <c r="BLL310" s="9"/>
      <c r="BLM310" s="9"/>
      <c r="BLN310" s="9"/>
      <c r="BLO310" s="9"/>
      <c r="BLP310" s="9"/>
      <c r="BLQ310" s="9"/>
      <c r="BLR310" s="9"/>
      <c r="BLS310" s="9"/>
      <c r="BLT310" s="9"/>
      <c r="BLU310" s="9"/>
      <c r="BLV310" s="9"/>
      <c r="BLW310" s="9"/>
      <c r="BLX310" s="9"/>
      <c r="BLY310" s="9"/>
      <c r="BLZ310" s="9"/>
      <c r="BMA310" s="9"/>
      <c r="BMB310" s="9"/>
      <c r="BMC310" s="9"/>
      <c r="BMD310" s="9"/>
      <c r="BME310" s="9"/>
      <c r="BMF310" s="9"/>
      <c r="BMG310" s="9"/>
      <c r="BMH310" s="9"/>
      <c r="BMI310" s="9"/>
      <c r="BMJ310" s="9"/>
      <c r="BMK310" s="9"/>
      <c r="BML310" s="9"/>
      <c r="BMM310" s="9"/>
      <c r="BMN310" s="9"/>
      <c r="BMO310" s="9"/>
      <c r="BMP310" s="9"/>
      <c r="BMQ310" s="9"/>
      <c r="BMR310" s="9"/>
      <c r="BMS310" s="9"/>
      <c r="BMT310" s="9"/>
      <c r="BMU310" s="9"/>
      <c r="BMV310" s="9"/>
      <c r="BMW310" s="9"/>
      <c r="BMX310" s="9"/>
      <c r="BMY310" s="9"/>
      <c r="BMZ310" s="9"/>
      <c r="BNA310" s="9"/>
      <c r="BNB310" s="9"/>
      <c r="BNC310" s="9"/>
      <c r="BND310" s="9"/>
      <c r="BNE310" s="9"/>
      <c r="BNF310" s="9"/>
      <c r="BNG310" s="9"/>
      <c r="BNH310" s="9"/>
      <c r="BNI310" s="9"/>
      <c r="BNJ310" s="9"/>
      <c r="BNK310" s="9"/>
      <c r="BNL310" s="9"/>
      <c r="BNM310" s="9"/>
      <c r="BNN310" s="9"/>
      <c r="BNO310" s="9"/>
      <c r="BNP310" s="9"/>
      <c r="BNQ310" s="9"/>
      <c r="BNR310" s="9"/>
      <c r="BNS310" s="9"/>
      <c r="BNT310" s="9"/>
      <c r="BNU310" s="9"/>
      <c r="BNV310" s="9"/>
      <c r="BNW310" s="9"/>
      <c r="BNX310" s="9"/>
      <c r="BNY310" s="9"/>
      <c r="BNZ310" s="9"/>
      <c r="BOA310" s="9"/>
      <c r="BOB310" s="9"/>
      <c r="BOC310" s="9"/>
      <c r="BOD310" s="9"/>
      <c r="BOE310" s="9"/>
      <c r="BOF310" s="9"/>
      <c r="BOG310" s="9"/>
      <c r="BOH310" s="9"/>
      <c r="BOI310" s="9"/>
      <c r="BOJ310" s="9"/>
      <c r="BOK310" s="9"/>
      <c r="BOL310" s="9"/>
      <c r="BOM310" s="9"/>
      <c r="BON310" s="9"/>
      <c r="BOO310" s="9"/>
      <c r="BOP310" s="9"/>
      <c r="BOQ310" s="9"/>
      <c r="BOR310" s="9"/>
      <c r="BOS310" s="9"/>
      <c r="BOT310" s="9"/>
      <c r="BOU310" s="9"/>
      <c r="BOV310" s="9"/>
      <c r="BOW310" s="9"/>
      <c r="BOX310" s="9"/>
      <c r="BOY310" s="9"/>
      <c r="BOZ310" s="9"/>
      <c r="BPA310" s="9"/>
      <c r="BPB310" s="9"/>
      <c r="BPC310" s="9"/>
      <c r="BPD310" s="9"/>
      <c r="BPE310" s="9"/>
      <c r="BPF310" s="9"/>
      <c r="BPG310" s="9"/>
      <c r="BPH310" s="9"/>
      <c r="BPI310" s="9"/>
      <c r="BPJ310" s="9"/>
      <c r="BPK310" s="9"/>
      <c r="BPL310" s="9"/>
      <c r="BPM310" s="9"/>
      <c r="BPN310" s="9"/>
      <c r="BPO310" s="9"/>
      <c r="BPP310" s="9"/>
      <c r="BPQ310" s="9"/>
      <c r="BPR310" s="9"/>
      <c r="BPS310" s="9"/>
      <c r="BPT310" s="9"/>
      <c r="BPU310" s="9"/>
      <c r="BPV310" s="9"/>
      <c r="BPW310" s="9"/>
      <c r="BPX310" s="9"/>
      <c r="BPY310" s="9"/>
      <c r="BPZ310" s="9"/>
      <c r="BQA310" s="9"/>
      <c r="BQB310" s="9"/>
      <c r="BQC310" s="9"/>
      <c r="BQD310" s="9"/>
      <c r="BQE310" s="9"/>
      <c r="BQF310" s="9"/>
      <c r="BQG310" s="9"/>
      <c r="BQH310" s="9"/>
      <c r="BQI310" s="9"/>
      <c r="BQJ310" s="9"/>
      <c r="BQK310" s="9"/>
      <c r="BQL310" s="9"/>
      <c r="BQM310" s="9"/>
      <c r="BQN310" s="9"/>
      <c r="BQO310" s="9"/>
      <c r="BQP310" s="9"/>
      <c r="BQQ310" s="9"/>
      <c r="BQR310" s="9"/>
      <c r="BQS310" s="9"/>
      <c r="BQT310" s="9"/>
      <c r="BQU310" s="9"/>
      <c r="BQV310" s="9"/>
      <c r="BQW310" s="9"/>
      <c r="BQX310" s="9"/>
      <c r="BQY310" s="9"/>
      <c r="BQZ310" s="9"/>
      <c r="BRA310" s="9"/>
      <c r="BRB310" s="9"/>
      <c r="BRC310" s="9"/>
      <c r="BRD310" s="9"/>
      <c r="BRE310" s="9"/>
      <c r="BRF310" s="9"/>
      <c r="BRG310" s="9"/>
      <c r="BRH310" s="9"/>
      <c r="BRI310" s="9"/>
      <c r="BRJ310" s="9"/>
      <c r="BRK310" s="9"/>
      <c r="BRL310" s="9"/>
      <c r="BRM310" s="9"/>
      <c r="BRN310" s="9"/>
      <c r="BRO310" s="9"/>
      <c r="BRP310" s="9"/>
      <c r="BRQ310" s="9"/>
      <c r="BRR310" s="9"/>
      <c r="BRS310" s="9"/>
      <c r="BRT310" s="9"/>
      <c r="BRU310" s="9"/>
      <c r="BRV310" s="9"/>
      <c r="BRW310" s="9"/>
      <c r="BRX310" s="9"/>
      <c r="BRY310" s="9"/>
      <c r="BRZ310" s="9"/>
      <c r="BSA310" s="9"/>
      <c r="BSB310" s="9"/>
      <c r="BSC310" s="9"/>
      <c r="BSD310" s="9"/>
      <c r="BSE310" s="9"/>
      <c r="BSF310" s="9"/>
      <c r="BSG310" s="9"/>
      <c r="BSH310" s="9"/>
      <c r="BSI310" s="9"/>
      <c r="BSJ310" s="9"/>
      <c r="BSK310" s="9"/>
      <c r="BSL310" s="9"/>
      <c r="BSM310" s="9"/>
      <c r="BSN310" s="9"/>
      <c r="BSO310" s="9"/>
      <c r="BSP310" s="9"/>
      <c r="BSQ310" s="9"/>
      <c r="BSR310" s="9"/>
      <c r="BSS310" s="9"/>
      <c r="BST310" s="9"/>
      <c r="BSU310" s="9"/>
      <c r="BSV310" s="9"/>
      <c r="BSW310" s="9"/>
      <c r="BSX310" s="9"/>
      <c r="BSY310" s="9"/>
      <c r="BSZ310" s="9"/>
      <c r="BTA310" s="9"/>
      <c r="BTB310" s="9"/>
      <c r="BTC310" s="9"/>
      <c r="BTD310" s="9"/>
      <c r="BTE310" s="9"/>
      <c r="BTF310" s="9"/>
      <c r="BTG310" s="9"/>
      <c r="BTH310" s="9"/>
      <c r="BTI310" s="9"/>
      <c r="BTJ310" s="9"/>
      <c r="BTK310" s="9"/>
      <c r="BTL310" s="9"/>
      <c r="BTM310" s="9"/>
      <c r="BTN310" s="9"/>
      <c r="BTO310" s="9"/>
      <c r="BTP310" s="9"/>
      <c r="BTQ310" s="9"/>
      <c r="BTR310" s="9"/>
      <c r="BTS310" s="9"/>
      <c r="BTT310" s="9"/>
      <c r="BTU310" s="9"/>
      <c r="BTV310" s="9"/>
      <c r="BTW310" s="9"/>
      <c r="BTX310" s="9"/>
      <c r="BTY310" s="9"/>
      <c r="BTZ310" s="9"/>
      <c r="BUA310" s="9"/>
      <c r="BUB310" s="9"/>
      <c r="BUC310" s="9"/>
      <c r="BUD310" s="9"/>
      <c r="BUE310" s="9"/>
      <c r="BUF310" s="9"/>
      <c r="BUG310" s="9"/>
      <c r="BUH310" s="9"/>
      <c r="BUI310" s="9"/>
      <c r="BUJ310" s="9"/>
      <c r="BUK310" s="9"/>
      <c r="BUL310" s="9"/>
      <c r="BUM310" s="9"/>
      <c r="BUN310" s="9"/>
      <c r="BUO310" s="9"/>
      <c r="BUP310" s="9"/>
      <c r="BUQ310" s="9"/>
      <c r="BUR310" s="9"/>
      <c r="BUS310" s="9"/>
      <c r="BUT310" s="9"/>
      <c r="BUU310" s="9"/>
      <c r="BUV310" s="9"/>
      <c r="BUW310" s="9"/>
      <c r="BUX310" s="9"/>
      <c r="BUY310" s="9"/>
      <c r="BUZ310" s="9"/>
      <c r="BVA310" s="9"/>
      <c r="BVB310" s="9"/>
      <c r="BVC310" s="9"/>
      <c r="BVD310" s="9"/>
      <c r="BVE310" s="9"/>
      <c r="BVF310" s="9"/>
      <c r="BVG310" s="9"/>
      <c r="BVH310" s="9"/>
      <c r="BVI310" s="9"/>
      <c r="BVJ310" s="9"/>
      <c r="BVK310" s="9"/>
      <c r="BVL310" s="9"/>
      <c r="BVM310" s="9"/>
      <c r="BVN310" s="9"/>
      <c r="BVO310" s="9"/>
      <c r="BVP310" s="9"/>
      <c r="BVQ310" s="9"/>
      <c r="BVR310" s="9"/>
      <c r="BVS310" s="9"/>
      <c r="BVT310" s="9"/>
      <c r="BVU310" s="9"/>
      <c r="BVV310" s="9"/>
      <c r="BVW310" s="9"/>
      <c r="BVX310" s="9"/>
      <c r="BVY310" s="9"/>
      <c r="BVZ310" s="9"/>
      <c r="BWA310" s="9"/>
      <c r="BWB310" s="9"/>
      <c r="BWC310" s="9"/>
      <c r="BWD310" s="9"/>
      <c r="BWE310" s="9"/>
      <c r="BWF310" s="9"/>
      <c r="BWG310" s="9"/>
      <c r="BWH310" s="9"/>
      <c r="BWI310" s="9"/>
      <c r="BWJ310" s="9"/>
      <c r="BWK310" s="9"/>
      <c r="BWL310" s="9"/>
      <c r="BWM310" s="9"/>
      <c r="BWN310" s="9"/>
      <c r="BWO310" s="9"/>
      <c r="BWP310" s="9"/>
      <c r="BWQ310" s="9"/>
      <c r="BWR310" s="9"/>
      <c r="BWS310" s="9"/>
      <c r="BWT310" s="9"/>
      <c r="BWU310" s="9"/>
      <c r="BWV310" s="9"/>
      <c r="BWW310" s="9"/>
      <c r="BWX310" s="9"/>
      <c r="BWY310" s="9"/>
      <c r="BWZ310" s="9"/>
      <c r="BXA310" s="9"/>
      <c r="BXB310" s="9"/>
      <c r="BXC310" s="9"/>
      <c r="BXD310" s="9"/>
    </row>
    <row r="311" ht="14.25" customHeight="1">
      <c r="A311" s="9">
        <v>3.0</v>
      </c>
      <c r="B311" s="9" t="s">
        <v>11947</v>
      </c>
      <c r="C311" s="9" t="s">
        <v>11948</v>
      </c>
      <c r="D311" s="9" t="s">
        <v>11948</v>
      </c>
      <c r="E311" s="9"/>
      <c r="F311" s="9">
        <v>1.0</v>
      </c>
      <c r="G311" s="9" t="s">
        <v>14425</v>
      </c>
      <c r="H311" s="9"/>
      <c r="I311" s="9"/>
      <c r="J311" s="9"/>
      <c r="K311" s="9">
        <v>1.0</v>
      </c>
      <c r="L311" s="9"/>
      <c r="M311" s="9"/>
      <c r="N311" s="9"/>
      <c r="O311" s="9"/>
      <c r="P311" s="9">
        <v>0.0</v>
      </c>
      <c r="Q311" s="9" t="s">
        <v>14426</v>
      </c>
      <c r="R311" s="9"/>
      <c r="S311" s="9" t="s">
        <v>3790</v>
      </c>
      <c r="T311" s="9" t="s">
        <v>3788</v>
      </c>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c r="DA311" s="9"/>
      <c r="DB311" s="9"/>
      <c r="DC311" s="9"/>
      <c r="DD311" s="9"/>
      <c r="DE311" s="9"/>
      <c r="DF311" s="9"/>
      <c r="DG311" s="9"/>
      <c r="DH311" s="9"/>
      <c r="DI311" s="9"/>
      <c r="DJ311" s="9"/>
      <c r="DK311" s="9"/>
      <c r="DL311" s="9"/>
      <c r="DM311" s="9"/>
      <c r="DN311" s="9"/>
      <c r="DO311" s="9"/>
      <c r="DP311" s="9"/>
      <c r="DQ311" s="9"/>
      <c r="DR311" s="9"/>
      <c r="DS311" s="9"/>
      <c r="DT311" s="9"/>
      <c r="DU311" s="9"/>
      <c r="DV311" s="9"/>
      <c r="DW311" s="9"/>
      <c r="DX311" s="9"/>
      <c r="DY311" s="9"/>
      <c r="DZ311" s="9"/>
      <c r="EA311" s="9"/>
      <c r="EB311" s="9"/>
      <c r="EC311" s="9"/>
      <c r="ED311" s="9"/>
      <c r="EE311" s="9"/>
      <c r="EF311" s="9"/>
      <c r="EG311" s="9"/>
      <c r="EH311" s="9"/>
      <c r="EI311" s="9"/>
      <c r="EJ311" s="9"/>
      <c r="EK311" s="9"/>
      <c r="EL311" s="9"/>
      <c r="EM311" s="9"/>
      <c r="EN311" s="9"/>
      <c r="EO311" s="9"/>
      <c r="EP311" s="9"/>
      <c r="EQ311" s="9"/>
      <c r="ER311" s="9"/>
      <c r="ES311" s="9"/>
      <c r="ET311" s="9"/>
      <c r="EU311" s="9"/>
      <c r="EV311" s="9"/>
      <c r="EW311" s="9"/>
      <c r="EX311" s="9"/>
      <c r="EY311" s="9"/>
      <c r="EZ311" s="9"/>
      <c r="FA311" s="9"/>
      <c r="FB311" s="9"/>
      <c r="FC311" s="9"/>
      <c r="FD311" s="9"/>
      <c r="FE311" s="9"/>
      <c r="FF311" s="9"/>
      <c r="FG311" s="9"/>
      <c r="FH311" s="9"/>
      <c r="FI311" s="9"/>
      <c r="FJ311" s="9"/>
      <c r="FK311" s="9"/>
      <c r="FL311" s="9"/>
      <c r="FM311" s="9"/>
      <c r="FN311" s="9"/>
      <c r="FO311" s="9"/>
      <c r="FP311" s="9"/>
      <c r="FQ311" s="9"/>
      <c r="FR311" s="9"/>
      <c r="FS311" s="9"/>
      <c r="FT311" s="9"/>
      <c r="FU311" s="9"/>
      <c r="FV311" s="9"/>
      <c r="FW311" s="9"/>
      <c r="FX311" s="9"/>
      <c r="FY311" s="9"/>
      <c r="FZ311" s="9"/>
      <c r="GA311" s="9"/>
      <c r="GB311" s="9"/>
      <c r="GC311" s="9"/>
      <c r="GD311" s="9"/>
      <c r="GE311" s="9"/>
      <c r="GF311" s="9"/>
      <c r="GG311" s="9"/>
      <c r="GH311" s="9"/>
      <c r="GI311" s="9"/>
      <c r="GJ311" s="9"/>
      <c r="GK311" s="9"/>
      <c r="GL311" s="9"/>
      <c r="GM311" s="9"/>
      <c r="GN311" s="9"/>
      <c r="GO311" s="9"/>
      <c r="GP311" s="9"/>
      <c r="GQ311" s="9"/>
      <c r="GR311" s="9"/>
      <c r="GS311" s="9"/>
      <c r="GT311" s="9"/>
      <c r="GU311" s="9"/>
      <c r="GV311" s="9"/>
      <c r="GW311" s="9"/>
      <c r="GX311" s="9"/>
      <c r="GY311" s="9"/>
      <c r="GZ311" s="9"/>
      <c r="HA311" s="9"/>
      <c r="HB311" s="9"/>
      <c r="HC311" s="9"/>
      <c r="HD311" s="9"/>
      <c r="HE311" s="9"/>
      <c r="HF311" s="9"/>
      <c r="HG311" s="9"/>
      <c r="HH311" s="9"/>
      <c r="HI311" s="9"/>
      <c r="HJ311" s="9"/>
      <c r="HK311" s="9"/>
      <c r="HL311" s="9"/>
      <c r="HM311" s="9"/>
      <c r="HN311" s="9"/>
      <c r="HO311" s="9"/>
      <c r="HP311" s="9"/>
      <c r="HQ311" s="9"/>
      <c r="HR311" s="9"/>
      <c r="HS311" s="9"/>
      <c r="HT311" s="9"/>
      <c r="HU311" s="9"/>
      <c r="HV311" s="9"/>
      <c r="HW311" s="9"/>
      <c r="HX311" s="9"/>
      <c r="HY311" s="9"/>
      <c r="HZ311" s="9"/>
      <c r="IA311" s="9"/>
      <c r="IB311" s="9"/>
      <c r="IC311" s="9"/>
      <c r="ID311" s="9"/>
      <c r="IE311" s="9"/>
      <c r="IF311" s="9"/>
      <c r="IG311" s="9"/>
      <c r="IH311" s="9"/>
      <c r="II311" s="9"/>
      <c r="IJ311" s="9"/>
      <c r="IK311" s="9"/>
      <c r="IL311" s="9"/>
      <c r="IM311" s="9"/>
      <c r="IN311" s="9"/>
      <c r="IO311" s="9"/>
      <c r="IP311" s="9"/>
      <c r="IQ311" s="9"/>
      <c r="IR311" s="9"/>
      <c r="IS311" s="9"/>
      <c r="IT311" s="9"/>
      <c r="IU311" s="9"/>
      <c r="IV311" s="9"/>
      <c r="IW311" s="9"/>
      <c r="IX311" s="9"/>
      <c r="IY311" s="9"/>
      <c r="IZ311" s="9"/>
      <c r="JA311" s="9"/>
      <c r="JB311" s="9"/>
      <c r="JC311" s="9"/>
      <c r="JD311" s="9"/>
      <c r="JE311" s="9"/>
      <c r="JF311" s="9"/>
      <c r="JG311" s="9"/>
      <c r="JH311" s="9"/>
      <c r="JI311" s="9"/>
      <c r="JJ311" s="9"/>
      <c r="JK311" s="9"/>
      <c r="JL311" s="9"/>
      <c r="JM311" s="9"/>
      <c r="JN311" s="9"/>
      <c r="JO311" s="9"/>
      <c r="JP311" s="9"/>
      <c r="JQ311" s="9"/>
      <c r="JR311" s="9"/>
      <c r="JS311" s="9"/>
      <c r="JT311" s="9"/>
      <c r="JU311" s="9"/>
      <c r="JV311" s="9"/>
      <c r="JW311" s="9"/>
      <c r="JX311" s="9"/>
      <c r="JY311" s="9"/>
      <c r="JZ311" s="9"/>
      <c r="KA311" s="9"/>
      <c r="KB311" s="9"/>
      <c r="KC311" s="9"/>
      <c r="KD311" s="9"/>
      <c r="KE311" s="9"/>
      <c r="KF311" s="9"/>
      <c r="KG311" s="9"/>
      <c r="KH311" s="9"/>
      <c r="KI311" s="9"/>
      <c r="KJ311" s="9"/>
      <c r="KK311" s="9"/>
      <c r="KL311" s="9"/>
      <c r="KM311" s="9"/>
      <c r="KN311" s="9"/>
      <c r="KO311" s="9"/>
      <c r="KP311" s="9"/>
      <c r="KQ311" s="9"/>
      <c r="KR311" s="9"/>
      <c r="KS311" s="9"/>
      <c r="KT311" s="9"/>
      <c r="KU311" s="9"/>
      <c r="KV311" s="9"/>
      <c r="KW311" s="9"/>
      <c r="KX311" s="9"/>
      <c r="KY311" s="9"/>
      <c r="KZ311" s="9"/>
      <c r="LA311" s="9"/>
      <c r="LB311" s="9"/>
      <c r="LC311" s="9"/>
      <c r="LD311" s="9"/>
      <c r="LE311" s="9"/>
      <c r="LF311" s="9"/>
      <c r="LG311" s="9"/>
      <c r="LH311" s="9"/>
      <c r="LI311" s="9"/>
      <c r="LJ311" s="9"/>
      <c r="LK311" s="9"/>
      <c r="LL311" s="9"/>
      <c r="LM311" s="9"/>
      <c r="LN311" s="9"/>
      <c r="LO311" s="9"/>
      <c r="LP311" s="9"/>
      <c r="LQ311" s="9"/>
      <c r="LR311" s="9"/>
      <c r="LS311" s="9"/>
      <c r="LT311" s="9"/>
      <c r="LU311" s="9"/>
      <c r="LV311" s="9"/>
      <c r="LW311" s="9"/>
      <c r="LX311" s="9"/>
      <c r="LY311" s="9"/>
      <c r="LZ311" s="9"/>
      <c r="MA311" s="9"/>
      <c r="MB311" s="9"/>
      <c r="MC311" s="9"/>
      <c r="MD311" s="9"/>
      <c r="ME311" s="9"/>
      <c r="MF311" s="9"/>
      <c r="MG311" s="9"/>
      <c r="MH311" s="9"/>
      <c r="MI311" s="9"/>
      <c r="MJ311" s="9"/>
      <c r="MK311" s="9"/>
      <c r="ML311" s="9"/>
      <c r="MM311" s="9"/>
      <c r="MN311" s="9"/>
      <c r="MO311" s="9"/>
      <c r="MP311" s="9"/>
      <c r="MQ311" s="9"/>
      <c r="MR311" s="9"/>
      <c r="MS311" s="9"/>
      <c r="MT311" s="9"/>
      <c r="MU311" s="9"/>
      <c r="MV311" s="9"/>
      <c r="MW311" s="9"/>
      <c r="MX311" s="9"/>
      <c r="MY311" s="9"/>
      <c r="MZ311" s="9"/>
      <c r="NA311" s="9"/>
      <c r="NB311" s="9"/>
      <c r="NC311" s="9"/>
      <c r="ND311" s="9"/>
      <c r="NE311" s="9"/>
      <c r="NF311" s="9"/>
      <c r="NG311" s="9"/>
      <c r="NH311" s="9"/>
      <c r="NI311" s="9"/>
      <c r="NJ311" s="9"/>
      <c r="NK311" s="9"/>
      <c r="NL311" s="9"/>
      <c r="NM311" s="9"/>
      <c r="NN311" s="9"/>
      <c r="NO311" s="9"/>
      <c r="NP311" s="9"/>
      <c r="NQ311" s="9"/>
      <c r="NR311" s="9"/>
      <c r="NS311" s="9"/>
      <c r="NT311" s="9"/>
      <c r="NU311" s="9"/>
      <c r="NV311" s="9"/>
      <c r="NW311" s="9"/>
      <c r="NX311" s="9"/>
      <c r="NY311" s="9"/>
      <c r="NZ311" s="9"/>
      <c r="OA311" s="9"/>
      <c r="OB311" s="9"/>
      <c r="OC311" s="9"/>
      <c r="OD311" s="9"/>
      <c r="OE311" s="9"/>
      <c r="OF311" s="9"/>
      <c r="OG311" s="9"/>
      <c r="OH311" s="9"/>
      <c r="OI311" s="9"/>
      <c r="OJ311" s="9"/>
      <c r="OK311" s="9"/>
      <c r="OL311" s="9"/>
      <c r="OM311" s="9"/>
      <c r="ON311" s="9"/>
      <c r="OO311" s="9"/>
      <c r="OP311" s="9"/>
      <c r="OQ311" s="9"/>
      <c r="OR311" s="9"/>
      <c r="OS311" s="9"/>
      <c r="OT311" s="9"/>
      <c r="OU311" s="9"/>
      <c r="OV311" s="9"/>
      <c r="OW311" s="9"/>
      <c r="OX311" s="9"/>
      <c r="OY311" s="9"/>
      <c r="OZ311" s="9"/>
      <c r="PA311" s="9"/>
      <c r="PB311" s="9"/>
      <c r="PC311" s="9"/>
      <c r="PD311" s="9"/>
      <c r="PE311" s="9"/>
      <c r="PF311" s="9"/>
      <c r="PG311" s="9"/>
      <c r="PH311" s="9"/>
      <c r="PI311" s="9"/>
      <c r="PJ311" s="9"/>
      <c r="PK311" s="9"/>
      <c r="PL311" s="9"/>
      <c r="PM311" s="9"/>
      <c r="PN311" s="9"/>
      <c r="PO311" s="9"/>
      <c r="PP311" s="9"/>
      <c r="PQ311" s="9"/>
      <c r="PR311" s="9"/>
      <c r="PS311" s="9"/>
      <c r="PT311" s="9"/>
      <c r="PU311" s="9"/>
      <c r="PV311" s="9"/>
      <c r="PW311" s="9"/>
      <c r="PX311" s="9"/>
      <c r="PY311" s="9"/>
      <c r="PZ311" s="9"/>
      <c r="QA311" s="9"/>
      <c r="QB311" s="9"/>
      <c r="QC311" s="9"/>
      <c r="QD311" s="9"/>
      <c r="QE311" s="9"/>
      <c r="QF311" s="9"/>
      <c r="QG311" s="9"/>
      <c r="QH311" s="9"/>
      <c r="QI311" s="9"/>
      <c r="QJ311" s="9"/>
      <c r="QK311" s="9"/>
      <c r="QL311" s="9"/>
      <c r="QM311" s="9"/>
      <c r="QN311" s="9"/>
      <c r="QO311" s="9"/>
      <c r="QP311" s="9"/>
      <c r="QQ311" s="9"/>
      <c r="QR311" s="9"/>
      <c r="QS311" s="9"/>
      <c r="QT311" s="9"/>
      <c r="QU311" s="9"/>
      <c r="QV311" s="9"/>
      <c r="QW311" s="9"/>
      <c r="QX311" s="9"/>
      <c r="QY311" s="9"/>
      <c r="QZ311" s="9"/>
      <c r="RA311" s="9"/>
      <c r="RB311" s="9"/>
      <c r="RC311" s="9"/>
      <c r="RD311" s="9"/>
      <c r="RE311" s="9"/>
      <c r="RF311" s="9"/>
      <c r="RG311" s="9"/>
      <c r="RH311" s="9"/>
      <c r="RI311" s="9"/>
      <c r="RJ311" s="9"/>
      <c r="RK311" s="9"/>
      <c r="RL311" s="9"/>
      <c r="RM311" s="9"/>
      <c r="RN311" s="9"/>
      <c r="RO311" s="9"/>
      <c r="RP311" s="9"/>
      <c r="RQ311" s="9"/>
      <c r="RR311" s="9"/>
      <c r="RS311" s="9"/>
      <c r="RT311" s="9"/>
      <c r="RU311" s="9"/>
      <c r="RV311" s="9"/>
      <c r="RW311" s="9"/>
      <c r="RX311" s="9"/>
      <c r="RY311" s="9"/>
      <c r="RZ311" s="9"/>
      <c r="SA311" s="9"/>
      <c r="SB311" s="9"/>
      <c r="SC311" s="9"/>
      <c r="SD311" s="9"/>
      <c r="SE311" s="9"/>
      <c r="SF311" s="9"/>
      <c r="SG311" s="9"/>
      <c r="SH311" s="9"/>
      <c r="SI311" s="9"/>
      <c r="SJ311" s="9"/>
      <c r="SK311" s="9"/>
      <c r="SL311" s="9"/>
      <c r="SM311" s="9"/>
      <c r="SN311" s="9"/>
      <c r="SO311" s="9"/>
      <c r="SP311" s="9"/>
      <c r="SQ311" s="9"/>
      <c r="SR311" s="9"/>
      <c r="SS311" s="9"/>
      <c r="ST311" s="9"/>
      <c r="SU311" s="9"/>
      <c r="SV311" s="9"/>
      <c r="SW311" s="9"/>
      <c r="SX311" s="9"/>
      <c r="SY311" s="9"/>
      <c r="SZ311" s="9"/>
      <c r="TA311" s="9"/>
      <c r="TB311" s="9"/>
      <c r="TC311" s="9"/>
      <c r="TD311" s="9"/>
      <c r="TE311" s="9"/>
      <c r="TF311" s="9"/>
      <c r="TG311" s="9"/>
      <c r="TH311" s="9"/>
      <c r="TI311" s="9"/>
      <c r="TJ311" s="9"/>
      <c r="TK311" s="9"/>
      <c r="TL311" s="9"/>
      <c r="TM311" s="9"/>
      <c r="TN311" s="9"/>
      <c r="TO311" s="9"/>
      <c r="TP311" s="9"/>
      <c r="TQ311" s="9"/>
      <c r="TR311" s="9"/>
      <c r="TS311" s="9"/>
      <c r="TT311" s="9"/>
      <c r="TU311" s="9"/>
      <c r="TV311" s="9"/>
      <c r="TW311" s="9"/>
      <c r="TX311" s="9"/>
      <c r="TY311" s="9"/>
      <c r="TZ311" s="9"/>
      <c r="UA311" s="9"/>
      <c r="UB311" s="9"/>
      <c r="UC311" s="9"/>
      <c r="UD311" s="9"/>
      <c r="UE311" s="9"/>
      <c r="UF311" s="9"/>
      <c r="UG311" s="9"/>
      <c r="UH311" s="9"/>
      <c r="UI311" s="9"/>
      <c r="UJ311" s="9"/>
      <c r="UK311" s="9"/>
      <c r="UL311" s="9"/>
      <c r="UM311" s="9"/>
      <c r="UN311" s="9"/>
      <c r="UO311" s="9"/>
      <c r="UP311" s="9"/>
      <c r="UQ311" s="9"/>
      <c r="UR311" s="9"/>
      <c r="US311" s="9"/>
      <c r="UT311" s="9"/>
      <c r="UU311" s="9"/>
      <c r="UV311" s="9"/>
      <c r="UW311" s="9"/>
      <c r="UX311" s="9"/>
      <c r="UY311" s="9"/>
      <c r="UZ311" s="9"/>
      <c r="VA311" s="9"/>
      <c r="VB311" s="9"/>
      <c r="VC311" s="9"/>
      <c r="VD311" s="9"/>
      <c r="VE311" s="9"/>
      <c r="VF311" s="9"/>
      <c r="VG311" s="9"/>
      <c r="VH311" s="9"/>
      <c r="VI311" s="9"/>
      <c r="VJ311" s="9"/>
      <c r="VK311" s="9"/>
      <c r="VL311" s="9"/>
      <c r="VM311" s="9"/>
      <c r="VN311" s="9"/>
      <c r="VO311" s="9"/>
      <c r="VP311" s="9"/>
      <c r="VQ311" s="9"/>
      <c r="VR311" s="9"/>
      <c r="VS311" s="9"/>
      <c r="VT311" s="9"/>
      <c r="VU311" s="9"/>
      <c r="VV311" s="9"/>
      <c r="VW311" s="9"/>
      <c r="VX311" s="9"/>
      <c r="VY311" s="9"/>
      <c r="VZ311" s="9"/>
      <c r="WA311" s="9"/>
      <c r="WB311" s="9"/>
      <c r="WC311" s="9"/>
      <c r="WD311" s="9"/>
      <c r="WE311" s="9"/>
      <c r="WF311" s="9"/>
      <c r="WG311" s="9"/>
      <c r="WH311" s="9"/>
      <c r="WI311" s="9"/>
      <c r="WJ311" s="9"/>
      <c r="WK311" s="9"/>
      <c r="WL311" s="9"/>
      <c r="WM311" s="9"/>
      <c r="WN311" s="9"/>
      <c r="WO311" s="9"/>
      <c r="WP311" s="9"/>
      <c r="WQ311" s="9"/>
      <c r="WR311" s="9"/>
      <c r="WS311" s="9"/>
      <c r="WT311" s="9"/>
      <c r="WU311" s="9"/>
      <c r="WV311" s="9"/>
      <c r="WW311" s="9"/>
      <c r="WX311" s="9"/>
      <c r="WY311" s="9"/>
      <c r="WZ311" s="9"/>
      <c r="XA311" s="9"/>
      <c r="XB311" s="9"/>
      <c r="XC311" s="9"/>
      <c r="XD311" s="9"/>
      <c r="XE311" s="9"/>
      <c r="XF311" s="9"/>
      <c r="XG311" s="9"/>
      <c r="XH311" s="9"/>
      <c r="XI311" s="9"/>
      <c r="XJ311" s="9"/>
      <c r="XK311" s="9"/>
      <c r="XL311" s="9"/>
      <c r="XM311" s="9"/>
      <c r="XN311" s="9"/>
      <c r="XO311" s="9"/>
      <c r="XP311" s="9"/>
      <c r="XQ311" s="9"/>
      <c r="XR311" s="9"/>
      <c r="XS311" s="9"/>
      <c r="XT311" s="9"/>
      <c r="XU311" s="9"/>
      <c r="XV311" s="9"/>
      <c r="XW311" s="9"/>
      <c r="XX311" s="9"/>
      <c r="XY311" s="9"/>
      <c r="XZ311" s="9"/>
      <c r="YA311" s="9"/>
      <c r="YB311" s="9"/>
      <c r="YC311" s="9"/>
      <c r="YD311" s="9"/>
      <c r="YE311" s="9"/>
      <c r="YF311" s="9"/>
      <c r="YG311" s="9"/>
      <c r="YH311" s="9"/>
      <c r="YI311" s="9"/>
      <c r="YJ311" s="9"/>
      <c r="YK311" s="9"/>
      <c r="YL311" s="9"/>
      <c r="YM311" s="9"/>
      <c r="YN311" s="9"/>
      <c r="YO311" s="9"/>
      <c r="YP311" s="9"/>
      <c r="YQ311" s="9"/>
      <c r="YR311" s="9"/>
      <c r="YS311" s="9"/>
      <c r="YT311" s="9"/>
      <c r="YU311" s="9"/>
      <c r="YV311" s="9"/>
      <c r="YW311" s="9"/>
      <c r="YX311" s="9"/>
      <c r="YY311" s="9"/>
      <c r="YZ311" s="9"/>
      <c r="ZA311" s="9"/>
      <c r="ZB311" s="9"/>
      <c r="ZC311" s="9"/>
      <c r="ZD311" s="9"/>
      <c r="ZE311" s="9"/>
      <c r="ZF311" s="9"/>
      <c r="ZG311" s="9"/>
      <c r="ZH311" s="9"/>
      <c r="ZI311" s="9"/>
      <c r="ZJ311" s="9"/>
      <c r="ZK311" s="9"/>
      <c r="ZL311" s="9"/>
      <c r="ZM311" s="9"/>
      <c r="ZN311" s="9"/>
      <c r="ZO311" s="9"/>
      <c r="ZP311" s="9"/>
      <c r="ZQ311" s="9"/>
      <c r="ZR311" s="9"/>
      <c r="ZS311" s="9"/>
      <c r="ZT311" s="9"/>
      <c r="ZU311" s="9"/>
      <c r="ZV311" s="9"/>
      <c r="ZW311" s="9"/>
      <c r="ZX311" s="9"/>
      <c r="ZY311" s="9"/>
      <c r="ZZ311" s="9"/>
      <c r="AAA311" s="9"/>
      <c r="AAB311" s="9"/>
      <c r="AAC311" s="9"/>
      <c r="AAD311" s="9"/>
      <c r="AAE311" s="9"/>
      <c r="AAF311" s="9"/>
      <c r="AAG311" s="9"/>
      <c r="AAH311" s="9"/>
      <c r="AAI311" s="9"/>
      <c r="AAJ311" s="9"/>
      <c r="AAK311" s="9"/>
      <c r="AAL311" s="9"/>
      <c r="AAM311" s="9"/>
      <c r="AAN311" s="9"/>
      <c r="AAO311" s="9"/>
      <c r="AAP311" s="9"/>
      <c r="AAQ311" s="9"/>
      <c r="AAR311" s="9"/>
      <c r="AAS311" s="9"/>
      <c r="AAT311" s="9"/>
      <c r="AAU311" s="9"/>
      <c r="AAV311" s="9"/>
      <c r="AAW311" s="9"/>
      <c r="AAX311" s="9"/>
      <c r="AAY311" s="9"/>
      <c r="AAZ311" s="9"/>
      <c r="ABA311" s="9"/>
      <c r="ABB311" s="9"/>
      <c r="ABC311" s="9"/>
      <c r="ABD311" s="9"/>
      <c r="ABE311" s="9"/>
      <c r="ABF311" s="9"/>
      <c r="ABG311" s="9"/>
      <c r="ABH311" s="9"/>
      <c r="ABI311" s="9"/>
      <c r="ABJ311" s="9"/>
      <c r="ABK311" s="9"/>
      <c r="ABL311" s="9"/>
      <c r="ABM311" s="9"/>
      <c r="ABN311" s="9"/>
      <c r="ABO311" s="9"/>
      <c r="ABP311" s="9"/>
      <c r="ABQ311" s="9"/>
      <c r="ABR311" s="9"/>
      <c r="ABS311" s="9"/>
      <c r="ABT311" s="9"/>
      <c r="ABU311" s="9"/>
      <c r="ABV311" s="9"/>
      <c r="ABW311" s="9"/>
      <c r="ABX311" s="9"/>
      <c r="ABY311" s="9"/>
      <c r="ABZ311" s="9"/>
      <c r="ACA311" s="9"/>
      <c r="ACB311" s="9"/>
      <c r="ACC311" s="9"/>
      <c r="ACD311" s="9"/>
      <c r="ACE311" s="9"/>
      <c r="ACF311" s="9"/>
      <c r="ACG311" s="9"/>
      <c r="ACH311" s="9"/>
      <c r="ACI311" s="9"/>
      <c r="ACJ311" s="9"/>
      <c r="ACK311" s="9"/>
      <c r="ACL311" s="9"/>
      <c r="ACM311" s="9"/>
      <c r="ACN311" s="9"/>
      <c r="ACO311" s="9"/>
      <c r="ACP311" s="9"/>
      <c r="ACQ311" s="9"/>
      <c r="ACR311" s="9"/>
      <c r="ACS311" s="9"/>
      <c r="ACT311" s="9"/>
      <c r="ACU311" s="9"/>
      <c r="ACV311" s="9"/>
      <c r="ACW311" s="9"/>
      <c r="ACX311" s="9"/>
      <c r="ACY311" s="9"/>
      <c r="ACZ311" s="9"/>
      <c r="ADA311" s="9"/>
      <c r="ADB311" s="9"/>
      <c r="ADC311" s="9"/>
      <c r="ADD311" s="9"/>
      <c r="ADE311" s="9"/>
      <c r="ADF311" s="9"/>
      <c r="ADG311" s="9"/>
      <c r="ADH311" s="9"/>
      <c r="ADI311" s="9"/>
      <c r="ADJ311" s="9"/>
      <c r="ADK311" s="9"/>
      <c r="ADL311" s="9"/>
      <c r="ADM311" s="9"/>
      <c r="ADN311" s="9"/>
      <c r="ADO311" s="9"/>
      <c r="ADP311" s="9"/>
      <c r="ADQ311" s="9"/>
      <c r="ADR311" s="9"/>
      <c r="ADS311" s="9"/>
      <c r="ADT311" s="9"/>
      <c r="ADU311" s="9"/>
      <c r="ADV311" s="9"/>
      <c r="ADW311" s="9"/>
      <c r="ADX311" s="9"/>
      <c r="ADY311" s="9"/>
      <c r="ADZ311" s="9"/>
      <c r="AEA311" s="9"/>
      <c r="AEB311" s="9"/>
      <c r="AEC311" s="9"/>
      <c r="AED311" s="9"/>
      <c r="AEE311" s="9"/>
      <c r="AEF311" s="9"/>
      <c r="AEG311" s="9"/>
      <c r="AEH311" s="9"/>
      <c r="AEI311" s="9"/>
      <c r="AEJ311" s="9"/>
      <c r="AEK311" s="9"/>
      <c r="AEL311" s="9"/>
      <c r="AEM311" s="9"/>
      <c r="AEN311" s="9"/>
      <c r="AEO311" s="9"/>
      <c r="AEP311" s="9"/>
      <c r="AEQ311" s="9"/>
      <c r="AER311" s="9"/>
      <c r="AES311" s="9"/>
      <c r="AET311" s="9"/>
      <c r="AEU311" s="9"/>
      <c r="AEV311" s="9"/>
      <c r="AEW311" s="9"/>
      <c r="AEX311" s="9"/>
      <c r="AEY311" s="9"/>
      <c r="AEZ311" s="9"/>
      <c r="AFA311" s="9"/>
      <c r="AFB311" s="9"/>
      <c r="AFC311" s="9"/>
      <c r="AFD311" s="9"/>
      <c r="AFE311" s="9"/>
      <c r="AFF311" s="9"/>
      <c r="AFG311" s="9"/>
      <c r="AFH311" s="9"/>
      <c r="AFI311" s="9"/>
      <c r="AFJ311" s="9"/>
      <c r="AFK311" s="9"/>
      <c r="AFL311" s="9"/>
      <c r="AFM311" s="9"/>
      <c r="AFN311" s="9"/>
      <c r="AFO311" s="9"/>
      <c r="AFP311" s="9"/>
      <c r="AFQ311" s="9"/>
      <c r="AFR311" s="9"/>
      <c r="AFS311" s="9"/>
      <c r="AFT311" s="9"/>
      <c r="AFU311" s="9"/>
      <c r="AFV311" s="9"/>
      <c r="AFW311" s="9"/>
      <c r="AFX311" s="9"/>
      <c r="AFY311" s="9"/>
      <c r="AFZ311" s="9"/>
      <c r="AGA311" s="9"/>
      <c r="AGB311" s="9"/>
      <c r="AGC311" s="9"/>
      <c r="AGD311" s="9"/>
      <c r="AGE311" s="9"/>
      <c r="AGF311" s="9"/>
      <c r="AGG311" s="9"/>
      <c r="AGH311" s="9"/>
      <c r="AGI311" s="9"/>
      <c r="AGJ311" s="9"/>
      <c r="AGK311" s="9"/>
      <c r="AGL311" s="9"/>
      <c r="AGM311" s="9"/>
      <c r="AGN311" s="9"/>
      <c r="AGO311" s="9"/>
      <c r="AGP311" s="9"/>
      <c r="AGQ311" s="9"/>
      <c r="AGR311" s="9"/>
      <c r="AGS311" s="9"/>
      <c r="AGT311" s="9"/>
      <c r="AGU311" s="9"/>
      <c r="AGV311" s="9"/>
      <c r="AGW311" s="9"/>
      <c r="AGX311" s="9"/>
      <c r="AGY311" s="9"/>
      <c r="AGZ311" s="9"/>
      <c r="AHA311" s="9"/>
      <c r="AHB311" s="9"/>
      <c r="AHC311" s="9"/>
      <c r="AHD311" s="9"/>
      <c r="AHE311" s="9"/>
      <c r="AHF311" s="9"/>
      <c r="AHG311" s="9"/>
      <c r="AHH311" s="9"/>
      <c r="AHI311" s="9"/>
      <c r="AHJ311" s="9"/>
      <c r="AHK311" s="9"/>
      <c r="AHL311" s="9"/>
      <c r="AHM311" s="9"/>
      <c r="AHN311" s="9"/>
      <c r="AHO311" s="9"/>
      <c r="AHP311" s="9"/>
      <c r="AHQ311" s="9"/>
      <c r="AHR311" s="9"/>
      <c r="AHS311" s="9"/>
      <c r="AHT311" s="9"/>
      <c r="AHU311" s="9"/>
      <c r="AHV311" s="9"/>
      <c r="AHW311" s="9"/>
      <c r="AHX311" s="9"/>
      <c r="AHY311" s="9"/>
      <c r="AHZ311" s="9"/>
      <c r="AIA311" s="9"/>
      <c r="AIB311" s="9"/>
      <c r="AIC311" s="9"/>
      <c r="AID311" s="9"/>
      <c r="AIE311" s="9"/>
      <c r="AIF311" s="9"/>
      <c r="AIG311" s="9"/>
      <c r="AIH311" s="9"/>
      <c r="AII311" s="9"/>
      <c r="AIJ311" s="9"/>
      <c r="AIK311" s="9"/>
      <c r="AIL311" s="9"/>
      <c r="AIM311" s="9"/>
      <c r="AIN311" s="9"/>
      <c r="AIO311" s="9"/>
      <c r="AIP311" s="9"/>
      <c r="AIQ311" s="9"/>
      <c r="AIR311" s="9"/>
      <c r="AIS311" s="9"/>
      <c r="ANB311" s="9"/>
      <c r="ANC311" s="9"/>
      <c r="AND311" s="9"/>
      <c r="ANE311" s="9"/>
      <c r="ANF311" s="9"/>
      <c r="ANG311" s="9"/>
      <c r="ANH311" s="9"/>
      <c r="ANI311" s="9"/>
      <c r="ANJ311" s="9"/>
      <c r="ANK311" s="9"/>
      <c r="ANL311" s="9"/>
      <c r="ANM311" s="9"/>
      <c r="ANN311" s="9"/>
      <c r="ANO311" s="9"/>
      <c r="ANP311" s="9"/>
      <c r="ANQ311" s="9"/>
      <c r="ANR311" s="9"/>
      <c r="ANS311" s="9"/>
      <c r="ANT311" s="9"/>
      <c r="ANU311" s="9"/>
      <c r="ANV311" s="9"/>
      <c r="ANW311" s="9"/>
      <c r="ANX311" s="9"/>
      <c r="ANY311" s="9"/>
      <c r="ANZ311" s="9"/>
      <c r="AOA311" s="9"/>
      <c r="AOB311" s="9"/>
      <c r="AOC311" s="9"/>
      <c r="AOD311" s="9"/>
      <c r="AOE311" s="9"/>
      <c r="AOF311" s="9"/>
      <c r="AOG311" s="9"/>
      <c r="AOH311" s="9"/>
      <c r="AOI311" s="9"/>
      <c r="AOJ311" s="9"/>
      <c r="AOK311" s="9"/>
      <c r="AOL311" s="9"/>
      <c r="AOM311" s="9"/>
      <c r="AON311" s="9"/>
      <c r="AOO311" s="9"/>
      <c r="AOP311" s="9"/>
      <c r="AOQ311" s="9"/>
      <c r="AOR311" s="9"/>
      <c r="AOS311" s="9"/>
      <c r="AOT311" s="9"/>
      <c r="AOU311" s="9"/>
      <c r="AOV311" s="9"/>
      <c r="AOW311" s="9"/>
      <c r="AOX311" s="9"/>
      <c r="AOY311" s="9"/>
      <c r="AOZ311" s="9"/>
      <c r="APA311" s="9"/>
      <c r="APB311" s="9"/>
      <c r="APC311" s="9"/>
      <c r="APD311" s="9"/>
      <c r="APE311" s="9"/>
      <c r="APF311" s="9"/>
      <c r="APG311" s="9"/>
      <c r="APH311" s="9"/>
      <c r="API311" s="9"/>
      <c r="APJ311" s="9"/>
      <c r="APK311" s="9"/>
      <c r="APL311" s="9"/>
      <c r="APM311" s="9"/>
      <c r="APN311" s="9"/>
      <c r="APO311" s="9"/>
      <c r="APP311" s="9"/>
      <c r="APQ311" s="9"/>
      <c r="APR311" s="9"/>
      <c r="APS311" s="9"/>
      <c r="APT311" s="9"/>
      <c r="APU311" s="9"/>
      <c r="APV311" s="9"/>
      <c r="APW311" s="9"/>
      <c r="APX311" s="9"/>
      <c r="APY311" s="9"/>
      <c r="APZ311" s="9"/>
      <c r="AQA311" s="9"/>
      <c r="AQB311" s="9"/>
      <c r="AQC311" s="9"/>
      <c r="AQD311" s="9"/>
      <c r="AQE311" s="9"/>
      <c r="AQF311" s="9"/>
      <c r="AQG311" s="9"/>
      <c r="AQH311" s="9"/>
      <c r="AQI311" s="9"/>
      <c r="AQJ311" s="9"/>
      <c r="AQK311" s="9"/>
      <c r="AQL311" s="9"/>
      <c r="AQM311" s="9"/>
      <c r="AQN311" s="9"/>
      <c r="AQO311" s="9"/>
      <c r="AQP311" s="9"/>
      <c r="AQQ311" s="9"/>
      <c r="AQR311" s="9"/>
      <c r="AQS311" s="9"/>
      <c r="AQT311" s="9"/>
      <c r="AQU311" s="9"/>
      <c r="AQV311" s="9"/>
      <c r="AQW311" s="9"/>
      <c r="AQX311" s="9"/>
      <c r="AQY311" s="9"/>
      <c r="AQZ311" s="9"/>
      <c r="ARA311" s="9"/>
      <c r="ARB311" s="9"/>
      <c r="ARC311" s="9"/>
      <c r="ARD311" s="9"/>
      <c r="ARE311" s="9"/>
      <c r="ARF311" s="9"/>
      <c r="ARG311" s="9"/>
      <c r="ARH311" s="9"/>
      <c r="ARI311" s="9"/>
      <c r="ARJ311" s="9"/>
      <c r="ARK311" s="9"/>
      <c r="ARL311" s="9"/>
      <c r="ARM311" s="9"/>
      <c r="ARN311" s="9"/>
      <c r="ARO311" s="9"/>
      <c r="ARP311" s="9"/>
      <c r="ARQ311" s="9"/>
      <c r="ARR311" s="9"/>
      <c r="ARS311" s="9"/>
      <c r="ART311" s="9"/>
      <c r="ARU311" s="9"/>
      <c r="ARV311" s="9"/>
      <c r="ARW311" s="9"/>
      <c r="ARX311" s="9"/>
      <c r="ARY311" s="9"/>
      <c r="ARZ311" s="9"/>
      <c r="ASA311" s="9"/>
      <c r="ASB311" s="9"/>
      <c r="ASC311" s="9"/>
      <c r="ASD311" s="9"/>
      <c r="ASE311" s="9"/>
      <c r="ASF311" s="9"/>
      <c r="ASG311" s="9"/>
      <c r="ASH311" s="9"/>
      <c r="ASI311" s="9"/>
      <c r="ASJ311" s="9"/>
      <c r="ASK311" s="9"/>
      <c r="ASL311" s="9"/>
      <c r="ASM311" s="9"/>
      <c r="ASN311" s="9"/>
      <c r="ASO311" s="9"/>
      <c r="ASP311" s="9"/>
      <c r="ASQ311" s="9"/>
      <c r="ASR311" s="9"/>
      <c r="ASS311" s="9"/>
      <c r="AST311" s="9"/>
      <c r="ASU311" s="9"/>
      <c r="ASV311" s="9"/>
      <c r="ASW311" s="9"/>
      <c r="ASX311" s="9"/>
      <c r="ASY311" s="9"/>
      <c r="ASZ311" s="9"/>
      <c r="ATA311" s="9"/>
      <c r="ATB311" s="9"/>
      <c r="ATC311" s="9"/>
      <c r="ATD311" s="9"/>
      <c r="ATE311" s="9"/>
      <c r="ATF311" s="9"/>
      <c r="ATG311" s="9"/>
      <c r="ATH311" s="9"/>
      <c r="ATI311" s="9"/>
      <c r="ATJ311" s="9"/>
      <c r="ATK311" s="9"/>
      <c r="ATL311" s="9"/>
      <c r="ATM311" s="9"/>
      <c r="ATN311" s="9"/>
      <c r="ATO311" s="9"/>
      <c r="ATP311" s="9"/>
      <c r="ATQ311" s="9"/>
      <c r="ATR311" s="9"/>
      <c r="ATS311" s="9"/>
      <c r="ATT311" s="9"/>
      <c r="ATU311" s="9"/>
      <c r="ATV311" s="9"/>
      <c r="ATW311" s="9"/>
      <c r="ATX311" s="9"/>
      <c r="ATY311" s="9"/>
      <c r="ATZ311" s="9"/>
      <c r="AUA311" s="9"/>
      <c r="AUB311" s="9"/>
      <c r="AUC311" s="9"/>
      <c r="AUD311" s="9"/>
      <c r="AUE311" s="9"/>
      <c r="AUF311" s="9"/>
      <c r="AUG311" s="9"/>
      <c r="AUH311" s="9"/>
      <c r="AUI311" s="9"/>
      <c r="AUJ311" s="9"/>
      <c r="AUK311" s="9"/>
      <c r="AUL311" s="9"/>
      <c r="AUM311" s="9"/>
      <c r="AUN311" s="9"/>
      <c r="AUO311" s="9"/>
      <c r="AUP311" s="9"/>
      <c r="AUQ311" s="9"/>
      <c r="AUR311" s="9"/>
      <c r="AUS311" s="9"/>
      <c r="AUT311" s="9"/>
      <c r="AUU311" s="9"/>
      <c r="AUV311" s="9"/>
      <c r="AUW311" s="9"/>
      <c r="AUX311" s="9"/>
      <c r="AUY311" s="9"/>
      <c r="AUZ311" s="9"/>
      <c r="AVA311" s="9"/>
      <c r="AVB311" s="9"/>
      <c r="AVC311" s="9"/>
      <c r="AVD311" s="9"/>
      <c r="AVE311" s="9"/>
      <c r="AVF311" s="9"/>
      <c r="AVG311" s="9"/>
      <c r="AVH311" s="9"/>
      <c r="AVI311" s="9"/>
      <c r="AVJ311" s="9"/>
      <c r="AVK311" s="9"/>
      <c r="AVL311" s="9"/>
      <c r="AVM311" s="9"/>
      <c r="AVN311" s="9"/>
      <c r="AVO311" s="9"/>
      <c r="AVP311" s="9"/>
      <c r="AVQ311" s="9"/>
      <c r="AVR311" s="9"/>
      <c r="AVS311" s="9"/>
      <c r="AVT311" s="9"/>
      <c r="AVU311" s="9"/>
      <c r="AVV311" s="9"/>
      <c r="AVW311" s="9"/>
      <c r="AVX311" s="9"/>
      <c r="AVY311" s="9"/>
      <c r="AVZ311" s="9"/>
      <c r="AWA311" s="9"/>
      <c r="AWB311" s="9"/>
      <c r="AWC311" s="9"/>
      <c r="AWD311" s="9"/>
      <c r="AWE311" s="9"/>
      <c r="AWF311" s="9"/>
      <c r="AWG311" s="9"/>
      <c r="AWH311" s="9"/>
      <c r="AWI311" s="9"/>
      <c r="AWJ311" s="9"/>
      <c r="AWK311" s="9"/>
      <c r="AWL311" s="9"/>
      <c r="AWM311" s="9"/>
      <c r="AWN311" s="9"/>
      <c r="AWO311" s="9"/>
      <c r="AWP311" s="9"/>
      <c r="AWQ311" s="9"/>
      <c r="AWR311" s="9"/>
      <c r="AWS311" s="9"/>
      <c r="AWT311" s="9"/>
      <c r="AWU311" s="9"/>
      <c r="AWV311" s="9"/>
      <c r="AWW311" s="9"/>
      <c r="AWX311" s="9"/>
      <c r="AWY311" s="9"/>
      <c r="AWZ311" s="9"/>
      <c r="AXA311" s="9"/>
      <c r="AXB311" s="9"/>
      <c r="AXC311" s="9"/>
      <c r="AXD311" s="9"/>
      <c r="AXE311" s="9"/>
      <c r="AXF311" s="9"/>
      <c r="AXG311" s="9"/>
      <c r="AXH311" s="9"/>
      <c r="AXI311" s="9"/>
      <c r="AXJ311" s="9"/>
      <c r="AXK311" s="9"/>
      <c r="AXL311" s="9"/>
      <c r="AXM311" s="9"/>
      <c r="AXN311" s="9"/>
      <c r="AXO311" s="9"/>
      <c r="AXP311" s="9"/>
      <c r="AXQ311" s="9"/>
      <c r="AXR311" s="9"/>
      <c r="AXS311" s="9"/>
      <c r="AXT311" s="9"/>
      <c r="AXU311" s="9"/>
      <c r="AXV311" s="9"/>
      <c r="AXW311" s="9"/>
      <c r="AXX311" s="9"/>
      <c r="AXY311" s="9"/>
      <c r="AXZ311" s="9"/>
      <c r="AYA311" s="9"/>
      <c r="AYB311" s="9"/>
      <c r="AYC311" s="9"/>
      <c r="AYD311" s="9"/>
      <c r="AYE311" s="9"/>
      <c r="AYF311" s="9"/>
      <c r="AYG311" s="9"/>
      <c r="AYH311" s="9"/>
      <c r="AYI311" s="9"/>
      <c r="AYJ311" s="9"/>
      <c r="AYK311" s="9"/>
      <c r="AYL311" s="9"/>
      <c r="AYM311" s="9"/>
      <c r="AYN311" s="9"/>
      <c r="AYO311" s="9"/>
      <c r="AYP311" s="9"/>
      <c r="AYQ311" s="9"/>
      <c r="AYR311" s="9"/>
      <c r="AYS311" s="9"/>
      <c r="AYT311" s="9"/>
      <c r="AYU311" s="9"/>
      <c r="AYV311" s="9"/>
      <c r="AYW311" s="9"/>
      <c r="AYX311" s="9"/>
      <c r="AYY311" s="9"/>
      <c r="AYZ311" s="9"/>
      <c r="AZA311" s="9"/>
      <c r="AZB311" s="9"/>
      <c r="AZC311" s="9"/>
      <c r="AZD311" s="9"/>
      <c r="AZE311" s="9"/>
      <c r="AZF311" s="9"/>
      <c r="AZG311" s="9"/>
      <c r="AZH311" s="9"/>
      <c r="AZI311" s="9"/>
      <c r="AZJ311" s="9"/>
      <c r="AZK311" s="9"/>
      <c r="AZL311" s="9"/>
      <c r="AZM311" s="9"/>
      <c r="AZN311" s="9"/>
      <c r="AZO311" s="9"/>
      <c r="AZP311" s="9"/>
      <c r="AZQ311" s="9"/>
      <c r="AZR311" s="9"/>
      <c r="AZS311" s="9"/>
      <c r="AZT311" s="9"/>
      <c r="AZU311" s="9"/>
      <c r="AZV311" s="9"/>
      <c r="AZW311" s="9"/>
      <c r="AZX311" s="9"/>
      <c r="AZY311" s="9"/>
      <c r="AZZ311" s="9"/>
      <c r="BAA311" s="9"/>
      <c r="BAB311" s="9"/>
      <c r="BAC311" s="9"/>
      <c r="BAD311" s="9"/>
      <c r="BAE311" s="9"/>
      <c r="BAF311" s="9"/>
      <c r="BAG311" s="9"/>
      <c r="BAH311" s="9"/>
      <c r="BAI311" s="9"/>
      <c r="BAJ311" s="9"/>
      <c r="BAK311" s="9"/>
      <c r="BAL311" s="9"/>
      <c r="BAM311" s="9"/>
      <c r="BAN311" s="9"/>
      <c r="BAO311" s="9"/>
      <c r="BAP311" s="9"/>
      <c r="BAQ311" s="9"/>
      <c r="BAR311" s="9"/>
      <c r="BAS311" s="9"/>
      <c r="BAT311" s="9"/>
      <c r="BAU311" s="9"/>
      <c r="BAV311" s="9"/>
      <c r="BAW311" s="9"/>
      <c r="BAX311" s="9"/>
      <c r="BAY311" s="9"/>
      <c r="BAZ311" s="9"/>
      <c r="BBA311" s="9"/>
      <c r="BBB311" s="9"/>
      <c r="BBC311" s="9"/>
      <c r="BBD311" s="9"/>
      <c r="BBE311" s="9"/>
      <c r="BBF311" s="9"/>
      <c r="BBG311" s="9"/>
      <c r="BBH311" s="9"/>
      <c r="BBI311" s="9"/>
      <c r="BBJ311" s="9"/>
      <c r="BBK311" s="9"/>
      <c r="BBL311" s="9"/>
      <c r="BBM311" s="9"/>
      <c r="BBN311" s="9"/>
      <c r="BBO311" s="9"/>
      <c r="BBP311" s="9"/>
      <c r="BBQ311" s="9"/>
      <c r="BBR311" s="9"/>
      <c r="BBS311" s="9"/>
      <c r="BBT311" s="9"/>
      <c r="BBU311" s="9"/>
      <c r="BBV311" s="9"/>
      <c r="BBW311" s="9"/>
      <c r="BBX311" s="9"/>
      <c r="BBY311" s="9"/>
      <c r="BBZ311" s="9"/>
      <c r="BCA311" s="9"/>
      <c r="BCB311" s="9"/>
      <c r="BCC311" s="9"/>
      <c r="BCD311" s="9"/>
      <c r="BCE311" s="9"/>
      <c r="BCF311" s="9"/>
      <c r="BCG311" s="9"/>
      <c r="BCH311" s="9"/>
      <c r="BCI311" s="9"/>
      <c r="BCJ311" s="9"/>
      <c r="BCK311" s="9"/>
      <c r="BCL311" s="9"/>
      <c r="BCM311" s="9"/>
      <c r="BCN311" s="9"/>
      <c r="BCO311" s="9"/>
      <c r="BCP311" s="9"/>
      <c r="BCQ311" s="9"/>
      <c r="BCR311" s="9"/>
      <c r="BCS311" s="9"/>
      <c r="BCT311" s="9"/>
      <c r="BCU311" s="9"/>
      <c r="BCV311" s="9"/>
      <c r="BCW311" s="9"/>
      <c r="BCX311" s="9"/>
      <c r="BCY311" s="9"/>
      <c r="BCZ311" s="9"/>
      <c r="BDA311" s="9"/>
      <c r="BDB311" s="9"/>
      <c r="BDC311" s="9"/>
      <c r="BDD311" s="9"/>
      <c r="BDE311" s="9"/>
      <c r="BDF311" s="9"/>
      <c r="BDG311" s="9"/>
      <c r="BDH311" s="9"/>
      <c r="BDI311" s="9"/>
      <c r="BDJ311" s="9"/>
      <c r="BDK311" s="9"/>
      <c r="BDL311" s="9"/>
      <c r="BDM311" s="9"/>
      <c r="BDN311" s="9"/>
      <c r="BDO311" s="9"/>
      <c r="BDP311" s="9"/>
      <c r="BDQ311" s="9"/>
      <c r="BDR311" s="9"/>
      <c r="BDS311" s="9"/>
      <c r="BDT311" s="9"/>
      <c r="BDU311" s="9"/>
      <c r="BDV311" s="9"/>
      <c r="BDW311" s="9"/>
      <c r="BDX311" s="9"/>
      <c r="BDY311" s="9"/>
      <c r="BDZ311" s="9"/>
      <c r="BEA311" s="9"/>
      <c r="BEB311" s="9"/>
      <c r="BEC311" s="9"/>
      <c r="BED311" s="9"/>
      <c r="BEE311" s="9"/>
      <c r="BEF311" s="9"/>
      <c r="BEG311" s="9"/>
      <c r="BEH311" s="9"/>
      <c r="BEI311" s="9"/>
      <c r="BEJ311" s="9"/>
      <c r="BEK311" s="9"/>
      <c r="BEL311" s="9"/>
      <c r="BEM311" s="9"/>
      <c r="BEN311" s="9"/>
      <c r="BEO311" s="9"/>
      <c r="BEP311" s="9"/>
      <c r="BEQ311" s="9"/>
      <c r="BER311" s="9"/>
      <c r="BES311" s="9"/>
      <c r="BET311" s="9"/>
      <c r="BEU311" s="9"/>
      <c r="BEV311" s="9"/>
      <c r="BEW311" s="9"/>
      <c r="BEX311" s="9"/>
      <c r="BEY311" s="9"/>
      <c r="BEZ311" s="9"/>
      <c r="BFA311" s="9"/>
      <c r="BFB311" s="9"/>
      <c r="BFC311" s="9"/>
      <c r="BFD311" s="9"/>
      <c r="BFE311" s="9"/>
      <c r="BFF311" s="9"/>
      <c r="BFG311" s="9"/>
      <c r="BFH311" s="9"/>
      <c r="BFI311" s="9"/>
      <c r="BFJ311" s="9"/>
      <c r="BFK311" s="9"/>
      <c r="BFL311" s="9"/>
      <c r="BFM311" s="9"/>
      <c r="BFN311" s="9"/>
      <c r="BFO311" s="9"/>
      <c r="BFP311" s="9"/>
      <c r="BFQ311" s="9"/>
      <c r="BFR311" s="9"/>
      <c r="BFS311" s="9"/>
      <c r="BFT311" s="9"/>
      <c r="BFU311" s="9"/>
      <c r="BFV311" s="9"/>
      <c r="BFW311" s="9"/>
      <c r="BFX311" s="9"/>
      <c r="BFY311" s="9"/>
      <c r="BFZ311" s="9"/>
      <c r="BGA311" s="9"/>
      <c r="BGB311" s="9"/>
      <c r="BGC311" s="9"/>
      <c r="BGD311" s="9"/>
      <c r="BGE311" s="9"/>
      <c r="BGF311" s="9"/>
      <c r="BGG311" s="9"/>
      <c r="BGH311" s="9"/>
      <c r="BGI311" s="9"/>
      <c r="BGJ311" s="9"/>
      <c r="BGK311" s="9"/>
      <c r="BGL311" s="9"/>
      <c r="BGM311" s="9"/>
      <c r="BGN311" s="9"/>
      <c r="BGO311" s="9"/>
      <c r="BGP311" s="9"/>
      <c r="BGQ311" s="9"/>
      <c r="BGR311" s="9"/>
      <c r="BGS311" s="9"/>
      <c r="BGT311" s="9"/>
      <c r="BGU311" s="9"/>
      <c r="BGV311" s="9"/>
      <c r="BGW311" s="9"/>
      <c r="BGX311" s="9"/>
      <c r="BGY311" s="9"/>
      <c r="BGZ311" s="9"/>
      <c r="BHA311" s="9"/>
      <c r="BHB311" s="9"/>
      <c r="BHC311" s="9"/>
      <c r="BHD311" s="9"/>
      <c r="BHE311" s="9"/>
      <c r="BHF311" s="9"/>
      <c r="BHG311" s="9"/>
      <c r="BHH311" s="9"/>
      <c r="BHI311" s="9"/>
      <c r="BHJ311" s="9"/>
      <c r="BHK311" s="9"/>
      <c r="BHL311" s="9"/>
      <c r="BHM311" s="9"/>
      <c r="BHN311" s="9"/>
      <c r="BHO311" s="9"/>
      <c r="BHP311" s="9"/>
      <c r="BHQ311" s="9"/>
      <c r="BHR311" s="9"/>
      <c r="BHS311" s="9"/>
      <c r="BHT311" s="9"/>
      <c r="BHU311" s="9"/>
      <c r="BHV311" s="9"/>
      <c r="BHW311" s="9"/>
      <c r="BHX311" s="9"/>
      <c r="BHY311" s="9"/>
      <c r="BHZ311" s="9"/>
      <c r="BIA311" s="9"/>
      <c r="BIB311" s="9"/>
      <c r="BIC311" s="9"/>
      <c r="BID311" s="9"/>
      <c r="BIE311" s="9"/>
      <c r="BIF311" s="9"/>
      <c r="BIG311" s="9"/>
      <c r="BIH311" s="9"/>
      <c r="BII311" s="9"/>
      <c r="BIJ311" s="9"/>
      <c r="BIK311" s="9"/>
      <c r="BIL311" s="9"/>
      <c r="BIM311" s="9"/>
      <c r="BIN311" s="9"/>
      <c r="BIO311" s="9"/>
      <c r="BIP311" s="9"/>
      <c r="BIQ311" s="9"/>
      <c r="BIR311" s="9"/>
      <c r="BIS311" s="9"/>
      <c r="BIT311" s="9"/>
      <c r="BIU311" s="9"/>
      <c r="BIV311" s="9"/>
      <c r="BIW311" s="9"/>
      <c r="BIX311" s="9"/>
      <c r="BIY311" s="9"/>
      <c r="BIZ311" s="9"/>
      <c r="BJA311" s="9"/>
      <c r="BJB311" s="9"/>
      <c r="BJC311" s="9"/>
      <c r="BJD311" s="9"/>
      <c r="BJE311" s="9"/>
      <c r="BJF311" s="9"/>
      <c r="BJG311" s="9"/>
      <c r="BJH311" s="9"/>
      <c r="BJI311" s="9"/>
      <c r="BJJ311" s="9"/>
      <c r="BJK311" s="9"/>
      <c r="BJL311" s="9"/>
      <c r="BJM311" s="9"/>
      <c r="BJN311" s="9"/>
      <c r="BJO311" s="9"/>
      <c r="BJP311" s="9"/>
      <c r="BJQ311" s="9"/>
      <c r="BJR311" s="9"/>
      <c r="BJS311" s="9"/>
      <c r="BJT311" s="9"/>
      <c r="BJU311" s="9"/>
      <c r="BJV311" s="9"/>
      <c r="BJW311" s="9"/>
      <c r="BJX311" s="9"/>
      <c r="BJY311" s="9"/>
      <c r="BJZ311" s="9"/>
      <c r="BKA311" s="9"/>
      <c r="BKB311" s="9"/>
      <c r="BKC311" s="9"/>
      <c r="BKD311" s="9"/>
      <c r="BKE311" s="9"/>
      <c r="BKF311" s="9"/>
      <c r="BKG311" s="9"/>
      <c r="BKH311" s="9"/>
      <c r="BKI311" s="9"/>
      <c r="BKJ311" s="9"/>
      <c r="BKK311" s="9"/>
      <c r="BKL311" s="9"/>
      <c r="BKM311" s="9"/>
      <c r="BKN311" s="9"/>
      <c r="BKO311" s="9"/>
      <c r="BKP311" s="9"/>
      <c r="BKQ311" s="9"/>
      <c r="BKR311" s="9"/>
      <c r="BKS311" s="9"/>
      <c r="BKT311" s="9"/>
      <c r="BKU311" s="9"/>
      <c r="BKV311" s="9"/>
      <c r="BKW311" s="9"/>
      <c r="BKX311" s="9"/>
      <c r="BKY311" s="9"/>
      <c r="BKZ311" s="9"/>
      <c r="BLA311" s="9"/>
      <c r="BLB311" s="9"/>
      <c r="BLC311" s="9"/>
      <c r="BLD311" s="9"/>
      <c r="BLE311" s="9"/>
      <c r="BLF311" s="9"/>
      <c r="BLG311" s="9"/>
      <c r="BLH311" s="9"/>
      <c r="BLI311" s="9"/>
      <c r="BLJ311" s="9"/>
      <c r="BLK311" s="9"/>
      <c r="BLL311" s="9"/>
      <c r="BLM311" s="9"/>
      <c r="BLN311" s="9"/>
      <c r="BLO311" s="9"/>
      <c r="BLP311" s="9"/>
      <c r="BLQ311" s="9"/>
      <c r="BLR311" s="9"/>
      <c r="BLS311" s="9"/>
      <c r="BLT311" s="9"/>
      <c r="BLU311" s="9"/>
      <c r="BLV311" s="9"/>
      <c r="BLW311" s="9"/>
      <c r="BLX311" s="9"/>
      <c r="BLY311" s="9"/>
      <c r="BLZ311" s="9"/>
      <c r="BMA311" s="9"/>
      <c r="BMB311" s="9"/>
      <c r="BMC311" s="9"/>
      <c r="BMD311" s="9"/>
      <c r="BME311" s="9"/>
      <c r="BMF311" s="9"/>
      <c r="BMG311" s="9"/>
      <c r="BMH311" s="9"/>
      <c r="BMI311" s="9"/>
      <c r="BMJ311" s="9"/>
      <c r="BMK311" s="9"/>
      <c r="BML311" s="9"/>
      <c r="BMM311" s="9"/>
      <c r="BMN311" s="9"/>
      <c r="BMO311" s="9"/>
      <c r="BMP311" s="9"/>
      <c r="BMQ311" s="9"/>
      <c r="BMR311" s="9"/>
      <c r="BMS311" s="9"/>
      <c r="BMT311" s="9"/>
      <c r="BMU311" s="9"/>
      <c r="BMV311" s="9"/>
      <c r="BMW311" s="9"/>
      <c r="BMX311" s="9"/>
      <c r="BMY311" s="9"/>
      <c r="BMZ311" s="9"/>
      <c r="BNA311" s="9"/>
      <c r="BNB311" s="9"/>
      <c r="BNC311" s="9"/>
      <c r="BND311" s="9"/>
      <c r="BNE311" s="9"/>
      <c r="BNF311" s="9"/>
      <c r="BNG311" s="9"/>
      <c r="BNH311" s="9"/>
      <c r="BNI311" s="9"/>
      <c r="BNJ311" s="9"/>
      <c r="BNK311" s="9"/>
      <c r="BNL311" s="9"/>
      <c r="BNM311" s="9"/>
      <c r="BNN311" s="9"/>
      <c r="BNO311" s="9"/>
      <c r="BNP311" s="9"/>
      <c r="BNQ311" s="9"/>
      <c r="BNR311" s="9"/>
      <c r="BNS311" s="9"/>
      <c r="BNT311" s="9"/>
      <c r="BNU311" s="9"/>
      <c r="BNV311" s="9"/>
      <c r="BNW311" s="9"/>
      <c r="BNX311" s="9"/>
      <c r="BNY311" s="9"/>
      <c r="BNZ311" s="9"/>
      <c r="BOA311" s="9"/>
      <c r="BOB311" s="9"/>
      <c r="BOC311" s="9"/>
      <c r="BOD311" s="9"/>
      <c r="BOE311" s="9"/>
      <c r="BOF311" s="9"/>
      <c r="BOG311" s="9"/>
      <c r="BOH311" s="9"/>
      <c r="BOI311" s="9"/>
      <c r="BOJ311" s="9"/>
      <c r="BOK311" s="9"/>
      <c r="BOL311" s="9"/>
      <c r="BOM311" s="9"/>
      <c r="BON311" s="9"/>
      <c r="BOO311" s="9"/>
      <c r="BOP311" s="9"/>
      <c r="BOQ311" s="9"/>
      <c r="BOR311" s="9"/>
      <c r="BOS311" s="9"/>
      <c r="BOT311" s="9"/>
      <c r="BOU311" s="9"/>
      <c r="BOV311" s="9"/>
      <c r="BOW311" s="9"/>
      <c r="BOX311" s="9"/>
      <c r="BOY311" s="9"/>
      <c r="BOZ311" s="9"/>
      <c r="BPA311" s="9"/>
      <c r="BPB311" s="9"/>
      <c r="BPC311" s="9"/>
      <c r="BPD311" s="9"/>
      <c r="BPE311" s="9"/>
      <c r="BPF311" s="9"/>
      <c r="BPG311" s="9"/>
      <c r="BPH311" s="9"/>
      <c r="BPI311" s="9"/>
      <c r="BPJ311" s="9"/>
      <c r="BPK311" s="9"/>
      <c r="BPL311" s="9"/>
      <c r="BPM311" s="9"/>
      <c r="BPN311" s="9"/>
      <c r="BPO311" s="9"/>
      <c r="BPP311" s="9"/>
      <c r="BPQ311" s="9"/>
      <c r="BPR311" s="9"/>
      <c r="BPS311" s="9"/>
      <c r="BPT311" s="9"/>
      <c r="BPU311" s="9"/>
      <c r="BPV311" s="9"/>
      <c r="BPW311" s="9"/>
      <c r="BPX311" s="9"/>
      <c r="BPY311" s="9"/>
      <c r="BPZ311" s="9"/>
      <c r="BQA311" s="9"/>
      <c r="BQB311" s="9"/>
      <c r="BQC311" s="9"/>
      <c r="BQD311" s="9"/>
      <c r="BQE311" s="9"/>
      <c r="BQF311" s="9"/>
      <c r="BQG311" s="9"/>
      <c r="BQH311" s="9"/>
      <c r="BQI311" s="9"/>
      <c r="BQJ311" s="9"/>
      <c r="BQK311" s="9"/>
      <c r="BQL311" s="9"/>
      <c r="BQM311" s="9"/>
      <c r="BQN311" s="9"/>
      <c r="BQO311" s="9"/>
      <c r="BQP311" s="9"/>
      <c r="BQQ311" s="9"/>
      <c r="BQR311" s="9"/>
      <c r="BQS311" s="9"/>
      <c r="BQT311" s="9"/>
      <c r="BQU311" s="9"/>
      <c r="BQV311" s="9"/>
      <c r="BQW311" s="9"/>
      <c r="BQX311" s="9"/>
      <c r="BQY311" s="9"/>
      <c r="BQZ311" s="9"/>
      <c r="BRA311" s="9"/>
      <c r="BRB311" s="9"/>
      <c r="BRC311" s="9"/>
      <c r="BRD311" s="9"/>
      <c r="BRE311" s="9"/>
      <c r="BRF311" s="9"/>
      <c r="BRG311" s="9"/>
      <c r="BRH311" s="9"/>
      <c r="BRI311" s="9"/>
      <c r="BRJ311" s="9"/>
      <c r="BRK311" s="9"/>
      <c r="BRL311" s="9"/>
      <c r="BRM311" s="9"/>
      <c r="BRN311" s="9"/>
      <c r="BRO311" s="9"/>
      <c r="BRP311" s="9"/>
      <c r="BRQ311" s="9"/>
      <c r="BRR311" s="9"/>
      <c r="BRS311" s="9"/>
      <c r="BRT311" s="9"/>
      <c r="BRU311" s="9"/>
      <c r="BRV311" s="9"/>
      <c r="BRW311" s="9"/>
      <c r="BRX311" s="9"/>
      <c r="BRY311" s="9"/>
      <c r="BRZ311" s="9"/>
      <c r="BSA311" s="9"/>
      <c r="BSB311" s="9"/>
      <c r="BSC311" s="9"/>
      <c r="BSD311" s="9"/>
      <c r="BSE311" s="9"/>
      <c r="BSF311" s="9"/>
      <c r="BSG311" s="9"/>
      <c r="BSH311" s="9"/>
      <c r="BSI311" s="9"/>
      <c r="BSJ311" s="9"/>
      <c r="BSK311" s="9"/>
      <c r="BSL311" s="9"/>
      <c r="BSM311" s="9"/>
      <c r="BSN311" s="9"/>
      <c r="BSO311" s="9"/>
      <c r="BSP311" s="9"/>
      <c r="BSQ311" s="9"/>
      <c r="BSR311" s="9"/>
      <c r="BSS311" s="9"/>
      <c r="BST311" s="9"/>
      <c r="BSU311" s="9"/>
      <c r="BSV311" s="9"/>
      <c r="BSW311" s="9"/>
      <c r="BSX311" s="9"/>
      <c r="BSY311" s="9"/>
      <c r="BSZ311" s="9"/>
      <c r="BTA311" s="9"/>
      <c r="BTB311" s="9"/>
      <c r="BTC311" s="9"/>
      <c r="BTD311" s="9"/>
      <c r="BTE311" s="9"/>
      <c r="BTF311" s="9"/>
      <c r="BTG311" s="9"/>
      <c r="BTH311" s="9"/>
      <c r="BTI311" s="9"/>
      <c r="BTJ311" s="9"/>
      <c r="BTK311" s="9"/>
      <c r="BTL311" s="9"/>
      <c r="BTM311" s="9"/>
      <c r="BTN311" s="9"/>
      <c r="BTO311" s="9"/>
      <c r="BTP311" s="9"/>
      <c r="BTQ311" s="9"/>
      <c r="BTR311" s="9"/>
      <c r="BTS311" s="9"/>
      <c r="BTT311" s="9"/>
      <c r="BTU311" s="9"/>
      <c r="BTV311" s="9"/>
      <c r="BTW311" s="9"/>
      <c r="BTX311" s="9"/>
      <c r="BTY311" s="9"/>
      <c r="BTZ311" s="9"/>
      <c r="BUA311" s="9"/>
      <c r="BUB311" s="9"/>
      <c r="BUC311" s="9"/>
      <c r="BUD311" s="9"/>
      <c r="BUE311" s="9"/>
      <c r="BUF311" s="9"/>
      <c r="BUG311" s="9"/>
      <c r="BUH311" s="9"/>
      <c r="BUI311" s="9"/>
      <c r="BUJ311" s="9"/>
      <c r="BUK311" s="9"/>
      <c r="BUL311" s="9"/>
      <c r="BUM311" s="9"/>
      <c r="BUN311" s="9"/>
      <c r="BUO311" s="9"/>
      <c r="BUP311" s="9"/>
      <c r="BUQ311" s="9"/>
      <c r="BUR311" s="9"/>
      <c r="BUS311" s="9"/>
      <c r="BUT311" s="9"/>
      <c r="BUU311" s="9"/>
      <c r="BUV311" s="9"/>
      <c r="BUW311" s="9"/>
      <c r="BUX311" s="9"/>
      <c r="BUY311" s="9"/>
      <c r="BUZ311" s="9"/>
      <c r="BVA311" s="9"/>
      <c r="BVB311" s="9"/>
      <c r="BVC311" s="9"/>
      <c r="BVD311" s="9"/>
      <c r="BVE311" s="9"/>
      <c r="BVF311" s="9"/>
      <c r="BVG311" s="9"/>
      <c r="BVH311" s="9"/>
      <c r="BVI311" s="9"/>
      <c r="BVJ311" s="9"/>
      <c r="BVK311" s="9"/>
      <c r="BVL311" s="9"/>
      <c r="BVM311" s="9"/>
      <c r="BVN311" s="9"/>
      <c r="BVO311" s="9"/>
      <c r="BVP311" s="9"/>
      <c r="BVQ311" s="9"/>
      <c r="BVR311" s="9"/>
      <c r="BVS311" s="9"/>
      <c r="BVT311" s="9"/>
      <c r="BVU311" s="9"/>
      <c r="BVV311" s="9"/>
      <c r="BVW311" s="9"/>
      <c r="BVX311" s="9"/>
      <c r="BVY311" s="9"/>
      <c r="BVZ311" s="9"/>
      <c r="BWA311" s="9"/>
      <c r="BWB311" s="9"/>
      <c r="BWC311" s="9"/>
      <c r="BWD311" s="9"/>
      <c r="BWE311" s="9"/>
      <c r="BWF311" s="9"/>
      <c r="BWG311" s="9"/>
      <c r="BWH311" s="9"/>
      <c r="BWI311" s="9"/>
      <c r="BWJ311" s="9"/>
      <c r="BWK311" s="9"/>
      <c r="BWL311" s="9"/>
      <c r="BWM311" s="9"/>
      <c r="BWN311" s="9"/>
      <c r="BWO311" s="9"/>
      <c r="BWP311" s="9"/>
      <c r="BWQ311" s="9"/>
      <c r="BWR311" s="9"/>
      <c r="BWS311" s="9"/>
      <c r="BWT311" s="9"/>
      <c r="BWU311" s="9"/>
      <c r="BWV311" s="9"/>
      <c r="BWW311" s="9"/>
      <c r="BWX311" s="9"/>
      <c r="BWY311" s="9"/>
      <c r="BWZ311" s="9"/>
      <c r="BXA311" s="9"/>
      <c r="BXB311" s="9"/>
      <c r="BXC311" s="9"/>
      <c r="BXD311" s="9"/>
    </row>
    <row r="312" ht="14.25" customHeight="1">
      <c r="A312" s="9">
        <v>56.0</v>
      </c>
      <c r="B312" s="9" t="s">
        <v>11947</v>
      </c>
      <c r="C312" s="9" t="s">
        <v>11948</v>
      </c>
      <c r="D312" s="9" t="s">
        <v>11948</v>
      </c>
      <c r="E312" s="9"/>
      <c r="F312" s="9">
        <v>175.0</v>
      </c>
      <c r="G312" s="9" t="s">
        <v>14427</v>
      </c>
      <c r="H312" s="9" t="s">
        <v>14428</v>
      </c>
      <c r="I312" s="9"/>
      <c r="J312" s="9"/>
      <c r="K312" s="9"/>
      <c r="L312" s="9">
        <v>173.0</v>
      </c>
      <c r="M312" s="9">
        <v>2.0</v>
      </c>
      <c r="N312" s="9"/>
      <c r="O312" s="9"/>
      <c r="P312" s="9">
        <v>14.0</v>
      </c>
      <c r="Q312" s="9" t="s">
        <v>14429</v>
      </c>
      <c r="R312" s="9"/>
      <c r="S312" s="9" t="s">
        <v>3794</v>
      </c>
      <c r="T312" s="9" t="s">
        <v>3793</v>
      </c>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c r="DP312" s="9"/>
      <c r="DQ312" s="9"/>
      <c r="DR312" s="9"/>
      <c r="DS312" s="9"/>
      <c r="DT312" s="9"/>
      <c r="DU312" s="9"/>
      <c r="DV312" s="9"/>
      <c r="DW312" s="9"/>
      <c r="DX312" s="9"/>
      <c r="DY312" s="9"/>
      <c r="DZ312" s="9"/>
      <c r="EA312" s="9"/>
      <c r="EB312" s="9"/>
      <c r="EC312" s="9"/>
      <c r="ED312" s="9"/>
      <c r="EE312" s="9"/>
      <c r="EF312" s="9"/>
      <c r="EG312" s="9"/>
      <c r="EH312" s="9"/>
      <c r="EI312" s="9"/>
      <c r="EJ312" s="9"/>
      <c r="EK312" s="9"/>
      <c r="EL312" s="9"/>
      <c r="EM312" s="9"/>
      <c r="EN312" s="9"/>
      <c r="EO312" s="9"/>
      <c r="EP312" s="9"/>
      <c r="EQ312" s="9"/>
      <c r="ER312" s="9"/>
      <c r="ES312" s="9"/>
      <c r="ET312" s="9"/>
      <c r="EU312" s="9"/>
      <c r="EV312" s="9"/>
      <c r="EW312" s="9"/>
      <c r="EX312" s="9"/>
      <c r="EY312" s="9"/>
      <c r="EZ312" s="9"/>
      <c r="FA312" s="9"/>
      <c r="FB312" s="9"/>
      <c r="FC312" s="9"/>
      <c r="FD312" s="9"/>
      <c r="FE312" s="9"/>
      <c r="FF312" s="9"/>
      <c r="FG312" s="9"/>
      <c r="FH312" s="9"/>
      <c r="FI312" s="9"/>
      <c r="FJ312" s="9"/>
      <c r="FK312" s="9"/>
      <c r="FL312" s="9"/>
      <c r="FM312" s="9"/>
      <c r="FN312" s="9"/>
      <c r="FO312" s="9"/>
      <c r="FP312" s="9"/>
      <c r="FQ312" s="9"/>
      <c r="FR312" s="9"/>
      <c r="FS312" s="9"/>
      <c r="FT312" s="9"/>
      <c r="FU312" s="9"/>
      <c r="FV312" s="9"/>
      <c r="FW312" s="9"/>
      <c r="FX312" s="9"/>
      <c r="FY312" s="9"/>
      <c r="FZ312" s="9"/>
      <c r="GA312" s="9"/>
      <c r="GB312" s="9"/>
      <c r="GC312" s="9"/>
      <c r="GD312" s="9"/>
      <c r="GE312" s="9"/>
      <c r="GF312" s="9"/>
      <c r="GG312" s="9"/>
      <c r="GH312" s="9"/>
      <c r="GI312" s="9"/>
      <c r="GJ312" s="9"/>
      <c r="GK312" s="9"/>
      <c r="GL312" s="9"/>
      <c r="GM312" s="9"/>
      <c r="GN312" s="9"/>
      <c r="GO312" s="9"/>
      <c r="GP312" s="9"/>
      <c r="GQ312" s="9"/>
      <c r="GR312" s="9"/>
      <c r="GS312" s="9"/>
      <c r="GT312" s="9"/>
      <c r="GU312" s="9"/>
      <c r="GV312" s="9"/>
      <c r="GW312" s="9"/>
      <c r="GX312" s="9"/>
      <c r="GY312" s="9"/>
      <c r="GZ312" s="9"/>
      <c r="HA312" s="9"/>
      <c r="HB312" s="9"/>
      <c r="HC312" s="9"/>
      <c r="HD312" s="9"/>
      <c r="HE312" s="9"/>
      <c r="HF312" s="9"/>
      <c r="HG312" s="9"/>
      <c r="HH312" s="9"/>
      <c r="HI312" s="9"/>
      <c r="HJ312" s="9"/>
      <c r="HK312" s="9"/>
      <c r="HL312" s="9"/>
      <c r="HM312" s="9"/>
      <c r="HN312" s="9"/>
      <c r="HO312" s="9"/>
      <c r="HP312" s="9"/>
      <c r="HQ312" s="9"/>
      <c r="HR312" s="9"/>
      <c r="HS312" s="9"/>
      <c r="HT312" s="9"/>
      <c r="HU312" s="9"/>
      <c r="HV312" s="9"/>
      <c r="HW312" s="9"/>
      <c r="HX312" s="9"/>
      <c r="HY312" s="9"/>
      <c r="HZ312" s="9"/>
      <c r="IA312" s="9"/>
      <c r="IB312" s="9"/>
      <c r="IC312" s="9"/>
      <c r="ID312" s="9"/>
      <c r="IE312" s="9"/>
      <c r="IF312" s="9"/>
      <c r="IG312" s="9"/>
      <c r="IH312" s="9"/>
      <c r="II312" s="9"/>
      <c r="IJ312" s="9"/>
      <c r="IK312" s="9"/>
      <c r="IL312" s="9"/>
      <c r="IM312" s="9"/>
      <c r="IN312" s="9"/>
      <c r="IO312" s="9"/>
      <c r="IP312" s="9"/>
      <c r="IQ312" s="9"/>
      <c r="IR312" s="9"/>
      <c r="IS312" s="9"/>
      <c r="IT312" s="9"/>
      <c r="IU312" s="9"/>
      <c r="IV312" s="9"/>
      <c r="IW312" s="9"/>
      <c r="IX312" s="9"/>
      <c r="IY312" s="9"/>
      <c r="IZ312" s="9"/>
      <c r="JA312" s="9"/>
      <c r="JB312" s="9"/>
      <c r="JC312" s="9"/>
      <c r="JD312" s="9"/>
      <c r="JE312" s="9"/>
      <c r="JF312" s="9"/>
      <c r="JG312" s="9"/>
      <c r="JH312" s="9"/>
      <c r="JI312" s="9"/>
      <c r="JJ312" s="9"/>
      <c r="JK312" s="9"/>
      <c r="JL312" s="9"/>
      <c r="JM312" s="9"/>
      <c r="JN312" s="9"/>
      <c r="JO312" s="9"/>
      <c r="JP312" s="9"/>
      <c r="JQ312" s="9"/>
      <c r="JR312" s="9"/>
      <c r="JS312" s="9"/>
      <c r="JT312" s="9"/>
      <c r="JU312" s="9"/>
      <c r="JV312" s="9"/>
      <c r="JW312" s="9"/>
      <c r="JX312" s="9"/>
      <c r="JY312" s="9"/>
      <c r="JZ312" s="9"/>
      <c r="KA312" s="9"/>
      <c r="KB312" s="9"/>
      <c r="KC312" s="9"/>
      <c r="KD312" s="9"/>
      <c r="KE312" s="9"/>
      <c r="KF312" s="9"/>
      <c r="KG312" s="9"/>
      <c r="KH312" s="9"/>
      <c r="KI312" s="9"/>
      <c r="KJ312" s="9"/>
      <c r="KK312" s="9"/>
      <c r="KL312" s="9"/>
      <c r="KM312" s="9"/>
      <c r="KN312" s="9"/>
      <c r="KO312" s="9"/>
      <c r="KP312" s="9"/>
      <c r="KQ312" s="9"/>
      <c r="KR312" s="9"/>
      <c r="KS312" s="9"/>
      <c r="KT312" s="9"/>
      <c r="KU312" s="9"/>
      <c r="KV312" s="9"/>
      <c r="KW312" s="9"/>
      <c r="KX312" s="9"/>
      <c r="KY312" s="9"/>
      <c r="KZ312" s="9"/>
      <c r="LA312" s="9"/>
      <c r="LB312" s="9"/>
      <c r="LC312" s="9"/>
      <c r="LD312" s="9"/>
      <c r="LE312" s="9"/>
      <c r="LF312" s="9"/>
      <c r="LG312" s="9"/>
      <c r="LH312" s="9"/>
      <c r="LI312" s="9"/>
      <c r="LJ312" s="9"/>
      <c r="LK312" s="9"/>
      <c r="LL312" s="9"/>
      <c r="LM312" s="9"/>
      <c r="LN312" s="9"/>
      <c r="LO312" s="9"/>
      <c r="LP312" s="9"/>
      <c r="LQ312" s="9"/>
      <c r="LR312" s="9"/>
      <c r="LS312" s="9"/>
      <c r="LT312" s="9"/>
      <c r="LU312" s="9"/>
      <c r="LV312" s="9"/>
      <c r="LW312" s="9"/>
      <c r="LX312" s="9"/>
      <c r="LY312" s="9"/>
      <c r="LZ312" s="9"/>
      <c r="MA312" s="9"/>
      <c r="MB312" s="9"/>
      <c r="MC312" s="9"/>
      <c r="MD312" s="9"/>
      <c r="ME312" s="9"/>
      <c r="MF312" s="9"/>
      <c r="MG312" s="9"/>
      <c r="MH312" s="9"/>
      <c r="MI312" s="9"/>
      <c r="MJ312" s="9"/>
      <c r="MK312" s="9"/>
      <c r="ML312" s="9"/>
      <c r="MM312" s="9"/>
      <c r="MN312" s="9"/>
      <c r="MO312" s="9"/>
      <c r="MP312" s="9"/>
      <c r="MQ312" s="9"/>
      <c r="MR312" s="9"/>
      <c r="MS312" s="9"/>
      <c r="MT312" s="9"/>
      <c r="MU312" s="9"/>
      <c r="MV312" s="9"/>
      <c r="MW312" s="9"/>
      <c r="MX312" s="9"/>
      <c r="MY312" s="9"/>
      <c r="MZ312" s="9"/>
      <c r="NA312" s="9"/>
      <c r="NB312" s="9"/>
      <c r="NC312" s="9"/>
      <c r="ND312" s="9"/>
      <c r="NE312" s="9"/>
      <c r="NF312" s="9"/>
      <c r="NG312" s="9"/>
      <c r="NH312" s="9"/>
      <c r="NI312" s="9"/>
      <c r="NJ312" s="9"/>
      <c r="NK312" s="9"/>
      <c r="NL312" s="9"/>
      <c r="NM312" s="9"/>
      <c r="NN312" s="9"/>
      <c r="NO312" s="9"/>
      <c r="NP312" s="9"/>
      <c r="NQ312" s="9"/>
      <c r="NR312" s="9"/>
      <c r="NS312" s="9"/>
      <c r="NT312" s="9"/>
      <c r="NU312" s="9"/>
      <c r="NV312" s="9"/>
      <c r="NW312" s="9"/>
      <c r="NX312" s="9"/>
      <c r="NY312" s="9"/>
      <c r="NZ312" s="9"/>
      <c r="OA312" s="9"/>
      <c r="OB312" s="9"/>
      <c r="OC312" s="9"/>
      <c r="OD312" s="9"/>
      <c r="OE312" s="9"/>
      <c r="OF312" s="9"/>
      <c r="OG312" s="9"/>
      <c r="OH312" s="9"/>
      <c r="OI312" s="9"/>
      <c r="OJ312" s="9"/>
      <c r="OK312" s="9"/>
      <c r="OL312" s="9"/>
      <c r="OM312" s="9"/>
      <c r="ON312" s="9"/>
      <c r="OO312" s="9"/>
      <c r="OP312" s="9"/>
      <c r="OQ312" s="9"/>
      <c r="OR312" s="9"/>
      <c r="OS312" s="9"/>
      <c r="OT312" s="9"/>
      <c r="OU312" s="9"/>
      <c r="OV312" s="9"/>
      <c r="OW312" s="9"/>
      <c r="OX312" s="9"/>
      <c r="OY312" s="9"/>
      <c r="OZ312" s="9"/>
      <c r="PA312" s="9"/>
      <c r="PB312" s="9"/>
      <c r="PC312" s="9"/>
      <c r="PD312" s="9"/>
      <c r="PE312" s="9"/>
      <c r="PF312" s="9"/>
      <c r="PG312" s="9"/>
      <c r="PH312" s="9"/>
      <c r="PI312" s="9"/>
      <c r="PJ312" s="9"/>
      <c r="PK312" s="9"/>
      <c r="PL312" s="9"/>
      <c r="PM312" s="9"/>
      <c r="PN312" s="9"/>
      <c r="PO312" s="9"/>
      <c r="PP312" s="9"/>
      <c r="PQ312" s="9"/>
      <c r="PR312" s="9"/>
      <c r="PS312" s="9"/>
      <c r="PT312" s="9"/>
      <c r="PU312" s="9"/>
      <c r="PV312" s="9"/>
      <c r="PW312" s="9"/>
      <c r="PX312" s="9"/>
      <c r="PY312" s="9"/>
      <c r="PZ312" s="9"/>
      <c r="QA312" s="9"/>
      <c r="QB312" s="9"/>
      <c r="QC312" s="9"/>
      <c r="QD312" s="9"/>
      <c r="QE312" s="9"/>
      <c r="QF312" s="9"/>
      <c r="QG312" s="9"/>
      <c r="QH312" s="9"/>
      <c r="QI312" s="9"/>
      <c r="QJ312" s="9"/>
      <c r="QK312" s="9"/>
      <c r="QL312" s="9"/>
      <c r="QM312" s="9"/>
      <c r="QN312" s="9"/>
      <c r="QO312" s="9"/>
      <c r="QP312" s="9"/>
      <c r="QQ312" s="9"/>
      <c r="QR312" s="9"/>
      <c r="QS312" s="9"/>
      <c r="QT312" s="9"/>
      <c r="QU312" s="9"/>
      <c r="QV312" s="9"/>
      <c r="QW312" s="9"/>
      <c r="QX312" s="9"/>
      <c r="QY312" s="9"/>
      <c r="QZ312" s="9"/>
      <c r="RA312" s="9"/>
      <c r="RB312" s="9"/>
      <c r="RC312" s="9"/>
      <c r="RD312" s="9"/>
      <c r="RE312" s="9"/>
      <c r="RF312" s="9"/>
      <c r="RG312" s="9"/>
      <c r="RH312" s="9"/>
      <c r="RI312" s="9"/>
      <c r="RJ312" s="9"/>
      <c r="RK312" s="9"/>
      <c r="RL312" s="9"/>
      <c r="RM312" s="9"/>
      <c r="RN312" s="9"/>
      <c r="RO312" s="9"/>
      <c r="RP312" s="9"/>
      <c r="RQ312" s="9"/>
      <c r="RR312" s="9"/>
      <c r="RS312" s="9"/>
      <c r="RT312" s="9"/>
      <c r="RU312" s="9"/>
      <c r="RV312" s="9"/>
      <c r="RW312" s="9"/>
      <c r="RX312" s="9"/>
      <c r="RY312" s="9"/>
      <c r="RZ312" s="9"/>
      <c r="SA312" s="9"/>
      <c r="SB312" s="9"/>
      <c r="SC312" s="9"/>
      <c r="SD312" s="9"/>
      <c r="SE312" s="9"/>
      <c r="SF312" s="9"/>
      <c r="SG312" s="9"/>
      <c r="SH312" s="9"/>
      <c r="SI312" s="9"/>
      <c r="SJ312" s="9"/>
      <c r="SK312" s="9"/>
      <c r="SL312" s="9"/>
      <c r="SM312" s="9"/>
      <c r="SN312" s="9"/>
      <c r="SO312" s="9"/>
      <c r="SP312" s="9"/>
      <c r="SQ312" s="9"/>
      <c r="SR312" s="9"/>
      <c r="SS312" s="9"/>
      <c r="ST312" s="9"/>
      <c r="SU312" s="9"/>
      <c r="SV312" s="9"/>
      <c r="SW312" s="9"/>
      <c r="SX312" s="9"/>
      <c r="SY312" s="9"/>
      <c r="SZ312" s="9"/>
      <c r="TA312" s="9"/>
      <c r="TB312" s="9"/>
      <c r="TC312" s="9"/>
      <c r="TD312" s="9"/>
      <c r="TE312" s="9"/>
      <c r="TF312" s="9"/>
      <c r="TG312" s="9"/>
      <c r="TH312" s="9"/>
      <c r="TI312" s="9"/>
      <c r="TJ312" s="9"/>
      <c r="TK312" s="9"/>
      <c r="TL312" s="9"/>
      <c r="TM312" s="9"/>
      <c r="TN312" s="9"/>
      <c r="TO312" s="9"/>
      <c r="TP312" s="9"/>
      <c r="TQ312" s="9"/>
      <c r="TR312" s="9"/>
      <c r="TS312" s="9"/>
      <c r="TT312" s="9"/>
      <c r="TU312" s="9"/>
      <c r="TV312" s="9"/>
      <c r="TW312" s="9"/>
      <c r="TX312" s="9"/>
      <c r="TY312" s="9"/>
      <c r="TZ312" s="9"/>
      <c r="UA312" s="9"/>
      <c r="UB312" s="9"/>
      <c r="UC312" s="9"/>
      <c r="UD312" s="9"/>
      <c r="UE312" s="9"/>
      <c r="UF312" s="9"/>
      <c r="UG312" s="9"/>
      <c r="UH312" s="9"/>
      <c r="UI312" s="9"/>
      <c r="UJ312" s="9"/>
      <c r="UK312" s="9"/>
      <c r="UL312" s="9"/>
      <c r="UM312" s="9"/>
      <c r="UN312" s="9"/>
      <c r="UO312" s="9"/>
      <c r="UP312" s="9"/>
      <c r="UQ312" s="9"/>
      <c r="UR312" s="9"/>
      <c r="US312" s="9"/>
      <c r="UT312" s="9"/>
      <c r="UU312" s="9"/>
      <c r="UV312" s="9"/>
      <c r="UW312" s="9"/>
      <c r="UX312" s="9"/>
      <c r="UY312" s="9"/>
      <c r="UZ312" s="9"/>
      <c r="VA312" s="9"/>
      <c r="VB312" s="9"/>
      <c r="VC312" s="9"/>
      <c r="VD312" s="9"/>
      <c r="VE312" s="9"/>
      <c r="VF312" s="9"/>
      <c r="VG312" s="9"/>
      <c r="VH312" s="9"/>
      <c r="VI312" s="9"/>
      <c r="VJ312" s="9"/>
      <c r="VK312" s="9"/>
      <c r="VL312" s="9"/>
      <c r="VM312" s="9"/>
      <c r="VN312" s="9"/>
      <c r="VO312" s="9"/>
      <c r="VP312" s="9"/>
      <c r="VQ312" s="9"/>
      <c r="VR312" s="9"/>
      <c r="VS312" s="9"/>
      <c r="VT312" s="9"/>
      <c r="VU312" s="9"/>
      <c r="VV312" s="9"/>
      <c r="VW312" s="9"/>
      <c r="VX312" s="9"/>
      <c r="VY312" s="9"/>
      <c r="VZ312" s="9"/>
      <c r="WA312" s="9"/>
      <c r="WB312" s="9"/>
      <c r="WC312" s="9"/>
      <c r="WD312" s="9"/>
      <c r="WE312" s="9"/>
      <c r="WF312" s="9"/>
      <c r="WG312" s="9"/>
      <c r="WH312" s="9"/>
      <c r="WI312" s="9"/>
      <c r="WJ312" s="9"/>
      <c r="WK312" s="9"/>
      <c r="WL312" s="9"/>
      <c r="WM312" s="9"/>
      <c r="WN312" s="9"/>
      <c r="WO312" s="9"/>
      <c r="WP312" s="9"/>
      <c r="WQ312" s="9"/>
      <c r="WR312" s="9"/>
      <c r="WS312" s="9"/>
      <c r="WT312" s="9"/>
      <c r="WU312" s="9"/>
      <c r="WV312" s="9"/>
      <c r="WW312" s="9"/>
      <c r="WX312" s="9"/>
      <c r="WY312" s="9"/>
      <c r="WZ312" s="9"/>
      <c r="XA312" s="9"/>
      <c r="XB312" s="9"/>
      <c r="XC312" s="9"/>
      <c r="XD312" s="9"/>
      <c r="XE312" s="9"/>
      <c r="XF312" s="9"/>
      <c r="XG312" s="9"/>
      <c r="XH312" s="9"/>
      <c r="XI312" s="9"/>
      <c r="XJ312" s="9"/>
      <c r="XK312" s="9"/>
      <c r="XL312" s="9"/>
      <c r="XM312" s="9"/>
      <c r="XN312" s="9"/>
      <c r="XO312" s="9"/>
      <c r="XP312" s="9"/>
      <c r="XQ312" s="9"/>
      <c r="XR312" s="9"/>
      <c r="XS312" s="9"/>
      <c r="XT312" s="9"/>
      <c r="XU312" s="9"/>
      <c r="XV312" s="9"/>
      <c r="XW312" s="9"/>
      <c r="XX312" s="9"/>
      <c r="XY312" s="9"/>
      <c r="XZ312" s="9"/>
      <c r="YA312" s="9"/>
      <c r="YB312" s="9"/>
      <c r="YC312" s="9"/>
      <c r="YD312" s="9"/>
      <c r="YE312" s="9"/>
      <c r="YF312" s="9"/>
      <c r="YG312" s="9"/>
      <c r="YH312" s="9"/>
      <c r="YI312" s="9"/>
      <c r="YJ312" s="9"/>
      <c r="YK312" s="9"/>
      <c r="YL312" s="9"/>
      <c r="YM312" s="9"/>
      <c r="YN312" s="9"/>
      <c r="YO312" s="9"/>
      <c r="YP312" s="9"/>
      <c r="YQ312" s="9"/>
      <c r="YR312" s="9"/>
      <c r="YS312" s="9"/>
      <c r="YT312" s="9"/>
      <c r="YU312" s="9"/>
      <c r="YV312" s="9"/>
      <c r="YW312" s="9"/>
      <c r="YX312" s="9"/>
      <c r="YY312" s="9"/>
      <c r="YZ312" s="9"/>
      <c r="ZA312" s="9"/>
      <c r="ZB312" s="9"/>
      <c r="ZC312" s="9"/>
      <c r="ZD312" s="9"/>
      <c r="ZE312" s="9"/>
      <c r="ZF312" s="9"/>
      <c r="ZG312" s="9"/>
      <c r="ZH312" s="9"/>
      <c r="ZI312" s="9"/>
      <c r="ZJ312" s="9"/>
      <c r="ZK312" s="9"/>
      <c r="ZL312" s="9"/>
      <c r="ZM312" s="9"/>
      <c r="ZN312" s="9"/>
      <c r="ZO312" s="9"/>
      <c r="ZP312" s="9"/>
      <c r="ZQ312" s="9"/>
      <c r="ZR312" s="9"/>
      <c r="ZS312" s="9"/>
      <c r="ZT312" s="9"/>
      <c r="ZU312" s="9"/>
      <c r="ZV312" s="9"/>
      <c r="ZW312" s="9"/>
      <c r="ZX312" s="9"/>
      <c r="ZY312" s="9"/>
      <c r="ZZ312" s="9"/>
      <c r="AAA312" s="9"/>
      <c r="AAB312" s="9"/>
      <c r="AAC312" s="9"/>
      <c r="AAD312" s="9"/>
      <c r="AAE312" s="9"/>
      <c r="AAF312" s="9"/>
      <c r="AAG312" s="9"/>
      <c r="AAH312" s="9"/>
      <c r="AAI312" s="9"/>
      <c r="AAJ312" s="9"/>
      <c r="AAK312" s="9"/>
      <c r="AAL312" s="9"/>
      <c r="AAM312" s="9"/>
      <c r="AAN312" s="9"/>
      <c r="AAO312" s="9"/>
      <c r="AAP312" s="9"/>
      <c r="AAQ312" s="9"/>
      <c r="AAR312" s="9"/>
      <c r="AAS312" s="9"/>
      <c r="AAT312" s="9"/>
      <c r="AAU312" s="9"/>
      <c r="AAV312" s="9"/>
      <c r="AAW312" s="9"/>
      <c r="AAX312" s="9"/>
      <c r="AAY312" s="9"/>
      <c r="AAZ312" s="9"/>
      <c r="ABA312" s="9"/>
      <c r="ABB312" s="9"/>
      <c r="ABC312" s="9"/>
      <c r="ABD312" s="9"/>
      <c r="ABE312" s="9"/>
      <c r="ABF312" s="9"/>
      <c r="ABG312" s="9"/>
      <c r="ABH312" s="9"/>
      <c r="ABI312" s="9"/>
      <c r="ABJ312" s="9"/>
      <c r="ABK312" s="9"/>
      <c r="ABL312" s="9"/>
      <c r="ABM312" s="9"/>
      <c r="ABN312" s="9"/>
      <c r="ABO312" s="9"/>
      <c r="ABP312" s="9"/>
      <c r="ABQ312" s="9"/>
      <c r="ABR312" s="9"/>
      <c r="ABS312" s="9"/>
      <c r="ABT312" s="9"/>
      <c r="ABU312" s="9"/>
      <c r="ABV312" s="9"/>
      <c r="ABW312" s="9"/>
      <c r="ABX312" s="9"/>
      <c r="ABY312" s="9"/>
      <c r="ABZ312" s="9"/>
      <c r="ACA312" s="9"/>
      <c r="ACB312" s="9"/>
      <c r="ACC312" s="9"/>
      <c r="ACD312" s="9"/>
      <c r="ACE312" s="9"/>
      <c r="ACF312" s="9"/>
      <c r="ACG312" s="9"/>
      <c r="ACH312" s="9"/>
      <c r="ACI312" s="9"/>
      <c r="ACJ312" s="9"/>
      <c r="ACK312" s="9"/>
      <c r="ACL312" s="9"/>
      <c r="ACM312" s="9"/>
      <c r="ACN312" s="9"/>
      <c r="ACO312" s="9"/>
      <c r="ACP312" s="9"/>
      <c r="ACQ312" s="9"/>
      <c r="ACR312" s="9"/>
      <c r="ACS312" s="9"/>
      <c r="ACT312" s="9"/>
      <c r="ACU312" s="9"/>
      <c r="ACV312" s="9"/>
      <c r="ACW312" s="9"/>
      <c r="ACX312" s="9"/>
      <c r="ACY312" s="9"/>
      <c r="ACZ312" s="9"/>
      <c r="ADA312" s="9"/>
      <c r="ADB312" s="9"/>
      <c r="ADC312" s="9"/>
      <c r="ADD312" s="9"/>
      <c r="ADE312" s="9"/>
      <c r="ADF312" s="9"/>
      <c r="ADG312" s="9"/>
      <c r="ADH312" s="9"/>
      <c r="ADI312" s="9"/>
      <c r="ADJ312" s="9"/>
      <c r="ADK312" s="9"/>
      <c r="ADL312" s="9"/>
      <c r="ADM312" s="9"/>
      <c r="ADN312" s="9"/>
      <c r="ADO312" s="9"/>
      <c r="ADP312" s="9"/>
      <c r="ADQ312" s="9"/>
      <c r="ADR312" s="9"/>
      <c r="ADS312" s="9"/>
      <c r="ADT312" s="9"/>
      <c r="ADU312" s="9"/>
      <c r="ADV312" s="9"/>
      <c r="ADW312" s="9"/>
      <c r="ADX312" s="9"/>
      <c r="ADY312" s="9"/>
      <c r="ADZ312" s="9"/>
      <c r="AEA312" s="9"/>
      <c r="AEB312" s="9"/>
      <c r="AEC312" s="9"/>
      <c r="AED312" s="9"/>
      <c r="AEE312" s="9"/>
      <c r="AEF312" s="9"/>
      <c r="AEG312" s="9"/>
      <c r="AEH312" s="9"/>
      <c r="AEI312" s="9"/>
      <c r="AEJ312" s="9"/>
      <c r="AEK312" s="9"/>
      <c r="AEL312" s="9"/>
      <c r="AEM312" s="9"/>
      <c r="AEN312" s="9"/>
      <c r="AEO312" s="9"/>
      <c r="AEP312" s="9"/>
      <c r="AEQ312" s="9"/>
      <c r="AER312" s="9"/>
      <c r="AES312" s="9"/>
      <c r="AET312" s="9"/>
      <c r="AEU312" s="9"/>
      <c r="AEV312" s="9"/>
      <c r="AEW312" s="9"/>
      <c r="AEX312" s="9"/>
      <c r="AEY312" s="9"/>
      <c r="AEZ312" s="9"/>
      <c r="AFA312" s="9"/>
      <c r="AFB312" s="9"/>
      <c r="AFC312" s="9"/>
      <c r="AFD312" s="9"/>
      <c r="AFE312" s="9"/>
      <c r="AFF312" s="9"/>
      <c r="AFG312" s="9"/>
      <c r="AFH312" s="9"/>
      <c r="AFI312" s="9"/>
      <c r="AFJ312" s="9"/>
      <c r="AFK312" s="9"/>
      <c r="AFL312" s="9"/>
      <c r="AFM312" s="9"/>
      <c r="AFN312" s="9"/>
      <c r="AFO312" s="9"/>
      <c r="AFP312" s="9"/>
      <c r="AFQ312" s="9"/>
      <c r="AFR312" s="9"/>
      <c r="AFS312" s="9"/>
      <c r="AFT312" s="9"/>
      <c r="AFU312" s="9"/>
      <c r="AFV312" s="9"/>
      <c r="AFW312" s="9"/>
      <c r="AFX312" s="9"/>
      <c r="AFY312" s="9"/>
      <c r="AFZ312" s="9"/>
      <c r="AGA312" s="9"/>
      <c r="AGB312" s="9"/>
      <c r="AGC312" s="9"/>
      <c r="AGD312" s="9"/>
      <c r="AGE312" s="9"/>
      <c r="AGF312" s="9"/>
      <c r="AGG312" s="9"/>
      <c r="AGH312" s="9"/>
      <c r="AGI312" s="9"/>
      <c r="AGJ312" s="9"/>
      <c r="AGK312" s="9"/>
      <c r="AGL312" s="9"/>
      <c r="AGM312" s="9"/>
      <c r="AGN312" s="9"/>
      <c r="AGO312" s="9"/>
      <c r="AGP312" s="9"/>
      <c r="AGQ312" s="9"/>
      <c r="AGR312" s="9"/>
      <c r="AGS312" s="9"/>
      <c r="AGT312" s="9"/>
      <c r="AGU312" s="9"/>
      <c r="AGV312" s="9"/>
      <c r="AGW312" s="9"/>
      <c r="AGX312" s="9"/>
      <c r="AGY312" s="9"/>
      <c r="AGZ312" s="9"/>
      <c r="AHA312" s="9"/>
      <c r="AHB312" s="9"/>
      <c r="AHC312" s="9"/>
      <c r="AHD312" s="9"/>
      <c r="AHE312" s="9"/>
      <c r="AHF312" s="9"/>
      <c r="AHG312" s="9"/>
      <c r="AHH312" s="9"/>
      <c r="AHI312" s="9"/>
      <c r="AHJ312" s="9"/>
      <c r="AHK312" s="9"/>
      <c r="AHL312" s="9"/>
      <c r="AHM312" s="9"/>
      <c r="AHN312" s="9"/>
      <c r="AHO312" s="9"/>
      <c r="AHP312" s="9"/>
      <c r="AHQ312" s="9"/>
      <c r="AHR312" s="9"/>
      <c r="AHS312" s="9"/>
      <c r="AHT312" s="9"/>
      <c r="AHU312" s="9"/>
      <c r="AHV312" s="9"/>
      <c r="AHW312" s="9"/>
      <c r="AHX312" s="9"/>
      <c r="AHY312" s="9"/>
      <c r="AHZ312" s="9"/>
      <c r="AIA312" s="9"/>
      <c r="AIB312" s="9"/>
      <c r="AIC312" s="9"/>
      <c r="AID312" s="9"/>
      <c r="AIE312" s="9"/>
      <c r="AIF312" s="9"/>
      <c r="AIG312" s="9"/>
      <c r="AIH312" s="9"/>
      <c r="AII312" s="9"/>
      <c r="AIJ312" s="9"/>
      <c r="AIK312" s="9"/>
      <c r="AIL312" s="9"/>
      <c r="AIM312" s="9"/>
      <c r="AIN312" s="9"/>
      <c r="AIO312" s="9"/>
      <c r="AIP312" s="9"/>
      <c r="AIQ312" s="9"/>
      <c r="AIR312" s="9"/>
      <c r="AIS312" s="9"/>
      <c r="ANB312" s="9"/>
      <c r="ANC312" s="9"/>
      <c r="AND312" s="9"/>
      <c r="ANE312" s="9"/>
      <c r="ANF312" s="9"/>
      <c r="ANG312" s="9"/>
      <c r="ANH312" s="9"/>
      <c r="ANI312" s="9"/>
      <c r="ANJ312" s="9"/>
      <c r="ANK312" s="9"/>
      <c r="ANL312" s="9"/>
      <c r="ANM312" s="9"/>
      <c r="ANN312" s="9"/>
      <c r="ANO312" s="9"/>
      <c r="ANP312" s="9"/>
      <c r="ANQ312" s="9"/>
      <c r="ANR312" s="9"/>
      <c r="ANS312" s="9"/>
      <c r="ANT312" s="9"/>
      <c r="ANU312" s="9"/>
      <c r="ANV312" s="9"/>
      <c r="ANW312" s="9"/>
      <c r="ANX312" s="9"/>
      <c r="ANY312" s="9"/>
      <c r="ANZ312" s="9"/>
      <c r="AOA312" s="9"/>
      <c r="AOB312" s="9"/>
      <c r="AOC312" s="9"/>
      <c r="AOD312" s="9"/>
      <c r="AOE312" s="9"/>
      <c r="AOF312" s="9"/>
      <c r="AOG312" s="9"/>
      <c r="AOH312" s="9"/>
      <c r="AOI312" s="9"/>
      <c r="AOJ312" s="9"/>
      <c r="AOK312" s="9"/>
      <c r="AOL312" s="9"/>
      <c r="AOM312" s="9"/>
      <c r="AON312" s="9"/>
      <c r="AOO312" s="9"/>
      <c r="AOP312" s="9"/>
      <c r="AOQ312" s="9"/>
      <c r="AOR312" s="9"/>
      <c r="AOS312" s="9"/>
      <c r="AOT312" s="9"/>
      <c r="AOU312" s="9"/>
      <c r="AOV312" s="9"/>
      <c r="AOW312" s="9"/>
      <c r="AOX312" s="9"/>
      <c r="AOY312" s="9"/>
      <c r="AOZ312" s="9"/>
      <c r="APA312" s="9"/>
      <c r="APB312" s="9"/>
      <c r="APC312" s="9"/>
      <c r="APD312" s="9"/>
      <c r="APE312" s="9"/>
      <c r="APF312" s="9"/>
      <c r="APG312" s="9"/>
      <c r="APH312" s="9"/>
      <c r="API312" s="9"/>
      <c r="APJ312" s="9"/>
      <c r="APK312" s="9"/>
      <c r="APL312" s="9"/>
      <c r="APM312" s="9"/>
      <c r="APN312" s="9"/>
      <c r="APO312" s="9"/>
      <c r="APP312" s="9"/>
      <c r="APQ312" s="9"/>
      <c r="APR312" s="9"/>
      <c r="APS312" s="9"/>
      <c r="APT312" s="9"/>
      <c r="APU312" s="9"/>
      <c r="APV312" s="9"/>
      <c r="APW312" s="9"/>
      <c r="APX312" s="9"/>
      <c r="APY312" s="9"/>
      <c r="APZ312" s="9"/>
      <c r="AQA312" s="9"/>
      <c r="AQB312" s="9"/>
      <c r="AQC312" s="9"/>
      <c r="AQD312" s="9"/>
      <c r="AQE312" s="9"/>
      <c r="AQF312" s="9"/>
      <c r="AQG312" s="9"/>
      <c r="AQH312" s="9"/>
      <c r="AQI312" s="9"/>
      <c r="AQJ312" s="9"/>
      <c r="AQK312" s="9"/>
      <c r="AQL312" s="9"/>
      <c r="AQM312" s="9"/>
      <c r="AQN312" s="9"/>
      <c r="AQO312" s="9"/>
      <c r="AQP312" s="9"/>
      <c r="AQQ312" s="9"/>
      <c r="AQR312" s="9"/>
      <c r="AQS312" s="9"/>
      <c r="AQT312" s="9"/>
      <c r="AQU312" s="9"/>
      <c r="AQV312" s="9"/>
      <c r="AQW312" s="9"/>
      <c r="AQX312" s="9"/>
      <c r="AQY312" s="9"/>
      <c r="AQZ312" s="9"/>
      <c r="ARA312" s="9"/>
      <c r="ARB312" s="9"/>
      <c r="ARC312" s="9"/>
      <c r="ARD312" s="9"/>
      <c r="ARE312" s="9"/>
      <c r="ARF312" s="9"/>
      <c r="ARG312" s="9"/>
      <c r="ARH312" s="9"/>
      <c r="ARI312" s="9"/>
      <c r="ARJ312" s="9"/>
      <c r="ARK312" s="9"/>
      <c r="ARL312" s="9"/>
      <c r="ARM312" s="9"/>
      <c r="ARN312" s="9"/>
      <c r="ARO312" s="9"/>
      <c r="ARP312" s="9"/>
      <c r="ARQ312" s="9"/>
      <c r="ARR312" s="9"/>
      <c r="ARS312" s="9"/>
      <c r="ART312" s="9"/>
      <c r="ARU312" s="9"/>
      <c r="ARV312" s="9"/>
      <c r="ARW312" s="9"/>
      <c r="ARX312" s="9"/>
      <c r="ARY312" s="9"/>
      <c r="ARZ312" s="9"/>
      <c r="ASA312" s="9"/>
      <c r="ASB312" s="9"/>
      <c r="ASC312" s="9"/>
      <c r="ASD312" s="9"/>
      <c r="ASE312" s="9"/>
      <c r="ASF312" s="9"/>
      <c r="ASG312" s="9"/>
      <c r="ASH312" s="9"/>
      <c r="ASI312" s="9"/>
      <c r="ASJ312" s="9"/>
      <c r="ASK312" s="9"/>
      <c r="ASL312" s="9"/>
      <c r="ASM312" s="9"/>
      <c r="ASN312" s="9"/>
      <c r="ASO312" s="9"/>
      <c r="ASP312" s="9"/>
      <c r="ASQ312" s="9"/>
      <c r="ASR312" s="9"/>
      <c r="ASS312" s="9"/>
      <c r="AST312" s="9"/>
      <c r="ASU312" s="9"/>
      <c r="ASV312" s="9"/>
      <c r="ASW312" s="9"/>
      <c r="ASX312" s="9"/>
      <c r="ASY312" s="9"/>
      <c r="ASZ312" s="9"/>
      <c r="ATA312" s="9"/>
      <c r="ATB312" s="9"/>
      <c r="ATC312" s="9"/>
      <c r="ATD312" s="9"/>
      <c r="ATE312" s="9"/>
      <c r="ATF312" s="9"/>
      <c r="ATG312" s="9"/>
      <c r="ATH312" s="9"/>
      <c r="ATI312" s="9"/>
      <c r="ATJ312" s="9"/>
      <c r="ATK312" s="9"/>
      <c r="ATL312" s="9"/>
      <c r="ATM312" s="9"/>
      <c r="ATN312" s="9"/>
      <c r="ATO312" s="9"/>
      <c r="ATP312" s="9"/>
      <c r="ATQ312" s="9"/>
      <c r="ATR312" s="9"/>
      <c r="ATS312" s="9"/>
      <c r="ATT312" s="9"/>
      <c r="ATU312" s="9"/>
      <c r="ATV312" s="9"/>
      <c r="ATW312" s="9"/>
      <c r="ATX312" s="9"/>
      <c r="ATY312" s="9"/>
      <c r="ATZ312" s="9"/>
      <c r="AUA312" s="9"/>
      <c r="AUB312" s="9"/>
      <c r="AUC312" s="9"/>
      <c r="AUD312" s="9"/>
      <c r="AUE312" s="9"/>
      <c r="AUF312" s="9"/>
      <c r="AUG312" s="9"/>
      <c r="AUH312" s="9"/>
      <c r="AUI312" s="9"/>
      <c r="AUJ312" s="9"/>
      <c r="AUK312" s="9"/>
      <c r="AUL312" s="9"/>
      <c r="AUM312" s="9"/>
      <c r="AUN312" s="9"/>
      <c r="AUO312" s="9"/>
      <c r="AUP312" s="9"/>
      <c r="AUQ312" s="9"/>
      <c r="AUR312" s="9"/>
      <c r="AUS312" s="9"/>
      <c r="AUT312" s="9"/>
      <c r="AUU312" s="9"/>
      <c r="AUV312" s="9"/>
      <c r="AUW312" s="9"/>
      <c r="AUX312" s="9"/>
      <c r="AUY312" s="9"/>
      <c r="AUZ312" s="9"/>
      <c r="AVA312" s="9"/>
      <c r="AVB312" s="9"/>
      <c r="AVC312" s="9"/>
      <c r="AVD312" s="9"/>
      <c r="AVE312" s="9"/>
      <c r="AVF312" s="9"/>
      <c r="AVG312" s="9"/>
      <c r="AVH312" s="9"/>
      <c r="AVI312" s="9"/>
      <c r="AVJ312" s="9"/>
      <c r="AVK312" s="9"/>
      <c r="AVL312" s="9"/>
      <c r="AVM312" s="9"/>
      <c r="AVN312" s="9"/>
      <c r="AVO312" s="9"/>
      <c r="AVP312" s="9"/>
      <c r="AVQ312" s="9"/>
      <c r="AVR312" s="9"/>
      <c r="AVS312" s="9"/>
      <c r="AVT312" s="9"/>
      <c r="AVU312" s="9"/>
      <c r="AVV312" s="9"/>
      <c r="AVW312" s="9"/>
      <c r="AVX312" s="9"/>
      <c r="AVY312" s="9"/>
      <c r="AVZ312" s="9"/>
      <c r="AWA312" s="9"/>
      <c r="AWB312" s="9"/>
      <c r="AWC312" s="9"/>
      <c r="AWD312" s="9"/>
      <c r="AWE312" s="9"/>
      <c r="AWF312" s="9"/>
      <c r="AWG312" s="9"/>
      <c r="AWH312" s="9"/>
      <c r="AWI312" s="9"/>
      <c r="AWJ312" s="9"/>
      <c r="AWK312" s="9"/>
      <c r="AWL312" s="9"/>
      <c r="AWM312" s="9"/>
      <c r="AWN312" s="9"/>
      <c r="AWO312" s="9"/>
      <c r="AWP312" s="9"/>
      <c r="AWQ312" s="9"/>
      <c r="AWR312" s="9"/>
      <c r="AWS312" s="9"/>
      <c r="AWT312" s="9"/>
      <c r="AWU312" s="9"/>
      <c r="AWV312" s="9"/>
      <c r="AWW312" s="9"/>
      <c r="AWX312" s="9"/>
      <c r="AWY312" s="9" t="s">
        <v>14430</v>
      </c>
      <c r="AWZ312" s="9"/>
      <c r="AXA312" s="9"/>
      <c r="AXB312" s="9"/>
      <c r="AXC312" s="9"/>
      <c r="AXD312" s="9"/>
      <c r="AXE312" s="9"/>
      <c r="AXF312" s="9"/>
      <c r="AXG312" s="9"/>
      <c r="AXH312" s="9"/>
      <c r="AXI312" s="9"/>
      <c r="AXJ312" s="9"/>
      <c r="AXK312" s="9"/>
      <c r="AXL312" s="9"/>
      <c r="AXM312" s="9"/>
      <c r="AXN312" s="9"/>
      <c r="AXO312" s="9"/>
      <c r="AXP312" s="9"/>
      <c r="AXQ312" s="9"/>
      <c r="AXR312" s="9"/>
      <c r="AXS312" s="9"/>
      <c r="AXT312" s="9"/>
      <c r="AXU312" s="9"/>
      <c r="AXV312" s="9"/>
      <c r="AXW312" s="9"/>
      <c r="AXX312" s="9"/>
      <c r="AXY312" s="9"/>
      <c r="AXZ312" s="9"/>
      <c r="AYA312" s="9"/>
      <c r="AYB312" s="9"/>
      <c r="AYC312" s="9"/>
      <c r="AYD312" s="9"/>
      <c r="AYE312" s="9"/>
      <c r="AYF312" s="9"/>
      <c r="AYG312" s="9"/>
      <c r="AYH312" s="9" t="s">
        <v>14431</v>
      </c>
      <c r="AYI312" s="9"/>
      <c r="AYJ312" s="9"/>
      <c r="AYK312" s="9"/>
      <c r="AYL312" s="9"/>
      <c r="AYM312" s="9"/>
      <c r="AYN312" s="9"/>
      <c r="AYO312" s="9"/>
      <c r="AYP312" s="9"/>
      <c r="AYQ312" s="9"/>
      <c r="AYR312" s="9"/>
      <c r="AYS312" s="9"/>
      <c r="AYT312" s="9"/>
      <c r="AYU312" s="9"/>
      <c r="AYV312" s="9"/>
      <c r="AYW312" s="9"/>
      <c r="AYX312" s="9"/>
      <c r="AYY312" s="9" t="s">
        <v>5691</v>
      </c>
      <c r="AYZ312" s="9" t="s">
        <v>5691</v>
      </c>
      <c r="AZA312" s="9"/>
      <c r="AZB312" s="9"/>
      <c r="AZC312" s="9"/>
      <c r="AZD312" s="9"/>
      <c r="AZE312" s="9"/>
      <c r="AZF312" s="9"/>
      <c r="AZG312" s="9"/>
      <c r="AZH312" s="9"/>
      <c r="AZI312" s="9"/>
      <c r="AZJ312" s="9"/>
      <c r="AZK312" s="9"/>
      <c r="AZL312" s="9"/>
      <c r="AZM312" s="9"/>
      <c r="AZN312" s="9"/>
      <c r="AZO312" s="9"/>
      <c r="AZP312" s="9"/>
      <c r="AZQ312" s="9"/>
      <c r="AZR312" s="9"/>
      <c r="AZS312" s="9"/>
      <c r="AZT312" s="9"/>
      <c r="AZU312" s="9"/>
      <c r="AZV312" s="9"/>
      <c r="AZW312" s="9"/>
      <c r="AZX312" s="9"/>
      <c r="AZY312" s="9"/>
      <c r="AZZ312" s="9"/>
      <c r="BAA312" s="9"/>
      <c r="BAB312" s="9"/>
      <c r="BAC312" s="9"/>
      <c r="BAD312" s="9"/>
      <c r="BAE312" s="9"/>
      <c r="BAF312" s="9"/>
      <c r="BAG312" s="9"/>
      <c r="BAH312" s="9"/>
      <c r="BAI312" s="9"/>
      <c r="BAJ312" s="9"/>
      <c r="BAK312" s="9" t="s">
        <v>14432</v>
      </c>
      <c r="BAL312" s="9"/>
      <c r="BAM312" s="9"/>
      <c r="BAN312" s="9"/>
      <c r="BAO312" s="9"/>
      <c r="BAP312" s="9"/>
      <c r="BAQ312" s="9"/>
      <c r="BAR312" s="9">
        <v>332.0</v>
      </c>
      <c r="BAS312" s="9" t="s">
        <v>14433</v>
      </c>
      <c r="BAT312" s="9">
        <v>590.0</v>
      </c>
      <c r="BAU312" s="9"/>
      <c r="BAV312" s="9"/>
      <c r="BAW312" s="9"/>
      <c r="BAX312" s="9"/>
      <c r="BAY312" s="9"/>
      <c r="BAZ312" s="9"/>
      <c r="BBA312" s="9"/>
      <c r="BBB312" s="9"/>
      <c r="BBC312" s="9"/>
      <c r="BBD312" s="9"/>
      <c r="BBE312" s="9"/>
      <c r="BBF312" s="9"/>
      <c r="BBG312" s="9"/>
      <c r="BBH312" s="9"/>
      <c r="BBI312" s="9" t="s">
        <v>5718</v>
      </c>
      <c r="BBJ312" s="9"/>
      <c r="BBK312" s="9"/>
      <c r="BBL312" s="9"/>
      <c r="BBM312" s="9"/>
      <c r="BBN312" s="9"/>
      <c r="BBO312" s="9"/>
      <c r="BBP312" s="9"/>
      <c r="BBQ312" s="9"/>
      <c r="BBR312" s="9"/>
      <c r="BBS312" s="9"/>
      <c r="BBT312" s="9"/>
      <c r="BBU312" s="9"/>
      <c r="BBV312" s="9"/>
      <c r="BBW312" s="9"/>
      <c r="BBX312" s="9"/>
      <c r="BBY312" s="9"/>
      <c r="BBZ312" s="9"/>
      <c r="BCA312" s="9"/>
      <c r="BCB312" s="9" t="s">
        <v>5707</v>
      </c>
      <c r="BCC312" s="9"/>
      <c r="BCD312" s="9"/>
      <c r="BCE312" s="9"/>
      <c r="BCF312" s="9" t="s">
        <v>5720</v>
      </c>
      <c r="BCG312" s="9" t="s">
        <v>11952</v>
      </c>
      <c r="BCH312" s="9"/>
      <c r="BCI312" s="9"/>
      <c r="BCJ312" s="9"/>
      <c r="BCK312" s="9"/>
      <c r="BCL312" s="9"/>
      <c r="BCM312" s="9"/>
      <c r="BCN312" s="9"/>
      <c r="BCO312" s="9"/>
      <c r="BCP312" s="9"/>
      <c r="BCQ312" s="9"/>
      <c r="BCR312" s="9"/>
      <c r="BCS312" s="9"/>
      <c r="BCT312" s="9"/>
      <c r="BCU312" s="9"/>
      <c r="BCV312" s="9"/>
      <c r="BCW312" s="9"/>
      <c r="BCX312" s="9"/>
      <c r="BCY312" s="9"/>
      <c r="BCZ312" s="9"/>
      <c r="BDA312" s="9"/>
      <c r="BDB312" s="9"/>
      <c r="BDC312" s="9"/>
      <c r="BDD312" s="9" t="s">
        <v>14433</v>
      </c>
      <c r="BDE312" s="9"/>
      <c r="BDF312" s="9"/>
      <c r="BDG312" s="9"/>
      <c r="BDH312" s="9"/>
      <c r="BDI312" s="9"/>
      <c r="BDJ312" s="9"/>
      <c r="BDK312" s="9"/>
      <c r="BDL312" s="9"/>
      <c r="BDM312" s="9"/>
      <c r="BDN312" s="9"/>
      <c r="BDO312" s="9"/>
      <c r="BDP312" s="9"/>
      <c r="BDQ312" s="9"/>
      <c r="BDR312" s="9"/>
      <c r="BDS312" s="9"/>
      <c r="BDT312" s="9"/>
      <c r="BDU312" s="9"/>
      <c r="BDV312" s="9"/>
      <c r="BDW312" s="9"/>
      <c r="BDX312" s="9"/>
      <c r="BDY312" s="9" t="s">
        <v>5691</v>
      </c>
      <c r="BDZ312" s="9" t="s">
        <v>5691</v>
      </c>
      <c r="BEA312" s="9"/>
      <c r="BEB312" s="9"/>
      <c r="BEC312" s="9"/>
      <c r="BED312" s="9"/>
      <c r="BEE312" s="9"/>
      <c r="BEF312" s="9"/>
      <c r="BEG312" s="9"/>
      <c r="BEH312" s="9"/>
      <c r="BEI312" s="9"/>
      <c r="BEJ312" s="9"/>
      <c r="BEK312" s="9"/>
      <c r="BEL312" s="9"/>
      <c r="BEM312" s="9"/>
      <c r="BEN312" s="9"/>
      <c r="BEO312" s="9"/>
      <c r="BEP312" s="9"/>
      <c r="BEQ312" s="9"/>
      <c r="BER312" s="9"/>
      <c r="BES312" s="9"/>
      <c r="BET312" s="9"/>
      <c r="BEU312" s="9"/>
      <c r="BEV312" s="9"/>
      <c r="BEW312" s="9"/>
      <c r="BEX312" s="9"/>
      <c r="BEY312" s="9"/>
      <c r="BEZ312" s="9"/>
      <c r="BFA312" s="9"/>
      <c r="BFB312" s="9"/>
      <c r="BFC312" s="9"/>
      <c r="BFD312" s="9"/>
      <c r="BFE312" s="9"/>
      <c r="BFF312" s="9"/>
      <c r="BFG312" s="9"/>
      <c r="BFH312" s="9"/>
      <c r="BFI312" s="9"/>
      <c r="BFJ312" s="9"/>
      <c r="BFK312" s="9" t="s">
        <v>14434</v>
      </c>
      <c r="BFL312" s="9"/>
      <c r="BFM312" s="9"/>
      <c r="BFN312" s="9"/>
      <c r="BFO312" s="9"/>
      <c r="BFP312" s="9"/>
      <c r="BFQ312" s="9"/>
      <c r="BFR312" s="9">
        <v>332.0</v>
      </c>
      <c r="BFS312" s="9" t="s">
        <v>14435</v>
      </c>
      <c r="BFT312" s="9">
        <v>590.0</v>
      </c>
      <c r="BFU312" s="9"/>
      <c r="BFV312" s="9"/>
      <c r="BFW312" s="9"/>
      <c r="BFX312" s="9"/>
      <c r="BFY312" s="9"/>
      <c r="BFZ312" s="9"/>
      <c r="BGA312" s="9"/>
      <c r="BGB312" s="9"/>
      <c r="BGC312" s="9"/>
      <c r="BGD312" s="9"/>
      <c r="BGE312" s="9"/>
      <c r="BGF312" s="9"/>
      <c r="BGG312" s="9"/>
      <c r="BGH312" s="9"/>
      <c r="BGI312" s="9" t="s">
        <v>5718</v>
      </c>
      <c r="BGJ312" s="9"/>
      <c r="BGK312" s="9"/>
      <c r="BGL312" s="9"/>
      <c r="BGM312" s="9"/>
      <c r="BGN312" s="9"/>
      <c r="BGO312" s="9"/>
      <c r="BGP312" s="9"/>
      <c r="BGQ312" s="9"/>
      <c r="BGR312" s="9"/>
      <c r="BGS312" s="9"/>
      <c r="BGT312" s="9"/>
      <c r="BGU312" s="9"/>
      <c r="BGV312" s="9"/>
      <c r="BGW312" s="9"/>
      <c r="BGX312" s="9"/>
      <c r="BGY312" s="9"/>
      <c r="BGZ312" s="9"/>
      <c r="BHA312" s="9"/>
      <c r="BHB312" s="9" t="s">
        <v>5707</v>
      </c>
      <c r="BHC312" s="9"/>
      <c r="BHD312" s="9"/>
      <c r="BHE312" s="9"/>
      <c r="BHF312" s="9" t="s">
        <v>5720</v>
      </c>
      <c r="BHG312" s="9" t="s">
        <v>11952</v>
      </c>
      <c r="BHH312" s="9"/>
      <c r="BHI312" s="9"/>
      <c r="BHJ312" s="9"/>
      <c r="BHK312" s="9"/>
      <c r="BHL312" s="9"/>
      <c r="BHM312" s="9"/>
      <c r="BHN312" s="9"/>
      <c r="BHO312" s="9"/>
      <c r="BHP312" s="9"/>
      <c r="BHQ312" s="9"/>
      <c r="BHR312" s="9"/>
      <c r="BHS312" s="9"/>
      <c r="BHT312" s="9"/>
      <c r="BHU312" s="9"/>
      <c r="BHV312" s="9"/>
      <c r="BHW312" s="9"/>
      <c r="BHX312" s="9"/>
      <c r="BHY312" s="9"/>
      <c r="BHZ312" s="9"/>
      <c r="BIA312" s="9"/>
      <c r="BIB312" s="9"/>
      <c r="BIC312" s="9"/>
      <c r="BID312" s="9" t="s">
        <v>14435</v>
      </c>
      <c r="BIE312" s="9"/>
      <c r="BIF312" s="9"/>
      <c r="BIG312" s="9"/>
      <c r="BIH312" s="9"/>
      <c r="BII312" s="9"/>
      <c r="BIJ312" s="9"/>
      <c r="BIK312" s="9"/>
      <c r="BIL312" s="9"/>
      <c r="BIM312" s="9"/>
      <c r="BIN312" s="9"/>
      <c r="BIO312" s="9"/>
      <c r="BIP312" s="9"/>
      <c r="BIQ312" s="9"/>
      <c r="BIR312" s="9"/>
      <c r="BIS312" s="9"/>
      <c r="BIT312" s="9"/>
      <c r="BIU312" s="9"/>
      <c r="BIV312" s="9"/>
      <c r="BIW312" s="9"/>
      <c r="BIX312" s="9"/>
      <c r="BIY312" s="9" t="s">
        <v>5691</v>
      </c>
      <c r="BIZ312" s="9" t="s">
        <v>5691</v>
      </c>
      <c r="BJA312" s="9"/>
      <c r="BJB312" s="9"/>
      <c r="BJC312" s="9"/>
      <c r="BJD312" s="9"/>
      <c r="BJE312" s="9"/>
      <c r="BJF312" s="9"/>
      <c r="BJG312" s="9"/>
      <c r="BJH312" s="9"/>
      <c r="BJI312" s="9"/>
      <c r="BJJ312" s="9"/>
      <c r="BJK312" s="9"/>
      <c r="BJL312" s="9"/>
      <c r="BJM312" s="9"/>
      <c r="BJN312" s="9"/>
      <c r="BJO312" s="9"/>
      <c r="BJP312" s="9"/>
      <c r="BJQ312" s="9"/>
      <c r="BJR312" s="9"/>
      <c r="BJS312" s="9"/>
      <c r="BJT312" s="9"/>
      <c r="BJU312" s="9"/>
      <c r="BJV312" s="9"/>
      <c r="BJW312" s="9"/>
      <c r="BJX312" s="9"/>
      <c r="BJY312" s="9"/>
      <c r="BJZ312" s="9"/>
      <c r="BKA312" s="9"/>
      <c r="BKB312" s="9"/>
      <c r="BKC312" s="9"/>
      <c r="BKD312" s="9"/>
      <c r="BKE312" s="9"/>
      <c r="BKF312" s="9"/>
      <c r="BKG312" s="9"/>
      <c r="BKH312" s="9"/>
      <c r="BKI312" s="9"/>
      <c r="BKJ312" s="9"/>
      <c r="BKK312" s="9" t="s">
        <v>14436</v>
      </c>
      <c r="BKL312" s="9"/>
      <c r="BKM312" s="9"/>
      <c r="BKN312" s="9"/>
      <c r="BKO312" s="9"/>
      <c r="BKP312" s="9"/>
      <c r="BKQ312" s="9"/>
      <c r="BKR312" s="9">
        <v>332.0</v>
      </c>
      <c r="BKS312" s="9" t="s">
        <v>14437</v>
      </c>
      <c r="BKT312" s="9">
        <v>590.0</v>
      </c>
      <c r="BKU312" s="9"/>
      <c r="BKV312" s="9"/>
      <c r="BKW312" s="9"/>
      <c r="BKX312" s="9"/>
      <c r="BKY312" s="9"/>
      <c r="BKZ312" s="9"/>
      <c r="BLA312" s="9"/>
      <c r="BLB312" s="9"/>
      <c r="BLC312" s="9"/>
      <c r="BLD312" s="9"/>
      <c r="BLE312" s="9"/>
      <c r="BLF312" s="9"/>
      <c r="BLG312" s="9"/>
      <c r="BLH312" s="9"/>
      <c r="BLI312" s="9" t="s">
        <v>5718</v>
      </c>
      <c r="BLJ312" s="9"/>
      <c r="BLK312" s="9"/>
      <c r="BLL312" s="9"/>
      <c r="BLM312" s="9"/>
      <c r="BLN312" s="9"/>
      <c r="BLO312" s="9"/>
      <c r="BLP312" s="9"/>
      <c r="BLQ312" s="9"/>
      <c r="BLR312" s="9"/>
      <c r="BLS312" s="9"/>
      <c r="BLT312" s="9"/>
      <c r="BLU312" s="9"/>
      <c r="BLV312" s="9"/>
      <c r="BLW312" s="9"/>
      <c r="BLX312" s="9"/>
      <c r="BLY312" s="9"/>
      <c r="BLZ312" s="9"/>
      <c r="BMA312" s="9"/>
      <c r="BMB312" s="9" t="s">
        <v>5707</v>
      </c>
      <c r="BMC312" s="9"/>
      <c r="BMD312" s="9"/>
      <c r="BME312" s="9"/>
      <c r="BMF312" s="9" t="s">
        <v>5720</v>
      </c>
      <c r="BMG312" s="9" t="s">
        <v>11952</v>
      </c>
      <c r="BMH312" s="9"/>
      <c r="BMI312" s="9"/>
      <c r="BMJ312" s="9"/>
      <c r="BMK312" s="9"/>
      <c r="BML312" s="9"/>
      <c r="BMM312" s="9"/>
      <c r="BMN312" s="9"/>
      <c r="BMO312" s="9"/>
      <c r="BMP312" s="9"/>
      <c r="BMQ312" s="9"/>
      <c r="BMR312" s="9"/>
      <c r="BMS312" s="9"/>
      <c r="BMT312" s="9"/>
      <c r="BMU312" s="9"/>
      <c r="BMV312" s="9"/>
      <c r="BMW312" s="9"/>
      <c r="BMX312" s="9"/>
      <c r="BMY312" s="9"/>
      <c r="BMZ312" s="9"/>
      <c r="BNA312" s="9"/>
      <c r="BNB312" s="9"/>
      <c r="BNC312" s="9"/>
      <c r="BND312" s="9" t="s">
        <v>14437</v>
      </c>
      <c r="BNE312" s="9"/>
      <c r="BNF312" s="9"/>
      <c r="BNG312" s="9"/>
      <c r="BNH312" s="9"/>
      <c r="BNI312" s="9"/>
      <c r="BNJ312" s="9"/>
      <c r="BNK312" s="9"/>
      <c r="BNL312" s="9"/>
      <c r="BNM312" s="9"/>
      <c r="BNN312" s="9"/>
      <c r="BNO312" s="9"/>
      <c r="BNP312" s="9"/>
      <c r="BNQ312" s="9"/>
      <c r="BNR312" s="9"/>
      <c r="BNS312" s="9"/>
      <c r="BNT312" s="9"/>
      <c r="BNU312" s="9"/>
      <c r="BNV312" s="9"/>
      <c r="BNW312" s="9"/>
      <c r="BNX312" s="9"/>
      <c r="BNY312" s="9" t="s">
        <v>5691</v>
      </c>
      <c r="BNZ312" s="9" t="s">
        <v>5691</v>
      </c>
      <c r="BOA312" s="9"/>
      <c r="BOB312" s="9"/>
      <c r="BOC312" s="9"/>
      <c r="BOD312" s="9"/>
      <c r="BOE312" s="9"/>
      <c r="BOF312" s="9"/>
      <c r="BOG312" s="9"/>
      <c r="BOH312" s="9"/>
      <c r="BOI312" s="9"/>
      <c r="BOJ312" s="9"/>
      <c r="BOK312" s="9"/>
      <c r="BOL312" s="9"/>
      <c r="BOM312" s="9"/>
      <c r="BON312" s="9"/>
      <c r="BOO312" s="9"/>
      <c r="BOP312" s="9"/>
      <c r="BOQ312" s="9"/>
      <c r="BOR312" s="9"/>
      <c r="BOS312" s="9"/>
      <c r="BOT312" s="9"/>
      <c r="BOU312" s="9"/>
      <c r="BOV312" s="9"/>
      <c r="BOW312" s="9"/>
      <c r="BOX312" s="9"/>
      <c r="BOY312" s="9"/>
      <c r="BOZ312" s="9"/>
      <c r="BPA312" s="9"/>
      <c r="BPB312" s="9"/>
      <c r="BPC312" s="9"/>
      <c r="BPD312" s="9"/>
      <c r="BPE312" s="9"/>
      <c r="BPF312" s="9"/>
      <c r="BPG312" s="9"/>
      <c r="BPH312" s="9"/>
      <c r="BPI312" s="9"/>
      <c r="BPJ312" s="9"/>
      <c r="BPK312" s="9" t="s">
        <v>14438</v>
      </c>
      <c r="BPL312" s="9"/>
      <c r="BPM312" s="9"/>
      <c r="BPN312" s="9"/>
      <c r="BPO312" s="9"/>
      <c r="BPP312" s="9"/>
      <c r="BPQ312" s="9"/>
      <c r="BPR312" s="9">
        <v>332.0</v>
      </c>
      <c r="BPS312" s="9" t="s">
        <v>14439</v>
      </c>
      <c r="BPT312" s="9">
        <v>590.0</v>
      </c>
      <c r="BPU312" s="9"/>
      <c r="BPV312" s="9"/>
      <c r="BPW312" s="9"/>
      <c r="BPX312" s="9"/>
      <c r="BPY312" s="9"/>
      <c r="BPZ312" s="9"/>
      <c r="BQA312" s="9"/>
      <c r="BQB312" s="9"/>
      <c r="BQC312" s="9"/>
      <c r="BQD312" s="9"/>
      <c r="BQE312" s="9"/>
      <c r="BQF312" s="9"/>
      <c r="BQG312" s="9"/>
      <c r="BQH312" s="9"/>
      <c r="BQI312" s="9" t="s">
        <v>5718</v>
      </c>
      <c r="BQJ312" s="9"/>
      <c r="BQK312" s="9"/>
      <c r="BQL312" s="9"/>
      <c r="BQM312" s="9"/>
      <c r="BQN312" s="9"/>
      <c r="BQO312" s="9"/>
      <c r="BQP312" s="9"/>
      <c r="BQQ312" s="9"/>
      <c r="BQR312" s="9"/>
      <c r="BQS312" s="9"/>
      <c r="BQT312" s="9"/>
      <c r="BQU312" s="9"/>
      <c r="BQV312" s="9"/>
      <c r="BQW312" s="9"/>
      <c r="BQX312" s="9"/>
      <c r="BQY312" s="9"/>
      <c r="BQZ312" s="9"/>
      <c r="BRA312" s="9"/>
      <c r="BRB312" s="9" t="s">
        <v>5707</v>
      </c>
      <c r="BRC312" s="9"/>
      <c r="BRD312" s="9"/>
      <c r="BRE312" s="9"/>
      <c r="BRF312" s="9" t="s">
        <v>5720</v>
      </c>
      <c r="BRG312" s="9" t="s">
        <v>11952</v>
      </c>
      <c r="BRH312" s="9"/>
      <c r="BRI312" s="9"/>
      <c r="BRJ312" s="9"/>
      <c r="BRK312" s="9"/>
      <c r="BRL312" s="9"/>
      <c r="BRM312" s="9"/>
      <c r="BRN312" s="9"/>
      <c r="BRO312" s="9"/>
      <c r="BRP312" s="9"/>
      <c r="BRQ312" s="9"/>
      <c r="BRR312" s="9"/>
      <c r="BRS312" s="9"/>
      <c r="BRT312" s="9"/>
      <c r="BRU312" s="9"/>
      <c r="BRV312" s="9"/>
      <c r="BRW312" s="9"/>
      <c r="BRX312" s="9"/>
      <c r="BRY312" s="9"/>
      <c r="BRZ312" s="9"/>
      <c r="BSA312" s="9"/>
      <c r="BSB312" s="9"/>
      <c r="BSC312" s="9"/>
      <c r="BSD312" s="9" t="s">
        <v>14439</v>
      </c>
      <c r="BSE312" s="9"/>
      <c r="BSF312" s="9"/>
      <c r="BSG312" s="9"/>
      <c r="BSH312" s="9"/>
      <c r="BSI312" s="9"/>
      <c r="BSJ312" s="9"/>
      <c r="BSK312" s="9"/>
      <c r="BSL312" s="9"/>
      <c r="BSM312" s="9"/>
      <c r="BSN312" s="9"/>
      <c r="BSO312" s="9"/>
      <c r="BSP312" s="9"/>
      <c r="BSQ312" s="9"/>
      <c r="BSR312" s="9"/>
      <c r="BSS312" s="9"/>
      <c r="BST312" s="9"/>
      <c r="BSU312" s="9"/>
      <c r="BSV312" s="9"/>
      <c r="BSW312" s="9"/>
      <c r="BSX312" s="9"/>
      <c r="BSY312" s="9" t="s">
        <v>5691</v>
      </c>
      <c r="BSZ312" s="9" t="s">
        <v>5691</v>
      </c>
      <c r="BTA312" s="9"/>
      <c r="BTB312" s="9"/>
      <c r="BTC312" s="9"/>
      <c r="BTD312" s="9"/>
      <c r="BTE312" s="9"/>
      <c r="BTF312" s="9"/>
      <c r="BTG312" s="9"/>
      <c r="BTH312" s="9"/>
      <c r="BTI312" s="9"/>
      <c r="BTJ312" s="9"/>
      <c r="BTK312" s="9"/>
      <c r="BTL312" s="9"/>
      <c r="BTM312" s="9"/>
      <c r="BTN312" s="9"/>
      <c r="BTO312" s="9"/>
      <c r="BTP312" s="9"/>
      <c r="BTQ312" s="9"/>
      <c r="BTR312" s="9"/>
      <c r="BTS312" s="9"/>
      <c r="BTT312" s="9"/>
      <c r="BTU312" s="9"/>
      <c r="BTV312" s="9"/>
      <c r="BTW312" s="9"/>
      <c r="BTX312" s="9"/>
      <c r="BTY312" s="9"/>
      <c r="BTZ312" s="9"/>
      <c r="BUA312" s="9"/>
      <c r="BUB312" s="9"/>
      <c r="BUC312" s="9"/>
      <c r="BUD312" s="9"/>
      <c r="BUE312" s="9"/>
      <c r="BUF312" s="9"/>
      <c r="BUG312" s="9"/>
      <c r="BUH312" s="9"/>
      <c r="BUI312" s="9"/>
      <c r="BUJ312" s="9"/>
      <c r="BUK312" s="9" t="s">
        <v>14440</v>
      </c>
      <c r="BUL312" s="9"/>
      <c r="BUM312" s="9"/>
      <c r="BUN312" s="9"/>
      <c r="BUO312" s="9"/>
      <c r="BUP312" s="9"/>
      <c r="BUQ312" s="9"/>
      <c r="BUR312" s="9">
        <v>332.0</v>
      </c>
      <c r="BUS312" s="9" t="s">
        <v>14441</v>
      </c>
      <c r="BUT312" s="9">
        <v>590.0</v>
      </c>
      <c r="BUU312" s="9"/>
      <c r="BUV312" s="9"/>
      <c r="BUW312" s="9"/>
      <c r="BUX312" s="9"/>
      <c r="BUY312" s="9"/>
      <c r="BUZ312" s="9"/>
      <c r="BVA312" s="9"/>
      <c r="BVB312" s="9"/>
      <c r="BVC312" s="9"/>
      <c r="BVD312" s="9"/>
      <c r="BVE312" s="9"/>
      <c r="BVF312" s="9"/>
      <c r="BVG312" s="9"/>
      <c r="BVH312" s="9"/>
      <c r="BVI312" s="9" t="s">
        <v>5718</v>
      </c>
      <c r="BVJ312" s="9"/>
      <c r="BVK312" s="9"/>
      <c r="BVL312" s="9"/>
      <c r="BVM312" s="9"/>
      <c r="BVN312" s="9"/>
      <c r="BVO312" s="9"/>
      <c r="BVP312" s="9"/>
      <c r="BVQ312" s="9"/>
      <c r="BVR312" s="9"/>
      <c r="BVS312" s="9"/>
      <c r="BVT312" s="9"/>
      <c r="BVU312" s="9"/>
      <c r="BVV312" s="9"/>
      <c r="BVW312" s="9"/>
      <c r="BVX312" s="9"/>
      <c r="BVY312" s="9"/>
      <c r="BVZ312" s="9"/>
      <c r="BWA312" s="9"/>
      <c r="BWB312" s="9" t="s">
        <v>5707</v>
      </c>
      <c r="BWC312" s="9"/>
      <c r="BWD312" s="9"/>
      <c r="BWE312" s="9"/>
      <c r="BWF312" s="9" t="s">
        <v>5720</v>
      </c>
      <c r="BWG312" s="9" t="s">
        <v>11952</v>
      </c>
      <c r="BWH312" s="9"/>
      <c r="BWI312" s="9"/>
      <c r="BWJ312" s="9"/>
      <c r="BWK312" s="9"/>
      <c r="BWL312" s="9"/>
      <c r="BWM312" s="9"/>
      <c r="BWN312" s="9"/>
      <c r="BWO312" s="9"/>
      <c r="BWP312" s="9"/>
      <c r="BWQ312" s="9"/>
      <c r="BWR312" s="9"/>
      <c r="BWS312" s="9"/>
      <c r="BWT312" s="9"/>
      <c r="BWU312" s="9"/>
      <c r="BWV312" s="9"/>
      <c r="BWW312" s="9"/>
      <c r="BWX312" s="9"/>
      <c r="BWY312" s="9"/>
      <c r="BWZ312" s="9"/>
      <c r="BXA312" s="9"/>
      <c r="BXB312" s="9"/>
      <c r="BXC312" s="9"/>
      <c r="BXD312" s="9" t="s">
        <v>14441</v>
      </c>
    </row>
    <row r="313" ht="14.25" customHeight="1">
      <c r="A313" s="9">
        <v>7.0</v>
      </c>
      <c r="B313" s="9" t="s">
        <v>11947</v>
      </c>
      <c r="C313" s="9" t="s">
        <v>11948</v>
      </c>
      <c r="D313" s="9" t="s">
        <v>11948</v>
      </c>
      <c r="E313" s="9"/>
      <c r="F313" s="9">
        <v>8.0</v>
      </c>
      <c r="G313" s="9" t="s">
        <v>14442</v>
      </c>
      <c r="H313" s="9" t="s">
        <v>14428</v>
      </c>
      <c r="I313" s="9"/>
      <c r="J313" s="9"/>
      <c r="K313" s="9"/>
      <c r="L313" s="9">
        <v>8.0</v>
      </c>
      <c r="M313" s="9"/>
      <c r="N313" s="9"/>
      <c r="O313" s="9"/>
      <c r="P313" s="9">
        <v>0.0</v>
      </c>
      <c r="Q313" s="9" t="s">
        <v>14443</v>
      </c>
      <c r="R313" s="9"/>
      <c r="S313" s="9" t="s">
        <v>3797</v>
      </c>
      <c r="T313" s="9" t="s">
        <v>3796</v>
      </c>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c r="DN313" s="9"/>
      <c r="DO313" s="9"/>
      <c r="DP313" s="9"/>
      <c r="DQ313" s="9"/>
      <c r="DR313" s="9"/>
      <c r="DS313" s="9"/>
      <c r="DT313" s="9"/>
      <c r="DU313" s="9"/>
      <c r="DV313" s="9"/>
      <c r="DW313" s="9"/>
      <c r="DX313" s="9"/>
      <c r="DY313" s="9"/>
      <c r="DZ313" s="9"/>
      <c r="EA313" s="9"/>
      <c r="EB313" s="9"/>
      <c r="EC313" s="9"/>
      <c r="ED313" s="9"/>
      <c r="EE313" s="9"/>
      <c r="EF313" s="9"/>
      <c r="EG313" s="9"/>
      <c r="EH313" s="9"/>
      <c r="EI313" s="9"/>
      <c r="EJ313" s="9"/>
      <c r="EK313" s="9"/>
      <c r="EL313" s="9"/>
      <c r="EM313" s="9"/>
      <c r="EN313" s="9"/>
      <c r="EO313" s="9"/>
      <c r="EP313" s="9"/>
      <c r="EQ313" s="9"/>
      <c r="ER313" s="9"/>
      <c r="ES313" s="9"/>
      <c r="ET313" s="9"/>
      <c r="EU313" s="9"/>
      <c r="EV313" s="9"/>
      <c r="EW313" s="9"/>
      <c r="EX313" s="9"/>
      <c r="EY313" s="9"/>
      <c r="EZ313" s="9"/>
      <c r="FA313" s="9"/>
      <c r="FB313" s="9"/>
      <c r="FC313" s="9"/>
      <c r="FD313" s="9"/>
      <c r="FE313" s="9"/>
      <c r="FF313" s="9"/>
      <c r="FG313" s="9"/>
      <c r="FH313" s="9"/>
      <c r="FI313" s="9"/>
      <c r="FJ313" s="9"/>
      <c r="FK313" s="9"/>
      <c r="FL313" s="9"/>
      <c r="FM313" s="9"/>
      <c r="FN313" s="9"/>
      <c r="FO313" s="9"/>
      <c r="FP313" s="9"/>
      <c r="FQ313" s="9"/>
      <c r="FR313" s="9"/>
      <c r="FS313" s="9"/>
      <c r="FT313" s="9"/>
      <c r="FU313" s="9"/>
      <c r="FV313" s="9"/>
      <c r="FW313" s="9"/>
      <c r="FX313" s="9"/>
      <c r="FY313" s="9"/>
      <c r="FZ313" s="9"/>
      <c r="GA313" s="9"/>
      <c r="GB313" s="9"/>
      <c r="GC313" s="9"/>
      <c r="GD313" s="9"/>
      <c r="GE313" s="9"/>
      <c r="GF313" s="9"/>
      <c r="GG313" s="9"/>
      <c r="GH313" s="9"/>
      <c r="GI313" s="9"/>
      <c r="GJ313" s="9"/>
      <c r="GK313" s="9"/>
      <c r="GL313" s="9"/>
      <c r="GM313" s="9"/>
      <c r="GN313" s="9"/>
      <c r="GO313" s="9"/>
      <c r="GP313" s="9"/>
      <c r="GQ313" s="9"/>
      <c r="GR313" s="9"/>
      <c r="GS313" s="9"/>
      <c r="GT313" s="9"/>
      <c r="GU313" s="9"/>
      <c r="GV313" s="9"/>
      <c r="GW313" s="9"/>
      <c r="GX313" s="9"/>
      <c r="GY313" s="9"/>
      <c r="GZ313" s="9"/>
      <c r="HA313" s="9"/>
      <c r="HB313" s="9"/>
      <c r="HC313" s="9"/>
      <c r="HD313" s="9"/>
      <c r="HE313" s="9"/>
      <c r="HF313" s="9"/>
      <c r="HG313" s="9"/>
      <c r="HH313" s="9"/>
      <c r="HI313" s="9"/>
      <c r="HJ313" s="9"/>
      <c r="HK313" s="9"/>
      <c r="HL313" s="9"/>
      <c r="HM313" s="9"/>
      <c r="HN313" s="9"/>
      <c r="HO313" s="9"/>
      <c r="HP313" s="9"/>
      <c r="HQ313" s="9"/>
      <c r="HR313" s="9"/>
      <c r="HS313" s="9"/>
      <c r="HT313" s="9"/>
      <c r="HU313" s="9"/>
      <c r="HV313" s="9"/>
      <c r="HW313" s="9"/>
      <c r="HX313" s="9"/>
      <c r="HY313" s="9"/>
      <c r="HZ313" s="9"/>
      <c r="IA313" s="9"/>
      <c r="IB313" s="9"/>
      <c r="IC313" s="9"/>
      <c r="ID313" s="9"/>
      <c r="IE313" s="9"/>
      <c r="IF313" s="9"/>
      <c r="IG313" s="9"/>
      <c r="IH313" s="9"/>
      <c r="II313" s="9"/>
      <c r="IJ313" s="9"/>
      <c r="IK313" s="9"/>
      <c r="IL313" s="9"/>
      <c r="IM313" s="9"/>
      <c r="IN313" s="9"/>
      <c r="IO313" s="9"/>
      <c r="IP313" s="9"/>
      <c r="IQ313" s="9"/>
      <c r="IR313" s="9"/>
      <c r="IS313" s="9"/>
      <c r="IT313" s="9"/>
      <c r="IU313" s="9"/>
      <c r="IV313" s="9"/>
      <c r="IW313" s="9"/>
      <c r="IX313" s="9"/>
      <c r="IY313" s="9"/>
      <c r="IZ313" s="9"/>
      <c r="JA313" s="9"/>
      <c r="JB313" s="9"/>
      <c r="JC313" s="9"/>
      <c r="JD313" s="9"/>
      <c r="JE313" s="9"/>
      <c r="JF313" s="9"/>
      <c r="JG313" s="9"/>
      <c r="JH313" s="9"/>
      <c r="JI313" s="9"/>
      <c r="JJ313" s="9"/>
      <c r="JK313" s="9"/>
      <c r="JL313" s="9"/>
      <c r="JM313" s="9"/>
      <c r="JN313" s="9"/>
      <c r="JO313" s="9"/>
      <c r="JP313" s="9"/>
      <c r="JQ313" s="9"/>
      <c r="JR313" s="9"/>
      <c r="JS313" s="9"/>
      <c r="JT313" s="9"/>
      <c r="JU313" s="9"/>
      <c r="JV313" s="9"/>
      <c r="JW313" s="9"/>
      <c r="JX313" s="9"/>
      <c r="JY313" s="9"/>
      <c r="JZ313" s="9"/>
      <c r="KA313" s="9"/>
      <c r="KB313" s="9"/>
      <c r="KC313" s="9"/>
      <c r="KD313" s="9"/>
      <c r="KE313" s="9"/>
      <c r="KF313" s="9"/>
      <c r="KG313" s="9"/>
      <c r="KH313" s="9"/>
      <c r="KI313" s="9"/>
      <c r="KJ313" s="9"/>
      <c r="KK313" s="9"/>
      <c r="KL313" s="9"/>
      <c r="KM313" s="9"/>
      <c r="KN313" s="9"/>
      <c r="KO313" s="9"/>
      <c r="KP313" s="9"/>
      <c r="KQ313" s="9"/>
      <c r="KR313" s="9"/>
      <c r="KS313" s="9"/>
      <c r="KT313" s="9"/>
      <c r="KU313" s="9"/>
      <c r="KV313" s="9"/>
      <c r="KW313" s="9"/>
      <c r="KX313" s="9"/>
      <c r="KY313" s="9"/>
      <c r="KZ313" s="9"/>
      <c r="LA313" s="9"/>
      <c r="LB313" s="9"/>
      <c r="LC313" s="9"/>
      <c r="LD313" s="9"/>
      <c r="LE313" s="9"/>
      <c r="LF313" s="9"/>
      <c r="LG313" s="9"/>
      <c r="LH313" s="9"/>
      <c r="LI313" s="9"/>
      <c r="LJ313" s="9"/>
      <c r="LK313" s="9"/>
      <c r="LL313" s="9"/>
      <c r="LM313" s="9"/>
      <c r="LN313" s="9"/>
      <c r="LO313" s="9"/>
      <c r="LP313" s="9"/>
      <c r="LQ313" s="9"/>
      <c r="LR313" s="9"/>
      <c r="LS313" s="9"/>
      <c r="LT313" s="9"/>
      <c r="LU313" s="9"/>
      <c r="LV313" s="9"/>
      <c r="LW313" s="9"/>
      <c r="LX313" s="9"/>
      <c r="LY313" s="9"/>
      <c r="LZ313" s="9"/>
      <c r="MA313" s="9"/>
      <c r="MB313" s="9"/>
      <c r="MC313" s="9"/>
      <c r="MD313" s="9"/>
      <c r="ME313" s="9"/>
      <c r="MF313" s="9"/>
      <c r="MG313" s="9"/>
      <c r="MH313" s="9"/>
      <c r="MI313" s="9"/>
      <c r="MJ313" s="9"/>
      <c r="MK313" s="9"/>
      <c r="ML313" s="9"/>
      <c r="MM313" s="9"/>
      <c r="MN313" s="9"/>
      <c r="MO313" s="9"/>
      <c r="MP313" s="9"/>
      <c r="MQ313" s="9"/>
      <c r="MR313" s="9"/>
      <c r="MS313" s="9"/>
      <c r="MT313" s="9"/>
      <c r="MU313" s="9"/>
      <c r="MV313" s="9"/>
      <c r="MW313" s="9"/>
      <c r="MX313" s="9"/>
      <c r="MY313" s="9"/>
      <c r="MZ313" s="9"/>
      <c r="NA313" s="9"/>
      <c r="NB313" s="9"/>
      <c r="NC313" s="9"/>
      <c r="ND313" s="9"/>
      <c r="NE313" s="9"/>
      <c r="NF313" s="9"/>
      <c r="NG313" s="9"/>
      <c r="NH313" s="9"/>
      <c r="NI313" s="9"/>
      <c r="NJ313" s="9"/>
      <c r="NK313" s="9"/>
      <c r="NL313" s="9"/>
      <c r="NM313" s="9"/>
      <c r="NN313" s="9"/>
      <c r="NO313" s="9"/>
      <c r="NP313" s="9"/>
      <c r="NQ313" s="9"/>
      <c r="NR313" s="9"/>
      <c r="NS313" s="9"/>
      <c r="NT313" s="9"/>
      <c r="NU313" s="9"/>
      <c r="NV313" s="9"/>
      <c r="NW313" s="9"/>
      <c r="NX313" s="9"/>
      <c r="NY313" s="9"/>
      <c r="NZ313" s="9"/>
      <c r="OA313" s="9"/>
      <c r="OB313" s="9"/>
      <c r="OC313" s="9"/>
      <c r="OD313" s="9"/>
      <c r="OE313" s="9"/>
      <c r="OF313" s="9"/>
      <c r="OG313" s="9"/>
      <c r="OH313" s="9"/>
      <c r="OI313" s="9"/>
      <c r="OJ313" s="9"/>
      <c r="OK313" s="9"/>
      <c r="OL313" s="9"/>
      <c r="OM313" s="9"/>
      <c r="ON313" s="9"/>
      <c r="OO313" s="9"/>
      <c r="OP313" s="9"/>
      <c r="OQ313" s="9"/>
      <c r="OR313" s="9"/>
      <c r="OS313" s="9"/>
      <c r="OT313" s="9"/>
      <c r="OU313" s="9"/>
      <c r="OV313" s="9"/>
      <c r="OW313" s="9"/>
      <c r="OX313" s="9"/>
      <c r="OY313" s="9"/>
      <c r="OZ313" s="9"/>
      <c r="PA313" s="9"/>
      <c r="PB313" s="9"/>
      <c r="PC313" s="9"/>
      <c r="PD313" s="9"/>
      <c r="PE313" s="9"/>
      <c r="PF313" s="9"/>
      <c r="PG313" s="9"/>
      <c r="PH313" s="9"/>
      <c r="PI313" s="9"/>
      <c r="PJ313" s="9"/>
      <c r="PK313" s="9"/>
      <c r="PL313" s="9"/>
      <c r="PM313" s="9"/>
      <c r="PN313" s="9"/>
      <c r="PO313" s="9"/>
      <c r="PP313" s="9"/>
      <c r="PQ313" s="9"/>
      <c r="PR313" s="9"/>
      <c r="PS313" s="9"/>
      <c r="PT313" s="9"/>
      <c r="PU313" s="9"/>
      <c r="PV313" s="9"/>
      <c r="PW313" s="9"/>
      <c r="PX313" s="9"/>
      <c r="PY313" s="9"/>
      <c r="PZ313" s="9"/>
      <c r="QA313" s="9"/>
      <c r="QB313" s="9"/>
      <c r="QC313" s="9"/>
      <c r="QD313" s="9"/>
      <c r="QE313" s="9"/>
      <c r="QF313" s="9"/>
      <c r="QG313" s="9"/>
      <c r="QH313" s="9"/>
      <c r="QI313" s="9"/>
      <c r="QJ313" s="9"/>
      <c r="QK313" s="9"/>
      <c r="QL313" s="9"/>
      <c r="QM313" s="9"/>
      <c r="QN313" s="9"/>
      <c r="QO313" s="9"/>
      <c r="QP313" s="9"/>
      <c r="QQ313" s="9"/>
      <c r="QR313" s="9"/>
      <c r="QS313" s="9"/>
      <c r="QT313" s="9"/>
      <c r="QU313" s="9"/>
      <c r="QV313" s="9"/>
      <c r="QW313" s="9"/>
      <c r="QX313" s="9"/>
      <c r="QY313" s="9"/>
      <c r="QZ313" s="9"/>
      <c r="RA313" s="9"/>
      <c r="RB313" s="9"/>
      <c r="RC313" s="9"/>
      <c r="RD313" s="9"/>
      <c r="RE313" s="9"/>
      <c r="RF313" s="9"/>
      <c r="RG313" s="9"/>
      <c r="RH313" s="9"/>
      <c r="RI313" s="9"/>
      <c r="RJ313" s="9"/>
      <c r="RK313" s="9"/>
      <c r="RL313" s="9"/>
      <c r="RM313" s="9"/>
      <c r="RN313" s="9"/>
      <c r="RO313" s="9"/>
      <c r="RP313" s="9"/>
      <c r="RQ313" s="9"/>
      <c r="RR313" s="9"/>
      <c r="RS313" s="9"/>
      <c r="RT313" s="9"/>
      <c r="RU313" s="9"/>
      <c r="RV313" s="9"/>
      <c r="RW313" s="9"/>
      <c r="RX313" s="9"/>
      <c r="RY313" s="9"/>
      <c r="RZ313" s="9"/>
      <c r="SA313" s="9"/>
      <c r="SB313" s="9"/>
      <c r="SC313" s="9"/>
      <c r="SD313" s="9"/>
      <c r="SE313" s="9"/>
      <c r="SF313" s="9"/>
      <c r="SG313" s="9"/>
      <c r="SH313" s="9"/>
      <c r="SI313" s="9"/>
      <c r="SJ313" s="9"/>
      <c r="SK313" s="9"/>
      <c r="SL313" s="9"/>
      <c r="SM313" s="9"/>
      <c r="SN313" s="9"/>
      <c r="SO313" s="9"/>
      <c r="SP313" s="9"/>
      <c r="SQ313" s="9"/>
      <c r="SR313" s="9"/>
      <c r="SS313" s="9"/>
      <c r="ST313" s="9"/>
      <c r="SU313" s="9"/>
      <c r="SV313" s="9"/>
      <c r="SW313" s="9"/>
      <c r="SX313" s="9"/>
      <c r="SY313" s="9"/>
      <c r="SZ313" s="9"/>
      <c r="TA313" s="9"/>
      <c r="TB313" s="9"/>
      <c r="TC313" s="9"/>
      <c r="TD313" s="9"/>
      <c r="TE313" s="9"/>
      <c r="TF313" s="9"/>
      <c r="TG313" s="9"/>
      <c r="TH313" s="9"/>
      <c r="TI313" s="9"/>
      <c r="TJ313" s="9"/>
      <c r="TK313" s="9"/>
      <c r="TL313" s="9"/>
      <c r="TM313" s="9"/>
      <c r="TN313" s="9"/>
      <c r="TO313" s="9"/>
      <c r="TP313" s="9"/>
      <c r="TQ313" s="9"/>
      <c r="TR313" s="9"/>
      <c r="TS313" s="9"/>
      <c r="TT313" s="9"/>
      <c r="TU313" s="9"/>
      <c r="TV313" s="9"/>
      <c r="TW313" s="9"/>
      <c r="TX313" s="9"/>
      <c r="TY313" s="9"/>
      <c r="TZ313" s="9"/>
      <c r="UA313" s="9"/>
      <c r="UB313" s="9"/>
      <c r="UC313" s="9"/>
      <c r="UD313" s="9"/>
      <c r="UE313" s="9"/>
      <c r="UF313" s="9"/>
      <c r="UG313" s="9"/>
      <c r="UH313" s="9"/>
      <c r="UI313" s="9"/>
      <c r="UJ313" s="9"/>
      <c r="UK313" s="9"/>
      <c r="UL313" s="9"/>
      <c r="UM313" s="9"/>
      <c r="UN313" s="9"/>
      <c r="UO313" s="9"/>
      <c r="UP313" s="9"/>
      <c r="UQ313" s="9"/>
      <c r="UR313" s="9"/>
      <c r="US313" s="9"/>
      <c r="UT313" s="9"/>
      <c r="UU313" s="9"/>
      <c r="UV313" s="9"/>
      <c r="UW313" s="9"/>
      <c r="UX313" s="9"/>
      <c r="UY313" s="9"/>
      <c r="UZ313" s="9"/>
      <c r="VA313" s="9"/>
      <c r="VB313" s="9"/>
      <c r="VC313" s="9"/>
      <c r="VD313" s="9"/>
      <c r="VE313" s="9"/>
      <c r="VF313" s="9"/>
      <c r="VG313" s="9"/>
      <c r="VH313" s="9"/>
      <c r="VI313" s="9"/>
      <c r="VJ313" s="9"/>
      <c r="VK313" s="9"/>
      <c r="VL313" s="9"/>
      <c r="VM313" s="9"/>
      <c r="VN313" s="9"/>
      <c r="VO313" s="9"/>
      <c r="VP313" s="9"/>
      <c r="VQ313" s="9"/>
      <c r="VR313" s="9"/>
      <c r="VS313" s="9"/>
      <c r="VT313" s="9"/>
      <c r="VU313" s="9"/>
      <c r="VV313" s="9"/>
      <c r="VW313" s="9"/>
      <c r="VX313" s="9"/>
      <c r="VY313" s="9"/>
      <c r="VZ313" s="9"/>
      <c r="WA313" s="9"/>
      <c r="WB313" s="9"/>
      <c r="WC313" s="9"/>
      <c r="WD313" s="9"/>
      <c r="WE313" s="9"/>
      <c r="WF313" s="9"/>
      <c r="WG313" s="9"/>
      <c r="WH313" s="9"/>
      <c r="WI313" s="9"/>
      <c r="WJ313" s="9"/>
      <c r="WK313" s="9"/>
      <c r="WL313" s="9"/>
      <c r="WM313" s="9"/>
      <c r="WN313" s="9"/>
      <c r="WO313" s="9"/>
      <c r="WP313" s="9"/>
      <c r="WQ313" s="9"/>
      <c r="WR313" s="9"/>
      <c r="WS313" s="9"/>
      <c r="WT313" s="9"/>
      <c r="WU313" s="9"/>
      <c r="WV313" s="9"/>
      <c r="WW313" s="9"/>
      <c r="WX313" s="9"/>
      <c r="WY313" s="9"/>
      <c r="WZ313" s="9"/>
      <c r="XA313" s="9"/>
      <c r="XB313" s="9"/>
      <c r="XC313" s="9"/>
      <c r="XD313" s="9"/>
      <c r="XE313" s="9"/>
      <c r="XF313" s="9"/>
      <c r="XG313" s="9"/>
      <c r="XH313" s="9"/>
      <c r="XI313" s="9"/>
      <c r="XJ313" s="9"/>
      <c r="XK313" s="9"/>
      <c r="XL313" s="9"/>
      <c r="XM313" s="9"/>
      <c r="XN313" s="9"/>
      <c r="XO313" s="9"/>
      <c r="XP313" s="9"/>
      <c r="XQ313" s="9"/>
      <c r="XR313" s="9"/>
      <c r="XS313" s="9"/>
      <c r="XT313" s="9"/>
      <c r="XU313" s="9"/>
      <c r="XV313" s="9"/>
      <c r="XW313" s="9"/>
      <c r="XX313" s="9"/>
      <c r="XY313" s="9"/>
      <c r="XZ313" s="9"/>
      <c r="YA313" s="9"/>
      <c r="YB313" s="9"/>
      <c r="YC313" s="9"/>
      <c r="YD313" s="9"/>
      <c r="YE313" s="9"/>
      <c r="YF313" s="9"/>
      <c r="YG313" s="9"/>
      <c r="YH313" s="9"/>
      <c r="YI313" s="9"/>
      <c r="YJ313" s="9"/>
      <c r="YK313" s="9"/>
      <c r="YL313" s="9"/>
      <c r="YM313" s="9"/>
      <c r="YN313" s="9"/>
      <c r="YO313" s="9"/>
      <c r="YP313" s="9"/>
      <c r="YQ313" s="9"/>
      <c r="YR313" s="9"/>
      <c r="YS313" s="9"/>
      <c r="YT313" s="9"/>
      <c r="YU313" s="9"/>
      <c r="YV313" s="9"/>
      <c r="YW313" s="9"/>
      <c r="YX313" s="9"/>
      <c r="YY313" s="9"/>
      <c r="YZ313" s="9"/>
      <c r="ZA313" s="9"/>
      <c r="ZB313" s="9"/>
      <c r="ZC313" s="9"/>
      <c r="ZD313" s="9"/>
      <c r="ZE313" s="9"/>
      <c r="ZF313" s="9"/>
      <c r="ZG313" s="9"/>
      <c r="ZH313" s="9"/>
      <c r="ZI313" s="9"/>
      <c r="ZJ313" s="9"/>
      <c r="ZK313" s="9"/>
      <c r="ZL313" s="9"/>
      <c r="ZM313" s="9"/>
      <c r="ZN313" s="9"/>
      <c r="ZO313" s="9"/>
      <c r="ZP313" s="9"/>
      <c r="ZQ313" s="9"/>
      <c r="ZR313" s="9"/>
      <c r="ZS313" s="9"/>
      <c r="ZT313" s="9"/>
      <c r="ZU313" s="9"/>
      <c r="ZV313" s="9"/>
      <c r="ZW313" s="9"/>
      <c r="ZX313" s="9"/>
      <c r="ZY313" s="9"/>
      <c r="ZZ313" s="9"/>
      <c r="AAA313" s="9"/>
      <c r="AAB313" s="9"/>
      <c r="AAC313" s="9"/>
      <c r="AAD313" s="9"/>
      <c r="AAE313" s="9"/>
      <c r="AAF313" s="9"/>
      <c r="AAG313" s="9"/>
      <c r="AAH313" s="9"/>
      <c r="AAI313" s="9"/>
      <c r="AAJ313" s="9"/>
      <c r="AAK313" s="9"/>
      <c r="AAL313" s="9"/>
      <c r="AAM313" s="9"/>
      <c r="AAN313" s="9"/>
      <c r="AAO313" s="9"/>
      <c r="AAP313" s="9"/>
      <c r="AAQ313" s="9"/>
      <c r="AAR313" s="9"/>
      <c r="AAS313" s="9"/>
      <c r="AAT313" s="9"/>
      <c r="AAU313" s="9"/>
      <c r="AAV313" s="9"/>
      <c r="AAW313" s="9"/>
      <c r="AAX313" s="9"/>
      <c r="AAY313" s="9"/>
      <c r="AAZ313" s="9"/>
      <c r="ABA313" s="9"/>
      <c r="ABB313" s="9"/>
      <c r="ABC313" s="9"/>
      <c r="ABD313" s="9"/>
      <c r="ABE313" s="9"/>
      <c r="ABF313" s="9"/>
      <c r="ABG313" s="9"/>
      <c r="ABH313" s="9"/>
      <c r="ABI313" s="9"/>
      <c r="ABJ313" s="9"/>
      <c r="ABK313" s="9"/>
      <c r="ABL313" s="9"/>
      <c r="ABM313" s="9"/>
      <c r="ABN313" s="9"/>
      <c r="ABO313" s="9"/>
      <c r="ABP313" s="9"/>
      <c r="ABQ313" s="9"/>
      <c r="ABR313" s="9"/>
      <c r="ABS313" s="9"/>
      <c r="ABT313" s="9"/>
      <c r="ABU313" s="9"/>
      <c r="ABV313" s="9"/>
      <c r="ABW313" s="9"/>
      <c r="ABX313" s="9"/>
      <c r="ABY313" s="9"/>
      <c r="ABZ313" s="9"/>
      <c r="ACA313" s="9"/>
      <c r="ACB313" s="9"/>
      <c r="ACC313" s="9"/>
      <c r="ACD313" s="9"/>
      <c r="ACE313" s="9"/>
      <c r="ACF313" s="9"/>
      <c r="ACG313" s="9"/>
      <c r="ACH313" s="9"/>
      <c r="ACI313" s="9"/>
      <c r="ACJ313" s="9"/>
      <c r="ACK313" s="9"/>
      <c r="ACL313" s="9"/>
      <c r="ACM313" s="9"/>
      <c r="ACN313" s="9"/>
      <c r="ACO313" s="9"/>
      <c r="ACP313" s="9"/>
      <c r="ACQ313" s="9"/>
      <c r="ACR313" s="9"/>
      <c r="ACS313" s="9"/>
      <c r="ACT313" s="9"/>
      <c r="ACU313" s="9"/>
      <c r="ACV313" s="9"/>
      <c r="ACW313" s="9"/>
      <c r="ACX313" s="9"/>
      <c r="ACY313" s="9"/>
      <c r="ACZ313" s="9"/>
      <c r="ADA313" s="9"/>
      <c r="ADB313" s="9"/>
      <c r="ADC313" s="9"/>
      <c r="ADD313" s="9"/>
      <c r="ADE313" s="9"/>
      <c r="ADF313" s="9"/>
      <c r="ADG313" s="9"/>
      <c r="ADH313" s="9"/>
      <c r="ADI313" s="9"/>
      <c r="ADJ313" s="9"/>
      <c r="ADK313" s="9"/>
      <c r="ADL313" s="9"/>
      <c r="ADM313" s="9"/>
      <c r="ADN313" s="9"/>
      <c r="ADO313" s="9"/>
      <c r="ADP313" s="9"/>
      <c r="ADQ313" s="9"/>
      <c r="ADR313" s="9"/>
      <c r="ADS313" s="9"/>
      <c r="ADT313" s="9"/>
      <c r="ADU313" s="9"/>
      <c r="ADV313" s="9"/>
      <c r="ADW313" s="9"/>
      <c r="ADX313" s="9"/>
      <c r="ADY313" s="9"/>
      <c r="ADZ313" s="9"/>
      <c r="AEA313" s="9"/>
      <c r="AEB313" s="9"/>
      <c r="AEC313" s="9"/>
      <c r="AED313" s="9"/>
      <c r="AEE313" s="9"/>
      <c r="AEF313" s="9"/>
      <c r="AEG313" s="9"/>
      <c r="AEH313" s="9"/>
      <c r="AEI313" s="9"/>
      <c r="AEJ313" s="9"/>
      <c r="AEK313" s="9"/>
      <c r="AEL313" s="9"/>
      <c r="AEM313" s="9"/>
      <c r="AEN313" s="9"/>
      <c r="AEO313" s="9"/>
      <c r="AEP313" s="9"/>
      <c r="AEQ313" s="9"/>
      <c r="AER313" s="9"/>
      <c r="AES313" s="9"/>
      <c r="AET313" s="9"/>
      <c r="AEU313" s="9"/>
      <c r="AEV313" s="9"/>
      <c r="AEW313" s="9"/>
      <c r="AEX313" s="9"/>
      <c r="AEY313" s="9"/>
      <c r="AEZ313" s="9"/>
      <c r="AFA313" s="9"/>
      <c r="AFB313" s="9"/>
      <c r="AFC313" s="9"/>
      <c r="AFD313" s="9"/>
      <c r="AFE313" s="9"/>
      <c r="AFF313" s="9"/>
      <c r="AFG313" s="9"/>
      <c r="AFH313" s="9"/>
      <c r="AFI313" s="9"/>
      <c r="AFJ313" s="9"/>
      <c r="AFK313" s="9"/>
      <c r="AFL313" s="9"/>
      <c r="AFM313" s="9"/>
      <c r="AFN313" s="9"/>
      <c r="AFO313" s="9"/>
      <c r="AFP313" s="9"/>
      <c r="AFQ313" s="9"/>
      <c r="AFR313" s="9"/>
      <c r="AFS313" s="9"/>
      <c r="AFT313" s="9"/>
      <c r="AFU313" s="9"/>
      <c r="AFV313" s="9"/>
      <c r="AFW313" s="9"/>
      <c r="AFX313" s="9"/>
      <c r="AFY313" s="9"/>
      <c r="AFZ313" s="9"/>
      <c r="AGA313" s="9"/>
      <c r="AGB313" s="9"/>
      <c r="AGC313" s="9"/>
      <c r="AGD313" s="9"/>
      <c r="AGE313" s="9"/>
      <c r="AGF313" s="9"/>
      <c r="AGG313" s="9"/>
      <c r="AGH313" s="9"/>
      <c r="AGI313" s="9"/>
      <c r="AGJ313" s="9"/>
      <c r="AGK313" s="9"/>
      <c r="AGL313" s="9"/>
      <c r="AGM313" s="9"/>
      <c r="AGN313" s="9"/>
      <c r="AGO313" s="9"/>
      <c r="AGP313" s="9"/>
      <c r="AGQ313" s="9"/>
      <c r="AGR313" s="9"/>
      <c r="AGS313" s="9"/>
      <c r="AGT313" s="9"/>
      <c r="AGU313" s="9"/>
      <c r="AGV313" s="9"/>
      <c r="AGW313" s="9"/>
      <c r="AGX313" s="9"/>
      <c r="AGY313" s="9"/>
      <c r="AGZ313" s="9"/>
      <c r="AHA313" s="9"/>
      <c r="AHB313" s="9"/>
      <c r="AHC313" s="9"/>
      <c r="AHD313" s="9"/>
      <c r="AHE313" s="9"/>
      <c r="AHF313" s="9"/>
      <c r="AHG313" s="9"/>
      <c r="AHH313" s="9"/>
      <c r="AHI313" s="9"/>
      <c r="AHJ313" s="9"/>
      <c r="AHK313" s="9"/>
      <c r="AHL313" s="9"/>
      <c r="AHM313" s="9"/>
      <c r="AHN313" s="9"/>
      <c r="AHO313" s="9"/>
      <c r="AHP313" s="9"/>
      <c r="AHQ313" s="9"/>
      <c r="AHR313" s="9"/>
      <c r="AHS313" s="9"/>
      <c r="AHT313" s="9"/>
      <c r="AHU313" s="9"/>
      <c r="AHV313" s="9"/>
      <c r="AHW313" s="9"/>
      <c r="AHX313" s="9"/>
      <c r="AHY313" s="9"/>
      <c r="AHZ313" s="9"/>
      <c r="AIA313" s="9"/>
      <c r="AIB313" s="9"/>
      <c r="AIC313" s="9"/>
      <c r="AID313" s="9"/>
      <c r="AIE313" s="9"/>
      <c r="AIF313" s="9"/>
      <c r="AIG313" s="9"/>
      <c r="AIH313" s="9"/>
      <c r="AII313" s="9"/>
      <c r="AIJ313" s="9"/>
      <c r="AIK313" s="9"/>
      <c r="AIL313" s="9"/>
      <c r="AIM313" s="9"/>
      <c r="AIN313" s="9"/>
      <c r="AIO313" s="9"/>
      <c r="AIP313" s="9"/>
      <c r="AIQ313" s="9"/>
      <c r="AIR313" s="9"/>
      <c r="AIS313" s="9"/>
      <c r="ANB313" s="9"/>
      <c r="ANC313" s="9"/>
      <c r="AND313" s="9"/>
      <c r="ANE313" s="9"/>
      <c r="ANF313" s="9"/>
      <c r="ANG313" s="9"/>
      <c r="ANH313" s="9"/>
      <c r="ANI313" s="9"/>
      <c r="ANJ313" s="9"/>
      <c r="ANK313" s="9"/>
      <c r="ANL313" s="9"/>
      <c r="ANM313" s="9"/>
      <c r="ANN313" s="9"/>
      <c r="ANO313" s="9"/>
      <c r="ANP313" s="9"/>
      <c r="ANQ313" s="9"/>
      <c r="ANR313" s="9"/>
      <c r="ANS313" s="9"/>
      <c r="ANT313" s="9"/>
      <c r="ANU313" s="9"/>
      <c r="ANV313" s="9"/>
      <c r="ANW313" s="9"/>
      <c r="ANX313" s="9"/>
      <c r="ANY313" s="9"/>
      <c r="ANZ313" s="9"/>
      <c r="AOA313" s="9"/>
      <c r="AOB313" s="9"/>
      <c r="AOC313" s="9"/>
      <c r="AOD313" s="9"/>
      <c r="AOE313" s="9"/>
      <c r="AOF313" s="9"/>
      <c r="AOG313" s="9"/>
      <c r="AOH313" s="9"/>
      <c r="AOI313" s="9"/>
      <c r="AOJ313" s="9"/>
      <c r="AOK313" s="9"/>
      <c r="AOL313" s="9"/>
      <c r="AOM313" s="9"/>
      <c r="AON313" s="9"/>
      <c r="AOO313" s="9"/>
      <c r="AOP313" s="9"/>
      <c r="AOQ313" s="9"/>
      <c r="AOR313" s="9"/>
      <c r="AOS313" s="9"/>
      <c r="AOT313" s="9"/>
      <c r="AOU313" s="9"/>
      <c r="AOV313" s="9"/>
      <c r="AOW313" s="9"/>
      <c r="AOX313" s="9"/>
      <c r="AOY313" s="9"/>
      <c r="AOZ313" s="9"/>
      <c r="APA313" s="9"/>
      <c r="APB313" s="9"/>
      <c r="APC313" s="9"/>
      <c r="APD313" s="9"/>
      <c r="APE313" s="9"/>
      <c r="APF313" s="9"/>
      <c r="APG313" s="9"/>
      <c r="APH313" s="9"/>
      <c r="API313" s="9"/>
      <c r="APJ313" s="9"/>
      <c r="APK313" s="9"/>
      <c r="APL313" s="9"/>
      <c r="APM313" s="9"/>
      <c r="APN313" s="9"/>
      <c r="APO313" s="9"/>
      <c r="APP313" s="9"/>
      <c r="APQ313" s="9"/>
      <c r="APR313" s="9"/>
      <c r="APS313" s="9"/>
      <c r="APT313" s="9"/>
      <c r="APU313" s="9"/>
      <c r="APV313" s="9"/>
      <c r="APW313" s="9"/>
      <c r="APX313" s="9"/>
      <c r="APY313" s="9"/>
      <c r="APZ313" s="9"/>
      <c r="AQA313" s="9"/>
      <c r="AQB313" s="9"/>
      <c r="AQC313" s="9"/>
      <c r="AQD313" s="9"/>
      <c r="AQE313" s="9"/>
      <c r="AQF313" s="9"/>
      <c r="AQG313" s="9"/>
      <c r="AQH313" s="9"/>
      <c r="AQI313" s="9"/>
      <c r="AQJ313" s="9"/>
      <c r="AQK313" s="9"/>
      <c r="AQL313" s="9"/>
      <c r="AQM313" s="9"/>
      <c r="AQN313" s="9"/>
      <c r="AQO313" s="9"/>
      <c r="AQP313" s="9"/>
      <c r="AQQ313" s="9"/>
      <c r="AQR313" s="9"/>
      <c r="AQS313" s="9"/>
      <c r="AQT313" s="9"/>
      <c r="AQU313" s="9"/>
      <c r="AQV313" s="9"/>
      <c r="AQW313" s="9"/>
      <c r="AQX313" s="9"/>
      <c r="AQY313" s="9"/>
      <c r="AQZ313" s="9"/>
      <c r="ARA313" s="9"/>
      <c r="ARB313" s="9"/>
      <c r="ARC313" s="9"/>
      <c r="ARD313" s="9"/>
      <c r="ARE313" s="9"/>
      <c r="ARF313" s="9"/>
      <c r="ARG313" s="9"/>
      <c r="ARH313" s="9"/>
      <c r="ARI313" s="9"/>
      <c r="ARJ313" s="9"/>
      <c r="ARK313" s="9"/>
      <c r="ARL313" s="9"/>
      <c r="ARM313" s="9"/>
      <c r="ARN313" s="9"/>
      <c r="ARO313" s="9"/>
      <c r="ARP313" s="9"/>
      <c r="ARQ313" s="9"/>
      <c r="ARR313" s="9"/>
      <c r="ARS313" s="9"/>
      <c r="ART313" s="9"/>
      <c r="ARU313" s="9"/>
      <c r="ARV313" s="9"/>
      <c r="ARW313" s="9"/>
      <c r="ARX313" s="9"/>
      <c r="ARY313" s="9"/>
      <c r="ARZ313" s="9"/>
      <c r="ASA313" s="9"/>
      <c r="ASB313" s="9"/>
      <c r="ASC313" s="9"/>
      <c r="ASD313" s="9"/>
      <c r="ASE313" s="9"/>
      <c r="ASF313" s="9"/>
      <c r="ASG313" s="9"/>
      <c r="ASH313" s="9"/>
      <c r="ASI313" s="9"/>
      <c r="ASJ313" s="9"/>
      <c r="ASK313" s="9"/>
      <c r="ASL313" s="9"/>
      <c r="ASM313" s="9"/>
      <c r="ASN313" s="9"/>
      <c r="ASO313" s="9"/>
      <c r="ASP313" s="9"/>
      <c r="ASQ313" s="9"/>
      <c r="ASR313" s="9"/>
      <c r="ASS313" s="9"/>
      <c r="AST313" s="9"/>
      <c r="ASU313" s="9"/>
      <c r="ASV313" s="9"/>
      <c r="ASW313" s="9"/>
      <c r="ASX313" s="9"/>
      <c r="ASY313" s="9"/>
      <c r="ASZ313" s="9"/>
      <c r="ATA313" s="9"/>
      <c r="ATB313" s="9"/>
      <c r="ATC313" s="9"/>
      <c r="ATD313" s="9"/>
      <c r="ATE313" s="9"/>
      <c r="ATF313" s="9"/>
      <c r="ATG313" s="9"/>
      <c r="ATH313" s="9"/>
      <c r="ATI313" s="9"/>
      <c r="ATJ313" s="9"/>
      <c r="ATK313" s="9"/>
      <c r="ATL313" s="9"/>
      <c r="ATM313" s="9"/>
      <c r="ATN313" s="9"/>
      <c r="ATO313" s="9"/>
      <c r="ATP313" s="9"/>
      <c r="ATQ313" s="9"/>
      <c r="ATR313" s="9"/>
      <c r="ATS313" s="9"/>
      <c r="ATT313" s="9"/>
      <c r="ATU313" s="9"/>
      <c r="ATV313" s="9"/>
      <c r="ATW313" s="9"/>
      <c r="ATX313" s="9"/>
      <c r="ATY313" s="9" t="s">
        <v>5691</v>
      </c>
      <c r="ATZ313" s="9" t="s">
        <v>5691</v>
      </c>
      <c r="AUA313" s="9" t="s">
        <v>6047</v>
      </c>
      <c r="AUB313" s="9"/>
      <c r="AUC313" s="9"/>
      <c r="AUD313" s="9"/>
      <c r="AUE313" s="9"/>
      <c r="AUF313" s="9"/>
      <c r="AUG313" s="9"/>
      <c r="AUH313" s="9"/>
      <c r="AUI313" s="9"/>
      <c r="AUJ313" s="9"/>
      <c r="AUK313" s="9"/>
      <c r="AUL313" s="9"/>
      <c r="AUM313" s="9"/>
      <c r="AUN313" s="9"/>
      <c r="AUO313" s="9"/>
      <c r="AUP313" s="9"/>
      <c r="AUQ313" s="9"/>
      <c r="AUR313" s="9"/>
      <c r="AUS313" s="9"/>
      <c r="AUT313" s="9"/>
      <c r="AUU313" s="9"/>
      <c r="AUV313" s="9"/>
      <c r="AUW313" s="9"/>
      <c r="AUX313" s="9"/>
      <c r="AUY313" s="9"/>
      <c r="AUZ313" s="9"/>
      <c r="AVA313" s="9"/>
      <c r="AVB313" s="9"/>
      <c r="AVC313" s="9"/>
      <c r="AVD313" s="9"/>
      <c r="AVE313" s="9"/>
      <c r="AVF313" s="9"/>
      <c r="AVG313" s="9"/>
      <c r="AVH313" s="9"/>
      <c r="AVI313" s="9"/>
      <c r="AVJ313" s="9"/>
      <c r="AVK313" s="9" t="s">
        <v>14444</v>
      </c>
      <c r="AVL313" s="9"/>
      <c r="AVM313" s="9"/>
      <c r="AVN313" s="9"/>
      <c r="AVO313" s="9"/>
      <c r="AVP313" s="9"/>
      <c r="AVQ313" s="9"/>
      <c r="AVR313" s="9"/>
      <c r="AVS313" s="9"/>
      <c r="AVT313" s="9"/>
      <c r="AVU313" s="9"/>
      <c r="AVV313" s="9"/>
      <c r="AVW313" s="9"/>
      <c r="AVX313" s="9"/>
      <c r="AVY313" s="9"/>
      <c r="AVZ313" s="9"/>
      <c r="AWA313" s="9"/>
      <c r="AWB313" s="9"/>
      <c r="AWC313" s="9"/>
      <c r="AWD313" s="9"/>
      <c r="AWE313" s="9"/>
      <c r="AWF313" s="9"/>
      <c r="AWG313" s="9"/>
      <c r="AWH313" s="9"/>
      <c r="AWI313" s="9"/>
      <c r="AWJ313" s="9"/>
      <c r="AWK313" s="9"/>
      <c r="AWL313" s="9"/>
      <c r="AWM313" s="9"/>
      <c r="AWN313" s="9"/>
      <c r="AWO313" s="9"/>
      <c r="AWP313" s="9"/>
      <c r="AWQ313" s="9"/>
      <c r="AWR313" s="9"/>
      <c r="AWS313" s="9"/>
      <c r="AWT313" s="9"/>
      <c r="AWU313" s="9"/>
      <c r="AWV313" s="9"/>
      <c r="AWW313" s="9"/>
      <c r="AWX313" s="9"/>
      <c r="AWY313" s="9"/>
      <c r="AWZ313" s="9"/>
      <c r="AXA313" s="9"/>
      <c r="AXB313" s="9" t="s">
        <v>5707</v>
      </c>
      <c r="AXC313" s="9"/>
      <c r="AXD313" s="9"/>
      <c r="AXE313" s="9"/>
      <c r="AXF313" s="9"/>
      <c r="AXG313" s="9"/>
      <c r="AXH313" s="9"/>
      <c r="AXI313" s="9"/>
      <c r="AXJ313" s="9"/>
      <c r="AXK313" s="9">
        <v>540.0</v>
      </c>
      <c r="AXL313" s="9" t="s">
        <v>3798</v>
      </c>
      <c r="AXM313" s="9">
        <v>523.0</v>
      </c>
      <c r="AXN313" s="9"/>
      <c r="AXO313" s="9"/>
      <c r="AXP313" s="9"/>
      <c r="AXQ313" s="9"/>
      <c r="AXR313" s="9"/>
      <c r="AXS313" s="9"/>
      <c r="AXT313" s="9"/>
      <c r="AXU313" s="9"/>
      <c r="AXV313" s="9"/>
      <c r="AXW313" s="9"/>
      <c r="AXX313" s="9"/>
      <c r="AXY313" s="9"/>
      <c r="AXZ313" s="9"/>
      <c r="AYA313" s="9"/>
      <c r="AYB313" s="9"/>
      <c r="AYC313" s="9"/>
      <c r="AYD313" s="9" t="s">
        <v>3798</v>
      </c>
      <c r="AYE313" s="9"/>
      <c r="AYF313" s="9"/>
      <c r="AYG313" s="9"/>
      <c r="AYH313" s="9" t="s">
        <v>14445</v>
      </c>
      <c r="AYI313" s="9"/>
      <c r="AYJ313" s="9"/>
      <c r="AYK313" s="9"/>
      <c r="AYL313" s="9"/>
      <c r="AYM313" s="9"/>
      <c r="AYN313" s="9"/>
      <c r="AYO313" s="9"/>
      <c r="AYP313" s="9"/>
      <c r="AYQ313" s="9"/>
      <c r="AYR313" s="9"/>
      <c r="AYS313" s="9"/>
      <c r="AYT313" s="9"/>
      <c r="AYU313" s="9"/>
      <c r="AYV313" s="9"/>
      <c r="AYW313" s="9"/>
      <c r="AYX313" s="9"/>
      <c r="AYY313" s="9"/>
      <c r="AYZ313" s="9"/>
      <c r="AZA313" s="9"/>
      <c r="AZB313" s="9"/>
      <c r="AZC313" s="9"/>
      <c r="AZD313" s="9"/>
      <c r="AZE313" s="9"/>
      <c r="AZF313" s="9"/>
      <c r="AZG313" s="9"/>
      <c r="AZH313" s="9"/>
      <c r="AZI313" s="9"/>
      <c r="AZJ313" s="9"/>
      <c r="AZK313" s="9"/>
      <c r="AZL313" s="9"/>
      <c r="AZM313" s="9"/>
      <c r="AZN313" s="9"/>
      <c r="AZO313" s="9"/>
      <c r="AZP313" s="9"/>
      <c r="AZQ313" s="9"/>
      <c r="AZR313" s="9"/>
      <c r="AZS313" s="9"/>
      <c r="AZT313" s="9"/>
      <c r="AZU313" s="9"/>
      <c r="AZV313" s="9"/>
      <c r="AZW313" s="9"/>
      <c r="AZX313" s="9"/>
      <c r="AZY313" s="9"/>
      <c r="AZZ313" s="9"/>
      <c r="BAA313" s="9"/>
      <c r="BAB313" s="9"/>
      <c r="BAC313" s="9"/>
      <c r="BAD313" s="9"/>
      <c r="BAE313" s="9"/>
      <c r="BAF313" s="9"/>
      <c r="BAG313" s="9"/>
      <c r="BAH313" s="9"/>
      <c r="BAI313" s="9"/>
      <c r="BAJ313" s="9"/>
      <c r="BAK313" s="9"/>
      <c r="BAL313" s="9"/>
      <c r="BAM313" s="9"/>
      <c r="BAN313" s="9"/>
      <c r="BAO313" s="9"/>
      <c r="BAP313" s="9"/>
      <c r="BAQ313" s="9"/>
      <c r="BAR313" s="9"/>
      <c r="BAS313" s="9"/>
      <c r="BAT313" s="9"/>
      <c r="BAU313" s="9"/>
      <c r="BAV313" s="9"/>
      <c r="BAW313" s="9"/>
      <c r="BAX313" s="9"/>
      <c r="BAY313" s="9"/>
      <c r="BAZ313" s="9"/>
      <c r="BBA313" s="9"/>
      <c r="BBB313" s="9"/>
      <c r="BBC313" s="9"/>
      <c r="BBD313" s="9"/>
      <c r="BBE313" s="9"/>
      <c r="BBF313" s="9"/>
      <c r="BBG313" s="9"/>
      <c r="BBH313" s="9"/>
      <c r="BBI313" s="9"/>
      <c r="BBJ313" s="9"/>
      <c r="BBK313" s="9"/>
      <c r="BBL313" s="9"/>
      <c r="BBM313" s="9"/>
      <c r="BBN313" s="9"/>
      <c r="BBO313" s="9"/>
      <c r="BBP313" s="9"/>
      <c r="BBQ313" s="9"/>
      <c r="BBR313" s="9"/>
      <c r="BBS313" s="9"/>
      <c r="BBT313" s="9"/>
      <c r="BBU313" s="9"/>
      <c r="BBV313" s="9"/>
      <c r="BBW313" s="9"/>
      <c r="BBX313" s="9"/>
      <c r="BBY313" s="9"/>
      <c r="BBZ313" s="9"/>
      <c r="BCA313" s="9"/>
      <c r="BCB313" s="9"/>
      <c r="BCC313" s="9"/>
      <c r="BCD313" s="9"/>
      <c r="BCE313" s="9"/>
      <c r="BCF313" s="9"/>
      <c r="BCG313" s="9"/>
      <c r="BCH313" s="9"/>
      <c r="BCI313" s="9"/>
      <c r="BCJ313" s="9"/>
      <c r="BCK313" s="9"/>
      <c r="BCL313" s="9"/>
      <c r="BCM313" s="9"/>
      <c r="BCN313" s="9"/>
      <c r="BCO313" s="9"/>
      <c r="BCP313" s="9"/>
      <c r="BCQ313" s="9"/>
      <c r="BCR313" s="9"/>
      <c r="BCS313" s="9"/>
      <c r="BCT313" s="9"/>
      <c r="BCU313" s="9"/>
      <c r="BCV313" s="9"/>
      <c r="BCW313" s="9"/>
      <c r="BCX313" s="9"/>
      <c r="BCY313" s="9"/>
      <c r="BCZ313" s="9"/>
      <c r="BDA313" s="9"/>
      <c r="BDB313" s="9"/>
      <c r="BDC313" s="9"/>
      <c r="BDD313" s="9"/>
      <c r="BDE313" s="9"/>
      <c r="BDF313" s="9"/>
      <c r="BDG313" s="9"/>
      <c r="BDH313" s="9"/>
      <c r="BDI313" s="9"/>
      <c r="BDJ313" s="9"/>
      <c r="BDK313" s="9"/>
      <c r="BDL313" s="9"/>
      <c r="BDM313" s="9"/>
      <c r="BDN313" s="9"/>
      <c r="BDO313" s="9"/>
      <c r="BDP313" s="9"/>
      <c r="BDQ313" s="9"/>
      <c r="BDR313" s="9"/>
      <c r="BDS313" s="9"/>
      <c r="BDT313" s="9"/>
      <c r="BDU313" s="9"/>
      <c r="BDV313" s="9"/>
      <c r="BDW313" s="9"/>
      <c r="BDX313" s="9"/>
      <c r="BDY313" s="9"/>
      <c r="BDZ313" s="9"/>
      <c r="BEA313" s="9"/>
      <c r="BEB313" s="9"/>
      <c r="BEC313" s="9"/>
      <c r="BED313" s="9"/>
      <c r="BEE313" s="9"/>
      <c r="BEF313" s="9"/>
      <c r="BEG313" s="9"/>
      <c r="BEH313" s="9"/>
      <c r="BEI313" s="9"/>
      <c r="BEJ313" s="9"/>
      <c r="BEK313" s="9"/>
      <c r="BEL313" s="9"/>
      <c r="BEM313" s="9"/>
      <c r="BEN313" s="9"/>
      <c r="BEO313" s="9"/>
      <c r="BEP313" s="9"/>
      <c r="BEQ313" s="9"/>
      <c r="BER313" s="9"/>
      <c r="BES313" s="9"/>
      <c r="BET313" s="9"/>
      <c r="BEU313" s="9"/>
      <c r="BEV313" s="9"/>
      <c r="BEW313" s="9"/>
      <c r="BEX313" s="9"/>
      <c r="BEY313" s="9"/>
      <c r="BEZ313" s="9"/>
      <c r="BFA313" s="9"/>
      <c r="BFB313" s="9"/>
      <c r="BFC313" s="9"/>
      <c r="BFD313" s="9"/>
      <c r="BFE313" s="9"/>
      <c r="BFF313" s="9"/>
      <c r="BFG313" s="9"/>
      <c r="BFH313" s="9"/>
      <c r="BFI313" s="9"/>
      <c r="BFJ313" s="9"/>
      <c r="BFK313" s="9"/>
      <c r="BFL313" s="9"/>
      <c r="BFM313" s="9"/>
      <c r="BFN313" s="9"/>
      <c r="BFO313" s="9"/>
      <c r="BFP313" s="9"/>
      <c r="BFQ313" s="9"/>
      <c r="BFR313" s="9"/>
      <c r="BFS313" s="9"/>
      <c r="BFT313" s="9"/>
      <c r="BFU313" s="9"/>
      <c r="BFV313" s="9"/>
      <c r="BFW313" s="9"/>
      <c r="BFX313" s="9"/>
      <c r="BFY313" s="9"/>
      <c r="BFZ313" s="9"/>
      <c r="BGA313" s="9"/>
      <c r="BGB313" s="9"/>
      <c r="BGC313" s="9"/>
      <c r="BGD313" s="9"/>
      <c r="BGE313" s="9"/>
      <c r="BGF313" s="9"/>
      <c r="BGG313" s="9"/>
      <c r="BGH313" s="9"/>
      <c r="BGI313" s="9"/>
      <c r="BGJ313" s="9"/>
      <c r="BGK313" s="9"/>
      <c r="BGL313" s="9"/>
      <c r="BGM313" s="9"/>
      <c r="BGN313" s="9"/>
      <c r="BGO313" s="9"/>
      <c r="BGP313" s="9"/>
      <c r="BGQ313" s="9"/>
      <c r="BGR313" s="9"/>
      <c r="BGS313" s="9"/>
      <c r="BGT313" s="9"/>
      <c r="BGU313" s="9"/>
      <c r="BGV313" s="9"/>
      <c r="BGW313" s="9"/>
      <c r="BGX313" s="9"/>
      <c r="BGY313" s="9"/>
      <c r="BGZ313" s="9"/>
      <c r="BHA313" s="9"/>
      <c r="BHB313" s="9"/>
      <c r="BHC313" s="9"/>
      <c r="BHD313" s="9"/>
      <c r="BHE313" s="9"/>
      <c r="BHF313" s="9"/>
      <c r="BHG313" s="9"/>
      <c r="BHH313" s="9"/>
      <c r="BHI313" s="9"/>
      <c r="BHJ313" s="9"/>
      <c r="BHK313" s="9"/>
      <c r="BHL313" s="9"/>
      <c r="BHM313" s="9"/>
      <c r="BHN313" s="9"/>
      <c r="BHO313" s="9"/>
      <c r="BHP313" s="9"/>
      <c r="BHQ313" s="9"/>
      <c r="BHR313" s="9"/>
      <c r="BHS313" s="9"/>
      <c r="BHT313" s="9"/>
      <c r="BHU313" s="9"/>
      <c r="BHV313" s="9"/>
      <c r="BHW313" s="9"/>
      <c r="BHX313" s="9"/>
      <c r="BHY313" s="9"/>
      <c r="BHZ313" s="9"/>
      <c r="BIA313" s="9"/>
      <c r="BIB313" s="9"/>
      <c r="BIC313" s="9"/>
      <c r="BID313" s="9"/>
      <c r="BIE313" s="9"/>
      <c r="BIF313" s="9"/>
      <c r="BIG313" s="9"/>
      <c r="BIH313" s="9"/>
      <c r="BII313" s="9"/>
      <c r="BIJ313" s="9"/>
      <c r="BIK313" s="9"/>
      <c r="BIL313" s="9"/>
      <c r="BIM313" s="9"/>
      <c r="BIN313" s="9"/>
      <c r="BIO313" s="9"/>
      <c r="BIP313" s="9"/>
      <c r="BIQ313" s="9"/>
      <c r="BIR313" s="9"/>
      <c r="BIS313" s="9"/>
      <c r="BIT313" s="9"/>
      <c r="BIU313" s="9"/>
      <c r="BIV313" s="9"/>
      <c r="BIW313" s="9"/>
      <c r="BIX313" s="9"/>
      <c r="BIY313" s="9"/>
      <c r="BIZ313" s="9"/>
      <c r="BJA313" s="9"/>
      <c r="BJB313" s="9"/>
      <c r="BJC313" s="9"/>
      <c r="BJD313" s="9"/>
      <c r="BJE313" s="9"/>
      <c r="BJF313" s="9"/>
      <c r="BJG313" s="9"/>
      <c r="BJH313" s="9"/>
      <c r="BJI313" s="9"/>
      <c r="BJJ313" s="9"/>
      <c r="BJK313" s="9"/>
      <c r="BJL313" s="9"/>
      <c r="BJM313" s="9"/>
      <c r="BJN313" s="9"/>
      <c r="BJO313" s="9"/>
      <c r="BJP313" s="9"/>
      <c r="BJQ313" s="9"/>
      <c r="BJR313" s="9"/>
      <c r="BJS313" s="9"/>
      <c r="BJT313" s="9"/>
      <c r="BJU313" s="9"/>
      <c r="BJV313" s="9"/>
      <c r="BJW313" s="9"/>
      <c r="BJX313" s="9"/>
      <c r="BJY313" s="9"/>
      <c r="BJZ313" s="9"/>
      <c r="BKA313" s="9"/>
      <c r="BKB313" s="9"/>
      <c r="BKC313" s="9"/>
      <c r="BKD313" s="9"/>
      <c r="BKE313" s="9"/>
      <c r="BKF313" s="9"/>
      <c r="BKG313" s="9"/>
      <c r="BKH313" s="9"/>
      <c r="BKI313" s="9"/>
      <c r="BKJ313" s="9"/>
      <c r="BKK313" s="9"/>
      <c r="BKL313" s="9"/>
      <c r="BKM313" s="9"/>
      <c r="BKN313" s="9"/>
      <c r="BKO313" s="9"/>
      <c r="BKP313" s="9"/>
      <c r="BKQ313" s="9"/>
      <c r="BKR313" s="9"/>
      <c r="BKS313" s="9"/>
      <c r="BKT313" s="9"/>
      <c r="BKU313" s="9"/>
      <c r="BKV313" s="9"/>
      <c r="BKW313" s="9"/>
      <c r="BKX313" s="9"/>
      <c r="BKY313" s="9"/>
      <c r="BKZ313" s="9"/>
      <c r="BLA313" s="9"/>
      <c r="BLB313" s="9"/>
      <c r="BLC313" s="9"/>
      <c r="BLD313" s="9"/>
      <c r="BLE313" s="9"/>
      <c r="BLF313" s="9"/>
      <c r="BLG313" s="9"/>
      <c r="BLH313" s="9"/>
      <c r="BLI313" s="9"/>
      <c r="BLJ313" s="9"/>
      <c r="BLK313" s="9"/>
      <c r="BLL313" s="9"/>
      <c r="BLM313" s="9"/>
      <c r="BLN313" s="9"/>
      <c r="BLO313" s="9"/>
      <c r="BLP313" s="9"/>
      <c r="BLQ313" s="9"/>
      <c r="BLR313" s="9"/>
      <c r="BLS313" s="9"/>
      <c r="BLT313" s="9"/>
      <c r="BLU313" s="9"/>
      <c r="BLV313" s="9"/>
      <c r="BLW313" s="9"/>
      <c r="BLX313" s="9"/>
      <c r="BLY313" s="9"/>
      <c r="BLZ313" s="9"/>
      <c r="BMA313" s="9"/>
      <c r="BMB313" s="9"/>
      <c r="BMC313" s="9"/>
      <c r="BMD313" s="9"/>
      <c r="BME313" s="9"/>
      <c r="BMF313" s="9"/>
      <c r="BMG313" s="9"/>
      <c r="BMH313" s="9"/>
      <c r="BMI313" s="9"/>
      <c r="BMJ313" s="9"/>
      <c r="BMK313" s="9"/>
      <c r="BML313" s="9"/>
      <c r="BMM313" s="9"/>
      <c r="BMN313" s="9"/>
      <c r="BMO313" s="9"/>
      <c r="BMP313" s="9"/>
      <c r="BMQ313" s="9"/>
      <c r="BMR313" s="9"/>
      <c r="BMS313" s="9"/>
      <c r="BMT313" s="9"/>
      <c r="BMU313" s="9"/>
      <c r="BMV313" s="9"/>
      <c r="BMW313" s="9"/>
      <c r="BMX313" s="9"/>
      <c r="BMY313" s="9"/>
      <c r="BMZ313" s="9"/>
      <c r="BNA313" s="9"/>
      <c r="BNB313" s="9"/>
      <c r="BNC313" s="9"/>
      <c r="BND313" s="9"/>
      <c r="BNE313" s="9"/>
      <c r="BNF313" s="9"/>
      <c r="BNG313" s="9"/>
      <c r="BNH313" s="9"/>
      <c r="BNI313" s="9"/>
      <c r="BNJ313" s="9"/>
      <c r="BNK313" s="9"/>
      <c r="BNL313" s="9"/>
      <c r="BNM313" s="9"/>
      <c r="BNN313" s="9"/>
      <c r="BNO313" s="9"/>
      <c r="BNP313" s="9"/>
      <c r="BNQ313" s="9"/>
      <c r="BNR313" s="9"/>
      <c r="BNS313" s="9"/>
      <c r="BNT313" s="9"/>
      <c r="BNU313" s="9"/>
      <c r="BNV313" s="9"/>
      <c r="BNW313" s="9"/>
      <c r="BNX313" s="9"/>
      <c r="BNY313" s="9"/>
      <c r="BNZ313" s="9"/>
      <c r="BOA313" s="9"/>
      <c r="BOB313" s="9"/>
      <c r="BOC313" s="9"/>
      <c r="BOD313" s="9"/>
      <c r="BOE313" s="9"/>
      <c r="BOF313" s="9"/>
      <c r="BOG313" s="9"/>
      <c r="BOH313" s="9"/>
      <c r="BOI313" s="9"/>
      <c r="BOJ313" s="9"/>
      <c r="BOK313" s="9"/>
      <c r="BOL313" s="9"/>
      <c r="BOM313" s="9"/>
      <c r="BON313" s="9"/>
      <c r="BOO313" s="9"/>
      <c r="BOP313" s="9"/>
      <c r="BOQ313" s="9"/>
      <c r="BOR313" s="9"/>
      <c r="BOS313" s="9"/>
      <c r="BOT313" s="9"/>
      <c r="BOU313" s="9"/>
      <c r="BOV313" s="9"/>
      <c r="BOW313" s="9"/>
      <c r="BOX313" s="9"/>
      <c r="BOY313" s="9"/>
      <c r="BOZ313" s="9"/>
      <c r="BPA313" s="9"/>
      <c r="BPB313" s="9"/>
      <c r="BPC313" s="9"/>
      <c r="BPD313" s="9"/>
      <c r="BPE313" s="9"/>
      <c r="BPF313" s="9"/>
      <c r="BPG313" s="9"/>
      <c r="BPH313" s="9"/>
      <c r="BPI313" s="9"/>
      <c r="BPJ313" s="9"/>
      <c r="BPK313" s="9"/>
      <c r="BPL313" s="9"/>
      <c r="BPM313" s="9"/>
      <c r="BPN313" s="9"/>
      <c r="BPO313" s="9"/>
      <c r="BPP313" s="9"/>
      <c r="BPQ313" s="9"/>
      <c r="BPR313" s="9"/>
      <c r="BPS313" s="9"/>
      <c r="BPT313" s="9"/>
      <c r="BPU313" s="9"/>
      <c r="BPV313" s="9"/>
      <c r="BPW313" s="9"/>
      <c r="BPX313" s="9"/>
      <c r="BPY313" s="9"/>
      <c r="BPZ313" s="9"/>
      <c r="BQA313" s="9"/>
      <c r="BQB313" s="9"/>
      <c r="BQC313" s="9"/>
      <c r="BQD313" s="9"/>
      <c r="BQE313" s="9"/>
      <c r="BQF313" s="9"/>
      <c r="BQG313" s="9"/>
      <c r="BQH313" s="9"/>
      <c r="BQI313" s="9"/>
      <c r="BQJ313" s="9"/>
      <c r="BQK313" s="9"/>
      <c r="BQL313" s="9"/>
      <c r="BQM313" s="9"/>
      <c r="BQN313" s="9"/>
      <c r="BQO313" s="9"/>
      <c r="BQP313" s="9"/>
      <c r="BQQ313" s="9"/>
      <c r="BQR313" s="9"/>
      <c r="BQS313" s="9"/>
      <c r="BQT313" s="9"/>
      <c r="BQU313" s="9"/>
      <c r="BQV313" s="9"/>
      <c r="BQW313" s="9"/>
      <c r="BQX313" s="9"/>
      <c r="BQY313" s="9"/>
      <c r="BQZ313" s="9"/>
      <c r="BRA313" s="9"/>
      <c r="BRB313" s="9"/>
      <c r="BRC313" s="9"/>
      <c r="BRD313" s="9"/>
      <c r="BRE313" s="9"/>
      <c r="BRF313" s="9"/>
      <c r="BRG313" s="9"/>
      <c r="BRH313" s="9"/>
      <c r="BRI313" s="9"/>
      <c r="BRJ313" s="9"/>
      <c r="BRK313" s="9"/>
      <c r="BRL313" s="9"/>
      <c r="BRM313" s="9"/>
      <c r="BRN313" s="9"/>
      <c r="BRO313" s="9"/>
      <c r="BRP313" s="9"/>
      <c r="BRQ313" s="9"/>
      <c r="BRR313" s="9"/>
      <c r="BRS313" s="9"/>
      <c r="BRT313" s="9"/>
      <c r="BRU313" s="9"/>
      <c r="BRV313" s="9"/>
      <c r="BRW313" s="9"/>
      <c r="BRX313" s="9"/>
      <c r="BRY313" s="9"/>
      <c r="BRZ313" s="9"/>
      <c r="BSA313" s="9"/>
      <c r="BSB313" s="9"/>
      <c r="BSC313" s="9"/>
      <c r="BSD313" s="9"/>
      <c r="BSE313" s="9"/>
      <c r="BSF313" s="9"/>
      <c r="BSG313" s="9"/>
      <c r="BSH313" s="9"/>
      <c r="BSI313" s="9"/>
      <c r="BSJ313" s="9"/>
      <c r="BSK313" s="9"/>
      <c r="BSL313" s="9"/>
      <c r="BSM313" s="9"/>
      <c r="BSN313" s="9"/>
      <c r="BSO313" s="9"/>
      <c r="BSP313" s="9"/>
      <c r="BSQ313" s="9"/>
      <c r="BSR313" s="9"/>
      <c r="BSS313" s="9"/>
      <c r="BST313" s="9"/>
      <c r="BSU313" s="9"/>
      <c r="BSV313" s="9"/>
      <c r="BSW313" s="9"/>
      <c r="BSX313" s="9"/>
      <c r="BSY313" s="9"/>
      <c r="BSZ313" s="9"/>
      <c r="BTA313" s="9"/>
      <c r="BTB313" s="9"/>
      <c r="BTC313" s="9"/>
      <c r="BTD313" s="9"/>
      <c r="BTE313" s="9"/>
      <c r="BTF313" s="9"/>
      <c r="BTG313" s="9"/>
      <c r="BTH313" s="9"/>
      <c r="BTI313" s="9"/>
      <c r="BTJ313" s="9"/>
      <c r="BTK313" s="9"/>
      <c r="BTL313" s="9"/>
      <c r="BTM313" s="9"/>
      <c r="BTN313" s="9"/>
      <c r="BTO313" s="9"/>
      <c r="BTP313" s="9"/>
      <c r="BTQ313" s="9"/>
      <c r="BTR313" s="9"/>
      <c r="BTS313" s="9"/>
      <c r="BTT313" s="9"/>
      <c r="BTU313" s="9"/>
      <c r="BTV313" s="9"/>
      <c r="BTW313" s="9"/>
      <c r="BTX313" s="9"/>
      <c r="BTY313" s="9"/>
      <c r="BTZ313" s="9"/>
      <c r="BUA313" s="9"/>
      <c r="BUB313" s="9"/>
      <c r="BUC313" s="9"/>
      <c r="BUD313" s="9"/>
      <c r="BUE313" s="9"/>
      <c r="BUF313" s="9"/>
      <c r="BUG313" s="9"/>
      <c r="BUH313" s="9"/>
      <c r="BUI313" s="9"/>
      <c r="BUJ313" s="9"/>
      <c r="BUK313" s="9"/>
      <c r="BUL313" s="9"/>
      <c r="BUM313" s="9"/>
      <c r="BUN313" s="9"/>
      <c r="BUO313" s="9"/>
      <c r="BUP313" s="9"/>
      <c r="BUQ313" s="9"/>
      <c r="BUR313" s="9"/>
      <c r="BUS313" s="9"/>
      <c r="BUT313" s="9"/>
      <c r="BUU313" s="9"/>
      <c r="BUV313" s="9"/>
      <c r="BUW313" s="9"/>
      <c r="BUX313" s="9"/>
      <c r="BUY313" s="9"/>
      <c r="BUZ313" s="9"/>
      <c r="BVA313" s="9"/>
      <c r="BVB313" s="9"/>
      <c r="BVC313" s="9"/>
      <c r="BVD313" s="9"/>
      <c r="BVE313" s="9"/>
      <c r="BVF313" s="9"/>
      <c r="BVG313" s="9"/>
      <c r="BVH313" s="9"/>
      <c r="BVI313" s="9"/>
      <c r="BVJ313" s="9"/>
      <c r="BVK313" s="9"/>
      <c r="BVL313" s="9"/>
      <c r="BVM313" s="9"/>
      <c r="BVN313" s="9"/>
      <c r="BVO313" s="9"/>
      <c r="BVP313" s="9"/>
      <c r="BVQ313" s="9"/>
      <c r="BVR313" s="9"/>
      <c r="BVS313" s="9"/>
      <c r="BVT313" s="9"/>
      <c r="BVU313" s="9"/>
      <c r="BVV313" s="9"/>
      <c r="BVW313" s="9"/>
      <c r="BVX313" s="9"/>
      <c r="BVY313" s="9"/>
      <c r="BVZ313" s="9"/>
      <c r="BWA313" s="9"/>
      <c r="BWB313" s="9"/>
      <c r="BWC313" s="9"/>
      <c r="BWD313" s="9"/>
      <c r="BWE313" s="9"/>
      <c r="BWF313" s="9"/>
      <c r="BWG313" s="9"/>
      <c r="BWH313" s="9"/>
      <c r="BWI313" s="9"/>
      <c r="BWJ313" s="9"/>
      <c r="BWK313" s="9"/>
      <c r="BWL313" s="9"/>
      <c r="BWM313" s="9"/>
      <c r="BWN313" s="9"/>
      <c r="BWO313" s="9"/>
      <c r="BWP313" s="9"/>
      <c r="BWQ313" s="9"/>
      <c r="BWR313" s="9"/>
      <c r="BWS313" s="9"/>
      <c r="BWT313" s="9"/>
      <c r="BWU313" s="9"/>
      <c r="BWV313" s="9"/>
      <c r="BWW313" s="9"/>
      <c r="BWX313" s="9"/>
      <c r="BWY313" s="9"/>
      <c r="BWZ313" s="9"/>
      <c r="BXA313" s="9"/>
      <c r="BXB313" s="9"/>
      <c r="BXC313" s="9"/>
      <c r="BXD313" s="9"/>
    </row>
    <row r="314" ht="14.25" customHeight="1">
      <c r="A314" s="9">
        <v>1.0</v>
      </c>
      <c r="B314" s="9" t="s">
        <v>11947</v>
      </c>
      <c r="C314" s="9" t="s">
        <v>11948</v>
      </c>
      <c r="D314" s="9" t="s">
        <v>11948</v>
      </c>
      <c r="E314" s="9"/>
      <c r="F314" s="9">
        <v>4.0</v>
      </c>
      <c r="G314" s="9" t="s">
        <v>14446</v>
      </c>
      <c r="H314" s="9"/>
      <c r="I314" s="9"/>
      <c r="J314" s="9"/>
      <c r="K314" s="9">
        <v>2.0</v>
      </c>
      <c r="L314" s="9">
        <v>2.0</v>
      </c>
      <c r="M314" s="9"/>
      <c r="N314" s="9"/>
      <c r="O314" s="9"/>
      <c r="P314" s="9">
        <v>0.0</v>
      </c>
      <c r="Q314" s="9" t="s">
        <v>14447</v>
      </c>
      <c r="R314" s="9"/>
      <c r="S314" s="9" t="s">
        <v>3800</v>
      </c>
      <c r="T314" s="9" t="s">
        <v>3799</v>
      </c>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c r="DN314" s="9"/>
      <c r="DO314" s="9"/>
      <c r="DP314" s="9"/>
      <c r="DQ314" s="9"/>
      <c r="DR314" s="9"/>
      <c r="DS314" s="9"/>
      <c r="DT314" s="9"/>
      <c r="DU314" s="9"/>
      <c r="DV314" s="9"/>
      <c r="DW314" s="9"/>
      <c r="DX314" s="9"/>
      <c r="DY314" s="9"/>
      <c r="DZ314" s="9"/>
      <c r="EA314" s="9"/>
      <c r="EB314" s="9"/>
      <c r="EC314" s="9"/>
      <c r="ED314" s="9"/>
      <c r="EE314" s="9"/>
      <c r="EF314" s="9"/>
      <c r="EG314" s="9"/>
      <c r="EH314" s="9"/>
      <c r="EI314" s="9"/>
      <c r="EJ314" s="9"/>
      <c r="EK314" s="9"/>
      <c r="EL314" s="9"/>
      <c r="EM314" s="9"/>
      <c r="EN314" s="9"/>
      <c r="EO314" s="9"/>
      <c r="EP314" s="9"/>
      <c r="EQ314" s="9"/>
      <c r="ER314" s="9"/>
      <c r="ES314" s="9"/>
      <c r="ET314" s="9"/>
      <c r="EU314" s="9"/>
      <c r="EV314" s="9"/>
      <c r="EW314" s="9"/>
      <c r="EX314" s="9"/>
      <c r="EY314" s="9"/>
      <c r="EZ314" s="9"/>
      <c r="FA314" s="9"/>
      <c r="FB314" s="9"/>
      <c r="FC314" s="9"/>
      <c r="FD314" s="9"/>
      <c r="FE314" s="9"/>
      <c r="FF314" s="9"/>
      <c r="FG314" s="9"/>
      <c r="FH314" s="9"/>
      <c r="FI314" s="9"/>
      <c r="FJ314" s="9"/>
      <c r="FK314" s="9"/>
      <c r="FL314" s="9"/>
      <c r="FM314" s="9"/>
      <c r="FN314" s="9"/>
      <c r="FO314" s="9"/>
      <c r="FP314" s="9"/>
      <c r="FQ314" s="9"/>
      <c r="FR314" s="9"/>
      <c r="FS314" s="9"/>
      <c r="FT314" s="9"/>
      <c r="FU314" s="9"/>
      <c r="FV314" s="9"/>
      <c r="FW314" s="9"/>
      <c r="FX314" s="9"/>
      <c r="FY314" s="9"/>
      <c r="FZ314" s="9"/>
      <c r="GA314" s="9"/>
      <c r="GB314" s="9"/>
      <c r="GC314" s="9"/>
      <c r="GD314" s="9"/>
      <c r="GE314" s="9"/>
      <c r="GF314" s="9"/>
      <c r="GG314" s="9"/>
      <c r="GH314" s="9"/>
      <c r="GI314" s="9"/>
      <c r="GJ314" s="9"/>
      <c r="GK314" s="9"/>
      <c r="GL314" s="9"/>
      <c r="GM314" s="9"/>
      <c r="GN314" s="9"/>
      <c r="GO314" s="9"/>
      <c r="GP314" s="9"/>
      <c r="GQ314" s="9"/>
      <c r="GR314" s="9"/>
      <c r="GS314" s="9"/>
      <c r="GT314" s="9"/>
      <c r="GU314" s="9"/>
      <c r="GV314" s="9"/>
      <c r="GW314" s="9"/>
      <c r="GX314" s="9"/>
      <c r="GY314" s="9"/>
      <c r="GZ314" s="9"/>
      <c r="HA314" s="9"/>
      <c r="HB314" s="9"/>
      <c r="HC314" s="9"/>
      <c r="HD314" s="9"/>
      <c r="HE314" s="9"/>
      <c r="HF314" s="9"/>
      <c r="HG314" s="9"/>
      <c r="HH314" s="9"/>
      <c r="HI314" s="9"/>
      <c r="HJ314" s="9"/>
      <c r="HK314" s="9"/>
      <c r="HL314" s="9"/>
      <c r="HM314" s="9"/>
      <c r="HN314" s="9"/>
      <c r="HO314" s="9"/>
      <c r="HP314" s="9"/>
      <c r="HQ314" s="9"/>
      <c r="HR314" s="9"/>
      <c r="HS314" s="9"/>
      <c r="HT314" s="9"/>
      <c r="HU314" s="9"/>
      <c r="HV314" s="9"/>
      <c r="HW314" s="9"/>
      <c r="HX314" s="9"/>
      <c r="HY314" s="9"/>
      <c r="HZ314" s="9"/>
      <c r="IA314" s="9"/>
      <c r="IB314" s="9"/>
      <c r="IC314" s="9"/>
      <c r="ID314" s="9"/>
      <c r="IE314" s="9"/>
      <c r="IF314" s="9"/>
      <c r="IG314" s="9"/>
      <c r="IH314" s="9"/>
      <c r="II314" s="9"/>
      <c r="IJ314" s="9"/>
      <c r="IK314" s="9"/>
      <c r="IL314" s="9"/>
      <c r="IM314" s="9"/>
      <c r="IN314" s="9"/>
      <c r="IO314" s="9"/>
      <c r="IP314" s="9"/>
      <c r="IQ314" s="9"/>
      <c r="IR314" s="9"/>
      <c r="IS314" s="9"/>
      <c r="IT314" s="9"/>
      <c r="IU314" s="9"/>
      <c r="IV314" s="9"/>
      <c r="IW314" s="9"/>
      <c r="IX314" s="9"/>
      <c r="IY314" s="9"/>
      <c r="IZ314" s="9"/>
      <c r="JA314" s="9"/>
      <c r="JB314" s="9"/>
      <c r="JC314" s="9"/>
      <c r="JD314" s="9"/>
      <c r="JE314" s="9"/>
      <c r="JF314" s="9"/>
      <c r="JG314" s="9"/>
      <c r="JH314" s="9"/>
      <c r="JI314" s="9"/>
      <c r="JJ314" s="9"/>
      <c r="JK314" s="9"/>
      <c r="JL314" s="9"/>
      <c r="JM314" s="9"/>
      <c r="JN314" s="9"/>
      <c r="JO314" s="9"/>
      <c r="JP314" s="9"/>
      <c r="JQ314" s="9"/>
      <c r="JR314" s="9"/>
      <c r="JS314" s="9"/>
      <c r="JT314" s="9"/>
      <c r="JU314" s="9"/>
      <c r="JV314" s="9"/>
      <c r="JW314" s="9"/>
      <c r="JX314" s="9"/>
      <c r="JY314" s="9"/>
      <c r="JZ314" s="9"/>
      <c r="KA314" s="9"/>
      <c r="KB314" s="9"/>
      <c r="KC314" s="9"/>
      <c r="KD314" s="9"/>
      <c r="KE314" s="9"/>
      <c r="KF314" s="9"/>
      <c r="KG314" s="9"/>
      <c r="KH314" s="9"/>
      <c r="KI314" s="9"/>
      <c r="KJ314" s="9"/>
      <c r="KK314" s="9"/>
      <c r="KL314" s="9"/>
      <c r="KM314" s="9"/>
      <c r="KN314" s="9"/>
      <c r="KO314" s="9"/>
      <c r="KP314" s="9"/>
      <c r="KQ314" s="9"/>
      <c r="KR314" s="9"/>
      <c r="KS314" s="9"/>
      <c r="KT314" s="9"/>
      <c r="KU314" s="9"/>
      <c r="KV314" s="9"/>
      <c r="KW314" s="9"/>
      <c r="KX314" s="9"/>
      <c r="KY314" s="9"/>
      <c r="KZ314" s="9"/>
      <c r="LA314" s="9"/>
      <c r="LB314" s="9"/>
      <c r="LC314" s="9"/>
      <c r="LD314" s="9"/>
      <c r="LE314" s="9"/>
      <c r="LF314" s="9"/>
      <c r="LG314" s="9"/>
      <c r="LH314" s="9"/>
      <c r="LI314" s="9"/>
      <c r="LJ314" s="9"/>
      <c r="LK314" s="9"/>
      <c r="LL314" s="9"/>
      <c r="LM314" s="9"/>
      <c r="LN314" s="9"/>
      <c r="LO314" s="9"/>
      <c r="LP314" s="9"/>
      <c r="LQ314" s="9"/>
      <c r="LR314" s="9"/>
      <c r="LS314" s="9"/>
      <c r="LT314" s="9"/>
      <c r="LU314" s="9"/>
      <c r="LV314" s="9"/>
      <c r="LW314" s="9"/>
      <c r="LX314" s="9"/>
      <c r="LY314" s="9"/>
      <c r="LZ314" s="9"/>
      <c r="MA314" s="9"/>
      <c r="MB314" s="9"/>
      <c r="MC314" s="9"/>
      <c r="MD314" s="9"/>
      <c r="ME314" s="9"/>
      <c r="MF314" s="9"/>
      <c r="MG314" s="9"/>
      <c r="MH314" s="9"/>
      <c r="MI314" s="9"/>
      <c r="MJ314" s="9"/>
      <c r="MK314" s="9"/>
      <c r="ML314" s="9"/>
      <c r="MM314" s="9"/>
      <c r="MN314" s="9"/>
      <c r="MO314" s="9"/>
      <c r="MP314" s="9"/>
      <c r="MQ314" s="9"/>
      <c r="MR314" s="9"/>
      <c r="MS314" s="9"/>
      <c r="MT314" s="9"/>
      <c r="MU314" s="9"/>
      <c r="MV314" s="9"/>
      <c r="MW314" s="9"/>
      <c r="MX314" s="9"/>
      <c r="MY314" s="9"/>
      <c r="MZ314" s="9"/>
      <c r="NA314" s="9"/>
      <c r="NB314" s="9"/>
      <c r="NC314" s="9"/>
      <c r="ND314" s="9"/>
      <c r="NE314" s="9"/>
      <c r="NF314" s="9"/>
      <c r="NG314" s="9"/>
      <c r="NH314" s="9"/>
      <c r="NI314" s="9"/>
      <c r="NJ314" s="9"/>
      <c r="NK314" s="9"/>
      <c r="NL314" s="9"/>
      <c r="NM314" s="9"/>
      <c r="NN314" s="9"/>
      <c r="NO314" s="9"/>
      <c r="NP314" s="9"/>
      <c r="NQ314" s="9"/>
      <c r="NR314" s="9"/>
      <c r="NS314" s="9"/>
      <c r="NT314" s="9"/>
      <c r="NU314" s="9"/>
      <c r="NV314" s="9"/>
      <c r="NW314" s="9"/>
      <c r="NX314" s="9"/>
      <c r="NY314" s="9"/>
      <c r="NZ314" s="9"/>
      <c r="OA314" s="9"/>
      <c r="OB314" s="9"/>
      <c r="OC314" s="9"/>
      <c r="OD314" s="9"/>
      <c r="OE314" s="9"/>
      <c r="OF314" s="9"/>
      <c r="OG314" s="9"/>
      <c r="OH314" s="9"/>
      <c r="OI314" s="9"/>
      <c r="OJ314" s="9"/>
      <c r="OK314" s="9"/>
      <c r="OL314" s="9"/>
      <c r="OM314" s="9"/>
      <c r="ON314" s="9"/>
      <c r="OO314" s="9"/>
      <c r="OP314" s="9"/>
      <c r="OQ314" s="9"/>
      <c r="OR314" s="9"/>
      <c r="OS314" s="9"/>
      <c r="OT314" s="9"/>
      <c r="OU314" s="9"/>
      <c r="OV314" s="9"/>
      <c r="OW314" s="9"/>
      <c r="OX314" s="9"/>
      <c r="OY314" s="9"/>
      <c r="OZ314" s="9"/>
      <c r="PA314" s="9"/>
      <c r="PB314" s="9"/>
      <c r="PC314" s="9"/>
      <c r="PD314" s="9"/>
      <c r="PE314" s="9"/>
      <c r="PF314" s="9"/>
      <c r="PG314" s="9"/>
      <c r="PH314" s="9"/>
      <c r="PI314" s="9"/>
      <c r="PJ314" s="9"/>
      <c r="PK314" s="9"/>
      <c r="PL314" s="9"/>
      <c r="PM314" s="9"/>
      <c r="PN314" s="9"/>
      <c r="PO314" s="9"/>
      <c r="PP314" s="9"/>
      <c r="PQ314" s="9"/>
      <c r="PR314" s="9"/>
      <c r="PS314" s="9"/>
      <c r="PT314" s="9"/>
      <c r="PU314" s="9"/>
      <c r="PV314" s="9"/>
      <c r="PW314" s="9"/>
      <c r="PX314" s="9"/>
      <c r="PY314" s="9"/>
      <c r="PZ314" s="9"/>
      <c r="QA314" s="9"/>
      <c r="QB314" s="9"/>
      <c r="QC314" s="9"/>
      <c r="QD314" s="9"/>
      <c r="QE314" s="9"/>
      <c r="QF314" s="9"/>
      <c r="QG314" s="9"/>
      <c r="QH314" s="9"/>
      <c r="QI314" s="9"/>
      <c r="QJ314" s="9"/>
      <c r="QK314" s="9"/>
      <c r="QL314" s="9"/>
      <c r="QM314" s="9"/>
      <c r="QN314" s="9"/>
      <c r="QO314" s="9"/>
      <c r="QP314" s="9"/>
      <c r="QQ314" s="9"/>
      <c r="QR314" s="9"/>
      <c r="QS314" s="9"/>
      <c r="QT314" s="9"/>
      <c r="QU314" s="9"/>
      <c r="QV314" s="9"/>
      <c r="QW314" s="9"/>
      <c r="QX314" s="9"/>
      <c r="QY314" s="9"/>
      <c r="QZ314" s="9"/>
      <c r="RA314" s="9"/>
      <c r="RB314" s="9"/>
      <c r="RC314" s="9"/>
      <c r="RD314" s="9"/>
      <c r="RE314" s="9"/>
      <c r="RF314" s="9"/>
      <c r="RG314" s="9"/>
      <c r="RH314" s="9"/>
      <c r="RI314" s="9"/>
      <c r="RJ314" s="9"/>
      <c r="RK314" s="9"/>
      <c r="RL314" s="9"/>
      <c r="RM314" s="9"/>
      <c r="RN314" s="9"/>
      <c r="RO314" s="9"/>
      <c r="RP314" s="9"/>
      <c r="RQ314" s="9"/>
      <c r="RR314" s="9"/>
      <c r="RS314" s="9"/>
      <c r="RT314" s="9"/>
      <c r="RU314" s="9"/>
      <c r="RV314" s="9"/>
      <c r="RW314" s="9"/>
      <c r="RX314" s="9"/>
      <c r="RY314" s="9"/>
      <c r="RZ314" s="9"/>
      <c r="SA314" s="9"/>
      <c r="SB314" s="9"/>
      <c r="SC314" s="9"/>
      <c r="SD314" s="9"/>
      <c r="SE314" s="9"/>
      <c r="SF314" s="9"/>
      <c r="SG314" s="9"/>
      <c r="SH314" s="9"/>
      <c r="SI314" s="9"/>
      <c r="SJ314" s="9"/>
      <c r="SK314" s="9"/>
      <c r="SL314" s="9"/>
      <c r="SM314" s="9"/>
      <c r="SN314" s="9"/>
      <c r="SO314" s="9"/>
      <c r="SP314" s="9"/>
      <c r="SQ314" s="9"/>
      <c r="SR314" s="9"/>
      <c r="SS314" s="9"/>
      <c r="ST314" s="9"/>
      <c r="SU314" s="9"/>
      <c r="SV314" s="9"/>
      <c r="SW314" s="9"/>
      <c r="SX314" s="9"/>
      <c r="SY314" s="9"/>
      <c r="SZ314" s="9"/>
      <c r="TA314" s="9"/>
      <c r="TB314" s="9"/>
      <c r="TC314" s="9"/>
      <c r="TD314" s="9"/>
      <c r="TE314" s="9"/>
      <c r="TF314" s="9"/>
      <c r="TG314" s="9"/>
      <c r="TH314" s="9"/>
      <c r="TI314" s="9"/>
      <c r="TJ314" s="9"/>
      <c r="TK314" s="9"/>
      <c r="TL314" s="9"/>
      <c r="TM314" s="9"/>
      <c r="TN314" s="9"/>
      <c r="TO314" s="9"/>
      <c r="TP314" s="9"/>
      <c r="TQ314" s="9"/>
      <c r="TR314" s="9"/>
      <c r="TS314" s="9"/>
      <c r="TT314" s="9"/>
      <c r="TU314" s="9"/>
      <c r="TV314" s="9"/>
      <c r="TW314" s="9"/>
      <c r="TX314" s="9"/>
      <c r="TY314" s="9"/>
      <c r="TZ314" s="9"/>
      <c r="UA314" s="9"/>
      <c r="UB314" s="9"/>
      <c r="UC314" s="9"/>
      <c r="UD314" s="9"/>
      <c r="UE314" s="9"/>
      <c r="UF314" s="9"/>
      <c r="UG314" s="9"/>
      <c r="UH314" s="9"/>
      <c r="UI314" s="9"/>
      <c r="UJ314" s="9"/>
      <c r="UK314" s="9"/>
      <c r="UL314" s="9"/>
      <c r="UM314" s="9"/>
      <c r="UN314" s="9"/>
      <c r="UO314" s="9"/>
      <c r="UP314" s="9"/>
      <c r="UQ314" s="9"/>
      <c r="UR314" s="9"/>
      <c r="US314" s="9"/>
      <c r="UT314" s="9"/>
      <c r="UU314" s="9"/>
      <c r="UV314" s="9"/>
      <c r="UW314" s="9"/>
      <c r="UX314" s="9"/>
      <c r="UY314" s="9"/>
      <c r="UZ314" s="9"/>
      <c r="VA314" s="9"/>
      <c r="VB314" s="9"/>
      <c r="VC314" s="9"/>
      <c r="VD314" s="9"/>
      <c r="VE314" s="9"/>
      <c r="VF314" s="9"/>
      <c r="VG314" s="9"/>
      <c r="VH314" s="9"/>
      <c r="VI314" s="9"/>
      <c r="VJ314" s="9"/>
      <c r="VK314" s="9"/>
      <c r="VL314" s="9"/>
      <c r="VM314" s="9"/>
      <c r="VN314" s="9"/>
      <c r="VO314" s="9"/>
      <c r="VP314" s="9"/>
      <c r="VQ314" s="9"/>
      <c r="VR314" s="9"/>
      <c r="VS314" s="9"/>
      <c r="VT314" s="9"/>
      <c r="VU314" s="9"/>
      <c r="VV314" s="9"/>
      <c r="VW314" s="9"/>
      <c r="VX314" s="9"/>
      <c r="VY314" s="9"/>
      <c r="VZ314" s="9"/>
      <c r="WA314" s="9"/>
      <c r="WB314" s="9"/>
      <c r="WC314" s="9"/>
      <c r="WD314" s="9"/>
      <c r="WE314" s="9"/>
      <c r="WF314" s="9"/>
      <c r="WG314" s="9"/>
      <c r="WH314" s="9"/>
      <c r="WI314" s="9"/>
      <c r="WJ314" s="9"/>
      <c r="WK314" s="9"/>
      <c r="WL314" s="9"/>
      <c r="WM314" s="9"/>
      <c r="WN314" s="9"/>
      <c r="WO314" s="9"/>
      <c r="WP314" s="9"/>
      <c r="WQ314" s="9"/>
      <c r="WR314" s="9"/>
      <c r="WS314" s="9"/>
      <c r="WT314" s="9"/>
      <c r="WU314" s="9"/>
      <c r="WV314" s="9"/>
      <c r="WW314" s="9"/>
      <c r="WX314" s="9"/>
      <c r="WY314" s="9"/>
      <c r="WZ314" s="9"/>
      <c r="XA314" s="9"/>
      <c r="XB314" s="9"/>
      <c r="XC314" s="9"/>
      <c r="XD314" s="9"/>
      <c r="XE314" s="9"/>
      <c r="XF314" s="9"/>
      <c r="XG314" s="9"/>
      <c r="XH314" s="9"/>
      <c r="XI314" s="9"/>
      <c r="XJ314" s="9"/>
      <c r="XK314" s="9"/>
      <c r="XL314" s="9"/>
      <c r="XM314" s="9"/>
      <c r="XN314" s="9"/>
      <c r="XO314" s="9"/>
      <c r="XP314" s="9"/>
      <c r="XQ314" s="9"/>
      <c r="XR314" s="9"/>
      <c r="XS314" s="9"/>
      <c r="XT314" s="9"/>
      <c r="XU314" s="9"/>
      <c r="XV314" s="9"/>
      <c r="XW314" s="9"/>
      <c r="XX314" s="9"/>
      <c r="XY314" s="9"/>
      <c r="XZ314" s="9"/>
      <c r="YA314" s="9"/>
      <c r="YB314" s="9"/>
      <c r="YC314" s="9"/>
      <c r="YD314" s="9"/>
      <c r="YE314" s="9"/>
      <c r="YF314" s="9"/>
      <c r="YG314" s="9"/>
      <c r="YH314" s="9"/>
      <c r="YI314" s="9"/>
      <c r="YJ314" s="9"/>
      <c r="YK314" s="9"/>
      <c r="YL314" s="9"/>
      <c r="YM314" s="9"/>
      <c r="YN314" s="9"/>
      <c r="YO314" s="9"/>
      <c r="YP314" s="9"/>
      <c r="YQ314" s="9"/>
      <c r="YR314" s="9"/>
      <c r="YS314" s="9"/>
      <c r="YT314" s="9"/>
      <c r="YU314" s="9"/>
      <c r="YV314" s="9"/>
      <c r="YW314" s="9"/>
      <c r="YX314" s="9"/>
      <c r="YY314" s="9"/>
      <c r="YZ314" s="9"/>
      <c r="ZA314" s="9"/>
      <c r="ZB314" s="9"/>
      <c r="ZC314" s="9"/>
      <c r="ZD314" s="9"/>
      <c r="ZE314" s="9"/>
      <c r="ZF314" s="9"/>
      <c r="ZG314" s="9"/>
      <c r="ZH314" s="9"/>
      <c r="ZI314" s="9"/>
      <c r="ZJ314" s="9"/>
      <c r="ZK314" s="9"/>
      <c r="ZL314" s="9"/>
      <c r="ZM314" s="9"/>
      <c r="ZN314" s="9"/>
      <c r="ZO314" s="9"/>
      <c r="ZP314" s="9"/>
      <c r="ZQ314" s="9"/>
      <c r="ZR314" s="9"/>
      <c r="ZS314" s="9"/>
      <c r="ZT314" s="9"/>
      <c r="ZU314" s="9"/>
      <c r="ZV314" s="9"/>
      <c r="ZW314" s="9"/>
      <c r="ZX314" s="9"/>
      <c r="ZY314" s="9"/>
      <c r="ZZ314" s="9"/>
      <c r="AAA314" s="9"/>
      <c r="AAB314" s="9"/>
      <c r="AAC314" s="9"/>
      <c r="AAD314" s="9"/>
      <c r="AAE314" s="9"/>
      <c r="AAF314" s="9"/>
      <c r="AAG314" s="9"/>
      <c r="AAH314" s="9"/>
      <c r="AAI314" s="9"/>
      <c r="AAJ314" s="9"/>
      <c r="AAK314" s="9"/>
      <c r="AAL314" s="9"/>
      <c r="AAM314" s="9"/>
      <c r="AAN314" s="9"/>
      <c r="AAO314" s="9"/>
      <c r="AAP314" s="9"/>
      <c r="AAQ314" s="9"/>
      <c r="AAR314" s="9"/>
      <c r="AAS314" s="9"/>
      <c r="AAT314" s="9"/>
      <c r="AAU314" s="9"/>
      <c r="AAV314" s="9"/>
      <c r="AAW314" s="9"/>
      <c r="AAX314" s="9"/>
      <c r="AAY314" s="9"/>
      <c r="AAZ314" s="9"/>
      <c r="ABA314" s="9"/>
      <c r="ABB314" s="9"/>
      <c r="ABC314" s="9"/>
      <c r="ABD314" s="9"/>
      <c r="ABE314" s="9"/>
      <c r="ABF314" s="9"/>
      <c r="ABG314" s="9"/>
      <c r="ABH314" s="9"/>
      <c r="ABI314" s="9"/>
      <c r="ABJ314" s="9"/>
      <c r="ABK314" s="9"/>
      <c r="ABL314" s="9"/>
      <c r="ABM314" s="9"/>
      <c r="ABN314" s="9"/>
      <c r="ABO314" s="9"/>
      <c r="ABP314" s="9"/>
      <c r="ABQ314" s="9"/>
      <c r="ABR314" s="9"/>
      <c r="ABS314" s="9"/>
      <c r="ABT314" s="9"/>
      <c r="ABU314" s="9"/>
      <c r="ABV314" s="9"/>
      <c r="ABW314" s="9"/>
      <c r="ABX314" s="9"/>
      <c r="ABY314" s="9"/>
      <c r="ABZ314" s="9"/>
      <c r="ACA314" s="9"/>
      <c r="ACB314" s="9"/>
      <c r="ACC314" s="9"/>
      <c r="ACD314" s="9"/>
      <c r="ACE314" s="9"/>
      <c r="ACF314" s="9"/>
      <c r="ACG314" s="9"/>
      <c r="ACH314" s="9"/>
      <c r="ACI314" s="9"/>
      <c r="ACJ314" s="9"/>
      <c r="ACK314" s="9"/>
      <c r="ACL314" s="9"/>
      <c r="ACM314" s="9"/>
      <c r="ACN314" s="9"/>
      <c r="ACO314" s="9"/>
      <c r="ACP314" s="9"/>
      <c r="ACQ314" s="9"/>
      <c r="ACR314" s="9"/>
      <c r="ACS314" s="9"/>
      <c r="ACT314" s="9"/>
      <c r="ACU314" s="9"/>
      <c r="ACV314" s="9"/>
      <c r="ACW314" s="9"/>
      <c r="ACX314" s="9"/>
      <c r="ACY314" s="9"/>
      <c r="ACZ314" s="9"/>
      <c r="ADA314" s="9"/>
      <c r="ADB314" s="9"/>
      <c r="ADC314" s="9"/>
      <c r="ADD314" s="9"/>
      <c r="ADE314" s="9"/>
      <c r="ADF314" s="9"/>
      <c r="ADG314" s="9"/>
      <c r="ADH314" s="9"/>
      <c r="ADI314" s="9"/>
      <c r="ADJ314" s="9"/>
      <c r="ADK314" s="9"/>
      <c r="ADL314" s="9"/>
      <c r="ADM314" s="9"/>
      <c r="ADN314" s="9"/>
      <c r="ADO314" s="9"/>
      <c r="ADP314" s="9"/>
      <c r="ADQ314" s="9"/>
      <c r="ADR314" s="9"/>
      <c r="ADS314" s="9"/>
      <c r="ADT314" s="9"/>
      <c r="ADU314" s="9"/>
      <c r="ADV314" s="9"/>
      <c r="ADW314" s="9"/>
      <c r="ADX314" s="9"/>
      <c r="ADY314" s="9"/>
      <c r="ADZ314" s="9"/>
      <c r="AEA314" s="9"/>
      <c r="AEB314" s="9"/>
      <c r="AEC314" s="9"/>
      <c r="AED314" s="9"/>
      <c r="AEE314" s="9"/>
      <c r="AEF314" s="9"/>
      <c r="AEG314" s="9"/>
      <c r="AEH314" s="9"/>
      <c r="AEI314" s="9"/>
      <c r="AEJ314" s="9"/>
      <c r="AEK314" s="9"/>
      <c r="AEL314" s="9"/>
      <c r="AEM314" s="9"/>
      <c r="AEN314" s="9"/>
      <c r="AEO314" s="9"/>
      <c r="AEP314" s="9"/>
      <c r="AEQ314" s="9"/>
      <c r="AER314" s="9"/>
      <c r="AES314" s="9"/>
      <c r="AET314" s="9"/>
      <c r="AEU314" s="9"/>
      <c r="AEV314" s="9"/>
      <c r="AEW314" s="9"/>
      <c r="AEX314" s="9"/>
      <c r="AEY314" s="9"/>
      <c r="AEZ314" s="9"/>
      <c r="AFA314" s="9"/>
      <c r="AFB314" s="9"/>
      <c r="AFC314" s="9"/>
      <c r="AFD314" s="9"/>
      <c r="AFE314" s="9"/>
      <c r="AFF314" s="9"/>
      <c r="AFG314" s="9"/>
      <c r="AFH314" s="9"/>
      <c r="AFI314" s="9"/>
      <c r="AFJ314" s="9"/>
      <c r="AFK314" s="9"/>
      <c r="AFL314" s="9"/>
      <c r="AFM314" s="9"/>
      <c r="AFN314" s="9"/>
      <c r="AFO314" s="9"/>
      <c r="AFP314" s="9"/>
      <c r="AFQ314" s="9"/>
      <c r="AFR314" s="9"/>
      <c r="AFS314" s="9"/>
      <c r="AFT314" s="9"/>
      <c r="AFU314" s="9"/>
      <c r="AFV314" s="9"/>
      <c r="AFW314" s="9"/>
      <c r="AFX314" s="9"/>
      <c r="AFY314" s="9"/>
      <c r="AFZ314" s="9"/>
      <c r="AGA314" s="9"/>
      <c r="AGB314" s="9"/>
      <c r="AGC314" s="9"/>
      <c r="AGD314" s="9"/>
      <c r="AGE314" s="9"/>
      <c r="AGF314" s="9"/>
      <c r="AGG314" s="9"/>
      <c r="AGH314" s="9"/>
      <c r="AGI314" s="9"/>
      <c r="AGJ314" s="9"/>
      <c r="AGK314" s="9"/>
      <c r="AGL314" s="9"/>
      <c r="AGM314" s="9"/>
      <c r="AGN314" s="9"/>
      <c r="AGO314" s="9"/>
      <c r="AGP314" s="9"/>
      <c r="AGQ314" s="9"/>
      <c r="AGR314" s="9"/>
      <c r="AGS314" s="9"/>
      <c r="AGT314" s="9"/>
      <c r="AGU314" s="9"/>
      <c r="AGV314" s="9"/>
      <c r="AGW314" s="9"/>
      <c r="AGX314" s="9"/>
      <c r="AGY314" s="9"/>
      <c r="AGZ314" s="9"/>
      <c r="AHA314" s="9"/>
      <c r="AHB314" s="9"/>
      <c r="AHC314" s="9"/>
      <c r="AHD314" s="9"/>
      <c r="AHE314" s="9"/>
      <c r="AHF314" s="9"/>
      <c r="AHG314" s="9"/>
      <c r="AHH314" s="9"/>
      <c r="AHI314" s="9"/>
      <c r="AHJ314" s="9"/>
      <c r="AHK314" s="9"/>
      <c r="AHL314" s="9"/>
      <c r="AHM314" s="9"/>
      <c r="AHN314" s="9"/>
      <c r="AHO314" s="9"/>
      <c r="AHP314" s="9"/>
      <c r="AHQ314" s="9"/>
      <c r="AHR314" s="9"/>
      <c r="AHS314" s="9"/>
      <c r="AHT314" s="9"/>
      <c r="AHU314" s="9"/>
      <c r="AHV314" s="9"/>
      <c r="AHW314" s="9"/>
      <c r="AHX314" s="9"/>
      <c r="AHY314" s="9"/>
      <c r="AHZ314" s="9"/>
      <c r="AIA314" s="9"/>
      <c r="AIB314" s="9"/>
      <c r="AIC314" s="9"/>
      <c r="AID314" s="9"/>
      <c r="AIE314" s="9"/>
      <c r="AIF314" s="9"/>
      <c r="AIG314" s="9"/>
      <c r="AIH314" s="9"/>
      <c r="AII314" s="9"/>
      <c r="AIJ314" s="9"/>
      <c r="AIK314" s="9"/>
      <c r="AIL314" s="9"/>
      <c r="AIM314" s="9"/>
      <c r="AIN314" s="9"/>
      <c r="AIO314" s="9"/>
      <c r="AIP314" s="9"/>
      <c r="AIQ314" s="9"/>
      <c r="AIR314" s="9"/>
      <c r="AIS314" s="9"/>
      <c r="ANB314" s="9"/>
      <c r="ANC314" s="9"/>
      <c r="AND314" s="9"/>
      <c r="ANE314" s="9"/>
      <c r="ANF314" s="9"/>
      <c r="ANG314" s="9"/>
      <c r="ANH314" s="9"/>
      <c r="ANI314" s="9"/>
      <c r="ANJ314" s="9"/>
      <c r="ANK314" s="9"/>
      <c r="ANL314" s="9"/>
      <c r="ANM314" s="9"/>
      <c r="ANN314" s="9"/>
      <c r="ANO314" s="9"/>
      <c r="ANP314" s="9"/>
      <c r="ANQ314" s="9"/>
      <c r="ANR314" s="9"/>
      <c r="ANS314" s="9"/>
      <c r="ANT314" s="9"/>
      <c r="ANU314" s="9"/>
      <c r="ANV314" s="9"/>
      <c r="ANW314" s="9"/>
      <c r="ANX314" s="9"/>
      <c r="ANY314" s="9"/>
      <c r="ANZ314" s="9"/>
      <c r="AOA314" s="9"/>
      <c r="AOB314" s="9"/>
      <c r="AOC314" s="9"/>
      <c r="AOD314" s="9"/>
      <c r="AOE314" s="9"/>
      <c r="AOF314" s="9"/>
      <c r="AOG314" s="9"/>
      <c r="AOH314" s="9"/>
      <c r="AOI314" s="9"/>
      <c r="AOJ314" s="9"/>
      <c r="AOK314" s="9"/>
      <c r="AOL314" s="9"/>
      <c r="AOM314" s="9"/>
      <c r="AON314" s="9"/>
      <c r="AOO314" s="9"/>
      <c r="AOP314" s="9"/>
      <c r="AOQ314" s="9"/>
      <c r="AOR314" s="9"/>
      <c r="AOS314" s="9"/>
      <c r="AOT314" s="9"/>
      <c r="AOU314" s="9"/>
      <c r="AOV314" s="9"/>
      <c r="AOW314" s="9"/>
      <c r="AOX314" s="9"/>
      <c r="AOY314" s="9"/>
      <c r="AOZ314" s="9"/>
      <c r="APA314" s="9"/>
      <c r="APB314" s="9"/>
      <c r="APC314" s="9"/>
      <c r="APD314" s="9"/>
      <c r="APE314" s="9"/>
      <c r="APF314" s="9"/>
      <c r="APG314" s="9"/>
      <c r="APH314" s="9"/>
      <c r="API314" s="9"/>
      <c r="APJ314" s="9"/>
      <c r="APK314" s="9"/>
      <c r="APL314" s="9"/>
      <c r="APM314" s="9"/>
      <c r="APN314" s="9"/>
      <c r="APO314" s="9"/>
      <c r="APP314" s="9"/>
      <c r="APQ314" s="9"/>
      <c r="APR314" s="9"/>
      <c r="APS314" s="9"/>
      <c r="APT314" s="9"/>
      <c r="APU314" s="9"/>
      <c r="APV314" s="9"/>
      <c r="APW314" s="9"/>
      <c r="APX314" s="9"/>
      <c r="APY314" s="9"/>
      <c r="APZ314" s="9"/>
      <c r="AQA314" s="9"/>
      <c r="AQB314" s="9"/>
      <c r="AQC314" s="9"/>
      <c r="AQD314" s="9"/>
      <c r="AQE314" s="9"/>
      <c r="AQF314" s="9"/>
      <c r="AQG314" s="9"/>
      <c r="AQH314" s="9"/>
      <c r="AQI314" s="9"/>
      <c r="AQJ314" s="9"/>
      <c r="AQK314" s="9"/>
      <c r="AQL314" s="9"/>
      <c r="AQM314" s="9"/>
      <c r="AQN314" s="9"/>
      <c r="AQO314" s="9"/>
      <c r="AQP314" s="9"/>
      <c r="AQQ314" s="9"/>
      <c r="AQR314" s="9"/>
      <c r="AQS314" s="9"/>
      <c r="AQT314" s="9"/>
      <c r="AQU314" s="9"/>
      <c r="AQV314" s="9"/>
      <c r="AQW314" s="9"/>
      <c r="AQX314" s="9"/>
      <c r="AQY314" s="9"/>
      <c r="AQZ314" s="9"/>
      <c r="ARA314" s="9"/>
      <c r="ARB314" s="9"/>
      <c r="ARC314" s="9"/>
      <c r="ARD314" s="9"/>
      <c r="ARE314" s="9"/>
      <c r="ARF314" s="9"/>
      <c r="ARG314" s="9"/>
      <c r="ARH314" s="9"/>
      <c r="ARI314" s="9"/>
      <c r="ARJ314" s="9"/>
      <c r="ARK314" s="9"/>
      <c r="ARL314" s="9"/>
      <c r="ARM314" s="9"/>
      <c r="ARN314" s="9"/>
      <c r="ARO314" s="9"/>
      <c r="ARP314" s="9"/>
      <c r="ARQ314" s="9"/>
      <c r="ARR314" s="9"/>
      <c r="ARS314" s="9"/>
      <c r="ART314" s="9"/>
      <c r="ARU314" s="9"/>
      <c r="ARV314" s="9"/>
      <c r="ARW314" s="9"/>
      <c r="ARX314" s="9"/>
      <c r="ARY314" s="9"/>
      <c r="ARZ314" s="9"/>
      <c r="ASA314" s="9"/>
      <c r="ASB314" s="9"/>
      <c r="ASC314" s="9"/>
      <c r="ASD314" s="9"/>
      <c r="ASE314" s="9"/>
      <c r="ASF314" s="9"/>
      <c r="ASG314" s="9"/>
      <c r="ASH314" s="9"/>
      <c r="ASI314" s="9"/>
      <c r="ASJ314" s="9"/>
      <c r="ASK314" s="9"/>
      <c r="ASL314" s="9"/>
      <c r="ASM314" s="9"/>
      <c r="ASN314" s="9"/>
      <c r="ASO314" s="9"/>
      <c r="ASP314" s="9"/>
      <c r="ASQ314" s="9"/>
      <c r="ASR314" s="9"/>
      <c r="ASS314" s="9"/>
      <c r="AST314" s="9"/>
      <c r="ASU314" s="9"/>
      <c r="ASV314" s="9"/>
      <c r="ASW314" s="9"/>
      <c r="ASX314" s="9"/>
      <c r="ASY314" s="9"/>
      <c r="ASZ314" s="9"/>
      <c r="ATA314" s="9"/>
      <c r="ATB314" s="9"/>
      <c r="ATC314" s="9"/>
      <c r="ATD314" s="9"/>
      <c r="ATE314" s="9"/>
      <c r="ATF314" s="9"/>
      <c r="ATG314" s="9"/>
      <c r="ATH314" s="9"/>
      <c r="ATI314" s="9"/>
      <c r="ATJ314" s="9"/>
      <c r="ATK314" s="9"/>
      <c r="ATL314" s="9"/>
      <c r="ATM314" s="9"/>
      <c r="ATN314" s="9"/>
      <c r="ATO314" s="9"/>
      <c r="ATP314" s="9"/>
      <c r="ATQ314" s="9"/>
      <c r="ATR314" s="9"/>
      <c r="ATS314" s="9"/>
      <c r="ATT314" s="9"/>
      <c r="ATU314" s="9"/>
      <c r="ATV314" s="9"/>
      <c r="ATW314" s="9"/>
      <c r="ATX314" s="9"/>
      <c r="ATY314" s="9" t="s">
        <v>5691</v>
      </c>
      <c r="ATZ314" s="9" t="s">
        <v>5691</v>
      </c>
      <c r="AUA314" s="9" t="s">
        <v>14448</v>
      </c>
      <c r="AUB314" s="9"/>
      <c r="AUC314" s="9"/>
      <c r="AUD314" s="9"/>
      <c r="AUE314" s="9"/>
      <c r="AUF314" s="9"/>
      <c r="AUG314" s="9"/>
      <c r="AUH314" s="9"/>
      <c r="AUI314" s="9"/>
      <c r="AUJ314" s="9"/>
      <c r="AUK314" s="9"/>
      <c r="AUL314" s="9"/>
      <c r="AUM314" s="9"/>
      <c r="AUN314" s="9"/>
      <c r="AUO314" s="9"/>
      <c r="AUP314" s="9"/>
      <c r="AUQ314" s="9"/>
      <c r="AUR314" s="9"/>
      <c r="AUS314" s="9"/>
      <c r="AUT314" s="9"/>
      <c r="AUU314" s="9"/>
      <c r="AUV314" s="9"/>
      <c r="AUW314" s="9"/>
      <c r="AUX314" s="9"/>
      <c r="AUY314" s="9"/>
      <c r="AUZ314" s="9"/>
      <c r="AVA314" s="9"/>
      <c r="AVB314" s="9"/>
      <c r="AVC314" s="9"/>
      <c r="AVD314" s="9"/>
      <c r="AVE314" s="9"/>
      <c r="AVF314" s="9"/>
      <c r="AVG314" s="9"/>
      <c r="AVH314" s="9"/>
      <c r="AVI314" s="9"/>
      <c r="AVJ314" s="9"/>
      <c r="AVK314" s="9" t="s">
        <v>14449</v>
      </c>
      <c r="AVL314" s="9"/>
      <c r="AVM314" s="9"/>
      <c r="AVN314" s="9"/>
      <c r="AVO314" s="9"/>
      <c r="AVP314" s="9"/>
      <c r="AVQ314" s="9"/>
      <c r="AVR314" s="9"/>
      <c r="AVS314" s="9"/>
      <c r="AVT314" s="9"/>
      <c r="AVU314" s="9"/>
      <c r="AVV314" s="9"/>
      <c r="AVW314" s="9"/>
      <c r="AVX314" s="9"/>
      <c r="AVY314" s="9"/>
      <c r="AVZ314" s="9"/>
      <c r="AWA314" s="9"/>
      <c r="AWB314" s="9"/>
      <c r="AWC314" s="9"/>
      <c r="AWD314" s="9"/>
      <c r="AWE314" s="9"/>
      <c r="AWF314" s="9"/>
      <c r="AWG314" s="9"/>
      <c r="AWH314" s="9"/>
      <c r="AWI314" s="9"/>
      <c r="AWJ314" s="9"/>
      <c r="AWK314" s="9"/>
      <c r="AWL314" s="9"/>
      <c r="AWM314" s="9"/>
      <c r="AWN314" s="9"/>
      <c r="AWO314" s="9"/>
      <c r="AWP314" s="9"/>
      <c r="AWQ314" s="9"/>
      <c r="AWR314" s="9"/>
      <c r="AWS314" s="9"/>
      <c r="AWT314" s="9"/>
      <c r="AWU314" s="9"/>
      <c r="AWV314" s="9"/>
      <c r="AWW314" s="9"/>
      <c r="AWX314" s="9"/>
      <c r="AWY314" s="9"/>
      <c r="AWZ314" s="9"/>
      <c r="AXA314" s="9"/>
      <c r="AXB314" s="9" t="s">
        <v>5707</v>
      </c>
      <c r="AXC314" s="9"/>
      <c r="AXD314" s="9"/>
      <c r="AXE314" s="9"/>
      <c r="AXF314" s="9"/>
      <c r="AXG314" s="9"/>
      <c r="AXH314" s="9"/>
      <c r="AXI314" s="9"/>
      <c r="AXJ314" s="9"/>
      <c r="AXK314" s="9">
        <v>701.0</v>
      </c>
      <c r="AXL314" s="9" t="s">
        <v>3802</v>
      </c>
      <c r="AXM314" s="9">
        <v>526.0</v>
      </c>
      <c r="AXN314" s="9"/>
      <c r="AXO314" s="9"/>
      <c r="AXP314" s="9"/>
      <c r="AXQ314" s="9"/>
      <c r="AXR314" s="9"/>
      <c r="AXS314" s="9"/>
      <c r="AXT314" s="9"/>
      <c r="AXU314" s="9"/>
      <c r="AXV314" s="9"/>
      <c r="AXW314" s="9"/>
      <c r="AXX314" s="9"/>
      <c r="AXY314" s="9"/>
      <c r="AXZ314" s="9"/>
      <c r="AYA314" s="9"/>
      <c r="AYB314" s="9"/>
      <c r="AYC314" s="9"/>
      <c r="AYD314" s="9" t="s">
        <v>3802</v>
      </c>
      <c r="AYE314" s="9"/>
      <c r="AYF314" s="9"/>
      <c r="AYG314" s="9"/>
      <c r="AYH314" s="9" t="s">
        <v>14450</v>
      </c>
      <c r="AYI314" s="9"/>
      <c r="AYJ314" s="9"/>
      <c r="AYK314" s="9"/>
      <c r="AYL314" s="9"/>
      <c r="AYM314" s="9"/>
      <c r="AYN314" s="9"/>
      <c r="AYO314" s="9"/>
      <c r="AYP314" s="9"/>
      <c r="AYQ314" s="9"/>
      <c r="AYR314" s="9"/>
      <c r="AYS314" s="9"/>
      <c r="AYT314" s="9"/>
      <c r="AYU314" s="9"/>
      <c r="AYV314" s="9"/>
      <c r="AYW314" s="9"/>
      <c r="AYX314" s="9"/>
      <c r="AYY314" s="9"/>
      <c r="AYZ314" s="9"/>
      <c r="AZA314" s="9"/>
      <c r="AZB314" s="9"/>
      <c r="AZC314" s="9"/>
      <c r="AZD314" s="9"/>
      <c r="AZE314" s="9"/>
      <c r="AZF314" s="9"/>
      <c r="AZG314" s="9"/>
      <c r="AZH314" s="9"/>
      <c r="AZI314" s="9"/>
      <c r="AZJ314" s="9"/>
      <c r="AZK314" s="9"/>
      <c r="AZL314" s="9"/>
      <c r="AZM314" s="9"/>
      <c r="AZN314" s="9"/>
      <c r="AZO314" s="9"/>
      <c r="AZP314" s="9"/>
      <c r="AZQ314" s="9"/>
      <c r="AZR314" s="9"/>
      <c r="AZS314" s="9"/>
      <c r="AZT314" s="9"/>
      <c r="AZU314" s="9"/>
      <c r="AZV314" s="9"/>
      <c r="AZW314" s="9"/>
      <c r="AZX314" s="9"/>
      <c r="AZY314" s="9"/>
      <c r="AZZ314" s="9"/>
      <c r="BAA314" s="9"/>
      <c r="BAB314" s="9"/>
      <c r="BAC314" s="9"/>
      <c r="BAD314" s="9"/>
      <c r="BAE314" s="9"/>
      <c r="BAF314" s="9"/>
      <c r="BAG314" s="9"/>
      <c r="BAH314" s="9"/>
      <c r="BAI314" s="9"/>
      <c r="BAJ314" s="9"/>
      <c r="BAK314" s="9"/>
      <c r="BAL314" s="9"/>
      <c r="BAM314" s="9"/>
      <c r="BAN314" s="9"/>
      <c r="BAO314" s="9"/>
      <c r="BAP314" s="9"/>
      <c r="BAQ314" s="9"/>
      <c r="BAR314" s="9"/>
      <c r="BAS314" s="9"/>
      <c r="BAT314" s="9"/>
      <c r="BAU314" s="9"/>
      <c r="BAV314" s="9"/>
      <c r="BAW314" s="9"/>
      <c r="BAX314" s="9"/>
      <c r="BAY314" s="9"/>
      <c r="BAZ314" s="9"/>
      <c r="BBA314" s="9"/>
      <c r="BBB314" s="9"/>
      <c r="BBC314" s="9"/>
      <c r="BBD314" s="9"/>
      <c r="BBE314" s="9"/>
      <c r="BBF314" s="9"/>
      <c r="BBG314" s="9"/>
      <c r="BBH314" s="9"/>
      <c r="BBI314" s="9"/>
      <c r="BBJ314" s="9"/>
      <c r="BBK314" s="9"/>
      <c r="BBL314" s="9"/>
      <c r="BBM314" s="9"/>
      <c r="BBN314" s="9"/>
      <c r="BBO314" s="9"/>
      <c r="BBP314" s="9"/>
      <c r="BBQ314" s="9"/>
      <c r="BBR314" s="9"/>
      <c r="BBS314" s="9"/>
      <c r="BBT314" s="9"/>
      <c r="BBU314" s="9"/>
      <c r="BBV314" s="9"/>
      <c r="BBW314" s="9"/>
      <c r="BBX314" s="9"/>
      <c r="BBY314" s="9"/>
      <c r="BBZ314" s="9"/>
      <c r="BCA314" s="9"/>
      <c r="BCB314" s="9"/>
      <c r="BCC314" s="9"/>
      <c r="BCD314" s="9"/>
      <c r="BCE314" s="9"/>
      <c r="BCF314" s="9"/>
      <c r="BCG314" s="9"/>
      <c r="BCH314" s="9"/>
      <c r="BCI314" s="9"/>
      <c r="BCJ314" s="9"/>
      <c r="BCK314" s="9"/>
      <c r="BCL314" s="9"/>
      <c r="BCM314" s="9"/>
      <c r="BCN314" s="9"/>
      <c r="BCO314" s="9"/>
      <c r="BCP314" s="9"/>
      <c r="BCQ314" s="9"/>
      <c r="BCR314" s="9"/>
      <c r="BCS314" s="9"/>
      <c r="BCT314" s="9"/>
      <c r="BCU314" s="9"/>
      <c r="BCV314" s="9"/>
      <c r="BCW314" s="9"/>
      <c r="BCX314" s="9"/>
      <c r="BCY314" s="9"/>
      <c r="BCZ314" s="9"/>
      <c r="BDA314" s="9"/>
      <c r="BDB314" s="9"/>
      <c r="BDC314" s="9"/>
      <c r="BDD314" s="9"/>
      <c r="BDE314" s="9"/>
      <c r="BDF314" s="9"/>
      <c r="BDG314" s="9"/>
      <c r="BDH314" s="9"/>
      <c r="BDI314" s="9"/>
      <c r="BDJ314" s="9"/>
      <c r="BDK314" s="9"/>
      <c r="BDL314" s="9"/>
      <c r="BDM314" s="9"/>
      <c r="BDN314" s="9"/>
      <c r="BDO314" s="9"/>
      <c r="BDP314" s="9"/>
      <c r="BDQ314" s="9"/>
      <c r="BDR314" s="9"/>
      <c r="BDS314" s="9"/>
      <c r="BDT314" s="9"/>
      <c r="BDU314" s="9"/>
      <c r="BDV314" s="9"/>
      <c r="BDW314" s="9"/>
      <c r="BDX314" s="9"/>
      <c r="BDY314" s="9"/>
      <c r="BDZ314" s="9"/>
      <c r="BEA314" s="9"/>
      <c r="BEB314" s="9"/>
      <c r="BEC314" s="9"/>
      <c r="BED314" s="9"/>
      <c r="BEE314" s="9"/>
      <c r="BEF314" s="9"/>
      <c r="BEG314" s="9"/>
      <c r="BEH314" s="9"/>
      <c r="BEI314" s="9"/>
      <c r="BEJ314" s="9"/>
      <c r="BEK314" s="9"/>
      <c r="BEL314" s="9"/>
      <c r="BEM314" s="9"/>
      <c r="BEN314" s="9"/>
      <c r="BEO314" s="9"/>
      <c r="BEP314" s="9"/>
      <c r="BEQ314" s="9"/>
      <c r="BER314" s="9"/>
      <c r="BES314" s="9"/>
      <c r="BET314" s="9"/>
      <c r="BEU314" s="9"/>
      <c r="BEV314" s="9"/>
      <c r="BEW314" s="9"/>
      <c r="BEX314" s="9"/>
      <c r="BEY314" s="9"/>
      <c r="BEZ314" s="9"/>
      <c r="BFA314" s="9"/>
      <c r="BFB314" s="9"/>
      <c r="BFC314" s="9"/>
      <c r="BFD314" s="9"/>
      <c r="BFE314" s="9"/>
      <c r="BFF314" s="9"/>
      <c r="BFG314" s="9"/>
      <c r="BFH314" s="9"/>
      <c r="BFI314" s="9"/>
      <c r="BFJ314" s="9"/>
      <c r="BFK314" s="9"/>
      <c r="BFL314" s="9"/>
      <c r="BFM314" s="9"/>
      <c r="BFN314" s="9"/>
      <c r="BFO314" s="9"/>
      <c r="BFP314" s="9"/>
      <c r="BFQ314" s="9"/>
      <c r="BFR314" s="9"/>
      <c r="BFS314" s="9"/>
      <c r="BFT314" s="9"/>
      <c r="BFU314" s="9"/>
      <c r="BFV314" s="9"/>
      <c r="BFW314" s="9"/>
      <c r="BFX314" s="9"/>
      <c r="BFY314" s="9"/>
      <c r="BFZ314" s="9"/>
      <c r="BGA314" s="9"/>
      <c r="BGB314" s="9"/>
      <c r="BGC314" s="9"/>
      <c r="BGD314" s="9"/>
      <c r="BGE314" s="9"/>
      <c r="BGF314" s="9"/>
      <c r="BGG314" s="9"/>
      <c r="BGH314" s="9"/>
      <c r="BGI314" s="9"/>
      <c r="BGJ314" s="9"/>
      <c r="BGK314" s="9"/>
      <c r="BGL314" s="9"/>
      <c r="BGM314" s="9"/>
      <c r="BGN314" s="9"/>
      <c r="BGO314" s="9"/>
      <c r="BGP314" s="9"/>
      <c r="BGQ314" s="9"/>
      <c r="BGR314" s="9"/>
      <c r="BGS314" s="9"/>
      <c r="BGT314" s="9"/>
      <c r="BGU314" s="9"/>
      <c r="BGV314" s="9"/>
      <c r="BGW314" s="9"/>
      <c r="BGX314" s="9"/>
      <c r="BGY314" s="9"/>
      <c r="BGZ314" s="9"/>
      <c r="BHA314" s="9"/>
      <c r="BHB314" s="9"/>
      <c r="BHC314" s="9"/>
      <c r="BHD314" s="9"/>
      <c r="BHE314" s="9"/>
      <c r="BHF314" s="9"/>
      <c r="BHG314" s="9"/>
      <c r="BHH314" s="9"/>
      <c r="BHI314" s="9"/>
      <c r="BHJ314" s="9"/>
      <c r="BHK314" s="9"/>
      <c r="BHL314" s="9"/>
      <c r="BHM314" s="9"/>
      <c r="BHN314" s="9"/>
      <c r="BHO314" s="9"/>
      <c r="BHP314" s="9"/>
      <c r="BHQ314" s="9"/>
      <c r="BHR314" s="9"/>
      <c r="BHS314" s="9"/>
      <c r="BHT314" s="9"/>
      <c r="BHU314" s="9"/>
      <c r="BHV314" s="9"/>
      <c r="BHW314" s="9"/>
      <c r="BHX314" s="9"/>
      <c r="BHY314" s="9"/>
      <c r="BHZ314" s="9"/>
      <c r="BIA314" s="9"/>
      <c r="BIB314" s="9"/>
      <c r="BIC314" s="9"/>
      <c r="BID314" s="9"/>
      <c r="BIE314" s="9"/>
      <c r="BIF314" s="9"/>
      <c r="BIG314" s="9"/>
      <c r="BIH314" s="9"/>
      <c r="BII314" s="9"/>
      <c r="BIJ314" s="9"/>
      <c r="BIK314" s="9"/>
      <c r="BIL314" s="9"/>
      <c r="BIM314" s="9"/>
      <c r="BIN314" s="9"/>
      <c r="BIO314" s="9"/>
      <c r="BIP314" s="9"/>
      <c r="BIQ314" s="9"/>
      <c r="BIR314" s="9"/>
      <c r="BIS314" s="9"/>
      <c r="BIT314" s="9"/>
      <c r="BIU314" s="9"/>
      <c r="BIV314" s="9"/>
      <c r="BIW314" s="9"/>
      <c r="BIX314" s="9"/>
      <c r="BIY314" s="9"/>
      <c r="BIZ314" s="9"/>
      <c r="BJA314" s="9"/>
      <c r="BJB314" s="9"/>
      <c r="BJC314" s="9"/>
      <c r="BJD314" s="9"/>
      <c r="BJE314" s="9"/>
      <c r="BJF314" s="9"/>
      <c r="BJG314" s="9"/>
      <c r="BJH314" s="9"/>
      <c r="BJI314" s="9"/>
      <c r="BJJ314" s="9"/>
      <c r="BJK314" s="9"/>
      <c r="BJL314" s="9"/>
      <c r="BJM314" s="9"/>
      <c r="BJN314" s="9"/>
      <c r="BJO314" s="9"/>
      <c r="BJP314" s="9"/>
      <c r="BJQ314" s="9"/>
      <c r="BJR314" s="9"/>
      <c r="BJS314" s="9"/>
      <c r="BJT314" s="9"/>
      <c r="BJU314" s="9"/>
      <c r="BJV314" s="9"/>
      <c r="BJW314" s="9"/>
      <c r="BJX314" s="9"/>
      <c r="BJY314" s="9"/>
      <c r="BJZ314" s="9"/>
      <c r="BKA314" s="9"/>
      <c r="BKB314" s="9"/>
      <c r="BKC314" s="9"/>
      <c r="BKD314" s="9"/>
      <c r="BKE314" s="9"/>
      <c r="BKF314" s="9"/>
      <c r="BKG314" s="9"/>
      <c r="BKH314" s="9"/>
      <c r="BKI314" s="9"/>
      <c r="BKJ314" s="9"/>
      <c r="BKK314" s="9"/>
      <c r="BKL314" s="9"/>
      <c r="BKM314" s="9"/>
      <c r="BKN314" s="9"/>
      <c r="BKO314" s="9"/>
      <c r="BKP314" s="9"/>
      <c r="BKQ314" s="9"/>
      <c r="BKR314" s="9"/>
      <c r="BKS314" s="9"/>
      <c r="BKT314" s="9"/>
      <c r="BKU314" s="9"/>
      <c r="BKV314" s="9"/>
      <c r="BKW314" s="9"/>
      <c r="BKX314" s="9"/>
      <c r="BKY314" s="9"/>
      <c r="BKZ314" s="9"/>
      <c r="BLA314" s="9"/>
      <c r="BLB314" s="9"/>
      <c r="BLC314" s="9"/>
      <c r="BLD314" s="9"/>
      <c r="BLE314" s="9"/>
      <c r="BLF314" s="9"/>
      <c r="BLG314" s="9"/>
      <c r="BLH314" s="9"/>
      <c r="BLI314" s="9"/>
      <c r="BLJ314" s="9"/>
      <c r="BLK314" s="9"/>
      <c r="BLL314" s="9"/>
      <c r="BLM314" s="9"/>
      <c r="BLN314" s="9"/>
      <c r="BLO314" s="9"/>
      <c r="BLP314" s="9"/>
      <c r="BLQ314" s="9"/>
      <c r="BLR314" s="9"/>
      <c r="BLS314" s="9"/>
      <c r="BLT314" s="9"/>
      <c r="BLU314" s="9"/>
      <c r="BLV314" s="9"/>
      <c r="BLW314" s="9"/>
      <c r="BLX314" s="9"/>
      <c r="BLY314" s="9"/>
      <c r="BLZ314" s="9"/>
      <c r="BMA314" s="9"/>
      <c r="BMB314" s="9"/>
      <c r="BMC314" s="9"/>
      <c r="BMD314" s="9"/>
      <c r="BME314" s="9"/>
      <c r="BMF314" s="9"/>
      <c r="BMG314" s="9"/>
      <c r="BMH314" s="9"/>
      <c r="BMI314" s="9"/>
      <c r="BMJ314" s="9"/>
      <c r="BMK314" s="9"/>
      <c r="BML314" s="9"/>
      <c r="BMM314" s="9"/>
      <c r="BMN314" s="9"/>
      <c r="BMO314" s="9"/>
      <c r="BMP314" s="9"/>
      <c r="BMQ314" s="9"/>
      <c r="BMR314" s="9"/>
      <c r="BMS314" s="9"/>
      <c r="BMT314" s="9"/>
      <c r="BMU314" s="9"/>
      <c r="BMV314" s="9"/>
      <c r="BMW314" s="9"/>
      <c r="BMX314" s="9"/>
      <c r="BMY314" s="9"/>
      <c r="BMZ314" s="9"/>
      <c r="BNA314" s="9"/>
      <c r="BNB314" s="9"/>
      <c r="BNC314" s="9"/>
      <c r="BND314" s="9"/>
      <c r="BNE314" s="9"/>
      <c r="BNF314" s="9"/>
      <c r="BNG314" s="9"/>
      <c r="BNH314" s="9"/>
      <c r="BNI314" s="9"/>
      <c r="BNJ314" s="9"/>
      <c r="BNK314" s="9"/>
      <c r="BNL314" s="9"/>
      <c r="BNM314" s="9"/>
      <c r="BNN314" s="9"/>
      <c r="BNO314" s="9"/>
      <c r="BNP314" s="9"/>
      <c r="BNQ314" s="9"/>
      <c r="BNR314" s="9"/>
      <c r="BNS314" s="9"/>
      <c r="BNT314" s="9"/>
      <c r="BNU314" s="9"/>
      <c r="BNV314" s="9"/>
      <c r="BNW314" s="9"/>
      <c r="BNX314" s="9"/>
      <c r="BNY314" s="9"/>
      <c r="BNZ314" s="9"/>
      <c r="BOA314" s="9"/>
      <c r="BOB314" s="9"/>
      <c r="BOC314" s="9"/>
      <c r="BOD314" s="9"/>
      <c r="BOE314" s="9"/>
      <c r="BOF314" s="9"/>
      <c r="BOG314" s="9"/>
      <c r="BOH314" s="9"/>
      <c r="BOI314" s="9"/>
      <c r="BOJ314" s="9"/>
      <c r="BOK314" s="9"/>
      <c r="BOL314" s="9"/>
      <c r="BOM314" s="9"/>
      <c r="BON314" s="9"/>
      <c r="BOO314" s="9"/>
      <c r="BOP314" s="9"/>
      <c r="BOQ314" s="9"/>
      <c r="BOR314" s="9"/>
      <c r="BOS314" s="9"/>
      <c r="BOT314" s="9"/>
      <c r="BOU314" s="9"/>
      <c r="BOV314" s="9"/>
      <c r="BOW314" s="9"/>
      <c r="BOX314" s="9"/>
      <c r="BOY314" s="9"/>
      <c r="BOZ314" s="9"/>
      <c r="BPA314" s="9"/>
      <c r="BPB314" s="9"/>
      <c r="BPC314" s="9"/>
      <c r="BPD314" s="9"/>
      <c r="BPE314" s="9"/>
      <c r="BPF314" s="9"/>
      <c r="BPG314" s="9"/>
      <c r="BPH314" s="9"/>
      <c r="BPI314" s="9"/>
      <c r="BPJ314" s="9"/>
      <c r="BPK314" s="9"/>
      <c r="BPL314" s="9"/>
      <c r="BPM314" s="9"/>
      <c r="BPN314" s="9"/>
      <c r="BPO314" s="9"/>
      <c r="BPP314" s="9"/>
      <c r="BPQ314" s="9"/>
      <c r="BPR314" s="9"/>
      <c r="BPS314" s="9"/>
      <c r="BPT314" s="9"/>
      <c r="BPU314" s="9"/>
      <c r="BPV314" s="9"/>
      <c r="BPW314" s="9"/>
      <c r="BPX314" s="9"/>
      <c r="BPY314" s="9"/>
      <c r="BPZ314" s="9"/>
      <c r="BQA314" s="9"/>
      <c r="BQB314" s="9"/>
      <c r="BQC314" s="9"/>
      <c r="BQD314" s="9"/>
      <c r="BQE314" s="9"/>
      <c r="BQF314" s="9"/>
      <c r="BQG314" s="9"/>
      <c r="BQH314" s="9"/>
      <c r="BQI314" s="9"/>
      <c r="BQJ314" s="9"/>
      <c r="BQK314" s="9"/>
      <c r="BQL314" s="9"/>
      <c r="BQM314" s="9"/>
      <c r="BQN314" s="9"/>
      <c r="BQO314" s="9"/>
      <c r="BQP314" s="9"/>
      <c r="BQQ314" s="9"/>
      <c r="BQR314" s="9"/>
      <c r="BQS314" s="9"/>
      <c r="BQT314" s="9"/>
      <c r="BQU314" s="9"/>
      <c r="BQV314" s="9"/>
      <c r="BQW314" s="9"/>
      <c r="BQX314" s="9"/>
      <c r="BQY314" s="9"/>
      <c r="BQZ314" s="9"/>
      <c r="BRA314" s="9"/>
      <c r="BRB314" s="9"/>
      <c r="BRC314" s="9"/>
      <c r="BRD314" s="9"/>
      <c r="BRE314" s="9"/>
      <c r="BRF314" s="9"/>
      <c r="BRG314" s="9"/>
      <c r="BRH314" s="9"/>
      <c r="BRI314" s="9"/>
      <c r="BRJ314" s="9"/>
      <c r="BRK314" s="9"/>
      <c r="BRL314" s="9"/>
      <c r="BRM314" s="9"/>
      <c r="BRN314" s="9"/>
      <c r="BRO314" s="9"/>
      <c r="BRP314" s="9"/>
      <c r="BRQ314" s="9"/>
      <c r="BRR314" s="9"/>
      <c r="BRS314" s="9"/>
      <c r="BRT314" s="9"/>
      <c r="BRU314" s="9"/>
      <c r="BRV314" s="9"/>
      <c r="BRW314" s="9"/>
      <c r="BRX314" s="9"/>
      <c r="BRY314" s="9"/>
      <c r="BRZ314" s="9"/>
      <c r="BSA314" s="9"/>
      <c r="BSB314" s="9"/>
      <c r="BSC314" s="9"/>
      <c r="BSD314" s="9"/>
      <c r="BSE314" s="9"/>
      <c r="BSF314" s="9"/>
      <c r="BSG314" s="9"/>
      <c r="BSH314" s="9"/>
      <c r="BSI314" s="9"/>
      <c r="BSJ314" s="9"/>
      <c r="BSK314" s="9"/>
      <c r="BSL314" s="9"/>
      <c r="BSM314" s="9"/>
      <c r="BSN314" s="9"/>
      <c r="BSO314" s="9"/>
      <c r="BSP314" s="9"/>
      <c r="BSQ314" s="9"/>
      <c r="BSR314" s="9"/>
      <c r="BSS314" s="9"/>
      <c r="BST314" s="9"/>
      <c r="BSU314" s="9"/>
      <c r="BSV314" s="9"/>
      <c r="BSW314" s="9"/>
      <c r="BSX314" s="9"/>
      <c r="BSY314" s="9"/>
      <c r="BSZ314" s="9"/>
      <c r="BTA314" s="9"/>
      <c r="BTB314" s="9"/>
      <c r="BTC314" s="9"/>
      <c r="BTD314" s="9"/>
      <c r="BTE314" s="9"/>
      <c r="BTF314" s="9"/>
      <c r="BTG314" s="9"/>
      <c r="BTH314" s="9"/>
      <c r="BTI314" s="9"/>
      <c r="BTJ314" s="9"/>
      <c r="BTK314" s="9"/>
      <c r="BTL314" s="9"/>
      <c r="BTM314" s="9"/>
      <c r="BTN314" s="9"/>
      <c r="BTO314" s="9"/>
      <c r="BTP314" s="9"/>
      <c r="BTQ314" s="9"/>
      <c r="BTR314" s="9"/>
      <c r="BTS314" s="9"/>
      <c r="BTT314" s="9"/>
      <c r="BTU314" s="9"/>
      <c r="BTV314" s="9"/>
      <c r="BTW314" s="9"/>
      <c r="BTX314" s="9"/>
      <c r="BTY314" s="9"/>
      <c r="BTZ314" s="9"/>
      <c r="BUA314" s="9"/>
      <c r="BUB314" s="9"/>
      <c r="BUC314" s="9"/>
      <c r="BUD314" s="9"/>
      <c r="BUE314" s="9"/>
      <c r="BUF314" s="9"/>
      <c r="BUG314" s="9"/>
      <c r="BUH314" s="9"/>
      <c r="BUI314" s="9"/>
      <c r="BUJ314" s="9"/>
      <c r="BUK314" s="9"/>
      <c r="BUL314" s="9"/>
      <c r="BUM314" s="9"/>
      <c r="BUN314" s="9"/>
      <c r="BUO314" s="9"/>
      <c r="BUP314" s="9"/>
      <c r="BUQ314" s="9"/>
      <c r="BUR314" s="9"/>
      <c r="BUS314" s="9"/>
      <c r="BUT314" s="9"/>
      <c r="BUU314" s="9"/>
      <c r="BUV314" s="9"/>
      <c r="BUW314" s="9"/>
      <c r="BUX314" s="9"/>
      <c r="BUY314" s="9"/>
      <c r="BUZ314" s="9"/>
      <c r="BVA314" s="9"/>
      <c r="BVB314" s="9"/>
      <c r="BVC314" s="9"/>
      <c r="BVD314" s="9"/>
      <c r="BVE314" s="9"/>
      <c r="BVF314" s="9"/>
      <c r="BVG314" s="9"/>
      <c r="BVH314" s="9"/>
      <c r="BVI314" s="9"/>
      <c r="BVJ314" s="9"/>
      <c r="BVK314" s="9"/>
      <c r="BVL314" s="9"/>
      <c r="BVM314" s="9"/>
      <c r="BVN314" s="9"/>
      <c r="BVO314" s="9"/>
      <c r="BVP314" s="9"/>
      <c r="BVQ314" s="9"/>
      <c r="BVR314" s="9"/>
      <c r="BVS314" s="9"/>
      <c r="BVT314" s="9"/>
      <c r="BVU314" s="9"/>
      <c r="BVV314" s="9"/>
      <c r="BVW314" s="9"/>
      <c r="BVX314" s="9"/>
      <c r="BVY314" s="9"/>
      <c r="BVZ314" s="9"/>
      <c r="BWA314" s="9"/>
      <c r="BWB314" s="9"/>
      <c r="BWC314" s="9"/>
      <c r="BWD314" s="9"/>
      <c r="BWE314" s="9"/>
      <c r="BWF314" s="9"/>
      <c r="BWG314" s="9"/>
      <c r="BWH314" s="9"/>
      <c r="BWI314" s="9"/>
      <c r="BWJ314" s="9"/>
      <c r="BWK314" s="9"/>
      <c r="BWL314" s="9"/>
      <c r="BWM314" s="9"/>
      <c r="BWN314" s="9"/>
      <c r="BWO314" s="9"/>
      <c r="BWP314" s="9"/>
      <c r="BWQ314" s="9"/>
      <c r="BWR314" s="9"/>
      <c r="BWS314" s="9"/>
      <c r="BWT314" s="9"/>
      <c r="BWU314" s="9"/>
      <c r="BWV314" s="9"/>
      <c r="BWW314" s="9"/>
      <c r="BWX314" s="9"/>
      <c r="BWY314" s="9"/>
      <c r="BWZ314" s="9"/>
      <c r="BXA314" s="9"/>
      <c r="BXB314" s="9"/>
      <c r="BXC314" s="9"/>
      <c r="BXD314" s="9"/>
    </row>
    <row r="315" ht="14.25" customHeight="1">
      <c r="A315" s="9">
        <v>6.0</v>
      </c>
      <c r="B315" s="9" t="s">
        <v>11947</v>
      </c>
      <c r="C315" s="9" t="s">
        <v>11948</v>
      </c>
      <c r="D315" s="9" t="s">
        <v>11948</v>
      </c>
      <c r="E315" s="9"/>
      <c r="F315" s="9">
        <v>22.0</v>
      </c>
      <c r="G315" s="9" t="s">
        <v>14451</v>
      </c>
      <c r="H315" s="9"/>
      <c r="I315" s="9"/>
      <c r="J315" s="9"/>
      <c r="K315" s="9"/>
      <c r="L315" s="9">
        <v>22.0</v>
      </c>
      <c r="M315" s="9"/>
      <c r="N315" s="9"/>
      <c r="O315" s="9"/>
      <c r="P315" s="9">
        <v>2.0</v>
      </c>
      <c r="Q315" s="9" t="s">
        <v>14452</v>
      </c>
      <c r="R315" s="9"/>
      <c r="S315" s="9" t="s">
        <v>3804</v>
      </c>
      <c r="T315" s="9" t="s">
        <v>3803</v>
      </c>
      <c r="U315" s="9"/>
      <c r="V315" s="9" t="s">
        <v>5727</v>
      </c>
      <c r="W315" s="9"/>
      <c r="X315" s="9" t="s">
        <v>5734</v>
      </c>
      <c r="Y315" s="9"/>
      <c r="Z315" s="9" t="s">
        <v>5735</v>
      </c>
      <c r="AA315" s="9" t="s">
        <v>5956</v>
      </c>
      <c r="AB315" s="9" t="s">
        <v>5718</v>
      </c>
      <c r="AC315" s="9"/>
      <c r="AD315" s="9"/>
      <c r="AE315" s="9"/>
      <c r="AF315" s="9"/>
      <c r="AG315" s="9" t="s">
        <v>14453</v>
      </c>
      <c r="AH315" s="9" t="s">
        <v>14454</v>
      </c>
      <c r="AI315" s="9" t="s">
        <v>5730</v>
      </c>
      <c r="AJ315" s="9" t="s">
        <v>5730</v>
      </c>
      <c r="AK315" s="9" t="s">
        <v>5730</v>
      </c>
      <c r="AL315" s="9" t="s">
        <v>14455</v>
      </c>
      <c r="AM315" s="9"/>
      <c r="AN315" s="9"/>
      <c r="AO315" s="9"/>
      <c r="AP315" s="9"/>
      <c r="AQ315" s="9"/>
      <c r="AR315" s="9"/>
      <c r="AS315" s="9" t="s">
        <v>5739</v>
      </c>
      <c r="AT315" s="9"/>
      <c r="AU315" s="9" t="s">
        <v>5734</v>
      </c>
      <c r="AV315" s="9" t="s">
        <v>5739</v>
      </c>
      <c r="AW315" s="9"/>
      <c r="AX315" s="9" t="s">
        <v>14456</v>
      </c>
      <c r="AY315" s="9" t="s">
        <v>5743</v>
      </c>
      <c r="AZ315" s="9"/>
      <c r="BA315" s="9"/>
      <c r="BB315" s="9">
        <v>2560.0</v>
      </c>
      <c r="BC315" s="9" t="s">
        <v>14457</v>
      </c>
      <c r="BD315" s="9"/>
      <c r="BE315" s="9"/>
      <c r="BF315" s="9"/>
      <c r="BG315" s="9"/>
      <c r="BH315" s="9"/>
      <c r="BI315" s="9"/>
      <c r="BJ315" s="9"/>
      <c r="BK315" s="9" t="s">
        <v>5718</v>
      </c>
      <c r="BL315" s="9" t="s">
        <v>5718</v>
      </c>
      <c r="BM315" s="9" t="s">
        <v>5718</v>
      </c>
      <c r="BN315" s="9" t="s">
        <v>5718</v>
      </c>
      <c r="BO315" s="9" t="s">
        <v>5718</v>
      </c>
      <c r="BP315" s="9" t="s">
        <v>5718</v>
      </c>
      <c r="BQ315" s="9" t="s">
        <v>5718</v>
      </c>
      <c r="BR315" s="9" t="s">
        <v>5718</v>
      </c>
      <c r="BS315" s="9" t="s">
        <v>5718</v>
      </c>
      <c r="BT315" s="9" t="s">
        <v>5718</v>
      </c>
      <c r="BU315" s="9" t="s">
        <v>5718</v>
      </c>
      <c r="BV315" s="9" t="s">
        <v>5718</v>
      </c>
      <c r="BW315" s="9" t="s">
        <v>5718</v>
      </c>
      <c r="BX315" s="9"/>
      <c r="BY315" s="9" t="s">
        <v>5718</v>
      </c>
      <c r="BZ315" s="9" t="s">
        <v>5718</v>
      </c>
      <c r="CA315" s="9" t="s">
        <v>5718</v>
      </c>
      <c r="CB315" s="9" t="s">
        <v>5730</v>
      </c>
      <c r="CC315" s="9" t="s">
        <v>5718</v>
      </c>
      <c r="CD315" s="9"/>
      <c r="CE315" s="9">
        <v>0.0</v>
      </c>
      <c r="CF315" s="9"/>
      <c r="CG315" s="9" t="s">
        <v>5718</v>
      </c>
      <c r="CH315" s="9"/>
      <c r="CI315" s="9">
        <v>0.0</v>
      </c>
      <c r="CJ315" s="9"/>
      <c r="CK315" s="9"/>
      <c r="CL315" s="9"/>
      <c r="CM315" s="9"/>
      <c r="CN315" s="9">
        <v>2560.0</v>
      </c>
      <c r="CO315" s="9" t="s">
        <v>5812</v>
      </c>
      <c r="CP315" s="9">
        <v>1440.0</v>
      </c>
      <c r="CQ315" s="9"/>
      <c r="CR315" s="9" t="s">
        <v>14458</v>
      </c>
      <c r="CS315" s="9"/>
      <c r="CT315" s="9">
        <v>36547.0</v>
      </c>
      <c r="CU315" s="9" t="s">
        <v>14459</v>
      </c>
      <c r="CV315" s="9"/>
      <c r="CW315" s="9">
        <v>1.737217803E9</v>
      </c>
      <c r="CX315" s="9"/>
      <c r="CY315" s="9"/>
      <c r="CZ315" s="9"/>
      <c r="DA315" s="9" t="s">
        <v>14460</v>
      </c>
      <c r="DB315" s="9"/>
      <c r="DC315" s="9" t="s">
        <v>14458</v>
      </c>
      <c r="DD315" s="9" t="s">
        <v>14457</v>
      </c>
      <c r="DE315" s="9"/>
      <c r="DF315" s="9"/>
      <c r="DG315" s="9"/>
      <c r="DH315" s="9" t="s">
        <v>5819</v>
      </c>
      <c r="DI315" s="9"/>
      <c r="DJ315" s="9"/>
      <c r="DK315" s="9" t="s">
        <v>5718</v>
      </c>
      <c r="DL315" s="9" t="s">
        <v>5967</v>
      </c>
      <c r="DM315" s="9" t="s">
        <v>5758</v>
      </c>
      <c r="DN315" s="9">
        <v>1440.0</v>
      </c>
      <c r="DO315" s="9"/>
      <c r="DP315" s="9"/>
      <c r="DQ315" s="9"/>
      <c r="DR315" s="9"/>
      <c r="DS315" s="9"/>
      <c r="DT315" s="9"/>
      <c r="DU315" s="9"/>
      <c r="DV315" s="9"/>
      <c r="DW315" s="9"/>
      <c r="DX315" s="9"/>
      <c r="DY315" s="9"/>
      <c r="DZ315" s="9"/>
      <c r="EA315" s="9"/>
      <c r="EB315" s="9"/>
      <c r="EC315" s="9"/>
      <c r="ED315" s="9"/>
      <c r="EE315" s="9"/>
      <c r="EF315" s="9"/>
      <c r="EG315" s="9"/>
      <c r="EH315" s="9"/>
      <c r="EI315" s="9"/>
      <c r="EJ315" s="9"/>
      <c r="EK315" s="9"/>
      <c r="EL315" s="9"/>
      <c r="EM315" s="9"/>
      <c r="EN315" s="9"/>
      <c r="EO315" s="9"/>
      <c r="EP315" s="9"/>
      <c r="EQ315" s="9"/>
      <c r="ER315" s="9"/>
      <c r="ES315" s="9"/>
      <c r="ET315" s="9"/>
      <c r="EU315" s="9"/>
      <c r="EV315" s="9"/>
      <c r="EW315" s="9"/>
      <c r="EX315" s="9"/>
      <c r="EY315" s="9"/>
      <c r="EZ315" s="9"/>
      <c r="FA315" s="9"/>
      <c r="FB315" s="9"/>
      <c r="FC315" s="9"/>
      <c r="FD315" s="9"/>
      <c r="FE315" s="9"/>
      <c r="FF315" s="9"/>
      <c r="FG315" s="9"/>
      <c r="FH315" s="9"/>
      <c r="FI315" s="9"/>
      <c r="FJ315" s="9"/>
      <c r="FK315" s="9"/>
      <c r="FL315" s="9"/>
      <c r="FM315" s="9"/>
      <c r="FN315" s="9"/>
      <c r="FO315" s="9"/>
      <c r="FP315" s="9"/>
      <c r="FQ315" s="9"/>
      <c r="FR315" s="9"/>
      <c r="FS315" s="9"/>
      <c r="FT315" s="9"/>
      <c r="FU315" s="9"/>
      <c r="FV315" s="9"/>
      <c r="FW315" s="9"/>
      <c r="FX315" s="9"/>
      <c r="FY315" s="9"/>
      <c r="FZ315" s="9"/>
      <c r="GA315" s="9"/>
      <c r="GB315" s="9"/>
      <c r="GC315" s="9"/>
      <c r="GD315" s="9"/>
      <c r="GE315" s="9"/>
      <c r="GF315" s="9"/>
      <c r="GG315" s="9"/>
      <c r="GH315" s="9"/>
      <c r="GI315" s="9"/>
      <c r="GJ315" s="9"/>
      <c r="GK315" s="9"/>
      <c r="GL315" s="9"/>
      <c r="GM315" s="9"/>
      <c r="GN315" s="9"/>
      <c r="GO315" s="9"/>
      <c r="GP315" s="9"/>
      <c r="GQ315" s="9"/>
      <c r="GR315" s="9"/>
      <c r="GS315" s="9"/>
      <c r="GT315" s="9"/>
      <c r="GU315" s="9"/>
      <c r="GV315" s="9"/>
      <c r="GW315" s="9"/>
      <c r="GX315" s="9"/>
      <c r="GY315" s="9"/>
      <c r="GZ315" s="9"/>
      <c r="HA315" s="9"/>
      <c r="HB315" s="9"/>
      <c r="HC315" s="9"/>
      <c r="HD315" s="9"/>
      <c r="HE315" s="9"/>
      <c r="HF315" s="9"/>
      <c r="HG315" s="9"/>
      <c r="HH315" s="9"/>
      <c r="HI315" s="9"/>
      <c r="HJ315" s="9"/>
      <c r="HK315" s="9"/>
      <c r="HL315" s="9"/>
      <c r="HM315" s="9"/>
      <c r="HN315" s="9"/>
      <c r="HO315" s="9"/>
      <c r="HP315" s="9"/>
      <c r="HQ315" s="9"/>
      <c r="HR315" s="9"/>
      <c r="HS315" s="9"/>
      <c r="HT315" s="9"/>
      <c r="HU315" s="9"/>
      <c r="HV315" s="9"/>
      <c r="HW315" s="9"/>
      <c r="HX315" s="9"/>
      <c r="HY315" s="9"/>
      <c r="HZ315" s="9"/>
      <c r="IA315" s="9"/>
      <c r="IB315" s="9"/>
      <c r="IC315" s="9"/>
      <c r="ID315" s="9"/>
      <c r="IE315" s="9"/>
      <c r="IF315" s="9"/>
      <c r="IG315" s="9"/>
      <c r="IH315" s="9"/>
      <c r="II315" s="9"/>
      <c r="IJ315" s="9"/>
      <c r="IK315" s="9"/>
      <c r="IL315" s="9"/>
      <c r="IM315" s="9"/>
      <c r="IN315" s="9"/>
      <c r="IO315" s="9"/>
      <c r="IP315" s="9"/>
      <c r="IQ315" s="9"/>
      <c r="IR315" s="9"/>
      <c r="IS315" s="9"/>
      <c r="IT315" s="9"/>
      <c r="IU315" s="9"/>
      <c r="IV315" s="9"/>
      <c r="IW315" s="9"/>
      <c r="IX315" s="9"/>
      <c r="IY315" s="9"/>
      <c r="IZ315" s="9"/>
      <c r="JA315" s="9"/>
      <c r="JB315" s="9"/>
      <c r="JC315" s="9"/>
      <c r="JD315" s="9"/>
      <c r="JE315" s="9"/>
      <c r="JF315" s="9"/>
      <c r="JG315" s="9"/>
      <c r="JH315" s="9"/>
      <c r="JI315" s="9"/>
      <c r="JJ315" s="9"/>
      <c r="JK315" s="9"/>
      <c r="JL315" s="9"/>
      <c r="JM315" s="9"/>
      <c r="JN315" s="9"/>
      <c r="JO315" s="9"/>
      <c r="JP315" s="9"/>
      <c r="JQ315" s="9"/>
      <c r="JR315" s="9"/>
      <c r="JS315" s="9"/>
      <c r="JT315" s="9"/>
      <c r="JU315" s="9"/>
      <c r="JV315" s="9"/>
      <c r="JW315" s="9"/>
      <c r="JX315" s="9"/>
      <c r="JY315" s="9"/>
      <c r="JZ315" s="9"/>
      <c r="KA315" s="9"/>
      <c r="KB315" s="9"/>
      <c r="KC315" s="9"/>
      <c r="KD315" s="9"/>
      <c r="KE315" s="9"/>
      <c r="KF315" s="9"/>
      <c r="KG315" s="9"/>
      <c r="KH315" s="9"/>
      <c r="KI315" s="9"/>
      <c r="KJ315" s="9"/>
      <c r="KK315" s="9"/>
      <c r="KL315" s="9"/>
      <c r="KM315" s="9"/>
      <c r="KN315" s="9"/>
      <c r="KO315" s="9"/>
      <c r="KP315" s="9"/>
      <c r="KQ315" s="9"/>
      <c r="KR315" s="9"/>
      <c r="KS315" s="9"/>
      <c r="KT315" s="9"/>
      <c r="KU315" s="9"/>
      <c r="KV315" s="9"/>
      <c r="KW315" s="9"/>
      <c r="KX315" s="9"/>
      <c r="KY315" s="9"/>
      <c r="KZ315" s="9"/>
      <c r="LA315" s="9"/>
      <c r="LB315" s="9"/>
      <c r="LC315" s="9"/>
      <c r="LD315" s="9"/>
      <c r="LE315" s="9"/>
      <c r="LF315" s="9"/>
      <c r="LG315" s="9"/>
      <c r="LH315" s="9"/>
      <c r="LI315" s="9"/>
      <c r="LJ315" s="9"/>
      <c r="LK315" s="9"/>
      <c r="LL315" s="9"/>
      <c r="LM315" s="9"/>
      <c r="LN315" s="9"/>
      <c r="LO315" s="9"/>
      <c r="LP315" s="9"/>
      <c r="LQ315" s="9"/>
      <c r="LR315" s="9"/>
      <c r="LS315" s="9"/>
      <c r="LT315" s="9"/>
      <c r="LU315" s="9"/>
      <c r="LV315" s="9"/>
      <c r="LW315" s="9"/>
      <c r="LX315" s="9"/>
      <c r="LY315" s="9"/>
      <c r="LZ315" s="9"/>
      <c r="MA315" s="9"/>
      <c r="MB315" s="9"/>
      <c r="MC315" s="9"/>
      <c r="MD315" s="9"/>
      <c r="ME315" s="9"/>
      <c r="MF315" s="9"/>
      <c r="MG315" s="9"/>
      <c r="MH315" s="9"/>
      <c r="MI315" s="9"/>
      <c r="MJ315" s="9"/>
      <c r="MK315" s="9"/>
      <c r="ML315" s="9"/>
      <c r="MM315" s="9"/>
      <c r="MN315" s="9"/>
      <c r="MO315" s="9"/>
      <c r="MP315" s="9"/>
      <c r="MQ315" s="9"/>
      <c r="MR315" s="9"/>
      <c r="MS315" s="9"/>
      <c r="MT315" s="9"/>
      <c r="MU315" s="9"/>
      <c r="MV315" s="9"/>
      <c r="MW315" s="9"/>
      <c r="MX315" s="9"/>
      <c r="MY315" s="9"/>
      <c r="MZ315" s="9"/>
      <c r="NA315" s="9"/>
      <c r="NB315" s="9"/>
      <c r="NC315" s="9"/>
      <c r="ND315" s="9"/>
      <c r="NE315" s="9"/>
      <c r="NF315" s="9"/>
      <c r="NG315" s="9"/>
      <c r="NH315" s="9"/>
      <c r="NI315" s="9"/>
      <c r="NJ315" s="9"/>
      <c r="NK315" s="9"/>
      <c r="NL315" s="9"/>
      <c r="NM315" s="9"/>
      <c r="NN315" s="9"/>
      <c r="NO315" s="9"/>
      <c r="NP315" s="9"/>
      <c r="NQ315" s="9"/>
      <c r="NR315" s="9"/>
      <c r="NS315" s="9"/>
      <c r="NT315" s="9"/>
      <c r="NU315" s="9"/>
      <c r="NV315" s="9"/>
      <c r="NW315" s="9"/>
      <c r="NX315" s="9"/>
      <c r="NY315" s="9"/>
      <c r="NZ315" s="9"/>
      <c r="OA315" s="9"/>
      <c r="OB315" s="9"/>
      <c r="OC315" s="9"/>
      <c r="OD315" s="9"/>
      <c r="OE315" s="9"/>
      <c r="OF315" s="9"/>
      <c r="OG315" s="9"/>
      <c r="OH315" s="9"/>
      <c r="OI315" s="9"/>
      <c r="OJ315" s="9"/>
      <c r="OK315" s="9"/>
      <c r="OL315" s="9"/>
      <c r="OM315" s="9"/>
      <c r="ON315" s="9"/>
      <c r="OO315" s="9"/>
      <c r="OP315" s="9"/>
      <c r="OQ315" s="9"/>
      <c r="OR315" s="9"/>
      <c r="OS315" s="9"/>
      <c r="OT315" s="9"/>
      <c r="OU315" s="9"/>
      <c r="OV315" s="9"/>
      <c r="OW315" s="9"/>
      <c r="OX315" s="9"/>
      <c r="OY315" s="9"/>
      <c r="OZ315" s="9"/>
      <c r="PA315" s="9"/>
      <c r="PB315" s="9"/>
      <c r="PC315" s="9"/>
      <c r="PD315" s="9"/>
      <c r="PE315" s="9"/>
      <c r="PF315" s="9"/>
      <c r="PG315" s="9"/>
      <c r="PH315" s="9"/>
      <c r="PI315" s="9"/>
      <c r="PJ315" s="9"/>
      <c r="PK315" s="9"/>
      <c r="PL315" s="9"/>
      <c r="PM315" s="9"/>
      <c r="PN315" s="9"/>
      <c r="PO315" s="9"/>
      <c r="PP315" s="9"/>
      <c r="PQ315" s="9"/>
      <c r="PR315" s="9"/>
      <c r="PS315" s="9"/>
      <c r="PT315" s="9"/>
      <c r="PU315" s="9"/>
      <c r="PV315" s="9"/>
      <c r="PW315" s="9"/>
      <c r="PX315" s="9"/>
      <c r="PY315" s="9"/>
      <c r="PZ315" s="9"/>
      <c r="QA315" s="9"/>
      <c r="QB315" s="9"/>
      <c r="QC315" s="9"/>
      <c r="QD315" s="9" t="s">
        <v>5730</v>
      </c>
      <c r="QE315" s="9"/>
      <c r="QF315" s="9"/>
      <c r="QG315" s="9"/>
      <c r="QH315" s="9"/>
      <c r="QI315" s="9"/>
      <c r="QJ315" s="9"/>
      <c r="QK315" s="9"/>
      <c r="QL315" s="9"/>
      <c r="QM315" s="9"/>
      <c r="QN315" s="9"/>
      <c r="QO315" s="9"/>
      <c r="QP315" s="9"/>
      <c r="QQ315" s="9"/>
      <c r="QR315" s="9"/>
      <c r="QS315" s="9"/>
      <c r="QT315" s="9"/>
      <c r="QU315" s="9"/>
      <c r="QV315" s="9"/>
      <c r="QW315" s="9"/>
      <c r="QX315" s="9"/>
      <c r="QY315" s="9"/>
      <c r="QZ315" s="9"/>
      <c r="RA315" s="9"/>
      <c r="RB315" s="9"/>
      <c r="RC315" s="9"/>
      <c r="RD315" s="9"/>
      <c r="RE315" s="9"/>
      <c r="RF315" s="9"/>
      <c r="RG315" s="9"/>
      <c r="RH315" s="9"/>
      <c r="RI315" s="9"/>
      <c r="RJ315" s="9"/>
      <c r="RK315" s="9"/>
      <c r="RL315" s="9"/>
      <c r="RM315" s="9"/>
      <c r="RN315" s="9"/>
      <c r="RO315" s="9"/>
      <c r="RP315" s="9"/>
      <c r="RQ315" s="9"/>
      <c r="RR315" s="9"/>
      <c r="RS315" s="9"/>
      <c r="RT315" s="9"/>
      <c r="RU315" s="9"/>
      <c r="RV315" s="9"/>
      <c r="RW315" s="9"/>
      <c r="RX315" s="9"/>
      <c r="RY315" s="9"/>
      <c r="RZ315" s="9"/>
      <c r="SA315" s="9"/>
      <c r="SB315" s="9"/>
      <c r="SC315" s="9"/>
      <c r="SD315" s="9"/>
      <c r="SE315" s="9"/>
      <c r="SF315" s="9"/>
      <c r="SG315" s="9"/>
      <c r="SH315" s="9"/>
      <c r="SI315" s="9"/>
      <c r="SJ315" s="9"/>
      <c r="SK315" s="9"/>
      <c r="SL315" s="9"/>
      <c r="SM315" s="9"/>
      <c r="SN315" s="9"/>
      <c r="SO315" s="9"/>
      <c r="SP315" s="9"/>
      <c r="SQ315" s="9"/>
      <c r="SR315" s="9"/>
      <c r="SS315" s="9"/>
      <c r="ST315" s="9"/>
      <c r="SU315" s="9"/>
      <c r="SV315" s="9"/>
      <c r="SW315" s="9"/>
      <c r="SX315" s="9"/>
      <c r="SY315" s="9"/>
      <c r="SZ315" s="9"/>
      <c r="TA315" s="9"/>
      <c r="TB315" s="9"/>
      <c r="TC315" s="9"/>
      <c r="TD315" s="9"/>
      <c r="TE315" s="9"/>
      <c r="TF315" s="9"/>
      <c r="TG315" s="9"/>
      <c r="TH315" s="9"/>
      <c r="TI315" s="9"/>
      <c r="TJ315" s="9"/>
      <c r="TK315" s="9"/>
      <c r="TL315" s="9"/>
      <c r="TM315" s="9"/>
      <c r="TN315" s="9"/>
      <c r="TO315" s="9"/>
      <c r="TP315" s="9"/>
      <c r="TQ315" s="9"/>
      <c r="TR315" s="9"/>
      <c r="TS315" s="9"/>
      <c r="TT315" s="9"/>
      <c r="TU315" s="9"/>
      <c r="TV315" s="9"/>
      <c r="TW315" s="9"/>
      <c r="TX315" s="9"/>
      <c r="TY315" s="9"/>
      <c r="TZ315" s="9"/>
      <c r="UA315" s="9"/>
      <c r="UB315" s="9"/>
      <c r="UC315" s="9"/>
      <c r="UD315" s="9"/>
      <c r="UE315" s="9"/>
      <c r="UF315" s="9"/>
      <c r="UG315" s="9"/>
      <c r="UH315" s="9"/>
      <c r="UI315" s="9"/>
      <c r="UJ315" s="9"/>
      <c r="UK315" s="9"/>
      <c r="UL315" s="9"/>
      <c r="UM315" s="9"/>
      <c r="UN315" s="9"/>
      <c r="UO315" s="9"/>
      <c r="UP315" s="9"/>
      <c r="UQ315" s="9"/>
      <c r="UR315" s="9"/>
      <c r="US315" s="9"/>
      <c r="UT315" s="9"/>
      <c r="UU315" s="9"/>
      <c r="UV315" s="9"/>
      <c r="UW315" s="9"/>
      <c r="UX315" s="9"/>
      <c r="UY315" s="9"/>
      <c r="UZ315" s="9"/>
      <c r="VA315" s="9"/>
      <c r="VB315" s="9"/>
      <c r="VC315" s="9"/>
      <c r="VD315" s="9"/>
      <c r="VE315" s="9"/>
      <c r="VF315" s="9"/>
      <c r="VG315" s="9"/>
      <c r="VH315" s="9"/>
      <c r="VI315" s="9"/>
      <c r="VJ315" s="9"/>
      <c r="VK315" s="9"/>
      <c r="VL315" s="9"/>
      <c r="VM315" s="9"/>
      <c r="VN315" s="9"/>
      <c r="VO315" s="9"/>
      <c r="VP315" s="9"/>
      <c r="VQ315" s="9"/>
      <c r="VR315" s="9"/>
      <c r="VS315" s="9"/>
      <c r="VT315" s="9"/>
      <c r="VU315" s="9"/>
      <c r="VV315" s="9"/>
      <c r="VW315" s="9"/>
      <c r="VX315" s="9"/>
      <c r="VY315" s="9"/>
      <c r="VZ315" s="9"/>
      <c r="WA315" s="9"/>
      <c r="WB315" s="9"/>
      <c r="WC315" s="9"/>
      <c r="WD315" s="9"/>
      <c r="WE315" s="9"/>
      <c r="WF315" s="9"/>
      <c r="WG315" s="9"/>
      <c r="WH315" s="9"/>
      <c r="WI315" s="9"/>
      <c r="WJ315" s="9"/>
      <c r="WK315" s="9"/>
      <c r="WL315" s="9"/>
      <c r="WM315" s="9"/>
      <c r="WN315" s="9"/>
      <c r="WO315" s="9"/>
      <c r="WP315" s="9"/>
      <c r="WQ315" s="9"/>
      <c r="WR315" s="9"/>
      <c r="WS315" s="9"/>
      <c r="WT315" s="9"/>
      <c r="WU315" s="9"/>
      <c r="WV315" s="9"/>
      <c r="WW315" s="9"/>
      <c r="WX315" s="9"/>
      <c r="WY315" s="9"/>
      <c r="WZ315" s="9"/>
      <c r="XA315" s="9"/>
      <c r="XB315" s="9"/>
      <c r="XC315" s="9"/>
      <c r="XD315" s="9"/>
      <c r="XE315" s="9"/>
      <c r="XF315" s="9"/>
      <c r="XG315" s="9"/>
      <c r="XH315" s="9"/>
      <c r="XI315" s="9"/>
      <c r="XJ315" s="9"/>
      <c r="XK315" s="9"/>
      <c r="XL315" s="9"/>
      <c r="XM315" s="9"/>
      <c r="XN315" s="9"/>
      <c r="XO315" s="9"/>
      <c r="XP315" s="9"/>
      <c r="XQ315" s="9"/>
      <c r="XR315" s="9"/>
      <c r="XS315" s="9"/>
      <c r="XT315" s="9"/>
      <c r="XU315" s="9"/>
      <c r="XV315" s="9"/>
      <c r="XW315" s="9"/>
      <c r="XX315" s="9"/>
      <c r="XY315" s="9"/>
      <c r="XZ315" s="9"/>
      <c r="YA315" s="9"/>
      <c r="YB315" s="9"/>
      <c r="YC315" s="9"/>
      <c r="YD315" s="9"/>
      <c r="YE315" s="9"/>
      <c r="YF315" s="9"/>
      <c r="YG315" s="9"/>
      <c r="YH315" s="9"/>
      <c r="YI315" s="9"/>
      <c r="YJ315" s="9"/>
      <c r="YK315" s="9"/>
      <c r="YL315" s="9"/>
      <c r="YM315" s="9"/>
      <c r="YN315" s="9"/>
      <c r="YO315" s="9"/>
      <c r="YP315" s="9"/>
      <c r="YQ315" s="9"/>
      <c r="YR315" s="9"/>
      <c r="YS315" s="9"/>
      <c r="YT315" s="9"/>
      <c r="YU315" s="9"/>
      <c r="YV315" s="9"/>
      <c r="YW315" s="9"/>
      <c r="YX315" s="9"/>
      <c r="YY315" s="9"/>
      <c r="YZ315" s="9"/>
      <c r="ZA315" s="9"/>
      <c r="ZB315" s="9"/>
      <c r="ZC315" s="9"/>
      <c r="ZD315" s="9"/>
      <c r="ZE315" s="9"/>
      <c r="ZF315" s="9"/>
      <c r="ZG315" s="9"/>
      <c r="ZH315" s="9"/>
      <c r="ZI315" s="9"/>
      <c r="ZJ315" s="9"/>
      <c r="ZK315" s="9"/>
      <c r="ZL315" s="9"/>
      <c r="ZM315" s="9"/>
      <c r="ZN315" s="9"/>
      <c r="ZO315" s="9"/>
      <c r="ZP315" s="9"/>
      <c r="ZQ315" s="9"/>
      <c r="ZR315" s="9"/>
      <c r="ZS315" s="9"/>
      <c r="ZT315" s="9"/>
      <c r="ZU315" s="9"/>
      <c r="ZV315" s="9"/>
      <c r="ZW315" s="9"/>
      <c r="ZX315" s="9"/>
      <c r="ZY315" s="9"/>
      <c r="ZZ315" s="9"/>
      <c r="AAA315" s="9"/>
      <c r="AAB315" s="9"/>
      <c r="AAC315" s="9"/>
      <c r="AAD315" s="9"/>
      <c r="AAE315" s="9"/>
      <c r="AAF315" s="9"/>
      <c r="AAG315" s="9"/>
      <c r="AAH315" s="9"/>
      <c r="AAI315" s="9"/>
      <c r="AAJ315" s="9"/>
      <c r="AAK315" s="9"/>
      <c r="AAL315" s="9"/>
      <c r="AAM315" s="9"/>
      <c r="AAN315" s="9"/>
      <c r="AAO315" s="9"/>
      <c r="AAP315" s="9"/>
      <c r="AAQ315" s="9"/>
      <c r="AAR315" s="9"/>
      <c r="AAS315" s="9"/>
      <c r="AAT315" s="9"/>
      <c r="AAU315" s="9"/>
      <c r="AAV315" s="9"/>
      <c r="AAW315" s="9"/>
      <c r="AAX315" s="9"/>
      <c r="AAY315" s="9"/>
      <c r="AAZ315" s="9"/>
      <c r="ABA315" s="9"/>
      <c r="ABB315" s="9"/>
      <c r="ABC315" s="9"/>
      <c r="ABD315" s="9"/>
      <c r="ABE315" s="9"/>
      <c r="ABF315" s="9"/>
      <c r="ABG315" s="9"/>
      <c r="ABH315" s="9"/>
      <c r="ABI315" s="9"/>
      <c r="ABJ315" s="9"/>
      <c r="ABK315" s="9"/>
      <c r="ABL315" s="9"/>
      <c r="ABM315" s="9"/>
      <c r="ABN315" s="9"/>
      <c r="ABO315" s="9"/>
      <c r="ABP315" s="9"/>
      <c r="ABQ315" s="9"/>
      <c r="ABR315" s="9"/>
      <c r="ABS315" s="9"/>
      <c r="ABT315" s="9"/>
      <c r="ABU315" s="9"/>
      <c r="ABV315" s="9"/>
      <c r="ABW315" s="9"/>
      <c r="ABX315" s="9"/>
      <c r="ABY315" s="9"/>
      <c r="ABZ315" s="9"/>
      <c r="ACA315" s="9"/>
      <c r="ACB315" s="9"/>
      <c r="ACC315" s="9"/>
      <c r="ACD315" s="9"/>
      <c r="ACE315" s="9"/>
      <c r="ACF315" s="9"/>
      <c r="ACG315" s="9"/>
      <c r="ACH315" s="9"/>
      <c r="ACI315" s="9"/>
      <c r="ACJ315" s="9"/>
      <c r="ACK315" s="9"/>
      <c r="ACL315" s="9"/>
      <c r="ACM315" s="9"/>
      <c r="ACN315" s="9"/>
      <c r="ACO315" s="9"/>
      <c r="ACP315" s="9"/>
      <c r="ACQ315" s="9"/>
      <c r="ACR315" s="9"/>
      <c r="ACS315" s="9"/>
      <c r="ACT315" s="9"/>
      <c r="ACU315" s="9"/>
      <c r="ACV315" s="9"/>
      <c r="ACW315" s="9"/>
      <c r="ACX315" s="9"/>
      <c r="ACY315" s="9"/>
      <c r="ACZ315" s="9"/>
      <c r="ADA315" s="9"/>
      <c r="ADB315" s="9"/>
      <c r="ADC315" s="9"/>
      <c r="ADD315" s="9"/>
      <c r="ADE315" s="9"/>
      <c r="ADF315" s="9"/>
      <c r="ADG315" s="9"/>
      <c r="ADH315" s="9"/>
      <c r="ADI315" s="9"/>
      <c r="ADJ315" s="9"/>
      <c r="ADK315" s="9"/>
      <c r="ADL315" s="9"/>
      <c r="ADM315" s="9"/>
      <c r="ADN315" s="9"/>
      <c r="ADO315" s="9"/>
      <c r="ADP315" s="9"/>
      <c r="ADQ315" s="9"/>
      <c r="ADR315" s="9"/>
      <c r="ADS315" s="9"/>
      <c r="ADT315" s="9"/>
      <c r="ADU315" s="9"/>
      <c r="ADV315" s="9"/>
      <c r="ADW315" s="9"/>
      <c r="ADX315" s="9"/>
      <c r="ADY315" s="9"/>
      <c r="ADZ315" s="9"/>
      <c r="AEA315" s="9"/>
      <c r="AEB315" s="9"/>
      <c r="AEC315" s="9"/>
      <c r="AED315" s="9"/>
      <c r="AEE315" s="9"/>
      <c r="AEF315" s="9"/>
      <c r="AEG315" s="9"/>
      <c r="AEH315" s="9"/>
      <c r="AEI315" s="9"/>
      <c r="AEJ315" s="9"/>
      <c r="AEK315" s="9"/>
      <c r="AEL315" s="9"/>
      <c r="AEM315" s="9"/>
      <c r="AEN315" s="9"/>
      <c r="AEO315" s="9"/>
      <c r="AEP315" s="9"/>
      <c r="AEQ315" s="9"/>
      <c r="AER315" s="9"/>
      <c r="AES315" s="9"/>
      <c r="AET315" s="9"/>
      <c r="AEU315" s="9"/>
      <c r="AEV315" s="9"/>
      <c r="AEW315" s="9"/>
      <c r="AEX315" s="9"/>
      <c r="AEY315" s="9"/>
      <c r="AEZ315" s="9"/>
      <c r="AFA315" s="9"/>
      <c r="AFB315" s="9"/>
      <c r="AFC315" s="9"/>
      <c r="AFD315" s="9"/>
      <c r="AFE315" s="9"/>
      <c r="AFF315" s="9"/>
      <c r="AFG315" s="9"/>
      <c r="AFH315" s="9"/>
      <c r="AFI315" s="9"/>
      <c r="AFJ315" s="9"/>
      <c r="AFK315" s="9"/>
      <c r="AFL315" s="9"/>
      <c r="AFM315" s="9"/>
      <c r="AFN315" s="9"/>
      <c r="AFO315" s="9"/>
      <c r="AFP315" s="9"/>
      <c r="AFQ315" s="9"/>
      <c r="AFR315" s="9"/>
      <c r="AFS315" s="9"/>
      <c r="AFT315" s="9"/>
      <c r="AFU315" s="9"/>
      <c r="AFV315" s="9"/>
      <c r="AFW315" s="9"/>
      <c r="AFX315" s="9"/>
      <c r="AFY315" s="9"/>
      <c r="AFZ315" s="9"/>
      <c r="AGA315" s="9"/>
      <c r="AGB315" s="9"/>
      <c r="AGC315" s="9"/>
      <c r="AGD315" s="9"/>
      <c r="AGE315" s="9"/>
      <c r="AGF315" s="9"/>
      <c r="AGG315" s="9"/>
      <c r="AGH315" s="9"/>
      <c r="AGI315" s="9"/>
      <c r="AGJ315" s="9"/>
      <c r="AGK315" s="9"/>
      <c r="AGL315" s="9"/>
      <c r="AGM315" s="9"/>
      <c r="AGN315" s="9"/>
      <c r="AGO315" s="9"/>
      <c r="AGP315" s="9"/>
      <c r="AGQ315" s="9"/>
      <c r="AGR315" s="9"/>
      <c r="AGS315" s="9"/>
      <c r="AGT315" s="9"/>
      <c r="AGU315" s="9"/>
      <c r="AGV315" s="9"/>
      <c r="AGW315" s="9"/>
      <c r="AGX315" s="9"/>
      <c r="AGY315" s="9"/>
      <c r="AGZ315" s="9"/>
      <c r="AHA315" s="9"/>
      <c r="AHB315" s="9"/>
      <c r="AHC315" s="9"/>
      <c r="AHD315" s="9"/>
      <c r="AHE315" s="9"/>
      <c r="AHF315" s="9"/>
      <c r="AHG315" s="9"/>
      <c r="AHH315" s="9"/>
      <c r="AHI315" s="9"/>
      <c r="AHJ315" s="9"/>
      <c r="AHK315" s="9"/>
      <c r="AHL315" s="9"/>
      <c r="AHM315" s="9"/>
      <c r="AHN315" s="9"/>
      <c r="AHO315" s="9"/>
      <c r="AHP315" s="9"/>
      <c r="AHQ315" s="9"/>
      <c r="AHR315" s="9"/>
      <c r="AHS315" s="9"/>
      <c r="AHT315" s="9"/>
      <c r="AHU315" s="9"/>
      <c r="AHV315" s="9"/>
      <c r="AHW315" s="9"/>
      <c r="AHX315" s="9"/>
      <c r="AHY315" s="9"/>
      <c r="AHZ315" s="9"/>
      <c r="AIA315" s="9"/>
      <c r="AIB315" s="9"/>
      <c r="AIC315" s="9"/>
      <c r="AID315" s="9"/>
      <c r="AIE315" s="9"/>
      <c r="AIF315" s="9"/>
      <c r="AIG315" s="9"/>
      <c r="AIH315" s="9"/>
      <c r="AII315" s="9"/>
      <c r="AIJ315" s="9"/>
      <c r="AIK315" s="9"/>
      <c r="AIL315" s="9"/>
      <c r="AIM315" s="9"/>
      <c r="AIN315" s="9"/>
      <c r="AIO315" s="9"/>
      <c r="AIP315" s="9"/>
      <c r="AIQ315" s="9"/>
      <c r="AIR315" s="9"/>
      <c r="AIS315" s="9"/>
      <c r="ANB315" s="9" t="s">
        <v>14461</v>
      </c>
      <c r="ANC315" s="9" t="s">
        <v>2704</v>
      </c>
      <c r="AND315" s="9" t="s">
        <v>14462</v>
      </c>
      <c r="ANE315" s="9" t="s">
        <v>14463</v>
      </c>
      <c r="ANF315" s="9"/>
      <c r="ANG315" s="9"/>
      <c r="ANH315" s="9"/>
      <c r="ANI315" s="9"/>
      <c r="ANJ315" s="9"/>
      <c r="ANK315" s="9"/>
      <c r="ANL315" s="9"/>
      <c r="ANM315" s="9" t="s">
        <v>3804</v>
      </c>
      <c r="ANN315" s="9"/>
      <c r="ANO315" s="9"/>
      <c r="ANP315" s="9"/>
      <c r="ANQ315" s="9"/>
      <c r="ANR315" s="9"/>
      <c r="ANS315" s="9"/>
      <c r="ANT315" s="9"/>
      <c r="ANU315" s="9"/>
      <c r="ANV315" s="9"/>
      <c r="ANW315" s="9"/>
      <c r="ANX315" s="9"/>
      <c r="ANY315" s="9"/>
      <c r="ANZ315" s="9"/>
      <c r="AOA315" s="9"/>
      <c r="AOB315" s="9"/>
      <c r="AOC315" s="9"/>
      <c r="AOD315" s="9"/>
      <c r="AOE315" s="9"/>
      <c r="AOF315" s="9"/>
      <c r="AOG315" s="9"/>
      <c r="AOH315" s="9"/>
      <c r="AOI315" s="9"/>
      <c r="AOJ315" s="9"/>
      <c r="AOK315" s="9"/>
      <c r="AOL315" s="9"/>
      <c r="AOM315" s="9"/>
      <c r="AON315" s="9"/>
      <c r="AOO315" s="9"/>
      <c r="AOP315" s="9"/>
      <c r="AOQ315" s="9"/>
      <c r="AOR315" s="9"/>
      <c r="AOS315" s="9"/>
      <c r="AOT315" s="9"/>
      <c r="AOU315" s="9"/>
      <c r="AOV315" s="9"/>
      <c r="AOW315" s="9"/>
      <c r="AOX315" s="9"/>
      <c r="AOY315" s="9"/>
      <c r="AOZ315" s="9"/>
      <c r="APA315" s="9"/>
      <c r="APB315" s="9"/>
      <c r="APC315" s="9"/>
      <c r="APD315" s="9"/>
      <c r="APE315" s="9"/>
      <c r="APF315" s="9"/>
      <c r="APG315" s="9"/>
      <c r="APH315" s="9"/>
      <c r="API315" s="9"/>
      <c r="APJ315" s="9"/>
      <c r="APK315" s="9"/>
      <c r="APL315" s="9"/>
      <c r="APM315" s="9"/>
      <c r="APN315" s="9"/>
      <c r="APO315" s="9"/>
      <c r="APP315" s="9"/>
      <c r="APQ315" s="9"/>
      <c r="APR315" s="9"/>
      <c r="APS315" s="9"/>
      <c r="APT315" s="9"/>
      <c r="APU315" s="9"/>
      <c r="APV315" s="9"/>
      <c r="APW315" s="9"/>
      <c r="APX315" s="9"/>
      <c r="APY315" s="9"/>
      <c r="APZ315" s="9"/>
      <c r="AQA315" s="9"/>
      <c r="AQB315" s="9"/>
      <c r="AQC315" s="9"/>
      <c r="AQD315" s="9"/>
      <c r="AQE315" s="9"/>
      <c r="AQF315" s="9"/>
      <c r="AQG315" s="9"/>
      <c r="AQH315" s="9"/>
      <c r="AQI315" s="9"/>
      <c r="AQJ315" s="9"/>
      <c r="AQK315" s="9"/>
      <c r="AQL315" s="9"/>
      <c r="AQM315" s="9"/>
      <c r="AQN315" s="9"/>
      <c r="AQO315" s="9"/>
      <c r="AQP315" s="9"/>
      <c r="AQQ315" s="9"/>
      <c r="AQR315" s="9"/>
      <c r="AQS315" s="9"/>
      <c r="AQT315" s="9"/>
      <c r="AQU315" s="9"/>
      <c r="AQV315" s="9"/>
      <c r="AQW315" s="9"/>
      <c r="AQX315" s="9"/>
      <c r="AQY315" s="9"/>
      <c r="AQZ315" s="9"/>
      <c r="ARA315" s="9"/>
      <c r="ARB315" s="9"/>
      <c r="ARC315" s="9"/>
      <c r="ARD315" s="9"/>
      <c r="ARE315" s="9"/>
      <c r="ARF315" s="9"/>
      <c r="ARG315" s="9"/>
      <c r="ARH315" s="9"/>
      <c r="ARI315" s="9"/>
      <c r="ARJ315" s="9"/>
      <c r="ARK315" s="9"/>
      <c r="ARL315" s="9"/>
      <c r="ARM315" s="9"/>
      <c r="ARN315" s="9"/>
      <c r="ARO315" s="9"/>
      <c r="ARP315" s="9"/>
      <c r="ARQ315" s="9"/>
      <c r="ARR315" s="9"/>
      <c r="ARS315" s="9"/>
      <c r="ART315" s="9"/>
      <c r="ARU315" s="9"/>
      <c r="ARV315" s="9"/>
      <c r="ARW315" s="9"/>
      <c r="ARX315" s="9"/>
      <c r="ARY315" s="9"/>
      <c r="ARZ315" s="9"/>
      <c r="ASA315" s="9"/>
      <c r="ASB315" s="9"/>
      <c r="ASC315" s="9"/>
      <c r="ASD315" s="9"/>
      <c r="ASE315" s="9"/>
      <c r="ASF315" s="9"/>
      <c r="ASG315" s="9"/>
      <c r="ASH315" s="9"/>
      <c r="ASI315" s="9"/>
      <c r="ASJ315" s="9"/>
      <c r="ASK315" s="9"/>
      <c r="ASL315" s="9"/>
      <c r="ASM315" s="9"/>
      <c r="ASN315" s="9"/>
      <c r="ASO315" s="9"/>
      <c r="ASP315" s="9"/>
      <c r="ASQ315" s="9"/>
      <c r="ASR315" s="9"/>
      <c r="ASS315" s="9"/>
      <c r="AST315" s="9"/>
      <c r="ASU315" s="9"/>
      <c r="ASV315" s="9"/>
      <c r="ASW315" s="9"/>
      <c r="ASX315" s="9"/>
      <c r="ASY315" s="9"/>
      <c r="ASZ315" s="9"/>
      <c r="ATA315" s="9"/>
      <c r="ATB315" s="9"/>
      <c r="ATC315" s="9"/>
      <c r="ATD315" s="9"/>
      <c r="ATE315" s="9"/>
      <c r="ATF315" s="9"/>
      <c r="ATG315" s="9"/>
      <c r="ATH315" s="9"/>
      <c r="ATI315" s="9"/>
      <c r="ATJ315" s="9"/>
      <c r="ATK315" s="9"/>
      <c r="ATL315" s="9"/>
      <c r="ATM315" s="9"/>
      <c r="ATN315" s="9"/>
      <c r="ATO315" s="9"/>
      <c r="ATP315" s="9"/>
      <c r="ATQ315" s="9"/>
      <c r="ATR315" s="9" t="s">
        <v>14464</v>
      </c>
      <c r="ATS315" s="9"/>
      <c r="ATT315" s="9" t="s">
        <v>14465</v>
      </c>
      <c r="ATU315" s="9" t="s">
        <v>14461</v>
      </c>
      <c r="ATV315" s="9" t="s">
        <v>2704</v>
      </c>
      <c r="ATW315" s="9" t="s">
        <v>14462</v>
      </c>
      <c r="ATX315" s="9" t="s">
        <v>14463</v>
      </c>
      <c r="ATY315" s="9"/>
      <c r="ATZ315" s="9"/>
      <c r="AUA315" s="9"/>
      <c r="AUB315" s="9"/>
      <c r="AUC315" s="9"/>
      <c r="AUD315" s="9"/>
      <c r="AUE315" s="9"/>
      <c r="AUF315" s="9"/>
      <c r="AUG315" s="9"/>
      <c r="AUH315" s="9"/>
      <c r="AUI315" s="9"/>
      <c r="AUJ315" s="9"/>
      <c r="AUK315" s="9"/>
      <c r="AUL315" s="9"/>
      <c r="AUM315" s="9"/>
      <c r="AUN315" s="9"/>
      <c r="AUO315" s="9"/>
      <c r="AUP315" s="9"/>
      <c r="AUQ315" s="9"/>
      <c r="AUR315" s="9"/>
      <c r="AUS315" s="9"/>
      <c r="AUT315" s="9"/>
      <c r="AUU315" s="9"/>
      <c r="AUV315" s="9"/>
      <c r="AUW315" s="9"/>
      <c r="AUX315" s="9"/>
      <c r="AUY315" s="9"/>
      <c r="AUZ315" s="9"/>
      <c r="AVA315" s="9"/>
      <c r="AVB315" s="9"/>
      <c r="AVC315" s="9"/>
      <c r="AVD315" s="9"/>
      <c r="AVE315" s="9"/>
      <c r="AVF315" s="9"/>
      <c r="AVG315" s="9"/>
      <c r="AVH315" s="9"/>
      <c r="AVI315" s="9"/>
      <c r="AVJ315" s="9"/>
      <c r="AVK315" s="9"/>
      <c r="AVL315" s="9"/>
      <c r="AVM315" s="9"/>
      <c r="AVN315" s="9"/>
      <c r="AVO315" s="9"/>
      <c r="AVP315" s="9"/>
      <c r="AVQ315" s="9"/>
      <c r="AVR315" s="9"/>
      <c r="AVS315" s="9"/>
      <c r="AVT315" s="9"/>
      <c r="AVU315" s="9"/>
      <c r="AVV315" s="9"/>
      <c r="AVW315" s="9"/>
      <c r="AVX315" s="9"/>
      <c r="AVY315" s="9"/>
      <c r="AVZ315" s="9"/>
      <c r="AWA315" s="9"/>
      <c r="AWB315" s="9"/>
      <c r="AWC315" s="9"/>
      <c r="AWD315" s="9"/>
      <c r="AWE315" s="9"/>
      <c r="AWF315" s="9"/>
      <c r="AWG315" s="9"/>
      <c r="AWH315" s="9"/>
      <c r="AWI315" s="9"/>
      <c r="AWJ315" s="9"/>
      <c r="AWK315" s="9"/>
      <c r="AWL315" s="9"/>
      <c r="AWM315" s="9"/>
      <c r="AWN315" s="9"/>
      <c r="AWO315" s="9"/>
      <c r="AWP315" s="9"/>
      <c r="AWQ315" s="9"/>
      <c r="AWR315" s="9"/>
      <c r="AWS315" s="9"/>
      <c r="AWT315" s="9"/>
      <c r="AWU315" s="9"/>
      <c r="AWV315" s="9"/>
      <c r="AWW315" s="9"/>
      <c r="AWX315" s="9"/>
      <c r="AWY315" s="9"/>
      <c r="AWZ315" s="9"/>
      <c r="AXA315" s="9"/>
      <c r="AXB315" s="9"/>
      <c r="AXC315" s="9"/>
      <c r="AXD315" s="9"/>
      <c r="AXE315" s="9"/>
      <c r="AXF315" s="9"/>
      <c r="AXG315" s="9"/>
      <c r="AXH315" s="9"/>
      <c r="AXI315" s="9"/>
      <c r="AXJ315" s="9"/>
      <c r="AXK315" s="9"/>
      <c r="AXL315" s="9"/>
      <c r="AXM315" s="9"/>
      <c r="AXN315" s="9"/>
      <c r="AXO315" s="9"/>
      <c r="AXP315" s="9"/>
      <c r="AXQ315" s="9"/>
      <c r="AXR315" s="9"/>
      <c r="AXS315" s="9"/>
      <c r="AXT315" s="9"/>
      <c r="AXU315" s="9"/>
      <c r="AXV315" s="9"/>
      <c r="AXW315" s="9"/>
      <c r="AXX315" s="9"/>
      <c r="AXY315" s="9"/>
      <c r="AXZ315" s="9"/>
      <c r="AYA315" s="9"/>
      <c r="AYB315" s="9"/>
      <c r="AYC315" s="9"/>
      <c r="AYD315" s="9"/>
      <c r="AYE315" s="9"/>
      <c r="AYF315" s="9"/>
      <c r="AYG315" s="9"/>
      <c r="AYH315" s="9"/>
      <c r="AYI315" s="9"/>
      <c r="AYJ315" s="9"/>
      <c r="AYK315" s="9"/>
      <c r="AYL315" s="9"/>
      <c r="AYM315" s="9"/>
      <c r="AYN315" s="9"/>
      <c r="AYO315" s="9"/>
      <c r="AYP315" s="9"/>
      <c r="AYQ315" s="9"/>
      <c r="AYR315" s="9"/>
      <c r="AYS315" s="9"/>
      <c r="AYT315" s="9"/>
      <c r="AYU315" s="9"/>
      <c r="AYV315" s="9"/>
      <c r="AYW315" s="9"/>
      <c r="AYX315" s="9"/>
      <c r="AYY315" s="9"/>
      <c r="AYZ315" s="9"/>
      <c r="AZA315" s="9"/>
      <c r="AZB315" s="9"/>
      <c r="AZC315" s="9"/>
      <c r="AZD315" s="9"/>
      <c r="AZE315" s="9"/>
      <c r="AZF315" s="9"/>
      <c r="AZG315" s="9"/>
      <c r="AZH315" s="9"/>
      <c r="AZI315" s="9"/>
      <c r="AZJ315" s="9"/>
      <c r="AZK315" s="9"/>
      <c r="AZL315" s="9"/>
      <c r="AZM315" s="9"/>
      <c r="AZN315" s="9"/>
      <c r="AZO315" s="9"/>
      <c r="AZP315" s="9"/>
      <c r="AZQ315" s="9"/>
      <c r="AZR315" s="9"/>
      <c r="AZS315" s="9"/>
      <c r="AZT315" s="9"/>
      <c r="AZU315" s="9"/>
      <c r="AZV315" s="9"/>
      <c r="AZW315" s="9"/>
      <c r="AZX315" s="9"/>
      <c r="AZY315" s="9"/>
      <c r="AZZ315" s="9"/>
      <c r="BAA315" s="9"/>
      <c r="BAB315" s="9"/>
      <c r="BAC315" s="9"/>
      <c r="BAD315" s="9"/>
      <c r="BAE315" s="9"/>
      <c r="BAF315" s="9"/>
      <c r="BAG315" s="9"/>
      <c r="BAH315" s="9"/>
      <c r="BAI315" s="9"/>
      <c r="BAJ315" s="9"/>
      <c r="BAK315" s="9"/>
      <c r="BAL315" s="9"/>
      <c r="BAM315" s="9"/>
      <c r="BAN315" s="9"/>
      <c r="BAO315" s="9"/>
      <c r="BAP315" s="9"/>
      <c r="BAQ315" s="9"/>
      <c r="BAR315" s="9"/>
      <c r="BAS315" s="9"/>
      <c r="BAT315" s="9"/>
      <c r="BAU315" s="9"/>
      <c r="BAV315" s="9"/>
      <c r="BAW315" s="9"/>
      <c r="BAX315" s="9"/>
      <c r="BAY315" s="9"/>
      <c r="BAZ315" s="9"/>
      <c r="BBA315" s="9"/>
      <c r="BBB315" s="9"/>
      <c r="BBC315" s="9"/>
      <c r="BBD315" s="9"/>
      <c r="BBE315" s="9"/>
      <c r="BBF315" s="9"/>
      <c r="BBG315" s="9"/>
      <c r="BBH315" s="9"/>
      <c r="BBI315" s="9"/>
      <c r="BBJ315" s="9"/>
      <c r="BBK315" s="9"/>
      <c r="BBL315" s="9"/>
      <c r="BBM315" s="9"/>
      <c r="BBN315" s="9"/>
      <c r="BBO315" s="9"/>
      <c r="BBP315" s="9"/>
      <c r="BBQ315" s="9"/>
      <c r="BBR315" s="9"/>
      <c r="BBS315" s="9"/>
      <c r="BBT315" s="9"/>
      <c r="BBU315" s="9"/>
      <c r="BBV315" s="9"/>
      <c r="BBW315" s="9"/>
      <c r="BBX315" s="9"/>
      <c r="BBY315" s="9"/>
      <c r="BBZ315" s="9"/>
      <c r="BCA315" s="9"/>
      <c r="BCB315" s="9"/>
      <c r="BCC315" s="9"/>
      <c r="BCD315" s="9"/>
      <c r="BCE315" s="9"/>
      <c r="BCF315" s="9"/>
      <c r="BCG315" s="9"/>
      <c r="BCH315" s="9"/>
      <c r="BCI315" s="9"/>
      <c r="BCJ315" s="9"/>
      <c r="BCK315" s="9"/>
      <c r="BCL315" s="9"/>
      <c r="BCM315" s="9"/>
      <c r="BCN315" s="9"/>
      <c r="BCO315" s="9"/>
      <c r="BCP315" s="9"/>
      <c r="BCQ315" s="9"/>
      <c r="BCR315" s="9"/>
      <c r="BCS315" s="9"/>
      <c r="BCT315" s="9"/>
      <c r="BCU315" s="9"/>
      <c r="BCV315" s="9"/>
      <c r="BCW315" s="9"/>
      <c r="BCX315" s="9"/>
      <c r="BCY315" s="9"/>
      <c r="BCZ315" s="9"/>
      <c r="BDA315" s="9"/>
      <c r="BDB315" s="9"/>
      <c r="BDC315" s="9"/>
      <c r="BDD315" s="9"/>
      <c r="BDE315" s="9"/>
      <c r="BDF315" s="9"/>
      <c r="BDG315" s="9"/>
      <c r="BDH315" s="9"/>
      <c r="BDI315" s="9"/>
      <c r="BDJ315" s="9"/>
      <c r="BDK315" s="9"/>
      <c r="BDL315" s="9"/>
      <c r="BDM315" s="9"/>
      <c r="BDN315" s="9"/>
      <c r="BDO315" s="9"/>
      <c r="BDP315" s="9"/>
      <c r="BDQ315" s="9"/>
      <c r="BDR315" s="9"/>
      <c r="BDS315" s="9"/>
      <c r="BDT315" s="9"/>
      <c r="BDU315" s="9"/>
      <c r="BDV315" s="9"/>
      <c r="BDW315" s="9"/>
      <c r="BDX315" s="9"/>
      <c r="BDY315" s="9"/>
      <c r="BDZ315" s="9"/>
      <c r="BEA315" s="9"/>
      <c r="BEB315" s="9"/>
      <c r="BEC315" s="9"/>
      <c r="BED315" s="9"/>
      <c r="BEE315" s="9"/>
      <c r="BEF315" s="9"/>
      <c r="BEG315" s="9"/>
      <c r="BEH315" s="9"/>
      <c r="BEI315" s="9"/>
      <c r="BEJ315" s="9"/>
      <c r="BEK315" s="9"/>
      <c r="BEL315" s="9"/>
      <c r="BEM315" s="9"/>
      <c r="BEN315" s="9"/>
      <c r="BEO315" s="9"/>
      <c r="BEP315" s="9"/>
      <c r="BEQ315" s="9"/>
      <c r="BER315" s="9"/>
      <c r="BES315" s="9"/>
      <c r="BET315" s="9"/>
      <c r="BEU315" s="9"/>
      <c r="BEV315" s="9"/>
      <c r="BEW315" s="9"/>
      <c r="BEX315" s="9"/>
      <c r="BEY315" s="9"/>
      <c r="BEZ315" s="9"/>
      <c r="BFA315" s="9"/>
      <c r="BFB315" s="9"/>
      <c r="BFC315" s="9"/>
      <c r="BFD315" s="9"/>
      <c r="BFE315" s="9"/>
      <c r="BFF315" s="9"/>
      <c r="BFG315" s="9"/>
      <c r="BFH315" s="9"/>
      <c r="BFI315" s="9"/>
      <c r="BFJ315" s="9"/>
      <c r="BFK315" s="9"/>
      <c r="BFL315" s="9"/>
      <c r="BFM315" s="9"/>
      <c r="BFN315" s="9"/>
      <c r="BFO315" s="9"/>
      <c r="BFP315" s="9"/>
      <c r="BFQ315" s="9"/>
      <c r="BFR315" s="9"/>
      <c r="BFS315" s="9"/>
      <c r="BFT315" s="9"/>
      <c r="BFU315" s="9"/>
      <c r="BFV315" s="9"/>
      <c r="BFW315" s="9"/>
      <c r="BFX315" s="9"/>
      <c r="BFY315" s="9"/>
      <c r="BFZ315" s="9"/>
      <c r="BGA315" s="9"/>
      <c r="BGB315" s="9"/>
      <c r="BGC315" s="9"/>
      <c r="BGD315" s="9"/>
      <c r="BGE315" s="9"/>
      <c r="BGF315" s="9"/>
      <c r="BGG315" s="9"/>
      <c r="BGH315" s="9"/>
      <c r="BGI315" s="9"/>
      <c r="BGJ315" s="9"/>
      <c r="BGK315" s="9"/>
      <c r="BGL315" s="9"/>
      <c r="BGM315" s="9"/>
      <c r="BGN315" s="9"/>
      <c r="BGO315" s="9"/>
      <c r="BGP315" s="9"/>
      <c r="BGQ315" s="9"/>
      <c r="BGR315" s="9"/>
      <c r="BGS315" s="9"/>
      <c r="BGT315" s="9"/>
      <c r="BGU315" s="9"/>
      <c r="BGV315" s="9"/>
      <c r="BGW315" s="9"/>
      <c r="BGX315" s="9"/>
      <c r="BGY315" s="9"/>
      <c r="BGZ315" s="9"/>
      <c r="BHA315" s="9"/>
      <c r="BHB315" s="9"/>
      <c r="BHC315" s="9"/>
      <c r="BHD315" s="9"/>
      <c r="BHE315" s="9"/>
      <c r="BHF315" s="9"/>
      <c r="BHG315" s="9"/>
      <c r="BHH315" s="9"/>
      <c r="BHI315" s="9"/>
      <c r="BHJ315" s="9"/>
      <c r="BHK315" s="9"/>
      <c r="BHL315" s="9"/>
      <c r="BHM315" s="9"/>
      <c r="BHN315" s="9"/>
      <c r="BHO315" s="9"/>
      <c r="BHP315" s="9"/>
      <c r="BHQ315" s="9"/>
      <c r="BHR315" s="9"/>
      <c r="BHS315" s="9"/>
      <c r="BHT315" s="9"/>
      <c r="BHU315" s="9"/>
      <c r="BHV315" s="9"/>
      <c r="BHW315" s="9"/>
      <c r="BHX315" s="9"/>
      <c r="BHY315" s="9"/>
      <c r="BHZ315" s="9"/>
      <c r="BIA315" s="9"/>
      <c r="BIB315" s="9"/>
      <c r="BIC315" s="9"/>
      <c r="BID315" s="9"/>
      <c r="BIE315" s="9"/>
      <c r="BIF315" s="9"/>
      <c r="BIG315" s="9"/>
      <c r="BIH315" s="9"/>
      <c r="BII315" s="9"/>
      <c r="BIJ315" s="9"/>
      <c r="BIK315" s="9"/>
      <c r="BIL315" s="9"/>
      <c r="BIM315" s="9"/>
      <c r="BIN315" s="9"/>
      <c r="BIO315" s="9"/>
      <c r="BIP315" s="9"/>
      <c r="BIQ315" s="9"/>
      <c r="BIR315" s="9"/>
      <c r="BIS315" s="9"/>
      <c r="BIT315" s="9"/>
      <c r="BIU315" s="9"/>
      <c r="BIV315" s="9"/>
      <c r="BIW315" s="9"/>
      <c r="BIX315" s="9"/>
      <c r="BIY315" s="9"/>
      <c r="BIZ315" s="9"/>
      <c r="BJA315" s="9"/>
      <c r="BJB315" s="9"/>
      <c r="BJC315" s="9"/>
      <c r="BJD315" s="9"/>
      <c r="BJE315" s="9"/>
      <c r="BJF315" s="9"/>
      <c r="BJG315" s="9"/>
      <c r="BJH315" s="9"/>
      <c r="BJI315" s="9"/>
      <c r="BJJ315" s="9"/>
      <c r="BJK315" s="9"/>
      <c r="BJL315" s="9"/>
      <c r="BJM315" s="9"/>
      <c r="BJN315" s="9"/>
      <c r="BJO315" s="9"/>
      <c r="BJP315" s="9"/>
      <c r="BJQ315" s="9"/>
      <c r="BJR315" s="9"/>
      <c r="BJS315" s="9"/>
      <c r="BJT315" s="9"/>
      <c r="BJU315" s="9"/>
      <c r="BJV315" s="9"/>
      <c r="BJW315" s="9"/>
      <c r="BJX315" s="9"/>
      <c r="BJY315" s="9"/>
      <c r="BJZ315" s="9"/>
      <c r="BKA315" s="9"/>
      <c r="BKB315" s="9"/>
      <c r="BKC315" s="9"/>
      <c r="BKD315" s="9"/>
      <c r="BKE315" s="9"/>
      <c r="BKF315" s="9"/>
      <c r="BKG315" s="9"/>
      <c r="BKH315" s="9"/>
      <c r="BKI315" s="9"/>
      <c r="BKJ315" s="9"/>
      <c r="BKK315" s="9"/>
      <c r="BKL315" s="9"/>
      <c r="BKM315" s="9"/>
      <c r="BKN315" s="9"/>
      <c r="BKO315" s="9"/>
      <c r="BKP315" s="9"/>
      <c r="BKQ315" s="9"/>
      <c r="BKR315" s="9"/>
      <c r="BKS315" s="9"/>
      <c r="BKT315" s="9"/>
      <c r="BKU315" s="9"/>
      <c r="BKV315" s="9"/>
      <c r="BKW315" s="9"/>
      <c r="BKX315" s="9"/>
      <c r="BKY315" s="9"/>
      <c r="BKZ315" s="9"/>
      <c r="BLA315" s="9"/>
      <c r="BLB315" s="9"/>
      <c r="BLC315" s="9"/>
      <c r="BLD315" s="9"/>
      <c r="BLE315" s="9"/>
      <c r="BLF315" s="9"/>
      <c r="BLG315" s="9"/>
      <c r="BLH315" s="9"/>
      <c r="BLI315" s="9"/>
      <c r="BLJ315" s="9"/>
      <c r="BLK315" s="9"/>
      <c r="BLL315" s="9"/>
      <c r="BLM315" s="9"/>
      <c r="BLN315" s="9"/>
      <c r="BLO315" s="9"/>
      <c r="BLP315" s="9"/>
      <c r="BLQ315" s="9"/>
      <c r="BLR315" s="9"/>
      <c r="BLS315" s="9"/>
      <c r="BLT315" s="9"/>
      <c r="BLU315" s="9"/>
      <c r="BLV315" s="9"/>
      <c r="BLW315" s="9"/>
      <c r="BLX315" s="9"/>
      <c r="BLY315" s="9"/>
      <c r="BLZ315" s="9"/>
      <c r="BMA315" s="9"/>
      <c r="BMB315" s="9"/>
      <c r="BMC315" s="9"/>
      <c r="BMD315" s="9"/>
      <c r="BME315" s="9"/>
      <c r="BMF315" s="9"/>
      <c r="BMG315" s="9"/>
      <c r="BMH315" s="9"/>
      <c r="BMI315" s="9"/>
      <c r="BMJ315" s="9"/>
      <c r="BMK315" s="9"/>
      <c r="BML315" s="9"/>
      <c r="BMM315" s="9"/>
      <c r="BMN315" s="9"/>
      <c r="BMO315" s="9"/>
      <c r="BMP315" s="9"/>
      <c r="BMQ315" s="9"/>
      <c r="BMR315" s="9"/>
      <c r="BMS315" s="9"/>
      <c r="BMT315" s="9"/>
      <c r="BMU315" s="9"/>
      <c r="BMV315" s="9"/>
      <c r="BMW315" s="9"/>
      <c r="BMX315" s="9"/>
      <c r="BMY315" s="9"/>
      <c r="BMZ315" s="9"/>
      <c r="BNA315" s="9"/>
      <c r="BNB315" s="9"/>
      <c r="BNC315" s="9"/>
      <c r="BND315" s="9"/>
      <c r="BNE315" s="9"/>
      <c r="BNF315" s="9"/>
      <c r="BNG315" s="9"/>
      <c r="BNH315" s="9"/>
      <c r="BNI315" s="9"/>
      <c r="BNJ315" s="9"/>
      <c r="BNK315" s="9"/>
      <c r="BNL315" s="9"/>
      <c r="BNM315" s="9"/>
      <c r="BNN315" s="9"/>
      <c r="BNO315" s="9"/>
      <c r="BNP315" s="9"/>
      <c r="BNQ315" s="9"/>
      <c r="BNR315" s="9"/>
      <c r="BNS315" s="9"/>
      <c r="BNT315" s="9"/>
      <c r="BNU315" s="9"/>
      <c r="BNV315" s="9"/>
      <c r="BNW315" s="9"/>
      <c r="BNX315" s="9"/>
      <c r="BNY315" s="9"/>
      <c r="BNZ315" s="9"/>
      <c r="BOA315" s="9"/>
      <c r="BOB315" s="9"/>
      <c r="BOC315" s="9"/>
      <c r="BOD315" s="9"/>
      <c r="BOE315" s="9"/>
      <c r="BOF315" s="9"/>
      <c r="BOG315" s="9"/>
      <c r="BOH315" s="9"/>
      <c r="BOI315" s="9"/>
      <c r="BOJ315" s="9"/>
      <c r="BOK315" s="9"/>
      <c r="BOL315" s="9"/>
      <c r="BOM315" s="9"/>
      <c r="BON315" s="9"/>
      <c r="BOO315" s="9"/>
      <c r="BOP315" s="9"/>
      <c r="BOQ315" s="9"/>
      <c r="BOR315" s="9"/>
      <c r="BOS315" s="9"/>
      <c r="BOT315" s="9"/>
      <c r="BOU315" s="9"/>
      <c r="BOV315" s="9"/>
      <c r="BOW315" s="9"/>
      <c r="BOX315" s="9"/>
      <c r="BOY315" s="9"/>
      <c r="BOZ315" s="9"/>
      <c r="BPA315" s="9"/>
      <c r="BPB315" s="9"/>
      <c r="BPC315" s="9"/>
      <c r="BPD315" s="9"/>
      <c r="BPE315" s="9"/>
      <c r="BPF315" s="9"/>
      <c r="BPG315" s="9"/>
      <c r="BPH315" s="9"/>
      <c r="BPI315" s="9"/>
      <c r="BPJ315" s="9"/>
      <c r="BPK315" s="9"/>
      <c r="BPL315" s="9"/>
      <c r="BPM315" s="9"/>
      <c r="BPN315" s="9"/>
      <c r="BPO315" s="9"/>
      <c r="BPP315" s="9"/>
      <c r="BPQ315" s="9"/>
      <c r="BPR315" s="9"/>
      <c r="BPS315" s="9"/>
      <c r="BPT315" s="9"/>
      <c r="BPU315" s="9"/>
      <c r="BPV315" s="9"/>
      <c r="BPW315" s="9"/>
      <c r="BPX315" s="9"/>
      <c r="BPY315" s="9"/>
      <c r="BPZ315" s="9"/>
      <c r="BQA315" s="9"/>
      <c r="BQB315" s="9"/>
      <c r="BQC315" s="9"/>
      <c r="BQD315" s="9"/>
      <c r="BQE315" s="9"/>
      <c r="BQF315" s="9"/>
      <c r="BQG315" s="9"/>
      <c r="BQH315" s="9"/>
      <c r="BQI315" s="9"/>
      <c r="BQJ315" s="9"/>
      <c r="BQK315" s="9"/>
      <c r="BQL315" s="9"/>
      <c r="BQM315" s="9"/>
      <c r="BQN315" s="9"/>
      <c r="BQO315" s="9"/>
      <c r="BQP315" s="9"/>
      <c r="BQQ315" s="9"/>
      <c r="BQR315" s="9"/>
      <c r="BQS315" s="9"/>
      <c r="BQT315" s="9"/>
      <c r="BQU315" s="9"/>
      <c r="BQV315" s="9"/>
      <c r="BQW315" s="9"/>
      <c r="BQX315" s="9"/>
      <c r="BQY315" s="9"/>
      <c r="BQZ315" s="9"/>
      <c r="BRA315" s="9"/>
      <c r="BRB315" s="9"/>
      <c r="BRC315" s="9"/>
      <c r="BRD315" s="9"/>
      <c r="BRE315" s="9"/>
      <c r="BRF315" s="9"/>
      <c r="BRG315" s="9"/>
      <c r="BRH315" s="9"/>
      <c r="BRI315" s="9"/>
      <c r="BRJ315" s="9"/>
      <c r="BRK315" s="9"/>
      <c r="BRL315" s="9"/>
      <c r="BRM315" s="9"/>
      <c r="BRN315" s="9"/>
      <c r="BRO315" s="9"/>
      <c r="BRP315" s="9"/>
      <c r="BRQ315" s="9"/>
      <c r="BRR315" s="9"/>
      <c r="BRS315" s="9"/>
      <c r="BRT315" s="9"/>
      <c r="BRU315" s="9"/>
      <c r="BRV315" s="9"/>
      <c r="BRW315" s="9"/>
      <c r="BRX315" s="9"/>
      <c r="BRY315" s="9"/>
      <c r="BRZ315" s="9"/>
      <c r="BSA315" s="9"/>
      <c r="BSB315" s="9"/>
      <c r="BSC315" s="9"/>
      <c r="BSD315" s="9"/>
      <c r="BSE315" s="9"/>
      <c r="BSF315" s="9"/>
      <c r="BSG315" s="9"/>
      <c r="BSH315" s="9"/>
      <c r="BSI315" s="9"/>
      <c r="BSJ315" s="9"/>
      <c r="BSK315" s="9"/>
      <c r="BSL315" s="9"/>
      <c r="BSM315" s="9"/>
      <c r="BSN315" s="9"/>
      <c r="BSO315" s="9"/>
      <c r="BSP315" s="9"/>
      <c r="BSQ315" s="9"/>
      <c r="BSR315" s="9"/>
      <c r="BSS315" s="9"/>
      <c r="BST315" s="9"/>
      <c r="BSU315" s="9"/>
      <c r="BSV315" s="9"/>
      <c r="BSW315" s="9"/>
      <c r="BSX315" s="9"/>
      <c r="BSY315" s="9"/>
      <c r="BSZ315" s="9"/>
      <c r="BTA315" s="9"/>
      <c r="BTB315" s="9"/>
      <c r="BTC315" s="9"/>
      <c r="BTD315" s="9"/>
      <c r="BTE315" s="9"/>
      <c r="BTF315" s="9"/>
      <c r="BTG315" s="9"/>
      <c r="BTH315" s="9"/>
      <c r="BTI315" s="9"/>
      <c r="BTJ315" s="9"/>
      <c r="BTK315" s="9"/>
      <c r="BTL315" s="9"/>
      <c r="BTM315" s="9"/>
      <c r="BTN315" s="9"/>
      <c r="BTO315" s="9"/>
      <c r="BTP315" s="9"/>
      <c r="BTQ315" s="9"/>
      <c r="BTR315" s="9"/>
      <c r="BTS315" s="9"/>
      <c r="BTT315" s="9"/>
      <c r="BTU315" s="9"/>
      <c r="BTV315" s="9"/>
      <c r="BTW315" s="9"/>
      <c r="BTX315" s="9"/>
      <c r="BTY315" s="9"/>
      <c r="BTZ315" s="9"/>
      <c r="BUA315" s="9"/>
      <c r="BUB315" s="9"/>
      <c r="BUC315" s="9"/>
      <c r="BUD315" s="9"/>
      <c r="BUE315" s="9"/>
      <c r="BUF315" s="9"/>
      <c r="BUG315" s="9"/>
      <c r="BUH315" s="9"/>
      <c r="BUI315" s="9"/>
      <c r="BUJ315" s="9"/>
      <c r="BUK315" s="9"/>
      <c r="BUL315" s="9"/>
      <c r="BUM315" s="9"/>
      <c r="BUN315" s="9"/>
      <c r="BUO315" s="9"/>
      <c r="BUP315" s="9"/>
      <c r="BUQ315" s="9"/>
      <c r="BUR315" s="9"/>
      <c r="BUS315" s="9"/>
      <c r="BUT315" s="9"/>
      <c r="BUU315" s="9"/>
      <c r="BUV315" s="9"/>
      <c r="BUW315" s="9"/>
      <c r="BUX315" s="9"/>
      <c r="BUY315" s="9"/>
      <c r="BUZ315" s="9"/>
      <c r="BVA315" s="9"/>
      <c r="BVB315" s="9"/>
      <c r="BVC315" s="9"/>
      <c r="BVD315" s="9"/>
      <c r="BVE315" s="9"/>
      <c r="BVF315" s="9"/>
      <c r="BVG315" s="9"/>
      <c r="BVH315" s="9"/>
      <c r="BVI315" s="9"/>
      <c r="BVJ315" s="9"/>
      <c r="BVK315" s="9"/>
      <c r="BVL315" s="9"/>
      <c r="BVM315" s="9"/>
      <c r="BVN315" s="9"/>
      <c r="BVO315" s="9"/>
      <c r="BVP315" s="9"/>
      <c r="BVQ315" s="9"/>
      <c r="BVR315" s="9"/>
      <c r="BVS315" s="9"/>
      <c r="BVT315" s="9"/>
      <c r="BVU315" s="9"/>
      <c r="BVV315" s="9"/>
      <c r="BVW315" s="9"/>
      <c r="BVX315" s="9"/>
      <c r="BVY315" s="9"/>
      <c r="BVZ315" s="9"/>
      <c r="BWA315" s="9"/>
      <c r="BWB315" s="9"/>
      <c r="BWC315" s="9"/>
      <c r="BWD315" s="9"/>
      <c r="BWE315" s="9"/>
      <c r="BWF315" s="9"/>
      <c r="BWG315" s="9"/>
      <c r="BWH315" s="9"/>
      <c r="BWI315" s="9"/>
      <c r="BWJ315" s="9"/>
      <c r="BWK315" s="9"/>
      <c r="BWL315" s="9"/>
      <c r="BWM315" s="9"/>
      <c r="BWN315" s="9"/>
      <c r="BWO315" s="9"/>
      <c r="BWP315" s="9"/>
      <c r="BWQ315" s="9"/>
      <c r="BWR315" s="9"/>
      <c r="BWS315" s="9"/>
      <c r="BWT315" s="9"/>
      <c r="BWU315" s="9"/>
      <c r="BWV315" s="9"/>
      <c r="BWW315" s="9"/>
      <c r="BWX315" s="9"/>
      <c r="BWY315" s="9"/>
      <c r="BWZ315" s="9"/>
      <c r="BXA315" s="9"/>
      <c r="BXB315" s="9"/>
      <c r="BXC315" s="9"/>
      <c r="BXD315" s="9"/>
    </row>
    <row r="316" ht="14.25" customHeight="1">
      <c r="A316" s="9">
        <v>2.0</v>
      </c>
      <c r="B316" s="9" t="s">
        <v>11947</v>
      </c>
      <c r="C316" s="9" t="s">
        <v>11948</v>
      </c>
      <c r="D316" s="9" t="s">
        <v>11948</v>
      </c>
      <c r="E316" s="9"/>
      <c r="F316" s="9">
        <v>21.0</v>
      </c>
      <c r="G316" s="9" t="s">
        <v>14466</v>
      </c>
      <c r="H316" s="9" t="s">
        <v>14467</v>
      </c>
      <c r="I316" s="9"/>
      <c r="J316" s="9"/>
      <c r="K316" s="9"/>
      <c r="L316" s="9">
        <v>21.0</v>
      </c>
      <c r="M316" s="9"/>
      <c r="N316" s="9"/>
      <c r="O316" s="9"/>
      <c r="P316" s="9">
        <v>2.0</v>
      </c>
      <c r="Q316" s="9" t="s">
        <v>14468</v>
      </c>
      <c r="R316" s="9" t="s">
        <v>14469</v>
      </c>
      <c r="S316" s="9" t="s">
        <v>3808</v>
      </c>
      <c r="T316" s="9" t="s">
        <v>3806</v>
      </c>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c r="DI316" s="9"/>
      <c r="DJ316" s="9"/>
      <c r="DK316" s="9"/>
      <c r="DL316" s="9"/>
      <c r="DM316" s="9"/>
      <c r="DN316" s="9"/>
      <c r="DO316" s="9"/>
      <c r="DP316" s="9"/>
      <c r="DQ316" s="9"/>
      <c r="DR316" s="9"/>
      <c r="DS316" s="9"/>
      <c r="DT316" s="9"/>
      <c r="DU316" s="9"/>
      <c r="DV316" s="9"/>
      <c r="DW316" s="9"/>
      <c r="DX316" s="9"/>
      <c r="DY316" s="9"/>
      <c r="DZ316" s="9"/>
      <c r="EA316" s="9"/>
      <c r="EB316" s="9"/>
      <c r="EC316" s="9"/>
      <c r="ED316" s="9"/>
      <c r="EE316" s="9"/>
      <c r="EF316" s="9"/>
      <c r="EG316" s="9"/>
      <c r="EH316" s="9"/>
      <c r="EI316" s="9"/>
      <c r="EJ316" s="9"/>
      <c r="EK316" s="9"/>
      <c r="EL316" s="9"/>
      <c r="EM316" s="9"/>
      <c r="EN316" s="9"/>
      <c r="EO316" s="9"/>
      <c r="EP316" s="9"/>
      <c r="EQ316" s="9"/>
      <c r="ER316" s="9"/>
      <c r="ES316" s="9"/>
      <c r="ET316" s="9"/>
      <c r="EU316" s="9"/>
      <c r="EV316" s="9"/>
      <c r="EW316" s="9"/>
      <c r="EX316" s="9"/>
      <c r="EY316" s="9"/>
      <c r="EZ316" s="9"/>
      <c r="FA316" s="9"/>
      <c r="FB316" s="9"/>
      <c r="FC316" s="9"/>
      <c r="FD316" s="9"/>
      <c r="FE316" s="9"/>
      <c r="FF316" s="9"/>
      <c r="FG316" s="9"/>
      <c r="FH316" s="9"/>
      <c r="FI316" s="9"/>
      <c r="FJ316" s="9"/>
      <c r="FK316" s="9"/>
      <c r="FL316" s="9"/>
      <c r="FM316" s="9"/>
      <c r="FN316" s="9"/>
      <c r="FO316" s="9"/>
      <c r="FP316" s="9"/>
      <c r="FQ316" s="9"/>
      <c r="FR316" s="9"/>
      <c r="FS316" s="9"/>
      <c r="FT316" s="9"/>
      <c r="FU316" s="9"/>
      <c r="FV316" s="9"/>
      <c r="FW316" s="9"/>
      <c r="FX316" s="9"/>
      <c r="FY316" s="9"/>
      <c r="FZ316" s="9"/>
      <c r="GA316" s="9"/>
      <c r="GB316" s="9"/>
      <c r="GC316" s="9"/>
      <c r="GD316" s="9"/>
      <c r="GE316" s="9"/>
      <c r="GF316" s="9"/>
      <c r="GG316" s="9"/>
      <c r="GH316" s="9"/>
      <c r="GI316" s="9"/>
      <c r="GJ316" s="9"/>
      <c r="GK316" s="9"/>
      <c r="GL316" s="9"/>
      <c r="GM316" s="9"/>
      <c r="GN316" s="9"/>
      <c r="GO316" s="9"/>
      <c r="GP316" s="9"/>
      <c r="GQ316" s="9"/>
      <c r="GR316" s="9"/>
      <c r="GS316" s="9"/>
      <c r="GT316" s="9"/>
      <c r="GU316" s="9"/>
      <c r="GV316" s="9"/>
      <c r="GW316" s="9"/>
      <c r="GX316" s="9"/>
      <c r="GY316" s="9"/>
      <c r="GZ316" s="9"/>
      <c r="HA316" s="9"/>
      <c r="HB316" s="9"/>
      <c r="HC316" s="9"/>
      <c r="HD316" s="9"/>
      <c r="HE316" s="9"/>
      <c r="HF316" s="9"/>
      <c r="HG316" s="9"/>
      <c r="HH316" s="9"/>
      <c r="HI316" s="9"/>
      <c r="HJ316" s="9"/>
      <c r="HK316" s="9"/>
      <c r="HL316" s="9"/>
      <c r="HM316" s="9"/>
      <c r="HN316" s="9"/>
      <c r="HO316" s="9"/>
      <c r="HP316" s="9"/>
      <c r="HQ316" s="9"/>
      <c r="HR316" s="9"/>
      <c r="HS316" s="9"/>
      <c r="HT316" s="9"/>
      <c r="HU316" s="9"/>
      <c r="HV316" s="9"/>
      <c r="HW316" s="9"/>
      <c r="HX316" s="9"/>
      <c r="HY316" s="9"/>
      <c r="HZ316" s="9"/>
      <c r="IA316" s="9"/>
      <c r="IB316" s="9"/>
      <c r="IC316" s="9"/>
      <c r="ID316" s="9"/>
      <c r="IE316" s="9"/>
      <c r="IF316" s="9"/>
      <c r="IG316" s="9"/>
      <c r="IH316" s="9"/>
      <c r="II316" s="9"/>
      <c r="IJ316" s="9"/>
      <c r="IK316" s="9"/>
      <c r="IL316" s="9"/>
      <c r="IM316" s="9"/>
      <c r="IN316" s="9"/>
      <c r="IO316" s="9"/>
      <c r="IP316" s="9"/>
      <c r="IQ316" s="9"/>
      <c r="IR316" s="9"/>
      <c r="IS316" s="9"/>
      <c r="IT316" s="9"/>
      <c r="IU316" s="9"/>
      <c r="IV316" s="9"/>
      <c r="IW316" s="9"/>
      <c r="IX316" s="9"/>
      <c r="IY316" s="9"/>
      <c r="IZ316" s="9"/>
      <c r="JA316" s="9"/>
      <c r="JB316" s="9"/>
      <c r="JC316" s="9"/>
      <c r="JD316" s="9"/>
      <c r="JE316" s="9"/>
      <c r="JF316" s="9"/>
      <c r="JG316" s="9"/>
      <c r="JH316" s="9"/>
      <c r="JI316" s="9"/>
      <c r="JJ316" s="9"/>
      <c r="JK316" s="9"/>
      <c r="JL316" s="9"/>
      <c r="JM316" s="9"/>
      <c r="JN316" s="9"/>
      <c r="JO316" s="9"/>
      <c r="JP316" s="9"/>
      <c r="JQ316" s="9"/>
      <c r="JR316" s="9"/>
      <c r="JS316" s="9"/>
      <c r="JT316" s="9"/>
      <c r="JU316" s="9"/>
      <c r="JV316" s="9"/>
      <c r="JW316" s="9"/>
      <c r="JX316" s="9"/>
      <c r="JY316" s="9"/>
      <c r="JZ316" s="9"/>
      <c r="KA316" s="9"/>
      <c r="KB316" s="9"/>
      <c r="KC316" s="9"/>
      <c r="KD316" s="9"/>
      <c r="KE316" s="9"/>
      <c r="KF316" s="9"/>
      <c r="KG316" s="9"/>
      <c r="KH316" s="9"/>
      <c r="KI316" s="9"/>
      <c r="KJ316" s="9"/>
      <c r="KK316" s="9"/>
      <c r="KL316" s="9"/>
      <c r="KM316" s="9"/>
      <c r="KN316" s="9"/>
      <c r="KO316" s="9"/>
      <c r="KP316" s="9"/>
      <c r="KQ316" s="9"/>
      <c r="KR316" s="9"/>
      <c r="KS316" s="9"/>
      <c r="KT316" s="9"/>
      <c r="KU316" s="9"/>
      <c r="KV316" s="9"/>
      <c r="KW316" s="9"/>
      <c r="KX316" s="9"/>
      <c r="KY316" s="9"/>
      <c r="KZ316" s="9"/>
      <c r="LA316" s="9"/>
      <c r="LB316" s="9"/>
      <c r="LC316" s="9"/>
      <c r="LD316" s="9"/>
      <c r="LE316" s="9"/>
      <c r="LF316" s="9"/>
      <c r="LG316" s="9"/>
      <c r="LH316" s="9"/>
      <c r="LI316" s="9"/>
      <c r="LJ316" s="9"/>
      <c r="LK316" s="9"/>
      <c r="LL316" s="9"/>
      <c r="LM316" s="9"/>
      <c r="LN316" s="9"/>
      <c r="LO316" s="9"/>
      <c r="LP316" s="9"/>
      <c r="LQ316" s="9"/>
      <c r="LR316" s="9"/>
      <c r="LS316" s="9"/>
      <c r="LT316" s="9"/>
      <c r="LU316" s="9"/>
      <c r="LV316" s="9"/>
      <c r="LW316" s="9"/>
      <c r="LX316" s="9"/>
      <c r="LY316" s="9"/>
      <c r="LZ316" s="9"/>
      <c r="MA316" s="9"/>
      <c r="MB316" s="9"/>
      <c r="MC316" s="9"/>
      <c r="MD316" s="9"/>
      <c r="ME316" s="9"/>
      <c r="MF316" s="9"/>
      <c r="MG316" s="9"/>
      <c r="MH316" s="9"/>
      <c r="MI316" s="9"/>
      <c r="MJ316" s="9"/>
      <c r="MK316" s="9"/>
      <c r="ML316" s="9"/>
      <c r="MM316" s="9"/>
      <c r="MN316" s="9"/>
      <c r="MO316" s="9"/>
      <c r="MP316" s="9"/>
      <c r="MQ316" s="9"/>
      <c r="MR316" s="9"/>
      <c r="MS316" s="9"/>
      <c r="MT316" s="9"/>
      <c r="MU316" s="9"/>
      <c r="MV316" s="9"/>
      <c r="MW316" s="9"/>
      <c r="MX316" s="9"/>
      <c r="MY316" s="9"/>
      <c r="MZ316" s="9"/>
      <c r="NA316" s="9"/>
      <c r="NB316" s="9"/>
      <c r="NC316" s="9"/>
      <c r="ND316" s="9"/>
      <c r="NE316" s="9"/>
      <c r="NF316" s="9"/>
      <c r="NG316" s="9"/>
      <c r="NH316" s="9"/>
      <c r="NI316" s="9"/>
      <c r="NJ316" s="9"/>
      <c r="NK316" s="9"/>
      <c r="NL316" s="9"/>
      <c r="NM316" s="9"/>
      <c r="NN316" s="9"/>
      <c r="NO316" s="9"/>
      <c r="NP316" s="9"/>
      <c r="NQ316" s="9"/>
      <c r="NR316" s="9"/>
      <c r="NS316" s="9"/>
      <c r="NT316" s="9"/>
      <c r="NU316" s="9"/>
      <c r="NV316" s="9"/>
      <c r="NW316" s="9"/>
      <c r="NX316" s="9"/>
      <c r="NY316" s="9"/>
      <c r="NZ316" s="9"/>
      <c r="OA316" s="9"/>
      <c r="OB316" s="9"/>
      <c r="OC316" s="9"/>
      <c r="OD316" s="9"/>
      <c r="OE316" s="9"/>
      <c r="OF316" s="9"/>
      <c r="OG316" s="9"/>
      <c r="OH316" s="9"/>
      <c r="OI316" s="9"/>
      <c r="OJ316" s="9"/>
      <c r="OK316" s="9"/>
      <c r="OL316" s="9"/>
      <c r="OM316" s="9"/>
      <c r="ON316" s="9"/>
      <c r="OO316" s="9"/>
      <c r="OP316" s="9"/>
      <c r="OQ316" s="9"/>
      <c r="OR316" s="9"/>
      <c r="OS316" s="9"/>
      <c r="OT316" s="9"/>
      <c r="OU316" s="9"/>
      <c r="OV316" s="9"/>
      <c r="OW316" s="9"/>
      <c r="OX316" s="9"/>
      <c r="OY316" s="9"/>
      <c r="OZ316" s="9"/>
      <c r="PA316" s="9"/>
      <c r="PB316" s="9"/>
      <c r="PC316" s="9"/>
      <c r="PD316" s="9"/>
      <c r="PE316" s="9"/>
      <c r="PF316" s="9"/>
      <c r="PG316" s="9"/>
      <c r="PH316" s="9"/>
      <c r="PI316" s="9"/>
      <c r="PJ316" s="9"/>
      <c r="PK316" s="9"/>
      <c r="PL316" s="9"/>
      <c r="PM316" s="9"/>
      <c r="PN316" s="9"/>
      <c r="PO316" s="9"/>
      <c r="PP316" s="9"/>
      <c r="PQ316" s="9"/>
      <c r="PR316" s="9"/>
      <c r="PS316" s="9"/>
      <c r="PT316" s="9"/>
      <c r="PU316" s="9"/>
      <c r="PV316" s="9"/>
      <c r="PW316" s="9"/>
      <c r="PX316" s="9"/>
      <c r="PY316" s="9"/>
      <c r="PZ316" s="9"/>
      <c r="QA316" s="9"/>
      <c r="QB316" s="9"/>
      <c r="QC316" s="9"/>
      <c r="QD316" s="9"/>
      <c r="QE316" s="9"/>
      <c r="QF316" s="9"/>
      <c r="QG316" s="9"/>
      <c r="QH316" s="9"/>
      <c r="QI316" s="9"/>
      <c r="QJ316" s="9"/>
      <c r="QK316" s="9"/>
      <c r="QL316" s="9"/>
      <c r="QM316" s="9"/>
      <c r="QN316" s="9"/>
      <c r="QO316" s="9"/>
      <c r="QP316" s="9"/>
      <c r="QQ316" s="9"/>
      <c r="QR316" s="9"/>
      <c r="QS316" s="9"/>
      <c r="QT316" s="9"/>
      <c r="QU316" s="9"/>
      <c r="QV316" s="9"/>
      <c r="QW316" s="9"/>
      <c r="QX316" s="9"/>
      <c r="QY316" s="9"/>
      <c r="QZ316" s="9"/>
      <c r="RA316" s="9"/>
      <c r="RB316" s="9"/>
      <c r="RC316" s="9"/>
      <c r="RD316" s="9"/>
      <c r="RE316" s="9"/>
      <c r="RF316" s="9"/>
      <c r="RG316" s="9"/>
      <c r="RH316" s="9"/>
      <c r="RI316" s="9"/>
      <c r="RJ316" s="9"/>
      <c r="RK316" s="9"/>
      <c r="RL316" s="9"/>
      <c r="RM316" s="9"/>
      <c r="RN316" s="9"/>
      <c r="RO316" s="9"/>
      <c r="RP316" s="9"/>
      <c r="RQ316" s="9"/>
      <c r="RR316" s="9"/>
      <c r="RS316" s="9"/>
      <c r="RT316" s="9"/>
      <c r="RU316" s="9"/>
      <c r="RV316" s="9"/>
      <c r="RW316" s="9"/>
      <c r="RX316" s="9"/>
      <c r="RY316" s="9"/>
      <c r="RZ316" s="9"/>
      <c r="SA316" s="9"/>
      <c r="SB316" s="9"/>
      <c r="SC316" s="9"/>
      <c r="SD316" s="9"/>
      <c r="SE316" s="9"/>
      <c r="SF316" s="9"/>
      <c r="SG316" s="9"/>
      <c r="SH316" s="9"/>
      <c r="SI316" s="9"/>
      <c r="SJ316" s="9"/>
      <c r="SK316" s="9"/>
      <c r="SL316" s="9"/>
      <c r="SM316" s="9"/>
      <c r="SN316" s="9"/>
      <c r="SO316" s="9"/>
      <c r="SP316" s="9"/>
      <c r="SQ316" s="9"/>
      <c r="SR316" s="9"/>
      <c r="SS316" s="9"/>
      <c r="ST316" s="9"/>
      <c r="SU316" s="9"/>
      <c r="SV316" s="9"/>
      <c r="SW316" s="9"/>
      <c r="SX316" s="9"/>
      <c r="SY316" s="9"/>
      <c r="SZ316" s="9"/>
      <c r="TA316" s="9"/>
      <c r="TB316" s="9"/>
      <c r="TC316" s="9"/>
      <c r="TD316" s="9"/>
      <c r="TE316" s="9"/>
      <c r="TF316" s="9"/>
      <c r="TG316" s="9"/>
      <c r="TH316" s="9"/>
      <c r="TI316" s="9"/>
      <c r="TJ316" s="9"/>
      <c r="TK316" s="9"/>
      <c r="TL316" s="9"/>
      <c r="TM316" s="9"/>
      <c r="TN316" s="9"/>
      <c r="TO316" s="9"/>
      <c r="TP316" s="9"/>
      <c r="TQ316" s="9"/>
      <c r="TR316" s="9"/>
      <c r="TS316" s="9"/>
      <c r="TT316" s="9"/>
      <c r="TU316" s="9"/>
      <c r="TV316" s="9"/>
      <c r="TW316" s="9"/>
      <c r="TX316" s="9"/>
      <c r="TY316" s="9"/>
      <c r="TZ316" s="9"/>
      <c r="UA316" s="9"/>
      <c r="UB316" s="9"/>
      <c r="UC316" s="9"/>
      <c r="UD316" s="9"/>
      <c r="UE316" s="9"/>
      <c r="UF316" s="9"/>
      <c r="UG316" s="9"/>
      <c r="UH316" s="9"/>
      <c r="UI316" s="9"/>
      <c r="UJ316" s="9"/>
      <c r="UK316" s="9"/>
      <c r="UL316" s="9"/>
      <c r="UM316" s="9"/>
      <c r="UN316" s="9"/>
      <c r="UO316" s="9"/>
      <c r="UP316" s="9"/>
      <c r="UQ316" s="9"/>
      <c r="UR316" s="9"/>
      <c r="US316" s="9"/>
      <c r="UT316" s="9"/>
      <c r="UU316" s="9"/>
      <c r="UV316" s="9"/>
      <c r="UW316" s="9"/>
      <c r="UX316" s="9"/>
      <c r="UY316" s="9"/>
      <c r="UZ316" s="9"/>
      <c r="VA316" s="9"/>
      <c r="VB316" s="9"/>
      <c r="VC316" s="9"/>
      <c r="VD316" s="9"/>
      <c r="VE316" s="9"/>
      <c r="VF316" s="9"/>
      <c r="VG316" s="9"/>
      <c r="VH316" s="9"/>
      <c r="VI316" s="9"/>
      <c r="VJ316" s="9"/>
      <c r="VK316" s="9"/>
      <c r="VL316" s="9"/>
      <c r="VM316" s="9"/>
      <c r="VN316" s="9"/>
      <c r="VO316" s="9"/>
      <c r="VP316" s="9"/>
      <c r="VQ316" s="9"/>
      <c r="VR316" s="9"/>
      <c r="VS316" s="9"/>
      <c r="VT316" s="9"/>
      <c r="VU316" s="9"/>
      <c r="VV316" s="9"/>
      <c r="VW316" s="9"/>
      <c r="VX316" s="9"/>
      <c r="VY316" s="9"/>
      <c r="VZ316" s="9"/>
      <c r="WA316" s="9"/>
      <c r="WB316" s="9"/>
      <c r="WC316" s="9"/>
      <c r="WD316" s="9"/>
      <c r="WE316" s="9"/>
      <c r="WF316" s="9"/>
      <c r="WG316" s="9"/>
      <c r="WH316" s="9"/>
      <c r="WI316" s="9"/>
      <c r="WJ316" s="9"/>
      <c r="WK316" s="9"/>
      <c r="WL316" s="9"/>
      <c r="WM316" s="9"/>
      <c r="WN316" s="9"/>
      <c r="WO316" s="9"/>
      <c r="WP316" s="9"/>
      <c r="WQ316" s="9"/>
      <c r="WR316" s="9"/>
      <c r="WS316" s="9"/>
      <c r="WT316" s="9"/>
      <c r="WU316" s="9"/>
      <c r="WV316" s="9"/>
      <c r="WW316" s="9"/>
      <c r="WX316" s="9"/>
      <c r="WY316" s="9"/>
      <c r="WZ316" s="9"/>
      <c r="XA316" s="9"/>
      <c r="XB316" s="9"/>
      <c r="XC316" s="9"/>
      <c r="XD316" s="9"/>
      <c r="XE316" s="9"/>
      <c r="XF316" s="9"/>
      <c r="XG316" s="9"/>
      <c r="XH316" s="9"/>
      <c r="XI316" s="9"/>
      <c r="XJ316" s="9"/>
      <c r="XK316" s="9"/>
      <c r="XL316" s="9"/>
      <c r="XM316" s="9"/>
      <c r="XN316" s="9"/>
      <c r="XO316" s="9"/>
      <c r="XP316" s="9"/>
      <c r="XQ316" s="9"/>
      <c r="XR316" s="9"/>
      <c r="XS316" s="9"/>
      <c r="XT316" s="9"/>
      <c r="XU316" s="9"/>
      <c r="XV316" s="9"/>
      <c r="XW316" s="9"/>
      <c r="XX316" s="9"/>
      <c r="XY316" s="9"/>
      <c r="XZ316" s="9"/>
      <c r="YA316" s="9"/>
      <c r="YB316" s="9"/>
      <c r="YC316" s="9"/>
      <c r="YD316" s="9"/>
      <c r="YE316" s="9"/>
      <c r="YF316" s="9"/>
      <c r="YG316" s="9"/>
      <c r="YH316" s="9"/>
      <c r="YI316" s="9"/>
      <c r="YJ316" s="9"/>
      <c r="YK316" s="9"/>
      <c r="YL316" s="9"/>
      <c r="YM316" s="9"/>
      <c r="YN316" s="9"/>
      <c r="YO316" s="9"/>
      <c r="YP316" s="9"/>
      <c r="YQ316" s="9"/>
      <c r="YR316" s="9"/>
      <c r="YS316" s="9"/>
      <c r="YT316" s="9"/>
      <c r="YU316" s="9"/>
      <c r="YV316" s="9"/>
      <c r="YW316" s="9"/>
      <c r="YX316" s="9"/>
      <c r="YY316" s="9"/>
      <c r="YZ316" s="9"/>
      <c r="ZA316" s="9"/>
      <c r="ZB316" s="9"/>
      <c r="ZC316" s="9"/>
      <c r="ZD316" s="9"/>
      <c r="ZE316" s="9"/>
      <c r="ZF316" s="9"/>
      <c r="ZG316" s="9"/>
      <c r="ZH316" s="9"/>
      <c r="ZI316" s="9"/>
      <c r="ZJ316" s="9"/>
      <c r="ZK316" s="9"/>
      <c r="ZL316" s="9"/>
      <c r="ZM316" s="9"/>
      <c r="ZN316" s="9"/>
      <c r="ZO316" s="9"/>
      <c r="ZP316" s="9"/>
      <c r="ZQ316" s="9"/>
      <c r="ZR316" s="9"/>
      <c r="ZS316" s="9"/>
      <c r="ZT316" s="9"/>
      <c r="ZU316" s="9"/>
      <c r="ZV316" s="9"/>
      <c r="ZW316" s="9"/>
      <c r="ZX316" s="9"/>
      <c r="ZY316" s="9"/>
      <c r="ZZ316" s="9"/>
      <c r="AAA316" s="9"/>
      <c r="AAB316" s="9"/>
      <c r="AAC316" s="9"/>
      <c r="AAD316" s="9"/>
      <c r="AAE316" s="9"/>
      <c r="AAF316" s="9"/>
      <c r="AAG316" s="9"/>
      <c r="AAH316" s="9"/>
      <c r="AAI316" s="9"/>
      <c r="AAJ316" s="9"/>
      <c r="AAK316" s="9"/>
      <c r="AAL316" s="9"/>
      <c r="AAM316" s="9"/>
      <c r="AAN316" s="9"/>
      <c r="AAO316" s="9"/>
      <c r="AAP316" s="9"/>
      <c r="AAQ316" s="9"/>
      <c r="AAR316" s="9"/>
      <c r="AAS316" s="9"/>
      <c r="AAT316" s="9"/>
      <c r="AAU316" s="9"/>
      <c r="AAV316" s="9"/>
      <c r="AAW316" s="9"/>
      <c r="AAX316" s="9"/>
      <c r="AAY316" s="9"/>
      <c r="AAZ316" s="9"/>
      <c r="ABA316" s="9"/>
      <c r="ABB316" s="9"/>
      <c r="ABC316" s="9"/>
      <c r="ABD316" s="9"/>
      <c r="ABE316" s="9"/>
      <c r="ABF316" s="9"/>
      <c r="ABG316" s="9"/>
      <c r="ABH316" s="9"/>
      <c r="ABI316" s="9"/>
      <c r="ABJ316" s="9"/>
      <c r="ABK316" s="9"/>
      <c r="ABL316" s="9"/>
      <c r="ABM316" s="9"/>
      <c r="ABN316" s="9"/>
      <c r="ABO316" s="9"/>
      <c r="ABP316" s="9"/>
      <c r="ABQ316" s="9"/>
      <c r="ABR316" s="9"/>
      <c r="ABS316" s="9"/>
      <c r="ABT316" s="9"/>
      <c r="ABU316" s="9"/>
      <c r="ABV316" s="9"/>
      <c r="ABW316" s="9"/>
      <c r="ABX316" s="9"/>
      <c r="ABY316" s="9"/>
      <c r="ABZ316" s="9"/>
      <c r="ACA316" s="9"/>
      <c r="ACB316" s="9"/>
      <c r="ACC316" s="9"/>
      <c r="ACD316" s="9"/>
      <c r="ACE316" s="9"/>
      <c r="ACF316" s="9"/>
      <c r="ACG316" s="9"/>
      <c r="ACH316" s="9"/>
      <c r="ACI316" s="9"/>
      <c r="ACJ316" s="9"/>
      <c r="ACK316" s="9"/>
      <c r="ACL316" s="9"/>
      <c r="ACM316" s="9"/>
      <c r="ACN316" s="9"/>
      <c r="ACO316" s="9"/>
      <c r="ACP316" s="9"/>
      <c r="ACQ316" s="9"/>
      <c r="ACR316" s="9"/>
      <c r="ACS316" s="9"/>
      <c r="ACT316" s="9"/>
      <c r="ACU316" s="9"/>
      <c r="ACV316" s="9"/>
      <c r="ACW316" s="9"/>
      <c r="ACX316" s="9"/>
      <c r="ACY316" s="9"/>
      <c r="ACZ316" s="9"/>
      <c r="ADA316" s="9"/>
      <c r="ADB316" s="9"/>
      <c r="ADC316" s="9"/>
      <c r="ADD316" s="9"/>
      <c r="ADE316" s="9"/>
      <c r="ADF316" s="9"/>
      <c r="ADG316" s="9"/>
      <c r="ADH316" s="9"/>
      <c r="ADI316" s="9"/>
      <c r="ADJ316" s="9"/>
      <c r="ADK316" s="9"/>
      <c r="ADL316" s="9"/>
      <c r="ADM316" s="9"/>
      <c r="ADN316" s="9"/>
      <c r="ADO316" s="9"/>
      <c r="ADP316" s="9"/>
      <c r="ADQ316" s="9"/>
      <c r="ADR316" s="9"/>
      <c r="ADS316" s="9"/>
      <c r="ADT316" s="9"/>
      <c r="ADU316" s="9"/>
      <c r="ADV316" s="9"/>
      <c r="ADW316" s="9"/>
      <c r="ADX316" s="9"/>
      <c r="ADY316" s="9"/>
      <c r="ADZ316" s="9"/>
      <c r="AEA316" s="9"/>
      <c r="AEB316" s="9"/>
      <c r="AEC316" s="9"/>
      <c r="AED316" s="9"/>
      <c r="AEE316" s="9"/>
      <c r="AEF316" s="9"/>
      <c r="AEG316" s="9"/>
      <c r="AEH316" s="9"/>
      <c r="AEI316" s="9"/>
      <c r="AEJ316" s="9"/>
      <c r="AEK316" s="9"/>
      <c r="AEL316" s="9"/>
      <c r="AEM316" s="9"/>
      <c r="AEN316" s="9"/>
      <c r="AEO316" s="9"/>
      <c r="AEP316" s="9"/>
      <c r="AEQ316" s="9"/>
      <c r="AER316" s="9"/>
      <c r="AES316" s="9"/>
      <c r="AET316" s="9"/>
      <c r="AEU316" s="9"/>
      <c r="AEV316" s="9"/>
      <c r="AEW316" s="9"/>
      <c r="AEX316" s="9"/>
      <c r="AEY316" s="9"/>
      <c r="AEZ316" s="9"/>
      <c r="AFA316" s="9"/>
      <c r="AFB316" s="9"/>
      <c r="AFC316" s="9"/>
      <c r="AFD316" s="9"/>
      <c r="AFE316" s="9"/>
      <c r="AFF316" s="9"/>
      <c r="AFG316" s="9"/>
      <c r="AFH316" s="9"/>
      <c r="AFI316" s="9"/>
      <c r="AFJ316" s="9"/>
      <c r="AFK316" s="9"/>
      <c r="AFL316" s="9"/>
      <c r="AFM316" s="9"/>
      <c r="AFN316" s="9"/>
      <c r="AFO316" s="9"/>
      <c r="AFP316" s="9"/>
      <c r="AFQ316" s="9"/>
      <c r="AFR316" s="9"/>
      <c r="AFS316" s="9"/>
      <c r="AFT316" s="9"/>
      <c r="AFU316" s="9"/>
      <c r="AFV316" s="9"/>
      <c r="AFW316" s="9"/>
      <c r="AFX316" s="9"/>
      <c r="AFY316" s="9"/>
      <c r="AFZ316" s="9"/>
      <c r="AGA316" s="9"/>
      <c r="AGB316" s="9"/>
      <c r="AGC316" s="9"/>
      <c r="AGD316" s="9"/>
      <c r="AGE316" s="9"/>
      <c r="AGF316" s="9"/>
      <c r="AGG316" s="9"/>
      <c r="AGH316" s="9"/>
      <c r="AGI316" s="9"/>
      <c r="AGJ316" s="9"/>
      <c r="AGK316" s="9"/>
      <c r="AGL316" s="9"/>
      <c r="AGM316" s="9"/>
      <c r="AGN316" s="9"/>
      <c r="AGO316" s="9"/>
      <c r="AGP316" s="9"/>
      <c r="AGQ316" s="9"/>
      <c r="AGR316" s="9"/>
      <c r="AGS316" s="9"/>
      <c r="AGT316" s="9"/>
      <c r="AGU316" s="9"/>
      <c r="AGV316" s="9"/>
      <c r="AGW316" s="9"/>
      <c r="AGX316" s="9"/>
      <c r="AGY316" s="9"/>
      <c r="AGZ316" s="9"/>
      <c r="AHA316" s="9"/>
      <c r="AHB316" s="9"/>
      <c r="AHC316" s="9"/>
      <c r="AHD316" s="9"/>
      <c r="AHE316" s="9"/>
      <c r="AHF316" s="9"/>
      <c r="AHG316" s="9"/>
      <c r="AHH316" s="9"/>
      <c r="AHI316" s="9"/>
      <c r="AHJ316" s="9"/>
      <c r="AHK316" s="9"/>
      <c r="AHL316" s="9"/>
      <c r="AHM316" s="9"/>
      <c r="AHN316" s="9"/>
      <c r="AHO316" s="9"/>
      <c r="AHP316" s="9"/>
      <c r="AHQ316" s="9"/>
      <c r="AHR316" s="9"/>
      <c r="AHS316" s="9"/>
      <c r="AHT316" s="9"/>
      <c r="AHU316" s="9"/>
      <c r="AHV316" s="9"/>
      <c r="AHW316" s="9"/>
      <c r="AHX316" s="9"/>
      <c r="AHY316" s="9"/>
      <c r="AHZ316" s="9"/>
      <c r="AIA316" s="9"/>
      <c r="AIB316" s="9"/>
      <c r="AIC316" s="9"/>
      <c r="AID316" s="9"/>
      <c r="AIE316" s="9"/>
      <c r="AIF316" s="9"/>
      <c r="AIG316" s="9"/>
      <c r="AIH316" s="9"/>
      <c r="AII316" s="9"/>
      <c r="AIJ316" s="9"/>
      <c r="AIK316" s="9"/>
      <c r="AIL316" s="9"/>
      <c r="AIM316" s="9"/>
      <c r="AIN316" s="9"/>
      <c r="AIO316" s="9"/>
      <c r="AIP316" s="9"/>
      <c r="AIQ316" s="9"/>
      <c r="AIR316" s="9"/>
      <c r="AIS316" s="9"/>
      <c r="ANB316" s="9"/>
      <c r="ANC316" s="9"/>
      <c r="AND316" s="9"/>
      <c r="ANE316" s="9"/>
      <c r="ANF316" s="9"/>
      <c r="ANG316" s="9"/>
      <c r="ANH316" s="9"/>
      <c r="ANI316" s="9"/>
      <c r="ANJ316" s="9"/>
      <c r="ANK316" s="9"/>
      <c r="ANL316" s="9"/>
      <c r="ANM316" s="9"/>
      <c r="ANN316" s="9"/>
      <c r="ANO316" s="9"/>
      <c r="ANP316" s="9"/>
      <c r="ANQ316" s="9"/>
      <c r="ANR316" s="9"/>
      <c r="ANS316" s="9"/>
      <c r="ANT316" s="9"/>
      <c r="ANU316" s="9"/>
      <c r="ANV316" s="9"/>
      <c r="ANW316" s="9"/>
      <c r="ANX316" s="9"/>
      <c r="ANY316" s="9"/>
      <c r="ANZ316" s="9"/>
      <c r="AOA316" s="9"/>
      <c r="AOB316" s="9"/>
      <c r="AOC316" s="9"/>
      <c r="AOD316" s="9"/>
      <c r="AOE316" s="9"/>
      <c r="AOF316" s="9"/>
      <c r="AOG316" s="9"/>
      <c r="AOH316" s="9"/>
      <c r="AOI316" s="9"/>
      <c r="AOJ316" s="9"/>
      <c r="AOK316" s="9"/>
      <c r="AOL316" s="9"/>
      <c r="AOM316" s="9"/>
      <c r="AON316" s="9"/>
      <c r="AOO316" s="9"/>
      <c r="AOP316" s="9"/>
      <c r="AOQ316" s="9"/>
      <c r="AOR316" s="9"/>
      <c r="AOS316" s="9"/>
      <c r="AOT316" s="9"/>
      <c r="AOU316" s="9"/>
      <c r="AOV316" s="9"/>
      <c r="AOW316" s="9"/>
      <c r="AOX316" s="9"/>
      <c r="AOY316" s="9"/>
      <c r="AOZ316" s="9"/>
      <c r="APA316" s="9"/>
      <c r="APB316" s="9"/>
      <c r="APC316" s="9"/>
      <c r="APD316" s="9"/>
      <c r="APE316" s="9"/>
      <c r="APF316" s="9"/>
      <c r="APG316" s="9"/>
      <c r="APH316" s="9"/>
      <c r="API316" s="9"/>
      <c r="APJ316" s="9"/>
      <c r="APK316" s="9"/>
      <c r="APL316" s="9"/>
      <c r="APM316" s="9"/>
      <c r="APN316" s="9"/>
      <c r="APO316" s="9"/>
      <c r="APP316" s="9"/>
      <c r="APQ316" s="9"/>
      <c r="APR316" s="9"/>
      <c r="APS316" s="9"/>
      <c r="APT316" s="9"/>
      <c r="APU316" s="9"/>
      <c r="APV316" s="9"/>
      <c r="APW316" s="9"/>
      <c r="APX316" s="9"/>
      <c r="APY316" s="9"/>
      <c r="APZ316" s="9"/>
      <c r="AQA316" s="9"/>
      <c r="AQB316" s="9"/>
      <c r="AQC316" s="9"/>
      <c r="AQD316" s="9"/>
      <c r="AQE316" s="9"/>
      <c r="AQF316" s="9"/>
      <c r="AQG316" s="9"/>
      <c r="AQH316" s="9"/>
      <c r="AQI316" s="9"/>
      <c r="AQJ316" s="9"/>
      <c r="AQK316" s="9"/>
      <c r="AQL316" s="9"/>
      <c r="AQM316" s="9"/>
      <c r="AQN316" s="9"/>
      <c r="AQO316" s="9"/>
      <c r="AQP316" s="9"/>
      <c r="AQQ316" s="9"/>
      <c r="AQR316" s="9"/>
      <c r="AQS316" s="9"/>
      <c r="AQT316" s="9"/>
      <c r="AQU316" s="9"/>
      <c r="AQV316" s="9"/>
      <c r="AQW316" s="9"/>
      <c r="AQX316" s="9"/>
      <c r="AQY316" s="9"/>
      <c r="AQZ316" s="9"/>
      <c r="ARA316" s="9"/>
      <c r="ARB316" s="9"/>
      <c r="ARC316" s="9"/>
      <c r="ARD316" s="9"/>
      <c r="ARE316" s="9"/>
      <c r="ARF316" s="9"/>
      <c r="ARG316" s="9"/>
      <c r="ARH316" s="9"/>
      <c r="ARI316" s="9"/>
      <c r="ARJ316" s="9"/>
      <c r="ARK316" s="9"/>
      <c r="ARL316" s="9"/>
      <c r="ARM316" s="9"/>
      <c r="ARN316" s="9"/>
      <c r="ARO316" s="9"/>
      <c r="ARP316" s="9"/>
      <c r="ARQ316" s="9"/>
      <c r="ARR316" s="9"/>
      <c r="ARS316" s="9"/>
      <c r="ART316" s="9"/>
      <c r="ARU316" s="9"/>
      <c r="ARV316" s="9"/>
      <c r="ARW316" s="9"/>
      <c r="ARX316" s="9"/>
      <c r="ARY316" s="9"/>
      <c r="ARZ316" s="9"/>
      <c r="ASA316" s="9"/>
      <c r="ASB316" s="9"/>
      <c r="ASC316" s="9"/>
      <c r="ASD316" s="9"/>
      <c r="ASE316" s="9"/>
      <c r="ASF316" s="9"/>
      <c r="ASG316" s="9"/>
      <c r="ASH316" s="9"/>
      <c r="ASI316" s="9"/>
      <c r="ASJ316" s="9"/>
      <c r="ASK316" s="9"/>
      <c r="ASL316" s="9"/>
      <c r="ASM316" s="9"/>
      <c r="ASN316" s="9"/>
      <c r="ASO316" s="9"/>
      <c r="ASP316" s="9"/>
      <c r="ASQ316" s="9"/>
      <c r="ASR316" s="9"/>
      <c r="ASS316" s="9"/>
      <c r="AST316" s="9"/>
      <c r="ASU316" s="9"/>
      <c r="ASV316" s="9"/>
      <c r="ASW316" s="9"/>
      <c r="ASX316" s="9"/>
      <c r="ASY316" s="9"/>
      <c r="ASZ316" s="9"/>
      <c r="ATA316" s="9"/>
      <c r="ATB316" s="9"/>
      <c r="ATC316" s="9"/>
      <c r="ATD316" s="9"/>
      <c r="ATE316" s="9"/>
      <c r="ATF316" s="9"/>
      <c r="ATG316" s="9"/>
      <c r="ATH316" s="9"/>
      <c r="ATI316" s="9"/>
      <c r="ATJ316" s="9"/>
      <c r="ATK316" s="9"/>
      <c r="ATL316" s="9"/>
      <c r="ATM316" s="9"/>
      <c r="ATN316" s="9"/>
      <c r="ATO316" s="9"/>
      <c r="ATP316" s="9"/>
      <c r="ATQ316" s="9"/>
      <c r="ATR316" s="9"/>
      <c r="ATS316" s="9"/>
      <c r="ATT316" s="9"/>
      <c r="ATU316" s="9"/>
      <c r="ATV316" s="9"/>
      <c r="ATW316" s="9"/>
      <c r="ATX316" s="9"/>
      <c r="ATY316" s="9" t="s">
        <v>6180</v>
      </c>
      <c r="ATZ316" s="9" t="s">
        <v>6180</v>
      </c>
      <c r="AUA316" s="9"/>
      <c r="AUB316" s="9"/>
      <c r="AUC316" s="9"/>
      <c r="AUD316" s="9"/>
      <c r="AUE316" s="9"/>
      <c r="AUF316" s="9"/>
      <c r="AUG316" s="9"/>
      <c r="AUH316" s="9"/>
      <c r="AUI316" s="9"/>
      <c r="AUJ316" s="9"/>
      <c r="AUK316" s="9"/>
      <c r="AUL316" s="9"/>
      <c r="AUM316" s="9"/>
      <c r="AUN316" s="9"/>
      <c r="AUO316" s="9"/>
      <c r="AUP316" s="9"/>
      <c r="AUQ316" s="9"/>
      <c r="AUR316" s="9"/>
      <c r="AUS316" s="9"/>
      <c r="AUT316" s="9"/>
      <c r="AUU316" s="9"/>
      <c r="AUV316" s="9"/>
      <c r="AUW316" s="9"/>
      <c r="AUX316" s="9"/>
      <c r="AUY316" s="9"/>
      <c r="AUZ316" s="9"/>
      <c r="AVA316" s="9"/>
      <c r="AVB316" s="9"/>
      <c r="AVC316" s="9"/>
      <c r="AVD316" s="9"/>
      <c r="AVE316" s="9"/>
      <c r="AVF316" s="9"/>
      <c r="AVG316" s="9"/>
      <c r="AVH316" s="9"/>
      <c r="AVI316" s="9"/>
      <c r="AVJ316" s="9"/>
      <c r="AVK316" s="9" t="s">
        <v>14470</v>
      </c>
      <c r="AVL316" s="9"/>
      <c r="AVM316" s="9"/>
      <c r="AVN316" s="9"/>
      <c r="AVO316" s="9"/>
      <c r="AVP316" s="9"/>
      <c r="AVQ316" s="9"/>
      <c r="AVR316" s="9"/>
      <c r="AVS316" s="9"/>
      <c r="AVT316" s="9"/>
      <c r="AVU316" s="9"/>
      <c r="AVV316" s="9"/>
      <c r="AVW316" s="9"/>
      <c r="AVX316" s="9"/>
      <c r="AVY316" s="9"/>
      <c r="AVZ316" s="9"/>
      <c r="AWA316" s="9"/>
      <c r="AWB316" s="9"/>
      <c r="AWC316" s="9"/>
      <c r="AWD316" s="9"/>
      <c r="AWE316" s="9"/>
      <c r="AWF316" s="9"/>
      <c r="AWG316" s="9"/>
      <c r="AWH316" s="9"/>
      <c r="AWI316" s="9"/>
      <c r="AWJ316" s="9"/>
      <c r="AWK316" s="9"/>
      <c r="AWL316" s="9"/>
      <c r="AWM316" s="9"/>
      <c r="AWN316" s="9"/>
      <c r="AWO316" s="9">
        <v>261.0</v>
      </c>
      <c r="AWP316" s="9" t="s">
        <v>14471</v>
      </c>
      <c r="AWQ316" s="9">
        <v>500.0</v>
      </c>
      <c r="AWR316" s="9"/>
      <c r="AWS316" s="9"/>
      <c r="AWT316" s="9"/>
      <c r="AWU316" s="9"/>
      <c r="AWV316" s="9"/>
      <c r="AWW316" s="9"/>
      <c r="AWX316" s="9"/>
      <c r="AWY316" s="9"/>
      <c r="AWZ316" s="9"/>
      <c r="AXA316" s="9"/>
      <c r="AXB316" s="9"/>
      <c r="AXC316" s="9"/>
      <c r="AXD316" s="9"/>
      <c r="AXE316" s="9"/>
      <c r="AXF316" s="9"/>
      <c r="AXG316" s="9"/>
      <c r="AXH316" s="9"/>
      <c r="AXI316" s="9"/>
      <c r="AXJ316" s="9"/>
      <c r="AXK316" s="9"/>
      <c r="AXL316" s="9"/>
      <c r="AXM316" s="9"/>
      <c r="AXN316" s="9"/>
      <c r="AXO316" s="9"/>
      <c r="AXP316" s="9"/>
      <c r="AXQ316" s="9"/>
      <c r="AXR316" s="9"/>
      <c r="AXS316" s="9"/>
      <c r="AXT316" s="9"/>
      <c r="AXU316" s="9"/>
      <c r="AXV316" s="9"/>
      <c r="AXW316" s="9"/>
      <c r="AXX316" s="9"/>
      <c r="AXY316" s="9"/>
      <c r="AXZ316" s="9"/>
      <c r="AYA316" s="9"/>
      <c r="AYB316" s="9"/>
      <c r="AYC316" s="9"/>
      <c r="AYD316" s="9" t="s">
        <v>14471</v>
      </c>
      <c r="AYE316" s="9"/>
      <c r="AYF316" s="9"/>
      <c r="AYG316" s="9"/>
      <c r="AYH316" s="9"/>
      <c r="AYI316" s="9"/>
      <c r="AYJ316" s="9"/>
      <c r="AYK316" s="9"/>
      <c r="AYL316" s="9"/>
      <c r="AYM316" s="9"/>
      <c r="AYN316" s="9"/>
      <c r="AYO316" s="9"/>
      <c r="AYP316" s="9"/>
      <c r="AYQ316" s="9"/>
      <c r="AYR316" s="9"/>
      <c r="AYS316" s="9"/>
      <c r="AYT316" s="9"/>
      <c r="AYU316" s="9"/>
      <c r="AYV316" s="9"/>
      <c r="AYW316" s="9"/>
      <c r="AYX316" s="9"/>
      <c r="AYY316" s="9"/>
      <c r="AYZ316" s="9"/>
      <c r="AZA316" s="9"/>
      <c r="AZB316" s="9"/>
      <c r="AZC316" s="9"/>
      <c r="AZD316" s="9"/>
      <c r="AZE316" s="9"/>
      <c r="AZF316" s="9"/>
      <c r="AZG316" s="9"/>
      <c r="AZH316" s="9"/>
      <c r="AZI316" s="9"/>
      <c r="AZJ316" s="9"/>
      <c r="AZK316" s="9"/>
      <c r="AZL316" s="9"/>
      <c r="AZM316" s="9"/>
      <c r="AZN316" s="9"/>
      <c r="AZO316" s="9"/>
      <c r="AZP316" s="9"/>
      <c r="AZQ316" s="9"/>
      <c r="AZR316" s="9"/>
      <c r="AZS316" s="9"/>
      <c r="AZT316" s="9"/>
      <c r="AZU316" s="9"/>
      <c r="AZV316" s="9"/>
      <c r="AZW316" s="9"/>
      <c r="AZX316" s="9"/>
      <c r="AZY316" s="9"/>
      <c r="AZZ316" s="9"/>
      <c r="BAA316" s="9"/>
      <c r="BAB316" s="9"/>
      <c r="BAC316" s="9"/>
      <c r="BAD316" s="9"/>
      <c r="BAE316" s="9"/>
      <c r="BAF316" s="9"/>
      <c r="BAG316" s="9"/>
      <c r="BAH316" s="9"/>
      <c r="BAI316" s="9"/>
      <c r="BAJ316" s="9"/>
      <c r="BAK316" s="9"/>
      <c r="BAL316" s="9"/>
      <c r="BAM316" s="9"/>
      <c r="BAN316" s="9"/>
      <c r="BAO316" s="9"/>
      <c r="BAP316" s="9"/>
      <c r="BAQ316" s="9"/>
      <c r="BAR316" s="9"/>
      <c r="BAS316" s="9"/>
      <c r="BAT316" s="9"/>
      <c r="BAU316" s="9"/>
      <c r="BAV316" s="9"/>
      <c r="BAW316" s="9"/>
      <c r="BAX316" s="9"/>
      <c r="BAY316" s="9"/>
      <c r="BAZ316" s="9"/>
      <c r="BBA316" s="9"/>
      <c r="BBB316" s="9"/>
      <c r="BBC316" s="9"/>
      <c r="BBD316" s="9"/>
      <c r="BBE316" s="9"/>
      <c r="BBF316" s="9"/>
      <c r="BBG316" s="9"/>
      <c r="BBH316" s="9"/>
      <c r="BBI316" s="9"/>
      <c r="BBJ316" s="9"/>
      <c r="BBK316" s="9"/>
      <c r="BBL316" s="9"/>
      <c r="BBM316" s="9"/>
      <c r="BBN316" s="9"/>
      <c r="BBO316" s="9"/>
      <c r="BBP316" s="9"/>
      <c r="BBQ316" s="9"/>
      <c r="BBR316" s="9"/>
      <c r="BBS316" s="9"/>
      <c r="BBT316" s="9"/>
      <c r="BBU316" s="9"/>
      <c r="BBV316" s="9"/>
      <c r="BBW316" s="9"/>
      <c r="BBX316" s="9"/>
      <c r="BBY316" s="9"/>
      <c r="BBZ316" s="9"/>
      <c r="BCA316" s="9"/>
      <c r="BCB316" s="9"/>
      <c r="BCC316" s="9"/>
      <c r="BCD316" s="9"/>
      <c r="BCE316" s="9"/>
      <c r="BCF316" s="9"/>
      <c r="BCG316" s="9"/>
      <c r="BCH316" s="9"/>
      <c r="BCI316" s="9"/>
      <c r="BCJ316" s="9"/>
      <c r="BCK316" s="9"/>
      <c r="BCL316" s="9"/>
      <c r="BCM316" s="9"/>
      <c r="BCN316" s="9"/>
      <c r="BCO316" s="9"/>
      <c r="BCP316" s="9"/>
      <c r="BCQ316" s="9"/>
      <c r="BCR316" s="9"/>
      <c r="BCS316" s="9"/>
      <c r="BCT316" s="9"/>
      <c r="BCU316" s="9"/>
      <c r="BCV316" s="9"/>
      <c r="BCW316" s="9"/>
      <c r="BCX316" s="9"/>
      <c r="BCY316" s="9"/>
      <c r="BCZ316" s="9"/>
      <c r="BDA316" s="9"/>
      <c r="BDB316" s="9"/>
      <c r="BDC316" s="9"/>
      <c r="BDD316" s="9"/>
      <c r="BDE316" s="9"/>
      <c r="BDF316" s="9"/>
      <c r="BDG316" s="9"/>
      <c r="BDH316" s="9"/>
      <c r="BDI316" s="9"/>
      <c r="BDJ316" s="9"/>
      <c r="BDK316" s="9"/>
      <c r="BDL316" s="9"/>
      <c r="BDM316" s="9"/>
      <c r="BDN316" s="9"/>
      <c r="BDO316" s="9"/>
      <c r="BDP316" s="9"/>
      <c r="BDQ316" s="9"/>
      <c r="BDR316" s="9"/>
      <c r="BDS316" s="9"/>
      <c r="BDT316" s="9"/>
      <c r="BDU316" s="9"/>
      <c r="BDV316" s="9"/>
      <c r="BDW316" s="9"/>
      <c r="BDX316" s="9"/>
      <c r="BDY316" s="9"/>
      <c r="BDZ316" s="9"/>
      <c r="BEA316" s="9"/>
      <c r="BEB316" s="9"/>
      <c r="BEC316" s="9"/>
      <c r="BED316" s="9"/>
      <c r="BEE316" s="9"/>
      <c r="BEF316" s="9"/>
      <c r="BEG316" s="9"/>
      <c r="BEH316" s="9"/>
      <c r="BEI316" s="9"/>
      <c r="BEJ316" s="9"/>
      <c r="BEK316" s="9"/>
      <c r="BEL316" s="9"/>
      <c r="BEM316" s="9"/>
      <c r="BEN316" s="9"/>
      <c r="BEO316" s="9"/>
      <c r="BEP316" s="9"/>
      <c r="BEQ316" s="9"/>
      <c r="BER316" s="9"/>
      <c r="BES316" s="9"/>
      <c r="BET316" s="9"/>
      <c r="BEU316" s="9"/>
      <c r="BEV316" s="9"/>
      <c r="BEW316" s="9"/>
      <c r="BEX316" s="9"/>
      <c r="BEY316" s="9"/>
      <c r="BEZ316" s="9"/>
      <c r="BFA316" s="9"/>
      <c r="BFB316" s="9"/>
      <c r="BFC316" s="9"/>
      <c r="BFD316" s="9"/>
      <c r="BFE316" s="9"/>
      <c r="BFF316" s="9"/>
      <c r="BFG316" s="9"/>
      <c r="BFH316" s="9"/>
      <c r="BFI316" s="9"/>
      <c r="BFJ316" s="9"/>
      <c r="BFK316" s="9"/>
      <c r="BFL316" s="9"/>
      <c r="BFM316" s="9"/>
      <c r="BFN316" s="9"/>
      <c r="BFO316" s="9"/>
      <c r="BFP316" s="9"/>
      <c r="BFQ316" s="9"/>
      <c r="BFR316" s="9"/>
      <c r="BFS316" s="9"/>
      <c r="BFT316" s="9"/>
      <c r="BFU316" s="9"/>
      <c r="BFV316" s="9"/>
      <c r="BFW316" s="9"/>
      <c r="BFX316" s="9"/>
      <c r="BFY316" s="9"/>
      <c r="BFZ316" s="9"/>
      <c r="BGA316" s="9"/>
      <c r="BGB316" s="9"/>
      <c r="BGC316" s="9"/>
      <c r="BGD316" s="9"/>
      <c r="BGE316" s="9"/>
      <c r="BGF316" s="9"/>
      <c r="BGG316" s="9"/>
      <c r="BGH316" s="9"/>
      <c r="BGI316" s="9"/>
      <c r="BGJ316" s="9"/>
      <c r="BGK316" s="9"/>
      <c r="BGL316" s="9"/>
      <c r="BGM316" s="9"/>
      <c r="BGN316" s="9"/>
      <c r="BGO316" s="9"/>
      <c r="BGP316" s="9"/>
      <c r="BGQ316" s="9"/>
      <c r="BGR316" s="9"/>
      <c r="BGS316" s="9"/>
      <c r="BGT316" s="9"/>
      <c r="BGU316" s="9"/>
      <c r="BGV316" s="9"/>
      <c r="BGW316" s="9"/>
      <c r="BGX316" s="9"/>
      <c r="BGY316" s="9"/>
      <c r="BGZ316" s="9"/>
      <c r="BHA316" s="9"/>
      <c r="BHB316" s="9"/>
      <c r="BHC316" s="9"/>
      <c r="BHD316" s="9"/>
      <c r="BHE316" s="9"/>
      <c r="BHF316" s="9"/>
      <c r="BHG316" s="9"/>
      <c r="BHH316" s="9"/>
      <c r="BHI316" s="9"/>
      <c r="BHJ316" s="9"/>
      <c r="BHK316" s="9"/>
      <c r="BHL316" s="9"/>
      <c r="BHM316" s="9"/>
      <c r="BHN316" s="9"/>
      <c r="BHO316" s="9"/>
      <c r="BHP316" s="9"/>
      <c r="BHQ316" s="9"/>
      <c r="BHR316" s="9"/>
      <c r="BHS316" s="9"/>
      <c r="BHT316" s="9"/>
      <c r="BHU316" s="9"/>
      <c r="BHV316" s="9"/>
      <c r="BHW316" s="9"/>
      <c r="BHX316" s="9"/>
      <c r="BHY316" s="9"/>
      <c r="BHZ316" s="9"/>
      <c r="BIA316" s="9"/>
      <c r="BIB316" s="9"/>
      <c r="BIC316" s="9"/>
      <c r="BID316" s="9"/>
      <c r="BIE316" s="9"/>
      <c r="BIF316" s="9"/>
      <c r="BIG316" s="9"/>
      <c r="BIH316" s="9"/>
      <c r="BII316" s="9"/>
      <c r="BIJ316" s="9"/>
      <c r="BIK316" s="9"/>
      <c r="BIL316" s="9"/>
      <c r="BIM316" s="9"/>
      <c r="BIN316" s="9"/>
      <c r="BIO316" s="9"/>
      <c r="BIP316" s="9"/>
      <c r="BIQ316" s="9"/>
      <c r="BIR316" s="9"/>
      <c r="BIS316" s="9"/>
      <c r="BIT316" s="9"/>
      <c r="BIU316" s="9"/>
      <c r="BIV316" s="9"/>
      <c r="BIW316" s="9"/>
      <c r="BIX316" s="9"/>
      <c r="BIY316" s="9"/>
      <c r="BIZ316" s="9"/>
      <c r="BJA316" s="9"/>
      <c r="BJB316" s="9"/>
      <c r="BJC316" s="9"/>
      <c r="BJD316" s="9"/>
      <c r="BJE316" s="9"/>
      <c r="BJF316" s="9"/>
      <c r="BJG316" s="9"/>
      <c r="BJH316" s="9"/>
      <c r="BJI316" s="9"/>
      <c r="BJJ316" s="9"/>
      <c r="BJK316" s="9"/>
      <c r="BJL316" s="9"/>
      <c r="BJM316" s="9"/>
      <c r="BJN316" s="9"/>
      <c r="BJO316" s="9"/>
      <c r="BJP316" s="9"/>
      <c r="BJQ316" s="9"/>
      <c r="BJR316" s="9"/>
      <c r="BJS316" s="9"/>
      <c r="BJT316" s="9"/>
      <c r="BJU316" s="9"/>
      <c r="BJV316" s="9"/>
      <c r="BJW316" s="9"/>
      <c r="BJX316" s="9"/>
      <c r="BJY316" s="9"/>
      <c r="BJZ316" s="9"/>
      <c r="BKA316" s="9"/>
      <c r="BKB316" s="9"/>
      <c r="BKC316" s="9"/>
      <c r="BKD316" s="9"/>
      <c r="BKE316" s="9"/>
      <c r="BKF316" s="9"/>
      <c r="BKG316" s="9"/>
      <c r="BKH316" s="9"/>
      <c r="BKI316" s="9"/>
      <c r="BKJ316" s="9"/>
      <c r="BKK316" s="9"/>
      <c r="BKL316" s="9"/>
      <c r="BKM316" s="9"/>
      <c r="BKN316" s="9"/>
      <c r="BKO316" s="9"/>
      <c r="BKP316" s="9"/>
      <c r="BKQ316" s="9"/>
      <c r="BKR316" s="9"/>
      <c r="BKS316" s="9"/>
      <c r="BKT316" s="9"/>
      <c r="BKU316" s="9"/>
      <c r="BKV316" s="9"/>
      <c r="BKW316" s="9"/>
      <c r="BKX316" s="9"/>
      <c r="BKY316" s="9"/>
      <c r="BKZ316" s="9"/>
      <c r="BLA316" s="9"/>
      <c r="BLB316" s="9"/>
      <c r="BLC316" s="9"/>
      <c r="BLD316" s="9"/>
      <c r="BLE316" s="9"/>
      <c r="BLF316" s="9"/>
      <c r="BLG316" s="9"/>
      <c r="BLH316" s="9"/>
      <c r="BLI316" s="9"/>
      <c r="BLJ316" s="9"/>
      <c r="BLK316" s="9"/>
      <c r="BLL316" s="9"/>
      <c r="BLM316" s="9"/>
      <c r="BLN316" s="9"/>
      <c r="BLO316" s="9"/>
      <c r="BLP316" s="9"/>
      <c r="BLQ316" s="9"/>
      <c r="BLR316" s="9"/>
      <c r="BLS316" s="9"/>
      <c r="BLT316" s="9"/>
      <c r="BLU316" s="9"/>
      <c r="BLV316" s="9"/>
      <c r="BLW316" s="9"/>
      <c r="BLX316" s="9"/>
      <c r="BLY316" s="9"/>
      <c r="BLZ316" s="9"/>
      <c r="BMA316" s="9"/>
      <c r="BMB316" s="9"/>
      <c r="BMC316" s="9"/>
      <c r="BMD316" s="9"/>
      <c r="BME316" s="9"/>
      <c r="BMF316" s="9"/>
      <c r="BMG316" s="9"/>
      <c r="BMH316" s="9"/>
      <c r="BMI316" s="9"/>
      <c r="BMJ316" s="9"/>
      <c r="BMK316" s="9"/>
      <c r="BML316" s="9"/>
      <c r="BMM316" s="9"/>
      <c r="BMN316" s="9"/>
      <c r="BMO316" s="9"/>
      <c r="BMP316" s="9"/>
      <c r="BMQ316" s="9"/>
      <c r="BMR316" s="9"/>
      <c r="BMS316" s="9"/>
      <c r="BMT316" s="9"/>
      <c r="BMU316" s="9"/>
      <c r="BMV316" s="9"/>
      <c r="BMW316" s="9"/>
      <c r="BMX316" s="9"/>
      <c r="BMY316" s="9"/>
      <c r="BMZ316" s="9"/>
      <c r="BNA316" s="9"/>
      <c r="BNB316" s="9"/>
      <c r="BNC316" s="9"/>
      <c r="BND316" s="9"/>
      <c r="BNE316" s="9"/>
      <c r="BNF316" s="9"/>
      <c r="BNG316" s="9"/>
      <c r="BNH316" s="9"/>
      <c r="BNI316" s="9"/>
      <c r="BNJ316" s="9"/>
      <c r="BNK316" s="9"/>
      <c r="BNL316" s="9"/>
      <c r="BNM316" s="9"/>
      <c r="BNN316" s="9"/>
      <c r="BNO316" s="9"/>
      <c r="BNP316" s="9"/>
      <c r="BNQ316" s="9"/>
      <c r="BNR316" s="9"/>
      <c r="BNS316" s="9"/>
      <c r="BNT316" s="9"/>
      <c r="BNU316" s="9"/>
      <c r="BNV316" s="9"/>
      <c r="BNW316" s="9"/>
      <c r="BNX316" s="9"/>
      <c r="BNY316" s="9"/>
      <c r="BNZ316" s="9"/>
      <c r="BOA316" s="9"/>
      <c r="BOB316" s="9"/>
      <c r="BOC316" s="9"/>
      <c r="BOD316" s="9"/>
      <c r="BOE316" s="9"/>
      <c r="BOF316" s="9"/>
      <c r="BOG316" s="9"/>
      <c r="BOH316" s="9"/>
      <c r="BOI316" s="9"/>
      <c r="BOJ316" s="9"/>
      <c r="BOK316" s="9"/>
      <c r="BOL316" s="9"/>
      <c r="BOM316" s="9"/>
      <c r="BON316" s="9"/>
      <c r="BOO316" s="9"/>
      <c r="BOP316" s="9"/>
      <c r="BOQ316" s="9"/>
      <c r="BOR316" s="9"/>
      <c r="BOS316" s="9"/>
      <c r="BOT316" s="9"/>
      <c r="BOU316" s="9"/>
      <c r="BOV316" s="9"/>
      <c r="BOW316" s="9"/>
      <c r="BOX316" s="9"/>
      <c r="BOY316" s="9"/>
      <c r="BOZ316" s="9"/>
      <c r="BPA316" s="9"/>
      <c r="BPB316" s="9"/>
      <c r="BPC316" s="9"/>
      <c r="BPD316" s="9"/>
      <c r="BPE316" s="9"/>
      <c r="BPF316" s="9"/>
      <c r="BPG316" s="9"/>
      <c r="BPH316" s="9"/>
      <c r="BPI316" s="9"/>
      <c r="BPJ316" s="9"/>
      <c r="BPK316" s="9"/>
      <c r="BPL316" s="9"/>
      <c r="BPM316" s="9"/>
      <c r="BPN316" s="9"/>
      <c r="BPO316" s="9"/>
      <c r="BPP316" s="9"/>
      <c r="BPQ316" s="9"/>
      <c r="BPR316" s="9"/>
      <c r="BPS316" s="9"/>
      <c r="BPT316" s="9"/>
      <c r="BPU316" s="9"/>
      <c r="BPV316" s="9"/>
      <c r="BPW316" s="9"/>
      <c r="BPX316" s="9"/>
      <c r="BPY316" s="9"/>
      <c r="BPZ316" s="9"/>
      <c r="BQA316" s="9"/>
      <c r="BQB316" s="9"/>
      <c r="BQC316" s="9"/>
      <c r="BQD316" s="9"/>
      <c r="BQE316" s="9"/>
      <c r="BQF316" s="9"/>
      <c r="BQG316" s="9"/>
      <c r="BQH316" s="9"/>
      <c r="BQI316" s="9"/>
      <c r="BQJ316" s="9"/>
      <c r="BQK316" s="9"/>
      <c r="BQL316" s="9"/>
      <c r="BQM316" s="9"/>
      <c r="BQN316" s="9"/>
      <c r="BQO316" s="9"/>
      <c r="BQP316" s="9"/>
      <c r="BQQ316" s="9"/>
      <c r="BQR316" s="9"/>
      <c r="BQS316" s="9"/>
      <c r="BQT316" s="9"/>
      <c r="BQU316" s="9"/>
      <c r="BQV316" s="9"/>
      <c r="BQW316" s="9"/>
      <c r="BQX316" s="9"/>
      <c r="BQY316" s="9"/>
      <c r="BQZ316" s="9"/>
      <c r="BRA316" s="9"/>
      <c r="BRB316" s="9"/>
      <c r="BRC316" s="9"/>
      <c r="BRD316" s="9"/>
      <c r="BRE316" s="9"/>
      <c r="BRF316" s="9"/>
      <c r="BRG316" s="9"/>
      <c r="BRH316" s="9"/>
      <c r="BRI316" s="9"/>
      <c r="BRJ316" s="9"/>
      <c r="BRK316" s="9"/>
      <c r="BRL316" s="9"/>
      <c r="BRM316" s="9"/>
      <c r="BRN316" s="9"/>
      <c r="BRO316" s="9"/>
      <c r="BRP316" s="9"/>
      <c r="BRQ316" s="9"/>
      <c r="BRR316" s="9"/>
      <c r="BRS316" s="9"/>
      <c r="BRT316" s="9"/>
      <c r="BRU316" s="9"/>
      <c r="BRV316" s="9"/>
      <c r="BRW316" s="9"/>
      <c r="BRX316" s="9"/>
      <c r="BRY316" s="9"/>
      <c r="BRZ316" s="9"/>
      <c r="BSA316" s="9"/>
      <c r="BSB316" s="9"/>
      <c r="BSC316" s="9"/>
      <c r="BSD316" s="9"/>
      <c r="BSE316" s="9"/>
      <c r="BSF316" s="9"/>
      <c r="BSG316" s="9"/>
      <c r="BSH316" s="9"/>
      <c r="BSI316" s="9"/>
      <c r="BSJ316" s="9"/>
      <c r="BSK316" s="9"/>
      <c r="BSL316" s="9"/>
      <c r="BSM316" s="9"/>
      <c r="BSN316" s="9"/>
      <c r="BSO316" s="9"/>
      <c r="BSP316" s="9"/>
      <c r="BSQ316" s="9"/>
      <c r="BSR316" s="9"/>
      <c r="BSS316" s="9"/>
      <c r="BST316" s="9"/>
      <c r="BSU316" s="9"/>
      <c r="BSV316" s="9"/>
      <c r="BSW316" s="9"/>
      <c r="BSX316" s="9"/>
      <c r="BSY316" s="9"/>
      <c r="BSZ316" s="9"/>
      <c r="BTA316" s="9"/>
      <c r="BTB316" s="9"/>
      <c r="BTC316" s="9"/>
      <c r="BTD316" s="9"/>
      <c r="BTE316" s="9"/>
      <c r="BTF316" s="9"/>
      <c r="BTG316" s="9"/>
      <c r="BTH316" s="9"/>
      <c r="BTI316" s="9"/>
      <c r="BTJ316" s="9"/>
      <c r="BTK316" s="9"/>
      <c r="BTL316" s="9"/>
      <c r="BTM316" s="9"/>
      <c r="BTN316" s="9"/>
      <c r="BTO316" s="9"/>
      <c r="BTP316" s="9"/>
      <c r="BTQ316" s="9"/>
      <c r="BTR316" s="9"/>
      <c r="BTS316" s="9"/>
      <c r="BTT316" s="9"/>
      <c r="BTU316" s="9"/>
      <c r="BTV316" s="9"/>
      <c r="BTW316" s="9"/>
      <c r="BTX316" s="9"/>
      <c r="BTY316" s="9"/>
      <c r="BTZ316" s="9"/>
      <c r="BUA316" s="9"/>
      <c r="BUB316" s="9"/>
      <c r="BUC316" s="9"/>
      <c r="BUD316" s="9"/>
      <c r="BUE316" s="9"/>
      <c r="BUF316" s="9"/>
      <c r="BUG316" s="9"/>
      <c r="BUH316" s="9"/>
      <c r="BUI316" s="9"/>
      <c r="BUJ316" s="9"/>
      <c r="BUK316" s="9"/>
      <c r="BUL316" s="9"/>
      <c r="BUM316" s="9"/>
      <c r="BUN316" s="9"/>
      <c r="BUO316" s="9"/>
      <c r="BUP316" s="9"/>
      <c r="BUQ316" s="9"/>
      <c r="BUR316" s="9"/>
      <c r="BUS316" s="9"/>
      <c r="BUT316" s="9"/>
      <c r="BUU316" s="9"/>
      <c r="BUV316" s="9"/>
      <c r="BUW316" s="9"/>
      <c r="BUX316" s="9"/>
      <c r="BUY316" s="9"/>
      <c r="BUZ316" s="9"/>
      <c r="BVA316" s="9"/>
      <c r="BVB316" s="9"/>
      <c r="BVC316" s="9"/>
      <c r="BVD316" s="9"/>
      <c r="BVE316" s="9"/>
      <c r="BVF316" s="9"/>
      <c r="BVG316" s="9"/>
      <c r="BVH316" s="9"/>
      <c r="BVI316" s="9"/>
      <c r="BVJ316" s="9"/>
      <c r="BVK316" s="9"/>
      <c r="BVL316" s="9"/>
      <c r="BVM316" s="9"/>
      <c r="BVN316" s="9"/>
      <c r="BVO316" s="9"/>
      <c r="BVP316" s="9"/>
      <c r="BVQ316" s="9"/>
      <c r="BVR316" s="9"/>
      <c r="BVS316" s="9"/>
      <c r="BVT316" s="9"/>
      <c r="BVU316" s="9"/>
      <c r="BVV316" s="9"/>
      <c r="BVW316" s="9"/>
      <c r="BVX316" s="9"/>
      <c r="BVY316" s="9"/>
      <c r="BVZ316" s="9"/>
      <c r="BWA316" s="9"/>
      <c r="BWB316" s="9"/>
      <c r="BWC316" s="9"/>
      <c r="BWD316" s="9"/>
      <c r="BWE316" s="9"/>
      <c r="BWF316" s="9"/>
      <c r="BWG316" s="9"/>
      <c r="BWH316" s="9"/>
      <c r="BWI316" s="9"/>
      <c r="BWJ316" s="9"/>
      <c r="BWK316" s="9"/>
      <c r="BWL316" s="9"/>
      <c r="BWM316" s="9"/>
      <c r="BWN316" s="9"/>
      <c r="BWO316" s="9"/>
      <c r="BWP316" s="9"/>
      <c r="BWQ316" s="9"/>
      <c r="BWR316" s="9"/>
      <c r="BWS316" s="9"/>
      <c r="BWT316" s="9"/>
      <c r="BWU316" s="9"/>
      <c r="BWV316" s="9"/>
      <c r="BWW316" s="9"/>
      <c r="BWX316" s="9"/>
      <c r="BWY316" s="9"/>
      <c r="BWZ316" s="9"/>
      <c r="BXA316" s="9"/>
      <c r="BXB316" s="9"/>
      <c r="BXC316" s="9"/>
      <c r="BXD316" s="9"/>
    </row>
    <row r="317" ht="14.25" customHeight="1">
      <c r="A317" s="9">
        <v>7.0</v>
      </c>
      <c r="B317" s="9" t="s">
        <v>11947</v>
      </c>
      <c r="C317" s="9" t="s">
        <v>11948</v>
      </c>
      <c r="D317" s="9" t="s">
        <v>11948</v>
      </c>
      <c r="E317" s="9"/>
      <c r="F317" s="9">
        <v>6.0</v>
      </c>
      <c r="G317" s="9" t="s">
        <v>14472</v>
      </c>
      <c r="H317" s="9"/>
      <c r="I317" s="9"/>
      <c r="J317" s="9">
        <v>1.0</v>
      </c>
      <c r="K317" s="9">
        <v>4.0</v>
      </c>
      <c r="L317" s="9">
        <v>1.0</v>
      </c>
      <c r="M317" s="9"/>
      <c r="N317" s="9"/>
      <c r="O317" s="9"/>
      <c r="P317" s="9">
        <v>0.0</v>
      </c>
      <c r="Q317" s="9" t="s">
        <v>14473</v>
      </c>
      <c r="R317" s="9"/>
      <c r="S317" s="9" t="s">
        <v>3813</v>
      </c>
      <c r="T317" s="9" t="s">
        <v>3811</v>
      </c>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c r="DN317" s="9"/>
      <c r="DO317" s="9"/>
      <c r="DP317" s="9"/>
      <c r="DQ317" s="9"/>
      <c r="DR317" s="9"/>
      <c r="DS317" s="9"/>
      <c r="DT317" s="9"/>
      <c r="DU317" s="9"/>
      <c r="DV317" s="9"/>
      <c r="DW317" s="9"/>
      <c r="DX317" s="9"/>
      <c r="DY317" s="9"/>
      <c r="DZ317" s="9"/>
      <c r="EA317" s="9"/>
      <c r="EB317" s="9"/>
      <c r="EC317" s="9"/>
      <c r="ED317" s="9"/>
      <c r="EE317" s="9"/>
      <c r="EF317" s="9"/>
      <c r="EG317" s="9"/>
      <c r="EH317" s="9"/>
      <c r="EI317" s="9"/>
      <c r="EJ317" s="9"/>
      <c r="EK317" s="9"/>
      <c r="EL317" s="9"/>
      <c r="EM317" s="9"/>
      <c r="EN317" s="9"/>
      <c r="EO317" s="9"/>
      <c r="EP317" s="9"/>
      <c r="EQ317" s="9"/>
      <c r="ER317" s="9"/>
      <c r="ES317" s="9"/>
      <c r="ET317" s="9"/>
      <c r="EU317" s="9"/>
      <c r="EV317" s="9"/>
      <c r="EW317" s="9"/>
      <c r="EX317" s="9"/>
      <c r="EY317" s="9"/>
      <c r="EZ317" s="9"/>
      <c r="FA317" s="9"/>
      <c r="FB317" s="9"/>
      <c r="FC317" s="9"/>
      <c r="FD317" s="9"/>
      <c r="FE317" s="9"/>
      <c r="FF317" s="9"/>
      <c r="FG317" s="9"/>
      <c r="FH317" s="9"/>
      <c r="FI317" s="9"/>
      <c r="FJ317" s="9"/>
      <c r="FK317" s="9"/>
      <c r="FL317" s="9"/>
      <c r="FM317" s="9"/>
      <c r="FN317" s="9"/>
      <c r="FO317" s="9"/>
      <c r="FP317" s="9"/>
      <c r="FQ317" s="9"/>
      <c r="FR317" s="9"/>
      <c r="FS317" s="9"/>
      <c r="FT317" s="9"/>
      <c r="FU317" s="9"/>
      <c r="FV317" s="9"/>
      <c r="FW317" s="9"/>
      <c r="FX317" s="9"/>
      <c r="FY317" s="9"/>
      <c r="FZ317" s="9"/>
      <c r="GA317" s="9"/>
      <c r="GB317" s="9"/>
      <c r="GC317" s="9"/>
      <c r="GD317" s="9"/>
      <c r="GE317" s="9"/>
      <c r="GF317" s="9"/>
      <c r="GG317" s="9"/>
      <c r="GH317" s="9"/>
      <c r="GI317" s="9"/>
      <c r="GJ317" s="9"/>
      <c r="GK317" s="9"/>
      <c r="GL317" s="9"/>
      <c r="GM317" s="9"/>
      <c r="GN317" s="9"/>
      <c r="GO317" s="9"/>
      <c r="GP317" s="9"/>
      <c r="GQ317" s="9"/>
      <c r="GR317" s="9"/>
      <c r="GS317" s="9"/>
      <c r="GT317" s="9"/>
      <c r="GU317" s="9"/>
      <c r="GV317" s="9"/>
      <c r="GW317" s="9"/>
      <c r="GX317" s="9"/>
      <c r="GY317" s="9"/>
      <c r="GZ317" s="9"/>
      <c r="HA317" s="9"/>
      <c r="HB317" s="9"/>
      <c r="HC317" s="9"/>
      <c r="HD317" s="9"/>
      <c r="HE317" s="9"/>
      <c r="HF317" s="9"/>
      <c r="HG317" s="9"/>
      <c r="HH317" s="9"/>
      <c r="HI317" s="9"/>
      <c r="HJ317" s="9"/>
      <c r="HK317" s="9"/>
      <c r="HL317" s="9"/>
      <c r="HM317" s="9"/>
      <c r="HN317" s="9"/>
      <c r="HO317" s="9"/>
      <c r="HP317" s="9"/>
      <c r="HQ317" s="9"/>
      <c r="HR317" s="9"/>
      <c r="HS317" s="9"/>
      <c r="HT317" s="9"/>
      <c r="HU317" s="9"/>
      <c r="HV317" s="9"/>
      <c r="HW317" s="9"/>
      <c r="HX317" s="9"/>
      <c r="HY317" s="9"/>
      <c r="HZ317" s="9"/>
      <c r="IA317" s="9"/>
      <c r="IB317" s="9"/>
      <c r="IC317" s="9"/>
      <c r="ID317" s="9"/>
      <c r="IE317" s="9"/>
      <c r="IF317" s="9"/>
      <c r="IG317" s="9"/>
      <c r="IH317" s="9"/>
      <c r="II317" s="9"/>
      <c r="IJ317" s="9"/>
      <c r="IK317" s="9"/>
      <c r="IL317" s="9"/>
      <c r="IM317" s="9"/>
      <c r="IN317" s="9"/>
      <c r="IO317" s="9"/>
      <c r="IP317" s="9"/>
      <c r="IQ317" s="9"/>
      <c r="IR317" s="9"/>
      <c r="IS317" s="9"/>
      <c r="IT317" s="9"/>
      <c r="IU317" s="9"/>
      <c r="IV317" s="9"/>
      <c r="IW317" s="9"/>
      <c r="IX317" s="9"/>
      <c r="IY317" s="9"/>
      <c r="IZ317" s="9"/>
      <c r="JA317" s="9"/>
      <c r="JB317" s="9"/>
      <c r="JC317" s="9"/>
      <c r="JD317" s="9"/>
      <c r="JE317" s="9"/>
      <c r="JF317" s="9"/>
      <c r="JG317" s="9"/>
      <c r="JH317" s="9"/>
      <c r="JI317" s="9"/>
      <c r="JJ317" s="9"/>
      <c r="JK317" s="9"/>
      <c r="JL317" s="9"/>
      <c r="JM317" s="9"/>
      <c r="JN317" s="9"/>
      <c r="JO317" s="9"/>
      <c r="JP317" s="9"/>
      <c r="JQ317" s="9"/>
      <c r="JR317" s="9"/>
      <c r="JS317" s="9"/>
      <c r="JT317" s="9"/>
      <c r="JU317" s="9"/>
      <c r="JV317" s="9"/>
      <c r="JW317" s="9"/>
      <c r="JX317" s="9"/>
      <c r="JY317" s="9"/>
      <c r="JZ317" s="9"/>
      <c r="KA317" s="9"/>
      <c r="KB317" s="9"/>
      <c r="KC317" s="9"/>
      <c r="KD317" s="9"/>
      <c r="KE317" s="9"/>
      <c r="KF317" s="9"/>
      <c r="KG317" s="9"/>
      <c r="KH317" s="9"/>
      <c r="KI317" s="9"/>
      <c r="KJ317" s="9"/>
      <c r="KK317" s="9"/>
      <c r="KL317" s="9"/>
      <c r="KM317" s="9"/>
      <c r="KN317" s="9"/>
      <c r="KO317" s="9"/>
      <c r="KP317" s="9"/>
      <c r="KQ317" s="9"/>
      <c r="KR317" s="9"/>
      <c r="KS317" s="9"/>
      <c r="KT317" s="9"/>
      <c r="KU317" s="9"/>
      <c r="KV317" s="9"/>
      <c r="KW317" s="9"/>
      <c r="KX317" s="9"/>
      <c r="KY317" s="9"/>
      <c r="KZ317" s="9"/>
      <c r="LA317" s="9"/>
      <c r="LB317" s="9"/>
      <c r="LC317" s="9"/>
      <c r="LD317" s="9"/>
      <c r="LE317" s="9"/>
      <c r="LF317" s="9"/>
      <c r="LG317" s="9"/>
      <c r="LH317" s="9"/>
      <c r="LI317" s="9"/>
      <c r="LJ317" s="9"/>
      <c r="LK317" s="9"/>
      <c r="LL317" s="9"/>
      <c r="LM317" s="9"/>
      <c r="LN317" s="9"/>
      <c r="LO317" s="9"/>
      <c r="LP317" s="9"/>
      <c r="LQ317" s="9"/>
      <c r="LR317" s="9"/>
      <c r="LS317" s="9"/>
      <c r="LT317" s="9"/>
      <c r="LU317" s="9"/>
      <c r="LV317" s="9"/>
      <c r="LW317" s="9"/>
      <c r="LX317" s="9"/>
      <c r="LY317" s="9"/>
      <c r="LZ317" s="9"/>
      <c r="MA317" s="9"/>
      <c r="MB317" s="9"/>
      <c r="MC317" s="9"/>
      <c r="MD317" s="9"/>
      <c r="ME317" s="9"/>
      <c r="MF317" s="9"/>
      <c r="MG317" s="9"/>
      <c r="MH317" s="9"/>
      <c r="MI317" s="9"/>
      <c r="MJ317" s="9"/>
      <c r="MK317" s="9"/>
      <c r="ML317" s="9"/>
      <c r="MM317" s="9"/>
      <c r="MN317" s="9"/>
      <c r="MO317" s="9"/>
      <c r="MP317" s="9"/>
      <c r="MQ317" s="9"/>
      <c r="MR317" s="9"/>
      <c r="MS317" s="9"/>
      <c r="MT317" s="9"/>
      <c r="MU317" s="9"/>
      <c r="MV317" s="9"/>
      <c r="MW317" s="9"/>
      <c r="MX317" s="9"/>
      <c r="MY317" s="9"/>
      <c r="MZ317" s="9"/>
      <c r="NA317" s="9"/>
      <c r="NB317" s="9"/>
      <c r="NC317" s="9"/>
      <c r="ND317" s="9"/>
      <c r="NE317" s="9"/>
      <c r="NF317" s="9"/>
      <c r="NG317" s="9"/>
      <c r="NH317" s="9"/>
      <c r="NI317" s="9"/>
      <c r="NJ317" s="9"/>
      <c r="NK317" s="9"/>
      <c r="NL317" s="9"/>
      <c r="NM317" s="9"/>
      <c r="NN317" s="9"/>
      <c r="NO317" s="9"/>
      <c r="NP317" s="9"/>
      <c r="NQ317" s="9"/>
      <c r="NR317" s="9"/>
      <c r="NS317" s="9"/>
      <c r="NT317" s="9"/>
      <c r="NU317" s="9"/>
      <c r="NV317" s="9"/>
      <c r="NW317" s="9"/>
      <c r="NX317" s="9"/>
      <c r="NY317" s="9"/>
      <c r="NZ317" s="9"/>
      <c r="OA317" s="9"/>
      <c r="OB317" s="9"/>
      <c r="OC317" s="9"/>
      <c r="OD317" s="9"/>
      <c r="OE317" s="9"/>
      <c r="OF317" s="9"/>
      <c r="OG317" s="9"/>
      <c r="OH317" s="9"/>
      <c r="OI317" s="9"/>
      <c r="OJ317" s="9"/>
      <c r="OK317" s="9"/>
      <c r="OL317" s="9"/>
      <c r="OM317" s="9"/>
      <c r="ON317" s="9"/>
      <c r="OO317" s="9"/>
      <c r="OP317" s="9"/>
      <c r="OQ317" s="9"/>
      <c r="OR317" s="9"/>
      <c r="OS317" s="9"/>
      <c r="OT317" s="9"/>
      <c r="OU317" s="9"/>
      <c r="OV317" s="9"/>
      <c r="OW317" s="9"/>
      <c r="OX317" s="9"/>
      <c r="OY317" s="9"/>
      <c r="OZ317" s="9"/>
      <c r="PA317" s="9"/>
      <c r="PB317" s="9"/>
      <c r="PC317" s="9"/>
      <c r="PD317" s="9"/>
      <c r="PE317" s="9"/>
      <c r="PF317" s="9"/>
      <c r="PG317" s="9"/>
      <c r="PH317" s="9"/>
      <c r="PI317" s="9"/>
      <c r="PJ317" s="9"/>
      <c r="PK317" s="9"/>
      <c r="PL317" s="9"/>
      <c r="PM317" s="9"/>
      <c r="PN317" s="9"/>
      <c r="PO317" s="9"/>
      <c r="PP317" s="9"/>
      <c r="PQ317" s="9"/>
      <c r="PR317" s="9"/>
      <c r="PS317" s="9"/>
      <c r="PT317" s="9"/>
      <c r="PU317" s="9"/>
      <c r="PV317" s="9"/>
      <c r="PW317" s="9"/>
      <c r="PX317" s="9"/>
      <c r="PY317" s="9"/>
      <c r="PZ317" s="9"/>
      <c r="QA317" s="9"/>
      <c r="QB317" s="9"/>
      <c r="QC317" s="9"/>
      <c r="QD317" s="9"/>
      <c r="QE317" s="9"/>
      <c r="QF317" s="9"/>
      <c r="QG317" s="9"/>
      <c r="QH317" s="9"/>
      <c r="QI317" s="9"/>
      <c r="QJ317" s="9"/>
      <c r="QK317" s="9"/>
      <c r="QL317" s="9"/>
      <c r="QM317" s="9"/>
      <c r="QN317" s="9"/>
      <c r="QO317" s="9"/>
      <c r="QP317" s="9"/>
      <c r="QQ317" s="9"/>
      <c r="QR317" s="9"/>
      <c r="QS317" s="9"/>
      <c r="QT317" s="9"/>
      <c r="QU317" s="9"/>
      <c r="QV317" s="9"/>
      <c r="QW317" s="9"/>
      <c r="QX317" s="9"/>
      <c r="QY317" s="9"/>
      <c r="QZ317" s="9"/>
      <c r="RA317" s="9"/>
      <c r="RB317" s="9"/>
      <c r="RC317" s="9"/>
      <c r="RD317" s="9"/>
      <c r="RE317" s="9"/>
      <c r="RF317" s="9"/>
      <c r="RG317" s="9"/>
      <c r="RH317" s="9"/>
      <c r="RI317" s="9"/>
      <c r="RJ317" s="9"/>
      <c r="RK317" s="9"/>
      <c r="RL317" s="9"/>
      <c r="RM317" s="9"/>
      <c r="RN317" s="9"/>
      <c r="RO317" s="9"/>
      <c r="RP317" s="9"/>
      <c r="RQ317" s="9"/>
      <c r="RR317" s="9"/>
      <c r="RS317" s="9"/>
      <c r="RT317" s="9"/>
      <c r="RU317" s="9"/>
      <c r="RV317" s="9"/>
      <c r="RW317" s="9"/>
      <c r="RX317" s="9"/>
      <c r="RY317" s="9"/>
      <c r="RZ317" s="9"/>
      <c r="SA317" s="9"/>
      <c r="SB317" s="9"/>
      <c r="SC317" s="9"/>
      <c r="SD317" s="9"/>
      <c r="SE317" s="9"/>
      <c r="SF317" s="9"/>
      <c r="SG317" s="9"/>
      <c r="SH317" s="9"/>
      <c r="SI317" s="9"/>
      <c r="SJ317" s="9"/>
      <c r="SK317" s="9"/>
      <c r="SL317" s="9"/>
      <c r="SM317" s="9"/>
      <c r="SN317" s="9"/>
      <c r="SO317" s="9"/>
      <c r="SP317" s="9"/>
      <c r="SQ317" s="9"/>
      <c r="SR317" s="9"/>
      <c r="SS317" s="9"/>
      <c r="ST317" s="9"/>
      <c r="SU317" s="9"/>
      <c r="SV317" s="9"/>
      <c r="SW317" s="9"/>
      <c r="SX317" s="9"/>
      <c r="SY317" s="9"/>
      <c r="SZ317" s="9"/>
      <c r="TA317" s="9"/>
      <c r="TB317" s="9"/>
      <c r="TC317" s="9"/>
      <c r="TD317" s="9"/>
      <c r="TE317" s="9"/>
      <c r="TF317" s="9"/>
      <c r="TG317" s="9"/>
      <c r="TH317" s="9"/>
      <c r="TI317" s="9"/>
      <c r="TJ317" s="9"/>
      <c r="TK317" s="9"/>
      <c r="TL317" s="9"/>
      <c r="TM317" s="9"/>
      <c r="TN317" s="9"/>
      <c r="TO317" s="9"/>
      <c r="TP317" s="9"/>
      <c r="TQ317" s="9"/>
      <c r="TR317" s="9"/>
      <c r="TS317" s="9"/>
      <c r="TT317" s="9"/>
      <c r="TU317" s="9"/>
      <c r="TV317" s="9"/>
      <c r="TW317" s="9"/>
      <c r="TX317" s="9"/>
      <c r="TY317" s="9"/>
      <c r="TZ317" s="9"/>
      <c r="UA317" s="9"/>
      <c r="UB317" s="9"/>
      <c r="UC317" s="9"/>
      <c r="UD317" s="9"/>
      <c r="UE317" s="9"/>
      <c r="UF317" s="9"/>
      <c r="UG317" s="9"/>
      <c r="UH317" s="9"/>
      <c r="UI317" s="9"/>
      <c r="UJ317" s="9"/>
      <c r="UK317" s="9"/>
      <c r="UL317" s="9"/>
      <c r="UM317" s="9"/>
      <c r="UN317" s="9"/>
      <c r="UO317" s="9"/>
      <c r="UP317" s="9"/>
      <c r="UQ317" s="9"/>
      <c r="UR317" s="9"/>
      <c r="US317" s="9"/>
      <c r="UT317" s="9"/>
      <c r="UU317" s="9"/>
      <c r="UV317" s="9"/>
      <c r="UW317" s="9"/>
      <c r="UX317" s="9"/>
      <c r="UY317" s="9"/>
      <c r="UZ317" s="9"/>
      <c r="VA317" s="9"/>
      <c r="VB317" s="9"/>
      <c r="VC317" s="9"/>
      <c r="VD317" s="9"/>
      <c r="VE317" s="9"/>
      <c r="VF317" s="9"/>
      <c r="VG317" s="9"/>
      <c r="VH317" s="9"/>
      <c r="VI317" s="9"/>
      <c r="VJ317" s="9"/>
      <c r="VK317" s="9"/>
      <c r="VL317" s="9"/>
      <c r="VM317" s="9"/>
      <c r="VN317" s="9"/>
      <c r="VO317" s="9"/>
      <c r="VP317" s="9"/>
      <c r="VQ317" s="9"/>
      <c r="VR317" s="9"/>
      <c r="VS317" s="9"/>
      <c r="VT317" s="9"/>
      <c r="VU317" s="9"/>
      <c r="VV317" s="9"/>
      <c r="VW317" s="9"/>
      <c r="VX317" s="9"/>
      <c r="VY317" s="9"/>
      <c r="VZ317" s="9"/>
      <c r="WA317" s="9"/>
      <c r="WB317" s="9"/>
      <c r="WC317" s="9"/>
      <c r="WD317" s="9"/>
      <c r="WE317" s="9"/>
      <c r="WF317" s="9"/>
      <c r="WG317" s="9"/>
      <c r="WH317" s="9"/>
      <c r="WI317" s="9"/>
      <c r="WJ317" s="9"/>
      <c r="WK317" s="9"/>
      <c r="WL317" s="9"/>
      <c r="WM317" s="9"/>
      <c r="WN317" s="9"/>
      <c r="WO317" s="9"/>
      <c r="WP317" s="9"/>
      <c r="WQ317" s="9"/>
      <c r="WR317" s="9"/>
      <c r="WS317" s="9"/>
      <c r="WT317" s="9"/>
      <c r="WU317" s="9"/>
      <c r="WV317" s="9"/>
      <c r="WW317" s="9"/>
      <c r="WX317" s="9"/>
      <c r="WY317" s="9"/>
      <c r="WZ317" s="9"/>
      <c r="XA317" s="9"/>
      <c r="XB317" s="9"/>
      <c r="XC317" s="9"/>
      <c r="XD317" s="9"/>
      <c r="XE317" s="9"/>
      <c r="XF317" s="9"/>
      <c r="XG317" s="9"/>
      <c r="XH317" s="9"/>
      <c r="XI317" s="9"/>
      <c r="XJ317" s="9"/>
      <c r="XK317" s="9"/>
      <c r="XL317" s="9"/>
      <c r="XM317" s="9"/>
      <c r="XN317" s="9"/>
      <c r="XO317" s="9"/>
      <c r="XP317" s="9"/>
      <c r="XQ317" s="9"/>
      <c r="XR317" s="9"/>
      <c r="XS317" s="9"/>
      <c r="XT317" s="9"/>
      <c r="XU317" s="9"/>
      <c r="XV317" s="9"/>
      <c r="XW317" s="9"/>
      <c r="XX317" s="9"/>
      <c r="XY317" s="9"/>
      <c r="XZ317" s="9"/>
      <c r="YA317" s="9"/>
      <c r="YB317" s="9"/>
      <c r="YC317" s="9"/>
      <c r="YD317" s="9"/>
      <c r="YE317" s="9"/>
      <c r="YF317" s="9"/>
      <c r="YG317" s="9"/>
      <c r="YH317" s="9"/>
      <c r="YI317" s="9"/>
      <c r="YJ317" s="9"/>
      <c r="YK317" s="9"/>
      <c r="YL317" s="9"/>
      <c r="YM317" s="9"/>
      <c r="YN317" s="9"/>
      <c r="YO317" s="9"/>
      <c r="YP317" s="9"/>
      <c r="YQ317" s="9"/>
      <c r="YR317" s="9"/>
      <c r="YS317" s="9"/>
      <c r="YT317" s="9"/>
      <c r="YU317" s="9"/>
      <c r="YV317" s="9"/>
      <c r="YW317" s="9"/>
      <c r="YX317" s="9"/>
      <c r="YY317" s="9"/>
      <c r="YZ317" s="9"/>
      <c r="ZA317" s="9"/>
      <c r="ZB317" s="9"/>
      <c r="ZC317" s="9"/>
      <c r="ZD317" s="9"/>
      <c r="ZE317" s="9"/>
      <c r="ZF317" s="9"/>
      <c r="ZG317" s="9"/>
      <c r="ZH317" s="9"/>
      <c r="ZI317" s="9"/>
      <c r="ZJ317" s="9"/>
      <c r="ZK317" s="9"/>
      <c r="ZL317" s="9"/>
      <c r="ZM317" s="9"/>
      <c r="ZN317" s="9"/>
      <c r="ZO317" s="9"/>
      <c r="ZP317" s="9"/>
      <c r="ZQ317" s="9"/>
      <c r="ZR317" s="9"/>
      <c r="ZS317" s="9"/>
      <c r="ZT317" s="9"/>
      <c r="ZU317" s="9"/>
      <c r="ZV317" s="9"/>
      <c r="ZW317" s="9"/>
      <c r="ZX317" s="9"/>
      <c r="ZY317" s="9"/>
      <c r="ZZ317" s="9"/>
      <c r="AAA317" s="9"/>
      <c r="AAB317" s="9"/>
      <c r="AAC317" s="9"/>
      <c r="AAD317" s="9"/>
      <c r="AAE317" s="9"/>
      <c r="AAF317" s="9"/>
      <c r="AAG317" s="9"/>
      <c r="AAH317" s="9"/>
      <c r="AAI317" s="9"/>
      <c r="AAJ317" s="9"/>
      <c r="AAK317" s="9"/>
      <c r="AAL317" s="9"/>
      <c r="AAM317" s="9"/>
      <c r="AAN317" s="9"/>
      <c r="AAO317" s="9"/>
      <c r="AAP317" s="9"/>
      <c r="AAQ317" s="9"/>
      <c r="AAR317" s="9"/>
      <c r="AAS317" s="9"/>
      <c r="AAT317" s="9"/>
      <c r="AAU317" s="9"/>
      <c r="AAV317" s="9"/>
      <c r="AAW317" s="9"/>
      <c r="AAX317" s="9"/>
      <c r="AAY317" s="9"/>
      <c r="AAZ317" s="9"/>
      <c r="ABA317" s="9"/>
      <c r="ABB317" s="9"/>
      <c r="ABC317" s="9"/>
      <c r="ABD317" s="9"/>
      <c r="ABE317" s="9"/>
      <c r="ABF317" s="9"/>
      <c r="ABG317" s="9"/>
      <c r="ABH317" s="9"/>
      <c r="ABI317" s="9"/>
      <c r="ABJ317" s="9"/>
      <c r="ABK317" s="9"/>
      <c r="ABL317" s="9"/>
      <c r="ABM317" s="9"/>
      <c r="ABN317" s="9"/>
      <c r="ABO317" s="9"/>
      <c r="ABP317" s="9"/>
      <c r="ABQ317" s="9"/>
      <c r="ABR317" s="9"/>
      <c r="ABS317" s="9"/>
      <c r="ABT317" s="9"/>
      <c r="ABU317" s="9"/>
      <c r="ABV317" s="9"/>
      <c r="ABW317" s="9"/>
      <c r="ABX317" s="9"/>
      <c r="ABY317" s="9"/>
      <c r="ABZ317" s="9"/>
      <c r="ACA317" s="9"/>
      <c r="ACB317" s="9"/>
      <c r="ACC317" s="9"/>
      <c r="ACD317" s="9"/>
      <c r="ACE317" s="9"/>
      <c r="ACF317" s="9"/>
      <c r="ACG317" s="9"/>
      <c r="ACH317" s="9"/>
      <c r="ACI317" s="9"/>
      <c r="ACJ317" s="9"/>
      <c r="ACK317" s="9"/>
      <c r="ACL317" s="9"/>
      <c r="ACM317" s="9"/>
      <c r="ACN317" s="9"/>
      <c r="ACO317" s="9"/>
      <c r="ACP317" s="9"/>
      <c r="ACQ317" s="9"/>
      <c r="ACR317" s="9"/>
      <c r="ACS317" s="9"/>
      <c r="ACT317" s="9"/>
      <c r="ACU317" s="9"/>
      <c r="ACV317" s="9"/>
      <c r="ACW317" s="9"/>
      <c r="ACX317" s="9"/>
      <c r="ACY317" s="9"/>
      <c r="ACZ317" s="9"/>
      <c r="ADA317" s="9"/>
      <c r="ADB317" s="9"/>
      <c r="ADC317" s="9"/>
      <c r="ADD317" s="9"/>
      <c r="ADE317" s="9"/>
      <c r="ADF317" s="9"/>
      <c r="ADG317" s="9"/>
      <c r="ADH317" s="9"/>
      <c r="ADI317" s="9"/>
      <c r="ADJ317" s="9"/>
      <c r="ADK317" s="9"/>
      <c r="ADL317" s="9"/>
      <c r="ADM317" s="9"/>
      <c r="ADN317" s="9"/>
      <c r="ADO317" s="9"/>
      <c r="ADP317" s="9"/>
      <c r="ADQ317" s="9"/>
      <c r="ADR317" s="9"/>
      <c r="ADS317" s="9"/>
      <c r="ADT317" s="9"/>
      <c r="ADU317" s="9"/>
      <c r="ADV317" s="9"/>
      <c r="ADW317" s="9"/>
      <c r="ADX317" s="9"/>
      <c r="ADY317" s="9"/>
      <c r="ADZ317" s="9"/>
      <c r="AEA317" s="9"/>
      <c r="AEB317" s="9"/>
      <c r="AEC317" s="9"/>
      <c r="AED317" s="9"/>
      <c r="AEE317" s="9"/>
      <c r="AEF317" s="9"/>
      <c r="AEG317" s="9"/>
      <c r="AEH317" s="9"/>
      <c r="AEI317" s="9"/>
      <c r="AEJ317" s="9"/>
      <c r="AEK317" s="9"/>
      <c r="AEL317" s="9"/>
      <c r="AEM317" s="9"/>
      <c r="AEN317" s="9"/>
      <c r="AEO317" s="9"/>
      <c r="AEP317" s="9"/>
      <c r="AEQ317" s="9"/>
      <c r="AER317" s="9"/>
      <c r="AES317" s="9"/>
      <c r="AET317" s="9"/>
      <c r="AEU317" s="9"/>
      <c r="AEV317" s="9"/>
      <c r="AEW317" s="9"/>
      <c r="AEX317" s="9"/>
      <c r="AEY317" s="9"/>
      <c r="AEZ317" s="9"/>
      <c r="AFA317" s="9"/>
      <c r="AFB317" s="9"/>
      <c r="AFC317" s="9"/>
      <c r="AFD317" s="9"/>
      <c r="AFE317" s="9"/>
      <c r="AFF317" s="9"/>
      <c r="AFG317" s="9"/>
      <c r="AFH317" s="9"/>
      <c r="AFI317" s="9"/>
      <c r="AFJ317" s="9"/>
      <c r="AFK317" s="9"/>
      <c r="AFL317" s="9"/>
      <c r="AFM317" s="9"/>
      <c r="AFN317" s="9"/>
      <c r="AFO317" s="9"/>
      <c r="AFP317" s="9"/>
      <c r="AFQ317" s="9"/>
      <c r="AFR317" s="9"/>
      <c r="AFS317" s="9"/>
      <c r="AFT317" s="9"/>
      <c r="AFU317" s="9"/>
      <c r="AFV317" s="9"/>
      <c r="AFW317" s="9"/>
      <c r="AFX317" s="9"/>
      <c r="AFY317" s="9"/>
      <c r="AFZ317" s="9"/>
      <c r="AGA317" s="9"/>
      <c r="AGB317" s="9"/>
      <c r="AGC317" s="9"/>
      <c r="AGD317" s="9"/>
      <c r="AGE317" s="9"/>
      <c r="AGF317" s="9"/>
      <c r="AGG317" s="9"/>
      <c r="AGH317" s="9"/>
      <c r="AGI317" s="9"/>
      <c r="AGJ317" s="9"/>
      <c r="AGK317" s="9"/>
      <c r="AGL317" s="9"/>
      <c r="AGM317" s="9"/>
      <c r="AGN317" s="9"/>
      <c r="AGO317" s="9"/>
      <c r="AGP317" s="9"/>
      <c r="AGQ317" s="9"/>
      <c r="AGR317" s="9"/>
      <c r="AGS317" s="9"/>
      <c r="AGT317" s="9"/>
      <c r="AGU317" s="9"/>
      <c r="AGV317" s="9"/>
      <c r="AGW317" s="9"/>
      <c r="AGX317" s="9"/>
      <c r="AGY317" s="9"/>
      <c r="AGZ317" s="9"/>
      <c r="AHA317" s="9"/>
      <c r="AHB317" s="9"/>
      <c r="AHC317" s="9"/>
      <c r="AHD317" s="9"/>
      <c r="AHE317" s="9"/>
      <c r="AHF317" s="9"/>
      <c r="AHG317" s="9"/>
      <c r="AHH317" s="9"/>
      <c r="AHI317" s="9"/>
      <c r="AHJ317" s="9"/>
      <c r="AHK317" s="9"/>
      <c r="AHL317" s="9"/>
      <c r="AHM317" s="9"/>
      <c r="AHN317" s="9"/>
      <c r="AHO317" s="9"/>
      <c r="AHP317" s="9"/>
      <c r="AHQ317" s="9"/>
      <c r="AHR317" s="9"/>
      <c r="AHS317" s="9"/>
      <c r="AHT317" s="9"/>
      <c r="AHU317" s="9"/>
      <c r="AHV317" s="9"/>
      <c r="AHW317" s="9"/>
      <c r="AHX317" s="9"/>
      <c r="AHY317" s="9"/>
      <c r="AHZ317" s="9"/>
      <c r="AIA317" s="9"/>
      <c r="AIB317" s="9"/>
      <c r="AIC317" s="9"/>
      <c r="AID317" s="9"/>
      <c r="AIE317" s="9"/>
      <c r="AIF317" s="9"/>
      <c r="AIG317" s="9"/>
      <c r="AIH317" s="9"/>
      <c r="AII317" s="9"/>
      <c r="AIJ317" s="9"/>
      <c r="AIK317" s="9"/>
      <c r="AIL317" s="9"/>
      <c r="AIM317" s="9"/>
      <c r="AIN317" s="9"/>
      <c r="AIO317" s="9"/>
      <c r="AIP317" s="9"/>
      <c r="AIQ317" s="9"/>
      <c r="AIR317" s="9"/>
      <c r="AIS317" s="9"/>
      <c r="ANB317" s="9"/>
      <c r="ANC317" s="9"/>
      <c r="AND317" s="9"/>
      <c r="ANE317" s="9"/>
      <c r="ANF317" s="9"/>
      <c r="ANG317" s="9"/>
      <c r="ANH317" s="9"/>
      <c r="ANI317" s="9"/>
      <c r="ANJ317" s="9"/>
      <c r="ANK317" s="9"/>
      <c r="ANL317" s="9"/>
      <c r="ANM317" s="9"/>
      <c r="ANN317" s="9"/>
      <c r="ANO317" s="9"/>
      <c r="ANP317" s="9"/>
      <c r="ANQ317" s="9"/>
      <c r="ANR317" s="9"/>
      <c r="ANS317" s="9"/>
      <c r="ANT317" s="9"/>
      <c r="ANU317" s="9"/>
      <c r="ANV317" s="9"/>
      <c r="ANW317" s="9"/>
      <c r="ANX317" s="9"/>
      <c r="ANY317" s="9"/>
      <c r="ANZ317" s="9"/>
      <c r="AOA317" s="9"/>
      <c r="AOB317" s="9"/>
      <c r="AOC317" s="9"/>
      <c r="AOD317" s="9"/>
      <c r="AOE317" s="9"/>
      <c r="AOF317" s="9"/>
      <c r="AOG317" s="9"/>
      <c r="AOH317" s="9"/>
      <c r="AOI317" s="9"/>
      <c r="AOJ317" s="9"/>
      <c r="AOK317" s="9"/>
      <c r="AOL317" s="9"/>
      <c r="AOM317" s="9"/>
      <c r="AON317" s="9"/>
      <c r="AOO317" s="9"/>
      <c r="AOP317" s="9"/>
      <c r="AOQ317" s="9"/>
      <c r="AOR317" s="9"/>
      <c r="AOS317" s="9"/>
      <c r="AOT317" s="9"/>
      <c r="AOU317" s="9"/>
      <c r="AOV317" s="9"/>
      <c r="AOW317" s="9"/>
      <c r="AOX317" s="9"/>
      <c r="AOY317" s="9"/>
      <c r="AOZ317" s="9"/>
      <c r="APA317" s="9"/>
      <c r="APB317" s="9"/>
      <c r="APC317" s="9"/>
      <c r="APD317" s="9"/>
      <c r="APE317" s="9"/>
      <c r="APF317" s="9"/>
      <c r="APG317" s="9"/>
      <c r="APH317" s="9"/>
      <c r="API317" s="9"/>
      <c r="APJ317" s="9"/>
      <c r="APK317" s="9"/>
      <c r="APL317" s="9"/>
      <c r="APM317" s="9"/>
      <c r="APN317" s="9"/>
      <c r="APO317" s="9"/>
      <c r="APP317" s="9"/>
      <c r="APQ317" s="9"/>
      <c r="APR317" s="9"/>
      <c r="APS317" s="9"/>
      <c r="APT317" s="9"/>
      <c r="APU317" s="9"/>
      <c r="APV317" s="9"/>
      <c r="APW317" s="9"/>
      <c r="APX317" s="9"/>
      <c r="APY317" s="9"/>
      <c r="APZ317" s="9"/>
      <c r="AQA317" s="9"/>
      <c r="AQB317" s="9"/>
      <c r="AQC317" s="9"/>
      <c r="AQD317" s="9"/>
      <c r="AQE317" s="9"/>
      <c r="AQF317" s="9"/>
      <c r="AQG317" s="9"/>
      <c r="AQH317" s="9"/>
      <c r="AQI317" s="9"/>
      <c r="AQJ317" s="9"/>
      <c r="AQK317" s="9"/>
      <c r="AQL317" s="9"/>
      <c r="AQM317" s="9"/>
      <c r="AQN317" s="9"/>
      <c r="AQO317" s="9"/>
      <c r="AQP317" s="9"/>
      <c r="AQQ317" s="9"/>
      <c r="AQR317" s="9"/>
      <c r="AQS317" s="9"/>
      <c r="AQT317" s="9"/>
      <c r="AQU317" s="9"/>
      <c r="AQV317" s="9"/>
      <c r="AQW317" s="9"/>
      <c r="AQX317" s="9"/>
      <c r="AQY317" s="9"/>
      <c r="AQZ317" s="9"/>
      <c r="ARA317" s="9"/>
      <c r="ARB317" s="9"/>
      <c r="ARC317" s="9"/>
      <c r="ARD317" s="9"/>
      <c r="ARE317" s="9"/>
      <c r="ARF317" s="9"/>
      <c r="ARG317" s="9"/>
      <c r="ARH317" s="9"/>
      <c r="ARI317" s="9"/>
      <c r="ARJ317" s="9"/>
      <c r="ARK317" s="9"/>
      <c r="ARL317" s="9"/>
      <c r="ARM317" s="9"/>
      <c r="ARN317" s="9"/>
      <c r="ARO317" s="9"/>
      <c r="ARP317" s="9"/>
      <c r="ARQ317" s="9"/>
      <c r="ARR317" s="9"/>
      <c r="ARS317" s="9"/>
      <c r="ART317" s="9"/>
      <c r="ARU317" s="9"/>
      <c r="ARV317" s="9"/>
      <c r="ARW317" s="9"/>
      <c r="ARX317" s="9"/>
      <c r="ARY317" s="9"/>
      <c r="ARZ317" s="9"/>
      <c r="ASA317" s="9"/>
      <c r="ASB317" s="9"/>
      <c r="ASC317" s="9"/>
      <c r="ASD317" s="9"/>
      <c r="ASE317" s="9"/>
      <c r="ASF317" s="9"/>
      <c r="ASG317" s="9"/>
      <c r="ASH317" s="9"/>
      <c r="ASI317" s="9"/>
      <c r="ASJ317" s="9"/>
      <c r="ASK317" s="9"/>
      <c r="ASL317" s="9"/>
      <c r="ASM317" s="9"/>
      <c r="ASN317" s="9"/>
      <c r="ASO317" s="9"/>
      <c r="ASP317" s="9"/>
      <c r="ASQ317" s="9"/>
      <c r="ASR317" s="9"/>
      <c r="ASS317" s="9"/>
      <c r="AST317" s="9"/>
      <c r="ASU317" s="9"/>
      <c r="ASV317" s="9"/>
      <c r="ASW317" s="9"/>
      <c r="ASX317" s="9"/>
      <c r="ASY317" s="9"/>
      <c r="ASZ317" s="9"/>
      <c r="ATA317" s="9"/>
      <c r="ATB317" s="9"/>
      <c r="ATC317" s="9"/>
      <c r="ATD317" s="9"/>
      <c r="ATE317" s="9"/>
      <c r="ATF317" s="9"/>
      <c r="ATG317" s="9"/>
      <c r="ATH317" s="9"/>
      <c r="ATI317" s="9"/>
      <c r="ATJ317" s="9"/>
      <c r="ATK317" s="9"/>
      <c r="ATL317" s="9"/>
      <c r="ATM317" s="9"/>
      <c r="ATN317" s="9"/>
      <c r="ATO317" s="9"/>
      <c r="ATP317" s="9"/>
      <c r="ATQ317" s="9"/>
      <c r="ATR317" s="9"/>
      <c r="ATS317" s="9"/>
      <c r="ATT317" s="9"/>
      <c r="ATU317" s="9"/>
      <c r="ATV317" s="9"/>
      <c r="ATW317" s="9"/>
      <c r="ATX317" s="9"/>
      <c r="ATY317" s="9"/>
      <c r="ATZ317" s="9"/>
      <c r="AUA317" s="9"/>
      <c r="AUB317" s="9"/>
      <c r="AUC317" s="9"/>
      <c r="AUD317" s="9"/>
      <c r="AUE317" s="9"/>
      <c r="AUF317" s="9"/>
      <c r="AUG317" s="9"/>
      <c r="AUH317" s="9"/>
      <c r="AUI317" s="9"/>
      <c r="AUJ317" s="9"/>
      <c r="AUK317" s="9"/>
      <c r="AUL317" s="9"/>
      <c r="AUM317" s="9"/>
      <c r="AUN317" s="9"/>
      <c r="AUO317" s="9"/>
      <c r="AUP317" s="9"/>
      <c r="AUQ317" s="9"/>
      <c r="AUR317" s="9"/>
      <c r="AUS317" s="9"/>
      <c r="AUT317" s="9"/>
      <c r="AUU317" s="9"/>
      <c r="AUV317" s="9"/>
      <c r="AUW317" s="9"/>
      <c r="AUX317" s="9"/>
      <c r="AUY317" s="9"/>
      <c r="AUZ317" s="9"/>
      <c r="AVA317" s="9"/>
      <c r="AVB317" s="9"/>
      <c r="AVC317" s="9"/>
      <c r="AVD317" s="9"/>
      <c r="AVE317" s="9"/>
      <c r="AVF317" s="9"/>
      <c r="AVG317" s="9"/>
      <c r="AVH317" s="9"/>
      <c r="AVI317" s="9"/>
      <c r="AVJ317" s="9"/>
      <c r="AVK317" s="9"/>
      <c r="AVL317" s="9"/>
      <c r="AVM317" s="9"/>
      <c r="AVN317" s="9"/>
      <c r="AVO317" s="9"/>
      <c r="AVP317" s="9"/>
      <c r="AVQ317" s="9"/>
      <c r="AVR317" s="9"/>
      <c r="AVS317" s="9"/>
      <c r="AVT317" s="9"/>
      <c r="AVU317" s="9"/>
      <c r="AVV317" s="9"/>
      <c r="AVW317" s="9"/>
      <c r="AVX317" s="9"/>
      <c r="AVY317" s="9"/>
      <c r="AVZ317" s="9"/>
      <c r="AWA317" s="9"/>
      <c r="AWB317" s="9"/>
      <c r="AWC317" s="9"/>
      <c r="AWD317" s="9"/>
      <c r="AWE317" s="9"/>
      <c r="AWF317" s="9"/>
      <c r="AWG317" s="9"/>
      <c r="AWH317" s="9"/>
      <c r="AWI317" s="9"/>
      <c r="AWJ317" s="9"/>
      <c r="AWK317" s="9"/>
      <c r="AWL317" s="9"/>
      <c r="AWM317" s="9"/>
      <c r="AWN317" s="9"/>
      <c r="AWO317" s="9"/>
      <c r="AWP317" s="9"/>
      <c r="AWQ317" s="9"/>
      <c r="AWR317" s="9"/>
      <c r="AWS317" s="9"/>
      <c r="AWT317" s="9"/>
      <c r="AWU317" s="9"/>
      <c r="AWV317" s="9"/>
      <c r="AWW317" s="9"/>
      <c r="AWX317" s="9"/>
      <c r="AWY317" s="9" t="s">
        <v>14474</v>
      </c>
      <c r="AWZ317" s="9"/>
      <c r="AXA317" s="9"/>
      <c r="AXB317" s="9"/>
      <c r="AXC317" s="9"/>
      <c r="AXD317" s="9"/>
      <c r="AXE317" s="9"/>
      <c r="AXF317" s="9"/>
      <c r="AXG317" s="9"/>
      <c r="AXH317" s="9"/>
      <c r="AXI317" s="9"/>
      <c r="AXJ317" s="9"/>
      <c r="AXK317" s="9"/>
      <c r="AXL317" s="9"/>
      <c r="AXM317" s="9"/>
      <c r="AXN317" s="9"/>
      <c r="AXO317" s="9"/>
      <c r="AXP317" s="9"/>
      <c r="AXQ317" s="9"/>
      <c r="AXR317" s="9"/>
      <c r="AXS317" s="9"/>
      <c r="AXT317" s="9"/>
      <c r="AXU317" s="9"/>
      <c r="AXV317" s="9"/>
      <c r="AXW317" s="9"/>
      <c r="AXX317" s="9"/>
      <c r="AXY317" s="9"/>
      <c r="AXZ317" s="9"/>
      <c r="AYA317" s="9"/>
      <c r="AYB317" s="9"/>
      <c r="AYC317" s="9"/>
      <c r="AYD317" s="9"/>
      <c r="AYE317" s="9"/>
      <c r="AYF317" s="9"/>
      <c r="AYG317" s="9"/>
      <c r="AYH317" s="9" t="s">
        <v>14475</v>
      </c>
      <c r="AYI317" s="9"/>
      <c r="AYJ317" s="9"/>
      <c r="AYK317" s="9"/>
      <c r="AYL317" s="9"/>
      <c r="AYM317" s="9"/>
      <c r="AYN317" s="9"/>
      <c r="AYO317" s="9"/>
      <c r="AYP317" s="9"/>
      <c r="AYQ317" s="9"/>
      <c r="AYR317" s="9"/>
      <c r="AYS317" s="9"/>
      <c r="AYT317" s="9"/>
      <c r="AYU317" s="9"/>
      <c r="AYV317" s="9"/>
      <c r="AYW317" s="9"/>
      <c r="AYX317" s="9"/>
      <c r="AYY317" s="9" t="s">
        <v>5691</v>
      </c>
      <c r="AYZ317" s="9" t="s">
        <v>5691</v>
      </c>
      <c r="AZA317" s="9"/>
      <c r="AZB317" s="9"/>
      <c r="AZC317" s="9"/>
      <c r="AZD317" s="9"/>
      <c r="AZE317" s="9"/>
      <c r="AZF317" s="9"/>
      <c r="AZG317" s="9"/>
      <c r="AZH317" s="9"/>
      <c r="AZI317" s="9"/>
      <c r="AZJ317" s="9"/>
      <c r="AZK317" s="9"/>
      <c r="AZL317" s="9"/>
      <c r="AZM317" s="9"/>
      <c r="AZN317" s="9"/>
      <c r="AZO317" s="9"/>
      <c r="AZP317" s="9"/>
      <c r="AZQ317" s="9"/>
      <c r="AZR317" s="9"/>
      <c r="AZS317" s="9"/>
      <c r="AZT317" s="9"/>
      <c r="AZU317" s="9"/>
      <c r="AZV317" s="9"/>
      <c r="AZW317" s="9"/>
      <c r="AZX317" s="9"/>
      <c r="AZY317" s="9"/>
      <c r="AZZ317" s="9"/>
      <c r="BAA317" s="9"/>
      <c r="BAB317" s="9"/>
      <c r="BAC317" s="9"/>
      <c r="BAD317" s="9"/>
      <c r="BAE317" s="9"/>
      <c r="BAF317" s="9"/>
      <c r="BAG317" s="9"/>
      <c r="BAH317" s="9"/>
      <c r="BAI317" s="9"/>
      <c r="BAJ317" s="9"/>
      <c r="BAK317" s="9" t="s">
        <v>14476</v>
      </c>
      <c r="BAL317" s="9"/>
      <c r="BAM317" s="9"/>
      <c r="BAN317" s="9"/>
      <c r="BAO317" s="9"/>
      <c r="BAP317" s="9"/>
      <c r="BAQ317" s="9"/>
      <c r="BAR317" s="9">
        <v>307.0</v>
      </c>
      <c r="BAS317" s="9" t="s">
        <v>14477</v>
      </c>
      <c r="BAT317" s="9">
        <v>590.0</v>
      </c>
      <c r="BAU317" s="9"/>
      <c r="BAV317" s="9"/>
      <c r="BAW317" s="9"/>
      <c r="BAX317" s="9"/>
      <c r="BAY317" s="9"/>
      <c r="BAZ317" s="9"/>
      <c r="BBA317" s="9"/>
      <c r="BBB317" s="9"/>
      <c r="BBC317" s="9"/>
      <c r="BBD317" s="9"/>
      <c r="BBE317" s="9"/>
      <c r="BBF317" s="9"/>
      <c r="BBG317" s="9"/>
      <c r="BBH317" s="9"/>
      <c r="BBI317" s="9" t="s">
        <v>5718</v>
      </c>
      <c r="BBJ317" s="9"/>
      <c r="BBK317" s="9"/>
      <c r="BBL317" s="9"/>
      <c r="BBM317" s="9"/>
      <c r="BBN317" s="9"/>
      <c r="BBO317" s="9"/>
      <c r="BBP317" s="9"/>
      <c r="BBQ317" s="9"/>
      <c r="BBR317" s="9"/>
      <c r="BBS317" s="9"/>
      <c r="BBT317" s="9"/>
      <c r="BBU317" s="9"/>
      <c r="BBV317" s="9"/>
      <c r="BBW317" s="9"/>
      <c r="BBX317" s="9"/>
      <c r="BBY317" s="9"/>
      <c r="BBZ317" s="9"/>
      <c r="BCA317" s="9"/>
      <c r="BCB317" s="9" t="s">
        <v>5707</v>
      </c>
      <c r="BCC317" s="9"/>
      <c r="BCD317" s="9"/>
      <c r="BCE317" s="9"/>
      <c r="BCF317" s="9" t="s">
        <v>5720</v>
      </c>
      <c r="BCG317" s="9" t="s">
        <v>14478</v>
      </c>
      <c r="BCH317" s="9"/>
      <c r="BCI317" s="9"/>
      <c r="BCJ317" s="9"/>
      <c r="BCK317" s="9"/>
      <c r="BCL317" s="9"/>
      <c r="BCM317" s="9"/>
      <c r="BCN317" s="9"/>
      <c r="BCO317" s="9"/>
      <c r="BCP317" s="9"/>
      <c r="BCQ317" s="9"/>
      <c r="BCR317" s="9"/>
      <c r="BCS317" s="9"/>
      <c r="BCT317" s="9"/>
      <c r="BCU317" s="9"/>
      <c r="BCV317" s="9"/>
      <c r="BCW317" s="9"/>
      <c r="BCX317" s="9"/>
      <c r="BCY317" s="9"/>
      <c r="BCZ317" s="9"/>
      <c r="BDA317" s="9"/>
      <c r="BDB317" s="9"/>
      <c r="BDC317" s="9"/>
      <c r="BDD317" s="9" t="s">
        <v>14477</v>
      </c>
      <c r="BDE317" s="9"/>
      <c r="BDF317" s="9"/>
      <c r="BDG317" s="9"/>
      <c r="BDH317" s="9"/>
      <c r="BDI317" s="9"/>
      <c r="BDJ317" s="9"/>
      <c r="BDK317" s="9"/>
      <c r="BDL317" s="9"/>
      <c r="BDM317" s="9"/>
      <c r="BDN317" s="9"/>
      <c r="BDO317" s="9"/>
      <c r="BDP317" s="9"/>
      <c r="BDQ317" s="9"/>
      <c r="BDR317" s="9"/>
      <c r="BDS317" s="9"/>
      <c r="BDT317" s="9"/>
      <c r="BDU317" s="9"/>
      <c r="BDV317" s="9"/>
      <c r="BDW317" s="9"/>
      <c r="BDX317" s="9"/>
      <c r="BDY317" s="9" t="s">
        <v>5691</v>
      </c>
      <c r="BDZ317" s="9" t="s">
        <v>5691</v>
      </c>
      <c r="BEA317" s="9"/>
      <c r="BEB317" s="9"/>
      <c r="BEC317" s="9"/>
      <c r="BED317" s="9"/>
      <c r="BEE317" s="9"/>
      <c r="BEF317" s="9"/>
      <c r="BEG317" s="9"/>
      <c r="BEH317" s="9"/>
      <c r="BEI317" s="9"/>
      <c r="BEJ317" s="9"/>
      <c r="BEK317" s="9"/>
      <c r="BEL317" s="9"/>
      <c r="BEM317" s="9"/>
      <c r="BEN317" s="9"/>
      <c r="BEO317" s="9"/>
      <c r="BEP317" s="9"/>
      <c r="BEQ317" s="9"/>
      <c r="BER317" s="9"/>
      <c r="BES317" s="9"/>
      <c r="BET317" s="9"/>
      <c r="BEU317" s="9"/>
      <c r="BEV317" s="9"/>
      <c r="BEW317" s="9"/>
      <c r="BEX317" s="9"/>
      <c r="BEY317" s="9"/>
      <c r="BEZ317" s="9"/>
      <c r="BFA317" s="9"/>
      <c r="BFB317" s="9"/>
      <c r="BFC317" s="9"/>
      <c r="BFD317" s="9"/>
      <c r="BFE317" s="9"/>
      <c r="BFF317" s="9"/>
      <c r="BFG317" s="9"/>
      <c r="BFH317" s="9"/>
      <c r="BFI317" s="9"/>
      <c r="BFJ317" s="9"/>
      <c r="BFK317" s="9" t="s">
        <v>14479</v>
      </c>
      <c r="BFL317" s="9"/>
      <c r="BFM317" s="9"/>
      <c r="BFN317" s="9"/>
      <c r="BFO317" s="9"/>
      <c r="BFP317" s="9"/>
      <c r="BFQ317" s="9"/>
      <c r="BFR317" s="9">
        <v>443.0</v>
      </c>
      <c r="BFS317" s="9" t="s">
        <v>14480</v>
      </c>
      <c r="BFT317" s="9">
        <v>590.0</v>
      </c>
      <c r="BFU317" s="9"/>
      <c r="BFV317" s="9"/>
      <c r="BFW317" s="9"/>
      <c r="BFX317" s="9"/>
      <c r="BFY317" s="9"/>
      <c r="BFZ317" s="9"/>
      <c r="BGA317" s="9"/>
      <c r="BGB317" s="9"/>
      <c r="BGC317" s="9"/>
      <c r="BGD317" s="9"/>
      <c r="BGE317" s="9"/>
      <c r="BGF317" s="9"/>
      <c r="BGG317" s="9"/>
      <c r="BGH317" s="9"/>
      <c r="BGI317" s="9" t="s">
        <v>5718</v>
      </c>
      <c r="BGJ317" s="9"/>
      <c r="BGK317" s="9"/>
      <c r="BGL317" s="9"/>
      <c r="BGM317" s="9"/>
      <c r="BGN317" s="9"/>
      <c r="BGO317" s="9"/>
      <c r="BGP317" s="9"/>
      <c r="BGQ317" s="9"/>
      <c r="BGR317" s="9"/>
      <c r="BGS317" s="9"/>
      <c r="BGT317" s="9"/>
      <c r="BGU317" s="9"/>
      <c r="BGV317" s="9"/>
      <c r="BGW317" s="9"/>
      <c r="BGX317" s="9"/>
      <c r="BGY317" s="9"/>
      <c r="BGZ317" s="9"/>
      <c r="BHA317" s="9"/>
      <c r="BHB317" s="9" t="s">
        <v>5707</v>
      </c>
      <c r="BHC317" s="9"/>
      <c r="BHD317" s="9"/>
      <c r="BHE317" s="9"/>
      <c r="BHF317" s="9" t="s">
        <v>5720</v>
      </c>
      <c r="BHG317" s="9" t="s">
        <v>14478</v>
      </c>
      <c r="BHH317" s="9"/>
      <c r="BHI317" s="9"/>
      <c r="BHJ317" s="9"/>
      <c r="BHK317" s="9"/>
      <c r="BHL317" s="9"/>
      <c r="BHM317" s="9"/>
      <c r="BHN317" s="9"/>
      <c r="BHO317" s="9"/>
      <c r="BHP317" s="9"/>
      <c r="BHQ317" s="9"/>
      <c r="BHR317" s="9"/>
      <c r="BHS317" s="9"/>
      <c r="BHT317" s="9"/>
      <c r="BHU317" s="9"/>
      <c r="BHV317" s="9"/>
      <c r="BHW317" s="9"/>
      <c r="BHX317" s="9"/>
      <c r="BHY317" s="9"/>
      <c r="BHZ317" s="9"/>
      <c r="BIA317" s="9"/>
      <c r="BIB317" s="9"/>
      <c r="BIC317" s="9"/>
      <c r="BID317" s="9" t="s">
        <v>14480</v>
      </c>
      <c r="BIE317" s="9"/>
      <c r="BIF317" s="9"/>
      <c r="BIG317" s="9"/>
      <c r="BIH317" s="9"/>
      <c r="BII317" s="9"/>
      <c r="BIJ317" s="9"/>
      <c r="BIK317" s="9"/>
      <c r="BIL317" s="9"/>
      <c r="BIM317" s="9"/>
      <c r="BIN317" s="9"/>
      <c r="BIO317" s="9"/>
      <c r="BIP317" s="9"/>
      <c r="BIQ317" s="9"/>
      <c r="BIR317" s="9"/>
      <c r="BIS317" s="9"/>
      <c r="BIT317" s="9"/>
      <c r="BIU317" s="9"/>
      <c r="BIV317" s="9"/>
      <c r="BIW317" s="9"/>
      <c r="BIX317" s="9"/>
      <c r="BIY317" s="9" t="s">
        <v>5691</v>
      </c>
      <c r="BIZ317" s="9" t="s">
        <v>5691</v>
      </c>
      <c r="BJA317" s="9"/>
      <c r="BJB317" s="9"/>
      <c r="BJC317" s="9"/>
      <c r="BJD317" s="9"/>
      <c r="BJE317" s="9"/>
      <c r="BJF317" s="9"/>
      <c r="BJG317" s="9"/>
      <c r="BJH317" s="9"/>
      <c r="BJI317" s="9"/>
      <c r="BJJ317" s="9"/>
      <c r="BJK317" s="9"/>
      <c r="BJL317" s="9"/>
      <c r="BJM317" s="9"/>
      <c r="BJN317" s="9"/>
      <c r="BJO317" s="9"/>
      <c r="BJP317" s="9"/>
      <c r="BJQ317" s="9"/>
      <c r="BJR317" s="9"/>
      <c r="BJS317" s="9"/>
      <c r="BJT317" s="9"/>
      <c r="BJU317" s="9"/>
      <c r="BJV317" s="9"/>
      <c r="BJW317" s="9"/>
      <c r="BJX317" s="9"/>
      <c r="BJY317" s="9"/>
      <c r="BJZ317" s="9"/>
      <c r="BKA317" s="9"/>
      <c r="BKB317" s="9"/>
      <c r="BKC317" s="9"/>
      <c r="BKD317" s="9"/>
      <c r="BKE317" s="9"/>
      <c r="BKF317" s="9"/>
      <c r="BKG317" s="9"/>
      <c r="BKH317" s="9"/>
      <c r="BKI317" s="9"/>
      <c r="BKJ317" s="9"/>
      <c r="BKK317" s="9" t="s">
        <v>14481</v>
      </c>
      <c r="BKL317" s="9"/>
      <c r="BKM317" s="9"/>
      <c r="BKN317" s="9"/>
      <c r="BKO317" s="9"/>
      <c r="BKP317" s="9"/>
      <c r="BKQ317" s="9"/>
      <c r="BKR317" s="9">
        <v>332.0</v>
      </c>
      <c r="BKS317" s="9" t="s">
        <v>14482</v>
      </c>
      <c r="BKT317" s="9">
        <v>590.0</v>
      </c>
      <c r="BKU317" s="9"/>
      <c r="BKV317" s="9"/>
      <c r="BKW317" s="9"/>
      <c r="BKX317" s="9"/>
      <c r="BKY317" s="9"/>
      <c r="BKZ317" s="9"/>
      <c r="BLA317" s="9"/>
      <c r="BLB317" s="9"/>
      <c r="BLC317" s="9"/>
      <c r="BLD317" s="9"/>
      <c r="BLE317" s="9"/>
      <c r="BLF317" s="9"/>
      <c r="BLG317" s="9"/>
      <c r="BLH317" s="9"/>
      <c r="BLI317" s="9" t="s">
        <v>5718</v>
      </c>
      <c r="BLJ317" s="9"/>
      <c r="BLK317" s="9"/>
      <c r="BLL317" s="9"/>
      <c r="BLM317" s="9"/>
      <c r="BLN317" s="9"/>
      <c r="BLO317" s="9"/>
      <c r="BLP317" s="9"/>
      <c r="BLQ317" s="9"/>
      <c r="BLR317" s="9"/>
      <c r="BLS317" s="9"/>
      <c r="BLT317" s="9"/>
      <c r="BLU317" s="9"/>
      <c r="BLV317" s="9"/>
      <c r="BLW317" s="9"/>
      <c r="BLX317" s="9"/>
      <c r="BLY317" s="9"/>
      <c r="BLZ317" s="9"/>
      <c r="BMA317" s="9"/>
      <c r="BMB317" s="9" t="s">
        <v>5707</v>
      </c>
      <c r="BMC317" s="9"/>
      <c r="BMD317" s="9"/>
      <c r="BME317" s="9"/>
      <c r="BMF317" s="9" t="s">
        <v>5720</v>
      </c>
      <c r="BMG317" s="9" t="s">
        <v>14478</v>
      </c>
      <c r="BMH317" s="9"/>
      <c r="BMI317" s="9"/>
      <c r="BMJ317" s="9"/>
      <c r="BMK317" s="9"/>
      <c r="BML317" s="9"/>
      <c r="BMM317" s="9"/>
      <c r="BMN317" s="9"/>
      <c r="BMO317" s="9"/>
      <c r="BMP317" s="9"/>
      <c r="BMQ317" s="9"/>
      <c r="BMR317" s="9"/>
      <c r="BMS317" s="9"/>
      <c r="BMT317" s="9"/>
      <c r="BMU317" s="9"/>
      <c r="BMV317" s="9"/>
      <c r="BMW317" s="9"/>
      <c r="BMX317" s="9"/>
      <c r="BMY317" s="9"/>
      <c r="BMZ317" s="9"/>
      <c r="BNA317" s="9"/>
      <c r="BNB317" s="9"/>
      <c r="BNC317" s="9"/>
      <c r="BND317" s="9" t="s">
        <v>14482</v>
      </c>
      <c r="BNE317" s="9"/>
      <c r="BNF317" s="9"/>
      <c r="BNG317" s="9"/>
      <c r="BNH317" s="9"/>
      <c r="BNI317" s="9"/>
      <c r="BNJ317" s="9"/>
      <c r="BNK317" s="9"/>
      <c r="BNL317" s="9"/>
      <c r="BNM317" s="9"/>
      <c r="BNN317" s="9"/>
      <c r="BNO317" s="9"/>
      <c r="BNP317" s="9"/>
      <c r="BNQ317" s="9"/>
      <c r="BNR317" s="9"/>
      <c r="BNS317" s="9"/>
      <c r="BNT317" s="9"/>
      <c r="BNU317" s="9"/>
      <c r="BNV317" s="9"/>
      <c r="BNW317" s="9"/>
      <c r="BNX317" s="9"/>
      <c r="BNY317" s="9"/>
      <c r="BNZ317" s="9"/>
      <c r="BOA317" s="9"/>
      <c r="BOB317" s="9"/>
      <c r="BOC317" s="9"/>
      <c r="BOD317" s="9"/>
      <c r="BOE317" s="9"/>
      <c r="BOF317" s="9"/>
      <c r="BOG317" s="9"/>
      <c r="BOH317" s="9"/>
      <c r="BOI317" s="9"/>
      <c r="BOJ317" s="9"/>
      <c r="BOK317" s="9"/>
      <c r="BOL317" s="9"/>
      <c r="BOM317" s="9"/>
      <c r="BON317" s="9"/>
      <c r="BOO317" s="9"/>
      <c r="BOP317" s="9"/>
      <c r="BOQ317" s="9"/>
      <c r="BOR317" s="9"/>
      <c r="BOS317" s="9"/>
      <c r="BOT317" s="9"/>
      <c r="BOU317" s="9"/>
      <c r="BOV317" s="9"/>
      <c r="BOW317" s="9"/>
      <c r="BOX317" s="9"/>
      <c r="BOY317" s="9"/>
      <c r="BOZ317" s="9"/>
      <c r="BPA317" s="9"/>
      <c r="BPB317" s="9"/>
      <c r="BPC317" s="9"/>
      <c r="BPD317" s="9"/>
      <c r="BPE317" s="9"/>
      <c r="BPF317" s="9"/>
      <c r="BPG317" s="9"/>
      <c r="BPH317" s="9"/>
      <c r="BPI317" s="9"/>
      <c r="BPJ317" s="9"/>
      <c r="BPK317" s="9"/>
      <c r="BPL317" s="9"/>
      <c r="BPM317" s="9"/>
      <c r="BPN317" s="9"/>
      <c r="BPO317" s="9"/>
      <c r="BPP317" s="9"/>
      <c r="BPQ317" s="9"/>
      <c r="BPR317" s="9"/>
      <c r="BPS317" s="9"/>
      <c r="BPT317" s="9"/>
      <c r="BPU317" s="9"/>
      <c r="BPV317" s="9"/>
      <c r="BPW317" s="9"/>
      <c r="BPX317" s="9"/>
      <c r="BPY317" s="9"/>
      <c r="BPZ317" s="9"/>
      <c r="BQA317" s="9"/>
      <c r="BQB317" s="9"/>
      <c r="BQC317" s="9"/>
      <c r="BQD317" s="9"/>
      <c r="BQE317" s="9"/>
      <c r="BQF317" s="9"/>
      <c r="BQG317" s="9"/>
      <c r="BQH317" s="9"/>
      <c r="BQI317" s="9"/>
      <c r="BQJ317" s="9"/>
      <c r="BQK317" s="9"/>
      <c r="BQL317" s="9"/>
      <c r="BQM317" s="9"/>
      <c r="BQN317" s="9"/>
      <c r="BQO317" s="9"/>
      <c r="BQP317" s="9"/>
      <c r="BQQ317" s="9"/>
      <c r="BQR317" s="9"/>
      <c r="BQS317" s="9"/>
      <c r="BQT317" s="9"/>
      <c r="BQU317" s="9"/>
      <c r="BQV317" s="9"/>
      <c r="BQW317" s="9"/>
      <c r="BQX317" s="9"/>
      <c r="BQY317" s="9"/>
      <c r="BQZ317" s="9"/>
      <c r="BRA317" s="9"/>
      <c r="BRB317" s="9"/>
      <c r="BRC317" s="9"/>
      <c r="BRD317" s="9"/>
      <c r="BRE317" s="9"/>
      <c r="BRF317" s="9"/>
      <c r="BRG317" s="9"/>
      <c r="BRH317" s="9"/>
      <c r="BRI317" s="9"/>
      <c r="BRJ317" s="9"/>
      <c r="BRK317" s="9"/>
      <c r="BRL317" s="9"/>
      <c r="BRM317" s="9"/>
      <c r="BRN317" s="9"/>
      <c r="BRO317" s="9"/>
      <c r="BRP317" s="9"/>
      <c r="BRQ317" s="9"/>
      <c r="BRR317" s="9"/>
      <c r="BRS317" s="9"/>
      <c r="BRT317" s="9"/>
      <c r="BRU317" s="9"/>
      <c r="BRV317" s="9"/>
      <c r="BRW317" s="9"/>
      <c r="BRX317" s="9"/>
      <c r="BRY317" s="9"/>
      <c r="BRZ317" s="9"/>
      <c r="BSA317" s="9"/>
      <c r="BSB317" s="9"/>
      <c r="BSC317" s="9"/>
      <c r="BSD317" s="9"/>
      <c r="BSE317" s="9"/>
      <c r="BSF317" s="9"/>
      <c r="BSG317" s="9"/>
      <c r="BSH317" s="9"/>
      <c r="BSI317" s="9"/>
      <c r="BSJ317" s="9"/>
      <c r="BSK317" s="9"/>
      <c r="BSL317" s="9"/>
      <c r="BSM317" s="9"/>
      <c r="BSN317" s="9"/>
      <c r="BSO317" s="9"/>
      <c r="BSP317" s="9"/>
      <c r="BSQ317" s="9"/>
      <c r="BSR317" s="9"/>
      <c r="BSS317" s="9"/>
      <c r="BST317" s="9"/>
      <c r="BSU317" s="9"/>
      <c r="BSV317" s="9"/>
      <c r="BSW317" s="9"/>
      <c r="BSX317" s="9"/>
      <c r="BSY317" s="9"/>
      <c r="BSZ317" s="9"/>
      <c r="BTA317" s="9"/>
      <c r="BTB317" s="9"/>
      <c r="BTC317" s="9"/>
      <c r="BTD317" s="9"/>
      <c r="BTE317" s="9"/>
      <c r="BTF317" s="9"/>
      <c r="BTG317" s="9"/>
      <c r="BTH317" s="9"/>
      <c r="BTI317" s="9"/>
      <c r="BTJ317" s="9"/>
      <c r="BTK317" s="9"/>
      <c r="BTL317" s="9"/>
      <c r="BTM317" s="9"/>
      <c r="BTN317" s="9"/>
      <c r="BTO317" s="9"/>
      <c r="BTP317" s="9"/>
      <c r="BTQ317" s="9"/>
      <c r="BTR317" s="9"/>
      <c r="BTS317" s="9"/>
      <c r="BTT317" s="9"/>
      <c r="BTU317" s="9"/>
      <c r="BTV317" s="9"/>
      <c r="BTW317" s="9"/>
      <c r="BTX317" s="9"/>
      <c r="BTY317" s="9"/>
      <c r="BTZ317" s="9"/>
      <c r="BUA317" s="9"/>
      <c r="BUB317" s="9"/>
      <c r="BUC317" s="9"/>
      <c r="BUD317" s="9"/>
      <c r="BUE317" s="9"/>
      <c r="BUF317" s="9"/>
      <c r="BUG317" s="9"/>
      <c r="BUH317" s="9"/>
      <c r="BUI317" s="9"/>
      <c r="BUJ317" s="9"/>
      <c r="BUK317" s="9"/>
      <c r="BUL317" s="9"/>
      <c r="BUM317" s="9"/>
      <c r="BUN317" s="9"/>
      <c r="BUO317" s="9"/>
      <c r="BUP317" s="9"/>
      <c r="BUQ317" s="9"/>
      <c r="BUR317" s="9"/>
      <c r="BUS317" s="9"/>
      <c r="BUT317" s="9"/>
      <c r="BUU317" s="9"/>
      <c r="BUV317" s="9"/>
      <c r="BUW317" s="9"/>
      <c r="BUX317" s="9"/>
      <c r="BUY317" s="9"/>
      <c r="BUZ317" s="9"/>
      <c r="BVA317" s="9"/>
      <c r="BVB317" s="9"/>
      <c r="BVC317" s="9"/>
      <c r="BVD317" s="9"/>
      <c r="BVE317" s="9"/>
      <c r="BVF317" s="9"/>
      <c r="BVG317" s="9"/>
      <c r="BVH317" s="9"/>
      <c r="BVI317" s="9"/>
      <c r="BVJ317" s="9"/>
      <c r="BVK317" s="9"/>
      <c r="BVL317" s="9"/>
      <c r="BVM317" s="9"/>
      <c r="BVN317" s="9"/>
      <c r="BVO317" s="9"/>
      <c r="BVP317" s="9"/>
      <c r="BVQ317" s="9"/>
      <c r="BVR317" s="9"/>
      <c r="BVS317" s="9"/>
      <c r="BVT317" s="9"/>
      <c r="BVU317" s="9"/>
      <c r="BVV317" s="9"/>
      <c r="BVW317" s="9"/>
      <c r="BVX317" s="9"/>
      <c r="BVY317" s="9"/>
      <c r="BVZ317" s="9"/>
      <c r="BWA317" s="9"/>
      <c r="BWB317" s="9"/>
      <c r="BWC317" s="9"/>
      <c r="BWD317" s="9"/>
      <c r="BWE317" s="9"/>
      <c r="BWF317" s="9"/>
      <c r="BWG317" s="9"/>
      <c r="BWH317" s="9"/>
      <c r="BWI317" s="9"/>
      <c r="BWJ317" s="9"/>
      <c r="BWK317" s="9"/>
      <c r="BWL317" s="9"/>
      <c r="BWM317" s="9"/>
      <c r="BWN317" s="9"/>
      <c r="BWO317" s="9"/>
      <c r="BWP317" s="9"/>
      <c r="BWQ317" s="9"/>
      <c r="BWR317" s="9"/>
      <c r="BWS317" s="9"/>
      <c r="BWT317" s="9"/>
      <c r="BWU317" s="9"/>
      <c r="BWV317" s="9"/>
      <c r="BWW317" s="9"/>
      <c r="BWX317" s="9"/>
      <c r="BWY317" s="9"/>
      <c r="BWZ317" s="9"/>
      <c r="BXA317" s="9"/>
      <c r="BXB317" s="9"/>
      <c r="BXC317" s="9"/>
      <c r="BXD317" s="9"/>
    </row>
    <row r="318" ht="14.25" customHeight="1">
      <c r="A318" s="9">
        <v>6.0</v>
      </c>
      <c r="B318" s="9" t="s">
        <v>11947</v>
      </c>
      <c r="C318" s="9" t="s">
        <v>11948</v>
      </c>
      <c r="D318" s="9" t="s">
        <v>11948</v>
      </c>
      <c r="E318" s="9"/>
      <c r="F318" s="9">
        <v>31.0</v>
      </c>
      <c r="G318" s="9" t="s">
        <v>14483</v>
      </c>
      <c r="H318" s="9"/>
      <c r="I318" s="9"/>
      <c r="J318" s="9"/>
      <c r="K318" s="9"/>
      <c r="L318" s="9">
        <v>31.0</v>
      </c>
      <c r="M318" s="9"/>
      <c r="N318" s="9"/>
      <c r="O318" s="9"/>
      <c r="P318" s="9">
        <v>0.0</v>
      </c>
      <c r="Q318" s="9" t="s">
        <v>14484</v>
      </c>
      <c r="R318" s="9"/>
      <c r="S318" s="9" t="s">
        <v>3816</v>
      </c>
      <c r="T318" s="9" t="s">
        <v>14485</v>
      </c>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c r="DS318" s="9"/>
      <c r="DT318" s="9"/>
      <c r="DU318" s="9"/>
      <c r="DV318" s="9"/>
      <c r="DW318" s="9"/>
      <c r="DX318" s="9"/>
      <c r="DY318" s="9"/>
      <c r="DZ318" s="9"/>
      <c r="EA318" s="9"/>
      <c r="EB318" s="9"/>
      <c r="EC318" s="9"/>
      <c r="ED318" s="9"/>
      <c r="EE318" s="9"/>
      <c r="EF318" s="9"/>
      <c r="EG318" s="9"/>
      <c r="EH318" s="9"/>
      <c r="EI318" s="9"/>
      <c r="EJ318" s="9"/>
      <c r="EK318" s="9"/>
      <c r="EL318" s="9"/>
      <c r="EM318" s="9"/>
      <c r="EN318" s="9"/>
      <c r="EO318" s="9"/>
      <c r="EP318" s="9"/>
      <c r="EQ318" s="9"/>
      <c r="ER318" s="9"/>
      <c r="ES318" s="9"/>
      <c r="ET318" s="9"/>
      <c r="EU318" s="9"/>
      <c r="EV318" s="9"/>
      <c r="EW318" s="9"/>
      <c r="EX318" s="9"/>
      <c r="EY318" s="9"/>
      <c r="EZ318" s="9"/>
      <c r="FA318" s="9"/>
      <c r="FB318" s="9"/>
      <c r="FC318" s="9"/>
      <c r="FD318" s="9"/>
      <c r="FE318" s="9"/>
      <c r="FF318" s="9"/>
      <c r="FG318" s="9"/>
      <c r="FH318" s="9"/>
      <c r="FI318" s="9"/>
      <c r="FJ318" s="9"/>
      <c r="FK318" s="9"/>
      <c r="FL318" s="9"/>
      <c r="FM318" s="9"/>
      <c r="FN318" s="9"/>
      <c r="FO318" s="9"/>
      <c r="FP318" s="9"/>
      <c r="FQ318" s="9"/>
      <c r="FR318" s="9"/>
      <c r="FS318" s="9"/>
      <c r="FT318" s="9"/>
      <c r="FU318" s="9"/>
      <c r="FV318" s="9"/>
      <c r="FW318" s="9"/>
      <c r="FX318" s="9"/>
      <c r="FY318" s="9"/>
      <c r="FZ318" s="9"/>
      <c r="GA318" s="9"/>
      <c r="GB318" s="9"/>
      <c r="GC318" s="9"/>
      <c r="GD318" s="9"/>
      <c r="GE318" s="9"/>
      <c r="GF318" s="9"/>
      <c r="GG318" s="9"/>
      <c r="GH318" s="9"/>
      <c r="GI318" s="9"/>
      <c r="GJ318" s="9"/>
      <c r="GK318" s="9"/>
      <c r="GL318" s="9"/>
      <c r="GM318" s="9"/>
      <c r="GN318" s="9"/>
      <c r="GO318" s="9"/>
      <c r="GP318" s="9"/>
      <c r="GQ318" s="9"/>
      <c r="GR318" s="9"/>
      <c r="GS318" s="9"/>
      <c r="GT318" s="9"/>
      <c r="GU318" s="9"/>
      <c r="GV318" s="9"/>
      <c r="GW318" s="9"/>
      <c r="GX318" s="9"/>
      <c r="GY318" s="9"/>
      <c r="GZ318" s="9"/>
      <c r="HA318" s="9"/>
      <c r="HB318" s="9"/>
      <c r="HC318" s="9"/>
      <c r="HD318" s="9"/>
      <c r="HE318" s="9"/>
      <c r="HF318" s="9"/>
      <c r="HG318" s="9"/>
      <c r="HH318" s="9"/>
      <c r="HI318" s="9"/>
      <c r="HJ318" s="9"/>
      <c r="HK318" s="9"/>
      <c r="HL318" s="9"/>
      <c r="HM318" s="9"/>
      <c r="HN318" s="9"/>
      <c r="HO318" s="9"/>
      <c r="HP318" s="9"/>
      <c r="HQ318" s="9"/>
      <c r="HR318" s="9"/>
      <c r="HS318" s="9"/>
      <c r="HT318" s="9"/>
      <c r="HU318" s="9"/>
      <c r="HV318" s="9"/>
      <c r="HW318" s="9"/>
      <c r="HX318" s="9"/>
      <c r="HY318" s="9"/>
      <c r="HZ318" s="9"/>
      <c r="IA318" s="9"/>
      <c r="IB318" s="9"/>
      <c r="IC318" s="9"/>
      <c r="ID318" s="9"/>
      <c r="IE318" s="9"/>
      <c r="IF318" s="9"/>
      <c r="IG318" s="9"/>
      <c r="IH318" s="9"/>
      <c r="II318" s="9"/>
      <c r="IJ318" s="9"/>
      <c r="IK318" s="9"/>
      <c r="IL318" s="9"/>
      <c r="IM318" s="9"/>
      <c r="IN318" s="9"/>
      <c r="IO318" s="9"/>
      <c r="IP318" s="9"/>
      <c r="IQ318" s="9"/>
      <c r="IR318" s="9"/>
      <c r="IS318" s="9"/>
      <c r="IT318" s="9"/>
      <c r="IU318" s="9"/>
      <c r="IV318" s="9"/>
      <c r="IW318" s="9"/>
      <c r="IX318" s="9"/>
      <c r="IY318" s="9"/>
      <c r="IZ318" s="9"/>
      <c r="JA318" s="9"/>
      <c r="JB318" s="9"/>
      <c r="JC318" s="9"/>
      <c r="JD318" s="9"/>
      <c r="JE318" s="9"/>
      <c r="JF318" s="9"/>
      <c r="JG318" s="9"/>
      <c r="JH318" s="9"/>
      <c r="JI318" s="9"/>
      <c r="JJ318" s="9"/>
      <c r="JK318" s="9"/>
      <c r="JL318" s="9"/>
      <c r="JM318" s="9"/>
      <c r="JN318" s="9"/>
      <c r="JO318" s="9"/>
      <c r="JP318" s="9"/>
      <c r="JQ318" s="9"/>
      <c r="JR318" s="9"/>
      <c r="JS318" s="9"/>
      <c r="JT318" s="9"/>
      <c r="JU318" s="9"/>
      <c r="JV318" s="9"/>
      <c r="JW318" s="9"/>
      <c r="JX318" s="9"/>
      <c r="JY318" s="9"/>
      <c r="JZ318" s="9"/>
      <c r="KA318" s="9"/>
      <c r="KB318" s="9"/>
      <c r="KC318" s="9"/>
      <c r="KD318" s="9"/>
      <c r="KE318" s="9"/>
      <c r="KF318" s="9"/>
      <c r="KG318" s="9"/>
      <c r="KH318" s="9"/>
      <c r="KI318" s="9"/>
      <c r="KJ318" s="9"/>
      <c r="KK318" s="9"/>
      <c r="KL318" s="9"/>
      <c r="KM318" s="9"/>
      <c r="KN318" s="9"/>
      <c r="KO318" s="9"/>
      <c r="KP318" s="9"/>
      <c r="KQ318" s="9"/>
      <c r="KR318" s="9"/>
      <c r="KS318" s="9"/>
      <c r="KT318" s="9"/>
      <c r="KU318" s="9"/>
      <c r="KV318" s="9"/>
      <c r="KW318" s="9"/>
      <c r="KX318" s="9"/>
      <c r="KY318" s="9"/>
      <c r="KZ318" s="9"/>
      <c r="LA318" s="9"/>
      <c r="LB318" s="9"/>
      <c r="LC318" s="9"/>
      <c r="LD318" s="9"/>
      <c r="LE318" s="9"/>
      <c r="LF318" s="9"/>
      <c r="LG318" s="9"/>
      <c r="LH318" s="9"/>
      <c r="LI318" s="9"/>
      <c r="LJ318" s="9"/>
      <c r="LK318" s="9"/>
      <c r="LL318" s="9"/>
      <c r="LM318" s="9"/>
      <c r="LN318" s="9"/>
      <c r="LO318" s="9"/>
      <c r="LP318" s="9"/>
      <c r="LQ318" s="9"/>
      <c r="LR318" s="9"/>
      <c r="LS318" s="9"/>
      <c r="LT318" s="9"/>
      <c r="LU318" s="9"/>
      <c r="LV318" s="9"/>
      <c r="LW318" s="9"/>
      <c r="LX318" s="9"/>
      <c r="LY318" s="9"/>
      <c r="LZ318" s="9"/>
      <c r="MA318" s="9"/>
      <c r="MB318" s="9"/>
      <c r="MC318" s="9"/>
      <c r="MD318" s="9"/>
      <c r="ME318" s="9"/>
      <c r="MF318" s="9"/>
      <c r="MG318" s="9"/>
      <c r="MH318" s="9"/>
      <c r="MI318" s="9"/>
      <c r="MJ318" s="9"/>
      <c r="MK318" s="9"/>
      <c r="ML318" s="9"/>
      <c r="MM318" s="9"/>
      <c r="MN318" s="9"/>
      <c r="MO318" s="9"/>
      <c r="MP318" s="9"/>
      <c r="MQ318" s="9"/>
      <c r="MR318" s="9"/>
      <c r="MS318" s="9"/>
      <c r="MT318" s="9"/>
      <c r="MU318" s="9"/>
      <c r="MV318" s="9"/>
      <c r="MW318" s="9"/>
      <c r="MX318" s="9"/>
      <c r="MY318" s="9"/>
      <c r="MZ318" s="9"/>
      <c r="NA318" s="9"/>
      <c r="NB318" s="9"/>
      <c r="NC318" s="9"/>
      <c r="ND318" s="9"/>
      <c r="NE318" s="9"/>
      <c r="NF318" s="9"/>
      <c r="NG318" s="9"/>
      <c r="NH318" s="9"/>
      <c r="NI318" s="9"/>
      <c r="NJ318" s="9"/>
      <c r="NK318" s="9"/>
      <c r="NL318" s="9"/>
      <c r="NM318" s="9"/>
      <c r="NN318" s="9"/>
      <c r="NO318" s="9"/>
      <c r="NP318" s="9"/>
      <c r="NQ318" s="9"/>
      <c r="NR318" s="9"/>
      <c r="NS318" s="9"/>
      <c r="NT318" s="9"/>
      <c r="NU318" s="9"/>
      <c r="NV318" s="9"/>
      <c r="NW318" s="9"/>
      <c r="NX318" s="9"/>
      <c r="NY318" s="9"/>
      <c r="NZ318" s="9"/>
      <c r="OA318" s="9"/>
      <c r="OB318" s="9"/>
      <c r="OC318" s="9"/>
      <c r="OD318" s="9"/>
      <c r="OE318" s="9"/>
      <c r="OF318" s="9"/>
      <c r="OG318" s="9"/>
      <c r="OH318" s="9"/>
      <c r="OI318" s="9"/>
      <c r="OJ318" s="9"/>
      <c r="OK318" s="9"/>
      <c r="OL318" s="9"/>
      <c r="OM318" s="9"/>
      <c r="ON318" s="9"/>
      <c r="OO318" s="9"/>
      <c r="OP318" s="9"/>
      <c r="OQ318" s="9"/>
      <c r="OR318" s="9"/>
      <c r="OS318" s="9"/>
      <c r="OT318" s="9"/>
      <c r="OU318" s="9"/>
      <c r="OV318" s="9"/>
      <c r="OW318" s="9"/>
      <c r="OX318" s="9"/>
      <c r="OY318" s="9"/>
      <c r="OZ318" s="9"/>
      <c r="PA318" s="9"/>
      <c r="PB318" s="9"/>
      <c r="PC318" s="9"/>
      <c r="PD318" s="9"/>
      <c r="PE318" s="9"/>
      <c r="PF318" s="9"/>
      <c r="PG318" s="9"/>
      <c r="PH318" s="9"/>
      <c r="PI318" s="9"/>
      <c r="PJ318" s="9"/>
      <c r="PK318" s="9"/>
      <c r="PL318" s="9"/>
      <c r="PM318" s="9"/>
      <c r="PN318" s="9"/>
      <c r="PO318" s="9"/>
      <c r="PP318" s="9"/>
      <c r="PQ318" s="9"/>
      <c r="PR318" s="9"/>
      <c r="PS318" s="9"/>
      <c r="PT318" s="9"/>
      <c r="PU318" s="9"/>
      <c r="PV318" s="9"/>
      <c r="PW318" s="9"/>
      <c r="PX318" s="9"/>
      <c r="PY318" s="9"/>
      <c r="PZ318" s="9"/>
      <c r="QA318" s="9"/>
      <c r="QB318" s="9"/>
      <c r="QC318" s="9"/>
      <c r="QD318" s="9"/>
      <c r="QE318" s="9"/>
      <c r="QF318" s="9"/>
      <c r="QG318" s="9"/>
      <c r="QH318" s="9"/>
      <c r="QI318" s="9"/>
      <c r="QJ318" s="9"/>
      <c r="QK318" s="9"/>
      <c r="QL318" s="9"/>
      <c r="QM318" s="9"/>
      <c r="QN318" s="9"/>
      <c r="QO318" s="9"/>
      <c r="QP318" s="9"/>
      <c r="QQ318" s="9"/>
      <c r="QR318" s="9"/>
      <c r="QS318" s="9"/>
      <c r="QT318" s="9"/>
      <c r="QU318" s="9"/>
      <c r="QV318" s="9"/>
      <c r="QW318" s="9"/>
      <c r="QX318" s="9"/>
      <c r="QY318" s="9"/>
      <c r="QZ318" s="9"/>
      <c r="RA318" s="9"/>
      <c r="RB318" s="9"/>
      <c r="RC318" s="9"/>
      <c r="RD318" s="9"/>
      <c r="RE318" s="9"/>
      <c r="RF318" s="9"/>
      <c r="RG318" s="9"/>
      <c r="RH318" s="9"/>
      <c r="RI318" s="9"/>
      <c r="RJ318" s="9"/>
      <c r="RK318" s="9"/>
      <c r="RL318" s="9"/>
      <c r="RM318" s="9"/>
      <c r="RN318" s="9"/>
      <c r="RO318" s="9"/>
      <c r="RP318" s="9"/>
      <c r="RQ318" s="9"/>
      <c r="RR318" s="9"/>
      <c r="RS318" s="9"/>
      <c r="RT318" s="9"/>
      <c r="RU318" s="9"/>
      <c r="RV318" s="9"/>
      <c r="RW318" s="9"/>
      <c r="RX318" s="9"/>
      <c r="RY318" s="9"/>
      <c r="RZ318" s="9"/>
      <c r="SA318" s="9"/>
      <c r="SB318" s="9"/>
      <c r="SC318" s="9"/>
      <c r="SD318" s="9"/>
      <c r="SE318" s="9"/>
      <c r="SF318" s="9"/>
      <c r="SG318" s="9"/>
      <c r="SH318" s="9"/>
      <c r="SI318" s="9"/>
      <c r="SJ318" s="9"/>
      <c r="SK318" s="9"/>
      <c r="SL318" s="9"/>
      <c r="SM318" s="9"/>
      <c r="SN318" s="9"/>
      <c r="SO318" s="9"/>
      <c r="SP318" s="9"/>
      <c r="SQ318" s="9"/>
      <c r="SR318" s="9"/>
      <c r="SS318" s="9"/>
      <c r="ST318" s="9"/>
      <c r="SU318" s="9"/>
      <c r="SV318" s="9"/>
      <c r="SW318" s="9"/>
      <c r="SX318" s="9"/>
      <c r="SY318" s="9"/>
      <c r="SZ318" s="9"/>
      <c r="TA318" s="9"/>
      <c r="TB318" s="9"/>
      <c r="TC318" s="9"/>
      <c r="TD318" s="9"/>
      <c r="TE318" s="9"/>
      <c r="TF318" s="9"/>
      <c r="TG318" s="9"/>
      <c r="TH318" s="9"/>
      <c r="TI318" s="9"/>
      <c r="TJ318" s="9"/>
      <c r="TK318" s="9"/>
      <c r="TL318" s="9"/>
      <c r="TM318" s="9"/>
      <c r="TN318" s="9"/>
      <c r="TO318" s="9"/>
      <c r="TP318" s="9"/>
      <c r="TQ318" s="9"/>
      <c r="TR318" s="9"/>
      <c r="TS318" s="9"/>
      <c r="TT318" s="9"/>
      <c r="TU318" s="9"/>
      <c r="TV318" s="9"/>
      <c r="TW318" s="9"/>
      <c r="TX318" s="9"/>
      <c r="TY318" s="9"/>
      <c r="TZ318" s="9"/>
      <c r="UA318" s="9"/>
      <c r="UB318" s="9"/>
      <c r="UC318" s="9"/>
      <c r="UD318" s="9"/>
      <c r="UE318" s="9"/>
      <c r="UF318" s="9"/>
      <c r="UG318" s="9"/>
      <c r="UH318" s="9"/>
      <c r="UI318" s="9"/>
      <c r="UJ318" s="9"/>
      <c r="UK318" s="9"/>
      <c r="UL318" s="9"/>
      <c r="UM318" s="9"/>
      <c r="UN318" s="9"/>
      <c r="UO318" s="9"/>
      <c r="UP318" s="9"/>
      <c r="UQ318" s="9"/>
      <c r="UR318" s="9"/>
      <c r="US318" s="9"/>
      <c r="UT318" s="9"/>
      <c r="UU318" s="9"/>
      <c r="UV318" s="9"/>
      <c r="UW318" s="9"/>
      <c r="UX318" s="9"/>
      <c r="UY318" s="9"/>
      <c r="UZ318" s="9"/>
      <c r="VA318" s="9"/>
      <c r="VB318" s="9"/>
      <c r="VC318" s="9"/>
      <c r="VD318" s="9"/>
      <c r="VE318" s="9"/>
      <c r="VF318" s="9"/>
      <c r="VG318" s="9"/>
      <c r="VH318" s="9"/>
      <c r="VI318" s="9"/>
      <c r="VJ318" s="9"/>
      <c r="VK318" s="9"/>
      <c r="VL318" s="9"/>
      <c r="VM318" s="9"/>
      <c r="VN318" s="9"/>
      <c r="VO318" s="9"/>
      <c r="VP318" s="9"/>
      <c r="VQ318" s="9"/>
      <c r="VR318" s="9"/>
      <c r="VS318" s="9"/>
      <c r="VT318" s="9"/>
      <c r="VU318" s="9"/>
      <c r="VV318" s="9"/>
      <c r="VW318" s="9"/>
      <c r="VX318" s="9"/>
      <c r="VY318" s="9"/>
      <c r="VZ318" s="9"/>
      <c r="WA318" s="9"/>
      <c r="WB318" s="9"/>
      <c r="WC318" s="9"/>
      <c r="WD318" s="9"/>
      <c r="WE318" s="9"/>
      <c r="WF318" s="9"/>
      <c r="WG318" s="9"/>
      <c r="WH318" s="9"/>
      <c r="WI318" s="9"/>
      <c r="WJ318" s="9"/>
      <c r="WK318" s="9"/>
      <c r="WL318" s="9"/>
      <c r="WM318" s="9"/>
      <c r="WN318" s="9"/>
      <c r="WO318" s="9"/>
      <c r="WP318" s="9"/>
      <c r="WQ318" s="9"/>
      <c r="WR318" s="9"/>
      <c r="WS318" s="9"/>
      <c r="WT318" s="9"/>
      <c r="WU318" s="9"/>
      <c r="WV318" s="9"/>
      <c r="WW318" s="9"/>
      <c r="WX318" s="9"/>
      <c r="WY318" s="9"/>
      <c r="WZ318" s="9"/>
      <c r="XA318" s="9"/>
      <c r="XB318" s="9"/>
      <c r="XC318" s="9"/>
      <c r="XD318" s="9"/>
      <c r="XE318" s="9"/>
      <c r="XF318" s="9"/>
      <c r="XG318" s="9"/>
      <c r="XH318" s="9"/>
      <c r="XI318" s="9"/>
      <c r="XJ318" s="9"/>
      <c r="XK318" s="9"/>
      <c r="XL318" s="9"/>
      <c r="XM318" s="9"/>
      <c r="XN318" s="9"/>
      <c r="XO318" s="9"/>
      <c r="XP318" s="9"/>
      <c r="XQ318" s="9"/>
      <c r="XR318" s="9"/>
      <c r="XS318" s="9"/>
      <c r="XT318" s="9"/>
      <c r="XU318" s="9"/>
      <c r="XV318" s="9"/>
      <c r="XW318" s="9"/>
      <c r="XX318" s="9"/>
      <c r="XY318" s="9"/>
      <c r="XZ318" s="9"/>
      <c r="YA318" s="9"/>
      <c r="YB318" s="9"/>
      <c r="YC318" s="9"/>
      <c r="YD318" s="9"/>
      <c r="YE318" s="9"/>
      <c r="YF318" s="9"/>
      <c r="YG318" s="9"/>
      <c r="YH318" s="9"/>
      <c r="YI318" s="9"/>
      <c r="YJ318" s="9"/>
      <c r="YK318" s="9"/>
      <c r="YL318" s="9"/>
      <c r="YM318" s="9"/>
      <c r="YN318" s="9"/>
      <c r="YO318" s="9"/>
      <c r="YP318" s="9"/>
      <c r="YQ318" s="9"/>
      <c r="YR318" s="9"/>
      <c r="YS318" s="9"/>
      <c r="YT318" s="9"/>
      <c r="YU318" s="9"/>
      <c r="YV318" s="9"/>
      <c r="YW318" s="9"/>
      <c r="YX318" s="9"/>
      <c r="YY318" s="9"/>
      <c r="YZ318" s="9"/>
      <c r="ZA318" s="9"/>
      <c r="ZB318" s="9"/>
      <c r="ZC318" s="9"/>
      <c r="ZD318" s="9"/>
      <c r="ZE318" s="9"/>
      <c r="ZF318" s="9"/>
      <c r="ZG318" s="9"/>
      <c r="ZH318" s="9"/>
      <c r="ZI318" s="9"/>
      <c r="ZJ318" s="9"/>
      <c r="ZK318" s="9"/>
      <c r="ZL318" s="9"/>
      <c r="ZM318" s="9"/>
      <c r="ZN318" s="9"/>
      <c r="ZO318" s="9"/>
      <c r="ZP318" s="9"/>
      <c r="ZQ318" s="9"/>
      <c r="ZR318" s="9"/>
      <c r="ZS318" s="9"/>
      <c r="ZT318" s="9"/>
      <c r="ZU318" s="9"/>
      <c r="ZV318" s="9"/>
      <c r="ZW318" s="9"/>
      <c r="ZX318" s="9"/>
      <c r="ZY318" s="9"/>
      <c r="ZZ318" s="9"/>
      <c r="AAA318" s="9"/>
      <c r="AAB318" s="9"/>
      <c r="AAC318" s="9"/>
      <c r="AAD318" s="9"/>
      <c r="AAE318" s="9"/>
      <c r="AAF318" s="9"/>
      <c r="AAG318" s="9"/>
      <c r="AAH318" s="9"/>
      <c r="AAI318" s="9"/>
      <c r="AAJ318" s="9"/>
      <c r="AAK318" s="9"/>
      <c r="AAL318" s="9"/>
      <c r="AAM318" s="9"/>
      <c r="AAN318" s="9"/>
      <c r="AAO318" s="9"/>
      <c r="AAP318" s="9"/>
      <c r="AAQ318" s="9"/>
      <c r="AAR318" s="9"/>
      <c r="AAS318" s="9"/>
      <c r="AAT318" s="9"/>
      <c r="AAU318" s="9"/>
      <c r="AAV318" s="9"/>
      <c r="AAW318" s="9"/>
      <c r="AAX318" s="9"/>
      <c r="AAY318" s="9"/>
      <c r="AAZ318" s="9"/>
      <c r="ABA318" s="9"/>
      <c r="ABB318" s="9"/>
      <c r="ABC318" s="9"/>
      <c r="ABD318" s="9"/>
      <c r="ABE318" s="9"/>
      <c r="ABF318" s="9"/>
      <c r="ABG318" s="9"/>
      <c r="ABH318" s="9"/>
      <c r="ABI318" s="9"/>
      <c r="ABJ318" s="9"/>
      <c r="ABK318" s="9"/>
      <c r="ABL318" s="9"/>
      <c r="ABM318" s="9"/>
      <c r="ABN318" s="9"/>
      <c r="ABO318" s="9"/>
      <c r="ABP318" s="9"/>
      <c r="ABQ318" s="9"/>
      <c r="ABR318" s="9"/>
      <c r="ABS318" s="9"/>
      <c r="ABT318" s="9"/>
      <c r="ABU318" s="9"/>
      <c r="ABV318" s="9"/>
      <c r="ABW318" s="9"/>
      <c r="ABX318" s="9"/>
      <c r="ABY318" s="9"/>
      <c r="ABZ318" s="9"/>
      <c r="ACA318" s="9"/>
      <c r="ACB318" s="9"/>
      <c r="ACC318" s="9"/>
      <c r="ACD318" s="9"/>
      <c r="ACE318" s="9"/>
      <c r="ACF318" s="9"/>
      <c r="ACG318" s="9"/>
      <c r="ACH318" s="9"/>
      <c r="ACI318" s="9"/>
      <c r="ACJ318" s="9"/>
      <c r="ACK318" s="9"/>
      <c r="ACL318" s="9"/>
      <c r="ACM318" s="9"/>
      <c r="ACN318" s="9"/>
      <c r="ACO318" s="9"/>
      <c r="ACP318" s="9"/>
      <c r="ACQ318" s="9"/>
      <c r="ACR318" s="9"/>
      <c r="ACS318" s="9"/>
      <c r="ACT318" s="9"/>
      <c r="ACU318" s="9"/>
      <c r="ACV318" s="9"/>
      <c r="ACW318" s="9"/>
      <c r="ACX318" s="9"/>
      <c r="ACY318" s="9"/>
      <c r="ACZ318" s="9"/>
      <c r="ADA318" s="9"/>
      <c r="ADB318" s="9"/>
      <c r="ADC318" s="9"/>
      <c r="ADD318" s="9"/>
      <c r="ADE318" s="9"/>
      <c r="ADF318" s="9"/>
      <c r="ADG318" s="9"/>
      <c r="ADH318" s="9"/>
      <c r="ADI318" s="9"/>
      <c r="ADJ318" s="9"/>
      <c r="ADK318" s="9"/>
      <c r="ADL318" s="9"/>
      <c r="ADM318" s="9"/>
      <c r="ADN318" s="9"/>
      <c r="ADO318" s="9"/>
      <c r="ADP318" s="9"/>
      <c r="ADQ318" s="9"/>
      <c r="ADR318" s="9"/>
      <c r="ADS318" s="9"/>
      <c r="ADT318" s="9"/>
      <c r="ADU318" s="9"/>
      <c r="ADV318" s="9"/>
      <c r="ADW318" s="9"/>
      <c r="ADX318" s="9"/>
      <c r="ADY318" s="9"/>
      <c r="ADZ318" s="9"/>
      <c r="AEA318" s="9"/>
      <c r="AEB318" s="9"/>
      <c r="AEC318" s="9"/>
      <c r="AED318" s="9"/>
      <c r="AEE318" s="9"/>
      <c r="AEF318" s="9"/>
      <c r="AEG318" s="9"/>
      <c r="AEH318" s="9"/>
      <c r="AEI318" s="9"/>
      <c r="AEJ318" s="9"/>
      <c r="AEK318" s="9"/>
      <c r="AEL318" s="9"/>
      <c r="AEM318" s="9"/>
      <c r="AEN318" s="9"/>
      <c r="AEO318" s="9"/>
      <c r="AEP318" s="9"/>
      <c r="AEQ318" s="9"/>
      <c r="AER318" s="9"/>
      <c r="AES318" s="9"/>
      <c r="AET318" s="9"/>
      <c r="AEU318" s="9"/>
      <c r="AEV318" s="9"/>
      <c r="AEW318" s="9"/>
      <c r="AEX318" s="9"/>
      <c r="AEY318" s="9"/>
      <c r="AEZ318" s="9"/>
      <c r="AFA318" s="9"/>
      <c r="AFB318" s="9"/>
      <c r="AFC318" s="9"/>
      <c r="AFD318" s="9"/>
      <c r="AFE318" s="9"/>
      <c r="AFF318" s="9"/>
      <c r="AFG318" s="9"/>
      <c r="AFH318" s="9"/>
      <c r="AFI318" s="9"/>
      <c r="AFJ318" s="9"/>
      <c r="AFK318" s="9"/>
      <c r="AFL318" s="9"/>
      <c r="AFM318" s="9"/>
      <c r="AFN318" s="9"/>
      <c r="AFO318" s="9"/>
      <c r="AFP318" s="9"/>
      <c r="AFQ318" s="9"/>
      <c r="AFR318" s="9"/>
      <c r="AFS318" s="9"/>
      <c r="AFT318" s="9"/>
      <c r="AFU318" s="9"/>
      <c r="AFV318" s="9"/>
      <c r="AFW318" s="9"/>
      <c r="AFX318" s="9"/>
      <c r="AFY318" s="9"/>
      <c r="AFZ318" s="9"/>
      <c r="AGA318" s="9"/>
      <c r="AGB318" s="9"/>
      <c r="AGC318" s="9"/>
      <c r="AGD318" s="9"/>
      <c r="AGE318" s="9"/>
      <c r="AGF318" s="9"/>
      <c r="AGG318" s="9"/>
      <c r="AGH318" s="9"/>
      <c r="AGI318" s="9"/>
      <c r="AGJ318" s="9"/>
      <c r="AGK318" s="9"/>
      <c r="AGL318" s="9"/>
      <c r="AGM318" s="9"/>
      <c r="AGN318" s="9"/>
      <c r="AGO318" s="9"/>
      <c r="AGP318" s="9"/>
      <c r="AGQ318" s="9"/>
      <c r="AGR318" s="9"/>
      <c r="AGS318" s="9"/>
      <c r="AGT318" s="9"/>
      <c r="AGU318" s="9"/>
      <c r="AGV318" s="9"/>
      <c r="AGW318" s="9"/>
      <c r="AGX318" s="9"/>
      <c r="AGY318" s="9"/>
      <c r="AGZ318" s="9"/>
      <c r="AHA318" s="9"/>
      <c r="AHB318" s="9"/>
      <c r="AHC318" s="9"/>
      <c r="AHD318" s="9"/>
      <c r="AHE318" s="9"/>
      <c r="AHF318" s="9"/>
      <c r="AHG318" s="9"/>
      <c r="AHH318" s="9"/>
      <c r="AHI318" s="9"/>
      <c r="AHJ318" s="9"/>
      <c r="AHK318" s="9"/>
      <c r="AHL318" s="9"/>
      <c r="AHM318" s="9"/>
      <c r="AHN318" s="9"/>
      <c r="AHO318" s="9"/>
      <c r="AHP318" s="9"/>
      <c r="AHQ318" s="9"/>
      <c r="AHR318" s="9"/>
      <c r="AHS318" s="9"/>
      <c r="AHT318" s="9"/>
      <c r="AHU318" s="9"/>
      <c r="AHV318" s="9"/>
      <c r="AHW318" s="9"/>
      <c r="AHX318" s="9"/>
      <c r="AHY318" s="9"/>
      <c r="AHZ318" s="9"/>
      <c r="AIA318" s="9"/>
      <c r="AIB318" s="9"/>
      <c r="AIC318" s="9"/>
      <c r="AID318" s="9"/>
      <c r="AIE318" s="9"/>
      <c r="AIF318" s="9"/>
      <c r="AIG318" s="9"/>
      <c r="AIH318" s="9"/>
      <c r="AII318" s="9"/>
      <c r="AIJ318" s="9"/>
      <c r="AIK318" s="9"/>
      <c r="AIL318" s="9"/>
      <c r="AIM318" s="9"/>
      <c r="AIN318" s="9"/>
      <c r="AIO318" s="9"/>
      <c r="AIP318" s="9"/>
      <c r="AIQ318" s="9"/>
      <c r="AIR318" s="9"/>
      <c r="AIS318" s="9"/>
      <c r="ANB318" s="9"/>
      <c r="ANC318" s="9"/>
      <c r="AND318" s="9"/>
      <c r="ANE318" s="9"/>
      <c r="ANF318" s="9"/>
      <c r="ANG318" s="9"/>
      <c r="ANH318" s="9"/>
      <c r="ANI318" s="9"/>
      <c r="ANJ318" s="9"/>
      <c r="ANK318" s="9"/>
      <c r="ANL318" s="9"/>
      <c r="ANM318" s="9"/>
      <c r="ANN318" s="9"/>
      <c r="ANO318" s="9"/>
      <c r="ANP318" s="9"/>
      <c r="ANQ318" s="9"/>
      <c r="ANR318" s="9"/>
      <c r="ANS318" s="9"/>
      <c r="ANT318" s="9"/>
      <c r="ANU318" s="9"/>
      <c r="ANV318" s="9"/>
      <c r="ANW318" s="9"/>
      <c r="ANX318" s="9"/>
      <c r="ANY318" s="9"/>
      <c r="ANZ318" s="9"/>
      <c r="AOA318" s="9"/>
      <c r="AOB318" s="9"/>
      <c r="AOC318" s="9"/>
      <c r="AOD318" s="9"/>
      <c r="AOE318" s="9"/>
      <c r="AOF318" s="9"/>
      <c r="AOG318" s="9"/>
      <c r="AOH318" s="9"/>
      <c r="AOI318" s="9"/>
      <c r="AOJ318" s="9"/>
      <c r="AOK318" s="9"/>
      <c r="AOL318" s="9"/>
      <c r="AOM318" s="9"/>
      <c r="AON318" s="9"/>
      <c r="AOO318" s="9"/>
      <c r="AOP318" s="9"/>
      <c r="AOQ318" s="9"/>
      <c r="AOR318" s="9"/>
      <c r="AOS318" s="9"/>
      <c r="AOT318" s="9"/>
      <c r="AOU318" s="9"/>
      <c r="AOV318" s="9"/>
      <c r="AOW318" s="9"/>
      <c r="AOX318" s="9"/>
      <c r="AOY318" s="9"/>
      <c r="AOZ318" s="9"/>
      <c r="APA318" s="9"/>
      <c r="APB318" s="9"/>
      <c r="APC318" s="9"/>
      <c r="APD318" s="9"/>
      <c r="APE318" s="9"/>
      <c r="APF318" s="9"/>
      <c r="APG318" s="9"/>
      <c r="APH318" s="9"/>
      <c r="API318" s="9"/>
      <c r="APJ318" s="9"/>
      <c r="APK318" s="9"/>
      <c r="APL318" s="9"/>
      <c r="APM318" s="9"/>
      <c r="APN318" s="9"/>
      <c r="APO318" s="9"/>
      <c r="APP318" s="9"/>
      <c r="APQ318" s="9"/>
      <c r="APR318" s="9"/>
      <c r="APS318" s="9"/>
      <c r="APT318" s="9"/>
      <c r="APU318" s="9"/>
      <c r="APV318" s="9"/>
      <c r="APW318" s="9"/>
      <c r="APX318" s="9"/>
      <c r="APY318" s="9"/>
      <c r="APZ318" s="9"/>
      <c r="AQA318" s="9"/>
      <c r="AQB318" s="9"/>
      <c r="AQC318" s="9"/>
      <c r="AQD318" s="9"/>
      <c r="AQE318" s="9"/>
      <c r="AQF318" s="9"/>
      <c r="AQG318" s="9"/>
      <c r="AQH318" s="9"/>
      <c r="AQI318" s="9"/>
      <c r="AQJ318" s="9"/>
      <c r="AQK318" s="9"/>
      <c r="AQL318" s="9"/>
      <c r="AQM318" s="9"/>
      <c r="AQN318" s="9"/>
      <c r="AQO318" s="9"/>
      <c r="AQP318" s="9"/>
      <c r="AQQ318" s="9"/>
      <c r="AQR318" s="9"/>
      <c r="AQS318" s="9"/>
      <c r="AQT318" s="9"/>
      <c r="AQU318" s="9"/>
      <c r="AQV318" s="9"/>
      <c r="AQW318" s="9"/>
      <c r="AQX318" s="9"/>
      <c r="AQY318" s="9"/>
      <c r="AQZ318" s="9"/>
      <c r="ARA318" s="9"/>
      <c r="ARB318" s="9"/>
      <c r="ARC318" s="9"/>
      <c r="ARD318" s="9"/>
      <c r="ARE318" s="9"/>
      <c r="ARF318" s="9"/>
      <c r="ARG318" s="9"/>
      <c r="ARH318" s="9"/>
      <c r="ARI318" s="9"/>
      <c r="ARJ318" s="9"/>
      <c r="ARK318" s="9"/>
      <c r="ARL318" s="9"/>
      <c r="ARM318" s="9"/>
      <c r="ARN318" s="9"/>
      <c r="ARO318" s="9"/>
      <c r="ARP318" s="9"/>
      <c r="ARQ318" s="9"/>
      <c r="ARR318" s="9"/>
      <c r="ARS318" s="9"/>
      <c r="ART318" s="9"/>
      <c r="ARU318" s="9"/>
      <c r="ARV318" s="9"/>
      <c r="ARW318" s="9"/>
      <c r="ARX318" s="9"/>
      <c r="ARY318" s="9"/>
      <c r="ARZ318" s="9"/>
      <c r="ASA318" s="9"/>
      <c r="ASB318" s="9"/>
      <c r="ASC318" s="9"/>
      <c r="ASD318" s="9"/>
      <c r="ASE318" s="9"/>
      <c r="ASF318" s="9"/>
      <c r="ASG318" s="9"/>
      <c r="ASH318" s="9"/>
      <c r="ASI318" s="9"/>
      <c r="ASJ318" s="9"/>
      <c r="ASK318" s="9"/>
      <c r="ASL318" s="9"/>
      <c r="ASM318" s="9"/>
      <c r="ASN318" s="9"/>
      <c r="ASO318" s="9"/>
      <c r="ASP318" s="9"/>
      <c r="ASQ318" s="9"/>
      <c r="ASR318" s="9"/>
      <c r="ASS318" s="9"/>
      <c r="AST318" s="9"/>
      <c r="ASU318" s="9"/>
      <c r="ASV318" s="9"/>
      <c r="ASW318" s="9"/>
      <c r="ASX318" s="9"/>
      <c r="ASY318" s="9"/>
      <c r="ASZ318" s="9"/>
      <c r="ATA318" s="9"/>
      <c r="ATB318" s="9"/>
      <c r="ATC318" s="9"/>
      <c r="ATD318" s="9"/>
      <c r="ATE318" s="9"/>
      <c r="ATF318" s="9"/>
      <c r="ATG318" s="9"/>
      <c r="ATH318" s="9"/>
      <c r="ATI318" s="9"/>
      <c r="ATJ318" s="9"/>
      <c r="ATK318" s="9"/>
      <c r="ATL318" s="9"/>
      <c r="ATM318" s="9"/>
      <c r="ATN318" s="9"/>
      <c r="ATO318" s="9"/>
      <c r="ATP318" s="9"/>
      <c r="ATQ318" s="9"/>
      <c r="ATR318" s="9"/>
      <c r="ATS318" s="9"/>
      <c r="ATT318" s="9"/>
      <c r="ATU318" s="9"/>
      <c r="ATV318" s="9"/>
      <c r="ATW318" s="9"/>
      <c r="ATX318" s="9"/>
      <c r="ATY318" s="9"/>
      <c r="ATZ318" s="9"/>
      <c r="AUA318" s="9"/>
      <c r="AUB318" s="9"/>
      <c r="AUC318" s="9"/>
      <c r="AUD318" s="9"/>
      <c r="AUE318" s="9"/>
      <c r="AUF318" s="9"/>
      <c r="AUG318" s="9"/>
      <c r="AUH318" s="9"/>
      <c r="AUI318" s="9"/>
      <c r="AUJ318" s="9"/>
      <c r="AUK318" s="9"/>
      <c r="AUL318" s="9"/>
      <c r="AUM318" s="9"/>
      <c r="AUN318" s="9"/>
      <c r="AUO318" s="9"/>
      <c r="AUP318" s="9"/>
      <c r="AUQ318" s="9"/>
      <c r="AUR318" s="9"/>
      <c r="AUS318" s="9"/>
      <c r="AUT318" s="9"/>
      <c r="AUU318" s="9"/>
      <c r="AUV318" s="9"/>
      <c r="AUW318" s="9"/>
      <c r="AUX318" s="9"/>
      <c r="AUY318" s="9"/>
      <c r="AUZ318" s="9"/>
      <c r="AVA318" s="9"/>
      <c r="AVB318" s="9"/>
      <c r="AVC318" s="9"/>
      <c r="AVD318" s="9"/>
      <c r="AVE318" s="9"/>
      <c r="AVF318" s="9"/>
      <c r="AVG318" s="9"/>
      <c r="AVH318" s="9"/>
      <c r="AVI318" s="9"/>
      <c r="AVJ318" s="9"/>
      <c r="AVK318" s="9"/>
      <c r="AVL318" s="9"/>
      <c r="AVM318" s="9"/>
      <c r="AVN318" s="9"/>
      <c r="AVO318" s="9"/>
      <c r="AVP318" s="9"/>
      <c r="AVQ318" s="9"/>
      <c r="AVR318" s="9"/>
      <c r="AVS318" s="9"/>
      <c r="AVT318" s="9"/>
      <c r="AVU318" s="9"/>
      <c r="AVV318" s="9"/>
      <c r="AVW318" s="9"/>
      <c r="AVX318" s="9"/>
      <c r="AVY318" s="9"/>
      <c r="AVZ318" s="9"/>
      <c r="AWA318" s="9"/>
      <c r="AWB318" s="9"/>
      <c r="AWC318" s="9"/>
      <c r="AWD318" s="9"/>
      <c r="AWE318" s="9"/>
      <c r="AWF318" s="9"/>
      <c r="AWG318" s="9"/>
      <c r="AWH318" s="9"/>
      <c r="AWI318" s="9"/>
      <c r="AWJ318" s="9"/>
      <c r="AWK318" s="9"/>
      <c r="AWL318" s="9"/>
      <c r="AWM318" s="9"/>
      <c r="AWN318" s="9"/>
      <c r="AWO318" s="9"/>
      <c r="AWP318" s="9"/>
      <c r="AWQ318" s="9"/>
      <c r="AWR318" s="9"/>
      <c r="AWS318" s="9"/>
      <c r="AWT318" s="9"/>
      <c r="AWU318" s="9"/>
      <c r="AWV318" s="9"/>
      <c r="AWW318" s="9"/>
      <c r="AWX318" s="9"/>
      <c r="AWY318" s="9" t="s">
        <v>14486</v>
      </c>
      <c r="AWZ318" s="9"/>
      <c r="AXA318" s="9"/>
      <c r="AXB318" s="9"/>
      <c r="AXC318" s="9"/>
      <c r="AXD318" s="9"/>
      <c r="AXE318" s="9"/>
      <c r="AXF318" s="9"/>
      <c r="AXG318" s="9"/>
      <c r="AXH318" s="9"/>
      <c r="AXI318" s="9"/>
      <c r="AXJ318" s="9"/>
      <c r="AXK318" s="9"/>
      <c r="AXL318" s="9"/>
      <c r="AXM318" s="9"/>
      <c r="AXN318" s="9"/>
      <c r="AXO318" s="9"/>
      <c r="AXP318" s="9"/>
      <c r="AXQ318" s="9"/>
      <c r="AXR318" s="9"/>
      <c r="AXS318" s="9"/>
      <c r="AXT318" s="9"/>
      <c r="AXU318" s="9"/>
      <c r="AXV318" s="9"/>
      <c r="AXW318" s="9"/>
      <c r="AXX318" s="9"/>
      <c r="AXY318" s="9"/>
      <c r="AXZ318" s="9"/>
      <c r="AYA318" s="9"/>
      <c r="AYB318" s="9"/>
      <c r="AYC318" s="9"/>
      <c r="AYD318" s="9"/>
      <c r="AYE318" s="9"/>
      <c r="AYF318" s="9"/>
      <c r="AYG318" s="9"/>
      <c r="AYH318" s="9" t="s">
        <v>14487</v>
      </c>
      <c r="AYI318" s="9"/>
      <c r="AYJ318" s="9"/>
      <c r="AYK318" s="9"/>
      <c r="AYL318" s="9"/>
      <c r="AYM318" s="9"/>
      <c r="AYN318" s="9"/>
      <c r="AYO318" s="9"/>
      <c r="AYP318" s="9"/>
      <c r="AYQ318" s="9"/>
      <c r="AYR318" s="9"/>
      <c r="AYS318" s="9"/>
      <c r="AYT318" s="9"/>
      <c r="AYU318" s="9"/>
      <c r="AYV318" s="9"/>
      <c r="AYW318" s="9"/>
      <c r="AYX318" s="9"/>
      <c r="AYY318" s="9" t="s">
        <v>5691</v>
      </c>
      <c r="AYZ318" s="9" t="s">
        <v>5691</v>
      </c>
      <c r="AZA318" s="9"/>
      <c r="AZB318" s="9"/>
      <c r="AZC318" s="9"/>
      <c r="AZD318" s="9"/>
      <c r="AZE318" s="9"/>
      <c r="AZF318" s="9"/>
      <c r="AZG318" s="9"/>
      <c r="AZH318" s="9"/>
      <c r="AZI318" s="9"/>
      <c r="AZJ318" s="9"/>
      <c r="AZK318" s="9"/>
      <c r="AZL318" s="9"/>
      <c r="AZM318" s="9"/>
      <c r="AZN318" s="9"/>
      <c r="AZO318" s="9"/>
      <c r="AZP318" s="9"/>
      <c r="AZQ318" s="9"/>
      <c r="AZR318" s="9"/>
      <c r="AZS318" s="9"/>
      <c r="AZT318" s="9"/>
      <c r="AZU318" s="9"/>
      <c r="AZV318" s="9"/>
      <c r="AZW318" s="9"/>
      <c r="AZX318" s="9"/>
      <c r="AZY318" s="9"/>
      <c r="AZZ318" s="9"/>
      <c r="BAA318" s="9"/>
      <c r="BAB318" s="9"/>
      <c r="BAC318" s="9"/>
      <c r="BAD318" s="9"/>
      <c r="BAE318" s="9"/>
      <c r="BAF318" s="9"/>
      <c r="BAG318" s="9"/>
      <c r="BAH318" s="9"/>
      <c r="BAI318" s="9"/>
      <c r="BAJ318" s="9"/>
      <c r="BAK318" s="9" t="s">
        <v>14488</v>
      </c>
      <c r="BAL318" s="9"/>
      <c r="BAM318" s="9"/>
      <c r="BAN318" s="9"/>
      <c r="BAO318" s="9"/>
      <c r="BAP318" s="9"/>
      <c r="BAQ318" s="9"/>
      <c r="BAR318" s="9">
        <v>590.0</v>
      </c>
      <c r="BAS318" s="9" t="s">
        <v>14489</v>
      </c>
      <c r="BAT318" s="9">
        <v>443.0</v>
      </c>
      <c r="BAU318" s="9"/>
      <c r="BAV318" s="9"/>
      <c r="BAW318" s="9"/>
      <c r="BAX318" s="9"/>
      <c r="BAY318" s="9"/>
      <c r="BAZ318" s="9"/>
      <c r="BBA318" s="9"/>
      <c r="BBB318" s="9"/>
      <c r="BBC318" s="9"/>
      <c r="BBD318" s="9"/>
      <c r="BBE318" s="9"/>
      <c r="BBF318" s="9"/>
      <c r="BBG318" s="9"/>
      <c r="BBH318" s="9"/>
      <c r="BBI318" s="9" t="s">
        <v>5718</v>
      </c>
      <c r="BBJ318" s="9"/>
      <c r="BBK318" s="9"/>
      <c r="BBL318" s="9"/>
      <c r="BBM318" s="9"/>
      <c r="BBN318" s="9"/>
      <c r="BBO318" s="9"/>
      <c r="BBP318" s="9"/>
      <c r="BBQ318" s="9"/>
      <c r="BBR318" s="9"/>
      <c r="BBS318" s="9"/>
      <c r="BBT318" s="9"/>
      <c r="BBU318" s="9"/>
      <c r="BBV318" s="9"/>
      <c r="BBW318" s="9"/>
      <c r="BBX318" s="9"/>
      <c r="BBY318" s="9"/>
      <c r="BBZ318" s="9"/>
      <c r="BCA318" s="9"/>
      <c r="BCB318" s="9" t="s">
        <v>5707</v>
      </c>
      <c r="BCC318" s="9"/>
      <c r="BCD318" s="9"/>
      <c r="BCE318" s="9"/>
      <c r="BCF318" s="9" t="s">
        <v>5720</v>
      </c>
      <c r="BCG318" s="9" t="s">
        <v>6450</v>
      </c>
      <c r="BCH318" s="9"/>
      <c r="BCI318" s="9"/>
      <c r="BCJ318" s="9"/>
      <c r="BCK318" s="9"/>
      <c r="BCL318" s="9"/>
      <c r="BCM318" s="9"/>
      <c r="BCN318" s="9"/>
      <c r="BCO318" s="9"/>
      <c r="BCP318" s="9"/>
      <c r="BCQ318" s="9"/>
      <c r="BCR318" s="9"/>
      <c r="BCS318" s="9"/>
      <c r="BCT318" s="9"/>
      <c r="BCU318" s="9"/>
      <c r="BCV318" s="9"/>
      <c r="BCW318" s="9"/>
      <c r="BCX318" s="9"/>
      <c r="BCY318" s="9"/>
      <c r="BCZ318" s="9"/>
      <c r="BDA318" s="9"/>
      <c r="BDB318" s="9"/>
      <c r="BDC318" s="9"/>
      <c r="BDD318" s="9" t="s">
        <v>14489</v>
      </c>
      <c r="BDE318" s="9"/>
      <c r="BDF318" s="9"/>
      <c r="BDG318" s="9"/>
      <c r="BDH318" s="9"/>
      <c r="BDI318" s="9"/>
      <c r="BDJ318" s="9"/>
      <c r="BDK318" s="9"/>
      <c r="BDL318" s="9"/>
      <c r="BDM318" s="9"/>
      <c r="BDN318" s="9"/>
      <c r="BDO318" s="9"/>
      <c r="BDP318" s="9"/>
      <c r="BDQ318" s="9"/>
      <c r="BDR318" s="9"/>
      <c r="BDS318" s="9"/>
      <c r="BDT318" s="9"/>
      <c r="BDU318" s="9"/>
      <c r="BDV318" s="9"/>
      <c r="BDW318" s="9"/>
      <c r="BDX318" s="9"/>
      <c r="BDY318" s="9" t="s">
        <v>5691</v>
      </c>
      <c r="BDZ318" s="9" t="s">
        <v>5691</v>
      </c>
      <c r="BEA318" s="9"/>
      <c r="BEB318" s="9"/>
      <c r="BEC318" s="9"/>
      <c r="BED318" s="9"/>
      <c r="BEE318" s="9"/>
      <c r="BEF318" s="9"/>
      <c r="BEG318" s="9"/>
      <c r="BEH318" s="9"/>
      <c r="BEI318" s="9"/>
      <c r="BEJ318" s="9"/>
      <c r="BEK318" s="9"/>
      <c r="BEL318" s="9"/>
      <c r="BEM318" s="9"/>
      <c r="BEN318" s="9"/>
      <c r="BEO318" s="9"/>
      <c r="BEP318" s="9"/>
      <c r="BEQ318" s="9"/>
      <c r="BER318" s="9"/>
      <c r="BES318" s="9"/>
      <c r="BET318" s="9"/>
      <c r="BEU318" s="9"/>
      <c r="BEV318" s="9"/>
      <c r="BEW318" s="9"/>
      <c r="BEX318" s="9"/>
      <c r="BEY318" s="9"/>
      <c r="BEZ318" s="9"/>
      <c r="BFA318" s="9"/>
      <c r="BFB318" s="9"/>
      <c r="BFC318" s="9"/>
      <c r="BFD318" s="9"/>
      <c r="BFE318" s="9"/>
      <c r="BFF318" s="9"/>
      <c r="BFG318" s="9"/>
      <c r="BFH318" s="9"/>
      <c r="BFI318" s="9"/>
      <c r="BFJ318" s="9"/>
      <c r="BFK318" s="9" t="s">
        <v>14490</v>
      </c>
      <c r="BFL318" s="9"/>
      <c r="BFM318" s="9"/>
      <c r="BFN318" s="9"/>
      <c r="BFO318" s="9"/>
      <c r="BFP318" s="9"/>
      <c r="BFQ318" s="9"/>
      <c r="BFR318" s="9">
        <v>332.0</v>
      </c>
      <c r="BFS318" s="9" t="s">
        <v>14491</v>
      </c>
      <c r="BFT318" s="9">
        <v>590.0</v>
      </c>
      <c r="BFU318" s="9"/>
      <c r="BFV318" s="9"/>
      <c r="BFW318" s="9"/>
      <c r="BFX318" s="9"/>
      <c r="BFY318" s="9"/>
      <c r="BFZ318" s="9"/>
      <c r="BGA318" s="9"/>
      <c r="BGB318" s="9"/>
      <c r="BGC318" s="9"/>
      <c r="BGD318" s="9"/>
      <c r="BGE318" s="9"/>
      <c r="BGF318" s="9"/>
      <c r="BGG318" s="9"/>
      <c r="BGH318" s="9"/>
      <c r="BGI318" s="9" t="s">
        <v>5718</v>
      </c>
      <c r="BGJ318" s="9"/>
      <c r="BGK318" s="9"/>
      <c r="BGL318" s="9"/>
      <c r="BGM318" s="9"/>
      <c r="BGN318" s="9"/>
      <c r="BGO318" s="9"/>
      <c r="BGP318" s="9"/>
      <c r="BGQ318" s="9"/>
      <c r="BGR318" s="9"/>
      <c r="BGS318" s="9"/>
      <c r="BGT318" s="9"/>
      <c r="BGU318" s="9"/>
      <c r="BGV318" s="9"/>
      <c r="BGW318" s="9"/>
      <c r="BGX318" s="9"/>
      <c r="BGY318" s="9"/>
      <c r="BGZ318" s="9"/>
      <c r="BHA318" s="9"/>
      <c r="BHB318" s="9" t="s">
        <v>5707</v>
      </c>
      <c r="BHC318" s="9"/>
      <c r="BHD318" s="9"/>
      <c r="BHE318" s="9"/>
      <c r="BHF318" s="9" t="s">
        <v>5720</v>
      </c>
      <c r="BHG318" s="9" t="s">
        <v>6450</v>
      </c>
      <c r="BHH318" s="9"/>
      <c r="BHI318" s="9"/>
      <c r="BHJ318" s="9"/>
      <c r="BHK318" s="9"/>
      <c r="BHL318" s="9"/>
      <c r="BHM318" s="9"/>
      <c r="BHN318" s="9"/>
      <c r="BHO318" s="9"/>
      <c r="BHP318" s="9"/>
      <c r="BHQ318" s="9"/>
      <c r="BHR318" s="9"/>
      <c r="BHS318" s="9"/>
      <c r="BHT318" s="9"/>
      <c r="BHU318" s="9"/>
      <c r="BHV318" s="9"/>
      <c r="BHW318" s="9"/>
      <c r="BHX318" s="9"/>
      <c r="BHY318" s="9"/>
      <c r="BHZ318" s="9"/>
      <c r="BIA318" s="9"/>
      <c r="BIB318" s="9"/>
      <c r="BIC318" s="9"/>
      <c r="BID318" s="9" t="s">
        <v>14491</v>
      </c>
      <c r="BIE318" s="9"/>
      <c r="BIF318" s="9"/>
      <c r="BIG318" s="9"/>
      <c r="BIH318" s="9"/>
      <c r="BII318" s="9"/>
      <c r="BIJ318" s="9"/>
      <c r="BIK318" s="9"/>
      <c r="BIL318" s="9"/>
      <c r="BIM318" s="9"/>
      <c r="BIN318" s="9"/>
      <c r="BIO318" s="9"/>
      <c r="BIP318" s="9"/>
      <c r="BIQ318" s="9"/>
      <c r="BIR318" s="9"/>
      <c r="BIS318" s="9"/>
      <c r="BIT318" s="9"/>
      <c r="BIU318" s="9"/>
      <c r="BIV318" s="9"/>
      <c r="BIW318" s="9"/>
      <c r="BIX318" s="9"/>
      <c r="BIY318" s="9" t="s">
        <v>5691</v>
      </c>
      <c r="BIZ318" s="9" t="s">
        <v>5691</v>
      </c>
      <c r="BJA318" s="9"/>
      <c r="BJB318" s="9"/>
      <c r="BJC318" s="9"/>
      <c r="BJD318" s="9"/>
      <c r="BJE318" s="9"/>
      <c r="BJF318" s="9"/>
      <c r="BJG318" s="9"/>
      <c r="BJH318" s="9"/>
      <c r="BJI318" s="9"/>
      <c r="BJJ318" s="9"/>
      <c r="BJK318" s="9"/>
      <c r="BJL318" s="9"/>
      <c r="BJM318" s="9"/>
      <c r="BJN318" s="9"/>
      <c r="BJO318" s="9"/>
      <c r="BJP318" s="9"/>
      <c r="BJQ318" s="9"/>
      <c r="BJR318" s="9"/>
      <c r="BJS318" s="9"/>
      <c r="BJT318" s="9"/>
      <c r="BJU318" s="9"/>
      <c r="BJV318" s="9"/>
      <c r="BJW318" s="9"/>
      <c r="BJX318" s="9"/>
      <c r="BJY318" s="9"/>
      <c r="BJZ318" s="9"/>
      <c r="BKA318" s="9"/>
      <c r="BKB318" s="9"/>
      <c r="BKC318" s="9"/>
      <c r="BKD318" s="9"/>
      <c r="BKE318" s="9"/>
      <c r="BKF318" s="9"/>
      <c r="BKG318" s="9"/>
      <c r="BKH318" s="9"/>
      <c r="BKI318" s="9"/>
      <c r="BKJ318" s="9"/>
      <c r="BKK318" s="9" t="s">
        <v>14492</v>
      </c>
      <c r="BKL318" s="9"/>
      <c r="BKM318" s="9"/>
      <c r="BKN318" s="9"/>
      <c r="BKO318" s="9"/>
      <c r="BKP318" s="9"/>
      <c r="BKQ318" s="9"/>
      <c r="BKR318" s="9">
        <v>536.0</v>
      </c>
      <c r="BKS318" s="9" t="s">
        <v>14493</v>
      </c>
      <c r="BKT318" s="9">
        <v>590.0</v>
      </c>
      <c r="BKU318" s="9"/>
      <c r="BKV318" s="9"/>
      <c r="BKW318" s="9"/>
      <c r="BKX318" s="9"/>
      <c r="BKY318" s="9"/>
      <c r="BKZ318" s="9"/>
      <c r="BLA318" s="9"/>
      <c r="BLB318" s="9"/>
      <c r="BLC318" s="9"/>
      <c r="BLD318" s="9"/>
      <c r="BLE318" s="9"/>
      <c r="BLF318" s="9"/>
      <c r="BLG318" s="9"/>
      <c r="BLH318" s="9"/>
      <c r="BLI318" s="9" t="s">
        <v>5718</v>
      </c>
      <c r="BLJ318" s="9"/>
      <c r="BLK318" s="9"/>
      <c r="BLL318" s="9"/>
      <c r="BLM318" s="9"/>
      <c r="BLN318" s="9"/>
      <c r="BLO318" s="9"/>
      <c r="BLP318" s="9"/>
      <c r="BLQ318" s="9"/>
      <c r="BLR318" s="9"/>
      <c r="BLS318" s="9"/>
      <c r="BLT318" s="9"/>
      <c r="BLU318" s="9"/>
      <c r="BLV318" s="9"/>
      <c r="BLW318" s="9"/>
      <c r="BLX318" s="9"/>
      <c r="BLY318" s="9"/>
      <c r="BLZ318" s="9"/>
      <c r="BMA318" s="9"/>
      <c r="BMB318" s="9" t="s">
        <v>5707</v>
      </c>
      <c r="BMC318" s="9"/>
      <c r="BMD318" s="9"/>
      <c r="BME318" s="9"/>
      <c r="BMF318" s="9" t="s">
        <v>5720</v>
      </c>
      <c r="BMG318" s="9" t="s">
        <v>6450</v>
      </c>
      <c r="BMH318" s="9"/>
      <c r="BMI318" s="9"/>
      <c r="BMJ318" s="9"/>
      <c r="BMK318" s="9"/>
      <c r="BML318" s="9"/>
      <c r="BMM318" s="9"/>
      <c r="BMN318" s="9"/>
      <c r="BMO318" s="9"/>
      <c r="BMP318" s="9"/>
      <c r="BMQ318" s="9"/>
      <c r="BMR318" s="9"/>
      <c r="BMS318" s="9"/>
      <c r="BMT318" s="9"/>
      <c r="BMU318" s="9"/>
      <c r="BMV318" s="9"/>
      <c r="BMW318" s="9"/>
      <c r="BMX318" s="9"/>
      <c r="BMY318" s="9"/>
      <c r="BMZ318" s="9"/>
      <c r="BNA318" s="9"/>
      <c r="BNB318" s="9"/>
      <c r="BNC318" s="9"/>
      <c r="BND318" s="9" t="s">
        <v>14493</v>
      </c>
      <c r="BNE318" s="9"/>
      <c r="BNF318" s="9"/>
      <c r="BNG318" s="9"/>
      <c r="BNH318" s="9"/>
      <c r="BNI318" s="9"/>
      <c r="BNJ318" s="9"/>
      <c r="BNK318" s="9"/>
      <c r="BNL318" s="9"/>
      <c r="BNM318" s="9"/>
      <c r="BNN318" s="9"/>
      <c r="BNO318" s="9"/>
      <c r="BNP318" s="9"/>
      <c r="BNQ318" s="9"/>
      <c r="BNR318" s="9"/>
      <c r="BNS318" s="9"/>
      <c r="BNT318" s="9"/>
      <c r="BNU318" s="9"/>
      <c r="BNV318" s="9"/>
      <c r="BNW318" s="9"/>
      <c r="BNX318" s="9"/>
      <c r="BNY318" s="9" t="s">
        <v>5691</v>
      </c>
      <c r="BNZ318" s="9" t="s">
        <v>5691</v>
      </c>
      <c r="BOA318" s="9"/>
      <c r="BOB318" s="9"/>
      <c r="BOC318" s="9"/>
      <c r="BOD318" s="9"/>
      <c r="BOE318" s="9"/>
      <c r="BOF318" s="9"/>
      <c r="BOG318" s="9"/>
      <c r="BOH318" s="9"/>
      <c r="BOI318" s="9"/>
      <c r="BOJ318" s="9"/>
      <c r="BOK318" s="9"/>
      <c r="BOL318" s="9"/>
      <c r="BOM318" s="9"/>
      <c r="BON318" s="9"/>
      <c r="BOO318" s="9"/>
      <c r="BOP318" s="9"/>
      <c r="BOQ318" s="9"/>
      <c r="BOR318" s="9"/>
      <c r="BOS318" s="9"/>
      <c r="BOT318" s="9"/>
      <c r="BOU318" s="9"/>
      <c r="BOV318" s="9"/>
      <c r="BOW318" s="9"/>
      <c r="BOX318" s="9"/>
      <c r="BOY318" s="9"/>
      <c r="BOZ318" s="9"/>
      <c r="BPA318" s="9"/>
      <c r="BPB318" s="9"/>
      <c r="BPC318" s="9"/>
      <c r="BPD318" s="9"/>
      <c r="BPE318" s="9"/>
      <c r="BPF318" s="9"/>
      <c r="BPG318" s="9"/>
      <c r="BPH318" s="9"/>
      <c r="BPI318" s="9"/>
      <c r="BPJ318" s="9"/>
      <c r="BPK318" s="9" t="s">
        <v>14494</v>
      </c>
      <c r="BPL318" s="9"/>
      <c r="BPM318" s="9"/>
      <c r="BPN318" s="9"/>
      <c r="BPO318" s="9"/>
      <c r="BPP318" s="9"/>
      <c r="BPQ318" s="9"/>
      <c r="BPR318" s="9">
        <v>585.0</v>
      </c>
      <c r="BPS318" s="9" t="s">
        <v>14495</v>
      </c>
      <c r="BPT318" s="9">
        <v>261.0</v>
      </c>
      <c r="BPU318" s="9"/>
      <c r="BPV318" s="9"/>
      <c r="BPW318" s="9"/>
      <c r="BPX318" s="9"/>
      <c r="BPY318" s="9"/>
      <c r="BPZ318" s="9"/>
      <c r="BQA318" s="9"/>
      <c r="BQB318" s="9"/>
      <c r="BQC318" s="9"/>
      <c r="BQD318" s="9"/>
      <c r="BQE318" s="9"/>
      <c r="BQF318" s="9"/>
      <c r="BQG318" s="9"/>
      <c r="BQH318" s="9"/>
      <c r="BQI318" s="9" t="s">
        <v>5718</v>
      </c>
      <c r="BQJ318" s="9"/>
      <c r="BQK318" s="9"/>
      <c r="BQL318" s="9"/>
      <c r="BQM318" s="9"/>
      <c r="BQN318" s="9"/>
      <c r="BQO318" s="9"/>
      <c r="BQP318" s="9"/>
      <c r="BQQ318" s="9"/>
      <c r="BQR318" s="9"/>
      <c r="BQS318" s="9"/>
      <c r="BQT318" s="9"/>
      <c r="BQU318" s="9"/>
      <c r="BQV318" s="9"/>
      <c r="BQW318" s="9"/>
      <c r="BQX318" s="9"/>
      <c r="BQY318" s="9"/>
      <c r="BQZ318" s="9"/>
      <c r="BRA318" s="9"/>
      <c r="BRB318" s="9" t="s">
        <v>5707</v>
      </c>
      <c r="BRC318" s="9"/>
      <c r="BRD318" s="9"/>
      <c r="BRE318" s="9"/>
      <c r="BRF318" s="9" t="s">
        <v>5720</v>
      </c>
      <c r="BRG318" s="9" t="s">
        <v>6450</v>
      </c>
      <c r="BRH318" s="9"/>
      <c r="BRI318" s="9"/>
      <c r="BRJ318" s="9"/>
      <c r="BRK318" s="9"/>
      <c r="BRL318" s="9"/>
      <c r="BRM318" s="9"/>
      <c r="BRN318" s="9"/>
      <c r="BRO318" s="9"/>
      <c r="BRP318" s="9"/>
      <c r="BRQ318" s="9"/>
      <c r="BRR318" s="9"/>
      <c r="BRS318" s="9"/>
      <c r="BRT318" s="9"/>
      <c r="BRU318" s="9"/>
      <c r="BRV318" s="9"/>
      <c r="BRW318" s="9"/>
      <c r="BRX318" s="9"/>
      <c r="BRY318" s="9"/>
      <c r="BRZ318" s="9"/>
      <c r="BSA318" s="9"/>
      <c r="BSB318" s="9"/>
      <c r="BSC318" s="9"/>
      <c r="BSD318" s="9" t="s">
        <v>14495</v>
      </c>
      <c r="BSE318" s="9"/>
      <c r="BSF318" s="9"/>
      <c r="BSG318" s="9"/>
      <c r="BSH318" s="9"/>
      <c r="BSI318" s="9"/>
      <c r="BSJ318" s="9"/>
      <c r="BSK318" s="9"/>
      <c r="BSL318" s="9"/>
      <c r="BSM318" s="9"/>
      <c r="BSN318" s="9"/>
      <c r="BSO318" s="9"/>
      <c r="BSP318" s="9"/>
      <c r="BSQ318" s="9"/>
      <c r="BSR318" s="9"/>
      <c r="BSS318" s="9"/>
      <c r="BST318" s="9"/>
      <c r="BSU318" s="9"/>
      <c r="BSV318" s="9"/>
      <c r="BSW318" s="9"/>
      <c r="BSX318" s="9"/>
      <c r="BSY318" s="9" t="s">
        <v>5691</v>
      </c>
      <c r="BSZ318" s="9" t="s">
        <v>5691</v>
      </c>
      <c r="BTA318" s="9"/>
      <c r="BTB318" s="9"/>
      <c r="BTC318" s="9"/>
      <c r="BTD318" s="9"/>
      <c r="BTE318" s="9"/>
      <c r="BTF318" s="9"/>
      <c r="BTG318" s="9"/>
      <c r="BTH318" s="9"/>
      <c r="BTI318" s="9"/>
      <c r="BTJ318" s="9"/>
      <c r="BTK318" s="9"/>
      <c r="BTL318" s="9"/>
      <c r="BTM318" s="9"/>
      <c r="BTN318" s="9"/>
      <c r="BTO318" s="9"/>
      <c r="BTP318" s="9"/>
      <c r="BTQ318" s="9"/>
      <c r="BTR318" s="9"/>
      <c r="BTS318" s="9"/>
      <c r="BTT318" s="9"/>
      <c r="BTU318" s="9"/>
      <c r="BTV318" s="9"/>
      <c r="BTW318" s="9"/>
      <c r="BTX318" s="9"/>
      <c r="BTY318" s="9"/>
      <c r="BTZ318" s="9"/>
      <c r="BUA318" s="9"/>
      <c r="BUB318" s="9"/>
      <c r="BUC318" s="9"/>
      <c r="BUD318" s="9"/>
      <c r="BUE318" s="9"/>
      <c r="BUF318" s="9"/>
      <c r="BUG318" s="9"/>
      <c r="BUH318" s="9"/>
      <c r="BUI318" s="9"/>
      <c r="BUJ318" s="9"/>
      <c r="BUK318" s="9" t="s">
        <v>14496</v>
      </c>
      <c r="BUL318" s="9"/>
      <c r="BUM318" s="9"/>
      <c r="BUN318" s="9"/>
      <c r="BUO318" s="9"/>
      <c r="BUP318" s="9"/>
      <c r="BUQ318" s="9"/>
      <c r="BUR318" s="9">
        <v>590.0</v>
      </c>
      <c r="BUS318" s="9" t="s">
        <v>14497</v>
      </c>
      <c r="BUT318" s="9">
        <v>416.0</v>
      </c>
      <c r="BUU318" s="9"/>
      <c r="BUV318" s="9"/>
      <c r="BUW318" s="9"/>
      <c r="BUX318" s="9"/>
      <c r="BUY318" s="9"/>
      <c r="BUZ318" s="9"/>
      <c r="BVA318" s="9"/>
      <c r="BVB318" s="9"/>
      <c r="BVC318" s="9"/>
      <c r="BVD318" s="9"/>
      <c r="BVE318" s="9"/>
      <c r="BVF318" s="9"/>
      <c r="BVG318" s="9"/>
      <c r="BVH318" s="9"/>
      <c r="BVI318" s="9" t="s">
        <v>5718</v>
      </c>
      <c r="BVJ318" s="9"/>
      <c r="BVK318" s="9"/>
      <c r="BVL318" s="9"/>
      <c r="BVM318" s="9"/>
      <c r="BVN318" s="9"/>
      <c r="BVO318" s="9"/>
      <c r="BVP318" s="9"/>
      <c r="BVQ318" s="9"/>
      <c r="BVR318" s="9"/>
      <c r="BVS318" s="9"/>
      <c r="BVT318" s="9"/>
      <c r="BVU318" s="9"/>
      <c r="BVV318" s="9"/>
      <c r="BVW318" s="9"/>
      <c r="BVX318" s="9"/>
      <c r="BVY318" s="9"/>
      <c r="BVZ318" s="9"/>
      <c r="BWA318" s="9"/>
      <c r="BWB318" s="9" t="s">
        <v>5707</v>
      </c>
      <c r="BWC318" s="9"/>
      <c r="BWD318" s="9"/>
      <c r="BWE318" s="9"/>
      <c r="BWF318" s="9" t="s">
        <v>5720</v>
      </c>
      <c r="BWG318" s="9" t="s">
        <v>6450</v>
      </c>
      <c r="BWH318" s="9"/>
      <c r="BWI318" s="9"/>
      <c r="BWJ318" s="9"/>
      <c r="BWK318" s="9"/>
      <c r="BWL318" s="9"/>
      <c r="BWM318" s="9"/>
      <c r="BWN318" s="9"/>
      <c r="BWO318" s="9"/>
      <c r="BWP318" s="9"/>
      <c r="BWQ318" s="9"/>
      <c r="BWR318" s="9"/>
      <c r="BWS318" s="9"/>
      <c r="BWT318" s="9"/>
      <c r="BWU318" s="9"/>
      <c r="BWV318" s="9"/>
      <c r="BWW318" s="9"/>
      <c r="BWX318" s="9"/>
      <c r="BWY318" s="9"/>
      <c r="BWZ318" s="9"/>
      <c r="BXA318" s="9"/>
      <c r="BXB318" s="9"/>
      <c r="BXC318" s="9"/>
      <c r="BXD318" s="9" t="s">
        <v>14497</v>
      </c>
    </row>
    <row r="319" ht="14.25" customHeight="1">
      <c r="A319" s="9">
        <v>3.0</v>
      </c>
      <c r="B319" s="9" t="s">
        <v>11947</v>
      </c>
      <c r="C319" s="9" t="s">
        <v>11948</v>
      </c>
      <c r="D319" s="9" t="s">
        <v>11948</v>
      </c>
      <c r="E319" s="9"/>
      <c r="F319" s="9">
        <v>5.0</v>
      </c>
      <c r="G319" s="9" t="s">
        <v>14498</v>
      </c>
      <c r="H319" s="9"/>
      <c r="I319" s="9"/>
      <c r="J319" s="9"/>
      <c r="K319" s="9">
        <v>1.0</v>
      </c>
      <c r="L319" s="9">
        <v>2.0</v>
      </c>
      <c r="M319" s="9"/>
      <c r="N319" s="9"/>
      <c r="O319" s="9">
        <v>2.0</v>
      </c>
      <c r="P319" s="9">
        <v>0.0</v>
      </c>
      <c r="Q319" s="9" t="s">
        <v>14499</v>
      </c>
      <c r="R319" s="9"/>
      <c r="S319" s="9" t="s">
        <v>708</v>
      </c>
      <c r="T319" s="9" t="s">
        <v>14500</v>
      </c>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c r="DN319" s="9"/>
      <c r="DO319" s="9"/>
      <c r="DP319" s="9"/>
      <c r="DQ319" s="9"/>
      <c r="DR319" s="9"/>
      <c r="DS319" s="9"/>
      <c r="DT319" s="9"/>
      <c r="DU319" s="9"/>
      <c r="DV319" s="9"/>
      <c r="DW319" s="9"/>
      <c r="DX319" s="9"/>
      <c r="DY319" s="9"/>
      <c r="DZ319" s="9"/>
      <c r="EA319" s="9"/>
      <c r="EB319" s="9"/>
      <c r="EC319" s="9"/>
      <c r="ED319" s="9"/>
      <c r="EE319" s="9"/>
      <c r="EF319" s="9"/>
      <c r="EG319" s="9"/>
      <c r="EH319" s="9"/>
      <c r="EI319" s="9"/>
      <c r="EJ319" s="9"/>
      <c r="EK319" s="9"/>
      <c r="EL319" s="9"/>
      <c r="EM319" s="9"/>
      <c r="EN319" s="9"/>
      <c r="EO319" s="9"/>
      <c r="EP319" s="9"/>
      <c r="EQ319" s="9"/>
      <c r="ER319" s="9"/>
      <c r="ES319" s="9"/>
      <c r="ET319" s="9"/>
      <c r="EU319" s="9"/>
      <c r="EV319" s="9"/>
      <c r="EW319" s="9"/>
      <c r="EX319" s="9"/>
      <c r="EY319" s="9"/>
      <c r="EZ319" s="9"/>
      <c r="FA319" s="9"/>
      <c r="FB319" s="9"/>
      <c r="FC319" s="9"/>
      <c r="FD319" s="9"/>
      <c r="FE319" s="9"/>
      <c r="FF319" s="9"/>
      <c r="FG319" s="9"/>
      <c r="FH319" s="9"/>
      <c r="FI319" s="9"/>
      <c r="FJ319" s="9"/>
      <c r="FK319" s="9"/>
      <c r="FL319" s="9"/>
      <c r="FM319" s="9"/>
      <c r="FN319" s="9"/>
      <c r="FO319" s="9"/>
      <c r="FP319" s="9"/>
      <c r="FQ319" s="9"/>
      <c r="FR319" s="9"/>
      <c r="FS319" s="9"/>
      <c r="FT319" s="9"/>
      <c r="FU319" s="9"/>
      <c r="FV319" s="9"/>
      <c r="FW319" s="9"/>
      <c r="FX319" s="9"/>
      <c r="FY319" s="9"/>
      <c r="FZ319" s="9"/>
      <c r="GA319" s="9"/>
      <c r="GB319" s="9"/>
      <c r="GC319" s="9"/>
      <c r="GD319" s="9"/>
      <c r="GE319" s="9"/>
      <c r="GF319" s="9"/>
      <c r="GG319" s="9"/>
      <c r="GH319" s="9"/>
      <c r="GI319" s="9"/>
      <c r="GJ319" s="9"/>
      <c r="GK319" s="9"/>
      <c r="GL319" s="9"/>
      <c r="GM319" s="9"/>
      <c r="GN319" s="9"/>
      <c r="GO319" s="9"/>
      <c r="GP319" s="9"/>
      <c r="GQ319" s="9"/>
      <c r="GR319" s="9"/>
      <c r="GS319" s="9"/>
      <c r="GT319" s="9"/>
      <c r="GU319" s="9"/>
      <c r="GV319" s="9"/>
      <c r="GW319" s="9"/>
      <c r="GX319" s="9"/>
      <c r="GY319" s="9"/>
      <c r="GZ319" s="9"/>
      <c r="HA319" s="9"/>
      <c r="HB319" s="9"/>
      <c r="HC319" s="9"/>
      <c r="HD319" s="9"/>
      <c r="HE319" s="9"/>
      <c r="HF319" s="9"/>
      <c r="HG319" s="9"/>
      <c r="HH319" s="9"/>
      <c r="HI319" s="9"/>
      <c r="HJ319" s="9"/>
      <c r="HK319" s="9"/>
      <c r="HL319" s="9"/>
      <c r="HM319" s="9"/>
      <c r="HN319" s="9"/>
      <c r="HO319" s="9"/>
      <c r="HP319" s="9"/>
      <c r="HQ319" s="9"/>
      <c r="HR319" s="9"/>
      <c r="HS319" s="9"/>
      <c r="HT319" s="9"/>
      <c r="HU319" s="9"/>
      <c r="HV319" s="9"/>
      <c r="HW319" s="9"/>
      <c r="HX319" s="9"/>
      <c r="HY319" s="9"/>
      <c r="HZ319" s="9"/>
      <c r="IA319" s="9"/>
      <c r="IB319" s="9"/>
      <c r="IC319" s="9"/>
      <c r="ID319" s="9"/>
      <c r="IE319" s="9"/>
      <c r="IF319" s="9"/>
      <c r="IG319" s="9"/>
      <c r="IH319" s="9"/>
      <c r="II319" s="9"/>
      <c r="IJ319" s="9"/>
      <c r="IK319" s="9"/>
      <c r="IL319" s="9"/>
      <c r="IM319" s="9"/>
      <c r="IN319" s="9"/>
      <c r="IO319" s="9"/>
      <c r="IP319" s="9"/>
      <c r="IQ319" s="9"/>
      <c r="IR319" s="9"/>
      <c r="IS319" s="9"/>
      <c r="IT319" s="9"/>
      <c r="IU319" s="9"/>
      <c r="IV319" s="9"/>
      <c r="IW319" s="9"/>
      <c r="IX319" s="9"/>
      <c r="IY319" s="9"/>
      <c r="IZ319" s="9"/>
      <c r="JA319" s="9"/>
      <c r="JB319" s="9"/>
      <c r="JC319" s="9"/>
      <c r="JD319" s="9"/>
      <c r="JE319" s="9"/>
      <c r="JF319" s="9"/>
      <c r="JG319" s="9"/>
      <c r="JH319" s="9"/>
      <c r="JI319" s="9"/>
      <c r="JJ319" s="9"/>
      <c r="JK319" s="9"/>
      <c r="JL319" s="9"/>
      <c r="JM319" s="9"/>
      <c r="JN319" s="9"/>
      <c r="JO319" s="9"/>
      <c r="JP319" s="9"/>
      <c r="JQ319" s="9"/>
      <c r="JR319" s="9"/>
      <c r="JS319" s="9"/>
      <c r="JT319" s="9"/>
      <c r="JU319" s="9"/>
      <c r="JV319" s="9"/>
      <c r="JW319" s="9"/>
      <c r="JX319" s="9"/>
      <c r="JY319" s="9"/>
      <c r="JZ319" s="9"/>
      <c r="KA319" s="9"/>
      <c r="KB319" s="9"/>
      <c r="KC319" s="9"/>
      <c r="KD319" s="9"/>
      <c r="KE319" s="9"/>
      <c r="KF319" s="9"/>
      <c r="KG319" s="9"/>
      <c r="KH319" s="9"/>
      <c r="KI319" s="9"/>
      <c r="KJ319" s="9"/>
      <c r="KK319" s="9"/>
      <c r="KL319" s="9"/>
      <c r="KM319" s="9"/>
      <c r="KN319" s="9"/>
      <c r="KO319" s="9"/>
      <c r="KP319" s="9"/>
      <c r="KQ319" s="9"/>
      <c r="KR319" s="9"/>
      <c r="KS319" s="9"/>
      <c r="KT319" s="9"/>
      <c r="KU319" s="9"/>
      <c r="KV319" s="9"/>
      <c r="KW319" s="9"/>
      <c r="KX319" s="9"/>
      <c r="KY319" s="9"/>
      <c r="KZ319" s="9"/>
      <c r="LA319" s="9"/>
      <c r="LB319" s="9"/>
      <c r="LC319" s="9"/>
      <c r="LD319" s="9"/>
      <c r="LE319" s="9"/>
      <c r="LF319" s="9"/>
      <c r="LG319" s="9"/>
      <c r="LH319" s="9"/>
      <c r="LI319" s="9"/>
      <c r="LJ319" s="9"/>
      <c r="LK319" s="9"/>
      <c r="LL319" s="9"/>
      <c r="LM319" s="9"/>
      <c r="LN319" s="9"/>
      <c r="LO319" s="9"/>
      <c r="LP319" s="9"/>
      <c r="LQ319" s="9"/>
      <c r="LR319" s="9"/>
      <c r="LS319" s="9"/>
      <c r="LT319" s="9"/>
      <c r="LU319" s="9"/>
      <c r="LV319" s="9"/>
      <c r="LW319" s="9"/>
      <c r="LX319" s="9"/>
      <c r="LY319" s="9"/>
      <c r="LZ319" s="9"/>
      <c r="MA319" s="9"/>
      <c r="MB319" s="9"/>
      <c r="MC319" s="9"/>
      <c r="MD319" s="9"/>
      <c r="ME319" s="9"/>
      <c r="MF319" s="9"/>
      <c r="MG319" s="9"/>
      <c r="MH319" s="9"/>
      <c r="MI319" s="9"/>
      <c r="MJ319" s="9"/>
      <c r="MK319" s="9"/>
      <c r="ML319" s="9"/>
      <c r="MM319" s="9"/>
      <c r="MN319" s="9"/>
      <c r="MO319" s="9"/>
      <c r="MP319" s="9"/>
      <c r="MQ319" s="9"/>
      <c r="MR319" s="9"/>
      <c r="MS319" s="9"/>
      <c r="MT319" s="9"/>
      <c r="MU319" s="9"/>
      <c r="MV319" s="9"/>
      <c r="MW319" s="9"/>
      <c r="MX319" s="9"/>
      <c r="MY319" s="9"/>
      <c r="MZ319" s="9"/>
      <c r="NA319" s="9"/>
      <c r="NB319" s="9"/>
      <c r="NC319" s="9"/>
      <c r="ND319" s="9"/>
      <c r="NE319" s="9"/>
      <c r="NF319" s="9"/>
      <c r="NG319" s="9"/>
      <c r="NH319" s="9"/>
      <c r="NI319" s="9"/>
      <c r="NJ319" s="9"/>
      <c r="NK319" s="9"/>
      <c r="NL319" s="9"/>
      <c r="NM319" s="9"/>
      <c r="NN319" s="9"/>
      <c r="NO319" s="9"/>
      <c r="NP319" s="9"/>
      <c r="NQ319" s="9"/>
      <c r="NR319" s="9"/>
      <c r="NS319" s="9"/>
      <c r="NT319" s="9"/>
      <c r="NU319" s="9"/>
      <c r="NV319" s="9"/>
      <c r="NW319" s="9"/>
      <c r="NX319" s="9"/>
      <c r="NY319" s="9"/>
      <c r="NZ319" s="9"/>
      <c r="OA319" s="9"/>
      <c r="OB319" s="9"/>
      <c r="OC319" s="9"/>
      <c r="OD319" s="9"/>
      <c r="OE319" s="9"/>
      <c r="OF319" s="9"/>
      <c r="OG319" s="9"/>
      <c r="OH319" s="9"/>
      <c r="OI319" s="9"/>
      <c r="OJ319" s="9"/>
      <c r="OK319" s="9"/>
      <c r="OL319" s="9"/>
      <c r="OM319" s="9"/>
      <c r="ON319" s="9"/>
      <c r="OO319" s="9"/>
      <c r="OP319" s="9"/>
      <c r="OQ319" s="9"/>
      <c r="OR319" s="9"/>
      <c r="OS319" s="9"/>
      <c r="OT319" s="9"/>
      <c r="OU319" s="9"/>
      <c r="OV319" s="9"/>
      <c r="OW319" s="9"/>
      <c r="OX319" s="9"/>
      <c r="OY319" s="9"/>
      <c r="OZ319" s="9"/>
      <c r="PA319" s="9"/>
      <c r="PB319" s="9"/>
      <c r="PC319" s="9"/>
      <c r="PD319" s="9"/>
      <c r="PE319" s="9"/>
      <c r="PF319" s="9"/>
      <c r="PG319" s="9"/>
      <c r="PH319" s="9"/>
      <c r="PI319" s="9"/>
      <c r="PJ319" s="9"/>
      <c r="PK319" s="9"/>
      <c r="PL319" s="9"/>
      <c r="PM319" s="9"/>
      <c r="PN319" s="9"/>
      <c r="PO319" s="9"/>
      <c r="PP319" s="9"/>
      <c r="PQ319" s="9"/>
      <c r="PR319" s="9"/>
      <c r="PS319" s="9"/>
      <c r="PT319" s="9"/>
      <c r="PU319" s="9"/>
      <c r="PV319" s="9"/>
      <c r="PW319" s="9"/>
      <c r="PX319" s="9"/>
      <c r="PY319" s="9"/>
      <c r="PZ319" s="9"/>
      <c r="QA319" s="9"/>
      <c r="QB319" s="9"/>
      <c r="QC319" s="9"/>
      <c r="QD319" s="9"/>
      <c r="QE319" s="9"/>
      <c r="QF319" s="9"/>
      <c r="QG319" s="9"/>
      <c r="QH319" s="9"/>
      <c r="QI319" s="9"/>
      <c r="QJ319" s="9"/>
      <c r="QK319" s="9"/>
      <c r="QL319" s="9"/>
      <c r="QM319" s="9"/>
      <c r="QN319" s="9"/>
      <c r="QO319" s="9"/>
      <c r="QP319" s="9"/>
      <c r="QQ319" s="9"/>
      <c r="QR319" s="9"/>
      <c r="QS319" s="9"/>
      <c r="QT319" s="9"/>
      <c r="QU319" s="9"/>
      <c r="QV319" s="9"/>
      <c r="QW319" s="9"/>
      <c r="QX319" s="9"/>
      <c r="QY319" s="9"/>
      <c r="QZ319" s="9"/>
      <c r="RA319" s="9"/>
      <c r="RB319" s="9"/>
      <c r="RC319" s="9"/>
      <c r="RD319" s="9"/>
      <c r="RE319" s="9"/>
      <c r="RF319" s="9"/>
      <c r="RG319" s="9"/>
      <c r="RH319" s="9"/>
      <c r="RI319" s="9"/>
      <c r="RJ319" s="9"/>
      <c r="RK319" s="9"/>
      <c r="RL319" s="9"/>
      <c r="RM319" s="9"/>
      <c r="RN319" s="9"/>
      <c r="RO319" s="9"/>
      <c r="RP319" s="9"/>
      <c r="RQ319" s="9"/>
      <c r="RR319" s="9"/>
      <c r="RS319" s="9"/>
      <c r="RT319" s="9"/>
      <c r="RU319" s="9"/>
      <c r="RV319" s="9"/>
      <c r="RW319" s="9"/>
      <c r="RX319" s="9"/>
      <c r="RY319" s="9"/>
      <c r="RZ319" s="9"/>
      <c r="SA319" s="9"/>
      <c r="SB319" s="9"/>
      <c r="SC319" s="9"/>
      <c r="SD319" s="9"/>
      <c r="SE319" s="9"/>
      <c r="SF319" s="9"/>
      <c r="SG319" s="9"/>
      <c r="SH319" s="9"/>
      <c r="SI319" s="9"/>
      <c r="SJ319" s="9"/>
      <c r="SK319" s="9"/>
      <c r="SL319" s="9"/>
      <c r="SM319" s="9"/>
      <c r="SN319" s="9"/>
      <c r="SO319" s="9"/>
      <c r="SP319" s="9"/>
      <c r="SQ319" s="9"/>
      <c r="SR319" s="9"/>
      <c r="SS319" s="9"/>
      <c r="ST319" s="9"/>
      <c r="SU319" s="9"/>
      <c r="SV319" s="9"/>
      <c r="SW319" s="9"/>
      <c r="SX319" s="9"/>
      <c r="SY319" s="9"/>
      <c r="SZ319" s="9"/>
      <c r="TA319" s="9"/>
      <c r="TB319" s="9"/>
      <c r="TC319" s="9"/>
      <c r="TD319" s="9"/>
      <c r="TE319" s="9"/>
      <c r="TF319" s="9"/>
      <c r="TG319" s="9"/>
      <c r="TH319" s="9"/>
      <c r="TI319" s="9"/>
      <c r="TJ319" s="9"/>
      <c r="TK319" s="9"/>
      <c r="TL319" s="9"/>
      <c r="TM319" s="9"/>
      <c r="TN319" s="9"/>
      <c r="TO319" s="9"/>
      <c r="TP319" s="9"/>
      <c r="TQ319" s="9"/>
      <c r="TR319" s="9"/>
      <c r="TS319" s="9"/>
      <c r="TT319" s="9"/>
      <c r="TU319" s="9"/>
      <c r="TV319" s="9"/>
      <c r="TW319" s="9"/>
      <c r="TX319" s="9"/>
      <c r="TY319" s="9"/>
      <c r="TZ319" s="9"/>
      <c r="UA319" s="9"/>
      <c r="UB319" s="9"/>
      <c r="UC319" s="9"/>
      <c r="UD319" s="9"/>
      <c r="UE319" s="9"/>
      <c r="UF319" s="9"/>
      <c r="UG319" s="9"/>
      <c r="UH319" s="9"/>
      <c r="UI319" s="9"/>
      <c r="UJ319" s="9"/>
      <c r="UK319" s="9"/>
      <c r="UL319" s="9"/>
      <c r="UM319" s="9"/>
      <c r="UN319" s="9"/>
      <c r="UO319" s="9"/>
      <c r="UP319" s="9"/>
      <c r="UQ319" s="9"/>
      <c r="UR319" s="9"/>
      <c r="US319" s="9"/>
      <c r="UT319" s="9"/>
      <c r="UU319" s="9"/>
      <c r="UV319" s="9"/>
      <c r="UW319" s="9"/>
      <c r="UX319" s="9"/>
      <c r="UY319" s="9"/>
      <c r="UZ319" s="9"/>
      <c r="VA319" s="9"/>
      <c r="VB319" s="9"/>
      <c r="VC319" s="9"/>
      <c r="VD319" s="9"/>
      <c r="VE319" s="9"/>
      <c r="VF319" s="9"/>
      <c r="VG319" s="9"/>
      <c r="VH319" s="9"/>
      <c r="VI319" s="9"/>
      <c r="VJ319" s="9"/>
      <c r="VK319" s="9"/>
      <c r="VL319" s="9"/>
      <c r="VM319" s="9"/>
      <c r="VN319" s="9"/>
      <c r="VO319" s="9"/>
      <c r="VP319" s="9"/>
      <c r="VQ319" s="9"/>
      <c r="VR319" s="9"/>
      <c r="VS319" s="9"/>
      <c r="VT319" s="9"/>
      <c r="VU319" s="9"/>
      <c r="VV319" s="9"/>
      <c r="VW319" s="9"/>
      <c r="VX319" s="9"/>
      <c r="VY319" s="9"/>
      <c r="VZ319" s="9"/>
      <c r="WA319" s="9"/>
      <c r="WB319" s="9"/>
      <c r="WC319" s="9"/>
      <c r="WD319" s="9"/>
      <c r="WE319" s="9"/>
      <c r="WF319" s="9"/>
      <c r="WG319" s="9"/>
      <c r="WH319" s="9"/>
      <c r="WI319" s="9"/>
      <c r="WJ319" s="9"/>
      <c r="WK319" s="9"/>
      <c r="WL319" s="9"/>
      <c r="WM319" s="9"/>
      <c r="WN319" s="9"/>
      <c r="WO319" s="9"/>
      <c r="WP319" s="9"/>
      <c r="WQ319" s="9"/>
      <c r="WR319" s="9"/>
      <c r="WS319" s="9"/>
      <c r="WT319" s="9"/>
      <c r="WU319" s="9"/>
      <c r="WV319" s="9"/>
      <c r="WW319" s="9"/>
      <c r="WX319" s="9"/>
      <c r="WY319" s="9"/>
      <c r="WZ319" s="9"/>
      <c r="XA319" s="9"/>
      <c r="XB319" s="9"/>
      <c r="XC319" s="9"/>
      <c r="XD319" s="9"/>
      <c r="XE319" s="9"/>
      <c r="XF319" s="9"/>
      <c r="XG319" s="9"/>
      <c r="XH319" s="9"/>
      <c r="XI319" s="9"/>
      <c r="XJ319" s="9"/>
      <c r="XK319" s="9"/>
      <c r="XL319" s="9"/>
      <c r="XM319" s="9"/>
      <c r="XN319" s="9"/>
      <c r="XO319" s="9"/>
      <c r="XP319" s="9"/>
      <c r="XQ319" s="9"/>
      <c r="XR319" s="9"/>
      <c r="XS319" s="9"/>
      <c r="XT319" s="9"/>
      <c r="XU319" s="9"/>
      <c r="XV319" s="9"/>
      <c r="XW319" s="9"/>
      <c r="XX319" s="9"/>
      <c r="XY319" s="9"/>
      <c r="XZ319" s="9"/>
      <c r="YA319" s="9"/>
      <c r="YB319" s="9"/>
      <c r="YC319" s="9"/>
      <c r="YD319" s="9"/>
      <c r="YE319" s="9"/>
      <c r="YF319" s="9"/>
      <c r="YG319" s="9"/>
      <c r="YH319" s="9"/>
      <c r="YI319" s="9"/>
      <c r="YJ319" s="9"/>
      <c r="YK319" s="9"/>
      <c r="YL319" s="9"/>
      <c r="YM319" s="9"/>
      <c r="YN319" s="9"/>
      <c r="YO319" s="9"/>
      <c r="YP319" s="9"/>
      <c r="YQ319" s="9"/>
      <c r="YR319" s="9"/>
      <c r="YS319" s="9"/>
      <c r="YT319" s="9"/>
      <c r="YU319" s="9"/>
      <c r="YV319" s="9"/>
      <c r="YW319" s="9"/>
      <c r="YX319" s="9"/>
      <c r="YY319" s="9"/>
      <c r="YZ319" s="9"/>
      <c r="ZA319" s="9"/>
      <c r="ZB319" s="9"/>
      <c r="ZC319" s="9"/>
      <c r="ZD319" s="9"/>
      <c r="ZE319" s="9"/>
      <c r="ZF319" s="9"/>
      <c r="ZG319" s="9"/>
      <c r="ZH319" s="9"/>
      <c r="ZI319" s="9"/>
      <c r="ZJ319" s="9"/>
      <c r="ZK319" s="9"/>
      <c r="ZL319" s="9"/>
      <c r="ZM319" s="9"/>
      <c r="ZN319" s="9"/>
      <c r="ZO319" s="9"/>
      <c r="ZP319" s="9"/>
      <c r="ZQ319" s="9"/>
      <c r="ZR319" s="9"/>
      <c r="ZS319" s="9"/>
      <c r="ZT319" s="9"/>
      <c r="ZU319" s="9"/>
      <c r="ZV319" s="9"/>
      <c r="ZW319" s="9"/>
      <c r="ZX319" s="9"/>
      <c r="ZY319" s="9"/>
      <c r="ZZ319" s="9"/>
      <c r="AAA319" s="9"/>
      <c r="AAB319" s="9"/>
      <c r="AAC319" s="9"/>
      <c r="AAD319" s="9"/>
      <c r="AAE319" s="9"/>
      <c r="AAF319" s="9"/>
      <c r="AAG319" s="9"/>
      <c r="AAH319" s="9"/>
      <c r="AAI319" s="9"/>
      <c r="AAJ319" s="9"/>
      <c r="AAK319" s="9"/>
      <c r="AAL319" s="9"/>
      <c r="AAM319" s="9"/>
      <c r="AAN319" s="9"/>
      <c r="AAO319" s="9"/>
      <c r="AAP319" s="9"/>
      <c r="AAQ319" s="9"/>
      <c r="AAR319" s="9"/>
      <c r="AAS319" s="9"/>
      <c r="AAT319" s="9"/>
      <c r="AAU319" s="9"/>
      <c r="AAV319" s="9"/>
      <c r="AAW319" s="9"/>
      <c r="AAX319" s="9"/>
      <c r="AAY319" s="9"/>
      <c r="AAZ319" s="9"/>
      <c r="ABA319" s="9"/>
      <c r="ABB319" s="9"/>
      <c r="ABC319" s="9"/>
      <c r="ABD319" s="9"/>
      <c r="ABE319" s="9"/>
      <c r="ABF319" s="9"/>
      <c r="ABG319" s="9"/>
      <c r="ABH319" s="9"/>
      <c r="ABI319" s="9"/>
      <c r="ABJ319" s="9"/>
      <c r="ABK319" s="9"/>
      <c r="ABL319" s="9"/>
      <c r="ABM319" s="9"/>
      <c r="ABN319" s="9"/>
      <c r="ABO319" s="9"/>
      <c r="ABP319" s="9"/>
      <c r="ABQ319" s="9"/>
      <c r="ABR319" s="9"/>
      <c r="ABS319" s="9"/>
      <c r="ABT319" s="9"/>
      <c r="ABU319" s="9"/>
      <c r="ABV319" s="9"/>
      <c r="ABW319" s="9"/>
      <c r="ABX319" s="9"/>
      <c r="ABY319" s="9"/>
      <c r="ABZ319" s="9"/>
      <c r="ACA319" s="9"/>
      <c r="ACB319" s="9"/>
      <c r="ACC319" s="9"/>
      <c r="ACD319" s="9"/>
      <c r="ACE319" s="9"/>
      <c r="ACF319" s="9"/>
      <c r="ACG319" s="9"/>
      <c r="ACH319" s="9"/>
      <c r="ACI319" s="9"/>
      <c r="ACJ319" s="9"/>
      <c r="ACK319" s="9"/>
      <c r="ACL319" s="9"/>
      <c r="ACM319" s="9"/>
      <c r="ACN319" s="9"/>
      <c r="ACO319" s="9"/>
      <c r="ACP319" s="9"/>
      <c r="ACQ319" s="9"/>
      <c r="ACR319" s="9"/>
      <c r="ACS319" s="9"/>
      <c r="ACT319" s="9"/>
      <c r="ACU319" s="9"/>
      <c r="ACV319" s="9"/>
      <c r="ACW319" s="9"/>
      <c r="ACX319" s="9"/>
      <c r="ACY319" s="9"/>
      <c r="ACZ319" s="9"/>
      <c r="ADA319" s="9"/>
      <c r="ADB319" s="9"/>
      <c r="ADC319" s="9"/>
      <c r="ADD319" s="9"/>
      <c r="ADE319" s="9"/>
      <c r="ADF319" s="9"/>
      <c r="ADG319" s="9"/>
      <c r="ADH319" s="9"/>
      <c r="ADI319" s="9"/>
      <c r="ADJ319" s="9"/>
      <c r="ADK319" s="9"/>
      <c r="ADL319" s="9"/>
      <c r="ADM319" s="9"/>
      <c r="ADN319" s="9"/>
      <c r="ADO319" s="9"/>
      <c r="ADP319" s="9"/>
      <c r="ADQ319" s="9"/>
      <c r="ADR319" s="9"/>
      <c r="ADS319" s="9"/>
      <c r="ADT319" s="9"/>
      <c r="ADU319" s="9"/>
      <c r="ADV319" s="9"/>
      <c r="ADW319" s="9"/>
      <c r="ADX319" s="9"/>
      <c r="ADY319" s="9"/>
      <c r="ADZ319" s="9"/>
      <c r="AEA319" s="9"/>
      <c r="AEB319" s="9"/>
      <c r="AEC319" s="9"/>
      <c r="AED319" s="9"/>
      <c r="AEE319" s="9"/>
      <c r="AEF319" s="9"/>
      <c r="AEG319" s="9"/>
      <c r="AEH319" s="9"/>
      <c r="AEI319" s="9"/>
      <c r="AEJ319" s="9"/>
      <c r="AEK319" s="9"/>
      <c r="AEL319" s="9"/>
      <c r="AEM319" s="9"/>
      <c r="AEN319" s="9"/>
      <c r="AEO319" s="9"/>
      <c r="AEP319" s="9"/>
      <c r="AEQ319" s="9"/>
      <c r="AER319" s="9"/>
      <c r="AES319" s="9"/>
      <c r="AET319" s="9"/>
      <c r="AEU319" s="9"/>
      <c r="AEV319" s="9"/>
      <c r="AEW319" s="9"/>
      <c r="AEX319" s="9"/>
      <c r="AEY319" s="9"/>
      <c r="AEZ319" s="9"/>
      <c r="AFA319" s="9"/>
      <c r="AFB319" s="9"/>
      <c r="AFC319" s="9"/>
      <c r="AFD319" s="9"/>
      <c r="AFE319" s="9"/>
      <c r="AFF319" s="9"/>
      <c r="AFG319" s="9"/>
      <c r="AFH319" s="9"/>
      <c r="AFI319" s="9"/>
      <c r="AFJ319" s="9"/>
      <c r="AFK319" s="9"/>
      <c r="AFL319" s="9"/>
      <c r="AFM319" s="9"/>
      <c r="AFN319" s="9"/>
      <c r="AFO319" s="9"/>
      <c r="AFP319" s="9"/>
      <c r="AFQ319" s="9"/>
      <c r="AFR319" s="9"/>
      <c r="AFS319" s="9"/>
      <c r="AFT319" s="9"/>
      <c r="AFU319" s="9"/>
      <c r="AFV319" s="9"/>
      <c r="AFW319" s="9"/>
      <c r="AFX319" s="9"/>
      <c r="AFY319" s="9"/>
      <c r="AFZ319" s="9"/>
      <c r="AGA319" s="9"/>
      <c r="AGB319" s="9"/>
      <c r="AGC319" s="9"/>
      <c r="AGD319" s="9"/>
      <c r="AGE319" s="9"/>
      <c r="AGF319" s="9"/>
      <c r="AGG319" s="9"/>
      <c r="AGH319" s="9"/>
      <c r="AGI319" s="9"/>
      <c r="AGJ319" s="9"/>
      <c r="AGK319" s="9"/>
      <c r="AGL319" s="9"/>
      <c r="AGM319" s="9"/>
      <c r="AGN319" s="9"/>
      <c r="AGO319" s="9"/>
      <c r="AGP319" s="9"/>
      <c r="AGQ319" s="9"/>
      <c r="AGR319" s="9"/>
      <c r="AGS319" s="9"/>
      <c r="AGT319" s="9"/>
      <c r="AGU319" s="9"/>
      <c r="AGV319" s="9"/>
      <c r="AGW319" s="9"/>
      <c r="AGX319" s="9"/>
      <c r="AGY319" s="9"/>
      <c r="AGZ319" s="9"/>
      <c r="AHA319" s="9"/>
      <c r="AHB319" s="9"/>
      <c r="AHC319" s="9"/>
      <c r="AHD319" s="9"/>
      <c r="AHE319" s="9"/>
      <c r="AHF319" s="9"/>
      <c r="AHG319" s="9"/>
      <c r="AHH319" s="9"/>
      <c r="AHI319" s="9"/>
      <c r="AHJ319" s="9"/>
      <c r="AHK319" s="9"/>
      <c r="AHL319" s="9"/>
      <c r="AHM319" s="9"/>
      <c r="AHN319" s="9"/>
      <c r="AHO319" s="9"/>
      <c r="AHP319" s="9"/>
      <c r="AHQ319" s="9"/>
      <c r="AHR319" s="9"/>
      <c r="AHS319" s="9"/>
      <c r="AHT319" s="9"/>
      <c r="AHU319" s="9"/>
      <c r="AHV319" s="9"/>
      <c r="AHW319" s="9"/>
      <c r="AHX319" s="9"/>
      <c r="AHY319" s="9"/>
      <c r="AHZ319" s="9"/>
      <c r="AIA319" s="9"/>
      <c r="AIB319" s="9"/>
      <c r="AIC319" s="9"/>
      <c r="AID319" s="9"/>
      <c r="AIE319" s="9"/>
      <c r="AIF319" s="9"/>
      <c r="AIG319" s="9"/>
      <c r="AIH319" s="9"/>
      <c r="AII319" s="9"/>
      <c r="AIJ319" s="9"/>
      <c r="AIK319" s="9"/>
      <c r="AIL319" s="9"/>
      <c r="AIM319" s="9"/>
      <c r="AIN319" s="9"/>
      <c r="AIO319" s="9"/>
      <c r="AIP319" s="9"/>
      <c r="AIQ319" s="9"/>
      <c r="AIR319" s="9"/>
      <c r="AIS319" s="9"/>
      <c r="ANB319" s="9"/>
      <c r="ANC319" s="9"/>
      <c r="AND319" s="9"/>
      <c r="ANE319" s="9"/>
      <c r="ANF319" s="9"/>
      <c r="ANG319" s="9"/>
      <c r="ANH319" s="9"/>
      <c r="ANI319" s="9"/>
      <c r="ANJ319" s="9"/>
      <c r="ANK319" s="9"/>
      <c r="ANL319" s="9"/>
      <c r="ANM319" s="9"/>
      <c r="ANN319" s="9"/>
      <c r="ANO319" s="9"/>
      <c r="ANP319" s="9"/>
      <c r="ANQ319" s="9"/>
      <c r="ANR319" s="9"/>
      <c r="ANS319" s="9"/>
      <c r="ANT319" s="9"/>
      <c r="ANU319" s="9"/>
      <c r="ANV319" s="9"/>
      <c r="ANW319" s="9"/>
      <c r="ANX319" s="9"/>
      <c r="ANY319" s="9"/>
      <c r="ANZ319" s="9"/>
      <c r="AOA319" s="9"/>
      <c r="AOB319" s="9"/>
      <c r="AOC319" s="9"/>
      <c r="AOD319" s="9"/>
      <c r="AOE319" s="9"/>
      <c r="AOF319" s="9"/>
      <c r="AOG319" s="9"/>
      <c r="AOH319" s="9"/>
      <c r="AOI319" s="9"/>
      <c r="AOJ319" s="9"/>
      <c r="AOK319" s="9"/>
      <c r="AOL319" s="9"/>
      <c r="AOM319" s="9"/>
      <c r="AON319" s="9"/>
      <c r="AOO319" s="9"/>
      <c r="AOP319" s="9"/>
      <c r="AOQ319" s="9"/>
      <c r="AOR319" s="9"/>
      <c r="AOS319" s="9"/>
      <c r="AOT319" s="9"/>
      <c r="AOU319" s="9"/>
      <c r="AOV319" s="9"/>
      <c r="AOW319" s="9"/>
      <c r="AOX319" s="9"/>
      <c r="AOY319" s="9"/>
      <c r="AOZ319" s="9"/>
      <c r="APA319" s="9"/>
      <c r="APB319" s="9"/>
      <c r="APC319" s="9"/>
      <c r="APD319" s="9"/>
      <c r="APE319" s="9"/>
      <c r="APF319" s="9"/>
      <c r="APG319" s="9"/>
      <c r="APH319" s="9"/>
      <c r="API319" s="9"/>
      <c r="APJ319" s="9"/>
      <c r="APK319" s="9"/>
      <c r="APL319" s="9"/>
      <c r="APM319" s="9"/>
      <c r="APN319" s="9"/>
      <c r="APO319" s="9"/>
      <c r="APP319" s="9"/>
      <c r="APQ319" s="9"/>
      <c r="APR319" s="9"/>
      <c r="APS319" s="9"/>
      <c r="APT319" s="9"/>
      <c r="APU319" s="9"/>
      <c r="APV319" s="9"/>
      <c r="APW319" s="9"/>
      <c r="APX319" s="9"/>
      <c r="APY319" s="9"/>
      <c r="APZ319" s="9"/>
      <c r="AQA319" s="9"/>
      <c r="AQB319" s="9"/>
      <c r="AQC319" s="9"/>
      <c r="AQD319" s="9"/>
      <c r="AQE319" s="9"/>
      <c r="AQF319" s="9"/>
      <c r="AQG319" s="9"/>
      <c r="AQH319" s="9"/>
      <c r="AQI319" s="9"/>
      <c r="AQJ319" s="9"/>
      <c r="AQK319" s="9"/>
      <c r="AQL319" s="9"/>
      <c r="AQM319" s="9"/>
      <c r="AQN319" s="9"/>
      <c r="AQO319" s="9"/>
      <c r="AQP319" s="9"/>
      <c r="AQQ319" s="9"/>
      <c r="AQR319" s="9"/>
      <c r="AQS319" s="9"/>
      <c r="AQT319" s="9"/>
      <c r="AQU319" s="9"/>
      <c r="AQV319" s="9"/>
      <c r="AQW319" s="9"/>
      <c r="AQX319" s="9"/>
      <c r="AQY319" s="9"/>
      <c r="AQZ319" s="9"/>
      <c r="ARA319" s="9"/>
      <c r="ARB319" s="9"/>
      <c r="ARC319" s="9"/>
      <c r="ARD319" s="9"/>
      <c r="ARE319" s="9"/>
      <c r="ARF319" s="9"/>
      <c r="ARG319" s="9"/>
      <c r="ARH319" s="9"/>
      <c r="ARI319" s="9"/>
      <c r="ARJ319" s="9"/>
      <c r="ARK319" s="9"/>
      <c r="ARL319" s="9"/>
      <c r="ARM319" s="9"/>
      <c r="ARN319" s="9"/>
      <c r="ARO319" s="9"/>
      <c r="ARP319" s="9"/>
      <c r="ARQ319" s="9"/>
      <c r="ARR319" s="9"/>
      <c r="ARS319" s="9"/>
      <c r="ART319" s="9"/>
      <c r="ARU319" s="9"/>
      <c r="ARV319" s="9"/>
      <c r="ARW319" s="9"/>
      <c r="ARX319" s="9"/>
      <c r="ARY319" s="9"/>
      <c r="ARZ319" s="9"/>
      <c r="ASA319" s="9"/>
      <c r="ASB319" s="9"/>
      <c r="ASC319" s="9"/>
      <c r="ASD319" s="9"/>
      <c r="ASE319" s="9"/>
      <c r="ASF319" s="9"/>
      <c r="ASG319" s="9"/>
      <c r="ASH319" s="9"/>
      <c r="ASI319" s="9"/>
      <c r="ASJ319" s="9"/>
      <c r="ASK319" s="9"/>
      <c r="ASL319" s="9"/>
      <c r="ASM319" s="9"/>
      <c r="ASN319" s="9"/>
      <c r="ASO319" s="9"/>
      <c r="ASP319" s="9"/>
      <c r="ASQ319" s="9"/>
      <c r="ASR319" s="9"/>
      <c r="ASS319" s="9"/>
      <c r="AST319" s="9"/>
      <c r="ASU319" s="9"/>
      <c r="ASV319" s="9"/>
      <c r="ASW319" s="9"/>
      <c r="ASX319" s="9"/>
      <c r="ASY319" s="9"/>
      <c r="ASZ319" s="9"/>
      <c r="ATA319" s="9"/>
      <c r="ATB319" s="9"/>
      <c r="ATC319" s="9"/>
      <c r="ATD319" s="9"/>
      <c r="ATE319" s="9"/>
      <c r="ATF319" s="9"/>
      <c r="ATG319" s="9"/>
      <c r="ATH319" s="9"/>
      <c r="ATI319" s="9"/>
      <c r="ATJ319" s="9"/>
      <c r="ATK319" s="9"/>
      <c r="ATL319" s="9"/>
      <c r="ATM319" s="9"/>
      <c r="ATN319" s="9"/>
      <c r="ATO319" s="9"/>
      <c r="ATP319" s="9"/>
      <c r="ATQ319" s="9"/>
      <c r="ATR319" s="9"/>
      <c r="ATS319" s="9"/>
      <c r="ATT319" s="9"/>
      <c r="ATU319" s="9"/>
      <c r="ATV319" s="9"/>
      <c r="ATW319" s="9"/>
      <c r="ATX319" s="9"/>
      <c r="ATY319" s="9" t="s">
        <v>5691</v>
      </c>
      <c r="ATZ319" s="9" t="s">
        <v>5691</v>
      </c>
      <c r="AUA319" s="9" t="s">
        <v>14501</v>
      </c>
      <c r="AUB319" s="9"/>
      <c r="AUC319" s="9"/>
      <c r="AUD319" s="9"/>
      <c r="AUE319" s="9"/>
      <c r="AUF319" s="9"/>
      <c r="AUG319" s="9"/>
      <c r="AUH319" s="9"/>
      <c r="AUI319" s="9"/>
      <c r="AUJ319" s="9"/>
      <c r="AUK319" s="9"/>
      <c r="AUL319" s="9"/>
      <c r="AUM319" s="9"/>
      <c r="AUN319" s="9"/>
      <c r="AUO319" s="9"/>
      <c r="AUP319" s="9"/>
      <c r="AUQ319" s="9"/>
      <c r="AUR319" s="9"/>
      <c r="AUS319" s="9"/>
      <c r="AUT319" s="9"/>
      <c r="AUU319" s="9"/>
      <c r="AUV319" s="9"/>
      <c r="AUW319" s="9"/>
      <c r="AUX319" s="9"/>
      <c r="AUY319" s="9"/>
      <c r="AUZ319" s="9"/>
      <c r="AVA319" s="9"/>
      <c r="AVB319" s="9"/>
      <c r="AVC319" s="9"/>
      <c r="AVD319" s="9"/>
      <c r="AVE319" s="9"/>
      <c r="AVF319" s="9"/>
      <c r="AVG319" s="9"/>
      <c r="AVH319" s="9"/>
      <c r="AVI319" s="9"/>
      <c r="AVJ319" s="9"/>
      <c r="AVK319" s="9" t="s">
        <v>14502</v>
      </c>
      <c r="AVL319" s="9"/>
      <c r="AVM319" s="9"/>
      <c r="AVN319" s="9"/>
      <c r="AVO319" s="9"/>
      <c r="AVP319" s="9"/>
      <c r="AVQ319" s="9"/>
      <c r="AVR319" s="9"/>
      <c r="AVS319" s="9"/>
      <c r="AVT319" s="9"/>
      <c r="AVU319" s="9"/>
      <c r="AVV319" s="9"/>
      <c r="AVW319" s="9"/>
      <c r="AVX319" s="9"/>
      <c r="AVY319" s="9"/>
      <c r="AVZ319" s="9"/>
      <c r="AWA319" s="9"/>
      <c r="AWB319" s="9"/>
      <c r="AWC319" s="9"/>
      <c r="AWD319" s="9"/>
      <c r="AWE319" s="9"/>
      <c r="AWF319" s="9"/>
      <c r="AWG319" s="9"/>
      <c r="AWH319" s="9"/>
      <c r="AWI319" s="9"/>
      <c r="AWJ319" s="9"/>
      <c r="AWK319" s="9"/>
      <c r="AWL319" s="9"/>
      <c r="AWM319" s="9"/>
      <c r="AWN319" s="9"/>
      <c r="AWO319" s="9"/>
      <c r="AWP319" s="9"/>
      <c r="AWQ319" s="9"/>
      <c r="AWR319" s="9"/>
      <c r="AWS319" s="9"/>
      <c r="AWT319" s="9"/>
      <c r="AWU319" s="9"/>
      <c r="AWV319" s="9"/>
      <c r="AWW319" s="9"/>
      <c r="AWX319" s="9"/>
      <c r="AWY319" s="9"/>
      <c r="AWZ319" s="9"/>
      <c r="AXA319" s="9"/>
      <c r="AXB319" s="9" t="s">
        <v>5707</v>
      </c>
      <c r="AXC319" s="9"/>
      <c r="AXD319" s="9"/>
      <c r="AXE319" s="9"/>
      <c r="AXF319" s="9"/>
      <c r="AXG319" s="9"/>
      <c r="AXH319" s="9"/>
      <c r="AXI319" s="9"/>
      <c r="AXJ319" s="9"/>
      <c r="AXK319" s="9">
        <v>1140.0</v>
      </c>
      <c r="AXL319" s="9" t="s">
        <v>14503</v>
      </c>
      <c r="AXM319" s="9">
        <v>526.0</v>
      </c>
      <c r="AXN319" s="9"/>
      <c r="AXO319" s="9"/>
      <c r="AXP319" s="9"/>
      <c r="AXQ319" s="9"/>
      <c r="AXR319" s="9"/>
      <c r="AXS319" s="9"/>
      <c r="AXT319" s="9"/>
      <c r="AXU319" s="9"/>
      <c r="AXV319" s="9"/>
      <c r="AXW319" s="9"/>
      <c r="AXX319" s="9"/>
      <c r="AXY319" s="9"/>
      <c r="AXZ319" s="9"/>
      <c r="AYA319" s="9"/>
      <c r="AYB319" s="9"/>
      <c r="AYC319" s="9"/>
      <c r="AYD319" s="9" t="s">
        <v>14503</v>
      </c>
      <c r="AYE319" s="9"/>
      <c r="AYF319" s="9"/>
      <c r="AYG319" s="9"/>
      <c r="AYH319" s="9" t="s">
        <v>14504</v>
      </c>
      <c r="AYI319" s="9"/>
      <c r="AYJ319" s="9"/>
      <c r="AYK319" s="9"/>
      <c r="AYL319" s="9"/>
      <c r="AYM319" s="9"/>
      <c r="AYN319" s="9"/>
      <c r="AYO319" s="9"/>
      <c r="AYP319" s="9"/>
      <c r="AYQ319" s="9"/>
      <c r="AYR319" s="9"/>
      <c r="AYS319" s="9"/>
      <c r="AYT319" s="9"/>
      <c r="AYU319" s="9"/>
      <c r="AYV319" s="9"/>
      <c r="AYW319" s="9"/>
      <c r="AYX319" s="9"/>
      <c r="AYY319" s="9"/>
      <c r="AYZ319" s="9"/>
      <c r="AZA319" s="9"/>
      <c r="AZB319" s="9"/>
      <c r="AZC319" s="9"/>
      <c r="AZD319" s="9"/>
      <c r="AZE319" s="9"/>
      <c r="AZF319" s="9"/>
      <c r="AZG319" s="9"/>
      <c r="AZH319" s="9"/>
      <c r="AZI319" s="9"/>
      <c r="AZJ319" s="9"/>
      <c r="AZK319" s="9"/>
      <c r="AZL319" s="9"/>
      <c r="AZM319" s="9"/>
      <c r="AZN319" s="9"/>
      <c r="AZO319" s="9"/>
      <c r="AZP319" s="9"/>
      <c r="AZQ319" s="9"/>
      <c r="AZR319" s="9"/>
      <c r="AZS319" s="9"/>
      <c r="AZT319" s="9"/>
      <c r="AZU319" s="9"/>
      <c r="AZV319" s="9"/>
      <c r="AZW319" s="9"/>
      <c r="AZX319" s="9"/>
      <c r="AZY319" s="9"/>
      <c r="AZZ319" s="9"/>
      <c r="BAA319" s="9"/>
      <c r="BAB319" s="9"/>
      <c r="BAC319" s="9"/>
      <c r="BAD319" s="9"/>
      <c r="BAE319" s="9"/>
      <c r="BAF319" s="9"/>
      <c r="BAG319" s="9"/>
      <c r="BAH319" s="9"/>
      <c r="BAI319" s="9"/>
      <c r="BAJ319" s="9"/>
      <c r="BAK319" s="9"/>
      <c r="BAL319" s="9"/>
      <c r="BAM319" s="9"/>
      <c r="BAN319" s="9"/>
      <c r="BAO319" s="9"/>
      <c r="BAP319" s="9"/>
      <c r="BAQ319" s="9"/>
      <c r="BAR319" s="9"/>
      <c r="BAS319" s="9"/>
      <c r="BAT319" s="9"/>
      <c r="BAU319" s="9"/>
      <c r="BAV319" s="9"/>
      <c r="BAW319" s="9"/>
      <c r="BAX319" s="9"/>
      <c r="BAY319" s="9"/>
      <c r="BAZ319" s="9"/>
      <c r="BBA319" s="9"/>
      <c r="BBB319" s="9"/>
      <c r="BBC319" s="9"/>
      <c r="BBD319" s="9"/>
      <c r="BBE319" s="9"/>
      <c r="BBF319" s="9"/>
      <c r="BBG319" s="9"/>
      <c r="BBH319" s="9"/>
      <c r="BBI319" s="9"/>
      <c r="BBJ319" s="9"/>
      <c r="BBK319" s="9"/>
      <c r="BBL319" s="9"/>
      <c r="BBM319" s="9"/>
      <c r="BBN319" s="9"/>
      <c r="BBO319" s="9"/>
      <c r="BBP319" s="9"/>
      <c r="BBQ319" s="9"/>
      <c r="BBR319" s="9"/>
      <c r="BBS319" s="9"/>
      <c r="BBT319" s="9"/>
      <c r="BBU319" s="9"/>
      <c r="BBV319" s="9"/>
      <c r="BBW319" s="9"/>
      <c r="BBX319" s="9"/>
      <c r="BBY319" s="9"/>
      <c r="BBZ319" s="9"/>
      <c r="BCA319" s="9"/>
      <c r="BCB319" s="9"/>
      <c r="BCC319" s="9"/>
      <c r="BCD319" s="9"/>
      <c r="BCE319" s="9"/>
      <c r="BCF319" s="9"/>
      <c r="BCG319" s="9"/>
      <c r="BCH319" s="9"/>
      <c r="BCI319" s="9"/>
      <c r="BCJ319" s="9"/>
      <c r="BCK319" s="9"/>
      <c r="BCL319" s="9"/>
      <c r="BCM319" s="9"/>
      <c r="BCN319" s="9"/>
      <c r="BCO319" s="9"/>
      <c r="BCP319" s="9"/>
      <c r="BCQ319" s="9"/>
      <c r="BCR319" s="9"/>
      <c r="BCS319" s="9"/>
      <c r="BCT319" s="9"/>
      <c r="BCU319" s="9"/>
      <c r="BCV319" s="9"/>
      <c r="BCW319" s="9"/>
      <c r="BCX319" s="9"/>
      <c r="BCY319" s="9"/>
      <c r="BCZ319" s="9"/>
      <c r="BDA319" s="9"/>
      <c r="BDB319" s="9"/>
      <c r="BDC319" s="9"/>
      <c r="BDD319" s="9"/>
      <c r="BDE319" s="9"/>
      <c r="BDF319" s="9"/>
      <c r="BDG319" s="9"/>
      <c r="BDH319" s="9"/>
      <c r="BDI319" s="9"/>
      <c r="BDJ319" s="9"/>
      <c r="BDK319" s="9"/>
      <c r="BDL319" s="9"/>
      <c r="BDM319" s="9"/>
      <c r="BDN319" s="9"/>
      <c r="BDO319" s="9"/>
      <c r="BDP319" s="9"/>
      <c r="BDQ319" s="9"/>
      <c r="BDR319" s="9"/>
      <c r="BDS319" s="9"/>
      <c r="BDT319" s="9"/>
      <c r="BDU319" s="9"/>
      <c r="BDV319" s="9"/>
      <c r="BDW319" s="9"/>
      <c r="BDX319" s="9"/>
      <c r="BDY319" s="9"/>
      <c r="BDZ319" s="9"/>
      <c r="BEA319" s="9"/>
      <c r="BEB319" s="9"/>
      <c r="BEC319" s="9"/>
      <c r="BED319" s="9"/>
      <c r="BEE319" s="9"/>
      <c r="BEF319" s="9"/>
      <c r="BEG319" s="9"/>
      <c r="BEH319" s="9"/>
      <c r="BEI319" s="9"/>
      <c r="BEJ319" s="9"/>
      <c r="BEK319" s="9"/>
      <c r="BEL319" s="9"/>
      <c r="BEM319" s="9"/>
      <c r="BEN319" s="9"/>
      <c r="BEO319" s="9"/>
      <c r="BEP319" s="9"/>
      <c r="BEQ319" s="9"/>
      <c r="BER319" s="9"/>
      <c r="BES319" s="9"/>
      <c r="BET319" s="9"/>
      <c r="BEU319" s="9"/>
      <c r="BEV319" s="9"/>
      <c r="BEW319" s="9"/>
      <c r="BEX319" s="9"/>
      <c r="BEY319" s="9"/>
      <c r="BEZ319" s="9"/>
      <c r="BFA319" s="9"/>
      <c r="BFB319" s="9"/>
      <c r="BFC319" s="9"/>
      <c r="BFD319" s="9"/>
      <c r="BFE319" s="9"/>
      <c r="BFF319" s="9"/>
      <c r="BFG319" s="9"/>
      <c r="BFH319" s="9"/>
      <c r="BFI319" s="9"/>
      <c r="BFJ319" s="9"/>
      <c r="BFK319" s="9"/>
      <c r="BFL319" s="9"/>
      <c r="BFM319" s="9"/>
      <c r="BFN319" s="9"/>
      <c r="BFO319" s="9"/>
      <c r="BFP319" s="9"/>
      <c r="BFQ319" s="9"/>
      <c r="BFR319" s="9"/>
      <c r="BFS319" s="9"/>
      <c r="BFT319" s="9"/>
      <c r="BFU319" s="9"/>
      <c r="BFV319" s="9"/>
      <c r="BFW319" s="9"/>
      <c r="BFX319" s="9"/>
      <c r="BFY319" s="9"/>
      <c r="BFZ319" s="9"/>
      <c r="BGA319" s="9"/>
      <c r="BGB319" s="9"/>
      <c r="BGC319" s="9"/>
      <c r="BGD319" s="9"/>
      <c r="BGE319" s="9"/>
      <c r="BGF319" s="9"/>
      <c r="BGG319" s="9"/>
      <c r="BGH319" s="9"/>
      <c r="BGI319" s="9"/>
      <c r="BGJ319" s="9"/>
      <c r="BGK319" s="9"/>
      <c r="BGL319" s="9"/>
      <c r="BGM319" s="9"/>
      <c r="BGN319" s="9"/>
      <c r="BGO319" s="9"/>
      <c r="BGP319" s="9"/>
      <c r="BGQ319" s="9"/>
      <c r="BGR319" s="9"/>
      <c r="BGS319" s="9"/>
      <c r="BGT319" s="9"/>
      <c r="BGU319" s="9"/>
      <c r="BGV319" s="9"/>
      <c r="BGW319" s="9"/>
      <c r="BGX319" s="9"/>
      <c r="BGY319" s="9"/>
      <c r="BGZ319" s="9"/>
      <c r="BHA319" s="9"/>
      <c r="BHB319" s="9"/>
      <c r="BHC319" s="9"/>
      <c r="BHD319" s="9"/>
      <c r="BHE319" s="9"/>
      <c r="BHF319" s="9"/>
      <c r="BHG319" s="9"/>
      <c r="BHH319" s="9"/>
      <c r="BHI319" s="9"/>
      <c r="BHJ319" s="9"/>
      <c r="BHK319" s="9"/>
      <c r="BHL319" s="9"/>
      <c r="BHM319" s="9"/>
      <c r="BHN319" s="9"/>
      <c r="BHO319" s="9"/>
      <c r="BHP319" s="9"/>
      <c r="BHQ319" s="9"/>
      <c r="BHR319" s="9"/>
      <c r="BHS319" s="9"/>
      <c r="BHT319" s="9"/>
      <c r="BHU319" s="9"/>
      <c r="BHV319" s="9"/>
      <c r="BHW319" s="9"/>
      <c r="BHX319" s="9"/>
      <c r="BHY319" s="9"/>
      <c r="BHZ319" s="9"/>
      <c r="BIA319" s="9"/>
      <c r="BIB319" s="9"/>
      <c r="BIC319" s="9"/>
      <c r="BID319" s="9"/>
      <c r="BIE319" s="9"/>
      <c r="BIF319" s="9"/>
      <c r="BIG319" s="9"/>
      <c r="BIH319" s="9"/>
      <c r="BII319" s="9"/>
      <c r="BIJ319" s="9"/>
      <c r="BIK319" s="9"/>
      <c r="BIL319" s="9"/>
      <c r="BIM319" s="9"/>
      <c r="BIN319" s="9"/>
      <c r="BIO319" s="9"/>
      <c r="BIP319" s="9"/>
      <c r="BIQ319" s="9"/>
      <c r="BIR319" s="9"/>
      <c r="BIS319" s="9"/>
      <c r="BIT319" s="9"/>
      <c r="BIU319" s="9"/>
      <c r="BIV319" s="9"/>
      <c r="BIW319" s="9"/>
      <c r="BIX319" s="9"/>
      <c r="BIY319" s="9"/>
      <c r="BIZ319" s="9"/>
      <c r="BJA319" s="9"/>
      <c r="BJB319" s="9"/>
      <c r="BJC319" s="9"/>
      <c r="BJD319" s="9"/>
      <c r="BJE319" s="9"/>
      <c r="BJF319" s="9"/>
      <c r="BJG319" s="9"/>
      <c r="BJH319" s="9"/>
      <c r="BJI319" s="9"/>
      <c r="BJJ319" s="9"/>
      <c r="BJK319" s="9"/>
      <c r="BJL319" s="9"/>
      <c r="BJM319" s="9"/>
      <c r="BJN319" s="9"/>
      <c r="BJO319" s="9"/>
      <c r="BJP319" s="9"/>
      <c r="BJQ319" s="9"/>
      <c r="BJR319" s="9"/>
      <c r="BJS319" s="9"/>
      <c r="BJT319" s="9"/>
      <c r="BJU319" s="9"/>
      <c r="BJV319" s="9"/>
      <c r="BJW319" s="9"/>
      <c r="BJX319" s="9"/>
      <c r="BJY319" s="9"/>
      <c r="BJZ319" s="9"/>
      <c r="BKA319" s="9"/>
      <c r="BKB319" s="9"/>
      <c r="BKC319" s="9"/>
      <c r="BKD319" s="9"/>
      <c r="BKE319" s="9"/>
      <c r="BKF319" s="9"/>
      <c r="BKG319" s="9"/>
      <c r="BKH319" s="9"/>
      <c r="BKI319" s="9"/>
      <c r="BKJ319" s="9"/>
      <c r="BKK319" s="9"/>
      <c r="BKL319" s="9"/>
      <c r="BKM319" s="9"/>
      <c r="BKN319" s="9"/>
      <c r="BKO319" s="9"/>
      <c r="BKP319" s="9"/>
      <c r="BKQ319" s="9"/>
      <c r="BKR319" s="9"/>
      <c r="BKS319" s="9"/>
      <c r="BKT319" s="9"/>
      <c r="BKU319" s="9"/>
      <c r="BKV319" s="9"/>
      <c r="BKW319" s="9"/>
      <c r="BKX319" s="9"/>
      <c r="BKY319" s="9"/>
      <c r="BKZ319" s="9"/>
      <c r="BLA319" s="9"/>
      <c r="BLB319" s="9"/>
      <c r="BLC319" s="9"/>
      <c r="BLD319" s="9"/>
      <c r="BLE319" s="9"/>
      <c r="BLF319" s="9"/>
      <c r="BLG319" s="9"/>
      <c r="BLH319" s="9"/>
      <c r="BLI319" s="9"/>
      <c r="BLJ319" s="9"/>
      <c r="BLK319" s="9"/>
      <c r="BLL319" s="9"/>
      <c r="BLM319" s="9"/>
      <c r="BLN319" s="9"/>
      <c r="BLO319" s="9"/>
      <c r="BLP319" s="9"/>
      <c r="BLQ319" s="9"/>
      <c r="BLR319" s="9"/>
      <c r="BLS319" s="9"/>
      <c r="BLT319" s="9"/>
      <c r="BLU319" s="9"/>
      <c r="BLV319" s="9"/>
      <c r="BLW319" s="9"/>
      <c r="BLX319" s="9"/>
      <c r="BLY319" s="9"/>
      <c r="BLZ319" s="9"/>
      <c r="BMA319" s="9"/>
      <c r="BMB319" s="9"/>
      <c r="BMC319" s="9"/>
      <c r="BMD319" s="9"/>
      <c r="BME319" s="9"/>
      <c r="BMF319" s="9"/>
      <c r="BMG319" s="9"/>
      <c r="BMH319" s="9"/>
      <c r="BMI319" s="9"/>
      <c r="BMJ319" s="9"/>
      <c r="BMK319" s="9"/>
      <c r="BML319" s="9"/>
      <c r="BMM319" s="9"/>
      <c r="BMN319" s="9"/>
      <c r="BMO319" s="9"/>
      <c r="BMP319" s="9"/>
      <c r="BMQ319" s="9"/>
      <c r="BMR319" s="9"/>
      <c r="BMS319" s="9"/>
      <c r="BMT319" s="9"/>
      <c r="BMU319" s="9"/>
      <c r="BMV319" s="9"/>
      <c r="BMW319" s="9"/>
      <c r="BMX319" s="9"/>
      <c r="BMY319" s="9"/>
      <c r="BMZ319" s="9"/>
      <c r="BNA319" s="9"/>
      <c r="BNB319" s="9"/>
      <c r="BNC319" s="9"/>
      <c r="BND319" s="9"/>
      <c r="BNE319" s="9"/>
      <c r="BNF319" s="9"/>
      <c r="BNG319" s="9"/>
      <c r="BNH319" s="9"/>
      <c r="BNI319" s="9"/>
      <c r="BNJ319" s="9"/>
      <c r="BNK319" s="9"/>
      <c r="BNL319" s="9"/>
      <c r="BNM319" s="9"/>
      <c r="BNN319" s="9"/>
      <c r="BNO319" s="9"/>
      <c r="BNP319" s="9"/>
      <c r="BNQ319" s="9"/>
      <c r="BNR319" s="9"/>
      <c r="BNS319" s="9"/>
      <c r="BNT319" s="9"/>
      <c r="BNU319" s="9"/>
      <c r="BNV319" s="9"/>
      <c r="BNW319" s="9"/>
      <c r="BNX319" s="9"/>
      <c r="BNY319" s="9"/>
      <c r="BNZ319" s="9"/>
      <c r="BOA319" s="9"/>
      <c r="BOB319" s="9"/>
      <c r="BOC319" s="9"/>
      <c r="BOD319" s="9"/>
      <c r="BOE319" s="9"/>
      <c r="BOF319" s="9"/>
      <c r="BOG319" s="9"/>
      <c r="BOH319" s="9"/>
      <c r="BOI319" s="9"/>
      <c r="BOJ319" s="9"/>
      <c r="BOK319" s="9"/>
      <c r="BOL319" s="9"/>
      <c r="BOM319" s="9"/>
      <c r="BON319" s="9"/>
      <c r="BOO319" s="9"/>
      <c r="BOP319" s="9"/>
      <c r="BOQ319" s="9"/>
      <c r="BOR319" s="9"/>
      <c r="BOS319" s="9"/>
      <c r="BOT319" s="9"/>
      <c r="BOU319" s="9"/>
      <c r="BOV319" s="9"/>
      <c r="BOW319" s="9"/>
      <c r="BOX319" s="9"/>
      <c r="BOY319" s="9"/>
      <c r="BOZ319" s="9"/>
      <c r="BPA319" s="9"/>
      <c r="BPB319" s="9"/>
      <c r="BPC319" s="9"/>
      <c r="BPD319" s="9"/>
      <c r="BPE319" s="9"/>
      <c r="BPF319" s="9"/>
      <c r="BPG319" s="9"/>
      <c r="BPH319" s="9"/>
      <c r="BPI319" s="9"/>
      <c r="BPJ319" s="9"/>
      <c r="BPK319" s="9"/>
      <c r="BPL319" s="9"/>
      <c r="BPM319" s="9"/>
      <c r="BPN319" s="9"/>
      <c r="BPO319" s="9"/>
      <c r="BPP319" s="9"/>
      <c r="BPQ319" s="9"/>
      <c r="BPR319" s="9"/>
      <c r="BPS319" s="9"/>
      <c r="BPT319" s="9"/>
      <c r="BPU319" s="9"/>
      <c r="BPV319" s="9"/>
      <c r="BPW319" s="9"/>
      <c r="BPX319" s="9"/>
      <c r="BPY319" s="9"/>
      <c r="BPZ319" s="9"/>
      <c r="BQA319" s="9"/>
      <c r="BQB319" s="9"/>
      <c r="BQC319" s="9"/>
      <c r="BQD319" s="9"/>
      <c r="BQE319" s="9"/>
      <c r="BQF319" s="9"/>
      <c r="BQG319" s="9"/>
      <c r="BQH319" s="9"/>
      <c r="BQI319" s="9"/>
      <c r="BQJ319" s="9"/>
      <c r="BQK319" s="9"/>
      <c r="BQL319" s="9"/>
      <c r="BQM319" s="9"/>
      <c r="BQN319" s="9"/>
      <c r="BQO319" s="9"/>
      <c r="BQP319" s="9"/>
      <c r="BQQ319" s="9"/>
      <c r="BQR319" s="9"/>
      <c r="BQS319" s="9"/>
      <c r="BQT319" s="9"/>
      <c r="BQU319" s="9"/>
      <c r="BQV319" s="9"/>
      <c r="BQW319" s="9"/>
      <c r="BQX319" s="9"/>
      <c r="BQY319" s="9"/>
      <c r="BQZ319" s="9"/>
      <c r="BRA319" s="9"/>
      <c r="BRB319" s="9"/>
      <c r="BRC319" s="9"/>
      <c r="BRD319" s="9"/>
      <c r="BRE319" s="9"/>
      <c r="BRF319" s="9"/>
      <c r="BRG319" s="9"/>
      <c r="BRH319" s="9"/>
      <c r="BRI319" s="9"/>
      <c r="BRJ319" s="9"/>
      <c r="BRK319" s="9"/>
      <c r="BRL319" s="9"/>
      <c r="BRM319" s="9"/>
      <c r="BRN319" s="9"/>
      <c r="BRO319" s="9"/>
      <c r="BRP319" s="9"/>
      <c r="BRQ319" s="9"/>
      <c r="BRR319" s="9"/>
      <c r="BRS319" s="9"/>
      <c r="BRT319" s="9"/>
      <c r="BRU319" s="9"/>
      <c r="BRV319" s="9"/>
      <c r="BRW319" s="9"/>
      <c r="BRX319" s="9"/>
      <c r="BRY319" s="9"/>
      <c r="BRZ319" s="9"/>
      <c r="BSA319" s="9"/>
      <c r="BSB319" s="9"/>
      <c r="BSC319" s="9"/>
      <c r="BSD319" s="9"/>
      <c r="BSE319" s="9"/>
      <c r="BSF319" s="9"/>
      <c r="BSG319" s="9"/>
      <c r="BSH319" s="9"/>
      <c r="BSI319" s="9"/>
      <c r="BSJ319" s="9"/>
      <c r="BSK319" s="9"/>
      <c r="BSL319" s="9"/>
      <c r="BSM319" s="9"/>
      <c r="BSN319" s="9"/>
      <c r="BSO319" s="9"/>
      <c r="BSP319" s="9"/>
      <c r="BSQ319" s="9"/>
      <c r="BSR319" s="9"/>
      <c r="BSS319" s="9"/>
      <c r="BST319" s="9"/>
      <c r="BSU319" s="9"/>
      <c r="BSV319" s="9"/>
      <c r="BSW319" s="9"/>
      <c r="BSX319" s="9"/>
      <c r="BSY319" s="9"/>
      <c r="BSZ319" s="9"/>
      <c r="BTA319" s="9"/>
      <c r="BTB319" s="9"/>
      <c r="BTC319" s="9"/>
      <c r="BTD319" s="9"/>
      <c r="BTE319" s="9"/>
      <c r="BTF319" s="9"/>
      <c r="BTG319" s="9"/>
      <c r="BTH319" s="9"/>
      <c r="BTI319" s="9"/>
      <c r="BTJ319" s="9"/>
      <c r="BTK319" s="9"/>
      <c r="BTL319" s="9"/>
      <c r="BTM319" s="9"/>
      <c r="BTN319" s="9"/>
      <c r="BTO319" s="9"/>
      <c r="BTP319" s="9"/>
      <c r="BTQ319" s="9"/>
      <c r="BTR319" s="9"/>
      <c r="BTS319" s="9"/>
      <c r="BTT319" s="9"/>
      <c r="BTU319" s="9"/>
      <c r="BTV319" s="9"/>
      <c r="BTW319" s="9"/>
      <c r="BTX319" s="9"/>
      <c r="BTY319" s="9"/>
      <c r="BTZ319" s="9"/>
      <c r="BUA319" s="9"/>
      <c r="BUB319" s="9"/>
      <c r="BUC319" s="9"/>
      <c r="BUD319" s="9"/>
      <c r="BUE319" s="9"/>
      <c r="BUF319" s="9"/>
      <c r="BUG319" s="9"/>
      <c r="BUH319" s="9"/>
      <c r="BUI319" s="9"/>
      <c r="BUJ319" s="9"/>
      <c r="BUK319" s="9"/>
      <c r="BUL319" s="9"/>
      <c r="BUM319" s="9"/>
      <c r="BUN319" s="9"/>
      <c r="BUO319" s="9"/>
      <c r="BUP319" s="9"/>
      <c r="BUQ319" s="9"/>
      <c r="BUR319" s="9"/>
      <c r="BUS319" s="9"/>
      <c r="BUT319" s="9"/>
      <c r="BUU319" s="9"/>
      <c r="BUV319" s="9"/>
      <c r="BUW319" s="9"/>
      <c r="BUX319" s="9"/>
      <c r="BUY319" s="9"/>
      <c r="BUZ319" s="9"/>
      <c r="BVA319" s="9"/>
      <c r="BVB319" s="9"/>
      <c r="BVC319" s="9"/>
      <c r="BVD319" s="9"/>
      <c r="BVE319" s="9"/>
      <c r="BVF319" s="9"/>
      <c r="BVG319" s="9"/>
      <c r="BVH319" s="9"/>
      <c r="BVI319" s="9"/>
      <c r="BVJ319" s="9"/>
      <c r="BVK319" s="9"/>
      <c r="BVL319" s="9"/>
      <c r="BVM319" s="9"/>
      <c r="BVN319" s="9"/>
      <c r="BVO319" s="9"/>
      <c r="BVP319" s="9"/>
      <c r="BVQ319" s="9"/>
      <c r="BVR319" s="9"/>
      <c r="BVS319" s="9"/>
      <c r="BVT319" s="9"/>
      <c r="BVU319" s="9"/>
      <c r="BVV319" s="9"/>
      <c r="BVW319" s="9"/>
      <c r="BVX319" s="9"/>
      <c r="BVY319" s="9"/>
      <c r="BVZ319" s="9"/>
      <c r="BWA319" s="9"/>
      <c r="BWB319" s="9"/>
      <c r="BWC319" s="9"/>
      <c r="BWD319" s="9"/>
      <c r="BWE319" s="9"/>
      <c r="BWF319" s="9"/>
      <c r="BWG319" s="9"/>
      <c r="BWH319" s="9"/>
      <c r="BWI319" s="9"/>
      <c r="BWJ319" s="9"/>
      <c r="BWK319" s="9"/>
      <c r="BWL319" s="9"/>
      <c r="BWM319" s="9"/>
      <c r="BWN319" s="9"/>
      <c r="BWO319" s="9"/>
      <c r="BWP319" s="9"/>
      <c r="BWQ319" s="9"/>
      <c r="BWR319" s="9"/>
      <c r="BWS319" s="9"/>
      <c r="BWT319" s="9"/>
      <c r="BWU319" s="9"/>
      <c r="BWV319" s="9"/>
      <c r="BWW319" s="9"/>
      <c r="BWX319" s="9"/>
      <c r="BWY319" s="9"/>
      <c r="BWZ319" s="9"/>
      <c r="BXA319" s="9"/>
      <c r="BXB319" s="9"/>
      <c r="BXC319" s="9"/>
      <c r="BXD319" s="9"/>
    </row>
    <row r="320" ht="14.25" customHeight="1">
      <c r="A320" s="9">
        <v>13.0</v>
      </c>
      <c r="B320" s="9" t="s">
        <v>11947</v>
      </c>
      <c r="C320" s="9" t="s">
        <v>11948</v>
      </c>
      <c r="D320" s="9" t="s">
        <v>11948</v>
      </c>
      <c r="E320" s="9"/>
      <c r="F320" s="9">
        <v>38.0</v>
      </c>
      <c r="G320" s="9" t="s">
        <v>14505</v>
      </c>
      <c r="H320" s="9"/>
      <c r="I320" s="9"/>
      <c r="J320" s="9">
        <v>1.0</v>
      </c>
      <c r="K320" s="9">
        <v>12.0</v>
      </c>
      <c r="L320" s="9">
        <v>23.0</v>
      </c>
      <c r="M320" s="9">
        <v>1.0</v>
      </c>
      <c r="N320" s="9"/>
      <c r="O320" s="9">
        <v>1.0</v>
      </c>
      <c r="P320" s="9">
        <v>1.0</v>
      </c>
      <c r="Q320" s="9" t="s">
        <v>14506</v>
      </c>
      <c r="R320" s="9"/>
      <c r="S320" s="9" t="s">
        <v>3819</v>
      </c>
      <c r="T320" s="9" t="s">
        <v>3818</v>
      </c>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c r="DS320" s="9"/>
      <c r="DT320" s="9"/>
      <c r="DU320" s="9"/>
      <c r="DV320" s="9"/>
      <c r="DW320" s="9"/>
      <c r="DX320" s="9"/>
      <c r="DY320" s="9"/>
      <c r="DZ320" s="9"/>
      <c r="EA320" s="9"/>
      <c r="EB320" s="9"/>
      <c r="EC320" s="9"/>
      <c r="ED320" s="9"/>
      <c r="EE320" s="9"/>
      <c r="EF320" s="9"/>
      <c r="EG320" s="9"/>
      <c r="EH320" s="9"/>
      <c r="EI320" s="9"/>
      <c r="EJ320" s="9"/>
      <c r="EK320" s="9"/>
      <c r="EL320" s="9"/>
      <c r="EM320" s="9"/>
      <c r="EN320" s="9"/>
      <c r="EO320" s="9"/>
      <c r="EP320" s="9"/>
      <c r="EQ320" s="9"/>
      <c r="ER320" s="9"/>
      <c r="ES320" s="9"/>
      <c r="ET320" s="9"/>
      <c r="EU320" s="9"/>
      <c r="EV320" s="9"/>
      <c r="EW320" s="9"/>
      <c r="EX320" s="9"/>
      <c r="EY320" s="9"/>
      <c r="EZ320" s="9"/>
      <c r="FA320" s="9"/>
      <c r="FB320" s="9"/>
      <c r="FC320" s="9"/>
      <c r="FD320" s="9"/>
      <c r="FE320" s="9"/>
      <c r="FF320" s="9"/>
      <c r="FG320" s="9"/>
      <c r="FH320" s="9"/>
      <c r="FI320" s="9"/>
      <c r="FJ320" s="9"/>
      <c r="FK320" s="9"/>
      <c r="FL320" s="9"/>
      <c r="FM320" s="9"/>
      <c r="FN320" s="9"/>
      <c r="FO320" s="9"/>
      <c r="FP320" s="9"/>
      <c r="FQ320" s="9"/>
      <c r="FR320" s="9"/>
      <c r="FS320" s="9"/>
      <c r="FT320" s="9"/>
      <c r="FU320" s="9"/>
      <c r="FV320" s="9"/>
      <c r="FW320" s="9"/>
      <c r="FX320" s="9"/>
      <c r="FY320" s="9"/>
      <c r="FZ320" s="9"/>
      <c r="GA320" s="9"/>
      <c r="GB320" s="9"/>
      <c r="GC320" s="9"/>
      <c r="GD320" s="9"/>
      <c r="GE320" s="9"/>
      <c r="GF320" s="9"/>
      <c r="GG320" s="9"/>
      <c r="GH320" s="9"/>
      <c r="GI320" s="9"/>
      <c r="GJ320" s="9"/>
      <c r="GK320" s="9"/>
      <c r="GL320" s="9"/>
      <c r="GM320" s="9"/>
      <c r="GN320" s="9"/>
      <c r="GO320" s="9"/>
      <c r="GP320" s="9"/>
      <c r="GQ320" s="9"/>
      <c r="GR320" s="9"/>
      <c r="GS320" s="9"/>
      <c r="GT320" s="9"/>
      <c r="GU320" s="9"/>
      <c r="GV320" s="9"/>
      <c r="GW320" s="9"/>
      <c r="GX320" s="9"/>
      <c r="GY320" s="9"/>
      <c r="GZ320" s="9"/>
      <c r="HA320" s="9"/>
      <c r="HB320" s="9"/>
      <c r="HC320" s="9"/>
      <c r="HD320" s="9"/>
      <c r="HE320" s="9"/>
      <c r="HF320" s="9"/>
      <c r="HG320" s="9"/>
      <c r="HH320" s="9"/>
      <c r="HI320" s="9"/>
      <c r="HJ320" s="9"/>
      <c r="HK320" s="9"/>
      <c r="HL320" s="9"/>
      <c r="HM320" s="9"/>
      <c r="HN320" s="9"/>
      <c r="HO320" s="9"/>
      <c r="HP320" s="9"/>
      <c r="HQ320" s="9"/>
      <c r="HR320" s="9"/>
      <c r="HS320" s="9"/>
      <c r="HT320" s="9"/>
      <c r="HU320" s="9"/>
      <c r="HV320" s="9"/>
      <c r="HW320" s="9"/>
      <c r="HX320" s="9"/>
      <c r="HY320" s="9"/>
      <c r="HZ320" s="9"/>
      <c r="IA320" s="9"/>
      <c r="IB320" s="9"/>
      <c r="IC320" s="9"/>
      <c r="ID320" s="9"/>
      <c r="IE320" s="9"/>
      <c r="IF320" s="9"/>
      <c r="IG320" s="9"/>
      <c r="IH320" s="9"/>
      <c r="II320" s="9"/>
      <c r="IJ320" s="9"/>
      <c r="IK320" s="9"/>
      <c r="IL320" s="9"/>
      <c r="IM320" s="9"/>
      <c r="IN320" s="9"/>
      <c r="IO320" s="9"/>
      <c r="IP320" s="9"/>
      <c r="IQ320" s="9"/>
      <c r="IR320" s="9"/>
      <c r="IS320" s="9"/>
      <c r="IT320" s="9"/>
      <c r="IU320" s="9"/>
      <c r="IV320" s="9"/>
      <c r="IW320" s="9"/>
      <c r="IX320" s="9"/>
      <c r="IY320" s="9"/>
      <c r="IZ320" s="9"/>
      <c r="JA320" s="9"/>
      <c r="JB320" s="9"/>
      <c r="JC320" s="9"/>
      <c r="JD320" s="9"/>
      <c r="JE320" s="9"/>
      <c r="JF320" s="9"/>
      <c r="JG320" s="9"/>
      <c r="JH320" s="9"/>
      <c r="JI320" s="9"/>
      <c r="JJ320" s="9"/>
      <c r="JK320" s="9"/>
      <c r="JL320" s="9"/>
      <c r="JM320" s="9"/>
      <c r="JN320" s="9"/>
      <c r="JO320" s="9"/>
      <c r="JP320" s="9"/>
      <c r="JQ320" s="9"/>
      <c r="JR320" s="9"/>
      <c r="JS320" s="9"/>
      <c r="JT320" s="9"/>
      <c r="JU320" s="9"/>
      <c r="JV320" s="9"/>
      <c r="JW320" s="9"/>
      <c r="JX320" s="9"/>
      <c r="JY320" s="9"/>
      <c r="JZ320" s="9"/>
      <c r="KA320" s="9"/>
      <c r="KB320" s="9"/>
      <c r="KC320" s="9"/>
      <c r="KD320" s="9"/>
      <c r="KE320" s="9"/>
      <c r="KF320" s="9"/>
      <c r="KG320" s="9"/>
      <c r="KH320" s="9"/>
      <c r="KI320" s="9"/>
      <c r="KJ320" s="9"/>
      <c r="KK320" s="9"/>
      <c r="KL320" s="9"/>
      <c r="KM320" s="9"/>
      <c r="KN320" s="9"/>
      <c r="KO320" s="9"/>
      <c r="KP320" s="9"/>
      <c r="KQ320" s="9"/>
      <c r="KR320" s="9"/>
      <c r="KS320" s="9"/>
      <c r="KT320" s="9"/>
      <c r="KU320" s="9"/>
      <c r="KV320" s="9"/>
      <c r="KW320" s="9"/>
      <c r="KX320" s="9"/>
      <c r="KY320" s="9"/>
      <c r="KZ320" s="9"/>
      <c r="LA320" s="9"/>
      <c r="LB320" s="9"/>
      <c r="LC320" s="9"/>
      <c r="LD320" s="9"/>
      <c r="LE320" s="9"/>
      <c r="LF320" s="9"/>
      <c r="LG320" s="9"/>
      <c r="LH320" s="9"/>
      <c r="LI320" s="9"/>
      <c r="LJ320" s="9"/>
      <c r="LK320" s="9"/>
      <c r="LL320" s="9"/>
      <c r="LM320" s="9"/>
      <c r="LN320" s="9"/>
      <c r="LO320" s="9"/>
      <c r="LP320" s="9"/>
      <c r="LQ320" s="9"/>
      <c r="LR320" s="9"/>
      <c r="LS320" s="9"/>
      <c r="LT320" s="9"/>
      <c r="LU320" s="9"/>
      <c r="LV320" s="9"/>
      <c r="LW320" s="9"/>
      <c r="LX320" s="9"/>
      <c r="LY320" s="9"/>
      <c r="LZ320" s="9"/>
      <c r="MA320" s="9"/>
      <c r="MB320" s="9"/>
      <c r="MC320" s="9"/>
      <c r="MD320" s="9"/>
      <c r="ME320" s="9"/>
      <c r="MF320" s="9"/>
      <c r="MG320" s="9"/>
      <c r="MH320" s="9"/>
      <c r="MI320" s="9"/>
      <c r="MJ320" s="9"/>
      <c r="MK320" s="9"/>
      <c r="ML320" s="9"/>
      <c r="MM320" s="9"/>
      <c r="MN320" s="9"/>
      <c r="MO320" s="9"/>
      <c r="MP320" s="9"/>
      <c r="MQ320" s="9"/>
      <c r="MR320" s="9"/>
      <c r="MS320" s="9"/>
      <c r="MT320" s="9"/>
      <c r="MU320" s="9"/>
      <c r="MV320" s="9"/>
      <c r="MW320" s="9"/>
      <c r="MX320" s="9"/>
      <c r="MY320" s="9"/>
      <c r="MZ320" s="9"/>
      <c r="NA320" s="9"/>
      <c r="NB320" s="9"/>
      <c r="NC320" s="9"/>
      <c r="ND320" s="9"/>
      <c r="NE320" s="9"/>
      <c r="NF320" s="9"/>
      <c r="NG320" s="9"/>
      <c r="NH320" s="9"/>
      <c r="NI320" s="9"/>
      <c r="NJ320" s="9"/>
      <c r="NK320" s="9"/>
      <c r="NL320" s="9"/>
      <c r="NM320" s="9"/>
      <c r="NN320" s="9"/>
      <c r="NO320" s="9"/>
      <c r="NP320" s="9"/>
      <c r="NQ320" s="9"/>
      <c r="NR320" s="9"/>
      <c r="NS320" s="9"/>
      <c r="NT320" s="9"/>
      <c r="NU320" s="9"/>
      <c r="NV320" s="9"/>
      <c r="NW320" s="9"/>
      <c r="NX320" s="9"/>
      <c r="NY320" s="9"/>
      <c r="NZ320" s="9"/>
      <c r="OA320" s="9"/>
      <c r="OB320" s="9"/>
      <c r="OC320" s="9"/>
      <c r="OD320" s="9"/>
      <c r="OE320" s="9"/>
      <c r="OF320" s="9"/>
      <c r="OG320" s="9"/>
      <c r="OH320" s="9"/>
      <c r="OI320" s="9"/>
      <c r="OJ320" s="9"/>
      <c r="OK320" s="9"/>
      <c r="OL320" s="9"/>
      <c r="OM320" s="9"/>
      <c r="ON320" s="9"/>
      <c r="OO320" s="9"/>
      <c r="OP320" s="9"/>
      <c r="OQ320" s="9"/>
      <c r="OR320" s="9"/>
      <c r="OS320" s="9"/>
      <c r="OT320" s="9"/>
      <c r="OU320" s="9"/>
      <c r="OV320" s="9"/>
      <c r="OW320" s="9"/>
      <c r="OX320" s="9"/>
      <c r="OY320" s="9"/>
      <c r="OZ320" s="9"/>
      <c r="PA320" s="9"/>
      <c r="PB320" s="9"/>
      <c r="PC320" s="9"/>
      <c r="PD320" s="9"/>
      <c r="PE320" s="9"/>
      <c r="PF320" s="9"/>
      <c r="PG320" s="9"/>
      <c r="PH320" s="9"/>
      <c r="PI320" s="9"/>
      <c r="PJ320" s="9"/>
      <c r="PK320" s="9"/>
      <c r="PL320" s="9"/>
      <c r="PM320" s="9"/>
      <c r="PN320" s="9"/>
      <c r="PO320" s="9"/>
      <c r="PP320" s="9"/>
      <c r="PQ320" s="9"/>
      <c r="PR320" s="9"/>
      <c r="PS320" s="9"/>
      <c r="PT320" s="9"/>
      <c r="PU320" s="9"/>
      <c r="PV320" s="9"/>
      <c r="PW320" s="9"/>
      <c r="PX320" s="9"/>
      <c r="PY320" s="9"/>
      <c r="PZ320" s="9"/>
      <c r="QA320" s="9"/>
      <c r="QB320" s="9"/>
      <c r="QC320" s="9"/>
      <c r="QD320" s="9"/>
      <c r="QE320" s="9"/>
      <c r="QF320" s="9"/>
      <c r="QG320" s="9"/>
      <c r="QH320" s="9"/>
      <c r="QI320" s="9"/>
      <c r="QJ320" s="9"/>
      <c r="QK320" s="9"/>
      <c r="QL320" s="9"/>
      <c r="QM320" s="9"/>
      <c r="QN320" s="9"/>
      <c r="QO320" s="9"/>
      <c r="QP320" s="9"/>
      <c r="QQ320" s="9"/>
      <c r="QR320" s="9"/>
      <c r="QS320" s="9"/>
      <c r="QT320" s="9"/>
      <c r="QU320" s="9"/>
      <c r="QV320" s="9"/>
      <c r="QW320" s="9"/>
      <c r="QX320" s="9"/>
      <c r="QY320" s="9"/>
      <c r="QZ320" s="9"/>
      <c r="RA320" s="9"/>
      <c r="RB320" s="9"/>
      <c r="RC320" s="9"/>
      <c r="RD320" s="9"/>
      <c r="RE320" s="9"/>
      <c r="RF320" s="9"/>
      <c r="RG320" s="9"/>
      <c r="RH320" s="9"/>
      <c r="RI320" s="9"/>
      <c r="RJ320" s="9"/>
      <c r="RK320" s="9"/>
      <c r="RL320" s="9"/>
      <c r="RM320" s="9"/>
      <c r="RN320" s="9"/>
      <c r="RO320" s="9"/>
      <c r="RP320" s="9"/>
      <c r="RQ320" s="9"/>
      <c r="RR320" s="9"/>
      <c r="RS320" s="9"/>
      <c r="RT320" s="9"/>
      <c r="RU320" s="9"/>
      <c r="RV320" s="9"/>
      <c r="RW320" s="9"/>
      <c r="RX320" s="9"/>
      <c r="RY320" s="9"/>
      <c r="RZ320" s="9"/>
      <c r="SA320" s="9"/>
      <c r="SB320" s="9"/>
      <c r="SC320" s="9"/>
      <c r="SD320" s="9"/>
      <c r="SE320" s="9"/>
      <c r="SF320" s="9"/>
      <c r="SG320" s="9"/>
      <c r="SH320" s="9"/>
      <c r="SI320" s="9"/>
      <c r="SJ320" s="9"/>
      <c r="SK320" s="9"/>
      <c r="SL320" s="9"/>
      <c r="SM320" s="9"/>
      <c r="SN320" s="9"/>
      <c r="SO320" s="9"/>
      <c r="SP320" s="9"/>
      <c r="SQ320" s="9"/>
      <c r="SR320" s="9"/>
      <c r="SS320" s="9"/>
      <c r="ST320" s="9"/>
      <c r="SU320" s="9"/>
      <c r="SV320" s="9"/>
      <c r="SW320" s="9"/>
      <c r="SX320" s="9"/>
      <c r="SY320" s="9"/>
      <c r="SZ320" s="9"/>
      <c r="TA320" s="9"/>
      <c r="TB320" s="9"/>
      <c r="TC320" s="9"/>
      <c r="TD320" s="9"/>
      <c r="TE320" s="9"/>
      <c r="TF320" s="9"/>
      <c r="TG320" s="9"/>
      <c r="TH320" s="9"/>
      <c r="TI320" s="9"/>
      <c r="TJ320" s="9"/>
      <c r="TK320" s="9"/>
      <c r="TL320" s="9"/>
      <c r="TM320" s="9"/>
      <c r="TN320" s="9"/>
      <c r="TO320" s="9"/>
      <c r="TP320" s="9"/>
      <c r="TQ320" s="9"/>
      <c r="TR320" s="9"/>
      <c r="TS320" s="9"/>
      <c r="TT320" s="9"/>
      <c r="TU320" s="9"/>
      <c r="TV320" s="9"/>
      <c r="TW320" s="9"/>
      <c r="TX320" s="9"/>
      <c r="TY320" s="9"/>
      <c r="TZ320" s="9"/>
      <c r="UA320" s="9"/>
      <c r="UB320" s="9"/>
      <c r="UC320" s="9"/>
      <c r="UD320" s="9"/>
      <c r="UE320" s="9"/>
      <c r="UF320" s="9"/>
      <c r="UG320" s="9"/>
      <c r="UH320" s="9"/>
      <c r="UI320" s="9"/>
      <c r="UJ320" s="9"/>
      <c r="UK320" s="9"/>
      <c r="UL320" s="9"/>
      <c r="UM320" s="9"/>
      <c r="UN320" s="9"/>
      <c r="UO320" s="9"/>
      <c r="UP320" s="9"/>
      <c r="UQ320" s="9"/>
      <c r="UR320" s="9"/>
      <c r="US320" s="9"/>
      <c r="UT320" s="9"/>
      <c r="UU320" s="9"/>
      <c r="UV320" s="9"/>
      <c r="UW320" s="9"/>
      <c r="UX320" s="9"/>
      <c r="UY320" s="9"/>
      <c r="UZ320" s="9"/>
      <c r="VA320" s="9"/>
      <c r="VB320" s="9"/>
      <c r="VC320" s="9"/>
      <c r="VD320" s="9"/>
      <c r="VE320" s="9"/>
      <c r="VF320" s="9"/>
      <c r="VG320" s="9"/>
      <c r="VH320" s="9"/>
      <c r="VI320" s="9"/>
      <c r="VJ320" s="9"/>
      <c r="VK320" s="9"/>
      <c r="VL320" s="9"/>
      <c r="VM320" s="9"/>
      <c r="VN320" s="9"/>
      <c r="VO320" s="9"/>
      <c r="VP320" s="9"/>
      <c r="VQ320" s="9"/>
      <c r="VR320" s="9"/>
      <c r="VS320" s="9"/>
      <c r="VT320" s="9"/>
      <c r="VU320" s="9"/>
      <c r="VV320" s="9"/>
      <c r="VW320" s="9"/>
      <c r="VX320" s="9"/>
      <c r="VY320" s="9"/>
      <c r="VZ320" s="9"/>
      <c r="WA320" s="9"/>
      <c r="WB320" s="9"/>
      <c r="WC320" s="9"/>
      <c r="WD320" s="9"/>
      <c r="WE320" s="9"/>
      <c r="WF320" s="9"/>
      <c r="WG320" s="9"/>
      <c r="WH320" s="9"/>
      <c r="WI320" s="9"/>
      <c r="WJ320" s="9"/>
      <c r="WK320" s="9"/>
      <c r="WL320" s="9"/>
      <c r="WM320" s="9"/>
      <c r="WN320" s="9"/>
      <c r="WO320" s="9"/>
      <c r="WP320" s="9"/>
      <c r="WQ320" s="9"/>
      <c r="WR320" s="9"/>
      <c r="WS320" s="9"/>
      <c r="WT320" s="9"/>
      <c r="WU320" s="9"/>
      <c r="WV320" s="9"/>
      <c r="WW320" s="9"/>
      <c r="WX320" s="9"/>
      <c r="WY320" s="9"/>
      <c r="WZ320" s="9"/>
      <c r="XA320" s="9"/>
      <c r="XB320" s="9"/>
      <c r="XC320" s="9"/>
      <c r="XD320" s="9"/>
      <c r="XE320" s="9"/>
      <c r="XF320" s="9"/>
      <c r="XG320" s="9"/>
      <c r="XH320" s="9"/>
      <c r="XI320" s="9"/>
      <c r="XJ320" s="9"/>
      <c r="XK320" s="9"/>
      <c r="XL320" s="9"/>
      <c r="XM320" s="9"/>
      <c r="XN320" s="9"/>
      <c r="XO320" s="9"/>
      <c r="XP320" s="9"/>
      <c r="XQ320" s="9"/>
      <c r="XR320" s="9"/>
      <c r="XS320" s="9"/>
      <c r="XT320" s="9"/>
      <c r="XU320" s="9"/>
      <c r="XV320" s="9"/>
      <c r="XW320" s="9"/>
      <c r="XX320" s="9"/>
      <c r="XY320" s="9"/>
      <c r="XZ320" s="9"/>
      <c r="YA320" s="9"/>
      <c r="YB320" s="9"/>
      <c r="YC320" s="9"/>
      <c r="YD320" s="9"/>
      <c r="YE320" s="9"/>
      <c r="YF320" s="9"/>
      <c r="YG320" s="9"/>
      <c r="YH320" s="9"/>
      <c r="YI320" s="9"/>
      <c r="YJ320" s="9"/>
      <c r="YK320" s="9"/>
      <c r="YL320" s="9"/>
      <c r="YM320" s="9"/>
      <c r="YN320" s="9"/>
      <c r="YO320" s="9"/>
      <c r="YP320" s="9"/>
      <c r="YQ320" s="9"/>
      <c r="YR320" s="9"/>
      <c r="YS320" s="9"/>
      <c r="YT320" s="9"/>
      <c r="YU320" s="9"/>
      <c r="YV320" s="9"/>
      <c r="YW320" s="9"/>
      <c r="YX320" s="9"/>
      <c r="YY320" s="9"/>
      <c r="YZ320" s="9"/>
      <c r="ZA320" s="9"/>
      <c r="ZB320" s="9"/>
      <c r="ZC320" s="9"/>
      <c r="ZD320" s="9"/>
      <c r="ZE320" s="9"/>
      <c r="ZF320" s="9"/>
      <c r="ZG320" s="9"/>
      <c r="ZH320" s="9"/>
      <c r="ZI320" s="9"/>
      <c r="ZJ320" s="9"/>
      <c r="ZK320" s="9"/>
      <c r="ZL320" s="9"/>
      <c r="ZM320" s="9"/>
      <c r="ZN320" s="9"/>
      <c r="ZO320" s="9"/>
      <c r="ZP320" s="9"/>
      <c r="ZQ320" s="9"/>
      <c r="ZR320" s="9"/>
      <c r="ZS320" s="9"/>
      <c r="ZT320" s="9"/>
      <c r="ZU320" s="9"/>
      <c r="ZV320" s="9"/>
      <c r="ZW320" s="9"/>
      <c r="ZX320" s="9"/>
      <c r="ZY320" s="9"/>
      <c r="ZZ320" s="9"/>
      <c r="AAA320" s="9"/>
      <c r="AAB320" s="9"/>
      <c r="AAC320" s="9"/>
      <c r="AAD320" s="9"/>
      <c r="AAE320" s="9"/>
      <c r="AAF320" s="9"/>
      <c r="AAG320" s="9"/>
      <c r="AAH320" s="9"/>
      <c r="AAI320" s="9"/>
      <c r="AAJ320" s="9"/>
      <c r="AAK320" s="9"/>
      <c r="AAL320" s="9"/>
      <c r="AAM320" s="9"/>
      <c r="AAN320" s="9"/>
      <c r="AAO320" s="9"/>
      <c r="AAP320" s="9"/>
      <c r="AAQ320" s="9"/>
      <c r="AAR320" s="9"/>
      <c r="AAS320" s="9"/>
      <c r="AAT320" s="9"/>
      <c r="AAU320" s="9"/>
      <c r="AAV320" s="9"/>
      <c r="AAW320" s="9"/>
      <c r="AAX320" s="9"/>
      <c r="AAY320" s="9"/>
      <c r="AAZ320" s="9"/>
      <c r="ABA320" s="9"/>
      <c r="ABB320" s="9"/>
      <c r="ABC320" s="9"/>
      <c r="ABD320" s="9"/>
      <c r="ABE320" s="9"/>
      <c r="ABF320" s="9"/>
      <c r="ABG320" s="9"/>
      <c r="ABH320" s="9"/>
      <c r="ABI320" s="9"/>
      <c r="ABJ320" s="9"/>
      <c r="ABK320" s="9"/>
      <c r="ABL320" s="9"/>
      <c r="ABM320" s="9"/>
      <c r="ABN320" s="9"/>
      <c r="ABO320" s="9"/>
      <c r="ABP320" s="9"/>
      <c r="ABQ320" s="9"/>
      <c r="ABR320" s="9"/>
      <c r="ABS320" s="9"/>
      <c r="ABT320" s="9"/>
      <c r="ABU320" s="9"/>
      <c r="ABV320" s="9"/>
      <c r="ABW320" s="9"/>
      <c r="ABX320" s="9"/>
      <c r="ABY320" s="9"/>
      <c r="ABZ320" s="9"/>
      <c r="ACA320" s="9"/>
      <c r="ACB320" s="9"/>
      <c r="ACC320" s="9"/>
      <c r="ACD320" s="9"/>
      <c r="ACE320" s="9"/>
      <c r="ACF320" s="9"/>
      <c r="ACG320" s="9"/>
      <c r="ACH320" s="9"/>
      <c r="ACI320" s="9"/>
      <c r="ACJ320" s="9"/>
      <c r="ACK320" s="9"/>
      <c r="ACL320" s="9"/>
      <c r="ACM320" s="9"/>
      <c r="ACN320" s="9"/>
      <c r="ACO320" s="9"/>
      <c r="ACP320" s="9"/>
      <c r="ACQ320" s="9"/>
      <c r="ACR320" s="9"/>
      <c r="ACS320" s="9"/>
      <c r="ACT320" s="9"/>
      <c r="ACU320" s="9"/>
      <c r="ACV320" s="9"/>
      <c r="ACW320" s="9"/>
      <c r="ACX320" s="9"/>
      <c r="ACY320" s="9"/>
      <c r="ACZ320" s="9"/>
      <c r="ADA320" s="9"/>
      <c r="ADB320" s="9"/>
      <c r="ADC320" s="9"/>
      <c r="ADD320" s="9"/>
      <c r="ADE320" s="9"/>
      <c r="ADF320" s="9"/>
      <c r="ADG320" s="9"/>
      <c r="ADH320" s="9"/>
      <c r="ADI320" s="9"/>
      <c r="ADJ320" s="9"/>
      <c r="ADK320" s="9"/>
      <c r="ADL320" s="9"/>
      <c r="ADM320" s="9"/>
      <c r="ADN320" s="9"/>
      <c r="ADO320" s="9"/>
      <c r="ADP320" s="9"/>
      <c r="ADQ320" s="9"/>
      <c r="ADR320" s="9"/>
      <c r="ADS320" s="9"/>
      <c r="ADT320" s="9"/>
      <c r="ADU320" s="9"/>
      <c r="ADV320" s="9"/>
      <c r="ADW320" s="9"/>
      <c r="ADX320" s="9"/>
      <c r="ADY320" s="9"/>
      <c r="ADZ320" s="9"/>
      <c r="AEA320" s="9"/>
      <c r="AEB320" s="9"/>
      <c r="AEC320" s="9"/>
      <c r="AED320" s="9"/>
      <c r="AEE320" s="9"/>
      <c r="AEF320" s="9"/>
      <c r="AEG320" s="9"/>
      <c r="AEH320" s="9"/>
      <c r="AEI320" s="9"/>
      <c r="AEJ320" s="9"/>
      <c r="AEK320" s="9"/>
      <c r="AEL320" s="9"/>
      <c r="AEM320" s="9"/>
      <c r="AEN320" s="9"/>
      <c r="AEO320" s="9"/>
      <c r="AEP320" s="9"/>
      <c r="AEQ320" s="9"/>
      <c r="AER320" s="9"/>
      <c r="AES320" s="9"/>
      <c r="AET320" s="9"/>
      <c r="AEU320" s="9"/>
      <c r="AEV320" s="9"/>
      <c r="AEW320" s="9"/>
      <c r="AEX320" s="9"/>
      <c r="AEY320" s="9"/>
      <c r="AEZ320" s="9"/>
      <c r="AFA320" s="9"/>
      <c r="AFB320" s="9"/>
      <c r="AFC320" s="9"/>
      <c r="AFD320" s="9"/>
      <c r="AFE320" s="9"/>
      <c r="AFF320" s="9"/>
      <c r="AFG320" s="9"/>
      <c r="AFH320" s="9"/>
      <c r="AFI320" s="9"/>
      <c r="AFJ320" s="9"/>
      <c r="AFK320" s="9"/>
      <c r="AFL320" s="9"/>
      <c r="AFM320" s="9"/>
      <c r="AFN320" s="9"/>
      <c r="AFO320" s="9"/>
      <c r="AFP320" s="9"/>
      <c r="AFQ320" s="9"/>
      <c r="AFR320" s="9"/>
      <c r="AFS320" s="9"/>
      <c r="AFT320" s="9"/>
      <c r="AFU320" s="9"/>
      <c r="AFV320" s="9"/>
      <c r="AFW320" s="9"/>
      <c r="AFX320" s="9"/>
      <c r="AFY320" s="9"/>
      <c r="AFZ320" s="9"/>
      <c r="AGA320" s="9"/>
      <c r="AGB320" s="9"/>
      <c r="AGC320" s="9"/>
      <c r="AGD320" s="9"/>
      <c r="AGE320" s="9"/>
      <c r="AGF320" s="9"/>
      <c r="AGG320" s="9"/>
      <c r="AGH320" s="9"/>
      <c r="AGI320" s="9"/>
      <c r="AGJ320" s="9"/>
      <c r="AGK320" s="9"/>
      <c r="AGL320" s="9"/>
      <c r="AGM320" s="9"/>
      <c r="AGN320" s="9"/>
      <c r="AGO320" s="9"/>
      <c r="AGP320" s="9"/>
      <c r="AGQ320" s="9"/>
      <c r="AGR320" s="9"/>
      <c r="AGS320" s="9"/>
      <c r="AGT320" s="9"/>
      <c r="AGU320" s="9"/>
      <c r="AGV320" s="9"/>
      <c r="AGW320" s="9"/>
      <c r="AGX320" s="9"/>
      <c r="AGY320" s="9"/>
      <c r="AGZ320" s="9"/>
      <c r="AHA320" s="9"/>
      <c r="AHB320" s="9"/>
      <c r="AHC320" s="9"/>
      <c r="AHD320" s="9"/>
      <c r="AHE320" s="9"/>
      <c r="AHF320" s="9"/>
      <c r="AHG320" s="9"/>
      <c r="AHH320" s="9"/>
      <c r="AHI320" s="9"/>
      <c r="AHJ320" s="9"/>
      <c r="AHK320" s="9"/>
      <c r="AHL320" s="9"/>
      <c r="AHM320" s="9"/>
      <c r="AHN320" s="9"/>
      <c r="AHO320" s="9"/>
      <c r="AHP320" s="9"/>
      <c r="AHQ320" s="9"/>
      <c r="AHR320" s="9"/>
      <c r="AHS320" s="9"/>
      <c r="AHT320" s="9"/>
      <c r="AHU320" s="9"/>
      <c r="AHV320" s="9"/>
      <c r="AHW320" s="9"/>
      <c r="AHX320" s="9"/>
      <c r="AHY320" s="9"/>
      <c r="AHZ320" s="9"/>
      <c r="AIA320" s="9"/>
      <c r="AIB320" s="9"/>
      <c r="AIC320" s="9"/>
      <c r="AID320" s="9"/>
      <c r="AIE320" s="9"/>
      <c r="AIF320" s="9"/>
      <c r="AIG320" s="9"/>
      <c r="AIH320" s="9"/>
      <c r="AII320" s="9"/>
      <c r="AIJ320" s="9"/>
      <c r="AIK320" s="9"/>
      <c r="AIL320" s="9"/>
      <c r="AIM320" s="9"/>
      <c r="AIN320" s="9"/>
      <c r="AIO320" s="9"/>
      <c r="AIP320" s="9"/>
      <c r="AIQ320" s="9"/>
      <c r="AIR320" s="9"/>
      <c r="AIS320" s="9"/>
      <c r="ANB320" s="9"/>
      <c r="ANC320" s="9"/>
      <c r="AND320" s="9"/>
      <c r="ANE320" s="9"/>
      <c r="ANF320" s="9"/>
      <c r="ANG320" s="9"/>
      <c r="ANH320" s="9"/>
      <c r="ANI320" s="9"/>
      <c r="ANJ320" s="9"/>
      <c r="ANK320" s="9"/>
      <c r="ANL320" s="9"/>
      <c r="ANM320" s="9"/>
      <c r="ANN320" s="9"/>
      <c r="ANO320" s="9"/>
      <c r="ANP320" s="9"/>
      <c r="ANQ320" s="9"/>
      <c r="ANR320" s="9"/>
      <c r="ANS320" s="9"/>
      <c r="ANT320" s="9"/>
      <c r="ANU320" s="9"/>
      <c r="ANV320" s="9"/>
      <c r="ANW320" s="9"/>
      <c r="ANX320" s="9"/>
      <c r="ANY320" s="9"/>
      <c r="ANZ320" s="9"/>
      <c r="AOA320" s="9"/>
      <c r="AOB320" s="9"/>
      <c r="AOC320" s="9"/>
      <c r="AOD320" s="9"/>
      <c r="AOE320" s="9"/>
      <c r="AOF320" s="9"/>
      <c r="AOG320" s="9"/>
      <c r="AOH320" s="9"/>
      <c r="AOI320" s="9"/>
      <c r="AOJ320" s="9"/>
      <c r="AOK320" s="9"/>
      <c r="AOL320" s="9"/>
      <c r="AOM320" s="9"/>
      <c r="AON320" s="9"/>
      <c r="AOO320" s="9"/>
      <c r="AOP320" s="9"/>
      <c r="AOQ320" s="9"/>
      <c r="AOR320" s="9"/>
      <c r="AOS320" s="9"/>
      <c r="AOT320" s="9"/>
      <c r="AOU320" s="9"/>
      <c r="AOV320" s="9"/>
      <c r="AOW320" s="9"/>
      <c r="AOX320" s="9"/>
      <c r="AOY320" s="9"/>
      <c r="AOZ320" s="9"/>
      <c r="APA320" s="9"/>
      <c r="APB320" s="9"/>
      <c r="APC320" s="9"/>
      <c r="APD320" s="9"/>
      <c r="APE320" s="9"/>
      <c r="APF320" s="9"/>
      <c r="APG320" s="9"/>
      <c r="APH320" s="9"/>
      <c r="API320" s="9"/>
      <c r="APJ320" s="9"/>
      <c r="APK320" s="9"/>
      <c r="APL320" s="9"/>
      <c r="APM320" s="9"/>
      <c r="APN320" s="9"/>
      <c r="APO320" s="9"/>
      <c r="APP320" s="9"/>
      <c r="APQ320" s="9"/>
      <c r="APR320" s="9"/>
      <c r="APS320" s="9"/>
      <c r="APT320" s="9"/>
      <c r="APU320" s="9"/>
      <c r="APV320" s="9"/>
      <c r="APW320" s="9"/>
      <c r="APX320" s="9"/>
      <c r="APY320" s="9"/>
      <c r="APZ320" s="9"/>
      <c r="AQA320" s="9"/>
      <c r="AQB320" s="9"/>
      <c r="AQC320" s="9"/>
      <c r="AQD320" s="9"/>
      <c r="AQE320" s="9"/>
      <c r="AQF320" s="9"/>
      <c r="AQG320" s="9"/>
      <c r="AQH320" s="9"/>
      <c r="AQI320" s="9"/>
      <c r="AQJ320" s="9"/>
      <c r="AQK320" s="9"/>
      <c r="AQL320" s="9"/>
      <c r="AQM320" s="9"/>
      <c r="AQN320" s="9"/>
      <c r="AQO320" s="9"/>
      <c r="AQP320" s="9"/>
      <c r="AQQ320" s="9"/>
      <c r="AQR320" s="9"/>
      <c r="AQS320" s="9"/>
      <c r="AQT320" s="9"/>
      <c r="AQU320" s="9"/>
      <c r="AQV320" s="9"/>
      <c r="AQW320" s="9"/>
      <c r="AQX320" s="9"/>
      <c r="AQY320" s="9"/>
      <c r="AQZ320" s="9"/>
      <c r="ARA320" s="9"/>
      <c r="ARB320" s="9"/>
      <c r="ARC320" s="9"/>
      <c r="ARD320" s="9"/>
      <c r="ARE320" s="9"/>
      <c r="ARF320" s="9"/>
      <c r="ARG320" s="9"/>
      <c r="ARH320" s="9"/>
      <c r="ARI320" s="9"/>
      <c r="ARJ320" s="9"/>
      <c r="ARK320" s="9"/>
      <c r="ARL320" s="9"/>
      <c r="ARM320" s="9"/>
      <c r="ARN320" s="9"/>
      <c r="ARO320" s="9"/>
      <c r="ARP320" s="9"/>
      <c r="ARQ320" s="9"/>
      <c r="ARR320" s="9"/>
      <c r="ARS320" s="9"/>
      <c r="ART320" s="9"/>
      <c r="ARU320" s="9"/>
      <c r="ARV320" s="9"/>
      <c r="ARW320" s="9"/>
      <c r="ARX320" s="9"/>
      <c r="ARY320" s="9"/>
      <c r="ARZ320" s="9"/>
      <c r="ASA320" s="9"/>
      <c r="ASB320" s="9"/>
      <c r="ASC320" s="9"/>
      <c r="ASD320" s="9"/>
      <c r="ASE320" s="9"/>
      <c r="ASF320" s="9"/>
      <c r="ASG320" s="9"/>
      <c r="ASH320" s="9"/>
      <c r="ASI320" s="9"/>
      <c r="ASJ320" s="9"/>
      <c r="ASK320" s="9"/>
      <c r="ASL320" s="9"/>
      <c r="ASM320" s="9"/>
      <c r="ASN320" s="9"/>
      <c r="ASO320" s="9"/>
      <c r="ASP320" s="9"/>
      <c r="ASQ320" s="9"/>
      <c r="ASR320" s="9"/>
      <c r="ASS320" s="9"/>
      <c r="AST320" s="9"/>
      <c r="ASU320" s="9"/>
      <c r="ASV320" s="9"/>
      <c r="ASW320" s="9"/>
      <c r="ASX320" s="9"/>
      <c r="ASY320" s="9"/>
      <c r="ASZ320" s="9"/>
      <c r="ATA320" s="9"/>
      <c r="ATB320" s="9"/>
      <c r="ATC320" s="9"/>
      <c r="ATD320" s="9"/>
      <c r="ATE320" s="9"/>
      <c r="ATF320" s="9"/>
      <c r="ATG320" s="9"/>
      <c r="ATH320" s="9"/>
      <c r="ATI320" s="9"/>
      <c r="ATJ320" s="9"/>
      <c r="ATK320" s="9"/>
      <c r="ATL320" s="9"/>
      <c r="ATM320" s="9"/>
      <c r="ATN320" s="9"/>
      <c r="ATO320" s="9"/>
      <c r="ATP320" s="9"/>
      <c r="ATQ320" s="9"/>
      <c r="ATR320" s="9"/>
      <c r="ATS320" s="9"/>
      <c r="ATT320" s="9"/>
      <c r="ATU320" s="9"/>
      <c r="ATV320" s="9"/>
      <c r="ATW320" s="9"/>
      <c r="ATX320" s="9"/>
      <c r="ATY320" s="9" t="s">
        <v>5691</v>
      </c>
      <c r="ATZ320" s="9" t="s">
        <v>5691</v>
      </c>
      <c r="AUA320" s="9" t="s">
        <v>14507</v>
      </c>
      <c r="AUB320" s="9"/>
      <c r="AUC320" s="9"/>
      <c r="AUD320" s="9"/>
      <c r="AUE320" s="9"/>
      <c r="AUF320" s="9"/>
      <c r="AUG320" s="9"/>
      <c r="AUH320" s="9"/>
      <c r="AUI320" s="9"/>
      <c r="AUJ320" s="9"/>
      <c r="AUK320" s="9"/>
      <c r="AUL320" s="9"/>
      <c r="AUM320" s="9"/>
      <c r="AUN320" s="9"/>
      <c r="AUO320" s="9"/>
      <c r="AUP320" s="9"/>
      <c r="AUQ320" s="9"/>
      <c r="AUR320" s="9"/>
      <c r="AUS320" s="9"/>
      <c r="AUT320" s="9"/>
      <c r="AUU320" s="9"/>
      <c r="AUV320" s="9"/>
      <c r="AUW320" s="9"/>
      <c r="AUX320" s="9"/>
      <c r="AUY320" s="9"/>
      <c r="AUZ320" s="9"/>
      <c r="AVA320" s="9"/>
      <c r="AVB320" s="9"/>
      <c r="AVC320" s="9"/>
      <c r="AVD320" s="9"/>
      <c r="AVE320" s="9"/>
      <c r="AVF320" s="9"/>
      <c r="AVG320" s="9"/>
      <c r="AVH320" s="9"/>
      <c r="AVI320" s="9"/>
      <c r="AVJ320" s="9"/>
      <c r="AVK320" s="9" t="s">
        <v>14508</v>
      </c>
      <c r="AVL320" s="9"/>
      <c r="AVM320" s="9"/>
      <c r="AVN320" s="9"/>
      <c r="AVO320" s="9"/>
      <c r="AVP320" s="9"/>
      <c r="AVQ320" s="9"/>
      <c r="AVR320" s="9"/>
      <c r="AVS320" s="9"/>
      <c r="AVT320" s="9"/>
      <c r="AVU320" s="9"/>
      <c r="AVV320" s="9"/>
      <c r="AVW320" s="9"/>
      <c r="AVX320" s="9"/>
      <c r="AVY320" s="9"/>
      <c r="AVZ320" s="9"/>
      <c r="AWA320" s="9"/>
      <c r="AWB320" s="9"/>
      <c r="AWC320" s="9"/>
      <c r="AWD320" s="9"/>
      <c r="AWE320" s="9"/>
      <c r="AWF320" s="9"/>
      <c r="AWG320" s="9"/>
      <c r="AWH320" s="9"/>
      <c r="AWI320" s="9"/>
      <c r="AWJ320" s="9"/>
      <c r="AWK320" s="9"/>
      <c r="AWL320" s="9"/>
      <c r="AWM320" s="9"/>
      <c r="AWN320" s="9"/>
      <c r="AWO320" s="9"/>
      <c r="AWP320" s="9"/>
      <c r="AWQ320" s="9"/>
      <c r="AWR320" s="9"/>
      <c r="AWS320" s="9"/>
      <c r="AWT320" s="9"/>
      <c r="AWU320" s="9"/>
      <c r="AWV320" s="9"/>
      <c r="AWW320" s="9"/>
      <c r="AWX320" s="9"/>
      <c r="AWY320" s="9"/>
      <c r="AWZ320" s="9"/>
      <c r="AXA320" s="9"/>
      <c r="AXB320" s="9" t="s">
        <v>5707</v>
      </c>
      <c r="AXC320" s="9"/>
      <c r="AXD320" s="9"/>
      <c r="AXE320" s="9"/>
      <c r="AXF320" s="9"/>
      <c r="AXG320" s="9"/>
      <c r="AXH320" s="9"/>
      <c r="AXI320" s="9"/>
      <c r="AXJ320" s="9"/>
      <c r="AXK320" s="9">
        <v>526.0</v>
      </c>
      <c r="AXL320" s="9" t="s">
        <v>3821</v>
      </c>
      <c r="AXM320" s="9">
        <v>526.0</v>
      </c>
      <c r="AXN320" s="9"/>
      <c r="AXO320" s="9"/>
      <c r="AXP320" s="9"/>
      <c r="AXQ320" s="9"/>
      <c r="AXR320" s="9"/>
      <c r="AXS320" s="9"/>
      <c r="AXT320" s="9"/>
      <c r="AXU320" s="9"/>
      <c r="AXV320" s="9"/>
      <c r="AXW320" s="9"/>
      <c r="AXX320" s="9"/>
      <c r="AXY320" s="9"/>
      <c r="AXZ320" s="9"/>
      <c r="AYA320" s="9"/>
      <c r="AYB320" s="9"/>
      <c r="AYC320" s="9"/>
      <c r="AYD320" s="9" t="s">
        <v>3821</v>
      </c>
      <c r="AYE320" s="9"/>
      <c r="AYF320" s="9"/>
      <c r="AYG320" s="9"/>
      <c r="AYH320" s="9" t="s">
        <v>14509</v>
      </c>
      <c r="AYI320" s="9"/>
      <c r="AYJ320" s="9"/>
      <c r="AYK320" s="9"/>
      <c r="AYL320" s="9"/>
      <c r="AYM320" s="9"/>
      <c r="AYN320" s="9"/>
      <c r="AYO320" s="9"/>
      <c r="AYP320" s="9"/>
      <c r="AYQ320" s="9"/>
      <c r="AYR320" s="9"/>
      <c r="AYS320" s="9"/>
      <c r="AYT320" s="9"/>
      <c r="AYU320" s="9"/>
      <c r="AYV320" s="9"/>
      <c r="AYW320" s="9"/>
      <c r="AYX320" s="9"/>
      <c r="AYY320" s="9"/>
      <c r="AYZ320" s="9"/>
      <c r="AZA320" s="9"/>
      <c r="AZB320" s="9"/>
      <c r="AZC320" s="9"/>
      <c r="AZD320" s="9"/>
      <c r="AZE320" s="9"/>
      <c r="AZF320" s="9"/>
      <c r="AZG320" s="9"/>
      <c r="AZH320" s="9"/>
      <c r="AZI320" s="9"/>
      <c r="AZJ320" s="9"/>
      <c r="AZK320" s="9"/>
      <c r="AZL320" s="9"/>
      <c r="AZM320" s="9"/>
      <c r="AZN320" s="9"/>
      <c r="AZO320" s="9"/>
      <c r="AZP320" s="9"/>
      <c r="AZQ320" s="9"/>
      <c r="AZR320" s="9"/>
      <c r="AZS320" s="9"/>
      <c r="AZT320" s="9"/>
      <c r="AZU320" s="9"/>
      <c r="AZV320" s="9"/>
      <c r="AZW320" s="9"/>
      <c r="AZX320" s="9"/>
      <c r="AZY320" s="9"/>
      <c r="AZZ320" s="9"/>
      <c r="BAA320" s="9"/>
      <c r="BAB320" s="9"/>
      <c r="BAC320" s="9"/>
      <c r="BAD320" s="9"/>
      <c r="BAE320" s="9"/>
      <c r="BAF320" s="9"/>
      <c r="BAG320" s="9"/>
      <c r="BAH320" s="9"/>
      <c r="BAI320" s="9"/>
      <c r="BAJ320" s="9"/>
      <c r="BAK320" s="9"/>
      <c r="BAL320" s="9"/>
      <c r="BAM320" s="9"/>
      <c r="BAN320" s="9"/>
      <c r="BAO320" s="9"/>
      <c r="BAP320" s="9"/>
      <c r="BAQ320" s="9"/>
      <c r="BAR320" s="9"/>
      <c r="BAS320" s="9"/>
      <c r="BAT320" s="9"/>
      <c r="BAU320" s="9"/>
      <c r="BAV320" s="9"/>
      <c r="BAW320" s="9"/>
      <c r="BAX320" s="9"/>
      <c r="BAY320" s="9"/>
      <c r="BAZ320" s="9"/>
      <c r="BBA320" s="9"/>
      <c r="BBB320" s="9"/>
      <c r="BBC320" s="9"/>
      <c r="BBD320" s="9"/>
      <c r="BBE320" s="9"/>
      <c r="BBF320" s="9"/>
      <c r="BBG320" s="9"/>
      <c r="BBH320" s="9"/>
      <c r="BBI320" s="9"/>
      <c r="BBJ320" s="9"/>
      <c r="BBK320" s="9"/>
      <c r="BBL320" s="9"/>
      <c r="BBM320" s="9"/>
      <c r="BBN320" s="9"/>
      <c r="BBO320" s="9"/>
      <c r="BBP320" s="9"/>
      <c r="BBQ320" s="9"/>
      <c r="BBR320" s="9"/>
      <c r="BBS320" s="9"/>
      <c r="BBT320" s="9"/>
      <c r="BBU320" s="9"/>
      <c r="BBV320" s="9"/>
      <c r="BBW320" s="9"/>
      <c r="BBX320" s="9"/>
      <c r="BBY320" s="9"/>
      <c r="BBZ320" s="9"/>
      <c r="BCA320" s="9"/>
      <c r="BCB320" s="9"/>
      <c r="BCC320" s="9"/>
      <c r="BCD320" s="9"/>
      <c r="BCE320" s="9"/>
      <c r="BCF320" s="9"/>
      <c r="BCG320" s="9"/>
      <c r="BCH320" s="9"/>
      <c r="BCI320" s="9"/>
      <c r="BCJ320" s="9"/>
      <c r="BCK320" s="9"/>
      <c r="BCL320" s="9"/>
      <c r="BCM320" s="9"/>
      <c r="BCN320" s="9"/>
      <c r="BCO320" s="9"/>
      <c r="BCP320" s="9"/>
      <c r="BCQ320" s="9"/>
      <c r="BCR320" s="9"/>
      <c r="BCS320" s="9"/>
      <c r="BCT320" s="9"/>
      <c r="BCU320" s="9"/>
      <c r="BCV320" s="9"/>
      <c r="BCW320" s="9"/>
      <c r="BCX320" s="9"/>
      <c r="BCY320" s="9"/>
      <c r="BCZ320" s="9"/>
      <c r="BDA320" s="9"/>
      <c r="BDB320" s="9"/>
      <c r="BDC320" s="9"/>
      <c r="BDD320" s="9"/>
      <c r="BDE320" s="9"/>
      <c r="BDF320" s="9"/>
      <c r="BDG320" s="9"/>
      <c r="BDH320" s="9"/>
      <c r="BDI320" s="9"/>
      <c r="BDJ320" s="9"/>
      <c r="BDK320" s="9"/>
      <c r="BDL320" s="9"/>
      <c r="BDM320" s="9"/>
      <c r="BDN320" s="9"/>
      <c r="BDO320" s="9"/>
      <c r="BDP320" s="9"/>
      <c r="BDQ320" s="9"/>
      <c r="BDR320" s="9"/>
      <c r="BDS320" s="9"/>
      <c r="BDT320" s="9"/>
      <c r="BDU320" s="9"/>
      <c r="BDV320" s="9"/>
      <c r="BDW320" s="9"/>
      <c r="BDX320" s="9"/>
      <c r="BDY320" s="9"/>
      <c r="BDZ320" s="9"/>
      <c r="BEA320" s="9"/>
      <c r="BEB320" s="9"/>
      <c r="BEC320" s="9"/>
      <c r="BED320" s="9"/>
      <c r="BEE320" s="9"/>
      <c r="BEF320" s="9"/>
      <c r="BEG320" s="9"/>
      <c r="BEH320" s="9"/>
      <c r="BEI320" s="9"/>
      <c r="BEJ320" s="9"/>
      <c r="BEK320" s="9"/>
      <c r="BEL320" s="9"/>
      <c r="BEM320" s="9"/>
      <c r="BEN320" s="9"/>
      <c r="BEO320" s="9"/>
      <c r="BEP320" s="9"/>
      <c r="BEQ320" s="9"/>
      <c r="BER320" s="9"/>
      <c r="BES320" s="9"/>
      <c r="BET320" s="9"/>
      <c r="BEU320" s="9"/>
      <c r="BEV320" s="9"/>
      <c r="BEW320" s="9"/>
      <c r="BEX320" s="9"/>
      <c r="BEY320" s="9"/>
      <c r="BEZ320" s="9"/>
      <c r="BFA320" s="9"/>
      <c r="BFB320" s="9"/>
      <c r="BFC320" s="9"/>
      <c r="BFD320" s="9"/>
      <c r="BFE320" s="9"/>
      <c r="BFF320" s="9"/>
      <c r="BFG320" s="9"/>
      <c r="BFH320" s="9"/>
      <c r="BFI320" s="9"/>
      <c r="BFJ320" s="9"/>
      <c r="BFK320" s="9"/>
      <c r="BFL320" s="9"/>
      <c r="BFM320" s="9"/>
      <c r="BFN320" s="9"/>
      <c r="BFO320" s="9"/>
      <c r="BFP320" s="9"/>
      <c r="BFQ320" s="9"/>
      <c r="BFR320" s="9"/>
      <c r="BFS320" s="9"/>
      <c r="BFT320" s="9"/>
      <c r="BFU320" s="9"/>
      <c r="BFV320" s="9"/>
      <c r="BFW320" s="9"/>
      <c r="BFX320" s="9"/>
      <c r="BFY320" s="9"/>
      <c r="BFZ320" s="9"/>
      <c r="BGA320" s="9"/>
      <c r="BGB320" s="9"/>
      <c r="BGC320" s="9"/>
      <c r="BGD320" s="9"/>
      <c r="BGE320" s="9"/>
      <c r="BGF320" s="9"/>
      <c r="BGG320" s="9"/>
      <c r="BGH320" s="9"/>
      <c r="BGI320" s="9"/>
      <c r="BGJ320" s="9"/>
      <c r="BGK320" s="9"/>
      <c r="BGL320" s="9"/>
      <c r="BGM320" s="9"/>
      <c r="BGN320" s="9"/>
      <c r="BGO320" s="9"/>
      <c r="BGP320" s="9"/>
      <c r="BGQ320" s="9"/>
      <c r="BGR320" s="9"/>
      <c r="BGS320" s="9"/>
      <c r="BGT320" s="9"/>
      <c r="BGU320" s="9"/>
      <c r="BGV320" s="9"/>
      <c r="BGW320" s="9"/>
      <c r="BGX320" s="9"/>
      <c r="BGY320" s="9"/>
      <c r="BGZ320" s="9"/>
      <c r="BHA320" s="9"/>
      <c r="BHB320" s="9"/>
      <c r="BHC320" s="9"/>
      <c r="BHD320" s="9"/>
      <c r="BHE320" s="9"/>
      <c r="BHF320" s="9"/>
      <c r="BHG320" s="9"/>
      <c r="BHH320" s="9"/>
      <c r="BHI320" s="9"/>
      <c r="BHJ320" s="9"/>
      <c r="BHK320" s="9"/>
      <c r="BHL320" s="9"/>
      <c r="BHM320" s="9"/>
      <c r="BHN320" s="9"/>
      <c r="BHO320" s="9"/>
      <c r="BHP320" s="9"/>
      <c r="BHQ320" s="9"/>
      <c r="BHR320" s="9"/>
      <c r="BHS320" s="9"/>
      <c r="BHT320" s="9"/>
      <c r="BHU320" s="9"/>
      <c r="BHV320" s="9"/>
      <c r="BHW320" s="9"/>
      <c r="BHX320" s="9"/>
      <c r="BHY320" s="9"/>
      <c r="BHZ320" s="9"/>
      <c r="BIA320" s="9"/>
      <c r="BIB320" s="9"/>
      <c r="BIC320" s="9"/>
      <c r="BID320" s="9"/>
      <c r="BIE320" s="9"/>
      <c r="BIF320" s="9"/>
      <c r="BIG320" s="9"/>
      <c r="BIH320" s="9"/>
      <c r="BII320" s="9"/>
      <c r="BIJ320" s="9"/>
      <c r="BIK320" s="9"/>
      <c r="BIL320" s="9"/>
      <c r="BIM320" s="9"/>
      <c r="BIN320" s="9"/>
      <c r="BIO320" s="9"/>
      <c r="BIP320" s="9"/>
      <c r="BIQ320" s="9"/>
      <c r="BIR320" s="9"/>
      <c r="BIS320" s="9"/>
      <c r="BIT320" s="9"/>
      <c r="BIU320" s="9"/>
      <c r="BIV320" s="9"/>
      <c r="BIW320" s="9"/>
      <c r="BIX320" s="9"/>
      <c r="BIY320" s="9"/>
      <c r="BIZ320" s="9"/>
      <c r="BJA320" s="9"/>
      <c r="BJB320" s="9"/>
      <c r="BJC320" s="9"/>
      <c r="BJD320" s="9"/>
      <c r="BJE320" s="9"/>
      <c r="BJF320" s="9"/>
      <c r="BJG320" s="9"/>
      <c r="BJH320" s="9"/>
      <c r="BJI320" s="9"/>
      <c r="BJJ320" s="9"/>
      <c r="BJK320" s="9"/>
      <c r="BJL320" s="9"/>
      <c r="BJM320" s="9"/>
      <c r="BJN320" s="9"/>
      <c r="BJO320" s="9"/>
      <c r="BJP320" s="9"/>
      <c r="BJQ320" s="9"/>
      <c r="BJR320" s="9"/>
      <c r="BJS320" s="9"/>
      <c r="BJT320" s="9"/>
      <c r="BJU320" s="9"/>
      <c r="BJV320" s="9"/>
      <c r="BJW320" s="9"/>
      <c r="BJX320" s="9"/>
      <c r="BJY320" s="9"/>
      <c r="BJZ320" s="9"/>
      <c r="BKA320" s="9"/>
      <c r="BKB320" s="9"/>
      <c r="BKC320" s="9"/>
      <c r="BKD320" s="9"/>
      <c r="BKE320" s="9"/>
      <c r="BKF320" s="9"/>
      <c r="BKG320" s="9"/>
      <c r="BKH320" s="9"/>
      <c r="BKI320" s="9"/>
      <c r="BKJ320" s="9"/>
      <c r="BKK320" s="9"/>
      <c r="BKL320" s="9"/>
      <c r="BKM320" s="9"/>
      <c r="BKN320" s="9"/>
      <c r="BKO320" s="9"/>
      <c r="BKP320" s="9"/>
      <c r="BKQ320" s="9"/>
      <c r="BKR320" s="9"/>
      <c r="BKS320" s="9"/>
      <c r="BKT320" s="9"/>
      <c r="BKU320" s="9"/>
      <c r="BKV320" s="9"/>
      <c r="BKW320" s="9"/>
      <c r="BKX320" s="9"/>
      <c r="BKY320" s="9"/>
      <c r="BKZ320" s="9"/>
      <c r="BLA320" s="9"/>
      <c r="BLB320" s="9"/>
      <c r="BLC320" s="9"/>
      <c r="BLD320" s="9"/>
      <c r="BLE320" s="9"/>
      <c r="BLF320" s="9"/>
      <c r="BLG320" s="9"/>
      <c r="BLH320" s="9"/>
      <c r="BLI320" s="9"/>
      <c r="BLJ320" s="9"/>
      <c r="BLK320" s="9"/>
      <c r="BLL320" s="9"/>
      <c r="BLM320" s="9"/>
      <c r="BLN320" s="9"/>
      <c r="BLO320" s="9"/>
      <c r="BLP320" s="9"/>
      <c r="BLQ320" s="9"/>
      <c r="BLR320" s="9"/>
      <c r="BLS320" s="9"/>
      <c r="BLT320" s="9"/>
      <c r="BLU320" s="9"/>
      <c r="BLV320" s="9"/>
      <c r="BLW320" s="9"/>
      <c r="BLX320" s="9"/>
      <c r="BLY320" s="9"/>
      <c r="BLZ320" s="9"/>
      <c r="BMA320" s="9"/>
      <c r="BMB320" s="9"/>
      <c r="BMC320" s="9"/>
      <c r="BMD320" s="9"/>
      <c r="BME320" s="9"/>
      <c r="BMF320" s="9"/>
      <c r="BMG320" s="9"/>
      <c r="BMH320" s="9"/>
      <c r="BMI320" s="9"/>
      <c r="BMJ320" s="9"/>
      <c r="BMK320" s="9"/>
      <c r="BML320" s="9"/>
      <c r="BMM320" s="9"/>
      <c r="BMN320" s="9"/>
      <c r="BMO320" s="9"/>
      <c r="BMP320" s="9"/>
      <c r="BMQ320" s="9"/>
      <c r="BMR320" s="9"/>
      <c r="BMS320" s="9"/>
      <c r="BMT320" s="9"/>
      <c r="BMU320" s="9"/>
      <c r="BMV320" s="9"/>
      <c r="BMW320" s="9"/>
      <c r="BMX320" s="9"/>
      <c r="BMY320" s="9"/>
      <c r="BMZ320" s="9"/>
      <c r="BNA320" s="9"/>
      <c r="BNB320" s="9"/>
      <c r="BNC320" s="9"/>
      <c r="BND320" s="9"/>
      <c r="BNE320" s="9"/>
      <c r="BNF320" s="9"/>
      <c r="BNG320" s="9"/>
      <c r="BNH320" s="9"/>
      <c r="BNI320" s="9"/>
      <c r="BNJ320" s="9"/>
      <c r="BNK320" s="9"/>
      <c r="BNL320" s="9"/>
      <c r="BNM320" s="9"/>
      <c r="BNN320" s="9"/>
      <c r="BNO320" s="9"/>
      <c r="BNP320" s="9"/>
      <c r="BNQ320" s="9"/>
      <c r="BNR320" s="9"/>
      <c r="BNS320" s="9"/>
      <c r="BNT320" s="9"/>
      <c r="BNU320" s="9"/>
      <c r="BNV320" s="9"/>
      <c r="BNW320" s="9"/>
      <c r="BNX320" s="9"/>
      <c r="BNY320" s="9"/>
      <c r="BNZ320" s="9"/>
      <c r="BOA320" s="9"/>
      <c r="BOB320" s="9"/>
      <c r="BOC320" s="9"/>
      <c r="BOD320" s="9"/>
      <c r="BOE320" s="9"/>
      <c r="BOF320" s="9"/>
      <c r="BOG320" s="9"/>
      <c r="BOH320" s="9"/>
      <c r="BOI320" s="9"/>
      <c r="BOJ320" s="9"/>
      <c r="BOK320" s="9"/>
      <c r="BOL320" s="9"/>
      <c r="BOM320" s="9"/>
      <c r="BON320" s="9"/>
      <c r="BOO320" s="9"/>
      <c r="BOP320" s="9"/>
      <c r="BOQ320" s="9"/>
      <c r="BOR320" s="9"/>
      <c r="BOS320" s="9"/>
      <c r="BOT320" s="9"/>
      <c r="BOU320" s="9"/>
      <c r="BOV320" s="9"/>
      <c r="BOW320" s="9"/>
      <c r="BOX320" s="9"/>
      <c r="BOY320" s="9"/>
      <c r="BOZ320" s="9"/>
      <c r="BPA320" s="9"/>
      <c r="BPB320" s="9"/>
      <c r="BPC320" s="9"/>
      <c r="BPD320" s="9"/>
      <c r="BPE320" s="9"/>
      <c r="BPF320" s="9"/>
      <c r="BPG320" s="9"/>
      <c r="BPH320" s="9"/>
      <c r="BPI320" s="9"/>
      <c r="BPJ320" s="9"/>
      <c r="BPK320" s="9"/>
      <c r="BPL320" s="9"/>
      <c r="BPM320" s="9"/>
      <c r="BPN320" s="9"/>
      <c r="BPO320" s="9"/>
      <c r="BPP320" s="9"/>
      <c r="BPQ320" s="9"/>
      <c r="BPR320" s="9"/>
      <c r="BPS320" s="9"/>
      <c r="BPT320" s="9"/>
      <c r="BPU320" s="9"/>
      <c r="BPV320" s="9"/>
      <c r="BPW320" s="9"/>
      <c r="BPX320" s="9"/>
      <c r="BPY320" s="9"/>
      <c r="BPZ320" s="9"/>
      <c r="BQA320" s="9"/>
      <c r="BQB320" s="9"/>
      <c r="BQC320" s="9"/>
      <c r="BQD320" s="9"/>
      <c r="BQE320" s="9"/>
      <c r="BQF320" s="9"/>
      <c r="BQG320" s="9"/>
      <c r="BQH320" s="9"/>
      <c r="BQI320" s="9"/>
      <c r="BQJ320" s="9"/>
      <c r="BQK320" s="9"/>
      <c r="BQL320" s="9"/>
      <c r="BQM320" s="9"/>
      <c r="BQN320" s="9"/>
      <c r="BQO320" s="9"/>
      <c r="BQP320" s="9"/>
      <c r="BQQ320" s="9"/>
      <c r="BQR320" s="9"/>
      <c r="BQS320" s="9"/>
      <c r="BQT320" s="9"/>
      <c r="BQU320" s="9"/>
      <c r="BQV320" s="9"/>
      <c r="BQW320" s="9"/>
      <c r="BQX320" s="9"/>
      <c r="BQY320" s="9"/>
      <c r="BQZ320" s="9"/>
      <c r="BRA320" s="9"/>
      <c r="BRB320" s="9"/>
      <c r="BRC320" s="9"/>
      <c r="BRD320" s="9"/>
      <c r="BRE320" s="9"/>
      <c r="BRF320" s="9"/>
      <c r="BRG320" s="9"/>
      <c r="BRH320" s="9"/>
      <c r="BRI320" s="9"/>
      <c r="BRJ320" s="9"/>
      <c r="BRK320" s="9"/>
      <c r="BRL320" s="9"/>
      <c r="BRM320" s="9"/>
      <c r="BRN320" s="9"/>
      <c r="BRO320" s="9"/>
      <c r="BRP320" s="9"/>
      <c r="BRQ320" s="9"/>
      <c r="BRR320" s="9"/>
      <c r="BRS320" s="9"/>
      <c r="BRT320" s="9"/>
      <c r="BRU320" s="9"/>
      <c r="BRV320" s="9"/>
      <c r="BRW320" s="9"/>
      <c r="BRX320" s="9"/>
      <c r="BRY320" s="9"/>
      <c r="BRZ320" s="9"/>
      <c r="BSA320" s="9"/>
      <c r="BSB320" s="9"/>
      <c r="BSC320" s="9"/>
      <c r="BSD320" s="9"/>
      <c r="BSE320" s="9"/>
      <c r="BSF320" s="9"/>
      <c r="BSG320" s="9"/>
      <c r="BSH320" s="9"/>
      <c r="BSI320" s="9"/>
      <c r="BSJ320" s="9"/>
      <c r="BSK320" s="9"/>
      <c r="BSL320" s="9"/>
      <c r="BSM320" s="9"/>
      <c r="BSN320" s="9"/>
      <c r="BSO320" s="9"/>
      <c r="BSP320" s="9"/>
      <c r="BSQ320" s="9"/>
      <c r="BSR320" s="9"/>
      <c r="BSS320" s="9"/>
      <c r="BST320" s="9"/>
      <c r="BSU320" s="9"/>
      <c r="BSV320" s="9"/>
      <c r="BSW320" s="9"/>
      <c r="BSX320" s="9"/>
      <c r="BSY320" s="9"/>
      <c r="BSZ320" s="9"/>
      <c r="BTA320" s="9"/>
      <c r="BTB320" s="9"/>
      <c r="BTC320" s="9"/>
      <c r="BTD320" s="9"/>
      <c r="BTE320" s="9"/>
      <c r="BTF320" s="9"/>
      <c r="BTG320" s="9"/>
      <c r="BTH320" s="9"/>
      <c r="BTI320" s="9"/>
      <c r="BTJ320" s="9"/>
      <c r="BTK320" s="9"/>
      <c r="BTL320" s="9"/>
      <c r="BTM320" s="9"/>
      <c r="BTN320" s="9"/>
      <c r="BTO320" s="9"/>
      <c r="BTP320" s="9"/>
      <c r="BTQ320" s="9"/>
      <c r="BTR320" s="9"/>
      <c r="BTS320" s="9"/>
      <c r="BTT320" s="9"/>
      <c r="BTU320" s="9"/>
      <c r="BTV320" s="9"/>
      <c r="BTW320" s="9"/>
      <c r="BTX320" s="9"/>
      <c r="BTY320" s="9"/>
      <c r="BTZ320" s="9"/>
      <c r="BUA320" s="9"/>
      <c r="BUB320" s="9"/>
      <c r="BUC320" s="9"/>
      <c r="BUD320" s="9"/>
      <c r="BUE320" s="9"/>
      <c r="BUF320" s="9"/>
      <c r="BUG320" s="9"/>
      <c r="BUH320" s="9"/>
      <c r="BUI320" s="9"/>
      <c r="BUJ320" s="9"/>
      <c r="BUK320" s="9"/>
      <c r="BUL320" s="9"/>
      <c r="BUM320" s="9"/>
      <c r="BUN320" s="9"/>
      <c r="BUO320" s="9"/>
      <c r="BUP320" s="9"/>
      <c r="BUQ320" s="9"/>
      <c r="BUR320" s="9"/>
      <c r="BUS320" s="9"/>
      <c r="BUT320" s="9"/>
      <c r="BUU320" s="9"/>
      <c r="BUV320" s="9"/>
      <c r="BUW320" s="9"/>
      <c r="BUX320" s="9"/>
      <c r="BUY320" s="9"/>
      <c r="BUZ320" s="9"/>
      <c r="BVA320" s="9"/>
      <c r="BVB320" s="9"/>
      <c r="BVC320" s="9"/>
      <c r="BVD320" s="9"/>
      <c r="BVE320" s="9"/>
      <c r="BVF320" s="9"/>
      <c r="BVG320" s="9"/>
      <c r="BVH320" s="9"/>
      <c r="BVI320" s="9"/>
      <c r="BVJ320" s="9"/>
      <c r="BVK320" s="9"/>
      <c r="BVL320" s="9"/>
      <c r="BVM320" s="9"/>
      <c r="BVN320" s="9"/>
      <c r="BVO320" s="9"/>
      <c r="BVP320" s="9"/>
      <c r="BVQ320" s="9"/>
      <c r="BVR320" s="9"/>
      <c r="BVS320" s="9"/>
      <c r="BVT320" s="9"/>
      <c r="BVU320" s="9"/>
      <c r="BVV320" s="9"/>
      <c r="BVW320" s="9"/>
      <c r="BVX320" s="9"/>
      <c r="BVY320" s="9"/>
      <c r="BVZ320" s="9"/>
      <c r="BWA320" s="9"/>
      <c r="BWB320" s="9"/>
      <c r="BWC320" s="9"/>
      <c r="BWD320" s="9"/>
      <c r="BWE320" s="9"/>
      <c r="BWF320" s="9"/>
      <c r="BWG320" s="9"/>
      <c r="BWH320" s="9"/>
      <c r="BWI320" s="9"/>
      <c r="BWJ320" s="9"/>
      <c r="BWK320" s="9"/>
      <c r="BWL320" s="9"/>
      <c r="BWM320" s="9"/>
      <c r="BWN320" s="9"/>
      <c r="BWO320" s="9"/>
      <c r="BWP320" s="9"/>
      <c r="BWQ320" s="9"/>
      <c r="BWR320" s="9"/>
      <c r="BWS320" s="9"/>
      <c r="BWT320" s="9"/>
      <c r="BWU320" s="9"/>
      <c r="BWV320" s="9"/>
      <c r="BWW320" s="9"/>
      <c r="BWX320" s="9"/>
      <c r="BWY320" s="9"/>
      <c r="BWZ320" s="9"/>
      <c r="BXA320" s="9"/>
      <c r="BXB320" s="9"/>
      <c r="BXC320" s="9"/>
      <c r="BXD320" s="9"/>
    </row>
    <row r="321" ht="14.25" customHeight="1">
      <c r="A321" s="9">
        <v>2.0</v>
      </c>
      <c r="B321" s="9" t="s">
        <v>11947</v>
      </c>
      <c r="C321" s="9" t="s">
        <v>11948</v>
      </c>
      <c r="D321" s="9" t="s">
        <v>11948</v>
      </c>
      <c r="E321" s="9"/>
      <c r="F321" s="9">
        <v>16.0</v>
      </c>
      <c r="G321" s="9" t="s">
        <v>14510</v>
      </c>
      <c r="H321" s="9"/>
      <c r="I321" s="9"/>
      <c r="J321" s="9"/>
      <c r="K321" s="9"/>
      <c r="L321" s="9">
        <v>15.0</v>
      </c>
      <c r="M321" s="9">
        <v>1.0</v>
      </c>
      <c r="N321" s="9"/>
      <c r="O321" s="9"/>
      <c r="P321" s="9">
        <v>2.0</v>
      </c>
      <c r="Q321" s="9" t="s">
        <v>14511</v>
      </c>
      <c r="R321" s="9"/>
      <c r="S321" s="9" t="s">
        <v>3823</v>
      </c>
      <c r="T321" s="9" t="s">
        <v>3822</v>
      </c>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c r="DN321" s="9"/>
      <c r="DO321" s="9"/>
      <c r="DP321" s="9"/>
      <c r="DQ321" s="9"/>
      <c r="DR321" s="9"/>
      <c r="DS321" s="9"/>
      <c r="DT321" s="9"/>
      <c r="DU321" s="9"/>
      <c r="DV321" s="9"/>
      <c r="DW321" s="9"/>
      <c r="DX321" s="9"/>
      <c r="DY321" s="9"/>
      <c r="DZ321" s="9"/>
      <c r="EA321" s="9"/>
      <c r="EB321" s="9"/>
      <c r="EC321" s="9"/>
      <c r="ED321" s="9"/>
      <c r="EE321" s="9"/>
      <c r="EF321" s="9"/>
      <c r="EG321" s="9"/>
      <c r="EH321" s="9"/>
      <c r="EI321" s="9"/>
      <c r="EJ321" s="9"/>
      <c r="EK321" s="9"/>
      <c r="EL321" s="9"/>
      <c r="EM321" s="9"/>
      <c r="EN321" s="9"/>
      <c r="EO321" s="9"/>
      <c r="EP321" s="9"/>
      <c r="EQ321" s="9"/>
      <c r="ER321" s="9"/>
      <c r="ES321" s="9"/>
      <c r="ET321" s="9"/>
      <c r="EU321" s="9"/>
      <c r="EV321" s="9"/>
      <c r="EW321" s="9"/>
      <c r="EX321" s="9"/>
      <c r="EY321" s="9"/>
      <c r="EZ321" s="9"/>
      <c r="FA321" s="9"/>
      <c r="FB321" s="9"/>
      <c r="FC321" s="9"/>
      <c r="FD321" s="9"/>
      <c r="FE321" s="9"/>
      <c r="FF321" s="9"/>
      <c r="FG321" s="9"/>
      <c r="FH321" s="9"/>
      <c r="FI321" s="9"/>
      <c r="FJ321" s="9"/>
      <c r="FK321" s="9"/>
      <c r="FL321" s="9"/>
      <c r="FM321" s="9"/>
      <c r="FN321" s="9"/>
      <c r="FO321" s="9"/>
      <c r="FP321" s="9"/>
      <c r="FQ321" s="9"/>
      <c r="FR321" s="9"/>
      <c r="FS321" s="9"/>
      <c r="FT321" s="9"/>
      <c r="FU321" s="9"/>
      <c r="FV321" s="9"/>
      <c r="FW321" s="9"/>
      <c r="FX321" s="9"/>
      <c r="FY321" s="9"/>
      <c r="FZ321" s="9"/>
      <c r="GA321" s="9"/>
      <c r="GB321" s="9"/>
      <c r="GC321" s="9"/>
      <c r="GD321" s="9"/>
      <c r="GE321" s="9"/>
      <c r="GF321" s="9"/>
      <c r="GG321" s="9"/>
      <c r="GH321" s="9"/>
      <c r="GI321" s="9"/>
      <c r="GJ321" s="9"/>
      <c r="GK321" s="9"/>
      <c r="GL321" s="9"/>
      <c r="GM321" s="9"/>
      <c r="GN321" s="9"/>
      <c r="GO321" s="9"/>
      <c r="GP321" s="9"/>
      <c r="GQ321" s="9"/>
      <c r="GR321" s="9"/>
      <c r="GS321" s="9"/>
      <c r="GT321" s="9"/>
      <c r="GU321" s="9"/>
      <c r="GV321" s="9"/>
      <c r="GW321" s="9"/>
      <c r="GX321" s="9"/>
      <c r="GY321" s="9"/>
      <c r="GZ321" s="9"/>
      <c r="HA321" s="9"/>
      <c r="HB321" s="9"/>
      <c r="HC321" s="9"/>
      <c r="HD321" s="9"/>
      <c r="HE321" s="9"/>
      <c r="HF321" s="9"/>
      <c r="HG321" s="9"/>
      <c r="HH321" s="9"/>
      <c r="HI321" s="9"/>
      <c r="HJ321" s="9"/>
      <c r="HK321" s="9"/>
      <c r="HL321" s="9"/>
      <c r="HM321" s="9"/>
      <c r="HN321" s="9"/>
      <c r="HO321" s="9"/>
      <c r="HP321" s="9"/>
      <c r="HQ321" s="9"/>
      <c r="HR321" s="9"/>
      <c r="HS321" s="9"/>
      <c r="HT321" s="9"/>
      <c r="HU321" s="9"/>
      <c r="HV321" s="9"/>
      <c r="HW321" s="9"/>
      <c r="HX321" s="9"/>
      <c r="HY321" s="9"/>
      <c r="HZ321" s="9"/>
      <c r="IA321" s="9"/>
      <c r="IB321" s="9"/>
      <c r="IC321" s="9"/>
      <c r="ID321" s="9"/>
      <c r="IE321" s="9"/>
      <c r="IF321" s="9"/>
      <c r="IG321" s="9"/>
      <c r="IH321" s="9"/>
      <c r="II321" s="9"/>
      <c r="IJ321" s="9"/>
      <c r="IK321" s="9"/>
      <c r="IL321" s="9"/>
      <c r="IM321" s="9"/>
      <c r="IN321" s="9"/>
      <c r="IO321" s="9"/>
      <c r="IP321" s="9"/>
      <c r="IQ321" s="9"/>
      <c r="IR321" s="9"/>
      <c r="IS321" s="9"/>
      <c r="IT321" s="9"/>
      <c r="IU321" s="9"/>
      <c r="IV321" s="9"/>
      <c r="IW321" s="9"/>
      <c r="IX321" s="9"/>
      <c r="IY321" s="9"/>
      <c r="IZ321" s="9"/>
      <c r="JA321" s="9"/>
      <c r="JB321" s="9"/>
      <c r="JC321" s="9"/>
      <c r="JD321" s="9"/>
      <c r="JE321" s="9"/>
      <c r="JF321" s="9"/>
      <c r="JG321" s="9"/>
      <c r="JH321" s="9"/>
      <c r="JI321" s="9"/>
      <c r="JJ321" s="9"/>
      <c r="JK321" s="9"/>
      <c r="JL321" s="9"/>
      <c r="JM321" s="9"/>
      <c r="JN321" s="9"/>
      <c r="JO321" s="9"/>
      <c r="JP321" s="9"/>
      <c r="JQ321" s="9"/>
      <c r="JR321" s="9"/>
      <c r="JS321" s="9"/>
      <c r="JT321" s="9"/>
      <c r="JU321" s="9"/>
      <c r="JV321" s="9"/>
      <c r="JW321" s="9"/>
      <c r="JX321" s="9"/>
      <c r="JY321" s="9"/>
      <c r="JZ321" s="9"/>
      <c r="KA321" s="9"/>
      <c r="KB321" s="9"/>
      <c r="KC321" s="9"/>
      <c r="KD321" s="9"/>
      <c r="KE321" s="9"/>
      <c r="KF321" s="9"/>
      <c r="KG321" s="9"/>
      <c r="KH321" s="9"/>
      <c r="KI321" s="9"/>
      <c r="KJ321" s="9"/>
      <c r="KK321" s="9"/>
      <c r="KL321" s="9"/>
      <c r="KM321" s="9"/>
      <c r="KN321" s="9"/>
      <c r="KO321" s="9"/>
      <c r="KP321" s="9"/>
      <c r="KQ321" s="9"/>
      <c r="KR321" s="9"/>
      <c r="KS321" s="9"/>
      <c r="KT321" s="9"/>
      <c r="KU321" s="9"/>
      <c r="KV321" s="9"/>
      <c r="KW321" s="9"/>
      <c r="KX321" s="9"/>
      <c r="KY321" s="9"/>
      <c r="KZ321" s="9"/>
      <c r="LA321" s="9"/>
      <c r="LB321" s="9"/>
      <c r="LC321" s="9"/>
      <c r="LD321" s="9"/>
      <c r="LE321" s="9"/>
      <c r="LF321" s="9"/>
      <c r="LG321" s="9"/>
      <c r="LH321" s="9"/>
      <c r="LI321" s="9"/>
      <c r="LJ321" s="9"/>
      <c r="LK321" s="9"/>
      <c r="LL321" s="9"/>
      <c r="LM321" s="9"/>
      <c r="LN321" s="9"/>
      <c r="LO321" s="9"/>
      <c r="LP321" s="9"/>
      <c r="LQ321" s="9"/>
      <c r="LR321" s="9"/>
      <c r="LS321" s="9"/>
      <c r="LT321" s="9"/>
      <c r="LU321" s="9"/>
      <c r="LV321" s="9"/>
      <c r="LW321" s="9"/>
      <c r="LX321" s="9"/>
      <c r="LY321" s="9"/>
      <c r="LZ321" s="9"/>
      <c r="MA321" s="9"/>
      <c r="MB321" s="9"/>
      <c r="MC321" s="9"/>
      <c r="MD321" s="9"/>
      <c r="ME321" s="9"/>
      <c r="MF321" s="9"/>
      <c r="MG321" s="9"/>
      <c r="MH321" s="9"/>
      <c r="MI321" s="9"/>
      <c r="MJ321" s="9"/>
      <c r="MK321" s="9"/>
      <c r="ML321" s="9"/>
      <c r="MM321" s="9"/>
      <c r="MN321" s="9"/>
      <c r="MO321" s="9"/>
      <c r="MP321" s="9"/>
      <c r="MQ321" s="9"/>
      <c r="MR321" s="9"/>
      <c r="MS321" s="9"/>
      <c r="MT321" s="9"/>
      <c r="MU321" s="9"/>
      <c r="MV321" s="9"/>
      <c r="MW321" s="9"/>
      <c r="MX321" s="9"/>
      <c r="MY321" s="9"/>
      <c r="MZ321" s="9"/>
      <c r="NA321" s="9"/>
      <c r="NB321" s="9"/>
      <c r="NC321" s="9"/>
      <c r="ND321" s="9"/>
      <c r="NE321" s="9"/>
      <c r="NF321" s="9"/>
      <c r="NG321" s="9"/>
      <c r="NH321" s="9"/>
      <c r="NI321" s="9"/>
      <c r="NJ321" s="9"/>
      <c r="NK321" s="9"/>
      <c r="NL321" s="9"/>
      <c r="NM321" s="9"/>
      <c r="NN321" s="9"/>
      <c r="NO321" s="9"/>
      <c r="NP321" s="9"/>
      <c r="NQ321" s="9"/>
      <c r="NR321" s="9"/>
      <c r="NS321" s="9"/>
      <c r="NT321" s="9"/>
      <c r="NU321" s="9"/>
      <c r="NV321" s="9"/>
      <c r="NW321" s="9"/>
      <c r="NX321" s="9"/>
      <c r="NY321" s="9"/>
      <c r="NZ321" s="9"/>
      <c r="OA321" s="9"/>
      <c r="OB321" s="9"/>
      <c r="OC321" s="9"/>
      <c r="OD321" s="9"/>
      <c r="OE321" s="9"/>
      <c r="OF321" s="9"/>
      <c r="OG321" s="9"/>
      <c r="OH321" s="9"/>
      <c r="OI321" s="9"/>
      <c r="OJ321" s="9"/>
      <c r="OK321" s="9"/>
      <c r="OL321" s="9"/>
      <c r="OM321" s="9"/>
      <c r="ON321" s="9"/>
      <c r="OO321" s="9"/>
      <c r="OP321" s="9"/>
      <c r="OQ321" s="9"/>
      <c r="OR321" s="9"/>
      <c r="OS321" s="9"/>
      <c r="OT321" s="9"/>
      <c r="OU321" s="9"/>
      <c r="OV321" s="9"/>
      <c r="OW321" s="9"/>
      <c r="OX321" s="9"/>
      <c r="OY321" s="9"/>
      <c r="OZ321" s="9"/>
      <c r="PA321" s="9"/>
      <c r="PB321" s="9"/>
      <c r="PC321" s="9"/>
      <c r="PD321" s="9"/>
      <c r="PE321" s="9"/>
      <c r="PF321" s="9"/>
      <c r="PG321" s="9"/>
      <c r="PH321" s="9"/>
      <c r="PI321" s="9"/>
      <c r="PJ321" s="9"/>
      <c r="PK321" s="9"/>
      <c r="PL321" s="9"/>
      <c r="PM321" s="9"/>
      <c r="PN321" s="9"/>
      <c r="PO321" s="9"/>
      <c r="PP321" s="9"/>
      <c r="PQ321" s="9"/>
      <c r="PR321" s="9"/>
      <c r="PS321" s="9"/>
      <c r="PT321" s="9"/>
      <c r="PU321" s="9"/>
      <c r="PV321" s="9"/>
      <c r="PW321" s="9"/>
      <c r="PX321" s="9"/>
      <c r="PY321" s="9"/>
      <c r="PZ321" s="9"/>
      <c r="QA321" s="9"/>
      <c r="QB321" s="9"/>
      <c r="QC321" s="9"/>
      <c r="QD321" s="9"/>
      <c r="QE321" s="9"/>
      <c r="QF321" s="9"/>
      <c r="QG321" s="9"/>
      <c r="QH321" s="9"/>
      <c r="QI321" s="9"/>
      <c r="QJ321" s="9"/>
      <c r="QK321" s="9"/>
      <c r="QL321" s="9"/>
      <c r="QM321" s="9"/>
      <c r="QN321" s="9"/>
      <c r="QO321" s="9"/>
      <c r="QP321" s="9"/>
      <c r="QQ321" s="9"/>
      <c r="QR321" s="9"/>
      <c r="QS321" s="9"/>
      <c r="QT321" s="9"/>
      <c r="QU321" s="9"/>
      <c r="QV321" s="9"/>
      <c r="QW321" s="9"/>
      <c r="QX321" s="9"/>
      <c r="QY321" s="9"/>
      <c r="QZ321" s="9"/>
      <c r="RA321" s="9"/>
      <c r="RB321" s="9"/>
      <c r="RC321" s="9"/>
      <c r="RD321" s="9"/>
      <c r="RE321" s="9"/>
      <c r="RF321" s="9"/>
      <c r="RG321" s="9"/>
      <c r="RH321" s="9"/>
      <c r="RI321" s="9"/>
      <c r="RJ321" s="9"/>
      <c r="RK321" s="9"/>
      <c r="RL321" s="9"/>
      <c r="RM321" s="9"/>
      <c r="RN321" s="9"/>
      <c r="RO321" s="9"/>
      <c r="RP321" s="9"/>
      <c r="RQ321" s="9"/>
      <c r="RR321" s="9"/>
      <c r="RS321" s="9"/>
      <c r="RT321" s="9"/>
      <c r="RU321" s="9"/>
      <c r="RV321" s="9"/>
      <c r="RW321" s="9"/>
      <c r="RX321" s="9"/>
      <c r="RY321" s="9"/>
      <c r="RZ321" s="9"/>
      <c r="SA321" s="9"/>
      <c r="SB321" s="9"/>
      <c r="SC321" s="9"/>
      <c r="SD321" s="9"/>
      <c r="SE321" s="9"/>
      <c r="SF321" s="9"/>
      <c r="SG321" s="9"/>
      <c r="SH321" s="9"/>
      <c r="SI321" s="9"/>
      <c r="SJ321" s="9"/>
      <c r="SK321" s="9"/>
      <c r="SL321" s="9"/>
      <c r="SM321" s="9"/>
      <c r="SN321" s="9"/>
      <c r="SO321" s="9"/>
      <c r="SP321" s="9"/>
      <c r="SQ321" s="9"/>
      <c r="SR321" s="9"/>
      <c r="SS321" s="9"/>
      <c r="ST321" s="9"/>
      <c r="SU321" s="9"/>
      <c r="SV321" s="9"/>
      <c r="SW321" s="9"/>
      <c r="SX321" s="9"/>
      <c r="SY321" s="9"/>
      <c r="SZ321" s="9"/>
      <c r="TA321" s="9"/>
      <c r="TB321" s="9"/>
      <c r="TC321" s="9"/>
      <c r="TD321" s="9"/>
      <c r="TE321" s="9"/>
      <c r="TF321" s="9"/>
      <c r="TG321" s="9"/>
      <c r="TH321" s="9"/>
      <c r="TI321" s="9"/>
      <c r="TJ321" s="9"/>
      <c r="TK321" s="9"/>
      <c r="TL321" s="9"/>
      <c r="TM321" s="9"/>
      <c r="TN321" s="9"/>
      <c r="TO321" s="9"/>
      <c r="ANB321" s="9"/>
      <c r="ANC321" s="9"/>
      <c r="AND321" s="9"/>
      <c r="ANE321" s="9"/>
      <c r="ANF321" s="9"/>
      <c r="ANG321" s="9"/>
      <c r="ANH321" s="9"/>
      <c r="ANI321" s="9"/>
      <c r="ANJ321" s="9"/>
      <c r="ANK321" s="9"/>
      <c r="ANL321" s="9"/>
      <c r="ANM321" s="9"/>
      <c r="ANN321" s="9"/>
      <c r="ANO321" s="9"/>
      <c r="ANP321" s="9"/>
      <c r="ANQ321" s="9"/>
      <c r="ANR321" s="9"/>
      <c r="ANS321" s="9"/>
      <c r="ANT321" s="9"/>
      <c r="ANU321" s="9"/>
      <c r="ANV321" s="9"/>
      <c r="ANW321" s="9"/>
      <c r="ANX321" s="9"/>
      <c r="ANY321" s="9"/>
      <c r="ANZ321" s="9"/>
      <c r="AOA321" s="9"/>
      <c r="AOB321" s="9"/>
      <c r="AOC321" s="9"/>
      <c r="AOD321" s="9"/>
      <c r="AOE321" s="9"/>
      <c r="AOF321" s="9"/>
      <c r="AOG321" s="9"/>
      <c r="AOH321" s="9"/>
      <c r="AOI321" s="9"/>
      <c r="AOJ321" s="9"/>
      <c r="AOK321" s="9"/>
      <c r="AOL321" s="9"/>
      <c r="AOM321" s="9"/>
      <c r="AON321" s="9"/>
      <c r="AOO321" s="9"/>
      <c r="AOP321" s="9"/>
      <c r="AOQ321" s="9"/>
      <c r="AOR321" s="9"/>
      <c r="AOS321" s="9"/>
      <c r="AOT321" s="9"/>
      <c r="AOU321" s="9"/>
      <c r="AOV321" s="9"/>
      <c r="AOW321" s="9"/>
      <c r="AOX321" s="9"/>
      <c r="AOY321" s="9"/>
      <c r="AOZ321" s="9"/>
      <c r="APA321" s="9"/>
      <c r="APB321" s="9"/>
      <c r="APC321" s="9"/>
      <c r="APD321" s="9"/>
      <c r="APE321" s="9"/>
      <c r="APF321" s="9"/>
      <c r="APG321" s="9"/>
      <c r="APH321" s="9"/>
      <c r="API321" s="9"/>
      <c r="APJ321" s="9"/>
      <c r="APK321" s="9"/>
      <c r="APL321" s="9"/>
      <c r="APM321" s="9"/>
      <c r="APN321" s="9"/>
      <c r="APO321" s="9"/>
      <c r="APP321" s="9"/>
      <c r="APQ321" s="9"/>
      <c r="APR321" s="9"/>
      <c r="APS321" s="9"/>
      <c r="APT321" s="9"/>
      <c r="APU321" s="9"/>
      <c r="APV321" s="9"/>
      <c r="APW321" s="9"/>
      <c r="APX321" s="9"/>
      <c r="APY321" s="9"/>
      <c r="APZ321" s="9"/>
      <c r="AQA321" s="9"/>
      <c r="AQB321" s="9"/>
      <c r="AQC321" s="9"/>
      <c r="AQD321" s="9"/>
      <c r="AQE321" s="9"/>
      <c r="AQF321" s="9"/>
      <c r="AQG321" s="9"/>
      <c r="AQH321" s="9"/>
      <c r="AQI321" s="9"/>
      <c r="AQJ321" s="9"/>
      <c r="AQK321" s="9"/>
      <c r="AQL321" s="9"/>
      <c r="AQM321" s="9"/>
      <c r="AQN321" s="9"/>
      <c r="AQO321" s="9"/>
      <c r="AQP321" s="9"/>
      <c r="AQQ321" s="9"/>
      <c r="AQR321" s="9"/>
      <c r="AQS321" s="9"/>
      <c r="AQT321" s="9"/>
      <c r="AQU321" s="9"/>
      <c r="AQV321" s="9"/>
      <c r="AQW321" s="9"/>
      <c r="AQX321" s="9"/>
      <c r="AQY321" s="9"/>
      <c r="AQZ321" s="9"/>
      <c r="ARA321" s="9"/>
      <c r="ARB321" s="9"/>
      <c r="ARC321" s="9"/>
      <c r="ARD321" s="9"/>
      <c r="ARE321" s="9"/>
      <c r="ARF321" s="9"/>
      <c r="ARG321" s="9"/>
      <c r="ARH321" s="9"/>
      <c r="ARI321" s="9"/>
      <c r="ARJ321" s="9"/>
      <c r="ARK321" s="9"/>
      <c r="ARL321" s="9"/>
      <c r="ARM321" s="9"/>
      <c r="ARN321" s="9"/>
      <c r="ARO321" s="9"/>
      <c r="ARP321" s="9"/>
      <c r="ARQ321" s="9"/>
      <c r="ARR321" s="9"/>
      <c r="ARS321" s="9"/>
      <c r="ART321" s="9"/>
      <c r="ARU321" s="9"/>
      <c r="ARV321" s="9"/>
      <c r="ARW321" s="9"/>
      <c r="ARX321" s="9"/>
      <c r="ARY321" s="9"/>
      <c r="ARZ321" s="9"/>
      <c r="ASA321" s="9"/>
      <c r="ASB321" s="9"/>
      <c r="ASC321" s="9"/>
      <c r="ASD321" s="9"/>
      <c r="ASE321" s="9"/>
      <c r="ASF321" s="9"/>
      <c r="ASG321" s="9"/>
      <c r="ASH321" s="9"/>
      <c r="ASI321" s="9"/>
      <c r="ASJ321" s="9"/>
      <c r="ASK321" s="9"/>
      <c r="ASL321" s="9"/>
      <c r="ASM321" s="9"/>
      <c r="ASN321" s="9"/>
      <c r="ASO321" s="9"/>
      <c r="ASP321" s="9"/>
      <c r="ASQ321" s="9"/>
      <c r="ASR321" s="9"/>
      <c r="ASS321" s="9"/>
      <c r="AST321" s="9"/>
      <c r="ASU321" s="9"/>
      <c r="ASV321" s="9"/>
      <c r="ASW321" s="9"/>
      <c r="ASX321" s="9"/>
      <c r="ASY321" s="9"/>
      <c r="ASZ321" s="9"/>
      <c r="ATA321" s="9"/>
      <c r="ATB321" s="9"/>
      <c r="ATC321" s="9"/>
      <c r="ATD321" s="9"/>
      <c r="ATE321" s="9"/>
      <c r="ATF321" s="9"/>
      <c r="ATG321" s="9"/>
      <c r="ATH321" s="9"/>
      <c r="ATI321" s="9"/>
      <c r="ATJ321" s="9"/>
      <c r="ATK321" s="9"/>
      <c r="ATL321" s="9"/>
      <c r="ATM321" s="9"/>
      <c r="ATN321" s="9"/>
      <c r="ATO321" s="9"/>
      <c r="ATP321" s="9"/>
      <c r="ATQ321" s="9"/>
      <c r="ATR321" s="9"/>
      <c r="ATS321" s="9"/>
      <c r="ATT321" s="9"/>
      <c r="ATU321" s="9"/>
      <c r="ATV321" s="9"/>
      <c r="ATW321" s="9"/>
      <c r="ATX321" s="9"/>
      <c r="ATY321" s="9"/>
      <c r="ATZ321" s="9"/>
      <c r="AUA321" s="9"/>
      <c r="AUB321" s="9"/>
      <c r="AUC321" s="9"/>
      <c r="AUD321" s="9"/>
      <c r="AUE321" s="9"/>
      <c r="AUF321" s="9"/>
      <c r="AUG321" s="9"/>
      <c r="AUH321" s="9"/>
      <c r="AUI321" s="9"/>
      <c r="AUJ321" s="9"/>
      <c r="AUK321" s="9"/>
      <c r="AUL321" s="9"/>
      <c r="AUM321" s="9"/>
      <c r="AUN321" s="9"/>
      <c r="AUO321" s="9"/>
      <c r="AUP321" s="9"/>
      <c r="AUQ321" s="9"/>
      <c r="AUR321" s="9"/>
      <c r="AUS321" s="9"/>
      <c r="AUT321" s="9"/>
      <c r="AUU321" s="9"/>
      <c r="AUV321" s="9"/>
      <c r="AUW321" s="9"/>
      <c r="AUX321" s="9"/>
      <c r="AUY321" s="9"/>
      <c r="AUZ321" s="9"/>
      <c r="AVA321" s="9"/>
      <c r="AVB321" s="9"/>
      <c r="AVC321" s="9"/>
      <c r="AVD321" s="9"/>
      <c r="AVE321" s="9"/>
      <c r="AVF321" s="9"/>
      <c r="AVG321" s="9"/>
      <c r="AVH321" s="9"/>
      <c r="AVI321" s="9"/>
      <c r="AVJ321" s="9"/>
      <c r="AVK321" s="9"/>
      <c r="AVL321" s="9"/>
      <c r="AVM321" s="9"/>
      <c r="AVN321" s="9"/>
      <c r="AVO321" s="9"/>
      <c r="AVP321" s="9"/>
      <c r="AVQ321" s="9"/>
      <c r="AVR321" s="9"/>
      <c r="AVS321" s="9"/>
      <c r="AVT321" s="9"/>
      <c r="AVU321" s="9"/>
      <c r="AVV321" s="9"/>
      <c r="AVW321" s="9"/>
      <c r="AVX321" s="9"/>
      <c r="AVY321" s="9"/>
      <c r="AVZ321" s="9"/>
      <c r="AWA321" s="9"/>
      <c r="AWB321" s="9"/>
      <c r="AWC321" s="9"/>
      <c r="AWD321" s="9"/>
      <c r="AWE321" s="9"/>
      <c r="AWF321" s="9"/>
      <c r="AWG321" s="9"/>
      <c r="AWH321" s="9"/>
      <c r="AWI321" s="9"/>
      <c r="AWJ321" s="9"/>
      <c r="AWK321" s="9"/>
      <c r="AWL321" s="9"/>
      <c r="AWM321" s="9"/>
      <c r="AWN321" s="9"/>
      <c r="AWO321" s="9"/>
      <c r="AWP321" s="9"/>
      <c r="AWQ321" s="9"/>
      <c r="AWR321" s="9"/>
      <c r="AWS321" s="9"/>
      <c r="AWT321" s="9"/>
      <c r="AWU321" s="9"/>
      <c r="AWV321" s="9"/>
      <c r="AWW321" s="9"/>
      <c r="AWX321" s="9"/>
      <c r="AWY321" s="9" t="s">
        <v>14512</v>
      </c>
      <c r="AWZ321" s="9"/>
      <c r="AXA321" s="9"/>
      <c r="AXB321" s="9"/>
      <c r="AXC321" s="9"/>
      <c r="AXD321" s="9"/>
      <c r="AXE321" s="9"/>
      <c r="AXF321" s="9"/>
      <c r="AXG321" s="9"/>
      <c r="AXH321" s="9"/>
      <c r="AXI321" s="9"/>
      <c r="AXJ321" s="9"/>
      <c r="AXK321" s="9"/>
      <c r="AXL321" s="9"/>
      <c r="AXM321" s="9"/>
      <c r="AXN321" s="9"/>
      <c r="AXO321" s="9"/>
      <c r="AXP321" s="9"/>
      <c r="AXQ321" s="9"/>
      <c r="AXR321" s="9"/>
      <c r="AXS321" s="9"/>
      <c r="AXT321" s="9"/>
      <c r="AXU321" s="9"/>
      <c r="AXV321" s="9"/>
      <c r="AXW321" s="9"/>
      <c r="AXX321" s="9"/>
      <c r="AXY321" s="9"/>
      <c r="AXZ321" s="9"/>
      <c r="AYA321" s="9"/>
      <c r="AYB321" s="9"/>
      <c r="AYC321" s="9"/>
      <c r="AYD321" s="9"/>
      <c r="AYE321" s="9"/>
      <c r="AYF321" s="9"/>
      <c r="AYG321" s="9"/>
      <c r="AYH321" s="9" t="s">
        <v>14513</v>
      </c>
      <c r="AYI321" s="9"/>
      <c r="AYJ321" s="9"/>
      <c r="AYK321" s="9"/>
      <c r="AYL321" s="9"/>
      <c r="AYM321" s="9"/>
      <c r="AYN321" s="9"/>
      <c r="AYO321" s="9"/>
      <c r="AYP321" s="9"/>
      <c r="AYQ321" s="9"/>
      <c r="AYR321" s="9"/>
      <c r="AYS321" s="9"/>
      <c r="AYT321" s="9"/>
      <c r="AYU321" s="9"/>
      <c r="AYV321" s="9"/>
      <c r="AYW321" s="9"/>
      <c r="AYX321" s="9"/>
      <c r="AYY321" s="9" t="s">
        <v>5691</v>
      </c>
      <c r="AYZ321" s="9" t="s">
        <v>5691</v>
      </c>
      <c r="AZA321" s="9"/>
      <c r="AZB321" s="9"/>
      <c r="AZC321" s="9"/>
      <c r="AZD321" s="9"/>
      <c r="AZE321" s="9"/>
      <c r="AZF321" s="9"/>
      <c r="AZG321" s="9"/>
      <c r="AZH321" s="9"/>
      <c r="AZI321" s="9"/>
      <c r="AZJ321" s="9"/>
      <c r="AZK321" s="9"/>
      <c r="AZL321" s="9"/>
      <c r="AZM321" s="9"/>
      <c r="AZN321" s="9"/>
      <c r="AZO321" s="9"/>
      <c r="AZP321" s="9"/>
      <c r="AZQ321" s="9"/>
      <c r="AZR321" s="9"/>
      <c r="AZS321" s="9"/>
      <c r="AZT321" s="9"/>
      <c r="AZU321" s="9"/>
      <c r="AZV321" s="9"/>
      <c r="AZW321" s="9"/>
      <c r="AZX321" s="9"/>
      <c r="AZY321" s="9"/>
      <c r="AZZ321" s="9"/>
      <c r="BAA321" s="9"/>
      <c r="BAB321" s="9"/>
      <c r="BAC321" s="9"/>
      <c r="BAD321" s="9"/>
      <c r="BAE321" s="9"/>
      <c r="BAF321" s="9"/>
      <c r="BAG321" s="9"/>
      <c r="BAH321" s="9"/>
      <c r="BAI321" s="9"/>
      <c r="BAJ321" s="9"/>
      <c r="BAK321" s="9" t="s">
        <v>14514</v>
      </c>
      <c r="BAL321" s="9"/>
      <c r="BAM321" s="9"/>
      <c r="BAN321" s="9"/>
      <c r="BAO321" s="9"/>
      <c r="BAP321" s="9"/>
      <c r="BAQ321" s="9"/>
      <c r="BAR321" s="9">
        <v>590.0</v>
      </c>
      <c r="BAS321" s="9" t="s">
        <v>14515</v>
      </c>
      <c r="BAT321" s="9">
        <v>435.0</v>
      </c>
      <c r="BAU321" s="9"/>
      <c r="BAV321" s="9"/>
      <c r="BAW321" s="9"/>
      <c r="BAX321" s="9"/>
      <c r="BAY321" s="9"/>
      <c r="BAZ321" s="9"/>
      <c r="BBA321" s="9"/>
      <c r="BBB321" s="9"/>
      <c r="BBC321" s="9"/>
      <c r="BBD321" s="9"/>
      <c r="BBE321" s="9"/>
      <c r="BBF321" s="9"/>
      <c r="BBG321" s="9"/>
      <c r="BBH321" s="9"/>
      <c r="BBI321" s="9" t="s">
        <v>5718</v>
      </c>
      <c r="BBJ321" s="9"/>
      <c r="BBK321" s="9"/>
      <c r="BBL321" s="9"/>
      <c r="BBM321" s="9"/>
      <c r="BBN321" s="9"/>
      <c r="BBO321" s="9"/>
      <c r="BBP321" s="9"/>
      <c r="BBQ321" s="9"/>
      <c r="BBR321" s="9"/>
      <c r="BBS321" s="9"/>
      <c r="BBT321" s="9"/>
      <c r="BBU321" s="9"/>
      <c r="BBV321" s="9"/>
      <c r="BBW321" s="9"/>
      <c r="BBX321" s="9"/>
      <c r="BBY321" s="9"/>
      <c r="BBZ321" s="9"/>
      <c r="BCA321" s="9"/>
      <c r="BCB321" s="9" t="s">
        <v>5707</v>
      </c>
      <c r="BCC321" s="9"/>
      <c r="BCD321" s="9"/>
      <c r="BCE321" s="9"/>
      <c r="BCF321" s="9" t="s">
        <v>6521</v>
      </c>
      <c r="BCG321" s="9" t="s">
        <v>14516</v>
      </c>
      <c r="BCH321" s="9"/>
      <c r="BCI321" s="9"/>
      <c r="BCJ321" s="9"/>
      <c r="BCK321" s="9"/>
      <c r="BCL321" s="9"/>
      <c r="BCM321" s="9"/>
      <c r="BCN321" s="9"/>
      <c r="BCO321" s="9"/>
      <c r="BCP321" s="9"/>
      <c r="BCQ321" s="9"/>
      <c r="BCR321" s="9"/>
      <c r="BCS321" s="9"/>
      <c r="BCT321" s="9"/>
      <c r="BCU321" s="9"/>
      <c r="BCV321" s="9"/>
      <c r="BCW321" s="9"/>
      <c r="BCX321" s="9"/>
      <c r="BCY321" s="9"/>
      <c r="BCZ321" s="9"/>
      <c r="BDA321" s="9"/>
      <c r="BDB321" s="9"/>
      <c r="BDC321" s="9"/>
      <c r="BDD321" s="9" t="s">
        <v>14515</v>
      </c>
      <c r="BDE321" s="9"/>
      <c r="BDF321" s="9"/>
      <c r="BDG321" s="9"/>
      <c r="BDH321" s="9"/>
      <c r="BDI321" s="9"/>
      <c r="BDJ321" s="9"/>
      <c r="BDK321" s="9"/>
      <c r="BDL321" s="9"/>
      <c r="BDM321" s="9"/>
      <c r="BDN321" s="9"/>
      <c r="BDO321" s="9"/>
      <c r="BDP321" s="9"/>
      <c r="BDQ321" s="9"/>
      <c r="BDR321" s="9"/>
      <c r="BDS321" s="9"/>
      <c r="BDT321" s="9"/>
      <c r="BDU321" s="9"/>
      <c r="BDV321" s="9"/>
      <c r="BDW321" s="9"/>
      <c r="BDX321" s="9"/>
      <c r="BDY321" s="9" t="s">
        <v>5691</v>
      </c>
      <c r="BDZ321" s="9" t="s">
        <v>5691</v>
      </c>
      <c r="BEA321" s="9"/>
      <c r="BEB321" s="9"/>
      <c r="BEC321" s="9"/>
      <c r="BED321" s="9"/>
      <c r="BEE321" s="9"/>
      <c r="BEF321" s="9"/>
      <c r="BEG321" s="9"/>
      <c r="BEH321" s="9"/>
      <c r="BEI321" s="9"/>
      <c r="BEJ321" s="9"/>
      <c r="BEK321" s="9"/>
      <c r="BEL321" s="9"/>
      <c r="BEM321" s="9"/>
      <c r="BEN321" s="9"/>
      <c r="BEO321" s="9"/>
      <c r="BEP321" s="9"/>
      <c r="BEQ321" s="9"/>
      <c r="BER321" s="9"/>
      <c r="BES321" s="9"/>
      <c r="BET321" s="9"/>
      <c r="BEU321" s="9"/>
      <c r="BEV321" s="9"/>
      <c r="BEW321" s="9"/>
      <c r="BEX321" s="9"/>
      <c r="BEY321" s="9"/>
      <c r="BEZ321" s="9"/>
      <c r="BFA321" s="9"/>
      <c r="BFB321" s="9"/>
      <c r="BFC321" s="9"/>
      <c r="BFD321" s="9"/>
      <c r="BFE321" s="9"/>
      <c r="BFF321" s="9"/>
      <c r="BFG321" s="9"/>
      <c r="BFH321" s="9"/>
      <c r="BFI321" s="9"/>
      <c r="BFJ321" s="9"/>
      <c r="BFK321" s="9" t="s">
        <v>14517</v>
      </c>
      <c r="BFL321" s="9"/>
      <c r="BFM321" s="9"/>
      <c r="BFN321" s="9"/>
      <c r="BFO321" s="9"/>
      <c r="BFP321" s="9"/>
      <c r="BFQ321" s="9"/>
      <c r="BFR321" s="9">
        <v>590.0</v>
      </c>
      <c r="BFS321" s="9" t="s">
        <v>14518</v>
      </c>
      <c r="BFT321" s="9">
        <v>435.0</v>
      </c>
      <c r="BFU321" s="9"/>
      <c r="BFV321" s="9"/>
      <c r="BFW321" s="9"/>
      <c r="BFX321" s="9"/>
      <c r="BFY321" s="9"/>
      <c r="BFZ321" s="9"/>
      <c r="BGA321" s="9"/>
      <c r="BGB321" s="9"/>
      <c r="BGC321" s="9"/>
      <c r="BGD321" s="9"/>
      <c r="BGE321" s="9"/>
      <c r="BGF321" s="9"/>
      <c r="BGG321" s="9"/>
      <c r="BGH321" s="9"/>
      <c r="BGI321" s="9" t="s">
        <v>5718</v>
      </c>
      <c r="BGJ321" s="9"/>
      <c r="BGK321" s="9"/>
      <c r="BGL321" s="9"/>
      <c r="BGM321" s="9"/>
      <c r="BGN321" s="9"/>
      <c r="BGO321" s="9"/>
      <c r="BGP321" s="9"/>
      <c r="BGQ321" s="9"/>
      <c r="BGR321" s="9"/>
      <c r="BGS321" s="9"/>
      <c r="BGT321" s="9"/>
      <c r="BGU321" s="9"/>
      <c r="BGV321" s="9"/>
      <c r="BGW321" s="9"/>
      <c r="BGX321" s="9"/>
      <c r="BGY321" s="9"/>
      <c r="BGZ321" s="9"/>
      <c r="BHA321" s="9"/>
      <c r="BHB321" s="9" t="s">
        <v>5707</v>
      </c>
      <c r="BHC321" s="9"/>
      <c r="BHD321" s="9"/>
      <c r="BHE321" s="9"/>
      <c r="BHF321" s="9" t="s">
        <v>6521</v>
      </c>
      <c r="BHG321" s="9" t="s">
        <v>14516</v>
      </c>
      <c r="BHH321" s="9"/>
      <c r="BHI321" s="9"/>
      <c r="BHJ321" s="9"/>
      <c r="BHK321" s="9"/>
      <c r="BHL321" s="9"/>
      <c r="BHM321" s="9"/>
      <c r="BHN321" s="9"/>
      <c r="BHO321" s="9"/>
      <c r="BHP321" s="9"/>
      <c r="BHQ321" s="9"/>
      <c r="BHR321" s="9"/>
      <c r="BHS321" s="9"/>
      <c r="BHT321" s="9"/>
      <c r="BHU321" s="9"/>
      <c r="BHV321" s="9"/>
      <c r="BHW321" s="9"/>
      <c r="BHX321" s="9"/>
      <c r="BHY321" s="9"/>
      <c r="BHZ321" s="9"/>
      <c r="BIA321" s="9"/>
      <c r="BIB321" s="9"/>
      <c r="BIC321" s="9"/>
      <c r="BID321" s="9" t="s">
        <v>14518</v>
      </c>
      <c r="BIE321" s="9"/>
      <c r="BIF321" s="9"/>
      <c r="BIG321" s="9"/>
      <c r="BIH321" s="9"/>
      <c r="BII321" s="9"/>
      <c r="BIJ321" s="9"/>
      <c r="BIK321" s="9"/>
      <c r="BIL321" s="9"/>
      <c r="BIM321" s="9"/>
      <c r="BIN321" s="9"/>
      <c r="BIO321" s="9"/>
      <c r="BIP321" s="9"/>
      <c r="BIQ321" s="9"/>
      <c r="BIR321" s="9"/>
      <c r="BIS321" s="9"/>
      <c r="BIT321" s="9"/>
      <c r="BIU321" s="9"/>
      <c r="BIV321" s="9"/>
      <c r="BIW321" s="9"/>
      <c r="BIX321" s="9"/>
      <c r="BIY321" s="9" t="s">
        <v>5691</v>
      </c>
      <c r="BIZ321" s="9" t="s">
        <v>5691</v>
      </c>
      <c r="BJA321" s="9"/>
      <c r="BJB321" s="9"/>
      <c r="BJC321" s="9"/>
      <c r="BJD321" s="9"/>
      <c r="BJE321" s="9"/>
      <c r="BJF321" s="9"/>
      <c r="BJG321" s="9"/>
      <c r="BJH321" s="9"/>
      <c r="BJI321" s="9"/>
      <c r="BJJ321" s="9"/>
      <c r="BJK321" s="9"/>
      <c r="BJL321" s="9"/>
      <c r="BJM321" s="9"/>
      <c r="BJN321" s="9"/>
      <c r="BJO321" s="9"/>
      <c r="BJP321" s="9"/>
      <c r="BJQ321" s="9"/>
      <c r="BJR321" s="9"/>
      <c r="BJS321" s="9"/>
      <c r="BJT321" s="9"/>
      <c r="BJU321" s="9"/>
      <c r="BJV321" s="9"/>
      <c r="BJW321" s="9"/>
      <c r="BJX321" s="9"/>
      <c r="BJY321" s="9"/>
      <c r="BJZ321" s="9"/>
      <c r="BKA321" s="9"/>
      <c r="BKB321" s="9"/>
      <c r="BKC321" s="9"/>
      <c r="BKD321" s="9"/>
      <c r="BKE321" s="9"/>
      <c r="BKF321" s="9"/>
      <c r="BKG321" s="9"/>
      <c r="BKH321" s="9"/>
      <c r="BKI321" s="9"/>
      <c r="BKJ321" s="9"/>
      <c r="BKK321" s="9" t="s">
        <v>14519</v>
      </c>
      <c r="BKL321" s="9"/>
      <c r="BKM321" s="9"/>
      <c r="BKN321" s="9"/>
      <c r="BKO321" s="9"/>
      <c r="BKP321" s="9"/>
      <c r="BKQ321" s="9"/>
      <c r="BKR321" s="9">
        <v>400.0</v>
      </c>
      <c r="BKS321" s="9" t="s">
        <v>14520</v>
      </c>
      <c r="BKT321" s="9">
        <v>590.0</v>
      </c>
      <c r="BKU321" s="9"/>
      <c r="BKV321" s="9"/>
      <c r="BKW321" s="9"/>
      <c r="BKX321" s="9"/>
      <c r="BKY321" s="9"/>
      <c r="BKZ321" s="9"/>
      <c r="BLA321" s="9"/>
      <c r="BLB321" s="9"/>
      <c r="BLC321" s="9"/>
      <c r="BLD321" s="9"/>
      <c r="BLE321" s="9"/>
      <c r="BLF321" s="9"/>
      <c r="BLG321" s="9"/>
      <c r="BLH321" s="9"/>
      <c r="BLI321" s="9" t="s">
        <v>5718</v>
      </c>
      <c r="BLJ321" s="9"/>
      <c r="BLK321" s="9"/>
      <c r="BLL321" s="9"/>
      <c r="BLM321" s="9"/>
      <c r="BLN321" s="9"/>
      <c r="BLO321" s="9"/>
      <c r="BLP321" s="9"/>
      <c r="BLQ321" s="9"/>
      <c r="BLR321" s="9"/>
      <c r="BLS321" s="9"/>
      <c r="BLT321" s="9"/>
      <c r="BLU321" s="9"/>
      <c r="BLV321" s="9"/>
      <c r="BLW321" s="9"/>
      <c r="BLX321" s="9"/>
      <c r="BLY321" s="9"/>
      <c r="BLZ321" s="9"/>
      <c r="BMA321" s="9"/>
      <c r="BMB321" s="9" t="s">
        <v>5707</v>
      </c>
      <c r="BMC321" s="9"/>
      <c r="BMD321" s="9"/>
      <c r="BME321" s="9"/>
      <c r="BMF321" s="9" t="s">
        <v>6521</v>
      </c>
      <c r="BMG321" s="9" t="s">
        <v>14516</v>
      </c>
      <c r="BMH321" s="9"/>
      <c r="BMI321" s="9"/>
      <c r="BMJ321" s="9"/>
      <c r="BMK321" s="9"/>
      <c r="BML321" s="9"/>
      <c r="BMM321" s="9"/>
      <c r="BMN321" s="9"/>
      <c r="BMO321" s="9"/>
      <c r="BMP321" s="9"/>
      <c r="BMQ321" s="9"/>
      <c r="BMR321" s="9"/>
      <c r="BMS321" s="9"/>
      <c r="BMT321" s="9"/>
      <c r="BMU321" s="9"/>
      <c r="BMV321" s="9"/>
      <c r="BMW321" s="9"/>
      <c r="BMX321" s="9"/>
      <c r="BMY321" s="9"/>
      <c r="BMZ321" s="9"/>
      <c r="BNA321" s="9"/>
      <c r="BNB321" s="9"/>
      <c r="BNC321" s="9"/>
      <c r="BND321" s="9" t="s">
        <v>14520</v>
      </c>
      <c r="BNE321" s="9"/>
      <c r="BNF321" s="9"/>
      <c r="BNG321" s="9"/>
      <c r="BNH321" s="9"/>
      <c r="BNI321" s="9"/>
      <c r="BNJ321" s="9"/>
      <c r="BNK321" s="9"/>
      <c r="BNL321" s="9"/>
      <c r="BNM321" s="9"/>
      <c r="BNN321" s="9"/>
      <c r="BNO321" s="9"/>
      <c r="BNP321" s="9"/>
      <c r="BNQ321" s="9"/>
      <c r="BNR321" s="9"/>
      <c r="BNS321" s="9"/>
      <c r="BNT321" s="9"/>
      <c r="BNU321" s="9"/>
      <c r="BNV321" s="9"/>
      <c r="BNW321" s="9"/>
      <c r="BNX321" s="9"/>
      <c r="BNY321" s="9" t="s">
        <v>5691</v>
      </c>
      <c r="BNZ321" s="9" t="s">
        <v>5691</v>
      </c>
      <c r="BOA321" s="9"/>
      <c r="BOB321" s="9"/>
      <c r="BOC321" s="9"/>
      <c r="BOD321" s="9"/>
      <c r="BOE321" s="9"/>
      <c r="BOF321" s="9"/>
      <c r="BOG321" s="9"/>
      <c r="BOH321" s="9"/>
      <c r="BOI321" s="9"/>
      <c r="BOJ321" s="9"/>
      <c r="BOK321" s="9"/>
      <c r="BOL321" s="9"/>
      <c r="BOM321" s="9"/>
      <c r="BON321" s="9"/>
      <c r="BOO321" s="9"/>
      <c r="BOP321" s="9"/>
      <c r="BOQ321" s="9"/>
      <c r="BOR321" s="9"/>
      <c r="BOS321" s="9"/>
      <c r="BOT321" s="9"/>
      <c r="BOU321" s="9"/>
      <c r="BOV321" s="9"/>
      <c r="BOW321" s="9"/>
      <c r="BOX321" s="9"/>
      <c r="BOY321" s="9"/>
      <c r="BOZ321" s="9"/>
      <c r="BPA321" s="9"/>
      <c r="BPB321" s="9"/>
      <c r="BPC321" s="9"/>
      <c r="BPD321" s="9"/>
      <c r="BPE321" s="9"/>
      <c r="BPF321" s="9"/>
      <c r="BPG321" s="9"/>
      <c r="BPH321" s="9"/>
      <c r="BPI321" s="9"/>
      <c r="BPJ321" s="9"/>
      <c r="BPK321" s="9" t="s">
        <v>14521</v>
      </c>
      <c r="BPL321" s="9"/>
      <c r="BPM321" s="9"/>
      <c r="BPN321" s="9"/>
      <c r="BPO321" s="9"/>
      <c r="BPP321" s="9"/>
      <c r="BPQ321" s="9"/>
      <c r="BPR321" s="9">
        <v>590.0</v>
      </c>
      <c r="BPS321" s="9" t="s">
        <v>14522</v>
      </c>
      <c r="BPT321" s="9">
        <v>435.0</v>
      </c>
      <c r="BPU321" s="9"/>
      <c r="BPV321" s="9"/>
      <c r="BPW321" s="9"/>
      <c r="BPX321" s="9"/>
      <c r="BPY321" s="9"/>
      <c r="BPZ321" s="9"/>
      <c r="BQA321" s="9"/>
      <c r="BQB321" s="9"/>
      <c r="BQC321" s="9"/>
      <c r="BQD321" s="9"/>
      <c r="BQE321" s="9"/>
      <c r="BQF321" s="9"/>
      <c r="BQG321" s="9"/>
      <c r="BQH321" s="9"/>
      <c r="BQI321" s="9" t="s">
        <v>5718</v>
      </c>
      <c r="BQJ321" s="9"/>
      <c r="BQK321" s="9"/>
      <c r="BQL321" s="9"/>
      <c r="BQM321" s="9"/>
      <c r="BQN321" s="9"/>
      <c r="BQO321" s="9"/>
      <c r="BQP321" s="9"/>
      <c r="BQQ321" s="9"/>
      <c r="BQR321" s="9"/>
      <c r="BQS321" s="9"/>
      <c r="BQT321" s="9"/>
      <c r="BQU321" s="9"/>
      <c r="BQV321" s="9"/>
      <c r="BQW321" s="9"/>
      <c r="BQX321" s="9"/>
      <c r="BQY321" s="9"/>
      <c r="BQZ321" s="9"/>
      <c r="BRA321" s="9"/>
      <c r="BRB321" s="9" t="s">
        <v>5707</v>
      </c>
      <c r="BRC321" s="9"/>
      <c r="BRD321" s="9"/>
      <c r="BRE321" s="9"/>
      <c r="BRF321" s="9" t="s">
        <v>6521</v>
      </c>
      <c r="BRG321" s="9" t="s">
        <v>14516</v>
      </c>
      <c r="BRH321" s="9"/>
      <c r="BRI321" s="9"/>
      <c r="BRJ321" s="9"/>
      <c r="BRK321" s="9"/>
      <c r="BRL321" s="9"/>
      <c r="BRM321" s="9"/>
      <c r="BRN321" s="9"/>
      <c r="BRO321" s="9"/>
      <c r="BRP321" s="9"/>
      <c r="BRQ321" s="9"/>
      <c r="BRR321" s="9"/>
      <c r="BRS321" s="9"/>
      <c r="BRT321" s="9"/>
      <c r="BRU321" s="9"/>
      <c r="BRV321" s="9"/>
      <c r="BRW321" s="9"/>
      <c r="BRX321" s="9"/>
      <c r="BRY321" s="9"/>
      <c r="BRZ321" s="9"/>
      <c r="BSA321" s="9"/>
      <c r="BSB321" s="9"/>
      <c r="BSC321" s="9"/>
      <c r="BSD321" s="9" t="s">
        <v>14522</v>
      </c>
      <c r="BSE321" s="9"/>
      <c r="BSF321" s="9"/>
      <c r="BSG321" s="9"/>
      <c r="BSH321" s="9"/>
      <c r="BSI321" s="9"/>
      <c r="BSJ321" s="9"/>
      <c r="BSK321" s="9"/>
      <c r="BSL321" s="9"/>
      <c r="BSM321" s="9"/>
      <c r="BSN321" s="9"/>
      <c r="BSO321" s="9"/>
      <c r="BSP321" s="9"/>
      <c r="BSQ321" s="9"/>
      <c r="BSR321" s="9"/>
      <c r="BSS321" s="9"/>
      <c r="BST321" s="9"/>
      <c r="BSU321" s="9"/>
      <c r="BSV321" s="9"/>
      <c r="BSW321" s="9"/>
      <c r="BSX321" s="9"/>
      <c r="BSY321" s="9" t="s">
        <v>5691</v>
      </c>
      <c r="BSZ321" s="9" t="s">
        <v>5691</v>
      </c>
      <c r="BTA321" s="9"/>
      <c r="BTB321" s="9"/>
      <c r="BTC321" s="9"/>
      <c r="BTD321" s="9"/>
      <c r="BTE321" s="9"/>
      <c r="BTF321" s="9"/>
      <c r="BTG321" s="9"/>
      <c r="BTH321" s="9"/>
      <c r="BTI321" s="9"/>
      <c r="BTJ321" s="9"/>
      <c r="BTK321" s="9"/>
      <c r="BTL321" s="9"/>
      <c r="BTM321" s="9"/>
      <c r="BTN321" s="9"/>
      <c r="BTO321" s="9"/>
      <c r="BTP321" s="9"/>
      <c r="BTQ321" s="9"/>
      <c r="BTR321" s="9"/>
      <c r="BTS321" s="9"/>
      <c r="BTT321" s="9"/>
      <c r="BTU321" s="9"/>
      <c r="BTV321" s="9"/>
      <c r="BTW321" s="9"/>
      <c r="BTX321" s="9"/>
      <c r="BTY321" s="9"/>
      <c r="BTZ321" s="9"/>
      <c r="BUA321" s="9"/>
      <c r="BUB321" s="9"/>
      <c r="BUC321" s="9"/>
      <c r="BUD321" s="9"/>
      <c r="BUE321" s="9"/>
      <c r="BUF321" s="9"/>
      <c r="BUG321" s="9"/>
      <c r="BUH321" s="9"/>
      <c r="BUI321" s="9"/>
      <c r="BUJ321" s="9"/>
      <c r="BUK321" s="9" t="s">
        <v>14523</v>
      </c>
      <c r="BUL321" s="9"/>
      <c r="BUM321" s="9"/>
      <c r="BUN321" s="9"/>
      <c r="BUO321" s="9"/>
      <c r="BUP321" s="9"/>
      <c r="BUQ321" s="9"/>
      <c r="BUR321" s="9">
        <v>590.0</v>
      </c>
      <c r="BUS321" s="9" t="s">
        <v>14524</v>
      </c>
      <c r="BUT321" s="9">
        <v>435.0</v>
      </c>
      <c r="BUU321" s="9"/>
      <c r="BUV321" s="9"/>
      <c r="BUW321" s="9"/>
      <c r="BUX321" s="9"/>
      <c r="BUY321" s="9"/>
      <c r="BUZ321" s="9"/>
      <c r="BVA321" s="9"/>
      <c r="BVB321" s="9"/>
      <c r="BVC321" s="9"/>
      <c r="BVD321" s="9"/>
      <c r="BVE321" s="9"/>
      <c r="BVF321" s="9"/>
      <c r="BVG321" s="9"/>
      <c r="BVH321" s="9"/>
      <c r="BVI321" s="9" t="s">
        <v>5718</v>
      </c>
      <c r="BVJ321" s="9"/>
      <c r="BVK321" s="9"/>
      <c r="BVL321" s="9"/>
      <c r="BVM321" s="9"/>
      <c r="BVN321" s="9"/>
      <c r="BVO321" s="9"/>
      <c r="BVP321" s="9"/>
      <c r="BVQ321" s="9"/>
      <c r="BVR321" s="9"/>
      <c r="BVS321" s="9"/>
      <c r="BVT321" s="9"/>
      <c r="BVU321" s="9"/>
      <c r="BVV321" s="9"/>
      <c r="BVW321" s="9"/>
      <c r="BVX321" s="9"/>
      <c r="BVY321" s="9"/>
      <c r="BVZ321" s="9"/>
      <c r="BWA321" s="9"/>
      <c r="BWB321" s="9" t="s">
        <v>5707</v>
      </c>
      <c r="BWC321" s="9"/>
      <c r="BWD321" s="9"/>
      <c r="BWE321" s="9"/>
      <c r="BWF321" s="9" t="s">
        <v>6521</v>
      </c>
      <c r="BWG321" s="9" t="s">
        <v>14516</v>
      </c>
      <c r="BWH321" s="9"/>
      <c r="BWI321" s="9"/>
      <c r="BWJ321" s="9"/>
      <c r="BWK321" s="9"/>
      <c r="BWL321" s="9"/>
      <c r="BWM321" s="9"/>
      <c r="BWN321" s="9"/>
      <c r="BWO321" s="9"/>
      <c r="BWP321" s="9"/>
      <c r="BWQ321" s="9"/>
      <c r="BWR321" s="9"/>
      <c r="BWS321" s="9"/>
      <c r="BWT321" s="9"/>
      <c r="BWU321" s="9"/>
      <c r="BWV321" s="9"/>
      <c r="BWW321" s="9"/>
      <c r="BWX321" s="9"/>
      <c r="BWY321" s="9"/>
      <c r="BWZ321" s="9"/>
      <c r="BXA321" s="9"/>
      <c r="BXB321" s="9"/>
      <c r="BXC321" s="9"/>
      <c r="BXD321" s="9" t="s">
        <v>14524</v>
      </c>
    </row>
    <row r="322" ht="14.25" customHeight="1">
      <c r="A322" s="9">
        <v>0.0</v>
      </c>
      <c r="B322" s="9" t="s">
        <v>11947</v>
      </c>
      <c r="C322" s="9" t="s">
        <v>11948</v>
      </c>
      <c r="D322" s="9" t="s">
        <v>11948</v>
      </c>
      <c r="E322" s="9"/>
      <c r="F322" s="9">
        <v>3.0</v>
      </c>
      <c r="G322" s="9" t="s">
        <v>14525</v>
      </c>
      <c r="H322" s="9" t="s">
        <v>14526</v>
      </c>
      <c r="I322" s="9"/>
      <c r="J322" s="9"/>
      <c r="K322" s="9"/>
      <c r="L322" s="9">
        <v>3.0</v>
      </c>
      <c r="M322" s="9"/>
      <c r="N322" s="9"/>
      <c r="O322" s="9"/>
      <c r="P322" s="9">
        <v>0.0</v>
      </c>
      <c r="Q322" s="9" t="s">
        <v>14527</v>
      </c>
      <c r="R322" s="9" t="s">
        <v>14528</v>
      </c>
      <c r="S322" s="9" t="s">
        <v>3826</v>
      </c>
      <c r="T322" s="9" t="s">
        <v>3825</v>
      </c>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c r="DY322" s="9"/>
      <c r="DZ322" s="9"/>
      <c r="EA322" s="9"/>
      <c r="EB322" s="9"/>
      <c r="EC322" s="9"/>
      <c r="ED322" s="9"/>
      <c r="EE322" s="9"/>
      <c r="EF322" s="9"/>
      <c r="EG322" s="9"/>
      <c r="EH322" s="9"/>
      <c r="EI322" s="9"/>
      <c r="EJ322" s="9"/>
      <c r="EK322" s="9"/>
      <c r="EL322" s="9"/>
      <c r="EM322" s="9"/>
      <c r="EN322" s="9"/>
      <c r="EO322" s="9"/>
      <c r="EP322" s="9"/>
      <c r="EQ322" s="9"/>
      <c r="ER322" s="9"/>
      <c r="ES322" s="9"/>
      <c r="ET322" s="9"/>
      <c r="EU322" s="9"/>
      <c r="EV322" s="9"/>
      <c r="EW322" s="9"/>
      <c r="EX322" s="9"/>
      <c r="EY322" s="9"/>
      <c r="EZ322" s="9"/>
      <c r="FA322" s="9"/>
      <c r="FB322" s="9"/>
      <c r="FC322" s="9"/>
      <c r="FD322" s="9"/>
      <c r="FE322" s="9"/>
      <c r="FF322" s="9"/>
      <c r="FG322" s="9"/>
      <c r="FH322" s="9"/>
      <c r="FI322" s="9"/>
      <c r="FJ322" s="9"/>
      <c r="FK322" s="9"/>
      <c r="FL322" s="9"/>
      <c r="FM322" s="9"/>
      <c r="FN322" s="9"/>
      <c r="FO322" s="9"/>
      <c r="FP322" s="9"/>
      <c r="FQ322" s="9"/>
      <c r="FR322" s="9"/>
      <c r="FS322" s="9"/>
      <c r="FT322" s="9"/>
      <c r="FU322" s="9"/>
      <c r="FV322" s="9"/>
      <c r="FW322" s="9"/>
      <c r="FX322" s="9"/>
      <c r="FY322" s="9"/>
      <c r="FZ322" s="9"/>
      <c r="GA322" s="9"/>
      <c r="GB322" s="9"/>
      <c r="GC322" s="9"/>
      <c r="GD322" s="9"/>
      <c r="GE322" s="9"/>
      <c r="GF322" s="9"/>
      <c r="GG322" s="9"/>
      <c r="GH322" s="9"/>
      <c r="GI322" s="9"/>
      <c r="GJ322" s="9"/>
      <c r="GK322" s="9"/>
      <c r="GL322" s="9"/>
      <c r="GM322" s="9"/>
      <c r="GN322" s="9"/>
      <c r="GO322" s="9"/>
      <c r="GP322" s="9"/>
      <c r="GQ322" s="9"/>
      <c r="GR322" s="9"/>
      <c r="GS322" s="9"/>
      <c r="GT322" s="9"/>
      <c r="GU322" s="9"/>
      <c r="GV322" s="9"/>
      <c r="GW322" s="9"/>
      <c r="GX322" s="9"/>
      <c r="GY322" s="9"/>
      <c r="GZ322" s="9"/>
      <c r="HA322" s="9"/>
      <c r="HB322" s="9"/>
      <c r="HC322" s="9"/>
      <c r="HD322" s="9"/>
      <c r="HE322" s="9"/>
      <c r="HF322" s="9"/>
      <c r="HG322" s="9"/>
      <c r="HH322" s="9"/>
      <c r="HI322" s="9"/>
      <c r="HJ322" s="9"/>
      <c r="HK322" s="9"/>
      <c r="HL322" s="9"/>
      <c r="HM322" s="9"/>
      <c r="HN322" s="9"/>
      <c r="HO322" s="9"/>
      <c r="HP322" s="9"/>
      <c r="HQ322" s="9"/>
      <c r="HR322" s="9"/>
      <c r="HS322" s="9"/>
      <c r="HT322" s="9"/>
      <c r="HU322" s="9"/>
      <c r="HV322" s="9"/>
      <c r="HW322" s="9"/>
      <c r="HX322" s="9"/>
      <c r="HY322" s="9"/>
      <c r="HZ322" s="9"/>
      <c r="IA322" s="9"/>
      <c r="IB322" s="9"/>
      <c r="IC322" s="9"/>
      <c r="ID322" s="9"/>
      <c r="IE322" s="9"/>
      <c r="IF322" s="9"/>
      <c r="IG322" s="9"/>
      <c r="IH322" s="9"/>
      <c r="II322" s="9"/>
      <c r="IJ322" s="9"/>
      <c r="IK322" s="9"/>
      <c r="IL322" s="9"/>
      <c r="IM322" s="9"/>
      <c r="IN322" s="9"/>
      <c r="IO322" s="9"/>
      <c r="IP322" s="9"/>
      <c r="IQ322" s="9"/>
      <c r="IR322" s="9"/>
      <c r="IS322" s="9"/>
      <c r="IT322" s="9"/>
      <c r="IU322" s="9"/>
      <c r="IV322" s="9"/>
      <c r="IW322" s="9"/>
      <c r="IX322" s="9"/>
      <c r="IY322" s="9"/>
      <c r="IZ322" s="9"/>
      <c r="JA322" s="9"/>
      <c r="JB322" s="9"/>
      <c r="JC322" s="9"/>
      <c r="JD322" s="9"/>
      <c r="JE322" s="9"/>
      <c r="JF322" s="9"/>
      <c r="JG322" s="9"/>
      <c r="JH322" s="9"/>
      <c r="JI322" s="9"/>
      <c r="JJ322" s="9"/>
      <c r="JK322" s="9"/>
      <c r="JL322" s="9"/>
      <c r="JM322" s="9"/>
      <c r="JN322" s="9"/>
      <c r="JO322" s="9"/>
      <c r="JP322" s="9"/>
      <c r="JQ322" s="9"/>
      <c r="JR322" s="9"/>
      <c r="JS322" s="9"/>
      <c r="JT322" s="9"/>
      <c r="JU322" s="9"/>
      <c r="JV322" s="9"/>
      <c r="JW322" s="9"/>
      <c r="JX322" s="9"/>
      <c r="JY322" s="9"/>
      <c r="JZ322" s="9"/>
      <c r="KA322" s="9"/>
      <c r="KB322" s="9"/>
      <c r="KC322" s="9"/>
      <c r="KD322" s="9"/>
      <c r="KE322" s="9"/>
      <c r="KF322" s="9"/>
      <c r="KG322" s="9"/>
      <c r="KH322" s="9"/>
      <c r="KI322" s="9"/>
      <c r="KJ322" s="9"/>
      <c r="KK322" s="9"/>
      <c r="KL322" s="9"/>
      <c r="KM322" s="9"/>
      <c r="KN322" s="9"/>
      <c r="KO322" s="9"/>
      <c r="KP322" s="9"/>
      <c r="KQ322" s="9"/>
      <c r="KR322" s="9"/>
      <c r="KS322" s="9"/>
      <c r="KT322" s="9"/>
      <c r="KU322" s="9"/>
      <c r="KV322" s="9"/>
      <c r="KW322" s="9"/>
      <c r="KX322" s="9"/>
      <c r="KY322" s="9"/>
      <c r="KZ322" s="9"/>
      <c r="LA322" s="9"/>
      <c r="LB322" s="9"/>
      <c r="LC322" s="9"/>
      <c r="LD322" s="9"/>
      <c r="LE322" s="9"/>
      <c r="LF322" s="9"/>
      <c r="LG322" s="9"/>
      <c r="LH322" s="9"/>
      <c r="LI322" s="9"/>
      <c r="LJ322" s="9"/>
      <c r="LK322" s="9"/>
      <c r="LL322" s="9"/>
      <c r="LM322" s="9"/>
      <c r="LN322" s="9"/>
      <c r="LO322" s="9"/>
      <c r="LP322" s="9"/>
      <c r="LQ322" s="9"/>
      <c r="LR322" s="9"/>
      <c r="LS322" s="9"/>
      <c r="LT322" s="9"/>
      <c r="LU322" s="9"/>
      <c r="LV322" s="9"/>
      <c r="LW322" s="9"/>
      <c r="LX322" s="9"/>
      <c r="LY322" s="9"/>
      <c r="LZ322" s="9"/>
      <c r="MA322" s="9"/>
      <c r="MB322" s="9"/>
      <c r="MC322" s="9"/>
      <c r="MD322" s="9"/>
      <c r="ME322" s="9"/>
      <c r="MF322" s="9"/>
      <c r="MG322" s="9"/>
      <c r="MH322" s="9"/>
      <c r="MI322" s="9"/>
      <c r="MJ322" s="9"/>
      <c r="MK322" s="9"/>
      <c r="ML322" s="9"/>
      <c r="MM322" s="9"/>
      <c r="MN322" s="9"/>
      <c r="MO322" s="9"/>
      <c r="MP322" s="9"/>
      <c r="MQ322" s="9"/>
      <c r="MR322" s="9"/>
      <c r="MS322" s="9"/>
      <c r="MT322" s="9"/>
      <c r="MU322" s="9"/>
      <c r="MV322" s="9"/>
      <c r="MW322" s="9"/>
      <c r="MX322" s="9"/>
      <c r="MY322" s="9"/>
      <c r="MZ322" s="9"/>
      <c r="NA322" s="9"/>
      <c r="NB322" s="9"/>
      <c r="NC322" s="9"/>
      <c r="ND322" s="9"/>
      <c r="NE322" s="9"/>
      <c r="NF322" s="9"/>
      <c r="NG322" s="9"/>
      <c r="NH322" s="9"/>
      <c r="NI322" s="9"/>
      <c r="NJ322" s="9"/>
      <c r="NK322" s="9"/>
      <c r="NL322" s="9"/>
      <c r="NM322" s="9"/>
      <c r="NN322" s="9"/>
      <c r="NO322" s="9"/>
      <c r="NP322" s="9"/>
      <c r="NQ322" s="9"/>
      <c r="NR322" s="9"/>
      <c r="NS322" s="9"/>
      <c r="NT322" s="9"/>
      <c r="NU322" s="9"/>
      <c r="NV322" s="9"/>
      <c r="NW322" s="9"/>
      <c r="NX322" s="9"/>
      <c r="NY322" s="9"/>
      <c r="NZ322" s="9"/>
      <c r="OA322" s="9"/>
      <c r="OB322" s="9"/>
      <c r="OC322" s="9"/>
      <c r="OD322" s="9"/>
      <c r="OE322" s="9"/>
      <c r="OF322" s="9"/>
      <c r="OG322" s="9"/>
      <c r="OH322" s="9"/>
      <c r="OI322" s="9"/>
      <c r="OJ322" s="9"/>
      <c r="OK322" s="9"/>
      <c r="OL322" s="9"/>
      <c r="OM322" s="9"/>
      <c r="ON322" s="9"/>
      <c r="OO322" s="9"/>
      <c r="OP322" s="9"/>
      <c r="OQ322" s="9"/>
      <c r="OR322" s="9"/>
      <c r="OS322" s="9"/>
      <c r="OT322" s="9"/>
      <c r="OU322" s="9"/>
      <c r="OV322" s="9"/>
      <c r="OW322" s="9"/>
      <c r="OX322" s="9"/>
      <c r="OY322" s="9"/>
      <c r="OZ322" s="9"/>
      <c r="PA322" s="9"/>
      <c r="PB322" s="9"/>
      <c r="PC322" s="9"/>
      <c r="PD322" s="9"/>
      <c r="PE322" s="9"/>
      <c r="PF322" s="9"/>
      <c r="PG322" s="9"/>
      <c r="PH322" s="9"/>
      <c r="PI322" s="9"/>
      <c r="PJ322" s="9"/>
      <c r="PK322" s="9"/>
      <c r="PL322" s="9"/>
      <c r="PM322" s="9"/>
      <c r="PN322" s="9"/>
      <c r="PO322" s="9"/>
      <c r="PP322" s="9"/>
      <c r="PQ322" s="9"/>
      <c r="PR322" s="9"/>
      <c r="PS322" s="9"/>
      <c r="PT322" s="9"/>
      <c r="PU322" s="9"/>
      <c r="PV322" s="9"/>
      <c r="PW322" s="9"/>
      <c r="PX322" s="9"/>
      <c r="PY322" s="9"/>
      <c r="PZ322" s="9"/>
      <c r="QA322" s="9"/>
      <c r="QB322" s="9"/>
      <c r="QC322" s="9"/>
      <c r="QD322" s="9"/>
      <c r="QE322" s="9"/>
      <c r="QF322" s="9"/>
      <c r="QG322" s="9"/>
      <c r="QH322" s="9"/>
      <c r="QI322" s="9"/>
      <c r="QJ322" s="9"/>
      <c r="QK322" s="9"/>
      <c r="QL322" s="9"/>
      <c r="QM322" s="9"/>
      <c r="QN322" s="9"/>
      <c r="QO322" s="9"/>
      <c r="QP322" s="9"/>
      <c r="QQ322" s="9"/>
      <c r="QR322" s="9"/>
      <c r="QS322" s="9"/>
      <c r="QT322" s="9"/>
      <c r="QU322" s="9"/>
      <c r="QV322" s="9"/>
      <c r="QW322" s="9"/>
      <c r="QX322" s="9"/>
      <c r="QY322" s="9"/>
      <c r="QZ322" s="9"/>
      <c r="RA322" s="9"/>
      <c r="RB322" s="9"/>
      <c r="RC322" s="9"/>
      <c r="RD322" s="9"/>
      <c r="RE322" s="9"/>
      <c r="RF322" s="9"/>
      <c r="RG322" s="9"/>
      <c r="RH322" s="9"/>
      <c r="RI322" s="9"/>
      <c r="RJ322" s="9"/>
      <c r="RK322" s="9"/>
      <c r="RL322" s="9"/>
      <c r="RM322" s="9"/>
      <c r="RN322" s="9"/>
      <c r="RO322" s="9"/>
      <c r="RP322" s="9"/>
      <c r="RQ322" s="9"/>
      <c r="RR322" s="9"/>
      <c r="RS322" s="9"/>
      <c r="RT322" s="9"/>
      <c r="RU322" s="9"/>
      <c r="RV322" s="9"/>
      <c r="RW322" s="9"/>
      <c r="RX322" s="9"/>
      <c r="RY322" s="9"/>
      <c r="RZ322" s="9"/>
      <c r="SA322" s="9"/>
      <c r="SB322" s="9"/>
      <c r="SC322" s="9"/>
      <c r="SD322" s="9"/>
      <c r="SE322" s="9"/>
      <c r="SF322" s="9"/>
      <c r="SG322" s="9"/>
      <c r="SH322" s="9"/>
      <c r="SI322" s="9"/>
      <c r="SJ322" s="9"/>
      <c r="SK322" s="9"/>
      <c r="SL322" s="9"/>
      <c r="SM322" s="9"/>
      <c r="SN322" s="9"/>
      <c r="SO322" s="9"/>
      <c r="SP322" s="9"/>
      <c r="SQ322" s="9"/>
      <c r="SR322" s="9"/>
      <c r="SS322" s="9"/>
      <c r="ST322" s="9"/>
      <c r="SU322" s="9"/>
      <c r="SV322" s="9"/>
      <c r="SW322" s="9"/>
      <c r="SX322" s="9"/>
      <c r="SY322" s="9"/>
      <c r="SZ322" s="9"/>
      <c r="TA322" s="9"/>
      <c r="TB322" s="9"/>
      <c r="TC322" s="9"/>
      <c r="TD322" s="9"/>
      <c r="TE322" s="9"/>
      <c r="TF322" s="9"/>
      <c r="TG322" s="9"/>
      <c r="TH322" s="9"/>
      <c r="TI322" s="9"/>
      <c r="TJ322" s="9"/>
      <c r="TK322" s="9"/>
      <c r="TL322" s="9"/>
      <c r="TM322" s="9"/>
      <c r="TN322" s="9"/>
      <c r="TO322" s="9"/>
      <c r="ANB322" s="9"/>
      <c r="ANC322" s="9"/>
      <c r="AND322" s="9"/>
      <c r="ANE322" s="9"/>
      <c r="ANF322" s="9"/>
      <c r="ANG322" s="9"/>
      <c r="ANH322" s="9"/>
      <c r="ANI322" s="9"/>
      <c r="ANJ322" s="9"/>
      <c r="ANK322" s="9"/>
      <c r="ANL322" s="9"/>
      <c r="ANM322" s="9"/>
      <c r="ANN322" s="9"/>
      <c r="ANO322" s="9"/>
      <c r="ANP322" s="9"/>
      <c r="ANQ322" s="9"/>
      <c r="ANR322" s="9"/>
      <c r="ANS322" s="9"/>
      <c r="ANT322" s="9"/>
      <c r="ANU322" s="9"/>
      <c r="ANV322" s="9"/>
      <c r="ANW322" s="9"/>
      <c r="ANX322" s="9"/>
      <c r="ANY322" s="9"/>
      <c r="ANZ322" s="9"/>
      <c r="AOA322" s="9"/>
      <c r="AOB322" s="9"/>
      <c r="AOC322" s="9"/>
      <c r="AOD322" s="9"/>
      <c r="AOE322" s="9"/>
      <c r="AOF322" s="9"/>
      <c r="AOG322" s="9"/>
      <c r="AOH322" s="9"/>
      <c r="AOI322" s="9"/>
      <c r="AOJ322" s="9"/>
      <c r="AOK322" s="9"/>
      <c r="AOL322" s="9"/>
      <c r="AOM322" s="9"/>
      <c r="AON322" s="9"/>
      <c r="AOO322" s="9"/>
      <c r="AOP322" s="9"/>
      <c r="AOQ322" s="9"/>
      <c r="AOR322" s="9"/>
      <c r="AOS322" s="9"/>
      <c r="AOT322" s="9"/>
      <c r="AOU322" s="9"/>
      <c r="AOV322" s="9"/>
      <c r="AOW322" s="9"/>
      <c r="AOX322" s="9"/>
      <c r="AOY322" s="9"/>
      <c r="AOZ322" s="9"/>
      <c r="APA322" s="9"/>
      <c r="APB322" s="9"/>
      <c r="APC322" s="9"/>
      <c r="APD322" s="9"/>
      <c r="APE322" s="9"/>
      <c r="APF322" s="9"/>
      <c r="APG322" s="9"/>
      <c r="APH322" s="9"/>
      <c r="API322" s="9"/>
      <c r="APJ322" s="9"/>
      <c r="APK322" s="9"/>
      <c r="APL322" s="9"/>
      <c r="APM322" s="9"/>
      <c r="APN322" s="9"/>
      <c r="APO322" s="9"/>
      <c r="APP322" s="9"/>
      <c r="APQ322" s="9"/>
      <c r="APR322" s="9"/>
      <c r="APS322" s="9"/>
      <c r="APT322" s="9"/>
      <c r="APU322" s="9"/>
      <c r="APV322" s="9"/>
      <c r="APW322" s="9"/>
      <c r="APX322" s="9"/>
      <c r="APY322" s="9"/>
      <c r="APZ322" s="9"/>
      <c r="AQA322" s="9"/>
      <c r="AQB322" s="9"/>
      <c r="AQC322" s="9"/>
      <c r="AQD322" s="9"/>
      <c r="AQE322" s="9"/>
      <c r="AQF322" s="9"/>
      <c r="AQG322" s="9"/>
      <c r="AQH322" s="9"/>
      <c r="AQI322" s="9"/>
      <c r="AQJ322" s="9"/>
      <c r="AQK322" s="9"/>
      <c r="AQL322" s="9"/>
      <c r="AQM322" s="9"/>
      <c r="AQN322" s="9"/>
      <c r="AQO322" s="9"/>
      <c r="AQP322" s="9"/>
      <c r="AQQ322" s="9"/>
      <c r="AQR322" s="9"/>
      <c r="AQS322" s="9"/>
      <c r="AQT322" s="9"/>
      <c r="AQU322" s="9"/>
      <c r="AQV322" s="9"/>
      <c r="AQW322" s="9"/>
      <c r="AQX322" s="9"/>
      <c r="AQY322" s="9"/>
      <c r="AQZ322" s="9"/>
      <c r="ARA322" s="9"/>
      <c r="ARB322" s="9"/>
      <c r="ARC322" s="9"/>
      <c r="ARD322" s="9"/>
      <c r="ARE322" s="9"/>
      <c r="ARF322" s="9"/>
      <c r="ARG322" s="9"/>
      <c r="ARH322" s="9"/>
      <c r="ARI322" s="9"/>
      <c r="ARJ322" s="9"/>
      <c r="ARK322" s="9"/>
      <c r="ARL322" s="9"/>
      <c r="ARM322" s="9"/>
      <c r="ARN322" s="9"/>
      <c r="ARO322" s="9"/>
      <c r="ARP322" s="9"/>
      <c r="ARQ322" s="9"/>
      <c r="ARR322" s="9"/>
      <c r="ARS322" s="9"/>
      <c r="ART322" s="9"/>
      <c r="ARU322" s="9"/>
      <c r="ARV322" s="9"/>
      <c r="ARW322" s="9"/>
      <c r="ARX322" s="9"/>
      <c r="ARY322" s="9"/>
      <c r="ARZ322" s="9"/>
      <c r="ASA322" s="9"/>
      <c r="ASB322" s="9"/>
      <c r="ASC322" s="9"/>
      <c r="ASD322" s="9"/>
      <c r="ASE322" s="9"/>
      <c r="ASF322" s="9"/>
      <c r="ASG322" s="9"/>
      <c r="ASH322" s="9"/>
      <c r="ASI322" s="9"/>
      <c r="ASJ322" s="9"/>
      <c r="ASK322" s="9"/>
      <c r="ASL322" s="9"/>
      <c r="ASM322" s="9"/>
      <c r="ASN322" s="9"/>
      <c r="ASO322" s="9"/>
      <c r="ASP322" s="9"/>
      <c r="ASQ322" s="9"/>
      <c r="ASR322" s="9"/>
      <c r="ASS322" s="9"/>
      <c r="AST322" s="9"/>
      <c r="ASU322" s="9"/>
      <c r="ASV322" s="9"/>
      <c r="ASW322" s="9"/>
      <c r="ASX322" s="9"/>
      <c r="ASY322" s="9"/>
      <c r="ASZ322" s="9"/>
      <c r="ATA322" s="9"/>
      <c r="ATB322" s="9"/>
      <c r="ATC322" s="9"/>
      <c r="ATD322" s="9"/>
      <c r="ATE322" s="9"/>
      <c r="ATF322" s="9"/>
      <c r="ATG322" s="9"/>
      <c r="ATH322" s="9"/>
      <c r="ATI322" s="9"/>
      <c r="ATJ322" s="9"/>
      <c r="ATK322" s="9"/>
      <c r="ATL322" s="9"/>
      <c r="ATM322" s="9"/>
      <c r="ATN322" s="9"/>
      <c r="ATO322" s="9"/>
      <c r="ATP322" s="9"/>
      <c r="ATQ322" s="9"/>
      <c r="ATR322" s="9"/>
      <c r="ATS322" s="9"/>
      <c r="ATT322" s="9"/>
      <c r="ATU322" s="9"/>
      <c r="ATV322" s="9"/>
      <c r="ATW322" s="9"/>
      <c r="ATX322" s="9"/>
      <c r="ATY322" s="9"/>
      <c r="ATZ322" s="9"/>
      <c r="AUA322" s="9"/>
      <c r="AUB322" s="9"/>
      <c r="AUC322" s="9"/>
      <c r="AUD322" s="9"/>
      <c r="AUE322" s="9"/>
      <c r="AUF322" s="9"/>
      <c r="AUG322" s="9"/>
      <c r="AUH322" s="9"/>
      <c r="AUI322" s="9"/>
      <c r="AUJ322" s="9"/>
      <c r="AUK322" s="9"/>
      <c r="AUL322" s="9"/>
      <c r="AUM322" s="9"/>
      <c r="AUN322" s="9"/>
      <c r="AUO322" s="9"/>
      <c r="AUP322" s="9"/>
      <c r="AUQ322" s="9"/>
      <c r="AUR322" s="9"/>
      <c r="AUS322" s="9"/>
      <c r="AUT322" s="9"/>
      <c r="AUU322" s="9"/>
      <c r="AUV322" s="9"/>
      <c r="AUW322" s="9"/>
      <c r="AUX322" s="9"/>
      <c r="AUY322" s="9"/>
      <c r="AUZ322" s="9"/>
      <c r="AVA322" s="9"/>
      <c r="AVB322" s="9"/>
      <c r="AVC322" s="9"/>
      <c r="AVD322" s="9"/>
      <c r="AVE322" s="9"/>
      <c r="AVF322" s="9"/>
      <c r="AVG322" s="9"/>
      <c r="AVH322" s="9"/>
      <c r="AVI322" s="9"/>
      <c r="AVJ322" s="9"/>
      <c r="AVK322" s="9"/>
      <c r="AVL322" s="9"/>
      <c r="AVM322" s="9"/>
      <c r="AVN322" s="9"/>
      <c r="AVO322" s="9"/>
      <c r="AVP322" s="9"/>
      <c r="AVQ322" s="9"/>
      <c r="AVR322" s="9"/>
      <c r="AVS322" s="9"/>
      <c r="AVT322" s="9"/>
      <c r="AVU322" s="9"/>
      <c r="AVV322" s="9"/>
      <c r="AVW322" s="9"/>
      <c r="AVX322" s="9"/>
      <c r="AVY322" s="9"/>
      <c r="AVZ322" s="9"/>
      <c r="AWA322" s="9"/>
      <c r="AWB322" s="9"/>
      <c r="AWC322" s="9"/>
      <c r="AWD322" s="9"/>
      <c r="AWE322" s="9"/>
      <c r="AWF322" s="9"/>
      <c r="AWG322" s="9"/>
      <c r="AWH322" s="9"/>
      <c r="AWI322" s="9"/>
      <c r="AWJ322" s="9"/>
      <c r="AWK322" s="9"/>
      <c r="AWL322" s="9"/>
      <c r="AWM322" s="9"/>
      <c r="AWN322" s="9"/>
      <c r="AWO322" s="9"/>
      <c r="AWP322" s="9"/>
      <c r="AWQ322" s="9"/>
      <c r="AWR322" s="9"/>
      <c r="AWS322" s="9"/>
      <c r="AWT322" s="9"/>
      <c r="AWU322" s="9"/>
      <c r="AWV322" s="9"/>
      <c r="AWW322" s="9"/>
      <c r="AWX322" s="9"/>
      <c r="AWY322" s="9"/>
      <c r="AWZ322" s="9"/>
      <c r="AXA322" s="9"/>
      <c r="AXB322" s="9"/>
      <c r="AXC322" s="9"/>
      <c r="AXD322" s="9"/>
      <c r="AXE322" s="9"/>
      <c r="AXF322" s="9"/>
      <c r="AXG322" s="9"/>
      <c r="AXH322" s="9"/>
      <c r="AXI322" s="9"/>
      <c r="AXJ322" s="9"/>
      <c r="AXK322" s="9"/>
      <c r="AXL322" s="9"/>
      <c r="AXM322" s="9"/>
      <c r="AXN322" s="9"/>
      <c r="AXO322" s="9"/>
      <c r="AXP322" s="9"/>
      <c r="AXQ322" s="9"/>
      <c r="AXR322" s="9"/>
      <c r="AXS322" s="9"/>
      <c r="AXT322" s="9"/>
      <c r="AXU322" s="9"/>
      <c r="AXV322" s="9"/>
      <c r="AXW322" s="9" t="s">
        <v>14528</v>
      </c>
      <c r="AXX322" s="9"/>
      <c r="AXY322" s="9"/>
      <c r="AXZ322" s="9" t="s">
        <v>6726</v>
      </c>
      <c r="AYA322" s="9" t="s">
        <v>6731</v>
      </c>
      <c r="AYB322" s="9"/>
      <c r="AYC322" s="9" t="s">
        <v>14529</v>
      </c>
      <c r="AYD322" s="9"/>
      <c r="AYE322" s="9"/>
      <c r="AYF322" s="9" t="s">
        <v>14528</v>
      </c>
      <c r="AYG322" s="9"/>
      <c r="AYH322" s="9"/>
      <c r="AYI322" s="9"/>
      <c r="AYJ322" s="9"/>
      <c r="AYK322" s="9"/>
      <c r="AYL322" s="9"/>
      <c r="AYM322" s="9"/>
      <c r="AYN322" s="9"/>
      <c r="AYO322" s="9"/>
      <c r="AYP322" s="9"/>
      <c r="AYQ322" s="9"/>
      <c r="AYR322" s="9"/>
      <c r="AYS322" s="9"/>
      <c r="AYT322" s="9"/>
      <c r="AYU322" s="9"/>
      <c r="AYV322" s="9"/>
      <c r="AYW322" s="9"/>
      <c r="AYX322" s="9"/>
      <c r="AYY322" s="9"/>
      <c r="AYZ322" s="9"/>
      <c r="AZA322" s="9"/>
      <c r="AZB322" s="9"/>
      <c r="AZC322" s="9"/>
      <c r="AZD322" s="9"/>
      <c r="AZE322" s="9"/>
      <c r="AZF322" s="9"/>
      <c r="AZG322" s="9"/>
      <c r="AZH322" s="9"/>
      <c r="AZI322" s="9"/>
      <c r="AZJ322" s="9"/>
      <c r="AZK322" s="9"/>
      <c r="AZL322" s="9"/>
      <c r="AZM322" s="9"/>
      <c r="AZN322" s="9"/>
      <c r="AZO322" s="9"/>
      <c r="AZP322" s="9"/>
      <c r="AZQ322" s="9"/>
      <c r="AZR322" s="9"/>
      <c r="AZS322" s="9"/>
      <c r="AZT322" s="9"/>
      <c r="AZU322" s="9"/>
      <c r="AZV322" s="9"/>
      <c r="AZW322" s="9"/>
      <c r="AZX322" s="9"/>
      <c r="AZY322" s="9"/>
      <c r="AZZ322" s="9"/>
      <c r="BAA322" s="9"/>
      <c r="BAB322" s="9"/>
      <c r="BAC322" s="9"/>
      <c r="BAD322" s="9"/>
      <c r="BAE322" s="9"/>
      <c r="BAF322" s="9"/>
      <c r="BAG322" s="9"/>
      <c r="BAH322" s="9"/>
      <c r="BAI322" s="9"/>
      <c r="BAJ322" s="9"/>
      <c r="BAK322" s="9"/>
      <c r="BAL322" s="9"/>
      <c r="BAM322" s="9"/>
      <c r="BAN322" s="9"/>
      <c r="BAO322" s="9"/>
      <c r="BAP322" s="9"/>
      <c r="BAQ322" s="9"/>
      <c r="BAR322" s="9"/>
      <c r="BAS322" s="9"/>
      <c r="BAT322" s="9"/>
      <c r="BAU322" s="9"/>
      <c r="BAV322" s="9"/>
      <c r="BAW322" s="9"/>
      <c r="BAX322" s="9"/>
      <c r="BAY322" s="9"/>
      <c r="BAZ322" s="9"/>
      <c r="BBA322" s="9"/>
      <c r="BBB322" s="9"/>
      <c r="BBC322" s="9"/>
      <c r="BBD322" s="9"/>
      <c r="BBE322" s="9"/>
      <c r="BBF322" s="9"/>
      <c r="BBG322" s="9"/>
      <c r="BBH322" s="9"/>
      <c r="BBI322" s="9"/>
      <c r="BBJ322" s="9"/>
      <c r="BBK322" s="9"/>
      <c r="BBL322" s="9"/>
      <c r="BBM322" s="9"/>
      <c r="BBN322" s="9"/>
      <c r="BBO322" s="9"/>
      <c r="BBP322" s="9"/>
      <c r="BBQ322" s="9"/>
      <c r="BBR322" s="9"/>
      <c r="BBS322" s="9"/>
      <c r="BBT322" s="9"/>
      <c r="BBU322" s="9"/>
      <c r="BBV322" s="9"/>
      <c r="BBW322" s="9"/>
      <c r="BBX322" s="9"/>
      <c r="BBY322" s="9"/>
      <c r="BBZ322" s="9"/>
      <c r="BCA322" s="9"/>
      <c r="BCB322" s="9"/>
      <c r="BCC322" s="9"/>
      <c r="BCD322" s="9"/>
      <c r="BCE322" s="9"/>
      <c r="BCF322" s="9"/>
      <c r="BCG322" s="9"/>
      <c r="BCH322" s="9"/>
      <c r="BCI322" s="9"/>
      <c r="BCJ322" s="9"/>
      <c r="BCK322" s="9"/>
      <c r="BCL322" s="9"/>
      <c r="BCM322" s="9"/>
      <c r="BCN322" s="9"/>
      <c r="BCO322" s="9"/>
      <c r="BCP322" s="9"/>
      <c r="BCQ322" s="9"/>
      <c r="BCR322" s="9"/>
      <c r="BCS322" s="9"/>
      <c r="BCT322" s="9"/>
      <c r="BCU322" s="9"/>
      <c r="BCV322" s="9"/>
      <c r="BCW322" s="9"/>
      <c r="BCX322" s="9"/>
      <c r="BCY322" s="9"/>
      <c r="BCZ322" s="9"/>
      <c r="BDA322" s="9"/>
      <c r="BDB322" s="9"/>
      <c r="BDC322" s="9"/>
      <c r="BDD322" s="9"/>
      <c r="BDE322" s="9"/>
      <c r="BDF322" s="9"/>
      <c r="BDG322" s="9"/>
      <c r="BDH322" s="9"/>
      <c r="BDI322" s="9"/>
      <c r="BDJ322" s="9"/>
      <c r="BDK322" s="9"/>
      <c r="BDL322" s="9"/>
      <c r="BDM322" s="9"/>
      <c r="BDN322" s="9"/>
      <c r="BDO322" s="9"/>
      <c r="BDP322" s="9"/>
      <c r="BDQ322" s="9"/>
      <c r="BDR322" s="9"/>
      <c r="BDS322" s="9"/>
      <c r="BDT322" s="9"/>
      <c r="BDU322" s="9"/>
      <c r="BDV322" s="9"/>
      <c r="BDW322" s="9"/>
      <c r="BDX322" s="9"/>
      <c r="BDY322" s="9"/>
      <c r="BDZ322" s="9"/>
      <c r="BEA322" s="9"/>
      <c r="BEB322" s="9"/>
      <c r="BEC322" s="9"/>
      <c r="BED322" s="9"/>
      <c r="BEE322" s="9"/>
      <c r="BEF322" s="9"/>
      <c r="BEG322" s="9"/>
      <c r="BEH322" s="9"/>
      <c r="BEI322" s="9"/>
      <c r="BEJ322" s="9"/>
      <c r="BEK322" s="9"/>
      <c r="BEL322" s="9"/>
      <c r="BEM322" s="9"/>
      <c r="BEN322" s="9"/>
      <c r="BEO322" s="9"/>
      <c r="BEP322" s="9"/>
      <c r="BEQ322" s="9"/>
      <c r="BER322" s="9"/>
      <c r="BES322" s="9"/>
      <c r="BET322" s="9"/>
      <c r="BEU322" s="9"/>
      <c r="BEV322" s="9"/>
      <c r="BEW322" s="9"/>
      <c r="BEX322" s="9"/>
      <c r="BEY322" s="9"/>
      <c r="BEZ322" s="9"/>
      <c r="BFA322" s="9"/>
      <c r="BFB322" s="9"/>
      <c r="BFC322" s="9"/>
      <c r="BFD322" s="9"/>
      <c r="BFE322" s="9"/>
      <c r="BFF322" s="9"/>
      <c r="BFG322" s="9"/>
      <c r="BFH322" s="9"/>
      <c r="BFI322" s="9"/>
      <c r="BFJ322" s="9"/>
      <c r="BFK322" s="9"/>
      <c r="BFL322" s="9"/>
      <c r="BFM322" s="9"/>
      <c r="BFN322" s="9"/>
      <c r="BFO322" s="9"/>
      <c r="BFP322" s="9"/>
      <c r="BFQ322" s="9"/>
      <c r="BFR322" s="9"/>
      <c r="BFS322" s="9"/>
      <c r="BFT322" s="9"/>
      <c r="BFU322" s="9"/>
      <c r="BFV322" s="9"/>
      <c r="BFW322" s="9"/>
      <c r="BFX322" s="9"/>
      <c r="BFY322" s="9"/>
      <c r="BFZ322" s="9"/>
      <c r="BGA322" s="9"/>
      <c r="BGB322" s="9"/>
      <c r="BGC322" s="9"/>
      <c r="BGD322" s="9"/>
      <c r="BGE322" s="9"/>
      <c r="BGF322" s="9"/>
      <c r="BGG322" s="9"/>
      <c r="BGH322" s="9"/>
      <c r="BGI322" s="9"/>
      <c r="BGJ322" s="9"/>
      <c r="BGK322" s="9"/>
      <c r="BGL322" s="9"/>
      <c r="BGM322" s="9"/>
      <c r="BGN322" s="9"/>
      <c r="BGO322" s="9"/>
      <c r="BGP322" s="9"/>
      <c r="BGQ322" s="9"/>
      <c r="BGR322" s="9"/>
      <c r="BGS322" s="9"/>
      <c r="BGT322" s="9"/>
      <c r="BGU322" s="9"/>
      <c r="BGV322" s="9"/>
      <c r="BGW322" s="9"/>
      <c r="BGX322" s="9"/>
      <c r="BGY322" s="9"/>
      <c r="BGZ322" s="9"/>
      <c r="BHA322" s="9"/>
      <c r="BHB322" s="9"/>
      <c r="BHC322" s="9"/>
      <c r="BHD322" s="9"/>
      <c r="BHE322" s="9"/>
      <c r="BHF322" s="9"/>
      <c r="BHG322" s="9"/>
      <c r="BHH322" s="9"/>
      <c r="BHI322" s="9"/>
      <c r="BHJ322" s="9"/>
      <c r="BHK322" s="9"/>
      <c r="BHL322" s="9"/>
      <c r="BHM322" s="9"/>
      <c r="BHN322" s="9"/>
      <c r="BHO322" s="9"/>
      <c r="BHP322" s="9"/>
      <c r="BHQ322" s="9"/>
      <c r="BHR322" s="9"/>
      <c r="BHS322" s="9"/>
      <c r="BHT322" s="9"/>
      <c r="BHU322" s="9"/>
      <c r="BHV322" s="9"/>
      <c r="BHW322" s="9"/>
      <c r="BHX322" s="9"/>
      <c r="BHY322" s="9"/>
      <c r="BHZ322" s="9"/>
      <c r="BIA322" s="9"/>
      <c r="BIB322" s="9"/>
      <c r="BIC322" s="9"/>
      <c r="BID322" s="9"/>
      <c r="BIE322" s="9"/>
      <c r="BIF322" s="9"/>
      <c r="BIG322" s="9"/>
      <c r="BIH322" s="9"/>
      <c r="BII322" s="9"/>
      <c r="BIJ322" s="9"/>
      <c r="BIK322" s="9"/>
      <c r="BIL322" s="9"/>
      <c r="BIM322" s="9"/>
      <c r="BIN322" s="9"/>
      <c r="BIO322" s="9"/>
      <c r="BIP322" s="9"/>
      <c r="BIQ322" s="9"/>
      <c r="BIR322" s="9"/>
      <c r="BIS322" s="9"/>
      <c r="BIT322" s="9"/>
      <c r="BIU322" s="9"/>
      <c r="BIV322" s="9"/>
      <c r="BIW322" s="9"/>
      <c r="BIX322" s="9"/>
      <c r="BIY322" s="9"/>
      <c r="BIZ322" s="9"/>
      <c r="BJA322" s="9"/>
      <c r="BJB322" s="9"/>
      <c r="BJC322" s="9"/>
      <c r="BJD322" s="9"/>
      <c r="BJE322" s="9"/>
      <c r="BJF322" s="9"/>
      <c r="BJG322" s="9"/>
      <c r="BJH322" s="9"/>
      <c r="BJI322" s="9"/>
      <c r="BJJ322" s="9"/>
      <c r="BJK322" s="9"/>
      <c r="BJL322" s="9"/>
      <c r="BJM322" s="9"/>
      <c r="BJN322" s="9"/>
      <c r="BJO322" s="9"/>
      <c r="BJP322" s="9"/>
      <c r="BJQ322" s="9"/>
      <c r="BJR322" s="9"/>
      <c r="BJS322" s="9"/>
      <c r="BJT322" s="9"/>
      <c r="BJU322" s="9"/>
      <c r="BJV322" s="9"/>
      <c r="BJW322" s="9"/>
      <c r="BJX322" s="9"/>
      <c r="BJY322" s="9"/>
      <c r="BJZ322" s="9"/>
      <c r="BKA322" s="9"/>
      <c r="BKB322" s="9"/>
      <c r="BKC322" s="9"/>
      <c r="BKD322" s="9"/>
      <c r="BKE322" s="9"/>
      <c r="BKF322" s="9"/>
      <c r="BKG322" s="9"/>
      <c r="BKH322" s="9"/>
      <c r="BKI322" s="9"/>
      <c r="BKJ322" s="9"/>
      <c r="BKK322" s="9"/>
      <c r="BKL322" s="9"/>
      <c r="BKM322" s="9"/>
      <c r="BKN322" s="9"/>
      <c r="BKO322" s="9"/>
      <c r="BKP322" s="9"/>
      <c r="BKQ322" s="9"/>
      <c r="BKR322" s="9"/>
      <c r="BKS322" s="9"/>
      <c r="BKT322" s="9"/>
      <c r="BKU322" s="9"/>
      <c r="BKV322" s="9"/>
      <c r="BKW322" s="9"/>
      <c r="BKX322" s="9"/>
      <c r="BKY322" s="9"/>
      <c r="BKZ322" s="9"/>
      <c r="BLA322" s="9"/>
      <c r="BLB322" s="9"/>
      <c r="BLC322" s="9"/>
      <c r="BLD322" s="9"/>
      <c r="BLE322" s="9"/>
      <c r="BLF322" s="9"/>
      <c r="BLG322" s="9"/>
      <c r="BLH322" s="9"/>
      <c r="BLI322" s="9"/>
      <c r="BLJ322" s="9"/>
      <c r="BLK322" s="9"/>
      <c r="BLL322" s="9"/>
      <c r="BLM322" s="9"/>
      <c r="BLN322" s="9"/>
      <c r="BLO322" s="9"/>
      <c r="BLP322" s="9"/>
      <c r="BLQ322" s="9"/>
      <c r="BLR322" s="9"/>
      <c r="BLS322" s="9"/>
      <c r="BLT322" s="9"/>
      <c r="BLU322" s="9"/>
      <c r="BLV322" s="9"/>
      <c r="BLW322" s="9"/>
      <c r="BLX322" s="9"/>
      <c r="BLY322" s="9"/>
      <c r="BLZ322" s="9"/>
      <c r="BMA322" s="9"/>
      <c r="BMB322" s="9"/>
      <c r="BMC322" s="9"/>
      <c r="BMD322" s="9"/>
      <c r="BME322" s="9"/>
      <c r="BMF322" s="9"/>
      <c r="BMG322" s="9"/>
      <c r="BMH322" s="9"/>
      <c r="BMI322" s="9"/>
      <c r="BMJ322" s="9"/>
      <c r="BMK322" s="9"/>
      <c r="BML322" s="9"/>
      <c r="BMM322" s="9"/>
      <c r="BMN322" s="9"/>
      <c r="BMO322" s="9"/>
      <c r="BMP322" s="9"/>
      <c r="BMQ322" s="9"/>
      <c r="BMR322" s="9"/>
      <c r="BMS322" s="9"/>
      <c r="BMT322" s="9"/>
      <c r="BMU322" s="9"/>
      <c r="BMV322" s="9"/>
      <c r="BMW322" s="9"/>
      <c r="BMX322" s="9"/>
      <c r="BMY322" s="9"/>
      <c r="BMZ322" s="9"/>
      <c r="BNA322" s="9"/>
      <c r="BNB322" s="9"/>
      <c r="BNC322" s="9"/>
      <c r="BND322" s="9"/>
      <c r="BNE322" s="9"/>
      <c r="BNF322" s="9"/>
      <c r="BNG322" s="9"/>
      <c r="BNH322" s="9"/>
      <c r="BNI322" s="9"/>
      <c r="BNJ322" s="9"/>
      <c r="BNK322" s="9"/>
      <c r="BNL322" s="9"/>
      <c r="BNM322" s="9"/>
      <c r="BNN322" s="9"/>
      <c r="BNO322" s="9"/>
      <c r="BNP322" s="9"/>
      <c r="BNQ322" s="9"/>
      <c r="BNR322" s="9"/>
      <c r="BNS322" s="9"/>
      <c r="BNT322" s="9"/>
      <c r="BNU322" s="9"/>
      <c r="BNV322" s="9"/>
      <c r="BNW322" s="9"/>
      <c r="BNX322" s="9"/>
      <c r="BNY322" s="9"/>
      <c r="BNZ322" s="9"/>
      <c r="BOA322" s="9"/>
      <c r="BOB322" s="9"/>
      <c r="BOC322" s="9"/>
      <c r="BOD322" s="9"/>
      <c r="BOE322" s="9"/>
      <c r="BOF322" s="9"/>
      <c r="BOG322" s="9"/>
      <c r="BOH322" s="9"/>
      <c r="BOI322" s="9"/>
      <c r="BOJ322" s="9"/>
      <c r="BOK322" s="9"/>
      <c r="BOL322" s="9"/>
      <c r="BOM322" s="9"/>
      <c r="BON322" s="9"/>
      <c r="BOO322" s="9"/>
      <c r="BOP322" s="9"/>
      <c r="BOQ322" s="9"/>
      <c r="BOR322" s="9"/>
      <c r="BOS322" s="9"/>
      <c r="BOT322" s="9"/>
      <c r="BOU322" s="9"/>
      <c r="BOV322" s="9"/>
      <c r="BOW322" s="9"/>
      <c r="BOX322" s="9"/>
      <c r="BOY322" s="9"/>
      <c r="BOZ322" s="9"/>
      <c r="BPA322" s="9"/>
      <c r="BPB322" s="9"/>
      <c r="BPC322" s="9"/>
      <c r="BPD322" s="9"/>
      <c r="BPE322" s="9"/>
      <c r="BPF322" s="9"/>
      <c r="BPG322" s="9"/>
      <c r="BPH322" s="9"/>
      <c r="BPI322" s="9"/>
      <c r="BPJ322" s="9"/>
      <c r="BPK322" s="9"/>
      <c r="BPL322" s="9"/>
      <c r="BPM322" s="9"/>
      <c r="BPN322" s="9"/>
      <c r="BPO322" s="9"/>
      <c r="BPP322" s="9"/>
      <c r="BPQ322" s="9"/>
      <c r="BPR322" s="9"/>
      <c r="BPS322" s="9"/>
      <c r="BPT322" s="9"/>
      <c r="BPU322" s="9"/>
      <c r="BPV322" s="9"/>
      <c r="BPW322" s="9"/>
      <c r="BPX322" s="9"/>
      <c r="BPY322" s="9"/>
      <c r="BPZ322" s="9"/>
      <c r="BQA322" s="9"/>
      <c r="BQB322" s="9"/>
      <c r="BQC322" s="9"/>
      <c r="BQD322" s="9"/>
      <c r="BQE322" s="9"/>
      <c r="BQF322" s="9"/>
      <c r="BQG322" s="9"/>
      <c r="BQH322" s="9"/>
      <c r="BQI322" s="9"/>
      <c r="BQJ322" s="9"/>
      <c r="BQK322" s="9"/>
      <c r="BQL322" s="9"/>
      <c r="BQM322" s="9"/>
      <c r="BQN322" s="9"/>
      <c r="BQO322" s="9"/>
      <c r="BQP322" s="9"/>
      <c r="BQQ322" s="9"/>
      <c r="BQR322" s="9"/>
      <c r="BQS322" s="9"/>
      <c r="BQT322" s="9"/>
      <c r="BQU322" s="9"/>
      <c r="BQV322" s="9"/>
      <c r="BQW322" s="9"/>
      <c r="BQX322" s="9"/>
      <c r="BQY322" s="9"/>
      <c r="BQZ322" s="9"/>
      <c r="BRA322" s="9"/>
      <c r="BRB322" s="9"/>
      <c r="BRC322" s="9"/>
      <c r="BRD322" s="9"/>
      <c r="BRE322" s="9"/>
      <c r="BRF322" s="9"/>
      <c r="BRG322" s="9"/>
      <c r="BRH322" s="9"/>
      <c r="BRI322" s="9"/>
      <c r="BRJ322" s="9"/>
      <c r="BRK322" s="9"/>
      <c r="BRL322" s="9"/>
      <c r="BRM322" s="9"/>
      <c r="BRN322" s="9"/>
      <c r="BRO322" s="9"/>
      <c r="BRP322" s="9"/>
      <c r="BRQ322" s="9"/>
      <c r="BRR322" s="9"/>
      <c r="BRS322" s="9"/>
      <c r="BRT322" s="9"/>
      <c r="BRU322" s="9"/>
      <c r="BRV322" s="9"/>
      <c r="BRW322" s="9"/>
      <c r="BRX322" s="9"/>
      <c r="BRY322" s="9"/>
      <c r="BRZ322" s="9"/>
      <c r="BSA322" s="9"/>
      <c r="BSB322" s="9"/>
      <c r="BSC322" s="9"/>
      <c r="BSD322" s="9"/>
      <c r="BSE322" s="9"/>
      <c r="BSF322" s="9"/>
      <c r="BSG322" s="9"/>
      <c r="BSH322" s="9"/>
      <c r="BSI322" s="9"/>
      <c r="BSJ322" s="9"/>
      <c r="BSK322" s="9"/>
      <c r="BSL322" s="9"/>
      <c r="BSM322" s="9"/>
      <c r="BSN322" s="9"/>
      <c r="BSO322" s="9"/>
      <c r="BSP322" s="9"/>
      <c r="BSQ322" s="9"/>
      <c r="BSR322" s="9"/>
      <c r="BSS322" s="9"/>
      <c r="BST322" s="9"/>
      <c r="BSU322" s="9"/>
      <c r="BSV322" s="9"/>
      <c r="BSW322" s="9"/>
      <c r="BSX322" s="9"/>
      <c r="BSY322" s="9"/>
      <c r="BSZ322" s="9"/>
      <c r="BTA322" s="9"/>
      <c r="BTB322" s="9"/>
      <c r="BTC322" s="9"/>
      <c r="BTD322" s="9"/>
      <c r="BTE322" s="9"/>
      <c r="BTF322" s="9"/>
      <c r="BTG322" s="9"/>
      <c r="BTH322" s="9"/>
      <c r="BTI322" s="9"/>
      <c r="BTJ322" s="9"/>
      <c r="BTK322" s="9"/>
      <c r="BTL322" s="9"/>
      <c r="BTM322" s="9"/>
      <c r="BTN322" s="9"/>
      <c r="BTO322" s="9"/>
      <c r="BTP322" s="9"/>
      <c r="BTQ322" s="9"/>
      <c r="BTR322" s="9"/>
      <c r="BTS322" s="9"/>
      <c r="BTT322" s="9"/>
      <c r="BTU322" s="9"/>
      <c r="BTV322" s="9"/>
      <c r="BTW322" s="9"/>
      <c r="BTX322" s="9"/>
      <c r="BTY322" s="9"/>
      <c r="BTZ322" s="9"/>
      <c r="BUA322" s="9"/>
      <c r="BUB322" s="9"/>
      <c r="BUC322" s="9"/>
      <c r="BUD322" s="9"/>
      <c r="BUE322" s="9"/>
      <c r="BUF322" s="9"/>
      <c r="BUG322" s="9"/>
      <c r="BUH322" s="9"/>
      <c r="BUI322" s="9"/>
      <c r="BUJ322" s="9"/>
      <c r="BUK322" s="9"/>
      <c r="BUL322" s="9"/>
      <c r="BUM322" s="9"/>
      <c r="BUN322" s="9"/>
      <c r="BUO322" s="9"/>
      <c r="BUP322" s="9"/>
      <c r="BUQ322" s="9"/>
      <c r="BUR322" s="9"/>
      <c r="BUS322" s="9"/>
      <c r="BUT322" s="9"/>
      <c r="BUU322" s="9"/>
      <c r="BUV322" s="9"/>
      <c r="BUW322" s="9"/>
      <c r="BUX322" s="9"/>
      <c r="BUY322" s="9"/>
      <c r="BUZ322" s="9"/>
      <c r="BVA322" s="9"/>
      <c r="BVB322" s="9"/>
      <c r="BVC322" s="9"/>
      <c r="BVD322" s="9"/>
      <c r="BVE322" s="9"/>
      <c r="BVF322" s="9"/>
      <c r="BVG322" s="9"/>
      <c r="BVH322" s="9"/>
      <c r="BVI322" s="9"/>
      <c r="BVJ322" s="9"/>
      <c r="BVK322" s="9"/>
      <c r="BVL322" s="9"/>
      <c r="BVM322" s="9"/>
      <c r="BVN322" s="9"/>
      <c r="BVO322" s="9"/>
      <c r="BVP322" s="9"/>
      <c r="BVQ322" s="9"/>
      <c r="BVR322" s="9"/>
      <c r="BVS322" s="9"/>
      <c r="BVT322" s="9"/>
      <c r="BVU322" s="9"/>
      <c r="BVV322" s="9"/>
      <c r="BVW322" s="9"/>
      <c r="BVX322" s="9"/>
      <c r="BVY322" s="9"/>
      <c r="BVZ322" s="9"/>
      <c r="BWA322" s="9"/>
      <c r="BWB322" s="9"/>
      <c r="BWC322" s="9"/>
      <c r="BWD322" s="9"/>
      <c r="BWE322" s="9"/>
      <c r="BWF322" s="9"/>
      <c r="BWG322" s="9"/>
      <c r="BWH322" s="9"/>
      <c r="BWI322" s="9"/>
      <c r="BWJ322" s="9"/>
      <c r="BWK322" s="9"/>
      <c r="BWL322" s="9"/>
      <c r="BWM322" s="9"/>
      <c r="BWN322" s="9"/>
      <c r="BWO322" s="9"/>
      <c r="BWP322" s="9"/>
      <c r="BWQ322" s="9"/>
      <c r="BWR322" s="9"/>
      <c r="BWS322" s="9"/>
      <c r="BWT322" s="9"/>
      <c r="BWU322" s="9"/>
      <c r="BWV322" s="9"/>
      <c r="BWW322" s="9"/>
      <c r="BWX322" s="9"/>
      <c r="BWY322" s="9"/>
      <c r="BWZ322" s="9"/>
      <c r="BXA322" s="9"/>
      <c r="BXB322" s="9"/>
      <c r="BXC322" s="9"/>
      <c r="BXD322" s="9"/>
    </row>
    <row r="323" ht="14.25" customHeight="1">
      <c r="A323" s="9">
        <v>3.0</v>
      </c>
      <c r="B323" s="9" t="s">
        <v>11947</v>
      </c>
      <c r="C323" s="9" t="s">
        <v>11948</v>
      </c>
      <c r="D323" s="9" t="s">
        <v>11948</v>
      </c>
      <c r="E323" s="9"/>
      <c r="F323" s="9">
        <v>4.0</v>
      </c>
      <c r="G323" s="9" t="s">
        <v>14530</v>
      </c>
      <c r="H323" s="9"/>
      <c r="I323" s="9"/>
      <c r="J323" s="9">
        <v>1.0</v>
      </c>
      <c r="K323" s="9"/>
      <c r="L323" s="9">
        <v>3.0</v>
      </c>
      <c r="M323" s="9"/>
      <c r="N323" s="9"/>
      <c r="O323" s="9"/>
      <c r="P323" s="9">
        <v>0.0</v>
      </c>
      <c r="Q323" s="9" t="s">
        <v>14531</v>
      </c>
      <c r="R323" s="9"/>
      <c r="S323" s="9" t="s">
        <v>3828</v>
      </c>
      <c r="T323" s="9" t="s">
        <v>3827</v>
      </c>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c r="DA323" s="9"/>
      <c r="DB323" s="9"/>
      <c r="DC323" s="9"/>
      <c r="DD323" s="9"/>
      <c r="DE323" s="9"/>
      <c r="DF323" s="9"/>
      <c r="DG323" s="9"/>
      <c r="DH323" s="9"/>
      <c r="DI323" s="9"/>
      <c r="DJ323" s="9"/>
      <c r="DK323" s="9"/>
      <c r="DL323" s="9"/>
      <c r="DM323" s="9"/>
      <c r="DN323" s="9"/>
      <c r="DO323" s="9"/>
      <c r="DP323" s="9"/>
      <c r="DQ323" s="9"/>
      <c r="DR323" s="9"/>
      <c r="DS323" s="9"/>
      <c r="DT323" s="9"/>
      <c r="DU323" s="9"/>
      <c r="DV323" s="9"/>
      <c r="DW323" s="9"/>
      <c r="DX323" s="9"/>
      <c r="DY323" s="9"/>
      <c r="DZ323" s="9"/>
      <c r="EA323" s="9"/>
      <c r="EB323" s="9"/>
      <c r="EC323" s="9"/>
      <c r="ED323" s="9"/>
      <c r="EE323" s="9"/>
      <c r="EF323" s="9"/>
      <c r="EG323" s="9"/>
      <c r="EH323" s="9"/>
      <c r="EI323" s="9"/>
      <c r="EJ323" s="9"/>
      <c r="EK323" s="9"/>
      <c r="EL323" s="9"/>
      <c r="EM323" s="9"/>
      <c r="EN323" s="9"/>
      <c r="EO323" s="9"/>
      <c r="EP323" s="9"/>
      <c r="EQ323" s="9"/>
      <c r="ER323" s="9"/>
      <c r="ES323" s="9"/>
      <c r="ET323" s="9"/>
      <c r="EU323" s="9"/>
      <c r="EV323" s="9"/>
      <c r="EW323" s="9"/>
      <c r="EX323" s="9"/>
      <c r="EY323" s="9"/>
      <c r="EZ323" s="9"/>
      <c r="FA323" s="9"/>
      <c r="FB323" s="9"/>
      <c r="FC323" s="9"/>
      <c r="FD323" s="9"/>
      <c r="FE323" s="9"/>
      <c r="FF323" s="9"/>
      <c r="FG323" s="9"/>
      <c r="FH323" s="9"/>
      <c r="FI323" s="9"/>
      <c r="FJ323" s="9"/>
      <c r="FK323" s="9"/>
      <c r="FL323" s="9"/>
      <c r="FM323" s="9"/>
      <c r="FN323" s="9"/>
      <c r="FO323" s="9"/>
      <c r="FP323" s="9"/>
      <c r="FQ323" s="9"/>
      <c r="FR323" s="9"/>
      <c r="FS323" s="9"/>
      <c r="FT323" s="9"/>
      <c r="FU323" s="9"/>
      <c r="FV323" s="9"/>
      <c r="FW323" s="9"/>
      <c r="FX323" s="9"/>
      <c r="FY323" s="9"/>
      <c r="FZ323" s="9"/>
      <c r="GA323" s="9"/>
      <c r="GB323" s="9"/>
      <c r="GC323" s="9"/>
      <c r="GD323" s="9"/>
      <c r="GE323" s="9"/>
      <c r="GF323" s="9"/>
      <c r="GG323" s="9"/>
      <c r="GH323" s="9"/>
      <c r="GI323" s="9"/>
      <c r="GJ323" s="9"/>
      <c r="GK323" s="9"/>
      <c r="GL323" s="9"/>
      <c r="GM323" s="9"/>
      <c r="GN323" s="9"/>
      <c r="GO323" s="9"/>
      <c r="GP323" s="9"/>
      <c r="GQ323" s="9"/>
      <c r="GR323" s="9"/>
      <c r="GS323" s="9"/>
      <c r="GT323" s="9"/>
      <c r="GU323" s="9"/>
      <c r="GV323" s="9"/>
      <c r="GW323" s="9"/>
      <c r="GX323" s="9"/>
      <c r="GY323" s="9"/>
      <c r="GZ323" s="9"/>
      <c r="HA323" s="9"/>
      <c r="HB323" s="9"/>
      <c r="HC323" s="9"/>
      <c r="HD323" s="9"/>
      <c r="HE323" s="9"/>
      <c r="HF323" s="9"/>
      <c r="HG323" s="9"/>
      <c r="HH323" s="9"/>
      <c r="HI323" s="9"/>
      <c r="HJ323" s="9"/>
      <c r="HK323" s="9"/>
      <c r="HL323" s="9"/>
      <c r="HM323" s="9"/>
      <c r="HN323" s="9"/>
      <c r="HO323" s="9"/>
      <c r="HP323" s="9"/>
      <c r="HQ323" s="9"/>
      <c r="HR323" s="9"/>
      <c r="HS323" s="9"/>
      <c r="HT323" s="9"/>
      <c r="HU323" s="9"/>
      <c r="HV323" s="9"/>
      <c r="HW323" s="9"/>
      <c r="HX323" s="9"/>
      <c r="HY323" s="9"/>
      <c r="HZ323" s="9"/>
      <c r="IA323" s="9"/>
      <c r="IB323" s="9"/>
      <c r="IC323" s="9"/>
      <c r="ID323" s="9"/>
      <c r="IE323" s="9"/>
      <c r="IF323" s="9"/>
      <c r="IG323" s="9"/>
      <c r="IH323" s="9"/>
      <c r="II323" s="9"/>
      <c r="IJ323" s="9"/>
      <c r="IK323" s="9"/>
      <c r="IL323" s="9"/>
      <c r="IM323" s="9"/>
      <c r="IN323" s="9"/>
      <c r="IO323" s="9"/>
      <c r="IP323" s="9"/>
      <c r="IQ323" s="9"/>
      <c r="IR323" s="9"/>
      <c r="IS323" s="9"/>
      <c r="IT323" s="9"/>
      <c r="IU323" s="9"/>
      <c r="IV323" s="9"/>
      <c r="IW323" s="9"/>
      <c r="IX323" s="9"/>
      <c r="IY323" s="9"/>
      <c r="IZ323" s="9"/>
      <c r="JA323" s="9"/>
      <c r="JB323" s="9"/>
      <c r="JC323" s="9"/>
      <c r="JD323" s="9"/>
      <c r="JE323" s="9"/>
      <c r="JF323" s="9"/>
      <c r="JG323" s="9"/>
      <c r="JH323" s="9"/>
      <c r="JI323" s="9"/>
      <c r="JJ323" s="9"/>
      <c r="JK323" s="9"/>
      <c r="JL323" s="9"/>
      <c r="JM323" s="9"/>
      <c r="JN323" s="9"/>
      <c r="JO323" s="9"/>
      <c r="JP323" s="9"/>
      <c r="JQ323" s="9"/>
      <c r="JR323" s="9"/>
      <c r="JS323" s="9"/>
      <c r="JT323" s="9"/>
      <c r="JU323" s="9"/>
      <c r="JV323" s="9"/>
      <c r="JW323" s="9"/>
      <c r="JX323" s="9"/>
      <c r="JY323" s="9"/>
      <c r="JZ323" s="9"/>
      <c r="KA323" s="9"/>
      <c r="KB323" s="9"/>
      <c r="KC323" s="9"/>
      <c r="KD323" s="9"/>
      <c r="KE323" s="9"/>
      <c r="KF323" s="9"/>
      <c r="KG323" s="9"/>
      <c r="KH323" s="9"/>
      <c r="KI323" s="9"/>
      <c r="KJ323" s="9"/>
      <c r="KK323" s="9"/>
      <c r="KL323" s="9"/>
      <c r="KM323" s="9"/>
      <c r="KN323" s="9"/>
      <c r="KO323" s="9"/>
      <c r="KP323" s="9"/>
      <c r="KQ323" s="9"/>
      <c r="KR323" s="9"/>
      <c r="KS323" s="9"/>
      <c r="KT323" s="9"/>
      <c r="KU323" s="9"/>
      <c r="KV323" s="9"/>
      <c r="KW323" s="9"/>
      <c r="KX323" s="9"/>
      <c r="KY323" s="9"/>
      <c r="KZ323" s="9"/>
      <c r="LA323" s="9"/>
      <c r="LB323" s="9"/>
      <c r="LC323" s="9"/>
      <c r="LD323" s="9"/>
      <c r="LE323" s="9"/>
      <c r="LF323" s="9"/>
      <c r="LG323" s="9"/>
      <c r="LH323" s="9"/>
      <c r="LI323" s="9"/>
      <c r="LJ323" s="9"/>
      <c r="LK323" s="9"/>
      <c r="LL323" s="9"/>
      <c r="LM323" s="9"/>
      <c r="LN323" s="9"/>
      <c r="LO323" s="9"/>
      <c r="LP323" s="9"/>
      <c r="LQ323" s="9"/>
      <c r="LR323" s="9"/>
      <c r="LS323" s="9"/>
      <c r="LT323" s="9"/>
      <c r="LU323" s="9"/>
      <c r="LV323" s="9"/>
      <c r="LW323" s="9"/>
      <c r="LX323" s="9"/>
      <c r="LY323" s="9"/>
      <c r="LZ323" s="9"/>
      <c r="MA323" s="9"/>
      <c r="MB323" s="9"/>
      <c r="MC323" s="9"/>
      <c r="MD323" s="9"/>
      <c r="ME323" s="9"/>
      <c r="MF323" s="9"/>
      <c r="MG323" s="9"/>
      <c r="MH323" s="9"/>
      <c r="MI323" s="9"/>
      <c r="MJ323" s="9"/>
      <c r="MK323" s="9"/>
      <c r="ML323" s="9"/>
      <c r="MM323" s="9"/>
      <c r="MN323" s="9"/>
      <c r="MO323" s="9"/>
      <c r="MP323" s="9"/>
      <c r="MQ323" s="9"/>
      <c r="MR323" s="9"/>
      <c r="MS323" s="9"/>
      <c r="MT323" s="9"/>
      <c r="MU323" s="9"/>
      <c r="MV323" s="9"/>
      <c r="MW323" s="9"/>
      <c r="MX323" s="9"/>
      <c r="MY323" s="9"/>
      <c r="MZ323" s="9"/>
      <c r="NA323" s="9"/>
      <c r="NB323" s="9"/>
      <c r="NC323" s="9"/>
      <c r="ND323" s="9"/>
      <c r="NE323" s="9"/>
      <c r="NF323" s="9"/>
      <c r="NG323" s="9"/>
      <c r="NH323" s="9"/>
      <c r="NI323" s="9"/>
      <c r="NJ323" s="9"/>
      <c r="NK323" s="9"/>
      <c r="NL323" s="9"/>
      <c r="NM323" s="9"/>
      <c r="NN323" s="9"/>
      <c r="NO323" s="9"/>
      <c r="NP323" s="9"/>
      <c r="NQ323" s="9"/>
      <c r="NR323" s="9"/>
      <c r="NS323" s="9"/>
      <c r="NT323" s="9"/>
      <c r="NU323" s="9"/>
      <c r="NV323" s="9"/>
      <c r="NW323" s="9"/>
      <c r="NX323" s="9"/>
      <c r="NY323" s="9"/>
      <c r="NZ323" s="9"/>
      <c r="OA323" s="9"/>
      <c r="OB323" s="9"/>
      <c r="OC323" s="9"/>
      <c r="OD323" s="9"/>
      <c r="OE323" s="9"/>
      <c r="OF323" s="9"/>
      <c r="OG323" s="9"/>
      <c r="OH323" s="9"/>
      <c r="OI323" s="9"/>
      <c r="OJ323" s="9"/>
      <c r="OK323" s="9"/>
      <c r="OL323" s="9"/>
      <c r="OM323" s="9"/>
      <c r="ON323" s="9"/>
      <c r="OO323" s="9"/>
      <c r="OP323" s="9"/>
      <c r="OQ323" s="9"/>
      <c r="OR323" s="9"/>
      <c r="OS323" s="9"/>
      <c r="OT323" s="9"/>
      <c r="OU323" s="9"/>
      <c r="OV323" s="9"/>
      <c r="OW323" s="9"/>
      <c r="OX323" s="9"/>
      <c r="OY323" s="9"/>
      <c r="OZ323" s="9"/>
      <c r="PA323" s="9"/>
      <c r="PB323" s="9"/>
      <c r="PC323" s="9"/>
      <c r="PD323" s="9"/>
      <c r="PE323" s="9"/>
      <c r="PF323" s="9"/>
      <c r="PG323" s="9"/>
      <c r="PH323" s="9"/>
      <c r="PI323" s="9"/>
      <c r="PJ323" s="9"/>
      <c r="PK323" s="9"/>
      <c r="PL323" s="9"/>
      <c r="PM323" s="9"/>
      <c r="PN323" s="9"/>
      <c r="PO323" s="9"/>
      <c r="PP323" s="9"/>
      <c r="PQ323" s="9"/>
      <c r="PR323" s="9"/>
      <c r="PS323" s="9"/>
      <c r="PT323" s="9"/>
      <c r="PU323" s="9"/>
      <c r="PV323" s="9"/>
      <c r="PW323" s="9"/>
      <c r="PX323" s="9"/>
      <c r="PY323" s="9"/>
      <c r="PZ323" s="9"/>
      <c r="QA323" s="9"/>
      <c r="QB323" s="9"/>
      <c r="QC323" s="9"/>
      <c r="QD323" s="9"/>
      <c r="QE323" s="9"/>
      <c r="QF323" s="9"/>
      <c r="QG323" s="9"/>
      <c r="QH323" s="9"/>
      <c r="QI323" s="9"/>
      <c r="QJ323" s="9"/>
      <c r="QK323" s="9"/>
      <c r="QL323" s="9"/>
      <c r="QM323" s="9"/>
      <c r="QN323" s="9"/>
      <c r="QO323" s="9"/>
      <c r="QP323" s="9"/>
      <c r="QQ323" s="9"/>
      <c r="QR323" s="9"/>
      <c r="QS323" s="9"/>
      <c r="QT323" s="9"/>
      <c r="QU323" s="9"/>
      <c r="QV323" s="9"/>
      <c r="QW323" s="9"/>
      <c r="QX323" s="9"/>
      <c r="QY323" s="9"/>
      <c r="QZ323" s="9"/>
      <c r="RA323" s="9"/>
      <c r="RB323" s="9"/>
      <c r="RC323" s="9"/>
      <c r="RD323" s="9"/>
      <c r="RE323" s="9"/>
      <c r="RF323" s="9"/>
      <c r="RG323" s="9"/>
      <c r="RH323" s="9"/>
      <c r="RI323" s="9"/>
      <c r="RJ323" s="9"/>
      <c r="RK323" s="9"/>
      <c r="RL323" s="9"/>
      <c r="RM323" s="9"/>
      <c r="RN323" s="9"/>
      <c r="RO323" s="9"/>
      <c r="RP323" s="9"/>
      <c r="RQ323" s="9"/>
      <c r="RR323" s="9"/>
      <c r="RS323" s="9"/>
      <c r="RT323" s="9"/>
      <c r="RU323" s="9"/>
      <c r="RV323" s="9"/>
      <c r="RW323" s="9"/>
      <c r="RX323" s="9"/>
      <c r="RY323" s="9"/>
      <c r="RZ323" s="9"/>
      <c r="SA323" s="9"/>
      <c r="SB323" s="9"/>
      <c r="SC323" s="9"/>
      <c r="SD323" s="9"/>
      <c r="SE323" s="9"/>
      <c r="SF323" s="9"/>
      <c r="SG323" s="9"/>
      <c r="SH323" s="9"/>
      <c r="SI323" s="9"/>
      <c r="SJ323" s="9"/>
      <c r="SK323" s="9"/>
      <c r="SL323" s="9"/>
      <c r="SM323" s="9"/>
      <c r="SN323" s="9"/>
      <c r="SO323" s="9"/>
      <c r="SP323" s="9"/>
      <c r="SQ323" s="9"/>
      <c r="SR323" s="9"/>
      <c r="SS323" s="9"/>
      <c r="ST323" s="9"/>
      <c r="SU323" s="9"/>
      <c r="SV323" s="9"/>
      <c r="SW323" s="9"/>
      <c r="SX323" s="9"/>
      <c r="SY323" s="9"/>
      <c r="SZ323" s="9"/>
      <c r="TA323" s="9"/>
      <c r="TB323" s="9"/>
      <c r="TC323" s="9"/>
      <c r="TD323" s="9"/>
      <c r="TE323" s="9"/>
      <c r="TF323" s="9"/>
      <c r="TG323" s="9"/>
      <c r="TH323" s="9"/>
      <c r="TI323" s="9"/>
      <c r="TJ323" s="9"/>
      <c r="TK323" s="9"/>
      <c r="TL323" s="9"/>
      <c r="TM323" s="9"/>
      <c r="TN323" s="9"/>
      <c r="TO323" s="9"/>
      <c r="ANB323" s="9"/>
      <c r="ANC323" s="9"/>
      <c r="AND323" s="9"/>
      <c r="ANE323" s="9"/>
      <c r="ANF323" s="9"/>
      <c r="ANG323" s="9"/>
      <c r="ANH323" s="9"/>
      <c r="ANI323" s="9"/>
      <c r="ANJ323" s="9"/>
      <c r="ANK323" s="9"/>
      <c r="ANL323" s="9"/>
      <c r="ANM323" s="9"/>
      <c r="ANN323" s="9"/>
      <c r="ANO323" s="9"/>
      <c r="ANP323" s="9"/>
      <c r="ANQ323" s="9"/>
      <c r="ANR323" s="9"/>
      <c r="ANS323" s="9"/>
      <c r="ANT323" s="9"/>
      <c r="ANU323" s="9"/>
      <c r="ANV323" s="9"/>
      <c r="ANW323" s="9"/>
      <c r="ANX323" s="9"/>
      <c r="ANY323" s="9"/>
      <c r="ANZ323" s="9"/>
      <c r="AOA323" s="9"/>
      <c r="AOB323" s="9"/>
      <c r="AOC323" s="9"/>
      <c r="AOD323" s="9"/>
      <c r="AOE323" s="9"/>
      <c r="AOF323" s="9"/>
      <c r="AOG323" s="9"/>
      <c r="AOH323" s="9"/>
      <c r="AOI323" s="9"/>
      <c r="AOJ323" s="9"/>
      <c r="AOK323" s="9"/>
      <c r="AOL323" s="9"/>
      <c r="AOM323" s="9"/>
      <c r="AON323" s="9"/>
      <c r="AOO323" s="9"/>
      <c r="AOP323" s="9"/>
      <c r="AOQ323" s="9"/>
      <c r="AOR323" s="9"/>
      <c r="AOS323" s="9"/>
      <c r="AOT323" s="9"/>
      <c r="AOU323" s="9"/>
      <c r="AOV323" s="9"/>
      <c r="AOW323" s="9"/>
      <c r="AOX323" s="9"/>
      <c r="AOY323" s="9"/>
      <c r="AOZ323" s="9"/>
      <c r="APA323" s="9"/>
      <c r="APB323" s="9"/>
      <c r="APC323" s="9"/>
      <c r="APD323" s="9"/>
      <c r="APE323" s="9"/>
      <c r="APF323" s="9"/>
      <c r="APG323" s="9"/>
      <c r="APH323" s="9"/>
      <c r="API323" s="9"/>
      <c r="APJ323" s="9"/>
      <c r="APK323" s="9"/>
      <c r="APL323" s="9"/>
      <c r="APM323" s="9"/>
      <c r="APN323" s="9"/>
      <c r="APO323" s="9"/>
      <c r="APP323" s="9"/>
      <c r="APQ323" s="9"/>
      <c r="APR323" s="9"/>
      <c r="APS323" s="9"/>
      <c r="APT323" s="9"/>
      <c r="APU323" s="9"/>
      <c r="APV323" s="9"/>
      <c r="APW323" s="9"/>
      <c r="APX323" s="9"/>
      <c r="APY323" s="9"/>
      <c r="APZ323" s="9"/>
      <c r="AQA323" s="9"/>
      <c r="AQB323" s="9"/>
      <c r="AQC323" s="9"/>
      <c r="AQD323" s="9"/>
      <c r="AQE323" s="9"/>
      <c r="AQF323" s="9"/>
      <c r="AQG323" s="9"/>
      <c r="AQH323" s="9"/>
      <c r="AQI323" s="9"/>
      <c r="AQJ323" s="9"/>
      <c r="AQK323" s="9"/>
      <c r="AQL323" s="9"/>
      <c r="AQM323" s="9"/>
      <c r="AQN323" s="9"/>
      <c r="AQO323" s="9"/>
      <c r="AQP323" s="9"/>
      <c r="AQQ323" s="9"/>
      <c r="AQR323" s="9"/>
      <c r="AQS323" s="9"/>
      <c r="AQT323" s="9"/>
      <c r="AQU323" s="9"/>
      <c r="AQV323" s="9"/>
      <c r="AQW323" s="9"/>
      <c r="AQX323" s="9"/>
      <c r="AQY323" s="9"/>
      <c r="AQZ323" s="9"/>
      <c r="ARA323" s="9"/>
      <c r="ARB323" s="9"/>
      <c r="ARC323" s="9"/>
      <c r="ARD323" s="9"/>
      <c r="ARE323" s="9"/>
      <c r="ARF323" s="9"/>
      <c r="ARG323" s="9"/>
      <c r="ARH323" s="9"/>
      <c r="ARI323" s="9"/>
      <c r="ARJ323" s="9"/>
      <c r="ARK323" s="9"/>
      <c r="ARL323" s="9"/>
      <c r="ARM323" s="9"/>
      <c r="ARN323" s="9"/>
      <c r="ARO323" s="9"/>
      <c r="ARP323" s="9"/>
      <c r="ARQ323" s="9"/>
      <c r="ARR323" s="9"/>
      <c r="ARS323" s="9"/>
      <c r="ART323" s="9"/>
      <c r="ARU323" s="9"/>
      <c r="ARV323" s="9"/>
      <c r="ARW323" s="9"/>
      <c r="ARX323" s="9"/>
      <c r="ARY323" s="9"/>
      <c r="ARZ323" s="9"/>
      <c r="ASA323" s="9"/>
      <c r="ASB323" s="9"/>
      <c r="ASC323" s="9"/>
      <c r="ASD323" s="9"/>
      <c r="ASE323" s="9"/>
      <c r="ASF323" s="9"/>
      <c r="ASG323" s="9"/>
      <c r="ASH323" s="9"/>
      <c r="ASI323" s="9"/>
      <c r="ASJ323" s="9"/>
      <c r="ASK323" s="9"/>
      <c r="ASL323" s="9"/>
      <c r="ASM323" s="9"/>
      <c r="ASN323" s="9"/>
      <c r="ASO323" s="9"/>
      <c r="ASP323" s="9"/>
      <c r="ASQ323" s="9"/>
      <c r="ASR323" s="9"/>
      <c r="ASS323" s="9"/>
      <c r="AST323" s="9"/>
      <c r="ASU323" s="9"/>
      <c r="ASV323" s="9"/>
      <c r="ASW323" s="9"/>
      <c r="ASX323" s="9"/>
      <c r="ASY323" s="9"/>
      <c r="ASZ323" s="9"/>
      <c r="ATA323" s="9"/>
      <c r="ATB323" s="9"/>
      <c r="ATC323" s="9"/>
      <c r="ATD323" s="9"/>
      <c r="ATE323" s="9"/>
      <c r="ATF323" s="9"/>
      <c r="ATG323" s="9"/>
      <c r="ATH323" s="9"/>
      <c r="ATI323" s="9"/>
      <c r="ATJ323" s="9"/>
      <c r="ATK323" s="9"/>
      <c r="ATL323" s="9"/>
      <c r="ATM323" s="9"/>
      <c r="ATN323" s="9"/>
      <c r="ATO323" s="9"/>
      <c r="ATP323" s="9"/>
      <c r="ATQ323" s="9"/>
      <c r="ATR323" s="9"/>
      <c r="ATS323" s="9"/>
      <c r="ATT323" s="9"/>
      <c r="ATU323" s="9"/>
      <c r="ATV323" s="9"/>
      <c r="ATW323" s="9"/>
      <c r="ATX323" s="9"/>
      <c r="ATY323" s="9"/>
      <c r="ATZ323" s="9"/>
      <c r="AUA323" s="9"/>
      <c r="AUB323" s="9"/>
      <c r="AUC323" s="9"/>
      <c r="AUD323" s="9"/>
      <c r="AUE323" s="9"/>
      <c r="AUF323" s="9"/>
      <c r="AUG323" s="9"/>
      <c r="AUH323" s="9"/>
      <c r="AUI323" s="9"/>
      <c r="AUJ323" s="9"/>
      <c r="AUK323" s="9"/>
      <c r="AUL323" s="9"/>
      <c r="AUM323" s="9"/>
      <c r="AUN323" s="9"/>
      <c r="AUO323" s="9"/>
      <c r="AUP323" s="9"/>
      <c r="AUQ323" s="9"/>
      <c r="AUR323" s="9"/>
      <c r="AUS323" s="9"/>
      <c r="AUT323" s="9"/>
      <c r="AUU323" s="9"/>
      <c r="AUV323" s="9"/>
      <c r="AUW323" s="9"/>
      <c r="AUX323" s="9"/>
      <c r="AUY323" s="9"/>
      <c r="AUZ323" s="9"/>
      <c r="AVA323" s="9"/>
      <c r="AVB323" s="9"/>
      <c r="AVC323" s="9"/>
      <c r="AVD323" s="9"/>
      <c r="AVE323" s="9"/>
      <c r="AVF323" s="9"/>
      <c r="AVG323" s="9"/>
      <c r="AVH323" s="9"/>
      <c r="AVI323" s="9"/>
      <c r="AVJ323" s="9"/>
      <c r="AVK323" s="9"/>
      <c r="AVL323" s="9"/>
      <c r="AVM323" s="9"/>
      <c r="AVN323" s="9"/>
      <c r="AVO323" s="9"/>
      <c r="AVP323" s="9"/>
      <c r="AVQ323" s="9"/>
      <c r="AVR323" s="9"/>
      <c r="AVS323" s="9"/>
      <c r="AVT323" s="9"/>
      <c r="AVU323" s="9"/>
      <c r="AVV323" s="9"/>
      <c r="AVW323" s="9"/>
      <c r="AVX323" s="9"/>
      <c r="AVY323" s="9"/>
      <c r="AVZ323" s="9"/>
      <c r="AWA323" s="9"/>
      <c r="AWB323" s="9"/>
      <c r="AWC323" s="9"/>
      <c r="AWD323" s="9"/>
      <c r="AWE323" s="9"/>
      <c r="AWF323" s="9"/>
      <c r="AWG323" s="9"/>
      <c r="AWH323" s="9"/>
      <c r="AWI323" s="9"/>
      <c r="AWJ323" s="9"/>
      <c r="AWK323" s="9"/>
      <c r="AWL323" s="9"/>
      <c r="AWM323" s="9"/>
      <c r="AWN323" s="9"/>
      <c r="AWO323" s="9"/>
      <c r="AWP323" s="9"/>
      <c r="AWQ323" s="9"/>
      <c r="AWR323" s="9"/>
      <c r="AWS323" s="9"/>
      <c r="AWT323" s="9"/>
      <c r="AWU323" s="9"/>
      <c r="AWV323" s="9"/>
      <c r="AWW323" s="9"/>
      <c r="AWX323" s="9"/>
      <c r="AWY323" s="9"/>
      <c r="AWZ323" s="9"/>
      <c r="AXA323" s="9"/>
      <c r="AXB323" s="9"/>
      <c r="AXC323" s="9"/>
      <c r="AXD323" s="9"/>
      <c r="AXE323" s="9"/>
      <c r="AXF323" s="9"/>
      <c r="AXG323" s="9"/>
      <c r="AXH323" s="9"/>
      <c r="AXI323" s="9"/>
      <c r="AXJ323" s="9"/>
      <c r="AXK323" s="9"/>
      <c r="AXL323" s="9"/>
      <c r="AXM323" s="9"/>
      <c r="AXN323" s="9"/>
      <c r="AXO323" s="9"/>
      <c r="AXP323" s="9"/>
      <c r="AXQ323" s="9"/>
      <c r="AXR323" s="9"/>
      <c r="AXS323" s="9"/>
      <c r="AXT323" s="9"/>
      <c r="AXU323" s="9"/>
      <c r="AXV323" s="9"/>
      <c r="AXW323" s="9"/>
      <c r="AXX323" s="9"/>
      <c r="AXY323" s="9"/>
      <c r="AXZ323" s="9"/>
      <c r="AYA323" s="9"/>
      <c r="AYB323" s="9"/>
      <c r="AYC323" s="9"/>
      <c r="AYD323" s="9"/>
      <c r="AYE323" s="9"/>
      <c r="AYF323" s="9"/>
      <c r="AYG323" s="9"/>
      <c r="AYH323" s="9"/>
      <c r="AYI323" s="9"/>
      <c r="AYJ323" s="9"/>
      <c r="AYK323" s="9"/>
      <c r="AYL323" s="9"/>
      <c r="AYM323" s="9"/>
      <c r="AYN323" s="9"/>
      <c r="AYO323" s="9"/>
      <c r="AYP323" s="9"/>
      <c r="AYQ323" s="9"/>
      <c r="AYR323" s="9"/>
      <c r="AYS323" s="9"/>
      <c r="AYT323" s="9"/>
      <c r="AYU323" s="9"/>
      <c r="AYV323" s="9"/>
      <c r="AYW323" s="9"/>
      <c r="AYX323" s="9"/>
      <c r="AYY323" s="9"/>
      <c r="AYZ323" s="9"/>
      <c r="AZA323" s="9"/>
      <c r="AZB323" s="9"/>
      <c r="AZC323" s="9"/>
      <c r="AZD323" s="9"/>
      <c r="AZE323" s="9"/>
      <c r="AZF323" s="9"/>
      <c r="AZG323" s="9"/>
      <c r="AZH323" s="9"/>
      <c r="AZI323" s="9"/>
      <c r="AZJ323" s="9"/>
      <c r="AZK323" s="9"/>
      <c r="AZL323" s="9"/>
      <c r="AZM323" s="9"/>
      <c r="AZN323" s="9"/>
      <c r="AZO323" s="9"/>
      <c r="AZP323" s="9"/>
      <c r="AZQ323" s="9"/>
      <c r="AZR323" s="9"/>
      <c r="AZS323" s="9"/>
      <c r="AZT323" s="9"/>
      <c r="AZU323" s="9"/>
      <c r="AZV323" s="9"/>
      <c r="AZW323" s="9"/>
      <c r="AZX323" s="9"/>
      <c r="AZY323" s="9"/>
      <c r="AZZ323" s="9"/>
      <c r="BAA323" s="9"/>
      <c r="BAB323" s="9"/>
      <c r="BAC323" s="9"/>
      <c r="BAD323" s="9"/>
      <c r="BAE323" s="9"/>
      <c r="BAF323" s="9"/>
      <c r="BAG323" s="9"/>
      <c r="BAH323" s="9"/>
      <c r="BAI323" s="9"/>
      <c r="BAJ323" s="9"/>
      <c r="BAK323" s="9"/>
      <c r="BAL323" s="9"/>
      <c r="BAM323" s="9"/>
      <c r="BAN323" s="9"/>
      <c r="BAO323" s="9"/>
      <c r="BAP323" s="9"/>
      <c r="BAQ323" s="9"/>
      <c r="BAR323" s="9"/>
      <c r="BAS323" s="9"/>
      <c r="BAT323" s="9"/>
      <c r="BAU323" s="9"/>
      <c r="BAV323" s="9"/>
      <c r="BAW323" s="9"/>
      <c r="BAX323" s="9"/>
      <c r="BAY323" s="9"/>
      <c r="BAZ323" s="9"/>
      <c r="BBA323" s="9"/>
      <c r="BBB323" s="9"/>
      <c r="BBC323" s="9"/>
      <c r="BBD323" s="9"/>
      <c r="BBE323" s="9"/>
      <c r="BBF323" s="9"/>
      <c r="BBG323" s="9"/>
      <c r="BBH323" s="9"/>
      <c r="BBI323" s="9"/>
      <c r="BBJ323" s="9"/>
      <c r="BBK323" s="9"/>
      <c r="BBL323" s="9"/>
      <c r="BBM323" s="9"/>
      <c r="BBN323" s="9"/>
      <c r="BBO323" s="9"/>
      <c r="BBP323" s="9"/>
      <c r="BBQ323" s="9"/>
      <c r="BBR323" s="9"/>
      <c r="BBS323" s="9"/>
      <c r="BBT323" s="9"/>
      <c r="BBU323" s="9"/>
      <c r="BBV323" s="9"/>
      <c r="BBW323" s="9"/>
      <c r="BBX323" s="9"/>
      <c r="BBY323" s="9"/>
      <c r="BBZ323" s="9"/>
      <c r="BCA323" s="9"/>
      <c r="BCB323" s="9"/>
      <c r="BCC323" s="9"/>
      <c r="BCD323" s="9"/>
      <c r="BCE323" s="9"/>
      <c r="BCF323" s="9"/>
      <c r="BCG323" s="9"/>
      <c r="BCH323" s="9"/>
      <c r="BCI323" s="9"/>
      <c r="BCJ323" s="9"/>
      <c r="BCK323" s="9"/>
      <c r="BCL323" s="9"/>
      <c r="BCM323" s="9"/>
      <c r="BCN323" s="9"/>
      <c r="BCO323" s="9"/>
      <c r="BCP323" s="9"/>
      <c r="BCQ323" s="9"/>
      <c r="BCR323" s="9"/>
      <c r="BCS323" s="9"/>
      <c r="BCT323" s="9"/>
      <c r="BCU323" s="9"/>
      <c r="BCV323" s="9"/>
      <c r="BCW323" s="9"/>
      <c r="BCX323" s="9"/>
      <c r="BCY323" s="9"/>
      <c r="BCZ323" s="9"/>
      <c r="BDA323" s="9"/>
      <c r="BDB323" s="9"/>
      <c r="BDC323" s="9"/>
      <c r="BDD323" s="9"/>
      <c r="BDE323" s="9"/>
      <c r="BDF323" s="9"/>
      <c r="BDG323" s="9"/>
      <c r="BDH323" s="9"/>
      <c r="BDI323" s="9"/>
      <c r="BDJ323" s="9"/>
      <c r="BDK323" s="9"/>
      <c r="BDL323" s="9"/>
      <c r="BDM323" s="9"/>
      <c r="BDN323" s="9"/>
      <c r="BDO323" s="9"/>
      <c r="BDP323" s="9"/>
      <c r="BDQ323" s="9"/>
      <c r="BDR323" s="9"/>
      <c r="BDS323" s="9"/>
      <c r="BDT323" s="9"/>
      <c r="BDU323" s="9"/>
      <c r="BDV323" s="9"/>
      <c r="BDW323" s="9"/>
      <c r="BDX323" s="9"/>
      <c r="BDY323" s="9"/>
      <c r="BDZ323" s="9"/>
      <c r="BEA323" s="9"/>
      <c r="BEB323" s="9"/>
      <c r="BEC323" s="9"/>
      <c r="BED323" s="9"/>
      <c r="BEE323" s="9"/>
      <c r="BEF323" s="9"/>
      <c r="BEG323" s="9"/>
      <c r="BEH323" s="9"/>
      <c r="BEI323" s="9"/>
      <c r="BEJ323" s="9"/>
      <c r="BEK323" s="9"/>
      <c r="BEL323" s="9"/>
      <c r="BEM323" s="9"/>
      <c r="BEN323" s="9"/>
      <c r="BEO323" s="9"/>
      <c r="BEP323" s="9"/>
      <c r="BEQ323" s="9"/>
      <c r="BER323" s="9"/>
      <c r="BES323" s="9"/>
      <c r="BET323" s="9"/>
      <c r="BEU323" s="9"/>
      <c r="BEV323" s="9"/>
      <c r="BEW323" s="9"/>
      <c r="BEX323" s="9"/>
      <c r="BEY323" s="9"/>
      <c r="BEZ323" s="9"/>
      <c r="BFA323" s="9"/>
      <c r="BFB323" s="9"/>
      <c r="BFC323" s="9"/>
      <c r="BFD323" s="9"/>
      <c r="BFE323" s="9"/>
      <c r="BFF323" s="9"/>
      <c r="BFG323" s="9"/>
      <c r="BFH323" s="9"/>
      <c r="BFI323" s="9"/>
      <c r="BFJ323" s="9"/>
      <c r="BFK323" s="9"/>
      <c r="BFL323" s="9"/>
      <c r="BFM323" s="9"/>
      <c r="BFN323" s="9"/>
      <c r="BFO323" s="9"/>
      <c r="BFP323" s="9"/>
      <c r="BFQ323" s="9"/>
      <c r="BFR323" s="9"/>
      <c r="BFS323" s="9"/>
      <c r="BFT323" s="9"/>
      <c r="BFU323" s="9"/>
      <c r="BFV323" s="9"/>
      <c r="BFW323" s="9"/>
      <c r="BFX323" s="9"/>
      <c r="BFY323" s="9"/>
      <c r="BFZ323" s="9"/>
      <c r="BGA323" s="9"/>
      <c r="BGB323" s="9"/>
      <c r="BGC323" s="9"/>
      <c r="BGD323" s="9"/>
      <c r="BGE323" s="9"/>
      <c r="BGF323" s="9"/>
      <c r="BGG323" s="9"/>
      <c r="BGH323" s="9"/>
      <c r="BGI323" s="9"/>
      <c r="BGJ323" s="9"/>
      <c r="BGK323" s="9"/>
      <c r="BGL323" s="9"/>
      <c r="BGM323" s="9"/>
      <c r="BGN323" s="9"/>
      <c r="BGO323" s="9"/>
      <c r="BGP323" s="9"/>
      <c r="BGQ323" s="9"/>
      <c r="BGR323" s="9"/>
      <c r="BGS323" s="9"/>
      <c r="BGT323" s="9"/>
      <c r="BGU323" s="9"/>
      <c r="BGV323" s="9"/>
      <c r="BGW323" s="9"/>
      <c r="BGX323" s="9"/>
      <c r="BGY323" s="9"/>
      <c r="BGZ323" s="9"/>
      <c r="BHA323" s="9"/>
      <c r="BHB323" s="9"/>
      <c r="BHC323" s="9"/>
      <c r="BHD323" s="9"/>
      <c r="BHE323" s="9"/>
      <c r="BHF323" s="9"/>
      <c r="BHG323" s="9"/>
      <c r="BHH323" s="9"/>
      <c r="BHI323" s="9"/>
      <c r="BHJ323" s="9"/>
      <c r="BHK323" s="9"/>
      <c r="BHL323" s="9"/>
      <c r="BHM323" s="9"/>
      <c r="BHN323" s="9"/>
      <c r="BHO323" s="9"/>
      <c r="BHP323" s="9"/>
      <c r="BHQ323" s="9"/>
      <c r="BHR323" s="9"/>
      <c r="BHS323" s="9"/>
      <c r="BHT323" s="9"/>
      <c r="BHU323" s="9"/>
      <c r="BHV323" s="9"/>
      <c r="BHW323" s="9"/>
      <c r="BHX323" s="9"/>
      <c r="BHY323" s="9"/>
      <c r="BHZ323" s="9"/>
      <c r="BIA323" s="9"/>
      <c r="BIB323" s="9"/>
      <c r="BIC323" s="9"/>
      <c r="BID323" s="9"/>
      <c r="BIE323" s="9"/>
      <c r="BIF323" s="9"/>
      <c r="BIG323" s="9"/>
      <c r="BIH323" s="9"/>
      <c r="BII323" s="9"/>
      <c r="BIJ323" s="9"/>
      <c r="BIK323" s="9"/>
      <c r="BIL323" s="9"/>
      <c r="BIM323" s="9"/>
      <c r="BIN323" s="9"/>
      <c r="BIO323" s="9"/>
      <c r="BIP323" s="9"/>
      <c r="BIQ323" s="9"/>
      <c r="BIR323" s="9"/>
      <c r="BIS323" s="9"/>
      <c r="BIT323" s="9"/>
      <c r="BIU323" s="9"/>
      <c r="BIV323" s="9"/>
      <c r="BIW323" s="9"/>
      <c r="BIX323" s="9"/>
      <c r="BIY323" s="9"/>
      <c r="BIZ323" s="9"/>
      <c r="BJA323" s="9"/>
      <c r="BJB323" s="9"/>
      <c r="BJC323" s="9"/>
      <c r="BJD323" s="9"/>
      <c r="BJE323" s="9"/>
      <c r="BJF323" s="9"/>
      <c r="BJG323" s="9"/>
      <c r="BJH323" s="9"/>
      <c r="BJI323" s="9"/>
      <c r="BJJ323" s="9"/>
      <c r="BJK323" s="9"/>
      <c r="BJL323" s="9"/>
      <c r="BJM323" s="9"/>
      <c r="BJN323" s="9"/>
      <c r="BJO323" s="9"/>
      <c r="BJP323" s="9"/>
      <c r="BJQ323" s="9"/>
      <c r="BJR323" s="9"/>
      <c r="BJS323" s="9"/>
      <c r="BJT323" s="9"/>
      <c r="BJU323" s="9"/>
      <c r="BJV323" s="9"/>
      <c r="BJW323" s="9"/>
      <c r="BJX323" s="9"/>
      <c r="BJY323" s="9"/>
      <c r="BJZ323" s="9"/>
      <c r="BKA323" s="9"/>
      <c r="BKB323" s="9"/>
      <c r="BKC323" s="9"/>
      <c r="BKD323" s="9"/>
      <c r="BKE323" s="9"/>
      <c r="BKF323" s="9"/>
      <c r="BKG323" s="9"/>
      <c r="BKH323" s="9"/>
      <c r="BKI323" s="9"/>
      <c r="BKJ323" s="9"/>
      <c r="BKK323" s="9"/>
      <c r="BKL323" s="9"/>
      <c r="BKM323" s="9"/>
      <c r="BKN323" s="9"/>
      <c r="BKO323" s="9"/>
      <c r="BKP323" s="9"/>
      <c r="BKQ323" s="9"/>
      <c r="BKR323" s="9"/>
      <c r="BKS323" s="9"/>
      <c r="BKT323" s="9"/>
      <c r="BKU323" s="9"/>
      <c r="BKV323" s="9"/>
      <c r="BKW323" s="9"/>
      <c r="BKX323" s="9"/>
      <c r="BKY323" s="9"/>
      <c r="BKZ323" s="9"/>
      <c r="BLA323" s="9"/>
      <c r="BLB323" s="9"/>
      <c r="BLC323" s="9"/>
      <c r="BLD323" s="9"/>
      <c r="BLE323" s="9"/>
      <c r="BLF323" s="9"/>
      <c r="BLG323" s="9"/>
      <c r="BLH323" s="9"/>
      <c r="BLI323" s="9"/>
      <c r="BLJ323" s="9"/>
      <c r="BLK323" s="9"/>
      <c r="BLL323" s="9"/>
      <c r="BLM323" s="9"/>
      <c r="BLN323" s="9"/>
      <c r="BLO323" s="9"/>
      <c r="BLP323" s="9"/>
      <c r="BLQ323" s="9"/>
      <c r="BLR323" s="9"/>
      <c r="BLS323" s="9"/>
      <c r="BLT323" s="9"/>
      <c r="BLU323" s="9"/>
      <c r="BLV323" s="9"/>
      <c r="BLW323" s="9"/>
      <c r="BLX323" s="9"/>
      <c r="BLY323" s="9"/>
      <c r="BLZ323" s="9"/>
      <c r="BMA323" s="9"/>
      <c r="BMB323" s="9"/>
      <c r="BMC323" s="9"/>
      <c r="BMD323" s="9"/>
      <c r="BME323" s="9"/>
      <c r="BMF323" s="9"/>
      <c r="BMG323" s="9"/>
      <c r="BMH323" s="9"/>
      <c r="BMI323" s="9"/>
      <c r="BMJ323" s="9"/>
      <c r="BMK323" s="9"/>
      <c r="BML323" s="9"/>
      <c r="BMM323" s="9"/>
      <c r="BMN323" s="9"/>
      <c r="BMO323" s="9"/>
      <c r="BMP323" s="9"/>
      <c r="BMQ323" s="9"/>
      <c r="BMR323" s="9"/>
      <c r="BMS323" s="9"/>
      <c r="BMT323" s="9"/>
      <c r="BMU323" s="9"/>
      <c r="BMV323" s="9"/>
      <c r="BMW323" s="9"/>
      <c r="BMX323" s="9"/>
      <c r="BMY323" s="9"/>
      <c r="BMZ323" s="9"/>
      <c r="BNA323" s="9"/>
      <c r="BNB323" s="9"/>
      <c r="BNC323" s="9"/>
      <c r="BND323" s="9"/>
      <c r="BNE323" s="9"/>
      <c r="BNF323" s="9"/>
      <c r="BNG323" s="9"/>
      <c r="BNH323" s="9"/>
      <c r="BNI323" s="9"/>
      <c r="BNJ323" s="9"/>
      <c r="BNK323" s="9"/>
      <c r="BNL323" s="9"/>
      <c r="BNM323" s="9"/>
      <c r="BNN323" s="9"/>
      <c r="BNO323" s="9"/>
      <c r="BNP323" s="9"/>
      <c r="BNQ323" s="9"/>
      <c r="BNR323" s="9"/>
      <c r="BNS323" s="9"/>
      <c r="BNT323" s="9"/>
      <c r="BNU323" s="9"/>
      <c r="BNV323" s="9"/>
      <c r="BNW323" s="9"/>
      <c r="BNX323" s="9"/>
      <c r="BNY323" s="9"/>
      <c r="BNZ323" s="9"/>
      <c r="BOA323" s="9"/>
      <c r="BOB323" s="9"/>
      <c r="BOC323" s="9"/>
      <c r="BOD323" s="9"/>
      <c r="BOE323" s="9"/>
      <c r="BOF323" s="9"/>
      <c r="BOG323" s="9"/>
      <c r="BOH323" s="9"/>
      <c r="BOI323" s="9"/>
      <c r="BOJ323" s="9"/>
      <c r="BOK323" s="9"/>
      <c r="BOL323" s="9"/>
      <c r="BOM323" s="9"/>
      <c r="BON323" s="9"/>
      <c r="BOO323" s="9"/>
      <c r="BOP323" s="9"/>
      <c r="BOQ323" s="9"/>
      <c r="BOR323" s="9"/>
      <c r="BOS323" s="9"/>
      <c r="BOT323" s="9"/>
      <c r="BOU323" s="9"/>
      <c r="BOV323" s="9"/>
      <c r="BOW323" s="9"/>
      <c r="BOX323" s="9"/>
      <c r="BOY323" s="9"/>
      <c r="BOZ323" s="9"/>
      <c r="BPA323" s="9"/>
      <c r="BPB323" s="9"/>
      <c r="BPC323" s="9"/>
      <c r="BPD323" s="9"/>
      <c r="BPE323" s="9"/>
      <c r="BPF323" s="9"/>
      <c r="BPG323" s="9"/>
      <c r="BPH323" s="9"/>
      <c r="BPI323" s="9"/>
      <c r="BPJ323" s="9"/>
      <c r="BPK323" s="9"/>
      <c r="BPL323" s="9"/>
      <c r="BPM323" s="9"/>
      <c r="BPN323" s="9"/>
      <c r="BPO323" s="9"/>
      <c r="BPP323" s="9"/>
      <c r="BPQ323" s="9"/>
      <c r="BPR323" s="9"/>
      <c r="BPS323" s="9"/>
      <c r="BPT323" s="9"/>
      <c r="BPU323" s="9"/>
      <c r="BPV323" s="9"/>
      <c r="BPW323" s="9"/>
      <c r="BPX323" s="9"/>
      <c r="BPY323" s="9"/>
      <c r="BPZ323" s="9"/>
      <c r="BQA323" s="9"/>
      <c r="BQB323" s="9"/>
      <c r="BQC323" s="9"/>
      <c r="BQD323" s="9"/>
      <c r="BQE323" s="9"/>
      <c r="BQF323" s="9"/>
      <c r="BQG323" s="9"/>
      <c r="BQH323" s="9"/>
      <c r="BQI323" s="9"/>
      <c r="BQJ323" s="9"/>
      <c r="BQK323" s="9"/>
      <c r="BQL323" s="9"/>
      <c r="BQM323" s="9"/>
      <c r="BQN323" s="9"/>
      <c r="BQO323" s="9"/>
      <c r="BQP323" s="9"/>
      <c r="BQQ323" s="9"/>
      <c r="BQR323" s="9"/>
      <c r="BQS323" s="9"/>
      <c r="BQT323" s="9"/>
      <c r="BQU323" s="9"/>
      <c r="BQV323" s="9"/>
      <c r="BQW323" s="9"/>
      <c r="BQX323" s="9"/>
      <c r="BQY323" s="9"/>
      <c r="BQZ323" s="9"/>
      <c r="BRA323" s="9"/>
      <c r="BRB323" s="9"/>
      <c r="BRC323" s="9"/>
      <c r="BRD323" s="9"/>
      <c r="BRE323" s="9"/>
      <c r="BRF323" s="9"/>
      <c r="BRG323" s="9"/>
      <c r="BRH323" s="9"/>
      <c r="BRI323" s="9"/>
      <c r="BRJ323" s="9"/>
      <c r="BRK323" s="9"/>
      <c r="BRL323" s="9"/>
      <c r="BRM323" s="9"/>
      <c r="BRN323" s="9"/>
      <c r="BRO323" s="9"/>
      <c r="BRP323" s="9"/>
      <c r="BRQ323" s="9"/>
      <c r="BRR323" s="9"/>
      <c r="BRS323" s="9"/>
      <c r="BRT323" s="9"/>
      <c r="BRU323" s="9"/>
      <c r="BRV323" s="9"/>
      <c r="BRW323" s="9"/>
      <c r="BRX323" s="9"/>
      <c r="BRY323" s="9"/>
      <c r="BRZ323" s="9"/>
      <c r="BSA323" s="9"/>
      <c r="BSB323" s="9"/>
      <c r="BSC323" s="9"/>
      <c r="BSD323" s="9"/>
      <c r="BSE323" s="9"/>
      <c r="BSF323" s="9"/>
      <c r="BSG323" s="9"/>
      <c r="BSH323" s="9"/>
      <c r="BSI323" s="9"/>
      <c r="BSJ323" s="9"/>
      <c r="BSK323" s="9"/>
      <c r="BSL323" s="9"/>
      <c r="BSM323" s="9"/>
      <c r="BSN323" s="9"/>
      <c r="BSO323" s="9"/>
      <c r="BSP323" s="9"/>
      <c r="BSQ323" s="9"/>
      <c r="BSR323" s="9"/>
      <c r="BSS323" s="9"/>
      <c r="BST323" s="9"/>
      <c r="BSU323" s="9"/>
      <c r="BSV323" s="9"/>
      <c r="BSW323" s="9"/>
      <c r="BSX323" s="9"/>
      <c r="BSY323" s="9"/>
      <c r="BSZ323" s="9"/>
      <c r="BTA323" s="9"/>
      <c r="BTB323" s="9"/>
      <c r="BTC323" s="9"/>
      <c r="BTD323" s="9"/>
      <c r="BTE323" s="9"/>
      <c r="BTF323" s="9"/>
      <c r="BTG323" s="9"/>
      <c r="BTH323" s="9"/>
      <c r="BTI323" s="9"/>
      <c r="BTJ323" s="9"/>
      <c r="BTK323" s="9"/>
      <c r="BTL323" s="9"/>
      <c r="BTM323" s="9"/>
      <c r="BTN323" s="9"/>
      <c r="BTO323" s="9"/>
      <c r="BTP323" s="9"/>
      <c r="BTQ323" s="9"/>
      <c r="BTR323" s="9"/>
      <c r="BTS323" s="9"/>
      <c r="BTT323" s="9"/>
      <c r="BTU323" s="9"/>
      <c r="BTV323" s="9"/>
      <c r="BTW323" s="9"/>
      <c r="BTX323" s="9"/>
      <c r="BTY323" s="9"/>
      <c r="BTZ323" s="9"/>
      <c r="BUA323" s="9"/>
      <c r="BUB323" s="9"/>
      <c r="BUC323" s="9"/>
      <c r="BUD323" s="9"/>
      <c r="BUE323" s="9"/>
      <c r="BUF323" s="9"/>
      <c r="BUG323" s="9"/>
      <c r="BUH323" s="9"/>
      <c r="BUI323" s="9"/>
      <c r="BUJ323" s="9"/>
      <c r="BUK323" s="9"/>
      <c r="BUL323" s="9"/>
      <c r="BUM323" s="9"/>
      <c r="BUN323" s="9"/>
      <c r="BUO323" s="9"/>
      <c r="BUP323" s="9"/>
      <c r="BUQ323" s="9"/>
      <c r="BUR323" s="9"/>
      <c r="BUS323" s="9"/>
      <c r="BUT323" s="9"/>
      <c r="BUU323" s="9"/>
      <c r="BUV323" s="9"/>
      <c r="BUW323" s="9"/>
      <c r="BUX323" s="9"/>
      <c r="BUY323" s="9"/>
      <c r="BUZ323" s="9"/>
      <c r="BVA323" s="9"/>
      <c r="BVB323" s="9"/>
      <c r="BVC323" s="9"/>
      <c r="BVD323" s="9"/>
      <c r="BVE323" s="9"/>
      <c r="BVF323" s="9"/>
      <c r="BVG323" s="9"/>
      <c r="BVH323" s="9"/>
      <c r="BVI323" s="9"/>
      <c r="BVJ323" s="9"/>
      <c r="BVK323" s="9"/>
      <c r="BVL323" s="9"/>
      <c r="BVM323" s="9"/>
      <c r="BVN323" s="9"/>
      <c r="BVO323" s="9"/>
      <c r="BVP323" s="9"/>
      <c r="BVQ323" s="9"/>
      <c r="BVR323" s="9"/>
      <c r="BVS323" s="9"/>
      <c r="BVT323" s="9"/>
      <c r="BVU323" s="9"/>
      <c r="BVV323" s="9"/>
      <c r="BVW323" s="9"/>
      <c r="BVX323" s="9"/>
      <c r="BVY323" s="9"/>
      <c r="BVZ323" s="9"/>
      <c r="BWA323" s="9"/>
      <c r="BWB323" s="9"/>
      <c r="BWC323" s="9"/>
      <c r="BWD323" s="9"/>
      <c r="BWE323" s="9"/>
      <c r="BWF323" s="9"/>
      <c r="BWG323" s="9"/>
      <c r="BWH323" s="9"/>
      <c r="BWI323" s="9"/>
      <c r="BWJ323" s="9"/>
      <c r="BWK323" s="9"/>
      <c r="BWL323" s="9"/>
      <c r="BWM323" s="9"/>
      <c r="BWN323" s="9"/>
      <c r="BWO323" s="9"/>
      <c r="BWP323" s="9"/>
      <c r="BWQ323" s="9"/>
      <c r="BWR323" s="9"/>
      <c r="BWS323" s="9"/>
      <c r="BWT323" s="9"/>
      <c r="BWU323" s="9"/>
      <c r="BWV323" s="9"/>
      <c r="BWW323" s="9"/>
      <c r="BWX323" s="9"/>
      <c r="BWY323" s="9"/>
      <c r="BWZ323" s="9"/>
      <c r="BXA323" s="9"/>
      <c r="BXB323" s="9"/>
      <c r="BXC323" s="9"/>
      <c r="BXD323" s="9"/>
    </row>
    <row r="324" ht="14.25" customHeight="1">
      <c r="A324" s="9">
        <v>26.0</v>
      </c>
      <c r="B324" s="9" t="s">
        <v>11947</v>
      </c>
      <c r="C324" s="9" t="s">
        <v>11948</v>
      </c>
      <c r="D324" s="9" t="s">
        <v>11948</v>
      </c>
      <c r="E324" s="9"/>
      <c r="F324" s="9">
        <v>14.0</v>
      </c>
      <c r="G324" s="9" t="s">
        <v>14532</v>
      </c>
      <c r="H324" s="9"/>
      <c r="I324" s="9">
        <v>2.0</v>
      </c>
      <c r="J324" s="9"/>
      <c r="K324" s="9"/>
      <c r="L324" s="9">
        <v>12.0</v>
      </c>
      <c r="M324" s="9"/>
      <c r="N324" s="9"/>
      <c r="O324" s="9"/>
      <c r="P324" s="9">
        <v>1.0</v>
      </c>
      <c r="Q324" s="9" t="s">
        <v>14533</v>
      </c>
      <c r="R324" s="9"/>
      <c r="S324" s="9" t="s">
        <v>3831</v>
      </c>
      <c r="T324" s="9" t="s">
        <v>3830</v>
      </c>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t="s">
        <v>14534</v>
      </c>
      <c r="CK324" s="9"/>
      <c r="CL324" s="9"/>
      <c r="CM324" s="9"/>
      <c r="CN324" s="9"/>
      <c r="CO324" s="9"/>
      <c r="CP324" s="9"/>
      <c r="CQ324" s="9"/>
      <c r="CR324" s="9"/>
      <c r="CS324" s="9"/>
      <c r="CT324" s="9"/>
      <c r="CU324" s="9"/>
      <c r="CV324" s="9"/>
      <c r="CW324" s="9"/>
      <c r="CX324" s="9"/>
      <c r="CY324" s="9"/>
      <c r="CZ324" s="9"/>
      <c r="DA324" s="9"/>
      <c r="DB324" s="9"/>
      <c r="DC324" s="9" t="s">
        <v>14535</v>
      </c>
      <c r="DD324" s="9"/>
      <c r="DE324" s="9"/>
      <c r="DF324" s="9"/>
      <c r="DG324" s="9"/>
      <c r="DH324" s="9"/>
      <c r="DI324" s="9"/>
      <c r="DJ324" s="9"/>
      <c r="DK324" s="9"/>
      <c r="DL324" s="9"/>
      <c r="DM324" s="9"/>
      <c r="DN324" s="9"/>
      <c r="DO324" s="9" t="s">
        <v>5691</v>
      </c>
      <c r="DP324" s="9" t="s">
        <v>5691</v>
      </c>
      <c r="DQ324" s="9"/>
      <c r="DR324" s="9"/>
      <c r="DS324" s="9"/>
      <c r="DT324" s="9"/>
      <c r="DU324" s="9"/>
      <c r="DV324" s="9"/>
      <c r="DW324" s="9"/>
      <c r="DX324" s="9"/>
      <c r="DY324" s="9"/>
      <c r="DZ324" s="9"/>
      <c r="EA324" s="9"/>
      <c r="EB324" s="9"/>
      <c r="EC324" s="9"/>
      <c r="ED324" s="9"/>
      <c r="EE324" s="9"/>
      <c r="EF324" s="9"/>
      <c r="EG324" s="9"/>
      <c r="EH324" s="9"/>
      <c r="EI324" s="9"/>
      <c r="EJ324" s="9"/>
      <c r="EK324" s="9"/>
      <c r="EL324" s="9"/>
      <c r="EM324" s="9"/>
      <c r="EN324" s="9"/>
      <c r="EO324" s="9"/>
      <c r="EP324" s="9"/>
      <c r="EQ324" s="9"/>
      <c r="ER324" s="9"/>
      <c r="ES324" s="9"/>
      <c r="ET324" s="9"/>
      <c r="EU324" s="9"/>
      <c r="EV324" s="9"/>
      <c r="EW324" s="9" t="s">
        <v>14536</v>
      </c>
      <c r="EX324" s="9"/>
      <c r="EY324" s="9"/>
      <c r="EZ324" s="9"/>
      <c r="FA324" s="9"/>
      <c r="FB324" s="9"/>
      <c r="FC324" s="9"/>
      <c r="FD324" s="9"/>
      <c r="FE324" s="9"/>
      <c r="FF324" s="9"/>
      <c r="FG324" s="9"/>
      <c r="FH324" s="9"/>
      <c r="FI324" s="9"/>
      <c r="FJ324" s="9"/>
      <c r="FK324" s="9"/>
      <c r="FL324" s="9"/>
      <c r="FM324" s="9"/>
      <c r="FN324" s="9"/>
      <c r="FO324" s="9"/>
      <c r="FP324" s="9"/>
      <c r="FQ324" s="9"/>
      <c r="FR324" s="9" t="s">
        <v>5718</v>
      </c>
      <c r="FS324" s="9"/>
      <c r="FT324" s="9"/>
      <c r="FU324" s="9"/>
      <c r="FV324" s="9"/>
      <c r="FW324" s="9"/>
      <c r="FX324" s="9"/>
      <c r="FY324" s="9"/>
      <c r="FZ324" s="9"/>
      <c r="GA324" s="9"/>
      <c r="GB324" s="9"/>
      <c r="GC324" s="9"/>
      <c r="GD324" s="9"/>
      <c r="GE324" s="9"/>
      <c r="GF324" s="9"/>
      <c r="GG324" s="9" t="s">
        <v>5707</v>
      </c>
      <c r="GH324" s="9"/>
      <c r="GI324" s="9"/>
      <c r="GJ324" s="9"/>
      <c r="GK324" s="9"/>
      <c r="GL324" s="9"/>
      <c r="GM324" s="9"/>
      <c r="GN324" s="9"/>
      <c r="GO324" s="9"/>
      <c r="GP324" s="9"/>
      <c r="GQ324" s="9"/>
      <c r="GR324" s="9"/>
      <c r="GS324" s="9"/>
      <c r="GT324" s="9"/>
      <c r="GU324" s="9" t="s">
        <v>14537</v>
      </c>
      <c r="GV324" s="9"/>
      <c r="GW324" s="9"/>
      <c r="GX324" s="9"/>
      <c r="GY324" s="9"/>
      <c r="GZ324" s="9"/>
      <c r="HA324" s="9"/>
      <c r="HB324" s="9"/>
      <c r="HC324" s="9"/>
      <c r="HD324" s="9"/>
      <c r="HE324" s="9"/>
      <c r="HF324" s="9"/>
      <c r="HG324" s="9"/>
      <c r="HH324" s="9"/>
      <c r="HI324" s="9" t="s">
        <v>5691</v>
      </c>
      <c r="HJ324" s="9" t="s">
        <v>5691</v>
      </c>
      <c r="HK324" s="9"/>
      <c r="HL324" s="9"/>
      <c r="HM324" s="9"/>
      <c r="HN324" s="9"/>
      <c r="HO324" s="9"/>
      <c r="HP324" s="9"/>
      <c r="HQ324" s="9"/>
      <c r="HR324" s="9"/>
      <c r="HS324" s="9"/>
      <c r="HT324" s="9"/>
      <c r="HU324" s="9"/>
      <c r="HV324" s="9"/>
      <c r="HW324" s="9"/>
      <c r="HX324" s="9"/>
      <c r="HY324" s="9"/>
      <c r="HZ324" s="9"/>
      <c r="IA324" s="9"/>
      <c r="IB324" s="9"/>
      <c r="IC324" s="9"/>
      <c r="ID324" s="9"/>
      <c r="IE324" s="9"/>
      <c r="IF324" s="9"/>
      <c r="IG324" s="9"/>
      <c r="IH324" s="9"/>
      <c r="II324" s="9"/>
      <c r="IJ324" s="9"/>
      <c r="IK324" s="9"/>
      <c r="IL324" s="9"/>
      <c r="IM324" s="9"/>
      <c r="IN324" s="9"/>
      <c r="IO324" s="9"/>
      <c r="IP324" s="9"/>
      <c r="IQ324" s="9" t="s">
        <v>14538</v>
      </c>
      <c r="IR324" s="9"/>
      <c r="IS324" s="9"/>
      <c r="IT324" s="9"/>
      <c r="IU324" s="9"/>
      <c r="IV324" s="9"/>
      <c r="IW324" s="9"/>
      <c r="IX324" s="9"/>
      <c r="IY324" s="9"/>
      <c r="IZ324" s="9"/>
      <c r="JA324" s="9"/>
      <c r="JB324" s="9"/>
      <c r="JC324" s="9"/>
      <c r="JD324" s="9"/>
      <c r="JE324" s="9"/>
      <c r="JF324" s="9"/>
      <c r="JG324" s="9"/>
      <c r="JH324" s="9"/>
      <c r="JI324" s="9"/>
      <c r="JJ324" s="9"/>
      <c r="JK324" s="9"/>
      <c r="JL324" s="9" t="s">
        <v>5718</v>
      </c>
      <c r="JM324" s="9"/>
      <c r="JN324" s="9"/>
      <c r="JO324" s="9"/>
      <c r="JP324" s="9"/>
      <c r="JQ324" s="9"/>
      <c r="JR324" s="9"/>
      <c r="JS324" s="9"/>
      <c r="JT324" s="9"/>
      <c r="JU324" s="9"/>
      <c r="JV324" s="9"/>
      <c r="JW324" s="9"/>
      <c r="JX324" s="9"/>
      <c r="JY324" s="9"/>
      <c r="JZ324" s="9"/>
      <c r="KA324" s="9" t="s">
        <v>5707</v>
      </c>
      <c r="KB324" s="9"/>
      <c r="KC324" s="9"/>
      <c r="KD324" s="9"/>
      <c r="KE324" s="9"/>
      <c r="KF324" s="9"/>
      <c r="KG324" s="9"/>
      <c r="KH324" s="9"/>
      <c r="KI324" s="9"/>
      <c r="KJ324" s="9"/>
      <c r="KK324" s="9"/>
      <c r="KL324" s="9"/>
      <c r="KM324" s="9"/>
      <c r="KN324" s="9"/>
      <c r="KO324" s="9" t="s">
        <v>14539</v>
      </c>
      <c r="KP324" s="9"/>
      <c r="KQ324" s="9"/>
      <c r="KR324" s="9"/>
      <c r="KS324" s="9"/>
      <c r="KT324" s="9"/>
      <c r="KU324" s="9"/>
      <c r="KV324" s="9"/>
      <c r="KW324" s="9"/>
      <c r="KX324" s="9"/>
      <c r="KY324" s="9"/>
      <c r="KZ324" s="9"/>
      <c r="LA324" s="9"/>
      <c r="LB324" s="9"/>
      <c r="LC324" s="9"/>
      <c r="LD324" s="9"/>
      <c r="LE324" s="9"/>
      <c r="LF324" s="9"/>
      <c r="LG324" s="9"/>
      <c r="LH324" s="9"/>
      <c r="LI324" s="9"/>
      <c r="LJ324" s="9"/>
      <c r="LK324" s="9"/>
      <c r="LL324" s="9"/>
      <c r="LM324" s="9"/>
      <c r="LN324" s="9"/>
      <c r="LO324" s="9"/>
      <c r="LP324" s="9"/>
      <c r="LQ324" s="9"/>
      <c r="LR324" s="9"/>
      <c r="LS324" s="9"/>
      <c r="LT324" s="9"/>
      <c r="LU324" s="9"/>
      <c r="LV324" s="9"/>
      <c r="LW324" s="9"/>
      <c r="LX324" s="9"/>
      <c r="LY324" s="9"/>
      <c r="LZ324" s="9"/>
      <c r="MA324" s="9"/>
      <c r="MB324" s="9"/>
      <c r="MC324" s="9"/>
      <c r="MD324" s="9"/>
      <c r="ME324" s="9"/>
      <c r="MF324" s="9"/>
      <c r="MG324" s="9"/>
      <c r="MH324" s="9"/>
      <c r="MI324" s="9"/>
      <c r="MJ324" s="9"/>
      <c r="MK324" s="9"/>
      <c r="ML324" s="9"/>
      <c r="MM324" s="9"/>
      <c r="MN324" s="9"/>
      <c r="MO324" s="9"/>
      <c r="MP324" s="9"/>
      <c r="MQ324" s="9"/>
      <c r="MR324" s="9"/>
      <c r="MS324" s="9"/>
      <c r="MT324" s="9"/>
      <c r="MU324" s="9"/>
      <c r="MV324" s="9"/>
      <c r="MW324" s="9"/>
      <c r="MX324" s="9"/>
      <c r="MY324" s="9"/>
      <c r="MZ324" s="9"/>
      <c r="NA324" s="9"/>
      <c r="NB324" s="9"/>
      <c r="NC324" s="9"/>
      <c r="ND324" s="9"/>
      <c r="NE324" s="9"/>
      <c r="NF324" s="9"/>
      <c r="NG324" s="9"/>
      <c r="NH324" s="9"/>
      <c r="NI324" s="9"/>
      <c r="NJ324" s="9"/>
      <c r="NK324" s="9"/>
      <c r="NL324" s="9"/>
      <c r="NM324" s="9"/>
      <c r="NN324" s="9"/>
      <c r="NO324" s="9"/>
      <c r="NP324" s="9"/>
      <c r="NQ324" s="9"/>
      <c r="NR324" s="9"/>
      <c r="NS324" s="9"/>
      <c r="NT324" s="9"/>
      <c r="NU324" s="9"/>
      <c r="NV324" s="9"/>
      <c r="NW324" s="9"/>
      <c r="NX324" s="9"/>
      <c r="NY324" s="9"/>
      <c r="NZ324" s="9"/>
      <c r="OA324" s="9"/>
      <c r="OB324" s="9"/>
      <c r="OC324" s="9"/>
      <c r="OD324" s="9"/>
      <c r="OE324" s="9"/>
      <c r="OF324" s="9"/>
      <c r="OG324" s="9"/>
      <c r="OH324" s="9"/>
      <c r="OI324" s="9"/>
      <c r="OJ324" s="9"/>
      <c r="OK324" s="9"/>
      <c r="OL324" s="9"/>
      <c r="OM324" s="9"/>
      <c r="ON324" s="9"/>
      <c r="OO324" s="9"/>
      <c r="OP324" s="9"/>
      <c r="OQ324" s="9"/>
      <c r="OR324" s="9"/>
      <c r="OS324" s="9"/>
      <c r="OT324" s="9"/>
      <c r="OU324" s="9"/>
      <c r="OV324" s="9"/>
      <c r="OW324" s="9"/>
      <c r="OX324" s="9"/>
      <c r="OY324" s="9"/>
      <c r="OZ324" s="9"/>
      <c r="PA324" s="9"/>
      <c r="PB324" s="9"/>
      <c r="PC324" s="9"/>
      <c r="PD324" s="9"/>
      <c r="PE324" s="9"/>
      <c r="PF324" s="9"/>
      <c r="PG324" s="9"/>
      <c r="PH324" s="9"/>
      <c r="PI324" s="9"/>
      <c r="PJ324" s="9"/>
      <c r="PK324" s="9"/>
      <c r="PL324" s="9"/>
      <c r="PM324" s="9"/>
      <c r="PN324" s="9"/>
      <c r="PO324" s="9"/>
      <c r="PP324" s="9"/>
      <c r="PQ324" s="9"/>
      <c r="PR324" s="9"/>
      <c r="PS324" s="9"/>
      <c r="PT324" s="9"/>
      <c r="PU324" s="9"/>
      <c r="PV324" s="9"/>
      <c r="PW324" s="9"/>
      <c r="PX324" s="9"/>
      <c r="PY324" s="9"/>
      <c r="PZ324" s="9"/>
      <c r="QA324" s="9"/>
      <c r="QB324" s="9"/>
      <c r="QC324" s="9"/>
      <c r="QD324" s="9"/>
      <c r="QE324" s="9"/>
      <c r="QF324" s="9"/>
      <c r="QG324" s="9"/>
      <c r="QH324" s="9"/>
      <c r="QI324" s="9"/>
      <c r="QJ324" s="9"/>
      <c r="QK324" s="9"/>
      <c r="QL324" s="9"/>
      <c r="QM324" s="9"/>
      <c r="QN324" s="9"/>
      <c r="QO324" s="9"/>
      <c r="QP324" s="9"/>
      <c r="QQ324" s="9"/>
      <c r="QR324" s="9"/>
      <c r="QS324" s="9"/>
      <c r="QT324" s="9"/>
      <c r="QU324" s="9"/>
      <c r="QV324" s="9"/>
      <c r="QW324" s="9"/>
      <c r="QX324" s="9"/>
      <c r="QY324" s="9"/>
      <c r="QZ324" s="9"/>
      <c r="RA324" s="9"/>
      <c r="RB324" s="9"/>
      <c r="RC324" s="9"/>
      <c r="RD324" s="9"/>
      <c r="RE324" s="9"/>
      <c r="RF324" s="9"/>
      <c r="RG324" s="9"/>
      <c r="RH324" s="9"/>
      <c r="RI324" s="9"/>
      <c r="RJ324" s="9"/>
      <c r="RK324" s="9"/>
      <c r="RL324" s="9"/>
      <c r="RM324" s="9"/>
      <c r="RN324" s="9"/>
      <c r="RO324" s="9"/>
      <c r="RP324" s="9"/>
      <c r="RQ324" s="9"/>
      <c r="RR324" s="9"/>
      <c r="RS324" s="9"/>
      <c r="RT324" s="9"/>
      <c r="RU324" s="9"/>
      <c r="RV324" s="9"/>
      <c r="RW324" s="9"/>
      <c r="RX324" s="9"/>
      <c r="RY324" s="9"/>
      <c r="RZ324" s="9"/>
      <c r="SA324" s="9"/>
      <c r="SB324" s="9"/>
      <c r="SC324" s="9"/>
      <c r="SD324" s="9"/>
      <c r="SE324" s="9"/>
      <c r="SF324" s="9"/>
      <c r="SG324" s="9"/>
      <c r="SH324" s="9"/>
      <c r="SI324" s="9"/>
      <c r="SJ324" s="9"/>
      <c r="SK324" s="9"/>
      <c r="SL324" s="9"/>
      <c r="SM324" s="9"/>
      <c r="SN324" s="9"/>
      <c r="SO324" s="9"/>
      <c r="SP324" s="9"/>
      <c r="SQ324" s="9"/>
      <c r="SR324" s="9"/>
      <c r="SS324" s="9"/>
      <c r="ST324" s="9"/>
      <c r="SU324" s="9"/>
      <c r="SV324" s="9"/>
      <c r="SW324" s="9"/>
      <c r="SX324" s="9"/>
      <c r="SY324" s="9"/>
      <c r="SZ324" s="9"/>
      <c r="TA324" s="9"/>
      <c r="TB324" s="9"/>
      <c r="TC324" s="9"/>
      <c r="TD324" s="9"/>
      <c r="TE324" s="9"/>
      <c r="TF324" s="9"/>
      <c r="TG324" s="9"/>
      <c r="TH324" s="9"/>
      <c r="TI324" s="9"/>
      <c r="TJ324" s="9"/>
      <c r="TK324" s="9"/>
      <c r="TL324" s="9"/>
      <c r="TM324" s="9"/>
      <c r="TN324" s="9"/>
      <c r="TO324" s="9"/>
      <c r="ANB324" s="9" t="s">
        <v>14461</v>
      </c>
      <c r="ANC324" s="9" t="s">
        <v>2704</v>
      </c>
      <c r="AND324" s="9" t="s">
        <v>14540</v>
      </c>
      <c r="ANE324" s="9" t="s">
        <v>14463</v>
      </c>
      <c r="ANF324" s="9"/>
      <c r="ANG324" s="9"/>
      <c r="ANH324" s="9"/>
      <c r="ANI324" s="9"/>
      <c r="ANJ324" s="9"/>
      <c r="ANK324" s="9"/>
      <c r="ANL324" s="9"/>
      <c r="ANM324" s="9" t="s">
        <v>708</v>
      </c>
      <c r="ANN324" s="9"/>
      <c r="ANO324" s="9"/>
      <c r="ANP324" s="9"/>
      <c r="ANQ324" s="9"/>
      <c r="ANR324" s="9"/>
      <c r="ANS324" s="9"/>
      <c r="ANT324" s="9"/>
      <c r="ANU324" s="9"/>
      <c r="ANV324" s="9"/>
      <c r="ANW324" s="9"/>
      <c r="ANX324" s="9"/>
      <c r="ANY324" s="9"/>
      <c r="ANZ324" s="9"/>
      <c r="AOA324" s="9"/>
      <c r="AOB324" s="9"/>
      <c r="AOC324" s="9"/>
      <c r="AOD324" s="9"/>
      <c r="AOE324" s="9"/>
      <c r="AOF324" s="9"/>
      <c r="AOG324" s="9"/>
      <c r="AOH324" s="9"/>
      <c r="AOI324" s="9"/>
      <c r="AOJ324" s="9"/>
      <c r="AOK324" s="9"/>
      <c r="AOL324" s="9"/>
      <c r="AOM324" s="9"/>
      <c r="AON324" s="9"/>
      <c r="AOO324" s="9"/>
      <c r="AOP324" s="9"/>
      <c r="AOQ324" s="9"/>
      <c r="AOR324" s="9"/>
      <c r="AOS324" s="9"/>
      <c r="AOT324" s="9"/>
      <c r="AOU324" s="9"/>
      <c r="AOV324" s="9"/>
      <c r="AOW324" s="9"/>
      <c r="AOX324" s="9"/>
      <c r="AOY324" s="9"/>
      <c r="AOZ324" s="9"/>
      <c r="APA324" s="9"/>
      <c r="APB324" s="9"/>
      <c r="APC324" s="9"/>
      <c r="APD324" s="9"/>
      <c r="APE324" s="9"/>
      <c r="APF324" s="9"/>
      <c r="APG324" s="9"/>
      <c r="APH324" s="9"/>
      <c r="API324" s="9"/>
      <c r="APJ324" s="9"/>
      <c r="APK324" s="9"/>
      <c r="APL324" s="9"/>
      <c r="APM324" s="9"/>
      <c r="APN324" s="9"/>
      <c r="APO324" s="9"/>
      <c r="APP324" s="9"/>
      <c r="APQ324" s="9"/>
      <c r="APR324" s="9"/>
      <c r="APS324" s="9"/>
      <c r="APT324" s="9"/>
      <c r="APU324" s="9"/>
      <c r="APV324" s="9"/>
      <c r="APW324" s="9"/>
      <c r="APX324" s="9"/>
      <c r="APY324" s="9"/>
      <c r="APZ324" s="9"/>
      <c r="AQA324" s="9"/>
      <c r="AQB324" s="9"/>
      <c r="AQC324" s="9"/>
      <c r="AQD324" s="9"/>
      <c r="AQE324" s="9"/>
      <c r="AQF324" s="9"/>
      <c r="AQG324" s="9"/>
      <c r="AQH324" s="9"/>
      <c r="AQI324" s="9"/>
      <c r="AQJ324" s="9"/>
      <c r="AQK324" s="9"/>
      <c r="AQL324" s="9"/>
      <c r="AQM324" s="9"/>
      <c r="AQN324" s="9"/>
      <c r="AQO324" s="9"/>
      <c r="AQP324" s="9"/>
      <c r="AQQ324" s="9"/>
      <c r="AQR324" s="9"/>
      <c r="AQS324" s="9"/>
      <c r="AQT324" s="9"/>
      <c r="AQU324" s="9"/>
      <c r="AQV324" s="9"/>
      <c r="AQW324" s="9"/>
      <c r="AQX324" s="9"/>
      <c r="AQY324" s="9"/>
      <c r="AQZ324" s="9"/>
      <c r="ARA324" s="9"/>
      <c r="ARB324" s="9"/>
      <c r="ARC324" s="9"/>
      <c r="ARD324" s="9"/>
      <c r="ARE324" s="9"/>
      <c r="ARF324" s="9"/>
      <c r="ARG324" s="9"/>
      <c r="ARH324" s="9"/>
      <c r="ARI324" s="9"/>
      <c r="ARJ324" s="9"/>
      <c r="ARK324" s="9"/>
      <c r="ARL324" s="9"/>
      <c r="ARM324" s="9"/>
      <c r="ARN324" s="9"/>
      <c r="ARO324" s="9"/>
      <c r="ARP324" s="9"/>
      <c r="ARQ324" s="9"/>
      <c r="ARR324" s="9"/>
      <c r="ARS324" s="9"/>
      <c r="ART324" s="9"/>
      <c r="ARU324" s="9"/>
      <c r="ARV324" s="9"/>
      <c r="ARW324" s="9"/>
      <c r="ARX324" s="9"/>
      <c r="ARY324" s="9"/>
      <c r="ARZ324" s="9"/>
      <c r="ASA324" s="9"/>
      <c r="ASB324" s="9"/>
      <c r="ASC324" s="9"/>
      <c r="ASD324" s="9"/>
      <c r="ASE324" s="9"/>
      <c r="ASF324" s="9"/>
      <c r="ASG324" s="9"/>
      <c r="ASH324" s="9"/>
      <c r="ASI324" s="9"/>
      <c r="ASJ324" s="9"/>
      <c r="ASK324" s="9"/>
      <c r="ASL324" s="9"/>
      <c r="ASM324" s="9"/>
      <c r="ASN324" s="9"/>
      <c r="ASO324" s="9"/>
      <c r="ASP324" s="9"/>
      <c r="ASQ324" s="9"/>
      <c r="ASR324" s="9"/>
      <c r="ASS324" s="9"/>
      <c r="AST324" s="9"/>
      <c r="ASU324" s="9"/>
      <c r="ASV324" s="9"/>
      <c r="ASW324" s="9"/>
      <c r="ASX324" s="9"/>
      <c r="ASY324" s="9"/>
      <c r="ASZ324" s="9"/>
      <c r="ATA324" s="9"/>
      <c r="ATB324" s="9"/>
      <c r="ATC324" s="9"/>
      <c r="ATD324" s="9"/>
      <c r="ATE324" s="9"/>
      <c r="ATF324" s="9"/>
      <c r="ATG324" s="9"/>
      <c r="ATH324" s="9"/>
      <c r="ATI324" s="9"/>
      <c r="ATJ324" s="9"/>
      <c r="ATK324" s="9"/>
      <c r="ATL324" s="9"/>
      <c r="ATM324" s="9"/>
      <c r="ATN324" s="9"/>
      <c r="ATO324" s="9"/>
      <c r="ATP324" s="9"/>
      <c r="ATQ324" s="9"/>
      <c r="ATR324" s="9" t="s">
        <v>14541</v>
      </c>
      <c r="ATS324" s="9"/>
      <c r="ATT324" s="9" t="s">
        <v>14542</v>
      </c>
      <c r="ATU324" s="9" t="s">
        <v>14461</v>
      </c>
      <c r="ATV324" s="9" t="s">
        <v>2704</v>
      </c>
      <c r="ATW324" s="9" t="s">
        <v>14540</v>
      </c>
      <c r="ATX324" s="9" t="s">
        <v>14463</v>
      </c>
      <c r="ATY324" s="9"/>
      <c r="ATZ324" s="9"/>
      <c r="AUA324" s="9"/>
      <c r="AUB324" s="9"/>
      <c r="AUC324" s="9"/>
      <c r="AUD324" s="9"/>
      <c r="AUE324" s="9"/>
      <c r="AUF324" s="9"/>
      <c r="AUG324" s="9"/>
      <c r="AUH324" s="9"/>
      <c r="AUI324" s="9"/>
      <c r="AUJ324" s="9"/>
      <c r="AUK324" s="9"/>
      <c r="AUL324" s="9"/>
      <c r="AUM324" s="9"/>
      <c r="AUN324" s="9"/>
      <c r="AUO324" s="9"/>
      <c r="AUP324" s="9"/>
      <c r="AUQ324" s="9"/>
      <c r="AUR324" s="9"/>
      <c r="AUS324" s="9"/>
      <c r="AUT324" s="9"/>
      <c r="AUU324" s="9"/>
      <c r="AUV324" s="9"/>
      <c r="AUW324" s="9"/>
      <c r="AUX324" s="9"/>
      <c r="AUY324" s="9"/>
      <c r="AUZ324" s="9"/>
      <c r="AVA324" s="9"/>
      <c r="AVB324" s="9"/>
      <c r="AVC324" s="9"/>
      <c r="AVD324" s="9"/>
      <c r="AVE324" s="9"/>
      <c r="AVF324" s="9"/>
      <c r="AVG324" s="9"/>
      <c r="AVH324" s="9"/>
      <c r="AVI324" s="9"/>
      <c r="AVJ324" s="9"/>
      <c r="AVK324" s="9"/>
      <c r="AVL324" s="9"/>
      <c r="AVM324" s="9"/>
      <c r="AVN324" s="9"/>
      <c r="AVO324" s="9"/>
      <c r="AVP324" s="9"/>
      <c r="AVQ324" s="9"/>
      <c r="AVR324" s="9"/>
      <c r="AVS324" s="9"/>
      <c r="AVT324" s="9"/>
      <c r="AVU324" s="9"/>
      <c r="AVV324" s="9"/>
      <c r="AVW324" s="9"/>
      <c r="AVX324" s="9"/>
      <c r="AVY324" s="9"/>
      <c r="AVZ324" s="9"/>
      <c r="AWA324" s="9"/>
      <c r="AWB324" s="9"/>
      <c r="AWC324" s="9"/>
      <c r="AWD324" s="9"/>
      <c r="AWE324" s="9"/>
      <c r="AWF324" s="9"/>
      <c r="AWG324" s="9"/>
      <c r="AWH324" s="9"/>
      <c r="AWI324" s="9"/>
      <c r="AWJ324" s="9"/>
      <c r="AWK324" s="9"/>
      <c r="AWL324" s="9"/>
      <c r="AWM324" s="9"/>
      <c r="AWN324" s="9"/>
      <c r="AWO324" s="9"/>
      <c r="AWP324" s="9"/>
      <c r="AWQ324" s="9"/>
      <c r="AWR324" s="9"/>
      <c r="AWS324" s="9"/>
      <c r="AWT324" s="9"/>
      <c r="AWU324" s="9"/>
      <c r="AWV324" s="9"/>
      <c r="AWW324" s="9"/>
      <c r="AWX324" s="9"/>
      <c r="AWY324" s="9"/>
      <c r="AWZ324" s="9"/>
      <c r="AXA324" s="9"/>
      <c r="AXB324" s="9"/>
      <c r="AXC324" s="9"/>
      <c r="AXD324" s="9"/>
      <c r="AXE324" s="9"/>
      <c r="AXF324" s="9"/>
      <c r="AXG324" s="9"/>
      <c r="AXH324" s="9"/>
      <c r="AXI324" s="9"/>
      <c r="AXJ324" s="9"/>
      <c r="AXK324" s="9"/>
      <c r="AXL324" s="9"/>
      <c r="AXM324" s="9"/>
      <c r="AXN324" s="9"/>
      <c r="AXO324" s="9"/>
      <c r="AXP324" s="9"/>
      <c r="AXQ324" s="9"/>
      <c r="AXR324" s="9"/>
      <c r="AXS324" s="9"/>
      <c r="AXT324" s="9"/>
      <c r="AXU324" s="9"/>
      <c r="AXV324" s="9"/>
      <c r="AXW324" s="9"/>
      <c r="AXX324" s="9"/>
      <c r="AXY324" s="9"/>
      <c r="AXZ324" s="9"/>
      <c r="AYA324" s="9"/>
      <c r="AYB324" s="9"/>
      <c r="AYC324" s="9"/>
      <c r="AYD324" s="9"/>
      <c r="AYE324" s="9"/>
      <c r="AYF324" s="9"/>
      <c r="AYG324" s="9"/>
      <c r="AYH324" s="9"/>
      <c r="AYI324" s="9"/>
      <c r="AYJ324" s="9"/>
      <c r="AYK324" s="9"/>
      <c r="AYL324" s="9"/>
      <c r="AYM324" s="9"/>
      <c r="AYN324" s="9"/>
      <c r="AYO324" s="9"/>
      <c r="AYP324" s="9"/>
      <c r="AYQ324" s="9"/>
      <c r="AYR324" s="9"/>
      <c r="AYS324" s="9"/>
      <c r="AYT324" s="9"/>
      <c r="AYU324" s="9"/>
      <c r="AYV324" s="9"/>
      <c r="AYW324" s="9"/>
      <c r="AYX324" s="9"/>
      <c r="AYY324" s="9"/>
      <c r="AYZ324" s="9"/>
      <c r="AZA324" s="9"/>
      <c r="AZB324" s="9"/>
      <c r="AZC324" s="9"/>
      <c r="AZD324" s="9"/>
      <c r="AZE324" s="9"/>
      <c r="AZF324" s="9"/>
      <c r="AZG324" s="9"/>
      <c r="AZH324" s="9"/>
      <c r="AZI324" s="9"/>
      <c r="AZJ324" s="9"/>
      <c r="AZK324" s="9"/>
      <c r="AZL324" s="9"/>
      <c r="AZM324" s="9"/>
      <c r="AZN324" s="9"/>
      <c r="AZO324" s="9"/>
      <c r="AZP324" s="9"/>
      <c r="AZQ324" s="9"/>
      <c r="AZR324" s="9"/>
      <c r="AZS324" s="9"/>
      <c r="AZT324" s="9"/>
      <c r="AZU324" s="9"/>
      <c r="AZV324" s="9"/>
      <c r="AZW324" s="9"/>
      <c r="AZX324" s="9"/>
      <c r="AZY324" s="9"/>
      <c r="AZZ324" s="9"/>
      <c r="BAA324" s="9"/>
      <c r="BAB324" s="9"/>
      <c r="BAC324" s="9"/>
      <c r="BAD324" s="9"/>
      <c r="BAE324" s="9"/>
      <c r="BAF324" s="9"/>
      <c r="BAG324" s="9"/>
      <c r="BAH324" s="9"/>
      <c r="BAI324" s="9"/>
      <c r="BAJ324" s="9"/>
      <c r="BAK324" s="9"/>
      <c r="BAL324" s="9"/>
      <c r="BAM324" s="9"/>
      <c r="BAN324" s="9"/>
      <c r="BAO324" s="9"/>
      <c r="BAP324" s="9"/>
      <c r="BAQ324" s="9"/>
      <c r="BAR324" s="9"/>
      <c r="BAS324" s="9"/>
      <c r="BAT324" s="9"/>
      <c r="BAU324" s="9"/>
      <c r="BAV324" s="9"/>
      <c r="BAW324" s="9"/>
      <c r="BAX324" s="9"/>
      <c r="BAY324" s="9"/>
      <c r="BAZ324" s="9"/>
      <c r="BBA324" s="9"/>
      <c r="BBB324" s="9"/>
      <c r="BBC324" s="9"/>
      <c r="BBD324" s="9"/>
      <c r="BBE324" s="9"/>
      <c r="BBF324" s="9"/>
      <c r="BBG324" s="9"/>
      <c r="BBH324" s="9"/>
      <c r="BBI324" s="9"/>
      <c r="BBJ324" s="9"/>
      <c r="BBK324" s="9"/>
      <c r="BBL324" s="9"/>
      <c r="BBM324" s="9"/>
      <c r="BBN324" s="9"/>
      <c r="BBO324" s="9"/>
      <c r="BBP324" s="9"/>
      <c r="BBQ324" s="9"/>
      <c r="BBR324" s="9"/>
      <c r="BBS324" s="9"/>
      <c r="BBT324" s="9"/>
      <c r="BBU324" s="9"/>
      <c r="BBV324" s="9"/>
      <c r="BBW324" s="9"/>
      <c r="BBX324" s="9"/>
      <c r="BBY324" s="9"/>
      <c r="BBZ324" s="9"/>
      <c r="BCA324" s="9"/>
      <c r="BCB324" s="9"/>
      <c r="BCC324" s="9"/>
      <c r="BCD324" s="9"/>
      <c r="BCE324" s="9"/>
      <c r="BCF324" s="9"/>
      <c r="BCG324" s="9"/>
      <c r="BCH324" s="9"/>
      <c r="BCI324" s="9"/>
      <c r="BCJ324" s="9"/>
      <c r="BCK324" s="9"/>
      <c r="BCL324" s="9"/>
      <c r="BCM324" s="9"/>
      <c r="BCN324" s="9"/>
      <c r="BCO324" s="9"/>
      <c r="BCP324" s="9"/>
      <c r="BCQ324" s="9"/>
      <c r="BCR324" s="9"/>
      <c r="BCS324" s="9"/>
      <c r="BCT324" s="9"/>
      <c r="BCU324" s="9"/>
      <c r="BCV324" s="9"/>
      <c r="BCW324" s="9"/>
      <c r="BCX324" s="9"/>
      <c r="BCY324" s="9"/>
      <c r="BCZ324" s="9"/>
      <c r="BDA324" s="9"/>
      <c r="BDB324" s="9"/>
      <c r="BDC324" s="9"/>
      <c r="BDD324" s="9"/>
      <c r="BDE324" s="9"/>
      <c r="BDF324" s="9"/>
      <c r="BDG324" s="9"/>
      <c r="BDH324" s="9"/>
      <c r="BDI324" s="9"/>
      <c r="BDJ324" s="9"/>
      <c r="BDK324" s="9"/>
      <c r="BDL324" s="9"/>
      <c r="BDM324" s="9"/>
      <c r="BDN324" s="9"/>
      <c r="BDO324" s="9"/>
      <c r="BDP324" s="9"/>
      <c r="BDQ324" s="9"/>
      <c r="BDR324" s="9"/>
      <c r="BDS324" s="9"/>
      <c r="BDT324" s="9"/>
      <c r="BDU324" s="9"/>
      <c r="BDV324" s="9"/>
      <c r="BDW324" s="9"/>
      <c r="BDX324" s="9"/>
      <c r="BDY324" s="9"/>
      <c r="BDZ324" s="9"/>
      <c r="BEA324" s="9"/>
      <c r="BEB324" s="9"/>
      <c r="BEC324" s="9"/>
      <c r="BED324" s="9"/>
      <c r="BEE324" s="9"/>
      <c r="BEF324" s="9"/>
      <c r="BEG324" s="9"/>
      <c r="BEH324" s="9"/>
      <c r="BEI324" s="9"/>
      <c r="BEJ324" s="9"/>
      <c r="BEK324" s="9"/>
      <c r="BEL324" s="9"/>
      <c r="BEM324" s="9"/>
      <c r="BEN324" s="9"/>
      <c r="BEO324" s="9"/>
      <c r="BEP324" s="9"/>
      <c r="BEQ324" s="9"/>
      <c r="BER324" s="9"/>
      <c r="BES324" s="9"/>
      <c r="BET324" s="9"/>
      <c r="BEU324" s="9"/>
      <c r="BEV324" s="9"/>
      <c r="BEW324" s="9"/>
      <c r="BEX324" s="9"/>
      <c r="BEY324" s="9"/>
      <c r="BEZ324" s="9"/>
      <c r="BFA324" s="9"/>
      <c r="BFB324" s="9"/>
      <c r="BFC324" s="9"/>
      <c r="BFD324" s="9"/>
      <c r="BFE324" s="9"/>
      <c r="BFF324" s="9"/>
      <c r="BFG324" s="9"/>
      <c r="BFH324" s="9"/>
      <c r="BFI324" s="9"/>
      <c r="BFJ324" s="9"/>
      <c r="BFK324" s="9"/>
      <c r="BFL324" s="9"/>
      <c r="BFM324" s="9"/>
      <c r="BFN324" s="9"/>
      <c r="BFO324" s="9"/>
      <c r="BFP324" s="9"/>
      <c r="BFQ324" s="9"/>
      <c r="BFR324" s="9"/>
      <c r="BFS324" s="9"/>
      <c r="BFT324" s="9"/>
      <c r="BFU324" s="9"/>
      <c r="BFV324" s="9"/>
      <c r="BFW324" s="9"/>
      <c r="BFX324" s="9"/>
      <c r="BFY324" s="9"/>
      <c r="BFZ324" s="9"/>
      <c r="BGA324" s="9"/>
      <c r="BGB324" s="9"/>
      <c r="BGC324" s="9"/>
      <c r="BGD324" s="9"/>
      <c r="BGE324" s="9"/>
      <c r="BGF324" s="9"/>
      <c r="BGG324" s="9"/>
      <c r="BGH324" s="9"/>
      <c r="BGI324" s="9"/>
      <c r="BGJ324" s="9"/>
      <c r="BGK324" s="9"/>
      <c r="BGL324" s="9"/>
      <c r="BGM324" s="9"/>
      <c r="BGN324" s="9"/>
      <c r="BGO324" s="9"/>
      <c r="BGP324" s="9"/>
      <c r="BGQ324" s="9"/>
      <c r="BGR324" s="9"/>
      <c r="BGS324" s="9"/>
      <c r="BGT324" s="9"/>
      <c r="BGU324" s="9"/>
      <c r="BGV324" s="9"/>
      <c r="BGW324" s="9"/>
      <c r="BGX324" s="9"/>
      <c r="BGY324" s="9"/>
      <c r="BGZ324" s="9"/>
      <c r="BHA324" s="9"/>
      <c r="BHB324" s="9"/>
      <c r="BHC324" s="9"/>
      <c r="BHD324" s="9"/>
      <c r="BHE324" s="9"/>
      <c r="BHF324" s="9"/>
      <c r="BHG324" s="9"/>
      <c r="BHH324" s="9"/>
      <c r="BHI324" s="9"/>
      <c r="BHJ324" s="9"/>
      <c r="BHK324" s="9"/>
      <c r="BHL324" s="9"/>
      <c r="BHM324" s="9"/>
      <c r="BHN324" s="9"/>
      <c r="BHO324" s="9"/>
      <c r="BHP324" s="9"/>
      <c r="BHQ324" s="9"/>
      <c r="BHR324" s="9"/>
      <c r="BHS324" s="9"/>
      <c r="BHT324" s="9"/>
      <c r="BHU324" s="9"/>
      <c r="BHV324" s="9"/>
      <c r="BHW324" s="9"/>
      <c r="BHX324" s="9"/>
      <c r="BHY324" s="9"/>
      <c r="BHZ324" s="9"/>
      <c r="BIA324" s="9"/>
      <c r="BIB324" s="9"/>
      <c r="BIC324" s="9"/>
      <c r="BID324" s="9"/>
      <c r="BIE324" s="9"/>
      <c r="BIF324" s="9"/>
      <c r="BIG324" s="9"/>
      <c r="BIH324" s="9"/>
      <c r="BII324" s="9"/>
      <c r="BIJ324" s="9"/>
      <c r="BIK324" s="9"/>
      <c r="BIL324" s="9"/>
      <c r="BIM324" s="9"/>
      <c r="BIN324" s="9"/>
      <c r="BIO324" s="9"/>
      <c r="BIP324" s="9"/>
      <c r="BIQ324" s="9"/>
      <c r="BIR324" s="9"/>
      <c r="BIS324" s="9"/>
      <c r="BIT324" s="9"/>
      <c r="BIU324" s="9"/>
      <c r="BIV324" s="9"/>
      <c r="BIW324" s="9"/>
      <c r="BIX324" s="9"/>
      <c r="BIY324" s="9"/>
      <c r="BIZ324" s="9"/>
      <c r="BJA324" s="9"/>
      <c r="BJB324" s="9"/>
      <c r="BJC324" s="9"/>
      <c r="BJD324" s="9"/>
      <c r="BJE324" s="9"/>
      <c r="BJF324" s="9"/>
      <c r="BJG324" s="9"/>
      <c r="BJH324" s="9"/>
      <c r="BJI324" s="9"/>
      <c r="BJJ324" s="9"/>
      <c r="BJK324" s="9"/>
      <c r="BJL324" s="9"/>
      <c r="BJM324" s="9"/>
      <c r="BJN324" s="9"/>
      <c r="BJO324" s="9"/>
      <c r="BJP324" s="9"/>
      <c r="BJQ324" s="9"/>
      <c r="BJR324" s="9"/>
      <c r="BJS324" s="9"/>
      <c r="BJT324" s="9"/>
      <c r="BJU324" s="9"/>
      <c r="BJV324" s="9"/>
      <c r="BJW324" s="9"/>
      <c r="BJX324" s="9"/>
      <c r="BJY324" s="9"/>
      <c r="BJZ324" s="9"/>
      <c r="BKA324" s="9"/>
      <c r="BKB324" s="9"/>
      <c r="BKC324" s="9"/>
      <c r="BKD324" s="9"/>
      <c r="BKE324" s="9"/>
      <c r="BKF324" s="9"/>
      <c r="BKG324" s="9"/>
      <c r="BKH324" s="9"/>
      <c r="BKI324" s="9"/>
      <c r="BKJ324" s="9"/>
      <c r="BKK324" s="9"/>
      <c r="BKL324" s="9"/>
      <c r="BKM324" s="9"/>
      <c r="BKN324" s="9"/>
      <c r="BKO324" s="9"/>
      <c r="BKP324" s="9"/>
      <c r="BKQ324" s="9"/>
      <c r="BKR324" s="9"/>
      <c r="BKS324" s="9"/>
      <c r="BKT324" s="9"/>
      <c r="BKU324" s="9"/>
      <c r="BKV324" s="9"/>
      <c r="BKW324" s="9"/>
      <c r="BKX324" s="9"/>
      <c r="BKY324" s="9"/>
      <c r="BKZ324" s="9"/>
      <c r="BLA324" s="9"/>
      <c r="BLB324" s="9"/>
      <c r="BLC324" s="9"/>
      <c r="BLD324" s="9"/>
      <c r="BLE324" s="9"/>
      <c r="BLF324" s="9"/>
      <c r="BLG324" s="9"/>
      <c r="BLH324" s="9"/>
      <c r="BLI324" s="9"/>
      <c r="BLJ324" s="9"/>
      <c r="BLK324" s="9"/>
      <c r="BLL324" s="9"/>
      <c r="BLM324" s="9"/>
      <c r="BLN324" s="9"/>
      <c r="BLO324" s="9"/>
      <c r="BLP324" s="9"/>
      <c r="BLQ324" s="9"/>
      <c r="BLR324" s="9"/>
      <c r="BLS324" s="9"/>
      <c r="BLT324" s="9"/>
      <c r="BLU324" s="9"/>
      <c r="BLV324" s="9"/>
      <c r="BLW324" s="9"/>
      <c r="BLX324" s="9"/>
      <c r="BLY324" s="9"/>
      <c r="BLZ324" s="9"/>
      <c r="BMA324" s="9"/>
      <c r="BMB324" s="9"/>
      <c r="BMC324" s="9"/>
      <c r="BMD324" s="9"/>
      <c r="BME324" s="9"/>
      <c r="BMF324" s="9"/>
      <c r="BMG324" s="9"/>
      <c r="BMH324" s="9"/>
      <c r="BMI324" s="9"/>
      <c r="BMJ324" s="9"/>
      <c r="BMK324" s="9"/>
      <c r="BML324" s="9"/>
      <c r="BMM324" s="9"/>
      <c r="BMN324" s="9"/>
      <c r="BMO324" s="9"/>
      <c r="BMP324" s="9"/>
      <c r="BMQ324" s="9"/>
      <c r="BMR324" s="9"/>
      <c r="BMS324" s="9"/>
      <c r="BMT324" s="9"/>
      <c r="BMU324" s="9"/>
      <c r="BMV324" s="9"/>
      <c r="BMW324" s="9"/>
      <c r="BMX324" s="9"/>
      <c r="BMY324" s="9"/>
      <c r="BMZ324" s="9"/>
      <c r="BNA324" s="9"/>
      <c r="BNB324" s="9"/>
      <c r="BNC324" s="9"/>
      <c r="BND324" s="9"/>
      <c r="BNE324" s="9"/>
      <c r="BNF324" s="9"/>
      <c r="BNG324" s="9"/>
      <c r="BNH324" s="9"/>
      <c r="BNI324" s="9"/>
      <c r="BNJ324" s="9"/>
      <c r="BNK324" s="9"/>
      <c r="BNL324" s="9"/>
      <c r="BNM324" s="9"/>
      <c r="BNN324" s="9"/>
      <c r="BNO324" s="9"/>
      <c r="BNP324" s="9"/>
      <c r="BNQ324" s="9"/>
      <c r="BNR324" s="9"/>
      <c r="BNS324" s="9"/>
      <c r="BNT324" s="9"/>
      <c r="BNU324" s="9"/>
      <c r="BNV324" s="9"/>
      <c r="BNW324" s="9"/>
      <c r="BNX324" s="9"/>
      <c r="BNY324" s="9"/>
      <c r="BNZ324" s="9"/>
      <c r="BOA324" s="9"/>
      <c r="BOB324" s="9"/>
      <c r="BOC324" s="9"/>
      <c r="BOD324" s="9"/>
      <c r="BOE324" s="9"/>
      <c r="BOF324" s="9"/>
      <c r="BOG324" s="9"/>
      <c r="BOH324" s="9"/>
      <c r="BOI324" s="9"/>
      <c r="BOJ324" s="9"/>
      <c r="BOK324" s="9"/>
      <c r="BOL324" s="9"/>
      <c r="BOM324" s="9"/>
      <c r="BON324" s="9"/>
      <c r="BOO324" s="9"/>
      <c r="BOP324" s="9"/>
      <c r="BOQ324" s="9"/>
      <c r="BOR324" s="9"/>
      <c r="BOS324" s="9"/>
      <c r="BOT324" s="9"/>
      <c r="BOU324" s="9"/>
      <c r="BOV324" s="9"/>
      <c r="BOW324" s="9"/>
      <c r="BOX324" s="9"/>
      <c r="BOY324" s="9"/>
      <c r="BOZ324" s="9"/>
      <c r="BPA324" s="9"/>
      <c r="BPB324" s="9"/>
      <c r="BPC324" s="9"/>
      <c r="BPD324" s="9"/>
      <c r="BPE324" s="9"/>
      <c r="BPF324" s="9"/>
      <c r="BPG324" s="9"/>
      <c r="BPH324" s="9"/>
      <c r="BPI324" s="9"/>
      <c r="BPJ324" s="9"/>
      <c r="BPK324" s="9"/>
      <c r="BPL324" s="9"/>
      <c r="BPM324" s="9"/>
      <c r="BPN324" s="9"/>
      <c r="BPO324" s="9"/>
      <c r="BPP324" s="9"/>
      <c r="BPQ324" s="9"/>
      <c r="BPR324" s="9"/>
      <c r="BPS324" s="9"/>
      <c r="BPT324" s="9"/>
      <c r="BPU324" s="9"/>
      <c r="BPV324" s="9"/>
      <c r="BPW324" s="9"/>
      <c r="BPX324" s="9"/>
      <c r="BPY324" s="9"/>
      <c r="BPZ324" s="9"/>
      <c r="BQA324" s="9"/>
      <c r="BQB324" s="9"/>
      <c r="BQC324" s="9"/>
      <c r="BQD324" s="9"/>
      <c r="BQE324" s="9"/>
      <c r="BQF324" s="9"/>
      <c r="BQG324" s="9"/>
      <c r="BQH324" s="9"/>
      <c r="BQI324" s="9"/>
      <c r="BQJ324" s="9"/>
      <c r="BQK324" s="9"/>
      <c r="BQL324" s="9"/>
      <c r="BQM324" s="9"/>
      <c r="BQN324" s="9"/>
      <c r="BQO324" s="9"/>
      <c r="BQP324" s="9"/>
      <c r="BQQ324" s="9"/>
      <c r="BQR324" s="9"/>
      <c r="BQS324" s="9"/>
      <c r="BQT324" s="9"/>
      <c r="BQU324" s="9"/>
      <c r="BQV324" s="9"/>
      <c r="BQW324" s="9"/>
      <c r="BQX324" s="9"/>
      <c r="BQY324" s="9"/>
      <c r="BQZ324" s="9"/>
      <c r="BRA324" s="9"/>
      <c r="BRB324" s="9"/>
      <c r="BRC324" s="9"/>
      <c r="BRD324" s="9"/>
      <c r="BRE324" s="9"/>
      <c r="BRF324" s="9"/>
      <c r="BRG324" s="9"/>
      <c r="BRH324" s="9"/>
      <c r="BRI324" s="9"/>
      <c r="BRJ324" s="9"/>
      <c r="BRK324" s="9"/>
      <c r="BRL324" s="9"/>
      <c r="BRM324" s="9"/>
      <c r="BRN324" s="9"/>
      <c r="BRO324" s="9"/>
      <c r="BRP324" s="9"/>
      <c r="BRQ324" s="9"/>
      <c r="BRR324" s="9"/>
      <c r="BRS324" s="9"/>
      <c r="BRT324" s="9"/>
      <c r="BRU324" s="9"/>
      <c r="BRV324" s="9"/>
      <c r="BRW324" s="9"/>
      <c r="BRX324" s="9"/>
      <c r="BRY324" s="9"/>
      <c r="BRZ324" s="9"/>
      <c r="BSA324" s="9"/>
      <c r="BSB324" s="9"/>
      <c r="BSC324" s="9"/>
      <c r="BSD324" s="9"/>
      <c r="BSE324" s="9"/>
      <c r="BSF324" s="9"/>
      <c r="BSG324" s="9"/>
      <c r="BSH324" s="9"/>
      <c r="BSI324" s="9"/>
      <c r="BSJ324" s="9"/>
      <c r="BSK324" s="9"/>
      <c r="BSL324" s="9"/>
      <c r="BSM324" s="9"/>
      <c r="BSN324" s="9"/>
      <c r="BSO324" s="9"/>
      <c r="BSP324" s="9"/>
      <c r="BSQ324" s="9"/>
      <c r="BSR324" s="9"/>
      <c r="BSS324" s="9"/>
      <c r="BST324" s="9"/>
      <c r="BSU324" s="9"/>
      <c r="BSV324" s="9"/>
      <c r="BSW324" s="9"/>
      <c r="BSX324" s="9"/>
      <c r="BSY324" s="9"/>
      <c r="BSZ324" s="9"/>
      <c r="BTA324" s="9"/>
      <c r="BTB324" s="9"/>
      <c r="BTC324" s="9"/>
      <c r="BTD324" s="9"/>
      <c r="BTE324" s="9"/>
      <c r="BTF324" s="9"/>
      <c r="BTG324" s="9"/>
      <c r="BTH324" s="9"/>
      <c r="BTI324" s="9"/>
      <c r="BTJ324" s="9"/>
      <c r="BTK324" s="9"/>
      <c r="BTL324" s="9"/>
      <c r="BTM324" s="9"/>
      <c r="BTN324" s="9"/>
      <c r="BTO324" s="9"/>
      <c r="BTP324" s="9"/>
      <c r="BTQ324" s="9"/>
      <c r="BTR324" s="9"/>
      <c r="BTS324" s="9"/>
      <c r="BTT324" s="9"/>
      <c r="BTU324" s="9"/>
      <c r="BTV324" s="9"/>
      <c r="BTW324" s="9"/>
      <c r="BTX324" s="9"/>
      <c r="BTY324" s="9"/>
      <c r="BTZ324" s="9"/>
      <c r="BUA324" s="9"/>
      <c r="BUB324" s="9"/>
      <c r="BUC324" s="9"/>
      <c r="BUD324" s="9"/>
      <c r="BUE324" s="9"/>
      <c r="BUF324" s="9"/>
      <c r="BUG324" s="9"/>
      <c r="BUH324" s="9"/>
      <c r="BUI324" s="9"/>
      <c r="BUJ324" s="9"/>
      <c r="BUK324" s="9"/>
      <c r="BUL324" s="9"/>
      <c r="BUM324" s="9"/>
      <c r="BUN324" s="9"/>
      <c r="BUO324" s="9"/>
      <c r="BUP324" s="9"/>
      <c r="BUQ324" s="9"/>
      <c r="BUR324" s="9"/>
      <c r="BUS324" s="9"/>
      <c r="BUT324" s="9"/>
      <c r="BUU324" s="9"/>
      <c r="BUV324" s="9"/>
      <c r="BUW324" s="9"/>
      <c r="BUX324" s="9"/>
      <c r="BUY324" s="9"/>
      <c r="BUZ324" s="9"/>
      <c r="BVA324" s="9"/>
      <c r="BVB324" s="9"/>
      <c r="BVC324" s="9"/>
      <c r="BVD324" s="9"/>
      <c r="BVE324" s="9"/>
      <c r="BVF324" s="9"/>
      <c r="BVG324" s="9"/>
      <c r="BVH324" s="9"/>
      <c r="BVI324" s="9"/>
      <c r="BVJ324" s="9"/>
      <c r="BVK324" s="9"/>
      <c r="BVL324" s="9"/>
      <c r="BVM324" s="9"/>
      <c r="BVN324" s="9"/>
      <c r="BVO324" s="9"/>
      <c r="BVP324" s="9"/>
      <c r="BVQ324" s="9"/>
      <c r="BVR324" s="9"/>
      <c r="BVS324" s="9"/>
      <c r="BVT324" s="9"/>
      <c r="BVU324" s="9"/>
      <c r="BVV324" s="9"/>
      <c r="BVW324" s="9"/>
      <c r="BVX324" s="9"/>
      <c r="BVY324" s="9"/>
      <c r="BVZ324" s="9"/>
      <c r="BWA324" s="9"/>
      <c r="BWB324" s="9"/>
      <c r="BWC324" s="9"/>
      <c r="BWD324" s="9"/>
      <c r="BWE324" s="9"/>
      <c r="BWF324" s="9"/>
      <c r="BWG324" s="9"/>
      <c r="BWH324" s="9"/>
      <c r="BWI324" s="9"/>
      <c r="BWJ324" s="9"/>
      <c r="BWK324" s="9"/>
      <c r="BWL324" s="9"/>
      <c r="BWM324" s="9"/>
      <c r="BWN324" s="9"/>
      <c r="BWO324" s="9"/>
      <c r="BWP324" s="9"/>
      <c r="BWQ324" s="9"/>
      <c r="BWR324" s="9"/>
      <c r="BWS324" s="9"/>
      <c r="BWT324" s="9"/>
      <c r="BWU324" s="9"/>
      <c r="BWV324" s="9"/>
      <c r="BWW324" s="9"/>
      <c r="BWX324" s="9"/>
      <c r="BWY324" s="9"/>
      <c r="BWZ324" s="9"/>
      <c r="BXA324" s="9"/>
      <c r="BXB324" s="9"/>
      <c r="BXC324" s="9"/>
      <c r="BXD324" s="9"/>
    </row>
    <row r="325" ht="14.25" customHeight="1">
      <c r="A325" s="9">
        <v>19.0</v>
      </c>
      <c r="B325" s="9" t="s">
        <v>11947</v>
      </c>
      <c r="C325" s="9" t="s">
        <v>11948</v>
      </c>
      <c r="D325" s="9" t="s">
        <v>11948</v>
      </c>
      <c r="E325" s="9"/>
      <c r="F325" s="9">
        <v>18.0</v>
      </c>
      <c r="G325" s="9" t="s">
        <v>14543</v>
      </c>
      <c r="H325" s="9"/>
      <c r="I325" s="9"/>
      <c r="J325" s="9">
        <v>1.0</v>
      </c>
      <c r="K325" s="9">
        <v>4.0</v>
      </c>
      <c r="L325" s="9">
        <v>13.0</v>
      </c>
      <c r="M325" s="9"/>
      <c r="N325" s="9"/>
      <c r="O325" s="9"/>
      <c r="P325" s="9">
        <v>0.0</v>
      </c>
      <c r="Q325" s="9" t="s">
        <v>14544</v>
      </c>
      <c r="R325" s="9"/>
      <c r="S325" s="9" t="s">
        <v>3833</v>
      </c>
      <c r="T325" s="9" t="s">
        <v>14545</v>
      </c>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c r="DN325" s="9"/>
      <c r="DO325" s="9"/>
      <c r="DP325" s="9"/>
      <c r="DQ325" s="9"/>
      <c r="DR325" s="9"/>
      <c r="DS325" s="9"/>
      <c r="DT325" s="9"/>
      <c r="DU325" s="9"/>
      <c r="DV325" s="9"/>
      <c r="DW325" s="9"/>
      <c r="DX325" s="9"/>
      <c r="DY325" s="9"/>
      <c r="DZ325" s="9"/>
      <c r="EA325" s="9"/>
      <c r="EB325" s="9"/>
      <c r="EC325" s="9"/>
      <c r="ED325" s="9"/>
      <c r="EE325" s="9"/>
      <c r="EF325" s="9"/>
      <c r="EG325" s="9"/>
      <c r="EH325" s="9"/>
      <c r="EI325" s="9"/>
      <c r="EJ325" s="9"/>
      <c r="EK325" s="9"/>
      <c r="EL325" s="9"/>
      <c r="EM325" s="9"/>
      <c r="EN325" s="9"/>
      <c r="EO325" s="9"/>
      <c r="EP325" s="9"/>
      <c r="EQ325" s="9"/>
      <c r="ER325" s="9"/>
      <c r="ES325" s="9"/>
      <c r="ET325" s="9"/>
      <c r="EU325" s="9"/>
      <c r="EV325" s="9"/>
      <c r="EW325" s="9"/>
      <c r="EX325" s="9"/>
      <c r="EY325" s="9"/>
      <c r="EZ325" s="9"/>
      <c r="FA325" s="9"/>
      <c r="FB325" s="9"/>
      <c r="FC325" s="9"/>
      <c r="FD325" s="9"/>
      <c r="FE325" s="9"/>
      <c r="FF325" s="9"/>
      <c r="FG325" s="9"/>
      <c r="FH325" s="9"/>
      <c r="FI325" s="9"/>
      <c r="FJ325" s="9"/>
      <c r="FK325" s="9"/>
      <c r="FL325" s="9"/>
      <c r="FM325" s="9"/>
      <c r="FN325" s="9"/>
      <c r="FO325" s="9"/>
      <c r="FP325" s="9"/>
      <c r="FQ325" s="9"/>
      <c r="FR325" s="9"/>
      <c r="FS325" s="9"/>
      <c r="FT325" s="9"/>
      <c r="FU325" s="9"/>
      <c r="FV325" s="9"/>
      <c r="FW325" s="9"/>
      <c r="FX325" s="9"/>
      <c r="FY325" s="9"/>
      <c r="FZ325" s="9"/>
      <c r="GA325" s="9"/>
      <c r="GB325" s="9"/>
      <c r="GC325" s="9"/>
      <c r="GD325" s="9"/>
      <c r="GE325" s="9"/>
      <c r="GF325" s="9"/>
      <c r="GG325" s="9"/>
      <c r="GH325" s="9"/>
      <c r="GI325" s="9"/>
      <c r="GJ325" s="9"/>
      <c r="GK325" s="9"/>
      <c r="GL325" s="9"/>
      <c r="GM325" s="9"/>
      <c r="GN325" s="9"/>
      <c r="GO325" s="9"/>
      <c r="GP325" s="9"/>
      <c r="GQ325" s="9"/>
      <c r="GR325" s="9"/>
      <c r="GS325" s="9"/>
      <c r="GT325" s="9"/>
      <c r="GU325" s="9"/>
      <c r="GV325" s="9"/>
      <c r="GW325" s="9"/>
      <c r="GX325" s="9"/>
      <c r="GY325" s="9"/>
      <c r="GZ325" s="9"/>
      <c r="HA325" s="9"/>
      <c r="HB325" s="9"/>
      <c r="HC325" s="9"/>
      <c r="HD325" s="9"/>
      <c r="HE325" s="9"/>
      <c r="HF325" s="9"/>
      <c r="HG325" s="9"/>
      <c r="HH325" s="9"/>
      <c r="HI325" s="9"/>
      <c r="HJ325" s="9"/>
      <c r="HK325" s="9"/>
      <c r="HL325" s="9"/>
      <c r="HM325" s="9"/>
      <c r="HN325" s="9"/>
      <c r="HO325" s="9"/>
      <c r="HP325" s="9"/>
      <c r="HQ325" s="9"/>
      <c r="HR325" s="9"/>
      <c r="HS325" s="9"/>
      <c r="HT325" s="9"/>
      <c r="HU325" s="9"/>
      <c r="HV325" s="9"/>
      <c r="HW325" s="9"/>
      <c r="HX325" s="9"/>
      <c r="HY325" s="9"/>
      <c r="HZ325" s="9"/>
      <c r="IA325" s="9"/>
      <c r="IB325" s="9"/>
      <c r="IC325" s="9"/>
      <c r="ID325" s="9"/>
      <c r="IE325" s="9"/>
      <c r="IF325" s="9"/>
      <c r="IG325" s="9"/>
      <c r="IH325" s="9"/>
      <c r="II325" s="9"/>
      <c r="IJ325" s="9"/>
      <c r="IK325" s="9"/>
      <c r="IL325" s="9"/>
      <c r="IM325" s="9"/>
      <c r="IN325" s="9"/>
      <c r="IO325" s="9"/>
      <c r="IP325" s="9"/>
      <c r="IQ325" s="9"/>
      <c r="IR325" s="9"/>
      <c r="IS325" s="9"/>
      <c r="IT325" s="9"/>
      <c r="IU325" s="9"/>
      <c r="IV325" s="9"/>
      <c r="IW325" s="9"/>
      <c r="IX325" s="9"/>
      <c r="IY325" s="9"/>
      <c r="IZ325" s="9"/>
      <c r="JA325" s="9"/>
      <c r="JB325" s="9"/>
      <c r="JC325" s="9"/>
      <c r="JD325" s="9"/>
      <c r="JE325" s="9"/>
      <c r="JF325" s="9"/>
      <c r="JG325" s="9"/>
      <c r="JH325" s="9"/>
      <c r="JI325" s="9"/>
      <c r="JJ325" s="9"/>
      <c r="JK325" s="9"/>
      <c r="JL325" s="9"/>
      <c r="JM325" s="9"/>
      <c r="JN325" s="9"/>
      <c r="JO325" s="9"/>
      <c r="JP325" s="9"/>
      <c r="JQ325" s="9"/>
      <c r="JR325" s="9"/>
      <c r="JS325" s="9"/>
      <c r="JT325" s="9"/>
      <c r="JU325" s="9"/>
      <c r="JV325" s="9"/>
      <c r="JW325" s="9"/>
      <c r="JX325" s="9"/>
      <c r="JY325" s="9"/>
      <c r="JZ325" s="9"/>
      <c r="KA325" s="9"/>
      <c r="KB325" s="9"/>
      <c r="KC325" s="9"/>
      <c r="KD325" s="9"/>
      <c r="KE325" s="9"/>
      <c r="KF325" s="9"/>
      <c r="KG325" s="9"/>
      <c r="KH325" s="9"/>
      <c r="KI325" s="9"/>
      <c r="KJ325" s="9"/>
      <c r="KK325" s="9"/>
      <c r="KL325" s="9"/>
      <c r="KM325" s="9"/>
      <c r="KN325" s="9"/>
      <c r="KO325" s="9"/>
      <c r="KP325" s="9"/>
      <c r="KQ325" s="9"/>
      <c r="KR325" s="9"/>
      <c r="KS325" s="9"/>
      <c r="KT325" s="9"/>
      <c r="KU325" s="9"/>
      <c r="KV325" s="9"/>
      <c r="KW325" s="9"/>
      <c r="KX325" s="9"/>
      <c r="KY325" s="9"/>
      <c r="KZ325" s="9"/>
      <c r="LA325" s="9"/>
      <c r="LB325" s="9"/>
      <c r="LC325" s="9"/>
      <c r="LD325" s="9"/>
      <c r="LE325" s="9"/>
      <c r="LF325" s="9"/>
      <c r="LG325" s="9"/>
      <c r="LH325" s="9"/>
      <c r="LI325" s="9"/>
      <c r="LJ325" s="9"/>
      <c r="LK325" s="9"/>
      <c r="LL325" s="9"/>
      <c r="LM325" s="9"/>
      <c r="LN325" s="9"/>
      <c r="LO325" s="9"/>
      <c r="LP325" s="9"/>
      <c r="LQ325" s="9"/>
      <c r="LR325" s="9"/>
      <c r="LS325" s="9"/>
      <c r="LT325" s="9"/>
      <c r="LU325" s="9"/>
      <c r="LV325" s="9"/>
      <c r="LW325" s="9"/>
      <c r="LX325" s="9"/>
      <c r="LY325" s="9"/>
      <c r="LZ325" s="9"/>
      <c r="MA325" s="9"/>
      <c r="MB325" s="9"/>
      <c r="MC325" s="9"/>
      <c r="MD325" s="9"/>
      <c r="ME325" s="9"/>
      <c r="MF325" s="9"/>
      <c r="MG325" s="9"/>
      <c r="MH325" s="9"/>
      <c r="MI325" s="9"/>
      <c r="MJ325" s="9"/>
      <c r="MK325" s="9"/>
      <c r="ML325" s="9"/>
      <c r="MM325" s="9"/>
      <c r="MN325" s="9"/>
      <c r="MO325" s="9"/>
      <c r="MP325" s="9"/>
      <c r="MQ325" s="9"/>
      <c r="MR325" s="9"/>
      <c r="MS325" s="9"/>
      <c r="MT325" s="9"/>
      <c r="MU325" s="9"/>
      <c r="MV325" s="9"/>
      <c r="MW325" s="9"/>
      <c r="MX325" s="9"/>
      <c r="MY325" s="9"/>
      <c r="MZ325" s="9"/>
      <c r="NA325" s="9"/>
      <c r="NB325" s="9"/>
      <c r="NC325" s="9"/>
      <c r="ND325" s="9"/>
      <c r="NE325" s="9"/>
      <c r="NF325" s="9"/>
      <c r="NG325" s="9"/>
      <c r="NH325" s="9"/>
      <c r="NI325" s="9"/>
      <c r="NJ325" s="9"/>
      <c r="NK325" s="9"/>
      <c r="NL325" s="9"/>
      <c r="NM325" s="9"/>
      <c r="NN325" s="9"/>
      <c r="NO325" s="9"/>
      <c r="NP325" s="9"/>
      <c r="NQ325" s="9"/>
      <c r="NR325" s="9"/>
      <c r="NS325" s="9"/>
      <c r="NT325" s="9"/>
      <c r="NU325" s="9"/>
      <c r="NV325" s="9"/>
      <c r="NW325" s="9"/>
      <c r="NX325" s="9"/>
      <c r="NY325" s="9"/>
      <c r="NZ325" s="9"/>
      <c r="OA325" s="9"/>
      <c r="OB325" s="9"/>
      <c r="OC325" s="9"/>
      <c r="OD325" s="9"/>
      <c r="OE325" s="9"/>
      <c r="OF325" s="9"/>
      <c r="OG325" s="9"/>
      <c r="OH325" s="9"/>
      <c r="OI325" s="9"/>
      <c r="OJ325" s="9"/>
      <c r="OK325" s="9"/>
      <c r="OL325" s="9"/>
      <c r="OM325" s="9"/>
      <c r="ON325" s="9"/>
      <c r="OO325" s="9"/>
      <c r="OP325" s="9"/>
      <c r="OQ325" s="9"/>
      <c r="OR325" s="9"/>
      <c r="OS325" s="9"/>
      <c r="OT325" s="9"/>
      <c r="OU325" s="9"/>
      <c r="OV325" s="9"/>
      <c r="OW325" s="9"/>
      <c r="OX325" s="9"/>
      <c r="OY325" s="9"/>
      <c r="OZ325" s="9"/>
      <c r="PA325" s="9"/>
      <c r="PB325" s="9"/>
      <c r="PC325" s="9"/>
      <c r="PD325" s="9"/>
      <c r="PE325" s="9"/>
      <c r="PF325" s="9"/>
      <c r="PG325" s="9"/>
      <c r="PH325" s="9"/>
      <c r="PI325" s="9"/>
      <c r="PJ325" s="9"/>
      <c r="PK325" s="9"/>
      <c r="PL325" s="9"/>
      <c r="PM325" s="9"/>
      <c r="PN325" s="9"/>
      <c r="PO325" s="9"/>
      <c r="PP325" s="9"/>
      <c r="PQ325" s="9"/>
      <c r="PR325" s="9"/>
      <c r="PS325" s="9"/>
      <c r="PT325" s="9"/>
      <c r="PU325" s="9"/>
      <c r="PV325" s="9"/>
      <c r="PW325" s="9"/>
      <c r="PX325" s="9"/>
      <c r="PY325" s="9"/>
      <c r="PZ325" s="9"/>
      <c r="QA325" s="9"/>
      <c r="QB325" s="9"/>
      <c r="QC325" s="9"/>
      <c r="QD325" s="9"/>
      <c r="QE325" s="9"/>
      <c r="QF325" s="9"/>
      <c r="QG325" s="9"/>
      <c r="QH325" s="9"/>
      <c r="QI325" s="9"/>
      <c r="QJ325" s="9"/>
      <c r="QK325" s="9"/>
      <c r="QL325" s="9"/>
      <c r="QM325" s="9"/>
      <c r="QN325" s="9"/>
      <c r="QO325" s="9"/>
      <c r="QP325" s="9"/>
      <c r="QQ325" s="9"/>
      <c r="QR325" s="9"/>
      <c r="QS325" s="9"/>
      <c r="QT325" s="9"/>
      <c r="QU325" s="9"/>
      <c r="QV325" s="9"/>
      <c r="QW325" s="9"/>
      <c r="QX325" s="9"/>
      <c r="QY325" s="9"/>
      <c r="QZ325" s="9"/>
      <c r="RA325" s="9"/>
      <c r="RB325" s="9"/>
      <c r="RC325" s="9"/>
      <c r="RD325" s="9"/>
      <c r="RE325" s="9"/>
      <c r="RF325" s="9"/>
      <c r="RG325" s="9"/>
      <c r="RH325" s="9"/>
      <c r="RI325" s="9"/>
      <c r="RJ325" s="9"/>
      <c r="RK325" s="9"/>
      <c r="RL325" s="9"/>
      <c r="RM325" s="9"/>
      <c r="RN325" s="9"/>
      <c r="RO325" s="9"/>
      <c r="RP325" s="9"/>
      <c r="RQ325" s="9"/>
      <c r="RR325" s="9"/>
      <c r="RS325" s="9"/>
      <c r="RT325" s="9"/>
      <c r="RU325" s="9"/>
      <c r="RV325" s="9"/>
      <c r="RW325" s="9"/>
      <c r="RX325" s="9"/>
      <c r="RY325" s="9"/>
      <c r="RZ325" s="9"/>
      <c r="SA325" s="9"/>
      <c r="SB325" s="9"/>
      <c r="SC325" s="9"/>
      <c r="SD325" s="9"/>
      <c r="SE325" s="9"/>
      <c r="SF325" s="9"/>
      <c r="SG325" s="9"/>
      <c r="SH325" s="9"/>
      <c r="SI325" s="9"/>
      <c r="SJ325" s="9"/>
      <c r="SK325" s="9"/>
      <c r="SL325" s="9"/>
      <c r="SM325" s="9"/>
      <c r="SN325" s="9"/>
      <c r="SO325" s="9"/>
      <c r="SP325" s="9"/>
      <c r="SQ325" s="9"/>
      <c r="SR325" s="9"/>
      <c r="SS325" s="9"/>
      <c r="ST325" s="9"/>
      <c r="SU325" s="9"/>
      <c r="SV325" s="9"/>
      <c r="SW325" s="9"/>
      <c r="SX325" s="9"/>
      <c r="SY325" s="9"/>
      <c r="SZ325" s="9"/>
      <c r="TA325" s="9"/>
      <c r="TB325" s="9"/>
      <c r="TC325" s="9"/>
      <c r="TD325" s="9"/>
      <c r="TE325" s="9"/>
      <c r="TF325" s="9"/>
      <c r="TG325" s="9"/>
      <c r="TH325" s="9"/>
      <c r="TI325" s="9"/>
      <c r="TJ325" s="9"/>
      <c r="TK325" s="9"/>
      <c r="TL325" s="9"/>
      <c r="TM325" s="9"/>
      <c r="TN325" s="9"/>
      <c r="TO325" s="9"/>
      <c r="ANB325" s="9"/>
      <c r="ANC325" s="9"/>
      <c r="AND325" s="9"/>
      <c r="ANE325" s="9"/>
      <c r="ANF325" s="9"/>
      <c r="ANG325" s="9"/>
      <c r="ANH325" s="9"/>
      <c r="ANI325" s="9"/>
      <c r="ANJ325" s="9"/>
      <c r="ANK325" s="9"/>
      <c r="ANL325" s="9"/>
      <c r="ANM325" s="9"/>
      <c r="ANN325" s="9"/>
      <c r="ANO325" s="9"/>
      <c r="ANP325" s="9"/>
      <c r="ANQ325" s="9"/>
      <c r="ANR325" s="9"/>
      <c r="ANS325" s="9"/>
      <c r="ANT325" s="9"/>
      <c r="ANU325" s="9"/>
      <c r="ANV325" s="9"/>
      <c r="ANW325" s="9"/>
      <c r="ANX325" s="9"/>
      <c r="ANY325" s="9"/>
      <c r="ANZ325" s="9"/>
      <c r="AOA325" s="9"/>
      <c r="AOB325" s="9"/>
      <c r="AOC325" s="9"/>
      <c r="AOD325" s="9"/>
      <c r="AOE325" s="9"/>
      <c r="AOF325" s="9"/>
      <c r="AOG325" s="9"/>
      <c r="AOH325" s="9"/>
      <c r="AOI325" s="9"/>
      <c r="AOJ325" s="9"/>
      <c r="AOK325" s="9"/>
      <c r="AOL325" s="9"/>
      <c r="AOM325" s="9"/>
      <c r="AON325" s="9"/>
      <c r="AOO325" s="9"/>
      <c r="AOP325" s="9"/>
      <c r="AOQ325" s="9"/>
      <c r="AOR325" s="9"/>
      <c r="AOS325" s="9"/>
      <c r="AOT325" s="9"/>
      <c r="AOU325" s="9"/>
      <c r="AOV325" s="9"/>
      <c r="AOW325" s="9"/>
      <c r="AOX325" s="9"/>
      <c r="AOY325" s="9"/>
      <c r="AOZ325" s="9"/>
      <c r="APA325" s="9"/>
      <c r="APB325" s="9"/>
      <c r="APC325" s="9"/>
      <c r="APD325" s="9"/>
      <c r="APE325" s="9"/>
      <c r="APF325" s="9"/>
      <c r="APG325" s="9"/>
      <c r="APH325" s="9"/>
      <c r="API325" s="9"/>
      <c r="APJ325" s="9"/>
      <c r="APK325" s="9"/>
      <c r="APL325" s="9"/>
      <c r="APM325" s="9"/>
      <c r="APN325" s="9"/>
      <c r="APO325" s="9"/>
      <c r="APP325" s="9"/>
      <c r="APQ325" s="9"/>
      <c r="APR325" s="9"/>
      <c r="APS325" s="9"/>
      <c r="APT325" s="9"/>
      <c r="APU325" s="9"/>
      <c r="APV325" s="9"/>
      <c r="APW325" s="9"/>
      <c r="APX325" s="9"/>
      <c r="APY325" s="9"/>
      <c r="APZ325" s="9"/>
      <c r="AQA325" s="9"/>
      <c r="AQB325" s="9"/>
      <c r="AQC325" s="9"/>
      <c r="AQD325" s="9"/>
      <c r="AQE325" s="9"/>
      <c r="AQF325" s="9"/>
      <c r="AQG325" s="9"/>
      <c r="AQH325" s="9"/>
      <c r="AQI325" s="9"/>
      <c r="AQJ325" s="9"/>
      <c r="AQK325" s="9"/>
      <c r="AQL325" s="9"/>
      <c r="AQM325" s="9"/>
      <c r="AQN325" s="9"/>
      <c r="AQO325" s="9"/>
      <c r="AQP325" s="9"/>
      <c r="AQQ325" s="9"/>
      <c r="AQR325" s="9"/>
      <c r="AQS325" s="9"/>
      <c r="AQT325" s="9"/>
      <c r="AQU325" s="9"/>
      <c r="AQV325" s="9"/>
      <c r="AQW325" s="9"/>
      <c r="AQX325" s="9"/>
      <c r="AQY325" s="9"/>
      <c r="AQZ325" s="9"/>
      <c r="ARA325" s="9"/>
      <c r="ARB325" s="9"/>
      <c r="ARC325" s="9"/>
      <c r="ARD325" s="9"/>
      <c r="ARE325" s="9"/>
      <c r="ARF325" s="9"/>
      <c r="ARG325" s="9"/>
      <c r="ARH325" s="9"/>
      <c r="ARI325" s="9"/>
      <c r="ARJ325" s="9"/>
      <c r="ARK325" s="9"/>
      <c r="ARL325" s="9"/>
      <c r="ARM325" s="9"/>
      <c r="ARN325" s="9"/>
      <c r="ARO325" s="9"/>
      <c r="ARP325" s="9"/>
      <c r="ARQ325" s="9"/>
      <c r="ARR325" s="9"/>
      <c r="ARS325" s="9"/>
      <c r="ART325" s="9"/>
      <c r="ARU325" s="9"/>
      <c r="ARV325" s="9"/>
      <c r="ARW325" s="9"/>
      <c r="ARX325" s="9"/>
      <c r="ARY325" s="9"/>
      <c r="ARZ325" s="9"/>
      <c r="ASA325" s="9"/>
      <c r="ASB325" s="9"/>
      <c r="ASC325" s="9"/>
      <c r="ASD325" s="9"/>
      <c r="ASE325" s="9"/>
      <c r="ASF325" s="9"/>
      <c r="ASG325" s="9"/>
      <c r="ASH325" s="9"/>
      <c r="ASI325" s="9"/>
      <c r="ASJ325" s="9"/>
      <c r="ASK325" s="9"/>
      <c r="ASL325" s="9"/>
      <c r="ASM325" s="9"/>
      <c r="ASN325" s="9"/>
      <c r="ASO325" s="9"/>
      <c r="ASP325" s="9"/>
      <c r="ASQ325" s="9"/>
      <c r="ASR325" s="9"/>
      <c r="ASS325" s="9"/>
      <c r="AST325" s="9"/>
      <c r="ASU325" s="9"/>
      <c r="ASV325" s="9"/>
      <c r="ASW325" s="9"/>
      <c r="ASX325" s="9"/>
      <c r="ASY325" s="9"/>
      <c r="ASZ325" s="9"/>
      <c r="ATA325" s="9"/>
      <c r="ATB325" s="9"/>
      <c r="ATC325" s="9"/>
      <c r="ATD325" s="9"/>
      <c r="ATE325" s="9"/>
      <c r="ATF325" s="9"/>
      <c r="ATG325" s="9"/>
      <c r="ATH325" s="9"/>
      <c r="ATI325" s="9"/>
      <c r="ATJ325" s="9"/>
      <c r="ATK325" s="9"/>
      <c r="ATL325" s="9"/>
      <c r="ATM325" s="9"/>
      <c r="ATN325" s="9"/>
      <c r="ATO325" s="9"/>
      <c r="ATP325" s="9"/>
      <c r="ATQ325" s="9"/>
      <c r="ATR325" s="9"/>
      <c r="ATS325" s="9"/>
      <c r="ATT325" s="9"/>
      <c r="ATU325" s="9"/>
      <c r="ATV325" s="9"/>
      <c r="ATW325" s="9"/>
      <c r="ATX325" s="9"/>
      <c r="ATY325" s="9"/>
      <c r="ATZ325" s="9"/>
      <c r="AUA325" s="9"/>
      <c r="AUB325" s="9"/>
      <c r="AUC325" s="9"/>
      <c r="AUD325" s="9"/>
      <c r="AUE325" s="9"/>
      <c r="AUF325" s="9"/>
      <c r="AUG325" s="9"/>
      <c r="AUH325" s="9"/>
      <c r="AUI325" s="9"/>
      <c r="AUJ325" s="9"/>
      <c r="AUK325" s="9"/>
      <c r="AUL325" s="9"/>
      <c r="AUM325" s="9"/>
      <c r="AUN325" s="9"/>
      <c r="AUO325" s="9"/>
      <c r="AUP325" s="9"/>
      <c r="AUQ325" s="9"/>
      <c r="AUR325" s="9"/>
      <c r="AUS325" s="9"/>
      <c r="AUT325" s="9"/>
      <c r="AUU325" s="9"/>
      <c r="AUV325" s="9"/>
      <c r="AUW325" s="9"/>
      <c r="AUX325" s="9"/>
      <c r="AUY325" s="9"/>
      <c r="AUZ325" s="9"/>
      <c r="AVA325" s="9"/>
      <c r="AVB325" s="9"/>
      <c r="AVC325" s="9"/>
      <c r="AVD325" s="9"/>
      <c r="AVE325" s="9"/>
      <c r="AVF325" s="9"/>
      <c r="AVG325" s="9"/>
      <c r="AVH325" s="9"/>
      <c r="AVI325" s="9"/>
      <c r="AVJ325" s="9"/>
      <c r="AVK325" s="9"/>
      <c r="AVL325" s="9"/>
      <c r="AVM325" s="9"/>
      <c r="AVN325" s="9"/>
      <c r="AVO325" s="9"/>
      <c r="AVP325" s="9"/>
      <c r="AVQ325" s="9"/>
      <c r="AVR325" s="9"/>
      <c r="AVS325" s="9"/>
      <c r="AVT325" s="9"/>
      <c r="AVU325" s="9"/>
      <c r="AVV325" s="9"/>
      <c r="AVW325" s="9"/>
      <c r="AVX325" s="9"/>
      <c r="AVY325" s="9"/>
      <c r="AVZ325" s="9"/>
      <c r="AWA325" s="9"/>
      <c r="AWB325" s="9"/>
      <c r="AWC325" s="9"/>
      <c r="AWD325" s="9"/>
      <c r="AWE325" s="9"/>
      <c r="AWF325" s="9"/>
      <c r="AWG325" s="9"/>
      <c r="AWH325" s="9"/>
      <c r="AWI325" s="9"/>
      <c r="AWJ325" s="9"/>
      <c r="AWK325" s="9"/>
      <c r="AWL325" s="9"/>
      <c r="AWM325" s="9"/>
      <c r="AWN325" s="9"/>
      <c r="AWO325" s="9"/>
      <c r="AWP325" s="9"/>
      <c r="AWQ325" s="9"/>
      <c r="AWR325" s="9"/>
      <c r="AWS325" s="9"/>
      <c r="AWT325" s="9"/>
      <c r="AWU325" s="9"/>
      <c r="AWV325" s="9"/>
      <c r="AWW325" s="9"/>
      <c r="AWX325" s="9"/>
      <c r="AWY325" s="9" t="s">
        <v>14546</v>
      </c>
      <c r="AWZ325" s="9"/>
      <c r="AXA325" s="9"/>
      <c r="AXB325" s="9"/>
      <c r="AXC325" s="9"/>
      <c r="AXD325" s="9"/>
      <c r="AXE325" s="9"/>
      <c r="AXF325" s="9"/>
      <c r="AXG325" s="9"/>
      <c r="AXH325" s="9"/>
      <c r="AXI325" s="9"/>
      <c r="AXJ325" s="9"/>
      <c r="AXK325" s="9"/>
      <c r="AXL325" s="9"/>
      <c r="AXM325" s="9"/>
      <c r="AXN325" s="9"/>
      <c r="AXO325" s="9"/>
      <c r="AXP325" s="9"/>
      <c r="AXQ325" s="9"/>
      <c r="AXR325" s="9"/>
      <c r="AXS325" s="9"/>
      <c r="AXT325" s="9"/>
      <c r="AXU325" s="9"/>
      <c r="AXV325" s="9"/>
      <c r="AXW325" s="9"/>
      <c r="AXX325" s="9"/>
      <c r="AXY325" s="9"/>
      <c r="AXZ325" s="9"/>
      <c r="AYA325" s="9"/>
      <c r="AYB325" s="9"/>
      <c r="AYC325" s="9"/>
      <c r="AYD325" s="9"/>
      <c r="AYE325" s="9"/>
      <c r="AYF325" s="9"/>
      <c r="AYG325" s="9"/>
      <c r="AYH325" s="9" t="s">
        <v>14547</v>
      </c>
      <c r="AYI325" s="9"/>
      <c r="AYJ325" s="9"/>
      <c r="AYK325" s="9"/>
      <c r="AYL325" s="9"/>
      <c r="AYM325" s="9"/>
      <c r="AYN325" s="9"/>
      <c r="AYO325" s="9"/>
      <c r="AYP325" s="9"/>
      <c r="AYQ325" s="9"/>
      <c r="AYR325" s="9"/>
      <c r="AYS325" s="9"/>
      <c r="AYT325" s="9"/>
      <c r="AYU325" s="9"/>
      <c r="AYV325" s="9"/>
      <c r="AYW325" s="9"/>
      <c r="AYX325" s="9"/>
      <c r="AYY325" s="9" t="s">
        <v>5691</v>
      </c>
      <c r="AYZ325" s="9" t="s">
        <v>5691</v>
      </c>
      <c r="AZA325" s="9"/>
      <c r="AZB325" s="9"/>
      <c r="AZC325" s="9"/>
      <c r="AZD325" s="9"/>
      <c r="AZE325" s="9"/>
      <c r="AZF325" s="9"/>
      <c r="AZG325" s="9"/>
      <c r="AZH325" s="9"/>
      <c r="AZI325" s="9"/>
      <c r="AZJ325" s="9"/>
      <c r="AZK325" s="9"/>
      <c r="AZL325" s="9"/>
      <c r="AZM325" s="9"/>
      <c r="AZN325" s="9"/>
      <c r="AZO325" s="9"/>
      <c r="AZP325" s="9"/>
      <c r="AZQ325" s="9"/>
      <c r="AZR325" s="9"/>
      <c r="AZS325" s="9"/>
      <c r="AZT325" s="9"/>
      <c r="AZU325" s="9"/>
      <c r="AZV325" s="9"/>
      <c r="AZW325" s="9"/>
      <c r="AZX325" s="9"/>
      <c r="AZY325" s="9"/>
      <c r="AZZ325" s="9"/>
      <c r="BAA325" s="9"/>
      <c r="BAB325" s="9"/>
      <c r="BAC325" s="9"/>
      <c r="BAD325" s="9"/>
      <c r="BAE325" s="9"/>
      <c r="BAF325" s="9"/>
      <c r="BAG325" s="9"/>
      <c r="BAH325" s="9"/>
      <c r="BAI325" s="9"/>
      <c r="BAJ325" s="9"/>
      <c r="BAK325" s="9" t="s">
        <v>14548</v>
      </c>
      <c r="BAL325" s="9"/>
      <c r="BAM325" s="9"/>
      <c r="BAN325" s="9"/>
      <c r="BAO325" s="9"/>
      <c r="BAP325" s="9"/>
      <c r="BAQ325" s="9"/>
      <c r="BAR325" s="9">
        <v>590.0</v>
      </c>
      <c r="BAS325" s="9" t="s">
        <v>14549</v>
      </c>
      <c r="BAT325" s="9">
        <v>443.0</v>
      </c>
      <c r="BAU325" s="9"/>
      <c r="BAV325" s="9"/>
      <c r="BAW325" s="9"/>
      <c r="BAX325" s="9"/>
      <c r="BAY325" s="9"/>
      <c r="BAZ325" s="9"/>
      <c r="BBA325" s="9"/>
      <c r="BBB325" s="9"/>
      <c r="BBC325" s="9"/>
      <c r="BBD325" s="9"/>
      <c r="BBE325" s="9"/>
      <c r="BBF325" s="9"/>
      <c r="BBG325" s="9"/>
      <c r="BBH325" s="9"/>
      <c r="BBI325" s="9" t="s">
        <v>5718</v>
      </c>
      <c r="BBJ325" s="9"/>
      <c r="BBK325" s="9"/>
      <c r="BBL325" s="9"/>
      <c r="BBM325" s="9"/>
      <c r="BBN325" s="9"/>
      <c r="BBO325" s="9"/>
      <c r="BBP325" s="9"/>
      <c r="BBQ325" s="9"/>
      <c r="BBR325" s="9"/>
      <c r="BBS325" s="9"/>
      <c r="BBT325" s="9"/>
      <c r="BBU325" s="9"/>
      <c r="BBV325" s="9"/>
      <c r="BBW325" s="9"/>
      <c r="BBX325" s="9"/>
      <c r="BBY325" s="9"/>
      <c r="BBZ325" s="9"/>
      <c r="BCA325" s="9"/>
      <c r="BCB325" s="9" t="s">
        <v>5707</v>
      </c>
      <c r="BCC325" s="9"/>
      <c r="BCD325" s="9"/>
      <c r="BCE325" s="9"/>
      <c r="BCF325" s="9" t="s">
        <v>6521</v>
      </c>
      <c r="BCG325" s="9" t="s">
        <v>14550</v>
      </c>
      <c r="BCH325" s="9"/>
      <c r="BCI325" s="9"/>
      <c r="BCJ325" s="9"/>
      <c r="BCK325" s="9"/>
      <c r="BCL325" s="9"/>
      <c r="BCM325" s="9"/>
      <c r="BCN325" s="9"/>
      <c r="BCO325" s="9"/>
      <c r="BCP325" s="9"/>
      <c r="BCQ325" s="9"/>
      <c r="BCR325" s="9"/>
      <c r="BCS325" s="9"/>
      <c r="BCT325" s="9"/>
      <c r="BCU325" s="9"/>
      <c r="BCV325" s="9"/>
      <c r="BCW325" s="9"/>
      <c r="BCX325" s="9"/>
      <c r="BCY325" s="9"/>
      <c r="BCZ325" s="9"/>
      <c r="BDA325" s="9"/>
      <c r="BDB325" s="9"/>
      <c r="BDC325" s="9"/>
      <c r="BDD325" s="9" t="s">
        <v>14549</v>
      </c>
      <c r="BDE325" s="9"/>
      <c r="BDF325" s="9"/>
      <c r="BDG325" s="9"/>
      <c r="BDH325" s="9"/>
      <c r="BDI325" s="9"/>
      <c r="BDJ325" s="9"/>
      <c r="BDK325" s="9"/>
      <c r="BDL325" s="9"/>
      <c r="BDM325" s="9"/>
      <c r="BDN325" s="9"/>
      <c r="BDO325" s="9"/>
      <c r="BDP325" s="9"/>
      <c r="BDQ325" s="9"/>
      <c r="BDR325" s="9"/>
      <c r="BDS325" s="9"/>
      <c r="BDT325" s="9"/>
      <c r="BDU325" s="9"/>
      <c r="BDV325" s="9"/>
      <c r="BDW325" s="9"/>
      <c r="BDX325" s="9"/>
      <c r="BDY325" s="9" t="s">
        <v>5691</v>
      </c>
      <c r="BDZ325" s="9" t="s">
        <v>5691</v>
      </c>
      <c r="BEA325" s="9"/>
      <c r="BEB325" s="9"/>
      <c r="BEC325" s="9"/>
      <c r="BED325" s="9"/>
      <c r="BEE325" s="9"/>
      <c r="BEF325" s="9"/>
      <c r="BEG325" s="9"/>
      <c r="BEH325" s="9"/>
      <c r="BEI325" s="9"/>
      <c r="BEJ325" s="9"/>
      <c r="BEK325" s="9"/>
      <c r="BEL325" s="9"/>
      <c r="BEM325" s="9"/>
      <c r="BEN325" s="9"/>
      <c r="BEO325" s="9"/>
      <c r="BEP325" s="9"/>
      <c r="BEQ325" s="9"/>
      <c r="BER325" s="9"/>
      <c r="BES325" s="9"/>
      <c r="BET325" s="9"/>
      <c r="BEU325" s="9"/>
      <c r="BEV325" s="9"/>
      <c r="BEW325" s="9"/>
      <c r="BEX325" s="9"/>
      <c r="BEY325" s="9"/>
      <c r="BEZ325" s="9"/>
      <c r="BFA325" s="9"/>
      <c r="BFB325" s="9"/>
      <c r="BFC325" s="9"/>
      <c r="BFD325" s="9"/>
      <c r="BFE325" s="9"/>
      <c r="BFF325" s="9"/>
      <c r="BFG325" s="9"/>
      <c r="BFH325" s="9"/>
      <c r="BFI325" s="9"/>
      <c r="BFJ325" s="9"/>
      <c r="BFK325" s="9" t="s">
        <v>14551</v>
      </c>
      <c r="BFL325" s="9"/>
      <c r="BFM325" s="9"/>
      <c r="BFN325" s="9"/>
      <c r="BFO325" s="9"/>
      <c r="BFP325" s="9"/>
      <c r="BFQ325" s="9"/>
      <c r="BFR325" s="9">
        <v>590.0</v>
      </c>
      <c r="BFS325" s="9" t="s">
        <v>14552</v>
      </c>
      <c r="BFT325" s="9">
        <v>273.0</v>
      </c>
      <c r="BFU325" s="9"/>
      <c r="BFV325" s="9"/>
      <c r="BFW325" s="9"/>
      <c r="BFX325" s="9"/>
      <c r="BFY325" s="9"/>
      <c r="BFZ325" s="9"/>
      <c r="BGA325" s="9"/>
      <c r="BGB325" s="9"/>
      <c r="BGC325" s="9"/>
      <c r="BGD325" s="9"/>
      <c r="BGE325" s="9"/>
      <c r="BGF325" s="9"/>
      <c r="BGG325" s="9"/>
      <c r="BGH325" s="9"/>
      <c r="BGI325" s="9" t="s">
        <v>5718</v>
      </c>
      <c r="BGJ325" s="9"/>
      <c r="BGK325" s="9"/>
      <c r="BGL325" s="9"/>
      <c r="BGM325" s="9"/>
      <c r="BGN325" s="9"/>
      <c r="BGO325" s="9"/>
      <c r="BGP325" s="9"/>
      <c r="BGQ325" s="9"/>
      <c r="BGR325" s="9"/>
      <c r="BGS325" s="9"/>
      <c r="BGT325" s="9"/>
      <c r="BGU325" s="9"/>
      <c r="BGV325" s="9"/>
      <c r="BGW325" s="9"/>
      <c r="BGX325" s="9"/>
      <c r="BGY325" s="9"/>
      <c r="BGZ325" s="9"/>
      <c r="BHA325" s="9"/>
      <c r="BHB325" s="9" t="s">
        <v>5707</v>
      </c>
      <c r="BHC325" s="9"/>
      <c r="BHD325" s="9"/>
      <c r="BHE325" s="9"/>
      <c r="BHF325" s="9" t="s">
        <v>6521</v>
      </c>
      <c r="BHG325" s="9" t="s">
        <v>14550</v>
      </c>
      <c r="BHH325" s="9"/>
      <c r="BHI325" s="9"/>
      <c r="BHJ325" s="9"/>
      <c r="BHK325" s="9"/>
      <c r="BHL325" s="9"/>
      <c r="BHM325" s="9"/>
      <c r="BHN325" s="9"/>
      <c r="BHO325" s="9"/>
      <c r="BHP325" s="9"/>
      <c r="BHQ325" s="9"/>
      <c r="BHR325" s="9"/>
      <c r="BHS325" s="9"/>
      <c r="BHT325" s="9"/>
      <c r="BHU325" s="9"/>
      <c r="BHV325" s="9"/>
      <c r="BHW325" s="9"/>
      <c r="BHX325" s="9"/>
      <c r="BHY325" s="9"/>
      <c r="BHZ325" s="9"/>
      <c r="BIA325" s="9"/>
      <c r="BIB325" s="9"/>
      <c r="BIC325" s="9"/>
      <c r="BID325" s="9" t="s">
        <v>14552</v>
      </c>
      <c r="BIE325" s="9"/>
      <c r="BIF325" s="9"/>
      <c r="BIG325" s="9"/>
      <c r="BIH325" s="9"/>
      <c r="BII325" s="9"/>
      <c r="BIJ325" s="9"/>
      <c r="BIK325" s="9"/>
      <c r="BIL325" s="9"/>
      <c r="BIM325" s="9"/>
      <c r="BIN325" s="9"/>
      <c r="BIO325" s="9"/>
      <c r="BIP325" s="9"/>
      <c r="BIQ325" s="9"/>
      <c r="BIR325" s="9"/>
      <c r="BIS325" s="9"/>
      <c r="BIT325" s="9"/>
      <c r="BIU325" s="9"/>
      <c r="BIV325" s="9"/>
      <c r="BIW325" s="9"/>
      <c r="BIX325" s="9"/>
      <c r="BIY325" s="9"/>
      <c r="BIZ325" s="9"/>
      <c r="BJA325" s="9"/>
      <c r="BJB325" s="9"/>
      <c r="BJC325" s="9"/>
      <c r="BJD325" s="9"/>
      <c r="BJE325" s="9"/>
      <c r="BJF325" s="9"/>
      <c r="BJG325" s="9"/>
      <c r="BJH325" s="9"/>
      <c r="BJI325" s="9"/>
      <c r="BJJ325" s="9"/>
      <c r="BJK325" s="9"/>
      <c r="BJL325" s="9"/>
      <c r="BJM325" s="9"/>
      <c r="BJN325" s="9"/>
      <c r="BJO325" s="9"/>
      <c r="BJP325" s="9"/>
      <c r="BJQ325" s="9"/>
      <c r="BJR325" s="9"/>
      <c r="BJS325" s="9"/>
      <c r="BJT325" s="9"/>
      <c r="BJU325" s="9"/>
      <c r="BJV325" s="9"/>
      <c r="BJW325" s="9"/>
      <c r="BJX325" s="9"/>
      <c r="BJY325" s="9"/>
      <c r="BJZ325" s="9"/>
      <c r="BKA325" s="9"/>
      <c r="BKB325" s="9"/>
      <c r="BKC325" s="9"/>
      <c r="BKD325" s="9"/>
      <c r="BKE325" s="9"/>
      <c r="BKF325" s="9"/>
      <c r="BKG325" s="9"/>
      <c r="BKH325" s="9"/>
      <c r="BKI325" s="9"/>
      <c r="BKJ325" s="9"/>
      <c r="BKK325" s="9"/>
      <c r="BKL325" s="9"/>
      <c r="BKM325" s="9"/>
      <c r="BKN325" s="9"/>
      <c r="BKO325" s="9"/>
      <c r="BKP325" s="9"/>
      <c r="BKQ325" s="9"/>
      <c r="BKR325" s="9"/>
      <c r="BKS325" s="9"/>
      <c r="BKT325" s="9"/>
      <c r="BKU325" s="9"/>
      <c r="BKV325" s="9"/>
      <c r="BKW325" s="9"/>
      <c r="BKX325" s="9"/>
      <c r="BKY325" s="9"/>
      <c r="BKZ325" s="9"/>
      <c r="BLA325" s="9"/>
      <c r="BLB325" s="9"/>
      <c r="BLC325" s="9"/>
      <c r="BLD325" s="9"/>
      <c r="BLE325" s="9"/>
      <c r="BLF325" s="9"/>
      <c r="BLG325" s="9"/>
      <c r="BLH325" s="9"/>
      <c r="BLI325" s="9"/>
      <c r="BLJ325" s="9"/>
      <c r="BLK325" s="9"/>
      <c r="BLL325" s="9"/>
      <c r="BLM325" s="9"/>
      <c r="BLN325" s="9"/>
      <c r="BLO325" s="9"/>
      <c r="BLP325" s="9"/>
      <c r="BLQ325" s="9"/>
      <c r="BLR325" s="9"/>
      <c r="BLS325" s="9"/>
      <c r="BLT325" s="9"/>
      <c r="BLU325" s="9"/>
      <c r="BLV325" s="9"/>
      <c r="BLW325" s="9"/>
      <c r="BLX325" s="9"/>
      <c r="BLY325" s="9"/>
      <c r="BLZ325" s="9"/>
      <c r="BMA325" s="9"/>
      <c r="BMB325" s="9"/>
      <c r="BMC325" s="9"/>
      <c r="BMD325" s="9"/>
      <c r="BME325" s="9"/>
      <c r="BMF325" s="9"/>
      <c r="BMG325" s="9"/>
      <c r="BMH325" s="9"/>
      <c r="BMI325" s="9"/>
      <c r="BMJ325" s="9"/>
      <c r="BMK325" s="9"/>
      <c r="BML325" s="9"/>
      <c r="BMM325" s="9"/>
      <c r="BMN325" s="9"/>
      <c r="BMO325" s="9"/>
      <c r="BMP325" s="9"/>
      <c r="BMQ325" s="9"/>
      <c r="BMR325" s="9"/>
      <c r="BMS325" s="9"/>
      <c r="BMT325" s="9"/>
      <c r="BMU325" s="9"/>
      <c r="BMV325" s="9"/>
      <c r="BMW325" s="9"/>
      <c r="BMX325" s="9"/>
      <c r="BMY325" s="9"/>
      <c r="BMZ325" s="9"/>
      <c r="BNA325" s="9"/>
      <c r="BNB325" s="9"/>
      <c r="BNC325" s="9"/>
      <c r="BND325" s="9"/>
      <c r="BNE325" s="9"/>
      <c r="BNF325" s="9"/>
      <c r="BNG325" s="9"/>
      <c r="BNH325" s="9"/>
      <c r="BNI325" s="9"/>
      <c r="BNJ325" s="9"/>
      <c r="BNK325" s="9"/>
      <c r="BNL325" s="9"/>
      <c r="BNM325" s="9"/>
      <c r="BNN325" s="9"/>
      <c r="BNO325" s="9"/>
      <c r="BNP325" s="9"/>
      <c r="BNQ325" s="9"/>
      <c r="BNR325" s="9"/>
      <c r="BNS325" s="9"/>
      <c r="BNT325" s="9"/>
      <c r="BNU325" s="9"/>
      <c r="BNV325" s="9"/>
      <c r="BNW325" s="9"/>
      <c r="BNX325" s="9"/>
      <c r="BNY325" s="9"/>
      <c r="BNZ325" s="9"/>
      <c r="BOA325" s="9"/>
      <c r="BOB325" s="9"/>
      <c r="BOC325" s="9"/>
      <c r="BOD325" s="9"/>
      <c r="BOE325" s="9"/>
      <c r="BOF325" s="9"/>
      <c r="BOG325" s="9"/>
      <c r="BOH325" s="9"/>
      <c r="BOI325" s="9"/>
      <c r="BOJ325" s="9"/>
      <c r="BOK325" s="9"/>
      <c r="BOL325" s="9"/>
      <c r="BOM325" s="9"/>
      <c r="BON325" s="9"/>
      <c r="BOO325" s="9"/>
      <c r="BOP325" s="9"/>
      <c r="BOQ325" s="9"/>
      <c r="BOR325" s="9"/>
      <c r="BOS325" s="9"/>
      <c r="BOT325" s="9"/>
      <c r="BOU325" s="9"/>
      <c r="BOV325" s="9"/>
      <c r="BOW325" s="9"/>
      <c r="BOX325" s="9"/>
      <c r="BOY325" s="9"/>
      <c r="BOZ325" s="9"/>
      <c r="BPA325" s="9"/>
      <c r="BPB325" s="9"/>
      <c r="BPC325" s="9"/>
      <c r="BPD325" s="9"/>
      <c r="BPE325" s="9"/>
      <c r="BPF325" s="9"/>
      <c r="BPG325" s="9"/>
      <c r="BPH325" s="9"/>
      <c r="BPI325" s="9"/>
      <c r="BPJ325" s="9"/>
      <c r="BPK325" s="9"/>
      <c r="BPL325" s="9"/>
      <c r="BPM325" s="9"/>
      <c r="BPN325" s="9"/>
      <c r="BPO325" s="9"/>
      <c r="BPP325" s="9"/>
      <c r="BPQ325" s="9"/>
      <c r="BPR325" s="9"/>
      <c r="BPS325" s="9"/>
      <c r="BPT325" s="9"/>
      <c r="BPU325" s="9"/>
      <c r="BPV325" s="9"/>
      <c r="BPW325" s="9"/>
      <c r="BPX325" s="9"/>
      <c r="BPY325" s="9"/>
      <c r="BPZ325" s="9"/>
      <c r="BQA325" s="9"/>
      <c r="BQB325" s="9"/>
      <c r="BQC325" s="9"/>
      <c r="BQD325" s="9"/>
      <c r="BQE325" s="9"/>
      <c r="BQF325" s="9"/>
      <c r="BQG325" s="9"/>
      <c r="BQH325" s="9"/>
      <c r="BQI325" s="9"/>
      <c r="BQJ325" s="9"/>
      <c r="BQK325" s="9"/>
      <c r="BQL325" s="9"/>
      <c r="BQM325" s="9"/>
      <c r="BQN325" s="9"/>
      <c r="BQO325" s="9"/>
      <c r="BQP325" s="9"/>
      <c r="BQQ325" s="9"/>
      <c r="BQR325" s="9"/>
      <c r="BQS325" s="9"/>
      <c r="BQT325" s="9"/>
      <c r="BQU325" s="9"/>
      <c r="BQV325" s="9"/>
      <c r="BQW325" s="9"/>
      <c r="BQX325" s="9"/>
      <c r="BQY325" s="9"/>
      <c r="BQZ325" s="9"/>
      <c r="BRA325" s="9"/>
      <c r="BRB325" s="9"/>
      <c r="BRC325" s="9"/>
      <c r="BRD325" s="9"/>
      <c r="BRE325" s="9"/>
      <c r="BRF325" s="9"/>
      <c r="BRG325" s="9"/>
      <c r="BRH325" s="9"/>
      <c r="BRI325" s="9"/>
      <c r="BRJ325" s="9"/>
      <c r="BRK325" s="9"/>
      <c r="BRL325" s="9"/>
      <c r="BRM325" s="9"/>
      <c r="BRN325" s="9"/>
      <c r="BRO325" s="9"/>
      <c r="BRP325" s="9"/>
      <c r="BRQ325" s="9"/>
      <c r="BRR325" s="9"/>
      <c r="BRS325" s="9"/>
      <c r="BRT325" s="9"/>
      <c r="BRU325" s="9"/>
      <c r="BRV325" s="9"/>
      <c r="BRW325" s="9"/>
      <c r="BRX325" s="9"/>
      <c r="BRY325" s="9"/>
      <c r="BRZ325" s="9"/>
      <c r="BSA325" s="9"/>
      <c r="BSB325" s="9"/>
      <c r="BSC325" s="9"/>
      <c r="BSD325" s="9"/>
      <c r="BSE325" s="9"/>
      <c r="BSF325" s="9"/>
      <c r="BSG325" s="9"/>
      <c r="BSH325" s="9"/>
      <c r="BSI325" s="9"/>
      <c r="BSJ325" s="9"/>
      <c r="BSK325" s="9"/>
      <c r="BSL325" s="9"/>
      <c r="BSM325" s="9"/>
      <c r="BSN325" s="9"/>
      <c r="BSO325" s="9"/>
      <c r="BSP325" s="9"/>
      <c r="BSQ325" s="9"/>
      <c r="BSR325" s="9"/>
      <c r="BSS325" s="9"/>
      <c r="BST325" s="9"/>
      <c r="BSU325" s="9"/>
      <c r="BSV325" s="9"/>
      <c r="BSW325" s="9"/>
      <c r="BSX325" s="9"/>
      <c r="BSY325" s="9"/>
      <c r="BSZ325" s="9"/>
      <c r="BTA325" s="9"/>
      <c r="BTB325" s="9"/>
      <c r="BTC325" s="9"/>
      <c r="BTD325" s="9"/>
      <c r="BTE325" s="9"/>
      <c r="BTF325" s="9"/>
      <c r="BTG325" s="9"/>
      <c r="BTH325" s="9"/>
      <c r="BTI325" s="9"/>
      <c r="BTJ325" s="9"/>
      <c r="BTK325" s="9"/>
      <c r="BTL325" s="9"/>
      <c r="BTM325" s="9"/>
      <c r="BTN325" s="9"/>
      <c r="BTO325" s="9"/>
      <c r="BTP325" s="9"/>
      <c r="BTQ325" s="9"/>
      <c r="BTR325" s="9"/>
      <c r="BTS325" s="9"/>
      <c r="BTT325" s="9"/>
      <c r="BTU325" s="9"/>
      <c r="BTV325" s="9"/>
      <c r="BTW325" s="9"/>
      <c r="BTX325" s="9"/>
      <c r="BTY325" s="9"/>
      <c r="BTZ325" s="9"/>
      <c r="BUA325" s="9"/>
      <c r="BUB325" s="9"/>
      <c r="BUC325" s="9"/>
      <c r="BUD325" s="9"/>
      <c r="BUE325" s="9"/>
      <c r="BUF325" s="9"/>
      <c r="BUG325" s="9"/>
      <c r="BUH325" s="9"/>
      <c r="BUI325" s="9"/>
      <c r="BUJ325" s="9"/>
      <c r="BUK325" s="9"/>
      <c r="BUL325" s="9"/>
      <c r="BUM325" s="9"/>
      <c r="BUN325" s="9"/>
      <c r="BUO325" s="9"/>
      <c r="BUP325" s="9"/>
      <c r="BUQ325" s="9"/>
      <c r="BUR325" s="9"/>
      <c r="BUS325" s="9"/>
      <c r="BUT325" s="9"/>
      <c r="BUU325" s="9"/>
      <c r="BUV325" s="9"/>
      <c r="BUW325" s="9"/>
      <c r="BUX325" s="9"/>
      <c r="BUY325" s="9"/>
      <c r="BUZ325" s="9"/>
      <c r="BVA325" s="9"/>
      <c r="BVB325" s="9"/>
      <c r="BVC325" s="9"/>
      <c r="BVD325" s="9"/>
      <c r="BVE325" s="9"/>
      <c r="BVF325" s="9"/>
      <c r="BVG325" s="9"/>
      <c r="BVH325" s="9"/>
      <c r="BVI325" s="9"/>
      <c r="BVJ325" s="9"/>
      <c r="BVK325" s="9"/>
      <c r="BVL325" s="9"/>
      <c r="BVM325" s="9"/>
      <c r="BVN325" s="9"/>
      <c r="BVO325" s="9"/>
      <c r="BVP325" s="9"/>
      <c r="BVQ325" s="9"/>
      <c r="BVR325" s="9"/>
      <c r="BVS325" s="9"/>
      <c r="BVT325" s="9"/>
      <c r="BVU325" s="9"/>
      <c r="BVV325" s="9"/>
      <c r="BVW325" s="9"/>
      <c r="BVX325" s="9"/>
      <c r="BVY325" s="9"/>
      <c r="BVZ325" s="9"/>
      <c r="BWA325" s="9"/>
      <c r="BWB325" s="9"/>
      <c r="BWC325" s="9"/>
      <c r="BWD325" s="9"/>
      <c r="BWE325" s="9"/>
      <c r="BWF325" s="9"/>
      <c r="BWG325" s="9"/>
      <c r="BWH325" s="9"/>
      <c r="BWI325" s="9"/>
      <c r="BWJ325" s="9"/>
      <c r="BWK325" s="9"/>
      <c r="BWL325" s="9"/>
      <c r="BWM325" s="9"/>
      <c r="BWN325" s="9"/>
      <c r="BWO325" s="9"/>
      <c r="BWP325" s="9"/>
      <c r="BWQ325" s="9"/>
      <c r="BWR325" s="9"/>
      <c r="BWS325" s="9"/>
      <c r="BWT325" s="9"/>
      <c r="BWU325" s="9"/>
      <c r="BWV325" s="9"/>
      <c r="BWW325" s="9"/>
      <c r="BWX325" s="9"/>
      <c r="BWY325" s="9"/>
      <c r="BWZ325" s="9"/>
      <c r="BXA325" s="9"/>
      <c r="BXB325" s="9"/>
      <c r="BXC325" s="9"/>
      <c r="BXD325" s="9"/>
    </row>
    <row r="326" ht="14.25" customHeight="1">
      <c r="A326" s="9">
        <v>24.0</v>
      </c>
      <c r="B326" s="9" t="s">
        <v>11947</v>
      </c>
      <c r="C326" s="9" t="s">
        <v>11948</v>
      </c>
      <c r="D326" s="9" t="s">
        <v>11948</v>
      </c>
      <c r="E326" s="9"/>
      <c r="F326" s="9">
        <v>5.0</v>
      </c>
      <c r="G326" s="9" t="s">
        <v>14553</v>
      </c>
      <c r="H326" s="9"/>
      <c r="I326" s="9"/>
      <c r="J326" s="9">
        <v>1.0</v>
      </c>
      <c r="K326" s="9">
        <v>2.0</v>
      </c>
      <c r="L326" s="9">
        <v>2.0</v>
      </c>
      <c r="M326" s="9"/>
      <c r="N326" s="9"/>
      <c r="O326" s="9"/>
      <c r="P326" s="9">
        <v>0.0</v>
      </c>
      <c r="Q326" s="9" t="s">
        <v>14554</v>
      </c>
      <c r="R326" s="9"/>
      <c r="S326" s="9" t="s">
        <v>3837</v>
      </c>
      <c r="T326" s="9" t="s">
        <v>3835</v>
      </c>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c r="DN326" s="9"/>
      <c r="DO326" s="9"/>
      <c r="DP326" s="9"/>
      <c r="DQ326" s="9"/>
      <c r="DR326" s="9"/>
      <c r="DS326" s="9"/>
      <c r="DT326" s="9"/>
      <c r="DU326" s="9"/>
      <c r="DV326" s="9"/>
      <c r="DW326" s="9"/>
      <c r="DX326" s="9"/>
      <c r="DY326" s="9"/>
      <c r="DZ326" s="9"/>
      <c r="EA326" s="9"/>
      <c r="EB326" s="9"/>
      <c r="EC326" s="9"/>
      <c r="ED326" s="9"/>
      <c r="EE326" s="9"/>
      <c r="EF326" s="9"/>
      <c r="EG326" s="9"/>
      <c r="EH326" s="9"/>
      <c r="EI326" s="9"/>
      <c r="EJ326" s="9"/>
      <c r="EK326" s="9"/>
      <c r="EL326" s="9"/>
      <c r="EM326" s="9"/>
      <c r="EN326" s="9"/>
      <c r="EO326" s="9"/>
      <c r="EP326" s="9"/>
      <c r="EQ326" s="9"/>
      <c r="ER326" s="9"/>
      <c r="ES326" s="9"/>
      <c r="ET326" s="9"/>
      <c r="EU326" s="9"/>
      <c r="EV326" s="9"/>
      <c r="EW326" s="9"/>
      <c r="EX326" s="9"/>
      <c r="EY326" s="9"/>
      <c r="EZ326" s="9"/>
      <c r="FA326" s="9"/>
      <c r="FB326" s="9"/>
      <c r="FC326" s="9"/>
      <c r="FD326" s="9"/>
      <c r="FE326" s="9"/>
      <c r="FF326" s="9"/>
      <c r="FG326" s="9"/>
      <c r="FH326" s="9"/>
      <c r="FI326" s="9"/>
      <c r="FJ326" s="9"/>
      <c r="FK326" s="9"/>
      <c r="FL326" s="9"/>
      <c r="FM326" s="9"/>
      <c r="FN326" s="9"/>
      <c r="FO326" s="9"/>
      <c r="FP326" s="9"/>
      <c r="FQ326" s="9"/>
      <c r="FR326" s="9"/>
      <c r="FS326" s="9"/>
      <c r="FT326" s="9"/>
      <c r="FU326" s="9"/>
      <c r="FV326" s="9"/>
      <c r="FW326" s="9"/>
      <c r="FX326" s="9"/>
      <c r="FY326" s="9"/>
      <c r="FZ326" s="9"/>
      <c r="GA326" s="9"/>
      <c r="GB326" s="9"/>
      <c r="GC326" s="9"/>
      <c r="GD326" s="9"/>
      <c r="GE326" s="9"/>
      <c r="GF326" s="9"/>
      <c r="GG326" s="9"/>
      <c r="GH326" s="9"/>
      <c r="GI326" s="9"/>
      <c r="GJ326" s="9"/>
      <c r="GK326" s="9"/>
      <c r="GL326" s="9"/>
      <c r="GM326" s="9"/>
      <c r="GN326" s="9"/>
      <c r="GO326" s="9"/>
      <c r="GP326" s="9"/>
      <c r="GQ326" s="9"/>
      <c r="GR326" s="9"/>
      <c r="GS326" s="9"/>
      <c r="GT326" s="9"/>
      <c r="GU326" s="9"/>
      <c r="GV326" s="9"/>
      <c r="GW326" s="9"/>
      <c r="GX326" s="9"/>
      <c r="GY326" s="9"/>
      <c r="GZ326" s="9"/>
      <c r="HA326" s="9"/>
      <c r="HB326" s="9"/>
      <c r="HC326" s="9"/>
      <c r="HD326" s="9"/>
      <c r="HE326" s="9"/>
      <c r="HF326" s="9"/>
      <c r="HG326" s="9"/>
      <c r="HH326" s="9"/>
      <c r="HI326" s="9"/>
      <c r="HJ326" s="9"/>
      <c r="HK326" s="9"/>
      <c r="HL326" s="9"/>
      <c r="HM326" s="9"/>
      <c r="HN326" s="9"/>
      <c r="HO326" s="9"/>
      <c r="HP326" s="9"/>
      <c r="HQ326" s="9"/>
      <c r="HR326" s="9"/>
      <c r="HS326" s="9"/>
      <c r="HT326" s="9"/>
      <c r="HU326" s="9"/>
      <c r="HV326" s="9"/>
      <c r="HW326" s="9"/>
      <c r="HX326" s="9"/>
      <c r="HY326" s="9"/>
      <c r="HZ326" s="9"/>
      <c r="IA326" s="9"/>
      <c r="IB326" s="9"/>
      <c r="IC326" s="9"/>
      <c r="ID326" s="9"/>
      <c r="IE326" s="9"/>
      <c r="IF326" s="9"/>
      <c r="IG326" s="9"/>
      <c r="IH326" s="9"/>
      <c r="II326" s="9"/>
      <c r="IJ326" s="9"/>
      <c r="IK326" s="9"/>
      <c r="IL326" s="9"/>
      <c r="IM326" s="9"/>
      <c r="IN326" s="9"/>
      <c r="IO326" s="9"/>
      <c r="IP326" s="9"/>
      <c r="IQ326" s="9"/>
      <c r="IR326" s="9"/>
      <c r="IS326" s="9"/>
      <c r="IT326" s="9"/>
      <c r="IU326" s="9"/>
      <c r="IV326" s="9"/>
      <c r="IW326" s="9"/>
      <c r="IX326" s="9"/>
      <c r="IY326" s="9"/>
      <c r="IZ326" s="9"/>
      <c r="JA326" s="9"/>
      <c r="JB326" s="9"/>
      <c r="JC326" s="9"/>
      <c r="JD326" s="9"/>
      <c r="JE326" s="9"/>
      <c r="JF326" s="9"/>
      <c r="JG326" s="9"/>
      <c r="JH326" s="9"/>
      <c r="JI326" s="9"/>
      <c r="JJ326" s="9"/>
      <c r="JK326" s="9"/>
      <c r="JL326" s="9"/>
      <c r="JM326" s="9"/>
      <c r="JN326" s="9"/>
      <c r="JO326" s="9"/>
      <c r="JP326" s="9"/>
      <c r="JQ326" s="9"/>
      <c r="JR326" s="9"/>
      <c r="JS326" s="9"/>
      <c r="JT326" s="9"/>
      <c r="JU326" s="9"/>
      <c r="JV326" s="9"/>
      <c r="JW326" s="9"/>
      <c r="JX326" s="9"/>
      <c r="JY326" s="9"/>
      <c r="JZ326" s="9"/>
      <c r="KA326" s="9"/>
      <c r="KB326" s="9"/>
      <c r="KC326" s="9"/>
      <c r="KD326" s="9"/>
      <c r="KE326" s="9"/>
      <c r="KF326" s="9"/>
      <c r="KG326" s="9"/>
      <c r="KH326" s="9"/>
      <c r="KI326" s="9"/>
      <c r="KJ326" s="9"/>
      <c r="KK326" s="9"/>
      <c r="KL326" s="9"/>
      <c r="KM326" s="9"/>
      <c r="KN326" s="9"/>
      <c r="KO326" s="9"/>
      <c r="KP326" s="9"/>
      <c r="KQ326" s="9"/>
      <c r="KR326" s="9"/>
      <c r="KS326" s="9"/>
      <c r="KT326" s="9"/>
      <c r="KU326" s="9"/>
      <c r="KV326" s="9"/>
      <c r="KW326" s="9"/>
      <c r="KX326" s="9"/>
      <c r="KY326" s="9"/>
      <c r="KZ326" s="9"/>
      <c r="LA326" s="9"/>
      <c r="LB326" s="9"/>
      <c r="LC326" s="9"/>
      <c r="LD326" s="9"/>
      <c r="LE326" s="9"/>
      <c r="LF326" s="9"/>
      <c r="LG326" s="9"/>
      <c r="LH326" s="9"/>
      <c r="LI326" s="9"/>
      <c r="LJ326" s="9"/>
      <c r="LK326" s="9"/>
      <c r="LL326" s="9"/>
      <c r="LM326" s="9"/>
      <c r="LN326" s="9"/>
      <c r="LO326" s="9"/>
      <c r="LP326" s="9"/>
      <c r="LQ326" s="9"/>
      <c r="LR326" s="9"/>
      <c r="LS326" s="9"/>
      <c r="LT326" s="9"/>
      <c r="LU326" s="9"/>
      <c r="LV326" s="9"/>
      <c r="LW326" s="9"/>
      <c r="LX326" s="9"/>
      <c r="LY326" s="9"/>
      <c r="LZ326" s="9"/>
      <c r="MA326" s="9"/>
      <c r="MB326" s="9"/>
      <c r="MC326" s="9"/>
      <c r="MD326" s="9"/>
      <c r="ME326" s="9"/>
      <c r="MF326" s="9"/>
      <c r="MG326" s="9"/>
      <c r="MH326" s="9"/>
      <c r="MI326" s="9"/>
      <c r="MJ326" s="9"/>
      <c r="MK326" s="9"/>
      <c r="ML326" s="9"/>
      <c r="MM326" s="9"/>
      <c r="MN326" s="9"/>
      <c r="MO326" s="9"/>
      <c r="MP326" s="9"/>
      <c r="MQ326" s="9"/>
      <c r="MR326" s="9"/>
      <c r="MS326" s="9"/>
      <c r="MT326" s="9"/>
      <c r="MU326" s="9"/>
      <c r="MV326" s="9"/>
      <c r="MW326" s="9"/>
      <c r="MX326" s="9"/>
      <c r="MY326" s="9"/>
      <c r="MZ326" s="9"/>
      <c r="NA326" s="9"/>
      <c r="NB326" s="9"/>
      <c r="NC326" s="9"/>
      <c r="ND326" s="9"/>
      <c r="NE326" s="9"/>
      <c r="NF326" s="9"/>
      <c r="NG326" s="9"/>
      <c r="NH326" s="9"/>
      <c r="NI326" s="9"/>
      <c r="NJ326" s="9"/>
      <c r="NK326" s="9"/>
      <c r="NL326" s="9"/>
      <c r="NM326" s="9"/>
      <c r="NN326" s="9"/>
      <c r="NO326" s="9"/>
      <c r="NP326" s="9"/>
      <c r="NQ326" s="9"/>
      <c r="NR326" s="9"/>
      <c r="NS326" s="9"/>
      <c r="NT326" s="9"/>
      <c r="NU326" s="9"/>
      <c r="NV326" s="9"/>
      <c r="NW326" s="9"/>
      <c r="NX326" s="9"/>
      <c r="NY326" s="9"/>
      <c r="NZ326" s="9"/>
      <c r="OA326" s="9"/>
      <c r="OB326" s="9"/>
      <c r="OC326" s="9"/>
      <c r="OD326" s="9"/>
      <c r="OE326" s="9"/>
      <c r="OF326" s="9"/>
      <c r="OG326" s="9"/>
      <c r="OH326" s="9"/>
      <c r="OI326" s="9"/>
      <c r="OJ326" s="9"/>
      <c r="OK326" s="9"/>
      <c r="OL326" s="9"/>
      <c r="OM326" s="9"/>
      <c r="ON326" s="9"/>
      <c r="OO326" s="9"/>
      <c r="OP326" s="9"/>
      <c r="OQ326" s="9"/>
      <c r="OR326" s="9"/>
      <c r="OS326" s="9"/>
      <c r="OT326" s="9"/>
      <c r="OU326" s="9"/>
      <c r="OV326" s="9"/>
      <c r="OW326" s="9"/>
      <c r="OX326" s="9"/>
      <c r="OY326" s="9"/>
      <c r="OZ326" s="9"/>
      <c r="PA326" s="9"/>
      <c r="PB326" s="9"/>
      <c r="PC326" s="9"/>
      <c r="PD326" s="9"/>
      <c r="PE326" s="9"/>
      <c r="PF326" s="9"/>
      <c r="PG326" s="9"/>
      <c r="PH326" s="9"/>
      <c r="PI326" s="9"/>
      <c r="PJ326" s="9"/>
      <c r="PK326" s="9"/>
      <c r="PL326" s="9"/>
      <c r="PM326" s="9"/>
      <c r="PN326" s="9"/>
      <c r="PO326" s="9"/>
      <c r="PP326" s="9"/>
      <c r="PQ326" s="9"/>
      <c r="PR326" s="9"/>
      <c r="PS326" s="9"/>
      <c r="PT326" s="9"/>
      <c r="PU326" s="9"/>
      <c r="PV326" s="9"/>
      <c r="PW326" s="9"/>
      <c r="PX326" s="9"/>
      <c r="PY326" s="9"/>
      <c r="PZ326" s="9"/>
      <c r="QA326" s="9"/>
      <c r="QB326" s="9"/>
      <c r="QC326" s="9"/>
      <c r="QD326" s="9"/>
      <c r="QE326" s="9"/>
      <c r="QF326" s="9"/>
      <c r="QG326" s="9"/>
      <c r="QH326" s="9"/>
      <c r="QI326" s="9"/>
      <c r="QJ326" s="9"/>
      <c r="QK326" s="9"/>
      <c r="QL326" s="9"/>
      <c r="QM326" s="9"/>
      <c r="QN326" s="9"/>
      <c r="QO326" s="9"/>
      <c r="QP326" s="9"/>
      <c r="QQ326" s="9"/>
      <c r="QR326" s="9"/>
      <c r="QS326" s="9"/>
      <c r="QT326" s="9"/>
      <c r="QU326" s="9"/>
      <c r="QV326" s="9"/>
      <c r="QW326" s="9"/>
      <c r="QX326" s="9"/>
      <c r="QY326" s="9"/>
      <c r="QZ326" s="9"/>
      <c r="RA326" s="9"/>
      <c r="RB326" s="9"/>
      <c r="RC326" s="9"/>
      <c r="RD326" s="9"/>
      <c r="RE326" s="9"/>
      <c r="RF326" s="9"/>
      <c r="RG326" s="9"/>
      <c r="RH326" s="9"/>
      <c r="RI326" s="9"/>
      <c r="RJ326" s="9"/>
      <c r="RK326" s="9"/>
      <c r="RL326" s="9"/>
      <c r="RM326" s="9"/>
      <c r="RN326" s="9"/>
      <c r="RO326" s="9"/>
      <c r="RP326" s="9"/>
      <c r="RQ326" s="9"/>
      <c r="RR326" s="9"/>
      <c r="RS326" s="9"/>
      <c r="RT326" s="9"/>
      <c r="RU326" s="9"/>
      <c r="RV326" s="9"/>
      <c r="RW326" s="9"/>
      <c r="RX326" s="9"/>
      <c r="RY326" s="9"/>
      <c r="RZ326" s="9"/>
      <c r="SA326" s="9"/>
      <c r="SB326" s="9"/>
      <c r="SC326" s="9"/>
      <c r="SD326" s="9"/>
      <c r="SE326" s="9"/>
      <c r="SF326" s="9"/>
      <c r="SG326" s="9"/>
      <c r="SH326" s="9"/>
      <c r="SI326" s="9"/>
      <c r="SJ326" s="9"/>
      <c r="SK326" s="9"/>
      <c r="SL326" s="9"/>
      <c r="SM326" s="9"/>
      <c r="SN326" s="9"/>
      <c r="SO326" s="9"/>
      <c r="SP326" s="9"/>
      <c r="SQ326" s="9"/>
      <c r="SR326" s="9"/>
      <c r="SS326" s="9"/>
      <c r="ST326" s="9"/>
      <c r="SU326" s="9"/>
      <c r="SV326" s="9"/>
      <c r="SW326" s="9"/>
      <c r="SX326" s="9"/>
      <c r="SY326" s="9"/>
      <c r="SZ326" s="9"/>
      <c r="TA326" s="9"/>
      <c r="TB326" s="9"/>
      <c r="TC326" s="9"/>
      <c r="TD326" s="9"/>
      <c r="TE326" s="9"/>
      <c r="TF326" s="9"/>
      <c r="TG326" s="9"/>
      <c r="TH326" s="9"/>
      <c r="TI326" s="9"/>
      <c r="TJ326" s="9"/>
      <c r="TK326" s="9"/>
      <c r="TL326" s="9"/>
      <c r="TM326" s="9"/>
      <c r="TN326" s="9"/>
      <c r="TO326" s="9"/>
      <c r="ANB326" s="9"/>
      <c r="ANC326" s="9"/>
      <c r="AND326" s="9"/>
      <c r="ANE326" s="9"/>
      <c r="ANF326" s="9"/>
      <c r="ANG326" s="9"/>
      <c r="ANH326" s="9"/>
      <c r="ANI326" s="9"/>
      <c r="ANJ326" s="9"/>
      <c r="ANK326" s="9"/>
      <c r="ANL326" s="9"/>
      <c r="ANM326" s="9"/>
      <c r="ANN326" s="9"/>
      <c r="ANO326" s="9"/>
      <c r="ANP326" s="9"/>
      <c r="ANQ326" s="9"/>
      <c r="ANR326" s="9"/>
      <c r="ANS326" s="9"/>
      <c r="ANT326" s="9"/>
      <c r="ANU326" s="9"/>
      <c r="ANV326" s="9"/>
      <c r="ANW326" s="9"/>
      <c r="ANX326" s="9"/>
      <c r="ANY326" s="9"/>
      <c r="ANZ326" s="9"/>
      <c r="AOA326" s="9"/>
      <c r="AOB326" s="9"/>
      <c r="AOC326" s="9"/>
      <c r="AOD326" s="9"/>
      <c r="AOE326" s="9"/>
      <c r="AOF326" s="9"/>
      <c r="AOG326" s="9"/>
      <c r="AOH326" s="9"/>
      <c r="AOI326" s="9"/>
      <c r="AOJ326" s="9"/>
      <c r="AOK326" s="9"/>
      <c r="AOL326" s="9"/>
      <c r="AOM326" s="9"/>
      <c r="AON326" s="9"/>
      <c r="AOO326" s="9"/>
      <c r="AOP326" s="9"/>
      <c r="AOQ326" s="9"/>
      <c r="AOR326" s="9"/>
      <c r="AOS326" s="9"/>
      <c r="AOT326" s="9"/>
      <c r="AOU326" s="9"/>
      <c r="AOV326" s="9"/>
      <c r="AOW326" s="9"/>
      <c r="AOX326" s="9"/>
      <c r="AOY326" s="9"/>
      <c r="AOZ326" s="9"/>
      <c r="APA326" s="9"/>
      <c r="APB326" s="9"/>
      <c r="APC326" s="9"/>
      <c r="APD326" s="9"/>
      <c r="APE326" s="9"/>
      <c r="APF326" s="9"/>
      <c r="APG326" s="9"/>
      <c r="APH326" s="9"/>
      <c r="API326" s="9"/>
      <c r="APJ326" s="9"/>
      <c r="APK326" s="9"/>
      <c r="APL326" s="9"/>
      <c r="APM326" s="9"/>
      <c r="APN326" s="9"/>
      <c r="APO326" s="9"/>
      <c r="APP326" s="9"/>
      <c r="APQ326" s="9"/>
      <c r="APR326" s="9"/>
      <c r="APS326" s="9"/>
      <c r="APT326" s="9"/>
      <c r="APU326" s="9"/>
      <c r="APV326" s="9"/>
      <c r="APW326" s="9"/>
      <c r="APX326" s="9"/>
      <c r="APY326" s="9"/>
      <c r="APZ326" s="9"/>
      <c r="AQA326" s="9"/>
      <c r="AQB326" s="9"/>
      <c r="AQC326" s="9"/>
      <c r="AQD326" s="9"/>
      <c r="AQE326" s="9"/>
      <c r="AQF326" s="9"/>
      <c r="AQG326" s="9"/>
      <c r="AQH326" s="9"/>
      <c r="AQI326" s="9"/>
      <c r="AQJ326" s="9"/>
      <c r="AQK326" s="9"/>
      <c r="AQL326" s="9"/>
      <c r="AQM326" s="9"/>
      <c r="AQN326" s="9"/>
      <c r="AQO326" s="9"/>
      <c r="AQP326" s="9"/>
      <c r="AQQ326" s="9"/>
      <c r="AQR326" s="9"/>
      <c r="AQS326" s="9"/>
      <c r="AQT326" s="9"/>
      <c r="AQU326" s="9"/>
      <c r="AQV326" s="9"/>
      <c r="AQW326" s="9"/>
      <c r="AQX326" s="9"/>
      <c r="AQY326" s="9"/>
      <c r="AQZ326" s="9"/>
      <c r="ARA326" s="9"/>
      <c r="ARB326" s="9"/>
      <c r="ARC326" s="9"/>
      <c r="ARD326" s="9"/>
      <c r="ARE326" s="9"/>
      <c r="ARF326" s="9"/>
      <c r="ARG326" s="9"/>
      <c r="ARH326" s="9"/>
      <c r="ARI326" s="9"/>
      <c r="ARJ326" s="9"/>
      <c r="ARK326" s="9"/>
      <c r="ARL326" s="9"/>
      <c r="ARM326" s="9"/>
      <c r="ARN326" s="9"/>
      <c r="ARO326" s="9"/>
      <c r="ARP326" s="9"/>
      <c r="ARQ326" s="9"/>
      <c r="ARR326" s="9"/>
      <c r="ARS326" s="9"/>
      <c r="ART326" s="9"/>
      <c r="ARU326" s="9"/>
      <c r="ARV326" s="9"/>
      <c r="ARW326" s="9"/>
      <c r="ARX326" s="9"/>
      <c r="ARY326" s="9"/>
      <c r="ARZ326" s="9"/>
      <c r="ASA326" s="9"/>
      <c r="ASB326" s="9"/>
      <c r="ASC326" s="9"/>
      <c r="ASD326" s="9"/>
      <c r="ASE326" s="9"/>
      <c r="ASF326" s="9"/>
      <c r="ASG326" s="9"/>
      <c r="ASH326" s="9"/>
      <c r="ASI326" s="9"/>
      <c r="ASJ326" s="9"/>
      <c r="ASK326" s="9"/>
      <c r="ASL326" s="9"/>
      <c r="ASM326" s="9"/>
      <c r="ASN326" s="9"/>
      <c r="ASO326" s="9"/>
      <c r="ASP326" s="9"/>
      <c r="ASQ326" s="9"/>
      <c r="ASR326" s="9"/>
      <c r="ASS326" s="9"/>
      <c r="AST326" s="9"/>
      <c r="ASU326" s="9"/>
      <c r="ASV326" s="9"/>
      <c r="ASW326" s="9"/>
      <c r="ASX326" s="9"/>
      <c r="ASY326" s="9"/>
      <c r="ASZ326" s="9"/>
      <c r="ATA326" s="9"/>
      <c r="ATB326" s="9"/>
      <c r="ATC326" s="9"/>
      <c r="ATD326" s="9"/>
      <c r="ATE326" s="9"/>
      <c r="ATF326" s="9"/>
      <c r="ATG326" s="9"/>
      <c r="ATH326" s="9"/>
      <c r="ATI326" s="9"/>
      <c r="ATJ326" s="9"/>
      <c r="ATK326" s="9"/>
      <c r="ATL326" s="9"/>
      <c r="ATM326" s="9"/>
      <c r="ATN326" s="9"/>
      <c r="ATO326" s="9"/>
      <c r="ATP326" s="9"/>
      <c r="ATQ326" s="9"/>
      <c r="ATR326" s="9"/>
      <c r="ATS326" s="9"/>
      <c r="ATT326" s="9"/>
      <c r="ATU326" s="9"/>
      <c r="ATV326" s="9"/>
      <c r="ATW326" s="9"/>
      <c r="ATX326" s="9"/>
      <c r="ATY326" s="9"/>
      <c r="ATZ326" s="9"/>
      <c r="AUA326" s="9"/>
      <c r="AUB326" s="9"/>
      <c r="AUC326" s="9"/>
      <c r="AUD326" s="9"/>
      <c r="AUE326" s="9"/>
      <c r="AUF326" s="9"/>
      <c r="AUG326" s="9"/>
      <c r="AUH326" s="9"/>
      <c r="AUI326" s="9"/>
      <c r="AUJ326" s="9"/>
      <c r="AUK326" s="9"/>
      <c r="AUL326" s="9"/>
      <c r="AUM326" s="9"/>
      <c r="AUN326" s="9"/>
      <c r="AUO326" s="9"/>
      <c r="AUP326" s="9"/>
      <c r="AUQ326" s="9"/>
      <c r="AUR326" s="9"/>
      <c r="AUS326" s="9"/>
      <c r="AUT326" s="9"/>
      <c r="AUU326" s="9"/>
      <c r="AUV326" s="9"/>
      <c r="AUW326" s="9"/>
      <c r="AUX326" s="9"/>
      <c r="AUY326" s="9"/>
      <c r="AUZ326" s="9"/>
      <c r="AVA326" s="9"/>
      <c r="AVB326" s="9"/>
      <c r="AVC326" s="9"/>
      <c r="AVD326" s="9"/>
      <c r="AVE326" s="9"/>
      <c r="AVF326" s="9"/>
      <c r="AVG326" s="9"/>
      <c r="AVH326" s="9"/>
      <c r="AVI326" s="9"/>
      <c r="AVJ326" s="9"/>
      <c r="AVK326" s="9"/>
      <c r="AVL326" s="9"/>
      <c r="AVM326" s="9"/>
      <c r="AVN326" s="9"/>
      <c r="AVO326" s="9"/>
      <c r="AVP326" s="9"/>
      <c r="AVQ326" s="9"/>
      <c r="AVR326" s="9"/>
      <c r="AVS326" s="9"/>
      <c r="AVT326" s="9"/>
      <c r="AVU326" s="9"/>
      <c r="AVV326" s="9"/>
      <c r="AVW326" s="9"/>
      <c r="AVX326" s="9"/>
      <c r="AVY326" s="9"/>
      <c r="AVZ326" s="9"/>
      <c r="AWA326" s="9"/>
      <c r="AWB326" s="9"/>
      <c r="AWC326" s="9"/>
      <c r="AWD326" s="9"/>
      <c r="AWE326" s="9"/>
      <c r="AWF326" s="9"/>
      <c r="AWG326" s="9"/>
      <c r="AWH326" s="9"/>
      <c r="AWI326" s="9"/>
      <c r="AWJ326" s="9"/>
      <c r="AWK326" s="9"/>
      <c r="AWL326" s="9"/>
      <c r="AWM326" s="9"/>
      <c r="AWN326" s="9"/>
      <c r="AWO326" s="9"/>
      <c r="AWP326" s="9"/>
      <c r="AWQ326" s="9"/>
      <c r="AWR326" s="9"/>
      <c r="AWS326" s="9"/>
      <c r="AWT326" s="9"/>
      <c r="AWU326" s="9"/>
      <c r="AWV326" s="9"/>
      <c r="AWW326" s="9"/>
      <c r="AWX326" s="9"/>
      <c r="AWY326" s="9"/>
      <c r="AWZ326" s="9"/>
      <c r="AXA326" s="9"/>
      <c r="AXB326" s="9"/>
      <c r="AXC326" s="9"/>
      <c r="AXD326" s="9"/>
      <c r="AXE326" s="9"/>
      <c r="AXF326" s="9"/>
      <c r="AXG326" s="9"/>
      <c r="AXH326" s="9"/>
      <c r="AXI326" s="9"/>
      <c r="AXJ326" s="9"/>
      <c r="AXK326" s="9"/>
      <c r="AXL326" s="9"/>
      <c r="AXM326" s="9"/>
      <c r="AXN326" s="9"/>
      <c r="AXO326" s="9"/>
      <c r="AXP326" s="9"/>
      <c r="AXQ326" s="9"/>
      <c r="AXR326" s="9"/>
      <c r="AXS326" s="9"/>
      <c r="AXT326" s="9"/>
      <c r="AXU326" s="9"/>
      <c r="AXV326" s="9"/>
      <c r="AXW326" s="9"/>
      <c r="AXX326" s="9"/>
      <c r="AXY326" s="9"/>
      <c r="AXZ326" s="9"/>
      <c r="AYA326" s="9"/>
      <c r="AYB326" s="9"/>
      <c r="AYC326" s="9"/>
      <c r="AYD326" s="9"/>
      <c r="AYE326" s="9"/>
      <c r="AYF326" s="9"/>
      <c r="AYG326" s="9"/>
      <c r="AYH326" s="9"/>
      <c r="AYI326" s="9"/>
      <c r="AYJ326" s="9"/>
      <c r="AYK326" s="9"/>
      <c r="AYL326" s="9"/>
      <c r="AYM326" s="9"/>
      <c r="AYN326" s="9"/>
      <c r="AYO326" s="9"/>
      <c r="AYP326" s="9"/>
      <c r="AYQ326" s="9"/>
      <c r="AYR326" s="9"/>
      <c r="AYS326" s="9"/>
      <c r="AYT326" s="9"/>
      <c r="AYU326" s="9"/>
      <c r="AYV326" s="9"/>
      <c r="AYW326" s="9"/>
      <c r="AYX326" s="9"/>
      <c r="AYY326" s="9"/>
      <c r="AYZ326" s="9"/>
      <c r="AZA326" s="9"/>
      <c r="AZB326" s="9"/>
      <c r="AZC326" s="9"/>
      <c r="AZD326" s="9"/>
      <c r="AZE326" s="9"/>
      <c r="AZF326" s="9"/>
      <c r="AZG326" s="9"/>
      <c r="AZH326" s="9"/>
      <c r="AZI326" s="9"/>
      <c r="AZJ326" s="9"/>
      <c r="AZK326" s="9"/>
      <c r="AZL326" s="9"/>
      <c r="AZM326" s="9"/>
      <c r="AZN326" s="9"/>
      <c r="AZO326" s="9"/>
      <c r="AZP326" s="9"/>
      <c r="AZQ326" s="9"/>
      <c r="AZR326" s="9"/>
      <c r="AZS326" s="9"/>
      <c r="AZT326" s="9"/>
      <c r="AZU326" s="9"/>
      <c r="AZV326" s="9"/>
      <c r="AZW326" s="9"/>
      <c r="AZX326" s="9"/>
      <c r="AZY326" s="9"/>
      <c r="AZZ326" s="9"/>
      <c r="BAA326" s="9"/>
      <c r="BAB326" s="9"/>
      <c r="BAC326" s="9"/>
      <c r="BAD326" s="9"/>
      <c r="BAE326" s="9"/>
      <c r="BAF326" s="9"/>
      <c r="BAG326" s="9"/>
      <c r="BAH326" s="9"/>
      <c r="BAI326" s="9"/>
      <c r="BAJ326" s="9"/>
      <c r="BAK326" s="9"/>
      <c r="BAL326" s="9"/>
      <c r="BAM326" s="9"/>
      <c r="BAN326" s="9"/>
      <c r="BAO326" s="9"/>
      <c r="BAP326" s="9"/>
      <c r="BAQ326" s="9"/>
      <c r="BAR326" s="9"/>
      <c r="BAS326" s="9"/>
      <c r="BAT326" s="9"/>
      <c r="BAU326" s="9"/>
      <c r="BAV326" s="9"/>
      <c r="BAW326" s="9"/>
      <c r="BAX326" s="9"/>
      <c r="BAY326" s="9"/>
      <c r="BAZ326" s="9"/>
      <c r="BBA326" s="9"/>
      <c r="BBB326" s="9"/>
      <c r="BBC326" s="9"/>
      <c r="BBD326" s="9"/>
      <c r="BBE326" s="9"/>
      <c r="BBF326" s="9"/>
      <c r="BBG326" s="9"/>
      <c r="BBH326" s="9"/>
      <c r="BBI326" s="9"/>
      <c r="BBJ326" s="9"/>
      <c r="BBK326" s="9"/>
      <c r="BBL326" s="9"/>
      <c r="BBM326" s="9"/>
      <c r="BBN326" s="9"/>
      <c r="BBO326" s="9"/>
      <c r="BBP326" s="9"/>
      <c r="BBQ326" s="9"/>
      <c r="BBR326" s="9"/>
      <c r="BBS326" s="9"/>
      <c r="BBT326" s="9"/>
      <c r="BBU326" s="9"/>
      <c r="BBV326" s="9"/>
      <c r="BBW326" s="9"/>
      <c r="BBX326" s="9"/>
      <c r="BBY326" s="9"/>
      <c r="BBZ326" s="9"/>
      <c r="BCA326" s="9"/>
      <c r="BCB326" s="9"/>
      <c r="BCC326" s="9"/>
      <c r="BCD326" s="9"/>
      <c r="BCE326" s="9"/>
      <c r="BCF326" s="9"/>
      <c r="BCG326" s="9"/>
      <c r="BCH326" s="9"/>
      <c r="BCI326" s="9"/>
      <c r="BCJ326" s="9"/>
      <c r="BCK326" s="9"/>
      <c r="BCL326" s="9"/>
      <c r="BCM326" s="9"/>
      <c r="BCN326" s="9"/>
      <c r="BCO326" s="9"/>
      <c r="BCP326" s="9"/>
      <c r="BCQ326" s="9"/>
      <c r="BCR326" s="9"/>
      <c r="BCS326" s="9"/>
      <c r="BCT326" s="9"/>
      <c r="BCU326" s="9"/>
      <c r="BCV326" s="9"/>
      <c r="BCW326" s="9"/>
      <c r="BCX326" s="9"/>
      <c r="BCY326" s="9"/>
      <c r="BCZ326" s="9"/>
      <c r="BDA326" s="9"/>
      <c r="BDB326" s="9"/>
      <c r="BDC326" s="9"/>
      <c r="BDD326" s="9"/>
      <c r="BDE326" s="9"/>
      <c r="BDF326" s="9"/>
      <c r="BDG326" s="9"/>
      <c r="BDH326" s="9"/>
      <c r="BDI326" s="9"/>
      <c r="BDJ326" s="9"/>
      <c r="BDK326" s="9"/>
      <c r="BDL326" s="9"/>
      <c r="BDM326" s="9"/>
      <c r="BDN326" s="9"/>
      <c r="BDO326" s="9"/>
      <c r="BDP326" s="9"/>
      <c r="BDQ326" s="9"/>
      <c r="BDR326" s="9"/>
      <c r="BDS326" s="9"/>
      <c r="BDT326" s="9"/>
      <c r="BDU326" s="9"/>
      <c r="BDV326" s="9"/>
      <c r="BDW326" s="9"/>
      <c r="BDX326" s="9"/>
      <c r="BDY326" s="9"/>
      <c r="BDZ326" s="9"/>
      <c r="BEA326" s="9"/>
      <c r="BEB326" s="9"/>
      <c r="BEC326" s="9"/>
      <c r="BED326" s="9"/>
      <c r="BEE326" s="9"/>
      <c r="BEF326" s="9"/>
      <c r="BEG326" s="9"/>
      <c r="BEH326" s="9"/>
      <c r="BEI326" s="9"/>
      <c r="BEJ326" s="9"/>
      <c r="BEK326" s="9"/>
      <c r="BEL326" s="9"/>
      <c r="BEM326" s="9"/>
      <c r="BEN326" s="9"/>
      <c r="BEO326" s="9"/>
      <c r="BEP326" s="9"/>
      <c r="BEQ326" s="9"/>
      <c r="BER326" s="9"/>
      <c r="BES326" s="9"/>
      <c r="BET326" s="9"/>
      <c r="BEU326" s="9"/>
      <c r="BEV326" s="9"/>
      <c r="BEW326" s="9"/>
      <c r="BEX326" s="9"/>
      <c r="BEY326" s="9"/>
      <c r="BEZ326" s="9"/>
      <c r="BFA326" s="9"/>
      <c r="BFB326" s="9"/>
      <c r="BFC326" s="9"/>
      <c r="BFD326" s="9"/>
      <c r="BFE326" s="9"/>
      <c r="BFF326" s="9"/>
      <c r="BFG326" s="9"/>
      <c r="BFH326" s="9"/>
      <c r="BFI326" s="9"/>
      <c r="BFJ326" s="9"/>
      <c r="BFK326" s="9"/>
      <c r="BFL326" s="9"/>
      <c r="BFM326" s="9"/>
      <c r="BFN326" s="9"/>
      <c r="BFO326" s="9"/>
      <c r="BFP326" s="9"/>
      <c r="BFQ326" s="9"/>
      <c r="BFR326" s="9"/>
      <c r="BFS326" s="9"/>
      <c r="BFT326" s="9"/>
      <c r="BFU326" s="9"/>
      <c r="BFV326" s="9"/>
      <c r="BFW326" s="9"/>
      <c r="BFX326" s="9"/>
      <c r="BFY326" s="9"/>
      <c r="BFZ326" s="9"/>
      <c r="BGA326" s="9"/>
      <c r="BGB326" s="9"/>
      <c r="BGC326" s="9"/>
      <c r="BGD326" s="9"/>
      <c r="BGE326" s="9"/>
      <c r="BGF326" s="9"/>
      <c r="BGG326" s="9"/>
      <c r="BGH326" s="9"/>
      <c r="BGI326" s="9"/>
      <c r="BGJ326" s="9"/>
      <c r="BGK326" s="9"/>
      <c r="BGL326" s="9"/>
      <c r="BGM326" s="9"/>
      <c r="BGN326" s="9"/>
      <c r="BGO326" s="9"/>
      <c r="BGP326" s="9"/>
      <c r="BGQ326" s="9"/>
      <c r="BGR326" s="9"/>
      <c r="BGS326" s="9"/>
      <c r="BGT326" s="9"/>
      <c r="BGU326" s="9"/>
      <c r="BGV326" s="9"/>
      <c r="BGW326" s="9"/>
      <c r="BGX326" s="9"/>
      <c r="BGY326" s="9"/>
      <c r="BGZ326" s="9"/>
      <c r="BHA326" s="9"/>
      <c r="BHB326" s="9"/>
      <c r="BHC326" s="9"/>
      <c r="BHD326" s="9"/>
      <c r="BHE326" s="9"/>
      <c r="BHF326" s="9"/>
      <c r="BHG326" s="9"/>
      <c r="BHH326" s="9"/>
      <c r="BHI326" s="9"/>
      <c r="BHJ326" s="9"/>
      <c r="BHK326" s="9"/>
      <c r="BHL326" s="9"/>
      <c r="BHM326" s="9"/>
      <c r="BHN326" s="9"/>
      <c r="BHO326" s="9"/>
      <c r="BHP326" s="9"/>
      <c r="BHQ326" s="9"/>
      <c r="BHR326" s="9"/>
      <c r="BHS326" s="9"/>
      <c r="BHT326" s="9"/>
      <c r="BHU326" s="9"/>
      <c r="BHV326" s="9"/>
      <c r="BHW326" s="9"/>
      <c r="BHX326" s="9"/>
      <c r="BHY326" s="9"/>
      <c r="BHZ326" s="9"/>
      <c r="BIA326" s="9"/>
      <c r="BIB326" s="9"/>
      <c r="BIC326" s="9"/>
      <c r="BID326" s="9"/>
      <c r="BIE326" s="9"/>
      <c r="BIF326" s="9"/>
      <c r="BIG326" s="9"/>
      <c r="BIH326" s="9"/>
      <c r="BII326" s="9"/>
      <c r="BIJ326" s="9"/>
      <c r="BIK326" s="9"/>
      <c r="BIL326" s="9"/>
      <c r="BIM326" s="9"/>
      <c r="BIN326" s="9"/>
      <c r="BIO326" s="9"/>
      <c r="BIP326" s="9"/>
      <c r="BIQ326" s="9"/>
      <c r="BIR326" s="9"/>
      <c r="BIS326" s="9"/>
      <c r="BIT326" s="9"/>
      <c r="BIU326" s="9"/>
      <c r="BIV326" s="9"/>
      <c r="BIW326" s="9"/>
      <c r="BIX326" s="9"/>
      <c r="BIY326" s="9"/>
      <c r="BIZ326" s="9"/>
      <c r="BJA326" s="9"/>
      <c r="BJB326" s="9"/>
      <c r="BJC326" s="9"/>
      <c r="BJD326" s="9"/>
      <c r="BJE326" s="9"/>
      <c r="BJF326" s="9"/>
      <c r="BJG326" s="9"/>
      <c r="BJH326" s="9"/>
      <c r="BJI326" s="9"/>
      <c r="BJJ326" s="9"/>
      <c r="BJK326" s="9"/>
      <c r="BJL326" s="9"/>
      <c r="BJM326" s="9"/>
      <c r="BJN326" s="9"/>
      <c r="BJO326" s="9"/>
      <c r="BJP326" s="9"/>
      <c r="BJQ326" s="9"/>
      <c r="BJR326" s="9"/>
      <c r="BJS326" s="9"/>
      <c r="BJT326" s="9"/>
      <c r="BJU326" s="9"/>
      <c r="BJV326" s="9"/>
      <c r="BJW326" s="9"/>
      <c r="BJX326" s="9"/>
      <c r="BJY326" s="9"/>
      <c r="BJZ326" s="9"/>
      <c r="BKA326" s="9"/>
      <c r="BKB326" s="9"/>
      <c r="BKC326" s="9"/>
      <c r="BKD326" s="9"/>
      <c r="BKE326" s="9"/>
      <c r="BKF326" s="9"/>
      <c r="BKG326" s="9"/>
      <c r="BKH326" s="9"/>
      <c r="BKI326" s="9"/>
      <c r="BKJ326" s="9"/>
      <c r="BKK326" s="9"/>
      <c r="BKL326" s="9"/>
      <c r="BKM326" s="9"/>
      <c r="BKN326" s="9"/>
      <c r="BKO326" s="9"/>
      <c r="BKP326" s="9"/>
      <c r="BKQ326" s="9"/>
      <c r="BKR326" s="9"/>
      <c r="BKS326" s="9"/>
      <c r="BKT326" s="9"/>
      <c r="BKU326" s="9"/>
      <c r="BKV326" s="9"/>
      <c r="BKW326" s="9"/>
      <c r="BKX326" s="9"/>
      <c r="BKY326" s="9"/>
      <c r="BKZ326" s="9"/>
      <c r="BLA326" s="9"/>
      <c r="BLB326" s="9"/>
      <c r="BLC326" s="9"/>
      <c r="BLD326" s="9"/>
      <c r="BLE326" s="9"/>
      <c r="BLF326" s="9"/>
      <c r="BLG326" s="9"/>
      <c r="BLH326" s="9"/>
      <c r="BLI326" s="9"/>
      <c r="BLJ326" s="9"/>
      <c r="BLK326" s="9"/>
      <c r="BLL326" s="9"/>
      <c r="BLM326" s="9"/>
      <c r="BLN326" s="9"/>
      <c r="BLO326" s="9"/>
      <c r="BLP326" s="9"/>
      <c r="BLQ326" s="9"/>
      <c r="BLR326" s="9"/>
      <c r="BLS326" s="9"/>
      <c r="BLT326" s="9"/>
      <c r="BLU326" s="9"/>
      <c r="BLV326" s="9"/>
      <c r="BLW326" s="9"/>
      <c r="BLX326" s="9"/>
      <c r="BLY326" s="9"/>
      <c r="BLZ326" s="9"/>
      <c r="BMA326" s="9"/>
      <c r="BMB326" s="9"/>
      <c r="BMC326" s="9"/>
      <c r="BMD326" s="9"/>
      <c r="BME326" s="9"/>
      <c r="BMF326" s="9"/>
      <c r="BMG326" s="9"/>
      <c r="BMH326" s="9"/>
      <c r="BMI326" s="9"/>
      <c r="BMJ326" s="9"/>
      <c r="BMK326" s="9"/>
      <c r="BML326" s="9"/>
      <c r="BMM326" s="9"/>
      <c r="BMN326" s="9"/>
      <c r="BMO326" s="9"/>
      <c r="BMP326" s="9"/>
      <c r="BMQ326" s="9"/>
      <c r="BMR326" s="9"/>
      <c r="BMS326" s="9"/>
      <c r="BMT326" s="9"/>
      <c r="BMU326" s="9"/>
      <c r="BMV326" s="9"/>
      <c r="BMW326" s="9"/>
      <c r="BMX326" s="9"/>
      <c r="BMY326" s="9"/>
      <c r="BMZ326" s="9"/>
      <c r="BNA326" s="9"/>
      <c r="BNB326" s="9"/>
      <c r="BNC326" s="9"/>
      <c r="BND326" s="9"/>
      <c r="BNE326" s="9"/>
      <c r="BNF326" s="9"/>
      <c r="BNG326" s="9"/>
      <c r="BNH326" s="9"/>
      <c r="BNI326" s="9"/>
      <c r="BNJ326" s="9"/>
      <c r="BNK326" s="9"/>
      <c r="BNL326" s="9"/>
      <c r="BNM326" s="9"/>
      <c r="BNN326" s="9"/>
      <c r="BNO326" s="9"/>
      <c r="BNP326" s="9"/>
      <c r="BNQ326" s="9"/>
      <c r="BNR326" s="9"/>
      <c r="BNS326" s="9"/>
      <c r="BNT326" s="9"/>
      <c r="BNU326" s="9"/>
      <c r="BNV326" s="9"/>
      <c r="BNW326" s="9"/>
      <c r="BNX326" s="9"/>
      <c r="BNY326" s="9"/>
      <c r="BNZ326" s="9"/>
      <c r="BOA326" s="9"/>
      <c r="BOB326" s="9"/>
      <c r="BOC326" s="9"/>
      <c r="BOD326" s="9"/>
      <c r="BOE326" s="9"/>
      <c r="BOF326" s="9"/>
      <c r="BOG326" s="9"/>
      <c r="BOH326" s="9"/>
      <c r="BOI326" s="9"/>
      <c r="BOJ326" s="9"/>
      <c r="BOK326" s="9"/>
      <c r="BOL326" s="9"/>
      <c r="BOM326" s="9"/>
      <c r="BON326" s="9"/>
      <c r="BOO326" s="9"/>
      <c r="BOP326" s="9"/>
      <c r="BOQ326" s="9"/>
      <c r="BOR326" s="9"/>
      <c r="BOS326" s="9"/>
      <c r="BOT326" s="9"/>
      <c r="BOU326" s="9"/>
      <c r="BOV326" s="9"/>
      <c r="BOW326" s="9"/>
      <c r="BOX326" s="9"/>
      <c r="BOY326" s="9"/>
      <c r="BOZ326" s="9"/>
      <c r="BPA326" s="9"/>
      <c r="BPB326" s="9"/>
      <c r="BPC326" s="9"/>
      <c r="BPD326" s="9"/>
      <c r="BPE326" s="9"/>
      <c r="BPF326" s="9"/>
      <c r="BPG326" s="9"/>
      <c r="BPH326" s="9"/>
      <c r="BPI326" s="9"/>
      <c r="BPJ326" s="9"/>
      <c r="BPK326" s="9"/>
      <c r="BPL326" s="9"/>
      <c r="BPM326" s="9"/>
      <c r="BPN326" s="9"/>
      <c r="BPO326" s="9"/>
      <c r="BPP326" s="9"/>
      <c r="BPQ326" s="9"/>
      <c r="BPR326" s="9"/>
      <c r="BPS326" s="9"/>
      <c r="BPT326" s="9"/>
      <c r="BPU326" s="9"/>
      <c r="BPV326" s="9"/>
      <c r="BPW326" s="9"/>
      <c r="BPX326" s="9"/>
      <c r="BPY326" s="9"/>
      <c r="BPZ326" s="9"/>
      <c r="BQA326" s="9"/>
      <c r="BQB326" s="9"/>
      <c r="BQC326" s="9"/>
      <c r="BQD326" s="9"/>
      <c r="BQE326" s="9"/>
      <c r="BQF326" s="9"/>
      <c r="BQG326" s="9"/>
      <c r="BQH326" s="9"/>
      <c r="BQI326" s="9"/>
      <c r="BQJ326" s="9"/>
      <c r="BQK326" s="9"/>
      <c r="BQL326" s="9"/>
      <c r="BQM326" s="9"/>
      <c r="BQN326" s="9"/>
      <c r="BQO326" s="9"/>
      <c r="BQP326" s="9"/>
      <c r="BQQ326" s="9"/>
      <c r="BQR326" s="9"/>
      <c r="BQS326" s="9"/>
      <c r="BQT326" s="9"/>
      <c r="BQU326" s="9"/>
      <c r="BQV326" s="9"/>
      <c r="BQW326" s="9"/>
      <c r="BQX326" s="9"/>
      <c r="BQY326" s="9"/>
      <c r="BQZ326" s="9"/>
      <c r="BRA326" s="9"/>
      <c r="BRB326" s="9"/>
      <c r="BRC326" s="9"/>
      <c r="BRD326" s="9"/>
      <c r="BRE326" s="9"/>
      <c r="BRF326" s="9"/>
      <c r="BRG326" s="9"/>
      <c r="BRH326" s="9"/>
      <c r="BRI326" s="9"/>
      <c r="BRJ326" s="9"/>
      <c r="BRK326" s="9"/>
      <c r="BRL326" s="9"/>
      <c r="BRM326" s="9"/>
      <c r="BRN326" s="9"/>
      <c r="BRO326" s="9"/>
      <c r="BRP326" s="9"/>
      <c r="BRQ326" s="9"/>
      <c r="BRR326" s="9"/>
      <c r="BRS326" s="9"/>
      <c r="BRT326" s="9"/>
      <c r="BRU326" s="9"/>
      <c r="BRV326" s="9"/>
      <c r="BRW326" s="9"/>
      <c r="BRX326" s="9"/>
      <c r="BRY326" s="9"/>
      <c r="BRZ326" s="9"/>
      <c r="BSA326" s="9"/>
      <c r="BSB326" s="9"/>
      <c r="BSC326" s="9"/>
      <c r="BSD326" s="9"/>
      <c r="BSE326" s="9"/>
      <c r="BSF326" s="9"/>
      <c r="BSG326" s="9"/>
      <c r="BSH326" s="9"/>
      <c r="BSI326" s="9"/>
      <c r="BSJ326" s="9"/>
      <c r="BSK326" s="9"/>
      <c r="BSL326" s="9"/>
      <c r="BSM326" s="9"/>
      <c r="BSN326" s="9"/>
      <c r="BSO326" s="9"/>
      <c r="BSP326" s="9"/>
      <c r="BSQ326" s="9"/>
      <c r="BSR326" s="9"/>
      <c r="BSS326" s="9"/>
      <c r="BST326" s="9"/>
      <c r="BSU326" s="9"/>
      <c r="BSV326" s="9"/>
      <c r="BSW326" s="9"/>
      <c r="BSX326" s="9"/>
      <c r="BSY326" s="9"/>
      <c r="BSZ326" s="9"/>
      <c r="BTA326" s="9"/>
      <c r="BTB326" s="9"/>
      <c r="BTC326" s="9"/>
      <c r="BTD326" s="9"/>
      <c r="BTE326" s="9"/>
      <c r="BTF326" s="9"/>
      <c r="BTG326" s="9"/>
      <c r="BTH326" s="9"/>
      <c r="BTI326" s="9"/>
      <c r="BTJ326" s="9"/>
      <c r="BTK326" s="9"/>
      <c r="BTL326" s="9"/>
      <c r="BTM326" s="9"/>
      <c r="BTN326" s="9"/>
      <c r="BTO326" s="9"/>
      <c r="BTP326" s="9"/>
      <c r="BTQ326" s="9"/>
      <c r="BTR326" s="9"/>
      <c r="BTS326" s="9"/>
      <c r="BTT326" s="9"/>
      <c r="BTU326" s="9"/>
      <c r="BTV326" s="9"/>
      <c r="BTW326" s="9"/>
      <c r="BTX326" s="9"/>
      <c r="BTY326" s="9"/>
      <c r="BTZ326" s="9"/>
      <c r="BUA326" s="9"/>
      <c r="BUB326" s="9"/>
      <c r="BUC326" s="9"/>
      <c r="BUD326" s="9"/>
      <c r="BUE326" s="9"/>
      <c r="BUF326" s="9"/>
      <c r="BUG326" s="9"/>
      <c r="BUH326" s="9"/>
      <c r="BUI326" s="9"/>
      <c r="BUJ326" s="9"/>
      <c r="BUK326" s="9"/>
      <c r="BUL326" s="9"/>
      <c r="BUM326" s="9"/>
      <c r="BUN326" s="9"/>
      <c r="BUO326" s="9"/>
      <c r="BUP326" s="9"/>
      <c r="BUQ326" s="9"/>
      <c r="BUR326" s="9"/>
      <c r="BUS326" s="9"/>
      <c r="BUT326" s="9"/>
      <c r="BUU326" s="9"/>
      <c r="BUV326" s="9"/>
      <c r="BUW326" s="9"/>
      <c r="BUX326" s="9"/>
      <c r="BUY326" s="9"/>
      <c r="BUZ326" s="9"/>
      <c r="BVA326" s="9"/>
      <c r="BVB326" s="9"/>
      <c r="BVC326" s="9"/>
      <c r="BVD326" s="9"/>
      <c r="BVE326" s="9"/>
      <c r="BVF326" s="9"/>
      <c r="BVG326" s="9"/>
      <c r="BVH326" s="9"/>
      <c r="BVI326" s="9"/>
      <c r="BVJ326" s="9"/>
      <c r="BVK326" s="9"/>
      <c r="BVL326" s="9"/>
      <c r="BVM326" s="9"/>
      <c r="BVN326" s="9"/>
      <c r="BVO326" s="9"/>
      <c r="BVP326" s="9"/>
      <c r="BVQ326" s="9"/>
      <c r="BVR326" s="9"/>
      <c r="BVS326" s="9"/>
      <c r="BVT326" s="9"/>
      <c r="BVU326" s="9"/>
      <c r="BVV326" s="9"/>
      <c r="BVW326" s="9"/>
      <c r="BVX326" s="9"/>
      <c r="BVY326" s="9"/>
      <c r="BVZ326" s="9"/>
      <c r="BWA326" s="9"/>
      <c r="BWB326" s="9"/>
      <c r="BWC326" s="9"/>
      <c r="BWD326" s="9"/>
      <c r="BWE326" s="9"/>
      <c r="BWF326" s="9"/>
      <c r="BWG326" s="9"/>
      <c r="BWH326" s="9"/>
      <c r="BWI326" s="9"/>
      <c r="BWJ326" s="9"/>
      <c r="BWK326" s="9"/>
      <c r="BWL326" s="9"/>
      <c r="BWM326" s="9"/>
      <c r="BWN326" s="9"/>
      <c r="BWO326" s="9"/>
      <c r="BWP326" s="9"/>
      <c r="BWQ326" s="9"/>
      <c r="BWR326" s="9"/>
      <c r="BWS326" s="9"/>
      <c r="BWT326" s="9"/>
      <c r="BWU326" s="9"/>
      <c r="BWV326" s="9"/>
      <c r="BWW326" s="9"/>
      <c r="BWX326" s="9"/>
      <c r="BWY326" s="9"/>
      <c r="BWZ326" s="9"/>
      <c r="BXA326" s="9"/>
      <c r="BXB326" s="9"/>
      <c r="BXC326" s="9"/>
      <c r="BXD326" s="9"/>
    </row>
    <row r="327" ht="14.25" customHeight="1">
      <c r="A327" s="9">
        <v>18.0</v>
      </c>
      <c r="B327" s="9" t="s">
        <v>11947</v>
      </c>
      <c r="C327" s="9" t="s">
        <v>11948</v>
      </c>
      <c r="D327" s="9" t="s">
        <v>11948</v>
      </c>
      <c r="E327" s="9"/>
      <c r="F327" s="9">
        <v>106.0</v>
      </c>
      <c r="G327" s="9" t="s">
        <v>14555</v>
      </c>
      <c r="H327" s="9" t="s">
        <v>14556</v>
      </c>
      <c r="I327" s="9"/>
      <c r="J327" s="9"/>
      <c r="K327" s="9"/>
      <c r="L327" s="9">
        <v>105.0</v>
      </c>
      <c r="M327" s="9">
        <v>1.0</v>
      </c>
      <c r="N327" s="9"/>
      <c r="O327" s="9"/>
      <c r="P327" s="9">
        <v>8.0</v>
      </c>
      <c r="Q327" s="9" t="s">
        <v>14557</v>
      </c>
      <c r="R327" s="9" t="s">
        <v>14558</v>
      </c>
      <c r="S327" s="9" t="s">
        <v>3841</v>
      </c>
      <c r="T327" s="9" t="s">
        <v>3840</v>
      </c>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c r="DN327" s="9"/>
      <c r="DO327" s="9"/>
      <c r="DP327" s="9"/>
      <c r="DQ327" s="9"/>
      <c r="DR327" s="9"/>
      <c r="DS327" s="9"/>
      <c r="DT327" s="9"/>
      <c r="DU327" s="9"/>
      <c r="DV327" s="9"/>
      <c r="DW327" s="9"/>
      <c r="DX327" s="9"/>
      <c r="DY327" s="9"/>
      <c r="DZ327" s="9"/>
      <c r="EA327" s="9"/>
      <c r="EB327" s="9"/>
      <c r="EC327" s="9"/>
      <c r="ED327" s="9"/>
      <c r="EE327" s="9"/>
      <c r="EF327" s="9"/>
      <c r="EG327" s="9"/>
      <c r="EH327" s="9"/>
      <c r="EI327" s="9"/>
      <c r="EJ327" s="9"/>
      <c r="EK327" s="9"/>
      <c r="EL327" s="9"/>
      <c r="EM327" s="9"/>
      <c r="EN327" s="9"/>
      <c r="EO327" s="9"/>
      <c r="EP327" s="9"/>
      <c r="EQ327" s="9"/>
      <c r="ER327" s="9"/>
      <c r="ES327" s="9"/>
      <c r="ET327" s="9"/>
      <c r="EU327" s="9"/>
      <c r="EV327" s="9"/>
      <c r="EW327" s="9"/>
      <c r="EX327" s="9"/>
      <c r="EY327" s="9"/>
      <c r="EZ327" s="9"/>
      <c r="FA327" s="9"/>
      <c r="FB327" s="9"/>
      <c r="FC327" s="9"/>
      <c r="FD327" s="9"/>
      <c r="FE327" s="9"/>
      <c r="FF327" s="9"/>
      <c r="FG327" s="9"/>
      <c r="FH327" s="9"/>
      <c r="FI327" s="9"/>
      <c r="FJ327" s="9"/>
      <c r="FK327" s="9"/>
      <c r="FL327" s="9"/>
      <c r="FM327" s="9"/>
      <c r="FN327" s="9"/>
      <c r="FO327" s="9"/>
      <c r="FP327" s="9"/>
      <c r="FQ327" s="9"/>
      <c r="FR327" s="9"/>
      <c r="FS327" s="9"/>
      <c r="FT327" s="9"/>
      <c r="FU327" s="9"/>
      <c r="FV327" s="9"/>
      <c r="FW327" s="9"/>
      <c r="FX327" s="9"/>
      <c r="FY327" s="9"/>
      <c r="FZ327" s="9"/>
      <c r="GA327" s="9"/>
      <c r="GB327" s="9"/>
      <c r="GC327" s="9"/>
      <c r="GD327" s="9"/>
      <c r="GE327" s="9"/>
      <c r="GF327" s="9"/>
      <c r="GG327" s="9"/>
      <c r="GH327" s="9"/>
      <c r="GI327" s="9"/>
      <c r="GJ327" s="9"/>
      <c r="GK327" s="9"/>
      <c r="GL327" s="9"/>
      <c r="GM327" s="9"/>
      <c r="GN327" s="9"/>
      <c r="GO327" s="9"/>
      <c r="GP327" s="9"/>
      <c r="GQ327" s="9"/>
      <c r="GR327" s="9"/>
      <c r="GS327" s="9"/>
      <c r="GT327" s="9"/>
      <c r="GU327" s="9"/>
      <c r="GV327" s="9"/>
      <c r="GW327" s="9"/>
      <c r="GX327" s="9"/>
      <c r="GY327" s="9"/>
      <c r="GZ327" s="9"/>
      <c r="HA327" s="9"/>
      <c r="HB327" s="9"/>
      <c r="HC327" s="9"/>
      <c r="HD327" s="9"/>
      <c r="HE327" s="9"/>
      <c r="HF327" s="9"/>
      <c r="HG327" s="9"/>
      <c r="HH327" s="9"/>
      <c r="HI327" s="9"/>
      <c r="HJ327" s="9"/>
      <c r="HK327" s="9"/>
      <c r="HL327" s="9"/>
      <c r="HM327" s="9"/>
      <c r="HN327" s="9"/>
      <c r="HO327" s="9"/>
      <c r="HP327" s="9"/>
      <c r="HQ327" s="9"/>
      <c r="HR327" s="9"/>
      <c r="HS327" s="9"/>
      <c r="HT327" s="9"/>
      <c r="HU327" s="9"/>
      <c r="HV327" s="9"/>
      <c r="HW327" s="9"/>
      <c r="HX327" s="9"/>
      <c r="HY327" s="9"/>
      <c r="HZ327" s="9"/>
      <c r="IA327" s="9"/>
      <c r="IB327" s="9"/>
      <c r="IC327" s="9"/>
      <c r="ID327" s="9"/>
      <c r="IE327" s="9"/>
      <c r="IF327" s="9"/>
      <c r="IG327" s="9"/>
      <c r="IH327" s="9"/>
      <c r="II327" s="9"/>
      <c r="IJ327" s="9"/>
      <c r="IK327" s="9"/>
      <c r="IL327" s="9"/>
      <c r="IM327" s="9"/>
      <c r="IN327" s="9"/>
      <c r="IO327" s="9"/>
      <c r="IP327" s="9"/>
      <c r="IQ327" s="9"/>
      <c r="IR327" s="9"/>
      <c r="IS327" s="9"/>
      <c r="IT327" s="9"/>
      <c r="IU327" s="9"/>
      <c r="IV327" s="9"/>
      <c r="IW327" s="9"/>
      <c r="IX327" s="9"/>
      <c r="IY327" s="9"/>
      <c r="IZ327" s="9"/>
      <c r="JA327" s="9"/>
      <c r="JB327" s="9"/>
      <c r="JC327" s="9"/>
      <c r="JD327" s="9"/>
      <c r="JE327" s="9"/>
      <c r="JF327" s="9"/>
      <c r="JG327" s="9"/>
      <c r="JH327" s="9"/>
      <c r="JI327" s="9"/>
      <c r="JJ327" s="9"/>
      <c r="JK327" s="9"/>
      <c r="JL327" s="9"/>
      <c r="JM327" s="9"/>
      <c r="JN327" s="9"/>
      <c r="JO327" s="9"/>
      <c r="JP327" s="9"/>
      <c r="JQ327" s="9"/>
      <c r="JR327" s="9"/>
      <c r="JS327" s="9"/>
      <c r="JT327" s="9"/>
      <c r="JU327" s="9"/>
      <c r="JV327" s="9"/>
      <c r="JW327" s="9"/>
      <c r="JX327" s="9"/>
      <c r="JY327" s="9"/>
      <c r="JZ327" s="9"/>
      <c r="KA327" s="9"/>
      <c r="KB327" s="9"/>
      <c r="KC327" s="9"/>
      <c r="KD327" s="9"/>
      <c r="KE327" s="9"/>
      <c r="KF327" s="9"/>
      <c r="KG327" s="9"/>
      <c r="KH327" s="9"/>
      <c r="KI327" s="9"/>
      <c r="KJ327" s="9"/>
      <c r="KK327" s="9"/>
      <c r="KL327" s="9"/>
      <c r="KM327" s="9"/>
      <c r="KN327" s="9"/>
      <c r="KO327" s="9"/>
      <c r="KP327" s="9"/>
      <c r="KQ327" s="9"/>
      <c r="KR327" s="9"/>
      <c r="KS327" s="9"/>
      <c r="KT327" s="9"/>
      <c r="KU327" s="9"/>
      <c r="KV327" s="9"/>
      <c r="KW327" s="9"/>
      <c r="KX327" s="9"/>
      <c r="KY327" s="9"/>
      <c r="KZ327" s="9"/>
      <c r="LA327" s="9"/>
      <c r="LB327" s="9"/>
      <c r="LC327" s="9"/>
      <c r="LD327" s="9"/>
      <c r="LE327" s="9"/>
      <c r="LF327" s="9"/>
      <c r="LG327" s="9"/>
      <c r="LH327" s="9"/>
      <c r="LI327" s="9"/>
      <c r="LJ327" s="9"/>
      <c r="LK327" s="9"/>
      <c r="LL327" s="9"/>
      <c r="LM327" s="9"/>
      <c r="LN327" s="9"/>
      <c r="LO327" s="9"/>
      <c r="LP327" s="9"/>
      <c r="LQ327" s="9"/>
      <c r="LR327" s="9"/>
      <c r="LS327" s="9"/>
      <c r="LT327" s="9"/>
      <c r="LU327" s="9"/>
      <c r="LV327" s="9"/>
      <c r="LW327" s="9"/>
      <c r="LX327" s="9"/>
      <c r="LY327" s="9"/>
      <c r="LZ327" s="9"/>
      <c r="MA327" s="9"/>
      <c r="MB327" s="9"/>
      <c r="MC327" s="9"/>
      <c r="MD327" s="9"/>
      <c r="ME327" s="9"/>
      <c r="MF327" s="9"/>
      <c r="MG327" s="9"/>
      <c r="MH327" s="9"/>
      <c r="MI327" s="9"/>
      <c r="MJ327" s="9"/>
      <c r="MK327" s="9"/>
      <c r="ML327" s="9"/>
      <c r="MM327" s="9"/>
      <c r="MN327" s="9"/>
      <c r="MO327" s="9"/>
      <c r="MP327" s="9"/>
      <c r="MQ327" s="9"/>
      <c r="MR327" s="9"/>
      <c r="MS327" s="9"/>
      <c r="MT327" s="9"/>
      <c r="MU327" s="9"/>
      <c r="MV327" s="9"/>
      <c r="MW327" s="9"/>
      <c r="MX327" s="9"/>
      <c r="MY327" s="9"/>
      <c r="MZ327" s="9"/>
      <c r="NA327" s="9"/>
      <c r="NB327" s="9"/>
      <c r="NC327" s="9"/>
      <c r="ND327" s="9"/>
      <c r="NE327" s="9"/>
      <c r="NF327" s="9"/>
      <c r="NG327" s="9"/>
      <c r="NH327" s="9"/>
      <c r="NI327" s="9"/>
      <c r="NJ327" s="9"/>
      <c r="NK327" s="9"/>
      <c r="NL327" s="9"/>
      <c r="NM327" s="9"/>
      <c r="NN327" s="9"/>
      <c r="NO327" s="9"/>
      <c r="NP327" s="9"/>
      <c r="NQ327" s="9"/>
      <c r="NR327" s="9"/>
      <c r="NS327" s="9"/>
      <c r="NT327" s="9"/>
      <c r="NU327" s="9"/>
      <c r="NV327" s="9"/>
      <c r="NW327" s="9"/>
      <c r="NX327" s="9"/>
      <c r="NY327" s="9"/>
      <c r="NZ327" s="9"/>
      <c r="OA327" s="9"/>
      <c r="OB327" s="9"/>
      <c r="OC327" s="9"/>
      <c r="OD327" s="9"/>
      <c r="OE327" s="9"/>
      <c r="OF327" s="9"/>
      <c r="OG327" s="9"/>
      <c r="OH327" s="9"/>
      <c r="OI327" s="9"/>
      <c r="OJ327" s="9"/>
      <c r="OK327" s="9"/>
      <c r="OL327" s="9"/>
      <c r="OM327" s="9"/>
      <c r="ON327" s="9"/>
      <c r="OO327" s="9"/>
      <c r="OP327" s="9"/>
      <c r="OQ327" s="9"/>
      <c r="OR327" s="9"/>
      <c r="OS327" s="9"/>
      <c r="OT327" s="9"/>
      <c r="OU327" s="9"/>
      <c r="OV327" s="9"/>
      <c r="OW327" s="9"/>
      <c r="OX327" s="9"/>
      <c r="OY327" s="9"/>
      <c r="OZ327" s="9"/>
      <c r="PA327" s="9"/>
      <c r="PB327" s="9"/>
      <c r="PC327" s="9"/>
      <c r="PD327" s="9"/>
      <c r="PE327" s="9"/>
      <c r="PF327" s="9"/>
      <c r="PG327" s="9"/>
      <c r="PH327" s="9"/>
      <c r="PI327" s="9"/>
      <c r="PJ327" s="9"/>
      <c r="PK327" s="9"/>
      <c r="PL327" s="9"/>
      <c r="PM327" s="9"/>
      <c r="PN327" s="9"/>
      <c r="PO327" s="9"/>
      <c r="PP327" s="9"/>
      <c r="PQ327" s="9"/>
      <c r="PR327" s="9"/>
      <c r="PS327" s="9"/>
      <c r="PT327" s="9"/>
      <c r="PU327" s="9"/>
      <c r="PV327" s="9"/>
      <c r="PW327" s="9"/>
      <c r="PX327" s="9"/>
      <c r="PY327" s="9"/>
      <c r="PZ327" s="9"/>
      <c r="QA327" s="9"/>
      <c r="QB327" s="9"/>
      <c r="QC327" s="9"/>
      <c r="QD327" s="9"/>
      <c r="QE327" s="9"/>
      <c r="QF327" s="9"/>
      <c r="QG327" s="9"/>
      <c r="QH327" s="9"/>
      <c r="QI327" s="9"/>
      <c r="QJ327" s="9"/>
      <c r="QK327" s="9"/>
      <c r="QL327" s="9"/>
      <c r="QM327" s="9"/>
      <c r="QN327" s="9"/>
      <c r="QO327" s="9"/>
      <c r="QP327" s="9"/>
      <c r="QQ327" s="9"/>
      <c r="QR327" s="9"/>
      <c r="QS327" s="9"/>
      <c r="QT327" s="9"/>
      <c r="QU327" s="9"/>
      <c r="QV327" s="9"/>
      <c r="QW327" s="9"/>
      <c r="QX327" s="9"/>
      <c r="QY327" s="9"/>
      <c r="QZ327" s="9"/>
      <c r="RA327" s="9"/>
      <c r="RB327" s="9"/>
      <c r="RC327" s="9"/>
      <c r="RD327" s="9"/>
      <c r="RE327" s="9"/>
      <c r="RF327" s="9"/>
      <c r="RG327" s="9"/>
      <c r="RH327" s="9"/>
      <c r="RI327" s="9"/>
      <c r="RJ327" s="9"/>
      <c r="RK327" s="9"/>
      <c r="RL327" s="9"/>
      <c r="RM327" s="9"/>
      <c r="RN327" s="9"/>
      <c r="RO327" s="9"/>
      <c r="RP327" s="9"/>
      <c r="RQ327" s="9"/>
      <c r="RR327" s="9"/>
      <c r="RS327" s="9"/>
      <c r="RT327" s="9"/>
      <c r="RU327" s="9"/>
      <c r="RV327" s="9"/>
      <c r="RW327" s="9"/>
      <c r="RX327" s="9"/>
      <c r="RY327" s="9"/>
      <c r="RZ327" s="9"/>
      <c r="SA327" s="9"/>
      <c r="SB327" s="9"/>
      <c r="SC327" s="9"/>
      <c r="SD327" s="9"/>
      <c r="SE327" s="9"/>
      <c r="SF327" s="9"/>
      <c r="SG327" s="9"/>
      <c r="SH327" s="9"/>
      <c r="SI327" s="9"/>
      <c r="SJ327" s="9"/>
      <c r="SK327" s="9"/>
      <c r="SL327" s="9"/>
      <c r="SM327" s="9"/>
      <c r="SN327" s="9"/>
      <c r="SO327" s="9"/>
      <c r="SP327" s="9"/>
      <c r="SQ327" s="9"/>
      <c r="SR327" s="9"/>
      <c r="SS327" s="9"/>
      <c r="ST327" s="9"/>
      <c r="SU327" s="9"/>
      <c r="SV327" s="9"/>
      <c r="SW327" s="9"/>
      <c r="SX327" s="9"/>
      <c r="SY327" s="9"/>
      <c r="SZ327" s="9"/>
      <c r="TA327" s="9"/>
      <c r="TB327" s="9"/>
      <c r="TC327" s="9"/>
      <c r="TD327" s="9"/>
      <c r="TE327" s="9"/>
      <c r="TF327" s="9"/>
      <c r="TG327" s="9"/>
      <c r="TH327" s="9"/>
      <c r="TI327" s="9"/>
      <c r="TJ327" s="9"/>
      <c r="TK327" s="9"/>
      <c r="TL327" s="9"/>
      <c r="TM327" s="9"/>
      <c r="TN327" s="9"/>
      <c r="TO327" s="9"/>
      <c r="ANB327" s="9"/>
      <c r="ANC327" s="9"/>
      <c r="AND327" s="9"/>
      <c r="ANE327" s="9"/>
      <c r="ANF327" s="9"/>
      <c r="ANG327" s="9"/>
      <c r="ANH327" s="9"/>
      <c r="ANI327" s="9"/>
      <c r="ANJ327" s="9"/>
      <c r="ANK327" s="9"/>
      <c r="ANL327" s="9"/>
      <c r="ANM327" s="9"/>
      <c r="ANN327" s="9"/>
      <c r="ANO327" s="9"/>
      <c r="ANP327" s="9"/>
      <c r="ANQ327" s="9"/>
      <c r="ANR327" s="9"/>
      <c r="ANS327" s="9"/>
      <c r="ANT327" s="9"/>
      <c r="ANU327" s="9"/>
      <c r="ANV327" s="9"/>
      <c r="ANW327" s="9"/>
      <c r="ANX327" s="9"/>
      <c r="ANY327" s="9"/>
      <c r="ANZ327" s="9"/>
      <c r="AOA327" s="9"/>
      <c r="AOB327" s="9"/>
      <c r="AOC327" s="9"/>
      <c r="AOD327" s="9"/>
      <c r="AOE327" s="9"/>
      <c r="AOF327" s="9"/>
      <c r="AOG327" s="9"/>
      <c r="AOH327" s="9"/>
      <c r="AOI327" s="9"/>
      <c r="AOJ327" s="9"/>
      <c r="AOK327" s="9"/>
      <c r="AOL327" s="9"/>
      <c r="AOM327" s="9"/>
      <c r="AON327" s="9"/>
      <c r="AOO327" s="9"/>
      <c r="AOP327" s="9"/>
      <c r="AOQ327" s="9"/>
      <c r="AOR327" s="9"/>
      <c r="AOS327" s="9"/>
      <c r="AOT327" s="9"/>
      <c r="AOU327" s="9"/>
      <c r="AOV327" s="9"/>
      <c r="AOW327" s="9"/>
      <c r="AOX327" s="9"/>
      <c r="AOY327" s="9"/>
      <c r="AOZ327" s="9"/>
      <c r="APA327" s="9"/>
      <c r="APB327" s="9"/>
      <c r="APC327" s="9"/>
      <c r="APD327" s="9"/>
      <c r="APE327" s="9"/>
      <c r="APF327" s="9"/>
      <c r="APG327" s="9"/>
      <c r="APH327" s="9"/>
      <c r="API327" s="9"/>
      <c r="APJ327" s="9"/>
      <c r="APK327" s="9"/>
      <c r="APL327" s="9"/>
      <c r="APM327" s="9"/>
      <c r="APN327" s="9"/>
      <c r="APO327" s="9"/>
      <c r="APP327" s="9"/>
      <c r="APQ327" s="9"/>
      <c r="APR327" s="9"/>
      <c r="APS327" s="9"/>
      <c r="APT327" s="9"/>
      <c r="APU327" s="9"/>
      <c r="APV327" s="9"/>
      <c r="APW327" s="9"/>
      <c r="APX327" s="9"/>
      <c r="APY327" s="9"/>
      <c r="APZ327" s="9"/>
      <c r="AQA327" s="9"/>
      <c r="AQB327" s="9"/>
      <c r="AQC327" s="9"/>
      <c r="AQD327" s="9"/>
      <c r="AQE327" s="9"/>
      <c r="AQF327" s="9"/>
      <c r="AQG327" s="9"/>
      <c r="AQH327" s="9"/>
      <c r="AQI327" s="9"/>
      <c r="AQJ327" s="9"/>
      <c r="AQK327" s="9"/>
      <c r="AQL327" s="9"/>
      <c r="AQM327" s="9"/>
      <c r="AQN327" s="9"/>
      <c r="AQO327" s="9"/>
      <c r="AQP327" s="9"/>
      <c r="AQQ327" s="9"/>
      <c r="AQR327" s="9"/>
      <c r="AQS327" s="9"/>
      <c r="AQT327" s="9"/>
      <c r="AQU327" s="9"/>
      <c r="AQV327" s="9"/>
      <c r="AQW327" s="9"/>
      <c r="AQX327" s="9"/>
      <c r="AQY327" s="9"/>
      <c r="AQZ327" s="9"/>
      <c r="ARA327" s="9"/>
      <c r="ARB327" s="9"/>
      <c r="ARC327" s="9"/>
      <c r="ARD327" s="9"/>
      <c r="ARE327" s="9"/>
      <c r="ARF327" s="9"/>
      <c r="ARG327" s="9"/>
      <c r="ARH327" s="9"/>
      <c r="ARI327" s="9"/>
      <c r="ARJ327" s="9"/>
      <c r="ARK327" s="9"/>
      <c r="ARL327" s="9"/>
      <c r="ARM327" s="9"/>
      <c r="ARN327" s="9"/>
      <c r="ARO327" s="9"/>
      <c r="ARP327" s="9"/>
      <c r="ARQ327" s="9"/>
      <c r="ARR327" s="9"/>
      <c r="ARS327" s="9"/>
      <c r="ART327" s="9"/>
      <c r="ARU327" s="9"/>
      <c r="ARV327" s="9"/>
      <c r="ARW327" s="9"/>
      <c r="ARX327" s="9"/>
      <c r="ARY327" s="9"/>
      <c r="ARZ327" s="9"/>
      <c r="ASA327" s="9"/>
      <c r="ASB327" s="9"/>
      <c r="ASC327" s="9"/>
      <c r="ASD327" s="9"/>
      <c r="ASE327" s="9"/>
      <c r="ASF327" s="9"/>
      <c r="ASG327" s="9"/>
      <c r="ASH327" s="9"/>
      <c r="ASI327" s="9"/>
      <c r="ASJ327" s="9"/>
      <c r="ASK327" s="9"/>
      <c r="ASL327" s="9"/>
      <c r="ASM327" s="9"/>
      <c r="ASN327" s="9"/>
      <c r="ASO327" s="9"/>
      <c r="ASP327" s="9"/>
      <c r="ASQ327" s="9"/>
      <c r="ASR327" s="9"/>
      <c r="ASS327" s="9"/>
      <c r="AST327" s="9"/>
      <c r="ASU327" s="9"/>
      <c r="ASV327" s="9"/>
      <c r="ASW327" s="9"/>
      <c r="ASX327" s="9"/>
      <c r="ASY327" s="9"/>
      <c r="ASZ327" s="9"/>
      <c r="ATA327" s="9"/>
      <c r="ATB327" s="9"/>
      <c r="ATC327" s="9"/>
      <c r="ATD327" s="9"/>
      <c r="ATE327" s="9"/>
      <c r="ATF327" s="9"/>
      <c r="ATG327" s="9"/>
      <c r="ATH327" s="9"/>
      <c r="ATI327" s="9"/>
      <c r="ATJ327" s="9"/>
      <c r="ATK327" s="9"/>
      <c r="ATL327" s="9"/>
      <c r="ATM327" s="9"/>
      <c r="ATN327" s="9"/>
      <c r="ATO327" s="9"/>
      <c r="ATP327" s="9"/>
      <c r="ATQ327" s="9"/>
      <c r="ATR327" s="9"/>
      <c r="ATS327" s="9"/>
      <c r="ATT327" s="9"/>
      <c r="ATU327" s="9"/>
      <c r="ATV327" s="9"/>
      <c r="ATW327" s="9"/>
      <c r="ATX327" s="9"/>
      <c r="ATY327" s="9"/>
      <c r="ATZ327" s="9"/>
      <c r="AUA327" s="9"/>
      <c r="AUB327" s="9"/>
      <c r="AUC327" s="9"/>
      <c r="AUD327" s="9"/>
      <c r="AUE327" s="9"/>
      <c r="AUF327" s="9"/>
      <c r="AUG327" s="9"/>
      <c r="AUH327" s="9"/>
      <c r="AUI327" s="9"/>
      <c r="AUJ327" s="9"/>
      <c r="AUK327" s="9"/>
      <c r="AUL327" s="9"/>
      <c r="AUM327" s="9"/>
      <c r="AUN327" s="9"/>
      <c r="AUO327" s="9"/>
      <c r="AUP327" s="9"/>
      <c r="AUQ327" s="9"/>
      <c r="AUR327" s="9"/>
      <c r="AUS327" s="9"/>
      <c r="AUT327" s="9"/>
      <c r="AUU327" s="9"/>
      <c r="AUV327" s="9"/>
      <c r="AUW327" s="9"/>
      <c r="AUX327" s="9"/>
      <c r="AUY327" s="9"/>
      <c r="AUZ327" s="9"/>
      <c r="AVA327" s="9"/>
      <c r="AVB327" s="9"/>
      <c r="AVC327" s="9"/>
      <c r="AVD327" s="9"/>
      <c r="AVE327" s="9"/>
      <c r="AVF327" s="9"/>
      <c r="AVG327" s="9"/>
      <c r="AVH327" s="9"/>
      <c r="AVI327" s="9"/>
      <c r="AVJ327" s="9"/>
      <c r="AVK327" s="9"/>
      <c r="AVL327" s="9"/>
      <c r="AVM327" s="9"/>
      <c r="AVN327" s="9"/>
      <c r="AVO327" s="9"/>
      <c r="AVP327" s="9"/>
      <c r="AVQ327" s="9"/>
      <c r="AVR327" s="9"/>
      <c r="AVS327" s="9"/>
      <c r="AVT327" s="9"/>
      <c r="AVU327" s="9"/>
      <c r="AVV327" s="9"/>
      <c r="AVW327" s="9"/>
      <c r="AVX327" s="9"/>
      <c r="AVY327" s="9"/>
      <c r="AVZ327" s="9"/>
      <c r="AWA327" s="9"/>
      <c r="AWB327" s="9"/>
      <c r="AWC327" s="9"/>
      <c r="AWD327" s="9"/>
      <c r="AWE327" s="9"/>
      <c r="AWF327" s="9"/>
      <c r="AWG327" s="9"/>
      <c r="AWH327" s="9"/>
      <c r="AWI327" s="9"/>
      <c r="AWJ327" s="9"/>
      <c r="AWK327" s="9"/>
      <c r="AWL327" s="9"/>
      <c r="AWM327" s="9"/>
      <c r="AWN327" s="9"/>
      <c r="AWO327" s="9"/>
      <c r="AWP327" s="9"/>
      <c r="AWQ327" s="9"/>
      <c r="AWR327" s="9"/>
      <c r="AWS327" s="9"/>
      <c r="AWT327" s="9"/>
      <c r="AWU327" s="9"/>
      <c r="AWV327" s="9"/>
      <c r="AWW327" s="9"/>
      <c r="AWX327" s="9"/>
      <c r="AWY327" s="9" t="s">
        <v>14559</v>
      </c>
      <c r="AWZ327" s="9"/>
      <c r="AXA327" s="9"/>
      <c r="AXB327" s="9"/>
      <c r="AXC327" s="9"/>
      <c r="AXD327" s="9"/>
      <c r="AXE327" s="9"/>
      <c r="AXF327" s="9"/>
      <c r="AXG327" s="9"/>
      <c r="AXH327" s="9"/>
      <c r="AXI327" s="9"/>
      <c r="AXJ327" s="9"/>
      <c r="AXK327" s="9"/>
      <c r="AXL327" s="9"/>
      <c r="AXM327" s="9"/>
      <c r="AXN327" s="9"/>
      <c r="AXO327" s="9"/>
      <c r="AXP327" s="9"/>
      <c r="AXQ327" s="9"/>
      <c r="AXR327" s="9"/>
      <c r="AXS327" s="9"/>
      <c r="AXT327" s="9"/>
      <c r="AXU327" s="9"/>
      <c r="AXV327" s="9"/>
      <c r="AXW327" s="9"/>
      <c r="AXX327" s="9"/>
      <c r="AXY327" s="9"/>
      <c r="AXZ327" s="9"/>
      <c r="AYA327" s="9"/>
      <c r="AYB327" s="9"/>
      <c r="AYC327" s="9"/>
      <c r="AYD327" s="9"/>
      <c r="AYE327" s="9"/>
      <c r="AYF327" s="9"/>
      <c r="AYG327" s="9"/>
      <c r="AYH327" s="9" t="s">
        <v>14560</v>
      </c>
      <c r="AYI327" s="9"/>
      <c r="AYJ327" s="9"/>
      <c r="AYK327" s="9"/>
      <c r="AYL327" s="9"/>
      <c r="AYM327" s="9"/>
      <c r="AYN327" s="9"/>
      <c r="AYO327" s="9"/>
      <c r="AYP327" s="9"/>
      <c r="AYQ327" s="9"/>
      <c r="AYR327" s="9"/>
      <c r="AYS327" s="9"/>
      <c r="AYT327" s="9"/>
      <c r="AYU327" s="9"/>
      <c r="AYV327" s="9"/>
      <c r="AYW327" s="9"/>
      <c r="AYX327" s="9"/>
      <c r="AYY327" s="9" t="s">
        <v>5691</v>
      </c>
      <c r="AYZ327" s="9" t="s">
        <v>5691</v>
      </c>
      <c r="AZA327" s="9"/>
      <c r="AZB327" s="9"/>
      <c r="AZC327" s="9"/>
      <c r="AZD327" s="9"/>
      <c r="AZE327" s="9"/>
      <c r="AZF327" s="9"/>
      <c r="AZG327" s="9"/>
      <c r="AZH327" s="9"/>
      <c r="AZI327" s="9"/>
      <c r="AZJ327" s="9"/>
      <c r="AZK327" s="9"/>
      <c r="AZL327" s="9"/>
      <c r="AZM327" s="9"/>
      <c r="AZN327" s="9"/>
      <c r="AZO327" s="9"/>
      <c r="AZP327" s="9"/>
      <c r="AZQ327" s="9"/>
      <c r="AZR327" s="9"/>
      <c r="AZS327" s="9"/>
      <c r="AZT327" s="9"/>
      <c r="AZU327" s="9"/>
      <c r="AZV327" s="9"/>
      <c r="AZW327" s="9"/>
      <c r="AZX327" s="9"/>
      <c r="AZY327" s="9"/>
      <c r="AZZ327" s="9"/>
      <c r="BAA327" s="9"/>
      <c r="BAB327" s="9"/>
      <c r="BAC327" s="9"/>
      <c r="BAD327" s="9"/>
      <c r="BAE327" s="9"/>
      <c r="BAF327" s="9"/>
      <c r="BAG327" s="9"/>
      <c r="BAH327" s="9"/>
      <c r="BAI327" s="9"/>
      <c r="BAJ327" s="9"/>
      <c r="BAK327" s="9" t="s">
        <v>14561</v>
      </c>
      <c r="BAL327" s="9"/>
      <c r="BAM327" s="9"/>
      <c r="BAN327" s="9"/>
      <c r="BAO327" s="9"/>
      <c r="BAP327" s="9"/>
      <c r="BAQ327" s="9"/>
      <c r="BAR327" s="9">
        <v>414.0</v>
      </c>
      <c r="BAS327" s="9" t="s">
        <v>14562</v>
      </c>
      <c r="BAT327" s="9">
        <v>586.0</v>
      </c>
      <c r="BAU327" s="9"/>
      <c r="BAV327" s="9"/>
      <c r="BAW327" s="9"/>
      <c r="BAX327" s="9"/>
      <c r="BAY327" s="9"/>
      <c r="BAZ327" s="9"/>
      <c r="BBA327" s="9"/>
      <c r="BBB327" s="9"/>
      <c r="BBC327" s="9"/>
      <c r="BBD327" s="9"/>
      <c r="BBE327" s="9"/>
      <c r="BBF327" s="9"/>
      <c r="BBG327" s="9"/>
      <c r="BBH327" s="9"/>
      <c r="BBI327" s="9" t="s">
        <v>5718</v>
      </c>
      <c r="BBJ327" s="9"/>
      <c r="BBK327" s="9"/>
      <c r="BBL327" s="9"/>
      <c r="BBM327" s="9"/>
      <c r="BBN327" s="9"/>
      <c r="BBO327" s="9"/>
      <c r="BBP327" s="9"/>
      <c r="BBQ327" s="9"/>
      <c r="BBR327" s="9"/>
      <c r="BBS327" s="9"/>
      <c r="BBT327" s="9"/>
      <c r="BBU327" s="9"/>
      <c r="BBV327" s="9"/>
      <c r="BBW327" s="9"/>
      <c r="BBX327" s="9"/>
      <c r="BBY327" s="9"/>
      <c r="BBZ327" s="9"/>
      <c r="BCA327" s="9"/>
      <c r="BCB327" s="9" t="s">
        <v>14563</v>
      </c>
      <c r="BCC327" s="9"/>
      <c r="BCD327" s="9"/>
      <c r="BCE327" s="9"/>
      <c r="BCF327" s="9" t="s">
        <v>5720</v>
      </c>
      <c r="BCG327" s="9" t="s">
        <v>11952</v>
      </c>
      <c r="BCH327" s="9"/>
      <c r="BCI327" s="9"/>
      <c r="BCJ327" s="9"/>
      <c r="BCK327" s="9"/>
      <c r="BCL327" s="9"/>
      <c r="BCM327" s="9"/>
      <c r="BCN327" s="9"/>
      <c r="BCO327" s="9"/>
      <c r="BCP327" s="9"/>
      <c r="BCQ327" s="9"/>
      <c r="BCR327" s="9"/>
      <c r="BCS327" s="9"/>
      <c r="BCT327" s="9"/>
      <c r="BCU327" s="9"/>
      <c r="BCV327" s="9"/>
      <c r="BCW327" s="9"/>
      <c r="BCX327" s="9"/>
      <c r="BCY327" s="9"/>
      <c r="BCZ327" s="9"/>
      <c r="BDA327" s="9"/>
      <c r="BDB327" s="9"/>
      <c r="BDC327" s="9"/>
      <c r="BDD327" s="9" t="s">
        <v>14562</v>
      </c>
      <c r="BDE327" s="9"/>
      <c r="BDF327" s="9"/>
      <c r="BDG327" s="9"/>
      <c r="BDH327" s="9"/>
      <c r="BDI327" s="9"/>
      <c r="BDJ327" s="9"/>
      <c r="BDK327" s="9"/>
      <c r="BDL327" s="9"/>
      <c r="BDM327" s="9"/>
      <c r="BDN327" s="9"/>
      <c r="BDO327" s="9"/>
      <c r="BDP327" s="9"/>
      <c r="BDQ327" s="9"/>
      <c r="BDR327" s="9"/>
      <c r="BDS327" s="9"/>
      <c r="BDT327" s="9"/>
      <c r="BDU327" s="9"/>
      <c r="BDV327" s="9"/>
      <c r="BDW327" s="9"/>
      <c r="BDX327" s="9"/>
      <c r="BDY327" s="9" t="s">
        <v>5691</v>
      </c>
      <c r="BDZ327" s="9" t="s">
        <v>5691</v>
      </c>
      <c r="BEA327" s="9"/>
      <c r="BEB327" s="9"/>
      <c r="BEC327" s="9"/>
      <c r="BED327" s="9"/>
      <c r="BEE327" s="9"/>
      <c r="BEF327" s="9"/>
      <c r="BEG327" s="9"/>
      <c r="BEH327" s="9"/>
      <c r="BEI327" s="9"/>
      <c r="BEJ327" s="9"/>
      <c r="BEK327" s="9"/>
      <c r="BEL327" s="9"/>
      <c r="BEM327" s="9"/>
      <c r="BEN327" s="9"/>
      <c r="BEO327" s="9"/>
      <c r="BEP327" s="9"/>
      <c r="BEQ327" s="9"/>
      <c r="BER327" s="9"/>
      <c r="BES327" s="9"/>
      <c r="BET327" s="9"/>
      <c r="BEU327" s="9"/>
      <c r="BEV327" s="9"/>
      <c r="BEW327" s="9"/>
      <c r="BEX327" s="9"/>
      <c r="BEY327" s="9"/>
      <c r="BEZ327" s="9"/>
      <c r="BFA327" s="9"/>
      <c r="BFB327" s="9"/>
      <c r="BFC327" s="9"/>
      <c r="BFD327" s="9"/>
      <c r="BFE327" s="9"/>
      <c r="BFF327" s="9"/>
      <c r="BFG327" s="9"/>
      <c r="BFH327" s="9"/>
      <c r="BFI327" s="9"/>
      <c r="BFJ327" s="9"/>
      <c r="BFK327" s="9" t="s">
        <v>14564</v>
      </c>
      <c r="BFL327" s="9"/>
      <c r="BFM327" s="9"/>
      <c r="BFN327" s="9"/>
      <c r="BFO327" s="9"/>
      <c r="BFP327" s="9"/>
      <c r="BFQ327" s="9"/>
      <c r="BFR327" s="9">
        <v>433.0</v>
      </c>
      <c r="BFS327" s="9" t="s">
        <v>14565</v>
      </c>
      <c r="BFT327" s="9">
        <v>590.0</v>
      </c>
      <c r="BFU327" s="9"/>
      <c r="BFV327" s="9"/>
      <c r="BFW327" s="9"/>
      <c r="BFX327" s="9"/>
      <c r="BFY327" s="9"/>
      <c r="BFZ327" s="9"/>
      <c r="BGA327" s="9"/>
      <c r="BGB327" s="9"/>
      <c r="BGC327" s="9"/>
      <c r="BGD327" s="9"/>
      <c r="BGE327" s="9"/>
      <c r="BGF327" s="9"/>
      <c r="BGG327" s="9"/>
      <c r="BGH327" s="9"/>
      <c r="BGI327" s="9" t="s">
        <v>5718</v>
      </c>
      <c r="BGJ327" s="9"/>
      <c r="BGK327" s="9"/>
      <c r="BGL327" s="9"/>
      <c r="BGM327" s="9"/>
      <c r="BGN327" s="9"/>
      <c r="BGO327" s="9"/>
      <c r="BGP327" s="9"/>
      <c r="BGQ327" s="9"/>
      <c r="BGR327" s="9"/>
      <c r="BGS327" s="9"/>
      <c r="BGT327" s="9"/>
      <c r="BGU327" s="9"/>
      <c r="BGV327" s="9"/>
      <c r="BGW327" s="9"/>
      <c r="BGX327" s="9"/>
      <c r="BGY327" s="9"/>
      <c r="BGZ327" s="9"/>
      <c r="BHA327" s="9"/>
      <c r="BHB327" s="9" t="s">
        <v>12012</v>
      </c>
      <c r="BHC327" s="9"/>
      <c r="BHD327" s="9"/>
      <c r="BHE327" s="9"/>
      <c r="BHF327" s="9" t="s">
        <v>5720</v>
      </c>
      <c r="BHG327" s="9" t="s">
        <v>11952</v>
      </c>
      <c r="BHH327" s="9"/>
      <c r="BHI327" s="9"/>
      <c r="BHJ327" s="9"/>
      <c r="BHK327" s="9"/>
      <c r="BHL327" s="9"/>
      <c r="BHM327" s="9"/>
      <c r="BHN327" s="9"/>
      <c r="BHO327" s="9"/>
      <c r="BHP327" s="9"/>
      <c r="BHQ327" s="9"/>
      <c r="BHR327" s="9"/>
      <c r="BHS327" s="9"/>
      <c r="BHT327" s="9"/>
      <c r="BHU327" s="9"/>
      <c r="BHV327" s="9"/>
      <c r="BHW327" s="9"/>
      <c r="BHX327" s="9"/>
      <c r="BHY327" s="9"/>
      <c r="BHZ327" s="9"/>
      <c r="BIA327" s="9"/>
      <c r="BIB327" s="9"/>
      <c r="BIC327" s="9"/>
      <c r="BID327" s="9" t="s">
        <v>14565</v>
      </c>
      <c r="BIE327" s="9"/>
      <c r="BIF327" s="9"/>
      <c r="BIG327" s="9"/>
      <c r="BIH327" s="9"/>
      <c r="BII327" s="9"/>
      <c r="BIJ327" s="9"/>
      <c r="BIK327" s="9"/>
      <c r="BIL327" s="9"/>
      <c r="BIM327" s="9"/>
      <c r="BIN327" s="9"/>
      <c r="BIO327" s="9"/>
      <c r="BIP327" s="9"/>
      <c r="BIQ327" s="9"/>
      <c r="BIR327" s="9"/>
      <c r="BIS327" s="9"/>
      <c r="BIT327" s="9"/>
      <c r="BIU327" s="9"/>
      <c r="BIV327" s="9"/>
      <c r="BIW327" s="9"/>
      <c r="BIX327" s="9"/>
      <c r="BIY327" s="9" t="s">
        <v>5691</v>
      </c>
      <c r="BIZ327" s="9" t="s">
        <v>5691</v>
      </c>
      <c r="BJA327" s="9"/>
      <c r="BJB327" s="9"/>
      <c r="BJC327" s="9"/>
      <c r="BJD327" s="9"/>
      <c r="BJE327" s="9"/>
      <c r="BJF327" s="9"/>
      <c r="BJG327" s="9"/>
      <c r="BJH327" s="9"/>
      <c r="BJI327" s="9"/>
      <c r="BJJ327" s="9"/>
      <c r="BJK327" s="9"/>
      <c r="BJL327" s="9"/>
      <c r="BJM327" s="9"/>
      <c r="BJN327" s="9"/>
      <c r="BJO327" s="9"/>
      <c r="BJP327" s="9"/>
      <c r="BJQ327" s="9"/>
      <c r="BJR327" s="9"/>
      <c r="BJS327" s="9"/>
      <c r="BJT327" s="9"/>
      <c r="BJU327" s="9"/>
      <c r="BJV327" s="9"/>
      <c r="BJW327" s="9"/>
      <c r="BJX327" s="9"/>
      <c r="BJY327" s="9"/>
      <c r="BJZ327" s="9"/>
      <c r="BKA327" s="9"/>
      <c r="BKB327" s="9"/>
      <c r="BKC327" s="9"/>
      <c r="BKD327" s="9"/>
      <c r="BKE327" s="9"/>
      <c r="BKF327" s="9"/>
      <c r="BKG327" s="9"/>
      <c r="BKH327" s="9"/>
      <c r="BKI327" s="9"/>
      <c r="BKJ327" s="9"/>
      <c r="BKK327" s="9" t="s">
        <v>14566</v>
      </c>
      <c r="BKL327" s="9"/>
      <c r="BKM327" s="9"/>
      <c r="BKN327" s="9"/>
      <c r="BKO327" s="9"/>
      <c r="BKP327" s="9"/>
      <c r="BKQ327" s="9"/>
      <c r="BKR327" s="9">
        <v>327.0</v>
      </c>
      <c r="BKS327" s="9" t="s">
        <v>14567</v>
      </c>
      <c r="BKT327" s="9">
        <v>590.0</v>
      </c>
      <c r="BKU327" s="9"/>
      <c r="BKV327" s="9"/>
      <c r="BKW327" s="9"/>
      <c r="BKX327" s="9"/>
      <c r="BKY327" s="9"/>
      <c r="BKZ327" s="9"/>
      <c r="BLA327" s="9"/>
      <c r="BLB327" s="9"/>
      <c r="BLC327" s="9"/>
      <c r="BLD327" s="9"/>
      <c r="BLE327" s="9"/>
      <c r="BLF327" s="9"/>
      <c r="BLG327" s="9"/>
      <c r="BLH327" s="9"/>
      <c r="BLI327" s="9" t="s">
        <v>5718</v>
      </c>
      <c r="BLJ327" s="9"/>
      <c r="BLK327" s="9"/>
      <c r="BLL327" s="9"/>
      <c r="BLM327" s="9"/>
      <c r="BLN327" s="9"/>
      <c r="BLO327" s="9"/>
      <c r="BLP327" s="9"/>
      <c r="BLQ327" s="9"/>
      <c r="BLR327" s="9"/>
      <c r="BLS327" s="9"/>
      <c r="BLT327" s="9"/>
      <c r="BLU327" s="9"/>
      <c r="BLV327" s="9"/>
      <c r="BLW327" s="9"/>
      <c r="BLX327" s="9"/>
      <c r="BLY327" s="9"/>
      <c r="BLZ327" s="9"/>
      <c r="BMA327" s="9"/>
      <c r="BMB327" s="9" t="s">
        <v>12012</v>
      </c>
      <c r="BMC327" s="9"/>
      <c r="BMD327" s="9"/>
      <c r="BME327" s="9"/>
      <c r="BMF327" s="9" t="s">
        <v>5720</v>
      </c>
      <c r="BMG327" s="9" t="s">
        <v>11952</v>
      </c>
      <c r="BMH327" s="9"/>
      <c r="BMI327" s="9"/>
      <c r="BMJ327" s="9"/>
      <c r="BMK327" s="9"/>
      <c r="BML327" s="9"/>
      <c r="BMM327" s="9"/>
      <c r="BMN327" s="9"/>
      <c r="BMO327" s="9"/>
      <c r="BMP327" s="9"/>
      <c r="BMQ327" s="9"/>
      <c r="BMR327" s="9"/>
      <c r="BMS327" s="9"/>
      <c r="BMT327" s="9"/>
      <c r="BMU327" s="9"/>
      <c r="BMV327" s="9"/>
      <c r="BMW327" s="9"/>
      <c r="BMX327" s="9"/>
      <c r="BMY327" s="9"/>
      <c r="BMZ327" s="9"/>
      <c r="BNA327" s="9"/>
      <c r="BNB327" s="9"/>
      <c r="BNC327" s="9"/>
      <c r="BND327" s="9" t="s">
        <v>14567</v>
      </c>
      <c r="BNE327" s="9"/>
      <c r="BNF327" s="9"/>
      <c r="BNG327" s="9"/>
      <c r="BNH327" s="9"/>
      <c r="BNI327" s="9"/>
      <c r="BNJ327" s="9"/>
      <c r="BNK327" s="9"/>
      <c r="BNL327" s="9"/>
      <c r="BNM327" s="9"/>
      <c r="BNN327" s="9"/>
      <c r="BNO327" s="9"/>
      <c r="BNP327" s="9"/>
      <c r="BNQ327" s="9"/>
      <c r="BNR327" s="9"/>
      <c r="BNS327" s="9"/>
      <c r="BNT327" s="9"/>
      <c r="BNU327" s="9"/>
      <c r="BNV327" s="9"/>
      <c r="BNW327" s="9"/>
      <c r="BNX327" s="9"/>
      <c r="BNY327" s="9" t="s">
        <v>5691</v>
      </c>
      <c r="BNZ327" s="9" t="s">
        <v>5691</v>
      </c>
      <c r="BOA327" s="9"/>
      <c r="BOB327" s="9"/>
      <c r="BOC327" s="9"/>
      <c r="BOD327" s="9"/>
      <c r="BOE327" s="9"/>
      <c r="BOF327" s="9"/>
      <c r="BOG327" s="9"/>
      <c r="BOH327" s="9"/>
      <c r="BOI327" s="9"/>
      <c r="BOJ327" s="9"/>
      <c r="BOK327" s="9"/>
      <c r="BOL327" s="9"/>
      <c r="BOM327" s="9"/>
      <c r="BON327" s="9"/>
      <c r="BOO327" s="9"/>
      <c r="BOP327" s="9"/>
      <c r="BOQ327" s="9"/>
      <c r="BOR327" s="9"/>
      <c r="BOS327" s="9"/>
      <c r="BOT327" s="9"/>
      <c r="BOU327" s="9"/>
      <c r="BOV327" s="9"/>
      <c r="BOW327" s="9"/>
      <c r="BOX327" s="9"/>
      <c r="BOY327" s="9"/>
      <c r="BOZ327" s="9"/>
      <c r="BPA327" s="9"/>
      <c r="BPB327" s="9"/>
      <c r="BPC327" s="9"/>
      <c r="BPD327" s="9"/>
      <c r="BPE327" s="9"/>
      <c r="BPF327" s="9"/>
      <c r="BPG327" s="9"/>
      <c r="BPH327" s="9"/>
      <c r="BPI327" s="9"/>
      <c r="BPJ327" s="9"/>
      <c r="BPK327" s="9" t="s">
        <v>14568</v>
      </c>
      <c r="BPL327" s="9"/>
      <c r="BPM327" s="9"/>
      <c r="BPN327" s="9"/>
      <c r="BPO327" s="9"/>
      <c r="BPP327" s="9"/>
      <c r="BPQ327" s="9"/>
      <c r="BPR327" s="9">
        <v>417.0</v>
      </c>
      <c r="BPS327" s="9" t="s">
        <v>14569</v>
      </c>
      <c r="BPT327" s="9">
        <v>586.0</v>
      </c>
      <c r="BPU327" s="9"/>
      <c r="BPV327" s="9"/>
      <c r="BPW327" s="9"/>
      <c r="BPX327" s="9"/>
      <c r="BPY327" s="9"/>
      <c r="BPZ327" s="9"/>
      <c r="BQA327" s="9"/>
      <c r="BQB327" s="9"/>
      <c r="BQC327" s="9"/>
      <c r="BQD327" s="9"/>
      <c r="BQE327" s="9"/>
      <c r="BQF327" s="9"/>
      <c r="BQG327" s="9"/>
      <c r="BQH327" s="9"/>
      <c r="BQI327" s="9" t="s">
        <v>5718</v>
      </c>
      <c r="BQJ327" s="9"/>
      <c r="BQK327" s="9"/>
      <c r="BQL327" s="9"/>
      <c r="BQM327" s="9"/>
      <c r="BQN327" s="9"/>
      <c r="BQO327" s="9"/>
      <c r="BQP327" s="9"/>
      <c r="BQQ327" s="9"/>
      <c r="BQR327" s="9"/>
      <c r="BQS327" s="9"/>
      <c r="BQT327" s="9"/>
      <c r="BQU327" s="9"/>
      <c r="BQV327" s="9"/>
      <c r="BQW327" s="9"/>
      <c r="BQX327" s="9"/>
      <c r="BQY327" s="9"/>
      <c r="BQZ327" s="9"/>
      <c r="BRA327" s="9"/>
      <c r="BRB327" s="9" t="s">
        <v>12012</v>
      </c>
      <c r="BRC327" s="9"/>
      <c r="BRD327" s="9"/>
      <c r="BRE327" s="9"/>
      <c r="BRF327" s="9" t="s">
        <v>5720</v>
      </c>
      <c r="BRG327" s="9" t="s">
        <v>11952</v>
      </c>
      <c r="BRH327" s="9"/>
      <c r="BRI327" s="9"/>
      <c r="BRJ327" s="9"/>
      <c r="BRK327" s="9"/>
      <c r="BRL327" s="9"/>
      <c r="BRM327" s="9"/>
      <c r="BRN327" s="9"/>
      <c r="BRO327" s="9"/>
      <c r="BRP327" s="9"/>
      <c r="BRQ327" s="9"/>
      <c r="BRR327" s="9"/>
      <c r="BRS327" s="9"/>
      <c r="BRT327" s="9"/>
      <c r="BRU327" s="9"/>
      <c r="BRV327" s="9"/>
      <c r="BRW327" s="9"/>
      <c r="BRX327" s="9"/>
      <c r="BRY327" s="9"/>
      <c r="BRZ327" s="9"/>
      <c r="BSA327" s="9"/>
      <c r="BSB327" s="9"/>
      <c r="BSC327" s="9"/>
      <c r="BSD327" s="9" t="s">
        <v>14569</v>
      </c>
      <c r="BSE327" s="9"/>
      <c r="BSF327" s="9"/>
      <c r="BSG327" s="9"/>
      <c r="BSH327" s="9"/>
      <c r="BSI327" s="9"/>
      <c r="BSJ327" s="9"/>
      <c r="BSK327" s="9"/>
      <c r="BSL327" s="9"/>
      <c r="BSM327" s="9"/>
      <c r="BSN327" s="9"/>
      <c r="BSO327" s="9"/>
      <c r="BSP327" s="9"/>
      <c r="BSQ327" s="9"/>
      <c r="BSR327" s="9"/>
      <c r="BSS327" s="9"/>
      <c r="BST327" s="9"/>
      <c r="BSU327" s="9"/>
      <c r="BSV327" s="9"/>
      <c r="BSW327" s="9"/>
      <c r="BSX327" s="9"/>
      <c r="BSY327" s="9" t="s">
        <v>5691</v>
      </c>
      <c r="BSZ327" s="9" t="s">
        <v>5691</v>
      </c>
      <c r="BTA327" s="9"/>
      <c r="BTB327" s="9"/>
      <c r="BTC327" s="9"/>
      <c r="BTD327" s="9"/>
      <c r="BTE327" s="9"/>
      <c r="BTF327" s="9"/>
      <c r="BTG327" s="9"/>
      <c r="BTH327" s="9"/>
      <c r="BTI327" s="9"/>
      <c r="BTJ327" s="9"/>
      <c r="BTK327" s="9"/>
      <c r="BTL327" s="9"/>
      <c r="BTM327" s="9"/>
      <c r="BTN327" s="9"/>
      <c r="BTO327" s="9"/>
      <c r="BTP327" s="9"/>
      <c r="BTQ327" s="9"/>
      <c r="BTR327" s="9"/>
      <c r="BTS327" s="9"/>
      <c r="BTT327" s="9"/>
      <c r="BTU327" s="9"/>
      <c r="BTV327" s="9"/>
      <c r="BTW327" s="9"/>
      <c r="BTX327" s="9"/>
      <c r="BTY327" s="9"/>
      <c r="BTZ327" s="9"/>
      <c r="BUA327" s="9"/>
      <c r="BUB327" s="9"/>
      <c r="BUC327" s="9"/>
      <c r="BUD327" s="9"/>
      <c r="BUE327" s="9"/>
      <c r="BUF327" s="9"/>
      <c r="BUG327" s="9"/>
      <c r="BUH327" s="9"/>
      <c r="BUI327" s="9"/>
      <c r="BUJ327" s="9"/>
      <c r="BUK327" s="9" t="s">
        <v>14570</v>
      </c>
      <c r="BUL327" s="9"/>
      <c r="BUM327" s="9"/>
      <c r="BUN327" s="9"/>
      <c r="BUO327" s="9"/>
      <c r="BUP327" s="9"/>
      <c r="BUQ327" s="9"/>
      <c r="BUR327" s="9">
        <v>394.0</v>
      </c>
      <c r="BUS327" s="9" t="s">
        <v>14571</v>
      </c>
      <c r="BUT327" s="9">
        <v>590.0</v>
      </c>
      <c r="BUU327" s="9"/>
      <c r="BUV327" s="9"/>
      <c r="BUW327" s="9"/>
      <c r="BUX327" s="9"/>
      <c r="BUY327" s="9"/>
      <c r="BUZ327" s="9"/>
      <c r="BVA327" s="9"/>
      <c r="BVB327" s="9"/>
      <c r="BVC327" s="9"/>
      <c r="BVD327" s="9"/>
      <c r="BVE327" s="9"/>
      <c r="BVF327" s="9"/>
      <c r="BVG327" s="9"/>
      <c r="BVH327" s="9"/>
      <c r="BVI327" s="9" t="s">
        <v>5718</v>
      </c>
      <c r="BVJ327" s="9"/>
      <c r="BVK327" s="9"/>
      <c r="BVL327" s="9"/>
      <c r="BVM327" s="9"/>
      <c r="BVN327" s="9"/>
      <c r="BVO327" s="9"/>
      <c r="BVP327" s="9"/>
      <c r="BVQ327" s="9"/>
      <c r="BVR327" s="9"/>
      <c r="BVS327" s="9"/>
      <c r="BVT327" s="9"/>
      <c r="BVU327" s="9"/>
      <c r="BVV327" s="9"/>
      <c r="BVW327" s="9"/>
      <c r="BVX327" s="9"/>
      <c r="BVY327" s="9"/>
      <c r="BVZ327" s="9"/>
      <c r="BWA327" s="9"/>
      <c r="BWB327" s="9" t="s">
        <v>12012</v>
      </c>
      <c r="BWC327" s="9"/>
      <c r="BWD327" s="9"/>
      <c r="BWE327" s="9"/>
      <c r="BWF327" s="9" t="s">
        <v>5720</v>
      </c>
      <c r="BWG327" s="9" t="s">
        <v>11952</v>
      </c>
      <c r="BWH327" s="9"/>
      <c r="BWI327" s="9"/>
      <c r="BWJ327" s="9"/>
      <c r="BWK327" s="9"/>
      <c r="BWL327" s="9"/>
      <c r="BWM327" s="9"/>
      <c r="BWN327" s="9"/>
      <c r="BWO327" s="9"/>
      <c r="BWP327" s="9"/>
      <c r="BWQ327" s="9"/>
      <c r="BWR327" s="9"/>
      <c r="BWS327" s="9"/>
      <c r="BWT327" s="9"/>
      <c r="BWU327" s="9"/>
      <c r="BWV327" s="9"/>
      <c r="BWW327" s="9"/>
      <c r="BWX327" s="9"/>
      <c r="BWY327" s="9"/>
      <c r="BWZ327" s="9"/>
      <c r="BXA327" s="9"/>
      <c r="BXB327" s="9"/>
      <c r="BXC327" s="9"/>
      <c r="BXD327" s="9" t="s">
        <v>14571</v>
      </c>
    </row>
    <row r="328" ht="14.25" customHeight="1">
      <c r="A328" s="9">
        <v>28.0</v>
      </c>
      <c r="B328" s="9" t="s">
        <v>11947</v>
      </c>
      <c r="C328" s="9" t="s">
        <v>11948</v>
      </c>
      <c r="D328" s="9" t="s">
        <v>11948</v>
      </c>
      <c r="E328" s="9"/>
      <c r="F328" s="9">
        <v>72.0</v>
      </c>
      <c r="G328" s="9" t="s">
        <v>14572</v>
      </c>
      <c r="H328" s="9"/>
      <c r="I328" s="9"/>
      <c r="J328" s="9"/>
      <c r="K328" s="9">
        <v>7.0</v>
      </c>
      <c r="L328" s="9">
        <v>64.0</v>
      </c>
      <c r="M328" s="9">
        <v>1.0</v>
      </c>
      <c r="N328" s="9"/>
      <c r="O328" s="9"/>
      <c r="P328" s="9">
        <v>0.0</v>
      </c>
      <c r="Q328" s="9" t="s">
        <v>14573</v>
      </c>
      <c r="R328" s="9"/>
      <c r="S328" s="9" t="s">
        <v>3843</v>
      </c>
      <c r="T328" s="9" t="s">
        <v>3842</v>
      </c>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c r="DA328" s="9"/>
      <c r="DB328" s="9"/>
      <c r="DC328" s="9"/>
      <c r="DD328" s="9"/>
      <c r="DE328" s="9"/>
      <c r="DF328" s="9"/>
      <c r="DG328" s="9"/>
      <c r="DH328" s="9"/>
      <c r="DI328" s="9"/>
      <c r="DJ328" s="9"/>
      <c r="DK328" s="9"/>
      <c r="DL328" s="9"/>
      <c r="DM328" s="9"/>
      <c r="DN328" s="9"/>
      <c r="DO328" s="9"/>
      <c r="DP328" s="9"/>
      <c r="DQ328" s="9"/>
      <c r="DR328" s="9"/>
      <c r="DS328" s="9"/>
      <c r="DT328" s="9"/>
      <c r="DU328" s="9"/>
      <c r="DV328" s="9"/>
      <c r="DW328" s="9"/>
      <c r="DX328" s="9"/>
      <c r="DY328" s="9"/>
      <c r="DZ328" s="9"/>
      <c r="EA328" s="9"/>
      <c r="EB328" s="9"/>
      <c r="EC328" s="9"/>
      <c r="ED328" s="9"/>
      <c r="EE328" s="9"/>
      <c r="EF328" s="9"/>
      <c r="EG328" s="9"/>
      <c r="EH328" s="9"/>
      <c r="EI328" s="9"/>
      <c r="EJ328" s="9"/>
      <c r="EK328" s="9"/>
      <c r="EL328" s="9"/>
      <c r="EM328" s="9"/>
      <c r="EN328" s="9"/>
      <c r="EO328" s="9"/>
      <c r="EP328" s="9"/>
      <c r="EQ328" s="9"/>
      <c r="ER328" s="9"/>
      <c r="ES328" s="9"/>
      <c r="ET328" s="9"/>
      <c r="EU328" s="9"/>
      <c r="EV328" s="9"/>
      <c r="EW328" s="9"/>
      <c r="EX328" s="9"/>
      <c r="EY328" s="9"/>
      <c r="EZ328" s="9"/>
      <c r="FA328" s="9"/>
      <c r="FB328" s="9"/>
      <c r="FC328" s="9"/>
      <c r="FD328" s="9"/>
      <c r="FE328" s="9"/>
      <c r="FF328" s="9"/>
      <c r="FG328" s="9"/>
      <c r="FH328" s="9"/>
      <c r="FI328" s="9"/>
      <c r="FJ328" s="9"/>
      <c r="FK328" s="9"/>
      <c r="FL328" s="9"/>
      <c r="FM328" s="9"/>
      <c r="FN328" s="9"/>
      <c r="FO328" s="9"/>
      <c r="FP328" s="9"/>
      <c r="FQ328" s="9"/>
      <c r="FR328" s="9"/>
      <c r="FS328" s="9"/>
      <c r="FT328" s="9"/>
      <c r="FU328" s="9"/>
      <c r="FV328" s="9"/>
      <c r="FW328" s="9"/>
      <c r="FX328" s="9"/>
      <c r="FY328" s="9"/>
      <c r="FZ328" s="9"/>
      <c r="GA328" s="9"/>
      <c r="GB328" s="9"/>
      <c r="GC328" s="9"/>
      <c r="GD328" s="9"/>
      <c r="GE328" s="9"/>
      <c r="GF328" s="9"/>
      <c r="GG328" s="9"/>
      <c r="GH328" s="9"/>
      <c r="GI328" s="9"/>
      <c r="GJ328" s="9"/>
      <c r="GK328" s="9"/>
      <c r="GL328" s="9"/>
      <c r="GM328" s="9"/>
      <c r="GN328" s="9"/>
      <c r="GO328" s="9"/>
      <c r="GP328" s="9"/>
      <c r="GQ328" s="9"/>
      <c r="GR328" s="9"/>
      <c r="GS328" s="9"/>
      <c r="GT328" s="9"/>
      <c r="GU328" s="9"/>
      <c r="GV328" s="9"/>
      <c r="GW328" s="9"/>
      <c r="GX328" s="9"/>
      <c r="GY328" s="9"/>
      <c r="GZ328" s="9"/>
      <c r="HA328" s="9"/>
      <c r="HB328" s="9"/>
      <c r="HC328" s="9"/>
      <c r="HD328" s="9"/>
      <c r="HE328" s="9"/>
      <c r="HF328" s="9"/>
      <c r="HG328" s="9"/>
      <c r="HH328" s="9"/>
      <c r="HI328" s="9"/>
      <c r="HJ328" s="9"/>
      <c r="HK328" s="9"/>
      <c r="HL328" s="9"/>
      <c r="HM328" s="9"/>
      <c r="HN328" s="9"/>
      <c r="HO328" s="9"/>
      <c r="HP328" s="9"/>
      <c r="HQ328" s="9"/>
      <c r="HR328" s="9"/>
      <c r="HS328" s="9"/>
      <c r="HT328" s="9"/>
      <c r="HU328" s="9"/>
      <c r="HV328" s="9"/>
      <c r="HW328" s="9"/>
      <c r="HX328" s="9"/>
      <c r="HY328" s="9"/>
      <c r="HZ328" s="9"/>
      <c r="IA328" s="9"/>
      <c r="IB328" s="9"/>
      <c r="IC328" s="9"/>
      <c r="ID328" s="9"/>
      <c r="IE328" s="9"/>
      <c r="IF328" s="9"/>
      <c r="IG328" s="9"/>
      <c r="IH328" s="9"/>
      <c r="II328" s="9"/>
      <c r="IJ328" s="9"/>
      <c r="IK328" s="9"/>
      <c r="IL328" s="9"/>
      <c r="IM328" s="9"/>
      <c r="IN328" s="9"/>
      <c r="IO328" s="9"/>
      <c r="IP328" s="9"/>
      <c r="IQ328" s="9"/>
      <c r="IR328" s="9"/>
      <c r="IS328" s="9"/>
      <c r="IT328" s="9"/>
      <c r="IU328" s="9"/>
      <c r="IV328" s="9"/>
      <c r="IW328" s="9"/>
      <c r="IX328" s="9"/>
      <c r="IY328" s="9"/>
      <c r="IZ328" s="9"/>
      <c r="JA328" s="9"/>
      <c r="JB328" s="9"/>
      <c r="JC328" s="9"/>
      <c r="JD328" s="9"/>
      <c r="JE328" s="9"/>
      <c r="JF328" s="9"/>
      <c r="JG328" s="9"/>
      <c r="JH328" s="9"/>
      <c r="JI328" s="9"/>
      <c r="JJ328" s="9"/>
      <c r="JK328" s="9"/>
      <c r="JL328" s="9"/>
      <c r="JM328" s="9"/>
      <c r="JN328" s="9"/>
      <c r="JO328" s="9"/>
      <c r="JP328" s="9"/>
      <c r="JQ328" s="9"/>
      <c r="JR328" s="9"/>
      <c r="JS328" s="9"/>
      <c r="JT328" s="9"/>
      <c r="JU328" s="9"/>
      <c r="JV328" s="9"/>
      <c r="JW328" s="9"/>
      <c r="JX328" s="9"/>
      <c r="JY328" s="9"/>
      <c r="JZ328" s="9"/>
      <c r="KA328" s="9"/>
      <c r="KB328" s="9"/>
      <c r="KC328" s="9"/>
      <c r="KD328" s="9"/>
      <c r="KE328" s="9"/>
      <c r="KF328" s="9"/>
      <c r="KG328" s="9"/>
      <c r="KH328" s="9"/>
      <c r="KI328" s="9"/>
      <c r="KJ328" s="9"/>
      <c r="KK328" s="9"/>
      <c r="KL328" s="9"/>
      <c r="KM328" s="9"/>
      <c r="KN328" s="9"/>
      <c r="KO328" s="9"/>
      <c r="KP328" s="9"/>
      <c r="KQ328" s="9"/>
      <c r="KR328" s="9"/>
      <c r="KS328" s="9"/>
      <c r="KT328" s="9"/>
      <c r="KU328" s="9"/>
      <c r="KV328" s="9"/>
      <c r="KW328" s="9"/>
      <c r="KX328" s="9"/>
      <c r="KY328" s="9"/>
      <c r="KZ328" s="9"/>
      <c r="LA328" s="9"/>
      <c r="LB328" s="9"/>
      <c r="LC328" s="9"/>
      <c r="LD328" s="9"/>
      <c r="LE328" s="9"/>
      <c r="LF328" s="9"/>
      <c r="LG328" s="9"/>
      <c r="LH328" s="9"/>
      <c r="LI328" s="9"/>
      <c r="LJ328" s="9"/>
      <c r="LK328" s="9"/>
      <c r="LL328" s="9"/>
      <c r="LM328" s="9"/>
      <c r="LN328" s="9"/>
      <c r="LO328" s="9"/>
      <c r="LP328" s="9"/>
      <c r="LQ328" s="9"/>
      <c r="LR328" s="9"/>
      <c r="LS328" s="9"/>
      <c r="LT328" s="9"/>
      <c r="LU328" s="9"/>
      <c r="LV328" s="9"/>
      <c r="LW328" s="9"/>
      <c r="LX328" s="9"/>
      <c r="LY328" s="9"/>
      <c r="LZ328" s="9"/>
      <c r="MA328" s="9"/>
      <c r="MB328" s="9"/>
      <c r="MC328" s="9"/>
      <c r="MD328" s="9"/>
      <c r="ME328" s="9"/>
      <c r="MF328" s="9"/>
      <c r="MG328" s="9"/>
      <c r="MH328" s="9"/>
      <c r="MI328" s="9"/>
      <c r="MJ328" s="9"/>
      <c r="MK328" s="9"/>
      <c r="ML328" s="9"/>
      <c r="MM328" s="9"/>
      <c r="MN328" s="9"/>
      <c r="MO328" s="9"/>
      <c r="MP328" s="9"/>
      <c r="MQ328" s="9"/>
      <c r="MR328" s="9"/>
      <c r="MS328" s="9"/>
      <c r="MT328" s="9"/>
      <c r="MU328" s="9"/>
      <c r="MV328" s="9"/>
      <c r="MW328" s="9"/>
      <c r="MX328" s="9"/>
      <c r="MY328" s="9"/>
      <c r="MZ328" s="9"/>
      <c r="NA328" s="9"/>
      <c r="NB328" s="9"/>
      <c r="NC328" s="9"/>
      <c r="ND328" s="9"/>
      <c r="NE328" s="9"/>
      <c r="NF328" s="9"/>
      <c r="NG328" s="9"/>
      <c r="NH328" s="9"/>
      <c r="NI328" s="9"/>
      <c r="NJ328" s="9"/>
      <c r="NK328" s="9"/>
      <c r="NL328" s="9"/>
      <c r="NM328" s="9"/>
      <c r="NN328" s="9"/>
      <c r="NO328" s="9"/>
      <c r="NP328" s="9"/>
      <c r="NQ328" s="9"/>
      <c r="NR328" s="9"/>
      <c r="NS328" s="9"/>
      <c r="NT328" s="9"/>
      <c r="NU328" s="9"/>
      <c r="NV328" s="9"/>
      <c r="NW328" s="9"/>
      <c r="NX328" s="9"/>
      <c r="NY328" s="9"/>
      <c r="NZ328" s="9"/>
      <c r="OA328" s="9"/>
      <c r="OB328" s="9"/>
      <c r="OC328" s="9"/>
      <c r="OD328" s="9"/>
      <c r="OE328" s="9"/>
      <c r="OF328" s="9"/>
      <c r="OG328" s="9"/>
      <c r="OH328" s="9"/>
      <c r="OI328" s="9"/>
      <c r="OJ328" s="9"/>
      <c r="OK328" s="9"/>
      <c r="OL328" s="9"/>
      <c r="OM328" s="9"/>
      <c r="ON328" s="9"/>
      <c r="OO328" s="9"/>
      <c r="OP328" s="9"/>
      <c r="OQ328" s="9"/>
      <c r="OR328" s="9"/>
      <c r="OS328" s="9"/>
      <c r="OT328" s="9"/>
      <c r="OU328" s="9"/>
      <c r="OV328" s="9"/>
      <c r="OW328" s="9"/>
      <c r="OX328" s="9"/>
      <c r="OY328" s="9"/>
      <c r="OZ328" s="9"/>
      <c r="PA328" s="9"/>
      <c r="PB328" s="9"/>
      <c r="PC328" s="9"/>
      <c r="PD328" s="9"/>
      <c r="PE328" s="9"/>
      <c r="PF328" s="9"/>
      <c r="PG328" s="9"/>
      <c r="PH328" s="9"/>
      <c r="PI328" s="9"/>
      <c r="PJ328" s="9"/>
      <c r="PK328" s="9"/>
      <c r="PL328" s="9"/>
      <c r="PM328" s="9"/>
      <c r="PN328" s="9"/>
      <c r="PO328" s="9"/>
      <c r="PP328" s="9"/>
      <c r="PQ328" s="9"/>
      <c r="PR328" s="9"/>
      <c r="PS328" s="9"/>
      <c r="PT328" s="9"/>
      <c r="PU328" s="9"/>
      <c r="PV328" s="9"/>
      <c r="PW328" s="9"/>
      <c r="PX328" s="9"/>
      <c r="PY328" s="9"/>
      <c r="PZ328" s="9"/>
      <c r="QA328" s="9"/>
      <c r="QB328" s="9"/>
      <c r="QC328" s="9"/>
      <c r="QD328" s="9"/>
      <c r="QE328" s="9"/>
      <c r="QF328" s="9"/>
      <c r="QG328" s="9"/>
      <c r="QH328" s="9"/>
      <c r="QI328" s="9"/>
      <c r="QJ328" s="9"/>
      <c r="QK328" s="9"/>
      <c r="QL328" s="9"/>
      <c r="QM328" s="9"/>
      <c r="QN328" s="9"/>
      <c r="QO328" s="9"/>
      <c r="QP328" s="9"/>
      <c r="QQ328" s="9"/>
      <c r="QR328" s="9"/>
      <c r="QS328" s="9"/>
      <c r="QT328" s="9"/>
      <c r="QU328" s="9"/>
      <c r="QV328" s="9"/>
      <c r="QW328" s="9"/>
      <c r="QX328" s="9"/>
      <c r="QY328" s="9"/>
      <c r="QZ328" s="9"/>
      <c r="RA328" s="9"/>
      <c r="RB328" s="9"/>
      <c r="RC328" s="9"/>
      <c r="RD328" s="9"/>
      <c r="RE328" s="9"/>
      <c r="RF328" s="9"/>
      <c r="RG328" s="9"/>
      <c r="RH328" s="9"/>
      <c r="RI328" s="9"/>
      <c r="RJ328" s="9"/>
      <c r="RK328" s="9"/>
      <c r="RL328" s="9"/>
      <c r="RM328" s="9"/>
      <c r="RN328" s="9"/>
      <c r="RO328" s="9"/>
      <c r="RP328" s="9"/>
      <c r="RQ328" s="9"/>
      <c r="RR328" s="9"/>
      <c r="RS328" s="9"/>
      <c r="RT328" s="9"/>
      <c r="RU328" s="9"/>
      <c r="RV328" s="9"/>
      <c r="RW328" s="9"/>
      <c r="RX328" s="9"/>
      <c r="RY328" s="9"/>
      <c r="RZ328" s="9"/>
      <c r="SA328" s="9"/>
      <c r="SB328" s="9"/>
      <c r="SC328" s="9"/>
      <c r="SD328" s="9"/>
      <c r="SE328" s="9"/>
      <c r="SF328" s="9"/>
      <c r="SG328" s="9"/>
      <c r="SH328" s="9"/>
      <c r="SI328" s="9"/>
      <c r="SJ328" s="9"/>
      <c r="SK328" s="9"/>
      <c r="SL328" s="9"/>
      <c r="SM328" s="9"/>
      <c r="SN328" s="9"/>
      <c r="SO328" s="9"/>
      <c r="SP328" s="9"/>
      <c r="SQ328" s="9"/>
      <c r="SR328" s="9"/>
      <c r="SS328" s="9"/>
      <c r="ST328" s="9"/>
      <c r="SU328" s="9"/>
      <c r="SV328" s="9"/>
      <c r="SW328" s="9"/>
      <c r="SX328" s="9"/>
      <c r="SY328" s="9"/>
      <c r="SZ328" s="9"/>
      <c r="TA328" s="9"/>
      <c r="TB328" s="9"/>
      <c r="TC328" s="9"/>
      <c r="TD328" s="9"/>
      <c r="TE328" s="9"/>
      <c r="TF328" s="9"/>
      <c r="TG328" s="9"/>
      <c r="TH328" s="9"/>
      <c r="TI328" s="9"/>
      <c r="TJ328" s="9"/>
      <c r="TK328" s="9"/>
      <c r="TL328" s="9"/>
      <c r="TM328" s="9"/>
      <c r="TN328" s="9"/>
      <c r="TO328" s="9"/>
      <c r="ANB328" s="9"/>
      <c r="ANC328" s="9"/>
      <c r="AND328" s="9"/>
      <c r="ANE328" s="9"/>
      <c r="ANF328" s="9"/>
      <c r="ANG328" s="9"/>
      <c r="ANH328" s="9"/>
      <c r="ANI328" s="9"/>
      <c r="ANJ328" s="9"/>
      <c r="ANK328" s="9"/>
      <c r="ANL328" s="9"/>
      <c r="ANM328" s="9"/>
      <c r="ANN328" s="9"/>
      <c r="ANO328" s="9"/>
      <c r="ANP328" s="9"/>
      <c r="ANQ328" s="9"/>
      <c r="ANR328" s="9"/>
      <c r="ANS328" s="9"/>
      <c r="ANT328" s="9"/>
      <c r="ANU328" s="9"/>
      <c r="ANV328" s="9"/>
      <c r="ANW328" s="9"/>
      <c r="ANX328" s="9"/>
      <c r="ANY328" s="9"/>
      <c r="ANZ328" s="9"/>
      <c r="AOA328" s="9"/>
      <c r="AOB328" s="9"/>
      <c r="AOC328" s="9"/>
      <c r="AOD328" s="9"/>
      <c r="AOE328" s="9"/>
      <c r="AOF328" s="9"/>
      <c r="AOG328" s="9"/>
      <c r="AOH328" s="9"/>
      <c r="AOI328" s="9"/>
      <c r="AOJ328" s="9"/>
      <c r="AOK328" s="9"/>
      <c r="AOL328" s="9"/>
      <c r="AOM328" s="9"/>
      <c r="AON328" s="9"/>
      <c r="AOO328" s="9"/>
      <c r="AOP328" s="9"/>
      <c r="AOQ328" s="9"/>
      <c r="AOR328" s="9"/>
      <c r="AOS328" s="9"/>
      <c r="AOT328" s="9"/>
      <c r="AOU328" s="9"/>
      <c r="AOV328" s="9"/>
      <c r="AOW328" s="9"/>
      <c r="AOX328" s="9"/>
      <c r="AOY328" s="9"/>
      <c r="AOZ328" s="9"/>
      <c r="APA328" s="9"/>
      <c r="APB328" s="9"/>
      <c r="APC328" s="9"/>
      <c r="APD328" s="9"/>
      <c r="APE328" s="9"/>
      <c r="APF328" s="9"/>
      <c r="APG328" s="9"/>
      <c r="APH328" s="9"/>
      <c r="API328" s="9"/>
      <c r="APJ328" s="9"/>
      <c r="APK328" s="9"/>
      <c r="APL328" s="9"/>
      <c r="APM328" s="9"/>
      <c r="APN328" s="9"/>
      <c r="APO328" s="9"/>
      <c r="APP328" s="9"/>
      <c r="APQ328" s="9"/>
      <c r="APR328" s="9"/>
      <c r="APS328" s="9"/>
      <c r="APT328" s="9"/>
      <c r="APU328" s="9"/>
      <c r="APV328" s="9"/>
      <c r="APW328" s="9"/>
      <c r="APX328" s="9"/>
      <c r="APY328" s="9"/>
      <c r="APZ328" s="9"/>
      <c r="AQA328" s="9"/>
      <c r="AQB328" s="9"/>
      <c r="AQC328" s="9"/>
      <c r="AQD328" s="9"/>
      <c r="AQE328" s="9"/>
      <c r="AQF328" s="9"/>
      <c r="AQG328" s="9"/>
      <c r="AQH328" s="9"/>
      <c r="AQI328" s="9"/>
      <c r="AQJ328" s="9"/>
      <c r="AQK328" s="9"/>
      <c r="AQL328" s="9"/>
      <c r="AQM328" s="9"/>
      <c r="AQN328" s="9"/>
      <c r="AQO328" s="9"/>
      <c r="AQP328" s="9"/>
      <c r="AQQ328" s="9"/>
      <c r="AQR328" s="9"/>
      <c r="AQS328" s="9"/>
      <c r="AQT328" s="9"/>
      <c r="AQU328" s="9"/>
      <c r="AQV328" s="9"/>
      <c r="AQW328" s="9"/>
      <c r="AQX328" s="9"/>
      <c r="AQY328" s="9"/>
      <c r="AQZ328" s="9"/>
      <c r="ARA328" s="9"/>
      <c r="ARB328" s="9"/>
      <c r="ARC328" s="9"/>
      <c r="ARD328" s="9"/>
      <c r="ARE328" s="9"/>
      <c r="ARF328" s="9"/>
      <c r="ARG328" s="9"/>
      <c r="ARH328" s="9"/>
      <c r="ARI328" s="9"/>
      <c r="ARJ328" s="9"/>
      <c r="ARK328" s="9"/>
      <c r="ARL328" s="9"/>
      <c r="ARM328" s="9"/>
      <c r="ARN328" s="9"/>
      <c r="ARO328" s="9"/>
      <c r="ARP328" s="9"/>
      <c r="ARQ328" s="9"/>
      <c r="ARR328" s="9"/>
      <c r="ARS328" s="9"/>
      <c r="ART328" s="9"/>
      <c r="ARU328" s="9"/>
      <c r="ARV328" s="9"/>
      <c r="ARW328" s="9"/>
      <c r="ARX328" s="9"/>
      <c r="ARY328" s="9"/>
      <c r="ARZ328" s="9"/>
      <c r="ASA328" s="9"/>
      <c r="ASB328" s="9"/>
      <c r="ASC328" s="9"/>
      <c r="ASD328" s="9"/>
      <c r="ASE328" s="9"/>
      <c r="ASF328" s="9"/>
      <c r="ASG328" s="9"/>
      <c r="ASH328" s="9"/>
      <c r="ASI328" s="9"/>
      <c r="ASJ328" s="9"/>
      <c r="ASK328" s="9"/>
      <c r="ASL328" s="9"/>
      <c r="ASM328" s="9"/>
      <c r="ASN328" s="9"/>
      <c r="ASO328" s="9"/>
      <c r="ASP328" s="9"/>
      <c r="ASQ328" s="9"/>
      <c r="ASR328" s="9"/>
      <c r="ASS328" s="9"/>
      <c r="AST328" s="9"/>
      <c r="ASU328" s="9"/>
      <c r="ASV328" s="9"/>
      <c r="ASW328" s="9"/>
      <c r="ASX328" s="9"/>
      <c r="ASY328" s="9"/>
      <c r="ASZ328" s="9"/>
      <c r="ATA328" s="9"/>
      <c r="ATB328" s="9"/>
      <c r="ATC328" s="9"/>
      <c r="ATD328" s="9"/>
      <c r="ATE328" s="9"/>
      <c r="ATF328" s="9"/>
      <c r="ATG328" s="9"/>
      <c r="ATH328" s="9"/>
      <c r="ATI328" s="9"/>
      <c r="ATJ328" s="9"/>
      <c r="ATK328" s="9"/>
      <c r="ATL328" s="9"/>
      <c r="ATM328" s="9"/>
      <c r="ATN328" s="9"/>
      <c r="ATO328" s="9"/>
      <c r="ATP328" s="9"/>
      <c r="ATQ328" s="9"/>
      <c r="ATR328" s="9"/>
      <c r="ATS328" s="9"/>
      <c r="ATT328" s="9"/>
      <c r="ATU328" s="9"/>
      <c r="ATV328" s="9"/>
      <c r="ATW328" s="9"/>
      <c r="ATX328" s="9"/>
      <c r="ATY328" s="9" t="s">
        <v>5691</v>
      </c>
      <c r="ATZ328" s="9" t="s">
        <v>5691</v>
      </c>
      <c r="AUA328" s="9" t="s">
        <v>14574</v>
      </c>
      <c r="AUB328" s="9"/>
      <c r="AUC328" s="9"/>
      <c r="AUD328" s="9"/>
      <c r="AUE328" s="9"/>
      <c r="AUF328" s="9"/>
      <c r="AUG328" s="9"/>
      <c r="AUH328" s="9"/>
      <c r="AUI328" s="9"/>
      <c r="AUJ328" s="9"/>
      <c r="AUK328" s="9"/>
      <c r="AUL328" s="9"/>
      <c r="AUM328" s="9"/>
      <c r="AUN328" s="9"/>
      <c r="AUO328" s="9"/>
      <c r="AUP328" s="9"/>
      <c r="AUQ328" s="9"/>
      <c r="AUR328" s="9"/>
      <c r="AUS328" s="9"/>
      <c r="AUT328" s="9"/>
      <c r="AUU328" s="9"/>
      <c r="AUV328" s="9"/>
      <c r="AUW328" s="9"/>
      <c r="AUX328" s="9"/>
      <c r="AUY328" s="9"/>
      <c r="AUZ328" s="9"/>
      <c r="AVA328" s="9"/>
      <c r="AVB328" s="9"/>
      <c r="AVC328" s="9"/>
      <c r="AVD328" s="9"/>
      <c r="AVE328" s="9"/>
      <c r="AVF328" s="9"/>
      <c r="AVG328" s="9"/>
      <c r="AVH328" s="9"/>
      <c r="AVI328" s="9"/>
      <c r="AVJ328" s="9"/>
      <c r="AVK328" s="9" t="s">
        <v>14575</v>
      </c>
      <c r="AVL328" s="9"/>
      <c r="AVM328" s="9"/>
      <c r="AVN328" s="9"/>
      <c r="AVO328" s="9"/>
      <c r="AVP328" s="9"/>
      <c r="AVQ328" s="9"/>
      <c r="AVR328" s="9"/>
      <c r="AVS328" s="9"/>
      <c r="AVT328" s="9"/>
      <c r="AVU328" s="9"/>
      <c r="AVV328" s="9"/>
      <c r="AVW328" s="9"/>
      <c r="AVX328" s="9"/>
      <c r="AVY328" s="9"/>
      <c r="AVZ328" s="9"/>
      <c r="AWA328" s="9"/>
      <c r="AWB328" s="9"/>
      <c r="AWC328" s="9"/>
      <c r="AWD328" s="9"/>
      <c r="AWE328" s="9"/>
      <c r="AWF328" s="9"/>
      <c r="AWG328" s="9"/>
      <c r="AWH328" s="9"/>
      <c r="AWI328" s="9"/>
      <c r="AWJ328" s="9"/>
      <c r="AWK328" s="9"/>
      <c r="AWL328" s="9"/>
      <c r="AWM328" s="9"/>
      <c r="AWN328" s="9"/>
      <c r="AWO328" s="9"/>
      <c r="AWP328" s="9"/>
      <c r="AWQ328" s="9"/>
      <c r="AWR328" s="9"/>
      <c r="AWS328" s="9"/>
      <c r="AWT328" s="9"/>
      <c r="AWU328" s="9"/>
      <c r="AWV328" s="9"/>
      <c r="AWW328" s="9"/>
      <c r="AWX328" s="9"/>
      <c r="AWY328" s="9"/>
      <c r="AWZ328" s="9"/>
      <c r="AXA328" s="9"/>
      <c r="AXB328" s="9" t="s">
        <v>5707</v>
      </c>
      <c r="AXC328" s="9"/>
      <c r="AXD328" s="9"/>
      <c r="AXE328" s="9"/>
      <c r="AXF328" s="9"/>
      <c r="AXG328" s="9"/>
      <c r="AXH328" s="9"/>
      <c r="AXI328" s="9"/>
      <c r="AXJ328" s="9"/>
      <c r="AXK328" s="9">
        <v>701.0</v>
      </c>
      <c r="AXL328" s="9" t="s">
        <v>3844</v>
      </c>
      <c r="AXM328" s="9">
        <v>526.0</v>
      </c>
      <c r="AXN328" s="9"/>
      <c r="AXO328" s="9"/>
      <c r="AXP328" s="9"/>
      <c r="AXQ328" s="9"/>
      <c r="AXR328" s="9"/>
      <c r="AXS328" s="9"/>
      <c r="AXT328" s="9"/>
      <c r="AXU328" s="9"/>
      <c r="AXV328" s="9"/>
      <c r="AXW328" s="9"/>
      <c r="AXX328" s="9"/>
      <c r="AXY328" s="9"/>
      <c r="AXZ328" s="9"/>
      <c r="AYA328" s="9"/>
      <c r="AYB328" s="9"/>
      <c r="AYC328" s="9"/>
      <c r="AYD328" s="9" t="s">
        <v>3844</v>
      </c>
      <c r="AYE328" s="9"/>
      <c r="AYF328" s="9"/>
      <c r="AYG328" s="9"/>
      <c r="AYH328" s="9" t="s">
        <v>14576</v>
      </c>
      <c r="AYI328" s="9"/>
      <c r="AYJ328" s="9"/>
      <c r="AYK328" s="9"/>
      <c r="AYL328" s="9"/>
      <c r="AYM328" s="9"/>
      <c r="AYN328" s="9"/>
      <c r="AYO328" s="9"/>
      <c r="AYP328" s="9"/>
      <c r="AYQ328" s="9"/>
      <c r="AYR328" s="9"/>
      <c r="AYS328" s="9"/>
      <c r="AYT328" s="9"/>
      <c r="AYU328" s="9"/>
      <c r="AYV328" s="9"/>
      <c r="AYW328" s="9"/>
      <c r="AYX328" s="9"/>
      <c r="AYY328" s="9"/>
      <c r="AYZ328" s="9"/>
      <c r="AZA328" s="9"/>
      <c r="AZB328" s="9"/>
      <c r="AZC328" s="9"/>
      <c r="AZD328" s="9"/>
      <c r="AZE328" s="9"/>
      <c r="AZF328" s="9"/>
      <c r="AZG328" s="9"/>
      <c r="AZH328" s="9"/>
      <c r="AZI328" s="9"/>
      <c r="AZJ328" s="9"/>
      <c r="AZK328" s="9"/>
      <c r="AZL328" s="9"/>
      <c r="AZM328" s="9"/>
      <c r="AZN328" s="9"/>
      <c r="AZO328" s="9"/>
      <c r="AZP328" s="9"/>
      <c r="AZQ328" s="9"/>
      <c r="AZR328" s="9"/>
      <c r="AZS328" s="9"/>
      <c r="AZT328" s="9"/>
      <c r="AZU328" s="9"/>
      <c r="AZV328" s="9"/>
      <c r="AZW328" s="9"/>
      <c r="AZX328" s="9"/>
      <c r="AZY328" s="9"/>
      <c r="AZZ328" s="9"/>
      <c r="BAA328" s="9"/>
      <c r="BAB328" s="9"/>
      <c r="BAC328" s="9"/>
      <c r="BAD328" s="9"/>
      <c r="BAE328" s="9"/>
      <c r="BAF328" s="9"/>
      <c r="BAG328" s="9"/>
      <c r="BAH328" s="9"/>
      <c r="BAI328" s="9"/>
      <c r="BAJ328" s="9"/>
      <c r="BAK328" s="9"/>
      <c r="BAL328" s="9"/>
      <c r="BAM328" s="9"/>
      <c r="BAN328" s="9"/>
      <c r="BAO328" s="9"/>
      <c r="BAP328" s="9"/>
      <c r="BAQ328" s="9"/>
      <c r="BAR328" s="9"/>
      <c r="BAS328" s="9"/>
      <c r="BAT328" s="9"/>
      <c r="BAU328" s="9"/>
      <c r="BAV328" s="9"/>
      <c r="BAW328" s="9"/>
      <c r="BAX328" s="9"/>
      <c r="BAY328" s="9"/>
      <c r="BAZ328" s="9"/>
      <c r="BBA328" s="9"/>
      <c r="BBB328" s="9"/>
      <c r="BBC328" s="9"/>
      <c r="BBD328" s="9"/>
      <c r="BBE328" s="9"/>
      <c r="BBF328" s="9"/>
      <c r="BBG328" s="9"/>
      <c r="BBH328" s="9"/>
      <c r="BBI328" s="9"/>
      <c r="BBJ328" s="9"/>
      <c r="BBK328" s="9"/>
      <c r="BBL328" s="9"/>
      <c r="BBM328" s="9"/>
      <c r="BBN328" s="9"/>
      <c r="BBO328" s="9"/>
      <c r="BBP328" s="9"/>
      <c r="BBQ328" s="9"/>
      <c r="BBR328" s="9"/>
      <c r="BBS328" s="9"/>
      <c r="BBT328" s="9"/>
      <c r="BBU328" s="9"/>
      <c r="BBV328" s="9"/>
      <c r="BBW328" s="9"/>
      <c r="BBX328" s="9"/>
      <c r="BBY328" s="9"/>
      <c r="BBZ328" s="9"/>
      <c r="BCA328" s="9"/>
      <c r="BCB328" s="9"/>
      <c r="BCC328" s="9"/>
      <c r="BCD328" s="9"/>
      <c r="BCE328" s="9"/>
      <c r="BCF328" s="9"/>
      <c r="BCG328" s="9"/>
      <c r="BCH328" s="9"/>
      <c r="BCI328" s="9"/>
      <c r="BCJ328" s="9"/>
      <c r="BCK328" s="9"/>
      <c r="BCL328" s="9"/>
      <c r="BCM328" s="9"/>
      <c r="BCN328" s="9"/>
      <c r="BCO328" s="9"/>
      <c r="BCP328" s="9"/>
      <c r="BCQ328" s="9"/>
      <c r="BCR328" s="9"/>
      <c r="BCS328" s="9"/>
      <c r="BCT328" s="9"/>
      <c r="BCU328" s="9"/>
      <c r="BCV328" s="9"/>
      <c r="BCW328" s="9"/>
      <c r="BCX328" s="9"/>
      <c r="BCY328" s="9"/>
      <c r="BCZ328" s="9"/>
      <c r="BDA328" s="9"/>
      <c r="BDB328" s="9"/>
      <c r="BDC328" s="9"/>
      <c r="BDD328" s="9"/>
      <c r="BDE328" s="9"/>
      <c r="BDF328" s="9"/>
      <c r="BDG328" s="9"/>
      <c r="BDH328" s="9"/>
      <c r="BDI328" s="9"/>
      <c r="BDJ328" s="9"/>
      <c r="BDK328" s="9"/>
      <c r="BDL328" s="9"/>
      <c r="BDM328" s="9"/>
      <c r="BDN328" s="9"/>
      <c r="BDO328" s="9"/>
      <c r="BDP328" s="9"/>
      <c r="BDQ328" s="9"/>
      <c r="BDR328" s="9"/>
      <c r="BDS328" s="9"/>
      <c r="BDT328" s="9"/>
      <c r="BDU328" s="9"/>
      <c r="BDV328" s="9"/>
      <c r="BDW328" s="9"/>
      <c r="BDX328" s="9"/>
      <c r="BDY328" s="9"/>
      <c r="BDZ328" s="9"/>
      <c r="BEA328" s="9"/>
      <c r="BEB328" s="9"/>
      <c r="BEC328" s="9"/>
      <c r="BED328" s="9"/>
      <c r="BEE328" s="9"/>
      <c r="BEF328" s="9"/>
      <c r="BEG328" s="9"/>
      <c r="BEH328" s="9"/>
      <c r="BEI328" s="9"/>
      <c r="BEJ328" s="9"/>
      <c r="BEK328" s="9"/>
      <c r="BEL328" s="9"/>
      <c r="BEM328" s="9"/>
      <c r="BEN328" s="9"/>
      <c r="BEO328" s="9"/>
      <c r="BEP328" s="9"/>
      <c r="BEQ328" s="9"/>
      <c r="BER328" s="9"/>
      <c r="BES328" s="9"/>
      <c r="BET328" s="9"/>
      <c r="BEU328" s="9"/>
      <c r="BEV328" s="9"/>
      <c r="BEW328" s="9"/>
      <c r="BEX328" s="9"/>
      <c r="BEY328" s="9"/>
      <c r="BEZ328" s="9"/>
      <c r="BFA328" s="9"/>
      <c r="BFB328" s="9"/>
      <c r="BFC328" s="9"/>
      <c r="BFD328" s="9"/>
      <c r="BFE328" s="9"/>
      <c r="BFF328" s="9"/>
      <c r="BFG328" s="9"/>
      <c r="BFH328" s="9"/>
      <c r="BFI328" s="9"/>
      <c r="BFJ328" s="9"/>
      <c r="BFK328" s="9"/>
      <c r="BFL328" s="9"/>
      <c r="BFM328" s="9"/>
      <c r="BFN328" s="9"/>
      <c r="BFO328" s="9"/>
      <c r="BFP328" s="9"/>
      <c r="BFQ328" s="9"/>
      <c r="BFR328" s="9"/>
      <c r="BFS328" s="9"/>
      <c r="BFT328" s="9"/>
      <c r="BFU328" s="9"/>
      <c r="BFV328" s="9"/>
      <c r="BFW328" s="9"/>
      <c r="BFX328" s="9"/>
      <c r="BFY328" s="9"/>
      <c r="BFZ328" s="9"/>
      <c r="BGA328" s="9"/>
      <c r="BGB328" s="9"/>
      <c r="BGC328" s="9"/>
      <c r="BGD328" s="9"/>
      <c r="BGE328" s="9"/>
      <c r="BGF328" s="9"/>
      <c r="BGG328" s="9"/>
      <c r="BGH328" s="9"/>
      <c r="BGI328" s="9"/>
      <c r="BGJ328" s="9"/>
      <c r="BGK328" s="9"/>
      <c r="BGL328" s="9"/>
      <c r="BGM328" s="9"/>
      <c r="BGN328" s="9"/>
      <c r="BGO328" s="9"/>
      <c r="BGP328" s="9"/>
      <c r="BGQ328" s="9"/>
      <c r="BGR328" s="9"/>
      <c r="BGS328" s="9"/>
      <c r="BGT328" s="9"/>
      <c r="BGU328" s="9"/>
      <c r="BGV328" s="9"/>
      <c r="BGW328" s="9"/>
      <c r="BGX328" s="9"/>
      <c r="BGY328" s="9"/>
      <c r="BGZ328" s="9"/>
      <c r="BHA328" s="9"/>
      <c r="BHB328" s="9"/>
      <c r="BHC328" s="9"/>
      <c r="BHD328" s="9"/>
      <c r="BHE328" s="9"/>
      <c r="BHF328" s="9"/>
      <c r="BHG328" s="9"/>
      <c r="BHH328" s="9"/>
      <c r="BHI328" s="9"/>
      <c r="BHJ328" s="9"/>
      <c r="BHK328" s="9"/>
      <c r="BHL328" s="9"/>
      <c r="BHM328" s="9"/>
      <c r="BHN328" s="9"/>
      <c r="BHO328" s="9"/>
      <c r="BHP328" s="9"/>
      <c r="BHQ328" s="9"/>
      <c r="BHR328" s="9"/>
      <c r="BHS328" s="9"/>
      <c r="BHT328" s="9"/>
      <c r="BHU328" s="9"/>
      <c r="BHV328" s="9"/>
      <c r="BHW328" s="9"/>
      <c r="BHX328" s="9"/>
      <c r="BHY328" s="9"/>
      <c r="BHZ328" s="9"/>
      <c r="BIA328" s="9"/>
      <c r="BIB328" s="9"/>
      <c r="BIC328" s="9"/>
      <c r="BID328" s="9"/>
      <c r="BIE328" s="9"/>
      <c r="BIF328" s="9"/>
      <c r="BIG328" s="9"/>
      <c r="BIH328" s="9"/>
      <c r="BII328" s="9"/>
      <c r="BIJ328" s="9"/>
      <c r="BIK328" s="9"/>
      <c r="BIL328" s="9"/>
      <c r="BIM328" s="9"/>
      <c r="BIN328" s="9"/>
      <c r="BIO328" s="9"/>
      <c r="BIP328" s="9"/>
      <c r="BIQ328" s="9"/>
      <c r="BIR328" s="9"/>
      <c r="BIS328" s="9"/>
      <c r="BIT328" s="9"/>
      <c r="BIU328" s="9"/>
      <c r="BIV328" s="9"/>
      <c r="BIW328" s="9"/>
      <c r="BIX328" s="9"/>
      <c r="BIY328" s="9"/>
      <c r="BIZ328" s="9"/>
      <c r="BJA328" s="9"/>
      <c r="BJB328" s="9"/>
      <c r="BJC328" s="9"/>
      <c r="BJD328" s="9"/>
      <c r="BJE328" s="9"/>
      <c r="BJF328" s="9"/>
      <c r="BJG328" s="9"/>
      <c r="BJH328" s="9"/>
      <c r="BJI328" s="9"/>
      <c r="BJJ328" s="9"/>
      <c r="BJK328" s="9"/>
      <c r="BJL328" s="9"/>
      <c r="BJM328" s="9"/>
      <c r="BJN328" s="9"/>
      <c r="BJO328" s="9"/>
      <c r="BJP328" s="9"/>
      <c r="BJQ328" s="9"/>
      <c r="BJR328" s="9"/>
      <c r="BJS328" s="9"/>
      <c r="BJT328" s="9"/>
      <c r="BJU328" s="9"/>
      <c r="BJV328" s="9"/>
      <c r="BJW328" s="9"/>
      <c r="BJX328" s="9"/>
      <c r="BJY328" s="9"/>
      <c r="BJZ328" s="9"/>
      <c r="BKA328" s="9"/>
      <c r="BKB328" s="9"/>
      <c r="BKC328" s="9"/>
      <c r="BKD328" s="9"/>
      <c r="BKE328" s="9"/>
      <c r="BKF328" s="9"/>
      <c r="BKG328" s="9"/>
      <c r="BKH328" s="9"/>
      <c r="BKI328" s="9"/>
      <c r="BKJ328" s="9"/>
      <c r="BKK328" s="9"/>
      <c r="BKL328" s="9"/>
      <c r="BKM328" s="9"/>
      <c r="BKN328" s="9"/>
      <c r="BKO328" s="9"/>
      <c r="BKP328" s="9"/>
      <c r="BKQ328" s="9"/>
      <c r="BKR328" s="9"/>
      <c r="BKS328" s="9"/>
      <c r="BKT328" s="9"/>
      <c r="BKU328" s="9"/>
      <c r="BKV328" s="9"/>
      <c r="BKW328" s="9"/>
      <c r="BKX328" s="9"/>
      <c r="BKY328" s="9"/>
      <c r="BKZ328" s="9"/>
      <c r="BLA328" s="9"/>
      <c r="BLB328" s="9"/>
      <c r="BLC328" s="9"/>
      <c r="BLD328" s="9"/>
      <c r="BLE328" s="9"/>
      <c r="BLF328" s="9"/>
      <c r="BLG328" s="9"/>
      <c r="BLH328" s="9"/>
      <c r="BLI328" s="9"/>
      <c r="BLJ328" s="9"/>
      <c r="BLK328" s="9"/>
      <c r="BLL328" s="9"/>
      <c r="BLM328" s="9"/>
      <c r="BLN328" s="9"/>
      <c r="BLO328" s="9"/>
      <c r="BLP328" s="9"/>
      <c r="BLQ328" s="9"/>
      <c r="BLR328" s="9"/>
      <c r="BLS328" s="9"/>
      <c r="BLT328" s="9"/>
      <c r="BLU328" s="9"/>
      <c r="BLV328" s="9"/>
      <c r="BLW328" s="9"/>
      <c r="BLX328" s="9"/>
      <c r="BLY328" s="9"/>
      <c r="BLZ328" s="9"/>
      <c r="BMA328" s="9"/>
      <c r="BMB328" s="9"/>
      <c r="BMC328" s="9"/>
      <c r="BMD328" s="9"/>
      <c r="BME328" s="9"/>
      <c r="BMF328" s="9"/>
      <c r="BMG328" s="9"/>
      <c r="BMH328" s="9"/>
      <c r="BMI328" s="9"/>
      <c r="BMJ328" s="9"/>
      <c r="BMK328" s="9"/>
      <c r="BML328" s="9"/>
      <c r="BMM328" s="9"/>
      <c r="BMN328" s="9"/>
      <c r="BMO328" s="9"/>
      <c r="BMP328" s="9"/>
      <c r="BMQ328" s="9"/>
      <c r="BMR328" s="9"/>
      <c r="BMS328" s="9"/>
      <c r="BMT328" s="9"/>
      <c r="BMU328" s="9"/>
      <c r="BMV328" s="9"/>
      <c r="BMW328" s="9"/>
      <c r="BMX328" s="9"/>
      <c r="BMY328" s="9"/>
      <c r="BMZ328" s="9"/>
      <c r="BNA328" s="9"/>
      <c r="BNB328" s="9"/>
      <c r="BNC328" s="9"/>
      <c r="BND328" s="9"/>
      <c r="BNE328" s="9"/>
      <c r="BNF328" s="9"/>
      <c r="BNG328" s="9"/>
      <c r="BNH328" s="9"/>
      <c r="BNI328" s="9"/>
      <c r="BNJ328" s="9"/>
      <c r="BNK328" s="9"/>
      <c r="BNL328" s="9"/>
      <c r="BNM328" s="9"/>
      <c r="BNN328" s="9"/>
      <c r="BNO328" s="9"/>
      <c r="BNP328" s="9"/>
      <c r="BNQ328" s="9"/>
      <c r="BNR328" s="9"/>
      <c r="BNS328" s="9"/>
      <c r="BNT328" s="9"/>
      <c r="BNU328" s="9"/>
      <c r="BNV328" s="9"/>
      <c r="BNW328" s="9"/>
      <c r="BNX328" s="9"/>
      <c r="BNY328" s="9"/>
      <c r="BNZ328" s="9"/>
      <c r="BOA328" s="9"/>
      <c r="BOB328" s="9"/>
      <c r="BOC328" s="9"/>
      <c r="BOD328" s="9"/>
      <c r="BOE328" s="9"/>
      <c r="BOF328" s="9"/>
      <c r="BOG328" s="9"/>
      <c r="BOH328" s="9"/>
      <c r="BOI328" s="9"/>
      <c r="BOJ328" s="9"/>
      <c r="BOK328" s="9"/>
      <c r="BOL328" s="9"/>
      <c r="BOM328" s="9"/>
      <c r="BON328" s="9"/>
      <c r="BOO328" s="9"/>
      <c r="BOP328" s="9"/>
      <c r="BOQ328" s="9"/>
      <c r="BOR328" s="9"/>
      <c r="BOS328" s="9"/>
      <c r="BOT328" s="9"/>
      <c r="BOU328" s="9"/>
      <c r="BOV328" s="9"/>
      <c r="BOW328" s="9"/>
      <c r="BOX328" s="9"/>
      <c r="BOY328" s="9"/>
      <c r="BOZ328" s="9"/>
      <c r="BPA328" s="9"/>
      <c r="BPB328" s="9"/>
      <c r="BPC328" s="9"/>
      <c r="BPD328" s="9"/>
      <c r="BPE328" s="9"/>
      <c r="BPF328" s="9"/>
      <c r="BPG328" s="9"/>
      <c r="BPH328" s="9"/>
      <c r="BPI328" s="9"/>
      <c r="BPJ328" s="9"/>
      <c r="BPK328" s="9"/>
      <c r="BPL328" s="9"/>
      <c r="BPM328" s="9"/>
      <c r="BPN328" s="9"/>
      <c r="BPO328" s="9"/>
      <c r="BPP328" s="9"/>
      <c r="BPQ328" s="9"/>
      <c r="BPR328" s="9"/>
      <c r="BPS328" s="9"/>
      <c r="BPT328" s="9"/>
      <c r="BPU328" s="9"/>
      <c r="BPV328" s="9"/>
      <c r="BPW328" s="9"/>
      <c r="BPX328" s="9"/>
      <c r="BPY328" s="9"/>
      <c r="BPZ328" s="9"/>
      <c r="BQA328" s="9"/>
      <c r="BQB328" s="9"/>
      <c r="BQC328" s="9"/>
      <c r="BQD328" s="9"/>
      <c r="BQE328" s="9"/>
      <c r="BQF328" s="9"/>
      <c r="BQG328" s="9"/>
      <c r="BQH328" s="9"/>
      <c r="BQI328" s="9"/>
      <c r="BQJ328" s="9"/>
      <c r="BQK328" s="9"/>
      <c r="BQL328" s="9"/>
      <c r="BQM328" s="9"/>
      <c r="BQN328" s="9"/>
      <c r="BQO328" s="9"/>
      <c r="BQP328" s="9"/>
      <c r="BQQ328" s="9"/>
      <c r="BQR328" s="9"/>
      <c r="BQS328" s="9"/>
      <c r="BQT328" s="9"/>
      <c r="BQU328" s="9"/>
      <c r="BQV328" s="9"/>
      <c r="BQW328" s="9"/>
      <c r="BQX328" s="9"/>
      <c r="BQY328" s="9"/>
      <c r="BQZ328" s="9"/>
      <c r="BRA328" s="9"/>
      <c r="BRB328" s="9"/>
      <c r="BRC328" s="9"/>
      <c r="BRD328" s="9"/>
      <c r="BRE328" s="9"/>
      <c r="BRF328" s="9"/>
      <c r="BRG328" s="9"/>
      <c r="BRH328" s="9"/>
      <c r="BRI328" s="9"/>
      <c r="BRJ328" s="9"/>
      <c r="BRK328" s="9"/>
      <c r="BRL328" s="9"/>
      <c r="BRM328" s="9"/>
      <c r="BRN328" s="9"/>
      <c r="BRO328" s="9"/>
      <c r="BRP328" s="9"/>
      <c r="BRQ328" s="9"/>
      <c r="BRR328" s="9"/>
      <c r="BRS328" s="9"/>
      <c r="BRT328" s="9"/>
      <c r="BRU328" s="9"/>
      <c r="BRV328" s="9"/>
      <c r="BRW328" s="9"/>
      <c r="BRX328" s="9"/>
      <c r="BRY328" s="9"/>
      <c r="BRZ328" s="9"/>
      <c r="BSA328" s="9"/>
      <c r="BSB328" s="9"/>
      <c r="BSC328" s="9"/>
      <c r="BSD328" s="9"/>
      <c r="BSE328" s="9"/>
      <c r="BSF328" s="9"/>
      <c r="BSG328" s="9"/>
      <c r="BSH328" s="9"/>
      <c r="BSI328" s="9"/>
      <c r="BSJ328" s="9"/>
      <c r="BSK328" s="9"/>
      <c r="BSL328" s="9"/>
      <c r="BSM328" s="9"/>
      <c r="BSN328" s="9"/>
      <c r="BSO328" s="9"/>
      <c r="BSP328" s="9"/>
      <c r="BSQ328" s="9"/>
      <c r="BSR328" s="9"/>
      <c r="BSS328" s="9"/>
      <c r="BST328" s="9"/>
      <c r="BSU328" s="9"/>
      <c r="BSV328" s="9"/>
      <c r="BSW328" s="9"/>
      <c r="BSX328" s="9"/>
      <c r="BSY328" s="9"/>
      <c r="BSZ328" s="9"/>
      <c r="BTA328" s="9"/>
      <c r="BTB328" s="9"/>
      <c r="BTC328" s="9"/>
      <c r="BTD328" s="9"/>
      <c r="BTE328" s="9"/>
      <c r="BTF328" s="9"/>
      <c r="BTG328" s="9"/>
      <c r="BTH328" s="9"/>
      <c r="BTI328" s="9"/>
      <c r="BTJ328" s="9"/>
      <c r="BTK328" s="9"/>
      <c r="BTL328" s="9"/>
      <c r="BTM328" s="9"/>
      <c r="BTN328" s="9"/>
      <c r="BTO328" s="9"/>
      <c r="BTP328" s="9"/>
      <c r="BTQ328" s="9"/>
      <c r="BTR328" s="9"/>
      <c r="BTS328" s="9"/>
      <c r="BTT328" s="9"/>
      <c r="BTU328" s="9"/>
      <c r="BTV328" s="9"/>
      <c r="BTW328" s="9"/>
      <c r="BTX328" s="9"/>
      <c r="BTY328" s="9"/>
      <c r="BTZ328" s="9"/>
      <c r="BUA328" s="9"/>
      <c r="BUB328" s="9"/>
      <c r="BUC328" s="9"/>
      <c r="BUD328" s="9"/>
      <c r="BUE328" s="9"/>
      <c r="BUF328" s="9"/>
      <c r="BUG328" s="9"/>
      <c r="BUH328" s="9"/>
      <c r="BUI328" s="9"/>
      <c r="BUJ328" s="9"/>
      <c r="BUK328" s="9"/>
      <c r="BUL328" s="9"/>
      <c r="BUM328" s="9"/>
      <c r="BUN328" s="9"/>
      <c r="BUO328" s="9"/>
      <c r="BUP328" s="9"/>
      <c r="BUQ328" s="9"/>
      <c r="BUR328" s="9"/>
      <c r="BUS328" s="9"/>
      <c r="BUT328" s="9"/>
      <c r="BUU328" s="9"/>
      <c r="BUV328" s="9"/>
      <c r="BUW328" s="9"/>
      <c r="BUX328" s="9"/>
      <c r="BUY328" s="9"/>
      <c r="BUZ328" s="9"/>
      <c r="BVA328" s="9"/>
      <c r="BVB328" s="9"/>
      <c r="BVC328" s="9"/>
      <c r="BVD328" s="9"/>
      <c r="BVE328" s="9"/>
      <c r="BVF328" s="9"/>
      <c r="BVG328" s="9"/>
      <c r="BVH328" s="9"/>
      <c r="BVI328" s="9"/>
      <c r="BVJ328" s="9"/>
      <c r="BVK328" s="9"/>
      <c r="BVL328" s="9"/>
      <c r="BVM328" s="9"/>
      <c r="BVN328" s="9"/>
      <c r="BVO328" s="9"/>
      <c r="BVP328" s="9"/>
      <c r="BVQ328" s="9"/>
      <c r="BVR328" s="9"/>
      <c r="BVS328" s="9"/>
      <c r="BVT328" s="9"/>
      <c r="BVU328" s="9"/>
      <c r="BVV328" s="9"/>
      <c r="BVW328" s="9"/>
      <c r="BVX328" s="9"/>
      <c r="BVY328" s="9"/>
      <c r="BVZ328" s="9"/>
      <c r="BWA328" s="9"/>
      <c r="BWB328" s="9"/>
      <c r="BWC328" s="9"/>
      <c r="BWD328" s="9"/>
      <c r="BWE328" s="9"/>
      <c r="BWF328" s="9"/>
      <c r="BWG328" s="9"/>
      <c r="BWH328" s="9"/>
      <c r="BWI328" s="9"/>
      <c r="BWJ328" s="9"/>
      <c r="BWK328" s="9"/>
      <c r="BWL328" s="9"/>
      <c r="BWM328" s="9"/>
      <c r="BWN328" s="9"/>
      <c r="BWO328" s="9"/>
      <c r="BWP328" s="9"/>
      <c r="BWQ328" s="9"/>
      <c r="BWR328" s="9"/>
      <c r="BWS328" s="9"/>
      <c r="BWT328" s="9"/>
      <c r="BWU328" s="9"/>
      <c r="BWV328" s="9"/>
      <c r="BWW328" s="9"/>
      <c r="BWX328" s="9"/>
      <c r="BWY328" s="9"/>
      <c r="BWZ328" s="9"/>
      <c r="BXA328" s="9"/>
      <c r="BXB328" s="9"/>
      <c r="BXC328" s="9"/>
      <c r="BXD328" s="9"/>
    </row>
    <row r="329" ht="14.25" customHeight="1">
      <c r="A329" s="9">
        <v>0.0</v>
      </c>
      <c r="B329" s="9" t="s">
        <v>11947</v>
      </c>
      <c r="C329" s="9" t="s">
        <v>11948</v>
      </c>
      <c r="D329" s="9" t="s">
        <v>11948</v>
      </c>
      <c r="E329" s="9"/>
      <c r="F329" s="9">
        <v>25.0</v>
      </c>
      <c r="G329" s="9" t="s">
        <v>14577</v>
      </c>
      <c r="H329" s="9"/>
      <c r="I329" s="9"/>
      <c r="J329" s="9"/>
      <c r="K329" s="9"/>
      <c r="L329" s="9">
        <v>25.0</v>
      </c>
      <c r="M329" s="9"/>
      <c r="N329" s="9"/>
      <c r="O329" s="9"/>
      <c r="P329" s="9">
        <v>0.0</v>
      </c>
      <c r="Q329" s="9" t="s">
        <v>14578</v>
      </c>
      <c r="R329" s="9"/>
      <c r="S329" s="9" t="s">
        <v>3847</v>
      </c>
      <c r="T329" s="9" t="s">
        <v>3845</v>
      </c>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c r="DA329" s="9"/>
      <c r="DB329" s="9"/>
      <c r="DC329" s="9"/>
      <c r="DD329" s="9"/>
      <c r="DE329" s="9"/>
      <c r="DF329" s="9"/>
      <c r="DG329" s="9"/>
      <c r="DH329" s="9"/>
      <c r="DI329" s="9"/>
      <c r="DJ329" s="9"/>
      <c r="DK329" s="9"/>
      <c r="DL329" s="9"/>
      <c r="DM329" s="9"/>
      <c r="DN329" s="9"/>
      <c r="DO329" s="9"/>
      <c r="DP329" s="9"/>
      <c r="DQ329" s="9"/>
      <c r="DR329" s="9"/>
      <c r="DS329" s="9"/>
      <c r="DT329" s="9"/>
      <c r="DU329" s="9"/>
      <c r="DV329" s="9"/>
      <c r="DW329" s="9"/>
      <c r="DX329" s="9"/>
      <c r="DY329" s="9"/>
      <c r="DZ329" s="9"/>
      <c r="EA329" s="9"/>
      <c r="EB329" s="9"/>
      <c r="EC329" s="9"/>
      <c r="ED329" s="9"/>
      <c r="EE329" s="9"/>
      <c r="EF329" s="9"/>
      <c r="EG329" s="9"/>
      <c r="EH329" s="9"/>
      <c r="EI329" s="9"/>
      <c r="EJ329" s="9"/>
      <c r="EK329" s="9"/>
      <c r="EL329" s="9"/>
      <c r="EM329" s="9"/>
      <c r="EN329" s="9"/>
      <c r="EO329" s="9"/>
      <c r="EP329" s="9"/>
      <c r="EQ329" s="9"/>
      <c r="ER329" s="9"/>
      <c r="ES329" s="9"/>
      <c r="ET329" s="9"/>
      <c r="EU329" s="9"/>
      <c r="EV329" s="9"/>
      <c r="EW329" s="9"/>
      <c r="EX329" s="9"/>
      <c r="EY329" s="9"/>
      <c r="EZ329" s="9"/>
      <c r="FA329" s="9"/>
      <c r="FB329" s="9"/>
      <c r="FC329" s="9"/>
      <c r="FD329" s="9"/>
      <c r="FE329" s="9"/>
      <c r="FF329" s="9"/>
      <c r="FG329" s="9"/>
      <c r="FH329" s="9"/>
      <c r="FI329" s="9"/>
      <c r="FJ329" s="9"/>
      <c r="FK329" s="9"/>
      <c r="FL329" s="9"/>
      <c r="FM329" s="9"/>
      <c r="FN329" s="9"/>
      <c r="FO329" s="9"/>
      <c r="FP329" s="9"/>
      <c r="FQ329" s="9"/>
      <c r="FR329" s="9"/>
      <c r="FS329" s="9"/>
      <c r="FT329" s="9"/>
      <c r="FU329" s="9"/>
      <c r="FV329" s="9"/>
      <c r="FW329" s="9"/>
      <c r="FX329" s="9"/>
      <c r="FY329" s="9"/>
      <c r="FZ329" s="9"/>
      <c r="GA329" s="9"/>
      <c r="GB329" s="9"/>
      <c r="GC329" s="9"/>
      <c r="GD329" s="9"/>
      <c r="GE329" s="9"/>
      <c r="GF329" s="9"/>
      <c r="GG329" s="9"/>
      <c r="GH329" s="9"/>
      <c r="GI329" s="9"/>
      <c r="GJ329" s="9"/>
      <c r="GK329" s="9"/>
      <c r="GL329" s="9"/>
      <c r="GM329" s="9"/>
      <c r="GN329" s="9"/>
      <c r="GO329" s="9"/>
      <c r="GP329" s="9"/>
      <c r="GQ329" s="9"/>
      <c r="GR329" s="9"/>
      <c r="GS329" s="9"/>
      <c r="GT329" s="9"/>
      <c r="GU329" s="9"/>
      <c r="GV329" s="9"/>
      <c r="GW329" s="9"/>
      <c r="GX329" s="9"/>
      <c r="GY329" s="9"/>
      <c r="GZ329" s="9"/>
      <c r="HA329" s="9"/>
      <c r="HB329" s="9"/>
      <c r="HC329" s="9"/>
      <c r="HD329" s="9"/>
      <c r="HE329" s="9"/>
      <c r="HF329" s="9"/>
      <c r="HG329" s="9"/>
      <c r="HH329" s="9"/>
      <c r="HI329" s="9"/>
      <c r="HJ329" s="9"/>
      <c r="HK329" s="9"/>
      <c r="HL329" s="9"/>
      <c r="HM329" s="9"/>
      <c r="HN329" s="9"/>
      <c r="HO329" s="9"/>
      <c r="HP329" s="9"/>
      <c r="HQ329" s="9"/>
      <c r="HR329" s="9"/>
      <c r="HS329" s="9"/>
      <c r="HT329" s="9"/>
      <c r="HU329" s="9"/>
      <c r="HV329" s="9"/>
      <c r="HW329" s="9"/>
      <c r="HX329" s="9"/>
      <c r="HY329" s="9"/>
      <c r="HZ329" s="9"/>
      <c r="IA329" s="9"/>
      <c r="IB329" s="9"/>
      <c r="IC329" s="9"/>
      <c r="ID329" s="9"/>
      <c r="IE329" s="9"/>
      <c r="IF329" s="9"/>
      <c r="IG329" s="9"/>
      <c r="IH329" s="9"/>
      <c r="II329" s="9"/>
      <c r="IJ329" s="9"/>
      <c r="IK329" s="9"/>
      <c r="IL329" s="9"/>
      <c r="IM329" s="9"/>
      <c r="IN329" s="9"/>
      <c r="IO329" s="9"/>
      <c r="IP329" s="9"/>
      <c r="IQ329" s="9"/>
      <c r="IR329" s="9"/>
      <c r="IS329" s="9"/>
      <c r="IT329" s="9"/>
      <c r="IU329" s="9"/>
      <c r="IV329" s="9"/>
      <c r="IW329" s="9"/>
      <c r="IX329" s="9"/>
      <c r="IY329" s="9"/>
      <c r="IZ329" s="9"/>
      <c r="JA329" s="9"/>
      <c r="JB329" s="9"/>
      <c r="JC329" s="9"/>
      <c r="JD329" s="9"/>
      <c r="JE329" s="9"/>
      <c r="JF329" s="9"/>
      <c r="JG329" s="9"/>
      <c r="JH329" s="9"/>
      <c r="JI329" s="9"/>
      <c r="JJ329" s="9"/>
      <c r="JK329" s="9"/>
      <c r="JL329" s="9"/>
      <c r="JM329" s="9"/>
      <c r="JN329" s="9"/>
      <c r="JO329" s="9"/>
      <c r="JP329" s="9"/>
      <c r="JQ329" s="9"/>
      <c r="JR329" s="9"/>
      <c r="JS329" s="9"/>
      <c r="JT329" s="9"/>
      <c r="JU329" s="9"/>
      <c r="JV329" s="9"/>
      <c r="JW329" s="9"/>
      <c r="JX329" s="9"/>
      <c r="JY329" s="9"/>
      <c r="JZ329" s="9"/>
      <c r="KA329" s="9"/>
      <c r="KB329" s="9"/>
      <c r="KC329" s="9"/>
      <c r="KD329" s="9"/>
      <c r="KE329" s="9"/>
      <c r="KF329" s="9"/>
      <c r="KG329" s="9"/>
      <c r="KH329" s="9"/>
      <c r="KI329" s="9"/>
      <c r="KJ329" s="9"/>
      <c r="KK329" s="9"/>
      <c r="KL329" s="9"/>
      <c r="KM329" s="9"/>
      <c r="KN329" s="9"/>
      <c r="KO329" s="9"/>
      <c r="KP329" s="9"/>
      <c r="KQ329" s="9"/>
      <c r="KR329" s="9"/>
      <c r="KS329" s="9"/>
      <c r="KT329" s="9"/>
      <c r="KU329" s="9"/>
      <c r="KV329" s="9"/>
      <c r="KW329" s="9"/>
      <c r="KX329" s="9"/>
      <c r="KY329" s="9"/>
      <c r="KZ329" s="9"/>
      <c r="LA329" s="9"/>
      <c r="LB329" s="9"/>
      <c r="LC329" s="9"/>
      <c r="LD329" s="9"/>
      <c r="LE329" s="9"/>
      <c r="LF329" s="9"/>
      <c r="LG329" s="9"/>
      <c r="LH329" s="9"/>
      <c r="LI329" s="9"/>
      <c r="LJ329" s="9"/>
      <c r="LK329" s="9"/>
      <c r="LL329" s="9"/>
      <c r="LM329" s="9"/>
      <c r="LN329" s="9"/>
      <c r="LO329" s="9"/>
      <c r="LP329" s="9"/>
      <c r="LQ329" s="9"/>
      <c r="LR329" s="9"/>
      <c r="LS329" s="9"/>
      <c r="LT329" s="9"/>
      <c r="LU329" s="9"/>
      <c r="LV329" s="9"/>
      <c r="LW329" s="9"/>
      <c r="LX329" s="9"/>
      <c r="LY329" s="9"/>
      <c r="LZ329" s="9"/>
      <c r="MA329" s="9"/>
      <c r="MB329" s="9"/>
      <c r="MC329" s="9"/>
      <c r="MD329" s="9"/>
      <c r="ME329" s="9"/>
      <c r="MF329" s="9"/>
      <c r="MG329" s="9"/>
      <c r="MH329" s="9"/>
      <c r="MI329" s="9"/>
      <c r="MJ329" s="9"/>
      <c r="MK329" s="9"/>
      <c r="ML329" s="9"/>
      <c r="MM329" s="9"/>
      <c r="MN329" s="9"/>
      <c r="MO329" s="9"/>
      <c r="MP329" s="9"/>
      <c r="MQ329" s="9"/>
      <c r="MR329" s="9"/>
      <c r="MS329" s="9"/>
      <c r="MT329" s="9"/>
      <c r="MU329" s="9"/>
      <c r="MV329" s="9"/>
      <c r="MW329" s="9"/>
      <c r="MX329" s="9"/>
      <c r="MY329" s="9"/>
      <c r="MZ329" s="9"/>
      <c r="NA329" s="9"/>
      <c r="NB329" s="9"/>
      <c r="NC329" s="9"/>
      <c r="ND329" s="9"/>
      <c r="NE329" s="9"/>
      <c r="NF329" s="9"/>
      <c r="NG329" s="9"/>
      <c r="NH329" s="9"/>
      <c r="NI329" s="9"/>
      <c r="NJ329" s="9"/>
      <c r="NK329" s="9"/>
      <c r="NL329" s="9"/>
      <c r="NM329" s="9"/>
      <c r="NN329" s="9"/>
      <c r="NO329" s="9"/>
      <c r="NP329" s="9"/>
      <c r="NQ329" s="9"/>
      <c r="NR329" s="9"/>
      <c r="NS329" s="9"/>
      <c r="NT329" s="9"/>
      <c r="NU329" s="9"/>
      <c r="NV329" s="9"/>
      <c r="NW329" s="9"/>
      <c r="NX329" s="9"/>
      <c r="NY329" s="9"/>
      <c r="NZ329" s="9"/>
      <c r="OA329" s="9"/>
      <c r="OB329" s="9"/>
      <c r="OC329" s="9"/>
      <c r="OD329" s="9"/>
      <c r="OE329" s="9"/>
      <c r="OF329" s="9"/>
      <c r="OG329" s="9"/>
      <c r="OH329" s="9"/>
      <c r="OI329" s="9"/>
      <c r="OJ329" s="9"/>
      <c r="OK329" s="9"/>
      <c r="OL329" s="9"/>
      <c r="OM329" s="9"/>
      <c r="ON329" s="9"/>
      <c r="OO329" s="9"/>
      <c r="OP329" s="9"/>
      <c r="OQ329" s="9"/>
      <c r="OR329" s="9"/>
      <c r="OS329" s="9"/>
      <c r="OT329" s="9"/>
      <c r="OU329" s="9"/>
      <c r="OV329" s="9"/>
      <c r="OW329" s="9"/>
      <c r="OX329" s="9"/>
      <c r="OY329" s="9"/>
      <c r="OZ329" s="9"/>
      <c r="PA329" s="9"/>
      <c r="PB329" s="9"/>
      <c r="PC329" s="9"/>
      <c r="PD329" s="9"/>
      <c r="PE329" s="9"/>
      <c r="PF329" s="9"/>
      <c r="PG329" s="9"/>
      <c r="PH329" s="9"/>
      <c r="PI329" s="9"/>
      <c r="PJ329" s="9"/>
      <c r="PK329" s="9"/>
      <c r="PL329" s="9"/>
      <c r="PM329" s="9"/>
      <c r="PN329" s="9"/>
      <c r="PO329" s="9"/>
      <c r="PP329" s="9"/>
      <c r="PQ329" s="9"/>
      <c r="PR329" s="9"/>
      <c r="PS329" s="9"/>
      <c r="PT329" s="9"/>
      <c r="PU329" s="9"/>
      <c r="PV329" s="9"/>
      <c r="PW329" s="9"/>
      <c r="PX329" s="9"/>
      <c r="PY329" s="9"/>
      <c r="PZ329" s="9"/>
      <c r="QA329" s="9"/>
      <c r="QB329" s="9"/>
      <c r="QC329" s="9"/>
      <c r="QD329" s="9"/>
      <c r="QE329" s="9"/>
      <c r="QF329" s="9"/>
      <c r="QG329" s="9"/>
      <c r="QH329" s="9"/>
      <c r="QI329" s="9"/>
      <c r="QJ329" s="9"/>
      <c r="QK329" s="9"/>
      <c r="QL329" s="9"/>
      <c r="QM329" s="9"/>
      <c r="QN329" s="9"/>
      <c r="QO329" s="9"/>
      <c r="QP329" s="9"/>
      <c r="QQ329" s="9"/>
      <c r="QR329" s="9"/>
      <c r="QS329" s="9"/>
      <c r="QT329" s="9"/>
      <c r="QU329" s="9"/>
      <c r="QV329" s="9"/>
      <c r="QW329" s="9"/>
      <c r="QX329" s="9"/>
      <c r="QY329" s="9"/>
      <c r="QZ329" s="9"/>
      <c r="RA329" s="9"/>
      <c r="RB329" s="9"/>
      <c r="RC329" s="9"/>
      <c r="RD329" s="9"/>
      <c r="RE329" s="9"/>
      <c r="RF329" s="9"/>
      <c r="RG329" s="9"/>
      <c r="RH329" s="9"/>
      <c r="RI329" s="9"/>
      <c r="RJ329" s="9"/>
      <c r="RK329" s="9"/>
      <c r="RL329" s="9"/>
      <c r="RM329" s="9"/>
      <c r="RN329" s="9"/>
      <c r="RO329" s="9"/>
      <c r="RP329" s="9"/>
      <c r="RQ329" s="9"/>
      <c r="RR329" s="9"/>
      <c r="RS329" s="9"/>
      <c r="RT329" s="9"/>
      <c r="RU329" s="9"/>
      <c r="RV329" s="9"/>
      <c r="RW329" s="9"/>
      <c r="RX329" s="9"/>
      <c r="RY329" s="9"/>
      <c r="RZ329" s="9"/>
      <c r="SA329" s="9"/>
      <c r="SB329" s="9"/>
      <c r="SC329" s="9"/>
      <c r="SD329" s="9"/>
      <c r="SE329" s="9"/>
      <c r="SF329" s="9"/>
      <c r="SG329" s="9"/>
      <c r="SH329" s="9"/>
      <c r="SI329" s="9"/>
      <c r="SJ329" s="9"/>
      <c r="SK329" s="9"/>
      <c r="SL329" s="9"/>
      <c r="SM329" s="9"/>
      <c r="SN329" s="9"/>
      <c r="SO329" s="9"/>
      <c r="SP329" s="9"/>
      <c r="SQ329" s="9"/>
      <c r="SR329" s="9"/>
      <c r="SS329" s="9"/>
      <c r="ST329" s="9"/>
      <c r="SU329" s="9"/>
      <c r="SV329" s="9"/>
      <c r="SW329" s="9"/>
      <c r="SX329" s="9"/>
      <c r="SY329" s="9"/>
      <c r="SZ329" s="9"/>
      <c r="TA329" s="9"/>
      <c r="TB329" s="9"/>
      <c r="TC329" s="9"/>
      <c r="TD329" s="9"/>
      <c r="TE329" s="9"/>
      <c r="TF329" s="9"/>
      <c r="TG329" s="9"/>
      <c r="TH329" s="9"/>
      <c r="TI329" s="9"/>
      <c r="TJ329" s="9"/>
      <c r="TK329" s="9"/>
      <c r="TL329" s="9"/>
      <c r="TM329" s="9"/>
      <c r="TN329" s="9"/>
      <c r="TO329" s="9"/>
      <c r="ANB329" s="9"/>
      <c r="ANC329" s="9"/>
      <c r="AND329" s="9"/>
      <c r="ANE329" s="9"/>
      <c r="ANF329" s="9"/>
      <c r="ANG329" s="9"/>
      <c r="ANH329" s="9"/>
      <c r="ANI329" s="9"/>
      <c r="ANJ329" s="9"/>
      <c r="ANK329" s="9"/>
      <c r="ANL329" s="9"/>
      <c r="ANM329" s="9"/>
      <c r="ANN329" s="9"/>
      <c r="ANO329" s="9"/>
      <c r="ANP329" s="9"/>
      <c r="ANQ329" s="9"/>
      <c r="ANR329" s="9"/>
      <c r="ANS329" s="9"/>
      <c r="ANT329" s="9"/>
      <c r="ANU329" s="9"/>
      <c r="ANV329" s="9"/>
      <c r="ANW329" s="9"/>
      <c r="ANX329" s="9"/>
      <c r="ANY329" s="9"/>
      <c r="ANZ329" s="9"/>
      <c r="AOA329" s="9"/>
      <c r="AOB329" s="9"/>
      <c r="AOC329" s="9"/>
      <c r="AOD329" s="9"/>
      <c r="AOE329" s="9"/>
      <c r="AOF329" s="9"/>
      <c r="AOG329" s="9"/>
      <c r="AOH329" s="9"/>
      <c r="AOI329" s="9"/>
      <c r="AOJ329" s="9"/>
      <c r="AOK329" s="9"/>
      <c r="AOL329" s="9"/>
      <c r="AOM329" s="9"/>
      <c r="AON329" s="9"/>
      <c r="AOO329" s="9"/>
      <c r="AOP329" s="9"/>
      <c r="AOQ329" s="9"/>
      <c r="AOR329" s="9"/>
      <c r="AOS329" s="9"/>
      <c r="AOT329" s="9"/>
      <c r="AOU329" s="9"/>
      <c r="AOV329" s="9"/>
      <c r="AOW329" s="9"/>
      <c r="AOX329" s="9"/>
      <c r="AOY329" s="9"/>
      <c r="AOZ329" s="9"/>
      <c r="APA329" s="9"/>
      <c r="APB329" s="9"/>
      <c r="APC329" s="9"/>
      <c r="APD329" s="9"/>
      <c r="APE329" s="9"/>
      <c r="APF329" s="9"/>
      <c r="APG329" s="9"/>
      <c r="APH329" s="9"/>
      <c r="API329" s="9"/>
      <c r="APJ329" s="9"/>
      <c r="APK329" s="9"/>
      <c r="APL329" s="9"/>
      <c r="APM329" s="9"/>
      <c r="APN329" s="9"/>
      <c r="APO329" s="9"/>
      <c r="APP329" s="9"/>
      <c r="APQ329" s="9"/>
      <c r="APR329" s="9"/>
      <c r="APS329" s="9"/>
      <c r="APT329" s="9"/>
      <c r="APU329" s="9"/>
      <c r="APV329" s="9"/>
      <c r="APW329" s="9"/>
      <c r="APX329" s="9"/>
      <c r="APY329" s="9"/>
      <c r="APZ329" s="9"/>
      <c r="AQA329" s="9"/>
      <c r="AQB329" s="9"/>
      <c r="AQC329" s="9"/>
      <c r="AQD329" s="9"/>
      <c r="AQE329" s="9"/>
      <c r="AQF329" s="9"/>
      <c r="AQG329" s="9"/>
      <c r="AQH329" s="9"/>
      <c r="AQI329" s="9"/>
      <c r="AQJ329" s="9"/>
      <c r="AQK329" s="9"/>
      <c r="AQL329" s="9"/>
      <c r="AQM329" s="9"/>
      <c r="AQN329" s="9"/>
      <c r="AQO329" s="9"/>
      <c r="AQP329" s="9"/>
      <c r="AQQ329" s="9"/>
      <c r="AQR329" s="9"/>
      <c r="AQS329" s="9"/>
      <c r="AQT329" s="9"/>
      <c r="AQU329" s="9"/>
      <c r="AQV329" s="9"/>
      <c r="AQW329" s="9"/>
      <c r="AQX329" s="9"/>
      <c r="AQY329" s="9"/>
      <c r="AQZ329" s="9"/>
      <c r="ARA329" s="9"/>
      <c r="ARB329" s="9"/>
      <c r="ARC329" s="9"/>
      <c r="ARD329" s="9"/>
      <c r="ARE329" s="9"/>
      <c r="ARF329" s="9"/>
      <c r="ARG329" s="9"/>
      <c r="ARH329" s="9"/>
      <c r="ARI329" s="9"/>
      <c r="ARJ329" s="9"/>
      <c r="ARK329" s="9"/>
      <c r="ARL329" s="9"/>
      <c r="ARM329" s="9"/>
      <c r="ARN329" s="9"/>
      <c r="ARO329" s="9"/>
      <c r="ARP329" s="9"/>
      <c r="ARQ329" s="9"/>
      <c r="ARR329" s="9"/>
      <c r="ARS329" s="9"/>
      <c r="ART329" s="9"/>
      <c r="ARU329" s="9"/>
      <c r="ARV329" s="9"/>
      <c r="ARW329" s="9"/>
      <c r="ARX329" s="9"/>
      <c r="ARY329" s="9"/>
      <c r="ARZ329" s="9"/>
      <c r="ASA329" s="9"/>
      <c r="ASB329" s="9"/>
      <c r="ASC329" s="9"/>
      <c r="ASD329" s="9"/>
      <c r="ASE329" s="9"/>
      <c r="ASF329" s="9"/>
      <c r="ASG329" s="9"/>
      <c r="ASH329" s="9"/>
      <c r="ASI329" s="9"/>
      <c r="ASJ329" s="9"/>
      <c r="ASK329" s="9"/>
      <c r="ASL329" s="9"/>
      <c r="ASM329" s="9"/>
      <c r="ASN329" s="9"/>
      <c r="ASO329" s="9"/>
      <c r="ASP329" s="9"/>
      <c r="ASQ329" s="9"/>
      <c r="ASR329" s="9"/>
      <c r="ASS329" s="9"/>
      <c r="AST329" s="9"/>
      <c r="ASU329" s="9"/>
      <c r="ASV329" s="9"/>
      <c r="ASW329" s="9"/>
      <c r="ASX329" s="9"/>
      <c r="ASY329" s="9"/>
      <c r="ASZ329" s="9"/>
      <c r="ATA329" s="9"/>
      <c r="ATB329" s="9"/>
      <c r="ATC329" s="9"/>
      <c r="ATD329" s="9"/>
      <c r="ATE329" s="9"/>
      <c r="ATF329" s="9"/>
      <c r="ATG329" s="9"/>
      <c r="ATH329" s="9"/>
      <c r="ATI329" s="9"/>
      <c r="ATJ329" s="9"/>
      <c r="ATK329" s="9"/>
      <c r="ATL329" s="9"/>
      <c r="ATM329" s="9"/>
      <c r="ATN329" s="9"/>
      <c r="ATO329" s="9"/>
      <c r="ATP329" s="9"/>
      <c r="ATQ329" s="9"/>
      <c r="ATR329" s="9"/>
      <c r="ATS329" s="9"/>
      <c r="ATT329" s="9"/>
      <c r="ATU329" s="9"/>
      <c r="ATV329" s="9"/>
      <c r="ATW329" s="9"/>
      <c r="ATX329" s="9"/>
      <c r="ATY329" s="9"/>
      <c r="ATZ329" s="9"/>
      <c r="AUA329" s="9"/>
      <c r="AUB329" s="9"/>
      <c r="AUC329" s="9"/>
      <c r="AUD329" s="9"/>
      <c r="AUE329" s="9"/>
      <c r="AUF329" s="9"/>
      <c r="AUG329" s="9"/>
      <c r="AUH329" s="9"/>
      <c r="AUI329" s="9"/>
      <c r="AUJ329" s="9"/>
      <c r="AUK329" s="9"/>
      <c r="AUL329" s="9"/>
      <c r="AUM329" s="9"/>
      <c r="AUN329" s="9"/>
      <c r="AUO329" s="9"/>
      <c r="AUP329" s="9"/>
      <c r="AUQ329" s="9"/>
      <c r="AUR329" s="9"/>
      <c r="AUS329" s="9"/>
      <c r="AUT329" s="9"/>
      <c r="AUU329" s="9"/>
      <c r="AUV329" s="9"/>
      <c r="AUW329" s="9"/>
      <c r="AUX329" s="9"/>
      <c r="AUY329" s="9"/>
      <c r="AUZ329" s="9"/>
      <c r="AVA329" s="9"/>
      <c r="AVB329" s="9"/>
      <c r="AVC329" s="9"/>
      <c r="AVD329" s="9"/>
      <c r="AVE329" s="9"/>
      <c r="AVF329" s="9"/>
      <c r="AVG329" s="9"/>
      <c r="AVH329" s="9"/>
      <c r="AVI329" s="9"/>
      <c r="AVJ329" s="9"/>
      <c r="AVK329" s="9"/>
      <c r="AVL329" s="9"/>
      <c r="AVM329" s="9"/>
      <c r="AVN329" s="9"/>
      <c r="AVO329" s="9"/>
      <c r="AVP329" s="9"/>
      <c r="AVQ329" s="9"/>
      <c r="AVR329" s="9"/>
      <c r="AVS329" s="9"/>
      <c r="AVT329" s="9"/>
      <c r="AVU329" s="9"/>
      <c r="AVV329" s="9"/>
      <c r="AVW329" s="9"/>
      <c r="AVX329" s="9"/>
      <c r="AVY329" s="9"/>
      <c r="AVZ329" s="9"/>
      <c r="AWA329" s="9"/>
      <c r="AWB329" s="9"/>
      <c r="AWC329" s="9"/>
      <c r="AWD329" s="9"/>
      <c r="AWE329" s="9"/>
      <c r="AWF329" s="9"/>
      <c r="AWG329" s="9"/>
      <c r="AWH329" s="9"/>
      <c r="AWI329" s="9"/>
      <c r="AWJ329" s="9"/>
      <c r="AWK329" s="9"/>
      <c r="AWL329" s="9"/>
      <c r="AWM329" s="9"/>
      <c r="AWN329" s="9"/>
      <c r="AWO329" s="9"/>
      <c r="AWP329" s="9"/>
      <c r="AWQ329" s="9"/>
      <c r="AWR329" s="9"/>
      <c r="AWS329" s="9"/>
      <c r="AWT329" s="9"/>
      <c r="AWU329" s="9"/>
      <c r="AWV329" s="9"/>
      <c r="AWW329" s="9"/>
      <c r="AWX329" s="9"/>
      <c r="AWY329" s="9" t="s">
        <v>14579</v>
      </c>
      <c r="AWZ329" s="9"/>
      <c r="AXA329" s="9"/>
      <c r="AXB329" s="9"/>
      <c r="AXC329" s="9"/>
      <c r="AXD329" s="9"/>
      <c r="AXE329" s="9"/>
      <c r="AXF329" s="9"/>
      <c r="AXG329" s="9"/>
      <c r="AXH329" s="9"/>
      <c r="AXI329" s="9"/>
      <c r="AXJ329" s="9"/>
      <c r="AXK329" s="9"/>
      <c r="AXL329" s="9"/>
      <c r="AXM329" s="9"/>
      <c r="AXN329" s="9"/>
      <c r="AXO329" s="9"/>
      <c r="AXP329" s="9"/>
      <c r="AXQ329" s="9"/>
      <c r="AXR329" s="9"/>
      <c r="AXS329" s="9"/>
      <c r="AXT329" s="9"/>
      <c r="AXU329" s="9"/>
      <c r="AXV329" s="9"/>
      <c r="AXW329" s="9"/>
      <c r="AXX329" s="9"/>
      <c r="AXY329" s="9"/>
      <c r="AXZ329" s="9"/>
      <c r="AYA329" s="9"/>
      <c r="AYB329" s="9"/>
      <c r="AYC329" s="9"/>
      <c r="AYD329" s="9"/>
      <c r="AYE329" s="9"/>
      <c r="AYF329" s="9"/>
      <c r="AYG329" s="9"/>
      <c r="AYH329" s="9" t="s">
        <v>14580</v>
      </c>
      <c r="AYI329" s="9"/>
      <c r="AYJ329" s="9"/>
      <c r="AYK329" s="9"/>
      <c r="AYL329" s="9"/>
      <c r="AYM329" s="9"/>
      <c r="AYN329" s="9"/>
      <c r="AYO329" s="9"/>
      <c r="AYP329" s="9"/>
      <c r="AYQ329" s="9"/>
      <c r="AYR329" s="9"/>
      <c r="AYS329" s="9"/>
      <c r="AYT329" s="9"/>
      <c r="AYU329" s="9"/>
      <c r="AYV329" s="9"/>
      <c r="AYW329" s="9"/>
      <c r="AYX329" s="9"/>
      <c r="AYY329" s="9" t="s">
        <v>5691</v>
      </c>
      <c r="AYZ329" s="9" t="s">
        <v>5691</v>
      </c>
      <c r="AZA329" s="9"/>
      <c r="AZB329" s="9"/>
      <c r="AZC329" s="9"/>
      <c r="AZD329" s="9"/>
      <c r="AZE329" s="9"/>
      <c r="AZF329" s="9"/>
      <c r="AZG329" s="9"/>
      <c r="AZH329" s="9"/>
      <c r="AZI329" s="9"/>
      <c r="AZJ329" s="9"/>
      <c r="AZK329" s="9"/>
      <c r="AZL329" s="9"/>
      <c r="AZM329" s="9"/>
      <c r="AZN329" s="9"/>
      <c r="AZO329" s="9"/>
      <c r="AZP329" s="9"/>
      <c r="AZQ329" s="9"/>
      <c r="AZR329" s="9"/>
      <c r="AZS329" s="9"/>
      <c r="AZT329" s="9"/>
      <c r="AZU329" s="9"/>
      <c r="AZV329" s="9"/>
      <c r="AZW329" s="9"/>
      <c r="AZX329" s="9"/>
      <c r="AZY329" s="9"/>
      <c r="AZZ329" s="9"/>
      <c r="BAA329" s="9"/>
      <c r="BAB329" s="9"/>
      <c r="BAC329" s="9"/>
      <c r="BAD329" s="9"/>
      <c r="BAE329" s="9"/>
      <c r="BAF329" s="9"/>
      <c r="BAG329" s="9"/>
      <c r="BAH329" s="9"/>
      <c r="BAI329" s="9"/>
      <c r="BAJ329" s="9"/>
      <c r="BAK329" s="9" t="s">
        <v>14581</v>
      </c>
      <c r="BAL329" s="9"/>
      <c r="BAM329" s="9"/>
      <c r="BAN329" s="9"/>
      <c r="BAO329" s="9"/>
      <c r="BAP329" s="9"/>
      <c r="BAQ329" s="9"/>
      <c r="BAR329" s="9">
        <v>221.0</v>
      </c>
      <c r="BAS329" s="9" t="s">
        <v>14582</v>
      </c>
      <c r="BAT329" s="9">
        <v>590.0</v>
      </c>
      <c r="BAU329" s="9"/>
      <c r="BAV329" s="9"/>
      <c r="BAW329" s="9"/>
      <c r="BAX329" s="9"/>
      <c r="BAY329" s="9"/>
      <c r="BAZ329" s="9"/>
      <c r="BBA329" s="9"/>
      <c r="BBB329" s="9"/>
      <c r="BBC329" s="9"/>
      <c r="BBD329" s="9"/>
      <c r="BBE329" s="9"/>
      <c r="BBF329" s="9"/>
      <c r="BBG329" s="9"/>
      <c r="BBH329" s="9"/>
      <c r="BBI329" s="9" t="s">
        <v>5718</v>
      </c>
      <c r="BBJ329" s="9"/>
      <c r="BBK329" s="9"/>
      <c r="BBL329" s="9"/>
      <c r="BBM329" s="9"/>
      <c r="BBN329" s="9"/>
      <c r="BBO329" s="9"/>
      <c r="BBP329" s="9"/>
      <c r="BBQ329" s="9"/>
      <c r="BBR329" s="9"/>
      <c r="BBS329" s="9"/>
      <c r="BBT329" s="9"/>
      <c r="BBU329" s="9"/>
      <c r="BBV329" s="9"/>
      <c r="BBW329" s="9"/>
      <c r="BBX329" s="9"/>
      <c r="BBY329" s="9"/>
      <c r="BBZ329" s="9"/>
      <c r="BCA329" s="9"/>
      <c r="BCB329" s="9" t="s">
        <v>5707</v>
      </c>
      <c r="BCC329" s="9"/>
      <c r="BCD329" s="9"/>
      <c r="BCE329" s="9"/>
      <c r="BCF329" s="9" t="s">
        <v>5720</v>
      </c>
      <c r="BCG329" s="9" t="s">
        <v>14583</v>
      </c>
      <c r="BCH329" s="9"/>
      <c r="BCI329" s="9"/>
      <c r="BCJ329" s="9"/>
      <c r="BCK329" s="9"/>
      <c r="BCL329" s="9"/>
      <c r="BCM329" s="9"/>
      <c r="BCN329" s="9"/>
      <c r="BCO329" s="9"/>
      <c r="BCP329" s="9"/>
      <c r="BCQ329" s="9"/>
      <c r="BCR329" s="9"/>
      <c r="BCS329" s="9"/>
      <c r="BCT329" s="9"/>
      <c r="BCU329" s="9"/>
      <c r="BCV329" s="9"/>
      <c r="BCW329" s="9"/>
      <c r="BCX329" s="9"/>
      <c r="BCY329" s="9"/>
      <c r="BCZ329" s="9"/>
      <c r="BDA329" s="9"/>
      <c r="BDB329" s="9"/>
      <c r="BDC329" s="9"/>
      <c r="BDD329" s="9" t="s">
        <v>14582</v>
      </c>
      <c r="BDE329" s="9"/>
      <c r="BDF329" s="9"/>
      <c r="BDG329" s="9"/>
      <c r="BDH329" s="9"/>
      <c r="BDI329" s="9"/>
      <c r="BDJ329" s="9"/>
      <c r="BDK329" s="9"/>
      <c r="BDL329" s="9"/>
      <c r="BDM329" s="9"/>
      <c r="BDN329" s="9"/>
      <c r="BDO329" s="9"/>
      <c r="BDP329" s="9"/>
      <c r="BDQ329" s="9"/>
      <c r="BDR329" s="9"/>
      <c r="BDS329" s="9"/>
      <c r="BDT329" s="9"/>
      <c r="BDU329" s="9"/>
      <c r="BDV329" s="9"/>
      <c r="BDW329" s="9"/>
      <c r="BDX329" s="9"/>
      <c r="BDY329" s="9" t="s">
        <v>5691</v>
      </c>
      <c r="BDZ329" s="9" t="s">
        <v>5691</v>
      </c>
      <c r="BEA329" s="9"/>
      <c r="BEB329" s="9"/>
      <c r="BEC329" s="9"/>
      <c r="BED329" s="9"/>
      <c r="BEE329" s="9"/>
      <c r="BEF329" s="9"/>
      <c r="BEG329" s="9"/>
      <c r="BEH329" s="9"/>
      <c r="BEI329" s="9"/>
      <c r="BEJ329" s="9"/>
      <c r="BEK329" s="9"/>
      <c r="BEL329" s="9"/>
      <c r="BEM329" s="9"/>
      <c r="BEN329" s="9"/>
      <c r="BEO329" s="9"/>
      <c r="BEP329" s="9"/>
      <c r="BEQ329" s="9"/>
      <c r="BER329" s="9"/>
      <c r="BES329" s="9"/>
      <c r="BET329" s="9"/>
      <c r="BEU329" s="9"/>
      <c r="BEV329" s="9"/>
      <c r="BEW329" s="9"/>
      <c r="BEX329" s="9"/>
      <c r="BEY329" s="9"/>
      <c r="BEZ329" s="9"/>
      <c r="BFA329" s="9"/>
      <c r="BFB329" s="9"/>
      <c r="BFC329" s="9"/>
      <c r="BFD329" s="9"/>
      <c r="BFE329" s="9"/>
      <c r="BFF329" s="9"/>
      <c r="BFG329" s="9"/>
      <c r="BFH329" s="9"/>
      <c r="BFI329" s="9"/>
      <c r="BFJ329" s="9"/>
      <c r="BFK329" s="9" t="s">
        <v>14584</v>
      </c>
      <c r="BFL329" s="9"/>
      <c r="BFM329" s="9"/>
      <c r="BFN329" s="9"/>
      <c r="BFO329" s="9"/>
      <c r="BFP329" s="9"/>
      <c r="BFQ329" s="9"/>
      <c r="BFR329" s="9">
        <v>466.0</v>
      </c>
      <c r="BFS329" s="9" t="s">
        <v>14585</v>
      </c>
      <c r="BFT329" s="9">
        <v>590.0</v>
      </c>
      <c r="BFU329" s="9"/>
      <c r="BFV329" s="9"/>
      <c r="BFW329" s="9"/>
      <c r="BFX329" s="9"/>
      <c r="BFY329" s="9"/>
      <c r="BFZ329" s="9"/>
      <c r="BGA329" s="9"/>
      <c r="BGB329" s="9"/>
      <c r="BGC329" s="9"/>
      <c r="BGD329" s="9"/>
      <c r="BGE329" s="9"/>
      <c r="BGF329" s="9"/>
      <c r="BGG329" s="9"/>
      <c r="BGH329" s="9"/>
      <c r="BGI329" s="9" t="s">
        <v>5718</v>
      </c>
      <c r="BGJ329" s="9"/>
      <c r="BGK329" s="9"/>
      <c r="BGL329" s="9"/>
      <c r="BGM329" s="9"/>
      <c r="BGN329" s="9"/>
      <c r="BGO329" s="9"/>
      <c r="BGP329" s="9"/>
      <c r="BGQ329" s="9"/>
      <c r="BGR329" s="9"/>
      <c r="BGS329" s="9"/>
      <c r="BGT329" s="9"/>
      <c r="BGU329" s="9"/>
      <c r="BGV329" s="9"/>
      <c r="BGW329" s="9"/>
      <c r="BGX329" s="9"/>
      <c r="BGY329" s="9"/>
      <c r="BGZ329" s="9"/>
      <c r="BHA329" s="9"/>
      <c r="BHB329" s="9" t="s">
        <v>5707</v>
      </c>
      <c r="BHC329" s="9"/>
      <c r="BHD329" s="9"/>
      <c r="BHE329" s="9"/>
      <c r="BHF329" s="9" t="s">
        <v>5720</v>
      </c>
      <c r="BHG329" s="9" t="s">
        <v>14583</v>
      </c>
      <c r="BHH329" s="9"/>
      <c r="BHI329" s="9"/>
      <c r="BHJ329" s="9"/>
      <c r="BHK329" s="9"/>
      <c r="BHL329" s="9"/>
      <c r="BHM329" s="9"/>
      <c r="BHN329" s="9"/>
      <c r="BHO329" s="9"/>
      <c r="BHP329" s="9"/>
      <c r="BHQ329" s="9"/>
      <c r="BHR329" s="9"/>
      <c r="BHS329" s="9"/>
      <c r="BHT329" s="9"/>
      <c r="BHU329" s="9"/>
      <c r="BHV329" s="9"/>
      <c r="BHW329" s="9"/>
      <c r="BHX329" s="9"/>
      <c r="BHY329" s="9"/>
      <c r="BHZ329" s="9"/>
      <c r="BIA329" s="9"/>
      <c r="BIB329" s="9"/>
      <c r="BIC329" s="9"/>
      <c r="BID329" s="9" t="s">
        <v>14585</v>
      </c>
      <c r="BIE329" s="9"/>
      <c r="BIF329" s="9"/>
      <c r="BIG329" s="9"/>
      <c r="BIH329" s="9"/>
      <c r="BII329" s="9"/>
      <c r="BIJ329" s="9"/>
      <c r="BIK329" s="9"/>
      <c r="BIL329" s="9"/>
      <c r="BIM329" s="9"/>
      <c r="BIN329" s="9"/>
      <c r="BIO329" s="9"/>
      <c r="BIP329" s="9"/>
      <c r="BIQ329" s="9"/>
      <c r="BIR329" s="9"/>
      <c r="BIS329" s="9"/>
      <c r="BIT329" s="9"/>
      <c r="BIU329" s="9"/>
      <c r="BIV329" s="9"/>
      <c r="BIW329" s="9"/>
      <c r="BIX329" s="9"/>
      <c r="BIY329" s="9" t="s">
        <v>5691</v>
      </c>
      <c r="BIZ329" s="9" t="s">
        <v>5691</v>
      </c>
      <c r="BJA329" s="9"/>
      <c r="BJB329" s="9"/>
      <c r="BJC329" s="9"/>
      <c r="BJD329" s="9"/>
      <c r="BJE329" s="9"/>
      <c r="BJF329" s="9"/>
      <c r="BJG329" s="9"/>
      <c r="BJH329" s="9"/>
      <c r="BJI329" s="9"/>
      <c r="BJJ329" s="9"/>
      <c r="BJK329" s="9"/>
      <c r="BJL329" s="9"/>
      <c r="BJM329" s="9"/>
      <c r="BJN329" s="9"/>
      <c r="BJO329" s="9"/>
      <c r="BJP329" s="9"/>
      <c r="BJQ329" s="9"/>
      <c r="BJR329" s="9"/>
      <c r="BJS329" s="9"/>
      <c r="BJT329" s="9"/>
      <c r="BJU329" s="9"/>
      <c r="BJV329" s="9"/>
      <c r="BJW329" s="9"/>
      <c r="BJX329" s="9"/>
      <c r="BJY329" s="9"/>
      <c r="BJZ329" s="9"/>
      <c r="BKA329" s="9"/>
      <c r="BKB329" s="9"/>
      <c r="BKC329" s="9"/>
      <c r="BKD329" s="9"/>
      <c r="BKE329" s="9"/>
      <c r="BKF329" s="9"/>
      <c r="BKG329" s="9"/>
      <c r="BKH329" s="9"/>
      <c r="BKI329" s="9"/>
      <c r="BKJ329" s="9"/>
      <c r="BKK329" s="9" t="s">
        <v>14586</v>
      </c>
      <c r="BKL329" s="9"/>
      <c r="BKM329" s="9"/>
      <c r="BKN329" s="9"/>
      <c r="BKO329" s="9"/>
      <c r="BKP329" s="9"/>
      <c r="BKQ329" s="9"/>
      <c r="BKR329" s="9">
        <v>584.0</v>
      </c>
      <c r="BKS329" s="9" t="s">
        <v>14587</v>
      </c>
      <c r="BKT329" s="9">
        <v>350.0</v>
      </c>
      <c r="BKU329" s="9"/>
      <c r="BKV329" s="9"/>
      <c r="BKW329" s="9"/>
      <c r="BKX329" s="9"/>
      <c r="BKY329" s="9"/>
      <c r="BKZ329" s="9"/>
      <c r="BLA329" s="9"/>
      <c r="BLB329" s="9"/>
      <c r="BLC329" s="9"/>
      <c r="BLD329" s="9"/>
      <c r="BLE329" s="9"/>
      <c r="BLF329" s="9"/>
      <c r="BLG329" s="9"/>
      <c r="BLH329" s="9"/>
      <c r="BLI329" s="9" t="s">
        <v>5718</v>
      </c>
      <c r="BLJ329" s="9"/>
      <c r="BLK329" s="9"/>
      <c r="BLL329" s="9"/>
      <c r="BLM329" s="9"/>
      <c r="BLN329" s="9"/>
      <c r="BLO329" s="9"/>
      <c r="BLP329" s="9"/>
      <c r="BLQ329" s="9"/>
      <c r="BLR329" s="9"/>
      <c r="BLS329" s="9"/>
      <c r="BLT329" s="9"/>
      <c r="BLU329" s="9"/>
      <c r="BLV329" s="9"/>
      <c r="BLW329" s="9"/>
      <c r="BLX329" s="9"/>
      <c r="BLY329" s="9"/>
      <c r="BLZ329" s="9"/>
      <c r="BMA329" s="9"/>
      <c r="BMB329" s="9" t="s">
        <v>5707</v>
      </c>
      <c r="BMC329" s="9"/>
      <c r="BMD329" s="9"/>
      <c r="BME329" s="9"/>
      <c r="BMF329" s="9" t="s">
        <v>5720</v>
      </c>
      <c r="BMG329" s="9" t="s">
        <v>14583</v>
      </c>
      <c r="BMH329" s="9"/>
      <c r="BMI329" s="9"/>
      <c r="BMJ329" s="9"/>
      <c r="BMK329" s="9"/>
      <c r="BML329" s="9"/>
      <c r="BMM329" s="9"/>
      <c r="BMN329" s="9"/>
      <c r="BMO329" s="9"/>
      <c r="BMP329" s="9"/>
      <c r="BMQ329" s="9"/>
      <c r="BMR329" s="9"/>
      <c r="BMS329" s="9"/>
      <c r="BMT329" s="9"/>
      <c r="BMU329" s="9"/>
      <c r="BMV329" s="9"/>
      <c r="BMW329" s="9"/>
      <c r="BMX329" s="9"/>
      <c r="BMY329" s="9"/>
      <c r="BMZ329" s="9"/>
      <c r="BNA329" s="9"/>
      <c r="BNB329" s="9"/>
      <c r="BNC329" s="9"/>
      <c r="BND329" s="9" t="s">
        <v>14587</v>
      </c>
      <c r="BNE329" s="9"/>
      <c r="BNF329" s="9"/>
      <c r="BNG329" s="9"/>
      <c r="BNH329" s="9"/>
      <c r="BNI329" s="9"/>
      <c r="BNJ329" s="9"/>
      <c r="BNK329" s="9"/>
      <c r="BNL329" s="9"/>
      <c r="BNM329" s="9"/>
      <c r="BNN329" s="9"/>
      <c r="BNO329" s="9"/>
      <c r="BNP329" s="9"/>
      <c r="BNQ329" s="9"/>
      <c r="BNR329" s="9"/>
      <c r="BNS329" s="9"/>
      <c r="BNT329" s="9"/>
      <c r="BNU329" s="9"/>
      <c r="BNV329" s="9"/>
      <c r="BNW329" s="9"/>
      <c r="BNX329" s="9"/>
      <c r="BNY329" s="9" t="s">
        <v>5691</v>
      </c>
      <c r="BNZ329" s="9" t="s">
        <v>5691</v>
      </c>
      <c r="BOA329" s="9"/>
      <c r="BOB329" s="9"/>
      <c r="BOC329" s="9"/>
      <c r="BOD329" s="9"/>
      <c r="BOE329" s="9"/>
      <c r="BOF329" s="9"/>
      <c r="BOG329" s="9"/>
      <c r="BOH329" s="9"/>
      <c r="BOI329" s="9"/>
      <c r="BOJ329" s="9"/>
      <c r="BOK329" s="9"/>
      <c r="BOL329" s="9"/>
      <c r="BOM329" s="9"/>
      <c r="BON329" s="9"/>
      <c r="BOO329" s="9"/>
      <c r="BOP329" s="9"/>
      <c r="BOQ329" s="9"/>
      <c r="BOR329" s="9"/>
      <c r="BOS329" s="9"/>
      <c r="BOT329" s="9"/>
      <c r="BOU329" s="9"/>
      <c r="BOV329" s="9"/>
      <c r="BOW329" s="9"/>
      <c r="BOX329" s="9"/>
      <c r="BOY329" s="9"/>
      <c r="BOZ329" s="9"/>
      <c r="BPA329" s="9"/>
      <c r="BPB329" s="9"/>
      <c r="BPC329" s="9"/>
      <c r="BPD329" s="9"/>
      <c r="BPE329" s="9"/>
      <c r="BPF329" s="9"/>
      <c r="BPG329" s="9"/>
      <c r="BPH329" s="9"/>
      <c r="BPI329" s="9"/>
      <c r="BPJ329" s="9"/>
      <c r="BPK329" s="9" t="s">
        <v>14588</v>
      </c>
      <c r="BPL329" s="9"/>
      <c r="BPM329" s="9"/>
      <c r="BPN329" s="9"/>
      <c r="BPO329" s="9"/>
      <c r="BPP329" s="9"/>
      <c r="BPQ329" s="9"/>
      <c r="BPR329" s="9">
        <v>315.0</v>
      </c>
      <c r="BPS329" s="9" t="s">
        <v>14589</v>
      </c>
      <c r="BPT329" s="9">
        <v>583.0</v>
      </c>
      <c r="BPU329" s="9"/>
      <c r="BPV329" s="9"/>
      <c r="BPW329" s="9"/>
      <c r="BPX329" s="9"/>
      <c r="BPY329" s="9"/>
      <c r="BPZ329" s="9"/>
      <c r="BQA329" s="9"/>
      <c r="BQB329" s="9"/>
      <c r="BQC329" s="9"/>
      <c r="BQD329" s="9"/>
      <c r="BQE329" s="9"/>
      <c r="BQF329" s="9"/>
      <c r="BQG329" s="9"/>
      <c r="BQH329" s="9"/>
      <c r="BQI329" s="9" t="s">
        <v>5718</v>
      </c>
      <c r="BQJ329" s="9"/>
      <c r="BQK329" s="9"/>
      <c r="BQL329" s="9"/>
      <c r="BQM329" s="9"/>
      <c r="BQN329" s="9"/>
      <c r="BQO329" s="9"/>
      <c r="BQP329" s="9"/>
      <c r="BQQ329" s="9"/>
      <c r="BQR329" s="9"/>
      <c r="BQS329" s="9"/>
      <c r="BQT329" s="9"/>
      <c r="BQU329" s="9"/>
      <c r="BQV329" s="9"/>
      <c r="BQW329" s="9"/>
      <c r="BQX329" s="9"/>
      <c r="BQY329" s="9"/>
      <c r="BQZ329" s="9"/>
      <c r="BRA329" s="9"/>
      <c r="BRB329" s="9" t="s">
        <v>5707</v>
      </c>
      <c r="BRC329" s="9"/>
      <c r="BRD329" s="9"/>
      <c r="BRE329" s="9"/>
      <c r="BRF329" s="9" t="s">
        <v>5720</v>
      </c>
      <c r="BRG329" s="9" t="s">
        <v>14583</v>
      </c>
      <c r="BRH329" s="9"/>
      <c r="BRI329" s="9"/>
      <c r="BRJ329" s="9"/>
      <c r="BRK329" s="9"/>
      <c r="BRL329" s="9"/>
      <c r="BRM329" s="9"/>
      <c r="BRN329" s="9"/>
      <c r="BRO329" s="9"/>
      <c r="BRP329" s="9"/>
      <c r="BRQ329" s="9"/>
      <c r="BRR329" s="9"/>
      <c r="BRS329" s="9"/>
      <c r="BRT329" s="9"/>
      <c r="BRU329" s="9"/>
      <c r="BRV329" s="9"/>
      <c r="BRW329" s="9"/>
      <c r="BRX329" s="9"/>
      <c r="BRY329" s="9"/>
      <c r="BRZ329" s="9"/>
      <c r="BSA329" s="9"/>
      <c r="BSB329" s="9"/>
      <c r="BSC329" s="9"/>
      <c r="BSD329" s="9" t="s">
        <v>14589</v>
      </c>
      <c r="BSE329" s="9"/>
      <c r="BSF329" s="9"/>
      <c r="BSG329" s="9"/>
      <c r="BSH329" s="9"/>
      <c r="BSI329" s="9"/>
      <c r="BSJ329" s="9"/>
      <c r="BSK329" s="9"/>
      <c r="BSL329" s="9"/>
      <c r="BSM329" s="9"/>
      <c r="BSN329" s="9"/>
      <c r="BSO329" s="9"/>
      <c r="BSP329" s="9"/>
      <c r="BSQ329" s="9"/>
      <c r="BSR329" s="9"/>
      <c r="BSS329" s="9"/>
      <c r="BST329" s="9"/>
      <c r="BSU329" s="9"/>
      <c r="BSV329" s="9"/>
      <c r="BSW329" s="9"/>
      <c r="BSX329" s="9"/>
      <c r="BSY329" s="9" t="s">
        <v>5691</v>
      </c>
      <c r="BSZ329" s="9" t="s">
        <v>5691</v>
      </c>
      <c r="BTA329" s="9"/>
      <c r="BTB329" s="9"/>
      <c r="BTC329" s="9"/>
      <c r="BTD329" s="9"/>
      <c r="BTE329" s="9"/>
      <c r="BTF329" s="9"/>
      <c r="BTG329" s="9"/>
      <c r="BTH329" s="9"/>
      <c r="BTI329" s="9"/>
      <c r="BTJ329" s="9"/>
      <c r="BTK329" s="9"/>
      <c r="BTL329" s="9"/>
      <c r="BTM329" s="9"/>
      <c r="BTN329" s="9"/>
      <c r="BTO329" s="9"/>
      <c r="BTP329" s="9"/>
      <c r="BTQ329" s="9"/>
      <c r="BTR329" s="9"/>
      <c r="BTS329" s="9"/>
      <c r="BTT329" s="9"/>
      <c r="BTU329" s="9"/>
      <c r="BTV329" s="9"/>
      <c r="BTW329" s="9"/>
      <c r="BTX329" s="9"/>
      <c r="BTY329" s="9"/>
      <c r="BTZ329" s="9"/>
      <c r="BUA329" s="9"/>
      <c r="BUB329" s="9"/>
      <c r="BUC329" s="9"/>
      <c r="BUD329" s="9"/>
      <c r="BUE329" s="9"/>
      <c r="BUF329" s="9"/>
      <c r="BUG329" s="9"/>
      <c r="BUH329" s="9"/>
      <c r="BUI329" s="9"/>
      <c r="BUJ329" s="9"/>
      <c r="BUK329" s="9" t="s">
        <v>14590</v>
      </c>
      <c r="BUL329" s="9"/>
      <c r="BUM329" s="9"/>
      <c r="BUN329" s="9"/>
      <c r="BUO329" s="9"/>
      <c r="BUP329" s="9"/>
      <c r="BUQ329" s="9"/>
      <c r="BUR329" s="9">
        <v>384.0</v>
      </c>
      <c r="BUS329" s="9" t="s">
        <v>14591</v>
      </c>
      <c r="BUT329" s="9">
        <v>590.0</v>
      </c>
      <c r="BUU329" s="9"/>
      <c r="BUV329" s="9"/>
      <c r="BUW329" s="9"/>
      <c r="BUX329" s="9"/>
      <c r="BUY329" s="9"/>
      <c r="BUZ329" s="9"/>
      <c r="BVA329" s="9"/>
      <c r="BVB329" s="9"/>
      <c r="BVC329" s="9"/>
      <c r="BVD329" s="9"/>
      <c r="BVE329" s="9"/>
      <c r="BVF329" s="9"/>
      <c r="BVG329" s="9"/>
      <c r="BVH329" s="9"/>
      <c r="BVI329" s="9" t="s">
        <v>5718</v>
      </c>
      <c r="BVJ329" s="9"/>
      <c r="BVK329" s="9"/>
      <c r="BVL329" s="9"/>
      <c r="BVM329" s="9"/>
      <c r="BVN329" s="9"/>
      <c r="BVO329" s="9"/>
      <c r="BVP329" s="9"/>
      <c r="BVQ329" s="9"/>
      <c r="BVR329" s="9"/>
      <c r="BVS329" s="9"/>
      <c r="BVT329" s="9"/>
      <c r="BVU329" s="9"/>
      <c r="BVV329" s="9"/>
      <c r="BVW329" s="9"/>
      <c r="BVX329" s="9"/>
      <c r="BVY329" s="9"/>
      <c r="BVZ329" s="9"/>
      <c r="BWA329" s="9"/>
      <c r="BWB329" s="9" t="s">
        <v>5707</v>
      </c>
      <c r="BWC329" s="9"/>
      <c r="BWD329" s="9"/>
      <c r="BWE329" s="9"/>
      <c r="BWF329" s="9" t="s">
        <v>5720</v>
      </c>
      <c r="BWG329" s="9" t="s">
        <v>14583</v>
      </c>
      <c r="BWH329" s="9"/>
      <c r="BWI329" s="9"/>
      <c r="BWJ329" s="9"/>
      <c r="BWK329" s="9"/>
      <c r="BWL329" s="9"/>
      <c r="BWM329" s="9"/>
      <c r="BWN329" s="9"/>
      <c r="BWO329" s="9"/>
      <c r="BWP329" s="9"/>
      <c r="BWQ329" s="9"/>
      <c r="BWR329" s="9"/>
      <c r="BWS329" s="9"/>
      <c r="BWT329" s="9"/>
      <c r="BWU329" s="9"/>
      <c r="BWV329" s="9"/>
      <c r="BWW329" s="9"/>
      <c r="BWX329" s="9"/>
      <c r="BWY329" s="9"/>
      <c r="BWZ329" s="9"/>
      <c r="BXA329" s="9"/>
      <c r="BXB329" s="9"/>
      <c r="BXC329" s="9"/>
      <c r="BXD329" s="9" t="s">
        <v>14591</v>
      </c>
    </row>
    <row r="330" ht="14.25" customHeight="1">
      <c r="A330" s="9">
        <v>35.0</v>
      </c>
      <c r="B330" s="9" t="s">
        <v>11947</v>
      </c>
      <c r="C330" s="9" t="s">
        <v>11948</v>
      </c>
      <c r="D330" s="9" t="s">
        <v>11948</v>
      </c>
      <c r="E330" s="9"/>
      <c r="F330" s="9">
        <v>130.0</v>
      </c>
      <c r="G330" s="9" t="s">
        <v>14592</v>
      </c>
      <c r="H330" s="9" t="s">
        <v>14556</v>
      </c>
      <c r="I330" s="9"/>
      <c r="J330" s="9"/>
      <c r="K330" s="9">
        <v>1.0</v>
      </c>
      <c r="L330" s="9">
        <v>118.0</v>
      </c>
      <c r="M330" s="9">
        <v>1.0</v>
      </c>
      <c r="N330" s="9"/>
      <c r="O330" s="9">
        <v>10.0</v>
      </c>
      <c r="P330" s="9">
        <v>2.0</v>
      </c>
      <c r="Q330" s="9" t="s">
        <v>14593</v>
      </c>
      <c r="R330" s="9"/>
      <c r="S330" s="9" t="s">
        <v>3849</v>
      </c>
      <c r="T330" s="9" t="s">
        <v>3848</v>
      </c>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c r="DN330" s="9"/>
      <c r="DO330" s="9"/>
      <c r="DP330" s="9"/>
      <c r="DQ330" s="9"/>
      <c r="DR330" s="9"/>
      <c r="DS330" s="9"/>
      <c r="DT330" s="9"/>
      <c r="DU330" s="9"/>
      <c r="DV330" s="9"/>
      <c r="DW330" s="9"/>
      <c r="DX330" s="9"/>
      <c r="DY330" s="9"/>
      <c r="DZ330" s="9"/>
      <c r="EA330" s="9"/>
      <c r="EB330" s="9"/>
      <c r="EC330" s="9"/>
      <c r="ED330" s="9"/>
      <c r="EE330" s="9"/>
      <c r="EF330" s="9"/>
      <c r="EG330" s="9"/>
      <c r="EH330" s="9"/>
      <c r="EI330" s="9"/>
      <c r="EJ330" s="9"/>
      <c r="EK330" s="9"/>
      <c r="EL330" s="9"/>
      <c r="EM330" s="9"/>
      <c r="EN330" s="9"/>
      <c r="EO330" s="9"/>
      <c r="EP330" s="9"/>
      <c r="EQ330" s="9"/>
      <c r="ER330" s="9"/>
      <c r="ES330" s="9"/>
      <c r="ET330" s="9"/>
      <c r="EU330" s="9"/>
      <c r="EV330" s="9"/>
      <c r="EW330" s="9"/>
      <c r="EX330" s="9"/>
      <c r="EY330" s="9"/>
      <c r="EZ330" s="9"/>
      <c r="FA330" s="9"/>
      <c r="FB330" s="9"/>
      <c r="FC330" s="9"/>
      <c r="FD330" s="9"/>
      <c r="FE330" s="9"/>
      <c r="FF330" s="9"/>
      <c r="FG330" s="9"/>
      <c r="FH330" s="9"/>
      <c r="FI330" s="9"/>
      <c r="FJ330" s="9"/>
      <c r="FK330" s="9"/>
      <c r="FL330" s="9"/>
      <c r="FM330" s="9"/>
      <c r="FN330" s="9"/>
      <c r="FO330" s="9"/>
      <c r="FP330" s="9"/>
      <c r="FQ330" s="9"/>
      <c r="FR330" s="9"/>
      <c r="FS330" s="9"/>
      <c r="FT330" s="9"/>
      <c r="FU330" s="9"/>
      <c r="FV330" s="9"/>
      <c r="FW330" s="9"/>
      <c r="FX330" s="9"/>
      <c r="FY330" s="9"/>
      <c r="FZ330" s="9"/>
      <c r="GA330" s="9"/>
      <c r="GB330" s="9"/>
      <c r="GC330" s="9"/>
      <c r="GD330" s="9"/>
      <c r="GE330" s="9"/>
      <c r="GF330" s="9"/>
      <c r="GG330" s="9"/>
      <c r="GH330" s="9"/>
      <c r="GI330" s="9"/>
      <c r="GJ330" s="9"/>
      <c r="GK330" s="9"/>
      <c r="GL330" s="9"/>
      <c r="GM330" s="9"/>
      <c r="GN330" s="9"/>
      <c r="GO330" s="9"/>
      <c r="GP330" s="9"/>
      <c r="GQ330" s="9"/>
      <c r="GR330" s="9"/>
      <c r="GS330" s="9"/>
      <c r="GT330" s="9"/>
      <c r="GU330" s="9"/>
      <c r="GV330" s="9"/>
      <c r="GW330" s="9"/>
      <c r="GX330" s="9"/>
      <c r="GY330" s="9"/>
      <c r="GZ330" s="9"/>
      <c r="HA330" s="9"/>
      <c r="HB330" s="9"/>
      <c r="HC330" s="9"/>
      <c r="HD330" s="9"/>
      <c r="HE330" s="9"/>
      <c r="HF330" s="9"/>
      <c r="HG330" s="9"/>
      <c r="HH330" s="9"/>
      <c r="HI330" s="9"/>
      <c r="HJ330" s="9"/>
      <c r="HK330" s="9"/>
      <c r="HL330" s="9"/>
      <c r="HM330" s="9"/>
      <c r="HN330" s="9"/>
      <c r="HO330" s="9"/>
      <c r="HP330" s="9"/>
      <c r="HQ330" s="9"/>
      <c r="HR330" s="9"/>
      <c r="HS330" s="9"/>
      <c r="HT330" s="9"/>
      <c r="HU330" s="9"/>
      <c r="HV330" s="9"/>
      <c r="HW330" s="9"/>
      <c r="HX330" s="9"/>
      <c r="HY330" s="9"/>
      <c r="HZ330" s="9"/>
      <c r="IA330" s="9"/>
      <c r="IB330" s="9"/>
      <c r="IC330" s="9"/>
      <c r="ID330" s="9"/>
      <c r="IE330" s="9"/>
      <c r="IF330" s="9"/>
      <c r="IG330" s="9"/>
      <c r="IH330" s="9"/>
      <c r="II330" s="9"/>
      <c r="IJ330" s="9"/>
      <c r="IK330" s="9"/>
      <c r="IL330" s="9"/>
      <c r="IM330" s="9"/>
      <c r="IN330" s="9"/>
      <c r="IO330" s="9"/>
      <c r="IP330" s="9"/>
      <c r="IQ330" s="9"/>
      <c r="IR330" s="9"/>
      <c r="IS330" s="9"/>
      <c r="IT330" s="9"/>
      <c r="IU330" s="9"/>
      <c r="IV330" s="9"/>
      <c r="IW330" s="9"/>
      <c r="IX330" s="9"/>
      <c r="IY330" s="9"/>
      <c r="IZ330" s="9"/>
      <c r="JA330" s="9"/>
      <c r="JB330" s="9"/>
      <c r="JC330" s="9"/>
      <c r="JD330" s="9"/>
      <c r="JE330" s="9"/>
      <c r="JF330" s="9"/>
      <c r="JG330" s="9"/>
      <c r="JH330" s="9"/>
      <c r="JI330" s="9"/>
      <c r="JJ330" s="9"/>
      <c r="JK330" s="9"/>
      <c r="JL330" s="9"/>
      <c r="JM330" s="9"/>
      <c r="JN330" s="9"/>
      <c r="JO330" s="9"/>
      <c r="JP330" s="9"/>
      <c r="JQ330" s="9"/>
      <c r="JR330" s="9"/>
      <c r="JS330" s="9"/>
      <c r="JT330" s="9"/>
      <c r="JU330" s="9"/>
      <c r="JV330" s="9"/>
      <c r="JW330" s="9"/>
      <c r="JX330" s="9"/>
      <c r="JY330" s="9"/>
      <c r="JZ330" s="9"/>
      <c r="KA330" s="9"/>
      <c r="KB330" s="9"/>
      <c r="KC330" s="9"/>
      <c r="KD330" s="9"/>
      <c r="KE330" s="9"/>
      <c r="KF330" s="9"/>
      <c r="KG330" s="9"/>
      <c r="KH330" s="9"/>
      <c r="KI330" s="9"/>
      <c r="KJ330" s="9"/>
      <c r="KK330" s="9"/>
      <c r="KL330" s="9"/>
      <c r="KM330" s="9"/>
      <c r="KN330" s="9"/>
      <c r="KO330" s="9"/>
      <c r="KP330" s="9"/>
      <c r="KQ330" s="9"/>
      <c r="KR330" s="9"/>
      <c r="KS330" s="9"/>
      <c r="KT330" s="9"/>
      <c r="KU330" s="9"/>
      <c r="KV330" s="9"/>
      <c r="KW330" s="9"/>
      <c r="KX330" s="9"/>
      <c r="KY330" s="9"/>
      <c r="KZ330" s="9"/>
      <c r="LA330" s="9"/>
      <c r="LB330" s="9"/>
      <c r="LC330" s="9"/>
      <c r="LD330" s="9"/>
      <c r="LE330" s="9"/>
      <c r="LF330" s="9"/>
      <c r="LG330" s="9"/>
      <c r="LH330" s="9"/>
      <c r="LI330" s="9"/>
      <c r="LJ330" s="9"/>
      <c r="LK330" s="9"/>
      <c r="LL330" s="9"/>
      <c r="LM330" s="9"/>
      <c r="LN330" s="9"/>
      <c r="LO330" s="9"/>
      <c r="LP330" s="9"/>
      <c r="LQ330" s="9"/>
      <c r="LR330" s="9"/>
      <c r="LS330" s="9"/>
      <c r="LT330" s="9"/>
      <c r="LU330" s="9"/>
      <c r="LV330" s="9"/>
      <c r="LW330" s="9"/>
      <c r="LX330" s="9"/>
      <c r="LY330" s="9"/>
      <c r="LZ330" s="9"/>
      <c r="MA330" s="9"/>
      <c r="MB330" s="9"/>
      <c r="MC330" s="9"/>
      <c r="MD330" s="9"/>
      <c r="ME330" s="9"/>
      <c r="MF330" s="9"/>
      <c r="MG330" s="9"/>
      <c r="MH330" s="9"/>
      <c r="MI330" s="9"/>
      <c r="MJ330" s="9"/>
      <c r="MK330" s="9"/>
      <c r="ML330" s="9"/>
      <c r="MM330" s="9"/>
      <c r="MN330" s="9"/>
      <c r="MO330" s="9"/>
      <c r="MP330" s="9"/>
      <c r="MQ330" s="9"/>
      <c r="MR330" s="9"/>
      <c r="MS330" s="9"/>
      <c r="MT330" s="9"/>
      <c r="MU330" s="9"/>
      <c r="MV330" s="9"/>
      <c r="MW330" s="9"/>
      <c r="MX330" s="9"/>
      <c r="MY330" s="9"/>
      <c r="MZ330" s="9"/>
      <c r="NA330" s="9"/>
      <c r="NB330" s="9"/>
      <c r="NC330" s="9"/>
      <c r="ND330" s="9"/>
      <c r="NE330" s="9"/>
      <c r="NF330" s="9"/>
      <c r="NG330" s="9"/>
      <c r="NH330" s="9"/>
      <c r="NI330" s="9"/>
      <c r="NJ330" s="9"/>
      <c r="NK330" s="9"/>
      <c r="NL330" s="9"/>
      <c r="NM330" s="9"/>
      <c r="NN330" s="9"/>
      <c r="NO330" s="9"/>
      <c r="NP330" s="9"/>
      <c r="NQ330" s="9"/>
      <c r="NR330" s="9"/>
      <c r="NS330" s="9"/>
      <c r="NT330" s="9"/>
      <c r="NU330" s="9"/>
      <c r="NV330" s="9"/>
      <c r="NW330" s="9"/>
      <c r="NX330" s="9"/>
      <c r="NY330" s="9"/>
      <c r="NZ330" s="9"/>
      <c r="OA330" s="9"/>
      <c r="OB330" s="9"/>
      <c r="OC330" s="9"/>
      <c r="OD330" s="9"/>
      <c r="OE330" s="9"/>
      <c r="OF330" s="9"/>
      <c r="OG330" s="9"/>
      <c r="OH330" s="9"/>
      <c r="OI330" s="9"/>
      <c r="OJ330" s="9"/>
      <c r="OK330" s="9"/>
      <c r="OL330" s="9"/>
      <c r="OM330" s="9"/>
      <c r="ON330" s="9"/>
      <c r="OO330" s="9"/>
      <c r="OP330" s="9"/>
      <c r="OQ330" s="9"/>
      <c r="OR330" s="9"/>
      <c r="OS330" s="9"/>
      <c r="OT330" s="9"/>
      <c r="OU330" s="9"/>
      <c r="OV330" s="9"/>
      <c r="OW330" s="9"/>
      <c r="OX330" s="9"/>
      <c r="OY330" s="9"/>
      <c r="OZ330" s="9"/>
      <c r="PA330" s="9"/>
      <c r="PB330" s="9"/>
      <c r="PC330" s="9"/>
      <c r="PD330" s="9"/>
      <c r="PE330" s="9"/>
      <c r="PF330" s="9"/>
      <c r="PG330" s="9"/>
      <c r="PH330" s="9"/>
      <c r="PI330" s="9"/>
      <c r="PJ330" s="9"/>
      <c r="PK330" s="9"/>
      <c r="PL330" s="9"/>
      <c r="PM330" s="9"/>
      <c r="PN330" s="9"/>
      <c r="PO330" s="9"/>
      <c r="PP330" s="9"/>
      <c r="PQ330" s="9"/>
      <c r="PR330" s="9"/>
      <c r="PS330" s="9"/>
      <c r="PT330" s="9"/>
      <c r="PU330" s="9"/>
      <c r="PV330" s="9"/>
      <c r="PW330" s="9"/>
      <c r="PX330" s="9"/>
      <c r="PY330" s="9"/>
      <c r="PZ330" s="9"/>
      <c r="QA330" s="9"/>
      <c r="QB330" s="9"/>
      <c r="QC330" s="9"/>
      <c r="QD330" s="9"/>
      <c r="QE330" s="9"/>
      <c r="QF330" s="9"/>
      <c r="QG330" s="9"/>
      <c r="QH330" s="9"/>
      <c r="QI330" s="9"/>
      <c r="QJ330" s="9"/>
      <c r="QK330" s="9"/>
      <c r="QL330" s="9"/>
      <c r="QM330" s="9"/>
      <c r="QN330" s="9"/>
      <c r="QO330" s="9"/>
      <c r="QP330" s="9"/>
      <c r="QQ330" s="9"/>
      <c r="QR330" s="9"/>
      <c r="QS330" s="9"/>
      <c r="QT330" s="9"/>
      <c r="QU330" s="9"/>
      <c r="QV330" s="9"/>
      <c r="QW330" s="9"/>
      <c r="QX330" s="9"/>
      <c r="QY330" s="9"/>
      <c r="QZ330" s="9"/>
      <c r="RA330" s="9"/>
      <c r="RB330" s="9"/>
      <c r="RC330" s="9"/>
      <c r="RD330" s="9"/>
      <c r="RE330" s="9"/>
      <c r="RF330" s="9"/>
      <c r="RG330" s="9"/>
      <c r="RH330" s="9"/>
      <c r="RI330" s="9"/>
      <c r="RJ330" s="9"/>
      <c r="RK330" s="9"/>
      <c r="RL330" s="9"/>
      <c r="RM330" s="9"/>
      <c r="RN330" s="9"/>
      <c r="RO330" s="9"/>
      <c r="RP330" s="9"/>
      <c r="RQ330" s="9"/>
      <c r="RR330" s="9"/>
      <c r="RS330" s="9"/>
      <c r="RT330" s="9"/>
      <c r="RU330" s="9"/>
      <c r="RV330" s="9"/>
      <c r="RW330" s="9"/>
      <c r="RX330" s="9"/>
      <c r="RY330" s="9"/>
      <c r="RZ330" s="9"/>
      <c r="SA330" s="9"/>
      <c r="SB330" s="9"/>
      <c r="SC330" s="9"/>
      <c r="SD330" s="9"/>
      <c r="SE330" s="9"/>
      <c r="SF330" s="9"/>
      <c r="SG330" s="9"/>
      <c r="SH330" s="9"/>
      <c r="SI330" s="9"/>
      <c r="SJ330" s="9"/>
      <c r="SK330" s="9"/>
      <c r="SL330" s="9"/>
      <c r="SM330" s="9"/>
      <c r="SN330" s="9"/>
      <c r="SO330" s="9"/>
      <c r="SP330" s="9"/>
      <c r="SQ330" s="9"/>
      <c r="SR330" s="9"/>
      <c r="SS330" s="9"/>
      <c r="ST330" s="9"/>
      <c r="SU330" s="9"/>
      <c r="SV330" s="9"/>
      <c r="SW330" s="9"/>
      <c r="SX330" s="9"/>
      <c r="SY330" s="9"/>
      <c r="SZ330" s="9"/>
      <c r="TA330" s="9"/>
      <c r="TB330" s="9"/>
      <c r="TC330" s="9"/>
      <c r="TD330" s="9"/>
      <c r="TE330" s="9"/>
      <c r="TF330" s="9"/>
      <c r="TG330" s="9"/>
      <c r="TH330" s="9"/>
      <c r="TI330" s="9"/>
      <c r="TJ330" s="9"/>
      <c r="TK330" s="9"/>
      <c r="TL330" s="9"/>
      <c r="TM330" s="9"/>
      <c r="TN330" s="9"/>
      <c r="TO330" s="9"/>
      <c r="ANB330" s="9"/>
      <c r="ANC330" s="9"/>
      <c r="AND330" s="9"/>
      <c r="ANE330" s="9"/>
      <c r="ANF330" s="9"/>
      <c r="ANG330" s="9"/>
      <c r="ANH330" s="9"/>
      <c r="ANI330" s="9"/>
      <c r="ANJ330" s="9"/>
      <c r="ANK330" s="9"/>
      <c r="ANL330" s="9"/>
      <c r="ANM330" s="9"/>
      <c r="ANN330" s="9"/>
      <c r="ANO330" s="9"/>
      <c r="ANP330" s="9"/>
      <c r="ANQ330" s="9"/>
      <c r="ANR330" s="9"/>
      <c r="ANS330" s="9"/>
      <c r="ANT330" s="9"/>
      <c r="ANU330" s="9"/>
      <c r="ANV330" s="9"/>
      <c r="ANW330" s="9"/>
      <c r="ANX330" s="9"/>
      <c r="ANY330" s="9"/>
      <c r="ANZ330" s="9"/>
      <c r="AOA330" s="9"/>
      <c r="AOB330" s="9"/>
      <c r="AOC330" s="9"/>
      <c r="AOD330" s="9"/>
      <c r="AOE330" s="9"/>
      <c r="AOF330" s="9"/>
      <c r="AOG330" s="9"/>
      <c r="AOH330" s="9"/>
      <c r="AOI330" s="9"/>
      <c r="AOJ330" s="9"/>
      <c r="AOK330" s="9"/>
      <c r="AOL330" s="9"/>
      <c r="AOM330" s="9"/>
      <c r="AON330" s="9"/>
      <c r="AOO330" s="9"/>
      <c r="AOP330" s="9"/>
      <c r="AOQ330" s="9"/>
      <c r="AOR330" s="9"/>
      <c r="AOS330" s="9"/>
      <c r="AOT330" s="9"/>
      <c r="AOU330" s="9"/>
      <c r="AOV330" s="9"/>
      <c r="AOW330" s="9"/>
      <c r="AOX330" s="9"/>
      <c r="AOY330" s="9"/>
      <c r="AOZ330" s="9"/>
      <c r="APA330" s="9"/>
      <c r="APB330" s="9"/>
      <c r="APC330" s="9"/>
      <c r="APD330" s="9"/>
      <c r="APE330" s="9"/>
      <c r="APF330" s="9"/>
      <c r="APG330" s="9"/>
      <c r="APH330" s="9"/>
      <c r="API330" s="9"/>
      <c r="APJ330" s="9"/>
      <c r="APK330" s="9"/>
      <c r="APL330" s="9"/>
      <c r="APM330" s="9"/>
      <c r="APN330" s="9"/>
      <c r="APO330" s="9"/>
      <c r="APP330" s="9"/>
      <c r="APQ330" s="9"/>
      <c r="APR330" s="9"/>
      <c r="APS330" s="9"/>
      <c r="APT330" s="9"/>
      <c r="APU330" s="9"/>
      <c r="APV330" s="9"/>
      <c r="APW330" s="9"/>
      <c r="APX330" s="9"/>
      <c r="APY330" s="9"/>
      <c r="APZ330" s="9"/>
      <c r="AQA330" s="9"/>
      <c r="AQB330" s="9"/>
      <c r="AQC330" s="9"/>
      <c r="AQD330" s="9"/>
      <c r="AQE330" s="9"/>
      <c r="AQF330" s="9"/>
      <c r="AQG330" s="9"/>
      <c r="AQH330" s="9"/>
      <c r="AQI330" s="9"/>
      <c r="AQJ330" s="9"/>
      <c r="AQK330" s="9"/>
      <c r="AQL330" s="9"/>
      <c r="AQM330" s="9"/>
      <c r="AQN330" s="9"/>
      <c r="AQO330" s="9"/>
      <c r="AQP330" s="9"/>
      <c r="AQQ330" s="9"/>
      <c r="AQR330" s="9"/>
      <c r="AQS330" s="9"/>
      <c r="AQT330" s="9"/>
      <c r="AQU330" s="9"/>
      <c r="AQV330" s="9"/>
      <c r="AQW330" s="9"/>
      <c r="AQX330" s="9"/>
      <c r="AQY330" s="9"/>
      <c r="AQZ330" s="9"/>
      <c r="ARA330" s="9"/>
      <c r="ARB330" s="9"/>
      <c r="ARC330" s="9"/>
      <c r="ARD330" s="9"/>
      <c r="ARE330" s="9"/>
      <c r="ARF330" s="9"/>
      <c r="ARG330" s="9"/>
      <c r="ARH330" s="9"/>
      <c r="ARI330" s="9"/>
      <c r="ARJ330" s="9"/>
      <c r="ARK330" s="9"/>
      <c r="ARL330" s="9"/>
      <c r="ARM330" s="9"/>
      <c r="ARN330" s="9"/>
      <c r="ARO330" s="9"/>
      <c r="ARP330" s="9"/>
      <c r="ARQ330" s="9"/>
      <c r="ARR330" s="9"/>
      <c r="ARS330" s="9"/>
      <c r="ART330" s="9"/>
      <c r="ARU330" s="9"/>
      <c r="ARV330" s="9"/>
      <c r="ARW330" s="9"/>
      <c r="ARX330" s="9"/>
      <c r="ARY330" s="9"/>
      <c r="ARZ330" s="9"/>
      <c r="ASA330" s="9"/>
      <c r="ASB330" s="9"/>
      <c r="ASC330" s="9"/>
      <c r="ASD330" s="9"/>
      <c r="ASE330" s="9"/>
      <c r="ASF330" s="9"/>
      <c r="ASG330" s="9"/>
      <c r="ASH330" s="9"/>
      <c r="ASI330" s="9"/>
      <c r="ASJ330" s="9"/>
      <c r="ASK330" s="9"/>
      <c r="ASL330" s="9"/>
      <c r="ASM330" s="9"/>
      <c r="ASN330" s="9"/>
      <c r="ASO330" s="9"/>
      <c r="ASP330" s="9"/>
      <c r="ASQ330" s="9"/>
      <c r="ASR330" s="9"/>
      <c r="ASS330" s="9"/>
      <c r="AST330" s="9"/>
      <c r="ASU330" s="9"/>
      <c r="ASV330" s="9"/>
      <c r="ASW330" s="9"/>
      <c r="ASX330" s="9"/>
      <c r="ASY330" s="9"/>
      <c r="ASZ330" s="9"/>
      <c r="ATA330" s="9"/>
      <c r="ATB330" s="9"/>
      <c r="ATC330" s="9"/>
      <c r="ATD330" s="9"/>
      <c r="ATE330" s="9"/>
      <c r="ATF330" s="9"/>
      <c r="ATG330" s="9"/>
      <c r="ATH330" s="9"/>
      <c r="ATI330" s="9"/>
      <c r="ATJ330" s="9"/>
      <c r="ATK330" s="9"/>
      <c r="ATL330" s="9"/>
      <c r="ATM330" s="9"/>
      <c r="ATN330" s="9"/>
      <c r="ATO330" s="9"/>
      <c r="ATP330" s="9"/>
      <c r="ATQ330" s="9"/>
      <c r="ATR330" s="9"/>
      <c r="ATS330" s="9"/>
      <c r="ATT330" s="9"/>
      <c r="ATU330" s="9"/>
      <c r="ATV330" s="9"/>
      <c r="ATW330" s="9"/>
      <c r="ATX330" s="9"/>
      <c r="ATY330" s="9" t="s">
        <v>5691</v>
      </c>
      <c r="ATZ330" s="9" t="s">
        <v>5691</v>
      </c>
      <c r="AUA330" s="9" t="s">
        <v>6047</v>
      </c>
      <c r="AUB330" s="9"/>
      <c r="AUC330" s="9"/>
      <c r="AUD330" s="9"/>
      <c r="AUE330" s="9"/>
      <c r="AUF330" s="9"/>
      <c r="AUG330" s="9"/>
      <c r="AUH330" s="9"/>
      <c r="AUI330" s="9"/>
      <c r="AUJ330" s="9"/>
      <c r="AUK330" s="9"/>
      <c r="AUL330" s="9"/>
      <c r="AUM330" s="9"/>
      <c r="AUN330" s="9"/>
      <c r="AUO330" s="9"/>
      <c r="AUP330" s="9"/>
      <c r="AUQ330" s="9"/>
      <c r="AUR330" s="9"/>
      <c r="AUS330" s="9"/>
      <c r="AUT330" s="9"/>
      <c r="AUU330" s="9"/>
      <c r="AUV330" s="9"/>
      <c r="AUW330" s="9"/>
      <c r="AUX330" s="9"/>
      <c r="AUY330" s="9"/>
      <c r="AUZ330" s="9"/>
      <c r="AVA330" s="9"/>
      <c r="AVB330" s="9"/>
      <c r="AVC330" s="9"/>
      <c r="AVD330" s="9"/>
      <c r="AVE330" s="9"/>
      <c r="AVF330" s="9"/>
      <c r="AVG330" s="9"/>
      <c r="AVH330" s="9"/>
      <c r="AVI330" s="9"/>
      <c r="AVJ330" s="9"/>
      <c r="AVK330" s="9" t="s">
        <v>14594</v>
      </c>
      <c r="AVL330" s="9"/>
      <c r="AVM330" s="9"/>
      <c r="AVN330" s="9"/>
      <c r="AVO330" s="9"/>
      <c r="AVP330" s="9"/>
      <c r="AVQ330" s="9"/>
      <c r="AVR330" s="9"/>
      <c r="AVS330" s="9"/>
      <c r="AVT330" s="9"/>
      <c r="AVU330" s="9"/>
      <c r="AVV330" s="9"/>
      <c r="AVW330" s="9"/>
      <c r="AVX330" s="9"/>
      <c r="AVY330" s="9"/>
      <c r="AVZ330" s="9"/>
      <c r="AWA330" s="9"/>
      <c r="AWB330" s="9"/>
      <c r="AWC330" s="9"/>
      <c r="AWD330" s="9"/>
      <c r="AWE330" s="9"/>
      <c r="AWF330" s="9"/>
      <c r="AWG330" s="9"/>
      <c r="AWH330" s="9"/>
      <c r="AWI330" s="9"/>
      <c r="AWJ330" s="9"/>
      <c r="AWK330" s="9"/>
      <c r="AWL330" s="9"/>
      <c r="AWM330" s="9"/>
      <c r="AWN330" s="9"/>
      <c r="AWO330" s="9"/>
      <c r="AWP330" s="9"/>
      <c r="AWQ330" s="9"/>
      <c r="AWR330" s="9"/>
      <c r="AWS330" s="9"/>
      <c r="AWT330" s="9"/>
      <c r="AWU330" s="9"/>
      <c r="AWV330" s="9"/>
      <c r="AWW330" s="9"/>
      <c r="AWX330" s="9"/>
      <c r="AWY330" s="9"/>
      <c r="AWZ330" s="9"/>
      <c r="AXA330" s="9"/>
      <c r="AXB330" s="9" t="s">
        <v>14595</v>
      </c>
      <c r="AXC330" s="9"/>
      <c r="AXD330" s="9"/>
      <c r="AXE330" s="9"/>
      <c r="AXF330" s="9"/>
      <c r="AXG330" s="9"/>
      <c r="AXH330" s="9"/>
      <c r="AXI330" s="9"/>
      <c r="AXJ330" s="9"/>
      <c r="AXK330" s="9">
        <v>869.0</v>
      </c>
      <c r="AXL330" s="9" t="s">
        <v>3850</v>
      </c>
      <c r="AXM330" s="9">
        <v>526.0</v>
      </c>
      <c r="AXN330" s="9"/>
      <c r="AXO330" s="9"/>
      <c r="AXP330" s="9"/>
      <c r="AXQ330" s="9"/>
      <c r="AXR330" s="9"/>
      <c r="AXS330" s="9"/>
      <c r="AXT330" s="9"/>
      <c r="AXU330" s="9"/>
      <c r="AXV330" s="9"/>
      <c r="AXW330" s="9"/>
      <c r="AXX330" s="9"/>
      <c r="AXY330" s="9"/>
      <c r="AXZ330" s="9"/>
      <c r="AYA330" s="9"/>
      <c r="AYB330" s="9"/>
      <c r="AYC330" s="9"/>
      <c r="AYD330" s="9" t="s">
        <v>3850</v>
      </c>
      <c r="AYE330" s="9"/>
      <c r="AYF330" s="9"/>
      <c r="AYG330" s="9"/>
      <c r="AYH330" s="9" t="s">
        <v>14596</v>
      </c>
      <c r="AYI330" s="9"/>
      <c r="AYJ330" s="9"/>
      <c r="AYK330" s="9"/>
      <c r="AYL330" s="9"/>
      <c r="AYM330" s="9"/>
      <c r="AYN330" s="9"/>
      <c r="AYO330" s="9"/>
      <c r="AYP330" s="9"/>
      <c r="AYQ330" s="9"/>
      <c r="AYR330" s="9"/>
      <c r="AYS330" s="9"/>
      <c r="AYT330" s="9"/>
      <c r="AYU330" s="9"/>
      <c r="AYV330" s="9"/>
      <c r="AYW330" s="9"/>
      <c r="AYX330" s="9"/>
      <c r="AYY330" s="9"/>
      <c r="AYZ330" s="9"/>
      <c r="AZA330" s="9"/>
      <c r="AZB330" s="9"/>
      <c r="AZC330" s="9"/>
      <c r="AZD330" s="9"/>
      <c r="AZE330" s="9"/>
      <c r="AZF330" s="9"/>
      <c r="AZG330" s="9"/>
      <c r="AZH330" s="9"/>
      <c r="AZI330" s="9"/>
      <c r="AZJ330" s="9"/>
      <c r="AZK330" s="9"/>
      <c r="AZL330" s="9"/>
      <c r="AZM330" s="9"/>
      <c r="AZN330" s="9"/>
      <c r="AZO330" s="9"/>
      <c r="AZP330" s="9"/>
      <c r="AZQ330" s="9"/>
      <c r="AZR330" s="9"/>
      <c r="AZS330" s="9"/>
      <c r="AZT330" s="9"/>
      <c r="AZU330" s="9"/>
      <c r="AZV330" s="9"/>
      <c r="AZW330" s="9"/>
      <c r="AZX330" s="9"/>
      <c r="AZY330" s="9"/>
      <c r="AZZ330" s="9"/>
      <c r="BAA330" s="9"/>
      <c r="BAB330" s="9"/>
      <c r="BAC330" s="9"/>
      <c r="BAD330" s="9"/>
      <c r="BAE330" s="9"/>
      <c r="BAF330" s="9"/>
      <c r="BAG330" s="9"/>
      <c r="BAH330" s="9"/>
      <c r="BAI330" s="9"/>
      <c r="BAJ330" s="9"/>
      <c r="BAK330" s="9"/>
      <c r="BAL330" s="9"/>
      <c r="BAM330" s="9"/>
      <c r="BAN330" s="9"/>
      <c r="BAO330" s="9"/>
      <c r="BAP330" s="9"/>
      <c r="BAQ330" s="9"/>
      <c r="BAR330" s="9"/>
      <c r="BAS330" s="9"/>
      <c r="BAT330" s="9"/>
      <c r="BAU330" s="9"/>
      <c r="BAV330" s="9"/>
      <c r="BAW330" s="9"/>
      <c r="BAX330" s="9"/>
      <c r="BAY330" s="9"/>
      <c r="BAZ330" s="9"/>
      <c r="BBA330" s="9"/>
      <c r="BBB330" s="9"/>
      <c r="BBC330" s="9"/>
      <c r="BBD330" s="9"/>
      <c r="BBE330" s="9"/>
      <c r="BBF330" s="9"/>
      <c r="BBG330" s="9"/>
      <c r="BBH330" s="9"/>
      <c r="BBI330" s="9"/>
      <c r="BBJ330" s="9"/>
      <c r="BBK330" s="9"/>
      <c r="BBL330" s="9"/>
      <c r="BBM330" s="9"/>
      <c r="BBN330" s="9"/>
      <c r="BBO330" s="9"/>
      <c r="BBP330" s="9"/>
      <c r="BBQ330" s="9"/>
      <c r="BBR330" s="9"/>
      <c r="BBS330" s="9"/>
      <c r="BBT330" s="9"/>
      <c r="BBU330" s="9"/>
      <c r="BBV330" s="9"/>
      <c r="BBW330" s="9"/>
      <c r="BBX330" s="9"/>
      <c r="BBY330" s="9"/>
      <c r="BBZ330" s="9"/>
      <c r="BCA330" s="9"/>
      <c r="BCB330" s="9"/>
      <c r="BCC330" s="9"/>
      <c r="BCD330" s="9"/>
      <c r="BCE330" s="9"/>
      <c r="BCF330" s="9"/>
      <c r="BCG330" s="9"/>
      <c r="BCH330" s="9"/>
      <c r="BCI330" s="9"/>
      <c r="BCJ330" s="9"/>
      <c r="BCK330" s="9"/>
      <c r="BCL330" s="9"/>
      <c r="BCM330" s="9"/>
      <c r="BCN330" s="9"/>
      <c r="BCO330" s="9"/>
      <c r="BCP330" s="9"/>
      <c r="BCQ330" s="9"/>
      <c r="BCR330" s="9"/>
      <c r="BCS330" s="9"/>
      <c r="BCT330" s="9"/>
      <c r="BCU330" s="9"/>
      <c r="BCV330" s="9"/>
      <c r="BCW330" s="9"/>
      <c r="BCX330" s="9"/>
      <c r="BCY330" s="9"/>
      <c r="BCZ330" s="9"/>
      <c r="BDA330" s="9"/>
      <c r="BDB330" s="9"/>
      <c r="BDC330" s="9"/>
      <c r="BDD330" s="9"/>
      <c r="BDE330" s="9"/>
      <c r="BDF330" s="9"/>
      <c r="BDG330" s="9"/>
      <c r="BDH330" s="9"/>
      <c r="BDI330" s="9"/>
      <c r="BDJ330" s="9"/>
      <c r="BDK330" s="9"/>
      <c r="BDL330" s="9"/>
      <c r="BDM330" s="9"/>
      <c r="BDN330" s="9"/>
      <c r="BDO330" s="9"/>
      <c r="BDP330" s="9"/>
      <c r="BDQ330" s="9"/>
      <c r="BDR330" s="9"/>
      <c r="BDS330" s="9"/>
      <c r="BDT330" s="9"/>
      <c r="BDU330" s="9"/>
      <c r="BDV330" s="9"/>
      <c r="BDW330" s="9"/>
      <c r="BDX330" s="9"/>
      <c r="BDY330" s="9"/>
      <c r="BDZ330" s="9"/>
      <c r="BEA330" s="9"/>
      <c r="BEB330" s="9"/>
      <c r="BEC330" s="9"/>
      <c r="BED330" s="9"/>
      <c r="BEE330" s="9"/>
      <c r="BEF330" s="9"/>
      <c r="BEG330" s="9"/>
      <c r="BEH330" s="9"/>
      <c r="BEI330" s="9"/>
      <c r="BEJ330" s="9"/>
      <c r="BEK330" s="9"/>
      <c r="BEL330" s="9"/>
      <c r="BEM330" s="9"/>
      <c r="BEN330" s="9"/>
      <c r="BEO330" s="9"/>
      <c r="BEP330" s="9"/>
      <c r="BEQ330" s="9"/>
      <c r="BER330" s="9"/>
      <c r="BES330" s="9"/>
      <c r="BET330" s="9"/>
      <c r="BEU330" s="9"/>
      <c r="BEV330" s="9"/>
      <c r="BEW330" s="9"/>
      <c r="BEX330" s="9"/>
      <c r="BEY330" s="9"/>
      <c r="BEZ330" s="9"/>
      <c r="BFA330" s="9"/>
      <c r="BFB330" s="9"/>
      <c r="BFC330" s="9"/>
      <c r="BFD330" s="9"/>
      <c r="BFE330" s="9"/>
      <c r="BFF330" s="9"/>
      <c r="BFG330" s="9"/>
      <c r="BFH330" s="9"/>
      <c r="BFI330" s="9"/>
      <c r="BFJ330" s="9"/>
      <c r="BFK330" s="9"/>
      <c r="BFL330" s="9"/>
      <c r="BFM330" s="9"/>
      <c r="BFN330" s="9"/>
      <c r="BFO330" s="9"/>
      <c r="BFP330" s="9"/>
      <c r="BFQ330" s="9"/>
      <c r="BFR330" s="9"/>
      <c r="BFS330" s="9"/>
      <c r="BFT330" s="9"/>
      <c r="BFU330" s="9"/>
      <c r="BFV330" s="9"/>
      <c r="BFW330" s="9"/>
      <c r="BFX330" s="9"/>
      <c r="BFY330" s="9"/>
      <c r="BFZ330" s="9"/>
      <c r="BGA330" s="9"/>
      <c r="BGB330" s="9"/>
      <c r="BGC330" s="9"/>
      <c r="BGD330" s="9"/>
      <c r="BGE330" s="9"/>
      <c r="BGF330" s="9"/>
      <c r="BGG330" s="9"/>
      <c r="BGH330" s="9"/>
      <c r="BGI330" s="9"/>
      <c r="BGJ330" s="9"/>
      <c r="BGK330" s="9"/>
      <c r="BGL330" s="9"/>
      <c r="BGM330" s="9"/>
      <c r="BGN330" s="9"/>
      <c r="BGO330" s="9"/>
      <c r="BGP330" s="9"/>
      <c r="BGQ330" s="9"/>
      <c r="BGR330" s="9"/>
      <c r="BGS330" s="9"/>
      <c r="BGT330" s="9"/>
      <c r="BGU330" s="9"/>
      <c r="BGV330" s="9"/>
      <c r="BGW330" s="9"/>
      <c r="BGX330" s="9"/>
      <c r="BGY330" s="9"/>
      <c r="BGZ330" s="9"/>
      <c r="BHA330" s="9"/>
      <c r="BHB330" s="9"/>
      <c r="BHC330" s="9"/>
      <c r="BHD330" s="9"/>
      <c r="BHE330" s="9"/>
      <c r="BHF330" s="9"/>
      <c r="BHG330" s="9"/>
      <c r="BHH330" s="9"/>
      <c r="BHI330" s="9"/>
      <c r="BHJ330" s="9"/>
      <c r="BHK330" s="9"/>
      <c r="BHL330" s="9"/>
      <c r="BHM330" s="9"/>
      <c r="BHN330" s="9"/>
      <c r="BHO330" s="9"/>
      <c r="BHP330" s="9"/>
      <c r="BHQ330" s="9"/>
      <c r="BHR330" s="9"/>
      <c r="BHS330" s="9"/>
      <c r="BHT330" s="9"/>
      <c r="BHU330" s="9"/>
      <c r="BHV330" s="9"/>
      <c r="BHW330" s="9"/>
      <c r="BHX330" s="9"/>
      <c r="BHY330" s="9"/>
      <c r="BHZ330" s="9"/>
      <c r="BIA330" s="9"/>
      <c r="BIB330" s="9"/>
      <c r="BIC330" s="9"/>
      <c r="BID330" s="9"/>
      <c r="BIE330" s="9"/>
      <c r="BIF330" s="9"/>
      <c r="BIG330" s="9"/>
      <c r="BIH330" s="9"/>
      <c r="BII330" s="9"/>
      <c r="BIJ330" s="9"/>
      <c r="BIK330" s="9"/>
      <c r="BIL330" s="9"/>
      <c r="BIM330" s="9"/>
      <c r="BIN330" s="9"/>
      <c r="BIO330" s="9"/>
      <c r="BIP330" s="9"/>
      <c r="BIQ330" s="9"/>
      <c r="BIR330" s="9"/>
      <c r="BIS330" s="9"/>
      <c r="BIT330" s="9"/>
      <c r="BIU330" s="9"/>
      <c r="BIV330" s="9"/>
      <c r="BIW330" s="9"/>
      <c r="BIX330" s="9"/>
      <c r="BIY330" s="9"/>
      <c r="BIZ330" s="9"/>
      <c r="BJA330" s="9"/>
      <c r="BJB330" s="9"/>
      <c r="BJC330" s="9"/>
      <c r="BJD330" s="9"/>
      <c r="BJE330" s="9"/>
      <c r="BJF330" s="9"/>
      <c r="BJG330" s="9"/>
      <c r="BJH330" s="9"/>
      <c r="BJI330" s="9"/>
      <c r="BJJ330" s="9"/>
      <c r="BJK330" s="9"/>
      <c r="BJL330" s="9"/>
      <c r="BJM330" s="9"/>
      <c r="BJN330" s="9"/>
      <c r="BJO330" s="9"/>
      <c r="BJP330" s="9"/>
      <c r="BJQ330" s="9"/>
      <c r="BJR330" s="9"/>
      <c r="BJS330" s="9"/>
      <c r="BJT330" s="9"/>
      <c r="BJU330" s="9"/>
      <c r="BJV330" s="9"/>
      <c r="BJW330" s="9"/>
      <c r="BJX330" s="9"/>
      <c r="BJY330" s="9"/>
      <c r="BJZ330" s="9"/>
      <c r="BKA330" s="9"/>
      <c r="BKB330" s="9"/>
      <c r="BKC330" s="9"/>
      <c r="BKD330" s="9"/>
      <c r="BKE330" s="9"/>
      <c r="BKF330" s="9"/>
      <c r="BKG330" s="9"/>
      <c r="BKH330" s="9"/>
      <c r="BKI330" s="9"/>
      <c r="BKJ330" s="9"/>
      <c r="BKK330" s="9"/>
      <c r="BKL330" s="9"/>
      <c r="BKM330" s="9"/>
      <c r="BKN330" s="9"/>
      <c r="BKO330" s="9"/>
      <c r="BKP330" s="9"/>
      <c r="BKQ330" s="9"/>
      <c r="BKR330" s="9"/>
      <c r="BKS330" s="9"/>
      <c r="BKT330" s="9"/>
      <c r="BKU330" s="9"/>
      <c r="BKV330" s="9"/>
      <c r="BKW330" s="9"/>
      <c r="BKX330" s="9"/>
      <c r="BKY330" s="9"/>
      <c r="BKZ330" s="9"/>
      <c r="BLA330" s="9"/>
      <c r="BLB330" s="9"/>
      <c r="BLC330" s="9"/>
      <c r="BLD330" s="9"/>
      <c r="BLE330" s="9"/>
      <c r="BLF330" s="9"/>
      <c r="BLG330" s="9"/>
      <c r="BLH330" s="9"/>
      <c r="BLI330" s="9"/>
      <c r="BLJ330" s="9"/>
      <c r="BLK330" s="9"/>
      <c r="BLL330" s="9"/>
      <c r="BLM330" s="9"/>
      <c r="BLN330" s="9"/>
      <c r="BLO330" s="9"/>
      <c r="BLP330" s="9"/>
      <c r="BLQ330" s="9"/>
      <c r="BLR330" s="9"/>
      <c r="BLS330" s="9"/>
      <c r="BLT330" s="9"/>
      <c r="BLU330" s="9"/>
      <c r="BLV330" s="9"/>
      <c r="BLW330" s="9"/>
      <c r="BLX330" s="9"/>
      <c r="BLY330" s="9"/>
      <c r="BLZ330" s="9"/>
      <c r="BMA330" s="9"/>
      <c r="BMB330" s="9"/>
      <c r="BMC330" s="9"/>
      <c r="BMD330" s="9"/>
      <c r="BME330" s="9"/>
      <c r="BMF330" s="9"/>
      <c r="BMG330" s="9"/>
      <c r="BMH330" s="9"/>
      <c r="BMI330" s="9"/>
      <c r="BMJ330" s="9"/>
      <c r="BMK330" s="9"/>
      <c r="BML330" s="9"/>
      <c r="BMM330" s="9"/>
      <c r="BMN330" s="9"/>
      <c r="BMO330" s="9"/>
      <c r="BMP330" s="9"/>
      <c r="BMQ330" s="9"/>
      <c r="BMR330" s="9"/>
      <c r="BMS330" s="9"/>
      <c r="BMT330" s="9"/>
      <c r="BMU330" s="9"/>
      <c r="BMV330" s="9"/>
      <c r="BMW330" s="9"/>
      <c r="BMX330" s="9"/>
      <c r="BMY330" s="9"/>
      <c r="BMZ330" s="9"/>
      <c r="BNA330" s="9"/>
      <c r="BNB330" s="9"/>
      <c r="BNC330" s="9"/>
      <c r="BND330" s="9"/>
      <c r="BNE330" s="9"/>
      <c r="BNF330" s="9"/>
      <c r="BNG330" s="9"/>
      <c r="BNH330" s="9"/>
      <c r="BNI330" s="9"/>
      <c r="BNJ330" s="9"/>
      <c r="BNK330" s="9"/>
      <c r="BNL330" s="9"/>
      <c r="BNM330" s="9"/>
      <c r="BNN330" s="9"/>
      <c r="BNO330" s="9"/>
      <c r="BNP330" s="9"/>
      <c r="BNQ330" s="9"/>
      <c r="BNR330" s="9"/>
      <c r="BNS330" s="9"/>
      <c r="BNT330" s="9"/>
      <c r="BNU330" s="9"/>
      <c r="BNV330" s="9"/>
      <c r="BNW330" s="9"/>
      <c r="BNX330" s="9"/>
      <c r="BNY330" s="9"/>
      <c r="BNZ330" s="9"/>
      <c r="BOA330" s="9"/>
      <c r="BOB330" s="9"/>
      <c r="BOC330" s="9"/>
      <c r="BOD330" s="9"/>
      <c r="BOE330" s="9"/>
      <c r="BOF330" s="9"/>
      <c r="BOG330" s="9"/>
      <c r="BOH330" s="9"/>
      <c r="BOI330" s="9"/>
      <c r="BOJ330" s="9"/>
      <c r="BOK330" s="9"/>
      <c r="BOL330" s="9"/>
      <c r="BOM330" s="9"/>
      <c r="BON330" s="9"/>
      <c r="BOO330" s="9"/>
      <c r="BOP330" s="9"/>
      <c r="BOQ330" s="9"/>
      <c r="BOR330" s="9"/>
      <c r="BOS330" s="9"/>
      <c r="BOT330" s="9"/>
      <c r="BOU330" s="9"/>
      <c r="BOV330" s="9"/>
      <c r="BOW330" s="9"/>
      <c r="BOX330" s="9"/>
      <c r="BOY330" s="9"/>
      <c r="BOZ330" s="9"/>
      <c r="BPA330" s="9"/>
      <c r="BPB330" s="9"/>
      <c r="BPC330" s="9"/>
      <c r="BPD330" s="9"/>
      <c r="BPE330" s="9"/>
      <c r="BPF330" s="9"/>
      <c r="BPG330" s="9"/>
      <c r="BPH330" s="9"/>
      <c r="BPI330" s="9"/>
      <c r="BPJ330" s="9"/>
      <c r="BPK330" s="9"/>
      <c r="BPL330" s="9"/>
      <c r="BPM330" s="9"/>
      <c r="BPN330" s="9"/>
      <c r="BPO330" s="9"/>
      <c r="BPP330" s="9"/>
      <c r="BPQ330" s="9"/>
      <c r="BPR330" s="9"/>
      <c r="BPS330" s="9"/>
      <c r="BPT330" s="9"/>
      <c r="BPU330" s="9"/>
      <c r="BPV330" s="9"/>
      <c r="BPW330" s="9"/>
      <c r="BPX330" s="9"/>
      <c r="BPY330" s="9"/>
      <c r="BPZ330" s="9"/>
      <c r="BQA330" s="9"/>
      <c r="BQB330" s="9"/>
      <c r="BQC330" s="9"/>
      <c r="BQD330" s="9"/>
      <c r="BQE330" s="9"/>
      <c r="BQF330" s="9"/>
      <c r="BQG330" s="9"/>
      <c r="BQH330" s="9"/>
      <c r="BQI330" s="9"/>
      <c r="BQJ330" s="9"/>
      <c r="BQK330" s="9"/>
      <c r="BQL330" s="9"/>
      <c r="BQM330" s="9"/>
      <c r="BQN330" s="9"/>
      <c r="BQO330" s="9"/>
      <c r="BQP330" s="9"/>
      <c r="BQQ330" s="9"/>
      <c r="BQR330" s="9"/>
      <c r="BQS330" s="9"/>
      <c r="BQT330" s="9"/>
      <c r="BQU330" s="9"/>
      <c r="BQV330" s="9"/>
      <c r="BQW330" s="9"/>
      <c r="BQX330" s="9"/>
      <c r="BQY330" s="9"/>
      <c r="BQZ330" s="9"/>
      <c r="BRA330" s="9"/>
      <c r="BRB330" s="9"/>
      <c r="BRC330" s="9"/>
      <c r="BRD330" s="9"/>
      <c r="BRE330" s="9"/>
      <c r="BRF330" s="9"/>
      <c r="BRG330" s="9"/>
      <c r="BRH330" s="9"/>
      <c r="BRI330" s="9"/>
      <c r="BRJ330" s="9"/>
      <c r="BRK330" s="9"/>
      <c r="BRL330" s="9"/>
      <c r="BRM330" s="9"/>
      <c r="BRN330" s="9"/>
      <c r="BRO330" s="9"/>
      <c r="BRP330" s="9"/>
      <c r="BRQ330" s="9"/>
      <c r="BRR330" s="9"/>
      <c r="BRS330" s="9"/>
      <c r="BRT330" s="9"/>
      <c r="BRU330" s="9"/>
      <c r="BRV330" s="9"/>
      <c r="BRW330" s="9"/>
      <c r="BRX330" s="9"/>
      <c r="BRY330" s="9"/>
      <c r="BRZ330" s="9"/>
      <c r="BSA330" s="9"/>
      <c r="BSB330" s="9"/>
      <c r="BSC330" s="9"/>
      <c r="BSD330" s="9"/>
      <c r="BSE330" s="9"/>
      <c r="BSF330" s="9"/>
      <c r="BSG330" s="9"/>
      <c r="BSH330" s="9"/>
      <c r="BSI330" s="9"/>
      <c r="BSJ330" s="9"/>
      <c r="BSK330" s="9"/>
      <c r="BSL330" s="9"/>
      <c r="BSM330" s="9"/>
      <c r="BSN330" s="9"/>
      <c r="BSO330" s="9"/>
      <c r="BSP330" s="9"/>
      <c r="BSQ330" s="9"/>
      <c r="BSR330" s="9"/>
      <c r="BSS330" s="9"/>
      <c r="BST330" s="9"/>
      <c r="BSU330" s="9"/>
      <c r="BSV330" s="9"/>
      <c r="BSW330" s="9"/>
      <c r="BSX330" s="9"/>
      <c r="BSY330" s="9"/>
      <c r="BSZ330" s="9"/>
      <c r="BTA330" s="9"/>
      <c r="BTB330" s="9"/>
      <c r="BTC330" s="9"/>
      <c r="BTD330" s="9"/>
      <c r="BTE330" s="9"/>
      <c r="BTF330" s="9"/>
      <c r="BTG330" s="9"/>
      <c r="BTH330" s="9"/>
      <c r="BTI330" s="9"/>
      <c r="BTJ330" s="9"/>
      <c r="BTK330" s="9"/>
      <c r="BTL330" s="9"/>
      <c r="BTM330" s="9"/>
      <c r="BTN330" s="9"/>
      <c r="BTO330" s="9"/>
      <c r="BTP330" s="9"/>
      <c r="BTQ330" s="9"/>
      <c r="BTR330" s="9"/>
      <c r="BTS330" s="9"/>
      <c r="BTT330" s="9"/>
      <c r="BTU330" s="9"/>
      <c r="BTV330" s="9"/>
      <c r="BTW330" s="9"/>
      <c r="BTX330" s="9"/>
      <c r="BTY330" s="9"/>
      <c r="BTZ330" s="9"/>
      <c r="BUA330" s="9"/>
      <c r="BUB330" s="9"/>
      <c r="BUC330" s="9"/>
      <c r="BUD330" s="9"/>
      <c r="BUE330" s="9"/>
      <c r="BUF330" s="9"/>
      <c r="BUG330" s="9"/>
      <c r="BUH330" s="9"/>
      <c r="BUI330" s="9"/>
      <c r="BUJ330" s="9"/>
      <c r="BUK330" s="9"/>
      <c r="BUL330" s="9"/>
      <c r="BUM330" s="9"/>
      <c r="BUN330" s="9"/>
      <c r="BUO330" s="9"/>
      <c r="BUP330" s="9"/>
      <c r="BUQ330" s="9"/>
      <c r="BUR330" s="9"/>
      <c r="BUS330" s="9"/>
      <c r="BUT330" s="9"/>
      <c r="BUU330" s="9"/>
      <c r="BUV330" s="9"/>
      <c r="BUW330" s="9"/>
      <c r="BUX330" s="9"/>
      <c r="BUY330" s="9"/>
      <c r="BUZ330" s="9"/>
      <c r="BVA330" s="9"/>
      <c r="BVB330" s="9"/>
      <c r="BVC330" s="9"/>
      <c r="BVD330" s="9"/>
      <c r="BVE330" s="9"/>
      <c r="BVF330" s="9"/>
      <c r="BVG330" s="9"/>
      <c r="BVH330" s="9"/>
      <c r="BVI330" s="9"/>
      <c r="BVJ330" s="9"/>
      <c r="BVK330" s="9"/>
      <c r="BVL330" s="9"/>
      <c r="BVM330" s="9"/>
      <c r="BVN330" s="9"/>
      <c r="BVO330" s="9"/>
      <c r="BVP330" s="9"/>
      <c r="BVQ330" s="9"/>
      <c r="BVR330" s="9"/>
      <c r="BVS330" s="9"/>
      <c r="BVT330" s="9"/>
      <c r="BVU330" s="9"/>
      <c r="BVV330" s="9"/>
      <c r="BVW330" s="9"/>
      <c r="BVX330" s="9"/>
      <c r="BVY330" s="9"/>
      <c r="BVZ330" s="9"/>
      <c r="BWA330" s="9"/>
      <c r="BWB330" s="9"/>
      <c r="BWC330" s="9"/>
      <c r="BWD330" s="9"/>
      <c r="BWE330" s="9"/>
      <c r="BWF330" s="9"/>
      <c r="BWG330" s="9"/>
      <c r="BWH330" s="9"/>
      <c r="BWI330" s="9"/>
      <c r="BWJ330" s="9"/>
      <c r="BWK330" s="9"/>
      <c r="BWL330" s="9"/>
      <c r="BWM330" s="9"/>
      <c r="BWN330" s="9"/>
      <c r="BWO330" s="9"/>
      <c r="BWP330" s="9"/>
      <c r="BWQ330" s="9"/>
      <c r="BWR330" s="9"/>
      <c r="BWS330" s="9"/>
      <c r="BWT330" s="9"/>
      <c r="BWU330" s="9"/>
      <c r="BWV330" s="9"/>
      <c r="BWW330" s="9"/>
      <c r="BWX330" s="9"/>
      <c r="BWY330" s="9"/>
      <c r="BWZ330" s="9"/>
      <c r="BXA330" s="9"/>
      <c r="BXB330" s="9"/>
      <c r="BXC330" s="9"/>
      <c r="BXD330" s="9"/>
    </row>
    <row r="331" ht="14.25" customHeight="1">
      <c r="A331" s="9">
        <v>15.0</v>
      </c>
      <c r="B331" s="9" t="s">
        <v>11947</v>
      </c>
      <c r="C331" s="9" t="s">
        <v>11948</v>
      </c>
      <c r="D331" s="9" t="s">
        <v>11948</v>
      </c>
      <c r="E331" s="9"/>
      <c r="F331" s="9">
        <v>63.0</v>
      </c>
      <c r="G331" s="9" t="s">
        <v>14597</v>
      </c>
      <c r="H331" s="9"/>
      <c r="I331" s="9"/>
      <c r="J331" s="9"/>
      <c r="K331" s="9">
        <v>1.0</v>
      </c>
      <c r="L331" s="9">
        <v>48.0</v>
      </c>
      <c r="M331" s="9">
        <v>1.0</v>
      </c>
      <c r="N331" s="9">
        <v>1.0</v>
      </c>
      <c r="O331" s="9">
        <v>12.0</v>
      </c>
      <c r="P331" s="9">
        <v>0.0</v>
      </c>
      <c r="Q331" s="9" t="s">
        <v>14598</v>
      </c>
      <c r="R331" s="9"/>
      <c r="S331" s="9" t="s">
        <v>3852</v>
      </c>
      <c r="T331" s="9" t="s">
        <v>3851</v>
      </c>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c r="DA331" s="9"/>
      <c r="DB331" s="9"/>
      <c r="DC331" s="9"/>
      <c r="DD331" s="9"/>
      <c r="DE331" s="9"/>
      <c r="DF331" s="9"/>
      <c r="DG331" s="9"/>
      <c r="DH331" s="9"/>
      <c r="DI331" s="9"/>
      <c r="DJ331" s="9"/>
      <c r="DK331" s="9"/>
      <c r="DL331" s="9"/>
      <c r="DM331" s="9"/>
      <c r="DN331" s="9"/>
      <c r="DO331" s="9"/>
      <c r="DP331" s="9"/>
      <c r="DQ331" s="9"/>
      <c r="DR331" s="9"/>
      <c r="DS331" s="9"/>
      <c r="DT331" s="9"/>
      <c r="DU331" s="9"/>
      <c r="DV331" s="9"/>
      <c r="DW331" s="9"/>
      <c r="DX331" s="9"/>
      <c r="DY331" s="9"/>
      <c r="DZ331" s="9"/>
      <c r="EA331" s="9"/>
      <c r="EB331" s="9"/>
      <c r="EC331" s="9"/>
      <c r="ED331" s="9"/>
      <c r="EE331" s="9"/>
      <c r="EF331" s="9"/>
      <c r="EG331" s="9"/>
      <c r="EH331" s="9"/>
      <c r="EI331" s="9"/>
      <c r="EJ331" s="9"/>
      <c r="EK331" s="9"/>
      <c r="EL331" s="9"/>
      <c r="EM331" s="9"/>
      <c r="EN331" s="9"/>
      <c r="EO331" s="9"/>
      <c r="EP331" s="9"/>
      <c r="EQ331" s="9"/>
      <c r="ER331" s="9"/>
      <c r="ES331" s="9"/>
      <c r="ET331" s="9"/>
      <c r="EU331" s="9"/>
      <c r="EV331" s="9"/>
      <c r="EW331" s="9"/>
      <c r="EX331" s="9"/>
      <c r="EY331" s="9"/>
      <c r="EZ331" s="9"/>
      <c r="FA331" s="9"/>
      <c r="FB331" s="9"/>
      <c r="FC331" s="9"/>
      <c r="FD331" s="9"/>
      <c r="FE331" s="9"/>
      <c r="FF331" s="9"/>
      <c r="FG331" s="9"/>
      <c r="FH331" s="9"/>
      <c r="FI331" s="9"/>
      <c r="FJ331" s="9"/>
      <c r="FK331" s="9"/>
      <c r="FL331" s="9"/>
      <c r="FM331" s="9"/>
      <c r="FN331" s="9"/>
      <c r="FO331" s="9"/>
      <c r="FP331" s="9"/>
      <c r="FQ331" s="9"/>
      <c r="FR331" s="9"/>
      <c r="FS331" s="9"/>
      <c r="FT331" s="9"/>
      <c r="FU331" s="9"/>
      <c r="FV331" s="9"/>
      <c r="FW331" s="9"/>
      <c r="FX331" s="9"/>
      <c r="FY331" s="9"/>
      <c r="FZ331" s="9"/>
      <c r="GA331" s="9"/>
      <c r="GB331" s="9"/>
      <c r="GC331" s="9"/>
      <c r="GD331" s="9"/>
      <c r="GE331" s="9"/>
      <c r="GF331" s="9"/>
      <c r="GG331" s="9"/>
      <c r="GH331" s="9"/>
      <c r="GI331" s="9"/>
      <c r="GJ331" s="9"/>
      <c r="GK331" s="9"/>
      <c r="GL331" s="9"/>
      <c r="GM331" s="9"/>
      <c r="GN331" s="9"/>
      <c r="GO331" s="9"/>
      <c r="GP331" s="9"/>
      <c r="GQ331" s="9"/>
      <c r="GR331" s="9"/>
      <c r="GS331" s="9"/>
      <c r="GT331" s="9"/>
      <c r="GU331" s="9"/>
      <c r="GV331" s="9"/>
      <c r="GW331" s="9"/>
      <c r="GX331" s="9"/>
      <c r="GY331" s="9"/>
      <c r="GZ331" s="9"/>
      <c r="HA331" s="9"/>
      <c r="HB331" s="9"/>
      <c r="HC331" s="9"/>
      <c r="HD331" s="9"/>
      <c r="HE331" s="9"/>
      <c r="HF331" s="9"/>
      <c r="HG331" s="9"/>
      <c r="HH331" s="9"/>
      <c r="HI331" s="9"/>
      <c r="HJ331" s="9"/>
      <c r="HK331" s="9"/>
      <c r="HL331" s="9"/>
      <c r="HM331" s="9"/>
      <c r="HN331" s="9"/>
      <c r="HO331" s="9"/>
      <c r="HP331" s="9"/>
      <c r="HQ331" s="9"/>
      <c r="HR331" s="9"/>
      <c r="HS331" s="9"/>
      <c r="HT331" s="9"/>
      <c r="HU331" s="9"/>
      <c r="HV331" s="9"/>
      <c r="HW331" s="9"/>
      <c r="HX331" s="9"/>
      <c r="HY331" s="9"/>
      <c r="HZ331" s="9"/>
      <c r="IA331" s="9"/>
      <c r="IB331" s="9"/>
      <c r="IC331" s="9"/>
      <c r="ID331" s="9"/>
      <c r="IE331" s="9"/>
      <c r="IF331" s="9"/>
      <c r="IG331" s="9"/>
      <c r="IH331" s="9"/>
      <c r="II331" s="9"/>
      <c r="IJ331" s="9"/>
      <c r="IK331" s="9"/>
      <c r="IL331" s="9"/>
      <c r="IM331" s="9"/>
      <c r="IN331" s="9"/>
      <c r="IO331" s="9"/>
      <c r="IP331" s="9"/>
      <c r="IQ331" s="9"/>
      <c r="IR331" s="9"/>
      <c r="IS331" s="9"/>
      <c r="IT331" s="9"/>
      <c r="IU331" s="9"/>
      <c r="IV331" s="9"/>
      <c r="IW331" s="9"/>
      <c r="IX331" s="9"/>
      <c r="IY331" s="9"/>
      <c r="IZ331" s="9"/>
      <c r="JA331" s="9"/>
      <c r="JB331" s="9"/>
      <c r="JC331" s="9"/>
      <c r="JD331" s="9"/>
      <c r="JE331" s="9"/>
      <c r="JF331" s="9"/>
      <c r="JG331" s="9"/>
      <c r="JH331" s="9"/>
      <c r="JI331" s="9"/>
      <c r="JJ331" s="9"/>
      <c r="JK331" s="9"/>
      <c r="JL331" s="9"/>
      <c r="JM331" s="9"/>
      <c r="JN331" s="9"/>
      <c r="JO331" s="9"/>
      <c r="JP331" s="9"/>
      <c r="JQ331" s="9"/>
      <c r="JR331" s="9"/>
      <c r="JS331" s="9"/>
      <c r="JT331" s="9"/>
      <c r="JU331" s="9"/>
      <c r="JV331" s="9"/>
      <c r="JW331" s="9"/>
      <c r="JX331" s="9"/>
      <c r="JY331" s="9"/>
      <c r="JZ331" s="9"/>
      <c r="KA331" s="9"/>
      <c r="KB331" s="9"/>
      <c r="KC331" s="9"/>
      <c r="KD331" s="9"/>
      <c r="KE331" s="9"/>
      <c r="KF331" s="9"/>
      <c r="KG331" s="9"/>
      <c r="KH331" s="9"/>
      <c r="KI331" s="9"/>
      <c r="KJ331" s="9"/>
      <c r="KK331" s="9"/>
      <c r="KL331" s="9"/>
      <c r="KM331" s="9"/>
      <c r="KN331" s="9"/>
      <c r="KO331" s="9"/>
      <c r="KP331" s="9"/>
      <c r="KQ331" s="9"/>
      <c r="KR331" s="9"/>
      <c r="KS331" s="9"/>
      <c r="KT331" s="9"/>
      <c r="KU331" s="9"/>
      <c r="KV331" s="9"/>
      <c r="KW331" s="9"/>
      <c r="KX331" s="9"/>
      <c r="KY331" s="9"/>
      <c r="KZ331" s="9"/>
      <c r="LA331" s="9"/>
      <c r="LB331" s="9"/>
      <c r="LC331" s="9"/>
      <c r="LD331" s="9"/>
      <c r="LE331" s="9"/>
      <c r="LF331" s="9"/>
      <c r="LG331" s="9"/>
      <c r="LH331" s="9"/>
      <c r="LI331" s="9"/>
      <c r="LJ331" s="9"/>
      <c r="LK331" s="9"/>
      <c r="LL331" s="9"/>
      <c r="LM331" s="9"/>
      <c r="LN331" s="9"/>
      <c r="LO331" s="9"/>
      <c r="LP331" s="9"/>
      <c r="LQ331" s="9"/>
      <c r="LR331" s="9"/>
      <c r="LS331" s="9"/>
      <c r="LT331" s="9"/>
      <c r="LU331" s="9"/>
      <c r="LV331" s="9"/>
      <c r="LW331" s="9"/>
      <c r="LX331" s="9"/>
      <c r="LY331" s="9"/>
      <c r="LZ331" s="9"/>
      <c r="MA331" s="9"/>
      <c r="MB331" s="9"/>
      <c r="MC331" s="9"/>
      <c r="MD331" s="9"/>
      <c r="ME331" s="9"/>
      <c r="MF331" s="9"/>
      <c r="MG331" s="9"/>
      <c r="MH331" s="9"/>
      <c r="MI331" s="9"/>
      <c r="MJ331" s="9"/>
      <c r="MK331" s="9"/>
      <c r="ML331" s="9"/>
      <c r="MM331" s="9"/>
      <c r="MN331" s="9"/>
      <c r="MO331" s="9"/>
      <c r="MP331" s="9"/>
      <c r="MQ331" s="9"/>
      <c r="MR331" s="9"/>
      <c r="MS331" s="9"/>
      <c r="MT331" s="9"/>
      <c r="MU331" s="9"/>
      <c r="MV331" s="9"/>
      <c r="MW331" s="9"/>
      <c r="MX331" s="9"/>
      <c r="MY331" s="9"/>
      <c r="MZ331" s="9"/>
      <c r="NA331" s="9"/>
      <c r="NB331" s="9"/>
      <c r="NC331" s="9"/>
      <c r="ND331" s="9"/>
      <c r="NE331" s="9"/>
      <c r="NF331" s="9"/>
      <c r="NG331" s="9"/>
      <c r="NH331" s="9"/>
      <c r="NI331" s="9"/>
      <c r="NJ331" s="9"/>
      <c r="NK331" s="9"/>
      <c r="NL331" s="9"/>
      <c r="NM331" s="9"/>
      <c r="NN331" s="9"/>
      <c r="NO331" s="9"/>
      <c r="NP331" s="9"/>
      <c r="NQ331" s="9"/>
      <c r="NR331" s="9"/>
      <c r="NS331" s="9"/>
      <c r="NT331" s="9"/>
      <c r="NU331" s="9"/>
      <c r="NV331" s="9"/>
      <c r="NW331" s="9"/>
      <c r="NX331" s="9"/>
      <c r="NY331" s="9"/>
      <c r="NZ331" s="9"/>
      <c r="OA331" s="9"/>
      <c r="OB331" s="9"/>
      <c r="OC331" s="9"/>
      <c r="OD331" s="9"/>
      <c r="OE331" s="9"/>
      <c r="OF331" s="9"/>
      <c r="OG331" s="9"/>
      <c r="OH331" s="9"/>
      <c r="OI331" s="9"/>
      <c r="OJ331" s="9"/>
      <c r="OK331" s="9"/>
      <c r="OL331" s="9"/>
      <c r="OM331" s="9"/>
      <c r="ON331" s="9"/>
      <c r="OO331" s="9"/>
      <c r="OP331" s="9"/>
      <c r="OQ331" s="9"/>
      <c r="OR331" s="9"/>
      <c r="OS331" s="9"/>
      <c r="OT331" s="9"/>
      <c r="OU331" s="9"/>
      <c r="OV331" s="9"/>
      <c r="OW331" s="9"/>
      <c r="OX331" s="9"/>
      <c r="OY331" s="9"/>
      <c r="OZ331" s="9"/>
      <c r="PA331" s="9"/>
      <c r="PB331" s="9"/>
      <c r="PC331" s="9"/>
      <c r="PD331" s="9"/>
      <c r="PE331" s="9"/>
      <c r="PF331" s="9"/>
      <c r="PG331" s="9"/>
      <c r="PH331" s="9"/>
      <c r="PI331" s="9"/>
      <c r="PJ331" s="9"/>
      <c r="PK331" s="9"/>
      <c r="PL331" s="9"/>
      <c r="PM331" s="9"/>
      <c r="PN331" s="9"/>
      <c r="PO331" s="9"/>
      <c r="PP331" s="9"/>
      <c r="PQ331" s="9"/>
      <c r="PR331" s="9"/>
      <c r="PS331" s="9"/>
      <c r="PT331" s="9"/>
      <c r="PU331" s="9"/>
      <c r="PV331" s="9"/>
      <c r="PW331" s="9"/>
      <c r="PX331" s="9"/>
      <c r="PY331" s="9"/>
      <c r="PZ331" s="9"/>
      <c r="QA331" s="9"/>
      <c r="QB331" s="9"/>
      <c r="QC331" s="9"/>
      <c r="QD331" s="9"/>
      <c r="QE331" s="9"/>
      <c r="QF331" s="9"/>
      <c r="QG331" s="9"/>
      <c r="QH331" s="9"/>
      <c r="QI331" s="9"/>
      <c r="QJ331" s="9"/>
      <c r="QK331" s="9"/>
      <c r="QL331" s="9"/>
      <c r="QM331" s="9"/>
      <c r="QN331" s="9"/>
      <c r="QO331" s="9"/>
      <c r="QP331" s="9"/>
      <c r="QQ331" s="9"/>
      <c r="QR331" s="9"/>
      <c r="QS331" s="9"/>
      <c r="QT331" s="9"/>
      <c r="QU331" s="9"/>
      <c r="QV331" s="9"/>
      <c r="QW331" s="9"/>
      <c r="QX331" s="9"/>
      <c r="QY331" s="9"/>
      <c r="QZ331" s="9"/>
      <c r="RA331" s="9"/>
      <c r="RB331" s="9"/>
      <c r="RC331" s="9"/>
      <c r="RD331" s="9"/>
      <c r="RE331" s="9"/>
      <c r="RF331" s="9"/>
      <c r="RG331" s="9"/>
      <c r="RH331" s="9"/>
      <c r="RI331" s="9"/>
      <c r="RJ331" s="9"/>
      <c r="RK331" s="9"/>
      <c r="RL331" s="9"/>
      <c r="RM331" s="9"/>
      <c r="RN331" s="9"/>
      <c r="RO331" s="9"/>
      <c r="RP331" s="9"/>
      <c r="RQ331" s="9"/>
      <c r="RR331" s="9"/>
      <c r="RS331" s="9"/>
      <c r="RT331" s="9"/>
      <c r="RU331" s="9"/>
      <c r="RV331" s="9"/>
      <c r="RW331" s="9"/>
      <c r="RX331" s="9"/>
      <c r="RY331" s="9"/>
      <c r="RZ331" s="9"/>
      <c r="SA331" s="9"/>
      <c r="SB331" s="9"/>
      <c r="SC331" s="9"/>
      <c r="SD331" s="9"/>
      <c r="SE331" s="9"/>
      <c r="SF331" s="9"/>
      <c r="SG331" s="9"/>
      <c r="SH331" s="9"/>
      <c r="SI331" s="9"/>
      <c r="SJ331" s="9"/>
      <c r="SK331" s="9"/>
      <c r="SL331" s="9"/>
      <c r="SM331" s="9"/>
      <c r="SN331" s="9"/>
      <c r="SO331" s="9"/>
      <c r="SP331" s="9"/>
      <c r="SQ331" s="9"/>
      <c r="SR331" s="9"/>
      <c r="SS331" s="9"/>
      <c r="ST331" s="9"/>
      <c r="SU331" s="9"/>
      <c r="SV331" s="9"/>
      <c r="SW331" s="9"/>
      <c r="SX331" s="9"/>
      <c r="SY331" s="9"/>
      <c r="SZ331" s="9"/>
      <c r="TA331" s="9"/>
      <c r="TB331" s="9"/>
      <c r="TC331" s="9"/>
      <c r="TD331" s="9"/>
      <c r="TE331" s="9"/>
      <c r="TF331" s="9"/>
      <c r="TG331" s="9"/>
      <c r="TH331" s="9"/>
      <c r="TI331" s="9"/>
      <c r="TJ331" s="9"/>
      <c r="TK331" s="9"/>
      <c r="TL331" s="9"/>
      <c r="TM331" s="9"/>
      <c r="TN331" s="9"/>
      <c r="TO331" s="9"/>
      <c r="ANB331" s="9" t="s">
        <v>11952</v>
      </c>
      <c r="ANC331" s="9" t="s">
        <v>2696</v>
      </c>
      <c r="AND331" s="9" t="s">
        <v>14599</v>
      </c>
      <c r="ANE331" s="9" t="s">
        <v>11954</v>
      </c>
      <c r="ANF331" s="9"/>
      <c r="ANG331" s="9"/>
      <c r="ANH331" s="9"/>
      <c r="ANI331" s="9"/>
      <c r="ANJ331" s="9"/>
      <c r="ANK331" s="9"/>
      <c r="ANL331" s="9"/>
      <c r="ANM331" s="9" t="s">
        <v>14600</v>
      </c>
      <c r="ANN331" s="9"/>
      <c r="ANO331" s="9"/>
      <c r="ANP331" s="9"/>
      <c r="ANQ331" s="9"/>
      <c r="ANR331" s="9"/>
      <c r="ANS331" s="9"/>
      <c r="ANT331" s="9"/>
      <c r="ANU331" s="9"/>
      <c r="ANV331" s="9"/>
      <c r="ANW331" s="9"/>
      <c r="ANX331" s="9"/>
      <c r="ANY331" s="9"/>
      <c r="ANZ331" s="9"/>
      <c r="AOA331" s="9"/>
      <c r="AOB331" s="9"/>
      <c r="AOC331" s="9"/>
      <c r="AOD331" s="9"/>
      <c r="AOE331" s="9"/>
      <c r="AOF331" s="9"/>
      <c r="AOG331" s="9"/>
      <c r="AOH331" s="9"/>
      <c r="AOI331" s="9"/>
      <c r="AOJ331" s="9"/>
      <c r="AOK331" s="9"/>
      <c r="AOL331" s="9"/>
      <c r="AOM331" s="9"/>
      <c r="AON331" s="9"/>
      <c r="AOO331" s="9"/>
      <c r="AOP331" s="9"/>
      <c r="AOQ331" s="9"/>
      <c r="AOR331" s="9"/>
      <c r="AOS331" s="9"/>
      <c r="AOT331" s="9"/>
      <c r="AOU331" s="9"/>
      <c r="AOV331" s="9"/>
      <c r="AOW331" s="9"/>
      <c r="AOX331" s="9"/>
      <c r="AOY331" s="9"/>
      <c r="AOZ331" s="9"/>
      <c r="APA331" s="9"/>
      <c r="APB331" s="9"/>
      <c r="APC331" s="9"/>
      <c r="APD331" s="9"/>
      <c r="APE331" s="9"/>
      <c r="APF331" s="9"/>
      <c r="APG331" s="9"/>
      <c r="APH331" s="9"/>
      <c r="API331" s="9"/>
      <c r="APJ331" s="9"/>
      <c r="APK331" s="9"/>
      <c r="APL331" s="9"/>
      <c r="APM331" s="9"/>
      <c r="APN331" s="9"/>
      <c r="APO331" s="9"/>
      <c r="APP331" s="9"/>
      <c r="APQ331" s="9"/>
      <c r="APR331" s="9"/>
      <c r="APS331" s="9"/>
      <c r="APT331" s="9"/>
      <c r="APU331" s="9"/>
      <c r="APV331" s="9"/>
      <c r="APW331" s="9"/>
      <c r="APX331" s="9"/>
      <c r="APY331" s="9"/>
      <c r="APZ331" s="9"/>
      <c r="AQA331" s="9"/>
      <c r="AQB331" s="9"/>
      <c r="AQC331" s="9"/>
      <c r="AQD331" s="9"/>
      <c r="AQE331" s="9"/>
      <c r="AQF331" s="9"/>
      <c r="AQG331" s="9"/>
      <c r="AQH331" s="9"/>
      <c r="AQI331" s="9"/>
      <c r="AQJ331" s="9"/>
      <c r="AQK331" s="9"/>
      <c r="AQL331" s="9"/>
      <c r="AQM331" s="9"/>
      <c r="AQN331" s="9"/>
      <c r="AQO331" s="9"/>
      <c r="AQP331" s="9"/>
      <c r="AQQ331" s="9"/>
      <c r="AQR331" s="9"/>
      <c r="AQS331" s="9"/>
      <c r="AQT331" s="9"/>
      <c r="AQU331" s="9"/>
      <c r="AQV331" s="9"/>
      <c r="AQW331" s="9"/>
      <c r="AQX331" s="9"/>
      <c r="AQY331" s="9"/>
      <c r="AQZ331" s="9"/>
      <c r="ARA331" s="9"/>
      <c r="ARB331" s="9"/>
      <c r="ARC331" s="9"/>
      <c r="ARD331" s="9"/>
      <c r="ARE331" s="9"/>
      <c r="ARF331" s="9"/>
      <c r="ARG331" s="9"/>
      <c r="ARH331" s="9"/>
      <c r="ARI331" s="9"/>
      <c r="ARJ331" s="9"/>
      <c r="ARK331" s="9"/>
      <c r="ARL331" s="9"/>
      <c r="ARM331" s="9"/>
      <c r="ARN331" s="9"/>
      <c r="ARO331" s="9"/>
      <c r="ARP331" s="9"/>
      <c r="ARQ331" s="9"/>
      <c r="ARR331" s="9"/>
      <c r="ARS331" s="9"/>
      <c r="ART331" s="9"/>
      <c r="ARU331" s="9"/>
      <c r="ARV331" s="9"/>
      <c r="ARW331" s="9"/>
      <c r="ARX331" s="9"/>
      <c r="ARY331" s="9"/>
      <c r="ARZ331" s="9"/>
      <c r="ASA331" s="9"/>
      <c r="ASB331" s="9"/>
      <c r="ASC331" s="9"/>
      <c r="ASD331" s="9"/>
      <c r="ASE331" s="9"/>
      <c r="ASF331" s="9"/>
      <c r="ASG331" s="9"/>
      <c r="ASH331" s="9"/>
      <c r="ASI331" s="9"/>
      <c r="ASJ331" s="9"/>
      <c r="ASK331" s="9"/>
      <c r="ASL331" s="9"/>
      <c r="ASM331" s="9"/>
      <c r="ASN331" s="9"/>
      <c r="ASO331" s="9"/>
      <c r="ASP331" s="9"/>
      <c r="ASQ331" s="9"/>
      <c r="ASR331" s="9"/>
      <c r="ASS331" s="9"/>
      <c r="AST331" s="9"/>
      <c r="ASU331" s="9"/>
      <c r="ASV331" s="9"/>
      <c r="ASW331" s="9"/>
      <c r="ASX331" s="9"/>
      <c r="ASY331" s="9"/>
      <c r="ASZ331" s="9"/>
      <c r="ATA331" s="9"/>
      <c r="ATB331" s="9"/>
      <c r="ATC331" s="9"/>
      <c r="ATD331" s="9"/>
      <c r="ATE331" s="9"/>
      <c r="ATF331" s="9"/>
      <c r="ATG331" s="9"/>
      <c r="ATH331" s="9"/>
      <c r="ATI331" s="9"/>
      <c r="ATJ331" s="9"/>
      <c r="ATK331" s="9"/>
      <c r="ATL331" s="9"/>
      <c r="ATM331" s="9"/>
      <c r="ATN331" s="9"/>
      <c r="ATO331" s="9"/>
      <c r="ATP331" s="9"/>
      <c r="ATQ331" s="9"/>
      <c r="ATR331" s="9" t="s">
        <v>14601</v>
      </c>
      <c r="ATS331" s="9">
        <v>1.736431747E9</v>
      </c>
      <c r="ATT331" s="9" t="s">
        <v>14602</v>
      </c>
      <c r="ATU331" s="9" t="s">
        <v>11952</v>
      </c>
      <c r="ATV331" s="9" t="s">
        <v>2696</v>
      </c>
      <c r="ATW331" s="9" t="s">
        <v>14599</v>
      </c>
      <c r="ATX331" s="9" t="s">
        <v>11954</v>
      </c>
      <c r="ATY331" s="9"/>
      <c r="ATZ331" s="9"/>
      <c r="AUA331" s="9"/>
      <c r="AUB331" s="9"/>
      <c r="AUC331" s="9"/>
      <c r="AUD331" s="9"/>
      <c r="AUE331" s="9"/>
      <c r="AUF331" s="9"/>
      <c r="AUG331" s="9"/>
      <c r="AUH331" s="9"/>
      <c r="AUI331" s="9"/>
      <c r="AUJ331" s="9"/>
      <c r="AUK331" s="9"/>
      <c r="AUL331" s="9"/>
      <c r="AUM331" s="9"/>
      <c r="AUN331" s="9"/>
      <c r="AUO331" s="9"/>
      <c r="AUP331" s="9"/>
      <c r="AUQ331" s="9"/>
      <c r="AUR331" s="9"/>
      <c r="AUS331" s="9"/>
      <c r="AUT331" s="9"/>
      <c r="AUU331" s="9"/>
      <c r="AUV331" s="9"/>
      <c r="AUW331" s="9"/>
      <c r="AUX331" s="9"/>
      <c r="AUY331" s="9"/>
      <c r="AUZ331" s="9"/>
      <c r="AVA331" s="9"/>
      <c r="AVB331" s="9"/>
      <c r="AVC331" s="9"/>
      <c r="AVD331" s="9"/>
      <c r="AVE331" s="9"/>
      <c r="AVF331" s="9"/>
      <c r="AVG331" s="9"/>
      <c r="AVH331" s="9"/>
      <c r="AVI331" s="9"/>
      <c r="AVJ331" s="9"/>
      <c r="AVK331" s="9"/>
      <c r="AVL331" s="9"/>
      <c r="AVM331" s="9"/>
      <c r="AVN331" s="9"/>
      <c r="AVO331" s="9"/>
      <c r="AVP331" s="9"/>
      <c r="AVQ331" s="9"/>
      <c r="AVR331" s="9"/>
      <c r="AVS331" s="9"/>
      <c r="AVT331" s="9"/>
      <c r="AVU331" s="9"/>
      <c r="AVV331" s="9"/>
      <c r="AVW331" s="9"/>
      <c r="AVX331" s="9"/>
      <c r="AVY331" s="9"/>
      <c r="AVZ331" s="9"/>
      <c r="AWA331" s="9"/>
      <c r="AWB331" s="9"/>
      <c r="AWC331" s="9"/>
      <c r="AWD331" s="9"/>
      <c r="AWE331" s="9"/>
      <c r="AWF331" s="9"/>
      <c r="AWG331" s="9"/>
      <c r="AWH331" s="9"/>
      <c r="AWI331" s="9"/>
      <c r="AWJ331" s="9"/>
      <c r="AWK331" s="9"/>
      <c r="AWL331" s="9"/>
      <c r="AWM331" s="9"/>
      <c r="AWN331" s="9"/>
      <c r="AWO331" s="9"/>
      <c r="AWP331" s="9"/>
      <c r="AWQ331" s="9"/>
      <c r="AWR331" s="9"/>
      <c r="AWS331" s="9"/>
      <c r="AWT331" s="9"/>
      <c r="AWU331" s="9"/>
      <c r="AWV331" s="9"/>
      <c r="AWW331" s="9"/>
      <c r="AWX331" s="9"/>
      <c r="AWY331" s="9"/>
      <c r="AWZ331" s="9"/>
      <c r="AXA331" s="9"/>
      <c r="AXB331" s="9"/>
      <c r="AXC331" s="9"/>
      <c r="AXD331" s="9"/>
      <c r="AXE331" s="9"/>
      <c r="AXF331" s="9"/>
      <c r="AXG331" s="9"/>
      <c r="AXH331" s="9"/>
      <c r="AXI331" s="9"/>
      <c r="AXJ331" s="9"/>
      <c r="AXK331" s="9"/>
      <c r="AXL331" s="9"/>
      <c r="AXM331" s="9"/>
      <c r="AXN331" s="9"/>
      <c r="AXO331" s="9"/>
      <c r="AXP331" s="9"/>
      <c r="AXQ331" s="9"/>
      <c r="AXR331" s="9"/>
      <c r="AXS331" s="9"/>
      <c r="AXT331" s="9"/>
      <c r="AXU331" s="9"/>
      <c r="AXV331" s="9"/>
      <c r="AXW331" s="9"/>
      <c r="AXX331" s="9"/>
      <c r="AXY331" s="9"/>
      <c r="AXZ331" s="9"/>
      <c r="AYA331" s="9"/>
      <c r="AYB331" s="9"/>
      <c r="AYC331" s="9"/>
      <c r="AYD331" s="9"/>
      <c r="AYE331" s="9"/>
      <c r="AYF331" s="9"/>
      <c r="AYG331" s="9"/>
      <c r="AYH331" s="9"/>
      <c r="AYI331" s="9"/>
      <c r="AYJ331" s="9"/>
      <c r="AYK331" s="9"/>
      <c r="AYL331" s="9"/>
      <c r="AYM331" s="9"/>
      <c r="AYN331" s="9"/>
      <c r="AYO331" s="9"/>
      <c r="AYP331" s="9"/>
      <c r="AYQ331" s="9"/>
      <c r="AYR331" s="9"/>
      <c r="AYS331" s="9"/>
      <c r="AYT331" s="9"/>
      <c r="AYU331" s="9"/>
      <c r="AYV331" s="9"/>
      <c r="AYW331" s="9"/>
      <c r="AYX331" s="9"/>
      <c r="AYY331" s="9"/>
      <c r="AYZ331" s="9"/>
      <c r="AZA331" s="9"/>
      <c r="AZB331" s="9"/>
      <c r="AZC331" s="9"/>
      <c r="AZD331" s="9"/>
      <c r="AZE331" s="9"/>
      <c r="AZF331" s="9"/>
      <c r="AZG331" s="9"/>
      <c r="AZH331" s="9"/>
      <c r="AZI331" s="9"/>
      <c r="AZJ331" s="9"/>
      <c r="AZK331" s="9"/>
      <c r="AZL331" s="9"/>
      <c r="AZM331" s="9"/>
      <c r="AZN331" s="9"/>
      <c r="AZO331" s="9"/>
      <c r="AZP331" s="9"/>
      <c r="AZQ331" s="9"/>
      <c r="AZR331" s="9"/>
      <c r="AZS331" s="9"/>
      <c r="AZT331" s="9"/>
      <c r="AZU331" s="9"/>
      <c r="AZV331" s="9"/>
      <c r="AZW331" s="9"/>
      <c r="AZX331" s="9"/>
      <c r="AZY331" s="9"/>
      <c r="AZZ331" s="9"/>
      <c r="BAA331" s="9"/>
      <c r="BAB331" s="9"/>
      <c r="BAC331" s="9"/>
      <c r="BAD331" s="9"/>
      <c r="BAE331" s="9"/>
      <c r="BAF331" s="9"/>
      <c r="BAG331" s="9"/>
      <c r="BAH331" s="9"/>
      <c r="BAI331" s="9"/>
      <c r="BAJ331" s="9"/>
      <c r="BAK331" s="9"/>
      <c r="BAL331" s="9"/>
      <c r="BAM331" s="9"/>
      <c r="BAN331" s="9"/>
      <c r="BAO331" s="9"/>
      <c r="BAP331" s="9"/>
      <c r="BAQ331" s="9"/>
      <c r="BAR331" s="9"/>
      <c r="BAS331" s="9"/>
      <c r="BAT331" s="9"/>
      <c r="BAU331" s="9"/>
      <c r="BAV331" s="9"/>
      <c r="BAW331" s="9"/>
      <c r="BAX331" s="9"/>
      <c r="BAY331" s="9"/>
      <c r="BAZ331" s="9"/>
      <c r="BBA331" s="9"/>
      <c r="BBB331" s="9"/>
      <c r="BBC331" s="9"/>
      <c r="BBD331" s="9"/>
      <c r="BBE331" s="9"/>
      <c r="BBF331" s="9"/>
      <c r="BBG331" s="9"/>
      <c r="BBH331" s="9"/>
      <c r="BBI331" s="9"/>
      <c r="BBJ331" s="9"/>
      <c r="BBK331" s="9"/>
      <c r="BBL331" s="9"/>
      <c r="BBM331" s="9"/>
      <c r="BBN331" s="9"/>
      <c r="BBO331" s="9"/>
      <c r="BBP331" s="9"/>
      <c r="BBQ331" s="9"/>
      <c r="BBR331" s="9"/>
      <c r="BBS331" s="9"/>
      <c r="BBT331" s="9"/>
      <c r="BBU331" s="9"/>
      <c r="BBV331" s="9"/>
      <c r="BBW331" s="9"/>
      <c r="BBX331" s="9"/>
      <c r="BBY331" s="9"/>
      <c r="BBZ331" s="9"/>
      <c r="BCA331" s="9"/>
      <c r="BCB331" s="9"/>
      <c r="BCC331" s="9"/>
      <c r="BCD331" s="9"/>
      <c r="BCE331" s="9"/>
      <c r="BCF331" s="9"/>
      <c r="BCG331" s="9"/>
      <c r="BCH331" s="9"/>
      <c r="BCI331" s="9"/>
      <c r="BCJ331" s="9"/>
      <c r="BCK331" s="9"/>
      <c r="BCL331" s="9"/>
      <c r="BCM331" s="9"/>
      <c r="BCN331" s="9"/>
      <c r="BCO331" s="9"/>
      <c r="BCP331" s="9"/>
      <c r="BCQ331" s="9"/>
      <c r="BCR331" s="9"/>
      <c r="BCS331" s="9"/>
      <c r="BCT331" s="9"/>
      <c r="BCU331" s="9"/>
      <c r="BCV331" s="9"/>
      <c r="BCW331" s="9"/>
      <c r="BCX331" s="9"/>
      <c r="BCY331" s="9"/>
      <c r="BCZ331" s="9"/>
      <c r="BDA331" s="9"/>
      <c r="BDB331" s="9"/>
      <c r="BDC331" s="9"/>
      <c r="BDD331" s="9"/>
      <c r="BDE331" s="9"/>
      <c r="BDF331" s="9"/>
      <c r="BDG331" s="9"/>
      <c r="BDH331" s="9"/>
      <c r="BDI331" s="9"/>
      <c r="BDJ331" s="9"/>
      <c r="BDK331" s="9"/>
      <c r="BDL331" s="9"/>
      <c r="BDM331" s="9"/>
      <c r="BDN331" s="9"/>
      <c r="BDO331" s="9"/>
      <c r="BDP331" s="9"/>
      <c r="BDQ331" s="9"/>
      <c r="BDR331" s="9"/>
      <c r="BDS331" s="9"/>
      <c r="BDT331" s="9"/>
      <c r="BDU331" s="9"/>
      <c r="BDV331" s="9"/>
      <c r="BDW331" s="9"/>
      <c r="BDX331" s="9"/>
      <c r="BDY331" s="9"/>
      <c r="BDZ331" s="9"/>
      <c r="BEA331" s="9"/>
      <c r="BEB331" s="9"/>
      <c r="BEC331" s="9"/>
      <c r="BED331" s="9"/>
      <c r="BEE331" s="9"/>
      <c r="BEF331" s="9"/>
      <c r="BEG331" s="9"/>
      <c r="BEH331" s="9"/>
      <c r="BEI331" s="9"/>
      <c r="BEJ331" s="9"/>
      <c r="BEK331" s="9"/>
      <c r="BEL331" s="9"/>
      <c r="BEM331" s="9"/>
      <c r="BEN331" s="9"/>
      <c r="BEO331" s="9"/>
      <c r="BEP331" s="9"/>
      <c r="BEQ331" s="9"/>
      <c r="BER331" s="9"/>
      <c r="BES331" s="9"/>
      <c r="BET331" s="9"/>
      <c r="BEU331" s="9"/>
      <c r="BEV331" s="9"/>
      <c r="BEW331" s="9"/>
      <c r="BEX331" s="9"/>
      <c r="BEY331" s="9"/>
      <c r="BEZ331" s="9"/>
      <c r="BFA331" s="9"/>
      <c r="BFB331" s="9"/>
      <c r="BFC331" s="9"/>
      <c r="BFD331" s="9"/>
      <c r="BFE331" s="9"/>
      <c r="BFF331" s="9"/>
      <c r="BFG331" s="9"/>
      <c r="BFH331" s="9"/>
      <c r="BFI331" s="9"/>
      <c r="BFJ331" s="9"/>
      <c r="BFK331" s="9"/>
      <c r="BFL331" s="9"/>
      <c r="BFM331" s="9"/>
      <c r="BFN331" s="9"/>
      <c r="BFO331" s="9"/>
      <c r="BFP331" s="9"/>
      <c r="BFQ331" s="9"/>
      <c r="BFR331" s="9"/>
      <c r="BFS331" s="9"/>
      <c r="BFT331" s="9"/>
      <c r="BFU331" s="9"/>
      <c r="BFV331" s="9"/>
      <c r="BFW331" s="9"/>
      <c r="BFX331" s="9"/>
      <c r="BFY331" s="9"/>
      <c r="BFZ331" s="9"/>
      <c r="BGA331" s="9"/>
      <c r="BGB331" s="9"/>
      <c r="BGC331" s="9"/>
      <c r="BGD331" s="9"/>
      <c r="BGE331" s="9"/>
      <c r="BGF331" s="9"/>
      <c r="BGG331" s="9"/>
      <c r="BGH331" s="9"/>
      <c r="BGI331" s="9"/>
      <c r="BGJ331" s="9"/>
      <c r="BGK331" s="9"/>
      <c r="BGL331" s="9"/>
      <c r="BGM331" s="9"/>
      <c r="BGN331" s="9"/>
      <c r="BGO331" s="9"/>
      <c r="BGP331" s="9"/>
      <c r="BGQ331" s="9"/>
      <c r="BGR331" s="9"/>
      <c r="BGS331" s="9"/>
      <c r="BGT331" s="9"/>
      <c r="BGU331" s="9"/>
      <c r="BGV331" s="9"/>
      <c r="BGW331" s="9"/>
      <c r="BGX331" s="9"/>
      <c r="BGY331" s="9"/>
      <c r="BGZ331" s="9"/>
      <c r="BHA331" s="9"/>
      <c r="BHB331" s="9"/>
      <c r="BHC331" s="9"/>
      <c r="BHD331" s="9"/>
      <c r="BHE331" s="9"/>
      <c r="BHF331" s="9"/>
      <c r="BHG331" s="9"/>
      <c r="BHH331" s="9"/>
      <c r="BHI331" s="9"/>
      <c r="BHJ331" s="9"/>
      <c r="BHK331" s="9"/>
      <c r="BHL331" s="9"/>
      <c r="BHM331" s="9"/>
      <c r="BHN331" s="9"/>
      <c r="BHO331" s="9"/>
      <c r="BHP331" s="9"/>
      <c r="BHQ331" s="9"/>
      <c r="BHR331" s="9"/>
      <c r="BHS331" s="9"/>
      <c r="BHT331" s="9"/>
      <c r="BHU331" s="9"/>
      <c r="BHV331" s="9"/>
      <c r="BHW331" s="9"/>
      <c r="BHX331" s="9"/>
      <c r="BHY331" s="9"/>
      <c r="BHZ331" s="9"/>
      <c r="BIA331" s="9"/>
      <c r="BIB331" s="9"/>
      <c r="BIC331" s="9"/>
      <c r="BID331" s="9"/>
      <c r="BIE331" s="9"/>
      <c r="BIF331" s="9"/>
      <c r="BIG331" s="9"/>
      <c r="BIH331" s="9"/>
      <c r="BII331" s="9"/>
      <c r="BIJ331" s="9"/>
      <c r="BIK331" s="9"/>
      <c r="BIL331" s="9"/>
      <c r="BIM331" s="9"/>
      <c r="BIN331" s="9"/>
      <c r="BIO331" s="9"/>
      <c r="BIP331" s="9"/>
      <c r="BIQ331" s="9"/>
      <c r="BIR331" s="9"/>
      <c r="BIS331" s="9"/>
      <c r="BIT331" s="9"/>
      <c r="BIU331" s="9"/>
      <c r="BIV331" s="9"/>
      <c r="BIW331" s="9"/>
      <c r="BIX331" s="9"/>
      <c r="BIY331" s="9"/>
      <c r="BIZ331" s="9"/>
      <c r="BJA331" s="9"/>
      <c r="BJB331" s="9"/>
      <c r="BJC331" s="9"/>
      <c r="BJD331" s="9"/>
      <c r="BJE331" s="9"/>
      <c r="BJF331" s="9"/>
      <c r="BJG331" s="9"/>
      <c r="BJH331" s="9"/>
      <c r="BJI331" s="9"/>
      <c r="BJJ331" s="9"/>
      <c r="BJK331" s="9"/>
      <c r="BJL331" s="9"/>
      <c r="BJM331" s="9"/>
      <c r="BJN331" s="9"/>
      <c r="BJO331" s="9"/>
      <c r="BJP331" s="9"/>
      <c r="BJQ331" s="9"/>
      <c r="BJR331" s="9"/>
      <c r="BJS331" s="9"/>
      <c r="BJT331" s="9"/>
      <c r="BJU331" s="9"/>
      <c r="BJV331" s="9"/>
      <c r="BJW331" s="9"/>
      <c r="BJX331" s="9"/>
      <c r="BJY331" s="9"/>
      <c r="BJZ331" s="9"/>
      <c r="BKA331" s="9"/>
      <c r="BKB331" s="9"/>
      <c r="BKC331" s="9"/>
      <c r="BKD331" s="9"/>
      <c r="BKE331" s="9"/>
      <c r="BKF331" s="9"/>
      <c r="BKG331" s="9"/>
      <c r="BKH331" s="9"/>
      <c r="BKI331" s="9"/>
      <c r="BKJ331" s="9"/>
      <c r="BKK331" s="9"/>
      <c r="BKL331" s="9"/>
      <c r="BKM331" s="9"/>
      <c r="BKN331" s="9"/>
      <c r="BKO331" s="9"/>
      <c r="BKP331" s="9"/>
      <c r="BKQ331" s="9"/>
      <c r="BKR331" s="9"/>
      <c r="BKS331" s="9"/>
      <c r="BKT331" s="9"/>
      <c r="BKU331" s="9"/>
      <c r="BKV331" s="9"/>
      <c r="BKW331" s="9"/>
      <c r="BKX331" s="9"/>
      <c r="BKY331" s="9"/>
      <c r="BKZ331" s="9"/>
      <c r="BLA331" s="9"/>
      <c r="BLB331" s="9"/>
      <c r="BLC331" s="9"/>
      <c r="BLD331" s="9"/>
      <c r="BLE331" s="9"/>
      <c r="BLF331" s="9"/>
      <c r="BLG331" s="9"/>
      <c r="BLH331" s="9"/>
      <c r="BLI331" s="9"/>
      <c r="BLJ331" s="9"/>
      <c r="BLK331" s="9"/>
      <c r="BLL331" s="9"/>
      <c r="BLM331" s="9"/>
      <c r="BLN331" s="9"/>
      <c r="BLO331" s="9"/>
      <c r="BLP331" s="9"/>
      <c r="BLQ331" s="9"/>
      <c r="BLR331" s="9"/>
      <c r="BLS331" s="9"/>
      <c r="BLT331" s="9"/>
      <c r="BLU331" s="9"/>
      <c r="BLV331" s="9"/>
      <c r="BLW331" s="9"/>
      <c r="BLX331" s="9"/>
      <c r="BLY331" s="9"/>
      <c r="BLZ331" s="9"/>
      <c r="BMA331" s="9"/>
      <c r="BMB331" s="9"/>
      <c r="BMC331" s="9"/>
      <c r="BMD331" s="9"/>
      <c r="BME331" s="9"/>
      <c r="BMF331" s="9"/>
      <c r="BMG331" s="9"/>
      <c r="BMH331" s="9"/>
      <c r="BMI331" s="9"/>
      <c r="BMJ331" s="9"/>
      <c r="BMK331" s="9"/>
      <c r="BML331" s="9"/>
      <c r="BMM331" s="9"/>
      <c r="BMN331" s="9"/>
      <c r="BMO331" s="9"/>
      <c r="BMP331" s="9"/>
      <c r="BMQ331" s="9"/>
      <c r="BMR331" s="9"/>
      <c r="BMS331" s="9"/>
      <c r="BMT331" s="9"/>
      <c r="BMU331" s="9"/>
      <c r="BMV331" s="9"/>
      <c r="BMW331" s="9"/>
      <c r="BMX331" s="9"/>
      <c r="BMY331" s="9"/>
      <c r="BMZ331" s="9"/>
      <c r="BNA331" s="9"/>
      <c r="BNB331" s="9"/>
      <c r="BNC331" s="9"/>
      <c r="BND331" s="9"/>
      <c r="BNE331" s="9"/>
      <c r="BNF331" s="9"/>
      <c r="BNG331" s="9"/>
      <c r="BNH331" s="9"/>
      <c r="BNI331" s="9"/>
      <c r="BNJ331" s="9"/>
      <c r="BNK331" s="9"/>
      <c r="BNL331" s="9"/>
      <c r="BNM331" s="9"/>
      <c r="BNN331" s="9"/>
      <c r="BNO331" s="9"/>
      <c r="BNP331" s="9"/>
      <c r="BNQ331" s="9"/>
      <c r="BNR331" s="9"/>
      <c r="BNS331" s="9"/>
      <c r="BNT331" s="9"/>
      <c r="BNU331" s="9"/>
      <c r="BNV331" s="9"/>
      <c r="BNW331" s="9"/>
      <c r="BNX331" s="9"/>
      <c r="BNY331" s="9"/>
      <c r="BNZ331" s="9"/>
      <c r="BOA331" s="9"/>
      <c r="BOB331" s="9"/>
      <c r="BOC331" s="9"/>
      <c r="BOD331" s="9"/>
      <c r="BOE331" s="9"/>
      <c r="BOF331" s="9"/>
      <c r="BOG331" s="9"/>
      <c r="BOH331" s="9"/>
      <c r="BOI331" s="9"/>
      <c r="BOJ331" s="9"/>
      <c r="BOK331" s="9"/>
      <c r="BOL331" s="9"/>
      <c r="BOM331" s="9"/>
      <c r="BON331" s="9"/>
      <c r="BOO331" s="9"/>
      <c r="BOP331" s="9"/>
      <c r="BOQ331" s="9"/>
      <c r="BOR331" s="9"/>
      <c r="BOS331" s="9"/>
      <c r="BOT331" s="9"/>
      <c r="BOU331" s="9"/>
      <c r="BOV331" s="9"/>
      <c r="BOW331" s="9"/>
      <c r="BOX331" s="9"/>
      <c r="BOY331" s="9"/>
      <c r="BOZ331" s="9"/>
      <c r="BPA331" s="9"/>
      <c r="BPB331" s="9"/>
      <c r="BPC331" s="9"/>
      <c r="BPD331" s="9"/>
      <c r="BPE331" s="9"/>
      <c r="BPF331" s="9"/>
      <c r="BPG331" s="9"/>
      <c r="BPH331" s="9"/>
      <c r="BPI331" s="9"/>
      <c r="BPJ331" s="9"/>
      <c r="BPK331" s="9"/>
      <c r="BPL331" s="9"/>
      <c r="BPM331" s="9"/>
      <c r="BPN331" s="9"/>
      <c r="BPO331" s="9"/>
      <c r="BPP331" s="9"/>
      <c r="BPQ331" s="9"/>
      <c r="BPR331" s="9"/>
      <c r="BPS331" s="9"/>
      <c r="BPT331" s="9"/>
      <c r="BPU331" s="9"/>
      <c r="BPV331" s="9"/>
      <c r="BPW331" s="9"/>
      <c r="BPX331" s="9"/>
      <c r="BPY331" s="9"/>
      <c r="BPZ331" s="9"/>
      <c r="BQA331" s="9"/>
      <c r="BQB331" s="9"/>
      <c r="BQC331" s="9"/>
      <c r="BQD331" s="9"/>
      <c r="BQE331" s="9"/>
      <c r="BQF331" s="9"/>
      <c r="BQG331" s="9"/>
      <c r="BQH331" s="9"/>
      <c r="BQI331" s="9"/>
      <c r="BQJ331" s="9"/>
      <c r="BQK331" s="9"/>
      <c r="BQL331" s="9"/>
      <c r="BQM331" s="9"/>
      <c r="BQN331" s="9"/>
      <c r="BQO331" s="9"/>
      <c r="BQP331" s="9"/>
      <c r="BQQ331" s="9"/>
      <c r="BQR331" s="9"/>
      <c r="BQS331" s="9"/>
      <c r="BQT331" s="9"/>
      <c r="BQU331" s="9"/>
      <c r="BQV331" s="9"/>
      <c r="BQW331" s="9"/>
      <c r="BQX331" s="9"/>
      <c r="BQY331" s="9"/>
      <c r="BQZ331" s="9"/>
      <c r="BRA331" s="9"/>
      <c r="BRB331" s="9"/>
      <c r="BRC331" s="9"/>
      <c r="BRD331" s="9"/>
      <c r="BRE331" s="9"/>
      <c r="BRF331" s="9"/>
      <c r="BRG331" s="9"/>
      <c r="BRH331" s="9"/>
      <c r="BRI331" s="9"/>
      <c r="BRJ331" s="9"/>
      <c r="BRK331" s="9"/>
      <c r="BRL331" s="9"/>
      <c r="BRM331" s="9"/>
      <c r="BRN331" s="9"/>
      <c r="BRO331" s="9"/>
      <c r="BRP331" s="9"/>
      <c r="BRQ331" s="9"/>
      <c r="BRR331" s="9"/>
      <c r="BRS331" s="9"/>
      <c r="BRT331" s="9"/>
      <c r="BRU331" s="9"/>
      <c r="BRV331" s="9"/>
      <c r="BRW331" s="9"/>
      <c r="BRX331" s="9"/>
      <c r="BRY331" s="9"/>
      <c r="BRZ331" s="9"/>
      <c r="BSA331" s="9"/>
      <c r="BSB331" s="9"/>
      <c r="BSC331" s="9"/>
      <c r="BSD331" s="9"/>
      <c r="BSE331" s="9"/>
      <c r="BSF331" s="9"/>
      <c r="BSG331" s="9"/>
      <c r="BSH331" s="9"/>
      <c r="BSI331" s="9"/>
      <c r="BSJ331" s="9"/>
      <c r="BSK331" s="9"/>
      <c r="BSL331" s="9"/>
      <c r="BSM331" s="9"/>
      <c r="BSN331" s="9"/>
      <c r="BSO331" s="9"/>
      <c r="BSP331" s="9"/>
      <c r="BSQ331" s="9"/>
      <c r="BSR331" s="9"/>
      <c r="BSS331" s="9"/>
      <c r="BST331" s="9"/>
      <c r="BSU331" s="9"/>
      <c r="BSV331" s="9"/>
      <c r="BSW331" s="9"/>
      <c r="BSX331" s="9"/>
      <c r="BSY331" s="9"/>
      <c r="BSZ331" s="9"/>
      <c r="BTA331" s="9"/>
      <c r="BTB331" s="9"/>
      <c r="BTC331" s="9"/>
      <c r="BTD331" s="9"/>
      <c r="BTE331" s="9"/>
      <c r="BTF331" s="9"/>
      <c r="BTG331" s="9"/>
      <c r="BTH331" s="9"/>
      <c r="BTI331" s="9"/>
      <c r="BTJ331" s="9"/>
      <c r="BTK331" s="9"/>
      <c r="BTL331" s="9"/>
      <c r="BTM331" s="9"/>
      <c r="BTN331" s="9"/>
      <c r="BTO331" s="9"/>
      <c r="BTP331" s="9"/>
      <c r="BTQ331" s="9"/>
      <c r="BTR331" s="9"/>
      <c r="BTS331" s="9"/>
      <c r="BTT331" s="9"/>
      <c r="BTU331" s="9"/>
      <c r="BTV331" s="9"/>
      <c r="BTW331" s="9"/>
      <c r="BTX331" s="9"/>
      <c r="BTY331" s="9"/>
      <c r="BTZ331" s="9"/>
      <c r="BUA331" s="9"/>
      <c r="BUB331" s="9"/>
      <c r="BUC331" s="9"/>
      <c r="BUD331" s="9"/>
      <c r="BUE331" s="9"/>
      <c r="BUF331" s="9"/>
      <c r="BUG331" s="9"/>
      <c r="BUH331" s="9"/>
      <c r="BUI331" s="9"/>
      <c r="BUJ331" s="9"/>
      <c r="BUK331" s="9"/>
      <c r="BUL331" s="9"/>
      <c r="BUM331" s="9"/>
      <c r="BUN331" s="9"/>
      <c r="BUO331" s="9"/>
      <c r="BUP331" s="9"/>
      <c r="BUQ331" s="9"/>
      <c r="BUR331" s="9"/>
      <c r="BUS331" s="9"/>
      <c r="BUT331" s="9"/>
      <c r="BUU331" s="9"/>
      <c r="BUV331" s="9"/>
      <c r="BUW331" s="9"/>
      <c r="BUX331" s="9"/>
      <c r="BUY331" s="9"/>
      <c r="BUZ331" s="9"/>
      <c r="BVA331" s="9"/>
      <c r="BVB331" s="9"/>
      <c r="BVC331" s="9"/>
      <c r="BVD331" s="9"/>
      <c r="BVE331" s="9"/>
      <c r="BVF331" s="9"/>
      <c r="BVG331" s="9"/>
      <c r="BVH331" s="9"/>
      <c r="BVI331" s="9"/>
      <c r="BVJ331" s="9"/>
      <c r="BVK331" s="9"/>
      <c r="BVL331" s="9"/>
      <c r="BVM331" s="9"/>
      <c r="BVN331" s="9"/>
      <c r="BVO331" s="9"/>
      <c r="BVP331" s="9"/>
      <c r="BVQ331" s="9"/>
      <c r="BVR331" s="9"/>
      <c r="BVS331" s="9"/>
      <c r="BVT331" s="9"/>
      <c r="BVU331" s="9"/>
      <c r="BVV331" s="9"/>
      <c r="BVW331" s="9"/>
      <c r="BVX331" s="9"/>
      <c r="BVY331" s="9"/>
      <c r="BVZ331" s="9"/>
      <c r="BWA331" s="9"/>
      <c r="BWB331" s="9"/>
      <c r="BWC331" s="9"/>
      <c r="BWD331" s="9"/>
      <c r="BWE331" s="9"/>
      <c r="BWF331" s="9"/>
      <c r="BWG331" s="9"/>
      <c r="BWH331" s="9"/>
      <c r="BWI331" s="9"/>
      <c r="BWJ331" s="9"/>
      <c r="BWK331" s="9"/>
      <c r="BWL331" s="9"/>
      <c r="BWM331" s="9"/>
      <c r="BWN331" s="9"/>
      <c r="BWO331" s="9"/>
      <c r="BWP331" s="9"/>
      <c r="BWQ331" s="9"/>
      <c r="BWR331" s="9"/>
      <c r="BWS331" s="9"/>
      <c r="BWT331" s="9"/>
      <c r="BWU331" s="9"/>
      <c r="BWV331" s="9"/>
      <c r="BWW331" s="9"/>
      <c r="BWX331" s="9"/>
      <c r="BWY331" s="9"/>
      <c r="BWZ331" s="9"/>
      <c r="BXA331" s="9"/>
      <c r="BXB331" s="9"/>
      <c r="BXC331" s="9"/>
      <c r="BXD331" s="9"/>
    </row>
    <row r="332" ht="14.25" customHeight="1">
      <c r="A332" s="9">
        <v>5.0</v>
      </c>
      <c r="B332" s="9" t="s">
        <v>11947</v>
      </c>
      <c r="C332" s="9" t="s">
        <v>11948</v>
      </c>
      <c r="D332" s="9" t="s">
        <v>11948</v>
      </c>
      <c r="E332" s="9"/>
      <c r="F332" s="9">
        <v>49.0</v>
      </c>
      <c r="G332" s="9" t="s">
        <v>14603</v>
      </c>
      <c r="H332" s="9"/>
      <c r="I332" s="9"/>
      <c r="J332" s="9">
        <v>1.0</v>
      </c>
      <c r="K332" s="9"/>
      <c r="L332" s="9">
        <v>47.0</v>
      </c>
      <c r="M332" s="9"/>
      <c r="N332" s="9"/>
      <c r="O332" s="9">
        <v>1.0</v>
      </c>
      <c r="P332" s="9">
        <v>0.0</v>
      </c>
      <c r="Q332" s="9" t="s">
        <v>14604</v>
      </c>
      <c r="R332" s="9"/>
      <c r="S332" s="9" t="s">
        <v>3855</v>
      </c>
      <c r="T332" s="9" t="s">
        <v>3854</v>
      </c>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c r="DN332" s="9"/>
      <c r="DO332" s="9"/>
      <c r="DP332" s="9"/>
      <c r="DQ332" s="9"/>
      <c r="DR332" s="9"/>
      <c r="DS332" s="9"/>
      <c r="DT332" s="9"/>
      <c r="DU332" s="9"/>
      <c r="DV332" s="9"/>
      <c r="DW332" s="9"/>
      <c r="DX332" s="9"/>
      <c r="DY332" s="9"/>
      <c r="DZ332" s="9"/>
      <c r="EA332" s="9"/>
      <c r="EB332" s="9"/>
      <c r="EC332" s="9"/>
      <c r="ED332" s="9"/>
      <c r="EE332" s="9"/>
      <c r="EF332" s="9"/>
      <c r="EG332" s="9"/>
      <c r="EH332" s="9"/>
      <c r="EI332" s="9"/>
      <c r="EJ332" s="9"/>
      <c r="EK332" s="9"/>
      <c r="EL332" s="9"/>
      <c r="EM332" s="9"/>
      <c r="EN332" s="9"/>
      <c r="EO332" s="9"/>
      <c r="EP332" s="9"/>
      <c r="EQ332" s="9"/>
      <c r="ER332" s="9"/>
      <c r="ES332" s="9"/>
      <c r="ET332" s="9"/>
      <c r="EU332" s="9"/>
      <c r="EV332" s="9"/>
      <c r="EW332" s="9"/>
      <c r="EX332" s="9"/>
      <c r="EY332" s="9"/>
      <c r="EZ332" s="9"/>
      <c r="FA332" s="9"/>
      <c r="FB332" s="9"/>
      <c r="FC332" s="9"/>
      <c r="FD332" s="9"/>
      <c r="FE332" s="9"/>
      <c r="FF332" s="9"/>
      <c r="FG332" s="9"/>
      <c r="FH332" s="9"/>
      <c r="FI332" s="9"/>
      <c r="FJ332" s="9"/>
      <c r="FK332" s="9"/>
      <c r="FL332" s="9"/>
      <c r="FM332" s="9"/>
      <c r="FN332" s="9"/>
      <c r="FO332" s="9"/>
      <c r="FP332" s="9"/>
      <c r="FQ332" s="9"/>
      <c r="FR332" s="9"/>
      <c r="FS332" s="9"/>
      <c r="FT332" s="9"/>
      <c r="FU332" s="9"/>
      <c r="FV332" s="9"/>
      <c r="FW332" s="9"/>
      <c r="FX332" s="9"/>
      <c r="FY332" s="9"/>
      <c r="FZ332" s="9"/>
      <c r="GA332" s="9"/>
      <c r="GB332" s="9"/>
      <c r="GC332" s="9"/>
      <c r="GD332" s="9"/>
      <c r="GE332" s="9"/>
      <c r="GF332" s="9"/>
      <c r="GG332" s="9"/>
      <c r="GH332" s="9"/>
      <c r="GI332" s="9"/>
      <c r="GJ332" s="9"/>
      <c r="GK332" s="9"/>
      <c r="GL332" s="9"/>
      <c r="GM332" s="9"/>
      <c r="GN332" s="9"/>
      <c r="GO332" s="9"/>
      <c r="GP332" s="9"/>
      <c r="GQ332" s="9"/>
      <c r="GR332" s="9"/>
      <c r="GS332" s="9"/>
      <c r="GT332" s="9"/>
      <c r="GU332" s="9"/>
      <c r="GV332" s="9"/>
      <c r="GW332" s="9"/>
      <c r="GX332" s="9"/>
      <c r="GY332" s="9"/>
      <c r="GZ332" s="9"/>
      <c r="HA332" s="9"/>
      <c r="HB332" s="9"/>
      <c r="HC332" s="9"/>
      <c r="HD332" s="9"/>
      <c r="HE332" s="9"/>
      <c r="HF332" s="9"/>
      <c r="HG332" s="9"/>
      <c r="HH332" s="9"/>
      <c r="HI332" s="9"/>
      <c r="HJ332" s="9"/>
      <c r="HK332" s="9"/>
      <c r="HL332" s="9"/>
      <c r="HM332" s="9"/>
      <c r="HN332" s="9"/>
      <c r="HO332" s="9"/>
      <c r="HP332" s="9"/>
      <c r="HQ332" s="9"/>
      <c r="HR332" s="9"/>
      <c r="HS332" s="9"/>
      <c r="HT332" s="9"/>
      <c r="HU332" s="9"/>
      <c r="HV332" s="9"/>
      <c r="HW332" s="9"/>
      <c r="HX332" s="9"/>
      <c r="HY332" s="9"/>
      <c r="HZ332" s="9"/>
      <c r="IA332" s="9"/>
      <c r="IB332" s="9"/>
      <c r="IC332" s="9"/>
      <c r="ID332" s="9"/>
      <c r="IE332" s="9"/>
      <c r="IF332" s="9"/>
      <c r="IG332" s="9"/>
      <c r="IH332" s="9"/>
      <c r="II332" s="9"/>
      <c r="IJ332" s="9"/>
      <c r="IK332" s="9"/>
      <c r="IL332" s="9"/>
      <c r="IM332" s="9"/>
      <c r="IN332" s="9"/>
      <c r="IO332" s="9"/>
      <c r="IP332" s="9"/>
      <c r="IQ332" s="9"/>
      <c r="IR332" s="9"/>
      <c r="IS332" s="9"/>
      <c r="IT332" s="9"/>
      <c r="IU332" s="9"/>
      <c r="IV332" s="9"/>
      <c r="IW332" s="9"/>
      <c r="IX332" s="9"/>
      <c r="IY332" s="9"/>
      <c r="IZ332" s="9"/>
      <c r="JA332" s="9"/>
      <c r="JB332" s="9"/>
      <c r="JC332" s="9"/>
      <c r="JD332" s="9"/>
      <c r="JE332" s="9"/>
      <c r="JF332" s="9"/>
      <c r="JG332" s="9"/>
      <c r="JH332" s="9"/>
      <c r="JI332" s="9"/>
      <c r="JJ332" s="9"/>
      <c r="JK332" s="9"/>
      <c r="JL332" s="9"/>
      <c r="JM332" s="9"/>
      <c r="JN332" s="9"/>
      <c r="JO332" s="9"/>
      <c r="JP332" s="9"/>
      <c r="JQ332" s="9"/>
      <c r="JR332" s="9"/>
      <c r="JS332" s="9"/>
      <c r="JT332" s="9"/>
      <c r="JU332" s="9"/>
      <c r="JV332" s="9"/>
      <c r="JW332" s="9"/>
      <c r="JX332" s="9"/>
      <c r="JY332" s="9"/>
      <c r="JZ332" s="9"/>
      <c r="KA332" s="9"/>
      <c r="KB332" s="9"/>
      <c r="KC332" s="9"/>
      <c r="KD332" s="9"/>
      <c r="KE332" s="9"/>
      <c r="KF332" s="9"/>
      <c r="KG332" s="9"/>
      <c r="KH332" s="9"/>
      <c r="KI332" s="9"/>
      <c r="KJ332" s="9"/>
      <c r="KK332" s="9"/>
      <c r="KL332" s="9"/>
      <c r="KM332" s="9"/>
      <c r="KN332" s="9"/>
      <c r="KO332" s="9"/>
      <c r="KP332" s="9"/>
      <c r="KQ332" s="9"/>
      <c r="KR332" s="9"/>
      <c r="KS332" s="9"/>
      <c r="KT332" s="9"/>
      <c r="KU332" s="9"/>
      <c r="KV332" s="9"/>
      <c r="KW332" s="9"/>
      <c r="KX332" s="9"/>
      <c r="KY332" s="9"/>
      <c r="KZ332" s="9"/>
      <c r="LA332" s="9"/>
      <c r="LB332" s="9"/>
      <c r="LC332" s="9"/>
      <c r="LD332" s="9"/>
      <c r="LE332" s="9"/>
      <c r="LF332" s="9"/>
      <c r="LG332" s="9"/>
      <c r="LH332" s="9"/>
      <c r="LI332" s="9"/>
      <c r="LJ332" s="9"/>
      <c r="LK332" s="9"/>
      <c r="LL332" s="9"/>
      <c r="LM332" s="9"/>
      <c r="LN332" s="9"/>
      <c r="LO332" s="9"/>
      <c r="LP332" s="9"/>
      <c r="LQ332" s="9"/>
      <c r="LR332" s="9"/>
      <c r="LS332" s="9"/>
      <c r="LT332" s="9"/>
      <c r="LU332" s="9"/>
      <c r="LV332" s="9"/>
      <c r="LW332" s="9"/>
      <c r="LX332" s="9"/>
      <c r="LY332" s="9"/>
      <c r="LZ332" s="9"/>
      <c r="MA332" s="9"/>
      <c r="MB332" s="9"/>
      <c r="MC332" s="9"/>
      <c r="MD332" s="9"/>
      <c r="ME332" s="9"/>
      <c r="MF332" s="9"/>
      <c r="MG332" s="9"/>
      <c r="MH332" s="9"/>
      <c r="MI332" s="9"/>
      <c r="MJ332" s="9"/>
      <c r="MK332" s="9"/>
      <c r="ML332" s="9"/>
      <c r="MM332" s="9"/>
      <c r="MN332" s="9"/>
      <c r="MO332" s="9"/>
      <c r="MP332" s="9"/>
      <c r="MQ332" s="9"/>
      <c r="MR332" s="9"/>
      <c r="MS332" s="9"/>
      <c r="MT332" s="9"/>
      <c r="MU332" s="9"/>
      <c r="MV332" s="9"/>
      <c r="MW332" s="9"/>
      <c r="MX332" s="9"/>
      <c r="MY332" s="9"/>
      <c r="MZ332" s="9"/>
      <c r="NA332" s="9"/>
      <c r="NB332" s="9"/>
      <c r="NC332" s="9"/>
      <c r="ND332" s="9"/>
      <c r="NE332" s="9"/>
      <c r="NF332" s="9"/>
      <c r="NG332" s="9"/>
      <c r="NH332" s="9"/>
      <c r="NI332" s="9"/>
      <c r="NJ332" s="9"/>
      <c r="NK332" s="9"/>
      <c r="NL332" s="9"/>
      <c r="NM332" s="9"/>
      <c r="NN332" s="9"/>
      <c r="NO332" s="9"/>
      <c r="NP332" s="9"/>
      <c r="NQ332" s="9"/>
      <c r="NR332" s="9"/>
      <c r="NS332" s="9"/>
      <c r="NT332" s="9"/>
      <c r="NU332" s="9"/>
      <c r="NV332" s="9"/>
      <c r="NW332" s="9"/>
      <c r="NX332" s="9"/>
      <c r="NY332" s="9"/>
      <c r="NZ332" s="9"/>
      <c r="OA332" s="9"/>
      <c r="OB332" s="9"/>
      <c r="OC332" s="9"/>
      <c r="OD332" s="9"/>
      <c r="OE332" s="9"/>
      <c r="OF332" s="9"/>
      <c r="OG332" s="9"/>
      <c r="OH332" s="9"/>
      <c r="OI332" s="9"/>
      <c r="OJ332" s="9"/>
      <c r="OK332" s="9"/>
      <c r="OL332" s="9"/>
      <c r="OM332" s="9"/>
      <c r="ON332" s="9"/>
      <c r="OO332" s="9"/>
      <c r="OP332" s="9"/>
      <c r="OQ332" s="9"/>
      <c r="OR332" s="9"/>
      <c r="OS332" s="9"/>
      <c r="OT332" s="9"/>
      <c r="OU332" s="9"/>
      <c r="OV332" s="9"/>
      <c r="OW332" s="9"/>
      <c r="OX332" s="9"/>
      <c r="OY332" s="9"/>
      <c r="OZ332" s="9"/>
      <c r="PA332" s="9"/>
      <c r="PB332" s="9"/>
      <c r="PC332" s="9"/>
      <c r="PD332" s="9"/>
      <c r="PE332" s="9"/>
      <c r="PF332" s="9"/>
      <c r="PG332" s="9"/>
      <c r="PH332" s="9"/>
      <c r="PI332" s="9"/>
      <c r="PJ332" s="9"/>
      <c r="PK332" s="9"/>
      <c r="PL332" s="9"/>
      <c r="PM332" s="9"/>
      <c r="PN332" s="9"/>
      <c r="PO332" s="9"/>
      <c r="PP332" s="9"/>
      <c r="PQ332" s="9"/>
      <c r="PR332" s="9"/>
      <c r="PS332" s="9"/>
      <c r="PT332" s="9"/>
      <c r="PU332" s="9"/>
      <c r="PV332" s="9"/>
      <c r="PW332" s="9"/>
      <c r="PX332" s="9"/>
      <c r="PY332" s="9"/>
      <c r="PZ332" s="9"/>
      <c r="QA332" s="9"/>
      <c r="QB332" s="9"/>
      <c r="QC332" s="9"/>
      <c r="QD332" s="9"/>
      <c r="QE332" s="9"/>
      <c r="QF332" s="9"/>
      <c r="QG332" s="9"/>
      <c r="QH332" s="9"/>
      <c r="QI332" s="9"/>
      <c r="QJ332" s="9"/>
      <c r="QK332" s="9"/>
      <c r="QL332" s="9"/>
      <c r="QM332" s="9"/>
      <c r="QN332" s="9"/>
      <c r="QO332" s="9"/>
      <c r="QP332" s="9"/>
      <c r="QQ332" s="9"/>
      <c r="QR332" s="9"/>
      <c r="QS332" s="9"/>
      <c r="QT332" s="9"/>
      <c r="QU332" s="9"/>
      <c r="QV332" s="9"/>
      <c r="QW332" s="9"/>
      <c r="QX332" s="9"/>
      <c r="QY332" s="9"/>
      <c r="QZ332" s="9"/>
      <c r="RA332" s="9"/>
      <c r="RB332" s="9"/>
      <c r="RC332" s="9"/>
      <c r="RD332" s="9"/>
      <c r="RE332" s="9"/>
      <c r="RF332" s="9"/>
      <c r="RG332" s="9"/>
      <c r="RH332" s="9"/>
      <c r="RI332" s="9"/>
      <c r="RJ332" s="9"/>
      <c r="RK332" s="9"/>
      <c r="RL332" s="9"/>
      <c r="RM332" s="9"/>
      <c r="RN332" s="9"/>
      <c r="RO332" s="9"/>
      <c r="RP332" s="9"/>
      <c r="RQ332" s="9"/>
      <c r="RR332" s="9"/>
      <c r="RS332" s="9"/>
      <c r="RT332" s="9"/>
      <c r="RU332" s="9"/>
      <c r="RV332" s="9"/>
      <c r="RW332" s="9"/>
      <c r="RX332" s="9"/>
      <c r="RY332" s="9"/>
      <c r="RZ332" s="9"/>
      <c r="SA332" s="9"/>
      <c r="SB332" s="9"/>
      <c r="SC332" s="9"/>
      <c r="SD332" s="9"/>
      <c r="SE332" s="9"/>
      <c r="SF332" s="9"/>
      <c r="SG332" s="9"/>
      <c r="SH332" s="9"/>
      <c r="SI332" s="9"/>
      <c r="SJ332" s="9"/>
      <c r="SK332" s="9"/>
      <c r="SL332" s="9"/>
      <c r="SM332" s="9"/>
      <c r="SN332" s="9"/>
      <c r="SO332" s="9"/>
      <c r="SP332" s="9"/>
      <c r="SQ332" s="9"/>
      <c r="SR332" s="9"/>
      <c r="SS332" s="9"/>
      <c r="ST332" s="9"/>
      <c r="SU332" s="9"/>
      <c r="SV332" s="9"/>
      <c r="SW332" s="9"/>
      <c r="SX332" s="9"/>
      <c r="SY332" s="9"/>
      <c r="SZ332" s="9"/>
      <c r="TA332" s="9"/>
      <c r="TB332" s="9"/>
      <c r="TC332" s="9"/>
      <c r="TD332" s="9"/>
      <c r="TE332" s="9"/>
      <c r="TF332" s="9"/>
      <c r="TG332" s="9"/>
      <c r="TH332" s="9"/>
      <c r="TI332" s="9"/>
      <c r="TJ332" s="9"/>
      <c r="TK332" s="9"/>
      <c r="TL332" s="9"/>
      <c r="TM332" s="9"/>
      <c r="TN332" s="9"/>
      <c r="TO332" s="9"/>
      <c r="ANB332" s="9"/>
      <c r="ANC332" s="9"/>
      <c r="AND332" s="9"/>
      <c r="ANE332" s="9"/>
      <c r="ANF332" s="9"/>
      <c r="ANG332" s="9"/>
      <c r="ANH332" s="9"/>
      <c r="ANI332" s="9"/>
      <c r="ANJ332" s="9"/>
      <c r="ANK332" s="9"/>
      <c r="ANL332" s="9"/>
      <c r="ANM332" s="9"/>
      <c r="ANN332" s="9"/>
      <c r="ANO332" s="9"/>
      <c r="ANP332" s="9"/>
      <c r="ANQ332" s="9"/>
      <c r="ANR332" s="9"/>
      <c r="ANS332" s="9"/>
      <c r="ANT332" s="9"/>
      <c r="ANU332" s="9"/>
      <c r="ANV332" s="9"/>
      <c r="ANW332" s="9"/>
      <c r="ANX332" s="9"/>
      <c r="ANY332" s="9"/>
      <c r="ANZ332" s="9"/>
      <c r="AOA332" s="9"/>
      <c r="AOB332" s="9"/>
      <c r="AOC332" s="9"/>
      <c r="AOD332" s="9"/>
      <c r="AOE332" s="9"/>
      <c r="AOF332" s="9"/>
      <c r="AOG332" s="9"/>
      <c r="AOH332" s="9"/>
      <c r="AOI332" s="9"/>
      <c r="AOJ332" s="9"/>
      <c r="AOK332" s="9"/>
      <c r="AOL332" s="9"/>
      <c r="AOM332" s="9"/>
      <c r="AON332" s="9"/>
      <c r="AOO332" s="9"/>
      <c r="AOP332" s="9"/>
      <c r="AOQ332" s="9"/>
      <c r="AOR332" s="9"/>
      <c r="AOS332" s="9"/>
      <c r="AOT332" s="9"/>
      <c r="AOU332" s="9"/>
      <c r="AOV332" s="9"/>
      <c r="AOW332" s="9"/>
      <c r="AOX332" s="9"/>
      <c r="AOY332" s="9"/>
      <c r="AOZ332" s="9"/>
      <c r="APA332" s="9"/>
      <c r="APB332" s="9"/>
      <c r="APC332" s="9"/>
      <c r="APD332" s="9"/>
      <c r="APE332" s="9"/>
      <c r="APF332" s="9"/>
      <c r="APG332" s="9"/>
      <c r="APH332" s="9"/>
      <c r="API332" s="9"/>
      <c r="APJ332" s="9"/>
      <c r="APK332" s="9"/>
      <c r="APL332" s="9"/>
      <c r="APM332" s="9"/>
      <c r="APN332" s="9"/>
      <c r="APO332" s="9"/>
      <c r="APP332" s="9"/>
      <c r="APQ332" s="9"/>
      <c r="APR332" s="9"/>
      <c r="APS332" s="9"/>
      <c r="APT332" s="9"/>
      <c r="APU332" s="9"/>
      <c r="APV332" s="9"/>
      <c r="APW332" s="9"/>
      <c r="APX332" s="9"/>
      <c r="APY332" s="9"/>
      <c r="APZ332" s="9"/>
      <c r="AQA332" s="9"/>
      <c r="AQB332" s="9"/>
      <c r="AQC332" s="9"/>
      <c r="AQD332" s="9"/>
      <c r="AQE332" s="9"/>
      <c r="AQF332" s="9"/>
      <c r="AQG332" s="9"/>
      <c r="AQH332" s="9"/>
      <c r="AQI332" s="9"/>
      <c r="AQJ332" s="9"/>
      <c r="AQK332" s="9"/>
      <c r="AQL332" s="9"/>
      <c r="AQM332" s="9"/>
      <c r="AQN332" s="9"/>
      <c r="AQO332" s="9"/>
      <c r="AQP332" s="9"/>
      <c r="AQQ332" s="9"/>
      <c r="AQR332" s="9"/>
      <c r="AQS332" s="9"/>
      <c r="AQT332" s="9"/>
      <c r="AQU332" s="9"/>
      <c r="AQV332" s="9"/>
      <c r="AQW332" s="9"/>
      <c r="AQX332" s="9"/>
      <c r="AQY332" s="9"/>
      <c r="AQZ332" s="9"/>
      <c r="ARA332" s="9"/>
      <c r="ARB332" s="9"/>
      <c r="ARC332" s="9"/>
      <c r="ARD332" s="9"/>
      <c r="ARE332" s="9"/>
      <c r="ARF332" s="9"/>
      <c r="ARG332" s="9"/>
      <c r="ARH332" s="9"/>
      <c r="ARI332" s="9"/>
      <c r="ARJ332" s="9"/>
      <c r="ARK332" s="9"/>
      <c r="ARL332" s="9"/>
      <c r="ARM332" s="9"/>
      <c r="ARN332" s="9"/>
      <c r="ARO332" s="9"/>
      <c r="ARP332" s="9"/>
      <c r="ARQ332" s="9"/>
      <c r="ARR332" s="9"/>
      <c r="ARS332" s="9"/>
      <c r="ART332" s="9"/>
      <c r="ARU332" s="9"/>
      <c r="ARV332" s="9"/>
      <c r="ARW332" s="9"/>
      <c r="ARX332" s="9"/>
      <c r="ARY332" s="9"/>
      <c r="ARZ332" s="9"/>
      <c r="ASA332" s="9"/>
      <c r="ASB332" s="9"/>
      <c r="ASC332" s="9"/>
      <c r="ASD332" s="9"/>
      <c r="ASE332" s="9"/>
      <c r="ASF332" s="9"/>
      <c r="ASG332" s="9"/>
      <c r="ASH332" s="9"/>
      <c r="ASI332" s="9"/>
      <c r="ASJ332" s="9"/>
      <c r="ASK332" s="9"/>
      <c r="ASL332" s="9"/>
      <c r="ASM332" s="9"/>
      <c r="ASN332" s="9"/>
      <c r="ASO332" s="9"/>
      <c r="ASP332" s="9"/>
      <c r="ASQ332" s="9"/>
      <c r="ASR332" s="9"/>
      <c r="ASS332" s="9"/>
      <c r="AST332" s="9"/>
      <c r="ASU332" s="9"/>
      <c r="ASV332" s="9"/>
      <c r="ASW332" s="9"/>
      <c r="ASX332" s="9"/>
      <c r="ASY332" s="9"/>
      <c r="ASZ332" s="9"/>
      <c r="ATA332" s="9"/>
      <c r="ATB332" s="9"/>
      <c r="ATC332" s="9"/>
      <c r="ATD332" s="9"/>
      <c r="ATE332" s="9"/>
      <c r="ATF332" s="9"/>
      <c r="ATG332" s="9"/>
      <c r="ATH332" s="9"/>
      <c r="ATI332" s="9"/>
      <c r="ATJ332" s="9"/>
      <c r="ATK332" s="9"/>
      <c r="ATL332" s="9"/>
      <c r="ATM332" s="9"/>
      <c r="ATN332" s="9"/>
      <c r="ATO332" s="9"/>
      <c r="ATP332" s="9"/>
      <c r="ATQ332" s="9"/>
      <c r="ATR332" s="9"/>
      <c r="ATS332" s="9"/>
      <c r="ATT332" s="9"/>
      <c r="ATU332" s="9"/>
      <c r="ATV332" s="9"/>
      <c r="ATW332" s="9"/>
      <c r="ATX332" s="9"/>
      <c r="ATY332" s="9"/>
      <c r="ATZ332" s="9"/>
      <c r="AUA332" s="9"/>
      <c r="AUB332" s="9"/>
      <c r="AUC332" s="9"/>
      <c r="AUD332" s="9"/>
      <c r="AUE332" s="9"/>
      <c r="AUF332" s="9"/>
      <c r="AUG332" s="9"/>
      <c r="AUH332" s="9"/>
      <c r="AUI332" s="9"/>
      <c r="AUJ332" s="9"/>
      <c r="AUK332" s="9"/>
      <c r="AUL332" s="9"/>
      <c r="AUM332" s="9"/>
      <c r="AUN332" s="9"/>
      <c r="AUO332" s="9"/>
      <c r="AUP332" s="9"/>
      <c r="AUQ332" s="9"/>
      <c r="AUR332" s="9"/>
      <c r="AUS332" s="9"/>
      <c r="AUT332" s="9"/>
      <c r="AUU332" s="9"/>
      <c r="AUV332" s="9"/>
      <c r="AUW332" s="9"/>
      <c r="AUX332" s="9"/>
      <c r="AUY332" s="9"/>
      <c r="AUZ332" s="9"/>
      <c r="AVA332" s="9"/>
      <c r="AVB332" s="9"/>
      <c r="AVC332" s="9"/>
      <c r="AVD332" s="9"/>
      <c r="AVE332" s="9"/>
      <c r="AVF332" s="9"/>
      <c r="AVG332" s="9"/>
      <c r="AVH332" s="9"/>
      <c r="AVI332" s="9"/>
      <c r="AVJ332" s="9"/>
      <c r="AVK332" s="9"/>
      <c r="AVL332" s="9"/>
      <c r="AVM332" s="9"/>
      <c r="AVN332" s="9"/>
      <c r="AVO332" s="9"/>
      <c r="AVP332" s="9"/>
      <c r="AVQ332" s="9"/>
      <c r="AVR332" s="9"/>
      <c r="AVS332" s="9"/>
      <c r="AVT332" s="9"/>
      <c r="AVU332" s="9"/>
      <c r="AVV332" s="9"/>
      <c r="AVW332" s="9"/>
      <c r="AVX332" s="9"/>
      <c r="AVY332" s="9"/>
      <c r="AVZ332" s="9"/>
      <c r="AWA332" s="9"/>
      <c r="AWB332" s="9"/>
      <c r="AWC332" s="9"/>
      <c r="AWD332" s="9"/>
      <c r="AWE332" s="9"/>
      <c r="AWF332" s="9"/>
      <c r="AWG332" s="9"/>
      <c r="AWH332" s="9"/>
      <c r="AWI332" s="9"/>
      <c r="AWJ332" s="9"/>
      <c r="AWK332" s="9"/>
      <c r="AWL332" s="9"/>
      <c r="AWM332" s="9"/>
      <c r="AWN332" s="9"/>
      <c r="AWO332" s="9"/>
      <c r="AWP332" s="9"/>
      <c r="AWQ332" s="9"/>
      <c r="AWR332" s="9"/>
      <c r="AWS332" s="9"/>
      <c r="AWT332" s="9"/>
      <c r="AWU332" s="9"/>
      <c r="AWV332" s="9"/>
      <c r="AWW332" s="9"/>
      <c r="AWX332" s="9"/>
      <c r="AWY332" s="9" t="s">
        <v>14605</v>
      </c>
      <c r="AWZ332" s="9"/>
      <c r="AXA332" s="9"/>
      <c r="AXB332" s="9"/>
      <c r="AXC332" s="9"/>
      <c r="AXD332" s="9"/>
      <c r="AXE332" s="9"/>
      <c r="AXF332" s="9"/>
      <c r="AXG332" s="9"/>
      <c r="AXH332" s="9"/>
      <c r="AXI332" s="9"/>
      <c r="AXJ332" s="9"/>
      <c r="AXK332" s="9"/>
      <c r="AXL332" s="9"/>
      <c r="AXM332" s="9"/>
      <c r="AXN332" s="9"/>
      <c r="AXO332" s="9"/>
      <c r="AXP332" s="9"/>
      <c r="AXQ332" s="9"/>
      <c r="AXR332" s="9"/>
      <c r="AXS332" s="9"/>
      <c r="AXT332" s="9"/>
      <c r="AXU332" s="9"/>
      <c r="AXV332" s="9"/>
      <c r="AXW332" s="9"/>
      <c r="AXX332" s="9"/>
      <c r="AXY332" s="9"/>
      <c r="AXZ332" s="9"/>
      <c r="AYA332" s="9"/>
      <c r="AYB332" s="9"/>
      <c r="AYC332" s="9"/>
      <c r="AYD332" s="9"/>
      <c r="AYE332" s="9"/>
      <c r="AYF332" s="9"/>
      <c r="AYG332" s="9"/>
      <c r="AYH332" s="9" t="s">
        <v>14606</v>
      </c>
      <c r="AYI332" s="9"/>
      <c r="AYJ332" s="9"/>
      <c r="AYK332" s="9"/>
      <c r="AYL332" s="9"/>
      <c r="AYM332" s="9"/>
      <c r="AYN332" s="9"/>
      <c r="AYO332" s="9"/>
      <c r="AYP332" s="9"/>
      <c r="AYQ332" s="9"/>
      <c r="AYR332" s="9"/>
      <c r="AYS332" s="9"/>
      <c r="AYT332" s="9"/>
      <c r="AYU332" s="9"/>
      <c r="AYV332" s="9"/>
      <c r="AYW332" s="9"/>
      <c r="AYX332" s="9"/>
      <c r="AYY332" s="9" t="s">
        <v>5691</v>
      </c>
      <c r="AYZ332" s="9" t="s">
        <v>5691</v>
      </c>
      <c r="AZA332" s="9"/>
      <c r="AZB332" s="9"/>
      <c r="AZC332" s="9"/>
      <c r="AZD332" s="9"/>
      <c r="AZE332" s="9"/>
      <c r="AZF332" s="9"/>
      <c r="AZG332" s="9"/>
      <c r="AZH332" s="9"/>
      <c r="AZI332" s="9"/>
      <c r="AZJ332" s="9"/>
      <c r="AZK332" s="9"/>
      <c r="AZL332" s="9"/>
      <c r="AZM332" s="9"/>
      <c r="AZN332" s="9"/>
      <c r="AZO332" s="9"/>
      <c r="AZP332" s="9"/>
      <c r="AZQ332" s="9"/>
      <c r="AZR332" s="9"/>
      <c r="AZS332" s="9"/>
      <c r="AZT332" s="9"/>
      <c r="AZU332" s="9"/>
      <c r="AZV332" s="9"/>
      <c r="AZW332" s="9"/>
      <c r="AZX332" s="9"/>
      <c r="AZY332" s="9"/>
      <c r="AZZ332" s="9"/>
      <c r="BAA332" s="9"/>
      <c r="BAB332" s="9"/>
      <c r="BAC332" s="9"/>
      <c r="BAD332" s="9"/>
      <c r="BAE332" s="9"/>
      <c r="BAF332" s="9"/>
      <c r="BAG332" s="9"/>
      <c r="BAH332" s="9"/>
      <c r="BAI332" s="9"/>
      <c r="BAJ332" s="9"/>
      <c r="BAK332" s="9" t="s">
        <v>14607</v>
      </c>
      <c r="BAL332" s="9"/>
      <c r="BAM332" s="9"/>
      <c r="BAN332" s="9"/>
      <c r="BAO332" s="9"/>
      <c r="BAP332" s="9"/>
      <c r="BAQ332" s="9"/>
      <c r="BAR332" s="9">
        <v>590.0</v>
      </c>
      <c r="BAS332" s="9" t="s">
        <v>14608</v>
      </c>
      <c r="BAT332" s="9">
        <v>499.0</v>
      </c>
      <c r="BAU332" s="9"/>
      <c r="BAV332" s="9"/>
      <c r="BAW332" s="9"/>
      <c r="BAX332" s="9"/>
      <c r="BAY332" s="9"/>
      <c r="BAZ332" s="9"/>
      <c r="BBA332" s="9"/>
      <c r="BBB332" s="9"/>
      <c r="BBC332" s="9"/>
      <c r="BBD332" s="9"/>
      <c r="BBE332" s="9"/>
      <c r="BBF332" s="9"/>
      <c r="BBG332" s="9"/>
      <c r="BBH332" s="9"/>
      <c r="BBI332" s="9" t="s">
        <v>5718</v>
      </c>
      <c r="BBJ332" s="9"/>
      <c r="BBK332" s="9"/>
      <c r="BBL332" s="9"/>
      <c r="BBM332" s="9"/>
      <c r="BBN332" s="9"/>
      <c r="BBO332" s="9"/>
      <c r="BBP332" s="9"/>
      <c r="BBQ332" s="9"/>
      <c r="BBR332" s="9"/>
      <c r="BBS332" s="9"/>
      <c r="BBT332" s="9"/>
      <c r="BBU332" s="9"/>
      <c r="BBV332" s="9"/>
      <c r="BBW332" s="9"/>
      <c r="BBX332" s="9"/>
      <c r="BBY332" s="9"/>
      <c r="BBZ332" s="9"/>
      <c r="BCA332" s="9"/>
      <c r="BCB332" s="9" t="s">
        <v>5707</v>
      </c>
      <c r="BCC332" s="9"/>
      <c r="BCD332" s="9"/>
      <c r="BCE332" s="9"/>
      <c r="BCF332" s="9" t="s">
        <v>5720</v>
      </c>
      <c r="BCG332" s="9" t="s">
        <v>11952</v>
      </c>
      <c r="BCH332" s="9"/>
      <c r="BCI332" s="9"/>
      <c r="BCJ332" s="9"/>
      <c r="BCK332" s="9"/>
      <c r="BCL332" s="9"/>
      <c r="BCM332" s="9"/>
      <c r="BCN332" s="9"/>
      <c r="BCO332" s="9"/>
      <c r="BCP332" s="9"/>
      <c r="BCQ332" s="9"/>
      <c r="BCR332" s="9"/>
      <c r="BCS332" s="9"/>
      <c r="BCT332" s="9"/>
      <c r="BCU332" s="9"/>
      <c r="BCV332" s="9"/>
      <c r="BCW332" s="9"/>
      <c r="BCX332" s="9"/>
      <c r="BCY332" s="9"/>
      <c r="BCZ332" s="9"/>
      <c r="BDA332" s="9"/>
      <c r="BDB332" s="9"/>
      <c r="BDC332" s="9"/>
      <c r="BDD332" s="9" t="s">
        <v>14608</v>
      </c>
      <c r="BDE332" s="9"/>
      <c r="BDF332" s="9"/>
      <c r="BDG332" s="9"/>
      <c r="BDH332" s="9"/>
      <c r="BDI332" s="9"/>
      <c r="BDJ332" s="9"/>
      <c r="BDK332" s="9"/>
      <c r="BDL332" s="9"/>
      <c r="BDM332" s="9"/>
      <c r="BDN332" s="9"/>
      <c r="BDO332" s="9"/>
      <c r="BDP332" s="9"/>
      <c r="BDQ332" s="9"/>
      <c r="BDR332" s="9"/>
      <c r="BDS332" s="9"/>
      <c r="BDT332" s="9"/>
      <c r="BDU332" s="9"/>
      <c r="BDV332" s="9"/>
      <c r="BDW332" s="9"/>
      <c r="BDX332" s="9"/>
      <c r="BDY332" s="9" t="s">
        <v>5691</v>
      </c>
      <c r="BDZ332" s="9" t="s">
        <v>5691</v>
      </c>
      <c r="BEA332" s="9"/>
      <c r="BEB332" s="9"/>
      <c r="BEC332" s="9"/>
      <c r="BED332" s="9"/>
      <c r="BEE332" s="9"/>
      <c r="BEF332" s="9"/>
      <c r="BEG332" s="9"/>
      <c r="BEH332" s="9"/>
      <c r="BEI332" s="9"/>
      <c r="BEJ332" s="9"/>
      <c r="BEK332" s="9"/>
      <c r="BEL332" s="9"/>
      <c r="BEM332" s="9"/>
      <c r="BEN332" s="9"/>
      <c r="BEO332" s="9"/>
      <c r="BEP332" s="9"/>
      <c r="BEQ332" s="9"/>
      <c r="BER332" s="9"/>
      <c r="BES332" s="9"/>
      <c r="BET332" s="9"/>
      <c r="BEU332" s="9"/>
      <c r="BEV332" s="9"/>
      <c r="BEW332" s="9"/>
      <c r="BEX332" s="9"/>
      <c r="BEY332" s="9"/>
      <c r="BEZ332" s="9"/>
      <c r="BFA332" s="9"/>
      <c r="BFB332" s="9"/>
      <c r="BFC332" s="9"/>
      <c r="BFD332" s="9"/>
      <c r="BFE332" s="9"/>
      <c r="BFF332" s="9"/>
      <c r="BFG332" s="9"/>
      <c r="BFH332" s="9"/>
      <c r="BFI332" s="9"/>
      <c r="BFJ332" s="9"/>
      <c r="BFK332" s="9" t="s">
        <v>14609</v>
      </c>
      <c r="BFL332" s="9"/>
      <c r="BFM332" s="9"/>
      <c r="BFN332" s="9"/>
      <c r="BFO332" s="9"/>
      <c r="BFP332" s="9"/>
      <c r="BFQ332" s="9"/>
      <c r="BFR332" s="9">
        <v>590.0</v>
      </c>
      <c r="BFS332" s="9" t="s">
        <v>14610</v>
      </c>
      <c r="BFT332" s="9">
        <v>443.0</v>
      </c>
      <c r="BFU332" s="9"/>
      <c r="BFV332" s="9"/>
      <c r="BFW332" s="9"/>
      <c r="BFX332" s="9"/>
      <c r="BFY332" s="9"/>
      <c r="BFZ332" s="9"/>
      <c r="BGA332" s="9"/>
      <c r="BGB332" s="9"/>
      <c r="BGC332" s="9"/>
      <c r="BGD332" s="9"/>
      <c r="BGE332" s="9"/>
      <c r="BGF332" s="9"/>
      <c r="BGG332" s="9"/>
      <c r="BGH332" s="9"/>
      <c r="BGI332" s="9" t="s">
        <v>5718</v>
      </c>
      <c r="BGJ332" s="9"/>
      <c r="BGK332" s="9"/>
      <c r="BGL332" s="9"/>
      <c r="BGM332" s="9"/>
      <c r="BGN332" s="9"/>
      <c r="BGO332" s="9"/>
      <c r="BGP332" s="9"/>
      <c r="BGQ332" s="9"/>
      <c r="BGR332" s="9"/>
      <c r="BGS332" s="9"/>
      <c r="BGT332" s="9"/>
      <c r="BGU332" s="9"/>
      <c r="BGV332" s="9"/>
      <c r="BGW332" s="9"/>
      <c r="BGX332" s="9"/>
      <c r="BGY332" s="9"/>
      <c r="BGZ332" s="9"/>
      <c r="BHA332" s="9"/>
      <c r="BHB332" s="9" t="s">
        <v>5707</v>
      </c>
      <c r="BHC332" s="9"/>
      <c r="BHD332" s="9"/>
      <c r="BHE332" s="9"/>
      <c r="BHF332" s="9" t="s">
        <v>5720</v>
      </c>
      <c r="BHG332" s="9" t="s">
        <v>11952</v>
      </c>
      <c r="BHH332" s="9"/>
      <c r="BHI332" s="9"/>
      <c r="BHJ332" s="9"/>
      <c r="BHK332" s="9"/>
      <c r="BHL332" s="9"/>
      <c r="BHM332" s="9"/>
      <c r="BHN332" s="9"/>
      <c r="BHO332" s="9"/>
      <c r="BHP332" s="9"/>
      <c r="BHQ332" s="9"/>
      <c r="BHR332" s="9"/>
      <c r="BHS332" s="9"/>
      <c r="BHT332" s="9"/>
      <c r="BHU332" s="9"/>
      <c r="BHV332" s="9"/>
      <c r="BHW332" s="9"/>
      <c r="BHX332" s="9"/>
      <c r="BHY332" s="9"/>
      <c r="BHZ332" s="9"/>
      <c r="BIA332" s="9"/>
      <c r="BIB332" s="9"/>
      <c r="BIC332" s="9"/>
      <c r="BID332" s="9" t="s">
        <v>14610</v>
      </c>
      <c r="BIE332" s="9"/>
      <c r="BIF332" s="9"/>
      <c r="BIG332" s="9"/>
      <c r="BIH332" s="9"/>
      <c r="BII332" s="9"/>
      <c r="BIJ332" s="9"/>
      <c r="BIK332" s="9"/>
      <c r="BIL332" s="9"/>
      <c r="BIM332" s="9"/>
      <c r="BIN332" s="9"/>
      <c r="BIO332" s="9"/>
      <c r="BIP332" s="9"/>
      <c r="BIQ332" s="9"/>
      <c r="BIR332" s="9"/>
      <c r="BIS332" s="9"/>
      <c r="BIT332" s="9"/>
      <c r="BIU332" s="9"/>
      <c r="BIV332" s="9"/>
      <c r="BIW332" s="9"/>
      <c r="BIX332" s="9"/>
      <c r="BIY332" s="9" t="s">
        <v>5691</v>
      </c>
      <c r="BIZ332" s="9" t="s">
        <v>5691</v>
      </c>
      <c r="BJA332" s="9"/>
      <c r="BJB332" s="9"/>
      <c r="BJC332" s="9"/>
      <c r="BJD332" s="9"/>
      <c r="BJE332" s="9"/>
      <c r="BJF332" s="9"/>
      <c r="BJG332" s="9"/>
      <c r="BJH332" s="9"/>
      <c r="BJI332" s="9"/>
      <c r="BJJ332" s="9"/>
      <c r="BJK332" s="9"/>
      <c r="BJL332" s="9"/>
      <c r="BJM332" s="9"/>
      <c r="BJN332" s="9"/>
      <c r="BJO332" s="9"/>
      <c r="BJP332" s="9"/>
      <c r="BJQ332" s="9"/>
      <c r="BJR332" s="9"/>
      <c r="BJS332" s="9"/>
      <c r="BJT332" s="9"/>
      <c r="BJU332" s="9"/>
      <c r="BJV332" s="9"/>
      <c r="BJW332" s="9"/>
      <c r="BJX332" s="9"/>
      <c r="BJY332" s="9"/>
      <c r="BJZ332" s="9"/>
      <c r="BKA332" s="9"/>
      <c r="BKB332" s="9"/>
      <c r="BKC332" s="9"/>
      <c r="BKD332" s="9"/>
      <c r="BKE332" s="9"/>
      <c r="BKF332" s="9"/>
      <c r="BKG332" s="9"/>
      <c r="BKH332" s="9"/>
      <c r="BKI332" s="9"/>
      <c r="BKJ332" s="9"/>
      <c r="BKK332" s="9" t="s">
        <v>14611</v>
      </c>
      <c r="BKL332" s="9"/>
      <c r="BKM332" s="9"/>
      <c r="BKN332" s="9"/>
      <c r="BKO332" s="9"/>
      <c r="BKP332" s="9"/>
      <c r="BKQ332" s="9"/>
      <c r="BKR332" s="9">
        <v>590.0</v>
      </c>
      <c r="BKS332" s="9" t="s">
        <v>14612</v>
      </c>
      <c r="BKT332" s="9">
        <v>443.0</v>
      </c>
      <c r="BKU332" s="9"/>
      <c r="BKV332" s="9"/>
      <c r="BKW332" s="9"/>
      <c r="BKX332" s="9"/>
      <c r="BKY332" s="9"/>
      <c r="BKZ332" s="9"/>
      <c r="BLA332" s="9"/>
      <c r="BLB332" s="9"/>
      <c r="BLC332" s="9"/>
      <c r="BLD332" s="9"/>
      <c r="BLE332" s="9"/>
      <c r="BLF332" s="9"/>
      <c r="BLG332" s="9"/>
      <c r="BLH332" s="9"/>
      <c r="BLI332" s="9" t="s">
        <v>5718</v>
      </c>
      <c r="BLJ332" s="9"/>
      <c r="BLK332" s="9"/>
      <c r="BLL332" s="9"/>
      <c r="BLM332" s="9"/>
      <c r="BLN332" s="9"/>
      <c r="BLO332" s="9"/>
      <c r="BLP332" s="9"/>
      <c r="BLQ332" s="9"/>
      <c r="BLR332" s="9"/>
      <c r="BLS332" s="9"/>
      <c r="BLT332" s="9"/>
      <c r="BLU332" s="9"/>
      <c r="BLV332" s="9"/>
      <c r="BLW332" s="9"/>
      <c r="BLX332" s="9"/>
      <c r="BLY332" s="9"/>
      <c r="BLZ332" s="9"/>
      <c r="BMA332" s="9"/>
      <c r="BMB332" s="9" t="s">
        <v>5707</v>
      </c>
      <c r="BMC332" s="9"/>
      <c r="BMD332" s="9"/>
      <c r="BME332" s="9"/>
      <c r="BMF332" s="9" t="s">
        <v>5720</v>
      </c>
      <c r="BMG332" s="9" t="s">
        <v>11952</v>
      </c>
      <c r="BMH332" s="9"/>
      <c r="BMI332" s="9"/>
      <c r="BMJ332" s="9"/>
      <c r="BMK332" s="9"/>
      <c r="BML332" s="9"/>
      <c r="BMM332" s="9"/>
      <c r="BMN332" s="9"/>
      <c r="BMO332" s="9"/>
      <c r="BMP332" s="9"/>
      <c r="BMQ332" s="9"/>
      <c r="BMR332" s="9"/>
      <c r="BMS332" s="9"/>
      <c r="BMT332" s="9"/>
      <c r="BMU332" s="9"/>
      <c r="BMV332" s="9"/>
      <c r="BMW332" s="9"/>
      <c r="BMX332" s="9"/>
      <c r="BMY332" s="9"/>
      <c r="BMZ332" s="9"/>
      <c r="BNA332" s="9"/>
      <c r="BNB332" s="9"/>
      <c r="BNC332" s="9"/>
      <c r="BND332" s="9" t="s">
        <v>14612</v>
      </c>
      <c r="BNE332" s="9"/>
      <c r="BNF332" s="9"/>
      <c r="BNG332" s="9"/>
      <c r="BNH332" s="9"/>
      <c r="BNI332" s="9"/>
      <c r="BNJ332" s="9"/>
      <c r="BNK332" s="9"/>
      <c r="BNL332" s="9"/>
      <c r="BNM332" s="9"/>
      <c r="BNN332" s="9"/>
      <c r="BNO332" s="9"/>
      <c r="BNP332" s="9"/>
      <c r="BNQ332" s="9"/>
      <c r="BNR332" s="9"/>
      <c r="BNS332" s="9"/>
      <c r="BNT332" s="9"/>
      <c r="BNU332" s="9"/>
      <c r="BNV332" s="9"/>
      <c r="BNW332" s="9"/>
      <c r="BNX332" s="9"/>
      <c r="BNY332" s="9"/>
      <c r="BNZ332" s="9"/>
      <c r="BOA332" s="9"/>
      <c r="BOB332" s="9"/>
      <c r="BOC332" s="9"/>
      <c r="BOD332" s="9"/>
      <c r="BOE332" s="9"/>
      <c r="BOF332" s="9"/>
      <c r="BOG332" s="9"/>
      <c r="BOH332" s="9"/>
      <c r="BOI332" s="9"/>
      <c r="BOJ332" s="9"/>
      <c r="BOK332" s="9"/>
      <c r="BOL332" s="9"/>
      <c r="BOM332" s="9"/>
      <c r="BON332" s="9"/>
      <c r="BOO332" s="9"/>
      <c r="BOP332" s="9"/>
      <c r="BOQ332" s="9"/>
      <c r="BOR332" s="9"/>
      <c r="BOS332" s="9"/>
      <c r="BOT332" s="9"/>
      <c r="BOU332" s="9"/>
      <c r="BOV332" s="9"/>
      <c r="BOW332" s="9"/>
      <c r="BOX332" s="9"/>
      <c r="BOY332" s="9"/>
      <c r="BOZ332" s="9"/>
      <c r="BPA332" s="9"/>
      <c r="BPB332" s="9"/>
      <c r="BPC332" s="9"/>
      <c r="BPD332" s="9"/>
      <c r="BPE332" s="9"/>
      <c r="BPF332" s="9"/>
      <c r="BPG332" s="9"/>
      <c r="BPH332" s="9"/>
      <c r="BPI332" s="9"/>
      <c r="BPJ332" s="9"/>
      <c r="BPK332" s="9"/>
      <c r="BPL332" s="9"/>
      <c r="BPM332" s="9"/>
      <c r="BPN332" s="9"/>
      <c r="BPO332" s="9"/>
      <c r="BPP332" s="9"/>
      <c r="BPQ332" s="9"/>
      <c r="BPR332" s="9"/>
      <c r="BPS332" s="9"/>
      <c r="BPT332" s="9"/>
      <c r="BPU332" s="9"/>
      <c r="BPV332" s="9"/>
      <c r="BPW332" s="9"/>
      <c r="BPX332" s="9"/>
      <c r="BPY332" s="9"/>
      <c r="BPZ332" s="9"/>
      <c r="BQA332" s="9"/>
      <c r="BQB332" s="9"/>
      <c r="BQC332" s="9"/>
      <c r="BQD332" s="9"/>
      <c r="BQE332" s="9"/>
      <c r="BQF332" s="9"/>
      <c r="BQG332" s="9"/>
      <c r="BQH332" s="9"/>
      <c r="BQI332" s="9"/>
      <c r="BQJ332" s="9"/>
      <c r="BQK332" s="9"/>
      <c r="BQL332" s="9"/>
      <c r="BQM332" s="9"/>
      <c r="BQN332" s="9"/>
      <c r="BQO332" s="9"/>
      <c r="BQP332" s="9"/>
      <c r="BQQ332" s="9"/>
      <c r="BQR332" s="9"/>
      <c r="BQS332" s="9"/>
      <c r="BQT332" s="9"/>
      <c r="BQU332" s="9"/>
      <c r="BQV332" s="9"/>
      <c r="BQW332" s="9"/>
      <c r="BQX332" s="9"/>
      <c r="BQY332" s="9"/>
      <c r="BQZ332" s="9"/>
      <c r="BRA332" s="9"/>
      <c r="BRB332" s="9"/>
      <c r="BRC332" s="9"/>
      <c r="BRD332" s="9"/>
      <c r="BRE332" s="9"/>
      <c r="BRF332" s="9"/>
      <c r="BRG332" s="9"/>
      <c r="BRH332" s="9"/>
      <c r="BRI332" s="9"/>
      <c r="BRJ332" s="9"/>
      <c r="BRK332" s="9"/>
      <c r="BRL332" s="9"/>
      <c r="BRM332" s="9"/>
      <c r="BRN332" s="9"/>
      <c r="BRO332" s="9"/>
      <c r="BRP332" s="9"/>
      <c r="BRQ332" s="9"/>
      <c r="BRR332" s="9"/>
      <c r="BRS332" s="9"/>
      <c r="BRT332" s="9"/>
      <c r="BRU332" s="9"/>
      <c r="BRV332" s="9"/>
      <c r="BRW332" s="9"/>
      <c r="BRX332" s="9"/>
      <c r="BRY332" s="9"/>
      <c r="BRZ332" s="9"/>
      <c r="BSA332" s="9"/>
      <c r="BSB332" s="9"/>
      <c r="BSC332" s="9"/>
      <c r="BSD332" s="9"/>
      <c r="BSE332" s="9"/>
      <c r="BSF332" s="9"/>
      <c r="BSG332" s="9"/>
      <c r="BSH332" s="9"/>
      <c r="BSI332" s="9"/>
      <c r="BSJ332" s="9"/>
      <c r="BSK332" s="9"/>
      <c r="BSL332" s="9"/>
      <c r="BSM332" s="9"/>
      <c r="BSN332" s="9"/>
      <c r="BSO332" s="9"/>
      <c r="BSP332" s="9"/>
      <c r="BSQ332" s="9"/>
      <c r="BSR332" s="9"/>
      <c r="BSS332" s="9"/>
      <c r="BST332" s="9"/>
      <c r="BSU332" s="9"/>
      <c r="BSV332" s="9"/>
      <c r="BSW332" s="9"/>
      <c r="BSX332" s="9"/>
      <c r="BSY332" s="9"/>
      <c r="BSZ332" s="9"/>
      <c r="BTA332" s="9"/>
      <c r="BTB332" s="9"/>
      <c r="BTC332" s="9"/>
      <c r="BTD332" s="9"/>
      <c r="BTE332" s="9"/>
      <c r="BTF332" s="9"/>
      <c r="BTG332" s="9"/>
      <c r="BTH332" s="9"/>
      <c r="BTI332" s="9"/>
      <c r="BTJ332" s="9"/>
      <c r="BTK332" s="9"/>
      <c r="BTL332" s="9"/>
      <c r="BTM332" s="9"/>
      <c r="BTN332" s="9"/>
      <c r="BTO332" s="9"/>
      <c r="BTP332" s="9"/>
      <c r="BTQ332" s="9"/>
      <c r="BTR332" s="9"/>
      <c r="BTS332" s="9"/>
      <c r="BTT332" s="9"/>
      <c r="BTU332" s="9"/>
      <c r="BTV332" s="9"/>
      <c r="BTW332" s="9"/>
      <c r="BTX332" s="9"/>
      <c r="BTY332" s="9"/>
      <c r="BTZ332" s="9"/>
      <c r="BUA332" s="9"/>
      <c r="BUB332" s="9"/>
      <c r="BUC332" s="9"/>
      <c r="BUD332" s="9"/>
      <c r="BUE332" s="9"/>
      <c r="BUF332" s="9"/>
      <c r="BUG332" s="9"/>
      <c r="BUH332" s="9"/>
      <c r="BUI332" s="9"/>
      <c r="BUJ332" s="9"/>
      <c r="BUK332" s="9"/>
      <c r="BUL332" s="9"/>
      <c r="BUM332" s="9"/>
      <c r="BUN332" s="9"/>
      <c r="BUO332" s="9"/>
      <c r="BUP332" s="9"/>
      <c r="BUQ332" s="9"/>
      <c r="BUR332" s="9"/>
      <c r="BUS332" s="9"/>
      <c r="BUT332" s="9"/>
      <c r="BUU332" s="9"/>
      <c r="BUV332" s="9"/>
      <c r="BUW332" s="9"/>
      <c r="BUX332" s="9"/>
      <c r="BUY332" s="9"/>
      <c r="BUZ332" s="9"/>
      <c r="BVA332" s="9"/>
      <c r="BVB332" s="9"/>
      <c r="BVC332" s="9"/>
      <c r="BVD332" s="9"/>
      <c r="BVE332" s="9"/>
      <c r="BVF332" s="9"/>
      <c r="BVG332" s="9"/>
      <c r="BVH332" s="9"/>
      <c r="BVI332" s="9"/>
      <c r="BVJ332" s="9"/>
      <c r="BVK332" s="9"/>
      <c r="BVL332" s="9"/>
      <c r="BVM332" s="9"/>
      <c r="BVN332" s="9"/>
      <c r="BVO332" s="9"/>
      <c r="BVP332" s="9"/>
      <c r="BVQ332" s="9"/>
      <c r="BVR332" s="9"/>
      <c r="BVS332" s="9"/>
      <c r="BVT332" s="9"/>
      <c r="BVU332" s="9"/>
      <c r="BVV332" s="9"/>
      <c r="BVW332" s="9"/>
      <c r="BVX332" s="9"/>
      <c r="BVY332" s="9"/>
      <c r="BVZ332" s="9"/>
      <c r="BWA332" s="9"/>
      <c r="BWB332" s="9"/>
      <c r="BWC332" s="9"/>
      <c r="BWD332" s="9"/>
      <c r="BWE332" s="9"/>
      <c r="BWF332" s="9"/>
      <c r="BWG332" s="9"/>
      <c r="BWH332" s="9"/>
      <c r="BWI332" s="9"/>
      <c r="BWJ332" s="9"/>
      <c r="BWK332" s="9"/>
      <c r="BWL332" s="9"/>
      <c r="BWM332" s="9"/>
      <c r="BWN332" s="9"/>
      <c r="BWO332" s="9"/>
      <c r="BWP332" s="9"/>
      <c r="BWQ332" s="9"/>
      <c r="BWR332" s="9"/>
      <c r="BWS332" s="9"/>
      <c r="BWT332" s="9"/>
      <c r="BWU332" s="9"/>
      <c r="BWV332" s="9"/>
      <c r="BWW332" s="9"/>
      <c r="BWX332" s="9"/>
      <c r="BWY332" s="9"/>
      <c r="BWZ332" s="9"/>
      <c r="BXA332" s="9"/>
      <c r="BXB332" s="9"/>
      <c r="BXC332" s="9"/>
      <c r="BXD332" s="9"/>
    </row>
    <row r="333" ht="14.25" customHeight="1">
      <c r="A333" s="9">
        <v>2.0</v>
      </c>
      <c r="B333" s="9" t="s">
        <v>11947</v>
      </c>
      <c r="C333" s="9" t="s">
        <v>11948</v>
      </c>
      <c r="D333" s="9" t="s">
        <v>11948</v>
      </c>
      <c r="E333" s="9"/>
      <c r="F333" s="9">
        <v>11.0</v>
      </c>
      <c r="G333" s="9" t="s">
        <v>14613</v>
      </c>
      <c r="H333" s="9" t="s">
        <v>11967</v>
      </c>
      <c r="I333" s="9"/>
      <c r="J333" s="9"/>
      <c r="K333" s="9">
        <v>1.0</v>
      </c>
      <c r="L333" s="9">
        <v>9.0</v>
      </c>
      <c r="M333" s="9"/>
      <c r="N333" s="9"/>
      <c r="O333" s="9">
        <v>1.0</v>
      </c>
      <c r="P333" s="9">
        <v>1.0</v>
      </c>
      <c r="Q333" s="9" t="s">
        <v>14614</v>
      </c>
      <c r="R333" s="9"/>
      <c r="S333" s="9" t="s">
        <v>3856</v>
      </c>
      <c r="T333" s="9" t="s">
        <v>14615</v>
      </c>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9"/>
      <c r="DE333" s="9"/>
      <c r="DF333" s="9"/>
      <c r="DG333" s="9"/>
      <c r="DH333" s="9"/>
      <c r="DI333" s="9"/>
      <c r="DJ333" s="9"/>
      <c r="DK333" s="9"/>
      <c r="DL333" s="9"/>
      <c r="DM333" s="9"/>
      <c r="DN333" s="9"/>
      <c r="DO333" s="9"/>
      <c r="DP333" s="9"/>
      <c r="DQ333" s="9"/>
      <c r="DR333" s="9"/>
      <c r="DS333" s="9"/>
      <c r="DT333" s="9"/>
      <c r="DU333" s="9"/>
      <c r="DV333" s="9"/>
      <c r="DW333" s="9"/>
      <c r="DX333" s="9"/>
      <c r="DY333" s="9"/>
      <c r="DZ333" s="9"/>
      <c r="EA333" s="9"/>
      <c r="EB333" s="9"/>
      <c r="EC333" s="9"/>
      <c r="ED333" s="9"/>
      <c r="EE333" s="9"/>
      <c r="EF333" s="9"/>
      <c r="EG333" s="9"/>
      <c r="EH333" s="9"/>
      <c r="EI333" s="9"/>
      <c r="EJ333" s="9"/>
      <c r="EK333" s="9"/>
      <c r="EL333" s="9"/>
      <c r="EM333" s="9"/>
      <c r="EN333" s="9"/>
      <c r="EO333" s="9"/>
      <c r="EP333" s="9"/>
      <c r="EQ333" s="9"/>
      <c r="ER333" s="9"/>
      <c r="ES333" s="9"/>
      <c r="ET333" s="9"/>
      <c r="EU333" s="9"/>
      <c r="EV333" s="9"/>
      <c r="EW333" s="9"/>
      <c r="EX333" s="9"/>
      <c r="EY333" s="9"/>
      <c r="EZ333" s="9"/>
      <c r="FA333" s="9"/>
      <c r="FB333" s="9"/>
      <c r="FC333" s="9"/>
      <c r="FD333" s="9"/>
      <c r="FE333" s="9"/>
      <c r="FF333" s="9"/>
      <c r="FG333" s="9"/>
      <c r="FH333" s="9"/>
      <c r="FI333" s="9"/>
      <c r="FJ333" s="9"/>
      <c r="FK333" s="9"/>
      <c r="FL333" s="9"/>
      <c r="FM333" s="9"/>
      <c r="FN333" s="9"/>
      <c r="FO333" s="9"/>
      <c r="FP333" s="9"/>
      <c r="FQ333" s="9"/>
      <c r="FR333" s="9"/>
      <c r="FS333" s="9"/>
      <c r="FT333" s="9"/>
      <c r="FU333" s="9"/>
      <c r="FV333" s="9"/>
      <c r="FW333" s="9"/>
      <c r="FX333" s="9"/>
      <c r="FY333" s="9"/>
      <c r="FZ333" s="9"/>
      <c r="GA333" s="9"/>
      <c r="GB333" s="9"/>
      <c r="GC333" s="9"/>
      <c r="GD333" s="9"/>
      <c r="GE333" s="9"/>
      <c r="GF333" s="9"/>
      <c r="GG333" s="9"/>
      <c r="GH333" s="9"/>
      <c r="GI333" s="9"/>
      <c r="GJ333" s="9"/>
      <c r="GK333" s="9"/>
      <c r="GL333" s="9"/>
      <c r="GM333" s="9"/>
      <c r="GN333" s="9"/>
      <c r="GO333" s="9"/>
      <c r="GP333" s="9"/>
      <c r="GQ333" s="9"/>
      <c r="GR333" s="9"/>
      <c r="GS333" s="9"/>
      <c r="GT333" s="9"/>
      <c r="GU333" s="9"/>
      <c r="GV333" s="9"/>
      <c r="GW333" s="9"/>
      <c r="GX333" s="9"/>
      <c r="GY333" s="9"/>
      <c r="GZ333" s="9"/>
      <c r="HA333" s="9"/>
      <c r="HB333" s="9"/>
      <c r="HC333" s="9"/>
      <c r="HD333" s="9"/>
      <c r="HE333" s="9"/>
      <c r="HF333" s="9"/>
      <c r="HG333" s="9"/>
      <c r="HH333" s="9"/>
      <c r="HI333" s="9"/>
      <c r="HJ333" s="9"/>
      <c r="HK333" s="9"/>
      <c r="HL333" s="9"/>
      <c r="HM333" s="9"/>
      <c r="HN333" s="9"/>
      <c r="HO333" s="9"/>
      <c r="HP333" s="9"/>
      <c r="HQ333" s="9"/>
      <c r="HR333" s="9"/>
      <c r="HS333" s="9"/>
      <c r="HT333" s="9"/>
      <c r="HU333" s="9"/>
      <c r="HV333" s="9"/>
      <c r="HW333" s="9"/>
      <c r="HX333" s="9"/>
      <c r="HY333" s="9"/>
      <c r="HZ333" s="9"/>
      <c r="IA333" s="9"/>
      <c r="IB333" s="9"/>
      <c r="IC333" s="9"/>
      <c r="ID333" s="9"/>
      <c r="IE333" s="9"/>
      <c r="IF333" s="9"/>
      <c r="IG333" s="9"/>
      <c r="IH333" s="9"/>
      <c r="II333" s="9"/>
      <c r="IJ333" s="9"/>
      <c r="IK333" s="9"/>
      <c r="IL333" s="9"/>
      <c r="IM333" s="9"/>
      <c r="IN333" s="9"/>
      <c r="IO333" s="9"/>
      <c r="IP333" s="9"/>
      <c r="IQ333" s="9"/>
      <c r="IR333" s="9"/>
      <c r="IS333" s="9"/>
      <c r="IT333" s="9"/>
      <c r="IU333" s="9"/>
      <c r="IV333" s="9"/>
      <c r="IW333" s="9"/>
      <c r="IX333" s="9"/>
      <c r="IY333" s="9"/>
      <c r="IZ333" s="9"/>
      <c r="JA333" s="9"/>
      <c r="JB333" s="9"/>
      <c r="JC333" s="9"/>
      <c r="JD333" s="9"/>
      <c r="JE333" s="9"/>
      <c r="JF333" s="9"/>
      <c r="JG333" s="9"/>
      <c r="JH333" s="9"/>
      <c r="JI333" s="9"/>
      <c r="JJ333" s="9"/>
      <c r="JK333" s="9"/>
      <c r="JL333" s="9"/>
      <c r="JM333" s="9"/>
      <c r="JN333" s="9"/>
      <c r="JO333" s="9"/>
      <c r="JP333" s="9"/>
      <c r="JQ333" s="9"/>
      <c r="JR333" s="9"/>
      <c r="JS333" s="9"/>
      <c r="JT333" s="9"/>
      <c r="JU333" s="9"/>
      <c r="JV333" s="9"/>
      <c r="JW333" s="9"/>
      <c r="JX333" s="9"/>
      <c r="JY333" s="9"/>
      <c r="JZ333" s="9"/>
      <c r="KA333" s="9"/>
      <c r="KB333" s="9"/>
      <c r="KC333" s="9"/>
      <c r="KD333" s="9"/>
      <c r="KE333" s="9"/>
      <c r="KF333" s="9"/>
      <c r="KG333" s="9"/>
      <c r="KH333" s="9"/>
      <c r="KI333" s="9"/>
      <c r="KJ333" s="9"/>
      <c r="KK333" s="9"/>
      <c r="KL333" s="9"/>
      <c r="KM333" s="9"/>
      <c r="KN333" s="9"/>
      <c r="KO333" s="9"/>
      <c r="KP333" s="9"/>
      <c r="KQ333" s="9"/>
      <c r="KR333" s="9"/>
      <c r="KS333" s="9"/>
      <c r="KT333" s="9"/>
      <c r="KU333" s="9"/>
      <c r="KV333" s="9"/>
      <c r="KW333" s="9"/>
      <c r="KX333" s="9"/>
      <c r="KY333" s="9"/>
      <c r="KZ333" s="9"/>
      <c r="LA333" s="9"/>
      <c r="LB333" s="9"/>
      <c r="LC333" s="9"/>
      <c r="LD333" s="9"/>
      <c r="LE333" s="9"/>
      <c r="LF333" s="9"/>
      <c r="LG333" s="9"/>
      <c r="LH333" s="9"/>
      <c r="LI333" s="9"/>
      <c r="LJ333" s="9"/>
      <c r="LK333" s="9"/>
      <c r="LL333" s="9"/>
      <c r="LM333" s="9"/>
      <c r="LN333" s="9"/>
      <c r="LO333" s="9"/>
      <c r="LP333" s="9"/>
      <c r="LQ333" s="9"/>
      <c r="LR333" s="9"/>
      <c r="LS333" s="9"/>
      <c r="LT333" s="9"/>
      <c r="LU333" s="9"/>
      <c r="LV333" s="9"/>
      <c r="LW333" s="9"/>
      <c r="LX333" s="9"/>
      <c r="LY333" s="9"/>
      <c r="LZ333" s="9"/>
      <c r="MA333" s="9"/>
      <c r="MB333" s="9"/>
      <c r="MC333" s="9"/>
      <c r="MD333" s="9"/>
      <c r="ME333" s="9"/>
      <c r="MF333" s="9"/>
      <c r="MG333" s="9"/>
      <c r="MH333" s="9"/>
      <c r="MI333" s="9"/>
      <c r="MJ333" s="9"/>
      <c r="MK333" s="9"/>
      <c r="ML333" s="9"/>
      <c r="MM333" s="9"/>
      <c r="MN333" s="9"/>
      <c r="MO333" s="9"/>
      <c r="MP333" s="9"/>
      <c r="MQ333" s="9"/>
      <c r="MR333" s="9"/>
      <c r="MS333" s="9"/>
      <c r="MT333" s="9"/>
      <c r="MU333" s="9"/>
      <c r="MV333" s="9"/>
      <c r="MW333" s="9"/>
      <c r="MX333" s="9"/>
      <c r="MY333" s="9"/>
      <c r="MZ333" s="9"/>
      <c r="NA333" s="9"/>
      <c r="NB333" s="9"/>
      <c r="NC333" s="9"/>
      <c r="ND333" s="9"/>
      <c r="NE333" s="9"/>
      <c r="NF333" s="9"/>
      <c r="NG333" s="9"/>
      <c r="NH333" s="9"/>
      <c r="NI333" s="9"/>
      <c r="NJ333" s="9"/>
      <c r="NK333" s="9"/>
      <c r="NL333" s="9"/>
      <c r="NM333" s="9"/>
      <c r="NN333" s="9"/>
      <c r="NO333" s="9"/>
      <c r="NP333" s="9"/>
      <c r="NQ333" s="9"/>
      <c r="NR333" s="9"/>
      <c r="NS333" s="9"/>
      <c r="NT333" s="9"/>
      <c r="NU333" s="9"/>
      <c r="NV333" s="9"/>
      <c r="NW333" s="9"/>
      <c r="NX333" s="9"/>
      <c r="NY333" s="9"/>
      <c r="NZ333" s="9"/>
      <c r="OA333" s="9"/>
      <c r="OB333" s="9"/>
      <c r="OC333" s="9"/>
      <c r="OD333" s="9"/>
      <c r="OE333" s="9"/>
      <c r="OF333" s="9"/>
      <c r="OG333" s="9"/>
      <c r="OH333" s="9"/>
      <c r="OI333" s="9"/>
      <c r="OJ333" s="9"/>
      <c r="OK333" s="9"/>
      <c r="OL333" s="9"/>
      <c r="OM333" s="9"/>
      <c r="ON333" s="9"/>
      <c r="OO333" s="9"/>
      <c r="OP333" s="9"/>
      <c r="OQ333" s="9"/>
      <c r="OR333" s="9"/>
      <c r="OS333" s="9"/>
      <c r="OT333" s="9"/>
      <c r="OU333" s="9"/>
      <c r="OV333" s="9"/>
      <c r="OW333" s="9"/>
      <c r="OX333" s="9"/>
      <c r="OY333" s="9"/>
      <c r="OZ333" s="9"/>
      <c r="PA333" s="9"/>
      <c r="PB333" s="9"/>
      <c r="PC333" s="9"/>
      <c r="PD333" s="9"/>
      <c r="PE333" s="9"/>
      <c r="PF333" s="9"/>
      <c r="PG333" s="9"/>
      <c r="PH333" s="9"/>
      <c r="PI333" s="9"/>
      <c r="PJ333" s="9"/>
      <c r="PK333" s="9"/>
      <c r="PL333" s="9"/>
      <c r="PM333" s="9"/>
      <c r="PN333" s="9"/>
      <c r="PO333" s="9"/>
      <c r="PP333" s="9"/>
      <c r="PQ333" s="9"/>
      <c r="PR333" s="9"/>
      <c r="PS333" s="9"/>
      <c r="PT333" s="9"/>
      <c r="PU333" s="9"/>
      <c r="PV333" s="9"/>
      <c r="PW333" s="9"/>
      <c r="PX333" s="9"/>
      <c r="PY333" s="9"/>
      <c r="PZ333" s="9"/>
      <c r="QA333" s="9"/>
      <c r="QB333" s="9"/>
      <c r="QC333" s="9"/>
      <c r="QD333" s="9"/>
      <c r="QE333" s="9" t="s">
        <v>11967</v>
      </c>
      <c r="QF333" s="9" t="s">
        <v>5691</v>
      </c>
      <c r="QG333" s="9" t="s">
        <v>5691</v>
      </c>
      <c r="QH333" s="9" t="s">
        <v>6047</v>
      </c>
      <c r="QI333" s="9"/>
      <c r="QJ333" s="9"/>
      <c r="QK333" s="9"/>
      <c r="QL333" s="9"/>
      <c r="QM333" s="9"/>
      <c r="QN333" s="9"/>
      <c r="QO333" s="9"/>
      <c r="QP333" s="9"/>
      <c r="QQ333" s="9"/>
      <c r="QR333" s="9"/>
      <c r="QS333" s="9"/>
      <c r="QT333" s="9"/>
      <c r="QU333" s="9"/>
      <c r="QV333" s="9"/>
      <c r="QW333" s="9"/>
      <c r="QX333" s="9"/>
      <c r="QY333" s="9"/>
      <c r="QZ333" s="9"/>
      <c r="RA333" s="9"/>
      <c r="RB333" s="9"/>
      <c r="RC333" s="9"/>
      <c r="RD333" s="9"/>
      <c r="RE333" s="9"/>
      <c r="RF333" s="9"/>
      <c r="RG333" s="9"/>
      <c r="RH333" s="9"/>
      <c r="RI333" s="9"/>
      <c r="RJ333" s="9"/>
      <c r="RK333" s="9"/>
      <c r="RL333" s="9"/>
      <c r="RM333" s="9"/>
      <c r="RN333" s="9"/>
      <c r="RO333" s="9" t="s">
        <v>14616</v>
      </c>
      <c r="RP333" s="9"/>
      <c r="RQ333" s="9"/>
      <c r="RR333" s="9"/>
      <c r="RS333" s="9"/>
      <c r="RT333" s="9"/>
      <c r="RU333" s="9"/>
      <c r="RV333" s="9"/>
      <c r="RW333" s="9"/>
      <c r="RX333" s="9"/>
      <c r="RY333" s="9"/>
      <c r="RZ333" s="9"/>
      <c r="SA333" s="9"/>
      <c r="SB333" s="9"/>
      <c r="SC333" s="9"/>
      <c r="SD333" s="9"/>
      <c r="SE333" s="9"/>
      <c r="SF333" s="9"/>
      <c r="SG333" s="9"/>
      <c r="SH333" s="9"/>
      <c r="SI333" s="9"/>
      <c r="SJ333" s="9"/>
      <c r="SK333" s="9"/>
      <c r="SL333" s="9"/>
      <c r="SM333" s="9"/>
      <c r="SN333" s="9"/>
      <c r="SO333" s="9"/>
      <c r="SP333" s="9"/>
      <c r="SQ333" s="9"/>
      <c r="SR333" s="9"/>
      <c r="SS333" s="9"/>
      <c r="ST333" s="9"/>
      <c r="SU333" s="9"/>
      <c r="SV333" s="9"/>
      <c r="SW333" s="9"/>
      <c r="SX333" s="9" t="s">
        <v>14617</v>
      </c>
      <c r="SY333" s="9"/>
      <c r="SZ333" s="9"/>
      <c r="TA333" s="9"/>
      <c r="TB333" s="9"/>
      <c r="TC333" s="9"/>
      <c r="TD333" s="9"/>
      <c r="TE333" s="9"/>
      <c r="TF333" s="9"/>
      <c r="TG333" s="9"/>
      <c r="TH333" s="9"/>
      <c r="TI333" s="9"/>
      <c r="TJ333" s="9"/>
      <c r="TK333" s="9"/>
      <c r="TL333" s="9"/>
      <c r="TM333" s="9" t="s">
        <v>14618</v>
      </c>
      <c r="TN333" s="9"/>
      <c r="TO333" s="9" t="s">
        <v>14619</v>
      </c>
      <c r="ANB333" s="9" t="s">
        <v>11973</v>
      </c>
      <c r="ANC333" s="9" t="s">
        <v>11974</v>
      </c>
      <c r="AND333" s="9" t="s">
        <v>14620</v>
      </c>
      <c r="ANE333" s="9" t="s">
        <v>11976</v>
      </c>
      <c r="ANF333" s="9"/>
      <c r="ANG333" s="9"/>
      <c r="ANH333" s="9"/>
      <c r="ANI333" s="9"/>
      <c r="ANJ333" s="9"/>
      <c r="ANK333" s="9"/>
      <c r="ANL333" s="9"/>
      <c r="ANM333" s="9" t="s">
        <v>14621</v>
      </c>
      <c r="ANN333" s="9"/>
      <c r="ANO333" s="9" t="s">
        <v>11967</v>
      </c>
      <c r="ANP333" s="9" t="s">
        <v>14622</v>
      </c>
      <c r="ANQ333" s="9"/>
      <c r="ANR333" s="9" t="s">
        <v>14623</v>
      </c>
      <c r="ANS333" s="9"/>
      <c r="ANT333" s="9"/>
      <c r="ANU333" s="9" t="s">
        <v>14624</v>
      </c>
      <c r="ANV333" s="9"/>
      <c r="ANW333" s="9"/>
      <c r="ANX333" s="9"/>
      <c r="ANY333" s="9"/>
      <c r="ANZ333" s="9"/>
      <c r="AOA333" s="9"/>
      <c r="AOB333" s="9"/>
      <c r="AOC333" s="9"/>
      <c r="AOD333" s="9"/>
      <c r="AOE333" s="9"/>
      <c r="AOF333" s="9"/>
      <c r="AOG333" s="9"/>
      <c r="AOH333" s="9"/>
      <c r="AOI333" s="9"/>
      <c r="AOJ333" s="9"/>
      <c r="AOK333" s="9"/>
      <c r="AOL333" s="9"/>
      <c r="AOM333" s="9"/>
      <c r="AON333" s="9"/>
      <c r="AOO333" s="9"/>
      <c r="AOP333" s="9"/>
      <c r="AOQ333" s="9"/>
      <c r="AOR333" s="9"/>
      <c r="AOS333" s="9"/>
      <c r="AOT333" s="9"/>
      <c r="AOU333" s="9"/>
      <c r="AOV333" s="9"/>
      <c r="AOW333" s="9"/>
      <c r="AOX333" s="9"/>
      <c r="AOY333" s="9"/>
      <c r="AOZ333" s="9"/>
      <c r="APA333" s="9"/>
      <c r="APB333" s="9"/>
      <c r="APC333" s="9"/>
      <c r="APD333" s="9"/>
      <c r="APE333" s="9"/>
      <c r="APF333" s="9"/>
      <c r="APG333" s="9"/>
      <c r="APH333" s="9"/>
      <c r="API333" s="9"/>
      <c r="APJ333" s="9"/>
      <c r="APK333" s="9"/>
      <c r="APL333" s="9"/>
      <c r="APM333" s="9"/>
      <c r="APN333" s="9"/>
      <c r="APO333" s="9"/>
      <c r="APP333" s="9"/>
      <c r="APQ333" s="9"/>
      <c r="APR333" s="9"/>
      <c r="APS333" s="9"/>
      <c r="APT333" s="9"/>
      <c r="APU333" s="9"/>
      <c r="APV333" s="9"/>
      <c r="APW333" s="9"/>
      <c r="APX333" s="9"/>
      <c r="APY333" s="9"/>
      <c r="APZ333" s="9"/>
      <c r="AQA333" s="9"/>
      <c r="AQB333" s="9"/>
      <c r="AQC333" s="9"/>
      <c r="AQD333" s="9"/>
      <c r="AQE333" s="9"/>
      <c r="AQF333" s="9"/>
      <c r="AQG333" s="9"/>
      <c r="AQH333" s="9"/>
      <c r="AQI333" s="9"/>
      <c r="AQJ333" s="9"/>
      <c r="AQK333" s="9"/>
      <c r="AQL333" s="9"/>
      <c r="AQM333" s="9"/>
      <c r="AQN333" s="9"/>
      <c r="AQO333" s="9"/>
      <c r="AQP333" s="9"/>
      <c r="AQQ333" s="9"/>
      <c r="AQR333" s="9"/>
      <c r="AQS333" s="9"/>
      <c r="AQT333" s="9"/>
      <c r="AQU333" s="9"/>
      <c r="AQV333" s="9"/>
      <c r="AQW333" s="9"/>
      <c r="AQX333" s="9"/>
      <c r="AQY333" s="9"/>
      <c r="AQZ333" s="9"/>
      <c r="ARA333" s="9"/>
      <c r="ARB333" s="9"/>
      <c r="ARC333" s="9"/>
      <c r="ARD333" s="9"/>
      <c r="ARE333" s="9"/>
      <c r="ARF333" s="9"/>
      <c r="ARG333" s="9"/>
      <c r="ARH333" s="9"/>
      <c r="ARI333" s="9"/>
      <c r="ARJ333" s="9"/>
      <c r="ARK333" s="9"/>
      <c r="ARL333" s="9"/>
      <c r="ARM333" s="9"/>
      <c r="ARN333" s="9"/>
      <c r="ARO333" s="9"/>
      <c r="ARP333" s="9"/>
      <c r="ARQ333" s="9"/>
      <c r="ARR333" s="9"/>
      <c r="ARS333" s="9"/>
      <c r="ART333" s="9"/>
      <c r="ARU333" s="9"/>
      <c r="ARV333" s="9"/>
      <c r="ARW333" s="9"/>
      <c r="ARX333" s="9"/>
      <c r="ARY333" s="9"/>
      <c r="ARZ333" s="9"/>
      <c r="ASA333" s="9"/>
      <c r="ASB333" s="9"/>
      <c r="ASC333" s="9"/>
      <c r="ASD333" s="9"/>
      <c r="ASE333" s="9"/>
      <c r="ASF333" s="9"/>
      <c r="ASG333" s="9"/>
      <c r="ASH333" s="9"/>
      <c r="ASI333" s="9"/>
      <c r="ASJ333" s="9"/>
      <c r="ASK333" s="9"/>
      <c r="ASL333" s="9"/>
      <c r="ASM333" s="9"/>
      <c r="ASN333" s="9"/>
      <c r="ASO333" s="9"/>
      <c r="ASP333" s="9"/>
      <c r="ASQ333" s="9"/>
      <c r="ASR333" s="9"/>
      <c r="ASS333" s="9"/>
      <c r="AST333" s="9"/>
      <c r="ASU333" s="9"/>
      <c r="ASV333" s="9"/>
      <c r="ASW333" s="9"/>
      <c r="ASX333" s="9"/>
      <c r="ASY333" s="9"/>
      <c r="ASZ333" s="9"/>
      <c r="ATA333" s="9"/>
      <c r="ATB333" s="9"/>
      <c r="ATC333" s="9"/>
      <c r="ATD333" s="9"/>
      <c r="ATE333" s="9"/>
      <c r="ATF333" s="9"/>
      <c r="ATG333" s="9"/>
      <c r="ATH333" s="9"/>
      <c r="ATI333" s="9"/>
      <c r="ATJ333" s="9"/>
      <c r="ATK333" s="9"/>
      <c r="ATL333" s="9"/>
      <c r="ATM333" s="9"/>
      <c r="ATN333" s="9"/>
      <c r="ATO333" s="9"/>
      <c r="ATP333" s="9"/>
      <c r="ATQ333" s="9"/>
      <c r="ATR333" s="9" t="s">
        <v>14625</v>
      </c>
      <c r="ATS333" s="9">
        <v>1.736412869E9</v>
      </c>
      <c r="ATT333" s="9" t="s">
        <v>14626</v>
      </c>
      <c r="ATU333" s="9" t="s">
        <v>11973</v>
      </c>
      <c r="ATV333" s="9" t="s">
        <v>11974</v>
      </c>
      <c r="ATW333" s="9" t="s">
        <v>14620</v>
      </c>
      <c r="ATX333" s="9" t="s">
        <v>11976</v>
      </c>
      <c r="ATY333" s="9"/>
      <c r="ATZ333" s="9"/>
      <c r="AUA333" s="9"/>
      <c r="AUB333" s="9"/>
      <c r="AUC333" s="9"/>
      <c r="AUD333" s="9"/>
      <c r="AUE333" s="9"/>
      <c r="AUF333" s="9"/>
      <c r="AUG333" s="9"/>
      <c r="AUH333" s="9"/>
      <c r="AUI333" s="9"/>
      <c r="AUJ333" s="9"/>
      <c r="AUK333" s="9"/>
      <c r="AUL333" s="9"/>
      <c r="AUM333" s="9"/>
      <c r="AUN333" s="9"/>
      <c r="AUO333" s="9"/>
      <c r="AUP333" s="9"/>
      <c r="AUQ333" s="9"/>
      <c r="AUR333" s="9"/>
      <c r="AUS333" s="9"/>
      <c r="AUT333" s="9"/>
      <c r="AUU333" s="9"/>
      <c r="AUV333" s="9"/>
      <c r="AUW333" s="9"/>
      <c r="AUX333" s="9"/>
      <c r="AUY333" s="9"/>
      <c r="AUZ333" s="9"/>
      <c r="AVA333" s="9"/>
      <c r="AVB333" s="9"/>
      <c r="AVC333" s="9"/>
      <c r="AVD333" s="9"/>
      <c r="AVE333" s="9"/>
      <c r="AVF333" s="9"/>
      <c r="AVG333" s="9"/>
      <c r="AVH333" s="9"/>
      <c r="AVI333" s="9"/>
      <c r="AVJ333" s="9"/>
      <c r="AVK333" s="9"/>
      <c r="AVL333" s="9"/>
      <c r="AVM333" s="9"/>
      <c r="AVN333" s="9"/>
      <c r="AVO333" s="9"/>
      <c r="AVP333" s="9"/>
      <c r="AVQ333" s="9"/>
      <c r="AVR333" s="9"/>
      <c r="AVS333" s="9"/>
      <c r="AVT333" s="9"/>
      <c r="AVU333" s="9"/>
      <c r="AVV333" s="9"/>
      <c r="AVW333" s="9"/>
      <c r="AVX333" s="9"/>
      <c r="AVY333" s="9"/>
      <c r="AVZ333" s="9"/>
      <c r="AWA333" s="9"/>
      <c r="AWB333" s="9"/>
      <c r="AWC333" s="9"/>
      <c r="AWD333" s="9"/>
      <c r="AWE333" s="9"/>
      <c r="AWF333" s="9"/>
      <c r="AWG333" s="9"/>
      <c r="AWH333" s="9"/>
      <c r="AWI333" s="9"/>
      <c r="AWJ333" s="9"/>
      <c r="AWK333" s="9"/>
      <c r="AWL333" s="9"/>
      <c r="AWM333" s="9"/>
      <c r="AWN333" s="9"/>
      <c r="AWO333" s="9"/>
      <c r="AWP333" s="9"/>
      <c r="AWQ333" s="9"/>
      <c r="AWR333" s="9"/>
      <c r="AWS333" s="9"/>
      <c r="AWT333" s="9"/>
      <c r="AWU333" s="9"/>
      <c r="AWV333" s="9"/>
      <c r="AWW333" s="9"/>
      <c r="AWX333" s="9"/>
      <c r="AWY333" s="9"/>
      <c r="AWZ333" s="9"/>
      <c r="AXA333" s="9"/>
      <c r="AXB333" s="9"/>
      <c r="AXC333" s="9"/>
      <c r="AXD333" s="9"/>
      <c r="AXE333" s="9"/>
      <c r="AXF333" s="9"/>
      <c r="AXG333" s="9"/>
      <c r="AXH333" s="9"/>
      <c r="AXI333" s="9"/>
      <c r="AXJ333" s="9"/>
      <c r="AXK333" s="9"/>
      <c r="AXL333" s="9"/>
      <c r="AXM333" s="9"/>
      <c r="AXN333" s="9"/>
      <c r="AXO333" s="9"/>
      <c r="AXP333" s="9"/>
      <c r="AXQ333" s="9"/>
      <c r="AXR333" s="9"/>
      <c r="AXS333" s="9"/>
      <c r="AXT333" s="9"/>
      <c r="AXU333" s="9"/>
      <c r="AXV333" s="9"/>
      <c r="AXW333" s="9"/>
      <c r="AXX333" s="9"/>
      <c r="AXY333" s="9"/>
      <c r="AXZ333" s="9"/>
      <c r="AYA333" s="9"/>
      <c r="AYB333" s="9"/>
      <c r="AYC333" s="9"/>
      <c r="AYD333" s="9"/>
      <c r="AYE333" s="9"/>
      <c r="AYF333" s="9"/>
      <c r="AYG333" s="9"/>
      <c r="AYH333" s="9"/>
      <c r="AYI333" s="9"/>
      <c r="AYJ333" s="9"/>
      <c r="AYK333" s="9"/>
      <c r="AYL333" s="9"/>
      <c r="AYM333" s="9"/>
      <c r="AYN333" s="9"/>
      <c r="AYO333" s="9"/>
      <c r="AYP333" s="9"/>
      <c r="AYQ333" s="9"/>
      <c r="AYR333" s="9"/>
      <c r="AYS333" s="9"/>
      <c r="AYT333" s="9"/>
      <c r="AYU333" s="9"/>
      <c r="AYV333" s="9"/>
      <c r="AYW333" s="9"/>
      <c r="AYX333" s="9"/>
      <c r="AYY333" s="9"/>
      <c r="AYZ333" s="9"/>
      <c r="AZA333" s="9"/>
      <c r="AZB333" s="9"/>
      <c r="AZC333" s="9"/>
      <c r="AZD333" s="9"/>
      <c r="AZE333" s="9"/>
      <c r="AZF333" s="9"/>
      <c r="AZG333" s="9"/>
      <c r="AZH333" s="9"/>
      <c r="AZI333" s="9"/>
      <c r="AZJ333" s="9"/>
      <c r="AZK333" s="9"/>
      <c r="AZL333" s="9"/>
      <c r="AZM333" s="9"/>
      <c r="AZN333" s="9"/>
      <c r="AZO333" s="9"/>
      <c r="AZP333" s="9"/>
      <c r="AZQ333" s="9"/>
      <c r="AZR333" s="9"/>
      <c r="AZS333" s="9"/>
      <c r="AZT333" s="9"/>
      <c r="AZU333" s="9"/>
      <c r="AZV333" s="9"/>
      <c r="AZW333" s="9"/>
      <c r="AZX333" s="9"/>
      <c r="AZY333" s="9"/>
      <c r="AZZ333" s="9"/>
      <c r="BAA333" s="9"/>
      <c r="BAB333" s="9"/>
      <c r="BAC333" s="9"/>
      <c r="BAD333" s="9"/>
      <c r="BAE333" s="9"/>
      <c r="BAF333" s="9"/>
      <c r="BAG333" s="9"/>
      <c r="BAH333" s="9"/>
      <c r="BAI333" s="9"/>
      <c r="BAJ333" s="9"/>
      <c r="BAK333" s="9"/>
      <c r="BAL333" s="9"/>
      <c r="BAM333" s="9"/>
      <c r="BAN333" s="9"/>
      <c r="BAO333" s="9"/>
      <c r="BAP333" s="9"/>
      <c r="BAQ333" s="9"/>
      <c r="BAR333" s="9"/>
      <c r="BAS333" s="9"/>
      <c r="BAT333" s="9"/>
      <c r="BAU333" s="9"/>
      <c r="BAV333" s="9"/>
      <c r="BAW333" s="9"/>
      <c r="BAX333" s="9"/>
      <c r="BAY333" s="9"/>
      <c r="BAZ333" s="9"/>
      <c r="BBA333" s="9"/>
      <c r="BBB333" s="9"/>
      <c r="BBC333" s="9"/>
      <c r="BBD333" s="9"/>
      <c r="BBE333" s="9"/>
      <c r="BBF333" s="9"/>
      <c r="BBG333" s="9"/>
      <c r="BBH333" s="9"/>
      <c r="BBI333" s="9"/>
      <c r="BBJ333" s="9"/>
      <c r="BBK333" s="9"/>
      <c r="BBL333" s="9"/>
      <c r="BBM333" s="9"/>
      <c r="BBN333" s="9"/>
      <c r="BBO333" s="9"/>
      <c r="BBP333" s="9"/>
      <c r="BBQ333" s="9"/>
      <c r="BBR333" s="9"/>
      <c r="BBS333" s="9"/>
      <c r="BBT333" s="9"/>
      <c r="BBU333" s="9"/>
      <c r="BBV333" s="9"/>
      <c r="BBW333" s="9"/>
      <c r="BBX333" s="9"/>
      <c r="BBY333" s="9"/>
      <c r="BBZ333" s="9"/>
      <c r="BCA333" s="9"/>
      <c r="BCB333" s="9"/>
      <c r="BCC333" s="9"/>
      <c r="BCD333" s="9"/>
      <c r="BCE333" s="9"/>
      <c r="BCF333" s="9"/>
      <c r="BCG333" s="9"/>
      <c r="BCH333" s="9"/>
      <c r="BCI333" s="9"/>
      <c r="BCJ333" s="9"/>
      <c r="BCK333" s="9"/>
      <c r="BCL333" s="9"/>
      <c r="BCM333" s="9"/>
      <c r="BCN333" s="9"/>
      <c r="BCO333" s="9"/>
      <c r="BCP333" s="9"/>
      <c r="BCQ333" s="9"/>
      <c r="BCR333" s="9"/>
      <c r="BCS333" s="9"/>
      <c r="BCT333" s="9"/>
      <c r="BCU333" s="9"/>
      <c r="BCV333" s="9"/>
      <c r="BCW333" s="9"/>
      <c r="BCX333" s="9"/>
      <c r="BCY333" s="9"/>
      <c r="BCZ333" s="9"/>
      <c r="BDA333" s="9"/>
      <c r="BDB333" s="9"/>
      <c r="BDC333" s="9"/>
      <c r="BDD333" s="9"/>
      <c r="BDE333" s="9"/>
      <c r="BDF333" s="9"/>
      <c r="BDG333" s="9"/>
      <c r="BDH333" s="9"/>
      <c r="BDI333" s="9"/>
      <c r="BDJ333" s="9"/>
      <c r="BDK333" s="9"/>
      <c r="BDL333" s="9"/>
      <c r="BDM333" s="9"/>
      <c r="BDN333" s="9"/>
      <c r="BDO333" s="9"/>
      <c r="BDP333" s="9"/>
      <c r="BDQ333" s="9"/>
      <c r="BDR333" s="9"/>
      <c r="BDS333" s="9"/>
      <c r="BDT333" s="9"/>
      <c r="BDU333" s="9"/>
      <c r="BDV333" s="9"/>
      <c r="BDW333" s="9"/>
      <c r="BDX333" s="9"/>
      <c r="BDY333" s="9"/>
      <c r="BDZ333" s="9"/>
      <c r="BEA333" s="9"/>
      <c r="BEB333" s="9"/>
      <c r="BEC333" s="9"/>
      <c r="BED333" s="9"/>
      <c r="BEE333" s="9"/>
      <c r="BEF333" s="9"/>
      <c r="BEG333" s="9"/>
      <c r="BEH333" s="9"/>
      <c r="BEI333" s="9"/>
      <c r="BEJ333" s="9"/>
      <c r="BEK333" s="9"/>
      <c r="BEL333" s="9"/>
      <c r="BEM333" s="9"/>
      <c r="BEN333" s="9"/>
      <c r="BEO333" s="9"/>
      <c r="BEP333" s="9"/>
      <c r="BEQ333" s="9"/>
      <c r="BER333" s="9"/>
      <c r="BES333" s="9"/>
      <c r="BET333" s="9"/>
      <c r="BEU333" s="9"/>
      <c r="BEV333" s="9"/>
      <c r="BEW333" s="9"/>
      <c r="BEX333" s="9"/>
      <c r="BEY333" s="9"/>
      <c r="BEZ333" s="9"/>
      <c r="BFA333" s="9"/>
      <c r="BFB333" s="9"/>
      <c r="BFC333" s="9"/>
      <c r="BFD333" s="9"/>
      <c r="BFE333" s="9"/>
      <c r="BFF333" s="9"/>
      <c r="BFG333" s="9"/>
      <c r="BFH333" s="9"/>
      <c r="BFI333" s="9"/>
      <c r="BFJ333" s="9"/>
      <c r="BFK333" s="9"/>
      <c r="BFL333" s="9"/>
      <c r="BFM333" s="9"/>
      <c r="BFN333" s="9"/>
      <c r="BFO333" s="9"/>
      <c r="BFP333" s="9"/>
      <c r="BFQ333" s="9"/>
      <c r="BFR333" s="9"/>
      <c r="BFS333" s="9"/>
      <c r="BFT333" s="9"/>
      <c r="BFU333" s="9"/>
      <c r="BFV333" s="9"/>
      <c r="BFW333" s="9"/>
      <c r="BFX333" s="9"/>
      <c r="BFY333" s="9"/>
      <c r="BFZ333" s="9"/>
      <c r="BGA333" s="9"/>
      <c r="BGB333" s="9"/>
      <c r="BGC333" s="9"/>
      <c r="BGD333" s="9"/>
      <c r="BGE333" s="9"/>
      <c r="BGF333" s="9"/>
      <c r="BGG333" s="9"/>
      <c r="BGH333" s="9"/>
      <c r="BGI333" s="9"/>
      <c r="BGJ333" s="9"/>
      <c r="BGK333" s="9"/>
      <c r="BGL333" s="9"/>
      <c r="BGM333" s="9"/>
      <c r="BGN333" s="9"/>
      <c r="BGO333" s="9"/>
      <c r="BGP333" s="9"/>
      <c r="BGQ333" s="9"/>
      <c r="BGR333" s="9"/>
      <c r="BGS333" s="9"/>
      <c r="BGT333" s="9"/>
      <c r="BGU333" s="9"/>
      <c r="BGV333" s="9"/>
      <c r="BGW333" s="9"/>
      <c r="BGX333" s="9"/>
      <c r="BGY333" s="9"/>
      <c r="BGZ333" s="9"/>
      <c r="BHA333" s="9"/>
      <c r="BHB333" s="9"/>
      <c r="BHC333" s="9"/>
      <c r="BHD333" s="9"/>
      <c r="BHE333" s="9"/>
      <c r="BHF333" s="9"/>
      <c r="BHG333" s="9"/>
      <c r="BHH333" s="9"/>
      <c r="BHI333" s="9"/>
      <c r="BHJ333" s="9"/>
      <c r="BHK333" s="9"/>
      <c r="BHL333" s="9"/>
      <c r="BHM333" s="9"/>
      <c r="BHN333" s="9"/>
      <c r="BHO333" s="9"/>
      <c r="BHP333" s="9"/>
      <c r="BHQ333" s="9"/>
      <c r="BHR333" s="9"/>
      <c r="BHS333" s="9"/>
      <c r="BHT333" s="9"/>
      <c r="BHU333" s="9"/>
      <c r="BHV333" s="9"/>
      <c r="BHW333" s="9"/>
      <c r="BHX333" s="9"/>
      <c r="BHY333" s="9"/>
      <c r="BHZ333" s="9"/>
      <c r="BIA333" s="9"/>
      <c r="BIB333" s="9"/>
      <c r="BIC333" s="9"/>
      <c r="BID333" s="9"/>
      <c r="BIE333" s="9"/>
      <c r="BIF333" s="9"/>
      <c r="BIG333" s="9"/>
      <c r="BIH333" s="9"/>
      <c r="BII333" s="9"/>
      <c r="BIJ333" s="9"/>
      <c r="BIK333" s="9"/>
      <c r="BIL333" s="9"/>
      <c r="BIM333" s="9"/>
      <c r="BIN333" s="9"/>
      <c r="BIO333" s="9"/>
      <c r="BIP333" s="9"/>
      <c r="BIQ333" s="9"/>
      <c r="BIR333" s="9"/>
      <c r="BIS333" s="9"/>
      <c r="BIT333" s="9"/>
      <c r="BIU333" s="9"/>
      <c r="BIV333" s="9"/>
      <c r="BIW333" s="9"/>
      <c r="BIX333" s="9"/>
      <c r="BIY333" s="9"/>
      <c r="BIZ333" s="9"/>
      <c r="BJA333" s="9"/>
      <c r="BJB333" s="9"/>
      <c r="BJC333" s="9"/>
      <c r="BJD333" s="9"/>
      <c r="BJE333" s="9"/>
      <c r="BJF333" s="9"/>
      <c r="BJG333" s="9"/>
      <c r="BJH333" s="9"/>
      <c r="BJI333" s="9"/>
      <c r="BJJ333" s="9"/>
      <c r="BJK333" s="9"/>
      <c r="BJL333" s="9"/>
      <c r="BJM333" s="9"/>
      <c r="BJN333" s="9"/>
      <c r="BJO333" s="9"/>
      <c r="BJP333" s="9"/>
      <c r="BJQ333" s="9"/>
      <c r="BJR333" s="9"/>
      <c r="BJS333" s="9"/>
      <c r="BJT333" s="9"/>
      <c r="BJU333" s="9"/>
      <c r="BJV333" s="9"/>
      <c r="BJW333" s="9"/>
      <c r="BJX333" s="9"/>
      <c r="BJY333" s="9"/>
      <c r="BJZ333" s="9"/>
      <c r="BKA333" s="9"/>
      <c r="BKB333" s="9"/>
      <c r="BKC333" s="9"/>
      <c r="BKD333" s="9"/>
      <c r="BKE333" s="9"/>
      <c r="BKF333" s="9"/>
      <c r="BKG333" s="9"/>
      <c r="BKH333" s="9"/>
      <c r="BKI333" s="9"/>
      <c r="BKJ333" s="9"/>
      <c r="BKK333" s="9"/>
      <c r="BKL333" s="9"/>
      <c r="BKM333" s="9"/>
      <c r="BKN333" s="9"/>
      <c r="BKO333" s="9"/>
      <c r="BKP333" s="9"/>
      <c r="BKQ333" s="9"/>
      <c r="BKR333" s="9"/>
      <c r="BKS333" s="9"/>
      <c r="BKT333" s="9"/>
      <c r="BKU333" s="9"/>
      <c r="BKV333" s="9"/>
      <c r="BKW333" s="9"/>
      <c r="BKX333" s="9"/>
      <c r="BKY333" s="9"/>
      <c r="BKZ333" s="9"/>
      <c r="BLA333" s="9"/>
      <c r="BLB333" s="9"/>
      <c r="BLC333" s="9"/>
      <c r="BLD333" s="9"/>
      <c r="BLE333" s="9"/>
      <c r="BLF333" s="9"/>
      <c r="BLG333" s="9"/>
      <c r="BLH333" s="9"/>
      <c r="BLI333" s="9"/>
      <c r="BLJ333" s="9"/>
      <c r="BLK333" s="9"/>
      <c r="BLL333" s="9"/>
      <c r="BLM333" s="9"/>
      <c r="BLN333" s="9"/>
      <c r="BLO333" s="9"/>
      <c r="BLP333" s="9"/>
      <c r="BLQ333" s="9"/>
      <c r="BLR333" s="9"/>
      <c r="BLS333" s="9"/>
      <c r="BLT333" s="9"/>
      <c r="BLU333" s="9"/>
      <c r="BLV333" s="9"/>
      <c r="BLW333" s="9"/>
      <c r="BLX333" s="9"/>
      <c r="BLY333" s="9"/>
      <c r="BLZ333" s="9"/>
      <c r="BMA333" s="9"/>
      <c r="BMB333" s="9"/>
      <c r="BMC333" s="9"/>
      <c r="BMD333" s="9"/>
      <c r="BME333" s="9"/>
      <c r="BMF333" s="9"/>
      <c r="BMG333" s="9"/>
      <c r="BMH333" s="9"/>
      <c r="BMI333" s="9"/>
      <c r="BMJ333" s="9"/>
      <c r="BMK333" s="9"/>
      <c r="BML333" s="9"/>
      <c r="BMM333" s="9"/>
      <c r="BMN333" s="9"/>
      <c r="BMO333" s="9"/>
      <c r="BMP333" s="9"/>
      <c r="BMQ333" s="9"/>
      <c r="BMR333" s="9"/>
      <c r="BMS333" s="9"/>
      <c r="BMT333" s="9"/>
      <c r="BMU333" s="9"/>
      <c r="BMV333" s="9"/>
      <c r="BMW333" s="9"/>
      <c r="BMX333" s="9"/>
      <c r="BMY333" s="9"/>
      <c r="BMZ333" s="9"/>
      <c r="BNA333" s="9"/>
      <c r="BNB333" s="9"/>
      <c r="BNC333" s="9"/>
      <c r="BND333" s="9"/>
      <c r="BNE333" s="9"/>
      <c r="BNF333" s="9"/>
      <c r="BNG333" s="9"/>
      <c r="BNH333" s="9"/>
      <c r="BNI333" s="9"/>
      <c r="BNJ333" s="9"/>
      <c r="BNK333" s="9"/>
      <c r="BNL333" s="9"/>
      <c r="BNM333" s="9"/>
      <c r="BNN333" s="9"/>
      <c r="BNO333" s="9"/>
      <c r="BNP333" s="9"/>
      <c r="BNQ333" s="9"/>
      <c r="BNR333" s="9"/>
      <c r="BNS333" s="9"/>
      <c r="BNT333" s="9"/>
      <c r="BNU333" s="9"/>
      <c r="BNV333" s="9"/>
      <c r="BNW333" s="9"/>
      <c r="BNX333" s="9"/>
      <c r="BNY333" s="9"/>
      <c r="BNZ333" s="9"/>
      <c r="BOA333" s="9"/>
      <c r="BOB333" s="9"/>
      <c r="BOC333" s="9"/>
      <c r="BOD333" s="9"/>
      <c r="BOE333" s="9"/>
      <c r="BOF333" s="9"/>
      <c r="BOG333" s="9"/>
      <c r="BOH333" s="9"/>
      <c r="BOI333" s="9"/>
      <c r="BOJ333" s="9"/>
      <c r="BOK333" s="9"/>
      <c r="BOL333" s="9"/>
      <c r="BOM333" s="9"/>
      <c r="BON333" s="9"/>
      <c r="BOO333" s="9"/>
      <c r="BOP333" s="9"/>
      <c r="BOQ333" s="9"/>
      <c r="BOR333" s="9"/>
      <c r="BOS333" s="9"/>
      <c r="BOT333" s="9"/>
      <c r="BOU333" s="9"/>
      <c r="BOV333" s="9"/>
      <c r="BOW333" s="9"/>
      <c r="BOX333" s="9"/>
      <c r="BOY333" s="9"/>
      <c r="BOZ333" s="9"/>
      <c r="BPA333" s="9"/>
      <c r="BPB333" s="9"/>
      <c r="BPC333" s="9"/>
      <c r="BPD333" s="9"/>
      <c r="BPE333" s="9"/>
      <c r="BPF333" s="9"/>
      <c r="BPG333" s="9"/>
      <c r="BPH333" s="9"/>
      <c r="BPI333" s="9"/>
      <c r="BPJ333" s="9"/>
      <c r="BPK333" s="9"/>
      <c r="BPL333" s="9"/>
      <c r="BPM333" s="9"/>
      <c r="BPN333" s="9"/>
      <c r="BPO333" s="9"/>
      <c r="BPP333" s="9"/>
      <c r="BPQ333" s="9"/>
      <c r="BPR333" s="9"/>
      <c r="BPS333" s="9"/>
      <c r="BPT333" s="9"/>
      <c r="BPU333" s="9"/>
      <c r="BPV333" s="9"/>
      <c r="BPW333" s="9"/>
      <c r="BPX333" s="9"/>
      <c r="BPY333" s="9"/>
      <c r="BPZ333" s="9"/>
      <c r="BQA333" s="9"/>
      <c r="BQB333" s="9"/>
      <c r="BQC333" s="9"/>
      <c r="BQD333" s="9"/>
      <c r="BQE333" s="9"/>
      <c r="BQF333" s="9"/>
      <c r="BQG333" s="9"/>
      <c r="BQH333" s="9"/>
      <c r="BQI333" s="9"/>
      <c r="BQJ333" s="9"/>
      <c r="BQK333" s="9"/>
      <c r="BQL333" s="9"/>
      <c r="BQM333" s="9"/>
      <c r="BQN333" s="9"/>
      <c r="BQO333" s="9"/>
      <c r="BQP333" s="9"/>
      <c r="BQQ333" s="9"/>
      <c r="BQR333" s="9"/>
      <c r="BQS333" s="9"/>
      <c r="BQT333" s="9"/>
      <c r="BQU333" s="9"/>
      <c r="BQV333" s="9"/>
      <c r="BQW333" s="9"/>
      <c r="BQX333" s="9"/>
      <c r="BQY333" s="9"/>
      <c r="BQZ333" s="9"/>
      <c r="BRA333" s="9"/>
      <c r="BRB333" s="9"/>
      <c r="BRC333" s="9"/>
      <c r="BRD333" s="9"/>
      <c r="BRE333" s="9"/>
      <c r="BRF333" s="9"/>
      <c r="BRG333" s="9"/>
      <c r="BRH333" s="9"/>
      <c r="BRI333" s="9"/>
      <c r="BRJ333" s="9"/>
      <c r="BRK333" s="9"/>
      <c r="BRL333" s="9"/>
      <c r="BRM333" s="9"/>
      <c r="BRN333" s="9"/>
      <c r="BRO333" s="9"/>
      <c r="BRP333" s="9"/>
      <c r="BRQ333" s="9"/>
      <c r="BRR333" s="9"/>
      <c r="BRS333" s="9"/>
      <c r="BRT333" s="9"/>
      <c r="BRU333" s="9"/>
      <c r="BRV333" s="9"/>
      <c r="BRW333" s="9"/>
      <c r="BRX333" s="9"/>
      <c r="BRY333" s="9"/>
      <c r="BRZ333" s="9"/>
      <c r="BSA333" s="9"/>
      <c r="BSB333" s="9"/>
      <c r="BSC333" s="9"/>
      <c r="BSD333" s="9"/>
      <c r="BSE333" s="9"/>
      <c r="BSF333" s="9"/>
      <c r="BSG333" s="9"/>
      <c r="BSH333" s="9"/>
      <c r="BSI333" s="9"/>
      <c r="BSJ333" s="9"/>
      <c r="BSK333" s="9"/>
      <c r="BSL333" s="9"/>
      <c r="BSM333" s="9"/>
      <c r="BSN333" s="9"/>
      <c r="BSO333" s="9"/>
      <c r="BSP333" s="9"/>
      <c r="BSQ333" s="9"/>
      <c r="BSR333" s="9"/>
      <c r="BSS333" s="9"/>
      <c r="BST333" s="9"/>
      <c r="BSU333" s="9"/>
      <c r="BSV333" s="9"/>
      <c r="BSW333" s="9"/>
      <c r="BSX333" s="9"/>
      <c r="BSY333" s="9"/>
      <c r="BSZ333" s="9"/>
      <c r="BTA333" s="9"/>
      <c r="BTB333" s="9"/>
      <c r="BTC333" s="9"/>
      <c r="BTD333" s="9"/>
      <c r="BTE333" s="9"/>
      <c r="BTF333" s="9"/>
      <c r="BTG333" s="9"/>
      <c r="BTH333" s="9"/>
      <c r="BTI333" s="9"/>
      <c r="BTJ333" s="9"/>
      <c r="BTK333" s="9"/>
      <c r="BTL333" s="9"/>
      <c r="BTM333" s="9"/>
      <c r="BTN333" s="9"/>
      <c r="BTO333" s="9"/>
      <c r="BTP333" s="9"/>
      <c r="BTQ333" s="9"/>
      <c r="BTR333" s="9"/>
      <c r="BTS333" s="9"/>
      <c r="BTT333" s="9"/>
      <c r="BTU333" s="9"/>
      <c r="BTV333" s="9"/>
      <c r="BTW333" s="9"/>
      <c r="BTX333" s="9"/>
      <c r="BTY333" s="9"/>
      <c r="BTZ333" s="9"/>
      <c r="BUA333" s="9"/>
      <c r="BUB333" s="9"/>
      <c r="BUC333" s="9"/>
      <c r="BUD333" s="9"/>
      <c r="BUE333" s="9"/>
      <c r="BUF333" s="9"/>
      <c r="BUG333" s="9"/>
      <c r="BUH333" s="9"/>
      <c r="BUI333" s="9"/>
      <c r="BUJ333" s="9"/>
      <c r="BUK333" s="9"/>
      <c r="BUL333" s="9"/>
      <c r="BUM333" s="9"/>
      <c r="BUN333" s="9"/>
      <c r="BUO333" s="9"/>
      <c r="BUP333" s="9"/>
      <c r="BUQ333" s="9"/>
      <c r="BUR333" s="9"/>
      <c r="BUS333" s="9"/>
      <c r="BUT333" s="9"/>
      <c r="BUU333" s="9"/>
      <c r="BUV333" s="9"/>
      <c r="BUW333" s="9"/>
      <c r="BUX333" s="9"/>
      <c r="BUY333" s="9"/>
      <c r="BUZ333" s="9"/>
      <c r="BVA333" s="9"/>
      <c r="BVB333" s="9"/>
      <c r="BVC333" s="9"/>
      <c r="BVD333" s="9"/>
      <c r="BVE333" s="9"/>
      <c r="BVF333" s="9"/>
      <c r="BVG333" s="9"/>
      <c r="BVH333" s="9"/>
      <c r="BVI333" s="9"/>
      <c r="BVJ333" s="9"/>
      <c r="BVK333" s="9"/>
      <c r="BVL333" s="9"/>
      <c r="BVM333" s="9"/>
      <c r="BVN333" s="9"/>
      <c r="BVO333" s="9"/>
      <c r="BVP333" s="9"/>
      <c r="BVQ333" s="9"/>
      <c r="BVR333" s="9"/>
      <c r="BVS333" s="9"/>
      <c r="BVT333" s="9"/>
      <c r="BVU333" s="9"/>
      <c r="BVV333" s="9"/>
      <c r="BVW333" s="9"/>
      <c r="BVX333" s="9"/>
      <c r="BVY333" s="9"/>
      <c r="BVZ333" s="9"/>
      <c r="BWA333" s="9"/>
      <c r="BWB333" s="9"/>
      <c r="BWC333" s="9"/>
      <c r="BWD333" s="9"/>
      <c r="BWE333" s="9"/>
      <c r="BWF333" s="9"/>
      <c r="BWG333" s="9"/>
      <c r="BWH333" s="9"/>
      <c r="BWI333" s="9"/>
      <c r="BWJ333" s="9"/>
      <c r="BWK333" s="9"/>
      <c r="BWL333" s="9"/>
      <c r="BWM333" s="9"/>
      <c r="BWN333" s="9"/>
      <c r="BWO333" s="9"/>
      <c r="BWP333" s="9"/>
      <c r="BWQ333" s="9"/>
      <c r="BWR333" s="9"/>
      <c r="BWS333" s="9"/>
      <c r="BWT333" s="9"/>
      <c r="BWU333" s="9"/>
      <c r="BWV333" s="9"/>
      <c r="BWW333" s="9"/>
      <c r="BWX333" s="9"/>
      <c r="BWY333" s="9"/>
      <c r="BWZ333" s="9"/>
      <c r="BXA333" s="9"/>
      <c r="BXB333" s="9"/>
      <c r="BXC333" s="9"/>
      <c r="BXD333" s="9"/>
    </row>
    <row r="334" ht="14.25" customHeight="1">
      <c r="A334" s="9">
        <v>9.0</v>
      </c>
      <c r="B334" s="9" t="s">
        <v>11947</v>
      </c>
      <c r="C334" s="9" t="s">
        <v>11948</v>
      </c>
      <c r="D334" s="9" t="s">
        <v>11948</v>
      </c>
      <c r="E334" s="9"/>
      <c r="F334" s="9">
        <v>16.0</v>
      </c>
      <c r="G334" s="9" t="s">
        <v>14627</v>
      </c>
      <c r="H334" s="9"/>
      <c r="I334" s="9"/>
      <c r="J334" s="9"/>
      <c r="K334" s="9">
        <v>1.0</v>
      </c>
      <c r="L334" s="9">
        <v>13.0</v>
      </c>
      <c r="M334" s="9"/>
      <c r="N334" s="9"/>
      <c r="O334" s="9">
        <v>2.0</v>
      </c>
      <c r="P334" s="9">
        <v>0.0</v>
      </c>
      <c r="Q334" s="9" t="s">
        <v>14628</v>
      </c>
      <c r="R334" s="9"/>
      <c r="S334" s="9" t="s">
        <v>3858</v>
      </c>
      <c r="T334" s="9" t="s">
        <v>3857</v>
      </c>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c r="DN334" s="9"/>
      <c r="DO334" s="9"/>
      <c r="DP334" s="9"/>
      <c r="DQ334" s="9"/>
      <c r="DR334" s="9"/>
      <c r="DS334" s="9"/>
      <c r="DT334" s="9"/>
      <c r="DU334" s="9"/>
      <c r="DV334" s="9"/>
      <c r="DW334" s="9"/>
      <c r="DX334" s="9"/>
      <c r="DY334" s="9"/>
      <c r="DZ334" s="9"/>
      <c r="EA334" s="9"/>
      <c r="EB334" s="9"/>
      <c r="EC334" s="9"/>
      <c r="ED334" s="9"/>
      <c r="EE334" s="9"/>
      <c r="EF334" s="9"/>
      <c r="EG334" s="9"/>
      <c r="EH334" s="9"/>
      <c r="EI334" s="9"/>
      <c r="EJ334" s="9"/>
      <c r="EK334" s="9"/>
      <c r="EL334" s="9"/>
      <c r="EM334" s="9"/>
      <c r="EN334" s="9"/>
      <c r="EO334" s="9"/>
      <c r="EP334" s="9"/>
      <c r="EQ334" s="9"/>
      <c r="ER334" s="9"/>
      <c r="ES334" s="9"/>
      <c r="ET334" s="9"/>
      <c r="EU334" s="9"/>
      <c r="EV334" s="9"/>
      <c r="EW334" s="9"/>
      <c r="EX334" s="9"/>
      <c r="EY334" s="9"/>
      <c r="EZ334" s="9"/>
      <c r="FA334" s="9"/>
      <c r="FB334" s="9"/>
      <c r="FC334" s="9"/>
      <c r="FD334" s="9"/>
      <c r="FE334" s="9"/>
      <c r="FF334" s="9"/>
      <c r="FG334" s="9"/>
      <c r="FH334" s="9"/>
      <c r="FI334" s="9"/>
      <c r="FJ334" s="9"/>
      <c r="FK334" s="9"/>
      <c r="FL334" s="9"/>
      <c r="FM334" s="9"/>
      <c r="FN334" s="9"/>
      <c r="FO334" s="9"/>
      <c r="FP334" s="9"/>
      <c r="FQ334" s="9"/>
      <c r="FR334" s="9"/>
      <c r="FS334" s="9"/>
      <c r="FT334" s="9"/>
      <c r="FU334" s="9"/>
      <c r="FV334" s="9"/>
      <c r="FW334" s="9"/>
      <c r="FX334" s="9"/>
      <c r="FY334" s="9"/>
      <c r="FZ334" s="9"/>
      <c r="GA334" s="9"/>
      <c r="GB334" s="9"/>
      <c r="GC334" s="9"/>
      <c r="GD334" s="9"/>
      <c r="GE334" s="9"/>
      <c r="GF334" s="9"/>
      <c r="GG334" s="9"/>
      <c r="GH334" s="9"/>
      <c r="GI334" s="9"/>
      <c r="GJ334" s="9"/>
      <c r="GK334" s="9"/>
      <c r="GL334" s="9"/>
      <c r="GM334" s="9"/>
      <c r="GN334" s="9"/>
      <c r="GO334" s="9"/>
      <c r="GP334" s="9"/>
      <c r="GQ334" s="9"/>
      <c r="GR334" s="9"/>
      <c r="GS334" s="9"/>
      <c r="GT334" s="9"/>
      <c r="GU334" s="9"/>
      <c r="GV334" s="9"/>
      <c r="GW334" s="9"/>
      <c r="GX334" s="9"/>
      <c r="GY334" s="9"/>
      <c r="GZ334" s="9"/>
      <c r="HA334" s="9"/>
      <c r="HB334" s="9"/>
      <c r="HC334" s="9"/>
      <c r="HD334" s="9"/>
      <c r="HE334" s="9"/>
      <c r="HF334" s="9"/>
      <c r="HG334" s="9"/>
      <c r="HH334" s="9"/>
      <c r="HI334" s="9"/>
      <c r="HJ334" s="9"/>
      <c r="HK334" s="9"/>
      <c r="HL334" s="9"/>
      <c r="HM334" s="9"/>
      <c r="HN334" s="9"/>
      <c r="HO334" s="9"/>
      <c r="HP334" s="9"/>
      <c r="HQ334" s="9"/>
      <c r="HR334" s="9"/>
      <c r="HS334" s="9"/>
      <c r="HT334" s="9"/>
      <c r="HU334" s="9"/>
      <c r="HV334" s="9"/>
      <c r="HW334" s="9"/>
      <c r="HX334" s="9"/>
      <c r="HY334" s="9"/>
      <c r="HZ334" s="9"/>
      <c r="IA334" s="9"/>
      <c r="IB334" s="9"/>
      <c r="IC334" s="9"/>
      <c r="ID334" s="9"/>
      <c r="IE334" s="9"/>
      <c r="IF334" s="9"/>
      <c r="IG334" s="9"/>
      <c r="IH334" s="9"/>
      <c r="II334" s="9"/>
      <c r="IJ334" s="9"/>
      <c r="IK334" s="9"/>
      <c r="IL334" s="9"/>
      <c r="IM334" s="9"/>
      <c r="IN334" s="9"/>
      <c r="IO334" s="9"/>
      <c r="IP334" s="9"/>
      <c r="IQ334" s="9"/>
      <c r="IR334" s="9"/>
      <c r="IS334" s="9"/>
      <c r="IT334" s="9"/>
      <c r="IU334" s="9"/>
      <c r="IV334" s="9"/>
      <c r="IW334" s="9"/>
      <c r="IX334" s="9"/>
      <c r="IY334" s="9"/>
      <c r="IZ334" s="9"/>
      <c r="JA334" s="9"/>
      <c r="JB334" s="9"/>
      <c r="JC334" s="9"/>
      <c r="JD334" s="9"/>
      <c r="JE334" s="9"/>
      <c r="JF334" s="9"/>
      <c r="JG334" s="9"/>
      <c r="JH334" s="9"/>
      <c r="JI334" s="9"/>
      <c r="JJ334" s="9"/>
      <c r="JK334" s="9"/>
      <c r="JL334" s="9"/>
      <c r="JM334" s="9"/>
      <c r="JN334" s="9"/>
      <c r="JO334" s="9"/>
      <c r="JP334" s="9"/>
      <c r="JQ334" s="9"/>
      <c r="JR334" s="9"/>
      <c r="JS334" s="9"/>
      <c r="JT334" s="9"/>
      <c r="JU334" s="9"/>
      <c r="JV334" s="9"/>
      <c r="JW334" s="9"/>
      <c r="JX334" s="9"/>
      <c r="JY334" s="9"/>
      <c r="JZ334" s="9"/>
      <c r="KA334" s="9"/>
      <c r="KB334" s="9"/>
      <c r="KC334" s="9"/>
      <c r="KD334" s="9"/>
      <c r="KE334" s="9"/>
      <c r="KF334" s="9"/>
      <c r="KG334" s="9"/>
      <c r="KH334" s="9"/>
      <c r="KI334" s="9"/>
      <c r="KJ334" s="9"/>
      <c r="KK334" s="9"/>
      <c r="KL334" s="9"/>
      <c r="KM334" s="9"/>
      <c r="KN334" s="9"/>
      <c r="KO334" s="9"/>
      <c r="KP334" s="9"/>
      <c r="KQ334" s="9"/>
      <c r="KR334" s="9"/>
      <c r="KS334" s="9"/>
      <c r="KT334" s="9"/>
      <c r="KU334" s="9"/>
      <c r="KV334" s="9"/>
      <c r="KW334" s="9"/>
      <c r="KX334" s="9"/>
      <c r="KY334" s="9"/>
      <c r="KZ334" s="9"/>
      <c r="LA334" s="9"/>
      <c r="LB334" s="9"/>
      <c r="LC334" s="9"/>
      <c r="LD334" s="9"/>
      <c r="LE334" s="9"/>
      <c r="LF334" s="9"/>
      <c r="LG334" s="9"/>
      <c r="LH334" s="9"/>
      <c r="LI334" s="9"/>
      <c r="LJ334" s="9"/>
      <c r="LK334" s="9"/>
      <c r="LL334" s="9"/>
      <c r="LM334" s="9"/>
      <c r="LN334" s="9"/>
      <c r="LO334" s="9"/>
      <c r="LP334" s="9"/>
      <c r="LQ334" s="9"/>
      <c r="LR334" s="9"/>
      <c r="LS334" s="9"/>
      <c r="LT334" s="9"/>
      <c r="LU334" s="9"/>
      <c r="LV334" s="9"/>
      <c r="LW334" s="9"/>
      <c r="LX334" s="9"/>
      <c r="LY334" s="9"/>
      <c r="LZ334" s="9"/>
      <c r="MA334" s="9"/>
      <c r="MB334" s="9"/>
      <c r="MC334" s="9"/>
      <c r="MD334" s="9"/>
      <c r="ME334" s="9"/>
      <c r="MF334" s="9"/>
      <c r="MG334" s="9"/>
      <c r="MH334" s="9"/>
      <c r="MI334" s="9"/>
      <c r="MJ334" s="9"/>
      <c r="MK334" s="9"/>
      <c r="ML334" s="9"/>
      <c r="MM334" s="9"/>
      <c r="MN334" s="9"/>
      <c r="MO334" s="9"/>
      <c r="MP334" s="9"/>
      <c r="MQ334" s="9"/>
      <c r="MR334" s="9"/>
      <c r="MS334" s="9"/>
      <c r="MT334" s="9"/>
      <c r="MU334" s="9"/>
      <c r="MV334" s="9"/>
      <c r="MW334" s="9"/>
      <c r="MX334" s="9"/>
      <c r="MY334" s="9"/>
      <c r="MZ334" s="9"/>
      <c r="NA334" s="9"/>
      <c r="NB334" s="9"/>
      <c r="NC334" s="9"/>
      <c r="ND334" s="9"/>
      <c r="NE334" s="9"/>
      <c r="NF334" s="9"/>
      <c r="NG334" s="9"/>
      <c r="NH334" s="9"/>
      <c r="NI334" s="9"/>
      <c r="NJ334" s="9"/>
      <c r="NK334" s="9"/>
      <c r="NL334" s="9"/>
      <c r="NM334" s="9"/>
      <c r="NN334" s="9"/>
      <c r="NO334" s="9"/>
      <c r="NP334" s="9"/>
      <c r="NQ334" s="9"/>
      <c r="NR334" s="9"/>
      <c r="NS334" s="9"/>
      <c r="NT334" s="9"/>
      <c r="NU334" s="9"/>
      <c r="NV334" s="9"/>
      <c r="NW334" s="9"/>
      <c r="NX334" s="9"/>
      <c r="NY334" s="9"/>
      <c r="NZ334" s="9"/>
      <c r="OA334" s="9"/>
      <c r="OB334" s="9"/>
      <c r="OC334" s="9"/>
      <c r="OD334" s="9"/>
      <c r="OE334" s="9"/>
      <c r="OF334" s="9"/>
      <c r="OG334" s="9"/>
      <c r="OH334" s="9"/>
      <c r="OI334" s="9"/>
      <c r="OJ334" s="9"/>
      <c r="OK334" s="9"/>
      <c r="OL334" s="9"/>
      <c r="OM334" s="9"/>
      <c r="ON334" s="9"/>
      <c r="OO334" s="9"/>
      <c r="OP334" s="9"/>
      <c r="OQ334" s="9"/>
      <c r="OR334" s="9"/>
      <c r="OS334" s="9"/>
      <c r="OT334" s="9"/>
      <c r="OU334" s="9"/>
      <c r="OV334" s="9"/>
      <c r="OW334" s="9"/>
      <c r="OX334" s="9"/>
      <c r="OY334" s="9"/>
      <c r="OZ334" s="9"/>
      <c r="PA334" s="9"/>
      <c r="PB334" s="9"/>
      <c r="PC334" s="9"/>
      <c r="PD334" s="9"/>
      <c r="PE334" s="9"/>
      <c r="PF334" s="9"/>
      <c r="PG334" s="9"/>
      <c r="PH334" s="9"/>
      <c r="PI334" s="9"/>
      <c r="PJ334" s="9"/>
      <c r="PK334" s="9"/>
      <c r="PL334" s="9"/>
      <c r="PM334" s="9"/>
      <c r="PN334" s="9"/>
      <c r="PO334" s="9"/>
      <c r="PP334" s="9"/>
      <c r="PQ334" s="9"/>
      <c r="PR334" s="9"/>
      <c r="PS334" s="9"/>
      <c r="PT334" s="9"/>
      <c r="PU334" s="9"/>
      <c r="PV334" s="9"/>
      <c r="PW334" s="9"/>
      <c r="PX334" s="9"/>
      <c r="PY334" s="9"/>
      <c r="PZ334" s="9"/>
      <c r="QA334" s="9"/>
      <c r="QB334" s="9"/>
      <c r="QC334" s="9"/>
      <c r="QD334" s="9"/>
      <c r="QE334" s="9"/>
      <c r="QF334" s="9"/>
      <c r="QG334" s="9"/>
      <c r="QH334" s="9"/>
      <c r="QI334" s="9"/>
      <c r="QJ334" s="9"/>
      <c r="QK334" s="9"/>
      <c r="QL334" s="9"/>
      <c r="QM334" s="9"/>
      <c r="QN334" s="9"/>
      <c r="QO334" s="9"/>
      <c r="QP334" s="9"/>
      <c r="QQ334" s="9"/>
      <c r="QR334" s="9"/>
      <c r="QS334" s="9"/>
      <c r="QT334" s="9"/>
      <c r="QU334" s="9"/>
      <c r="QV334" s="9"/>
      <c r="QW334" s="9"/>
      <c r="QX334" s="9"/>
      <c r="QY334" s="9"/>
      <c r="QZ334" s="9"/>
      <c r="RA334" s="9"/>
      <c r="RB334" s="9"/>
      <c r="RC334" s="9"/>
      <c r="RD334" s="9"/>
      <c r="RE334" s="9"/>
      <c r="RF334" s="9"/>
      <c r="RG334" s="9"/>
      <c r="RH334" s="9"/>
      <c r="RI334" s="9"/>
      <c r="RJ334" s="9"/>
      <c r="RK334" s="9"/>
      <c r="RL334" s="9"/>
      <c r="RM334" s="9"/>
      <c r="RN334" s="9"/>
      <c r="RO334" s="9"/>
      <c r="RP334" s="9"/>
      <c r="RQ334" s="9"/>
      <c r="RR334" s="9"/>
      <c r="RS334" s="9"/>
      <c r="RT334" s="9"/>
      <c r="RU334" s="9"/>
      <c r="RV334" s="9"/>
      <c r="RW334" s="9"/>
      <c r="RX334" s="9"/>
      <c r="RY334" s="9"/>
      <c r="RZ334" s="9"/>
      <c r="SA334" s="9"/>
      <c r="SB334" s="9"/>
      <c r="SC334" s="9"/>
      <c r="SD334" s="9"/>
      <c r="SE334" s="9"/>
      <c r="SF334" s="9"/>
      <c r="SG334" s="9"/>
      <c r="SH334" s="9"/>
      <c r="SI334" s="9"/>
      <c r="SJ334" s="9"/>
      <c r="SK334" s="9"/>
      <c r="SL334" s="9"/>
      <c r="SM334" s="9"/>
      <c r="SN334" s="9"/>
      <c r="SO334" s="9"/>
      <c r="SP334" s="9"/>
      <c r="SQ334" s="9"/>
      <c r="SR334" s="9"/>
      <c r="SS334" s="9"/>
      <c r="ST334" s="9"/>
      <c r="SU334" s="9"/>
      <c r="SV334" s="9"/>
      <c r="SW334" s="9"/>
      <c r="SX334" s="9"/>
      <c r="SY334" s="9"/>
      <c r="SZ334" s="9"/>
      <c r="TA334" s="9"/>
      <c r="TB334" s="9"/>
      <c r="TC334" s="9"/>
      <c r="TD334" s="9"/>
      <c r="TE334" s="9"/>
      <c r="TF334" s="9"/>
      <c r="TG334" s="9"/>
      <c r="TH334" s="9"/>
      <c r="TI334" s="9"/>
      <c r="TJ334" s="9"/>
      <c r="TK334" s="9"/>
      <c r="TL334" s="9"/>
      <c r="TM334" s="9"/>
      <c r="TN334" s="9"/>
      <c r="TO334" s="9"/>
      <c r="ANB334" s="9"/>
      <c r="ANC334" s="9"/>
      <c r="AND334" s="9"/>
      <c r="ANE334" s="9"/>
      <c r="ANF334" s="9"/>
      <c r="ANG334" s="9"/>
      <c r="ANH334" s="9"/>
      <c r="ANI334" s="9"/>
      <c r="ANJ334" s="9"/>
      <c r="ANK334" s="9"/>
      <c r="ANL334" s="9"/>
      <c r="ANM334" s="9"/>
      <c r="ANN334" s="9"/>
      <c r="ANO334" s="9"/>
      <c r="ANP334" s="9"/>
      <c r="ANQ334" s="9"/>
      <c r="ANR334" s="9"/>
      <c r="ANS334" s="9"/>
      <c r="ANT334" s="9"/>
      <c r="ANU334" s="9"/>
      <c r="ANV334" s="9"/>
      <c r="ANW334" s="9"/>
      <c r="ANX334" s="9"/>
      <c r="ANY334" s="9"/>
      <c r="ANZ334" s="9"/>
      <c r="AOA334" s="9"/>
      <c r="AOB334" s="9"/>
      <c r="AOC334" s="9"/>
      <c r="AOD334" s="9"/>
      <c r="AOE334" s="9"/>
      <c r="AOF334" s="9"/>
      <c r="AOG334" s="9"/>
      <c r="AOH334" s="9"/>
      <c r="AOI334" s="9"/>
      <c r="AOJ334" s="9"/>
      <c r="AOK334" s="9"/>
      <c r="AOL334" s="9"/>
      <c r="AOM334" s="9"/>
      <c r="AON334" s="9"/>
      <c r="AOO334" s="9"/>
      <c r="AOP334" s="9"/>
      <c r="AOQ334" s="9"/>
      <c r="AOR334" s="9"/>
      <c r="AOS334" s="9"/>
      <c r="AOT334" s="9"/>
      <c r="AOU334" s="9"/>
      <c r="AOV334" s="9"/>
      <c r="AOW334" s="9"/>
      <c r="AOX334" s="9"/>
      <c r="AOY334" s="9"/>
      <c r="AOZ334" s="9"/>
      <c r="APA334" s="9"/>
      <c r="APB334" s="9"/>
      <c r="APC334" s="9"/>
      <c r="APD334" s="9"/>
      <c r="APE334" s="9"/>
      <c r="APF334" s="9"/>
      <c r="APG334" s="9"/>
      <c r="APH334" s="9"/>
      <c r="API334" s="9"/>
      <c r="APJ334" s="9"/>
      <c r="APK334" s="9"/>
      <c r="APL334" s="9"/>
      <c r="APM334" s="9"/>
      <c r="APN334" s="9"/>
      <c r="APO334" s="9"/>
      <c r="APP334" s="9"/>
      <c r="APQ334" s="9"/>
      <c r="APR334" s="9"/>
      <c r="APS334" s="9"/>
      <c r="APT334" s="9"/>
      <c r="APU334" s="9"/>
      <c r="APV334" s="9"/>
      <c r="APW334" s="9"/>
      <c r="APX334" s="9"/>
      <c r="APY334" s="9"/>
      <c r="APZ334" s="9"/>
      <c r="AQA334" s="9"/>
      <c r="AQB334" s="9"/>
      <c r="AQC334" s="9"/>
      <c r="AQD334" s="9"/>
      <c r="AQE334" s="9"/>
      <c r="AQF334" s="9"/>
      <c r="AQG334" s="9"/>
      <c r="AQH334" s="9"/>
      <c r="AQI334" s="9"/>
      <c r="AQJ334" s="9"/>
      <c r="AQK334" s="9"/>
      <c r="AQL334" s="9"/>
      <c r="AQM334" s="9"/>
      <c r="AQN334" s="9"/>
      <c r="AQO334" s="9"/>
      <c r="AQP334" s="9"/>
      <c r="AQQ334" s="9"/>
      <c r="AQR334" s="9"/>
      <c r="AQS334" s="9"/>
      <c r="AQT334" s="9"/>
      <c r="AQU334" s="9"/>
      <c r="AQV334" s="9"/>
      <c r="AQW334" s="9"/>
      <c r="AQX334" s="9"/>
      <c r="AQY334" s="9"/>
      <c r="AQZ334" s="9"/>
      <c r="ARA334" s="9"/>
      <c r="ARB334" s="9"/>
      <c r="ARC334" s="9"/>
      <c r="ARD334" s="9"/>
      <c r="ARE334" s="9"/>
      <c r="ARF334" s="9"/>
      <c r="ARG334" s="9"/>
      <c r="ARH334" s="9"/>
      <c r="ARI334" s="9"/>
      <c r="ARJ334" s="9"/>
      <c r="ARK334" s="9"/>
      <c r="ARL334" s="9"/>
      <c r="ARM334" s="9"/>
      <c r="ARN334" s="9"/>
      <c r="ARO334" s="9"/>
      <c r="ARP334" s="9"/>
      <c r="ARQ334" s="9"/>
      <c r="ARR334" s="9"/>
      <c r="ARS334" s="9"/>
      <c r="ART334" s="9"/>
      <c r="ARU334" s="9"/>
      <c r="ARV334" s="9"/>
      <c r="ARW334" s="9"/>
      <c r="ARX334" s="9"/>
      <c r="ARY334" s="9"/>
      <c r="ARZ334" s="9"/>
      <c r="ASA334" s="9"/>
      <c r="ASB334" s="9"/>
      <c r="ASC334" s="9"/>
      <c r="ASD334" s="9"/>
      <c r="ASE334" s="9"/>
      <c r="ASF334" s="9"/>
      <c r="ASG334" s="9"/>
      <c r="ASH334" s="9"/>
      <c r="ASI334" s="9"/>
      <c r="ASJ334" s="9"/>
      <c r="ASK334" s="9"/>
      <c r="ASL334" s="9"/>
      <c r="ASM334" s="9"/>
      <c r="ASN334" s="9"/>
      <c r="ASO334" s="9"/>
      <c r="ASP334" s="9"/>
      <c r="ASQ334" s="9"/>
      <c r="ASR334" s="9"/>
      <c r="ASS334" s="9"/>
      <c r="AST334" s="9"/>
      <c r="ASU334" s="9"/>
      <c r="ASV334" s="9"/>
      <c r="ASW334" s="9"/>
      <c r="ASX334" s="9"/>
      <c r="ASY334" s="9"/>
      <c r="ASZ334" s="9"/>
      <c r="ATA334" s="9"/>
      <c r="ATB334" s="9"/>
      <c r="ATC334" s="9"/>
      <c r="ATD334" s="9"/>
      <c r="ATE334" s="9"/>
      <c r="ATF334" s="9"/>
      <c r="ATG334" s="9"/>
      <c r="ATH334" s="9"/>
      <c r="ATI334" s="9"/>
      <c r="ATJ334" s="9"/>
      <c r="ATK334" s="9"/>
      <c r="ATL334" s="9"/>
      <c r="ATM334" s="9"/>
      <c r="ATN334" s="9"/>
      <c r="ATO334" s="9"/>
      <c r="ATP334" s="9"/>
      <c r="ATQ334" s="9"/>
      <c r="ATR334" s="9"/>
      <c r="ATS334" s="9"/>
      <c r="ATT334" s="9"/>
      <c r="ATU334" s="9"/>
      <c r="ATV334" s="9"/>
      <c r="ATW334" s="9"/>
      <c r="ATX334" s="9"/>
      <c r="ATY334" s="9" t="s">
        <v>5691</v>
      </c>
      <c r="ATZ334" s="9" t="s">
        <v>5691</v>
      </c>
      <c r="AUA334" s="9" t="s">
        <v>14629</v>
      </c>
      <c r="AUB334" s="9"/>
      <c r="AUC334" s="9"/>
      <c r="AUD334" s="9"/>
      <c r="AUE334" s="9"/>
      <c r="AUF334" s="9"/>
      <c r="AUG334" s="9"/>
      <c r="AUH334" s="9"/>
      <c r="AUI334" s="9"/>
      <c r="AUJ334" s="9"/>
      <c r="AUK334" s="9"/>
      <c r="AUL334" s="9"/>
      <c r="AUM334" s="9"/>
      <c r="AUN334" s="9"/>
      <c r="AUO334" s="9"/>
      <c r="AUP334" s="9"/>
      <c r="AUQ334" s="9"/>
      <c r="AUR334" s="9"/>
      <c r="AUS334" s="9"/>
      <c r="AUT334" s="9"/>
      <c r="AUU334" s="9"/>
      <c r="AUV334" s="9"/>
      <c r="AUW334" s="9"/>
      <c r="AUX334" s="9"/>
      <c r="AUY334" s="9"/>
      <c r="AUZ334" s="9"/>
      <c r="AVA334" s="9"/>
      <c r="AVB334" s="9"/>
      <c r="AVC334" s="9"/>
      <c r="AVD334" s="9"/>
      <c r="AVE334" s="9"/>
      <c r="AVF334" s="9"/>
      <c r="AVG334" s="9"/>
      <c r="AVH334" s="9"/>
      <c r="AVI334" s="9"/>
      <c r="AVJ334" s="9"/>
      <c r="AVK334" s="9" t="s">
        <v>14630</v>
      </c>
      <c r="AVL334" s="9"/>
      <c r="AVM334" s="9"/>
      <c r="AVN334" s="9"/>
      <c r="AVO334" s="9"/>
      <c r="AVP334" s="9"/>
      <c r="AVQ334" s="9"/>
      <c r="AVR334" s="9"/>
      <c r="AVS334" s="9"/>
      <c r="AVT334" s="9"/>
      <c r="AVU334" s="9"/>
      <c r="AVV334" s="9"/>
      <c r="AVW334" s="9"/>
      <c r="AVX334" s="9"/>
      <c r="AVY334" s="9"/>
      <c r="AVZ334" s="9"/>
      <c r="AWA334" s="9"/>
      <c r="AWB334" s="9"/>
      <c r="AWC334" s="9"/>
      <c r="AWD334" s="9"/>
      <c r="AWE334" s="9"/>
      <c r="AWF334" s="9"/>
      <c r="AWG334" s="9"/>
      <c r="AWH334" s="9"/>
      <c r="AWI334" s="9"/>
      <c r="AWJ334" s="9"/>
      <c r="AWK334" s="9"/>
      <c r="AWL334" s="9"/>
      <c r="AWM334" s="9"/>
      <c r="AWN334" s="9"/>
      <c r="AWO334" s="9"/>
      <c r="AWP334" s="9"/>
      <c r="AWQ334" s="9"/>
      <c r="AWR334" s="9"/>
      <c r="AWS334" s="9"/>
      <c r="AWT334" s="9"/>
      <c r="AWU334" s="9"/>
      <c r="AWV334" s="9"/>
      <c r="AWW334" s="9"/>
      <c r="AWX334" s="9"/>
      <c r="AWY334" s="9"/>
      <c r="AWZ334" s="9"/>
      <c r="AXA334" s="9"/>
      <c r="AXB334" s="9" t="s">
        <v>5707</v>
      </c>
      <c r="AXC334" s="9"/>
      <c r="AXD334" s="9"/>
      <c r="AXE334" s="9"/>
      <c r="AXF334" s="9"/>
      <c r="AXG334" s="9"/>
      <c r="AXH334" s="9"/>
      <c r="AXI334" s="9"/>
      <c r="AXJ334" s="9"/>
      <c r="AXK334" s="9">
        <v>701.0</v>
      </c>
      <c r="AXL334" s="9" t="s">
        <v>3859</v>
      </c>
      <c r="AXM334" s="9">
        <v>526.0</v>
      </c>
      <c r="AXN334" s="9"/>
      <c r="AXO334" s="9"/>
      <c r="AXP334" s="9"/>
      <c r="AXQ334" s="9"/>
      <c r="AXR334" s="9"/>
      <c r="AXS334" s="9"/>
      <c r="AXT334" s="9"/>
      <c r="AXU334" s="9"/>
      <c r="AXV334" s="9"/>
      <c r="AXW334" s="9"/>
      <c r="AXX334" s="9"/>
      <c r="AXY334" s="9"/>
      <c r="AXZ334" s="9"/>
      <c r="AYA334" s="9"/>
      <c r="AYB334" s="9"/>
      <c r="AYC334" s="9"/>
      <c r="AYD334" s="9" t="s">
        <v>3859</v>
      </c>
      <c r="AYE334" s="9"/>
      <c r="AYF334" s="9"/>
      <c r="AYG334" s="9"/>
      <c r="AYH334" s="9" t="s">
        <v>14631</v>
      </c>
      <c r="AYI334" s="9"/>
      <c r="AYJ334" s="9"/>
      <c r="AYK334" s="9"/>
      <c r="AYL334" s="9"/>
      <c r="AYM334" s="9"/>
      <c r="AYN334" s="9"/>
      <c r="AYO334" s="9"/>
      <c r="AYP334" s="9"/>
      <c r="AYQ334" s="9"/>
      <c r="AYR334" s="9"/>
      <c r="AYS334" s="9"/>
      <c r="AYT334" s="9"/>
      <c r="AYU334" s="9"/>
      <c r="AYV334" s="9"/>
      <c r="AYW334" s="9"/>
      <c r="AYX334" s="9"/>
      <c r="AYY334" s="9"/>
      <c r="AYZ334" s="9"/>
      <c r="AZA334" s="9"/>
      <c r="AZB334" s="9"/>
      <c r="AZC334" s="9"/>
      <c r="AZD334" s="9"/>
      <c r="AZE334" s="9"/>
      <c r="AZF334" s="9"/>
      <c r="AZG334" s="9"/>
      <c r="AZH334" s="9"/>
      <c r="AZI334" s="9"/>
      <c r="AZJ334" s="9"/>
      <c r="AZK334" s="9"/>
      <c r="AZL334" s="9"/>
      <c r="AZM334" s="9"/>
      <c r="AZN334" s="9"/>
      <c r="AZO334" s="9"/>
      <c r="AZP334" s="9"/>
      <c r="AZQ334" s="9"/>
      <c r="AZR334" s="9"/>
      <c r="AZS334" s="9"/>
      <c r="AZT334" s="9"/>
      <c r="AZU334" s="9"/>
      <c r="AZV334" s="9"/>
      <c r="AZW334" s="9"/>
      <c r="AZX334" s="9"/>
      <c r="AZY334" s="9"/>
      <c r="AZZ334" s="9"/>
      <c r="BAA334" s="9"/>
      <c r="BAB334" s="9"/>
      <c r="BAC334" s="9"/>
      <c r="BAD334" s="9"/>
      <c r="BAE334" s="9"/>
      <c r="BAF334" s="9"/>
      <c r="BAG334" s="9"/>
      <c r="BAH334" s="9"/>
      <c r="BAI334" s="9"/>
      <c r="BAJ334" s="9"/>
      <c r="BAK334" s="9"/>
      <c r="BAL334" s="9"/>
      <c r="BAM334" s="9"/>
      <c r="BAN334" s="9"/>
      <c r="BAO334" s="9"/>
      <c r="BAP334" s="9"/>
      <c r="BAQ334" s="9"/>
      <c r="BAR334" s="9"/>
      <c r="BAS334" s="9"/>
      <c r="BAT334" s="9"/>
      <c r="BAU334" s="9"/>
      <c r="BAV334" s="9"/>
      <c r="BAW334" s="9"/>
      <c r="BAX334" s="9"/>
      <c r="BAY334" s="9"/>
      <c r="BAZ334" s="9"/>
      <c r="BBA334" s="9"/>
      <c r="BBB334" s="9"/>
      <c r="BBC334" s="9"/>
      <c r="BBD334" s="9"/>
      <c r="BBE334" s="9"/>
      <c r="BBF334" s="9"/>
      <c r="BBG334" s="9"/>
      <c r="BBH334" s="9"/>
      <c r="BBI334" s="9"/>
      <c r="BBJ334" s="9"/>
      <c r="BBK334" s="9"/>
      <c r="BBL334" s="9"/>
      <c r="BBM334" s="9"/>
      <c r="BBN334" s="9"/>
      <c r="BBO334" s="9"/>
      <c r="BBP334" s="9"/>
      <c r="BBQ334" s="9"/>
      <c r="BBR334" s="9"/>
      <c r="BBS334" s="9"/>
      <c r="BBT334" s="9"/>
      <c r="BBU334" s="9"/>
      <c r="BBV334" s="9"/>
      <c r="BBW334" s="9"/>
      <c r="BBX334" s="9"/>
      <c r="BBY334" s="9"/>
      <c r="BBZ334" s="9"/>
      <c r="BCA334" s="9"/>
      <c r="BCB334" s="9"/>
      <c r="BCC334" s="9"/>
      <c r="BCD334" s="9"/>
      <c r="BCE334" s="9"/>
      <c r="BCF334" s="9"/>
      <c r="BCG334" s="9"/>
      <c r="BCH334" s="9"/>
      <c r="BCI334" s="9"/>
      <c r="BCJ334" s="9"/>
      <c r="BCK334" s="9"/>
      <c r="BCL334" s="9"/>
      <c r="BCM334" s="9"/>
      <c r="BCN334" s="9"/>
      <c r="BCO334" s="9"/>
      <c r="BCP334" s="9"/>
      <c r="BCQ334" s="9"/>
      <c r="BCR334" s="9"/>
      <c r="BCS334" s="9"/>
      <c r="BCT334" s="9"/>
      <c r="BCU334" s="9"/>
      <c r="BCV334" s="9"/>
      <c r="BCW334" s="9"/>
      <c r="BCX334" s="9"/>
      <c r="BCY334" s="9"/>
      <c r="BCZ334" s="9"/>
      <c r="BDA334" s="9"/>
      <c r="BDB334" s="9"/>
      <c r="BDC334" s="9"/>
      <c r="BDD334" s="9"/>
      <c r="BDE334" s="9"/>
      <c r="BDF334" s="9"/>
      <c r="BDG334" s="9"/>
      <c r="BDH334" s="9"/>
      <c r="BDI334" s="9"/>
      <c r="BDJ334" s="9"/>
      <c r="BDK334" s="9"/>
      <c r="BDL334" s="9"/>
      <c r="BDM334" s="9"/>
      <c r="BDN334" s="9"/>
      <c r="BDO334" s="9"/>
      <c r="BDP334" s="9"/>
      <c r="BDQ334" s="9"/>
      <c r="BDR334" s="9"/>
      <c r="BDS334" s="9"/>
      <c r="BDT334" s="9"/>
      <c r="BDU334" s="9"/>
      <c r="BDV334" s="9"/>
      <c r="BDW334" s="9"/>
      <c r="BDX334" s="9"/>
      <c r="BDY334" s="9"/>
      <c r="BDZ334" s="9"/>
      <c r="BEA334" s="9"/>
      <c r="BEB334" s="9"/>
      <c r="BEC334" s="9"/>
      <c r="BED334" s="9"/>
      <c r="BEE334" s="9"/>
      <c r="BEF334" s="9"/>
      <c r="BEG334" s="9"/>
      <c r="BEH334" s="9"/>
      <c r="BEI334" s="9"/>
      <c r="BEJ334" s="9"/>
      <c r="BEK334" s="9"/>
      <c r="BEL334" s="9"/>
      <c r="BEM334" s="9"/>
      <c r="BEN334" s="9"/>
      <c r="BEO334" s="9"/>
      <c r="BEP334" s="9"/>
      <c r="BEQ334" s="9"/>
      <c r="BER334" s="9"/>
      <c r="BES334" s="9"/>
      <c r="BET334" s="9"/>
      <c r="BEU334" s="9"/>
      <c r="BEV334" s="9"/>
      <c r="BEW334" s="9"/>
      <c r="BEX334" s="9"/>
      <c r="BEY334" s="9"/>
      <c r="BEZ334" s="9"/>
      <c r="BFA334" s="9"/>
      <c r="BFB334" s="9"/>
      <c r="BFC334" s="9"/>
      <c r="BFD334" s="9"/>
      <c r="BFE334" s="9"/>
      <c r="BFF334" s="9"/>
      <c r="BFG334" s="9"/>
      <c r="BFH334" s="9"/>
      <c r="BFI334" s="9"/>
      <c r="BFJ334" s="9"/>
      <c r="BFK334" s="9"/>
      <c r="BFL334" s="9"/>
      <c r="BFM334" s="9"/>
      <c r="BFN334" s="9"/>
      <c r="BFO334" s="9"/>
      <c r="BFP334" s="9"/>
      <c r="BFQ334" s="9"/>
      <c r="BFR334" s="9"/>
      <c r="BFS334" s="9"/>
      <c r="BFT334" s="9"/>
      <c r="BFU334" s="9"/>
      <c r="BFV334" s="9"/>
      <c r="BFW334" s="9"/>
      <c r="BFX334" s="9"/>
      <c r="BFY334" s="9"/>
      <c r="BFZ334" s="9"/>
      <c r="BGA334" s="9"/>
      <c r="BGB334" s="9"/>
      <c r="BGC334" s="9"/>
      <c r="BGD334" s="9"/>
      <c r="BGE334" s="9"/>
      <c r="BGF334" s="9"/>
      <c r="BGG334" s="9"/>
      <c r="BGH334" s="9"/>
      <c r="BGI334" s="9"/>
      <c r="BGJ334" s="9"/>
      <c r="BGK334" s="9"/>
      <c r="BGL334" s="9"/>
      <c r="BGM334" s="9"/>
      <c r="BGN334" s="9"/>
      <c r="BGO334" s="9"/>
      <c r="BGP334" s="9"/>
      <c r="BGQ334" s="9"/>
      <c r="BGR334" s="9"/>
      <c r="BGS334" s="9"/>
      <c r="BGT334" s="9"/>
      <c r="BGU334" s="9"/>
      <c r="BGV334" s="9"/>
      <c r="BGW334" s="9"/>
      <c r="BGX334" s="9"/>
      <c r="BGY334" s="9"/>
      <c r="BGZ334" s="9"/>
      <c r="BHA334" s="9"/>
      <c r="BHB334" s="9"/>
      <c r="BHC334" s="9"/>
      <c r="BHD334" s="9"/>
      <c r="BHE334" s="9"/>
      <c r="BHF334" s="9"/>
      <c r="BHG334" s="9"/>
      <c r="BHH334" s="9"/>
      <c r="BHI334" s="9"/>
      <c r="BHJ334" s="9"/>
      <c r="BHK334" s="9"/>
      <c r="BHL334" s="9"/>
      <c r="BHM334" s="9"/>
      <c r="BHN334" s="9"/>
      <c r="BHO334" s="9"/>
      <c r="BHP334" s="9"/>
      <c r="BHQ334" s="9"/>
      <c r="BHR334" s="9"/>
      <c r="BHS334" s="9"/>
      <c r="BHT334" s="9"/>
      <c r="BHU334" s="9"/>
      <c r="BHV334" s="9"/>
      <c r="BHW334" s="9"/>
      <c r="BHX334" s="9"/>
      <c r="BHY334" s="9"/>
      <c r="BHZ334" s="9"/>
      <c r="BIA334" s="9"/>
      <c r="BIB334" s="9"/>
      <c r="BIC334" s="9"/>
      <c r="BID334" s="9"/>
      <c r="BIE334" s="9"/>
      <c r="BIF334" s="9"/>
      <c r="BIG334" s="9"/>
      <c r="BIH334" s="9"/>
      <c r="BII334" s="9"/>
      <c r="BIJ334" s="9"/>
      <c r="BIK334" s="9"/>
      <c r="BIL334" s="9"/>
      <c r="BIM334" s="9"/>
      <c r="BIN334" s="9"/>
      <c r="BIO334" s="9"/>
      <c r="BIP334" s="9"/>
      <c r="BIQ334" s="9"/>
      <c r="BIR334" s="9"/>
      <c r="BIS334" s="9"/>
      <c r="BIT334" s="9"/>
      <c r="BIU334" s="9"/>
      <c r="BIV334" s="9"/>
      <c r="BIW334" s="9"/>
      <c r="BIX334" s="9"/>
      <c r="BIY334" s="9"/>
      <c r="BIZ334" s="9"/>
      <c r="BJA334" s="9"/>
      <c r="BJB334" s="9"/>
      <c r="BJC334" s="9"/>
      <c r="BJD334" s="9"/>
      <c r="BJE334" s="9"/>
      <c r="BJF334" s="9"/>
      <c r="BJG334" s="9"/>
      <c r="BJH334" s="9"/>
      <c r="BJI334" s="9"/>
      <c r="BJJ334" s="9"/>
      <c r="BJK334" s="9"/>
      <c r="BJL334" s="9"/>
      <c r="BJM334" s="9"/>
      <c r="BJN334" s="9"/>
      <c r="BJO334" s="9"/>
      <c r="BJP334" s="9"/>
      <c r="BJQ334" s="9"/>
      <c r="BJR334" s="9"/>
      <c r="BJS334" s="9"/>
      <c r="BJT334" s="9"/>
      <c r="BJU334" s="9"/>
      <c r="BJV334" s="9"/>
      <c r="BJW334" s="9"/>
      <c r="BJX334" s="9"/>
      <c r="BJY334" s="9"/>
      <c r="BJZ334" s="9"/>
      <c r="BKA334" s="9"/>
      <c r="BKB334" s="9"/>
      <c r="BKC334" s="9"/>
      <c r="BKD334" s="9"/>
      <c r="BKE334" s="9"/>
      <c r="BKF334" s="9"/>
      <c r="BKG334" s="9"/>
      <c r="BKH334" s="9"/>
      <c r="BKI334" s="9"/>
      <c r="BKJ334" s="9"/>
      <c r="BKK334" s="9"/>
      <c r="BKL334" s="9"/>
      <c r="BKM334" s="9"/>
      <c r="BKN334" s="9"/>
      <c r="BKO334" s="9"/>
      <c r="BKP334" s="9"/>
      <c r="BKQ334" s="9"/>
      <c r="BKR334" s="9"/>
      <c r="BKS334" s="9"/>
      <c r="BKT334" s="9"/>
      <c r="BKU334" s="9"/>
      <c r="BKV334" s="9"/>
      <c r="BKW334" s="9"/>
      <c r="BKX334" s="9"/>
      <c r="BKY334" s="9"/>
      <c r="BKZ334" s="9"/>
      <c r="BLA334" s="9"/>
      <c r="BLB334" s="9"/>
      <c r="BLC334" s="9"/>
      <c r="BLD334" s="9"/>
      <c r="BLE334" s="9"/>
      <c r="BLF334" s="9"/>
      <c r="BLG334" s="9"/>
      <c r="BLH334" s="9"/>
      <c r="BLI334" s="9"/>
      <c r="BLJ334" s="9"/>
      <c r="BLK334" s="9"/>
      <c r="BLL334" s="9"/>
      <c r="BLM334" s="9"/>
      <c r="BLN334" s="9"/>
      <c r="BLO334" s="9"/>
      <c r="BLP334" s="9"/>
      <c r="BLQ334" s="9"/>
      <c r="BLR334" s="9"/>
      <c r="BLS334" s="9"/>
      <c r="BLT334" s="9"/>
      <c r="BLU334" s="9"/>
      <c r="BLV334" s="9"/>
      <c r="BLW334" s="9"/>
      <c r="BLX334" s="9"/>
      <c r="BLY334" s="9"/>
      <c r="BLZ334" s="9"/>
      <c r="BMA334" s="9"/>
      <c r="BMB334" s="9"/>
      <c r="BMC334" s="9"/>
      <c r="BMD334" s="9"/>
      <c r="BME334" s="9"/>
      <c r="BMF334" s="9"/>
      <c r="BMG334" s="9"/>
      <c r="BMH334" s="9"/>
      <c r="BMI334" s="9"/>
      <c r="BMJ334" s="9"/>
      <c r="BMK334" s="9"/>
      <c r="BML334" s="9"/>
      <c r="BMM334" s="9"/>
      <c r="BMN334" s="9"/>
      <c r="BMO334" s="9"/>
      <c r="BMP334" s="9"/>
      <c r="BMQ334" s="9"/>
      <c r="BMR334" s="9"/>
      <c r="BMS334" s="9"/>
      <c r="BMT334" s="9"/>
      <c r="BMU334" s="9"/>
      <c r="BMV334" s="9"/>
      <c r="BMW334" s="9"/>
      <c r="BMX334" s="9"/>
      <c r="BMY334" s="9"/>
      <c r="BMZ334" s="9"/>
      <c r="BNA334" s="9"/>
      <c r="BNB334" s="9"/>
      <c r="BNC334" s="9"/>
      <c r="BND334" s="9"/>
      <c r="BNE334" s="9"/>
      <c r="BNF334" s="9"/>
      <c r="BNG334" s="9"/>
      <c r="BNH334" s="9"/>
      <c r="BNI334" s="9"/>
      <c r="BNJ334" s="9"/>
      <c r="BNK334" s="9"/>
      <c r="BNL334" s="9"/>
      <c r="BNM334" s="9"/>
      <c r="BNN334" s="9"/>
      <c r="BNO334" s="9"/>
      <c r="BNP334" s="9"/>
      <c r="BNQ334" s="9"/>
      <c r="BNR334" s="9"/>
      <c r="BNS334" s="9"/>
      <c r="BNT334" s="9"/>
      <c r="BNU334" s="9"/>
      <c r="BNV334" s="9"/>
      <c r="BNW334" s="9"/>
      <c r="BNX334" s="9"/>
      <c r="BNY334" s="9"/>
      <c r="BNZ334" s="9"/>
      <c r="BOA334" s="9"/>
      <c r="BOB334" s="9"/>
      <c r="BOC334" s="9"/>
      <c r="BOD334" s="9"/>
      <c r="BOE334" s="9"/>
      <c r="BOF334" s="9"/>
      <c r="BOG334" s="9"/>
      <c r="BOH334" s="9"/>
      <c r="BOI334" s="9"/>
      <c r="BOJ334" s="9"/>
      <c r="BOK334" s="9"/>
      <c r="BOL334" s="9"/>
      <c r="BOM334" s="9"/>
      <c r="BON334" s="9"/>
      <c r="BOO334" s="9"/>
      <c r="BOP334" s="9"/>
      <c r="BOQ334" s="9"/>
      <c r="BOR334" s="9"/>
      <c r="BOS334" s="9"/>
      <c r="BOT334" s="9"/>
      <c r="BOU334" s="9"/>
      <c r="BOV334" s="9"/>
      <c r="BOW334" s="9"/>
      <c r="BOX334" s="9"/>
      <c r="BOY334" s="9"/>
      <c r="BOZ334" s="9"/>
      <c r="BPA334" s="9"/>
      <c r="BPB334" s="9"/>
      <c r="BPC334" s="9"/>
      <c r="BPD334" s="9"/>
      <c r="BPE334" s="9"/>
      <c r="BPF334" s="9"/>
      <c r="BPG334" s="9"/>
      <c r="BPH334" s="9"/>
      <c r="BPI334" s="9"/>
      <c r="BPJ334" s="9"/>
      <c r="BPK334" s="9"/>
      <c r="BPL334" s="9"/>
      <c r="BPM334" s="9"/>
      <c r="BPN334" s="9"/>
      <c r="BPO334" s="9"/>
      <c r="BPP334" s="9"/>
      <c r="BPQ334" s="9"/>
      <c r="BPR334" s="9"/>
      <c r="BPS334" s="9"/>
      <c r="BPT334" s="9"/>
      <c r="BPU334" s="9"/>
      <c r="BPV334" s="9"/>
      <c r="BPW334" s="9"/>
      <c r="BPX334" s="9"/>
      <c r="BPY334" s="9"/>
      <c r="BPZ334" s="9"/>
      <c r="BQA334" s="9"/>
      <c r="BQB334" s="9"/>
      <c r="BQC334" s="9"/>
      <c r="BQD334" s="9"/>
      <c r="BQE334" s="9"/>
      <c r="BQF334" s="9"/>
      <c r="BQG334" s="9"/>
      <c r="BQH334" s="9"/>
      <c r="BQI334" s="9"/>
      <c r="BQJ334" s="9"/>
      <c r="BQK334" s="9"/>
      <c r="BQL334" s="9"/>
      <c r="BQM334" s="9"/>
      <c r="BQN334" s="9"/>
      <c r="BQO334" s="9"/>
      <c r="BQP334" s="9"/>
      <c r="BQQ334" s="9"/>
      <c r="BQR334" s="9"/>
      <c r="BQS334" s="9"/>
      <c r="BQT334" s="9"/>
      <c r="BQU334" s="9"/>
      <c r="BQV334" s="9"/>
      <c r="BQW334" s="9"/>
      <c r="BQX334" s="9"/>
      <c r="BQY334" s="9"/>
      <c r="BQZ334" s="9"/>
      <c r="BRA334" s="9"/>
      <c r="BRB334" s="9"/>
      <c r="BRC334" s="9"/>
      <c r="BRD334" s="9"/>
      <c r="BRE334" s="9"/>
      <c r="BRF334" s="9"/>
      <c r="BRG334" s="9"/>
      <c r="BRH334" s="9"/>
      <c r="BRI334" s="9"/>
      <c r="BRJ334" s="9"/>
      <c r="BRK334" s="9"/>
      <c r="BRL334" s="9"/>
      <c r="BRM334" s="9"/>
      <c r="BRN334" s="9"/>
      <c r="BRO334" s="9"/>
      <c r="BRP334" s="9"/>
      <c r="BRQ334" s="9"/>
      <c r="BRR334" s="9"/>
      <c r="BRS334" s="9"/>
      <c r="BRT334" s="9"/>
      <c r="BRU334" s="9"/>
      <c r="BRV334" s="9"/>
      <c r="BRW334" s="9"/>
      <c r="BRX334" s="9"/>
      <c r="BRY334" s="9"/>
      <c r="BRZ334" s="9"/>
      <c r="BSA334" s="9"/>
      <c r="BSB334" s="9"/>
      <c r="BSC334" s="9"/>
      <c r="BSD334" s="9"/>
      <c r="BSE334" s="9"/>
      <c r="BSF334" s="9"/>
      <c r="BSG334" s="9"/>
      <c r="BSH334" s="9"/>
      <c r="BSI334" s="9"/>
      <c r="BSJ334" s="9"/>
      <c r="BSK334" s="9"/>
      <c r="BSL334" s="9"/>
      <c r="BSM334" s="9"/>
      <c r="BSN334" s="9"/>
      <c r="BSO334" s="9"/>
      <c r="BSP334" s="9"/>
      <c r="BSQ334" s="9"/>
      <c r="BSR334" s="9"/>
      <c r="BSS334" s="9"/>
      <c r="BST334" s="9"/>
      <c r="BSU334" s="9"/>
      <c r="BSV334" s="9"/>
      <c r="BSW334" s="9"/>
      <c r="BSX334" s="9"/>
      <c r="BSY334" s="9"/>
      <c r="BSZ334" s="9"/>
      <c r="BTA334" s="9"/>
      <c r="BTB334" s="9"/>
      <c r="BTC334" s="9"/>
      <c r="BTD334" s="9"/>
      <c r="BTE334" s="9"/>
      <c r="BTF334" s="9"/>
      <c r="BTG334" s="9"/>
      <c r="BTH334" s="9"/>
      <c r="BTI334" s="9"/>
      <c r="BTJ334" s="9"/>
      <c r="BTK334" s="9"/>
      <c r="BTL334" s="9"/>
      <c r="BTM334" s="9"/>
      <c r="BTN334" s="9"/>
      <c r="BTO334" s="9"/>
      <c r="BTP334" s="9"/>
      <c r="BTQ334" s="9"/>
      <c r="BTR334" s="9"/>
      <c r="BTS334" s="9"/>
      <c r="BTT334" s="9"/>
      <c r="BTU334" s="9"/>
      <c r="BTV334" s="9"/>
      <c r="BTW334" s="9"/>
      <c r="BTX334" s="9"/>
      <c r="BTY334" s="9"/>
      <c r="BTZ334" s="9"/>
      <c r="BUA334" s="9"/>
      <c r="BUB334" s="9"/>
      <c r="BUC334" s="9"/>
      <c r="BUD334" s="9"/>
      <c r="BUE334" s="9"/>
      <c r="BUF334" s="9"/>
      <c r="BUG334" s="9"/>
      <c r="BUH334" s="9"/>
      <c r="BUI334" s="9"/>
      <c r="BUJ334" s="9"/>
      <c r="BUK334" s="9"/>
      <c r="BUL334" s="9"/>
      <c r="BUM334" s="9"/>
      <c r="BUN334" s="9"/>
      <c r="BUO334" s="9"/>
      <c r="BUP334" s="9"/>
      <c r="BUQ334" s="9"/>
      <c r="BUR334" s="9"/>
      <c r="BUS334" s="9"/>
      <c r="BUT334" s="9"/>
      <c r="BUU334" s="9"/>
      <c r="BUV334" s="9"/>
      <c r="BUW334" s="9"/>
      <c r="BUX334" s="9"/>
      <c r="BUY334" s="9"/>
      <c r="BUZ334" s="9"/>
      <c r="BVA334" s="9"/>
      <c r="BVB334" s="9"/>
      <c r="BVC334" s="9"/>
      <c r="BVD334" s="9"/>
      <c r="BVE334" s="9"/>
      <c r="BVF334" s="9"/>
      <c r="BVG334" s="9"/>
      <c r="BVH334" s="9"/>
      <c r="BVI334" s="9"/>
      <c r="BVJ334" s="9"/>
      <c r="BVK334" s="9"/>
      <c r="BVL334" s="9"/>
      <c r="BVM334" s="9"/>
      <c r="BVN334" s="9"/>
      <c r="BVO334" s="9"/>
      <c r="BVP334" s="9"/>
      <c r="BVQ334" s="9"/>
      <c r="BVR334" s="9"/>
      <c r="BVS334" s="9"/>
      <c r="BVT334" s="9"/>
      <c r="BVU334" s="9"/>
      <c r="BVV334" s="9"/>
      <c r="BVW334" s="9"/>
      <c r="BVX334" s="9"/>
      <c r="BVY334" s="9"/>
      <c r="BVZ334" s="9"/>
      <c r="BWA334" s="9"/>
      <c r="BWB334" s="9"/>
      <c r="BWC334" s="9"/>
      <c r="BWD334" s="9"/>
      <c r="BWE334" s="9"/>
      <c r="BWF334" s="9"/>
      <c r="BWG334" s="9"/>
      <c r="BWH334" s="9"/>
      <c r="BWI334" s="9"/>
      <c r="BWJ334" s="9"/>
      <c r="BWK334" s="9"/>
      <c r="BWL334" s="9"/>
      <c r="BWM334" s="9"/>
      <c r="BWN334" s="9"/>
      <c r="BWO334" s="9"/>
      <c r="BWP334" s="9"/>
      <c r="BWQ334" s="9"/>
      <c r="BWR334" s="9"/>
      <c r="BWS334" s="9"/>
      <c r="BWT334" s="9"/>
      <c r="BWU334" s="9"/>
      <c r="BWV334" s="9"/>
      <c r="BWW334" s="9"/>
      <c r="BWX334" s="9"/>
      <c r="BWY334" s="9"/>
      <c r="BWZ334" s="9"/>
      <c r="BXA334" s="9"/>
      <c r="BXB334" s="9"/>
      <c r="BXC334" s="9"/>
      <c r="BXD334" s="9"/>
    </row>
    <row r="335" ht="14.25" customHeight="1">
      <c r="A335" s="9">
        <v>3.0</v>
      </c>
      <c r="B335" s="9" t="s">
        <v>11947</v>
      </c>
      <c r="C335" s="9" t="s">
        <v>11948</v>
      </c>
      <c r="D335" s="9" t="s">
        <v>11948</v>
      </c>
      <c r="E335" s="9"/>
      <c r="F335" s="9">
        <v>1.0</v>
      </c>
      <c r="G335" s="9" t="s">
        <v>14632</v>
      </c>
      <c r="H335" s="9"/>
      <c r="I335" s="9"/>
      <c r="J335" s="9"/>
      <c r="K335" s="9">
        <v>1.0</v>
      </c>
      <c r="L335" s="9"/>
      <c r="M335" s="9"/>
      <c r="N335" s="9"/>
      <c r="O335" s="9"/>
      <c r="P335" s="9">
        <v>0.0</v>
      </c>
      <c r="Q335" s="9" t="s">
        <v>14633</v>
      </c>
      <c r="R335" s="9"/>
      <c r="S335" s="9" t="s">
        <v>3861</v>
      </c>
      <c r="T335" s="9" t="s">
        <v>3860</v>
      </c>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c r="DA335" s="9"/>
      <c r="DB335" s="9"/>
      <c r="DC335" s="9"/>
      <c r="DD335" s="9"/>
      <c r="DE335" s="9"/>
      <c r="DF335" s="9"/>
      <c r="DG335" s="9"/>
      <c r="DH335" s="9"/>
      <c r="DI335" s="9"/>
      <c r="DJ335" s="9"/>
      <c r="DK335" s="9"/>
      <c r="DL335" s="9"/>
      <c r="DM335" s="9"/>
      <c r="DN335" s="9"/>
      <c r="DO335" s="9"/>
      <c r="DP335" s="9"/>
      <c r="DQ335" s="9"/>
      <c r="DR335" s="9"/>
      <c r="DS335" s="9"/>
      <c r="DT335" s="9"/>
      <c r="DU335" s="9"/>
      <c r="DV335" s="9"/>
      <c r="DW335" s="9"/>
      <c r="DX335" s="9"/>
      <c r="DY335" s="9"/>
      <c r="DZ335" s="9"/>
      <c r="EA335" s="9"/>
      <c r="EB335" s="9"/>
      <c r="EC335" s="9"/>
      <c r="ED335" s="9"/>
      <c r="EE335" s="9"/>
      <c r="EF335" s="9"/>
      <c r="EG335" s="9"/>
      <c r="EH335" s="9"/>
      <c r="EI335" s="9"/>
      <c r="EJ335" s="9"/>
      <c r="EK335" s="9"/>
      <c r="EL335" s="9"/>
      <c r="EM335" s="9"/>
      <c r="EN335" s="9"/>
      <c r="EO335" s="9"/>
      <c r="EP335" s="9"/>
      <c r="EQ335" s="9"/>
      <c r="ER335" s="9"/>
      <c r="ES335" s="9"/>
      <c r="ET335" s="9"/>
      <c r="EU335" s="9"/>
      <c r="EV335" s="9"/>
      <c r="EW335" s="9"/>
      <c r="EX335" s="9"/>
      <c r="EY335" s="9"/>
      <c r="EZ335" s="9"/>
      <c r="FA335" s="9"/>
      <c r="FB335" s="9"/>
      <c r="FC335" s="9"/>
      <c r="FD335" s="9"/>
      <c r="FE335" s="9"/>
      <c r="FF335" s="9"/>
      <c r="FG335" s="9"/>
      <c r="FH335" s="9"/>
      <c r="FI335" s="9"/>
      <c r="FJ335" s="9"/>
      <c r="FK335" s="9"/>
      <c r="FL335" s="9"/>
      <c r="FM335" s="9"/>
      <c r="FN335" s="9"/>
      <c r="FO335" s="9"/>
      <c r="FP335" s="9"/>
      <c r="FQ335" s="9"/>
      <c r="FR335" s="9"/>
      <c r="FS335" s="9"/>
      <c r="FT335" s="9"/>
      <c r="FU335" s="9"/>
      <c r="FV335" s="9"/>
      <c r="FW335" s="9"/>
      <c r="FX335" s="9"/>
      <c r="FY335" s="9"/>
      <c r="FZ335" s="9"/>
      <c r="GA335" s="9"/>
      <c r="GB335" s="9"/>
      <c r="GC335" s="9"/>
      <c r="GD335" s="9"/>
      <c r="GE335" s="9"/>
      <c r="GF335" s="9"/>
      <c r="GG335" s="9"/>
      <c r="GH335" s="9"/>
      <c r="GI335" s="9"/>
      <c r="GJ335" s="9"/>
      <c r="GK335" s="9"/>
      <c r="GL335" s="9"/>
      <c r="GM335" s="9"/>
      <c r="GN335" s="9"/>
      <c r="GO335" s="9"/>
      <c r="GP335" s="9"/>
      <c r="GQ335" s="9"/>
      <c r="GR335" s="9"/>
      <c r="GS335" s="9"/>
      <c r="GT335" s="9"/>
      <c r="GU335" s="9"/>
      <c r="GV335" s="9"/>
      <c r="GW335" s="9"/>
      <c r="GX335" s="9"/>
      <c r="GY335" s="9"/>
      <c r="GZ335" s="9"/>
      <c r="HA335" s="9"/>
      <c r="HB335" s="9"/>
      <c r="HC335" s="9"/>
      <c r="HD335" s="9"/>
      <c r="HE335" s="9"/>
      <c r="HF335" s="9"/>
      <c r="HG335" s="9"/>
      <c r="HH335" s="9"/>
      <c r="HI335" s="9"/>
      <c r="HJ335" s="9"/>
      <c r="HK335" s="9"/>
      <c r="HL335" s="9"/>
      <c r="HM335" s="9"/>
      <c r="HN335" s="9"/>
      <c r="HO335" s="9"/>
      <c r="HP335" s="9"/>
      <c r="HQ335" s="9"/>
      <c r="HR335" s="9"/>
      <c r="HS335" s="9"/>
      <c r="HT335" s="9"/>
      <c r="HU335" s="9"/>
      <c r="HV335" s="9"/>
      <c r="HW335" s="9"/>
      <c r="HX335" s="9"/>
      <c r="HY335" s="9"/>
      <c r="HZ335" s="9"/>
      <c r="IA335" s="9"/>
      <c r="IB335" s="9"/>
      <c r="IC335" s="9"/>
      <c r="ID335" s="9"/>
      <c r="IE335" s="9"/>
      <c r="IF335" s="9"/>
      <c r="IG335" s="9"/>
      <c r="IH335" s="9"/>
      <c r="II335" s="9"/>
      <c r="IJ335" s="9"/>
      <c r="IK335" s="9"/>
      <c r="IL335" s="9"/>
      <c r="IM335" s="9"/>
      <c r="IN335" s="9"/>
      <c r="IO335" s="9"/>
      <c r="IP335" s="9"/>
      <c r="IQ335" s="9"/>
      <c r="IR335" s="9"/>
      <c r="IS335" s="9"/>
      <c r="IT335" s="9"/>
      <c r="IU335" s="9"/>
      <c r="IV335" s="9"/>
      <c r="IW335" s="9"/>
      <c r="IX335" s="9"/>
      <c r="IY335" s="9"/>
      <c r="IZ335" s="9"/>
      <c r="JA335" s="9"/>
      <c r="JB335" s="9"/>
      <c r="JC335" s="9"/>
      <c r="JD335" s="9"/>
      <c r="JE335" s="9"/>
      <c r="JF335" s="9"/>
      <c r="JG335" s="9"/>
      <c r="JH335" s="9"/>
      <c r="JI335" s="9"/>
      <c r="JJ335" s="9"/>
      <c r="JK335" s="9"/>
      <c r="JL335" s="9"/>
      <c r="JM335" s="9"/>
      <c r="JN335" s="9"/>
      <c r="JO335" s="9"/>
      <c r="JP335" s="9"/>
      <c r="JQ335" s="9"/>
      <c r="JR335" s="9"/>
      <c r="JS335" s="9"/>
      <c r="JT335" s="9"/>
      <c r="JU335" s="9"/>
      <c r="JV335" s="9"/>
      <c r="JW335" s="9"/>
      <c r="JX335" s="9"/>
      <c r="JY335" s="9"/>
      <c r="JZ335" s="9"/>
      <c r="KA335" s="9"/>
      <c r="KB335" s="9"/>
      <c r="KC335" s="9"/>
      <c r="KD335" s="9"/>
      <c r="KE335" s="9"/>
      <c r="KF335" s="9"/>
      <c r="KG335" s="9"/>
      <c r="KH335" s="9"/>
      <c r="KI335" s="9"/>
      <c r="KJ335" s="9"/>
      <c r="KK335" s="9"/>
      <c r="KL335" s="9"/>
      <c r="KM335" s="9"/>
      <c r="KN335" s="9"/>
      <c r="KO335" s="9"/>
      <c r="KP335" s="9"/>
      <c r="KQ335" s="9"/>
      <c r="KR335" s="9"/>
      <c r="KS335" s="9"/>
      <c r="KT335" s="9"/>
      <c r="KU335" s="9"/>
      <c r="KV335" s="9"/>
      <c r="KW335" s="9"/>
      <c r="KX335" s="9"/>
      <c r="KY335" s="9"/>
      <c r="KZ335" s="9"/>
      <c r="LA335" s="9"/>
      <c r="LB335" s="9"/>
      <c r="LC335" s="9"/>
      <c r="LD335" s="9"/>
      <c r="LE335" s="9"/>
      <c r="LF335" s="9"/>
      <c r="LG335" s="9"/>
      <c r="LH335" s="9"/>
      <c r="LI335" s="9"/>
      <c r="LJ335" s="9"/>
      <c r="LK335" s="9"/>
      <c r="LL335" s="9"/>
      <c r="LM335" s="9"/>
      <c r="LN335" s="9"/>
      <c r="LO335" s="9"/>
      <c r="LP335" s="9"/>
      <c r="LQ335" s="9"/>
      <c r="LR335" s="9"/>
      <c r="LS335" s="9"/>
      <c r="LT335" s="9"/>
      <c r="LU335" s="9"/>
      <c r="LV335" s="9"/>
      <c r="LW335" s="9"/>
      <c r="LX335" s="9"/>
      <c r="LY335" s="9"/>
      <c r="LZ335" s="9"/>
      <c r="MA335" s="9"/>
      <c r="MB335" s="9"/>
      <c r="MC335" s="9"/>
      <c r="MD335" s="9"/>
      <c r="ME335" s="9"/>
      <c r="MF335" s="9"/>
      <c r="MG335" s="9"/>
      <c r="MH335" s="9"/>
      <c r="MI335" s="9"/>
      <c r="MJ335" s="9"/>
      <c r="MK335" s="9"/>
      <c r="ML335" s="9"/>
      <c r="MM335" s="9"/>
      <c r="MN335" s="9"/>
      <c r="MO335" s="9"/>
      <c r="MP335" s="9"/>
      <c r="MQ335" s="9"/>
      <c r="MR335" s="9"/>
      <c r="MS335" s="9"/>
      <c r="MT335" s="9"/>
      <c r="MU335" s="9"/>
      <c r="MV335" s="9"/>
      <c r="MW335" s="9"/>
      <c r="MX335" s="9"/>
      <c r="MY335" s="9"/>
      <c r="MZ335" s="9"/>
      <c r="NA335" s="9"/>
      <c r="NB335" s="9"/>
      <c r="NC335" s="9"/>
      <c r="ND335" s="9"/>
      <c r="NE335" s="9"/>
      <c r="NF335" s="9"/>
      <c r="NG335" s="9"/>
      <c r="NH335" s="9"/>
      <c r="NI335" s="9"/>
      <c r="NJ335" s="9"/>
      <c r="NK335" s="9"/>
      <c r="NL335" s="9"/>
      <c r="NM335" s="9"/>
      <c r="NN335" s="9"/>
      <c r="NO335" s="9"/>
      <c r="NP335" s="9"/>
      <c r="NQ335" s="9"/>
      <c r="NR335" s="9"/>
      <c r="NS335" s="9"/>
      <c r="NT335" s="9"/>
      <c r="NU335" s="9"/>
      <c r="NV335" s="9"/>
      <c r="NW335" s="9"/>
      <c r="NX335" s="9"/>
      <c r="NY335" s="9"/>
      <c r="NZ335" s="9"/>
      <c r="OA335" s="9"/>
      <c r="OB335" s="9"/>
      <c r="OC335" s="9"/>
      <c r="OD335" s="9"/>
      <c r="OE335" s="9"/>
      <c r="OF335" s="9"/>
      <c r="OG335" s="9"/>
      <c r="OH335" s="9"/>
      <c r="OI335" s="9"/>
      <c r="OJ335" s="9"/>
      <c r="OK335" s="9"/>
      <c r="OL335" s="9"/>
      <c r="OM335" s="9"/>
      <c r="ON335" s="9"/>
      <c r="OO335" s="9"/>
      <c r="OP335" s="9"/>
      <c r="OQ335" s="9"/>
      <c r="OR335" s="9"/>
      <c r="OS335" s="9"/>
      <c r="OT335" s="9"/>
      <c r="OU335" s="9"/>
      <c r="OV335" s="9"/>
      <c r="OW335" s="9"/>
      <c r="OX335" s="9"/>
      <c r="OY335" s="9"/>
      <c r="OZ335" s="9"/>
      <c r="PA335" s="9"/>
      <c r="PB335" s="9"/>
      <c r="PC335" s="9"/>
      <c r="PD335" s="9"/>
      <c r="PE335" s="9"/>
      <c r="PF335" s="9"/>
      <c r="PG335" s="9"/>
      <c r="PH335" s="9"/>
      <c r="PI335" s="9"/>
      <c r="PJ335" s="9"/>
      <c r="PK335" s="9"/>
      <c r="PL335" s="9"/>
      <c r="PM335" s="9"/>
      <c r="PN335" s="9"/>
      <c r="PO335" s="9"/>
      <c r="PP335" s="9"/>
      <c r="PQ335" s="9"/>
      <c r="PR335" s="9"/>
      <c r="PS335" s="9"/>
      <c r="PT335" s="9"/>
      <c r="PU335" s="9"/>
      <c r="PV335" s="9"/>
      <c r="PW335" s="9"/>
      <c r="PX335" s="9"/>
      <c r="PY335" s="9"/>
      <c r="PZ335" s="9"/>
      <c r="QA335" s="9"/>
      <c r="QB335" s="9"/>
      <c r="QC335" s="9"/>
      <c r="QD335" s="9"/>
      <c r="QE335" s="9"/>
      <c r="QF335" s="9"/>
      <c r="QG335" s="9"/>
      <c r="QH335" s="9"/>
      <c r="QI335" s="9"/>
      <c r="QJ335" s="9"/>
      <c r="QK335" s="9"/>
      <c r="QL335" s="9"/>
      <c r="QM335" s="9"/>
      <c r="QN335" s="9"/>
      <c r="QO335" s="9"/>
      <c r="QP335" s="9"/>
      <c r="QQ335" s="9"/>
      <c r="QR335" s="9"/>
      <c r="QS335" s="9"/>
      <c r="QT335" s="9"/>
      <c r="QU335" s="9"/>
      <c r="QV335" s="9"/>
      <c r="QW335" s="9"/>
      <c r="QX335" s="9"/>
      <c r="QY335" s="9"/>
      <c r="QZ335" s="9"/>
      <c r="RA335" s="9"/>
      <c r="RB335" s="9"/>
      <c r="RC335" s="9"/>
      <c r="RD335" s="9"/>
      <c r="RE335" s="9"/>
      <c r="RF335" s="9"/>
      <c r="RG335" s="9"/>
      <c r="RH335" s="9"/>
      <c r="RI335" s="9"/>
      <c r="RJ335" s="9"/>
      <c r="RK335" s="9"/>
      <c r="RL335" s="9"/>
      <c r="RM335" s="9"/>
      <c r="RN335" s="9"/>
      <c r="RO335" s="9"/>
      <c r="RP335" s="9"/>
      <c r="RQ335" s="9"/>
      <c r="RR335" s="9"/>
      <c r="RS335" s="9"/>
      <c r="RT335" s="9"/>
      <c r="RU335" s="9"/>
      <c r="RV335" s="9"/>
      <c r="RW335" s="9"/>
      <c r="RX335" s="9"/>
      <c r="RY335" s="9"/>
      <c r="RZ335" s="9"/>
      <c r="SA335" s="9"/>
      <c r="SB335" s="9"/>
      <c r="SC335" s="9"/>
      <c r="SD335" s="9"/>
      <c r="SE335" s="9"/>
      <c r="SF335" s="9"/>
      <c r="SG335" s="9"/>
      <c r="SH335" s="9"/>
      <c r="SI335" s="9"/>
      <c r="SJ335" s="9"/>
      <c r="SK335" s="9"/>
      <c r="SL335" s="9"/>
      <c r="SM335" s="9"/>
      <c r="SN335" s="9"/>
      <c r="SO335" s="9"/>
      <c r="SP335" s="9"/>
      <c r="SQ335" s="9"/>
      <c r="SR335" s="9"/>
      <c r="SS335" s="9"/>
      <c r="ST335" s="9"/>
      <c r="SU335" s="9"/>
      <c r="SV335" s="9"/>
      <c r="SW335" s="9"/>
      <c r="SX335" s="9"/>
      <c r="SY335" s="9"/>
      <c r="SZ335" s="9"/>
      <c r="TA335" s="9"/>
      <c r="TB335" s="9"/>
      <c r="TC335" s="9"/>
      <c r="TD335" s="9"/>
      <c r="TE335" s="9"/>
      <c r="TF335" s="9"/>
      <c r="TG335" s="9"/>
      <c r="TH335" s="9"/>
      <c r="TI335" s="9"/>
      <c r="TJ335" s="9"/>
      <c r="TK335" s="9"/>
      <c r="TL335" s="9"/>
      <c r="TM335" s="9"/>
      <c r="TN335" s="9"/>
      <c r="TO335" s="9"/>
      <c r="ANB335" s="9"/>
      <c r="ANC335" s="9"/>
      <c r="AND335" s="9"/>
      <c r="ANE335" s="9"/>
      <c r="ANF335" s="9"/>
      <c r="ANG335" s="9"/>
      <c r="ANH335" s="9"/>
      <c r="ANI335" s="9"/>
      <c r="ANJ335" s="9"/>
      <c r="ANK335" s="9"/>
      <c r="ANL335" s="9"/>
      <c r="ANM335" s="9"/>
      <c r="ANN335" s="9"/>
      <c r="ANO335" s="9"/>
      <c r="ANP335" s="9"/>
      <c r="ANQ335" s="9"/>
      <c r="ANR335" s="9"/>
      <c r="ANS335" s="9"/>
      <c r="ANT335" s="9"/>
      <c r="ANU335" s="9"/>
      <c r="ANV335" s="9"/>
      <c r="ANW335" s="9"/>
      <c r="ANX335" s="9"/>
      <c r="ANY335" s="9"/>
      <c r="ANZ335" s="9"/>
      <c r="AOA335" s="9"/>
      <c r="AOB335" s="9"/>
      <c r="AOC335" s="9"/>
      <c r="AOD335" s="9"/>
      <c r="AOE335" s="9"/>
      <c r="AOF335" s="9"/>
      <c r="AOG335" s="9"/>
      <c r="AOH335" s="9"/>
      <c r="AOI335" s="9"/>
      <c r="AOJ335" s="9"/>
      <c r="AOK335" s="9"/>
      <c r="AOL335" s="9"/>
      <c r="AOM335" s="9"/>
      <c r="AON335" s="9"/>
      <c r="AOO335" s="9"/>
      <c r="AOP335" s="9"/>
      <c r="AOQ335" s="9"/>
      <c r="AOR335" s="9"/>
      <c r="AOS335" s="9"/>
      <c r="AOT335" s="9"/>
      <c r="AOU335" s="9"/>
      <c r="AOV335" s="9"/>
      <c r="AOW335" s="9"/>
      <c r="AOX335" s="9"/>
      <c r="AOY335" s="9"/>
      <c r="AOZ335" s="9"/>
      <c r="APA335" s="9"/>
      <c r="APB335" s="9"/>
      <c r="APC335" s="9"/>
      <c r="APD335" s="9"/>
      <c r="APE335" s="9"/>
      <c r="APF335" s="9"/>
      <c r="APG335" s="9"/>
      <c r="APH335" s="9"/>
      <c r="API335" s="9"/>
      <c r="APJ335" s="9"/>
      <c r="APK335" s="9"/>
      <c r="APL335" s="9"/>
      <c r="APM335" s="9"/>
      <c r="APN335" s="9"/>
      <c r="APO335" s="9"/>
      <c r="APP335" s="9"/>
      <c r="APQ335" s="9"/>
      <c r="APR335" s="9"/>
      <c r="APS335" s="9"/>
      <c r="APT335" s="9"/>
      <c r="APU335" s="9"/>
      <c r="APV335" s="9"/>
      <c r="APW335" s="9"/>
      <c r="APX335" s="9"/>
      <c r="APY335" s="9"/>
      <c r="APZ335" s="9"/>
      <c r="AQA335" s="9"/>
      <c r="AQB335" s="9"/>
      <c r="AQC335" s="9"/>
      <c r="AQD335" s="9"/>
      <c r="AQE335" s="9"/>
      <c r="AQF335" s="9"/>
      <c r="AQG335" s="9"/>
      <c r="AQH335" s="9"/>
      <c r="AQI335" s="9"/>
      <c r="AQJ335" s="9"/>
      <c r="AQK335" s="9"/>
      <c r="AQL335" s="9"/>
      <c r="AQM335" s="9"/>
      <c r="AQN335" s="9"/>
      <c r="AQO335" s="9"/>
      <c r="AQP335" s="9"/>
      <c r="AQQ335" s="9"/>
      <c r="AQR335" s="9"/>
      <c r="AQS335" s="9"/>
      <c r="AQT335" s="9"/>
      <c r="AQU335" s="9"/>
      <c r="AQV335" s="9"/>
      <c r="AQW335" s="9"/>
      <c r="AQX335" s="9"/>
      <c r="AQY335" s="9"/>
      <c r="AQZ335" s="9"/>
      <c r="ARA335" s="9"/>
      <c r="ARB335" s="9"/>
      <c r="ARC335" s="9"/>
      <c r="ARD335" s="9"/>
      <c r="ARE335" s="9"/>
      <c r="ARF335" s="9"/>
      <c r="ARG335" s="9"/>
      <c r="ARH335" s="9"/>
      <c r="ARI335" s="9"/>
      <c r="ARJ335" s="9"/>
      <c r="ARK335" s="9"/>
      <c r="ARL335" s="9"/>
      <c r="ARM335" s="9"/>
      <c r="ARN335" s="9"/>
      <c r="ARO335" s="9"/>
      <c r="ARP335" s="9"/>
      <c r="ARQ335" s="9"/>
      <c r="ARR335" s="9"/>
      <c r="ARS335" s="9"/>
      <c r="ART335" s="9"/>
      <c r="ARU335" s="9"/>
      <c r="ARV335" s="9"/>
      <c r="ARW335" s="9"/>
      <c r="ARX335" s="9"/>
      <c r="ARY335" s="9"/>
      <c r="ARZ335" s="9"/>
      <c r="ASA335" s="9"/>
      <c r="ASB335" s="9"/>
      <c r="ASC335" s="9"/>
      <c r="ASD335" s="9"/>
      <c r="ASE335" s="9"/>
      <c r="ASF335" s="9"/>
      <c r="ASG335" s="9"/>
      <c r="ASH335" s="9"/>
      <c r="ASI335" s="9"/>
      <c r="ASJ335" s="9"/>
      <c r="ASK335" s="9"/>
      <c r="ASL335" s="9"/>
      <c r="ASM335" s="9"/>
      <c r="ASN335" s="9"/>
      <c r="ASO335" s="9"/>
      <c r="ASP335" s="9"/>
      <c r="ASQ335" s="9"/>
      <c r="ASR335" s="9"/>
      <c r="ASS335" s="9"/>
      <c r="AST335" s="9"/>
      <c r="ASU335" s="9"/>
      <c r="ASV335" s="9"/>
      <c r="ASW335" s="9"/>
      <c r="ASX335" s="9"/>
      <c r="ASY335" s="9"/>
      <c r="ASZ335" s="9"/>
      <c r="ATA335" s="9"/>
      <c r="ATB335" s="9"/>
      <c r="ATC335" s="9"/>
      <c r="ATD335" s="9"/>
      <c r="ATE335" s="9"/>
      <c r="ATF335" s="9"/>
      <c r="ATG335" s="9"/>
      <c r="ATH335" s="9"/>
      <c r="ATI335" s="9"/>
      <c r="ATJ335" s="9"/>
      <c r="ATK335" s="9"/>
      <c r="ATL335" s="9"/>
      <c r="ATM335" s="9"/>
      <c r="ATN335" s="9"/>
      <c r="ATO335" s="9"/>
      <c r="ATP335" s="9"/>
      <c r="ATQ335" s="9"/>
      <c r="ATR335" s="9"/>
      <c r="ATS335" s="9"/>
      <c r="ATT335" s="9"/>
      <c r="ATU335" s="9"/>
      <c r="ATV335" s="9"/>
      <c r="ATW335" s="9"/>
      <c r="ATX335" s="9"/>
      <c r="ATY335" s="9"/>
      <c r="ATZ335" s="9"/>
      <c r="AUA335" s="9"/>
      <c r="AUB335" s="9"/>
      <c r="AUC335" s="9"/>
      <c r="AUD335" s="9"/>
      <c r="AUE335" s="9"/>
      <c r="AUF335" s="9"/>
      <c r="AUG335" s="9"/>
      <c r="AUH335" s="9"/>
      <c r="AUI335" s="9"/>
      <c r="AUJ335" s="9"/>
      <c r="AUK335" s="9"/>
      <c r="AUL335" s="9"/>
      <c r="AUM335" s="9"/>
      <c r="AUN335" s="9"/>
      <c r="AUO335" s="9"/>
      <c r="AUP335" s="9"/>
      <c r="AUQ335" s="9"/>
      <c r="AUR335" s="9"/>
      <c r="AUS335" s="9"/>
      <c r="AUT335" s="9"/>
      <c r="AUU335" s="9"/>
      <c r="AUV335" s="9"/>
      <c r="AUW335" s="9"/>
      <c r="AUX335" s="9"/>
      <c r="AUY335" s="9"/>
      <c r="AUZ335" s="9"/>
      <c r="AVA335" s="9"/>
      <c r="AVB335" s="9"/>
      <c r="AVC335" s="9"/>
      <c r="AVD335" s="9"/>
      <c r="AVE335" s="9"/>
      <c r="AVF335" s="9"/>
      <c r="AVG335" s="9"/>
      <c r="AVH335" s="9"/>
      <c r="AVI335" s="9"/>
      <c r="AVJ335" s="9"/>
      <c r="AVK335" s="9"/>
      <c r="AVL335" s="9"/>
      <c r="AVM335" s="9"/>
      <c r="AVN335" s="9"/>
      <c r="AVO335" s="9"/>
      <c r="AVP335" s="9"/>
      <c r="AVQ335" s="9"/>
      <c r="AVR335" s="9"/>
      <c r="AVS335" s="9"/>
      <c r="AVT335" s="9"/>
      <c r="AVU335" s="9"/>
      <c r="AVV335" s="9"/>
      <c r="AVW335" s="9"/>
      <c r="AVX335" s="9"/>
      <c r="AVY335" s="9"/>
      <c r="AVZ335" s="9"/>
      <c r="AWA335" s="9"/>
      <c r="AWB335" s="9"/>
      <c r="AWC335" s="9"/>
      <c r="AWD335" s="9"/>
      <c r="AWE335" s="9"/>
      <c r="AWF335" s="9"/>
      <c r="AWG335" s="9"/>
      <c r="AWH335" s="9"/>
      <c r="AWI335" s="9"/>
      <c r="AWJ335" s="9"/>
      <c r="AWK335" s="9"/>
      <c r="AWL335" s="9"/>
      <c r="AWM335" s="9"/>
      <c r="AWN335" s="9"/>
      <c r="AWO335" s="9"/>
      <c r="AWP335" s="9"/>
      <c r="AWQ335" s="9"/>
      <c r="AWR335" s="9"/>
      <c r="AWS335" s="9"/>
      <c r="AWT335" s="9"/>
      <c r="AWU335" s="9"/>
      <c r="AWV335" s="9"/>
      <c r="AWW335" s="9"/>
      <c r="AWX335" s="9"/>
      <c r="AWY335" s="9"/>
      <c r="AWZ335" s="9"/>
      <c r="AXA335" s="9"/>
      <c r="AXB335" s="9"/>
      <c r="AXC335" s="9"/>
      <c r="AXD335" s="9"/>
      <c r="AXE335" s="9"/>
      <c r="AXF335" s="9"/>
      <c r="AXG335" s="9"/>
      <c r="AXH335" s="9"/>
      <c r="AXI335" s="9"/>
      <c r="AXJ335" s="9"/>
      <c r="AXK335" s="9"/>
      <c r="AXL335" s="9"/>
      <c r="AXM335" s="9"/>
      <c r="AXN335" s="9"/>
      <c r="AXO335" s="9"/>
      <c r="AXP335" s="9"/>
      <c r="AXQ335" s="9"/>
      <c r="AXR335" s="9"/>
      <c r="AXS335" s="9"/>
      <c r="AXT335" s="9"/>
      <c r="AXU335" s="9"/>
      <c r="AXV335" s="9"/>
      <c r="AXW335" s="9"/>
      <c r="AXX335" s="9"/>
      <c r="AXY335" s="9"/>
      <c r="AXZ335" s="9"/>
      <c r="AYA335" s="9"/>
      <c r="AYB335" s="9"/>
      <c r="AYC335" s="9"/>
      <c r="AYD335" s="9"/>
      <c r="AYE335" s="9"/>
      <c r="AYF335" s="9"/>
      <c r="AYG335" s="9"/>
      <c r="AYH335" s="9"/>
      <c r="AYI335" s="9"/>
      <c r="AYJ335" s="9"/>
      <c r="AYK335" s="9"/>
      <c r="AYL335" s="9"/>
      <c r="AYM335" s="9"/>
      <c r="AYN335" s="9"/>
      <c r="AYO335" s="9"/>
      <c r="AYP335" s="9"/>
      <c r="AYQ335" s="9"/>
      <c r="AYR335" s="9"/>
      <c r="AYS335" s="9"/>
      <c r="AYT335" s="9"/>
      <c r="AYU335" s="9"/>
      <c r="AYV335" s="9"/>
      <c r="AYW335" s="9"/>
      <c r="AYX335" s="9"/>
      <c r="AYY335" s="9"/>
      <c r="AYZ335" s="9"/>
      <c r="AZA335" s="9"/>
      <c r="AZB335" s="9"/>
      <c r="AZC335" s="9"/>
      <c r="AZD335" s="9"/>
      <c r="AZE335" s="9"/>
      <c r="AZF335" s="9"/>
      <c r="AZG335" s="9"/>
      <c r="AZH335" s="9"/>
      <c r="AZI335" s="9"/>
      <c r="AZJ335" s="9"/>
      <c r="AZK335" s="9"/>
      <c r="AZL335" s="9"/>
      <c r="AZM335" s="9"/>
      <c r="AZN335" s="9"/>
      <c r="AZO335" s="9"/>
      <c r="AZP335" s="9"/>
      <c r="AZQ335" s="9"/>
      <c r="AZR335" s="9"/>
      <c r="AZS335" s="9"/>
      <c r="AZT335" s="9"/>
      <c r="AZU335" s="9"/>
      <c r="AZV335" s="9"/>
      <c r="AZW335" s="9"/>
      <c r="AZX335" s="9"/>
      <c r="AZY335" s="9"/>
      <c r="AZZ335" s="9"/>
      <c r="BAA335" s="9"/>
      <c r="BAB335" s="9"/>
      <c r="BAC335" s="9"/>
      <c r="BAD335" s="9"/>
      <c r="BAE335" s="9"/>
      <c r="BAF335" s="9"/>
      <c r="BAG335" s="9"/>
      <c r="BAH335" s="9"/>
      <c r="BAI335" s="9"/>
      <c r="BAJ335" s="9"/>
      <c r="BAK335" s="9"/>
      <c r="BAL335" s="9"/>
      <c r="BAM335" s="9"/>
      <c r="BAN335" s="9"/>
      <c r="BAO335" s="9"/>
      <c r="BAP335" s="9"/>
      <c r="BAQ335" s="9"/>
      <c r="BAR335" s="9"/>
      <c r="BAS335" s="9"/>
      <c r="BAT335" s="9"/>
      <c r="BAU335" s="9"/>
      <c r="BAV335" s="9"/>
      <c r="BAW335" s="9"/>
      <c r="BAX335" s="9"/>
      <c r="BAY335" s="9"/>
      <c r="BAZ335" s="9"/>
      <c r="BBA335" s="9"/>
      <c r="BBB335" s="9"/>
      <c r="BBC335" s="9"/>
      <c r="BBD335" s="9"/>
      <c r="BBE335" s="9"/>
      <c r="BBF335" s="9"/>
      <c r="BBG335" s="9"/>
      <c r="BBH335" s="9"/>
      <c r="BBI335" s="9"/>
      <c r="BBJ335" s="9"/>
      <c r="BBK335" s="9"/>
      <c r="BBL335" s="9"/>
      <c r="BBM335" s="9"/>
      <c r="BBN335" s="9"/>
      <c r="BBO335" s="9"/>
      <c r="BBP335" s="9"/>
      <c r="BBQ335" s="9"/>
      <c r="BBR335" s="9"/>
      <c r="BBS335" s="9"/>
      <c r="BBT335" s="9"/>
      <c r="BBU335" s="9"/>
      <c r="BBV335" s="9"/>
      <c r="BBW335" s="9"/>
      <c r="BBX335" s="9"/>
      <c r="BBY335" s="9"/>
      <c r="BBZ335" s="9"/>
      <c r="BCA335" s="9"/>
      <c r="BCB335" s="9"/>
      <c r="BCC335" s="9"/>
      <c r="BCD335" s="9"/>
      <c r="BCE335" s="9"/>
      <c r="BCF335" s="9"/>
      <c r="BCG335" s="9"/>
      <c r="BCH335" s="9"/>
      <c r="BCI335" s="9"/>
      <c r="BCJ335" s="9"/>
      <c r="BCK335" s="9"/>
      <c r="BCL335" s="9"/>
      <c r="BCM335" s="9"/>
      <c r="BCN335" s="9"/>
      <c r="BCO335" s="9"/>
      <c r="BCP335" s="9"/>
      <c r="BCQ335" s="9"/>
      <c r="BCR335" s="9"/>
      <c r="BCS335" s="9"/>
      <c r="BCT335" s="9"/>
      <c r="BCU335" s="9"/>
      <c r="BCV335" s="9"/>
      <c r="BCW335" s="9"/>
      <c r="BCX335" s="9"/>
      <c r="BCY335" s="9"/>
      <c r="BCZ335" s="9"/>
      <c r="BDA335" s="9"/>
      <c r="BDB335" s="9"/>
      <c r="BDC335" s="9"/>
      <c r="BDD335" s="9"/>
      <c r="BDE335" s="9"/>
      <c r="BDF335" s="9"/>
      <c r="BDG335" s="9"/>
      <c r="BDH335" s="9"/>
      <c r="BDI335" s="9"/>
      <c r="BDJ335" s="9"/>
      <c r="BDK335" s="9"/>
      <c r="BDL335" s="9"/>
      <c r="BDM335" s="9"/>
      <c r="BDN335" s="9"/>
      <c r="BDO335" s="9"/>
      <c r="BDP335" s="9"/>
      <c r="BDQ335" s="9"/>
      <c r="BDR335" s="9"/>
      <c r="BDS335" s="9"/>
      <c r="BDT335" s="9"/>
      <c r="BDU335" s="9"/>
      <c r="BDV335" s="9"/>
      <c r="BDW335" s="9"/>
      <c r="BDX335" s="9"/>
      <c r="BDY335" s="9"/>
      <c r="BDZ335" s="9"/>
      <c r="BEA335" s="9"/>
      <c r="BEB335" s="9"/>
      <c r="BEC335" s="9"/>
      <c r="BED335" s="9"/>
      <c r="BEE335" s="9"/>
      <c r="BEF335" s="9"/>
      <c r="BEG335" s="9"/>
      <c r="BEH335" s="9"/>
      <c r="BEI335" s="9"/>
      <c r="BEJ335" s="9"/>
      <c r="BEK335" s="9"/>
      <c r="BEL335" s="9"/>
      <c r="BEM335" s="9"/>
      <c r="BEN335" s="9"/>
      <c r="BEO335" s="9"/>
      <c r="BEP335" s="9"/>
      <c r="BEQ335" s="9"/>
      <c r="BER335" s="9"/>
      <c r="BES335" s="9"/>
      <c r="BET335" s="9"/>
      <c r="BEU335" s="9"/>
      <c r="BEV335" s="9"/>
      <c r="BEW335" s="9"/>
      <c r="BEX335" s="9"/>
      <c r="BEY335" s="9"/>
      <c r="BEZ335" s="9"/>
      <c r="BFA335" s="9"/>
      <c r="BFB335" s="9"/>
      <c r="BFC335" s="9"/>
      <c r="BFD335" s="9"/>
      <c r="BFE335" s="9"/>
      <c r="BFF335" s="9"/>
      <c r="BFG335" s="9"/>
      <c r="BFH335" s="9"/>
      <c r="BFI335" s="9"/>
      <c r="BFJ335" s="9"/>
      <c r="BFK335" s="9"/>
      <c r="BFL335" s="9"/>
      <c r="BFM335" s="9"/>
      <c r="BFN335" s="9"/>
      <c r="BFO335" s="9"/>
      <c r="BFP335" s="9"/>
      <c r="BFQ335" s="9"/>
      <c r="BFR335" s="9"/>
      <c r="BFS335" s="9"/>
      <c r="BFT335" s="9"/>
      <c r="BFU335" s="9"/>
      <c r="BFV335" s="9"/>
      <c r="BFW335" s="9"/>
      <c r="BFX335" s="9"/>
      <c r="BFY335" s="9"/>
      <c r="BFZ335" s="9"/>
      <c r="BGA335" s="9"/>
      <c r="BGB335" s="9"/>
      <c r="BGC335" s="9"/>
      <c r="BGD335" s="9"/>
      <c r="BGE335" s="9"/>
      <c r="BGF335" s="9"/>
      <c r="BGG335" s="9"/>
      <c r="BGH335" s="9"/>
      <c r="BGI335" s="9"/>
      <c r="BGJ335" s="9"/>
      <c r="BGK335" s="9"/>
      <c r="BGL335" s="9"/>
      <c r="BGM335" s="9"/>
      <c r="BGN335" s="9"/>
      <c r="BGO335" s="9"/>
      <c r="BGP335" s="9"/>
      <c r="BGQ335" s="9"/>
      <c r="BGR335" s="9"/>
      <c r="BGS335" s="9"/>
      <c r="BGT335" s="9"/>
      <c r="BGU335" s="9"/>
      <c r="BGV335" s="9"/>
      <c r="BGW335" s="9"/>
      <c r="BGX335" s="9"/>
      <c r="BGY335" s="9"/>
      <c r="BGZ335" s="9"/>
      <c r="BHA335" s="9"/>
      <c r="BHB335" s="9"/>
      <c r="BHC335" s="9"/>
      <c r="BHD335" s="9"/>
      <c r="BHE335" s="9"/>
      <c r="BHF335" s="9"/>
      <c r="BHG335" s="9"/>
      <c r="BHH335" s="9"/>
      <c r="BHI335" s="9"/>
      <c r="BHJ335" s="9"/>
      <c r="BHK335" s="9"/>
      <c r="BHL335" s="9"/>
      <c r="BHM335" s="9"/>
      <c r="BHN335" s="9"/>
      <c r="BHO335" s="9"/>
      <c r="BHP335" s="9"/>
      <c r="BHQ335" s="9"/>
      <c r="BHR335" s="9"/>
      <c r="BHS335" s="9"/>
      <c r="BHT335" s="9"/>
      <c r="BHU335" s="9"/>
      <c r="BHV335" s="9"/>
      <c r="BHW335" s="9"/>
      <c r="BHX335" s="9"/>
      <c r="BHY335" s="9"/>
      <c r="BHZ335" s="9"/>
      <c r="BIA335" s="9"/>
      <c r="BIB335" s="9"/>
      <c r="BIC335" s="9"/>
      <c r="BID335" s="9"/>
      <c r="BIE335" s="9"/>
      <c r="BIF335" s="9"/>
      <c r="BIG335" s="9"/>
      <c r="BIH335" s="9"/>
      <c r="BII335" s="9"/>
      <c r="BIJ335" s="9"/>
      <c r="BIK335" s="9"/>
      <c r="BIL335" s="9"/>
      <c r="BIM335" s="9"/>
      <c r="BIN335" s="9"/>
      <c r="BIO335" s="9"/>
      <c r="BIP335" s="9"/>
      <c r="BIQ335" s="9"/>
      <c r="BIR335" s="9"/>
      <c r="BIS335" s="9"/>
      <c r="BIT335" s="9"/>
      <c r="BIU335" s="9"/>
      <c r="BIV335" s="9"/>
      <c r="BIW335" s="9"/>
      <c r="BIX335" s="9"/>
      <c r="BIY335" s="9"/>
      <c r="BIZ335" s="9"/>
      <c r="BJA335" s="9"/>
      <c r="BJB335" s="9"/>
      <c r="BJC335" s="9"/>
      <c r="BJD335" s="9"/>
      <c r="BJE335" s="9"/>
      <c r="BJF335" s="9"/>
      <c r="BJG335" s="9"/>
      <c r="BJH335" s="9"/>
      <c r="BJI335" s="9"/>
      <c r="BJJ335" s="9"/>
      <c r="BJK335" s="9"/>
      <c r="BJL335" s="9"/>
      <c r="BJM335" s="9"/>
      <c r="BJN335" s="9"/>
      <c r="BJO335" s="9"/>
      <c r="BJP335" s="9"/>
      <c r="BJQ335" s="9"/>
      <c r="BJR335" s="9"/>
      <c r="BJS335" s="9"/>
      <c r="BJT335" s="9"/>
      <c r="BJU335" s="9"/>
      <c r="BJV335" s="9"/>
      <c r="BJW335" s="9"/>
      <c r="BJX335" s="9"/>
      <c r="BJY335" s="9"/>
      <c r="BJZ335" s="9"/>
      <c r="BKA335" s="9"/>
      <c r="BKB335" s="9"/>
      <c r="BKC335" s="9"/>
      <c r="BKD335" s="9"/>
      <c r="BKE335" s="9"/>
      <c r="BKF335" s="9"/>
      <c r="BKG335" s="9"/>
      <c r="BKH335" s="9"/>
      <c r="BKI335" s="9"/>
      <c r="BKJ335" s="9"/>
      <c r="BKK335" s="9"/>
      <c r="BKL335" s="9"/>
      <c r="BKM335" s="9"/>
      <c r="BKN335" s="9"/>
      <c r="BKO335" s="9"/>
      <c r="BKP335" s="9"/>
      <c r="BKQ335" s="9"/>
      <c r="BKR335" s="9"/>
      <c r="BKS335" s="9"/>
      <c r="BKT335" s="9"/>
      <c r="BKU335" s="9"/>
      <c r="BKV335" s="9"/>
      <c r="BKW335" s="9"/>
      <c r="BKX335" s="9"/>
      <c r="BKY335" s="9"/>
      <c r="BKZ335" s="9"/>
      <c r="BLA335" s="9"/>
      <c r="BLB335" s="9"/>
      <c r="BLC335" s="9"/>
      <c r="BLD335" s="9"/>
      <c r="BLE335" s="9"/>
      <c r="BLF335" s="9"/>
      <c r="BLG335" s="9"/>
      <c r="BLH335" s="9"/>
      <c r="BLI335" s="9"/>
      <c r="BLJ335" s="9"/>
      <c r="BLK335" s="9"/>
      <c r="BLL335" s="9"/>
      <c r="BLM335" s="9"/>
      <c r="BLN335" s="9"/>
      <c r="BLO335" s="9"/>
      <c r="BLP335" s="9"/>
      <c r="BLQ335" s="9"/>
      <c r="BLR335" s="9"/>
      <c r="BLS335" s="9"/>
      <c r="BLT335" s="9"/>
      <c r="BLU335" s="9"/>
      <c r="BLV335" s="9"/>
      <c r="BLW335" s="9"/>
      <c r="BLX335" s="9"/>
      <c r="BLY335" s="9"/>
      <c r="BLZ335" s="9"/>
      <c r="BMA335" s="9"/>
      <c r="BMB335" s="9"/>
      <c r="BMC335" s="9"/>
      <c r="BMD335" s="9"/>
      <c r="BME335" s="9"/>
      <c r="BMF335" s="9"/>
      <c r="BMG335" s="9"/>
      <c r="BMH335" s="9"/>
      <c r="BMI335" s="9"/>
      <c r="BMJ335" s="9"/>
      <c r="BMK335" s="9"/>
      <c r="BML335" s="9"/>
      <c r="BMM335" s="9"/>
      <c r="BMN335" s="9"/>
      <c r="BMO335" s="9"/>
      <c r="BMP335" s="9"/>
      <c r="BMQ335" s="9"/>
      <c r="BMR335" s="9"/>
      <c r="BMS335" s="9"/>
      <c r="BMT335" s="9"/>
      <c r="BMU335" s="9"/>
      <c r="BMV335" s="9"/>
      <c r="BMW335" s="9"/>
      <c r="BMX335" s="9"/>
      <c r="BMY335" s="9"/>
      <c r="BMZ335" s="9"/>
      <c r="BNA335" s="9"/>
      <c r="BNB335" s="9"/>
      <c r="BNC335" s="9"/>
      <c r="BND335" s="9"/>
      <c r="BNE335" s="9"/>
      <c r="BNF335" s="9"/>
      <c r="BNG335" s="9"/>
      <c r="BNH335" s="9"/>
      <c r="BNI335" s="9"/>
      <c r="BNJ335" s="9"/>
      <c r="BNK335" s="9"/>
      <c r="BNL335" s="9"/>
      <c r="BNM335" s="9"/>
      <c r="BNN335" s="9"/>
      <c r="BNO335" s="9"/>
      <c r="BNP335" s="9"/>
      <c r="BNQ335" s="9"/>
      <c r="BNR335" s="9"/>
      <c r="BNS335" s="9"/>
      <c r="BNT335" s="9"/>
      <c r="BNU335" s="9"/>
      <c r="BNV335" s="9"/>
      <c r="BNW335" s="9"/>
      <c r="BNX335" s="9"/>
      <c r="BNY335" s="9"/>
      <c r="BNZ335" s="9"/>
      <c r="BOA335" s="9"/>
      <c r="BOB335" s="9"/>
      <c r="BOC335" s="9"/>
      <c r="BOD335" s="9"/>
      <c r="BOE335" s="9"/>
      <c r="BOF335" s="9"/>
      <c r="BOG335" s="9"/>
      <c r="BOH335" s="9"/>
      <c r="BOI335" s="9"/>
      <c r="BOJ335" s="9"/>
      <c r="BOK335" s="9"/>
      <c r="BOL335" s="9"/>
      <c r="BOM335" s="9"/>
      <c r="BON335" s="9"/>
      <c r="BOO335" s="9"/>
      <c r="BOP335" s="9"/>
      <c r="BOQ335" s="9"/>
      <c r="BOR335" s="9"/>
      <c r="BOS335" s="9"/>
      <c r="BOT335" s="9"/>
      <c r="BOU335" s="9"/>
      <c r="BOV335" s="9"/>
      <c r="BOW335" s="9"/>
      <c r="BOX335" s="9"/>
      <c r="BOY335" s="9"/>
      <c r="BOZ335" s="9"/>
      <c r="BPA335" s="9"/>
      <c r="BPB335" s="9"/>
      <c r="BPC335" s="9"/>
      <c r="BPD335" s="9"/>
      <c r="BPE335" s="9"/>
      <c r="BPF335" s="9"/>
      <c r="BPG335" s="9"/>
      <c r="BPH335" s="9"/>
      <c r="BPI335" s="9"/>
      <c r="BPJ335" s="9"/>
      <c r="BPK335" s="9"/>
      <c r="BPL335" s="9"/>
      <c r="BPM335" s="9"/>
      <c r="BPN335" s="9"/>
      <c r="BPO335" s="9"/>
      <c r="BPP335" s="9"/>
      <c r="BPQ335" s="9"/>
      <c r="BPR335" s="9"/>
      <c r="BPS335" s="9"/>
      <c r="BPT335" s="9"/>
      <c r="BPU335" s="9"/>
      <c r="BPV335" s="9"/>
      <c r="BPW335" s="9"/>
      <c r="BPX335" s="9"/>
      <c r="BPY335" s="9"/>
      <c r="BPZ335" s="9"/>
      <c r="BQA335" s="9"/>
      <c r="BQB335" s="9"/>
      <c r="BQC335" s="9"/>
      <c r="BQD335" s="9"/>
      <c r="BQE335" s="9"/>
      <c r="BQF335" s="9"/>
      <c r="BQG335" s="9"/>
      <c r="BQH335" s="9"/>
      <c r="BQI335" s="9"/>
      <c r="BQJ335" s="9"/>
      <c r="BQK335" s="9"/>
      <c r="BQL335" s="9"/>
      <c r="BQM335" s="9"/>
      <c r="BQN335" s="9"/>
      <c r="BQO335" s="9"/>
      <c r="BQP335" s="9"/>
      <c r="BQQ335" s="9"/>
      <c r="BQR335" s="9"/>
      <c r="BQS335" s="9"/>
      <c r="BQT335" s="9"/>
      <c r="BQU335" s="9"/>
      <c r="BQV335" s="9"/>
      <c r="BQW335" s="9"/>
      <c r="BQX335" s="9"/>
      <c r="BQY335" s="9"/>
      <c r="BQZ335" s="9"/>
      <c r="BRA335" s="9"/>
      <c r="BRB335" s="9"/>
      <c r="BRC335" s="9"/>
      <c r="BRD335" s="9"/>
      <c r="BRE335" s="9"/>
      <c r="BRF335" s="9"/>
      <c r="BRG335" s="9"/>
      <c r="BRH335" s="9"/>
      <c r="BRI335" s="9"/>
      <c r="BRJ335" s="9"/>
      <c r="BRK335" s="9"/>
      <c r="BRL335" s="9"/>
      <c r="BRM335" s="9"/>
      <c r="BRN335" s="9"/>
      <c r="BRO335" s="9"/>
      <c r="BRP335" s="9"/>
      <c r="BRQ335" s="9"/>
      <c r="BRR335" s="9"/>
      <c r="BRS335" s="9"/>
      <c r="BRT335" s="9"/>
      <c r="BRU335" s="9"/>
      <c r="BRV335" s="9"/>
      <c r="BRW335" s="9"/>
      <c r="BRX335" s="9"/>
      <c r="BRY335" s="9"/>
      <c r="BRZ335" s="9"/>
      <c r="BSA335" s="9"/>
      <c r="BSB335" s="9"/>
      <c r="BSC335" s="9"/>
      <c r="BSD335" s="9"/>
      <c r="BSE335" s="9"/>
      <c r="BSF335" s="9"/>
      <c r="BSG335" s="9"/>
      <c r="BSH335" s="9"/>
      <c r="BSI335" s="9"/>
      <c r="BSJ335" s="9"/>
      <c r="BSK335" s="9"/>
      <c r="BSL335" s="9"/>
      <c r="BSM335" s="9"/>
      <c r="BSN335" s="9"/>
      <c r="BSO335" s="9"/>
      <c r="BSP335" s="9"/>
      <c r="BSQ335" s="9"/>
      <c r="BSR335" s="9"/>
      <c r="BSS335" s="9"/>
      <c r="BST335" s="9"/>
      <c r="BSU335" s="9"/>
      <c r="BSV335" s="9"/>
      <c r="BSW335" s="9"/>
      <c r="BSX335" s="9"/>
      <c r="BSY335" s="9"/>
      <c r="BSZ335" s="9"/>
      <c r="BTA335" s="9"/>
      <c r="BTB335" s="9"/>
      <c r="BTC335" s="9"/>
      <c r="BTD335" s="9"/>
      <c r="BTE335" s="9"/>
      <c r="BTF335" s="9"/>
      <c r="BTG335" s="9"/>
      <c r="BTH335" s="9"/>
      <c r="BTI335" s="9"/>
      <c r="BTJ335" s="9"/>
      <c r="BTK335" s="9"/>
      <c r="BTL335" s="9"/>
      <c r="BTM335" s="9"/>
      <c r="BTN335" s="9"/>
      <c r="BTO335" s="9"/>
      <c r="BTP335" s="9"/>
      <c r="BTQ335" s="9"/>
      <c r="BTR335" s="9"/>
      <c r="BTS335" s="9"/>
      <c r="BTT335" s="9"/>
      <c r="BTU335" s="9"/>
      <c r="BTV335" s="9"/>
      <c r="BTW335" s="9"/>
      <c r="BTX335" s="9"/>
      <c r="BTY335" s="9"/>
      <c r="BTZ335" s="9"/>
      <c r="BUA335" s="9"/>
      <c r="BUB335" s="9"/>
      <c r="BUC335" s="9"/>
      <c r="BUD335" s="9"/>
      <c r="BUE335" s="9"/>
      <c r="BUF335" s="9"/>
      <c r="BUG335" s="9"/>
      <c r="BUH335" s="9"/>
      <c r="BUI335" s="9"/>
      <c r="BUJ335" s="9"/>
      <c r="BUK335" s="9"/>
      <c r="BUL335" s="9"/>
      <c r="BUM335" s="9"/>
      <c r="BUN335" s="9"/>
      <c r="BUO335" s="9"/>
      <c r="BUP335" s="9"/>
      <c r="BUQ335" s="9"/>
      <c r="BUR335" s="9"/>
      <c r="BUS335" s="9"/>
      <c r="BUT335" s="9"/>
      <c r="BUU335" s="9"/>
      <c r="BUV335" s="9"/>
      <c r="BUW335" s="9"/>
      <c r="BUX335" s="9"/>
      <c r="BUY335" s="9"/>
      <c r="BUZ335" s="9"/>
      <c r="BVA335" s="9"/>
      <c r="BVB335" s="9"/>
      <c r="BVC335" s="9"/>
      <c r="BVD335" s="9"/>
      <c r="BVE335" s="9"/>
      <c r="BVF335" s="9"/>
      <c r="BVG335" s="9"/>
      <c r="BVH335" s="9"/>
      <c r="BVI335" s="9"/>
      <c r="BVJ335" s="9"/>
      <c r="BVK335" s="9"/>
      <c r="BVL335" s="9"/>
      <c r="BVM335" s="9"/>
      <c r="BVN335" s="9"/>
      <c r="BVO335" s="9"/>
      <c r="BVP335" s="9"/>
      <c r="BVQ335" s="9"/>
      <c r="BVR335" s="9"/>
      <c r="BVS335" s="9"/>
      <c r="BVT335" s="9"/>
      <c r="BVU335" s="9"/>
      <c r="BVV335" s="9"/>
      <c r="BVW335" s="9"/>
      <c r="BVX335" s="9"/>
      <c r="BVY335" s="9"/>
      <c r="BVZ335" s="9"/>
      <c r="BWA335" s="9"/>
      <c r="BWB335" s="9"/>
      <c r="BWC335" s="9"/>
      <c r="BWD335" s="9"/>
      <c r="BWE335" s="9"/>
      <c r="BWF335" s="9"/>
      <c r="BWG335" s="9"/>
      <c r="BWH335" s="9"/>
      <c r="BWI335" s="9"/>
      <c r="BWJ335" s="9"/>
      <c r="BWK335" s="9"/>
      <c r="BWL335" s="9"/>
      <c r="BWM335" s="9"/>
      <c r="BWN335" s="9"/>
      <c r="BWO335" s="9"/>
      <c r="BWP335" s="9"/>
      <c r="BWQ335" s="9"/>
      <c r="BWR335" s="9"/>
      <c r="BWS335" s="9"/>
      <c r="BWT335" s="9"/>
      <c r="BWU335" s="9"/>
      <c r="BWV335" s="9"/>
      <c r="BWW335" s="9"/>
      <c r="BWX335" s="9"/>
      <c r="BWY335" s="9"/>
      <c r="BWZ335" s="9"/>
      <c r="BXA335" s="9"/>
      <c r="BXB335" s="9"/>
      <c r="BXC335" s="9"/>
      <c r="BXD335" s="9"/>
    </row>
    <row r="336" ht="14.25" customHeight="1">
      <c r="A336" s="9">
        <v>29.0</v>
      </c>
      <c r="B336" s="9" t="s">
        <v>11947</v>
      </c>
      <c r="C336" s="9" t="s">
        <v>11948</v>
      </c>
      <c r="D336" s="9" t="s">
        <v>11948</v>
      </c>
      <c r="E336" s="9"/>
      <c r="F336" s="9">
        <v>66.0</v>
      </c>
      <c r="G336" s="9" t="s">
        <v>14634</v>
      </c>
      <c r="H336" s="9"/>
      <c r="I336" s="9"/>
      <c r="J336" s="9">
        <v>1.0</v>
      </c>
      <c r="K336" s="9">
        <v>4.0</v>
      </c>
      <c r="L336" s="9">
        <v>56.0</v>
      </c>
      <c r="M336" s="9">
        <v>1.0</v>
      </c>
      <c r="N336" s="9"/>
      <c r="O336" s="9">
        <v>4.0</v>
      </c>
      <c r="P336" s="9">
        <v>0.0</v>
      </c>
      <c r="Q336" s="9" t="s">
        <v>14635</v>
      </c>
      <c r="R336" s="9"/>
      <c r="S336" s="9" t="s">
        <v>3863</v>
      </c>
      <c r="T336" s="9" t="s">
        <v>14636</v>
      </c>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c r="DN336" s="9"/>
      <c r="DO336" s="9"/>
      <c r="DP336" s="9"/>
      <c r="DQ336" s="9"/>
      <c r="DR336" s="9"/>
      <c r="DS336" s="9"/>
      <c r="DT336" s="9"/>
      <c r="DU336" s="9"/>
      <c r="DV336" s="9"/>
      <c r="DW336" s="9"/>
      <c r="DX336" s="9"/>
      <c r="DY336" s="9"/>
      <c r="DZ336" s="9"/>
      <c r="EA336" s="9"/>
      <c r="EB336" s="9"/>
      <c r="EC336" s="9"/>
      <c r="ED336" s="9"/>
      <c r="EE336" s="9"/>
      <c r="EF336" s="9"/>
      <c r="EG336" s="9"/>
      <c r="EH336" s="9"/>
      <c r="EI336" s="9"/>
      <c r="EJ336" s="9"/>
      <c r="EK336" s="9"/>
      <c r="EL336" s="9"/>
      <c r="EM336" s="9"/>
      <c r="EN336" s="9"/>
      <c r="EO336" s="9"/>
      <c r="EP336" s="9"/>
      <c r="EQ336" s="9"/>
      <c r="ER336" s="9"/>
      <c r="ES336" s="9"/>
      <c r="ET336" s="9"/>
      <c r="EU336" s="9"/>
      <c r="EV336" s="9"/>
      <c r="EW336" s="9"/>
      <c r="EX336" s="9"/>
      <c r="EY336" s="9"/>
      <c r="EZ336" s="9"/>
      <c r="FA336" s="9"/>
      <c r="FB336" s="9"/>
      <c r="FC336" s="9"/>
      <c r="FD336" s="9"/>
      <c r="FE336" s="9"/>
      <c r="FF336" s="9"/>
      <c r="FG336" s="9"/>
      <c r="FH336" s="9"/>
      <c r="FI336" s="9"/>
      <c r="FJ336" s="9"/>
      <c r="FK336" s="9"/>
      <c r="FL336" s="9"/>
      <c r="FM336" s="9"/>
      <c r="FN336" s="9"/>
      <c r="FO336" s="9"/>
      <c r="FP336" s="9"/>
      <c r="FQ336" s="9"/>
      <c r="FR336" s="9"/>
      <c r="FS336" s="9"/>
      <c r="FT336" s="9"/>
      <c r="FU336" s="9"/>
      <c r="FV336" s="9"/>
      <c r="FW336" s="9"/>
      <c r="FX336" s="9"/>
      <c r="FY336" s="9"/>
      <c r="FZ336" s="9"/>
      <c r="GA336" s="9"/>
      <c r="GB336" s="9"/>
      <c r="GC336" s="9"/>
      <c r="GD336" s="9"/>
      <c r="GE336" s="9"/>
      <c r="GF336" s="9"/>
      <c r="GG336" s="9"/>
      <c r="GH336" s="9"/>
      <c r="GI336" s="9"/>
      <c r="GJ336" s="9"/>
      <c r="GK336" s="9"/>
      <c r="GL336" s="9"/>
      <c r="GM336" s="9"/>
      <c r="GN336" s="9"/>
      <c r="GO336" s="9"/>
      <c r="GP336" s="9"/>
      <c r="GQ336" s="9"/>
      <c r="GR336" s="9"/>
      <c r="GS336" s="9"/>
      <c r="GT336" s="9"/>
      <c r="GU336" s="9"/>
      <c r="GV336" s="9"/>
      <c r="GW336" s="9"/>
      <c r="GX336" s="9"/>
      <c r="GY336" s="9"/>
      <c r="GZ336" s="9"/>
      <c r="HA336" s="9"/>
      <c r="HB336" s="9"/>
      <c r="HC336" s="9"/>
      <c r="HD336" s="9"/>
      <c r="HE336" s="9"/>
      <c r="HF336" s="9"/>
      <c r="HG336" s="9"/>
      <c r="HH336" s="9"/>
      <c r="HI336" s="9"/>
      <c r="HJ336" s="9"/>
      <c r="HK336" s="9"/>
      <c r="HL336" s="9"/>
      <c r="HM336" s="9"/>
      <c r="HN336" s="9"/>
      <c r="HO336" s="9"/>
      <c r="HP336" s="9"/>
      <c r="HQ336" s="9"/>
      <c r="HR336" s="9"/>
      <c r="HS336" s="9"/>
      <c r="HT336" s="9"/>
      <c r="HU336" s="9"/>
      <c r="HV336" s="9"/>
      <c r="HW336" s="9"/>
      <c r="HX336" s="9"/>
      <c r="HY336" s="9"/>
      <c r="HZ336" s="9"/>
      <c r="IA336" s="9"/>
      <c r="IB336" s="9"/>
      <c r="IC336" s="9"/>
      <c r="ID336" s="9"/>
      <c r="IE336" s="9"/>
      <c r="IF336" s="9"/>
      <c r="IG336" s="9"/>
      <c r="IH336" s="9"/>
      <c r="II336" s="9"/>
      <c r="IJ336" s="9"/>
      <c r="IK336" s="9"/>
      <c r="IL336" s="9"/>
      <c r="IM336" s="9"/>
      <c r="IN336" s="9"/>
      <c r="IO336" s="9"/>
      <c r="IP336" s="9"/>
      <c r="IQ336" s="9"/>
      <c r="IR336" s="9"/>
      <c r="IS336" s="9"/>
      <c r="IT336" s="9"/>
      <c r="IU336" s="9"/>
      <c r="IV336" s="9"/>
      <c r="IW336" s="9"/>
      <c r="IX336" s="9"/>
      <c r="IY336" s="9"/>
      <c r="IZ336" s="9"/>
      <c r="JA336" s="9"/>
      <c r="JB336" s="9"/>
      <c r="JC336" s="9"/>
      <c r="JD336" s="9"/>
      <c r="JE336" s="9"/>
      <c r="JF336" s="9"/>
      <c r="JG336" s="9"/>
      <c r="JH336" s="9"/>
      <c r="JI336" s="9"/>
      <c r="JJ336" s="9"/>
      <c r="JK336" s="9"/>
      <c r="JL336" s="9"/>
      <c r="JM336" s="9"/>
      <c r="JN336" s="9"/>
      <c r="JO336" s="9"/>
      <c r="JP336" s="9"/>
      <c r="JQ336" s="9"/>
      <c r="JR336" s="9"/>
      <c r="JS336" s="9"/>
      <c r="JT336" s="9"/>
      <c r="JU336" s="9"/>
      <c r="JV336" s="9"/>
      <c r="JW336" s="9"/>
      <c r="JX336" s="9"/>
      <c r="JY336" s="9"/>
      <c r="JZ336" s="9"/>
      <c r="KA336" s="9"/>
      <c r="KB336" s="9"/>
      <c r="KC336" s="9"/>
      <c r="KD336" s="9"/>
      <c r="KE336" s="9"/>
      <c r="KF336" s="9"/>
      <c r="KG336" s="9"/>
      <c r="KH336" s="9"/>
      <c r="KI336" s="9"/>
      <c r="KJ336" s="9"/>
      <c r="KK336" s="9"/>
      <c r="KL336" s="9"/>
      <c r="KM336" s="9"/>
      <c r="KN336" s="9"/>
      <c r="KO336" s="9"/>
      <c r="KP336" s="9"/>
      <c r="KQ336" s="9"/>
      <c r="KR336" s="9"/>
      <c r="KS336" s="9"/>
      <c r="KT336" s="9"/>
      <c r="KU336" s="9"/>
      <c r="KV336" s="9"/>
      <c r="KW336" s="9"/>
      <c r="KX336" s="9"/>
      <c r="KY336" s="9"/>
      <c r="KZ336" s="9"/>
      <c r="LA336" s="9"/>
      <c r="LB336" s="9"/>
      <c r="LC336" s="9"/>
      <c r="LD336" s="9"/>
      <c r="LE336" s="9"/>
      <c r="LF336" s="9"/>
      <c r="LG336" s="9"/>
      <c r="LH336" s="9"/>
      <c r="LI336" s="9"/>
      <c r="LJ336" s="9"/>
      <c r="LK336" s="9"/>
      <c r="LL336" s="9"/>
      <c r="LM336" s="9"/>
      <c r="LN336" s="9"/>
      <c r="LO336" s="9"/>
      <c r="LP336" s="9"/>
      <c r="LQ336" s="9"/>
      <c r="LR336" s="9"/>
      <c r="LS336" s="9"/>
      <c r="LT336" s="9"/>
      <c r="LU336" s="9"/>
      <c r="LV336" s="9"/>
      <c r="LW336" s="9"/>
      <c r="LX336" s="9"/>
      <c r="LY336" s="9"/>
      <c r="LZ336" s="9"/>
      <c r="MA336" s="9"/>
      <c r="MB336" s="9"/>
      <c r="MC336" s="9"/>
      <c r="MD336" s="9"/>
      <c r="ME336" s="9"/>
      <c r="MF336" s="9"/>
      <c r="MG336" s="9"/>
      <c r="MH336" s="9"/>
      <c r="MI336" s="9"/>
      <c r="MJ336" s="9"/>
      <c r="MK336" s="9"/>
      <c r="ML336" s="9"/>
      <c r="MM336" s="9"/>
      <c r="MN336" s="9"/>
      <c r="MO336" s="9"/>
      <c r="MP336" s="9"/>
      <c r="MQ336" s="9"/>
      <c r="MR336" s="9"/>
      <c r="MS336" s="9"/>
      <c r="MT336" s="9"/>
      <c r="MU336" s="9"/>
      <c r="MV336" s="9"/>
      <c r="MW336" s="9"/>
      <c r="MX336" s="9"/>
      <c r="MY336" s="9"/>
      <c r="MZ336" s="9"/>
      <c r="NA336" s="9"/>
      <c r="NB336" s="9"/>
      <c r="NC336" s="9"/>
      <c r="ND336" s="9"/>
      <c r="NE336" s="9"/>
      <c r="NF336" s="9"/>
      <c r="NG336" s="9"/>
      <c r="NH336" s="9"/>
      <c r="NI336" s="9"/>
      <c r="NJ336" s="9"/>
      <c r="NK336" s="9"/>
      <c r="NL336" s="9"/>
      <c r="NM336" s="9"/>
      <c r="NN336" s="9"/>
      <c r="NO336" s="9"/>
      <c r="NP336" s="9"/>
      <c r="NQ336" s="9"/>
      <c r="NR336" s="9"/>
      <c r="NS336" s="9"/>
      <c r="NT336" s="9"/>
      <c r="NU336" s="9"/>
      <c r="NV336" s="9"/>
      <c r="NW336" s="9"/>
      <c r="NX336" s="9"/>
      <c r="NY336" s="9"/>
      <c r="NZ336" s="9"/>
      <c r="OA336" s="9"/>
      <c r="OB336" s="9"/>
      <c r="OC336" s="9"/>
      <c r="OD336" s="9"/>
      <c r="OE336" s="9"/>
      <c r="OF336" s="9"/>
      <c r="OG336" s="9"/>
      <c r="OH336" s="9"/>
      <c r="OI336" s="9"/>
      <c r="OJ336" s="9"/>
      <c r="OK336" s="9"/>
      <c r="OL336" s="9"/>
      <c r="OM336" s="9"/>
      <c r="ON336" s="9"/>
      <c r="OO336" s="9"/>
      <c r="OP336" s="9"/>
      <c r="OQ336" s="9"/>
      <c r="OR336" s="9"/>
      <c r="OS336" s="9"/>
      <c r="OT336" s="9"/>
      <c r="OU336" s="9"/>
      <c r="OV336" s="9"/>
      <c r="OW336" s="9"/>
      <c r="OX336" s="9"/>
      <c r="OY336" s="9"/>
      <c r="OZ336" s="9"/>
      <c r="PA336" s="9"/>
      <c r="PB336" s="9"/>
      <c r="PC336" s="9"/>
      <c r="PD336" s="9"/>
      <c r="PE336" s="9"/>
      <c r="PF336" s="9"/>
      <c r="PG336" s="9"/>
      <c r="PH336" s="9"/>
      <c r="PI336" s="9"/>
      <c r="PJ336" s="9"/>
      <c r="PK336" s="9"/>
      <c r="PL336" s="9"/>
      <c r="PM336" s="9"/>
      <c r="PN336" s="9"/>
      <c r="PO336" s="9"/>
      <c r="PP336" s="9"/>
      <c r="PQ336" s="9"/>
      <c r="PR336" s="9"/>
      <c r="PS336" s="9"/>
      <c r="PT336" s="9"/>
      <c r="PU336" s="9"/>
      <c r="PV336" s="9"/>
      <c r="PW336" s="9"/>
      <c r="PX336" s="9"/>
      <c r="PY336" s="9"/>
      <c r="PZ336" s="9"/>
      <c r="QA336" s="9"/>
      <c r="QB336" s="9"/>
      <c r="QC336" s="9"/>
      <c r="QD336" s="9"/>
      <c r="QE336" s="9"/>
      <c r="QF336" s="9"/>
      <c r="QG336" s="9"/>
      <c r="QH336" s="9"/>
      <c r="QI336" s="9"/>
      <c r="QJ336" s="9"/>
      <c r="QK336" s="9"/>
      <c r="QL336" s="9"/>
      <c r="QM336" s="9"/>
      <c r="QN336" s="9"/>
      <c r="QO336" s="9"/>
      <c r="QP336" s="9"/>
      <c r="QQ336" s="9"/>
      <c r="QR336" s="9"/>
      <c r="QS336" s="9"/>
      <c r="QT336" s="9"/>
      <c r="QU336" s="9"/>
      <c r="QV336" s="9"/>
      <c r="QW336" s="9"/>
      <c r="QX336" s="9"/>
      <c r="QY336" s="9"/>
      <c r="QZ336" s="9"/>
      <c r="RA336" s="9"/>
      <c r="RB336" s="9"/>
      <c r="RC336" s="9"/>
      <c r="RD336" s="9"/>
      <c r="RE336" s="9"/>
      <c r="RF336" s="9"/>
      <c r="RG336" s="9"/>
      <c r="RH336" s="9"/>
      <c r="RI336" s="9"/>
      <c r="RJ336" s="9"/>
      <c r="RK336" s="9"/>
      <c r="RL336" s="9"/>
      <c r="RM336" s="9"/>
      <c r="RN336" s="9"/>
      <c r="RO336" s="9"/>
      <c r="RP336" s="9"/>
      <c r="RQ336" s="9"/>
      <c r="RR336" s="9"/>
      <c r="RS336" s="9"/>
      <c r="RT336" s="9"/>
      <c r="RU336" s="9"/>
      <c r="RV336" s="9"/>
      <c r="RW336" s="9"/>
      <c r="RX336" s="9"/>
      <c r="RY336" s="9"/>
      <c r="RZ336" s="9"/>
      <c r="SA336" s="9"/>
      <c r="SB336" s="9"/>
      <c r="SC336" s="9"/>
      <c r="SD336" s="9"/>
      <c r="SE336" s="9"/>
      <c r="SF336" s="9"/>
      <c r="SG336" s="9"/>
      <c r="SH336" s="9"/>
      <c r="SI336" s="9"/>
      <c r="SJ336" s="9"/>
      <c r="SK336" s="9"/>
      <c r="SL336" s="9"/>
      <c r="SM336" s="9"/>
      <c r="SN336" s="9"/>
      <c r="SO336" s="9"/>
      <c r="SP336" s="9"/>
      <c r="SQ336" s="9"/>
      <c r="SR336" s="9"/>
      <c r="SS336" s="9"/>
      <c r="ST336" s="9"/>
      <c r="SU336" s="9"/>
      <c r="SV336" s="9"/>
      <c r="SW336" s="9"/>
      <c r="SX336" s="9"/>
      <c r="SY336" s="9"/>
      <c r="SZ336" s="9"/>
      <c r="TA336" s="9"/>
      <c r="TB336" s="9"/>
      <c r="TC336" s="9"/>
      <c r="TD336" s="9"/>
      <c r="TE336" s="9"/>
      <c r="TF336" s="9"/>
      <c r="TG336" s="9"/>
      <c r="TH336" s="9"/>
      <c r="TI336" s="9"/>
      <c r="TJ336" s="9"/>
      <c r="TK336" s="9"/>
      <c r="TL336" s="9"/>
      <c r="TM336" s="9"/>
      <c r="TN336" s="9"/>
      <c r="TO336" s="9"/>
      <c r="ANB336" s="9"/>
      <c r="ANC336" s="9"/>
      <c r="AND336" s="9"/>
      <c r="ANE336" s="9"/>
      <c r="ANF336" s="9"/>
      <c r="ANG336" s="9"/>
      <c r="ANH336" s="9"/>
      <c r="ANI336" s="9"/>
      <c r="ANJ336" s="9"/>
      <c r="ANK336" s="9"/>
      <c r="ANL336" s="9"/>
      <c r="ANM336" s="9"/>
      <c r="ANN336" s="9"/>
      <c r="ANO336" s="9"/>
      <c r="ANP336" s="9"/>
      <c r="ANQ336" s="9"/>
      <c r="ANR336" s="9"/>
      <c r="ANS336" s="9"/>
      <c r="ANT336" s="9"/>
      <c r="ANU336" s="9"/>
      <c r="ANV336" s="9"/>
      <c r="ANW336" s="9"/>
      <c r="ANX336" s="9"/>
      <c r="ANY336" s="9"/>
      <c r="ANZ336" s="9"/>
      <c r="AOA336" s="9"/>
      <c r="AOB336" s="9"/>
      <c r="AOC336" s="9"/>
      <c r="AOD336" s="9"/>
      <c r="AOE336" s="9"/>
      <c r="AOF336" s="9"/>
      <c r="AOG336" s="9"/>
      <c r="AOH336" s="9"/>
      <c r="AOI336" s="9"/>
      <c r="AOJ336" s="9"/>
      <c r="AOK336" s="9"/>
      <c r="AOL336" s="9"/>
      <c r="AOM336" s="9"/>
      <c r="AON336" s="9"/>
      <c r="AOO336" s="9"/>
      <c r="AOP336" s="9"/>
      <c r="AOQ336" s="9"/>
      <c r="AOR336" s="9"/>
      <c r="AOS336" s="9"/>
      <c r="AOT336" s="9"/>
      <c r="AOU336" s="9"/>
      <c r="AOV336" s="9"/>
      <c r="AOW336" s="9"/>
      <c r="AOX336" s="9"/>
      <c r="AOY336" s="9"/>
      <c r="AOZ336" s="9"/>
      <c r="APA336" s="9"/>
      <c r="APB336" s="9"/>
      <c r="APC336" s="9"/>
      <c r="APD336" s="9"/>
      <c r="APE336" s="9"/>
      <c r="APF336" s="9"/>
      <c r="APG336" s="9"/>
      <c r="APH336" s="9"/>
      <c r="API336" s="9"/>
      <c r="APJ336" s="9"/>
      <c r="APK336" s="9"/>
      <c r="APL336" s="9"/>
      <c r="APM336" s="9"/>
      <c r="APN336" s="9"/>
      <c r="APO336" s="9"/>
      <c r="APP336" s="9"/>
      <c r="APQ336" s="9"/>
      <c r="APR336" s="9"/>
      <c r="APS336" s="9"/>
      <c r="APT336" s="9"/>
      <c r="APU336" s="9"/>
      <c r="APV336" s="9"/>
      <c r="APW336" s="9"/>
      <c r="APX336" s="9"/>
      <c r="APY336" s="9"/>
      <c r="APZ336" s="9"/>
      <c r="AQA336" s="9"/>
      <c r="AQB336" s="9"/>
      <c r="AQC336" s="9"/>
      <c r="AQD336" s="9"/>
      <c r="AQE336" s="9"/>
      <c r="AQF336" s="9"/>
      <c r="AQG336" s="9"/>
      <c r="AQH336" s="9"/>
      <c r="AQI336" s="9"/>
      <c r="AQJ336" s="9"/>
      <c r="AQK336" s="9"/>
      <c r="AQL336" s="9"/>
      <c r="AQM336" s="9"/>
      <c r="AQN336" s="9"/>
      <c r="AQO336" s="9"/>
      <c r="AQP336" s="9"/>
      <c r="AQQ336" s="9"/>
      <c r="AQR336" s="9"/>
      <c r="AQS336" s="9"/>
      <c r="AQT336" s="9"/>
      <c r="AQU336" s="9"/>
      <c r="AQV336" s="9"/>
      <c r="AQW336" s="9"/>
      <c r="AQX336" s="9"/>
      <c r="AQY336" s="9"/>
      <c r="AQZ336" s="9"/>
      <c r="ARA336" s="9"/>
      <c r="ARB336" s="9"/>
      <c r="ARC336" s="9"/>
      <c r="ARD336" s="9"/>
      <c r="ARE336" s="9"/>
      <c r="ARF336" s="9"/>
      <c r="ARG336" s="9"/>
      <c r="ARH336" s="9"/>
      <c r="ARI336" s="9"/>
      <c r="ARJ336" s="9"/>
      <c r="ARK336" s="9"/>
      <c r="ARL336" s="9"/>
      <c r="ARM336" s="9"/>
      <c r="ARN336" s="9"/>
      <c r="ARO336" s="9"/>
      <c r="ARP336" s="9"/>
      <c r="ARQ336" s="9"/>
      <c r="ARR336" s="9"/>
      <c r="ARS336" s="9"/>
      <c r="ART336" s="9"/>
      <c r="ARU336" s="9"/>
      <c r="ARV336" s="9"/>
      <c r="ARW336" s="9"/>
      <c r="ARX336" s="9"/>
      <c r="ARY336" s="9"/>
      <c r="ARZ336" s="9"/>
      <c r="ASA336" s="9"/>
      <c r="ASB336" s="9"/>
      <c r="ASC336" s="9"/>
      <c r="ASD336" s="9"/>
      <c r="ASE336" s="9"/>
      <c r="ASF336" s="9"/>
      <c r="ASG336" s="9"/>
      <c r="ASH336" s="9"/>
      <c r="ASI336" s="9"/>
      <c r="ASJ336" s="9"/>
      <c r="ASK336" s="9"/>
      <c r="ASL336" s="9"/>
      <c r="ASM336" s="9"/>
      <c r="ASN336" s="9"/>
      <c r="ASO336" s="9"/>
      <c r="ASP336" s="9"/>
      <c r="ASQ336" s="9"/>
      <c r="ASR336" s="9"/>
      <c r="ASS336" s="9"/>
      <c r="AST336" s="9"/>
      <c r="ASU336" s="9"/>
      <c r="ASV336" s="9"/>
      <c r="ASW336" s="9"/>
      <c r="ASX336" s="9"/>
      <c r="ASY336" s="9"/>
      <c r="ASZ336" s="9"/>
      <c r="ATA336" s="9"/>
      <c r="ATB336" s="9"/>
      <c r="ATC336" s="9"/>
      <c r="ATD336" s="9"/>
      <c r="ATE336" s="9"/>
      <c r="ATF336" s="9"/>
      <c r="ATG336" s="9"/>
      <c r="ATH336" s="9"/>
      <c r="ATI336" s="9"/>
      <c r="ATJ336" s="9"/>
      <c r="ATK336" s="9"/>
      <c r="ATL336" s="9"/>
      <c r="ATM336" s="9"/>
      <c r="ATN336" s="9"/>
      <c r="ATO336" s="9"/>
      <c r="ATP336" s="9"/>
      <c r="ATQ336" s="9"/>
      <c r="ATR336" s="9"/>
      <c r="ATS336" s="9"/>
      <c r="ATT336" s="9"/>
      <c r="ATU336" s="9"/>
      <c r="ATV336" s="9"/>
      <c r="ATW336" s="9"/>
      <c r="ATX336" s="9"/>
      <c r="ATY336" s="9"/>
      <c r="ATZ336" s="9"/>
      <c r="AUA336" s="9"/>
      <c r="AUB336" s="9"/>
      <c r="AUC336" s="9"/>
      <c r="AUD336" s="9"/>
      <c r="AUE336" s="9"/>
      <c r="AUF336" s="9"/>
      <c r="AUG336" s="9"/>
      <c r="AUH336" s="9"/>
      <c r="AUI336" s="9"/>
      <c r="AUJ336" s="9"/>
      <c r="AUK336" s="9"/>
      <c r="AUL336" s="9"/>
      <c r="AUM336" s="9"/>
      <c r="AUN336" s="9"/>
      <c r="AUO336" s="9"/>
      <c r="AUP336" s="9"/>
      <c r="AUQ336" s="9"/>
      <c r="AUR336" s="9"/>
      <c r="AUS336" s="9"/>
      <c r="AUT336" s="9"/>
      <c r="AUU336" s="9"/>
      <c r="AUV336" s="9"/>
      <c r="AUW336" s="9"/>
      <c r="AUX336" s="9"/>
      <c r="AUY336" s="9"/>
      <c r="AUZ336" s="9"/>
      <c r="AVA336" s="9"/>
      <c r="AVB336" s="9"/>
      <c r="AVC336" s="9"/>
      <c r="AVD336" s="9"/>
      <c r="AVE336" s="9"/>
      <c r="AVF336" s="9"/>
      <c r="AVG336" s="9"/>
      <c r="AVH336" s="9"/>
      <c r="AVI336" s="9"/>
      <c r="AVJ336" s="9"/>
      <c r="AVK336" s="9"/>
      <c r="AVL336" s="9"/>
      <c r="AVM336" s="9"/>
      <c r="AVN336" s="9"/>
      <c r="AVO336" s="9"/>
      <c r="AVP336" s="9"/>
      <c r="AVQ336" s="9"/>
      <c r="AVR336" s="9"/>
      <c r="AVS336" s="9"/>
      <c r="AVT336" s="9"/>
      <c r="AVU336" s="9"/>
      <c r="AVV336" s="9"/>
      <c r="AVW336" s="9"/>
      <c r="AVX336" s="9"/>
      <c r="AVY336" s="9"/>
      <c r="AVZ336" s="9"/>
      <c r="AWA336" s="9"/>
      <c r="AWB336" s="9"/>
      <c r="AWC336" s="9"/>
      <c r="AWD336" s="9"/>
      <c r="AWE336" s="9"/>
      <c r="AWF336" s="9"/>
      <c r="AWG336" s="9"/>
      <c r="AWH336" s="9"/>
      <c r="AWI336" s="9"/>
      <c r="AWJ336" s="9"/>
      <c r="AWK336" s="9"/>
      <c r="AWL336" s="9"/>
      <c r="AWM336" s="9"/>
      <c r="AWN336" s="9"/>
      <c r="AWO336" s="9"/>
      <c r="AWP336" s="9"/>
      <c r="AWQ336" s="9"/>
      <c r="AWR336" s="9"/>
      <c r="AWS336" s="9"/>
      <c r="AWT336" s="9"/>
      <c r="AWU336" s="9"/>
      <c r="AWV336" s="9"/>
      <c r="AWW336" s="9"/>
      <c r="AWX336" s="9"/>
      <c r="AWY336" s="9" t="s">
        <v>14637</v>
      </c>
      <c r="AWZ336" s="9"/>
      <c r="AXA336" s="9"/>
      <c r="AXB336" s="9"/>
      <c r="AXC336" s="9"/>
      <c r="AXD336" s="9"/>
      <c r="AXE336" s="9"/>
      <c r="AXF336" s="9"/>
      <c r="AXG336" s="9"/>
      <c r="AXH336" s="9"/>
      <c r="AXI336" s="9"/>
      <c r="AXJ336" s="9"/>
      <c r="AXK336" s="9"/>
      <c r="AXL336" s="9"/>
      <c r="AXM336" s="9"/>
      <c r="AXN336" s="9"/>
      <c r="AXO336" s="9"/>
      <c r="AXP336" s="9"/>
      <c r="AXQ336" s="9"/>
      <c r="AXR336" s="9"/>
      <c r="AXS336" s="9"/>
      <c r="AXT336" s="9"/>
      <c r="AXU336" s="9"/>
      <c r="AXV336" s="9"/>
      <c r="AXW336" s="9"/>
      <c r="AXX336" s="9"/>
      <c r="AXY336" s="9"/>
      <c r="AXZ336" s="9"/>
      <c r="AYA336" s="9"/>
      <c r="AYB336" s="9"/>
      <c r="AYC336" s="9"/>
      <c r="AYD336" s="9"/>
      <c r="AYE336" s="9"/>
      <c r="AYF336" s="9"/>
      <c r="AYG336" s="9"/>
      <c r="AYH336" s="9" t="s">
        <v>14638</v>
      </c>
      <c r="AYI336" s="9"/>
      <c r="AYJ336" s="9"/>
      <c r="AYK336" s="9"/>
      <c r="AYL336" s="9"/>
      <c r="AYM336" s="9"/>
      <c r="AYN336" s="9"/>
      <c r="AYO336" s="9"/>
      <c r="AYP336" s="9"/>
      <c r="AYQ336" s="9"/>
      <c r="AYR336" s="9"/>
      <c r="AYS336" s="9"/>
      <c r="AYT336" s="9"/>
      <c r="AYU336" s="9"/>
      <c r="AYV336" s="9"/>
      <c r="AYW336" s="9"/>
      <c r="AYX336" s="9"/>
      <c r="AYY336" s="9" t="s">
        <v>5691</v>
      </c>
      <c r="AYZ336" s="9" t="s">
        <v>5691</v>
      </c>
      <c r="AZA336" s="9"/>
      <c r="AZB336" s="9"/>
      <c r="AZC336" s="9"/>
      <c r="AZD336" s="9"/>
      <c r="AZE336" s="9"/>
      <c r="AZF336" s="9"/>
      <c r="AZG336" s="9"/>
      <c r="AZH336" s="9"/>
      <c r="AZI336" s="9"/>
      <c r="AZJ336" s="9"/>
      <c r="AZK336" s="9"/>
      <c r="AZL336" s="9"/>
      <c r="AZM336" s="9"/>
      <c r="AZN336" s="9"/>
      <c r="AZO336" s="9"/>
      <c r="AZP336" s="9"/>
      <c r="AZQ336" s="9"/>
      <c r="AZR336" s="9"/>
      <c r="AZS336" s="9"/>
      <c r="AZT336" s="9"/>
      <c r="AZU336" s="9"/>
      <c r="AZV336" s="9"/>
      <c r="AZW336" s="9"/>
      <c r="AZX336" s="9"/>
      <c r="AZY336" s="9"/>
      <c r="AZZ336" s="9"/>
      <c r="BAA336" s="9"/>
      <c r="BAB336" s="9"/>
      <c r="BAC336" s="9"/>
      <c r="BAD336" s="9"/>
      <c r="BAE336" s="9"/>
      <c r="BAF336" s="9"/>
      <c r="BAG336" s="9"/>
      <c r="BAH336" s="9"/>
      <c r="BAI336" s="9"/>
      <c r="BAJ336" s="9"/>
      <c r="BAK336" s="9" t="s">
        <v>14639</v>
      </c>
      <c r="BAL336" s="9"/>
      <c r="BAM336" s="9"/>
      <c r="BAN336" s="9"/>
      <c r="BAO336" s="9"/>
      <c r="BAP336" s="9"/>
      <c r="BAQ336" s="9"/>
      <c r="BAR336" s="9">
        <v>332.0</v>
      </c>
      <c r="BAS336" s="9" t="s">
        <v>14640</v>
      </c>
      <c r="BAT336" s="9">
        <v>590.0</v>
      </c>
      <c r="BAU336" s="9"/>
      <c r="BAV336" s="9"/>
      <c r="BAW336" s="9"/>
      <c r="BAX336" s="9"/>
      <c r="BAY336" s="9"/>
      <c r="BAZ336" s="9"/>
      <c r="BBA336" s="9"/>
      <c r="BBB336" s="9"/>
      <c r="BBC336" s="9"/>
      <c r="BBD336" s="9"/>
      <c r="BBE336" s="9"/>
      <c r="BBF336" s="9"/>
      <c r="BBG336" s="9"/>
      <c r="BBH336" s="9"/>
      <c r="BBI336" s="9" t="s">
        <v>5718</v>
      </c>
      <c r="BBJ336" s="9"/>
      <c r="BBK336" s="9"/>
      <c r="BBL336" s="9"/>
      <c r="BBM336" s="9"/>
      <c r="BBN336" s="9"/>
      <c r="BBO336" s="9"/>
      <c r="BBP336" s="9"/>
      <c r="BBQ336" s="9"/>
      <c r="BBR336" s="9"/>
      <c r="BBS336" s="9"/>
      <c r="BBT336" s="9"/>
      <c r="BBU336" s="9"/>
      <c r="BBV336" s="9"/>
      <c r="BBW336" s="9"/>
      <c r="BBX336" s="9"/>
      <c r="BBY336" s="9"/>
      <c r="BBZ336" s="9"/>
      <c r="BCA336" s="9"/>
      <c r="BCB336" s="9" t="s">
        <v>5707</v>
      </c>
      <c r="BCC336" s="9"/>
      <c r="BCD336" s="9"/>
      <c r="BCE336" s="9"/>
      <c r="BCF336" s="9" t="s">
        <v>5720</v>
      </c>
      <c r="BCG336" s="9" t="s">
        <v>14641</v>
      </c>
      <c r="BCH336" s="9"/>
      <c r="BCI336" s="9"/>
      <c r="BCJ336" s="9"/>
      <c r="BCK336" s="9"/>
      <c r="BCL336" s="9"/>
      <c r="BCM336" s="9"/>
      <c r="BCN336" s="9"/>
      <c r="BCO336" s="9"/>
      <c r="BCP336" s="9"/>
      <c r="BCQ336" s="9"/>
      <c r="BCR336" s="9"/>
      <c r="BCS336" s="9"/>
      <c r="BCT336" s="9"/>
      <c r="BCU336" s="9"/>
      <c r="BCV336" s="9"/>
      <c r="BCW336" s="9"/>
      <c r="BCX336" s="9"/>
      <c r="BCY336" s="9"/>
      <c r="BCZ336" s="9"/>
      <c r="BDA336" s="9"/>
      <c r="BDB336" s="9"/>
      <c r="BDC336" s="9"/>
      <c r="BDD336" s="9" t="s">
        <v>14640</v>
      </c>
      <c r="BDE336" s="9"/>
      <c r="BDF336" s="9"/>
      <c r="BDG336" s="9"/>
      <c r="BDH336" s="9"/>
      <c r="BDI336" s="9"/>
      <c r="BDJ336" s="9"/>
      <c r="BDK336" s="9"/>
      <c r="BDL336" s="9"/>
      <c r="BDM336" s="9"/>
      <c r="BDN336" s="9"/>
      <c r="BDO336" s="9"/>
      <c r="BDP336" s="9"/>
      <c r="BDQ336" s="9"/>
      <c r="BDR336" s="9"/>
      <c r="BDS336" s="9"/>
      <c r="BDT336" s="9"/>
      <c r="BDU336" s="9"/>
      <c r="BDV336" s="9"/>
      <c r="BDW336" s="9"/>
      <c r="BDX336" s="9"/>
      <c r="BDY336" s="9" t="s">
        <v>5691</v>
      </c>
      <c r="BDZ336" s="9" t="s">
        <v>5691</v>
      </c>
      <c r="BEA336" s="9"/>
      <c r="BEB336" s="9"/>
      <c r="BEC336" s="9"/>
      <c r="BED336" s="9"/>
      <c r="BEE336" s="9"/>
      <c r="BEF336" s="9"/>
      <c r="BEG336" s="9"/>
      <c r="BEH336" s="9"/>
      <c r="BEI336" s="9"/>
      <c r="BEJ336" s="9"/>
      <c r="BEK336" s="9"/>
      <c r="BEL336" s="9"/>
      <c r="BEM336" s="9"/>
      <c r="BEN336" s="9"/>
      <c r="BEO336" s="9"/>
      <c r="BEP336" s="9"/>
      <c r="BEQ336" s="9"/>
      <c r="BER336" s="9"/>
      <c r="BES336" s="9"/>
      <c r="BET336" s="9"/>
      <c r="BEU336" s="9"/>
      <c r="BEV336" s="9"/>
      <c r="BEW336" s="9"/>
      <c r="BEX336" s="9"/>
      <c r="BEY336" s="9"/>
      <c r="BEZ336" s="9"/>
      <c r="BFA336" s="9"/>
      <c r="BFB336" s="9"/>
      <c r="BFC336" s="9"/>
      <c r="BFD336" s="9"/>
      <c r="BFE336" s="9"/>
      <c r="BFF336" s="9"/>
      <c r="BFG336" s="9"/>
      <c r="BFH336" s="9"/>
      <c r="BFI336" s="9"/>
      <c r="BFJ336" s="9"/>
      <c r="BFK336" s="9" t="s">
        <v>14642</v>
      </c>
      <c r="BFL336" s="9"/>
      <c r="BFM336" s="9"/>
      <c r="BFN336" s="9"/>
      <c r="BFO336" s="9"/>
      <c r="BFP336" s="9"/>
      <c r="BFQ336" s="9"/>
      <c r="BFR336" s="9">
        <v>332.0</v>
      </c>
      <c r="BFS336" s="9" t="s">
        <v>14643</v>
      </c>
      <c r="BFT336" s="9">
        <v>590.0</v>
      </c>
      <c r="BFU336" s="9"/>
      <c r="BFV336" s="9"/>
      <c r="BFW336" s="9"/>
      <c r="BFX336" s="9"/>
      <c r="BFY336" s="9"/>
      <c r="BFZ336" s="9"/>
      <c r="BGA336" s="9"/>
      <c r="BGB336" s="9"/>
      <c r="BGC336" s="9"/>
      <c r="BGD336" s="9"/>
      <c r="BGE336" s="9"/>
      <c r="BGF336" s="9"/>
      <c r="BGG336" s="9"/>
      <c r="BGH336" s="9"/>
      <c r="BGI336" s="9" t="s">
        <v>5718</v>
      </c>
      <c r="BGJ336" s="9"/>
      <c r="BGK336" s="9"/>
      <c r="BGL336" s="9"/>
      <c r="BGM336" s="9"/>
      <c r="BGN336" s="9"/>
      <c r="BGO336" s="9"/>
      <c r="BGP336" s="9"/>
      <c r="BGQ336" s="9"/>
      <c r="BGR336" s="9"/>
      <c r="BGS336" s="9"/>
      <c r="BGT336" s="9"/>
      <c r="BGU336" s="9"/>
      <c r="BGV336" s="9"/>
      <c r="BGW336" s="9"/>
      <c r="BGX336" s="9"/>
      <c r="BGY336" s="9"/>
      <c r="BGZ336" s="9"/>
      <c r="BHA336" s="9"/>
      <c r="BHB336" s="9" t="s">
        <v>5707</v>
      </c>
      <c r="BHC336" s="9"/>
      <c r="BHD336" s="9"/>
      <c r="BHE336" s="9"/>
      <c r="BHF336" s="9" t="s">
        <v>5720</v>
      </c>
      <c r="BHG336" s="9" t="s">
        <v>14641</v>
      </c>
      <c r="BHH336" s="9"/>
      <c r="BHI336" s="9"/>
      <c r="BHJ336" s="9"/>
      <c r="BHK336" s="9"/>
      <c r="BHL336" s="9"/>
      <c r="BHM336" s="9"/>
      <c r="BHN336" s="9"/>
      <c r="BHO336" s="9"/>
      <c r="BHP336" s="9"/>
      <c r="BHQ336" s="9"/>
      <c r="BHR336" s="9"/>
      <c r="BHS336" s="9"/>
      <c r="BHT336" s="9"/>
      <c r="BHU336" s="9"/>
      <c r="BHV336" s="9"/>
      <c r="BHW336" s="9"/>
      <c r="BHX336" s="9"/>
      <c r="BHY336" s="9"/>
      <c r="BHZ336" s="9"/>
      <c r="BIA336" s="9"/>
      <c r="BIB336" s="9"/>
      <c r="BIC336" s="9"/>
      <c r="BID336" s="9" t="s">
        <v>14643</v>
      </c>
      <c r="BIE336" s="9"/>
      <c r="BIF336" s="9"/>
      <c r="BIG336" s="9"/>
      <c r="BIH336" s="9"/>
      <c r="BII336" s="9"/>
      <c r="BIJ336" s="9"/>
      <c r="BIK336" s="9"/>
      <c r="BIL336" s="9"/>
      <c r="BIM336" s="9"/>
      <c r="BIN336" s="9"/>
      <c r="BIO336" s="9"/>
      <c r="BIP336" s="9"/>
      <c r="BIQ336" s="9"/>
      <c r="BIR336" s="9"/>
      <c r="BIS336" s="9"/>
      <c r="BIT336" s="9"/>
      <c r="BIU336" s="9"/>
      <c r="BIV336" s="9"/>
      <c r="BIW336" s="9"/>
      <c r="BIX336" s="9"/>
      <c r="BIY336" s="9" t="s">
        <v>5691</v>
      </c>
      <c r="BIZ336" s="9" t="s">
        <v>5691</v>
      </c>
      <c r="BJA336" s="9"/>
      <c r="BJB336" s="9"/>
      <c r="BJC336" s="9"/>
      <c r="BJD336" s="9"/>
      <c r="BJE336" s="9"/>
      <c r="BJF336" s="9"/>
      <c r="BJG336" s="9"/>
      <c r="BJH336" s="9"/>
      <c r="BJI336" s="9"/>
      <c r="BJJ336" s="9"/>
      <c r="BJK336" s="9"/>
      <c r="BJL336" s="9"/>
      <c r="BJM336" s="9"/>
      <c r="BJN336" s="9"/>
      <c r="BJO336" s="9"/>
      <c r="BJP336" s="9"/>
      <c r="BJQ336" s="9"/>
      <c r="BJR336" s="9"/>
      <c r="BJS336" s="9"/>
      <c r="BJT336" s="9"/>
      <c r="BJU336" s="9"/>
      <c r="BJV336" s="9"/>
      <c r="BJW336" s="9"/>
      <c r="BJX336" s="9"/>
      <c r="BJY336" s="9"/>
      <c r="BJZ336" s="9"/>
      <c r="BKA336" s="9"/>
      <c r="BKB336" s="9"/>
      <c r="BKC336" s="9"/>
      <c r="BKD336" s="9"/>
      <c r="BKE336" s="9"/>
      <c r="BKF336" s="9"/>
      <c r="BKG336" s="9"/>
      <c r="BKH336" s="9"/>
      <c r="BKI336" s="9"/>
      <c r="BKJ336" s="9"/>
      <c r="BKK336" s="9" t="s">
        <v>14644</v>
      </c>
      <c r="BKL336" s="9"/>
      <c r="BKM336" s="9"/>
      <c r="BKN336" s="9"/>
      <c r="BKO336" s="9"/>
      <c r="BKP336" s="9"/>
      <c r="BKQ336" s="9"/>
      <c r="BKR336" s="9">
        <v>332.0</v>
      </c>
      <c r="BKS336" s="9" t="s">
        <v>14645</v>
      </c>
      <c r="BKT336" s="9">
        <v>590.0</v>
      </c>
      <c r="BKU336" s="9"/>
      <c r="BKV336" s="9"/>
      <c r="BKW336" s="9"/>
      <c r="BKX336" s="9"/>
      <c r="BKY336" s="9"/>
      <c r="BKZ336" s="9"/>
      <c r="BLA336" s="9"/>
      <c r="BLB336" s="9"/>
      <c r="BLC336" s="9"/>
      <c r="BLD336" s="9"/>
      <c r="BLE336" s="9"/>
      <c r="BLF336" s="9"/>
      <c r="BLG336" s="9"/>
      <c r="BLH336" s="9"/>
      <c r="BLI336" s="9" t="s">
        <v>5718</v>
      </c>
      <c r="BLJ336" s="9"/>
      <c r="BLK336" s="9"/>
      <c r="BLL336" s="9"/>
      <c r="BLM336" s="9"/>
      <c r="BLN336" s="9"/>
      <c r="BLO336" s="9"/>
      <c r="BLP336" s="9"/>
      <c r="BLQ336" s="9"/>
      <c r="BLR336" s="9"/>
      <c r="BLS336" s="9"/>
      <c r="BLT336" s="9"/>
      <c r="BLU336" s="9"/>
      <c r="BLV336" s="9"/>
      <c r="BLW336" s="9"/>
      <c r="BLX336" s="9"/>
      <c r="BLY336" s="9"/>
      <c r="BLZ336" s="9"/>
      <c r="BMA336" s="9"/>
      <c r="BMB336" s="9" t="s">
        <v>5707</v>
      </c>
      <c r="BMC336" s="9"/>
      <c r="BMD336" s="9"/>
      <c r="BME336" s="9"/>
      <c r="BMF336" s="9" t="s">
        <v>5720</v>
      </c>
      <c r="BMG336" s="9" t="s">
        <v>14641</v>
      </c>
      <c r="BMH336" s="9"/>
      <c r="BMI336" s="9"/>
      <c r="BMJ336" s="9"/>
      <c r="BMK336" s="9"/>
      <c r="BML336" s="9"/>
      <c r="BMM336" s="9"/>
      <c r="BMN336" s="9"/>
      <c r="BMO336" s="9"/>
      <c r="BMP336" s="9"/>
      <c r="BMQ336" s="9"/>
      <c r="BMR336" s="9"/>
      <c r="BMS336" s="9"/>
      <c r="BMT336" s="9"/>
      <c r="BMU336" s="9"/>
      <c r="BMV336" s="9"/>
      <c r="BMW336" s="9"/>
      <c r="BMX336" s="9"/>
      <c r="BMY336" s="9"/>
      <c r="BMZ336" s="9"/>
      <c r="BNA336" s="9"/>
      <c r="BNB336" s="9"/>
      <c r="BNC336" s="9"/>
      <c r="BND336" s="9" t="s">
        <v>14645</v>
      </c>
      <c r="BNE336" s="9"/>
      <c r="BNF336" s="9"/>
      <c r="BNG336" s="9"/>
      <c r="BNH336" s="9"/>
      <c r="BNI336" s="9"/>
      <c r="BNJ336" s="9"/>
      <c r="BNK336" s="9"/>
      <c r="BNL336" s="9"/>
      <c r="BNM336" s="9"/>
      <c r="BNN336" s="9"/>
      <c r="BNO336" s="9"/>
      <c r="BNP336" s="9"/>
      <c r="BNQ336" s="9"/>
      <c r="BNR336" s="9"/>
      <c r="BNS336" s="9"/>
      <c r="BNT336" s="9"/>
      <c r="BNU336" s="9"/>
      <c r="BNV336" s="9"/>
      <c r="BNW336" s="9"/>
      <c r="BNX336" s="9"/>
      <c r="BNY336" s="9" t="s">
        <v>5691</v>
      </c>
      <c r="BNZ336" s="9" t="s">
        <v>5691</v>
      </c>
      <c r="BOA336" s="9"/>
      <c r="BOB336" s="9"/>
      <c r="BOC336" s="9"/>
      <c r="BOD336" s="9"/>
      <c r="BOE336" s="9"/>
      <c r="BOF336" s="9"/>
      <c r="BOG336" s="9"/>
      <c r="BOH336" s="9"/>
      <c r="BOI336" s="9"/>
      <c r="BOJ336" s="9"/>
      <c r="BOK336" s="9"/>
      <c r="BOL336" s="9"/>
      <c r="BOM336" s="9"/>
      <c r="BON336" s="9"/>
      <c r="BOO336" s="9"/>
      <c r="BOP336" s="9"/>
      <c r="BOQ336" s="9"/>
      <c r="BOR336" s="9"/>
      <c r="BOS336" s="9"/>
      <c r="BOT336" s="9"/>
      <c r="BOU336" s="9"/>
      <c r="BOV336" s="9"/>
      <c r="BOW336" s="9"/>
      <c r="BOX336" s="9"/>
      <c r="BOY336" s="9"/>
      <c r="BOZ336" s="9"/>
      <c r="BPA336" s="9"/>
      <c r="BPB336" s="9"/>
      <c r="BPC336" s="9"/>
      <c r="BPD336" s="9"/>
      <c r="BPE336" s="9"/>
      <c r="BPF336" s="9"/>
      <c r="BPG336" s="9"/>
      <c r="BPH336" s="9"/>
      <c r="BPI336" s="9"/>
      <c r="BPJ336" s="9"/>
      <c r="BPK336" s="9" t="s">
        <v>14646</v>
      </c>
      <c r="BPL336" s="9"/>
      <c r="BPM336" s="9"/>
      <c r="BPN336" s="9"/>
      <c r="BPO336" s="9"/>
      <c r="BPP336" s="9"/>
      <c r="BPQ336" s="9"/>
      <c r="BPR336" s="9">
        <v>590.0</v>
      </c>
      <c r="BPS336" s="9" t="s">
        <v>14647</v>
      </c>
      <c r="BPT336" s="9">
        <v>332.0</v>
      </c>
      <c r="BPU336" s="9"/>
      <c r="BPV336" s="9"/>
      <c r="BPW336" s="9"/>
      <c r="BPX336" s="9"/>
      <c r="BPY336" s="9"/>
      <c r="BPZ336" s="9"/>
      <c r="BQA336" s="9"/>
      <c r="BQB336" s="9"/>
      <c r="BQC336" s="9"/>
      <c r="BQD336" s="9"/>
      <c r="BQE336" s="9"/>
      <c r="BQF336" s="9"/>
      <c r="BQG336" s="9"/>
      <c r="BQH336" s="9"/>
      <c r="BQI336" s="9" t="s">
        <v>5718</v>
      </c>
      <c r="BQJ336" s="9"/>
      <c r="BQK336" s="9"/>
      <c r="BQL336" s="9"/>
      <c r="BQM336" s="9"/>
      <c r="BQN336" s="9"/>
      <c r="BQO336" s="9"/>
      <c r="BQP336" s="9"/>
      <c r="BQQ336" s="9"/>
      <c r="BQR336" s="9"/>
      <c r="BQS336" s="9"/>
      <c r="BQT336" s="9"/>
      <c r="BQU336" s="9"/>
      <c r="BQV336" s="9"/>
      <c r="BQW336" s="9"/>
      <c r="BQX336" s="9"/>
      <c r="BQY336" s="9"/>
      <c r="BQZ336" s="9"/>
      <c r="BRA336" s="9"/>
      <c r="BRB336" s="9" t="s">
        <v>5707</v>
      </c>
      <c r="BRC336" s="9"/>
      <c r="BRD336" s="9"/>
      <c r="BRE336" s="9"/>
      <c r="BRF336" s="9" t="s">
        <v>5720</v>
      </c>
      <c r="BRG336" s="9" t="s">
        <v>14641</v>
      </c>
      <c r="BRH336" s="9"/>
      <c r="BRI336" s="9"/>
      <c r="BRJ336" s="9"/>
      <c r="BRK336" s="9"/>
      <c r="BRL336" s="9"/>
      <c r="BRM336" s="9"/>
      <c r="BRN336" s="9"/>
      <c r="BRO336" s="9"/>
      <c r="BRP336" s="9"/>
      <c r="BRQ336" s="9"/>
      <c r="BRR336" s="9"/>
      <c r="BRS336" s="9"/>
      <c r="BRT336" s="9"/>
      <c r="BRU336" s="9"/>
      <c r="BRV336" s="9"/>
      <c r="BRW336" s="9"/>
      <c r="BRX336" s="9"/>
      <c r="BRY336" s="9"/>
      <c r="BRZ336" s="9"/>
      <c r="BSA336" s="9"/>
      <c r="BSB336" s="9"/>
      <c r="BSC336" s="9"/>
      <c r="BSD336" s="9" t="s">
        <v>14647</v>
      </c>
      <c r="BSE336" s="9"/>
      <c r="BSF336" s="9"/>
      <c r="BSG336" s="9"/>
      <c r="BSH336" s="9"/>
      <c r="BSI336" s="9"/>
      <c r="BSJ336" s="9"/>
      <c r="BSK336" s="9"/>
      <c r="BSL336" s="9"/>
      <c r="BSM336" s="9"/>
      <c r="BSN336" s="9"/>
      <c r="BSO336" s="9"/>
      <c r="BSP336" s="9"/>
      <c r="BSQ336" s="9"/>
      <c r="BSR336" s="9"/>
      <c r="BSS336" s="9"/>
      <c r="BST336" s="9"/>
      <c r="BSU336" s="9"/>
      <c r="BSV336" s="9"/>
      <c r="BSW336" s="9"/>
      <c r="BSX336" s="9"/>
      <c r="BSY336" s="9"/>
      <c r="BSZ336" s="9"/>
      <c r="BTA336" s="9"/>
      <c r="BTB336" s="9"/>
      <c r="BTC336" s="9"/>
      <c r="BTD336" s="9"/>
      <c r="BTE336" s="9"/>
      <c r="BTF336" s="9"/>
      <c r="BTG336" s="9"/>
      <c r="BTH336" s="9"/>
      <c r="BTI336" s="9"/>
      <c r="BTJ336" s="9"/>
      <c r="BTK336" s="9"/>
      <c r="BTL336" s="9"/>
      <c r="BTM336" s="9"/>
      <c r="BTN336" s="9"/>
      <c r="BTO336" s="9"/>
      <c r="BTP336" s="9"/>
      <c r="BTQ336" s="9"/>
      <c r="BTR336" s="9"/>
      <c r="BTS336" s="9"/>
      <c r="BTT336" s="9"/>
      <c r="BTU336" s="9"/>
      <c r="BTV336" s="9"/>
      <c r="BTW336" s="9"/>
      <c r="BTX336" s="9"/>
      <c r="BTY336" s="9"/>
      <c r="BTZ336" s="9"/>
      <c r="BUA336" s="9"/>
      <c r="BUB336" s="9"/>
      <c r="BUC336" s="9"/>
      <c r="BUD336" s="9"/>
      <c r="BUE336" s="9"/>
      <c r="BUF336" s="9"/>
      <c r="BUG336" s="9"/>
      <c r="BUH336" s="9"/>
      <c r="BUI336" s="9"/>
      <c r="BUJ336" s="9"/>
      <c r="BUK336" s="9"/>
      <c r="BUL336" s="9"/>
      <c r="BUM336" s="9"/>
      <c r="BUN336" s="9"/>
      <c r="BUO336" s="9"/>
      <c r="BUP336" s="9"/>
      <c r="BUQ336" s="9"/>
      <c r="BUR336" s="9"/>
      <c r="BUS336" s="9"/>
      <c r="BUT336" s="9"/>
      <c r="BUU336" s="9"/>
      <c r="BUV336" s="9"/>
      <c r="BUW336" s="9"/>
      <c r="BUX336" s="9"/>
      <c r="BUY336" s="9"/>
      <c r="BUZ336" s="9"/>
      <c r="BVA336" s="9"/>
      <c r="BVB336" s="9"/>
      <c r="BVC336" s="9"/>
      <c r="BVD336" s="9"/>
      <c r="BVE336" s="9"/>
      <c r="BVF336" s="9"/>
      <c r="BVG336" s="9"/>
      <c r="BVH336" s="9"/>
      <c r="BVI336" s="9"/>
      <c r="BVJ336" s="9"/>
      <c r="BVK336" s="9"/>
      <c r="BVL336" s="9"/>
      <c r="BVM336" s="9"/>
      <c r="BVN336" s="9"/>
      <c r="BVO336" s="9"/>
      <c r="BVP336" s="9"/>
      <c r="BVQ336" s="9"/>
      <c r="BVR336" s="9"/>
      <c r="BVS336" s="9"/>
      <c r="BVT336" s="9"/>
      <c r="BVU336" s="9"/>
      <c r="BVV336" s="9"/>
      <c r="BVW336" s="9"/>
      <c r="BVX336" s="9"/>
      <c r="BVY336" s="9"/>
      <c r="BVZ336" s="9"/>
      <c r="BWA336" s="9"/>
      <c r="BWB336" s="9"/>
      <c r="BWC336" s="9"/>
      <c r="BWD336" s="9"/>
      <c r="BWE336" s="9"/>
      <c r="BWF336" s="9"/>
      <c r="BWG336" s="9"/>
      <c r="BWH336" s="9"/>
      <c r="BWI336" s="9"/>
      <c r="BWJ336" s="9"/>
      <c r="BWK336" s="9"/>
      <c r="BWL336" s="9"/>
      <c r="BWM336" s="9"/>
      <c r="BWN336" s="9"/>
      <c r="BWO336" s="9"/>
      <c r="BWP336" s="9"/>
      <c r="BWQ336" s="9"/>
      <c r="BWR336" s="9"/>
      <c r="BWS336" s="9"/>
      <c r="BWT336" s="9"/>
      <c r="BWU336" s="9"/>
      <c r="BWV336" s="9"/>
      <c r="BWW336" s="9"/>
      <c r="BWX336" s="9"/>
      <c r="BWY336" s="9"/>
      <c r="BWZ336" s="9"/>
      <c r="BXA336" s="9"/>
      <c r="BXB336" s="9"/>
      <c r="BXC336" s="9"/>
      <c r="BXD336" s="9"/>
    </row>
    <row r="337" ht="14.25" customHeight="1">
      <c r="A337" s="9">
        <v>0.0</v>
      </c>
      <c r="B337" s="9" t="s">
        <v>11947</v>
      </c>
      <c r="C337" s="9" t="s">
        <v>11948</v>
      </c>
      <c r="D337" s="9" t="s">
        <v>11948</v>
      </c>
      <c r="E337" s="9"/>
      <c r="F337" s="9">
        <v>23.0</v>
      </c>
      <c r="G337" s="9" t="s">
        <v>14648</v>
      </c>
      <c r="H337" s="9"/>
      <c r="I337" s="9"/>
      <c r="J337" s="9"/>
      <c r="K337" s="9"/>
      <c r="L337" s="9">
        <v>23.0</v>
      </c>
      <c r="M337" s="9"/>
      <c r="N337" s="9"/>
      <c r="O337" s="9"/>
      <c r="P337" s="9">
        <v>1.0</v>
      </c>
      <c r="Q337" s="9" t="s">
        <v>14649</v>
      </c>
      <c r="R337" s="9"/>
      <c r="S337" s="9" t="s">
        <v>3868</v>
      </c>
      <c r="T337" s="9" t="s">
        <v>3867</v>
      </c>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c r="DA337" s="9"/>
      <c r="DB337" s="9"/>
      <c r="DC337" s="9"/>
      <c r="DD337" s="9"/>
      <c r="DE337" s="9"/>
      <c r="DF337" s="9"/>
      <c r="DG337" s="9"/>
      <c r="DH337" s="9"/>
      <c r="DI337" s="9"/>
      <c r="DJ337" s="9"/>
      <c r="DK337" s="9"/>
      <c r="DL337" s="9"/>
      <c r="DM337" s="9"/>
      <c r="DN337" s="9"/>
      <c r="DO337" s="9"/>
      <c r="DP337" s="9"/>
      <c r="DQ337" s="9"/>
      <c r="DR337" s="9"/>
      <c r="DS337" s="9"/>
      <c r="DT337" s="9"/>
      <c r="DU337" s="9"/>
      <c r="DV337" s="9"/>
      <c r="DW337" s="9"/>
      <c r="DX337" s="9"/>
      <c r="DY337" s="9"/>
      <c r="DZ337" s="9"/>
      <c r="EA337" s="9"/>
      <c r="EB337" s="9"/>
      <c r="EC337" s="9"/>
      <c r="ED337" s="9"/>
      <c r="EE337" s="9"/>
      <c r="EF337" s="9"/>
      <c r="EG337" s="9"/>
      <c r="EH337" s="9"/>
      <c r="EI337" s="9"/>
      <c r="EJ337" s="9"/>
      <c r="EK337" s="9"/>
      <c r="EL337" s="9"/>
      <c r="EM337" s="9"/>
      <c r="EN337" s="9"/>
      <c r="EO337" s="9"/>
      <c r="EP337" s="9"/>
      <c r="EQ337" s="9"/>
      <c r="ER337" s="9"/>
      <c r="ES337" s="9"/>
      <c r="ET337" s="9"/>
      <c r="EU337" s="9"/>
      <c r="EV337" s="9"/>
      <c r="EW337" s="9"/>
      <c r="EX337" s="9"/>
      <c r="EY337" s="9"/>
      <c r="EZ337" s="9"/>
      <c r="FA337" s="9"/>
      <c r="FB337" s="9"/>
      <c r="FC337" s="9"/>
      <c r="FD337" s="9"/>
      <c r="FE337" s="9"/>
      <c r="FF337" s="9"/>
      <c r="FG337" s="9"/>
      <c r="FH337" s="9"/>
      <c r="FI337" s="9"/>
      <c r="FJ337" s="9"/>
      <c r="FK337" s="9"/>
      <c r="FL337" s="9"/>
      <c r="FM337" s="9"/>
      <c r="FN337" s="9"/>
      <c r="FO337" s="9"/>
      <c r="FP337" s="9"/>
      <c r="FQ337" s="9"/>
      <c r="FR337" s="9"/>
      <c r="FS337" s="9"/>
      <c r="FT337" s="9"/>
      <c r="FU337" s="9"/>
      <c r="FV337" s="9"/>
      <c r="FW337" s="9"/>
      <c r="FX337" s="9"/>
      <c r="FY337" s="9"/>
      <c r="FZ337" s="9"/>
      <c r="GA337" s="9"/>
      <c r="GB337" s="9"/>
      <c r="GC337" s="9"/>
      <c r="GD337" s="9"/>
      <c r="GE337" s="9"/>
      <c r="GF337" s="9"/>
      <c r="GG337" s="9"/>
      <c r="GH337" s="9"/>
      <c r="GI337" s="9"/>
      <c r="GJ337" s="9"/>
      <c r="GK337" s="9"/>
      <c r="GL337" s="9"/>
      <c r="GM337" s="9"/>
      <c r="GN337" s="9"/>
      <c r="GO337" s="9"/>
      <c r="GP337" s="9"/>
      <c r="GQ337" s="9"/>
      <c r="GR337" s="9"/>
      <c r="GS337" s="9"/>
      <c r="GT337" s="9"/>
      <c r="GU337" s="9"/>
      <c r="GV337" s="9"/>
      <c r="GW337" s="9"/>
      <c r="GX337" s="9"/>
      <c r="GY337" s="9"/>
      <c r="GZ337" s="9"/>
      <c r="HA337" s="9"/>
      <c r="HB337" s="9"/>
      <c r="HC337" s="9"/>
      <c r="HD337" s="9"/>
      <c r="HE337" s="9"/>
      <c r="HF337" s="9"/>
      <c r="HG337" s="9"/>
      <c r="HH337" s="9"/>
      <c r="HI337" s="9"/>
      <c r="HJ337" s="9"/>
      <c r="HK337" s="9"/>
      <c r="HL337" s="9"/>
      <c r="HM337" s="9"/>
      <c r="HN337" s="9"/>
      <c r="HO337" s="9"/>
      <c r="HP337" s="9"/>
      <c r="HQ337" s="9"/>
      <c r="HR337" s="9"/>
      <c r="HS337" s="9"/>
      <c r="HT337" s="9"/>
      <c r="HU337" s="9"/>
      <c r="HV337" s="9"/>
      <c r="HW337" s="9"/>
      <c r="HX337" s="9"/>
      <c r="HY337" s="9"/>
      <c r="HZ337" s="9"/>
      <c r="IA337" s="9"/>
      <c r="IB337" s="9"/>
      <c r="IC337" s="9"/>
      <c r="ID337" s="9"/>
      <c r="IE337" s="9"/>
      <c r="IF337" s="9"/>
      <c r="IG337" s="9"/>
      <c r="IH337" s="9"/>
      <c r="II337" s="9"/>
      <c r="IJ337" s="9"/>
      <c r="IK337" s="9"/>
      <c r="IL337" s="9"/>
      <c r="IM337" s="9"/>
      <c r="IN337" s="9"/>
      <c r="IO337" s="9"/>
      <c r="IP337" s="9"/>
      <c r="IQ337" s="9"/>
      <c r="IR337" s="9"/>
      <c r="IS337" s="9"/>
      <c r="IT337" s="9"/>
      <c r="IU337" s="9"/>
      <c r="IV337" s="9"/>
      <c r="IW337" s="9"/>
      <c r="IX337" s="9"/>
      <c r="IY337" s="9"/>
      <c r="IZ337" s="9"/>
      <c r="JA337" s="9"/>
      <c r="JB337" s="9"/>
      <c r="JC337" s="9"/>
      <c r="JD337" s="9"/>
      <c r="JE337" s="9"/>
      <c r="JF337" s="9"/>
      <c r="JG337" s="9"/>
      <c r="JH337" s="9"/>
      <c r="JI337" s="9"/>
      <c r="JJ337" s="9"/>
      <c r="JK337" s="9"/>
      <c r="JL337" s="9"/>
      <c r="JM337" s="9"/>
      <c r="JN337" s="9"/>
      <c r="JO337" s="9"/>
      <c r="JP337" s="9"/>
      <c r="JQ337" s="9"/>
      <c r="JR337" s="9"/>
      <c r="JS337" s="9"/>
      <c r="JT337" s="9"/>
      <c r="JU337" s="9"/>
      <c r="JV337" s="9"/>
      <c r="JW337" s="9"/>
      <c r="JX337" s="9"/>
      <c r="JY337" s="9"/>
      <c r="JZ337" s="9"/>
      <c r="KA337" s="9"/>
      <c r="KB337" s="9"/>
      <c r="KC337" s="9"/>
      <c r="KD337" s="9"/>
      <c r="KE337" s="9"/>
      <c r="KF337" s="9"/>
      <c r="KG337" s="9"/>
      <c r="KH337" s="9"/>
      <c r="KI337" s="9"/>
      <c r="KJ337" s="9"/>
      <c r="KK337" s="9"/>
      <c r="KL337" s="9"/>
      <c r="KM337" s="9"/>
      <c r="KN337" s="9"/>
      <c r="KO337" s="9"/>
      <c r="KP337" s="9"/>
      <c r="KQ337" s="9"/>
      <c r="KR337" s="9"/>
      <c r="KS337" s="9"/>
      <c r="KT337" s="9"/>
      <c r="KU337" s="9"/>
      <c r="KV337" s="9"/>
      <c r="KW337" s="9"/>
      <c r="KX337" s="9"/>
      <c r="KY337" s="9"/>
      <c r="KZ337" s="9"/>
      <c r="LA337" s="9"/>
      <c r="LB337" s="9"/>
      <c r="LC337" s="9"/>
      <c r="LD337" s="9"/>
      <c r="LE337" s="9"/>
      <c r="LF337" s="9"/>
      <c r="LG337" s="9"/>
      <c r="LH337" s="9"/>
      <c r="LI337" s="9"/>
      <c r="LJ337" s="9"/>
      <c r="LK337" s="9"/>
      <c r="LL337" s="9"/>
      <c r="LM337" s="9"/>
      <c r="LN337" s="9"/>
      <c r="LO337" s="9"/>
      <c r="LP337" s="9"/>
      <c r="LQ337" s="9"/>
      <c r="LR337" s="9"/>
      <c r="LS337" s="9"/>
      <c r="LT337" s="9"/>
      <c r="LU337" s="9"/>
      <c r="LV337" s="9"/>
      <c r="LW337" s="9"/>
      <c r="LX337" s="9"/>
      <c r="LY337" s="9"/>
      <c r="LZ337" s="9"/>
      <c r="MA337" s="9"/>
      <c r="MB337" s="9"/>
      <c r="MC337" s="9"/>
      <c r="MD337" s="9"/>
      <c r="ME337" s="9"/>
      <c r="MF337" s="9"/>
      <c r="MG337" s="9"/>
      <c r="MH337" s="9"/>
      <c r="MI337" s="9"/>
      <c r="MJ337" s="9"/>
      <c r="MK337" s="9"/>
      <c r="ML337" s="9"/>
      <c r="MM337" s="9"/>
      <c r="MN337" s="9"/>
      <c r="MO337" s="9"/>
      <c r="MP337" s="9"/>
      <c r="MQ337" s="9"/>
      <c r="MR337" s="9"/>
      <c r="MS337" s="9"/>
      <c r="MT337" s="9"/>
      <c r="MU337" s="9"/>
      <c r="MV337" s="9"/>
      <c r="MW337" s="9"/>
      <c r="MX337" s="9"/>
      <c r="MY337" s="9"/>
      <c r="MZ337" s="9"/>
      <c r="NA337" s="9"/>
      <c r="NB337" s="9"/>
      <c r="NC337" s="9"/>
      <c r="ND337" s="9"/>
      <c r="NE337" s="9"/>
      <c r="NF337" s="9"/>
      <c r="NG337" s="9"/>
      <c r="NH337" s="9"/>
      <c r="NI337" s="9"/>
      <c r="NJ337" s="9"/>
      <c r="NK337" s="9"/>
      <c r="NL337" s="9"/>
      <c r="NM337" s="9"/>
      <c r="NN337" s="9"/>
      <c r="NO337" s="9"/>
      <c r="NP337" s="9"/>
      <c r="NQ337" s="9"/>
      <c r="NR337" s="9"/>
      <c r="NS337" s="9"/>
      <c r="NT337" s="9"/>
      <c r="NU337" s="9"/>
      <c r="NV337" s="9"/>
      <c r="NW337" s="9"/>
      <c r="NX337" s="9"/>
      <c r="NY337" s="9"/>
      <c r="NZ337" s="9"/>
      <c r="OA337" s="9"/>
      <c r="OB337" s="9"/>
      <c r="OC337" s="9"/>
      <c r="OD337" s="9"/>
      <c r="OE337" s="9"/>
      <c r="OF337" s="9"/>
      <c r="OG337" s="9"/>
      <c r="OH337" s="9"/>
      <c r="OI337" s="9"/>
      <c r="OJ337" s="9"/>
      <c r="OK337" s="9"/>
      <c r="OL337" s="9"/>
      <c r="OM337" s="9"/>
      <c r="ON337" s="9"/>
      <c r="OO337" s="9"/>
      <c r="OP337" s="9"/>
      <c r="OQ337" s="9"/>
      <c r="OR337" s="9"/>
      <c r="OS337" s="9"/>
      <c r="OT337" s="9"/>
      <c r="OU337" s="9"/>
      <c r="OV337" s="9"/>
      <c r="OW337" s="9"/>
      <c r="OX337" s="9"/>
      <c r="OY337" s="9"/>
      <c r="OZ337" s="9"/>
      <c r="PA337" s="9"/>
      <c r="PB337" s="9"/>
      <c r="PC337" s="9"/>
      <c r="PD337" s="9"/>
      <c r="PE337" s="9"/>
      <c r="PF337" s="9"/>
      <c r="PG337" s="9"/>
      <c r="PH337" s="9"/>
      <c r="PI337" s="9"/>
      <c r="PJ337" s="9"/>
      <c r="PK337" s="9"/>
      <c r="PL337" s="9"/>
      <c r="PM337" s="9"/>
      <c r="PN337" s="9"/>
      <c r="PO337" s="9"/>
      <c r="PP337" s="9"/>
      <c r="PQ337" s="9"/>
      <c r="PR337" s="9"/>
      <c r="PS337" s="9"/>
      <c r="PT337" s="9"/>
      <c r="PU337" s="9"/>
      <c r="PV337" s="9"/>
      <c r="PW337" s="9"/>
      <c r="PX337" s="9"/>
      <c r="PY337" s="9"/>
      <c r="PZ337" s="9"/>
      <c r="QA337" s="9"/>
      <c r="QB337" s="9"/>
      <c r="QC337" s="9"/>
      <c r="QD337" s="9"/>
      <c r="QE337" s="9"/>
      <c r="QF337" s="9"/>
      <c r="QG337" s="9"/>
      <c r="QH337" s="9"/>
      <c r="QI337" s="9"/>
      <c r="QJ337" s="9"/>
      <c r="QK337" s="9"/>
      <c r="QL337" s="9"/>
      <c r="QM337" s="9"/>
      <c r="QN337" s="9"/>
      <c r="QO337" s="9"/>
      <c r="QP337" s="9"/>
      <c r="QQ337" s="9"/>
      <c r="QR337" s="9"/>
      <c r="QS337" s="9"/>
      <c r="QT337" s="9"/>
      <c r="QU337" s="9"/>
      <c r="QV337" s="9"/>
      <c r="QW337" s="9"/>
      <c r="QX337" s="9"/>
      <c r="QY337" s="9"/>
      <c r="QZ337" s="9"/>
      <c r="RA337" s="9"/>
      <c r="RB337" s="9"/>
      <c r="RC337" s="9"/>
      <c r="RD337" s="9"/>
      <c r="RE337" s="9"/>
      <c r="RF337" s="9"/>
      <c r="RG337" s="9"/>
      <c r="RH337" s="9"/>
      <c r="RI337" s="9"/>
      <c r="RJ337" s="9"/>
      <c r="RK337" s="9"/>
      <c r="RL337" s="9"/>
      <c r="RM337" s="9"/>
      <c r="RN337" s="9"/>
      <c r="RO337" s="9"/>
      <c r="RP337" s="9"/>
      <c r="RQ337" s="9"/>
      <c r="RR337" s="9"/>
      <c r="RS337" s="9"/>
      <c r="RT337" s="9"/>
      <c r="RU337" s="9"/>
      <c r="RV337" s="9"/>
      <c r="RW337" s="9"/>
      <c r="RX337" s="9"/>
      <c r="RY337" s="9"/>
      <c r="RZ337" s="9"/>
      <c r="SA337" s="9"/>
      <c r="SB337" s="9"/>
      <c r="SC337" s="9"/>
      <c r="SD337" s="9"/>
      <c r="SE337" s="9"/>
      <c r="SF337" s="9"/>
      <c r="SG337" s="9"/>
      <c r="SH337" s="9"/>
      <c r="SI337" s="9"/>
      <c r="SJ337" s="9"/>
      <c r="SK337" s="9"/>
      <c r="SL337" s="9"/>
      <c r="SM337" s="9"/>
      <c r="SN337" s="9"/>
      <c r="SO337" s="9"/>
      <c r="SP337" s="9"/>
      <c r="SQ337" s="9"/>
      <c r="SR337" s="9"/>
      <c r="SS337" s="9"/>
      <c r="ST337" s="9"/>
      <c r="SU337" s="9" t="s">
        <v>14650</v>
      </c>
      <c r="SV337" s="9"/>
      <c r="SW337" s="9"/>
      <c r="SX337" s="9"/>
      <c r="SY337" s="9"/>
      <c r="SZ337" s="9"/>
      <c r="TA337" s="9"/>
      <c r="TB337" s="9"/>
      <c r="TC337" s="9"/>
      <c r="TD337" s="9"/>
      <c r="TE337" s="9"/>
      <c r="TF337" s="9"/>
      <c r="TG337" s="9"/>
      <c r="TH337" s="9"/>
      <c r="TI337" s="9"/>
      <c r="TJ337" s="9"/>
      <c r="TK337" s="9"/>
      <c r="TL337" s="9"/>
      <c r="TM337" s="9"/>
      <c r="TN337" s="9"/>
      <c r="TO337" s="9"/>
      <c r="TP337" s="9"/>
      <c r="TQ337" s="9"/>
      <c r="TR337" s="9"/>
      <c r="TS337" s="9"/>
      <c r="TT337" s="9"/>
      <c r="TU337" s="9"/>
      <c r="TV337" s="9"/>
      <c r="TW337" s="9"/>
      <c r="TX337" s="9"/>
      <c r="TY337" s="9"/>
      <c r="TZ337" s="9"/>
      <c r="UA337" s="9"/>
      <c r="UB337" s="9"/>
      <c r="UC337" s="9"/>
      <c r="UD337" s="9"/>
      <c r="UE337" s="9"/>
      <c r="UF337" s="9"/>
      <c r="UG337" s="9"/>
      <c r="UH337" s="9"/>
      <c r="UI337" s="9"/>
      <c r="UJ337" s="9"/>
      <c r="UK337" s="9"/>
      <c r="UL337" s="9"/>
      <c r="UM337" s="9"/>
      <c r="UN337" s="9"/>
      <c r="UO337" s="9"/>
      <c r="UP337" s="9"/>
      <c r="UQ337" s="9"/>
      <c r="UR337" s="9"/>
      <c r="US337" s="9"/>
      <c r="UT337" s="9"/>
      <c r="UU337" s="9"/>
      <c r="UV337" s="9"/>
      <c r="UW337" s="9"/>
      <c r="UX337" s="9"/>
      <c r="UY337" s="9"/>
      <c r="UZ337" s="9"/>
      <c r="VA337" s="9"/>
      <c r="VB337" s="9"/>
      <c r="VC337" s="9"/>
      <c r="VD337" s="9"/>
      <c r="VE337" s="9"/>
      <c r="VF337" s="9"/>
      <c r="VG337" s="9"/>
      <c r="VH337" s="9"/>
      <c r="VI337" s="9"/>
      <c r="VJ337" s="9"/>
      <c r="VK337" s="9"/>
      <c r="VL337" s="9"/>
      <c r="VM337" s="9"/>
      <c r="VN337" s="9"/>
      <c r="VO337" s="9"/>
      <c r="VP337" s="9"/>
      <c r="VQ337" s="9"/>
      <c r="VR337" s="9"/>
      <c r="VS337" s="9"/>
      <c r="VT337" s="9"/>
      <c r="VU337" s="9"/>
      <c r="VV337" s="9"/>
      <c r="VW337" s="9"/>
      <c r="VX337" s="9"/>
      <c r="VY337" s="9"/>
      <c r="VZ337" s="9"/>
      <c r="WA337" s="9"/>
      <c r="WB337" s="9"/>
      <c r="WC337" s="9"/>
      <c r="WD337" s="9"/>
      <c r="WE337" s="9"/>
      <c r="WF337" s="9"/>
      <c r="WG337" s="9"/>
      <c r="WH337" s="9"/>
      <c r="WI337" s="9"/>
      <c r="WJ337" s="9"/>
      <c r="WK337" s="9"/>
      <c r="WL337" s="9"/>
      <c r="WM337" s="9"/>
      <c r="WN337" s="9"/>
      <c r="WO337" s="9"/>
      <c r="WP337" s="9"/>
      <c r="WQ337" s="9"/>
      <c r="WR337" s="9"/>
      <c r="WS337" s="9"/>
      <c r="WT337" s="9"/>
      <c r="WU337" s="9"/>
      <c r="WV337" s="9"/>
      <c r="WW337" s="9"/>
      <c r="WX337" s="9"/>
      <c r="WY337" s="9"/>
      <c r="WZ337" s="9"/>
      <c r="XA337" s="9"/>
      <c r="XB337" s="9"/>
      <c r="XC337" s="9"/>
      <c r="XD337" s="9"/>
      <c r="XE337" s="9"/>
      <c r="XF337" s="9"/>
      <c r="XG337" s="9"/>
      <c r="XH337" s="9"/>
      <c r="XI337" s="9"/>
      <c r="XJ337" s="9"/>
      <c r="XK337" s="9"/>
      <c r="XL337" s="9"/>
      <c r="XM337" s="9"/>
      <c r="XN337" s="9"/>
      <c r="XO337" s="9"/>
      <c r="XP337" s="9"/>
      <c r="XQ337" s="9"/>
      <c r="XR337" s="9"/>
      <c r="XS337" s="9"/>
      <c r="XT337" s="9"/>
      <c r="XU337" s="9"/>
      <c r="XV337" s="9"/>
      <c r="XW337" s="9"/>
      <c r="XX337" s="9"/>
      <c r="XY337" s="9"/>
      <c r="XZ337" s="9"/>
      <c r="YA337" s="9"/>
      <c r="YB337" s="9"/>
      <c r="YC337" s="9"/>
      <c r="YD337" s="9"/>
      <c r="YE337" s="9"/>
      <c r="YF337" s="9"/>
      <c r="YG337" s="9"/>
      <c r="YH337" s="9"/>
      <c r="YI337" s="9"/>
      <c r="YJ337" s="9"/>
      <c r="YK337" s="9"/>
      <c r="YL337" s="9"/>
      <c r="YM337" s="9"/>
      <c r="YN337" s="9"/>
      <c r="YO337" s="9"/>
      <c r="YP337" s="9"/>
      <c r="YQ337" s="9"/>
      <c r="YR337" s="9"/>
      <c r="YS337" s="9"/>
      <c r="YT337" s="9"/>
      <c r="YU337" s="9"/>
      <c r="YV337" s="9"/>
      <c r="YW337" s="9"/>
      <c r="YX337" s="9"/>
      <c r="YY337" s="9"/>
      <c r="YZ337" s="9"/>
      <c r="ZA337" s="9"/>
      <c r="ZB337" s="9"/>
      <c r="ZC337" s="9"/>
      <c r="ZD337" s="9"/>
      <c r="ZE337" s="9"/>
      <c r="ZF337" s="9"/>
      <c r="ZG337" s="9"/>
      <c r="ZH337" s="9"/>
      <c r="ZI337" s="9"/>
      <c r="ZJ337" s="9"/>
      <c r="ZK337" s="9"/>
      <c r="ZL337" s="9"/>
      <c r="ZM337" s="9"/>
      <c r="ZN337" s="9"/>
      <c r="ZO337" s="9"/>
      <c r="ZP337" s="9"/>
      <c r="ZQ337" s="9"/>
      <c r="ZR337" s="9"/>
      <c r="ZS337" s="9"/>
      <c r="ZT337" s="9"/>
      <c r="ZU337" s="9"/>
      <c r="ZV337" s="9"/>
      <c r="ZW337" s="9"/>
      <c r="ZX337" s="9"/>
      <c r="ZY337" s="9"/>
      <c r="ZZ337" s="9"/>
      <c r="AAA337" s="9"/>
      <c r="AAB337" s="9"/>
      <c r="AAC337" s="9"/>
      <c r="AAD337" s="9"/>
      <c r="AAE337" s="9"/>
      <c r="AAF337" s="9"/>
      <c r="AAG337" s="9"/>
      <c r="AAH337" s="9"/>
      <c r="AAI337" s="9"/>
      <c r="AAJ337" s="9"/>
      <c r="AAK337" s="9"/>
      <c r="AAL337" s="9"/>
      <c r="AAM337" s="9"/>
      <c r="AAN337" s="9"/>
      <c r="AAO337" s="9"/>
      <c r="AAP337" s="9"/>
      <c r="AAQ337" s="9"/>
      <c r="AAR337" s="9"/>
      <c r="AAS337" s="9"/>
      <c r="AAT337" s="9"/>
      <c r="AAU337" s="9"/>
      <c r="AAV337" s="9"/>
      <c r="AAW337" s="9"/>
      <c r="AAX337" s="9"/>
      <c r="AAY337" s="9"/>
      <c r="AAZ337" s="9"/>
      <c r="ABA337" s="9"/>
      <c r="ABB337" s="9"/>
      <c r="ABC337" s="9"/>
      <c r="ABD337" s="9"/>
      <c r="ABE337" s="9"/>
      <c r="ABF337" s="9"/>
      <c r="ABG337" s="9"/>
      <c r="ABH337" s="9"/>
      <c r="ABI337" s="9"/>
      <c r="ABJ337" s="9"/>
      <c r="ABK337" s="9"/>
      <c r="ABL337" s="9"/>
      <c r="ABM337" s="9"/>
      <c r="ABN337" s="9"/>
      <c r="ABO337" s="9"/>
      <c r="ABP337" s="9"/>
      <c r="ABQ337" s="9"/>
      <c r="ABR337" s="9"/>
      <c r="ABS337" s="9"/>
      <c r="ABT337" s="9"/>
      <c r="ABU337" s="9"/>
      <c r="ABV337" s="9"/>
      <c r="ABW337" s="9"/>
      <c r="ABX337" s="9"/>
      <c r="ABY337" s="9"/>
      <c r="ABZ337" s="9"/>
      <c r="ACA337" s="9"/>
      <c r="ACB337" s="9"/>
      <c r="ACC337" s="9"/>
      <c r="ACD337" s="9"/>
      <c r="ACE337" s="9"/>
      <c r="ACF337" s="9"/>
      <c r="ACG337" s="9"/>
      <c r="ACH337" s="9"/>
      <c r="ACI337" s="9"/>
      <c r="ACJ337" s="9"/>
      <c r="ACK337" s="9"/>
      <c r="ACL337" s="9"/>
      <c r="ACM337" s="9"/>
      <c r="ACN337" s="9"/>
      <c r="ACO337" s="9"/>
      <c r="ACP337" s="9"/>
      <c r="ACQ337" s="9"/>
      <c r="ACR337" s="9"/>
      <c r="ACS337" s="9"/>
      <c r="ACT337" s="9"/>
      <c r="ACU337" s="9"/>
      <c r="ACV337" s="9"/>
      <c r="ACW337" s="9"/>
      <c r="ACX337" s="9"/>
      <c r="ACY337" s="9"/>
      <c r="ACZ337" s="9"/>
      <c r="ADA337" s="9"/>
      <c r="ADB337" s="9"/>
      <c r="ADC337" s="9"/>
      <c r="ADD337" s="9"/>
      <c r="ADE337" s="9"/>
      <c r="ADF337" s="9"/>
      <c r="ADG337" s="9"/>
      <c r="ADH337" s="9"/>
      <c r="ADI337" s="9"/>
      <c r="ADJ337" s="9"/>
      <c r="ADK337" s="9"/>
      <c r="ADL337" s="9"/>
      <c r="ADM337" s="9"/>
      <c r="ADN337" s="9"/>
      <c r="ADO337" s="9"/>
      <c r="ADP337" s="9"/>
      <c r="ADQ337" s="9"/>
      <c r="ADR337" s="9"/>
      <c r="ADS337" s="9"/>
      <c r="ADT337" s="9"/>
      <c r="ADU337" s="9"/>
      <c r="ADV337" s="9"/>
      <c r="ADW337" s="9"/>
      <c r="ADX337" s="9"/>
      <c r="ADY337" s="9"/>
      <c r="ADZ337" s="9"/>
      <c r="AEA337" s="9"/>
      <c r="AEB337" s="9"/>
      <c r="AEC337" s="9"/>
      <c r="AED337" s="9"/>
      <c r="AEE337" s="9"/>
      <c r="AEF337" s="9"/>
      <c r="AEG337" s="9"/>
      <c r="AEH337" s="9"/>
      <c r="AEI337" s="9"/>
      <c r="AEJ337" s="9"/>
      <c r="AEK337" s="9"/>
      <c r="AEL337" s="9"/>
      <c r="AEM337" s="9"/>
      <c r="AEN337" s="9"/>
      <c r="AEO337" s="9"/>
      <c r="AEP337" s="9"/>
      <c r="AEQ337" s="9"/>
      <c r="AER337" s="9"/>
      <c r="AES337" s="9"/>
      <c r="AET337" s="9"/>
      <c r="AEU337" s="9"/>
      <c r="AEV337" s="9"/>
      <c r="AEW337" s="9"/>
      <c r="AEX337" s="9"/>
      <c r="AEY337" s="9"/>
      <c r="AEZ337" s="9"/>
      <c r="AFA337" s="9"/>
      <c r="AFB337" s="9"/>
      <c r="AFC337" s="9"/>
      <c r="AFD337" s="9"/>
      <c r="AFE337" s="9"/>
      <c r="AFF337" s="9"/>
      <c r="AFG337" s="9"/>
      <c r="AFH337" s="9"/>
      <c r="AFI337" s="9"/>
      <c r="AFJ337" s="9"/>
      <c r="AFK337" s="9"/>
      <c r="AFL337" s="9"/>
      <c r="AFM337" s="9"/>
      <c r="AFN337" s="9"/>
      <c r="AFO337" s="9"/>
      <c r="AFP337" s="9"/>
      <c r="AFQ337" s="9"/>
      <c r="AFR337" s="9"/>
      <c r="AFS337" s="9"/>
      <c r="AFT337" s="9"/>
      <c r="AFU337" s="9"/>
      <c r="AFV337" s="9"/>
      <c r="AFW337" s="9"/>
      <c r="AFX337" s="9"/>
      <c r="AFY337" s="9"/>
      <c r="AFZ337" s="9"/>
      <c r="AGA337" s="9"/>
      <c r="AGB337" s="9"/>
      <c r="AGC337" s="9"/>
      <c r="AGD337" s="9"/>
      <c r="AGE337" s="9"/>
      <c r="AGF337" s="9"/>
      <c r="AGG337" s="9"/>
      <c r="AGH337" s="9"/>
      <c r="AGI337" s="9"/>
      <c r="AGJ337" s="9"/>
      <c r="AGK337" s="9"/>
      <c r="AGL337" s="9"/>
      <c r="AGM337" s="9"/>
      <c r="AGN337" s="9"/>
      <c r="AGO337" s="9"/>
      <c r="AGP337" s="9"/>
      <c r="AGQ337" s="9"/>
      <c r="AGR337" s="9"/>
      <c r="AGS337" s="9"/>
      <c r="AGT337" s="9"/>
      <c r="AGU337" s="9"/>
      <c r="AGV337" s="9"/>
      <c r="AGW337" s="9"/>
      <c r="AGX337" s="9"/>
      <c r="AGY337" s="9"/>
      <c r="AGZ337" s="9"/>
      <c r="AHA337" s="9"/>
      <c r="AHB337" s="9"/>
      <c r="AHC337" s="9"/>
      <c r="AHD337" s="9"/>
      <c r="AHE337" s="9"/>
      <c r="AHF337" s="9"/>
      <c r="AHG337" s="9"/>
      <c r="AHH337" s="9"/>
      <c r="AHI337" s="9"/>
      <c r="AHJ337" s="9"/>
      <c r="AHK337" s="9"/>
      <c r="AHL337" s="9"/>
      <c r="AHM337" s="9"/>
      <c r="AHN337" s="9"/>
      <c r="AHO337" s="9"/>
      <c r="AHP337" s="9"/>
      <c r="AHQ337" s="9"/>
      <c r="AHR337" s="9"/>
      <c r="AHS337" s="9"/>
      <c r="AHT337" s="9"/>
      <c r="AHU337" s="9"/>
      <c r="AHV337" s="9"/>
      <c r="AHW337" s="9"/>
      <c r="AHX337" s="9"/>
      <c r="AHY337" s="9"/>
      <c r="AHZ337" s="9"/>
      <c r="AIA337" s="9"/>
      <c r="AIB337" s="9"/>
      <c r="AIC337" s="9"/>
      <c r="AID337" s="9"/>
      <c r="AIE337" s="9"/>
      <c r="AIF337" s="9"/>
      <c r="AIG337" s="9"/>
      <c r="AIH337" s="9"/>
      <c r="AII337" s="9"/>
      <c r="AIJ337" s="9"/>
      <c r="AIK337" s="9"/>
      <c r="AIL337" s="9"/>
      <c r="AIM337" s="9"/>
      <c r="AIN337" s="9"/>
      <c r="AIO337" s="9"/>
      <c r="AIP337" s="9"/>
      <c r="AIQ337" s="9"/>
      <c r="AIR337" s="9"/>
      <c r="AIS337" s="9"/>
      <c r="ANB337" s="9" t="s">
        <v>12032</v>
      </c>
      <c r="ANC337" s="9" t="s">
        <v>2820</v>
      </c>
      <c r="AND337" s="9" t="s">
        <v>14651</v>
      </c>
      <c r="ANE337" s="9" t="s">
        <v>12034</v>
      </c>
      <c r="ANF337" s="9"/>
      <c r="ANG337" s="9"/>
      <c r="ANH337" s="9"/>
      <c r="ANI337" s="9"/>
      <c r="ANJ337" s="9"/>
      <c r="ANK337" s="9"/>
      <c r="ANL337" s="9"/>
      <c r="ANM337" s="9" t="s">
        <v>14652</v>
      </c>
      <c r="ANN337" s="9"/>
      <c r="ANO337" s="9"/>
      <c r="ANP337" s="9"/>
      <c r="ANQ337" s="9"/>
      <c r="ANR337" s="9"/>
      <c r="ANS337" s="9"/>
      <c r="ANT337" s="9"/>
      <c r="ANU337" s="9"/>
      <c r="ANV337" s="9"/>
      <c r="ANW337" s="9"/>
      <c r="ANX337" s="9"/>
      <c r="ANY337" s="9"/>
      <c r="ANZ337" s="9"/>
      <c r="AOA337" s="9"/>
      <c r="AOB337" s="9"/>
      <c r="AOC337" s="9"/>
      <c r="AOD337" s="9"/>
      <c r="AOE337" s="9"/>
      <c r="AOF337" s="9"/>
      <c r="AOG337" s="9"/>
      <c r="AOH337" s="9"/>
      <c r="AOI337" s="9"/>
      <c r="AOJ337" s="9"/>
      <c r="AOK337" s="9"/>
      <c r="AOL337" s="9"/>
      <c r="AOM337" s="9"/>
      <c r="AON337" s="9"/>
      <c r="AOO337" s="9"/>
      <c r="AOP337" s="9"/>
      <c r="AOQ337" s="9"/>
      <c r="AOR337" s="9"/>
      <c r="AOS337" s="9"/>
      <c r="AOT337" s="9"/>
      <c r="AOU337" s="9"/>
      <c r="AOV337" s="9"/>
      <c r="AOW337" s="9"/>
      <c r="AOX337" s="9"/>
      <c r="AOY337" s="9"/>
      <c r="AOZ337" s="9"/>
      <c r="APA337" s="9"/>
      <c r="APB337" s="9"/>
      <c r="APC337" s="9"/>
      <c r="APD337" s="9"/>
      <c r="APE337" s="9"/>
      <c r="APF337" s="9"/>
      <c r="APG337" s="9"/>
      <c r="APH337" s="9"/>
      <c r="API337" s="9"/>
      <c r="APJ337" s="9"/>
      <c r="APK337" s="9"/>
      <c r="APL337" s="9"/>
      <c r="APM337" s="9"/>
      <c r="APN337" s="9"/>
      <c r="APO337" s="9"/>
      <c r="APP337" s="9"/>
      <c r="APQ337" s="9"/>
      <c r="APR337" s="9"/>
      <c r="APS337" s="9"/>
      <c r="APT337" s="9"/>
      <c r="APU337" s="9"/>
      <c r="APV337" s="9"/>
      <c r="APW337" s="9"/>
      <c r="APX337" s="9"/>
      <c r="APY337" s="9"/>
      <c r="APZ337" s="9"/>
      <c r="AQA337" s="9"/>
      <c r="AQB337" s="9"/>
      <c r="AQC337" s="9"/>
      <c r="AQD337" s="9"/>
      <c r="AQE337" s="9"/>
      <c r="AQF337" s="9"/>
      <c r="AQG337" s="9"/>
      <c r="AQH337" s="9"/>
      <c r="AQI337" s="9"/>
      <c r="AQJ337" s="9"/>
      <c r="AQK337" s="9"/>
      <c r="AQL337" s="9"/>
      <c r="AQM337" s="9"/>
      <c r="AQN337" s="9"/>
      <c r="AQO337" s="9"/>
      <c r="AQP337" s="9"/>
      <c r="AQQ337" s="9"/>
      <c r="AQR337" s="9"/>
      <c r="AQS337" s="9"/>
      <c r="AQT337" s="9"/>
      <c r="AQU337" s="9"/>
      <c r="AQV337" s="9"/>
      <c r="AQW337" s="9"/>
      <c r="AQX337" s="9"/>
      <c r="AQY337" s="9"/>
      <c r="AQZ337" s="9"/>
      <c r="ARA337" s="9"/>
      <c r="ARB337" s="9"/>
      <c r="ARC337" s="9"/>
      <c r="ARD337" s="9"/>
      <c r="ARE337" s="9"/>
      <c r="ARF337" s="9"/>
      <c r="ARG337" s="9"/>
      <c r="ARH337" s="9"/>
      <c r="ARI337" s="9"/>
      <c r="ARJ337" s="9"/>
      <c r="ARK337" s="9"/>
      <c r="ARL337" s="9"/>
      <c r="ARM337" s="9"/>
      <c r="ARN337" s="9"/>
      <c r="ARO337" s="9"/>
      <c r="ARP337" s="9"/>
      <c r="ARQ337" s="9"/>
      <c r="ARR337" s="9"/>
      <c r="ARS337" s="9"/>
      <c r="ART337" s="9"/>
      <c r="ARU337" s="9"/>
      <c r="ARV337" s="9"/>
      <c r="ARW337" s="9"/>
      <c r="ARX337" s="9"/>
      <c r="ARY337" s="9"/>
      <c r="ARZ337" s="9"/>
      <c r="ASA337" s="9"/>
      <c r="ASB337" s="9"/>
      <c r="ASC337" s="9"/>
      <c r="ASD337" s="9"/>
      <c r="ASE337" s="9"/>
      <c r="ASF337" s="9"/>
      <c r="ASG337" s="9"/>
      <c r="ASH337" s="9"/>
      <c r="ASI337" s="9"/>
      <c r="ASJ337" s="9"/>
      <c r="ASK337" s="9"/>
      <c r="ASL337" s="9"/>
      <c r="ASM337" s="9"/>
      <c r="ASN337" s="9"/>
      <c r="ASO337" s="9"/>
      <c r="ASP337" s="9"/>
      <c r="ASQ337" s="9"/>
      <c r="ASR337" s="9"/>
      <c r="ASS337" s="9"/>
      <c r="AST337" s="9"/>
      <c r="ASU337" s="9"/>
      <c r="ASV337" s="9"/>
      <c r="ASW337" s="9"/>
      <c r="ASX337" s="9"/>
      <c r="ASY337" s="9"/>
      <c r="ASZ337" s="9"/>
      <c r="ATA337" s="9"/>
      <c r="ATB337" s="9"/>
      <c r="ATC337" s="9"/>
      <c r="ATD337" s="9"/>
      <c r="ATE337" s="9"/>
      <c r="ATF337" s="9"/>
      <c r="ATG337" s="9"/>
      <c r="ATH337" s="9"/>
      <c r="ATI337" s="9"/>
      <c r="ATJ337" s="9"/>
      <c r="ATK337" s="9"/>
      <c r="ATL337" s="9"/>
      <c r="ATM337" s="9"/>
      <c r="ATN337" s="9"/>
      <c r="ATO337" s="9"/>
      <c r="ATP337" s="9"/>
      <c r="ATQ337" s="9"/>
      <c r="ATR337" s="9" t="s">
        <v>14653</v>
      </c>
      <c r="ATS337" s="9">
        <v>1.735007011E9</v>
      </c>
      <c r="ATT337" s="9" t="s">
        <v>14654</v>
      </c>
      <c r="ATU337" s="9" t="s">
        <v>12032</v>
      </c>
      <c r="ATV337" s="9" t="s">
        <v>2820</v>
      </c>
      <c r="ATW337" s="9" t="s">
        <v>14651</v>
      </c>
      <c r="ATX337" s="9" t="s">
        <v>12034</v>
      </c>
      <c r="ATY337" s="9"/>
      <c r="ATZ337" s="9"/>
      <c r="AUA337" s="9"/>
      <c r="AUB337" s="9"/>
      <c r="AUC337" s="9"/>
      <c r="AUD337" s="9"/>
      <c r="AUE337" s="9"/>
      <c r="AUF337" s="9"/>
      <c r="AUG337" s="9"/>
      <c r="AUH337" s="9"/>
      <c r="AUI337" s="9"/>
      <c r="AUJ337" s="9"/>
      <c r="AUK337" s="9"/>
      <c r="AUL337" s="9"/>
      <c r="AUM337" s="9"/>
      <c r="AUN337" s="9"/>
      <c r="AUO337" s="9"/>
      <c r="AUP337" s="9"/>
      <c r="AUQ337" s="9"/>
      <c r="AUR337" s="9"/>
      <c r="AUS337" s="9"/>
      <c r="AUT337" s="9"/>
      <c r="AUU337" s="9"/>
      <c r="AUV337" s="9"/>
      <c r="AUW337" s="9"/>
      <c r="AUX337" s="9"/>
      <c r="AUY337" s="9"/>
      <c r="AUZ337" s="9"/>
      <c r="AVA337" s="9"/>
      <c r="AVB337" s="9"/>
      <c r="AVC337" s="9"/>
      <c r="AVD337" s="9"/>
      <c r="AVE337" s="9"/>
      <c r="AVF337" s="9"/>
      <c r="AVG337" s="9"/>
      <c r="AVH337" s="9"/>
      <c r="AVI337" s="9"/>
      <c r="AVJ337" s="9"/>
      <c r="AVK337" s="9"/>
      <c r="AVL337" s="9"/>
      <c r="AVM337" s="9"/>
      <c r="AVN337" s="9"/>
      <c r="AVO337" s="9"/>
      <c r="AVP337" s="9"/>
      <c r="AVQ337" s="9"/>
      <c r="AVR337" s="9"/>
      <c r="AVS337" s="9"/>
      <c r="AVT337" s="9"/>
      <c r="AVU337" s="9"/>
      <c r="AVV337" s="9"/>
      <c r="AVW337" s="9"/>
      <c r="AVX337" s="9"/>
      <c r="AVY337" s="9"/>
      <c r="AVZ337" s="9"/>
      <c r="AWA337" s="9"/>
      <c r="AWB337" s="9"/>
      <c r="AWC337" s="9"/>
      <c r="AWD337" s="9"/>
      <c r="AWE337" s="9"/>
      <c r="AWF337" s="9"/>
      <c r="AWG337" s="9"/>
      <c r="AWH337" s="9"/>
      <c r="AWI337" s="9"/>
      <c r="AWJ337" s="9"/>
      <c r="AWK337" s="9"/>
      <c r="AWL337" s="9"/>
      <c r="AWM337" s="9"/>
      <c r="AWN337" s="9"/>
      <c r="AWO337" s="9"/>
      <c r="AWP337" s="9"/>
      <c r="AWQ337" s="9"/>
      <c r="AWR337" s="9"/>
      <c r="AWS337" s="9"/>
      <c r="AWT337" s="9"/>
      <c r="AWU337" s="9"/>
      <c r="AWV337" s="9"/>
      <c r="AWW337" s="9"/>
      <c r="AWX337" s="9"/>
      <c r="AWY337" s="9"/>
      <c r="AWZ337" s="9"/>
      <c r="AXA337" s="9"/>
      <c r="AXB337" s="9"/>
      <c r="AXC337" s="9"/>
      <c r="AXD337" s="9"/>
      <c r="AXE337" s="9"/>
      <c r="AXF337" s="9"/>
      <c r="AXG337" s="9"/>
      <c r="AXH337" s="9"/>
      <c r="AXI337" s="9"/>
      <c r="AXJ337" s="9"/>
      <c r="AXK337" s="9"/>
      <c r="AXL337" s="9"/>
      <c r="AXM337" s="9"/>
      <c r="AXN337" s="9"/>
      <c r="AXO337" s="9"/>
      <c r="AXP337" s="9"/>
      <c r="AXQ337" s="9"/>
      <c r="AXR337" s="9"/>
      <c r="AXS337" s="9"/>
      <c r="AXT337" s="9"/>
      <c r="AXU337" s="9"/>
      <c r="AXV337" s="9"/>
      <c r="AXW337" s="9"/>
      <c r="AXX337" s="9"/>
      <c r="AXY337" s="9"/>
      <c r="AXZ337" s="9"/>
      <c r="AYA337" s="9"/>
      <c r="AYB337" s="9"/>
      <c r="AYC337" s="9"/>
      <c r="AYD337" s="9"/>
      <c r="AYE337" s="9"/>
      <c r="AYF337" s="9"/>
      <c r="AYG337" s="9"/>
      <c r="AYH337" s="9"/>
      <c r="AYI337" s="9"/>
      <c r="AYJ337" s="9"/>
      <c r="AYK337" s="9"/>
      <c r="AYL337" s="9"/>
      <c r="AYM337" s="9"/>
      <c r="AYN337" s="9"/>
      <c r="AYO337" s="9"/>
      <c r="AYP337" s="9"/>
      <c r="AYQ337" s="9"/>
      <c r="AYR337" s="9"/>
      <c r="AYS337" s="9"/>
      <c r="AYT337" s="9"/>
      <c r="AYU337" s="9"/>
      <c r="AYV337" s="9"/>
      <c r="AYW337" s="9"/>
      <c r="AYX337" s="9"/>
      <c r="AYY337" s="9"/>
      <c r="AYZ337" s="9"/>
      <c r="AZA337" s="9"/>
      <c r="AZB337" s="9"/>
      <c r="AZC337" s="9"/>
      <c r="AZD337" s="9"/>
      <c r="AZE337" s="9"/>
      <c r="AZF337" s="9"/>
      <c r="AZG337" s="9"/>
      <c r="AZH337" s="9"/>
      <c r="AZI337" s="9"/>
      <c r="AZJ337" s="9"/>
      <c r="AZK337" s="9"/>
      <c r="AZL337" s="9"/>
      <c r="AZM337" s="9"/>
      <c r="AZN337" s="9"/>
      <c r="AZO337" s="9"/>
      <c r="AZP337" s="9"/>
      <c r="AZQ337" s="9"/>
      <c r="AZR337" s="9"/>
      <c r="AZS337" s="9"/>
      <c r="AZT337" s="9"/>
      <c r="AZU337" s="9"/>
      <c r="AZV337" s="9"/>
      <c r="AZW337" s="9"/>
      <c r="AZX337" s="9"/>
      <c r="AZY337" s="9"/>
      <c r="AZZ337" s="9"/>
      <c r="BAA337" s="9"/>
      <c r="BAB337" s="9"/>
      <c r="BAC337" s="9"/>
      <c r="BAD337" s="9"/>
      <c r="BAE337" s="9"/>
      <c r="BAF337" s="9"/>
      <c r="BAG337" s="9"/>
      <c r="BAH337" s="9"/>
      <c r="BAI337" s="9"/>
      <c r="BAJ337" s="9"/>
      <c r="BAK337" s="9"/>
      <c r="BAL337" s="9"/>
      <c r="BAM337" s="9"/>
      <c r="BAN337" s="9"/>
      <c r="BAO337" s="9"/>
      <c r="BAP337" s="9"/>
      <c r="BAQ337" s="9"/>
      <c r="BAR337" s="9"/>
      <c r="BAS337" s="9"/>
      <c r="BAT337" s="9"/>
      <c r="BAU337" s="9"/>
      <c r="BAV337" s="9"/>
      <c r="BAW337" s="9"/>
      <c r="BAX337" s="9"/>
      <c r="BAY337" s="9"/>
      <c r="BAZ337" s="9"/>
      <c r="BBA337" s="9"/>
      <c r="BBB337" s="9"/>
      <c r="BBC337" s="9"/>
      <c r="BBD337" s="9"/>
      <c r="BBE337" s="9"/>
      <c r="BBF337" s="9"/>
      <c r="BBG337" s="9"/>
      <c r="BBH337" s="9"/>
      <c r="BBI337" s="9"/>
      <c r="BBJ337" s="9"/>
      <c r="BBK337" s="9"/>
      <c r="BBL337" s="9"/>
      <c r="BBM337" s="9"/>
      <c r="BBN337" s="9"/>
      <c r="BBO337" s="9"/>
      <c r="BBP337" s="9"/>
      <c r="BBQ337" s="9"/>
      <c r="BBR337" s="9"/>
      <c r="BBS337" s="9"/>
      <c r="BBT337" s="9"/>
      <c r="BBU337" s="9"/>
      <c r="BBV337" s="9"/>
      <c r="BBW337" s="9"/>
      <c r="BBX337" s="9"/>
      <c r="BBY337" s="9"/>
      <c r="BBZ337" s="9"/>
      <c r="BCA337" s="9"/>
      <c r="BCB337" s="9"/>
      <c r="BCC337" s="9"/>
      <c r="BCD337" s="9"/>
      <c r="BCE337" s="9"/>
      <c r="BCF337" s="9"/>
      <c r="BCG337" s="9"/>
      <c r="BCH337" s="9"/>
      <c r="BCI337" s="9"/>
      <c r="BCJ337" s="9"/>
      <c r="BCK337" s="9"/>
      <c r="BCL337" s="9"/>
      <c r="BCM337" s="9"/>
      <c r="BCN337" s="9"/>
      <c r="BCO337" s="9"/>
      <c r="BCP337" s="9"/>
      <c r="BCQ337" s="9"/>
      <c r="BCR337" s="9"/>
      <c r="BCS337" s="9"/>
      <c r="BCT337" s="9"/>
      <c r="BCU337" s="9"/>
      <c r="BCV337" s="9"/>
      <c r="BCW337" s="9"/>
      <c r="BCX337" s="9"/>
      <c r="BCY337" s="9"/>
      <c r="BCZ337" s="9"/>
      <c r="BDA337" s="9"/>
      <c r="BDB337" s="9"/>
      <c r="BDC337" s="9"/>
      <c r="BDD337" s="9"/>
      <c r="BDE337" s="9"/>
      <c r="BDF337" s="9"/>
      <c r="BDG337" s="9"/>
      <c r="BDH337" s="9"/>
      <c r="BDI337" s="9"/>
      <c r="BDJ337" s="9"/>
      <c r="BDK337" s="9"/>
      <c r="BDL337" s="9"/>
      <c r="BDM337" s="9"/>
      <c r="BDN337" s="9"/>
      <c r="BDO337" s="9"/>
      <c r="BDP337" s="9"/>
      <c r="BDQ337" s="9"/>
      <c r="BDR337" s="9"/>
      <c r="BDS337" s="9"/>
      <c r="BDT337" s="9"/>
      <c r="BDU337" s="9"/>
      <c r="BDV337" s="9"/>
      <c r="BDW337" s="9"/>
      <c r="BDX337" s="9"/>
      <c r="BDY337" s="9"/>
      <c r="BDZ337" s="9"/>
      <c r="BEA337" s="9"/>
      <c r="BEB337" s="9"/>
      <c r="BEC337" s="9"/>
      <c r="BED337" s="9"/>
      <c r="BEE337" s="9"/>
      <c r="BEF337" s="9"/>
      <c r="BEG337" s="9"/>
      <c r="BEH337" s="9"/>
      <c r="BEI337" s="9"/>
      <c r="BEJ337" s="9"/>
      <c r="BEK337" s="9"/>
      <c r="BEL337" s="9"/>
      <c r="BEM337" s="9"/>
      <c r="BEN337" s="9"/>
      <c r="BEO337" s="9"/>
      <c r="BEP337" s="9"/>
      <c r="BEQ337" s="9"/>
      <c r="BER337" s="9"/>
      <c r="BES337" s="9"/>
      <c r="BET337" s="9"/>
      <c r="BEU337" s="9"/>
      <c r="BEV337" s="9"/>
      <c r="BEW337" s="9"/>
      <c r="BEX337" s="9"/>
      <c r="BEY337" s="9"/>
      <c r="BEZ337" s="9"/>
      <c r="BFA337" s="9"/>
      <c r="BFB337" s="9"/>
      <c r="BFC337" s="9"/>
      <c r="BFD337" s="9"/>
      <c r="BFE337" s="9"/>
      <c r="BFF337" s="9"/>
      <c r="BFG337" s="9"/>
      <c r="BFH337" s="9"/>
      <c r="BFI337" s="9"/>
      <c r="BFJ337" s="9"/>
      <c r="BFK337" s="9"/>
      <c r="BFL337" s="9"/>
      <c r="BFM337" s="9"/>
      <c r="BFN337" s="9"/>
      <c r="BFO337" s="9"/>
      <c r="BFP337" s="9"/>
      <c r="BFQ337" s="9"/>
      <c r="BFR337" s="9"/>
      <c r="BFS337" s="9"/>
      <c r="BFT337" s="9"/>
      <c r="BFU337" s="9"/>
      <c r="BFV337" s="9"/>
      <c r="BFW337" s="9"/>
      <c r="BFX337" s="9"/>
      <c r="BFY337" s="9"/>
      <c r="BFZ337" s="9"/>
      <c r="BGA337" s="9"/>
      <c r="BGB337" s="9"/>
      <c r="BGC337" s="9"/>
      <c r="BGD337" s="9"/>
      <c r="BGE337" s="9"/>
      <c r="BGF337" s="9"/>
      <c r="BGG337" s="9"/>
      <c r="BGH337" s="9"/>
      <c r="BGI337" s="9"/>
      <c r="BGJ337" s="9"/>
      <c r="BGK337" s="9"/>
      <c r="BGL337" s="9"/>
      <c r="BGM337" s="9"/>
      <c r="BGN337" s="9"/>
      <c r="BGO337" s="9"/>
      <c r="BGP337" s="9"/>
      <c r="BGQ337" s="9"/>
      <c r="BGR337" s="9"/>
      <c r="BGS337" s="9"/>
      <c r="BGT337" s="9"/>
      <c r="BGU337" s="9"/>
      <c r="BGV337" s="9"/>
      <c r="BGW337" s="9"/>
      <c r="BGX337" s="9"/>
      <c r="BGY337" s="9"/>
      <c r="BGZ337" s="9"/>
      <c r="BHA337" s="9"/>
      <c r="BHB337" s="9"/>
      <c r="BHC337" s="9"/>
      <c r="BHD337" s="9"/>
      <c r="BHE337" s="9"/>
      <c r="BHF337" s="9"/>
      <c r="BHG337" s="9"/>
      <c r="BHH337" s="9"/>
      <c r="BHI337" s="9"/>
      <c r="BHJ337" s="9"/>
      <c r="BHK337" s="9"/>
      <c r="BHL337" s="9"/>
      <c r="BHM337" s="9"/>
      <c r="BHN337" s="9"/>
      <c r="BHO337" s="9"/>
      <c r="BHP337" s="9"/>
      <c r="BHQ337" s="9"/>
      <c r="BHR337" s="9"/>
      <c r="BHS337" s="9"/>
      <c r="BHT337" s="9"/>
      <c r="BHU337" s="9"/>
      <c r="BHV337" s="9"/>
      <c r="BHW337" s="9"/>
      <c r="BHX337" s="9"/>
      <c r="BHY337" s="9"/>
      <c r="BHZ337" s="9"/>
      <c r="BIA337" s="9"/>
      <c r="BIB337" s="9"/>
      <c r="BIC337" s="9"/>
      <c r="BID337" s="9"/>
    </row>
    <row r="338" ht="14.25" customHeight="1">
      <c r="A338" s="9">
        <v>10.0</v>
      </c>
      <c r="B338" s="9" t="s">
        <v>11947</v>
      </c>
      <c r="C338" s="9" t="s">
        <v>11948</v>
      </c>
      <c r="D338" s="9" t="s">
        <v>11948</v>
      </c>
      <c r="E338" s="9"/>
      <c r="F338" s="9">
        <v>20.0</v>
      </c>
      <c r="G338" s="9" t="s">
        <v>14655</v>
      </c>
      <c r="H338" s="9"/>
      <c r="I338" s="9"/>
      <c r="J338" s="9"/>
      <c r="K338" s="9">
        <v>2.0</v>
      </c>
      <c r="L338" s="9">
        <v>17.0</v>
      </c>
      <c r="M338" s="9">
        <v>1.0</v>
      </c>
      <c r="N338" s="9"/>
      <c r="O338" s="9"/>
      <c r="P338" s="9">
        <v>1.0</v>
      </c>
      <c r="Q338" s="9" t="s">
        <v>14656</v>
      </c>
      <c r="R338" s="9"/>
      <c r="S338" s="9" t="s">
        <v>3871</v>
      </c>
      <c r="T338" s="9" t="s">
        <v>3870</v>
      </c>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c r="DN338" s="9"/>
      <c r="DO338" s="9"/>
      <c r="DP338" s="9"/>
      <c r="DQ338" s="9"/>
      <c r="DR338" s="9"/>
      <c r="DS338" s="9"/>
      <c r="DT338" s="9"/>
      <c r="DU338" s="9"/>
      <c r="DV338" s="9"/>
      <c r="DW338" s="9"/>
      <c r="DX338" s="9"/>
      <c r="DY338" s="9"/>
      <c r="DZ338" s="9"/>
      <c r="EA338" s="9"/>
      <c r="EB338" s="9"/>
      <c r="EC338" s="9"/>
      <c r="ED338" s="9"/>
      <c r="EE338" s="9"/>
      <c r="EF338" s="9"/>
      <c r="EG338" s="9"/>
      <c r="EH338" s="9"/>
      <c r="EI338" s="9"/>
      <c r="EJ338" s="9"/>
      <c r="EK338" s="9"/>
      <c r="EL338" s="9"/>
      <c r="EM338" s="9"/>
      <c r="EN338" s="9"/>
      <c r="EO338" s="9"/>
      <c r="EP338" s="9"/>
      <c r="EQ338" s="9"/>
      <c r="ER338" s="9"/>
      <c r="ES338" s="9"/>
      <c r="ET338" s="9"/>
      <c r="EU338" s="9"/>
      <c r="EV338" s="9"/>
      <c r="EW338" s="9"/>
      <c r="EX338" s="9"/>
      <c r="EY338" s="9"/>
      <c r="EZ338" s="9"/>
      <c r="FA338" s="9"/>
      <c r="FB338" s="9"/>
      <c r="FC338" s="9"/>
      <c r="FD338" s="9"/>
      <c r="FE338" s="9"/>
      <c r="FF338" s="9"/>
      <c r="FG338" s="9"/>
      <c r="FH338" s="9"/>
      <c r="FI338" s="9"/>
      <c r="FJ338" s="9"/>
      <c r="FK338" s="9"/>
      <c r="FL338" s="9"/>
      <c r="FM338" s="9"/>
      <c r="FN338" s="9"/>
      <c r="FO338" s="9"/>
      <c r="FP338" s="9"/>
      <c r="FQ338" s="9"/>
      <c r="FR338" s="9"/>
      <c r="FS338" s="9"/>
      <c r="FT338" s="9"/>
      <c r="FU338" s="9"/>
      <c r="FV338" s="9"/>
      <c r="FW338" s="9"/>
      <c r="FX338" s="9"/>
      <c r="FY338" s="9"/>
      <c r="FZ338" s="9"/>
      <c r="GA338" s="9"/>
      <c r="GB338" s="9"/>
      <c r="GC338" s="9"/>
      <c r="GD338" s="9"/>
      <c r="GE338" s="9"/>
      <c r="GF338" s="9"/>
      <c r="GG338" s="9"/>
      <c r="GH338" s="9"/>
      <c r="GI338" s="9"/>
      <c r="GJ338" s="9"/>
      <c r="GK338" s="9"/>
      <c r="GL338" s="9"/>
      <c r="GM338" s="9"/>
      <c r="GN338" s="9"/>
      <c r="GO338" s="9"/>
      <c r="GP338" s="9"/>
      <c r="GQ338" s="9"/>
      <c r="GR338" s="9"/>
      <c r="GS338" s="9"/>
      <c r="GT338" s="9"/>
      <c r="GU338" s="9"/>
      <c r="GV338" s="9"/>
      <c r="GW338" s="9"/>
      <c r="GX338" s="9"/>
      <c r="GY338" s="9"/>
      <c r="GZ338" s="9"/>
      <c r="HA338" s="9"/>
      <c r="HB338" s="9"/>
      <c r="HC338" s="9"/>
      <c r="HD338" s="9"/>
      <c r="HE338" s="9"/>
      <c r="HF338" s="9"/>
      <c r="HG338" s="9"/>
      <c r="HH338" s="9"/>
      <c r="HI338" s="9"/>
      <c r="HJ338" s="9"/>
      <c r="HK338" s="9"/>
      <c r="HL338" s="9"/>
      <c r="HM338" s="9"/>
      <c r="HN338" s="9"/>
      <c r="HO338" s="9"/>
      <c r="HP338" s="9"/>
      <c r="HQ338" s="9"/>
      <c r="HR338" s="9"/>
      <c r="HS338" s="9"/>
      <c r="HT338" s="9"/>
      <c r="HU338" s="9"/>
      <c r="HV338" s="9"/>
      <c r="HW338" s="9"/>
      <c r="HX338" s="9"/>
      <c r="HY338" s="9"/>
      <c r="HZ338" s="9"/>
      <c r="IA338" s="9"/>
      <c r="IB338" s="9"/>
      <c r="IC338" s="9"/>
      <c r="ID338" s="9"/>
      <c r="IE338" s="9"/>
      <c r="IF338" s="9"/>
      <c r="IG338" s="9"/>
      <c r="IH338" s="9"/>
      <c r="II338" s="9"/>
      <c r="IJ338" s="9"/>
      <c r="IK338" s="9"/>
      <c r="IL338" s="9"/>
      <c r="IM338" s="9"/>
      <c r="IN338" s="9"/>
      <c r="IO338" s="9"/>
      <c r="IP338" s="9"/>
      <c r="IQ338" s="9"/>
      <c r="IR338" s="9"/>
      <c r="IS338" s="9"/>
      <c r="IT338" s="9"/>
      <c r="IU338" s="9"/>
      <c r="IV338" s="9"/>
      <c r="IW338" s="9"/>
      <c r="IX338" s="9"/>
      <c r="IY338" s="9"/>
      <c r="IZ338" s="9"/>
      <c r="JA338" s="9"/>
      <c r="JB338" s="9"/>
      <c r="JC338" s="9"/>
      <c r="JD338" s="9"/>
      <c r="JE338" s="9"/>
      <c r="JF338" s="9"/>
      <c r="JG338" s="9"/>
      <c r="JH338" s="9"/>
      <c r="JI338" s="9"/>
      <c r="JJ338" s="9"/>
      <c r="JK338" s="9"/>
      <c r="JL338" s="9"/>
      <c r="JM338" s="9"/>
      <c r="JN338" s="9"/>
      <c r="JO338" s="9"/>
      <c r="JP338" s="9"/>
      <c r="JQ338" s="9"/>
      <c r="JR338" s="9"/>
      <c r="JS338" s="9"/>
      <c r="JT338" s="9"/>
      <c r="JU338" s="9"/>
      <c r="JV338" s="9"/>
      <c r="JW338" s="9"/>
      <c r="JX338" s="9"/>
      <c r="JY338" s="9"/>
      <c r="JZ338" s="9"/>
      <c r="KA338" s="9"/>
      <c r="KB338" s="9"/>
      <c r="KC338" s="9"/>
      <c r="KD338" s="9"/>
      <c r="KE338" s="9"/>
      <c r="KF338" s="9"/>
      <c r="KG338" s="9"/>
      <c r="KH338" s="9"/>
      <c r="KI338" s="9"/>
      <c r="KJ338" s="9"/>
      <c r="KK338" s="9"/>
      <c r="KL338" s="9"/>
      <c r="KM338" s="9"/>
      <c r="KN338" s="9"/>
      <c r="KO338" s="9"/>
      <c r="KP338" s="9"/>
      <c r="KQ338" s="9"/>
      <c r="KR338" s="9"/>
      <c r="KS338" s="9"/>
      <c r="KT338" s="9"/>
      <c r="KU338" s="9"/>
      <c r="KV338" s="9"/>
      <c r="KW338" s="9"/>
      <c r="KX338" s="9"/>
      <c r="KY338" s="9"/>
      <c r="KZ338" s="9"/>
      <c r="LA338" s="9"/>
      <c r="LB338" s="9"/>
      <c r="LC338" s="9"/>
      <c r="LD338" s="9"/>
      <c r="LE338" s="9"/>
      <c r="LF338" s="9"/>
      <c r="LG338" s="9"/>
      <c r="LH338" s="9"/>
      <c r="LI338" s="9"/>
      <c r="LJ338" s="9"/>
      <c r="LK338" s="9"/>
      <c r="LL338" s="9"/>
      <c r="LM338" s="9"/>
      <c r="LN338" s="9"/>
      <c r="LO338" s="9"/>
      <c r="LP338" s="9"/>
      <c r="LQ338" s="9"/>
      <c r="LR338" s="9"/>
      <c r="LS338" s="9"/>
      <c r="LT338" s="9"/>
      <c r="LU338" s="9"/>
      <c r="LV338" s="9"/>
      <c r="LW338" s="9"/>
      <c r="LX338" s="9"/>
      <c r="LY338" s="9"/>
      <c r="LZ338" s="9"/>
      <c r="MA338" s="9"/>
      <c r="MB338" s="9"/>
      <c r="MC338" s="9"/>
      <c r="MD338" s="9"/>
      <c r="ME338" s="9"/>
      <c r="MF338" s="9"/>
      <c r="MG338" s="9"/>
      <c r="MH338" s="9"/>
      <c r="MI338" s="9"/>
      <c r="MJ338" s="9"/>
      <c r="MK338" s="9"/>
      <c r="ML338" s="9"/>
      <c r="MM338" s="9"/>
      <c r="MN338" s="9"/>
      <c r="MO338" s="9"/>
      <c r="MP338" s="9"/>
      <c r="MQ338" s="9"/>
      <c r="MR338" s="9"/>
      <c r="MS338" s="9"/>
      <c r="MT338" s="9"/>
      <c r="MU338" s="9"/>
      <c r="MV338" s="9"/>
      <c r="MW338" s="9"/>
      <c r="MX338" s="9"/>
      <c r="MY338" s="9"/>
      <c r="MZ338" s="9"/>
      <c r="NA338" s="9"/>
      <c r="NB338" s="9"/>
      <c r="NC338" s="9"/>
      <c r="ND338" s="9"/>
      <c r="NE338" s="9"/>
      <c r="NF338" s="9"/>
      <c r="NG338" s="9"/>
      <c r="NH338" s="9"/>
      <c r="NI338" s="9"/>
      <c r="NJ338" s="9"/>
      <c r="NK338" s="9"/>
      <c r="NL338" s="9"/>
      <c r="NM338" s="9"/>
      <c r="NN338" s="9"/>
      <c r="NO338" s="9"/>
      <c r="NP338" s="9"/>
      <c r="NQ338" s="9"/>
      <c r="NR338" s="9"/>
      <c r="NS338" s="9"/>
      <c r="NT338" s="9"/>
      <c r="NU338" s="9"/>
      <c r="NV338" s="9"/>
      <c r="NW338" s="9"/>
      <c r="NX338" s="9"/>
      <c r="NY338" s="9"/>
      <c r="NZ338" s="9"/>
      <c r="OA338" s="9"/>
      <c r="OB338" s="9"/>
      <c r="OC338" s="9"/>
      <c r="OD338" s="9"/>
      <c r="OE338" s="9"/>
      <c r="OF338" s="9"/>
      <c r="OG338" s="9"/>
      <c r="OH338" s="9"/>
      <c r="OI338" s="9"/>
      <c r="OJ338" s="9"/>
      <c r="OK338" s="9"/>
      <c r="OL338" s="9"/>
      <c r="OM338" s="9"/>
      <c r="ON338" s="9"/>
      <c r="OO338" s="9"/>
      <c r="OP338" s="9"/>
      <c r="OQ338" s="9"/>
      <c r="OR338" s="9"/>
      <c r="OS338" s="9"/>
      <c r="OT338" s="9"/>
      <c r="OU338" s="9"/>
      <c r="OV338" s="9"/>
      <c r="OW338" s="9"/>
      <c r="OX338" s="9"/>
      <c r="OY338" s="9"/>
      <c r="OZ338" s="9"/>
      <c r="PA338" s="9"/>
      <c r="PB338" s="9"/>
      <c r="PC338" s="9"/>
      <c r="PD338" s="9"/>
      <c r="PE338" s="9"/>
      <c r="PF338" s="9"/>
      <c r="PG338" s="9"/>
      <c r="PH338" s="9"/>
      <c r="PI338" s="9"/>
      <c r="PJ338" s="9"/>
      <c r="PK338" s="9"/>
      <c r="PL338" s="9"/>
      <c r="PM338" s="9"/>
      <c r="PN338" s="9"/>
      <c r="PO338" s="9"/>
      <c r="PP338" s="9"/>
      <c r="PQ338" s="9"/>
      <c r="PR338" s="9"/>
      <c r="PS338" s="9"/>
      <c r="PT338" s="9"/>
      <c r="PU338" s="9"/>
      <c r="PV338" s="9"/>
      <c r="PW338" s="9"/>
      <c r="PX338" s="9"/>
      <c r="PY338" s="9"/>
      <c r="PZ338" s="9"/>
      <c r="QA338" s="9"/>
      <c r="QB338" s="9"/>
      <c r="QC338" s="9"/>
      <c r="QD338" s="9"/>
      <c r="QE338" s="9"/>
      <c r="QF338" s="9"/>
      <c r="QG338" s="9"/>
      <c r="QH338" s="9"/>
      <c r="QI338" s="9"/>
      <c r="QJ338" s="9"/>
      <c r="QK338" s="9"/>
      <c r="QL338" s="9"/>
      <c r="QM338" s="9"/>
      <c r="QN338" s="9"/>
      <c r="QO338" s="9"/>
      <c r="QP338" s="9"/>
      <c r="QQ338" s="9"/>
      <c r="QR338" s="9"/>
      <c r="QS338" s="9"/>
      <c r="QT338" s="9"/>
      <c r="QU338" s="9"/>
      <c r="QV338" s="9"/>
      <c r="QW338" s="9"/>
      <c r="QX338" s="9"/>
      <c r="QY338" s="9"/>
      <c r="QZ338" s="9"/>
      <c r="RA338" s="9"/>
      <c r="RB338" s="9"/>
      <c r="RC338" s="9"/>
      <c r="RD338" s="9"/>
      <c r="RE338" s="9"/>
      <c r="RF338" s="9"/>
      <c r="RG338" s="9"/>
      <c r="RH338" s="9"/>
      <c r="RI338" s="9"/>
      <c r="RJ338" s="9"/>
      <c r="RK338" s="9"/>
      <c r="RL338" s="9"/>
      <c r="RM338" s="9"/>
      <c r="RN338" s="9"/>
      <c r="RO338" s="9"/>
      <c r="RP338" s="9"/>
      <c r="RQ338" s="9"/>
      <c r="RR338" s="9"/>
      <c r="RS338" s="9"/>
      <c r="RT338" s="9"/>
      <c r="RU338" s="9"/>
      <c r="RV338" s="9"/>
      <c r="RW338" s="9"/>
      <c r="RX338" s="9"/>
      <c r="RY338" s="9"/>
      <c r="RZ338" s="9"/>
      <c r="SA338" s="9"/>
      <c r="SB338" s="9"/>
      <c r="SC338" s="9"/>
      <c r="SD338" s="9"/>
      <c r="SE338" s="9"/>
      <c r="SF338" s="9"/>
      <c r="SG338" s="9"/>
      <c r="SH338" s="9"/>
      <c r="SI338" s="9"/>
      <c r="SJ338" s="9"/>
      <c r="SK338" s="9"/>
      <c r="SL338" s="9"/>
      <c r="SM338" s="9"/>
      <c r="SN338" s="9"/>
      <c r="SO338" s="9"/>
      <c r="SP338" s="9"/>
      <c r="SQ338" s="9"/>
      <c r="SR338" s="9"/>
      <c r="SS338" s="9"/>
      <c r="ST338" s="9"/>
      <c r="SU338" s="9"/>
      <c r="SV338" s="9"/>
      <c r="SW338" s="9"/>
      <c r="SX338" s="9"/>
      <c r="SY338" s="9"/>
      <c r="SZ338" s="9"/>
      <c r="TA338" s="9"/>
      <c r="TB338" s="9"/>
      <c r="TC338" s="9"/>
      <c r="TD338" s="9"/>
      <c r="TE338" s="9"/>
      <c r="TF338" s="9"/>
      <c r="TG338" s="9"/>
      <c r="TH338" s="9"/>
      <c r="TI338" s="9"/>
      <c r="TJ338" s="9"/>
      <c r="TK338" s="9"/>
      <c r="TL338" s="9"/>
      <c r="TM338" s="9"/>
      <c r="TN338" s="9"/>
      <c r="TO338" s="9"/>
      <c r="TP338" s="9"/>
      <c r="TQ338" s="9"/>
      <c r="TR338" s="9"/>
      <c r="TS338" s="9"/>
      <c r="TT338" s="9"/>
      <c r="TU338" s="9"/>
      <c r="TV338" s="9"/>
      <c r="TW338" s="9"/>
      <c r="TX338" s="9"/>
      <c r="TY338" s="9"/>
      <c r="TZ338" s="9"/>
      <c r="UA338" s="9"/>
      <c r="UB338" s="9"/>
      <c r="UC338" s="9"/>
      <c r="UD338" s="9"/>
      <c r="UE338" s="9"/>
      <c r="UF338" s="9"/>
      <c r="UG338" s="9"/>
      <c r="UH338" s="9"/>
      <c r="UI338" s="9"/>
      <c r="UJ338" s="9"/>
      <c r="UK338" s="9"/>
      <c r="UL338" s="9"/>
      <c r="UM338" s="9"/>
      <c r="UN338" s="9"/>
      <c r="UO338" s="9"/>
      <c r="UP338" s="9"/>
      <c r="UQ338" s="9"/>
      <c r="UR338" s="9"/>
      <c r="US338" s="9"/>
      <c r="UT338" s="9"/>
      <c r="UU338" s="9"/>
      <c r="UV338" s="9"/>
      <c r="UW338" s="9"/>
      <c r="UX338" s="9"/>
      <c r="UY338" s="9"/>
      <c r="UZ338" s="9"/>
      <c r="VA338" s="9"/>
      <c r="VB338" s="9"/>
      <c r="VC338" s="9"/>
      <c r="VD338" s="9"/>
      <c r="VE338" s="9"/>
      <c r="VF338" s="9"/>
      <c r="VG338" s="9"/>
      <c r="VH338" s="9"/>
      <c r="VI338" s="9"/>
      <c r="VJ338" s="9"/>
      <c r="VK338" s="9"/>
      <c r="VL338" s="9"/>
      <c r="VM338" s="9"/>
      <c r="VN338" s="9"/>
      <c r="VO338" s="9"/>
      <c r="VP338" s="9"/>
      <c r="VQ338" s="9"/>
      <c r="VR338" s="9"/>
      <c r="VS338" s="9"/>
      <c r="VT338" s="9"/>
      <c r="VU338" s="9"/>
      <c r="VV338" s="9"/>
      <c r="VW338" s="9"/>
      <c r="VX338" s="9"/>
      <c r="VY338" s="9"/>
      <c r="VZ338" s="9"/>
      <c r="WA338" s="9"/>
      <c r="WB338" s="9"/>
      <c r="WC338" s="9"/>
      <c r="WD338" s="9"/>
      <c r="WE338" s="9"/>
      <c r="WF338" s="9"/>
      <c r="WG338" s="9"/>
      <c r="WH338" s="9"/>
      <c r="WI338" s="9"/>
      <c r="WJ338" s="9"/>
      <c r="WK338" s="9"/>
      <c r="WL338" s="9"/>
      <c r="WM338" s="9"/>
      <c r="WN338" s="9"/>
      <c r="WO338" s="9"/>
      <c r="WP338" s="9"/>
      <c r="WQ338" s="9"/>
      <c r="WR338" s="9"/>
      <c r="WS338" s="9"/>
      <c r="WT338" s="9"/>
      <c r="WU338" s="9"/>
      <c r="WV338" s="9"/>
      <c r="WW338" s="9"/>
      <c r="WX338" s="9"/>
      <c r="WY338" s="9"/>
      <c r="WZ338" s="9"/>
      <c r="XA338" s="9"/>
      <c r="XB338" s="9"/>
      <c r="XC338" s="9"/>
      <c r="XD338" s="9"/>
      <c r="XE338" s="9"/>
      <c r="XF338" s="9"/>
      <c r="XG338" s="9"/>
      <c r="XH338" s="9"/>
      <c r="XI338" s="9"/>
      <c r="XJ338" s="9"/>
      <c r="XK338" s="9"/>
      <c r="XL338" s="9"/>
      <c r="XM338" s="9"/>
      <c r="XN338" s="9"/>
      <c r="XO338" s="9"/>
      <c r="XP338" s="9"/>
      <c r="XQ338" s="9"/>
      <c r="XR338" s="9"/>
      <c r="XS338" s="9"/>
      <c r="XT338" s="9"/>
      <c r="XU338" s="9"/>
      <c r="XV338" s="9"/>
      <c r="XW338" s="9"/>
      <c r="XX338" s="9"/>
      <c r="XY338" s="9"/>
      <c r="XZ338" s="9"/>
      <c r="YA338" s="9"/>
      <c r="YB338" s="9"/>
      <c r="YC338" s="9"/>
      <c r="YD338" s="9"/>
      <c r="YE338" s="9"/>
      <c r="YF338" s="9"/>
      <c r="YG338" s="9"/>
      <c r="YH338" s="9"/>
      <c r="YI338" s="9"/>
      <c r="YJ338" s="9"/>
      <c r="YK338" s="9"/>
      <c r="YL338" s="9"/>
      <c r="YM338" s="9"/>
      <c r="YN338" s="9"/>
      <c r="YO338" s="9"/>
      <c r="YP338" s="9"/>
      <c r="YQ338" s="9"/>
      <c r="YR338" s="9"/>
      <c r="YS338" s="9"/>
      <c r="YT338" s="9"/>
      <c r="YU338" s="9"/>
      <c r="YV338" s="9"/>
      <c r="YW338" s="9"/>
      <c r="YX338" s="9"/>
      <c r="YY338" s="9"/>
      <c r="YZ338" s="9"/>
      <c r="ZA338" s="9"/>
      <c r="ZB338" s="9"/>
      <c r="ZC338" s="9"/>
      <c r="ZD338" s="9"/>
      <c r="ZE338" s="9"/>
      <c r="ZF338" s="9"/>
      <c r="ZG338" s="9"/>
      <c r="ZH338" s="9"/>
      <c r="ZI338" s="9"/>
      <c r="ZJ338" s="9"/>
      <c r="ZK338" s="9"/>
      <c r="ZL338" s="9"/>
      <c r="ZM338" s="9"/>
      <c r="ZN338" s="9"/>
      <c r="ZO338" s="9"/>
      <c r="ZP338" s="9"/>
      <c r="ZQ338" s="9"/>
      <c r="ZR338" s="9"/>
      <c r="ZS338" s="9"/>
      <c r="ZT338" s="9"/>
      <c r="ZU338" s="9"/>
      <c r="ZV338" s="9"/>
      <c r="ZW338" s="9"/>
      <c r="ZX338" s="9"/>
      <c r="ZY338" s="9"/>
      <c r="ZZ338" s="9"/>
      <c r="AAA338" s="9"/>
      <c r="AAB338" s="9"/>
      <c r="AAC338" s="9"/>
      <c r="AAD338" s="9"/>
      <c r="AAE338" s="9"/>
      <c r="AAF338" s="9"/>
      <c r="AAG338" s="9"/>
      <c r="AAH338" s="9"/>
      <c r="AAI338" s="9"/>
      <c r="AAJ338" s="9"/>
      <c r="AAK338" s="9"/>
      <c r="AAL338" s="9"/>
      <c r="AAM338" s="9"/>
      <c r="AAN338" s="9"/>
      <c r="AAO338" s="9"/>
      <c r="AAP338" s="9"/>
      <c r="AAQ338" s="9"/>
      <c r="AAR338" s="9"/>
      <c r="AAS338" s="9"/>
      <c r="AAT338" s="9"/>
      <c r="AAU338" s="9"/>
      <c r="AAV338" s="9"/>
      <c r="AAW338" s="9"/>
      <c r="AAX338" s="9"/>
      <c r="AAY338" s="9"/>
      <c r="AAZ338" s="9"/>
      <c r="ABA338" s="9"/>
      <c r="ABB338" s="9"/>
      <c r="ABC338" s="9"/>
      <c r="ABD338" s="9"/>
      <c r="ABE338" s="9"/>
      <c r="ABF338" s="9"/>
      <c r="ABG338" s="9"/>
      <c r="ABH338" s="9"/>
      <c r="ABI338" s="9"/>
      <c r="ABJ338" s="9"/>
      <c r="ABK338" s="9"/>
      <c r="ABL338" s="9"/>
      <c r="ABM338" s="9"/>
      <c r="ABN338" s="9"/>
      <c r="ABO338" s="9"/>
      <c r="ABP338" s="9"/>
      <c r="ABQ338" s="9"/>
      <c r="ABR338" s="9"/>
      <c r="ABS338" s="9"/>
      <c r="ABT338" s="9"/>
      <c r="ABU338" s="9"/>
      <c r="ABV338" s="9"/>
      <c r="ABW338" s="9"/>
      <c r="ABX338" s="9"/>
      <c r="ABY338" s="9"/>
      <c r="ABZ338" s="9"/>
      <c r="ACA338" s="9"/>
      <c r="ACB338" s="9"/>
      <c r="ACC338" s="9"/>
      <c r="ACD338" s="9"/>
      <c r="ACE338" s="9"/>
      <c r="ACF338" s="9"/>
      <c r="ACG338" s="9"/>
      <c r="ACH338" s="9"/>
      <c r="ACI338" s="9"/>
      <c r="ACJ338" s="9"/>
      <c r="ACK338" s="9"/>
      <c r="ACL338" s="9"/>
      <c r="ACM338" s="9"/>
      <c r="ACN338" s="9"/>
      <c r="ACO338" s="9"/>
      <c r="ACP338" s="9"/>
      <c r="ACQ338" s="9"/>
      <c r="ACR338" s="9"/>
      <c r="ACS338" s="9"/>
      <c r="ACT338" s="9"/>
      <c r="ACU338" s="9"/>
      <c r="ACV338" s="9"/>
      <c r="ACW338" s="9"/>
      <c r="ACX338" s="9"/>
      <c r="ACY338" s="9"/>
      <c r="ACZ338" s="9"/>
      <c r="ADA338" s="9"/>
      <c r="ADB338" s="9"/>
      <c r="ADC338" s="9"/>
      <c r="ADD338" s="9"/>
      <c r="ADE338" s="9"/>
      <c r="ADF338" s="9"/>
      <c r="ADG338" s="9"/>
      <c r="ADH338" s="9"/>
      <c r="ADI338" s="9"/>
      <c r="ADJ338" s="9"/>
      <c r="ADK338" s="9"/>
      <c r="ADL338" s="9"/>
      <c r="ADM338" s="9"/>
      <c r="ADN338" s="9"/>
      <c r="ADO338" s="9"/>
      <c r="ADP338" s="9"/>
      <c r="ADQ338" s="9"/>
      <c r="ADR338" s="9"/>
      <c r="ADS338" s="9"/>
      <c r="ADT338" s="9"/>
      <c r="ADU338" s="9"/>
      <c r="ADV338" s="9"/>
      <c r="ADW338" s="9"/>
      <c r="ADX338" s="9"/>
      <c r="ADY338" s="9"/>
      <c r="ADZ338" s="9"/>
      <c r="AEA338" s="9"/>
      <c r="AEB338" s="9"/>
      <c r="AEC338" s="9"/>
      <c r="AED338" s="9"/>
      <c r="AEE338" s="9"/>
      <c r="AEF338" s="9"/>
      <c r="AEG338" s="9"/>
      <c r="AEH338" s="9"/>
      <c r="AEI338" s="9"/>
      <c r="AEJ338" s="9"/>
      <c r="AEK338" s="9"/>
      <c r="AEL338" s="9"/>
      <c r="AEM338" s="9"/>
      <c r="AEN338" s="9"/>
      <c r="AEO338" s="9"/>
      <c r="AEP338" s="9"/>
      <c r="AEQ338" s="9"/>
      <c r="AER338" s="9"/>
      <c r="AES338" s="9"/>
      <c r="AET338" s="9"/>
      <c r="AEU338" s="9"/>
      <c r="AEV338" s="9"/>
      <c r="AEW338" s="9"/>
      <c r="AEX338" s="9"/>
      <c r="AEY338" s="9"/>
      <c r="AEZ338" s="9"/>
      <c r="AFA338" s="9"/>
      <c r="AFB338" s="9"/>
      <c r="AFC338" s="9"/>
      <c r="AFD338" s="9"/>
      <c r="AFE338" s="9"/>
      <c r="AFF338" s="9"/>
      <c r="AFG338" s="9"/>
      <c r="AFH338" s="9"/>
      <c r="AFI338" s="9"/>
      <c r="AFJ338" s="9"/>
      <c r="AFK338" s="9"/>
      <c r="AFL338" s="9"/>
      <c r="AFM338" s="9"/>
      <c r="AFN338" s="9"/>
      <c r="AFO338" s="9"/>
      <c r="AFP338" s="9"/>
      <c r="AFQ338" s="9"/>
      <c r="AFR338" s="9"/>
      <c r="AFS338" s="9"/>
      <c r="AFT338" s="9"/>
      <c r="AFU338" s="9"/>
      <c r="AFV338" s="9"/>
      <c r="AFW338" s="9"/>
      <c r="AFX338" s="9"/>
      <c r="AFY338" s="9"/>
      <c r="AFZ338" s="9"/>
      <c r="AGA338" s="9"/>
      <c r="AGB338" s="9"/>
      <c r="AGC338" s="9"/>
      <c r="AGD338" s="9"/>
      <c r="AGE338" s="9"/>
      <c r="AGF338" s="9"/>
      <c r="AGG338" s="9"/>
      <c r="AGH338" s="9"/>
      <c r="AGI338" s="9"/>
      <c r="AGJ338" s="9"/>
      <c r="AGK338" s="9"/>
      <c r="AGL338" s="9"/>
      <c r="AGM338" s="9"/>
      <c r="AGN338" s="9"/>
      <c r="AGO338" s="9"/>
      <c r="AGP338" s="9"/>
      <c r="AGQ338" s="9"/>
      <c r="AGR338" s="9"/>
      <c r="AGS338" s="9"/>
      <c r="AGT338" s="9"/>
      <c r="AGU338" s="9"/>
      <c r="AGV338" s="9"/>
      <c r="AGW338" s="9"/>
      <c r="AGX338" s="9"/>
      <c r="AGY338" s="9"/>
      <c r="AGZ338" s="9"/>
      <c r="AHA338" s="9"/>
      <c r="AHB338" s="9"/>
      <c r="AHC338" s="9"/>
      <c r="AHD338" s="9"/>
      <c r="AHE338" s="9"/>
      <c r="AHF338" s="9"/>
      <c r="AHG338" s="9"/>
      <c r="AHH338" s="9"/>
      <c r="AHI338" s="9"/>
      <c r="AHJ338" s="9"/>
      <c r="AHK338" s="9"/>
      <c r="AHL338" s="9"/>
      <c r="AHM338" s="9"/>
      <c r="AHN338" s="9"/>
      <c r="AHO338" s="9"/>
      <c r="AHP338" s="9"/>
      <c r="AHQ338" s="9"/>
      <c r="AHR338" s="9"/>
      <c r="AHS338" s="9"/>
      <c r="AHT338" s="9"/>
      <c r="AHU338" s="9"/>
      <c r="AHV338" s="9"/>
      <c r="AHW338" s="9"/>
      <c r="AHX338" s="9"/>
      <c r="AHY338" s="9"/>
      <c r="AHZ338" s="9"/>
      <c r="AIA338" s="9"/>
      <c r="AIB338" s="9"/>
      <c r="AIC338" s="9"/>
      <c r="AID338" s="9"/>
      <c r="AIE338" s="9"/>
      <c r="AIF338" s="9"/>
      <c r="AIG338" s="9"/>
      <c r="AIH338" s="9"/>
      <c r="AII338" s="9"/>
      <c r="AIJ338" s="9"/>
      <c r="AIK338" s="9"/>
      <c r="AIL338" s="9"/>
      <c r="AIM338" s="9"/>
      <c r="AIN338" s="9"/>
      <c r="AIO338" s="9"/>
      <c r="AIP338" s="9"/>
      <c r="AIQ338" s="9"/>
      <c r="AIR338" s="9"/>
      <c r="AIS338" s="9"/>
      <c r="ANB338" s="9"/>
      <c r="ANC338" s="9"/>
      <c r="AND338" s="9"/>
      <c r="ANE338" s="9"/>
      <c r="ANF338" s="9"/>
      <c r="ANG338" s="9"/>
      <c r="ANH338" s="9"/>
      <c r="ANI338" s="9"/>
      <c r="ANJ338" s="9"/>
      <c r="ANK338" s="9"/>
      <c r="ANL338" s="9"/>
      <c r="ANM338" s="9"/>
      <c r="ANN338" s="9"/>
      <c r="ANO338" s="9"/>
      <c r="ANP338" s="9"/>
      <c r="ANQ338" s="9"/>
      <c r="ANR338" s="9"/>
      <c r="ANS338" s="9"/>
      <c r="ANT338" s="9"/>
      <c r="ANU338" s="9"/>
      <c r="ANV338" s="9"/>
      <c r="ANW338" s="9"/>
      <c r="ANX338" s="9"/>
      <c r="ANY338" s="9"/>
      <c r="ANZ338" s="9"/>
      <c r="AOA338" s="9"/>
      <c r="AOB338" s="9"/>
      <c r="AOC338" s="9"/>
      <c r="AOD338" s="9"/>
      <c r="AOE338" s="9"/>
      <c r="AOF338" s="9"/>
      <c r="AOG338" s="9"/>
      <c r="AOH338" s="9"/>
      <c r="AOI338" s="9"/>
      <c r="AOJ338" s="9"/>
      <c r="AOK338" s="9"/>
      <c r="AOL338" s="9"/>
      <c r="AOM338" s="9"/>
      <c r="AON338" s="9"/>
      <c r="AOO338" s="9"/>
      <c r="AOP338" s="9"/>
      <c r="AOQ338" s="9"/>
      <c r="AOR338" s="9"/>
      <c r="AOS338" s="9"/>
      <c r="AOT338" s="9"/>
      <c r="AOU338" s="9"/>
      <c r="AOV338" s="9"/>
      <c r="AOW338" s="9"/>
      <c r="AOX338" s="9"/>
      <c r="AOY338" s="9"/>
      <c r="AOZ338" s="9"/>
      <c r="APA338" s="9"/>
      <c r="APB338" s="9"/>
      <c r="APC338" s="9"/>
      <c r="APD338" s="9"/>
      <c r="APE338" s="9"/>
      <c r="APF338" s="9"/>
      <c r="APG338" s="9"/>
      <c r="APH338" s="9"/>
      <c r="API338" s="9"/>
      <c r="APJ338" s="9"/>
      <c r="APK338" s="9"/>
      <c r="APL338" s="9"/>
      <c r="APM338" s="9"/>
      <c r="APN338" s="9"/>
      <c r="APO338" s="9"/>
      <c r="APP338" s="9"/>
      <c r="APQ338" s="9"/>
      <c r="APR338" s="9"/>
      <c r="APS338" s="9"/>
      <c r="APT338" s="9"/>
      <c r="APU338" s="9"/>
      <c r="APV338" s="9"/>
      <c r="APW338" s="9"/>
      <c r="APX338" s="9"/>
      <c r="APY338" s="9"/>
      <c r="APZ338" s="9"/>
      <c r="AQA338" s="9"/>
      <c r="AQB338" s="9"/>
      <c r="AQC338" s="9"/>
      <c r="AQD338" s="9"/>
      <c r="AQE338" s="9"/>
      <c r="AQF338" s="9"/>
      <c r="AQG338" s="9"/>
      <c r="AQH338" s="9"/>
      <c r="AQI338" s="9"/>
      <c r="AQJ338" s="9"/>
      <c r="AQK338" s="9"/>
      <c r="AQL338" s="9"/>
      <c r="AQM338" s="9"/>
      <c r="AQN338" s="9"/>
      <c r="AQO338" s="9"/>
      <c r="AQP338" s="9"/>
      <c r="AQQ338" s="9"/>
      <c r="AQR338" s="9"/>
      <c r="AQS338" s="9"/>
      <c r="AQT338" s="9"/>
      <c r="AQU338" s="9"/>
      <c r="AQV338" s="9"/>
      <c r="AQW338" s="9"/>
      <c r="AQX338" s="9"/>
      <c r="AQY338" s="9"/>
      <c r="AQZ338" s="9"/>
      <c r="ARA338" s="9"/>
      <c r="ARB338" s="9"/>
      <c r="ARC338" s="9"/>
      <c r="ARD338" s="9"/>
      <c r="ARE338" s="9"/>
      <c r="ARF338" s="9"/>
      <c r="ARG338" s="9"/>
      <c r="ARH338" s="9"/>
      <c r="ARI338" s="9"/>
      <c r="ARJ338" s="9"/>
      <c r="ARK338" s="9"/>
      <c r="ARL338" s="9"/>
      <c r="ARM338" s="9"/>
      <c r="ARN338" s="9"/>
      <c r="ARO338" s="9"/>
      <c r="ARP338" s="9"/>
      <c r="ARQ338" s="9"/>
      <c r="ARR338" s="9"/>
      <c r="ARS338" s="9"/>
      <c r="ART338" s="9"/>
      <c r="ARU338" s="9"/>
      <c r="ARV338" s="9"/>
      <c r="ARW338" s="9"/>
      <c r="ARX338" s="9"/>
      <c r="ARY338" s="9"/>
      <c r="ARZ338" s="9"/>
      <c r="ASA338" s="9"/>
      <c r="ASB338" s="9"/>
      <c r="ASC338" s="9"/>
      <c r="ASD338" s="9"/>
      <c r="ASE338" s="9"/>
      <c r="ASF338" s="9"/>
      <c r="ASG338" s="9"/>
      <c r="ASH338" s="9"/>
      <c r="ASI338" s="9"/>
      <c r="ASJ338" s="9"/>
      <c r="ASK338" s="9"/>
      <c r="ASL338" s="9"/>
      <c r="ASM338" s="9"/>
      <c r="ASN338" s="9"/>
      <c r="ASO338" s="9"/>
      <c r="ASP338" s="9"/>
      <c r="ASQ338" s="9"/>
      <c r="ASR338" s="9"/>
      <c r="ASS338" s="9"/>
      <c r="AST338" s="9"/>
      <c r="ASU338" s="9"/>
      <c r="ASV338" s="9"/>
      <c r="ASW338" s="9"/>
      <c r="ASX338" s="9"/>
      <c r="ASY338" s="9"/>
      <c r="ASZ338" s="9"/>
      <c r="ATA338" s="9"/>
      <c r="ATB338" s="9"/>
      <c r="ATC338" s="9"/>
      <c r="ATD338" s="9"/>
      <c r="ATE338" s="9"/>
      <c r="ATF338" s="9"/>
      <c r="ATG338" s="9"/>
      <c r="ATH338" s="9"/>
      <c r="ATI338" s="9"/>
      <c r="ATJ338" s="9"/>
      <c r="ATK338" s="9"/>
      <c r="ATL338" s="9"/>
      <c r="ATM338" s="9"/>
      <c r="ATN338" s="9"/>
      <c r="ATO338" s="9"/>
      <c r="ATP338" s="9"/>
      <c r="ATQ338" s="9"/>
      <c r="ATR338" s="9"/>
      <c r="ATS338" s="9"/>
      <c r="ATT338" s="9"/>
      <c r="ATU338" s="9"/>
      <c r="ATV338" s="9"/>
      <c r="ATW338" s="9"/>
      <c r="ATX338" s="9"/>
      <c r="ATY338" s="9"/>
      <c r="ATZ338" s="9"/>
      <c r="AUA338" s="9"/>
      <c r="AUB338" s="9"/>
      <c r="AUC338" s="9"/>
      <c r="AUD338" s="9"/>
      <c r="AUE338" s="9"/>
      <c r="AUF338" s="9"/>
      <c r="AUG338" s="9"/>
      <c r="AUH338" s="9"/>
      <c r="AUI338" s="9"/>
      <c r="AUJ338" s="9"/>
      <c r="AUK338" s="9"/>
      <c r="AUL338" s="9"/>
      <c r="AUM338" s="9"/>
      <c r="AUN338" s="9"/>
      <c r="AUO338" s="9"/>
      <c r="AUP338" s="9"/>
      <c r="AUQ338" s="9"/>
      <c r="AUR338" s="9"/>
      <c r="AUS338" s="9"/>
      <c r="AUT338" s="9"/>
      <c r="AUU338" s="9"/>
      <c r="AUV338" s="9"/>
      <c r="AUW338" s="9"/>
      <c r="AUX338" s="9"/>
      <c r="AUY338" s="9"/>
      <c r="AUZ338" s="9"/>
      <c r="AVA338" s="9"/>
      <c r="AVB338" s="9"/>
      <c r="AVC338" s="9"/>
      <c r="AVD338" s="9"/>
      <c r="AVE338" s="9"/>
      <c r="AVF338" s="9"/>
      <c r="AVG338" s="9"/>
      <c r="AVH338" s="9"/>
      <c r="AVI338" s="9"/>
      <c r="AVJ338" s="9"/>
      <c r="AVK338" s="9"/>
      <c r="AVL338" s="9"/>
      <c r="AVM338" s="9"/>
      <c r="AVN338" s="9"/>
      <c r="AVO338" s="9"/>
      <c r="AVP338" s="9"/>
      <c r="AVQ338" s="9"/>
      <c r="AVR338" s="9"/>
      <c r="AVS338" s="9"/>
      <c r="AVT338" s="9"/>
      <c r="AVU338" s="9"/>
      <c r="AVV338" s="9"/>
      <c r="AVW338" s="9"/>
      <c r="AVX338" s="9"/>
      <c r="AVY338" s="9"/>
      <c r="AVZ338" s="9"/>
      <c r="AWA338" s="9"/>
      <c r="AWB338" s="9"/>
      <c r="AWC338" s="9"/>
      <c r="AWD338" s="9"/>
      <c r="AWE338" s="9"/>
      <c r="AWF338" s="9"/>
      <c r="AWG338" s="9"/>
      <c r="AWH338" s="9"/>
      <c r="AWI338" s="9"/>
      <c r="AWJ338" s="9"/>
      <c r="AWK338" s="9"/>
      <c r="AWL338" s="9"/>
      <c r="AWM338" s="9"/>
      <c r="AWN338" s="9"/>
      <c r="AWO338" s="9"/>
      <c r="AWP338" s="9"/>
      <c r="AWQ338" s="9"/>
      <c r="AWR338" s="9"/>
      <c r="AWS338" s="9"/>
      <c r="AWT338" s="9"/>
      <c r="AWU338" s="9"/>
      <c r="AWV338" s="9"/>
      <c r="AWW338" s="9"/>
      <c r="AWX338" s="9"/>
      <c r="AWY338" s="9" t="s">
        <v>14657</v>
      </c>
      <c r="AWZ338" s="9"/>
      <c r="AXA338" s="9"/>
      <c r="AXB338" s="9"/>
      <c r="AXC338" s="9"/>
      <c r="AXD338" s="9"/>
      <c r="AXE338" s="9"/>
      <c r="AXF338" s="9"/>
      <c r="AXG338" s="9"/>
      <c r="AXH338" s="9"/>
      <c r="AXI338" s="9"/>
      <c r="AXJ338" s="9"/>
      <c r="AXK338" s="9"/>
      <c r="AXL338" s="9"/>
      <c r="AXM338" s="9"/>
      <c r="AXN338" s="9"/>
      <c r="AXO338" s="9"/>
      <c r="AXP338" s="9"/>
      <c r="AXQ338" s="9"/>
      <c r="AXR338" s="9"/>
      <c r="AXS338" s="9"/>
      <c r="AXT338" s="9"/>
      <c r="AXU338" s="9"/>
      <c r="AXV338" s="9"/>
      <c r="AXW338" s="9"/>
      <c r="AXX338" s="9"/>
      <c r="AXY338" s="9"/>
      <c r="AXZ338" s="9"/>
      <c r="AYA338" s="9"/>
      <c r="AYB338" s="9"/>
      <c r="AYC338" s="9"/>
      <c r="AYD338" s="9"/>
      <c r="AYE338" s="9"/>
      <c r="AYF338" s="9"/>
      <c r="AYG338" s="9"/>
      <c r="AYH338" s="9" t="s">
        <v>14658</v>
      </c>
      <c r="AYI338" s="9"/>
      <c r="AYJ338" s="9"/>
      <c r="AYK338" s="9"/>
      <c r="AYL338" s="9"/>
      <c r="AYM338" s="9"/>
      <c r="AYN338" s="9"/>
      <c r="AYO338" s="9"/>
      <c r="AYP338" s="9"/>
      <c r="AYQ338" s="9"/>
      <c r="AYR338" s="9"/>
      <c r="AYS338" s="9"/>
      <c r="AYT338" s="9"/>
      <c r="AYU338" s="9"/>
      <c r="AYV338" s="9"/>
      <c r="AYW338" s="9"/>
      <c r="AYX338" s="9"/>
      <c r="AYY338" s="9" t="s">
        <v>5691</v>
      </c>
      <c r="AYZ338" s="9" t="s">
        <v>5691</v>
      </c>
      <c r="AZA338" s="9"/>
      <c r="AZB338" s="9"/>
      <c r="AZC338" s="9"/>
      <c r="AZD338" s="9"/>
      <c r="AZE338" s="9"/>
      <c r="AZF338" s="9"/>
      <c r="AZG338" s="9"/>
      <c r="AZH338" s="9"/>
      <c r="AZI338" s="9"/>
      <c r="AZJ338" s="9"/>
      <c r="AZK338" s="9"/>
      <c r="AZL338" s="9"/>
      <c r="AZM338" s="9"/>
      <c r="AZN338" s="9"/>
      <c r="AZO338" s="9"/>
      <c r="AZP338" s="9"/>
      <c r="AZQ338" s="9"/>
      <c r="AZR338" s="9"/>
      <c r="AZS338" s="9"/>
      <c r="AZT338" s="9"/>
      <c r="AZU338" s="9"/>
      <c r="AZV338" s="9"/>
      <c r="AZW338" s="9"/>
      <c r="AZX338" s="9"/>
      <c r="AZY338" s="9"/>
      <c r="AZZ338" s="9"/>
      <c r="BAA338" s="9"/>
      <c r="BAB338" s="9"/>
      <c r="BAC338" s="9"/>
      <c r="BAD338" s="9"/>
      <c r="BAE338" s="9"/>
      <c r="BAF338" s="9"/>
      <c r="BAG338" s="9"/>
      <c r="BAH338" s="9"/>
      <c r="BAI338" s="9"/>
      <c r="BAJ338" s="9"/>
      <c r="BAK338" s="9" t="s">
        <v>14659</v>
      </c>
      <c r="BAL338" s="9"/>
      <c r="BAM338" s="9"/>
      <c r="BAN338" s="9"/>
      <c r="BAO338" s="9"/>
      <c r="BAP338" s="9"/>
      <c r="BAQ338" s="9"/>
      <c r="BAR338" s="9">
        <v>443.0</v>
      </c>
      <c r="BAS338" s="9" t="s">
        <v>14660</v>
      </c>
      <c r="BAT338" s="9">
        <v>590.0</v>
      </c>
      <c r="BAU338" s="9"/>
      <c r="BAV338" s="9"/>
      <c r="BAW338" s="9"/>
      <c r="BAX338" s="9"/>
      <c r="BAY338" s="9"/>
      <c r="BAZ338" s="9"/>
      <c r="BBA338" s="9"/>
      <c r="BBB338" s="9"/>
      <c r="BBC338" s="9"/>
      <c r="BBD338" s="9"/>
      <c r="BBE338" s="9"/>
      <c r="BBF338" s="9"/>
      <c r="BBG338" s="9"/>
      <c r="BBH338" s="9"/>
      <c r="BBI338" s="9" t="s">
        <v>5718</v>
      </c>
      <c r="BBJ338" s="9"/>
      <c r="BBK338" s="9"/>
      <c r="BBL338" s="9"/>
      <c r="BBM338" s="9"/>
      <c r="BBN338" s="9"/>
      <c r="BBO338" s="9"/>
      <c r="BBP338" s="9"/>
      <c r="BBQ338" s="9"/>
      <c r="BBR338" s="9"/>
      <c r="BBS338" s="9"/>
      <c r="BBT338" s="9"/>
      <c r="BBU338" s="9"/>
      <c r="BBV338" s="9"/>
      <c r="BBW338" s="9"/>
      <c r="BBX338" s="9"/>
      <c r="BBY338" s="9"/>
      <c r="BBZ338" s="9"/>
      <c r="BCA338" s="9"/>
      <c r="BCB338" s="9" t="s">
        <v>5707</v>
      </c>
      <c r="BCC338" s="9"/>
      <c r="BCD338" s="9"/>
      <c r="BCE338" s="9"/>
      <c r="BCF338" s="9" t="s">
        <v>5720</v>
      </c>
      <c r="BCG338" s="9" t="s">
        <v>11952</v>
      </c>
      <c r="BCH338" s="9"/>
      <c r="BCI338" s="9"/>
      <c r="BCJ338" s="9"/>
      <c r="BCK338" s="9"/>
      <c r="BCL338" s="9"/>
      <c r="BCM338" s="9"/>
      <c r="BCN338" s="9"/>
      <c r="BCO338" s="9"/>
      <c r="BCP338" s="9"/>
      <c r="BCQ338" s="9"/>
      <c r="BCR338" s="9"/>
      <c r="BCS338" s="9"/>
      <c r="BCT338" s="9"/>
      <c r="BCU338" s="9"/>
      <c r="BCV338" s="9"/>
      <c r="BCW338" s="9"/>
      <c r="BCX338" s="9"/>
      <c r="BCY338" s="9"/>
      <c r="BCZ338" s="9"/>
      <c r="BDA338" s="9"/>
      <c r="BDB338" s="9"/>
      <c r="BDC338" s="9"/>
      <c r="BDD338" s="9" t="s">
        <v>14660</v>
      </c>
      <c r="BDE338" s="9"/>
      <c r="BDF338" s="9"/>
      <c r="BDG338" s="9"/>
      <c r="BDH338" s="9"/>
      <c r="BDI338" s="9"/>
      <c r="BDJ338" s="9"/>
      <c r="BDK338" s="9"/>
      <c r="BDL338" s="9"/>
      <c r="BDM338" s="9"/>
      <c r="BDN338" s="9"/>
      <c r="BDO338" s="9"/>
      <c r="BDP338" s="9"/>
      <c r="BDQ338" s="9"/>
      <c r="BDR338" s="9"/>
      <c r="BDS338" s="9"/>
      <c r="BDT338" s="9"/>
      <c r="BDU338" s="9"/>
      <c r="BDV338" s="9"/>
      <c r="BDW338" s="9"/>
      <c r="BDX338" s="9"/>
      <c r="BDY338" s="9" t="s">
        <v>5691</v>
      </c>
      <c r="BDZ338" s="9" t="s">
        <v>5691</v>
      </c>
      <c r="BEA338" s="9"/>
      <c r="BEB338" s="9"/>
      <c r="BEC338" s="9"/>
      <c r="BED338" s="9"/>
      <c r="BEE338" s="9"/>
      <c r="BEF338" s="9"/>
      <c r="BEG338" s="9"/>
      <c r="BEH338" s="9"/>
      <c r="BEI338" s="9"/>
      <c r="BEJ338" s="9"/>
      <c r="BEK338" s="9"/>
      <c r="BEL338" s="9"/>
      <c r="BEM338" s="9"/>
      <c r="BEN338" s="9"/>
      <c r="BEO338" s="9"/>
      <c r="BEP338" s="9"/>
      <c r="BEQ338" s="9"/>
      <c r="BER338" s="9"/>
      <c r="BES338" s="9"/>
      <c r="BET338" s="9"/>
      <c r="BEU338" s="9"/>
      <c r="BEV338" s="9"/>
      <c r="BEW338" s="9"/>
      <c r="BEX338" s="9"/>
      <c r="BEY338" s="9"/>
      <c r="BEZ338" s="9"/>
      <c r="BFA338" s="9"/>
      <c r="BFB338" s="9"/>
      <c r="BFC338" s="9"/>
      <c r="BFD338" s="9"/>
      <c r="BFE338" s="9"/>
      <c r="BFF338" s="9"/>
      <c r="BFG338" s="9"/>
      <c r="BFH338" s="9"/>
      <c r="BFI338" s="9"/>
      <c r="BFJ338" s="9"/>
      <c r="BFK338" s="9" t="s">
        <v>14661</v>
      </c>
      <c r="BFL338" s="9"/>
      <c r="BFM338" s="9"/>
      <c r="BFN338" s="9"/>
      <c r="BFO338" s="9"/>
      <c r="BFP338" s="9"/>
      <c r="BFQ338" s="9"/>
      <c r="BFR338" s="9">
        <v>443.0</v>
      </c>
      <c r="BFS338" s="9" t="s">
        <v>14662</v>
      </c>
      <c r="BFT338" s="9">
        <v>590.0</v>
      </c>
      <c r="BFU338" s="9"/>
      <c r="BFV338" s="9"/>
      <c r="BFW338" s="9"/>
      <c r="BFX338" s="9"/>
      <c r="BFY338" s="9"/>
      <c r="BFZ338" s="9"/>
      <c r="BGA338" s="9"/>
      <c r="BGB338" s="9"/>
      <c r="BGC338" s="9"/>
      <c r="BGD338" s="9"/>
      <c r="BGE338" s="9"/>
      <c r="BGF338" s="9"/>
      <c r="BGG338" s="9"/>
      <c r="BGH338" s="9"/>
      <c r="BGI338" s="9" t="s">
        <v>5718</v>
      </c>
      <c r="BGJ338" s="9"/>
      <c r="BGK338" s="9"/>
      <c r="BGL338" s="9"/>
      <c r="BGM338" s="9"/>
      <c r="BGN338" s="9"/>
      <c r="BGO338" s="9"/>
      <c r="BGP338" s="9"/>
      <c r="BGQ338" s="9"/>
      <c r="BGR338" s="9"/>
      <c r="BGS338" s="9"/>
      <c r="BGT338" s="9"/>
      <c r="BGU338" s="9"/>
      <c r="BGV338" s="9"/>
      <c r="BGW338" s="9"/>
      <c r="BGX338" s="9"/>
      <c r="BGY338" s="9"/>
      <c r="BGZ338" s="9"/>
      <c r="BHA338" s="9"/>
      <c r="BHB338" s="9" t="s">
        <v>5707</v>
      </c>
      <c r="BHC338" s="9"/>
      <c r="BHD338" s="9"/>
      <c r="BHE338" s="9"/>
      <c r="BHF338" s="9" t="s">
        <v>5720</v>
      </c>
      <c r="BHG338" s="9" t="s">
        <v>11952</v>
      </c>
      <c r="BHH338" s="9"/>
      <c r="BHI338" s="9"/>
      <c r="BHJ338" s="9"/>
      <c r="BHK338" s="9"/>
      <c r="BHL338" s="9"/>
      <c r="BHM338" s="9"/>
      <c r="BHN338" s="9"/>
      <c r="BHO338" s="9"/>
      <c r="BHP338" s="9"/>
      <c r="BHQ338" s="9"/>
      <c r="BHR338" s="9"/>
      <c r="BHS338" s="9"/>
      <c r="BHT338" s="9"/>
      <c r="BHU338" s="9"/>
      <c r="BHV338" s="9"/>
      <c r="BHW338" s="9"/>
      <c r="BHX338" s="9"/>
      <c r="BHY338" s="9"/>
      <c r="BHZ338" s="9"/>
      <c r="BIA338" s="9"/>
      <c r="BIB338" s="9"/>
      <c r="BIC338" s="9"/>
      <c r="BID338" s="9" t="s">
        <v>14662</v>
      </c>
    </row>
    <row r="339" ht="14.25" customHeight="1">
      <c r="A339" s="9">
        <v>1.0</v>
      </c>
      <c r="B339" s="9" t="s">
        <v>11947</v>
      </c>
      <c r="C339" s="9" t="s">
        <v>11948</v>
      </c>
      <c r="D339" s="9" t="s">
        <v>11948</v>
      </c>
      <c r="E339" s="9"/>
      <c r="F339" s="9">
        <v>15.0</v>
      </c>
      <c r="G339" s="9" t="s">
        <v>14663</v>
      </c>
      <c r="H339" s="9" t="s">
        <v>13704</v>
      </c>
      <c r="I339" s="9"/>
      <c r="J339" s="9"/>
      <c r="K339" s="9"/>
      <c r="L339" s="9">
        <v>13.0</v>
      </c>
      <c r="M339" s="9"/>
      <c r="N339" s="9">
        <v>2.0</v>
      </c>
      <c r="O339" s="9"/>
      <c r="P339" s="9">
        <v>0.0</v>
      </c>
      <c r="Q339" s="9" t="s">
        <v>14664</v>
      </c>
      <c r="R339" s="9"/>
      <c r="S339" s="9" t="s">
        <v>3875</v>
      </c>
      <c r="T339" s="9" t="s">
        <v>3874</v>
      </c>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c r="DN339" s="9"/>
      <c r="DO339" s="9"/>
      <c r="DP339" s="9"/>
      <c r="DQ339" s="9"/>
      <c r="DR339" s="9"/>
      <c r="DS339" s="9"/>
      <c r="DT339" s="9"/>
      <c r="DU339" s="9"/>
      <c r="DV339" s="9"/>
      <c r="DW339" s="9"/>
      <c r="DX339" s="9"/>
      <c r="DY339" s="9"/>
      <c r="DZ339" s="9"/>
      <c r="EA339" s="9"/>
      <c r="EB339" s="9"/>
      <c r="EC339" s="9"/>
      <c r="ED339" s="9"/>
      <c r="EE339" s="9"/>
      <c r="EF339" s="9"/>
      <c r="EG339" s="9"/>
      <c r="EH339" s="9"/>
      <c r="EI339" s="9"/>
      <c r="EJ339" s="9"/>
      <c r="EK339" s="9"/>
      <c r="EL339" s="9"/>
      <c r="EM339" s="9"/>
      <c r="EN339" s="9"/>
      <c r="EO339" s="9"/>
      <c r="EP339" s="9"/>
      <c r="EQ339" s="9"/>
      <c r="ER339" s="9"/>
      <c r="ES339" s="9"/>
      <c r="ET339" s="9"/>
      <c r="EU339" s="9"/>
      <c r="EV339" s="9"/>
      <c r="EW339" s="9"/>
      <c r="EX339" s="9"/>
      <c r="EY339" s="9"/>
      <c r="EZ339" s="9"/>
      <c r="FA339" s="9"/>
      <c r="FB339" s="9"/>
      <c r="FC339" s="9"/>
      <c r="FD339" s="9"/>
      <c r="FE339" s="9"/>
      <c r="FF339" s="9"/>
      <c r="FG339" s="9"/>
      <c r="FH339" s="9"/>
      <c r="FI339" s="9"/>
      <c r="FJ339" s="9"/>
      <c r="FK339" s="9"/>
      <c r="FL339" s="9"/>
      <c r="FM339" s="9"/>
      <c r="FN339" s="9"/>
      <c r="FO339" s="9"/>
      <c r="FP339" s="9"/>
      <c r="FQ339" s="9"/>
      <c r="FR339" s="9"/>
      <c r="FS339" s="9"/>
      <c r="FT339" s="9"/>
      <c r="FU339" s="9"/>
      <c r="FV339" s="9"/>
      <c r="FW339" s="9"/>
      <c r="FX339" s="9"/>
      <c r="FY339" s="9"/>
      <c r="FZ339" s="9"/>
      <c r="GA339" s="9"/>
      <c r="GB339" s="9"/>
      <c r="GC339" s="9"/>
      <c r="GD339" s="9"/>
      <c r="GE339" s="9"/>
      <c r="GF339" s="9"/>
      <c r="GG339" s="9"/>
      <c r="GH339" s="9"/>
      <c r="GI339" s="9"/>
      <c r="GJ339" s="9"/>
      <c r="GK339" s="9"/>
      <c r="GL339" s="9"/>
      <c r="GM339" s="9"/>
      <c r="GN339" s="9"/>
      <c r="GO339" s="9"/>
      <c r="GP339" s="9"/>
      <c r="GQ339" s="9"/>
      <c r="GR339" s="9"/>
      <c r="GS339" s="9"/>
      <c r="GT339" s="9"/>
      <c r="GU339" s="9"/>
      <c r="GV339" s="9"/>
      <c r="GW339" s="9"/>
      <c r="GX339" s="9"/>
      <c r="GY339" s="9"/>
      <c r="GZ339" s="9"/>
      <c r="HA339" s="9"/>
      <c r="HB339" s="9"/>
      <c r="HC339" s="9"/>
      <c r="HD339" s="9"/>
      <c r="HE339" s="9"/>
      <c r="HF339" s="9"/>
      <c r="HG339" s="9"/>
      <c r="HH339" s="9"/>
      <c r="HI339" s="9"/>
      <c r="HJ339" s="9"/>
      <c r="HK339" s="9"/>
      <c r="HL339" s="9"/>
      <c r="HM339" s="9"/>
      <c r="HN339" s="9"/>
      <c r="HO339" s="9"/>
      <c r="HP339" s="9"/>
      <c r="HQ339" s="9"/>
      <c r="HR339" s="9"/>
      <c r="HS339" s="9"/>
      <c r="HT339" s="9"/>
      <c r="HU339" s="9"/>
      <c r="HV339" s="9"/>
      <c r="HW339" s="9"/>
      <c r="HX339" s="9"/>
      <c r="HY339" s="9"/>
      <c r="HZ339" s="9"/>
      <c r="IA339" s="9"/>
      <c r="IB339" s="9"/>
      <c r="IC339" s="9"/>
      <c r="ID339" s="9"/>
      <c r="IE339" s="9"/>
      <c r="IF339" s="9"/>
      <c r="IG339" s="9"/>
      <c r="IH339" s="9"/>
      <c r="II339" s="9"/>
      <c r="IJ339" s="9"/>
      <c r="IK339" s="9"/>
      <c r="IL339" s="9"/>
      <c r="IM339" s="9"/>
      <c r="IN339" s="9"/>
      <c r="IO339" s="9"/>
      <c r="IP339" s="9"/>
      <c r="IQ339" s="9"/>
      <c r="IR339" s="9"/>
      <c r="IS339" s="9"/>
      <c r="IT339" s="9"/>
      <c r="IU339" s="9"/>
      <c r="IV339" s="9"/>
      <c r="IW339" s="9"/>
      <c r="IX339" s="9"/>
      <c r="IY339" s="9"/>
      <c r="IZ339" s="9"/>
      <c r="JA339" s="9"/>
      <c r="JB339" s="9"/>
      <c r="JC339" s="9"/>
      <c r="JD339" s="9"/>
      <c r="JE339" s="9"/>
      <c r="JF339" s="9"/>
      <c r="JG339" s="9"/>
      <c r="JH339" s="9"/>
      <c r="JI339" s="9"/>
      <c r="JJ339" s="9"/>
      <c r="JK339" s="9"/>
      <c r="JL339" s="9"/>
      <c r="JM339" s="9"/>
      <c r="JN339" s="9"/>
      <c r="JO339" s="9"/>
      <c r="JP339" s="9"/>
      <c r="JQ339" s="9"/>
      <c r="JR339" s="9"/>
      <c r="JS339" s="9"/>
      <c r="JT339" s="9"/>
      <c r="JU339" s="9"/>
      <c r="JV339" s="9"/>
      <c r="JW339" s="9"/>
      <c r="JX339" s="9"/>
      <c r="JY339" s="9"/>
      <c r="JZ339" s="9"/>
      <c r="KA339" s="9"/>
      <c r="KB339" s="9"/>
      <c r="KC339" s="9"/>
      <c r="KD339" s="9"/>
      <c r="KE339" s="9"/>
      <c r="KF339" s="9"/>
      <c r="KG339" s="9"/>
      <c r="KH339" s="9"/>
      <c r="KI339" s="9"/>
      <c r="KJ339" s="9"/>
      <c r="KK339" s="9"/>
      <c r="KL339" s="9"/>
      <c r="KM339" s="9"/>
      <c r="KN339" s="9"/>
      <c r="KO339" s="9"/>
      <c r="KP339" s="9"/>
      <c r="KQ339" s="9"/>
      <c r="KR339" s="9"/>
      <c r="KS339" s="9"/>
      <c r="KT339" s="9"/>
      <c r="KU339" s="9"/>
      <c r="KV339" s="9"/>
      <c r="KW339" s="9"/>
      <c r="KX339" s="9"/>
      <c r="KY339" s="9"/>
      <c r="KZ339" s="9"/>
      <c r="LA339" s="9"/>
      <c r="LB339" s="9"/>
      <c r="LC339" s="9"/>
      <c r="LD339" s="9"/>
      <c r="LE339" s="9"/>
      <c r="LF339" s="9"/>
      <c r="LG339" s="9"/>
      <c r="LH339" s="9"/>
      <c r="LI339" s="9"/>
      <c r="LJ339" s="9"/>
      <c r="LK339" s="9"/>
      <c r="LL339" s="9"/>
      <c r="LM339" s="9"/>
      <c r="LN339" s="9"/>
      <c r="LO339" s="9"/>
      <c r="LP339" s="9"/>
      <c r="LQ339" s="9"/>
      <c r="LR339" s="9"/>
      <c r="LS339" s="9"/>
      <c r="LT339" s="9"/>
      <c r="LU339" s="9"/>
      <c r="LV339" s="9"/>
      <c r="LW339" s="9"/>
      <c r="LX339" s="9"/>
      <c r="LY339" s="9"/>
      <c r="LZ339" s="9"/>
      <c r="MA339" s="9"/>
      <c r="MB339" s="9"/>
      <c r="MC339" s="9"/>
      <c r="MD339" s="9"/>
      <c r="ME339" s="9"/>
      <c r="MF339" s="9"/>
      <c r="MG339" s="9"/>
      <c r="MH339" s="9"/>
      <c r="MI339" s="9"/>
      <c r="MJ339" s="9"/>
      <c r="MK339" s="9"/>
      <c r="ML339" s="9"/>
      <c r="MM339" s="9"/>
      <c r="MN339" s="9"/>
      <c r="MO339" s="9"/>
      <c r="MP339" s="9"/>
      <c r="MQ339" s="9"/>
      <c r="MR339" s="9"/>
      <c r="MS339" s="9"/>
      <c r="MT339" s="9"/>
      <c r="MU339" s="9"/>
      <c r="MV339" s="9"/>
      <c r="MW339" s="9"/>
      <c r="MX339" s="9"/>
      <c r="MY339" s="9"/>
      <c r="MZ339" s="9"/>
      <c r="NA339" s="9"/>
      <c r="NB339" s="9"/>
      <c r="NC339" s="9"/>
      <c r="ND339" s="9"/>
      <c r="NE339" s="9"/>
      <c r="NF339" s="9"/>
      <c r="NG339" s="9"/>
      <c r="NH339" s="9"/>
      <c r="NI339" s="9"/>
      <c r="NJ339" s="9"/>
      <c r="NK339" s="9"/>
      <c r="NL339" s="9"/>
      <c r="NM339" s="9"/>
      <c r="NN339" s="9"/>
      <c r="NO339" s="9"/>
      <c r="NP339" s="9"/>
      <c r="NQ339" s="9"/>
      <c r="NR339" s="9"/>
      <c r="NS339" s="9"/>
      <c r="NT339" s="9"/>
      <c r="NU339" s="9"/>
      <c r="NV339" s="9"/>
      <c r="NW339" s="9"/>
      <c r="NX339" s="9"/>
      <c r="NY339" s="9"/>
      <c r="NZ339" s="9"/>
      <c r="OA339" s="9"/>
      <c r="OB339" s="9"/>
      <c r="OC339" s="9"/>
      <c r="OD339" s="9"/>
      <c r="OE339" s="9"/>
      <c r="OF339" s="9"/>
      <c r="OG339" s="9"/>
      <c r="OH339" s="9"/>
      <c r="OI339" s="9"/>
      <c r="OJ339" s="9"/>
      <c r="OK339" s="9"/>
      <c r="OL339" s="9"/>
      <c r="OM339" s="9"/>
      <c r="ON339" s="9"/>
      <c r="OO339" s="9"/>
      <c r="OP339" s="9"/>
      <c r="OQ339" s="9"/>
      <c r="OR339" s="9"/>
      <c r="OS339" s="9"/>
      <c r="OT339" s="9"/>
      <c r="OU339" s="9"/>
      <c r="OV339" s="9"/>
      <c r="OW339" s="9"/>
      <c r="OX339" s="9"/>
      <c r="OY339" s="9"/>
      <c r="OZ339" s="9"/>
      <c r="PA339" s="9"/>
      <c r="PB339" s="9"/>
      <c r="PC339" s="9"/>
      <c r="PD339" s="9"/>
      <c r="PE339" s="9"/>
      <c r="PF339" s="9"/>
      <c r="PG339" s="9"/>
      <c r="PH339" s="9"/>
      <c r="PI339" s="9"/>
      <c r="PJ339" s="9"/>
      <c r="PK339" s="9"/>
      <c r="PL339" s="9"/>
      <c r="PM339" s="9"/>
      <c r="PN339" s="9"/>
      <c r="PO339" s="9"/>
      <c r="PP339" s="9"/>
      <c r="PQ339" s="9"/>
      <c r="PR339" s="9"/>
      <c r="PS339" s="9"/>
      <c r="PT339" s="9"/>
      <c r="PU339" s="9"/>
      <c r="PV339" s="9"/>
      <c r="PW339" s="9"/>
      <c r="PX339" s="9"/>
      <c r="PY339" s="9"/>
      <c r="PZ339" s="9"/>
      <c r="QA339" s="9"/>
      <c r="QB339" s="9"/>
      <c r="QC339" s="9"/>
      <c r="QD339" s="9"/>
      <c r="QE339" s="9" t="s">
        <v>13704</v>
      </c>
      <c r="QF339" s="9"/>
      <c r="QG339" s="9"/>
      <c r="QH339" s="9"/>
      <c r="QI339" s="9"/>
      <c r="QJ339" s="9"/>
      <c r="QK339" s="9"/>
      <c r="QL339" s="9"/>
      <c r="QM339" s="9"/>
      <c r="QN339" s="9"/>
      <c r="QO339" s="9"/>
      <c r="QP339" s="9"/>
      <c r="QQ339" s="9"/>
      <c r="QR339" s="9"/>
      <c r="QS339" s="9"/>
      <c r="QT339" s="9"/>
      <c r="QU339" s="9"/>
      <c r="QV339" s="9"/>
      <c r="QW339" s="9"/>
      <c r="QX339" s="9"/>
      <c r="QY339" s="9"/>
      <c r="QZ339" s="9"/>
      <c r="RA339" s="9"/>
      <c r="RB339" s="9"/>
      <c r="RC339" s="9"/>
      <c r="RD339" s="9"/>
      <c r="RE339" s="9"/>
      <c r="RF339" s="9"/>
      <c r="RG339" s="9"/>
      <c r="RH339" s="9"/>
      <c r="RI339" s="9"/>
      <c r="RJ339" s="9"/>
      <c r="RK339" s="9"/>
      <c r="RL339" s="9"/>
      <c r="RM339" s="9"/>
      <c r="RN339" s="9"/>
      <c r="RO339" s="9"/>
      <c r="RP339" s="9"/>
      <c r="RQ339" s="9"/>
      <c r="RR339" s="9"/>
      <c r="RS339" s="9"/>
      <c r="RT339" s="9"/>
      <c r="RU339" s="9"/>
      <c r="RV339" s="9"/>
      <c r="RW339" s="9"/>
      <c r="RX339" s="9"/>
      <c r="RY339" s="9"/>
      <c r="RZ339" s="9"/>
      <c r="SA339" s="9"/>
      <c r="SB339" s="9"/>
      <c r="SC339" s="9"/>
      <c r="SD339" s="9"/>
      <c r="SE339" s="9"/>
      <c r="SF339" s="9"/>
      <c r="SG339" s="9"/>
      <c r="SH339" s="9"/>
      <c r="SI339" s="9"/>
      <c r="SJ339" s="9"/>
      <c r="SK339" s="9"/>
      <c r="SL339" s="9"/>
      <c r="SM339" s="9"/>
      <c r="SN339" s="9"/>
      <c r="SO339" s="9"/>
      <c r="SP339" s="9"/>
      <c r="SQ339" s="9"/>
      <c r="SR339" s="9"/>
      <c r="SS339" s="9"/>
      <c r="ST339" s="9"/>
      <c r="SU339" s="9" t="s">
        <v>14665</v>
      </c>
      <c r="SV339" s="9"/>
      <c r="SW339" s="9"/>
      <c r="SX339" s="9"/>
      <c r="SY339" s="9"/>
      <c r="SZ339" s="9"/>
      <c r="TA339" s="9"/>
      <c r="TB339" s="9"/>
      <c r="TC339" s="9"/>
      <c r="TD339" s="9"/>
      <c r="TE339" s="9"/>
      <c r="TF339" s="9"/>
      <c r="TG339" s="9"/>
      <c r="TH339" s="9"/>
      <c r="TI339" s="9"/>
      <c r="TJ339" s="9"/>
      <c r="TK339" s="9"/>
      <c r="TL339" s="9"/>
      <c r="TM339" s="9"/>
      <c r="TN339" s="9"/>
      <c r="TO339" s="9"/>
      <c r="TP339" s="9"/>
      <c r="TQ339" s="9"/>
      <c r="TR339" s="9"/>
      <c r="TS339" s="9"/>
      <c r="TT339" s="9"/>
      <c r="TU339" s="9"/>
      <c r="TV339" s="9"/>
      <c r="TW339" s="9"/>
      <c r="TX339" s="9"/>
      <c r="TY339" s="9"/>
      <c r="TZ339" s="9"/>
      <c r="UA339" s="9" t="s">
        <v>5691</v>
      </c>
      <c r="UB339" s="9" t="s">
        <v>5691</v>
      </c>
      <c r="UC339" s="9"/>
      <c r="UD339" s="9"/>
      <c r="UE339" s="9"/>
      <c r="UF339" s="9"/>
      <c r="UG339" s="9"/>
      <c r="UH339" s="9"/>
      <c r="UI339" s="9"/>
      <c r="UJ339" s="9"/>
      <c r="UK339" s="9"/>
      <c r="UL339" s="9"/>
      <c r="UM339" s="9"/>
      <c r="UN339" s="9"/>
      <c r="UO339" s="9"/>
      <c r="UP339" s="9"/>
      <c r="UQ339" s="9"/>
      <c r="UR339" s="9"/>
      <c r="US339" s="9"/>
      <c r="UT339" s="9"/>
      <c r="UU339" s="9"/>
      <c r="UV339" s="9"/>
      <c r="UW339" s="9"/>
      <c r="UX339" s="9"/>
      <c r="UY339" s="9"/>
      <c r="UZ339" s="9"/>
      <c r="VA339" s="9"/>
      <c r="VB339" s="9"/>
      <c r="VC339" s="9"/>
      <c r="VD339" s="9"/>
      <c r="VE339" s="9"/>
      <c r="VF339" s="9"/>
      <c r="VG339" s="9"/>
      <c r="VH339" s="9"/>
      <c r="VI339" s="9"/>
      <c r="VJ339" s="9" t="s">
        <v>14666</v>
      </c>
      <c r="VK339" s="9"/>
      <c r="VL339" s="9"/>
      <c r="VM339" s="9"/>
      <c r="VN339" s="9"/>
      <c r="VO339" s="9"/>
      <c r="VP339" s="9"/>
      <c r="VQ339" s="9"/>
      <c r="VR339" s="9"/>
      <c r="VS339" s="9"/>
      <c r="VT339" s="9"/>
      <c r="VU339" s="9"/>
      <c r="VV339" s="9"/>
      <c r="VW339" s="9"/>
      <c r="VX339" s="9"/>
      <c r="VY339" s="9"/>
      <c r="VZ339" s="9"/>
      <c r="WA339" s="9"/>
      <c r="WB339" s="9"/>
      <c r="WC339" s="9"/>
      <c r="WD339" s="9" t="s">
        <v>5718</v>
      </c>
      <c r="WE339" s="9"/>
      <c r="WF339" s="9"/>
      <c r="WG339" s="9"/>
      <c r="WH339" s="9"/>
      <c r="WI339" s="9"/>
      <c r="WJ339" s="9"/>
      <c r="WK339" s="9"/>
      <c r="WL339" s="9"/>
      <c r="WM339" s="9"/>
      <c r="WN339" s="9"/>
      <c r="WO339" s="9"/>
      <c r="WP339" s="9"/>
      <c r="WQ339" s="9"/>
      <c r="WR339" s="9"/>
      <c r="WS339" s="9" t="s">
        <v>12702</v>
      </c>
      <c r="WT339" s="9"/>
      <c r="WU339" s="9"/>
      <c r="WV339" s="9"/>
      <c r="WW339" s="9"/>
      <c r="WX339" s="9"/>
      <c r="WY339" s="9"/>
      <c r="WZ339" s="9"/>
      <c r="XA339" s="9"/>
      <c r="XB339" s="9"/>
      <c r="XC339" s="9"/>
      <c r="XD339" s="9"/>
      <c r="XE339" s="9"/>
      <c r="XF339" s="9"/>
      <c r="XG339" s="9"/>
      <c r="XH339" s="9" t="s">
        <v>14667</v>
      </c>
      <c r="XI339" s="9"/>
      <c r="XJ339" s="9"/>
      <c r="XK339" s="9"/>
      <c r="XL339" s="9"/>
      <c r="XM339" s="9"/>
      <c r="XN339" s="9"/>
      <c r="XO339" s="9"/>
      <c r="XP339" s="9"/>
      <c r="XQ339" s="9"/>
      <c r="XR339" s="9"/>
      <c r="XS339" s="9"/>
      <c r="XT339" s="9"/>
      <c r="XU339" s="9"/>
      <c r="XV339" s="9" t="s">
        <v>5691</v>
      </c>
      <c r="XW339" s="9" t="s">
        <v>5691</v>
      </c>
      <c r="XX339" s="9"/>
      <c r="XY339" s="9"/>
      <c r="XZ339" s="9"/>
      <c r="YA339" s="9"/>
      <c r="YB339" s="9"/>
      <c r="YC339" s="9"/>
      <c r="YD339" s="9"/>
      <c r="YE339" s="9"/>
      <c r="YF339" s="9"/>
      <c r="YG339" s="9"/>
      <c r="YH339" s="9"/>
      <c r="YI339" s="9"/>
      <c r="YJ339" s="9"/>
      <c r="YK339" s="9"/>
      <c r="YL339" s="9"/>
      <c r="YM339" s="9"/>
      <c r="YN339" s="9"/>
      <c r="YO339" s="9"/>
      <c r="YP339" s="9"/>
      <c r="YQ339" s="9"/>
      <c r="YR339" s="9"/>
      <c r="YS339" s="9"/>
      <c r="YT339" s="9"/>
      <c r="YU339" s="9"/>
      <c r="YV339" s="9"/>
      <c r="YW339" s="9"/>
      <c r="YX339" s="9"/>
      <c r="YY339" s="9"/>
      <c r="YZ339" s="9"/>
      <c r="ZA339" s="9"/>
      <c r="ZB339" s="9"/>
      <c r="ZC339" s="9"/>
      <c r="ZD339" s="9"/>
      <c r="ZE339" s="9" t="s">
        <v>14668</v>
      </c>
      <c r="ZF339" s="9"/>
      <c r="ZG339" s="9"/>
      <c r="ZH339" s="9"/>
      <c r="ZI339" s="9"/>
      <c r="ZJ339" s="9"/>
      <c r="ZK339" s="9"/>
      <c r="ZL339" s="9"/>
      <c r="ZM339" s="9"/>
      <c r="ZN339" s="9"/>
      <c r="ZO339" s="9"/>
      <c r="ZP339" s="9"/>
      <c r="ZQ339" s="9"/>
      <c r="ZR339" s="9"/>
      <c r="ZS339" s="9"/>
      <c r="ZT339" s="9"/>
      <c r="ZU339" s="9"/>
      <c r="ZV339" s="9"/>
      <c r="ZW339" s="9"/>
      <c r="ZX339" s="9"/>
      <c r="ZY339" s="9" t="s">
        <v>5718</v>
      </c>
      <c r="ZZ339" s="9"/>
      <c r="AAA339" s="9"/>
      <c r="AAB339" s="9"/>
      <c r="AAC339" s="9"/>
      <c r="AAD339" s="9"/>
      <c r="AAE339" s="9"/>
      <c r="AAF339" s="9"/>
      <c r="AAG339" s="9"/>
      <c r="AAH339" s="9"/>
      <c r="AAI339" s="9"/>
      <c r="AAJ339" s="9"/>
      <c r="AAK339" s="9"/>
      <c r="AAL339" s="9"/>
      <c r="AAM339" s="9"/>
      <c r="AAN339" s="9" t="s">
        <v>12702</v>
      </c>
      <c r="AAO339" s="9"/>
      <c r="AAP339" s="9"/>
      <c r="AAQ339" s="9"/>
      <c r="AAR339" s="9"/>
      <c r="AAS339" s="9"/>
      <c r="AAT339" s="9"/>
      <c r="AAU339" s="9"/>
      <c r="AAV339" s="9"/>
      <c r="AAW339" s="9"/>
      <c r="AAX339" s="9"/>
      <c r="AAY339" s="9"/>
      <c r="AAZ339" s="9"/>
      <c r="ABA339" s="9"/>
      <c r="ABB339" s="9"/>
      <c r="ABC339" s="9" t="s">
        <v>14669</v>
      </c>
      <c r="ABD339" s="9"/>
      <c r="ABE339" s="9"/>
      <c r="ABF339" s="9"/>
      <c r="ABG339" s="9"/>
      <c r="ABH339" s="9"/>
      <c r="ABI339" s="9"/>
      <c r="ABJ339" s="9"/>
      <c r="ABK339" s="9"/>
      <c r="ABL339" s="9"/>
      <c r="ABM339" s="9"/>
      <c r="ABN339" s="9"/>
      <c r="ABO339" s="9"/>
      <c r="ABP339" s="9"/>
      <c r="ABQ339" s="9" t="s">
        <v>5691</v>
      </c>
      <c r="ABR339" s="9" t="s">
        <v>5691</v>
      </c>
      <c r="ABS339" s="9"/>
      <c r="ABT339" s="9"/>
      <c r="ABU339" s="9"/>
      <c r="ABV339" s="9"/>
      <c r="ABW339" s="9"/>
      <c r="ABX339" s="9"/>
      <c r="ABY339" s="9"/>
      <c r="ABZ339" s="9"/>
      <c r="ACA339" s="9"/>
      <c r="ACB339" s="9"/>
      <c r="ACC339" s="9"/>
      <c r="ACD339" s="9"/>
      <c r="ACE339" s="9"/>
      <c r="ACF339" s="9"/>
      <c r="ACG339" s="9"/>
      <c r="ACH339" s="9"/>
      <c r="ACI339" s="9"/>
      <c r="ACJ339" s="9"/>
      <c r="ACK339" s="9"/>
      <c r="ACL339" s="9"/>
      <c r="ACM339" s="9"/>
      <c r="ACN339" s="9"/>
      <c r="ACO339" s="9"/>
      <c r="ACP339" s="9"/>
      <c r="ACQ339" s="9"/>
      <c r="ACR339" s="9"/>
      <c r="ACS339" s="9"/>
      <c r="ACT339" s="9"/>
      <c r="ACU339" s="9"/>
      <c r="ACV339" s="9"/>
      <c r="ACW339" s="9"/>
      <c r="ACX339" s="9"/>
      <c r="ACY339" s="9"/>
      <c r="ACZ339" s="9" t="s">
        <v>14670</v>
      </c>
      <c r="ADA339" s="9"/>
      <c r="ADB339" s="9"/>
      <c r="ADC339" s="9"/>
      <c r="ADD339" s="9"/>
      <c r="ADE339" s="9"/>
      <c r="ADF339" s="9"/>
      <c r="ADG339" s="9"/>
      <c r="ADH339" s="9"/>
      <c r="ADI339" s="9"/>
      <c r="ADJ339" s="9"/>
      <c r="ADK339" s="9"/>
      <c r="ADL339" s="9"/>
      <c r="ADM339" s="9"/>
      <c r="ADN339" s="9"/>
      <c r="ADO339" s="9"/>
      <c r="ADP339" s="9"/>
      <c r="ADQ339" s="9"/>
      <c r="ADR339" s="9"/>
      <c r="ADS339" s="9"/>
      <c r="ADT339" s="9" t="s">
        <v>5718</v>
      </c>
      <c r="ADU339" s="9"/>
      <c r="ADV339" s="9"/>
      <c r="ADW339" s="9"/>
      <c r="ADX339" s="9"/>
      <c r="ADY339" s="9"/>
      <c r="ADZ339" s="9"/>
      <c r="AEA339" s="9"/>
      <c r="AEB339" s="9"/>
      <c r="AEC339" s="9"/>
      <c r="AED339" s="9"/>
      <c r="AEE339" s="9"/>
      <c r="AEF339" s="9"/>
      <c r="AEG339" s="9"/>
      <c r="AEH339" s="9"/>
      <c r="AEI339" s="9" t="s">
        <v>12702</v>
      </c>
      <c r="AEJ339" s="9"/>
      <c r="AEK339" s="9"/>
      <c r="AEL339" s="9"/>
      <c r="AEM339" s="9"/>
      <c r="AEN339" s="9"/>
      <c r="AEO339" s="9"/>
      <c r="AEP339" s="9"/>
      <c r="AEQ339" s="9"/>
      <c r="AER339" s="9"/>
      <c r="AES339" s="9"/>
      <c r="AET339" s="9"/>
      <c r="AEU339" s="9"/>
      <c r="AEV339" s="9"/>
      <c r="AEW339" s="9"/>
      <c r="AEX339" s="9" t="s">
        <v>14671</v>
      </c>
      <c r="AEY339" s="9"/>
      <c r="AEZ339" s="9"/>
      <c r="AFA339" s="9"/>
      <c r="AFB339" s="9"/>
      <c r="AFC339" s="9"/>
      <c r="AFD339" s="9"/>
      <c r="AFE339" s="9"/>
      <c r="AFF339" s="9"/>
      <c r="AFG339" s="9"/>
      <c r="AFH339" s="9"/>
      <c r="AFI339" s="9"/>
      <c r="AFJ339" s="9"/>
      <c r="AFK339" s="9"/>
      <c r="AFL339" s="9"/>
      <c r="AFM339" s="9"/>
      <c r="AFN339" s="9"/>
      <c r="AFO339" s="9"/>
      <c r="AFP339" s="9"/>
      <c r="AFQ339" s="9"/>
      <c r="AFR339" s="9"/>
      <c r="AFS339" s="9"/>
      <c r="AFT339" s="9"/>
      <c r="AFU339" s="9"/>
      <c r="AFV339" s="9"/>
      <c r="AFW339" s="9"/>
      <c r="AFX339" s="9"/>
      <c r="AFY339" s="9"/>
      <c r="AFZ339" s="9"/>
      <c r="AGA339" s="9"/>
      <c r="AGB339" s="9"/>
      <c r="AGC339" s="9"/>
      <c r="AGD339" s="9"/>
      <c r="AGE339" s="9"/>
      <c r="AGF339" s="9"/>
      <c r="AGG339" s="9"/>
      <c r="AGH339" s="9"/>
      <c r="AGI339" s="9"/>
      <c r="AGJ339" s="9"/>
      <c r="AGK339" s="9"/>
      <c r="AGL339" s="9"/>
      <c r="AGM339" s="9"/>
      <c r="AGN339" s="9"/>
      <c r="AGO339" s="9"/>
      <c r="AGP339" s="9"/>
      <c r="AGQ339" s="9"/>
      <c r="AGR339" s="9"/>
      <c r="AGS339" s="9"/>
      <c r="AGT339" s="9"/>
      <c r="AGU339" s="9"/>
      <c r="AGV339" s="9"/>
      <c r="AGW339" s="9"/>
      <c r="AGX339" s="9"/>
      <c r="AGY339" s="9"/>
      <c r="AGZ339" s="9"/>
      <c r="AHA339" s="9"/>
      <c r="AHB339" s="9"/>
      <c r="AHC339" s="9"/>
      <c r="AHD339" s="9"/>
      <c r="AHE339" s="9"/>
      <c r="AHF339" s="9"/>
      <c r="AHG339" s="9"/>
      <c r="AHH339" s="9"/>
      <c r="AHI339" s="9"/>
      <c r="AHJ339" s="9"/>
      <c r="AHK339" s="9"/>
      <c r="AHL339" s="9"/>
      <c r="AHM339" s="9"/>
      <c r="AHN339" s="9"/>
      <c r="AHO339" s="9"/>
      <c r="AHP339" s="9"/>
      <c r="AHQ339" s="9"/>
      <c r="AHR339" s="9"/>
      <c r="AHS339" s="9"/>
      <c r="AHT339" s="9"/>
      <c r="AHU339" s="9"/>
      <c r="AHV339" s="9"/>
      <c r="AHW339" s="9"/>
      <c r="AHX339" s="9"/>
      <c r="AHY339" s="9"/>
      <c r="AHZ339" s="9"/>
      <c r="AIA339" s="9"/>
      <c r="AIB339" s="9"/>
      <c r="AIC339" s="9"/>
      <c r="AID339" s="9"/>
      <c r="AIE339" s="9"/>
      <c r="AIF339" s="9"/>
      <c r="AIG339" s="9"/>
      <c r="AIH339" s="9"/>
      <c r="AII339" s="9"/>
      <c r="AIJ339" s="9"/>
      <c r="AIK339" s="9"/>
      <c r="AIL339" s="9"/>
      <c r="AIM339" s="9"/>
      <c r="AIN339" s="9"/>
      <c r="AIO339" s="9"/>
      <c r="AIP339" s="9"/>
      <c r="AIQ339" s="9"/>
      <c r="AIR339" s="9"/>
      <c r="AIS339" s="9"/>
      <c r="ANB339" s="9" t="s">
        <v>12032</v>
      </c>
      <c r="ANC339" s="9" t="s">
        <v>2820</v>
      </c>
      <c r="AND339" s="9" t="s">
        <v>14672</v>
      </c>
      <c r="ANE339" s="9" t="s">
        <v>12034</v>
      </c>
      <c r="ANF339" s="9"/>
      <c r="ANG339" s="9"/>
      <c r="ANH339" s="9"/>
      <c r="ANI339" s="9"/>
      <c r="ANJ339" s="9"/>
      <c r="ANK339" s="9"/>
      <c r="ANL339" s="9"/>
      <c r="ANM339" s="9" t="s">
        <v>14673</v>
      </c>
      <c r="ANN339" s="9"/>
      <c r="ANO339" s="9" t="s">
        <v>13704</v>
      </c>
      <c r="ANP339" s="9" t="s">
        <v>14674</v>
      </c>
      <c r="ANQ339" s="9"/>
      <c r="ANR339" s="9" t="s">
        <v>14675</v>
      </c>
      <c r="ANS339" s="9"/>
      <c r="ANT339" s="9"/>
      <c r="ANU339" s="9" t="s">
        <v>14676</v>
      </c>
      <c r="ANV339" s="9"/>
      <c r="ANW339" s="9"/>
      <c r="ANX339" s="9"/>
      <c r="ANY339" s="9" t="s">
        <v>13708</v>
      </c>
      <c r="ANZ339" s="9" t="s">
        <v>14677</v>
      </c>
      <c r="AOA339" s="9"/>
      <c r="AOB339" s="9" t="s">
        <v>14678</v>
      </c>
      <c r="AOC339" s="9"/>
      <c r="AOD339" s="9"/>
      <c r="AOE339" s="9" t="s">
        <v>14679</v>
      </c>
      <c r="AOF339" s="9"/>
      <c r="AOG339" s="9"/>
      <c r="AOH339" s="9"/>
      <c r="AOI339" s="9" t="s">
        <v>14680</v>
      </c>
      <c r="AOJ339" s="9" t="s">
        <v>14681</v>
      </c>
      <c r="AOK339" s="9"/>
      <c r="AOL339" s="9" t="s">
        <v>14682</v>
      </c>
      <c r="AOM339" s="9"/>
      <c r="AON339" s="9"/>
      <c r="AOO339" s="9" t="s">
        <v>14683</v>
      </c>
      <c r="AOP339" s="9"/>
      <c r="AOQ339" s="9"/>
      <c r="AOR339" s="9"/>
      <c r="AOS339" s="9"/>
      <c r="AOT339" s="9"/>
      <c r="AOU339" s="9"/>
      <c r="AOV339" s="9"/>
      <c r="AOW339" s="9"/>
      <c r="AOX339" s="9"/>
      <c r="AOY339" s="9"/>
      <c r="AOZ339" s="9"/>
      <c r="APA339" s="9"/>
      <c r="APB339" s="9"/>
      <c r="APC339" s="9"/>
      <c r="APD339" s="9"/>
      <c r="APE339" s="9"/>
      <c r="APF339" s="9"/>
      <c r="APG339" s="9"/>
      <c r="APH339" s="9"/>
      <c r="API339" s="9"/>
      <c r="APJ339" s="9"/>
      <c r="APK339" s="9"/>
      <c r="APL339" s="9"/>
      <c r="APM339" s="9"/>
      <c r="APN339" s="9"/>
      <c r="APO339" s="9"/>
      <c r="APP339" s="9"/>
      <c r="APQ339" s="9"/>
      <c r="APR339" s="9"/>
      <c r="APS339" s="9"/>
      <c r="APT339" s="9"/>
      <c r="APU339" s="9"/>
      <c r="APV339" s="9"/>
      <c r="APW339" s="9"/>
      <c r="APX339" s="9"/>
      <c r="APY339" s="9"/>
      <c r="APZ339" s="9"/>
      <c r="AQA339" s="9"/>
      <c r="AQB339" s="9"/>
      <c r="AQC339" s="9"/>
      <c r="AQD339" s="9"/>
      <c r="AQE339" s="9"/>
      <c r="AQF339" s="9"/>
      <c r="AQG339" s="9"/>
      <c r="AQH339" s="9"/>
      <c r="AQI339" s="9"/>
      <c r="AQJ339" s="9"/>
      <c r="AQK339" s="9"/>
      <c r="AQL339" s="9"/>
      <c r="AQM339" s="9"/>
      <c r="AQN339" s="9"/>
      <c r="AQO339" s="9"/>
      <c r="AQP339" s="9"/>
      <c r="AQQ339" s="9"/>
      <c r="AQR339" s="9"/>
      <c r="AQS339" s="9"/>
      <c r="AQT339" s="9"/>
      <c r="AQU339" s="9"/>
      <c r="AQV339" s="9"/>
      <c r="AQW339" s="9"/>
      <c r="AQX339" s="9"/>
      <c r="AQY339" s="9"/>
      <c r="AQZ339" s="9"/>
      <c r="ARA339" s="9"/>
      <c r="ARB339" s="9"/>
      <c r="ARC339" s="9"/>
      <c r="ARD339" s="9"/>
      <c r="ARE339" s="9"/>
      <c r="ARF339" s="9"/>
      <c r="ARG339" s="9"/>
      <c r="ARH339" s="9"/>
      <c r="ARI339" s="9"/>
      <c r="ARJ339" s="9"/>
      <c r="ARK339" s="9"/>
      <c r="ARL339" s="9"/>
      <c r="ARM339" s="9"/>
      <c r="ARN339" s="9"/>
      <c r="ARO339" s="9"/>
      <c r="ARP339" s="9"/>
      <c r="ARQ339" s="9"/>
      <c r="ARR339" s="9"/>
      <c r="ARS339" s="9"/>
      <c r="ART339" s="9"/>
      <c r="ARU339" s="9"/>
      <c r="ARV339" s="9"/>
      <c r="ARW339" s="9"/>
      <c r="ARX339" s="9"/>
      <c r="ARY339" s="9"/>
      <c r="ARZ339" s="9"/>
      <c r="ASA339" s="9"/>
      <c r="ASB339" s="9"/>
      <c r="ASC339" s="9"/>
      <c r="ASD339" s="9"/>
      <c r="ASE339" s="9"/>
      <c r="ASF339" s="9"/>
      <c r="ASG339" s="9"/>
      <c r="ASH339" s="9"/>
      <c r="ASI339" s="9"/>
      <c r="ASJ339" s="9"/>
      <c r="ASK339" s="9"/>
      <c r="ASL339" s="9"/>
      <c r="ASM339" s="9"/>
      <c r="ASN339" s="9"/>
      <c r="ASO339" s="9"/>
      <c r="ASP339" s="9"/>
      <c r="ASQ339" s="9"/>
      <c r="ASR339" s="9"/>
      <c r="ASS339" s="9"/>
      <c r="AST339" s="9"/>
      <c r="ASU339" s="9"/>
      <c r="ASV339" s="9"/>
      <c r="ASW339" s="9"/>
      <c r="ASX339" s="9"/>
      <c r="ASY339" s="9"/>
      <c r="ASZ339" s="9"/>
      <c r="ATA339" s="9"/>
      <c r="ATB339" s="9"/>
      <c r="ATC339" s="9"/>
      <c r="ATD339" s="9"/>
      <c r="ATE339" s="9"/>
      <c r="ATF339" s="9"/>
      <c r="ATG339" s="9"/>
      <c r="ATH339" s="9"/>
      <c r="ATI339" s="9"/>
      <c r="ATJ339" s="9"/>
      <c r="ATK339" s="9"/>
      <c r="ATL339" s="9"/>
      <c r="ATM339" s="9"/>
      <c r="ATN339" s="9"/>
      <c r="ATO339" s="9"/>
      <c r="ATP339" s="9"/>
      <c r="ATQ339" s="9"/>
      <c r="ATR339" s="9" t="s">
        <v>14684</v>
      </c>
      <c r="ATS339" s="9">
        <v>1.733326751E9</v>
      </c>
      <c r="ATT339" s="9" t="s">
        <v>14685</v>
      </c>
      <c r="ATU339" s="9" t="s">
        <v>12032</v>
      </c>
      <c r="ATV339" s="9" t="s">
        <v>2820</v>
      </c>
      <c r="ATW339" s="9" t="s">
        <v>14672</v>
      </c>
      <c r="ATX339" s="9" t="s">
        <v>12034</v>
      </c>
      <c r="ATY339" s="9"/>
      <c r="ATZ339" s="9"/>
      <c r="AUA339" s="9"/>
      <c r="AUB339" s="9"/>
      <c r="AUC339" s="9"/>
      <c r="AUD339" s="9"/>
      <c r="AUE339" s="9"/>
      <c r="AUF339" s="9"/>
      <c r="AUG339" s="9"/>
      <c r="AUH339" s="9"/>
      <c r="AUI339" s="9"/>
      <c r="AUJ339" s="9"/>
      <c r="AUK339" s="9"/>
      <c r="AUL339" s="9"/>
      <c r="AUM339" s="9"/>
      <c r="AUN339" s="9"/>
      <c r="AUO339" s="9"/>
      <c r="AUP339" s="9"/>
      <c r="AUQ339" s="9"/>
      <c r="AUR339" s="9"/>
      <c r="AUS339" s="9"/>
      <c r="AUT339" s="9"/>
      <c r="AUU339" s="9"/>
      <c r="AUV339" s="9"/>
      <c r="AUW339" s="9"/>
      <c r="AUX339" s="9"/>
      <c r="AUY339" s="9"/>
      <c r="AUZ339" s="9"/>
      <c r="AVA339" s="9"/>
      <c r="AVB339" s="9"/>
      <c r="AVC339" s="9"/>
      <c r="AVD339" s="9"/>
      <c r="AVE339" s="9"/>
      <c r="AVF339" s="9"/>
      <c r="AVG339" s="9"/>
      <c r="AVH339" s="9"/>
      <c r="AVI339" s="9"/>
      <c r="AVJ339" s="9"/>
      <c r="AVK339" s="9"/>
      <c r="AVL339" s="9"/>
      <c r="AVM339" s="9"/>
      <c r="AVN339" s="9"/>
      <c r="AVO339" s="9"/>
      <c r="AVP339" s="9"/>
      <c r="AVQ339" s="9"/>
      <c r="AVR339" s="9"/>
      <c r="AVS339" s="9"/>
      <c r="AVT339" s="9"/>
      <c r="AVU339" s="9"/>
      <c r="AVV339" s="9"/>
      <c r="AVW339" s="9"/>
      <c r="AVX339" s="9"/>
      <c r="AVY339" s="9"/>
      <c r="AVZ339" s="9"/>
      <c r="AWA339" s="9"/>
      <c r="AWB339" s="9"/>
      <c r="AWC339" s="9"/>
      <c r="AWD339" s="9"/>
      <c r="AWE339" s="9"/>
      <c r="AWF339" s="9"/>
      <c r="AWG339" s="9"/>
      <c r="AWH339" s="9"/>
      <c r="AWI339" s="9"/>
      <c r="AWJ339" s="9"/>
      <c r="AWK339" s="9"/>
      <c r="AWL339" s="9"/>
      <c r="AWM339" s="9"/>
      <c r="AWN339" s="9"/>
      <c r="AWO339" s="9"/>
      <c r="AWP339" s="9"/>
      <c r="AWQ339" s="9"/>
      <c r="AWR339" s="9"/>
      <c r="AWS339" s="9"/>
      <c r="AWT339" s="9"/>
      <c r="AWU339" s="9"/>
      <c r="AWV339" s="9"/>
      <c r="AWW339" s="9"/>
      <c r="AWX339" s="9"/>
      <c r="AWY339" s="9"/>
      <c r="AWZ339" s="9"/>
      <c r="AXA339" s="9"/>
      <c r="AXB339" s="9"/>
      <c r="AXC339" s="9"/>
      <c r="AXD339" s="9"/>
      <c r="AXE339" s="9"/>
      <c r="AXF339" s="9"/>
      <c r="AXG339" s="9"/>
      <c r="AXH339" s="9"/>
      <c r="AXI339" s="9"/>
      <c r="AXJ339" s="9"/>
      <c r="AXK339" s="9"/>
      <c r="AXL339" s="9"/>
      <c r="AXM339" s="9"/>
      <c r="AXN339" s="9"/>
      <c r="AXO339" s="9"/>
      <c r="AXP339" s="9"/>
      <c r="AXQ339" s="9"/>
      <c r="AXR339" s="9"/>
      <c r="AXS339" s="9"/>
      <c r="AXT339" s="9"/>
      <c r="AXU339" s="9"/>
      <c r="AXV339" s="9"/>
      <c r="AXW339" s="9"/>
      <c r="AXX339" s="9"/>
      <c r="AXY339" s="9"/>
      <c r="AXZ339" s="9"/>
      <c r="AYA339" s="9"/>
      <c r="AYB339" s="9"/>
      <c r="AYC339" s="9"/>
      <c r="AYD339" s="9"/>
      <c r="AYE339" s="9"/>
      <c r="AYF339" s="9"/>
      <c r="AYG339" s="9"/>
      <c r="AYH339" s="9"/>
      <c r="AYI339" s="9"/>
      <c r="AYJ339" s="9"/>
      <c r="AYK339" s="9"/>
      <c r="AYL339" s="9"/>
      <c r="AYM339" s="9"/>
      <c r="AYN339" s="9"/>
      <c r="AYO339" s="9"/>
      <c r="AYP339" s="9"/>
      <c r="AYQ339" s="9"/>
      <c r="AYR339" s="9"/>
      <c r="AYS339" s="9"/>
      <c r="AYT339" s="9"/>
      <c r="AYU339" s="9"/>
      <c r="AYV339" s="9"/>
      <c r="AYW339" s="9"/>
      <c r="AYX339" s="9"/>
      <c r="AYY339" s="9"/>
      <c r="AYZ339" s="9"/>
      <c r="AZA339" s="9"/>
      <c r="AZB339" s="9"/>
      <c r="AZC339" s="9"/>
      <c r="AZD339" s="9"/>
      <c r="AZE339" s="9"/>
      <c r="AZF339" s="9"/>
      <c r="AZG339" s="9"/>
      <c r="AZH339" s="9"/>
      <c r="AZI339" s="9"/>
      <c r="AZJ339" s="9"/>
      <c r="AZK339" s="9"/>
      <c r="AZL339" s="9"/>
      <c r="AZM339" s="9"/>
      <c r="AZN339" s="9"/>
      <c r="AZO339" s="9"/>
      <c r="AZP339" s="9"/>
      <c r="AZQ339" s="9"/>
      <c r="AZR339" s="9"/>
      <c r="AZS339" s="9"/>
      <c r="AZT339" s="9"/>
      <c r="AZU339" s="9"/>
      <c r="AZV339" s="9"/>
      <c r="AZW339" s="9"/>
      <c r="AZX339" s="9"/>
      <c r="AZY339" s="9"/>
      <c r="AZZ339" s="9"/>
      <c r="BAA339" s="9"/>
      <c r="BAB339" s="9"/>
      <c r="BAC339" s="9"/>
      <c r="BAD339" s="9"/>
      <c r="BAE339" s="9"/>
      <c r="BAF339" s="9"/>
      <c r="BAG339" s="9"/>
      <c r="BAH339" s="9"/>
      <c r="BAI339" s="9"/>
      <c r="BAJ339" s="9"/>
      <c r="BAK339" s="9"/>
      <c r="BAL339" s="9"/>
      <c r="BAM339" s="9"/>
      <c r="BAN339" s="9"/>
      <c r="BAO339" s="9"/>
      <c r="BAP339" s="9"/>
      <c r="BAQ339" s="9"/>
      <c r="BAR339" s="9"/>
      <c r="BAS339" s="9"/>
      <c r="BAT339" s="9"/>
      <c r="BAU339" s="9"/>
      <c r="BAV339" s="9"/>
      <c r="BAW339" s="9"/>
      <c r="BAX339" s="9"/>
      <c r="BAY339" s="9"/>
      <c r="BAZ339" s="9"/>
      <c r="BBA339" s="9"/>
      <c r="BBB339" s="9"/>
      <c r="BBC339" s="9"/>
      <c r="BBD339" s="9"/>
      <c r="BBE339" s="9"/>
      <c r="BBF339" s="9"/>
      <c r="BBG339" s="9"/>
      <c r="BBH339" s="9"/>
      <c r="BBI339" s="9"/>
      <c r="BBJ339" s="9"/>
      <c r="BBK339" s="9"/>
      <c r="BBL339" s="9"/>
      <c r="BBM339" s="9"/>
      <c r="BBN339" s="9"/>
      <c r="BBO339" s="9"/>
      <c r="BBP339" s="9"/>
      <c r="BBQ339" s="9"/>
      <c r="BBR339" s="9"/>
      <c r="BBS339" s="9"/>
      <c r="BBT339" s="9"/>
      <c r="BBU339" s="9"/>
      <c r="BBV339" s="9"/>
      <c r="BBW339" s="9"/>
      <c r="BBX339" s="9"/>
      <c r="BBY339" s="9"/>
      <c r="BBZ339" s="9"/>
      <c r="BCA339" s="9"/>
      <c r="BCB339" s="9"/>
      <c r="BCC339" s="9"/>
      <c r="BCD339" s="9"/>
      <c r="BCE339" s="9"/>
      <c r="BCF339" s="9"/>
      <c r="BCG339" s="9"/>
      <c r="BCH339" s="9"/>
      <c r="BCI339" s="9"/>
      <c r="BCJ339" s="9"/>
      <c r="BCK339" s="9"/>
      <c r="BCL339" s="9"/>
      <c r="BCM339" s="9"/>
      <c r="BCN339" s="9"/>
      <c r="BCO339" s="9"/>
      <c r="BCP339" s="9"/>
      <c r="BCQ339" s="9"/>
      <c r="BCR339" s="9"/>
      <c r="BCS339" s="9"/>
      <c r="BCT339" s="9"/>
      <c r="BCU339" s="9"/>
      <c r="BCV339" s="9"/>
      <c r="BCW339" s="9"/>
      <c r="BCX339" s="9"/>
      <c r="BCY339" s="9"/>
      <c r="BCZ339" s="9"/>
      <c r="BDA339" s="9"/>
      <c r="BDB339" s="9"/>
      <c r="BDC339" s="9"/>
      <c r="BDD339" s="9"/>
      <c r="BDE339" s="9"/>
      <c r="BDF339" s="9"/>
      <c r="BDG339" s="9"/>
      <c r="BDH339" s="9"/>
      <c r="BDI339" s="9"/>
      <c r="BDJ339" s="9"/>
      <c r="BDK339" s="9"/>
      <c r="BDL339" s="9"/>
      <c r="BDM339" s="9"/>
      <c r="BDN339" s="9"/>
      <c r="BDO339" s="9"/>
      <c r="BDP339" s="9"/>
      <c r="BDQ339" s="9"/>
      <c r="BDR339" s="9"/>
      <c r="BDS339" s="9"/>
      <c r="BDT339" s="9"/>
      <c r="BDU339" s="9"/>
      <c r="BDV339" s="9"/>
      <c r="BDW339" s="9"/>
      <c r="BDX339" s="9"/>
      <c r="BDY339" s="9"/>
      <c r="BDZ339" s="9"/>
      <c r="BEA339" s="9"/>
      <c r="BEB339" s="9"/>
      <c r="BEC339" s="9"/>
      <c r="BED339" s="9"/>
      <c r="BEE339" s="9"/>
      <c r="BEF339" s="9"/>
      <c r="BEG339" s="9"/>
      <c r="BEH339" s="9"/>
      <c r="BEI339" s="9"/>
      <c r="BEJ339" s="9"/>
      <c r="BEK339" s="9"/>
      <c r="BEL339" s="9"/>
      <c r="BEM339" s="9"/>
      <c r="BEN339" s="9"/>
      <c r="BEO339" s="9"/>
      <c r="BEP339" s="9"/>
      <c r="BEQ339" s="9"/>
      <c r="BER339" s="9"/>
      <c r="BES339" s="9"/>
      <c r="BET339" s="9"/>
      <c r="BEU339" s="9"/>
      <c r="BEV339" s="9"/>
      <c r="BEW339" s="9"/>
      <c r="BEX339" s="9"/>
      <c r="BEY339" s="9"/>
      <c r="BEZ339" s="9"/>
      <c r="BFA339" s="9"/>
      <c r="BFB339" s="9"/>
      <c r="BFC339" s="9"/>
      <c r="BFD339" s="9"/>
      <c r="BFE339" s="9"/>
      <c r="BFF339" s="9"/>
      <c r="BFG339" s="9"/>
      <c r="BFH339" s="9"/>
      <c r="BFI339" s="9"/>
      <c r="BFJ339" s="9"/>
      <c r="BFK339" s="9"/>
      <c r="BFL339" s="9"/>
      <c r="BFM339" s="9"/>
      <c r="BFN339" s="9"/>
      <c r="BFO339" s="9"/>
      <c r="BFP339" s="9"/>
      <c r="BFQ339" s="9"/>
      <c r="BFR339" s="9"/>
      <c r="BFS339" s="9"/>
      <c r="BFT339" s="9"/>
      <c r="BFU339" s="9"/>
      <c r="BFV339" s="9"/>
      <c r="BFW339" s="9"/>
      <c r="BFX339" s="9"/>
      <c r="BFY339" s="9"/>
      <c r="BFZ339" s="9"/>
      <c r="BGA339" s="9"/>
      <c r="BGB339" s="9"/>
      <c r="BGC339" s="9"/>
      <c r="BGD339" s="9"/>
      <c r="BGE339" s="9"/>
      <c r="BGF339" s="9"/>
      <c r="BGG339" s="9"/>
      <c r="BGH339" s="9"/>
      <c r="BGI339" s="9"/>
      <c r="BGJ339" s="9"/>
      <c r="BGK339" s="9"/>
      <c r="BGL339" s="9"/>
      <c r="BGM339" s="9"/>
      <c r="BGN339" s="9"/>
      <c r="BGO339" s="9"/>
      <c r="BGP339" s="9"/>
      <c r="BGQ339" s="9"/>
      <c r="BGR339" s="9"/>
      <c r="BGS339" s="9"/>
      <c r="BGT339" s="9"/>
      <c r="BGU339" s="9"/>
      <c r="BGV339" s="9"/>
      <c r="BGW339" s="9"/>
      <c r="BGX339" s="9"/>
      <c r="BGY339" s="9"/>
      <c r="BGZ339" s="9"/>
      <c r="BHA339" s="9"/>
      <c r="BHB339" s="9"/>
      <c r="BHC339" s="9"/>
      <c r="BHD339" s="9"/>
      <c r="BHE339" s="9"/>
      <c r="BHF339" s="9"/>
      <c r="BHG339" s="9"/>
      <c r="BHH339" s="9"/>
      <c r="BHI339" s="9"/>
      <c r="BHJ339" s="9"/>
      <c r="BHK339" s="9"/>
      <c r="BHL339" s="9"/>
      <c r="BHM339" s="9"/>
      <c r="BHN339" s="9"/>
      <c r="BHO339" s="9"/>
      <c r="BHP339" s="9"/>
      <c r="BHQ339" s="9"/>
      <c r="BHR339" s="9"/>
      <c r="BHS339" s="9"/>
      <c r="BHT339" s="9"/>
      <c r="BHU339" s="9"/>
      <c r="BHV339" s="9"/>
      <c r="BHW339" s="9"/>
      <c r="BHX339" s="9"/>
      <c r="BHY339" s="9"/>
      <c r="BHZ339" s="9"/>
      <c r="BIA339" s="9"/>
      <c r="BIB339" s="9"/>
      <c r="BIC339" s="9"/>
      <c r="BID339" s="9"/>
    </row>
    <row r="340" ht="14.25" customHeight="1">
      <c r="A340" s="9">
        <v>50.0</v>
      </c>
      <c r="B340" s="9" t="s">
        <v>11947</v>
      </c>
      <c r="C340" s="9" t="s">
        <v>11948</v>
      </c>
      <c r="D340" s="9" t="s">
        <v>11948</v>
      </c>
      <c r="E340" s="9"/>
      <c r="F340" s="9">
        <v>97.0</v>
      </c>
      <c r="G340" s="9" t="s">
        <v>14686</v>
      </c>
      <c r="H340" s="9"/>
      <c r="I340" s="9">
        <v>1.0</v>
      </c>
      <c r="J340" s="9">
        <v>2.0</v>
      </c>
      <c r="K340" s="9">
        <v>56.0</v>
      </c>
      <c r="L340" s="9">
        <v>35.0</v>
      </c>
      <c r="M340" s="9">
        <v>1.0</v>
      </c>
      <c r="N340" s="9">
        <v>2.0</v>
      </c>
      <c r="O340" s="9"/>
      <c r="P340" s="9">
        <v>2.0</v>
      </c>
      <c r="Q340" s="9" t="s">
        <v>14687</v>
      </c>
      <c r="R340" s="9"/>
      <c r="S340" s="9" t="s">
        <v>3878</v>
      </c>
      <c r="T340" s="9" t="s">
        <v>3877</v>
      </c>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9"/>
      <c r="ES340" s="9"/>
      <c r="ET340" s="9"/>
      <c r="EU340" s="9"/>
      <c r="EV340" s="9"/>
      <c r="EW340" s="9"/>
      <c r="EX340" s="9"/>
      <c r="EY340" s="9"/>
      <c r="EZ340" s="9"/>
      <c r="FA340" s="9"/>
      <c r="FB340" s="9"/>
      <c r="FC340" s="9"/>
      <c r="FD340" s="9"/>
      <c r="FE340" s="9"/>
      <c r="FF340" s="9"/>
      <c r="FG340" s="9"/>
      <c r="FH340" s="9"/>
      <c r="FI340" s="9"/>
      <c r="FJ340" s="9"/>
      <c r="FK340" s="9"/>
      <c r="FL340" s="9"/>
      <c r="FM340" s="9"/>
      <c r="FN340" s="9"/>
      <c r="FO340" s="9"/>
      <c r="FP340" s="9"/>
      <c r="FQ340" s="9"/>
      <c r="FR340" s="9"/>
      <c r="FS340" s="9"/>
      <c r="FT340" s="9"/>
      <c r="FU340" s="9"/>
      <c r="FV340" s="9"/>
      <c r="FW340" s="9"/>
      <c r="FX340" s="9"/>
      <c r="FY340" s="9"/>
      <c r="FZ340" s="9"/>
      <c r="GA340" s="9"/>
      <c r="GB340" s="9"/>
      <c r="GC340" s="9"/>
      <c r="GD340" s="9"/>
      <c r="GE340" s="9"/>
      <c r="GF340" s="9"/>
      <c r="GG340" s="9"/>
      <c r="GH340" s="9"/>
      <c r="GI340" s="9"/>
      <c r="GJ340" s="9"/>
      <c r="GK340" s="9"/>
      <c r="GL340" s="9"/>
      <c r="GM340" s="9"/>
      <c r="GN340" s="9"/>
      <c r="GO340" s="9"/>
      <c r="GP340" s="9"/>
      <c r="GQ340" s="9"/>
      <c r="GR340" s="9"/>
      <c r="GS340" s="9"/>
      <c r="GT340" s="9"/>
      <c r="GU340" s="9"/>
      <c r="GV340" s="9"/>
      <c r="GW340" s="9"/>
      <c r="GX340" s="9"/>
      <c r="GY340" s="9"/>
      <c r="GZ340" s="9"/>
      <c r="HA340" s="9"/>
      <c r="HB340" s="9"/>
      <c r="HC340" s="9"/>
      <c r="HD340" s="9"/>
      <c r="HE340" s="9"/>
      <c r="HF340" s="9"/>
      <c r="HG340" s="9"/>
      <c r="HH340" s="9"/>
      <c r="HI340" s="9"/>
      <c r="HJ340" s="9"/>
      <c r="HK340" s="9"/>
      <c r="HL340" s="9"/>
      <c r="HM340" s="9"/>
      <c r="HN340" s="9"/>
      <c r="HO340" s="9"/>
      <c r="HP340" s="9"/>
      <c r="HQ340" s="9"/>
      <c r="HR340" s="9"/>
      <c r="HS340" s="9"/>
      <c r="HT340" s="9"/>
      <c r="HU340" s="9"/>
      <c r="HV340" s="9"/>
      <c r="HW340" s="9"/>
      <c r="HX340" s="9"/>
      <c r="HY340" s="9"/>
      <c r="HZ340" s="9"/>
      <c r="IA340" s="9"/>
      <c r="IB340" s="9"/>
      <c r="IC340" s="9"/>
      <c r="ID340" s="9"/>
      <c r="IE340" s="9"/>
      <c r="IF340" s="9"/>
      <c r="IG340" s="9"/>
      <c r="IH340" s="9"/>
      <c r="II340" s="9"/>
      <c r="IJ340" s="9"/>
      <c r="IK340" s="9"/>
      <c r="IL340" s="9"/>
      <c r="IM340" s="9"/>
      <c r="IN340" s="9"/>
      <c r="IO340" s="9"/>
      <c r="IP340" s="9"/>
      <c r="IQ340" s="9"/>
      <c r="IR340" s="9"/>
      <c r="IS340" s="9"/>
      <c r="IT340" s="9"/>
      <c r="IU340" s="9"/>
      <c r="IV340" s="9"/>
      <c r="IW340" s="9"/>
      <c r="IX340" s="9"/>
      <c r="IY340" s="9"/>
      <c r="IZ340" s="9"/>
      <c r="JA340" s="9"/>
      <c r="JB340" s="9"/>
      <c r="JC340" s="9"/>
      <c r="JD340" s="9"/>
      <c r="JE340" s="9"/>
      <c r="JF340" s="9"/>
      <c r="JG340" s="9"/>
      <c r="JH340" s="9"/>
      <c r="JI340" s="9"/>
      <c r="JJ340" s="9"/>
      <c r="JK340" s="9"/>
      <c r="JL340" s="9"/>
      <c r="JM340" s="9"/>
      <c r="JN340" s="9"/>
      <c r="JO340" s="9"/>
      <c r="JP340" s="9"/>
      <c r="JQ340" s="9"/>
      <c r="JR340" s="9"/>
      <c r="JS340" s="9"/>
      <c r="JT340" s="9"/>
      <c r="JU340" s="9"/>
      <c r="JV340" s="9"/>
      <c r="JW340" s="9"/>
      <c r="JX340" s="9"/>
      <c r="JY340" s="9"/>
      <c r="JZ340" s="9"/>
      <c r="KA340" s="9"/>
      <c r="KB340" s="9"/>
      <c r="KC340" s="9"/>
      <c r="KD340" s="9"/>
      <c r="KE340" s="9"/>
      <c r="KF340" s="9"/>
      <c r="KG340" s="9"/>
      <c r="KH340" s="9"/>
      <c r="KI340" s="9"/>
      <c r="KJ340" s="9"/>
      <c r="KK340" s="9"/>
      <c r="KL340" s="9"/>
      <c r="KM340" s="9"/>
      <c r="KN340" s="9"/>
      <c r="KO340" s="9"/>
      <c r="KP340" s="9"/>
      <c r="KQ340" s="9"/>
      <c r="KR340" s="9"/>
      <c r="KS340" s="9"/>
      <c r="KT340" s="9"/>
      <c r="KU340" s="9"/>
      <c r="KV340" s="9"/>
      <c r="KW340" s="9"/>
      <c r="KX340" s="9"/>
      <c r="KY340" s="9"/>
      <c r="KZ340" s="9"/>
      <c r="LA340" s="9"/>
      <c r="LB340" s="9"/>
      <c r="LC340" s="9"/>
      <c r="LD340" s="9"/>
      <c r="LE340" s="9"/>
      <c r="LF340" s="9"/>
      <c r="LG340" s="9"/>
      <c r="LH340" s="9"/>
      <c r="LI340" s="9"/>
      <c r="LJ340" s="9"/>
      <c r="LK340" s="9"/>
      <c r="LL340" s="9"/>
      <c r="LM340" s="9"/>
      <c r="LN340" s="9"/>
      <c r="LO340" s="9"/>
      <c r="LP340" s="9"/>
      <c r="LQ340" s="9"/>
      <c r="LR340" s="9"/>
      <c r="LS340" s="9"/>
      <c r="LT340" s="9"/>
      <c r="LU340" s="9"/>
      <c r="LV340" s="9"/>
      <c r="LW340" s="9"/>
      <c r="LX340" s="9"/>
      <c r="LY340" s="9"/>
      <c r="LZ340" s="9"/>
      <c r="MA340" s="9"/>
      <c r="MB340" s="9"/>
      <c r="MC340" s="9"/>
      <c r="MD340" s="9"/>
      <c r="ME340" s="9"/>
      <c r="MF340" s="9"/>
      <c r="MG340" s="9"/>
      <c r="MH340" s="9"/>
      <c r="MI340" s="9"/>
      <c r="MJ340" s="9"/>
      <c r="MK340" s="9"/>
      <c r="ML340" s="9"/>
      <c r="MM340" s="9"/>
      <c r="MN340" s="9"/>
      <c r="MO340" s="9"/>
      <c r="MP340" s="9"/>
      <c r="MQ340" s="9"/>
      <c r="MR340" s="9"/>
      <c r="MS340" s="9"/>
      <c r="MT340" s="9"/>
      <c r="MU340" s="9"/>
      <c r="MV340" s="9"/>
      <c r="MW340" s="9"/>
      <c r="MX340" s="9"/>
      <c r="MY340" s="9"/>
      <c r="MZ340" s="9"/>
      <c r="NA340" s="9"/>
      <c r="NB340" s="9"/>
      <c r="NC340" s="9"/>
      <c r="ND340" s="9"/>
      <c r="NE340" s="9"/>
      <c r="NF340" s="9"/>
      <c r="NG340" s="9"/>
      <c r="NH340" s="9"/>
      <c r="NI340" s="9"/>
      <c r="NJ340" s="9"/>
      <c r="NK340" s="9"/>
      <c r="NL340" s="9"/>
      <c r="NM340" s="9"/>
      <c r="NN340" s="9"/>
      <c r="NO340" s="9"/>
      <c r="NP340" s="9"/>
      <c r="NQ340" s="9"/>
      <c r="NR340" s="9"/>
      <c r="NS340" s="9"/>
      <c r="NT340" s="9"/>
      <c r="NU340" s="9"/>
      <c r="NV340" s="9"/>
      <c r="NW340" s="9"/>
      <c r="NX340" s="9"/>
      <c r="NY340" s="9"/>
      <c r="NZ340" s="9"/>
      <c r="OA340" s="9"/>
      <c r="OB340" s="9"/>
      <c r="OC340" s="9"/>
      <c r="OD340" s="9"/>
      <c r="OE340" s="9"/>
      <c r="OF340" s="9"/>
      <c r="OG340" s="9"/>
      <c r="OH340" s="9"/>
      <c r="OI340" s="9"/>
      <c r="OJ340" s="9"/>
      <c r="OK340" s="9"/>
      <c r="OL340" s="9"/>
      <c r="OM340" s="9"/>
      <c r="ON340" s="9"/>
      <c r="OO340" s="9"/>
      <c r="OP340" s="9"/>
      <c r="OQ340" s="9"/>
      <c r="OR340" s="9"/>
      <c r="OS340" s="9"/>
      <c r="OT340" s="9"/>
      <c r="OU340" s="9"/>
      <c r="OV340" s="9"/>
      <c r="OW340" s="9"/>
      <c r="OX340" s="9"/>
      <c r="OY340" s="9"/>
      <c r="OZ340" s="9"/>
      <c r="PA340" s="9"/>
      <c r="PB340" s="9"/>
      <c r="PC340" s="9"/>
      <c r="PD340" s="9"/>
      <c r="PE340" s="9"/>
      <c r="PF340" s="9"/>
      <c r="PG340" s="9"/>
      <c r="PH340" s="9"/>
      <c r="PI340" s="9"/>
      <c r="PJ340" s="9"/>
      <c r="PK340" s="9"/>
      <c r="PL340" s="9"/>
      <c r="PM340" s="9"/>
      <c r="PN340" s="9"/>
      <c r="PO340" s="9"/>
      <c r="PP340" s="9"/>
      <c r="PQ340" s="9"/>
      <c r="PR340" s="9"/>
      <c r="PS340" s="9"/>
      <c r="PT340" s="9"/>
      <c r="PU340" s="9"/>
      <c r="PV340" s="9"/>
      <c r="PW340" s="9"/>
      <c r="PX340" s="9"/>
      <c r="PY340" s="9"/>
      <c r="PZ340" s="9"/>
      <c r="QA340" s="9"/>
      <c r="QB340" s="9"/>
      <c r="QC340" s="9"/>
      <c r="QD340" s="9"/>
      <c r="QE340" s="9"/>
      <c r="QF340" s="9"/>
      <c r="QG340" s="9"/>
      <c r="QH340" s="9"/>
      <c r="QI340" s="9"/>
      <c r="QJ340" s="9"/>
      <c r="QK340" s="9"/>
      <c r="QL340" s="9"/>
      <c r="QM340" s="9"/>
      <c r="QN340" s="9"/>
      <c r="QO340" s="9"/>
      <c r="QP340" s="9"/>
      <c r="QQ340" s="9"/>
      <c r="QR340" s="9"/>
      <c r="QS340" s="9"/>
      <c r="QT340" s="9"/>
      <c r="QU340" s="9"/>
      <c r="QV340" s="9"/>
      <c r="QW340" s="9"/>
      <c r="QX340" s="9"/>
      <c r="QY340" s="9"/>
      <c r="QZ340" s="9"/>
      <c r="RA340" s="9"/>
      <c r="RB340" s="9"/>
      <c r="RC340" s="9"/>
      <c r="RD340" s="9"/>
      <c r="RE340" s="9"/>
      <c r="RF340" s="9"/>
      <c r="RG340" s="9"/>
      <c r="RH340" s="9"/>
      <c r="RI340" s="9"/>
      <c r="RJ340" s="9"/>
      <c r="RK340" s="9"/>
      <c r="RL340" s="9"/>
      <c r="RM340" s="9"/>
      <c r="RN340" s="9"/>
      <c r="RO340" s="9"/>
      <c r="RP340" s="9"/>
      <c r="RQ340" s="9"/>
      <c r="RR340" s="9"/>
      <c r="RS340" s="9"/>
      <c r="RT340" s="9"/>
      <c r="RU340" s="9"/>
      <c r="RV340" s="9"/>
      <c r="RW340" s="9"/>
      <c r="RX340" s="9"/>
      <c r="RY340" s="9"/>
      <c r="RZ340" s="9"/>
      <c r="SA340" s="9"/>
      <c r="SB340" s="9"/>
      <c r="SC340" s="9"/>
      <c r="SD340" s="9"/>
      <c r="SE340" s="9"/>
      <c r="SF340" s="9"/>
      <c r="SG340" s="9"/>
      <c r="SH340" s="9"/>
      <c r="SI340" s="9"/>
      <c r="SJ340" s="9"/>
      <c r="SK340" s="9"/>
      <c r="SL340" s="9"/>
      <c r="SM340" s="9"/>
      <c r="SN340" s="9"/>
      <c r="SO340" s="9"/>
      <c r="SP340" s="9"/>
      <c r="SQ340" s="9"/>
      <c r="SR340" s="9"/>
      <c r="SS340" s="9"/>
      <c r="ST340" s="9"/>
      <c r="SU340" s="9"/>
      <c r="SV340" s="9"/>
      <c r="SW340" s="9"/>
      <c r="SX340" s="9"/>
      <c r="SY340" s="9"/>
      <c r="SZ340" s="9"/>
      <c r="TA340" s="9"/>
      <c r="TB340" s="9"/>
      <c r="TC340" s="9"/>
      <c r="TD340" s="9"/>
      <c r="TE340" s="9"/>
      <c r="TF340" s="9"/>
      <c r="TG340" s="9"/>
      <c r="TH340" s="9"/>
      <c r="TI340" s="9"/>
      <c r="TJ340" s="9"/>
      <c r="TK340" s="9"/>
      <c r="TL340" s="9"/>
      <c r="TM340" s="9"/>
      <c r="TN340" s="9"/>
      <c r="TO340" s="9"/>
      <c r="TP340" s="9"/>
      <c r="TQ340" s="9"/>
      <c r="TR340" s="9"/>
      <c r="TS340" s="9"/>
      <c r="TT340" s="9"/>
      <c r="TU340" s="9"/>
      <c r="TV340" s="9"/>
      <c r="TW340" s="9"/>
      <c r="TX340" s="9"/>
      <c r="TY340" s="9"/>
      <c r="TZ340" s="9"/>
      <c r="UA340" s="9"/>
      <c r="UB340" s="9"/>
      <c r="UC340" s="9"/>
      <c r="UD340" s="9"/>
      <c r="UE340" s="9"/>
      <c r="UF340" s="9"/>
      <c r="UG340" s="9"/>
      <c r="UH340" s="9"/>
      <c r="UI340" s="9"/>
      <c r="UJ340" s="9"/>
      <c r="UK340" s="9"/>
      <c r="UL340" s="9"/>
      <c r="UM340" s="9"/>
      <c r="UN340" s="9"/>
      <c r="UO340" s="9"/>
      <c r="UP340" s="9"/>
      <c r="UQ340" s="9"/>
      <c r="UR340" s="9"/>
      <c r="US340" s="9"/>
      <c r="UT340" s="9"/>
      <c r="UU340" s="9"/>
      <c r="UV340" s="9"/>
      <c r="UW340" s="9"/>
      <c r="UX340" s="9"/>
      <c r="UY340" s="9"/>
      <c r="UZ340" s="9"/>
      <c r="VA340" s="9"/>
      <c r="VB340" s="9"/>
      <c r="VC340" s="9"/>
      <c r="VD340" s="9"/>
      <c r="VE340" s="9"/>
      <c r="VF340" s="9"/>
      <c r="VG340" s="9"/>
      <c r="VH340" s="9"/>
      <c r="VI340" s="9"/>
      <c r="VJ340" s="9"/>
      <c r="VK340" s="9"/>
      <c r="VL340" s="9"/>
      <c r="VM340" s="9"/>
      <c r="VN340" s="9"/>
      <c r="VO340" s="9"/>
      <c r="VP340" s="9"/>
      <c r="VQ340" s="9"/>
      <c r="VR340" s="9"/>
      <c r="VS340" s="9"/>
      <c r="VT340" s="9"/>
      <c r="VU340" s="9"/>
      <c r="VV340" s="9"/>
      <c r="VW340" s="9"/>
      <c r="VX340" s="9"/>
      <c r="VY340" s="9"/>
      <c r="VZ340" s="9"/>
      <c r="WA340" s="9"/>
      <c r="WB340" s="9"/>
      <c r="WC340" s="9"/>
      <c r="WD340" s="9"/>
      <c r="WE340" s="9"/>
      <c r="WF340" s="9"/>
      <c r="WG340" s="9"/>
      <c r="WH340" s="9"/>
      <c r="WI340" s="9"/>
      <c r="WJ340" s="9"/>
      <c r="WK340" s="9"/>
      <c r="WL340" s="9"/>
      <c r="WM340" s="9"/>
      <c r="WN340" s="9"/>
      <c r="WO340" s="9"/>
      <c r="WP340" s="9"/>
      <c r="WQ340" s="9"/>
      <c r="WR340" s="9"/>
      <c r="WS340" s="9"/>
      <c r="WT340" s="9"/>
      <c r="WU340" s="9"/>
      <c r="WV340" s="9"/>
      <c r="WW340" s="9"/>
      <c r="WX340" s="9"/>
      <c r="WY340" s="9"/>
      <c r="WZ340" s="9"/>
      <c r="XA340" s="9"/>
      <c r="XB340" s="9"/>
      <c r="XC340" s="9"/>
      <c r="XD340" s="9"/>
      <c r="XE340" s="9"/>
      <c r="XF340" s="9"/>
      <c r="XG340" s="9"/>
      <c r="XH340" s="9"/>
      <c r="XI340" s="9"/>
      <c r="XJ340" s="9"/>
      <c r="XK340" s="9"/>
      <c r="XL340" s="9"/>
      <c r="XM340" s="9"/>
      <c r="XN340" s="9"/>
      <c r="XO340" s="9"/>
      <c r="XP340" s="9"/>
      <c r="XQ340" s="9"/>
      <c r="XR340" s="9"/>
      <c r="XS340" s="9"/>
      <c r="XT340" s="9"/>
      <c r="XU340" s="9"/>
      <c r="XV340" s="9"/>
      <c r="XW340" s="9"/>
      <c r="XX340" s="9"/>
      <c r="XY340" s="9"/>
      <c r="XZ340" s="9"/>
      <c r="YA340" s="9"/>
      <c r="YB340" s="9"/>
      <c r="YC340" s="9"/>
      <c r="YD340" s="9"/>
      <c r="YE340" s="9"/>
      <c r="YF340" s="9"/>
      <c r="YG340" s="9"/>
      <c r="YH340" s="9"/>
      <c r="YI340" s="9"/>
      <c r="YJ340" s="9"/>
      <c r="YK340" s="9"/>
      <c r="YL340" s="9"/>
      <c r="YM340" s="9"/>
      <c r="YN340" s="9"/>
      <c r="YO340" s="9"/>
      <c r="YP340" s="9"/>
      <c r="YQ340" s="9"/>
      <c r="YR340" s="9"/>
      <c r="YS340" s="9"/>
      <c r="YT340" s="9"/>
      <c r="YU340" s="9"/>
      <c r="YV340" s="9"/>
      <c r="YW340" s="9"/>
      <c r="YX340" s="9"/>
      <c r="YY340" s="9"/>
      <c r="YZ340" s="9"/>
      <c r="ZA340" s="9"/>
      <c r="ZB340" s="9"/>
      <c r="ZC340" s="9"/>
      <c r="ZD340" s="9"/>
      <c r="ZE340" s="9"/>
      <c r="ZF340" s="9"/>
      <c r="ZG340" s="9"/>
      <c r="ZH340" s="9"/>
      <c r="ZI340" s="9"/>
      <c r="ZJ340" s="9"/>
      <c r="ZK340" s="9"/>
      <c r="ZL340" s="9"/>
      <c r="ZM340" s="9"/>
      <c r="ZN340" s="9"/>
      <c r="ZO340" s="9"/>
      <c r="ZP340" s="9"/>
      <c r="ZQ340" s="9"/>
      <c r="ZR340" s="9"/>
      <c r="ZS340" s="9"/>
      <c r="ZT340" s="9"/>
      <c r="ZU340" s="9"/>
      <c r="ZV340" s="9"/>
      <c r="ZW340" s="9"/>
      <c r="ZX340" s="9"/>
      <c r="ZY340" s="9"/>
      <c r="ZZ340" s="9"/>
      <c r="AAA340" s="9"/>
      <c r="AAB340" s="9"/>
      <c r="AAC340" s="9"/>
      <c r="AAD340" s="9"/>
      <c r="AAE340" s="9"/>
      <c r="AAF340" s="9"/>
      <c r="AAG340" s="9"/>
      <c r="AAH340" s="9"/>
      <c r="AAI340" s="9"/>
      <c r="AAJ340" s="9"/>
      <c r="AAK340" s="9"/>
      <c r="AAL340" s="9"/>
      <c r="AAM340" s="9"/>
      <c r="AAN340" s="9"/>
      <c r="AAO340" s="9"/>
      <c r="AAP340" s="9"/>
      <c r="AAQ340" s="9"/>
      <c r="AAR340" s="9"/>
      <c r="AAS340" s="9"/>
      <c r="AAT340" s="9"/>
      <c r="AAU340" s="9"/>
      <c r="AAV340" s="9"/>
      <c r="AAW340" s="9"/>
      <c r="AAX340" s="9"/>
      <c r="AAY340" s="9"/>
      <c r="AAZ340" s="9"/>
      <c r="ABA340" s="9"/>
      <c r="ABB340" s="9"/>
      <c r="ABC340" s="9"/>
      <c r="ABD340" s="9"/>
      <c r="ABE340" s="9"/>
      <c r="ABF340" s="9"/>
      <c r="ABG340" s="9"/>
      <c r="ABH340" s="9"/>
      <c r="ABI340" s="9"/>
      <c r="ABJ340" s="9"/>
      <c r="ABK340" s="9"/>
      <c r="ABL340" s="9"/>
      <c r="ABM340" s="9"/>
      <c r="ABN340" s="9"/>
      <c r="ABO340" s="9"/>
      <c r="ABP340" s="9"/>
      <c r="ABQ340" s="9"/>
      <c r="ABR340" s="9"/>
      <c r="ABS340" s="9"/>
      <c r="ABT340" s="9"/>
      <c r="ABU340" s="9"/>
      <c r="ABV340" s="9"/>
      <c r="ABW340" s="9"/>
      <c r="ABX340" s="9"/>
      <c r="ABY340" s="9"/>
      <c r="ABZ340" s="9"/>
      <c r="ACA340" s="9"/>
      <c r="ACB340" s="9"/>
      <c r="ACC340" s="9"/>
      <c r="ACD340" s="9"/>
      <c r="ACE340" s="9"/>
      <c r="ACF340" s="9"/>
      <c r="ACG340" s="9"/>
      <c r="ACH340" s="9"/>
      <c r="ACI340" s="9"/>
      <c r="ACJ340" s="9"/>
      <c r="ACK340" s="9"/>
      <c r="ACL340" s="9"/>
      <c r="ACM340" s="9"/>
      <c r="ACN340" s="9"/>
      <c r="ACO340" s="9"/>
      <c r="ACP340" s="9"/>
      <c r="ACQ340" s="9"/>
      <c r="ACR340" s="9"/>
      <c r="ACS340" s="9"/>
      <c r="ACT340" s="9"/>
      <c r="ACU340" s="9"/>
      <c r="ACV340" s="9"/>
      <c r="ACW340" s="9"/>
      <c r="ACX340" s="9"/>
      <c r="ACY340" s="9"/>
      <c r="ACZ340" s="9"/>
      <c r="ADA340" s="9"/>
      <c r="ADB340" s="9"/>
      <c r="ADC340" s="9"/>
      <c r="ADD340" s="9"/>
      <c r="ADE340" s="9"/>
      <c r="ADF340" s="9"/>
      <c r="ADG340" s="9"/>
      <c r="ADH340" s="9"/>
      <c r="ADI340" s="9"/>
      <c r="ADJ340" s="9"/>
      <c r="ADK340" s="9"/>
      <c r="ADL340" s="9"/>
      <c r="ADM340" s="9"/>
      <c r="ADN340" s="9"/>
      <c r="ADO340" s="9"/>
      <c r="ADP340" s="9"/>
      <c r="ADQ340" s="9"/>
      <c r="ADR340" s="9"/>
      <c r="ADS340" s="9"/>
      <c r="ADT340" s="9"/>
      <c r="ADU340" s="9"/>
      <c r="ADV340" s="9"/>
      <c r="ADW340" s="9"/>
      <c r="ADX340" s="9"/>
      <c r="ADY340" s="9"/>
      <c r="ADZ340" s="9"/>
      <c r="AEA340" s="9"/>
      <c r="AEB340" s="9"/>
      <c r="AEC340" s="9"/>
      <c r="AED340" s="9"/>
      <c r="AEE340" s="9"/>
      <c r="AEF340" s="9"/>
      <c r="AEG340" s="9"/>
      <c r="AEH340" s="9"/>
      <c r="AEI340" s="9"/>
      <c r="AEJ340" s="9"/>
      <c r="AEK340" s="9"/>
      <c r="AEL340" s="9"/>
      <c r="AEM340" s="9"/>
      <c r="AEN340" s="9"/>
      <c r="AEO340" s="9"/>
      <c r="AEP340" s="9"/>
      <c r="AEQ340" s="9"/>
      <c r="AER340" s="9"/>
      <c r="AES340" s="9"/>
      <c r="AET340" s="9"/>
      <c r="AEU340" s="9"/>
      <c r="AEV340" s="9"/>
      <c r="AEW340" s="9"/>
      <c r="AEX340" s="9"/>
      <c r="AEY340" s="9"/>
      <c r="AEZ340" s="9"/>
      <c r="AFA340" s="9"/>
      <c r="AFB340" s="9"/>
      <c r="AFC340" s="9"/>
      <c r="AFD340" s="9"/>
      <c r="AFE340" s="9"/>
      <c r="AFF340" s="9"/>
      <c r="AFG340" s="9"/>
      <c r="AFH340" s="9"/>
      <c r="AFI340" s="9"/>
      <c r="AFJ340" s="9"/>
      <c r="AFK340" s="9"/>
      <c r="AFL340" s="9"/>
      <c r="AFM340" s="9"/>
      <c r="AFN340" s="9"/>
      <c r="AFO340" s="9"/>
      <c r="AFP340" s="9"/>
      <c r="AFQ340" s="9"/>
      <c r="AFR340" s="9"/>
      <c r="AFS340" s="9"/>
      <c r="AFT340" s="9"/>
      <c r="AFU340" s="9"/>
      <c r="AFV340" s="9"/>
      <c r="AFW340" s="9"/>
      <c r="AFX340" s="9"/>
      <c r="AFY340" s="9"/>
      <c r="AFZ340" s="9"/>
      <c r="AGA340" s="9"/>
      <c r="AGB340" s="9"/>
      <c r="AGC340" s="9"/>
      <c r="AGD340" s="9"/>
      <c r="AGE340" s="9"/>
      <c r="AGF340" s="9"/>
      <c r="AGG340" s="9"/>
      <c r="AGH340" s="9"/>
      <c r="AGI340" s="9"/>
      <c r="AGJ340" s="9"/>
      <c r="AGK340" s="9"/>
      <c r="AGL340" s="9"/>
      <c r="AGM340" s="9"/>
      <c r="AGN340" s="9"/>
      <c r="AGO340" s="9"/>
      <c r="AGP340" s="9"/>
      <c r="AGQ340" s="9"/>
      <c r="AGR340" s="9"/>
      <c r="AGS340" s="9"/>
      <c r="AGT340" s="9"/>
      <c r="AGU340" s="9"/>
      <c r="AGV340" s="9"/>
      <c r="AGW340" s="9"/>
      <c r="AGX340" s="9"/>
      <c r="AGY340" s="9"/>
      <c r="AGZ340" s="9"/>
      <c r="AHA340" s="9"/>
      <c r="AHB340" s="9"/>
      <c r="AHC340" s="9"/>
      <c r="AHD340" s="9"/>
      <c r="AHE340" s="9"/>
      <c r="AHF340" s="9"/>
      <c r="AHG340" s="9"/>
      <c r="AHH340" s="9"/>
      <c r="AHI340" s="9"/>
      <c r="AHJ340" s="9"/>
      <c r="AHK340" s="9"/>
      <c r="AHL340" s="9"/>
      <c r="AHM340" s="9"/>
      <c r="AHN340" s="9"/>
      <c r="AHO340" s="9"/>
      <c r="AHP340" s="9"/>
      <c r="AHQ340" s="9"/>
      <c r="AHR340" s="9"/>
      <c r="AHS340" s="9"/>
      <c r="AHT340" s="9"/>
      <c r="AHU340" s="9"/>
      <c r="AHV340" s="9"/>
      <c r="AHW340" s="9"/>
      <c r="AHX340" s="9"/>
      <c r="AHY340" s="9"/>
      <c r="AHZ340" s="9"/>
      <c r="AIA340" s="9"/>
      <c r="AIB340" s="9"/>
      <c r="AIC340" s="9"/>
      <c r="AID340" s="9"/>
      <c r="AIE340" s="9"/>
      <c r="AIF340" s="9"/>
      <c r="AIG340" s="9"/>
      <c r="AIH340" s="9"/>
      <c r="AII340" s="9"/>
      <c r="AIJ340" s="9"/>
      <c r="AIK340" s="9"/>
      <c r="AIL340" s="9"/>
      <c r="AIM340" s="9"/>
      <c r="AIN340" s="9"/>
      <c r="AIO340" s="9"/>
      <c r="AIP340" s="9"/>
      <c r="AIQ340" s="9"/>
      <c r="AIR340" s="9"/>
      <c r="AIS340" s="9"/>
      <c r="ANB340" s="9"/>
      <c r="ANC340" s="9"/>
      <c r="AND340" s="9"/>
      <c r="ANE340" s="9"/>
      <c r="ANF340" s="9"/>
      <c r="ANG340" s="9"/>
      <c r="ANH340" s="9"/>
      <c r="ANI340" s="9"/>
      <c r="ANJ340" s="9"/>
      <c r="ANK340" s="9"/>
      <c r="ANL340" s="9"/>
      <c r="ANM340" s="9"/>
      <c r="ANN340" s="9"/>
      <c r="ANO340" s="9"/>
      <c r="ANP340" s="9"/>
      <c r="ANQ340" s="9"/>
      <c r="ANR340" s="9"/>
      <c r="ANS340" s="9"/>
      <c r="ANT340" s="9"/>
      <c r="ANU340" s="9"/>
      <c r="ANV340" s="9"/>
      <c r="ANW340" s="9"/>
      <c r="ANX340" s="9"/>
      <c r="ANY340" s="9"/>
      <c r="ANZ340" s="9"/>
      <c r="AOA340" s="9"/>
      <c r="AOB340" s="9"/>
      <c r="AOC340" s="9"/>
      <c r="AOD340" s="9"/>
      <c r="AOE340" s="9"/>
      <c r="AOF340" s="9"/>
      <c r="AOG340" s="9"/>
      <c r="AOH340" s="9"/>
      <c r="AOI340" s="9"/>
      <c r="AOJ340" s="9"/>
      <c r="AOK340" s="9"/>
      <c r="AOL340" s="9"/>
      <c r="AOM340" s="9"/>
      <c r="AON340" s="9"/>
      <c r="AOO340" s="9"/>
      <c r="AOP340" s="9"/>
      <c r="AOQ340" s="9"/>
      <c r="AOR340" s="9"/>
      <c r="AOS340" s="9"/>
      <c r="AOT340" s="9"/>
      <c r="AOU340" s="9"/>
      <c r="AOV340" s="9"/>
      <c r="AOW340" s="9"/>
      <c r="AOX340" s="9"/>
      <c r="AOY340" s="9"/>
      <c r="AOZ340" s="9"/>
      <c r="APA340" s="9"/>
      <c r="APB340" s="9"/>
      <c r="APC340" s="9"/>
      <c r="APD340" s="9"/>
      <c r="APE340" s="9"/>
      <c r="APF340" s="9"/>
      <c r="APG340" s="9"/>
      <c r="APH340" s="9"/>
      <c r="API340" s="9"/>
      <c r="APJ340" s="9"/>
      <c r="APK340" s="9"/>
      <c r="APL340" s="9"/>
      <c r="APM340" s="9"/>
      <c r="APN340" s="9"/>
      <c r="APO340" s="9"/>
      <c r="APP340" s="9"/>
      <c r="APQ340" s="9"/>
      <c r="APR340" s="9"/>
      <c r="APS340" s="9"/>
      <c r="APT340" s="9"/>
      <c r="APU340" s="9"/>
      <c r="APV340" s="9"/>
      <c r="APW340" s="9"/>
      <c r="APX340" s="9"/>
      <c r="APY340" s="9"/>
      <c r="APZ340" s="9"/>
      <c r="AQA340" s="9"/>
      <c r="AQB340" s="9"/>
      <c r="AQC340" s="9"/>
      <c r="AQD340" s="9"/>
      <c r="AQE340" s="9"/>
      <c r="AQF340" s="9"/>
      <c r="AQG340" s="9"/>
      <c r="AQH340" s="9"/>
      <c r="AQI340" s="9"/>
      <c r="AQJ340" s="9"/>
      <c r="AQK340" s="9"/>
      <c r="AQL340" s="9"/>
      <c r="AQM340" s="9"/>
      <c r="AQN340" s="9"/>
      <c r="AQO340" s="9"/>
      <c r="AQP340" s="9"/>
      <c r="AQQ340" s="9"/>
      <c r="AQR340" s="9"/>
      <c r="AQS340" s="9"/>
      <c r="AQT340" s="9"/>
      <c r="AQU340" s="9"/>
      <c r="AQV340" s="9"/>
      <c r="AQW340" s="9"/>
      <c r="AQX340" s="9"/>
      <c r="AQY340" s="9"/>
      <c r="AQZ340" s="9"/>
      <c r="ARA340" s="9"/>
      <c r="ARB340" s="9"/>
      <c r="ARC340" s="9"/>
      <c r="ARD340" s="9"/>
      <c r="ARE340" s="9"/>
      <c r="ARF340" s="9"/>
      <c r="ARG340" s="9"/>
      <c r="ARH340" s="9"/>
      <c r="ARI340" s="9"/>
      <c r="ARJ340" s="9"/>
      <c r="ARK340" s="9"/>
      <c r="ARL340" s="9"/>
      <c r="ARM340" s="9"/>
      <c r="ARN340" s="9"/>
      <c r="ARO340" s="9"/>
      <c r="ARP340" s="9"/>
      <c r="ARQ340" s="9"/>
      <c r="ARR340" s="9"/>
      <c r="ARS340" s="9"/>
      <c r="ART340" s="9"/>
      <c r="ARU340" s="9"/>
      <c r="ARV340" s="9"/>
      <c r="ARW340" s="9"/>
      <c r="ARX340" s="9"/>
      <c r="ARY340" s="9"/>
      <c r="ARZ340" s="9"/>
      <c r="ASA340" s="9"/>
      <c r="ASB340" s="9"/>
      <c r="ASC340" s="9"/>
      <c r="ASD340" s="9"/>
      <c r="ASE340" s="9"/>
      <c r="ASF340" s="9"/>
      <c r="ASG340" s="9"/>
      <c r="ASH340" s="9"/>
      <c r="ASI340" s="9"/>
      <c r="ASJ340" s="9"/>
      <c r="ASK340" s="9"/>
      <c r="ASL340" s="9"/>
      <c r="ASM340" s="9"/>
      <c r="ASN340" s="9"/>
      <c r="ASO340" s="9"/>
      <c r="ASP340" s="9"/>
      <c r="ASQ340" s="9"/>
      <c r="ASR340" s="9"/>
      <c r="ASS340" s="9"/>
      <c r="AST340" s="9"/>
      <c r="ASU340" s="9"/>
      <c r="ASV340" s="9"/>
      <c r="ASW340" s="9"/>
      <c r="ASX340" s="9"/>
      <c r="ASY340" s="9"/>
      <c r="ASZ340" s="9"/>
      <c r="ATA340" s="9"/>
      <c r="ATB340" s="9"/>
      <c r="ATC340" s="9"/>
      <c r="ATD340" s="9"/>
      <c r="ATE340" s="9"/>
      <c r="ATF340" s="9"/>
      <c r="ATG340" s="9"/>
      <c r="ATH340" s="9"/>
      <c r="ATI340" s="9"/>
      <c r="ATJ340" s="9"/>
      <c r="ATK340" s="9"/>
      <c r="ATL340" s="9"/>
      <c r="ATM340" s="9"/>
      <c r="ATN340" s="9"/>
      <c r="ATO340" s="9"/>
      <c r="ATP340" s="9"/>
      <c r="ATQ340" s="9"/>
      <c r="ATR340" s="9"/>
      <c r="ATS340" s="9"/>
      <c r="ATT340" s="9"/>
      <c r="ATU340" s="9"/>
      <c r="ATV340" s="9"/>
      <c r="ATW340" s="9"/>
      <c r="ATX340" s="9"/>
      <c r="ATY340" s="9" t="s">
        <v>5691</v>
      </c>
      <c r="ATZ340" s="9" t="s">
        <v>5691</v>
      </c>
      <c r="AUA340" s="9" t="s">
        <v>9577</v>
      </c>
      <c r="AUB340" s="9"/>
      <c r="AUC340" s="9"/>
      <c r="AUD340" s="9"/>
      <c r="AUE340" s="9"/>
      <c r="AUF340" s="9"/>
      <c r="AUG340" s="9"/>
      <c r="AUH340" s="9"/>
      <c r="AUI340" s="9"/>
      <c r="AUJ340" s="9"/>
      <c r="AUK340" s="9"/>
      <c r="AUL340" s="9"/>
      <c r="AUM340" s="9"/>
      <c r="AUN340" s="9"/>
      <c r="AUO340" s="9"/>
      <c r="AUP340" s="9"/>
      <c r="AUQ340" s="9"/>
      <c r="AUR340" s="9"/>
      <c r="AUS340" s="9"/>
      <c r="AUT340" s="9"/>
      <c r="AUU340" s="9"/>
      <c r="AUV340" s="9"/>
      <c r="AUW340" s="9"/>
      <c r="AUX340" s="9"/>
      <c r="AUY340" s="9"/>
      <c r="AUZ340" s="9"/>
      <c r="AVA340" s="9"/>
      <c r="AVB340" s="9"/>
      <c r="AVC340" s="9"/>
      <c r="AVD340" s="9"/>
      <c r="AVE340" s="9"/>
      <c r="AVF340" s="9"/>
      <c r="AVG340" s="9"/>
      <c r="AVH340" s="9"/>
      <c r="AVI340" s="9"/>
      <c r="AVJ340" s="9"/>
      <c r="AVK340" s="9" t="s">
        <v>14688</v>
      </c>
      <c r="AVL340" s="9"/>
      <c r="AVM340" s="9"/>
      <c r="AVN340" s="9"/>
      <c r="AVO340" s="9"/>
      <c r="AVP340" s="9"/>
      <c r="AVQ340" s="9"/>
      <c r="AVR340" s="9"/>
      <c r="AVS340" s="9"/>
      <c r="AVT340" s="9"/>
      <c r="AVU340" s="9"/>
      <c r="AVV340" s="9"/>
      <c r="AVW340" s="9"/>
      <c r="AVX340" s="9"/>
      <c r="AVY340" s="9"/>
      <c r="AVZ340" s="9"/>
      <c r="AWA340" s="9"/>
      <c r="AWB340" s="9"/>
      <c r="AWC340" s="9"/>
      <c r="AWD340" s="9"/>
      <c r="AWE340" s="9"/>
      <c r="AWF340" s="9"/>
      <c r="AWG340" s="9"/>
      <c r="AWH340" s="9"/>
      <c r="AWI340" s="9"/>
      <c r="AWJ340" s="9"/>
      <c r="AWK340" s="9"/>
      <c r="AWL340" s="9"/>
      <c r="AWM340" s="9"/>
      <c r="AWN340" s="9"/>
      <c r="AWO340" s="9"/>
      <c r="AWP340" s="9"/>
      <c r="AWQ340" s="9"/>
      <c r="AWR340" s="9"/>
      <c r="AWS340" s="9"/>
      <c r="AWT340" s="9"/>
      <c r="AWU340" s="9"/>
      <c r="AWV340" s="9"/>
      <c r="AWW340" s="9"/>
      <c r="AWX340" s="9"/>
      <c r="AWY340" s="9"/>
      <c r="AWZ340" s="9"/>
      <c r="AXA340" s="9"/>
      <c r="AXB340" s="9" t="s">
        <v>5707</v>
      </c>
      <c r="AXC340" s="9"/>
      <c r="AXD340" s="9"/>
      <c r="AXE340" s="9"/>
      <c r="AXF340" s="9"/>
      <c r="AXG340" s="9"/>
      <c r="AXH340" s="9"/>
      <c r="AXI340" s="9"/>
      <c r="AXJ340" s="9"/>
      <c r="AXK340" s="9">
        <v>956.0</v>
      </c>
      <c r="AXL340" s="9" t="s">
        <v>3879</v>
      </c>
      <c r="AXM340" s="9">
        <v>526.0</v>
      </c>
      <c r="AXN340" s="9"/>
      <c r="AXO340" s="9"/>
      <c r="AXP340" s="9"/>
      <c r="AXQ340" s="9"/>
      <c r="AXR340" s="9"/>
      <c r="AXS340" s="9"/>
      <c r="AXT340" s="9"/>
      <c r="AXU340" s="9"/>
      <c r="AXV340" s="9"/>
      <c r="AXW340" s="9"/>
      <c r="AXX340" s="9"/>
      <c r="AXY340" s="9"/>
      <c r="AXZ340" s="9"/>
      <c r="AYA340" s="9"/>
      <c r="AYB340" s="9"/>
      <c r="AYC340" s="9"/>
      <c r="AYD340" s="9" t="s">
        <v>3879</v>
      </c>
      <c r="AYE340" s="9"/>
      <c r="AYF340" s="9"/>
      <c r="AYG340" s="9"/>
      <c r="AYH340" s="9" t="s">
        <v>14689</v>
      </c>
      <c r="AYI340" s="9"/>
      <c r="AYJ340" s="9"/>
      <c r="AYK340" s="9"/>
      <c r="AYL340" s="9"/>
      <c r="AYM340" s="9"/>
      <c r="AYN340" s="9"/>
      <c r="AYO340" s="9"/>
      <c r="AYP340" s="9"/>
      <c r="AYQ340" s="9"/>
      <c r="AYR340" s="9"/>
      <c r="AYS340" s="9"/>
      <c r="AYT340" s="9"/>
      <c r="AYU340" s="9"/>
      <c r="AYV340" s="9"/>
      <c r="AYW340" s="9"/>
      <c r="AYX340" s="9"/>
      <c r="AYY340" s="9"/>
      <c r="AYZ340" s="9"/>
      <c r="AZA340" s="9"/>
      <c r="AZB340" s="9"/>
      <c r="AZC340" s="9"/>
      <c r="AZD340" s="9"/>
      <c r="AZE340" s="9"/>
      <c r="AZF340" s="9"/>
      <c r="AZG340" s="9"/>
      <c r="AZH340" s="9"/>
      <c r="AZI340" s="9"/>
      <c r="AZJ340" s="9"/>
      <c r="AZK340" s="9"/>
      <c r="AZL340" s="9"/>
      <c r="AZM340" s="9"/>
      <c r="AZN340" s="9"/>
      <c r="AZO340" s="9"/>
      <c r="AZP340" s="9"/>
      <c r="AZQ340" s="9"/>
      <c r="AZR340" s="9"/>
      <c r="AZS340" s="9"/>
      <c r="AZT340" s="9"/>
      <c r="AZU340" s="9"/>
      <c r="AZV340" s="9"/>
      <c r="AZW340" s="9"/>
      <c r="AZX340" s="9"/>
      <c r="AZY340" s="9"/>
      <c r="AZZ340" s="9"/>
      <c r="BAA340" s="9"/>
      <c r="BAB340" s="9"/>
      <c r="BAC340" s="9"/>
      <c r="BAD340" s="9"/>
      <c r="BAE340" s="9"/>
      <c r="BAF340" s="9"/>
      <c r="BAG340" s="9"/>
      <c r="BAH340" s="9"/>
      <c r="BAI340" s="9"/>
      <c r="BAJ340" s="9"/>
      <c r="BAK340" s="9"/>
      <c r="BAL340" s="9"/>
      <c r="BAM340" s="9"/>
      <c r="BAN340" s="9"/>
      <c r="BAO340" s="9"/>
      <c r="BAP340" s="9"/>
      <c r="BAQ340" s="9"/>
      <c r="BAR340" s="9"/>
      <c r="BAS340" s="9"/>
      <c r="BAT340" s="9"/>
      <c r="BAU340" s="9"/>
      <c r="BAV340" s="9"/>
      <c r="BAW340" s="9"/>
      <c r="BAX340" s="9"/>
      <c r="BAY340" s="9"/>
      <c r="BAZ340" s="9"/>
      <c r="BBA340" s="9"/>
      <c r="BBB340" s="9"/>
      <c r="BBC340" s="9"/>
      <c r="BBD340" s="9"/>
      <c r="BBE340" s="9"/>
      <c r="BBF340" s="9"/>
      <c r="BBG340" s="9"/>
      <c r="BBH340" s="9"/>
      <c r="BBI340" s="9"/>
      <c r="BBJ340" s="9"/>
      <c r="BBK340" s="9"/>
      <c r="BBL340" s="9"/>
      <c r="BBM340" s="9"/>
      <c r="BBN340" s="9"/>
      <c r="BBO340" s="9"/>
      <c r="BBP340" s="9"/>
      <c r="BBQ340" s="9"/>
      <c r="BBR340" s="9"/>
      <c r="BBS340" s="9"/>
      <c r="BBT340" s="9"/>
      <c r="BBU340" s="9"/>
      <c r="BBV340" s="9"/>
      <c r="BBW340" s="9"/>
      <c r="BBX340" s="9"/>
      <c r="BBY340" s="9"/>
      <c r="BBZ340" s="9"/>
      <c r="BCA340" s="9"/>
      <c r="BCB340" s="9"/>
      <c r="BCC340" s="9"/>
      <c r="BCD340" s="9"/>
      <c r="BCE340" s="9"/>
      <c r="BCF340" s="9"/>
      <c r="BCG340" s="9"/>
      <c r="BCH340" s="9"/>
      <c r="BCI340" s="9"/>
      <c r="BCJ340" s="9"/>
      <c r="BCK340" s="9"/>
      <c r="BCL340" s="9"/>
      <c r="BCM340" s="9"/>
      <c r="BCN340" s="9"/>
      <c r="BCO340" s="9"/>
      <c r="BCP340" s="9"/>
      <c r="BCQ340" s="9"/>
      <c r="BCR340" s="9"/>
      <c r="BCS340" s="9"/>
      <c r="BCT340" s="9"/>
      <c r="BCU340" s="9"/>
      <c r="BCV340" s="9"/>
      <c r="BCW340" s="9"/>
      <c r="BCX340" s="9"/>
      <c r="BCY340" s="9"/>
      <c r="BCZ340" s="9"/>
      <c r="BDA340" s="9"/>
      <c r="BDB340" s="9"/>
      <c r="BDC340" s="9"/>
      <c r="BDD340" s="9"/>
      <c r="BDE340" s="9"/>
      <c r="BDF340" s="9"/>
      <c r="BDG340" s="9"/>
      <c r="BDH340" s="9"/>
      <c r="BDI340" s="9"/>
      <c r="BDJ340" s="9"/>
      <c r="BDK340" s="9"/>
      <c r="BDL340" s="9"/>
      <c r="BDM340" s="9"/>
      <c r="BDN340" s="9"/>
      <c r="BDO340" s="9"/>
      <c r="BDP340" s="9"/>
      <c r="BDQ340" s="9"/>
      <c r="BDR340" s="9"/>
      <c r="BDS340" s="9"/>
      <c r="BDT340" s="9"/>
      <c r="BDU340" s="9"/>
      <c r="BDV340" s="9"/>
      <c r="BDW340" s="9"/>
      <c r="BDX340" s="9"/>
      <c r="BDY340" s="9"/>
      <c r="BDZ340" s="9"/>
      <c r="BEA340" s="9"/>
      <c r="BEB340" s="9"/>
      <c r="BEC340" s="9"/>
      <c r="BED340" s="9"/>
      <c r="BEE340" s="9"/>
      <c r="BEF340" s="9"/>
      <c r="BEG340" s="9"/>
      <c r="BEH340" s="9"/>
      <c r="BEI340" s="9"/>
      <c r="BEJ340" s="9"/>
      <c r="BEK340" s="9"/>
      <c r="BEL340" s="9"/>
      <c r="BEM340" s="9"/>
      <c r="BEN340" s="9"/>
      <c r="BEO340" s="9"/>
      <c r="BEP340" s="9"/>
      <c r="BEQ340" s="9"/>
      <c r="BER340" s="9"/>
      <c r="BES340" s="9"/>
      <c r="BET340" s="9"/>
      <c r="BEU340" s="9"/>
      <c r="BEV340" s="9"/>
      <c r="BEW340" s="9"/>
      <c r="BEX340" s="9"/>
      <c r="BEY340" s="9"/>
      <c r="BEZ340" s="9"/>
      <c r="BFA340" s="9"/>
      <c r="BFB340" s="9"/>
      <c r="BFC340" s="9"/>
      <c r="BFD340" s="9"/>
      <c r="BFE340" s="9"/>
      <c r="BFF340" s="9"/>
      <c r="BFG340" s="9"/>
      <c r="BFH340" s="9"/>
      <c r="BFI340" s="9"/>
      <c r="BFJ340" s="9"/>
      <c r="BFK340" s="9"/>
      <c r="BFL340" s="9"/>
      <c r="BFM340" s="9"/>
      <c r="BFN340" s="9"/>
      <c r="BFO340" s="9"/>
      <c r="BFP340" s="9"/>
      <c r="BFQ340" s="9"/>
      <c r="BFR340" s="9"/>
      <c r="BFS340" s="9"/>
      <c r="BFT340" s="9"/>
      <c r="BFU340" s="9"/>
      <c r="BFV340" s="9"/>
      <c r="BFW340" s="9"/>
      <c r="BFX340" s="9"/>
      <c r="BFY340" s="9"/>
      <c r="BFZ340" s="9"/>
      <c r="BGA340" s="9"/>
      <c r="BGB340" s="9"/>
      <c r="BGC340" s="9"/>
      <c r="BGD340" s="9"/>
      <c r="BGE340" s="9"/>
      <c r="BGF340" s="9"/>
      <c r="BGG340" s="9"/>
      <c r="BGH340" s="9"/>
      <c r="BGI340" s="9"/>
      <c r="BGJ340" s="9"/>
      <c r="BGK340" s="9"/>
      <c r="BGL340" s="9"/>
      <c r="BGM340" s="9"/>
      <c r="BGN340" s="9"/>
      <c r="BGO340" s="9"/>
      <c r="BGP340" s="9"/>
      <c r="BGQ340" s="9"/>
      <c r="BGR340" s="9"/>
      <c r="BGS340" s="9"/>
      <c r="BGT340" s="9"/>
      <c r="BGU340" s="9"/>
      <c r="BGV340" s="9"/>
      <c r="BGW340" s="9"/>
      <c r="BGX340" s="9"/>
      <c r="BGY340" s="9"/>
      <c r="BGZ340" s="9"/>
      <c r="BHA340" s="9"/>
      <c r="BHB340" s="9"/>
      <c r="BHC340" s="9"/>
      <c r="BHD340" s="9"/>
      <c r="BHE340" s="9"/>
      <c r="BHF340" s="9"/>
      <c r="BHG340" s="9"/>
      <c r="BHH340" s="9"/>
      <c r="BHI340" s="9"/>
      <c r="BHJ340" s="9"/>
      <c r="BHK340" s="9"/>
      <c r="BHL340" s="9"/>
      <c r="BHM340" s="9"/>
      <c r="BHN340" s="9"/>
      <c r="BHO340" s="9"/>
      <c r="BHP340" s="9"/>
      <c r="BHQ340" s="9"/>
      <c r="BHR340" s="9"/>
      <c r="BHS340" s="9"/>
      <c r="BHT340" s="9"/>
      <c r="BHU340" s="9"/>
      <c r="BHV340" s="9"/>
      <c r="BHW340" s="9"/>
      <c r="BHX340" s="9"/>
      <c r="BHY340" s="9"/>
      <c r="BHZ340" s="9"/>
      <c r="BIA340" s="9"/>
      <c r="BIB340" s="9"/>
      <c r="BIC340" s="9"/>
      <c r="BID340" s="9"/>
    </row>
    <row r="341" ht="14.25" customHeight="1">
      <c r="A341" s="9">
        <v>22.0</v>
      </c>
      <c r="B341" s="9" t="s">
        <v>11947</v>
      </c>
      <c r="C341" s="9" t="s">
        <v>11948</v>
      </c>
      <c r="D341" s="9" t="s">
        <v>11948</v>
      </c>
      <c r="E341" s="9"/>
      <c r="F341" s="9">
        <v>75.0</v>
      </c>
      <c r="G341" s="9" t="s">
        <v>14690</v>
      </c>
      <c r="H341" s="9" t="s">
        <v>14691</v>
      </c>
      <c r="I341" s="9"/>
      <c r="J341" s="9"/>
      <c r="K341" s="9">
        <v>1.0</v>
      </c>
      <c r="L341" s="9">
        <v>72.0</v>
      </c>
      <c r="M341" s="9">
        <v>1.0</v>
      </c>
      <c r="N341" s="9"/>
      <c r="O341" s="9">
        <v>1.0</v>
      </c>
      <c r="P341" s="9">
        <v>0.0</v>
      </c>
      <c r="Q341" s="9" t="s">
        <v>14692</v>
      </c>
      <c r="R341" s="9" t="s">
        <v>14693</v>
      </c>
      <c r="S341" s="9" t="s">
        <v>3881</v>
      </c>
      <c r="T341" s="9" t="s">
        <v>3880</v>
      </c>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c r="DN341" s="9"/>
      <c r="DO341" s="9"/>
      <c r="DP341" s="9"/>
      <c r="DQ341" s="9"/>
      <c r="DR341" s="9"/>
      <c r="DS341" s="9"/>
      <c r="DT341" s="9"/>
      <c r="DU341" s="9"/>
      <c r="DV341" s="9"/>
      <c r="DW341" s="9"/>
      <c r="DX341" s="9"/>
      <c r="DY341" s="9"/>
      <c r="DZ341" s="9"/>
      <c r="EA341" s="9"/>
      <c r="EB341" s="9"/>
      <c r="EC341" s="9"/>
      <c r="ED341" s="9"/>
      <c r="EE341" s="9"/>
      <c r="EF341" s="9"/>
      <c r="EG341" s="9"/>
      <c r="EH341" s="9"/>
      <c r="EI341" s="9"/>
      <c r="EJ341" s="9"/>
      <c r="EK341" s="9"/>
      <c r="EL341" s="9"/>
      <c r="EM341" s="9"/>
      <c r="EN341" s="9"/>
      <c r="EO341" s="9"/>
      <c r="EP341" s="9"/>
      <c r="EQ341" s="9"/>
      <c r="ER341" s="9"/>
      <c r="ES341" s="9"/>
      <c r="ET341" s="9"/>
      <c r="EU341" s="9"/>
      <c r="EV341" s="9"/>
      <c r="EW341" s="9"/>
      <c r="EX341" s="9"/>
      <c r="EY341" s="9"/>
      <c r="EZ341" s="9"/>
      <c r="FA341" s="9"/>
      <c r="FB341" s="9"/>
      <c r="FC341" s="9"/>
      <c r="FD341" s="9"/>
      <c r="FE341" s="9"/>
      <c r="FF341" s="9"/>
      <c r="FG341" s="9"/>
      <c r="FH341" s="9"/>
      <c r="FI341" s="9"/>
      <c r="FJ341" s="9"/>
      <c r="FK341" s="9"/>
      <c r="FL341" s="9"/>
      <c r="FM341" s="9"/>
      <c r="FN341" s="9"/>
      <c r="FO341" s="9"/>
      <c r="FP341" s="9"/>
      <c r="FQ341" s="9"/>
      <c r="FR341" s="9"/>
      <c r="FS341" s="9"/>
      <c r="FT341" s="9"/>
      <c r="FU341" s="9"/>
      <c r="FV341" s="9"/>
      <c r="FW341" s="9"/>
      <c r="FX341" s="9"/>
      <c r="FY341" s="9"/>
      <c r="FZ341" s="9"/>
      <c r="GA341" s="9"/>
      <c r="GB341" s="9"/>
      <c r="GC341" s="9"/>
      <c r="GD341" s="9"/>
      <c r="GE341" s="9"/>
      <c r="GF341" s="9"/>
      <c r="GG341" s="9"/>
      <c r="GH341" s="9"/>
      <c r="GI341" s="9"/>
      <c r="GJ341" s="9"/>
      <c r="GK341" s="9"/>
      <c r="GL341" s="9"/>
      <c r="GM341" s="9"/>
      <c r="GN341" s="9"/>
      <c r="GO341" s="9"/>
      <c r="GP341" s="9"/>
      <c r="GQ341" s="9"/>
      <c r="GR341" s="9"/>
      <c r="GS341" s="9"/>
      <c r="GT341" s="9"/>
      <c r="GU341" s="9"/>
      <c r="GV341" s="9"/>
      <c r="GW341" s="9"/>
      <c r="GX341" s="9"/>
      <c r="GY341" s="9"/>
      <c r="GZ341" s="9"/>
      <c r="HA341" s="9"/>
      <c r="HB341" s="9"/>
      <c r="HC341" s="9"/>
      <c r="HD341" s="9"/>
      <c r="HE341" s="9"/>
      <c r="HF341" s="9"/>
      <c r="HG341" s="9"/>
      <c r="HH341" s="9"/>
      <c r="HI341" s="9"/>
      <c r="HJ341" s="9"/>
      <c r="HK341" s="9"/>
      <c r="HL341" s="9"/>
      <c r="HM341" s="9"/>
      <c r="HN341" s="9"/>
      <c r="HO341" s="9"/>
      <c r="HP341" s="9"/>
      <c r="HQ341" s="9"/>
      <c r="HR341" s="9"/>
      <c r="HS341" s="9"/>
      <c r="HT341" s="9"/>
      <c r="HU341" s="9"/>
      <c r="HV341" s="9"/>
      <c r="HW341" s="9"/>
      <c r="HX341" s="9"/>
      <c r="HY341" s="9"/>
      <c r="HZ341" s="9"/>
      <c r="IA341" s="9"/>
      <c r="IB341" s="9"/>
      <c r="IC341" s="9"/>
      <c r="ID341" s="9"/>
      <c r="IE341" s="9"/>
      <c r="IF341" s="9"/>
      <c r="IG341" s="9"/>
      <c r="IH341" s="9"/>
      <c r="II341" s="9"/>
      <c r="IJ341" s="9"/>
      <c r="IK341" s="9"/>
      <c r="IL341" s="9"/>
      <c r="IM341" s="9"/>
      <c r="IN341" s="9"/>
      <c r="IO341" s="9"/>
      <c r="IP341" s="9"/>
      <c r="IQ341" s="9"/>
      <c r="IR341" s="9"/>
      <c r="IS341" s="9"/>
      <c r="IT341" s="9"/>
      <c r="IU341" s="9"/>
      <c r="IV341" s="9"/>
      <c r="IW341" s="9"/>
      <c r="IX341" s="9"/>
      <c r="IY341" s="9"/>
      <c r="IZ341" s="9"/>
      <c r="JA341" s="9"/>
      <c r="JB341" s="9"/>
      <c r="JC341" s="9"/>
      <c r="JD341" s="9"/>
      <c r="JE341" s="9"/>
      <c r="JF341" s="9"/>
      <c r="JG341" s="9"/>
      <c r="JH341" s="9"/>
      <c r="JI341" s="9"/>
      <c r="JJ341" s="9"/>
      <c r="JK341" s="9"/>
      <c r="JL341" s="9"/>
      <c r="JM341" s="9"/>
      <c r="JN341" s="9"/>
      <c r="JO341" s="9"/>
      <c r="JP341" s="9"/>
      <c r="JQ341" s="9"/>
      <c r="JR341" s="9"/>
      <c r="JS341" s="9"/>
      <c r="JT341" s="9"/>
      <c r="JU341" s="9"/>
      <c r="JV341" s="9"/>
      <c r="JW341" s="9"/>
      <c r="JX341" s="9"/>
      <c r="JY341" s="9"/>
      <c r="JZ341" s="9"/>
      <c r="KA341" s="9"/>
      <c r="KB341" s="9"/>
      <c r="KC341" s="9"/>
      <c r="KD341" s="9"/>
      <c r="KE341" s="9"/>
      <c r="KF341" s="9"/>
      <c r="KG341" s="9"/>
      <c r="KH341" s="9"/>
      <c r="KI341" s="9"/>
      <c r="KJ341" s="9"/>
      <c r="KK341" s="9"/>
      <c r="KL341" s="9"/>
      <c r="KM341" s="9"/>
      <c r="KN341" s="9"/>
      <c r="KO341" s="9"/>
      <c r="KP341" s="9"/>
      <c r="KQ341" s="9"/>
      <c r="KR341" s="9"/>
      <c r="KS341" s="9"/>
      <c r="KT341" s="9"/>
      <c r="KU341" s="9"/>
      <c r="KV341" s="9"/>
      <c r="KW341" s="9"/>
      <c r="KX341" s="9"/>
      <c r="KY341" s="9"/>
      <c r="KZ341" s="9"/>
      <c r="LA341" s="9"/>
      <c r="LB341" s="9"/>
      <c r="LC341" s="9"/>
      <c r="LD341" s="9"/>
      <c r="LE341" s="9"/>
      <c r="LF341" s="9"/>
      <c r="LG341" s="9"/>
      <c r="LH341" s="9"/>
      <c r="LI341" s="9"/>
      <c r="LJ341" s="9"/>
      <c r="LK341" s="9"/>
      <c r="LL341" s="9"/>
      <c r="LM341" s="9"/>
      <c r="LN341" s="9"/>
      <c r="LO341" s="9"/>
      <c r="LP341" s="9"/>
      <c r="LQ341" s="9"/>
      <c r="LR341" s="9"/>
      <c r="LS341" s="9"/>
      <c r="LT341" s="9"/>
      <c r="LU341" s="9"/>
      <c r="LV341" s="9"/>
      <c r="LW341" s="9"/>
      <c r="LX341" s="9"/>
      <c r="LY341" s="9"/>
      <c r="LZ341" s="9"/>
      <c r="MA341" s="9"/>
      <c r="MB341" s="9"/>
      <c r="MC341" s="9"/>
      <c r="MD341" s="9"/>
      <c r="ME341" s="9"/>
      <c r="MF341" s="9"/>
      <c r="MG341" s="9"/>
      <c r="MH341" s="9"/>
      <c r="MI341" s="9"/>
      <c r="MJ341" s="9"/>
      <c r="MK341" s="9"/>
      <c r="ML341" s="9"/>
      <c r="MM341" s="9"/>
      <c r="MN341" s="9"/>
      <c r="MO341" s="9"/>
      <c r="MP341" s="9"/>
      <c r="MQ341" s="9"/>
      <c r="MR341" s="9"/>
      <c r="MS341" s="9"/>
      <c r="MT341" s="9"/>
      <c r="MU341" s="9"/>
      <c r="MV341" s="9"/>
      <c r="MW341" s="9"/>
      <c r="MX341" s="9"/>
      <c r="MY341" s="9"/>
      <c r="MZ341" s="9"/>
      <c r="NA341" s="9"/>
      <c r="NB341" s="9"/>
      <c r="NC341" s="9"/>
      <c r="ND341" s="9"/>
      <c r="NE341" s="9"/>
      <c r="NF341" s="9"/>
      <c r="NG341" s="9"/>
      <c r="NH341" s="9"/>
      <c r="NI341" s="9"/>
      <c r="NJ341" s="9"/>
      <c r="NK341" s="9"/>
      <c r="NL341" s="9"/>
      <c r="NM341" s="9"/>
      <c r="NN341" s="9"/>
      <c r="NO341" s="9"/>
      <c r="NP341" s="9"/>
      <c r="NQ341" s="9"/>
      <c r="NR341" s="9"/>
      <c r="NS341" s="9"/>
      <c r="NT341" s="9"/>
      <c r="NU341" s="9"/>
      <c r="NV341" s="9"/>
      <c r="NW341" s="9"/>
      <c r="NX341" s="9"/>
      <c r="NY341" s="9"/>
      <c r="NZ341" s="9"/>
      <c r="OA341" s="9"/>
      <c r="OB341" s="9"/>
      <c r="OC341" s="9"/>
      <c r="OD341" s="9"/>
      <c r="OE341" s="9"/>
      <c r="OF341" s="9"/>
      <c r="OG341" s="9"/>
      <c r="OH341" s="9"/>
      <c r="OI341" s="9"/>
      <c r="OJ341" s="9"/>
      <c r="OK341" s="9"/>
      <c r="OL341" s="9"/>
      <c r="OM341" s="9"/>
      <c r="ON341" s="9"/>
      <c r="OO341" s="9"/>
      <c r="OP341" s="9"/>
      <c r="OQ341" s="9"/>
      <c r="OR341" s="9"/>
      <c r="OS341" s="9"/>
      <c r="OT341" s="9"/>
      <c r="OU341" s="9"/>
      <c r="OV341" s="9"/>
      <c r="OW341" s="9"/>
      <c r="OX341" s="9"/>
      <c r="OY341" s="9"/>
      <c r="OZ341" s="9"/>
      <c r="PA341" s="9"/>
      <c r="PB341" s="9"/>
      <c r="PC341" s="9"/>
      <c r="PD341" s="9"/>
      <c r="PE341" s="9"/>
      <c r="PF341" s="9"/>
      <c r="PG341" s="9"/>
      <c r="PH341" s="9"/>
      <c r="PI341" s="9"/>
      <c r="PJ341" s="9"/>
      <c r="PK341" s="9"/>
      <c r="PL341" s="9"/>
      <c r="PM341" s="9"/>
      <c r="PN341" s="9"/>
      <c r="PO341" s="9"/>
      <c r="PP341" s="9"/>
      <c r="PQ341" s="9"/>
      <c r="PR341" s="9"/>
      <c r="PS341" s="9"/>
      <c r="PT341" s="9"/>
      <c r="PU341" s="9"/>
      <c r="PV341" s="9"/>
      <c r="PW341" s="9"/>
      <c r="PX341" s="9"/>
      <c r="PY341" s="9"/>
      <c r="PZ341" s="9"/>
      <c r="QA341" s="9"/>
      <c r="QB341" s="9"/>
      <c r="QC341" s="9"/>
      <c r="QD341" s="9"/>
      <c r="QE341" s="9"/>
      <c r="QF341" s="9"/>
      <c r="QG341" s="9"/>
      <c r="QH341" s="9"/>
      <c r="QI341" s="9"/>
      <c r="QJ341" s="9"/>
      <c r="QK341" s="9"/>
      <c r="QL341" s="9"/>
      <c r="QM341" s="9"/>
      <c r="QN341" s="9"/>
      <c r="QO341" s="9"/>
      <c r="QP341" s="9"/>
      <c r="QQ341" s="9"/>
      <c r="QR341" s="9"/>
      <c r="QS341" s="9"/>
      <c r="QT341" s="9"/>
      <c r="QU341" s="9"/>
      <c r="QV341" s="9"/>
      <c r="QW341" s="9"/>
      <c r="QX341" s="9"/>
      <c r="QY341" s="9"/>
      <c r="QZ341" s="9"/>
      <c r="RA341" s="9"/>
      <c r="RB341" s="9"/>
      <c r="RC341" s="9"/>
      <c r="RD341" s="9"/>
      <c r="RE341" s="9"/>
      <c r="RF341" s="9"/>
      <c r="RG341" s="9"/>
      <c r="RH341" s="9"/>
      <c r="RI341" s="9"/>
      <c r="RJ341" s="9"/>
      <c r="RK341" s="9"/>
      <c r="RL341" s="9"/>
      <c r="RM341" s="9"/>
      <c r="RN341" s="9"/>
      <c r="RO341" s="9"/>
      <c r="RP341" s="9"/>
      <c r="RQ341" s="9"/>
      <c r="RR341" s="9"/>
      <c r="RS341" s="9"/>
      <c r="RT341" s="9"/>
      <c r="RU341" s="9"/>
      <c r="RV341" s="9"/>
      <c r="RW341" s="9"/>
      <c r="RX341" s="9"/>
      <c r="RY341" s="9"/>
      <c r="RZ341" s="9"/>
      <c r="SA341" s="9"/>
      <c r="SB341" s="9"/>
      <c r="SC341" s="9"/>
      <c r="SD341" s="9"/>
      <c r="SE341" s="9"/>
      <c r="SF341" s="9"/>
      <c r="SG341" s="9"/>
      <c r="SH341" s="9"/>
      <c r="SI341" s="9"/>
      <c r="SJ341" s="9"/>
      <c r="SK341" s="9"/>
      <c r="SL341" s="9"/>
      <c r="SM341" s="9"/>
      <c r="SN341" s="9"/>
      <c r="SO341" s="9"/>
      <c r="SP341" s="9"/>
      <c r="SQ341" s="9"/>
      <c r="SR341" s="9"/>
      <c r="SS341" s="9"/>
      <c r="ST341" s="9"/>
      <c r="SU341" s="9"/>
      <c r="SV341" s="9"/>
      <c r="SW341" s="9"/>
      <c r="SX341" s="9"/>
      <c r="SY341" s="9"/>
      <c r="SZ341" s="9"/>
      <c r="TA341" s="9"/>
      <c r="TB341" s="9"/>
      <c r="TC341" s="9"/>
      <c r="TD341" s="9"/>
      <c r="TE341" s="9"/>
      <c r="TF341" s="9"/>
      <c r="TG341" s="9"/>
      <c r="TH341" s="9"/>
      <c r="TI341" s="9"/>
      <c r="TJ341" s="9"/>
      <c r="TK341" s="9"/>
      <c r="TL341" s="9"/>
      <c r="TM341" s="9"/>
      <c r="TN341" s="9"/>
      <c r="TO341" s="9"/>
      <c r="TP341" s="9"/>
      <c r="TQ341" s="9"/>
      <c r="TR341" s="9"/>
      <c r="TS341" s="9"/>
      <c r="TT341" s="9"/>
      <c r="TU341" s="9"/>
      <c r="TV341" s="9"/>
      <c r="TW341" s="9"/>
      <c r="TX341" s="9"/>
      <c r="TY341" s="9"/>
      <c r="TZ341" s="9"/>
      <c r="UA341" s="9"/>
      <c r="UB341" s="9"/>
      <c r="UC341" s="9"/>
      <c r="UD341" s="9"/>
      <c r="UE341" s="9"/>
      <c r="UF341" s="9"/>
      <c r="UG341" s="9"/>
      <c r="UH341" s="9"/>
      <c r="UI341" s="9"/>
      <c r="UJ341" s="9"/>
      <c r="UK341" s="9"/>
      <c r="UL341" s="9"/>
      <c r="UM341" s="9"/>
      <c r="UN341" s="9"/>
      <c r="UO341" s="9"/>
      <c r="UP341" s="9"/>
      <c r="UQ341" s="9"/>
      <c r="UR341" s="9"/>
      <c r="US341" s="9"/>
      <c r="UT341" s="9"/>
      <c r="UU341" s="9"/>
      <c r="UV341" s="9"/>
      <c r="UW341" s="9"/>
      <c r="UX341" s="9"/>
      <c r="UY341" s="9"/>
      <c r="UZ341" s="9"/>
      <c r="VA341" s="9"/>
      <c r="VB341" s="9"/>
      <c r="VC341" s="9"/>
      <c r="VD341" s="9"/>
      <c r="VE341" s="9"/>
      <c r="VF341" s="9"/>
      <c r="VG341" s="9"/>
      <c r="VH341" s="9"/>
      <c r="VI341" s="9"/>
      <c r="VJ341" s="9"/>
      <c r="VK341" s="9"/>
      <c r="VL341" s="9"/>
      <c r="VM341" s="9"/>
      <c r="VN341" s="9"/>
      <c r="VO341" s="9"/>
      <c r="VP341" s="9"/>
      <c r="VQ341" s="9"/>
      <c r="VR341" s="9"/>
      <c r="VS341" s="9"/>
      <c r="VT341" s="9"/>
      <c r="VU341" s="9"/>
      <c r="VV341" s="9"/>
      <c r="VW341" s="9"/>
      <c r="VX341" s="9"/>
      <c r="VY341" s="9"/>
      <c r="VZ341" s="9"/>
      <c r="WA341" s="9"/>
      <c r="WB341" s="9"/>
      <c r="WC341" s="9"/>
      <c r="WD341" s="9"/>
      <c r="WE341" s="9"/>
      <c r="WF341" s="9"/>
      <c r="WG341" s="9"/>
      <c r="WH341" s="9"/>
      <c r="WI341" s="9"/>
      <c r="WJ341" s="9"/>
      <c r="WK341" s="9"/>
      <c r="WL341" s="9"/>
      <c r="WM341" s="9"/>
      <c r="WN341" s="9"/>
      <c r="WO341" s="9"/>
      <c r="WP341" s="9"/>
      <c r="WQ341" s="9"/>
      <c r="WR341" s="9"/>
      <c r="WS341" s="9"/>
      <c r="WT341" s="9"/>
      <c r="WU341" s="9"/>
      <c r="WV341" s="9"/>
      <c r="WW341" s="9"/>
      <c r="WX341" s="9"/>
      <c r="WY341" s="9"/>
      <c r="WZ341" s="9"/>
      <c r="XA341" s="9"/>
      <c r="XB341" s="9"/>
      <c r="XC341" s="9"/>
      <c r="XD341" s="9"/>
      <c r="XE341" s="9"/>
      <c r="XF341" s="9"/>
      <c r="XG341" s="9"/>
      <c r="XH341" s="9"/>
      <c r="XI341" s="9"/>
      <c r="XJ341" s="9"/>
      <c r="XK341" s="9"/>
      <c r="XL341" s="9"/>
      <c r="XM341" s="9"/>
      <c r="XN341" s="9"/>
      <c r="XO341" s="9"/>
      <c r="XP341" s="9"/>
      <c r="XQ341" s="9"/>
      <c r="XR341" s="9"/>
      <c r="XS341" s="9"/>
      <c r="XT341" s="9"/>
      <c r="XU341" s="9"/>
      <c r="XV341" s="9"/>
      <c r="XW341" s="9"/>
      <c r="XX341" s="9"/>
      <c r="XY341" s="9"/>
      <c r="XZ341" s="9"/>
      <c r="YA341" s="9"/>
      <c r="YB341" s="9"/>
      <c r="YC341" s="9"/>
      <c r="YD341" s="9"/>
      <c r="YE341" s="9"/>
      <c r="YF341" s="9"/>
      <c r="YG341" s="9"/>
      <c r="YH341" s="9"/>
      <c r="YI341" s="9"/>
      <c r="YJ341" s="9"/>
      <c r="YK341" s="9"/>
      <c r="YL341" s="9"/>
      <c r="YM341" s="9"/>
      <c r="YN341" s="9"/>
      <c r="YO341" s="9"/>
      <c r="YP341" s="9"/>
      <c r="YQ341" s="9"/>
      <c r="YR341" s="9"/>
      <c r="YS341" s="9"/>
      <c r="YT341" s="9"/>
      <c r="YU341" s="9"/>
      <c r="YV341" s="9"/>
      <c r="YW341" s="9"/>
      <c r="YX341" s="9"/>
      <c r="YY341" s="9"/>
      <c r="YZ341" s="9"/>
      <c r="ZA341" s="9"/>
      <c r="ZB341" s="9"/>
      <c r="ZC341" s="9"/>
      <c r="ZD341" s="9"/>
      <c r="ZE341" s="9"/>
      <c r="ZF341" s="9"/>
      <c r="ZG341" s="9"/>
      <c r="ZH341" s="9"/>
      <c r="ZI341" s="9"/>
      <c r="ZJ341" s="9"/>
      <c r="ZK341" s="9"/>
      <c r="ZL341" s="9"/>
      <c r="ZM341" s="9"/>
      <c r="ZN341" s="9"/>
      <c r="ZO341" s="9"/>
      <c r="ZP341" s="9"/>
      <c r="ZQ341" s="9"/>
      <c r="ZR341" s="9"/>
      <c r="ZS341" s="9"/>
      <c r="ZT341" s="9"/>
      <c r="ZU341" s="9"/>
      <c r="ZV341" s="9"/>
      <c r="ZW341" s="9"/>
      <c r="ZX341" s="9"/>
      <c r="ZY341" s="9"/>
      <c r="ZZ341" s="9"/>
      <c r="AAA341" s="9"/>
      <c r="AAB341" s="9"/>
      <c r="AAC341" s="9"/>
      <c r="AAD341" s="9"/>
      <c r="AAE341" s="9"/>
      <c r="AAF341" s="9"/>
      <c r="AAG341" s="9"/>
      <c r="AAH341" s="9"/>
      <c r="AAI341" s="9"/>
      <c r="AAJ341" s="9"/>
      <c r="AAK341" s="9"/>
      <c r="AAL341" s="9"/>
      <c r="AAM341" s="9"/>
      <c r="AAN341" s="9"/>
      <c r="AAO341" s="9"/>
      <c r="AAP341" s="9"/>
      <c r="AAQ341" s="9"/>
      <c r="AAR341" s="9"/>
      <c r="AAS341" s="9"/>
      <c r="AAT341" s="9"/>
      <c r="AAU341" s="9"/>
      <c r="AAV341" s="9"/>
      <c r="AAW341" s="9"/>
      <c r="AAX341" s="9"/>
      <c r="AAY341" s="9"/>
      <c r="AAZ341" s="9"/>
      <c r="ABA341" s="9"/>
      <c r="ABB341" s="9"/>
      <c r="ABC341" s="9"/>
      <c r="ABD341" s="9"/>
      <c r="ABE341" s="9"/>
      <c r="ABF341" s="9"/>
      <c r="ABG341" s="9"/>
      <c r="ABH341" s="9"/>
      <c r="ABI341" s="9"/>
      <c r="ABJ341" s="9"/>
      <c r="ABK341" s="9"/>
      <c r="ABL341" s="9"/>
      <c r="ABM341" s="9"/>
      <c r="ABN341" s="9"/>
      <c r="ABO341" s="9"/>
      <c r="ABP341" s="9"/>
      <c r="ABQ341" s="9"/>
      <c r="ABR341" s="9"/>
      <c r="ABS341" s="9"/>
      <c r="ABT341" s="9"/>
      <c r="ABU341" s="9"/>
      <c r="ABV341" s="9"/>
      <c r="ABW341" s="9"/>
      <c r="ABX341" s="9"/>
      <c r="ABY341" s="9"/>
      <c r="ABZ341" s="9"/>
      <c r="ACA341" s="9"/>
      <c r="ACB341" s="9"/>
      <c r="ACC341" s="9"/>
      <c r="ACD341" s="9"/>
      <c r="ACE341" s="9"/>
      <c r="ACF341" s="9"/>
      <c r="ACG341" s="9"/>
      <c r="ACH341" s="9"/>
      <c r="ACI341" s="9"/>
      <c r="ACJ341" s="9"/>
      <c r="ACK341" s="9"/>
      <c r="ACL341" s="9"/>
      <c r="ACM341" s="9"/>
      <c r="ACN341" s="9"/>
      <c r="ACO341" s="9"/>
      <c r="ACP341" s="9"/>
      <c r="ACQ341" s="9"/>
      <c r="ACR341" s="9"/>
      <c r="ACS341" s="9"/>
      <c r="ACT341" s="9"/>
      <c r="ACU341" s="9"/>
      <c r="ACV341" s="9"/>
      <c r="ACW341" s="9"/>
      <c r="ACX341" s="9"/>
      <c r="ACY341" s="9"/>
      <c r="ACZ341" s="9"/>
      <c r="ADA341" s="9"/>
      <c r="ADB341" s="9"/>
      <c r="ADC341" s="9"/>
      <c r="ADD341" s="9"/>
      <c r="ADE341" s="9"/>
      <c r="ADF341" s="9"/>
      <c r="ADG341" s="9"/>
      <c r="ADH341" s="9"/>
      <c r="ADI341" s="9"/>
      <c r="ADJ341" s="9"/>
      <c r="ADK341" s="9"/>
      <c r="ADL341" s="9"/>
      <c r="ADM341" s="9"/>
      <c r="ADN341" s="9"/>
      <c r="ADO341" s="9"/>
      <c r="ADP341" s="9"/>
      <c r="ADQ341" s="9"/>
      <c r="ADR341" s="9"/>
      <c r="ADS341" s="9"/>
      <c r="ADT341" s="9"/>
      <c r="ADU341" s="9"/>
      <c r="ADV341" s="9"/>
      <c r="ADW341" s="9"/>
      <c r="ADX341" s="9"/>
      <c r="ADY341" s="9"/>
      <c r="ADZ341" s="9"/>
      <c r="AEA341" s="9"/>
      <c r="AEB341" s="9"/>
      <c r="AEC341" s="9"/>
      <c r="AED341" s="9"/>
      <c r="AEE341" s="9"/>
      <c r="AEF341" s="9"/>
      <c r="AEG341" s="9"/>
      <c r="AEH341" s="9"/>
      <c r="AEI341" s="9"/>
      <c r="AEJ341" s="9"/>
      <c r="AEK341" s="9"/>
      <c r="AEL341" s="9"/>
      <c r="AEM341" s="9"/>
      <c r="AEN341" s="9"/>
      <c r="AEO341" s="9"/>
      <c r="AEP341" s="9"/>
      <c r="AEQ341" s="9"/>
      <c r="AER341" s="9"/>
      <c r="AES341" s="9"/>
      <c r="AET341" s="9"/>
      <c r="AEU341" s="9"/>
      <c r="AEV341" s="9"/>
      <c r="AEW341" s="9"/>
      <c r="AEX341" s="9"/>
      <c r="AEY341" s="9"/>
      <c r="AEZ341" s="9"/>
      <c r="AFA341" s="9"/>
      <c r="AFB341" s="9"/>
      <c r="AFC341" s="9"/>
      <c r="AFD341" s="9"/>
      <c r="AFE341" s="9"/>
      <c r="AFF341" s="9"/>
      <c r="AFG341" s="9"/>
      <c r="AFH341" s="9"/>
      <c r="AFI341" s="9"/>
      <c r="AFJ341" s="9"/>
      <c r="AFK341" s="9"/>
      <c r="AFL341" s="9"/>
      <c r="AFM341" s="9"/>
      <c r="AFN341" s="9"/>
      <c r="AFO341" s="9"/>
      <c r="AFP341" s="9"/>
      <c r="AFQ341" s="9"/>
      <c r="AFR341" s="9"/>
      <c r="AFS341" s="9"/>
      <c r="AFT341" s="9"/>
      <c r="AFU341" s="9"/>
      <c r="AFV341" s="9"/>
      <c r="AFW341" s="9"/>
      <c r="AFX341" s="9"/>
      <c r="AFY341" s="9"/>
      <c r="AFZ341" s="9"/>
      <c r="AGA341" s="9"/>
      <c r="AGB341" s="9"/>
      <c r="AGC341" s="9"/>
      <c r="AGD341" s="9"/>
      <c r="AGE341" s="9"/>
      <c r="AGF341" s="9"/>
      <c r="AGG341" s="9"/>
      <c r="AGH341" s="9"/>
      <c r="AGI341" s="9"/>
      <c r="AGJ341" s="9"/>
      <c r="AGK341" s="9"/>
      <c r="AGL341" s="9"/>
      <c r="AGM341" s="9"/>
      <c r="AGN341" s="9"/>
      <c r="AGO341" s="9"/>
      <c r="AGP341" s="9"/>
      <c r="AGQ341" s="9"/>
      <c r="AGR341" s="9"/>
      <c r="AGS341" s="9"/>
      <c r="AGT341" s="9"/>
      <c r="AGU341" s="9"/>
      <c r="AGV341" s="9"/>
      <c r="AGW341" s="9"/>
      <c r="AGX341" s="9"/>
      <c r="AGY341" s="9"/>
      <c r="AGZ341" s="9"/>
      <c r="AHA341" s="9"/>
      <c r="AHB341" s="9"/>
      <c r="AHC341" s="9"/>
      <c r="AHD341" s="9"/>
      <c r="AHE341" s="9"/>
      <c r="AHF341" s="9"/>
      <c r="AHG341" s="9"/>
      <c r="AHH341" s="9"/>
      <c r="AHI341" s="9"/>
      <c r="AHJ341" s="9"/>
      <c r="AHK341" s="9"/>
      <c r="AHL341" s="9"/>
      <c r="AHM341" s="9"/>
      <c r="AHN341" s="9"/>
      <c r="AHO341" s="9"/>
      <c r="AHP341" s="9"/>
      <c r="AHQ341" s="9"/>
      <c r="AHR341" s="9"/>
      <c r="AHS341" s="9"/>
      <c r="AHT341" s="9"/>
      <c r="AHU341" s="9"/>
      <c r="AHV341" s="9"/>
      <c r="AHW341" s="9"/>
      <c r="AHX341" s="9"/>
      <c r="AHY341" s="9"/>
      <c r="AHZ341" s="9"/>
      <c r="AIA341" s="9"/>
      <c r="AIB341" s="9"/>
      <c r="AIC341" s="9"/>
      <c r="AID341" s="9"/>
      <c r="AIE341" s="9"/>
      <c r="AIF341" s="9"/>
      <c r="AIG341" s="9"/>
      <c r="AIH341" s="9"/>
      <c r="AII341" s="9"/>
      <c r="AIJ341" s="9"/>
      <c r="AIK341" s="9"/>
      <c r="AIL341" s="9"/>
      <c r="AIM341" s="9"/>
      <c r="AIN341" s="9"/>
      <c r="AIO341" s="9"/>
      <c r="AIP341" s="9"/>
      <c r="AIQ341" s="9"/>
      <c r="AIR341" s="9"/>
      <c r="AIS341" s="9"/>
      <c r="ANB341" s="9"/>
      <c r="ANC341" s="9"/>
      <c r="AND341" s="9"/>
      <c r="ANE341" s="9"/>
      <c r="ANF341" s="9"/>
      <c r="ANG341" s="9"/>
      <c r="ANH341" s="9"/>
      <c r="ANI341" s="9"/>
      <c r="ANJ341" s="9"/>
      <c r="ANK341" s="9"/>
      <c r="ANL341" s="9"/>
      <c r="ANM341" s="9"/>
      <c r="ANN341" s="9"/>
      <c r="ANO341" s="9"/>
      <c r="ANP341" s="9"/>
      <c r="ANQ341" s="9"/>
      <c r="ANR341" s="9"/>
      <c r="ANS341" s="9"/>
      <c r="ANT341" s="9"/>
      <c r="ANU341" s="9"/>
      <c r="ANV341" s="9"/>
      <c r="ANW341" s="9"/>
      <c r="ANX341" s="9"/>
      <c r="ANY341" s="9"/>
      <c r="ANZ341" s="9"/>
      <c r="AOA341" s="9"/>
      <c r="AOB341" s="9"/>
      <c r="AOC341" s="9"/>
      <c r="AOD341" s="9"/>
      <c r="AOE341" s="9"/>
      <c r="AOF341" s="9"/>
      <c r="AOG341" s="9"/>
      <c r="AOH341" s="9"/>
      <c r="AOI341" s="9"/>
      <c r="AOJ341" s="9"/>
      <c r="AOK341" s="9"/>
      <c r="AOL341" s="9"/>
      <c r="AOM341" s="9"/>
      <c r="AON341" s="9"/>
      <c r="AOO341" s="9"/>
      <c r="AOP341" s="9"/>
      <c r="AOQ341" s="9"/>
      <c r="AOR341" s="9"/>
      <c r="AOS341" s="9"/>
      <c r="AOT341" s="9"/>
      <c r="AOU341" s="9"/>
      <c r="AOV341" s="9"/>
      <c r="AOW341" s="9"/>
      <c r="AOX341" s="9"/>
      <c r="AOY341" s="9"/>
      <c r="AOZ341" s="9"/>
      <c r="APA341" s="9"/>
      <c r="APB341" s="9"/>
      <c r="APC341" s="9"/>
      <c r="APD341" s="9"/>
      <c r="APE341" s="9"/>
      <c r="APF341" s="9"/>
      <c r="APG341" s="9"/>
      <c r="APH341" s="9"/>
      <c r="API341" s="9"/>
      <c r="APJ341" s="9"/>
      <c r="APK341" s="9"/>
      <c r="APL341" s="9"/>
      <c r="APM341" s="9"/>
      <c r="APN341" s="9"/>
      <c r="APO341" s="9"/>
      <c r="APP341" s="9"/>
      <c r="APQ341" s="9"/>
      <c r="APR341" s="9"/>
      <c r="APS341" s="9"/>
      <c r="APT341" s="9"/>
      <c r="APU341" s="9"/>
      <c r="APV341" s="9"/>
      <c r="APW341" s="9"/>
      <c r="APX341" s="9"/>
      <c r="APY341" s="9"/>
      <c r="APZ341" s="9"/>
      <c r="AQA341" s="9"/>
      <c r="AQB341" s="9"/>
      <c r="AQC341" s="9"/>
      <c r="AQD341" s="9"/>
      <c r="AQE341" s="9"/>
      <c r="AQF341" s="9"/>
      <c r="AQG341" s="9"/>
      <c r="AQH341" s="9"/>
      <c r="AQI341" s="9"/>
      <c r="AQJ341" s="9"/>
      <c r="AQK341" s="9"/>
      <c r="AQL341" s="9"/>
      <c r="AQM341" s="9"/>
      <c r="AQN341" s="9"/>
      <c r="AQO341" s="9"/>
      <c r="AQP341" s="9"/>
      <c r="AQQ341" s="9"/>
      <c r="AQR341" s="9"/>
      <c r="AQS341" s="9"/>
      <c r="AQT341" s="9"/>
      <c r="AQU341" s="9"/>
      <c r="AQV341" s="9"/>
      <c r="AQW341" s="9"/>
      <c r="AQX341" s="9"/>
      <c r="AQY341" s="9"/>
      <c r="AQZ341" s="9"/>
      <c r="ARA341" s="9"/>
      <c r="ARB341" s="9"/>
      <c r="ARC341" s="9"/>
      <c r="ARD341" s="9"/>
      <c r="ARE341" s="9"/>
      <c r="ARF341" s="9"/>
      <c r="ARG341" s="9"/>
      <c r="ARH341" s="9"/>
      <c r="ARI341" s="9"/>
      <c r="ARJ341" s="9"/>
      <c r="ARK341" s="9"/>
      <c r="ARL341" s="9"/>
      <c r="ARM341" s="9"/>
      <c r="ARN341" s="9"/>
      <c r="ARO341" s="9"/>
      <c r="ARP341" s="9"/>
      <c r="ARQ341" s="9"/>
      <c r="ARR341" s="9"/>
      <c r="ARS341" s="9"/>
      <c r="ART341" s="9"/>
      <c r="ARU341" s="9"/>
      <c r="ARV341" s="9"/>
      <c r="ARW341" s="9"/>
      <c r="ARX341" s="9"/>
      <c r="ARY341" s="9"/>
      <c r="ARZ341" s="9"/>
      <c r="ASA341" s="9"/>
      <c r="ASB341" s="9"/>
      <c r="ASC341" s="9"/>
      <c r="ASD341" s="9"/>
      <c r="ASE341" s="9"/>
      <c r="ASF341" s="9"/>
      <c r="ASG341" s="9"/>
      <c r="ASH341" s="9"/>
      <c r="ASI341" s="9"/>
      <c r="ASJ341" s="9"/>
      <c r="ASK341" s="9"/>
      <c r="ASL341" s="9"/>
      <c r="ASM341" s="9"/>
      <c r="ASN341" s="9"/>
      <c r="ASO341" s="9"/>
      <c r="ASP341" s="9"/>
      <c r="ASQ341" s="9"/>
      <c r="ASR341" s="9"/>
      <c r="ASS341" s="9"/>
      <c r="AST341" s="9"/>
      <c r="ASU341" s="9"/>
      <c r="ASV341" s="9"/>
      <c r="ASW341" s="9"/>
      <c r="ASX341" s="9"/>
      <c r="ASY341" s="9"/>
      <c r="ASZ341" s="9"/>
      <c r="ATA341" s="9"/>
      <c r="ATB341" s="9"/>
      <c r="ATC341" s="9"/>
      <c r="ATD341" s="9"/>
      <c r="ATE341" s="9"/>
      <c r="ATF341" s="9"/>
      <c r="ATG341" s="9"/>
      <c r="ATH341" s="9"/>
      <c r="ATI341" s="9"/>
      <c r="ATJ341" s="9"/>
      <c r="ATK341" s="9"/>
      <c r="ATL341" s="9"/>
      <c r="ATM341" s="9"/>
      <c r="ATN341" s="9"/>
      <c r="ATO341" s="9"/>
      <c r="ATP341" s="9"/>
      <c r="ATQ341" s="9"/>
      <c r="ATR341" s="9"/>
      <c r="ATS341" s="9"/>
      <c r="ATT341" s="9"/>
      <c r="ATU341" s="9"/>
      <c r="ATV341" s="9"/>
      <c r="ATW341" s="9"/>
      <c r="ATX341" s="9"/>
      <c r="ATY341" s="9"/>
      <c r="ATZ341" s="9"/>
      <c r="AUA341" s="9"/>
      <c r="AUB341" s="9"/>
      <c r="AUC341" s="9"/>
      <c r="AUD341" s="9"/>
      <c r="AUE341" s="9"/>
      <c r="AUF341" s="9"/>
      <c r="AUG341" s="9"/>
      <c r="AUH341" s="9"/>
      <c r="AUI341" s="9"/>
      <c r="AUJ341" s="9"/>
      <c r="AUK341" s="9"/>
      <c r="AUL341" s="9"/>
      <c r="AUM341" s="9"/>
      <c r="AUN341" s="9"/>
      <c r="AUO341" s="9"/>
      <c r="AUP341" s="9"/>
      <c r="AUQ341" s="9"/>
      <c r="AUR341" s="9"/>
      <c r="AUS341" s="9"/>
      <c r="AUT341" s="9"/>
      <c r="AUU341" s="9"/>
      <c r="AUV341" s="9"/>
      <c r="AUW341" s="9"/>
      <c r="AUX341" s="9"/>
      <c r="AUY341" s="9"/>
      <c r="AUZ341" s="9"/>
      <c r="AVA341" s="9"/>
      <c r="AVB341" s="9"/>
      <c r="AVC341" s="9"/>
      <c r="AVD341" s="9"/>
      <c r="AVE341" s="9"/>
      <c r="AVF341" s="9"/>
      <c r="AVG341" s="9"/>
      <c r="AVH341" s="9"/>
      <c r="AVI341" s="9"/>
      <c r="AVJ341" s="9"/>
      <c r="AVK341" s="9"/>
      <c r="AVL341" s="9"/>
      <c r="AVM341" s="9"/>
      <c r="AVN341" s="9"/>
      <c r="AVO341" s="9"/>
      <c r="AVP341" s="9"/>
      <c r="AVQ341" s="9"/>
      <c r="AVR341" s="9"/>
      <c r="AVS341" s="9"/>
      <c r="AVT341" s="9"/>
      <c r="AVU341" s="9"/>
      <c r="AVV341" s="9"/>
      <c r="AVW341" s="9"/>
      <c r="AVX341" s="9"/>
      <c r="AVY341" s="9"/>
      <c r="AVZ341" s="9"/>
      <c r="AWA341" s="9"/>
      <c r="AWB341" s="9"/>
      <c r="AWC341" s="9"/>
      <c r="AWD341" s="9"/>
      <c r="AWE341" s="9"/>
      <c r="AWF341" s="9"/>
      <c r="AWG341" s="9"/>
      <c r="AWH341" s="9"/>
      <c r="AWI341" s="9"/>
      <c r="AWJ341" s="9"/>
      <c r="AWK341" s="9"/>
      <c r="AWL341" s="9"/>
      <c r="AWM341" s="9"/>
      <c r="AWN341" s="9"/>
      <c r="AWO341" s="9"/>
      <c r="AWP341" s="9"/>
      <c r="AWQ341" s="9"/>
      <c r="AWR341" s="9"/>
      <c r="AWS341" s="9"/>
      <c r="AWT341" s="9"/>
      <c r="AWU341" s="9"/>
      <c r="AWV341" s="9"/>
      <c r="AWW341" s="9"/>
      <c r="AWX341" s="9"/>
      <c r="AWY341" s="9"/>
      <c r="AWZ341" s="9"/>
      <c r="AXA341" s="9"/>
      <c r="AXB341" s="9"/>
      <c r="AXC341" s="9"/>
      <c r="AXD341" s="9"/>
      <c r="AXE341" s="9"/>
      <c r="AXF341" s="9"/>
      <c r="AXG341" s="9"/>
      <c r="AXH341" s="9"/>
      <c r="AXI341" s="9"/>
      <c r="AXJ341" s="9"/>
      <c r="AXK341" s="9"/>
      <c r="AXL341" s="9"/>
      <c r="AXM341" s="9"/>
      <c r="AXN341" s="9"/>
      <c r="AXO341" s="9"/>
      <c r="AXP341" s="9"/>
      <c r="AXQ341" s="9"/>
      <c r="AXR341" s="9"/>
      <c r="AXS341" s="9"/>
      <c r="AXT341" s="9"/>
      <c r="AXU341" s="9"/>
      <c r="AXV341" s="9"/>
      <c r="AXW341" s="9"/>
      <c r="AXX341" s="9"/>
      <c r="AXY341" s="9"/>
      <c r="AXZ341" s="9"/>
      <c r="AYA341" s="9"/>
      <c r="AYB341" s="9"/>
      <c r="AYC341" s="9"/>
      <c r="AYD341" s="9"/>
      <c r="AYE341" s="9"/>
      <c r="AYF341" s="9"/>
      <c r="AYG341" s="9"/>
      <c r="AYH341" s="9"/>
      <c r="AYI341" s="9"/>
      <c r="AYJ341" s="9"/>
      <c r="AYK341" s="9"/>
      <c r="AYL341" s="9"/>
      <c r="AYM341" s="9"/>
      <c r="AYN341" s="9"/>
      <c r="AYO341" s="9"/>
      <c r="AYP341" s="9"/>
      <c r="AYQ341" s="9"/>
      <c r="AYR341" s="9"/>
      <c r="AYS341" s="9"/>
      <c r="AYT341" s="9"/>
      <c r="AYU341" s="9"/>
      <c r="AYV341" s="9"/>
      <c r="AYW341" s="9"/>
      <c r="AYX341" s="9"/>
      <c r="AYY341" s="9"/>
      <c r="AYZ341" s="9"/>
      <c r="AZA341" s="9"/>
      <c r="AZB341" s="9"/>
      <c r="AZC341" s="9"/>
      <c r="AZD341" s="9"/>
      <c r="AZE341" s="9"/>
      <c r="AZF341" s="9"/>
      <c r="AZG341" s="9"/>
      <c r="AZH341" s="9"/>
      <c r="AZI341" s="9"/>
      <c r="AZJ341" s="9"/>
      <c r="AZK341" s="9"/>
      <c r="AZL341" s="9"/>
      <c r="AZM341" s="9"/>
      <c r="AZN341" s="9"/>
      <c r="AZO341" s="9"/>
      <c r="AZP341" s="9"/>
      <c r="AZQ341" s="9"/>
      <c r="AZR341" s="9"/>
      <c r="AZS341" s="9"/>
      <c r="AZT341" s="9"/>
      <c r="AZU341" s="9"/>
      <c r="AZV341" s="9"/>
      <c r="AZW341" s="9"/>
      <c r="AZX341" s="9"/>
      <c r="AZY341" s="9"/>
      <c r="AZZ341" s="9"/>
      <c r="BAA341" s="9"/>
      <c r="BAB341" s="9"/>
      <c r="BAC341" s="9"/>
      <c r="BAD341" s="9"/>
      <c r="BAE341" s="9"/>
      <c r="BAF341" s="9"/>
      <c r="BAG341" s="9"/>
      <c r="BAH341" s="9"/>
      <c r="BAI341" s="9"/>
      <c r="BAJ341" s="9"/>
      <c r="BAK341" s="9"/>
      <c r="BAL341" s="9"/>
      <c r="BAM341" s="9"/>
      <c r="BAN341" s="9"/>
      <c r="BAO341" s="9"/>
      <c r="BAP341" s="9"/>
      <c r="BAQ341" s="9"/>
      <c r="BAR341" s="9"/>
      <c r="BAS341" s="9"/>
      <c r="BAT341" s="9"/>
      <c r="BAU341" s="9"/>
      <c r="BAV341" s="9"/>
      <c r="BAW341" s="9"/>
      <c r="BAX341" s="9"/>
      <c r="BAY341" s="9"/>
      <c r="BAZ341" s="9"/>
      <c r="BBA341" s="9"/>
      <c r="BBB341" s="9"/>
      <c r="BBC341" s="9"/>
      <c r="BBD341" s="9"/>
      <c r="BBE341" s="9"/>
      <c r="BBF341" s="9"/>
      <c r="BBG341" s="9"/>
      <c r="BBH341" s="9"/>
      <c r="BBI341" s="9"/>
      <c r="BBJ341" s="9"/>
      <c r="BBK341" s="9"/>
      <c r="BBL341" s="9"/>
      <c r="BBM341" s="9"/>
      <c r="BBN341" s="9"/>
      <c r="BBO341" s="9"/>
      <c r="BBP341" s="9"/>
      <c r="BBQ341" s="9"/>
      <c r="BBR341" s="9"/>
      <c r="BBS341" s="9"/>
      <c r="BBT341" s="9"/>
      <c r="BBU341" s="9"/>
      <c r="BBV341" s="9"/>
      <c r="BBW341" s="9"/>
      <c r="BBX341" s="9"/>
      <c r="BBY341" s="9"/>
      <c r="BBZ341" s="9"/>
      <c r="BCA341" s="9"/>
      <c r="BCB341" s="9"/>
      <c r="BCC341" s="9"/>
      <c r="BCD341" s="9"/>
      <c r="BCE341" s="9"/>
      <c r="BCF341" s="9"/>
      <c r="BCG341" s="9"/>
      <c r="BCH341" s="9"/>
      <c r="BCI341" s="9"/>
      <c r="BCJ341" s="9"/>
      <c r="BCK341" s="9"/>
      <c r="BCL341" s="9"/>
      <c r="BCM341" s="9"/>
      <c r="BCN341" s="9"/>
      <c r="BCO341" s="9"/>
      <c r="BCP341" s="9"/>
      <c r="BCQ341" s="9"/>
      <c r="BCR341" s="9"/>
      <c r="BCS341" s="9"/>
      <c r="BCT341" s="9"/>
      <c r="BCU341" s="9"/>
      <c r="BCV341" s="9"/>
      <c r="BCW341" s="9"/>
      <c r="BCX341" s="9"/>
      <c r="BCY341" s="9"/>
      <c r="BCZ341" s="9"/>
      <c r="BDA341" s="9"/>
      <c r="BDB341" s="9"/>
      <c r="BDC341" s="9"/>
      <c r="BDD341" s="9"/>
      <c r="BDE341" s="9"/>
      <c r="BDF341" s="9"/>
      <c r="BDG341" s="9"/>
      <c r="BDH341" s="9"/>
      <c r="BDI341" s="9"/>
      <c r="BDJ341" s="9"/>
      <c r="BDK341" s="9"/>
      <c r="BDL341" s="9"/>
      <c r="BDM341" s="9"/>
      <c r="BDN341" s="9"/>
      <c r="BDO341" s="9"/>
      <c r="BDP341" s="9"/>
      <c r="BDQ341" s="9"/>
      <c r="BDR341" s="9"/>
      <c r="BDS341" s="9"/>
      <c r="BDT341" s="9"/>
      <c r="BDU341" s="9"/>
      <c r="BDV341" s="9"/>
      <c r="BDW341" s="9"/>
      <c r="BDX341" s="9"/>
      <c r="BDY341" s="9"/>
      <c r="BDZ341" s="9"/>
      <c r="BEA341" s="9"/>
      <c r="BEB341" s="9"/>
      <c r="BEC341" s="9"/>
      <c r="BED341" s="9"/>
      <c r="BEE341" s="9"/>
      <c r="BEF341" s="9"/>
      <c r="BEG341" s="9"/>
      <c r="BEH341" s="9"/>
      <c r="BEI341" s="9"/>
      <c r="BEJ341" s="9"/>
      <c r="BEK341" s="9"/>
      <c r="BEL341" s="9"/>
      <c r="BEM341" s="9"/>
      <c r="BEN341" s="9"/>
      <c r="BEO341" s="9"/>
      <c r="BEP341" s="9"/>
      <c r="BEQ341" s="9"/>
      <c r="BER341" s="9"/>
      <c r="BES341" s="9"/>
      <c r="BET341" s="9"/>
      <c r="BEU341" s="9"/>
      <c r="BEV341" s="9"/>
      <c r="BEW341" s="9"/>
      <c r="BEX341" s="9"/>
      <c r="BEY341" s="9"/>
      <c r="BEZ341" s="9"/>
      <c r="BFA341" s="9"/>
      <c r="BFB341" s="9"/>
      <c r="BFC341" s="9"/>
      <c r="BFD341" s="9"/>
      <c r="BFE341" s="9"/>
      <c r="BFF341" s="9"/>
      <c r="BFG341" s="9"/>
      <c r="BFH341" s="9"/>
      <c r="BFI341" s="9"/>
      <c r="BFJ341" s="9"/>
      <c r="BFK341" s="9"/>
      <c r="BFL341" s="9"/>
      <c r="BFM341" s="9"/>
      <c r="BFN341" s="9"/>
      <c r="BFO341" s="9"/>
      <c r="BFP341" s="9"/>
      <c r="BFQ341" s="9"/>
      <c r="BFR341" s="9"/>
      <c r="BFS341" s="9"/>
      <c r="BFT341" s="9"/>
      <c r="BFU341" s="9"/>
      <c r="BFV341" s="9"/>
      <c r="BFW341" s="9"/>
      <c r="BFX341" s="9"/>
      <c r="BFY341" s="9"/>
      <c r="BFZ341" s="9"/>
      <c r="BGA341" s="9"/>
      <c r="BGB341" s="9"/>
      <c r="BGC341" s="9"/>
      <c r="BGD341" s="9"/>
      <c r="BGE341" s="9"/>
      <c r="BGF341" s="9"/>
      <c r="BGG341" s="9"/>
      <c r="BGH341" s="9"/>
      <c r="BGI341" s="9"/>
      <c r="BGJ341" s="9"/>
      <c r="BGK341" s="9"/>
      <c r="BGL341" s="9"/>
      <c r="BGM341" s="9"/>
      <c r="BGN341" s="9"/>
      <c r="BGO341" s="9"/>
      <c r="BGP341" s="9"/>
      <c r="BGQ341" s="9"/>
      <c r="BGR341" s="9"/>
      <c r="BGS341" s="9"/>
      <c r="BGT341" s="9"/>
      <c r="BGU341" s="9"/>
      <c r="BGV341" s="9"/>
      <c r="BGW341" s="9"/>
      <c r="BGX341" s="9"/>
      <c r="BGY341" s="9"/>
      <c r="BGZ341" s="9"/>
      <c r="BHA341" s="9"/>
      <c r="BHB341" s="9"/>
      <c r="BHC341" s="9"/>
      <c r="BHD341" s="9"/>
      <c r="BHE341" s="9"/>
      <c r="BHF341" s="9"/>
      <c r="BHG341" s="9"/>
      <c r="BHH341" s="9"/>
      <c r="BHI341" s="9"/>
      <c r="BHJ341" s="9"/>
      <c r="BHK341" s="9"/>
      <c r="BHL341" s="9"/>
      <c r="BHM341" s="9"/>
      <c r="BHN341" s="9"/>
      <c r="BHO341" s="9"/>
      <c r="BHP341" s="9"/>
      <c r="BHQ341" s="9"/>
      <c r="BHR341" s="9"/>
      <c r="BHS341" s="9"/>
      <c r="BHT341" s="9"/>
      <c r="BHU341" s="9"/>
      <c r="BHV341" s="9"/>
      <c r="BHW341" s="9"/>
      <c r="BHX341" s="9"/>
      <c r="BHY341" s="9"/>
      <c r="BHZ341" s="9"/>
      <c r="BIA341" s="9"/>
      <c r="BIB341" s="9"/>
      <c r="BIC341" s="9"/>
      <c r="BID341" s="9"/>
    </row>
    <row r="342" ht="14.25" customHeight="1">
      <c r="A342" s="9">
        <v>26.0</v>
      </c>
      <c r="B342" s="9" t="s">
        <v>11947</v>
      </c>
      <c r="C342" s="9" t="s">
        <v>11948</v>
      </c>
      <c r="D342" s="9" t="s">
        <v>11948</v>
      </c>
      <c r="E342" s="9"/>
      <c r="F342" s="9">
        <v>19.0</v>
      </c>
      <c r="G342" s="9" t="s">
        <v>14694</v>
      </c>
      <c r="H342" s="9"/>
      <c r="I342" s="9"/>
      <c r="J342" s="9"/>
      <c r="K342" s="9">
        <v>1.0</v>
      </c>
      <c r="L342" s="9">
        <v>16.0</v>
      </c>
      <c r="M342" s="9">
        <v>1.0</v>
      </c>
      <c r="N342" s="9"/>
      <c r="O342" s="9">
        <v>1.0</v>
      </c>
      <c r="P342" s="9">
        <v>0.0</v>
      </c>
      <c r="Q342" s="9" t="s">
        <v>14695</v>
      </c>
      <c r="R342" s="9"/>
      <c r="S342" s="9" t="s">
        <v>3884</v>
      </c>
      <c r="T342" s="9" t="s">
        <v>3883</v>
      </c>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c r="DA342" s="9"/>
      <c r="DB342" s="9"/>
      <c r="DC342" s="9"/>
      <c r="DD342" s="9"/>
      <c r="DE342" s="9"/>
      <c r="DF342" s="9"/>
      <c r="DG342" s="9"/>
      <c r="DH342" s="9"/>
      <c r="DI342" s="9"/>
      <c r="DJ342" s="9"/>
      <c r="DK342" s="9"/>
      <c r="DL342" s="9"/>
      <c r="DM342" s="9"/>
      <c r="DN342" s="9"/>
      <c r="DO342" s="9"/>
      <c r="DP342" s="9"/>
      <c r="DQ342" s="9"/>
      <c r="DR342" s="9"/>
      <c r="DS342" s="9"/>
      <c r="DT342" s="9"/>
      <c r="DU342" s="9"/>
      <c r="DV342" s="9"/>
      <c r="DW342" s="9"/>
      <c r="DX342" s="9"/>
      <c r="DY342" s="9"/>
      <c r="DZ342" s="9"/>
      <c r="EA342" s="9"/>
      <c r="EB342" s="9"/>
      <c r="EC342" s="9"/>
      <c r="ED342" s="9"/>
      <c r="EE342" s="9"/>
      <c r="EF342" s="9"/>
      <c r="EG342" s="9"/>
      <c r="EH342" s="9"/>
      <c r="EI342" s="9"/>
      <c r="EJ342" s="9"/>
      <c r="EK342" s="9"/>
      <c r="EL342" s="9"/>
      <c r="EM342" s="9"/>
      <c r="EN342" s="9"/>
      <c r="EO342" s="9"/>
      <c r="EP342" s="9"/>
      <c r="EQ342" s="9"/>
      <c r="ER342" s="9"/>
      <c r="ES342" s="9"/>
      <c r="ET342" s="9"/>
      <c r="EU342" s="9"/>
      <c r="EV342" s="9"/>
      <c r="EW342" s="9"/>
      <c r="EX342" s="9"/>
      <c r="EY342" s="9"/>
      <c r="EZ342" s="9"/>
      <c r="FA342" s="9"/>
      <c r="FB342" s="9"/>
      <c r="FC342" s="9"/>
      <c r="FD342" s="9"/>
      <c r="FE342" s="9"/>
      <c r="FF342" s="9"/>
      <c r="FG342" s="9"/>
      <c r="FH342" s="9"/>
      <c r="FI342" s="9"/>
      <c r="FJ342" s="9"/>
      <c r="FK342" s="9"/>
      <c r="FL342" s="9"/>
      <c r="FM342" s="9"/>
      <c r="FN342" s="9"/>
      <c r="FO342" s="9"/>
      <c r="FP342" s="9"/>
      <c r="FQ342" s="9"/>
      <c r="FR342" s="9"/>
      <c r="FS342" s="9"/>
      <c r="FT342" s="9"/>
      <c r="FU342" s="9"/>
      <c r="FV342" s="9"/>
      <c r="FW342" s="9"/>
      <c r="FX342" s="9"/>
      <c r="FY342" s="9"/>
      <c r="FZ342" s="9"/>
      <c r="GA342" s="9"/>
      <c r="GB342" s="9"/>
      <c r="GC342" s="9"/>
      <c r="GD342" s="9"/>
      <c r="GE342" s="9"/>
      <c r="GF342" s="9"/>
      <c r="GG342" s="9"/>
      <c r="GH342" s="9"/>
      <c r="GI342" s="9"/>
      <c r="GJ342" s="9"/>
      <c r="GK342" s="9"/>
      <c r="GL342" s="9"/>
      <c r="GM342" s="9"/>
      <c r="GN342" s="9"/>
      <c r="GO342" s="9"/>
      <c r="GP342" s="9"/>
      <c r="GQ342" s="9"/>
      <c r="GR342" s="9"/>
      <c r="GS342" s="9"/>
      <c r="GT342" s="9"/>
      <c r="GU342" s="9"/>
      <c r="GV342" s="9"/>
      <c r="GW342" s="9"/>
      <c r="GX342" s="9"/>
      <c r="GY342" s="9"/>
      <c r="GZ342" s="9"/>
      <c r="HA342" s="9"/>
      <c r="HB342" s="9"/>
      <c r="HC342" s="9"/>
      <c r="HD342" s="9"/>
      <c r="HE342" s="9"/>
      <c r="HF342" s="9"/>
      <c r="HG342" s="9"/>
      <c r="HH342" s="9"/>
      <c r="HI342" s="9"/>
      <c r="HJ342" s="9"/>
      <c r="HK342" s="9"/>
      <c r="HL342" s="9"/>
      <c r="HM342" s="9"/>
      <c r="HN342" s="9"/>
      <c r="HO342" s="9"/>
      <c r="HP342" s="9"/>
      <c r="HQ342" s="9"/>
      <c r="HR342" s="9"/>
      <c r="HS342" s="9"/>
      <c r="HT342" s="9"/>
      <c r="HU342" s="9"/>
      <c r="HV342" s="9"/>
      <c r="HW342" s="9"/>
      <c r="HX342" s="9"/>
      <c r="HY342" s="9"/>
      <c r="HZ342" s="9"/>
      <c r="IA342" s="9"/>
      <c r="IB342" s="9"/>
      <c r="IC342" s="9"/>
      <c r="ID342" s="9"/>
      <c r="IE342" s="9"/>
      <c r="IF342" s="9"/>
      <c r="IG342" s="9"/>
      <c r="IH342" s="9"/>
      <c r="II342" s="9"/>
      <c r="IJ342" s="9"/>
      <c r="IK342" s="9"/>
      <c r="IL342" s="9"/>
      <c r="IM342" s="9"/>
      <c r="IN342" s="9"/>
      <c r="IO342" s="9"/>
      <c r="IP342" s="9"/>
      <c r="IQ342" s="9"/>
      <c r="IR342" s="9"/>
      <c r="IS342" s="9"/>
      <c r="IT342" s="9"/>
      <c r="IU342" s="9"/>
      <c r="IV342" s="9"/>
      <c r="IW342" s="9"/>
      <c r="IX342" s="9"/>
      <c r="IY342" s="9"/>
      <c r="IZ342" s="9"/>
      <c r="JA342" s="9"/>
      <c r="JB342" s="9"/>
      <c r="JC342" s="9"/>
      <c r="JD342" s="9"/>
      <c r="JE342" s="9"/>
      <c r="JF342" s="9"/>
      <c r="JG342" s="9"/>
      <c r="JH342" s="9"/>
      <c r="JI342" s="9"/>
      <c r="JJ342" s="9"/>
      <c r="JK342" s="9"/>
      <c r="JL342" s="9"/>
      <c r="JM342" s="9"/>
      <c r="JN342" s="9"/>
      <c r="JO342" s="9"/>
      <c r="JP342" s="9"/>
      <c r="JQ342" s="9"/>
      <c r="JR342" s="9"/>
      <c r="JS342" s="9"/>
      <c r="JT342" s="9"/>
      <c r="JU342" s="9"/>
      <c r="JV342" s="9"/>
      <c r="JW342" s="9"/>
      <c r="JX342" s="9"/>
      <c r="JY342" s="9"/>
      <c r="JZ342" s="9"/>
      <c r="KA342" s="9"/>
      <c r="KB342" s="9"/>
      <c r="KC342" s="9"/>
      <c r="KD342" s="9"/>
      <c r="KE342" s="9"/>
      <c r="KF342" s="9"/>
      <c r="KG342" s="9"/>
      <c r="KH342" s="9"/>
      <c r="KI342" s="9"/>
      <c r="KJ342" s="9"/>
      <c r="KK342" s="9"/>
      <c r="KL342" s="9"/>
      <c r="KM342" s="9"/>
      <c r="KN342" s="9"/>
      <c r="KO342" s="9"/>
      <c r="KP342" s="9"/>
      <c r="KQ342" s="9"/>
      <c r="KR342" s="9"/>
      <c r="KS342" s="9"/>
      <c r="KT342" s="9"/>
      <c r="KU342" s="9"/>
      <c r="KV342" s="9"/>
      <c r="KW342" s="9"/>
      <c r="KX342" s="9"/>
      <c r="KY342" s="9"/>
      <c r="KZ342" s="9"/>
      <c r="LA342" s="9"/>
      <c r="LB342" s="9"/>
      <c r="LC342" s="9"/>
      <c r="LD342" s="9"/>
      <c r="LE342" s="9"/>
      <c r="LF342" s="9"/>
      <c r="LG342" s="9"/>
      <c r="LH342" s="9"/>
      <c r="LI342" s="9"/>
      <c r="LJ342" s="9"/>
      <c r="LK342" s="9"/>
      <c r="LL342" s="9"/>
      <c r="LM342" s="9"/>
      <c r="LN342" s="9"/>
      <c r="LO342" s="9"/>
      <c r="LP342" s="9"/>
      <c r="LQ342" s="9"/>
      <c r="LR342" s="9"/>
      <c r="LS342" s="9"/>
      <c r="LT342" s="9"/>
      <c r="LU342" s="9"/>
      <c r="LV342" s="9"/>
      <c r="LW342" s="9"/>
      <c r="LX342" s="9"/>
      <c r="LY342" s="9"/>
      <c r="LZ342" s="9"/>
      <c r="MA342" s="9"/>
      <c r="MB342" s="9"/>
      <c r="MC342" s="9"/>
      <c r="MD342" s="9"/>
      <c r="ME342" s="9"/>
      <c r="MF342" s="9"/>
      <c r="MG342" s="9"/>
      <c r="MH342" s="9"/>
      <c r="MI342" s="9"/>
      <c r="MJ342" s="9"/>
      <c r="MK342" s="9"/>
      <c r="ML342" s="9"/>
      <c r="MM342" s="9"/>
      <c r="MN342" s="9"/>
      <c r="MO342" s="9"/>
      <c r="MP342" s="9"/>
      <c r="MQ342" s="9"/>
      <c r="MR342" s="9"/>
      <c r="MS342" s="9"/>
      <c r="MT342" s="9"/>
      <c r="MU342" s="9"/>
      <c r="MV342" s="9"/>
      <c r="MW342" s="9"/>
      <c r="MX342" s="9"/>
      <c r="MY342" s="9"/>
      <c r="MZ342" s="9"/>
      <c r="NA342" s="9"/>
      <c r="NB342" s="9"/>
      <c r="NC342" s="9"/>
      <c r="ND342" s="9"/>
      <c r="NE342" s="9"/>
      <c r="NF342" s="9"/>
      <c r="NG342" s="9"/>
      <c r="NH342" s="9"/>
      <c r="NI342" s="9"/>
      <c r="NJ342" s="9"/>
      <c r="NK342" s="9"/>
      <c r="NL342" s="9"/>
      <c r="NM342" s="9"/>
      <c r="NN342" s="9"/>
      <c r="NO342" s="9"/>
      <c r="NP342" s="9"/>
      <c r="NQ342" s="9"/>
      <c r="NR342" s="9"/>
      <c r="NS342" s="9"/>
      <c r="NT342" s="9"/>
      <c r="NU342" s="9"/>
      <c r="NV342" s="9"/>
      <c r="NW342" s="9"/>
      <c r="NX342" s="9"/>
      <c r="NY342" s="9"/>
      <c r="NZ342" s="9"/>
      <c r="OA342" s="9"/>
      <c r="OB342" s="9"/>
      <c r="OC342" s="9"/>
      <c r="OD342" s="9"/>
      <c r="OE342" s="9"/>
      <c r="OF342" s="9"/>
      <c r="OG342" s="9"/>
      <c r="OH342" s="9"/>
      <c r="OI342" s="9"/>
      <c r="OJ342" s="9"/>
      <c r="OK342" s="9"/>
      <c r="OL342" s="9"/>
      <c r="OM342" s="9"/>
      <c r="ON342" s="9"/>
      <c r="OO342" s="9"/>
      <c r="OP342" s="9"/>
      <c r="OQ342" s="9"/>
      <c r="OR342" s="9"/>
      <c r="OS342" s="9"/>
      <c r="OT342" s="9"/>
      <c r="OU342" s="9"/>
      <c r="OV342" s="9"/>
      <c r="OW342" s="9"/>
      <c r="OX342" s="9"/>
      <c r="OY342" s="9"/>
      <c r="OZ342" s="9"/>
      <c r="PA342" s="9"/>
      <c r="PB342" s="9"/>
      <c r="PC342" s="9"/>
      <c r="PD342" s="9"/>
      <c r="PE342" s="9"/>
      <c r="PF342" s="9"/>
      <c r="PG342" s="9"/>
      <c r="PH342" s="9"/>
      <c r="PI342" s="9"/>
      <c r="PJ342" s="9"/>
      <c r="PK342" s="9"/>
      <c r="PL342" s="9"/>
      <c r="PM342" s="9"/>
      <c r="PN342" s="9"/>
      <c r="PO342" s="9"/>
      <c r="PP342" s="9"/>
      <c r="PQ342" s="9"/>
      <c r="PR342" s="9"/>
      <c r="PS342" s="9"/>
      <c r="PT342" s="9"/>
      <c r="PU342" s="9"/>
      <c r="PV342" s="9"/>
      <c r="PW342" s="9"/>
      <c r="PX342" s="9"/>
      <c r="PY342" s="9"/>
      <c r="PZ342" s="9"/>
      <c r="QA342" s="9"/>
      <c r="QB342" s="9"/>
      <c r="QC342" s="9"/>
      <c r="QD342" s="9"/>
      <c r="QE342" s="9"/>
      <c r="QF342" s="9"/>
      <c r="QG342" s="9"/>
      <c r="QH342" s="9"/>
      <c r="QI342" s="9"/>
      <c r="QJ342" s="9"/>
      <c r="QK342" s="9"/>
      <c r="QL342" s="9"/>
      <c r="QM342" s="9"/>
      <c r="QN342" s="9"/>
      <c r="QO342" s="9"/>
      <c r="QP342" s="9"/>
      <c r="QQ342" s="9"/>
      <c r="QR342" s="9"/>
      <c r="QS342" s="9"/>
      <c r="QT342" s="9"/>
      <c r="QU342" s="9"/>
      <c r="QV342" s="9"/>
      <c r="QW342" s="9"/>
      <c r="QX342" s="9"/>
      <c r="QY342" s="9"/>
      <c r="QZ342" s="9"/>
      <c r="RA342" s="9"/>
      <c r="RB342" s="9"/>
      <c r="RC342" s="9"/>
      <c r="RD342" s="9"/>
      <c r="RE342" s="9"/>
      <c r="RF342" s="9"/>
      <c r="RG342" s="9"/>
      <c r="RH342" s="9"/>
      <c r="RI342" s="9"/>
      <c r="RJ342" s="9"/>
      <c r="RK342" s="9"/>
      <c r="RL342" s="9"/>
      <c r="RM342" s="9"/>
      <c r="RN342" s="9"/>
      <c r="RO342" s="9"/>
      <c r="RP342" s="9"/>
      <c r="RQ342" s="9"/>
      <c r="RR342" s="9"/>
      <c r="RS342" s="9"/>
      <c r="RT342" s="9"/>
      <c r="RU342" s="9"/>
      <c r="RV342" s="9"/>
      <c r="RW342" s="9"/>
      <c r="RX342" s="9"/>
      <c r="RY342" s="9"/>
      <c r="RZ342" s="9"/>
      <c r="SA342" s="9"/>
      <c r="SB342" s="9"/>
      <c r="SC342" s="9"/>
      <c r="SD342" s="9"/>
      <c r="SE342" s="9"/>
      <c r="SF342" s="9"/>
      <c r="SG342" s="9"/>
      <c r="SH342" s="9"/>
      <c r="SI342" s="9"/>
      <c r="SJ342" s="9"/>
      <c r="SK342" s="9"/>
      <c r="SL342" s="9"/>
      <c r="SM342" s="9"/>
      <c r="SN342" s="9"/>
      <c r="SO342" s="9"/>
      <c r="SP342" s="9"/>
      <c r="SQ342" s="9"/>
      <c r="SR342" s="9"/>
      <c r="SS342" s="9"/>
      <c r="ST342" s="9"/>
      <c r="SU342" s="9"/>
      <c r="SV342" s="9"/>
      <c r="SW342" s="9"/>
      <c r="SX342" s="9"/>
      <c r="SY342" s="9"/>
      <c r="SZ342" s="9"/>
      <c r="TA342" s="9"/>
      <c r="TB342" s="9"/>
      <c r="TC342" s="9"/>
      <c r="TD342" s="9"/>
      <c r="TE342" s="9"/>
      <c r="TF342" s="9"/>
      <c r="TG342" s="9"/>
      <c r="TH342" s="9"/>
      <c r="TI342" s="9"/>
      <c r="TJ342" s="9"/>
      <c r="TK342" s="9"/>
      <c r="TL342" s="9"/>
      <c r="TM342" s="9"/>
      <c r="TN342" s="9"/>
      <c r="TO342" s="9"/>
      <c r="TP342" s="9"/>
      <c r="TQ342" s="9"/>
      <c r="TR342" s="9"/>
      <c r="TS342" s="9"/>
      <c r="TT342" s="9"/>
      <c r="TU342" s="9"/>
      <c r="TV342" s="9"/>
      <c r="TW342" s="9"/>
      <c r="TX342" s="9"/>
      <c r="TY342" s="9"/>
      <c r="TZ342" s="9"/>
      <c r="UA342" s="9"/>
      <c r="UB342" s="9"/>
      <c r="UC342" s="9"/>
      <c r="UD342" s="9"/>
      <c r="UE342" s="9"/>
      <c r="UF342" s="9"/>
      <c r="UG342" s="9"/>
      <c r="UH342" s="9"/>
      <c r="UI342" s="9"/>
      <c r="UJ342" s="9"/>
      <c r="UK342" s="9"/>
      <c r="UL342" s="9"/>
      <c r="UM342" s="9"/>
      <c r="UN342" s="9"/>
      <c r="UO342" s="9"/>
      <c r="UP342" s="9"/>
      <c r="UQ342" s="9"/>
      <c r="UR342" s="9"/>
      <c r="US342" s="9"/>
      <c r="UT342" s="9"/>
      <c r="UU342" s="9"/>
      <c r="UV342" s="9"/>
      <c r="UW342" s="9"/>
      <c r="UX342" s="9"/>
      <c r="UY342" s="9"/>
      <c r="UZ342" s="9"/>
      <c r="VA342" s="9"/>
      <c r="VB342" s="9"/>
      <c r="VC342" s="9"/>
      <c r="VD342" s="9"/>
      <c r="VE342" s="9"/>
      <c r="VF342" s="9"/>
      <c r="VG342" s="9"/>
      <c r="VH342" s="9"/>
      <c r="VI342" s="9"/>
      <c r="VJ342" s="9"/>
      <c r="VK342" s="9"/>
      <c r="VL342" s="9"/>
      <c r="VM342" s="9"/>
      <c r="VN342" s="9"/>
      <c r="VO342" s="9"/>
      <c r="VP342" s="9"/>
      <c r="VQ342" s="9"/>
      <c r="VR342" s="9"/>
      <c r="VS342" s="9"/>
      <c r="VT342" s="9"/>
      <c r="VU342" s="9"/>
      <c r="VV342" s="9"/>
      <c r="VW342" s="9"/>
      <c r="VX342" s="9"/>
      <c r="VY342" s="9"/>
      <c r="VZ342" s="9"/>
      <c r="WA342" s="9"/>
      <c r="WB342" s="9"/>
      <c r="WC342" s="9"/>
      <c r="WD342" s="9"/>
      <c r="WE342" s="9"/>
      <c r="WF342" s="9"/>
      <c r="WG342" s="9"/>
      <c r="WH342" s="9"/>
      <c r="WI342" s="9"/>
      <c r="WJ342" s="9"/>
      <c r="WK342" s="9"/>
      <c r="WL342" s="9"/>
      <c r="WM342" s="9"/>
      <c r="WN342" s="9"/>
      <c r="WO342" s="9"/>
      <c r="WP342" s="9"/>
      <c r="WQ342" s="9"/>
      <c r="WR342" s="9"/>
      <c r="WS342" s="9"/>
      <c r="WT342" s="9"/>
      <c r="WU342" s="9"/>
      <c r="WV342" s="9"/>
      <c r="WW342" s="9"/>
      <c r="WX342" s="9"/>
      <c r="WY342" s="9"/>
      <c r="WZ342" s="9"/>
      <c r="XA342" s="9"/>
      <c r="XB342" s="9"/>
      <c r="XC342" s="9"/>
      <c r="XD342" s="9"/>
      <c r="XE342" s="9"/>
      <c r="XF342" s="9"/>
      <c r="XG342" s="9"/>
      <c r="XH342" s="9"/>
      <c r="XI342" s="9"/>
      <c r="XJ342" s="9"/>
      <c r="XK342" s="9"/>
      <c r="XL342" s="9"/>
      <c r="XM342" s="9"/>
      <c r="XN342" s="9"/>
      <c r="XO342" s="9"/>
      <c r="XP342" s="9"/>
      <c r="XQ342" s="9"/>
      <c r="XR342" s="9"/>
      <c r="XS342" s="9"/>
      <c r="XT342" s="9"/>
      <c r="XU342" s="9"/>
      <c r="XV342" s="9"/>
      <c r="XW342" s="9"/>
      <c r="XX342" s="9"/>
      <c r="XY342" s="9"/>
      <c r="XZ342" s="9"/>
      <c r="YA342" s="9"/>
      <c r="YB342" s="9"/>
      <c r="YC342" s="9"/>
      <c r="YD342" s="9"/>
      <c r="YE342" s="9"/>
      <c r="YF342" s="9"/>
      <c r="YG342" s="9"/>
      <c r="YH342" s="9"/>
      <c r="YI342" s="9"/>
      <c r="YJ342" s="9"/>
      <c r="YK342" s="9"/>
      <c r="YL342" s="9"/>
      <c r="YM342" s="9"/>
      <c r="YN342" s="9"/>
      <c r="YO342" s="9"/>
      <c r="YP342" s="9"/>
      <c r="YQ342" s="9"/>
      <c r="YR342" s="9"/>
      <c r="YS342" s="9"/>
      <c r="YT342" s="9"/>
      <c r="YU342" s="9"/>
      <c r="YV342" s="9"/>
      <c r="YW342" s="9"/>
      <c r="YX342" s="9"/>
      <c r="YY342" s="9"/>
      <c r="YZ342" s="9"/>
      <c r="ZA342" s="9"/>
      <c r="ZB342" s="9"/>
      <c r="ZC342" s="9"/>
      <c r="ZD342" s="9"/>
      <c r="ZE342" s="9"/>
      <c r="ZF342" s="9"/>
      <c r="ZG342" s="9"/>
      <c r="ZH342" s="9"/>
      <c r="ZI342" s="9"/>
      <c r="ZJ342" s="9"/>
      <c r="ZK342" s="9"/>
      <c r="ZL342" s="9"/>
      <c r="ZM342" s="9"/>
      <c r="ZN342" s="9"/>
      <c r="ZO342" s="9"/>
      <c r="ZP342" s="9"/>
      <c r="ZQ342" s="9"/>
      <c r="ZR342" s="9"/>
      <c r="ZS342" s="9"/>
      <c r="ZT342" s="9"/>
      <c r="ZU342" s="9"/>
      <c r="ZV342" s="9"/>
      <c r="ZW342" s="9"/>
      <c r="ZX342" s="9"/>
      <c r="ZY342" s="9"/>
      <c r="ZZ342" s="9"/>
      <c r="AAA342" s="9"/>
      <c r="AAB342" s="9"/>
      <c r="AAC342" s="9"/>
      <c r="AAD342" s="9"/>
      <c r="AAE342" s="9"/>
      <c r="AAF342" s="9"/>
      <c r="AAG342" s="9"/>
      <c r="AAH342" s="9"/>
      <c r="AAI342" s="9"/>
      <c r="AAJ342" s="9"/>
      <c r="AAK342" s="9"/>
      <c r="AAL342" s="9"/>
      <c r="AAM342" s="9"/>
      <c r="AAN342" s="9"/>
      <c r="AAO342" s="9"/>
      <c r="AAP342" s="9"/>
      <c r="AAQ342" s="9"/>
      <c r="AAR342" s="9"/>
      <c r="AAS342" s="9"/>
      <c r="AAT342" s="9"/>
      <c r="AAU342" s="9"/>
      <c r="AAV342" s="9"/>
      <c r="AAW342" s="9"/>
      <c r="AAX342" s="9"/>
      <c r="AAY342" s="9"/>
      <c r="AAZ342" s="9"/>
      <c r="ABA342" s="9"/>
      <c r="ABB342" s="9"/>
      <c r="ABC342" s="9"/>
      <c r="ABD342" s="9"/>
      <c r="ABE342" s="9"/>
      <c r="ABF342" s="9"/>
      <c r="ABG342" s="9"/>
      <c r="ABH342" s="9"/>
      <c r="ABI342" s="9"/>
      <c r="ABJ342" s="9"/>
      <c r="ABK342" s="9"/>
      <c r="ABL342" s="9"/>
      <c r="ABM342" s="9"/>
      <c r="ABN342" s="9"/>
      <c r="ABO342" s="9"/>
      <c r="ABP342" s="9"/>
      <c r="ABQ342" s="9"/>
      <c r="ABR342" s="9"/>
      <c r="ABS342" s="9"/>
      <c r="ABT342" s="9"/>
      <c r="ABU342" s="9"/>
      <c r="ABV342" s="9"/>
      <c r="ABW342" s="9"/>
      <c r="ABX342" s="9"/>
      <c r="ABY342" s="9"/>
      <c r="ABZ342" s="9"/>
      <c r="ACA342" s="9"/>
      <c r="ACB342" s="9"/>
      <c r="ACC342" s="9"/>
      <c r="ACD342" s="9"/>
      <c r="ACE342" s="9"/>
      <c r="ACF342" s="9"/>
      <c r="ACG342" s="9"/>
      <c r="ACH342" s="9"/>
      <c r="ACI342" s="9"/>
      <c r="ACJ342" s="9"/>
      <c r="ACK342" s="9"/>
      <c r="ACL342" s="9"/>
      <c r="ACM342" s="9"/>
      <c r="ACN342" s="9"/>
      <c r="ACO342" s="9"/>
      <c r="ACP342" s="9"/>
      <c r="ACQ342" s="9"/>
      <c r="ACR342" s="9"/>
      <c r="ACS342" s="9"/>
      <c r="ACT342" s="9"/>
      <c r="ACU342" s="9"/>
      <c r="ACV342" s="9"/>
      <c r="ACW342" s="9"/>
      <c r="ACX342" s="9"/>
      <c r="ACY342" s="9"/>
      <c r="ACZ342" s="9"/>
      <c r="ADA342" s="9"/>
      <c r="ADB342" s="9"/>
      <c r="ADC342" s="9"/>
      <c r="ADD342" s="9"/>
      <c r="ADE342" s="9"/>
      <c r="ADF342" s="9"/>
      <c r="ADG342" s="9"/>
      <c r="ADH342" s="9"/>
      <c r="ADI342" s="9"/>
      <c r="ADJ342" s="9"/>
      <c r="ADK342" s="9"/>
      <c r="ADL342" s="9"/>
      <c r="ADM342" s="9"/>
      <c r="ADN342" s="9"/>
      <c r="ADO342" s="9"/>
      <c r="ADP342" s="9"/>
      <c r="ADQ342" s="9"/>
      <c r="ADR342" s="9"/>
      <c r="ADS342" s="9"/>
      <c r="ADT342" s="9"/>
      <c r="ADU342" s="9"/>
      <c r="ADV342" s="9"/>
      <c r="ADW342" s="9"/>
      <c r="ADX342" s="9"/>
      <c r="ADY342" s="9"/>
      <c r="ADZ342" s="9"/>
      <c r="AEA342" s="9"/>
      <c r="AEB342" s="9"/>
      <c r="AEC342" s="9"/>
      <c r="AED342" s="9"/>
      <c r="AEE342" s="9"/>
      <c r="AEF342" s="9"/>
      <c r="AEG342" s="9"/>
      <c r="AEH342" s="9"/>
      <c r="AEI342" s="9"/>
      <c r="AEJ342" s="9"/>
      <c r="AEK342" s="9"/>
      <c r="AEL342" s="9"/>
      <c r="AEM342" s="9"/>
      <c r="AEN342" s="9"/>
      <c r="AEO342" s="9"/>
      <c r="AEP342" s="9"/>
      <c r="AEQ342" s="9"/>
      <c r="AER342" s="9"/>
      <c r="AES342" s="9"/>
      <c r="AET342" s="9"/>
      <c r="AEU342" s="9"/>
      <c r="AEV342" s="9"/>
      <c r="AEW342" s="9"/>
      <c r="AEX342" s="9"/>
      <c r="AEY342" s="9"/>
      <c r="AEZ342" s="9"/>
      <c r="AFA342" s="9"/>
      <c r="AFB342" s="9"/>
      <c r="AFC342" s="9"/>
      <c r="AFD342" s="9"/>
      <c r="AFE342" s="9"/>
      <c r="AFF342" s="9"/>
      <c r="AFG342" s="9"/>
      <c r="AFH342" s="9"/>
      <c r="AFI342" s="9"/>
      <c r="AFJ342" s="9"/>
      <c r="AFK342" s="9"/>
      <c r="AFL342" s="9"/>
      <c r="AFM342" s="9"/>
      <c r="AFN342" s="9"/>
      <c r="AFO342" s="9"/>
      <c r="AFP342" s="9"/>
      <c r="AFQ342" s="9"/>
      <c r="AFR342" s="9"/>
      <c r="AFS342" s="9"/>
      <c r="AFT342" s="9"/>
      <c r="AFU342" s="9"/>
      <c r="AFV342" s="9"/>
      <c r="AFW342" s="9"/>
      <c r="AFX342" s="9"/>
      <c r="AFY342" s="9"/>
      <c r="AFZ342" s="9"/>
      <c r="AGA342" s="9"/>
      <c r="AGB342" s="9"/>
      <c r="AGC342" s="9"/>
      <c r="AGD342" s="9"/>
      <c r="AGE342" s="9"/>
      <c r="AGF342" s="9"/>
      <c r="AGG342" s="9"/>
      <c r="AGH342" s="9"/>
      <c r="AGI342" s="9"/>
      <c r="AGJ342" s="9"/>
      <c r="AGK342" s="9"/>
      <c r="AGL342" s="9"/>
      <c r="AGM342" s="9"/>
      <c r="AGN342" s="9"/>
      <c r="AGO342" s="9"/>
      <c r="AGP342" s="9"/>
      <c r="AGQ342" s="9"/>
      <c r="AGR342" s="9"/>
      <c r="AGS342" s="9"/>
      <c r="AGT342" s="9"/>
      <c r="AGU342" s="9"/>
      <c r="AGV342" s="9"/>
      <c r="AGW342" s="9"/>
      <c r="AGX342" s="9"/>
      <c r="AGY342" s="9"/>
      <c r="AGZ342" s="9"/>
      <c r="AHA342" s="9"/>
      <c r="AHB342" s="9"/>
      <c r="AHC342" s="9"/>
      <c r="AHD342" s="9"/>
      <c r="AHE342" s="9"/>
      <c r="AHF342" s="9"/>
      <c r="AHG342" s="9"/>
      <c r="AHH342" s="9"/>
      <c r="AHI342" s="9"/>
      <c r="AHJ342" s="9"/>
      <c r="AHK342" s="9"/>
      <c r="AHL342" s="9"/>
      <c r="AHM342" s="9"/>
      <c r="AHN342" s="9"/>
      <c r="AHO342" s="9"/>
      <c r="AHP342" s="9"/>
      <c r="AHQ342" s="9"/>
      <c r="AHR342" s="9"/>
      <c r="AHS342" s="9"/>
      <c r="AHT342" s="9"/>
      <c r="AHU342" s="9"/>
      <c r="AHV342" s="9"/>
      <c r="AHW342" s="9"/>
      <c r="AHX342" s="9"/>
      <c r="AHY342" s="9"/>
      <c r="AHZ342" s="9"/>
      <c r="AIA342" s="9"/>
      <c r="AIB342" s="9"/>
      <c r="AIC342" s="9"/>
      <c r="AID342" s="9"/>
      <c r="AIE342" s="9"/>
      <c r="AIF342" s="9"/>
      <c r="AIG342" s="9"/>
      <c r="AIH342" s="9"/>
      <c r="AII342" s="9"/>
      <c r="AIJ342" s="9"/>
      <c r="AIK342" s="9"/>
      <c r="AIL342" s="9"/>
      <c r="AIM342" s="9"/>
      <c r="AIN342" s="9"/>
      <c r="AIO342" s="9"/>
      <c r="AIP342" s="9"/>
      <c r="AIQ342" s="9"/>
      <c r="AIR342" s="9"/>
      <c r="AIS342" s="9"/>
      <c r="ANB342" s="9"/>
      <c r="ANC342" s="9"/>
      <c r="AND342" s="9"/>
      <c r="ANE342" s="9"/>
      <c r="ANF342" s="9"/>
      <c r="ANG342" s="9"/>
      <c r="ANH342" s="9"/>
      <c r="ANI342" s="9"/>
      <c r="ANJ342" s="9"/>
      <c r="ANK342" s="9"/>
      <c r="ANL342" s="9"/>
      <c r="ANM342" s="9"/>
      <c r="ANN342" s="9"/>
      <c r="ANO342" s="9"/>
      <c r="ANP342" s="9"/>
      <c r="ANQ342" s="9"/>
      <c r="ANR342" s="9"/>
      <c r="ANS342" s="9"/>
      <c r="ANT342" s="9"/>
      <c r="ANU342" s="9"/>
      <c r="ANV342" s="9"/>
      <c r="ANW342" s="9"/>
      <c r="ANX342" s="9"/>
      <c r="ANY342" s="9"/>
      <c r="ANZ342" s="9"/>
      <c r="AOA342" s="9"/>
      <c r="AOB342" s="9"/>
      <c r="AOC342" s="9"/>
      <c r="AOD342" s="9"/>
      <c r="AOE342" s="9"/>
      <c r="AOF342" s="9"/>
      <c r="AOG342" s="9"/>
      <c r="AOH342" s="9"/>
      <c r="AOI342" s="9"/>
      <c r="AOJ342" s="9"/>
      <c r="AOK342" s="9"/>
      <c r="AOL342" s="9"/>
      <c r="AOM342" s="9"/>
      <c r="AON342" s="9"/>
      <c r="AOO342" s="9"/>
      <c r="AOP342" s="9"/>
      <c r="AOQ342" s="9"/>
      <c r="AOR342" s="9"/>
      <c r="AOS342" s="9"/>
      <c r="AOT342" s="9"/>
      <c r="AOU342" s="9"/>
      <c r="AOV342" s="9"/>
      <c r="AOW342" s="9"/>
      <c r="AOX342" s="9"/>
      <c r="AOY342" s="9"/>
      <c r="AOZ342" s="9"/>
      <c r="APA342" s="9"/>
      <c r="APB342" s="9"/>
      <c r="APC342" s="9"/>
      <c r="APD342" s="9"/>
      <c r="APE342" s="9"/>
      <c r="APF342" s="9"/>
      <c r="APG342" s="9"/>
      <c r="APH342" s="9"/>
      <c r="API342" s="9"/>
      <c r="APJ342" s="9"/>
      <c r="APK342" s="9"/>
      <c r="APL342" s="9"/>
      <c r="APM342" s="9"/>
      <c r="APN342" s="9"/>
      <c r="APO342" s="9"/>
      <c r="APP342" s="9"/>
      <c r="APQ342" s="9"/>
      <c r="APR342" s="9"/>
      <c r="APS342" s="9"/>
      <c r="APT342" s="9"/>
      <c r="APU342" s="9"/>
      <c r="APV342" s="9"/>
      <c r="APW342" s="9"/>
      <c r="APX342" s="9"/>
      <c r="APY342" s="9"/>
      <c r="APZ342" s="9"/>
      <c r="AQA342" s="9"/>
      <c r="AQB342" s="9"/>
      <c r="AQC342" s="9"/>
      <c r="AQD342" s="9"/>
      <c r="AQE342" s="9"/>
      <c r="AQF342" s="9"/>
      <c r="AQG342" s="9"/>
      <c r="AQH342" s="9"/>
      <c r="AQI342" s="9"/>
      <c r="AQJ342" s="9"/>
      <c r="AQK342" s="9"/>
      <c r="AQL342" s="9"/>
      <c r="AQM342" s="9"/>
      <c r="AQN342" s="9"/>
      <c r="AQO342" s="9"/>
      <c r="AQP342" s="9"/>
      <c r="AQQ342" s="9"/>
      <c r="AQR342" s="9"/>
      <c r="AQS342" s="9"/>
      <c r="AQT342" s="9"/>
      <c r="AQU342" s="9"/>
      <c r="AQV342" s="9"/>
      <c r="AQW342" s="9"/>
      <c r="AQX342" s="9"/>
      <c r="AQY342" s="9"/>
      <c r="AQZ342" s="9"/>
      <c r="ARA342" s="9"/>
      <c r="ARB342" s="9"/>
      <c r="ARC342" s="9"/>
      <c r="ARD342" s="9"/>
      <c r="ARE342" s="9"/>
      <c r="ARF342" s="9"/>
      <c r="ARG342" s="9"/>
      <c r="ARH342" s="9"/>
      <c r="ARI342" s="9"/>
      <c r="ARJ342" s="9"/>
      <c r="ARK342" s="9"/>
      <c r="ARL342" s="9"/>
      <c r="ARM342" s="9"/>
      <c r="ARN342" s="9"/>
      <c r="ARO342" s="9"/>
      <c r="ARP342" s="9"/>
      <c r="ARQ342" s="9"/>
      <c r="ARR342" s="9"/>
      <c r="ARS342" s="9"/>
      <c r="ART342" s="9"/>
      <c r="ARU342" s="9"/>
      <c r="ARV342" s="9"/>
      <c r="ARW342" s="9"/>
      <c r="ARX342" s="9"/>
      <c r="ARY342" s="9"/>
      <c r="ARZ342" s="9"/>
      <c r="ASA342" s="9"/>
      <c r="ASB342" s="9"/>
      <c r="ASC342" s="9"/>
      <c r="ASD342" s="9"/>
      <c r="ASE342" s="9"/>
      <c r="ASF342" s="9"/>
      <c r="ASG342" s="9"/>
      <c r="ASH342" s="9"/>
      <c r="ASI342" s="9"/>
      <c r="ASJ342" s="9"/>
      <c r="ASK342" s="9"/>
      <c r="ASL342" s="9"/>
      <c r="ASM342" s="9"/>
      <c r="ASN342" s="9"/>
      <c r="ASO342" s="9"/>
      <c r="ASP342" s="9"/>
      <c r="ASQ342" s="9"/>
      <c r="ASR342" s="9"/>
      <c r="ASS342" s="9"/>
      <c r="AST342" s="9"/>
      <c r="ASU342" s="9"/>
      <c r="ASV342" s="9"/>
      <c r="ASW342" s="9"/>
      <c r="ASX342" s="9"/>
      <c r="ASY342" s="9"/>
      <c r="ASZ342" s="9"/>
      <c r="ATA342" s="9"/>
      <c r="ATB342" s="9"/>
      <c r="ATC342" s="9"/>
      <c r="ATD342" s="9"/>
      <c r="ATE342" s="9"/>
      <c r="ATF342" s="9"/>
      <c r="ATG342" s="9"/>
      <c r="ATH342" s="9"/>
      <c r="ATI342" s="9"/>
      <c r="ATJ342" s="9"/>
      <c r="ATK342" s="9"/>
      <c r="ATL342" s="9"/>
      <c r="ATM342" s="9"/>
      <c r="ATN342" s="9"/>
      <c r="ATO342" s="9"/>
      <c r="ATP342" s="9"/>
      <c r="ATQ342" s="9"/>
      <c r="ATR342" s="9"/>
      <c r="ATS342" s="9"/>
      <c r="ATT342" s="9"/>
      <c r="ATU342" s="9"/>
      <c r="ATV342" s="9"/>
      <c r="ATW342" s="9"/>
      <c r="ATX342" s="9"/>
      <c r="ATY342" s="9" t="s">
        <v>5691</v>
      </c>
      <c r="ATZ342" s="9" t="s">
        <v>5691</v>
      </c>
      <c r="AUA342" s="9" t="s">
        <v>6047</v>
      </c>
      <c r="AUB342" s="9"/>
      <c r="AUC342" s="9"/>
      <c r="AUD342" s="9"/>
      <c r="AUE342" s="9"/>
      <c r="AUF342" s="9"/>
      <c r="AUG342" s="9"/>
      <c r="AUH342" s="9"/>
      <c r="AUI342" s="9"/>
      <c r="AUJ342" s="9"/>
      <c r="AUK342" s="9"/>
      <c r="AUL342" s="9"/>
      <c r="AUM342" s="9"/>
      <c r="AUN342" s="9"/>
      <c r="AUO342" s="9"/>
      <c r="AUP342" s="9"/>
      <c r="AUQ342" s="9"/>
      <c r="AUR342" s="9"/>
      <c r="AUS342" s="9"/>
      <c r="AUT342" s="9"/>
      <c r="AUU342" s="9"/>
      <c r="AUV342" s="9"/>
      <c r="AUW342" s="9"/>
      <c r="AUX342" s="9"/>
      <c r="AUY342" s="9"/>
      <c r="AUZ342" s="9"/>
      <c r="AVA342" s="9"/>
      <c r="AVB342" s="9"/>
      <c r="AVC342" s="9"/>
      <c r="AVD342" s="9"/>
      <c r="AVE342" s="9"/>
      <c r="AVF342" s="9"/>
      <c r="AVG342" s="9"/>
      <c r="AVH342" s="9"/>
      <c r="AVI342" s="9"/>
      <c r="AVJ342" s="9"/>
      <c r="AVK342" s="9" t="s">
        <v>14696</v>
      </c>
      <c r="AVL342" s="9"/>
      <c r="AVM342" s="9"/>
      <c r="AVN342" s="9"/>
      <c r="AVO342" s="9"/>
      <c r="AVP342" s="9"/>
      <c r="AVQ342" s="9"/>
      <c r="AVR342" s="9"/>
      <c r="AVS342" s="9"/>
      <c r="AVT342" s="9"/>
      <c r="AVU342" s="9"/>
      <c r="AVV342" s="9"/>
      <c r="AVW342" s="9"/>
      <c r="AVX342" s="9"/>
      <c r="AVY342" s="9"/>
      <c r="AVZ342" s="9"/>
      <c r="AWA342" s="9"/>
      <c r="AWB342" s="9"/>
      <c r="AWC342" s="9"/>
      <c r="AWD342" s="9"/>
      <c r="AWE342" s="9"/>
      <c r="AWF342" s="9"/>
      <c r="AWG342" s="9"/>
      <c r="AWH342" s="9"/>
      <c r="AWI342" s="9"/>
      <c r="AWJ342" s="9"/>
      <c r="AWK342" s="9"/>
      <c r="AWL342" s="9"/>
      <c r="AWM342" s="9"/>
      <c r="AWN342" s="9"/>
      <c r="AWO342" s="9"/>
      <c r="AWP342" s="9"/>
      <c r="AWQ342" s="9"/>
      <c r="AWR342" s="9"/>
      <c r="AWS342" s="9"/>
      <c r="AWT342" s="9"/>
      <c r="AWU342" s="9"/>
      <c r="AWV342" s="9"/>
      <c r="AWW342" s="9"/>
      <c r="AWX342" s="9"/>
      <c r="AWY342" s="9"/>
      <c r="AWZ342" s="9"/>
      <c r="AXA342" s="9"/>
      <c r="AXB342" s="9" t="s">
        <v>5707</v>
      </c>
      <c r="AXC342" s="9"/>
      <c r="AXD342" s="9"/>
      <c r="AXE342" s="9"/>
      <c r="AXF342" s="9"/>
      <c r="AXG342" s="9"/>
      <c r="AXH342" s="9"/>
      <c r="AXI342" s="9"/>
      <c r="AXJ342" s="9"/>
      <c r="AXK342" s="9">
        <v>1168.0</v>
      </c>
      <c r="AXL342" s="9" t="s">
        <v>3885</v>
      </c>
      <c r="AXM342" s="9">
        <v>526.0</v>
      </c>
      <c r="AXN342" s="9"/>
      <c r="AXO342" s="9"/>
      <c r="AXP342" s="9"/>
      <c r="AXQ342" s="9"/>
      <c r="AXR342" s="9"/>
      <c r="AXS342" s="9"/>
      <c r="AXT342" s="9"/>
      <c r="AXU342" s="9"/>
      <c r="AXV342" s="9"/>
      <c r="AXW342" s="9"/>
      <c r="AXX342" s="9"/>
      <c r="AXY342" s="9"/>
      <c r="AXZ342" s="9"/>
      <c r="AYA342" s="9"/>
      <c r="AYB342" s="9"/>
      <c r="AYC342" s="9"/>
      <c r="AYD342" s="9" t="s">
        <v>3885</v>
      </c>
      <c r="AYE342" s="9"/>
      <c r="AYF342" s="9"/>
      <c r="AYG342" s="9"/>
      <c r="AYH342" s="9" t="s">
        <v>14697</v>
      </c>
      <c r="AYI342" s="9"/>
      <c r="AYJ342" s="9"/>
      <c r="AYK342" s="9"/>
      <c r="AYL342" s="9"/>
      <c r="AYM342" s="9"/>
      <c r="AYN342" s="9"/>
      <c r="AYO342" s="9"/>
      <c r="AYP342" s="9"/>
      <c r="AYQ342" s="9"/>
      <c r="AYR342" s="9"/>
      <c r="AYS342" s="9"/>
      <c r="AYT342" s="9"/>
      <c r="AYU342" s="9"/>
      <c r="AYV342" s="9"/>
      <c r="AYW342" s="9"/>
      <c r="AYX342" s="9"/>
      <c r="AYY342" s="9"/>
      <c r="AYZ342" s="9"/>
      <c r="AZA342" s="9"/>
      <c r="AZB342" s="9"/>
      <c r="AZC342" s="9"/>
      <c r="AZD342" s="9"/>
      <c r="AZE342" s="9"/>
      <c r="AZF342" s="9"/>
      <c r="AZG342" s="9"/>
      <c r="AZH342" s="9"/>
      <c r="AZI342" s="9"/>
      <c r="AZJ342" s="9"/>
      <c r="AZK342" s="9"/>
      <c r="AZL342" s="9"/>
      <c r="AZM342" s="9"/>
      <c r="AZN342" s="9"/>
      <c r="AZO342" s="9"/>
      <c r="AZP342" s="9"/>
      <c r="AZQ342" s="9"/>
      <c r="AZR342" s="9"/>
      <c r="AZS342" s="9"/>
      <c r="AZT342" s="9"/>
      <c r="AZU342" s="9"/>
      <c r="AZV342" s="9"/>
      <c r="AZW342" s="9"/>
      <c r="AZX342" s="9"/>
      <c r="AZY342" s="9"/>
      <c r="AZZ342" s="9"/>
      <c r="BAA342" s="9"/>
      <c r="BAB342" s="9"/>
      <c r="BAC342" s="9"/>
      <c r="BAD342" s="9"/>
      <c r="BAE342" s="9"/>
      <c r="BAF342" s="9"/>
      <c r="BAG342" s="9"/>
      <c r="BAH342" s="9"/>
      <c r="BAI342" s="9"/>
      <c r="BAJ342" s="9"/>
      <c r="BAK342" s="9"/>
      <c r="BAL342" s="9"/>
      <c r="BAM342" s="9"/>
      <c r="BAN342" s="9"/>
      <c r="BAO342" s="9"/>
      <c r="BAP342" s="9"/>
      <c r="BAQ342" s="9"/>
      <c r="BAR342" s="9"/>
      <c r="BAS342" s="9"/>
      <c r="BAT342" s="9"/>
      <c r="BAU342" s="9"/>
      <c r="BAV342" s="9"/>
      <c r="BAW342" s="9"/>
      <c r="BAX342" s="9"/>
      <c r="BAY342" s="9"/>
      <c r="BAZ342" s="9"/>
      <c r="BBA342" s="9"/>
      <c r="BBB342" s="9"/>
      <c r="BBC342" s="9"/>
      <c r="BBD342" s="9"/>
      <c r="BBE342" s="9"/>
      <c r="BBF342" s="9"/>
      <c r="BBG342" s="9"/>
      <c r="BBH342" s="9"/>
      <c r="BBI342" s="9"/>
      <c r="BBJ342" s="9"/>
      <c r="BBK342" s="9"/>
      <c r="BBL342" s="9"/>
      <c r="BBM342" s="9"/>
      <c r="BBN342" s="9"/>
      <c r="BBO342" s="9"/>
      <c r="BBP342" s="9"/>
      <c r="BBQ342" s="9"/>
      <c r="BBR342" s="9"/>
      <c r="BBS342" s="9"/>
      <c r="BBT342" s="9"/>
      <c r="BBU342" s="9"/>
      <c r="BBV342" s="9"/>
      <c r="BBW342" s="9"/>
      <c r="BBX342" s="9"/>
      <c r="BBY342" s="9"/>
      <c r="BBZ342" s="9"/>
      <c r="BCA342" s="9"/>
      <c r="BCB342" s="9"/>
      <c r="BCC342" s="9"/>
      <c r="BCD342" s="9"/>
      <c r="BCE342" s="9"/>
      <c r="BCF342" s="9"/>
      <c r="BCG342" s="9"/>
      <c r="BCH342" s="9"/>
      <c r="BCI342" s="9"/>
      <c r="BCJ342" s="9"/>
      <c r="BCK342" s="9"/>
      <c r="BCL342" s="9"/>
      <c r="BCM342" s="9"/>
      <c r="BCN342" s="9"/>
      <c r="BCO342" s="9"/>
      <c r="BCP342" s="9"/>
      <c r="BCQ342" s="9"/>
      <c r="BCR342" s="9"/>
      <c r="BCS342" s="9"/>
      <c r="BCT342" s="9"/>
      <c r="BCU342" s="9"/>
      <c r="BCV342" s="9"/>
      <c r="BCW342" s="9"/>
      <c r="BCX342" s="9"/>
      <c r="BCY342" s="9"/>
      <c r="BCZ342" s="9"/>
      <c r="BDA342" s="9"/>
      <c r="BDB342" s="9"/>
      <c r="BDC342" s="9"/>
      <c r="BDD342" s="9"/>
      <c r="BDE342" s="9"/>
      <c r="BDF342" s="9"/>
      <c r="BDG342" s="9"/>
      <c r="BDH342" s="9"/>
      <c r="BDI342" s="9"/>
      <c r="BDJ342" s="9"/>
      <c r="BDK342" s="9"/>
      <c r="BDL342" s="9"/>
      <c r="BDM342" s="9"/>
      <c r="BDN342" s="9"/>
      <c r="BDO342" s="9"/>
      <c r="BDP342" s="9"/>
      <c r="BDQ342" s="9"/>
      <c r="BDR342" s="9"/>
      <c r="BDS342" s="9"/>
      <c r="BDT342" s="9"/>
      <c r="BDU342" s="9"/>
      <c r="BDV342" s="9"/>
      <c r="BDW342" s="9"/>
      <c r="BDX342" s="9"/>
      <c r="BDY342" s="9"/>
      <c r="BDZ342" s="9"/>
      <c r="BEA342" s="9"/>
      <c r="BEB342" s="9"/>
      <c r="BEC342" s="9"/>
      <c r="BED342" s="9"/>
      <c r="BEE342" s="9"/>
      <c r="BEF342" s="9"/>
      <c r="BEG342" s="9"/>
      <c r="BEH342" s="9"/>
      <c r="BEI342" s="9"/>
      <c r="BEJ342" s="9"/>
      <c r="BEK342" s="9"/>
      <c r="BEL342" s="9"/>
      <c r="BEM342" s="9"/>
      <c r="BEN342" s="9"/>
      <c r="BEO342" s="9"/>
      <c r="BEP342" s="9"/>
      <c r="BEQ342" s="9"/>
      <c r="BER342" s="9"/>
      <c r="BES342" s="9"/>
      <c r="BET342" s="9"/>
      <c r="BEU342" s="9"/>
      <c r="BEV342" s="9"/>
      <c r="BEW342" s="9"/>
      <c r="BEX342" s="9"/>
      <c r="BEY342" s="9"/>
      <c r="BEZ342" s="9"/>
      <c r="BFA342" s="9"/>
      <c r="BFB342" s="9"/>
      <c r="BFC342" s="9"/>
      <c r="BFD342" s="9"/>
      <c r="BFE342" s="9"/>
      <c r="BFF342" s="9"/>
      <c r="BFG342" s="9"/>
      <c r="BFH342" s="9"/>
      <c r="BFI342" s="9"/>
      <c r="BFJ342" s="9"/>
      <c r="BFK342" s="9"/>
      <c r="BFL342" s="9"/>
      <c r="BFM342" s="9"/>
      <c r="BFN342" s="9"/>
      <c r="BFO342" s="9"/>
      <c r="BFP342" s="9"/>
      <c r="BFQ342" s="9"/>
      <c r="BFR342" s="9"/>
      <c r="BFS342" s="9"/>
      <c r="BFT342" s="9"/>
      <c r="BFU342" s="9"/>
      <c r="BFV342" s="9"/>
      <c r="BFW342" s="9"/>
      <c r="BFX342" s="9"/>
      <c r="BFY342" s="9"/>
      <c r="BFZ342" s="9"/>
      <c r="BGA342" s="9"/>
      <c r="BGB342" s="9"/>
      <c r="BGC342" s="9"/>
      <c r="BGD342" s="9"/>
      <c r="BGE342" s="9"/>
      <c r="BGF342" s="9"/>
      <c r="BGG342" s="9"/>
      <c r="BGH342" s="9"/>
      <c r="BGI342" s="9"/>
      <c r="BGJ342" s="9"/>
      <c r="BGK342" s="9"/>
      <c r="BGL342" s="9"/>
      <c r="BGM342" s="9"/>
      <c r="BGN342" s="9"/>
      <c r="BGO342" s="9"/>
      <c r="BGP342" s="9"/>
      <c r="BGQ342" s="9"/>
      <c r="BGR342" s="9"/>
      <c r="BGS342" s="9"/>
      <c r="BGT342" s="9"/>
      <c r="BGU342" s="9"/>
      <c r="BGV342" s="9"/>
      <c r="BGW342" s="9"/>
      <c r="BGX342" s="9"/>
      <c r="BGY342" s="9"/>
      <c r="BGZ342" s="9"/>
      <c r="BHA342" s="9"/>
      <c r="BHB342" s="9"/>
      <c r="BHC342" s="9"/>
      <c r="BHD342" s="9"/>
      <c r="BHE342" s="9"/>
      <c r="BHF342" s="9"/>
      <c r="BHG342" s="9"/>
      <c r="BHH342" s="9"/>
      <c r="BHI342" s="9"/>
      <c r="BHJ342" s="9"/>
      <c r="BHK342" s="9"/>
      <c r="BHL342" s="9"/>
      <c r="BHM342" s="9"/>
      <c r="BHN342" s="9"/>
      <c r="BHO342" s="9"/>
      <c r="BHP342" s="9"/>
      <c r="BHQ342" s="9"/>
      <c r="BHR342" s="9"/>
      <c r="BHS342" s="9"/>
      <c r="BHT342" s="9"/>
      <c r="BHU342" s="9"/>
      <c r="BHV342" s="9"/>
      <c r="BHW342" s="9"/>
      <c r="BHX342" s="9"/>
      <c r="BHY342" s="9"/>
      <c r="BHZ342" s="9"/>
      <c r="BIA342" s="9"/>
      <c r="BIB342" s="9"/>
      <c r="BIC342" s="9"/>
      <c r="BID342" s="9"/>
    </row>
    <row r="343" ht="14.25" customHeight="1">
      <c r="A343" s="9">
        <v>0.0</v>
      </c>
      <c r="B343" s="9" t="s">
        <v>11947</v>
      </c>
      <c r="C343" s="9" t="s">
        <v>11948</v>
      </c>
      <c r="D343" s="9" t="s">
        <v>11948</v>
      </c>
      <c r="E343" s="9"/>
      <c r="F343" s="9">
        <v>3.0</v>
      </c>
      <c r="G343" s="9" t="s">
        <v>14698</v>
      </c>
      <c r="H343" s="9"/>
      <c r="I343" s="9"/>
      <c r="J343" s="9"/>
      <c r="K343" s="9"/>
      <c r="L343" s="9">
        <v>1.0</v>
      </c>
      <c r="M343" s="9"/>
      <c r="N343" s="9"/>
      <c r="O343" s="9">
        <v>2.0</v>
      </c>
      <c r="P343" s="9">
        <v>0.0</v>
      </c>
      <c r="Q343" s="9" t="s">
        <v>14699</v>
      </c>
      <c r="R343" s="9"/>
      <c r="S343" s="9" t="s">
        <v>3887</v>
      </c>
      <c r="T343" s="9" t="s">
        <v>3886</v>
      </c>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9"/>
      <c r="DE343" s="9"/>
      <c r="DF343" s="9"/>
      <c r="DG343" s="9"/>
      <c r="DH343" s="9"/>
      <c r="DI343" s="9"/>
      <c r="DJ343" s="9"/>
      <c r="DK343" s="9"/>
      <c r="DL343" s="9"/>
      <c r="DM343" s="9"/>
      <c r="DN343" s="9"/>
      <c r="DO343" s="9"/>
      <c r="DP343" s="9"/>
      <c r="DQ343" s="9"/>
      <c r="DR343" s="9"/>
      <c r="DS343" s="9"/>
      <c r="DT343" s="9"/>
      <c r="DU343" s="9"/>
      <c r="DV343" s="9"/>
      <c r="DW343" s="9"/>
      <c r="DX343" s="9"/>
      <c r="DY343" s="9"/>
      <c r="DZ343" s="9"/>
      <c r="EA343" s="9"/>
      <c r="EB343" s="9"/>
      <c r="EC343" s="9"/>
      <c r="ED343" s="9"/>
      <c r="EE343" s="9"/>
      <c r="EF343" s="9"/>
      <c r="EG343" s="9"/>
      <c r="EH343" s="9"/>
      <c r="EI343" s="9"/>
      <c r="EJ343" s="9"/>
      <c r="EK343" s="9"/>
      <c r="EL343" s="9"/>
      <c r="EM343" s="9"/>
      <c r="EN343" s="9"/>
      <c r="EO343" s="9"/>
      <c r="EP343" s="9"/>
      <c r="EQ343" s="9"/>
      <c r="ER343" s="9"/>
      <c r="ES343" s="9"/>
      <c r="ET343" s="9"/>
      <c r="EU343" s="9"/>
      <c r="EV343" s="9"/>
      <c r="EW343" s="9"/>
      <c r="EX343" s="9"/>
      <c r="EY343" s="9"/>
      <c r="EZ343" s="9"/>
      <c r="FA343" s="9"/>
      <c r="FB343" s="9"/>
      <c r="FC343" s="9"/>
      <c r="FD343" s="9"/>
      <c r="FE343" s="9"/>
      <c r="FF343" s="9"/>
      <c r="FG343" s="9"/>
      <c r="FH343" s="9"/>
      <c r="FI343" s="9"/>
      <c r="FJ343" s="9"/>
      <c r="FK343" s="9"/>
      <c r="FL343" s="9"/>
      <c r="FM343" s="9"/>
      <c r="FN343" s="9"/>
      <c r="FO343" s="9"/>
      <c r="FP343" s="9"/>
      <c r="FQ343" s="9"/>
      <c r="FR343" s="9"/>
      <c r="FS343" s="9"/>
      <c r="FT343" s="9"/>
      <c r="FU343" s="9"/>
      <c r="FV343" s="9"/>
      <c r="FW343" s="9"/>
      <c r="FX343" s="9"/>
      <c r="FY343" s="9"/>
      <c r="FZ343" s="9"/>
      <c r="GA343" s="9"/>
      <c r="GB343" s="9"/>
      <c r="GC343" s="9"/>
      <c r="GD343" s="9"/>
      <c r="GE343" s="9"/>
      <c r="GF343" s="9"/>
      <c r="GG343" s="9"/>
      <c r="GH343" s="9"/>
      <c r="GI343" s="9"/>
      <c r="GJ343" s="9"/>
      <c r="GK343" s="9"/>
      <c r="GL343" s="9"/>
      <c r="GM343" s="9"/>
      <c r="GN343" s="9"/>
      <c r="GO343" s="9"/>
      <c r="GP343" s="9"/>
      <c r="GQ343" s="9"/>
      <c r="GR343" s="9"/>
      <c r="GS343" s="9"/>
      <c r="GT343" s="9"/>
      <c r="GU343" s="9"/>
      <c r="GV343" s="9"/>
      <c r="GW343" s="9"/>
      <c r="GX343" s="9"/>
      <c r="GY343" s="9"/>
      <c r="GZ343" s="9"/>
      <c r="HA343" s="9"/>
      <c r="HB343" s="9"/>
      <c r="HC343" s="9"/>
      <c r="HD343" s="9"/>
      <c r="HE343" s="9"/>
      <c r="HF343" s="9"/>
      <c r="HG343" s="9"/>
      <c r="HH343" s="9"/>
      <c r="HI343" s="9"/>
      <c r="HJ343" s="9"/>
      <c r="HK343" s="9"/>
      <c r="HL343" s="9"/>
      <c r="HM343" s="9"/>
      <c r="HN343" s="9"/>
      <c r="HO343" s="9"/>
      <c r="HP343" s="9"/>
      <c r="HQ343" s="9"/>
      <c r="HR343" s="9"/>
      <c r="HS343" s="9"/>
      <c r="HT343" s="9"/>
      <c r="HU343" s="9"/>
      <c r="HV343" s="9"/>
      <c r="HW343" s="9"/>
      <c r="HX343" s="9"/>
      <c r="HY343" s="9"/>
      <c r="HZ343" s="9"/>
      <c r="IA343" s="9"/>
      <c r="IB343" s="9"/>
      <c r="IC343" s="9"/>
      <c r="ID343" s="9"/>
      <c r="IE343" s="9"/>
      <c r="IF343" s="9"/>
      <c r="IG343" s="9"/>
      <c r="IH343" s="9"/>
      <c r="II343" s="9"/>
      <c r="IJ343" s="9"/>
      <c r="IK343" s="9"/>
      <c r="IL343" s="9"/>
      <c r="IM343" s="9"/>
      <c r="IN343" s="9"/>
      <c r="IO343" s="9"/>
      <c r="IP343" s="9"/>
      <c r="IQ343" s="9"/>
      <c r="IR343" s="9"/>
      <c r="IS343" s="9"/>
      <c r="IT343" s="9"/>
      <c r="IU343" s="9"/>
      <c r="IV343" s="9"/>
      <c r="IW343" s="9"/>
      <c r="IX343" s="9"/>
      <c r="IY343" s="9"/>
      <c r="IZ343" s="9"/>
      <c r="JA343" s="9"/>
      <c r="JB343" s="9"/>
      <c r="JC343" s="9"/>
      <c r="JD343" s="9"/>
      <c r="JE343" s="9"/>
      <c r="JF343" s="9"/>
      <c r="JG343" s="9"/>
      <c r="JH343" s="9"/>
      <c r="JI343" s="9"/>
      <c r="JJ343" s="9"/>
      <c r="JK343" s="9"/>
      <c r="JL343" s="9"/>
      <c r="JM343" s="9"/>
      <c r="JN343" s="9"/>
      <c r="JO343" s="9"/>
      <c r="JP343" s="9"/>
      <c r="JQ343" s="9"/>
      <c r="JR343" s="9"/>
      <c r="JS343" s="9"/>
      <c r="JT343" s="9"/>
      <c r="JU343" s="9"/>
      <c r="JV343" s="9"/>
      <c r="JW343" s="9"/>
      <c r="JX343" s="9"/>
      <c r="JY343" s="9"/>
      <c r="JZ343" s="9"/>
      <c r="KA343" s="9"/>
      <c r="KB343" s="9"/>
      <c r="KC343" s="9"/>
      <c r="KD343" s="9"/>
      <c r="KE343" s="9"/>
      <c r="KF343" s="9"/>
      <c r="KG343" s="9"/>
      <c r="KH343" s="9"/>
      <c r="KI343" s="9"/>
      <c r="KJ343" s="9"/>
      <c r="KK343" s="9"/>
      <c r="KL343" s="9"/>
      <c r="KM343" s="9"/>
      <c r="KN343" s="9"/>
      <c r="KO343" s="9"/>
      <c r="KP343" s="9"/>
      <c r="KQ343" s="9"/>
      <c r="KR343" s="9"/>
      <c r="KS343" s="9"/>
      <c r="KT343" s="9"/>
      <c r="KU343" s="9"/>
      <c r="KV343" s="9"/>
      <c r="KW343" s="9"/>
      <c r="KX343" s="9"/>
      <c r="KY343" s="9"/>
      <c r="KZ343" s="9"/>
      <c r="LA343" s="9"/>
      <c r="LB343" s="9"/>
      <c r="LC343" s="9"/>
      <c r="LD343" s="9"/>
      <c r="LE343" s="9"/>
      <c r="LF343" s="9"/>
      <c r="LG343" s="9"/>
      <c r="LH343" s="9"/>
      <c r="LI343" s="9"/>
      <c r="LJ343" s="9"/>
      <c r="LK343" s="9"/>
      <c r="LL343" s="9"/>
      <c r="LM343" s="9"/>
      <c r="LN343" s="9"/>
      <c r="LO343" s="9"/>
      <c r="LP343" s="9"/>
      <c r="LQ343" s="9"/>
      <c r="LR343" s="9"/>
      <c r="LS343" s="9"/>
      <c r="LT343" s="9"/>
      <c r="LU343" s="9"/>
      <c r="LV343" s="9"/>
      <c r="LW343" s="9"/>
      <c r="LX343" s="9"/>
      <c r="LY343" s="9"/>
      <c r="LZ343" s="9"/>
      <c r="MA343" s="9"/>
      <c r="MB343" s="9"/>
      <c r="MC343" s="9"/>
      <c r="MD343" s="9"/>
      <c r="ME343" s="9"/>
      <c r="MF343" s="9"/>
      <c r="MG343" s="9"/>
      <c r="MH343" s="9"/>
      <c r="MI343" s="9"/>
      <c r="MJ343" s="9"/>
      <c r="MK343" s="9"/>
      <c r="ML343" s="9"/>
      <c r="MM343" s="9"/>
      <c r="MN343" s="9"/>
      <c r="MO343" s="9"/>
      <c r="MP343" s="9"/>
      <c r="MQ343" s="9"/>
      <c r="MR343" s="9"/>
      <c r="MS343" s="9"/>
      <c r="MT343" s="9"/>
      <c r="MU343" s="9"/>
      <c r="MV343" s="9"/>
      <c r="MW343" s="9"/>
      <c r="MX343" s="9"/>
      <c r="MY343" s="9"/>
      <c r="MZ343" s="9"/>
      <c r="NA343" s="9"/>
      <c r="NB343" s="9"/>
      <c r="NC343" s="9"/>
      <c r="ND343" s="9"/>
      <c r="NE343" s="9"/>
      <c r="NF343" s="9"/>
      <c r="NG343" s="9"/>
      <c r="NH343" s="9"/>
      <c r="NI343" s="9"/>
      <c r="NJ343" s="9"/>
      <c r="NK343" s="9"/>
      <c r="NL343" s="9"/>
      <c r="NM343" s="9"/>
      <c r="NN343" s="9"/>
      <c r="NO343" s="9"/>
      <c r="NP343" s="9"/>
      <c r="NQ343" s="9"/>
      <c r="NR343" s="9"/>
      <c r="NS343" s="9"/>
      <c r="NT343" s="9"/>
      <c r="NU343" s="9"/>
      <c r="NV343" s="9"/>
      <c r="NW343" s="9"/>
      <c r="NX343" s="9"/>
      <c r="NY343" s="9"/>
      <c r="NZ343" s="9"/>
      <c r="OA343" s="9"/>
      <c r="OB343" s="9"/>
      <c r="OC343" s="9"/>
      <c r="OD343" s="9"/>
      <c r="OE343" s="9"/>
      <c r="OF343" s="9"/>
      <c r="OG343" s="9"/>
      <c r="OH343" s="9"/>
      <c r="OI343" s="9"/>
      <c r="OJ343" s="9"/>
      <c r="OK343" s="9"/>
      <c r="OL343" s="9"/>
      <c r="OM343" s="9"/>
      <c r="ON343" s="9"/>
      <c r="OO343" s="9"/>
      <c r="OP343" s="9"/>
      <c r="OQ343" s="9"/>
      <c r="OR343" s="9"/>
      <c r="OS343" s="9"/>
      <c r="OT343" s="9"/>
      <c r="OU343" s="9"/>
      <c r="OV343" s="9"/>
      <c r="OW343" s="9"/>
      <c r="OX343" s="9"/>
      <c r="OY343" s="9"/>
      <c r="OZ343" s="9"/>
      <c r="PA343" s="9"/>
      <c r="PB343" s="9"/>
      <c r="PC343" s="9"/>
      <c r="PD343" s="9"/>
      <c r="PE343" s="9"/>
      <c r="PF343" s="9"/>
      <c r="PG343" s="9"/>
      <c r="PH343" s="9"/>
      <c r="PI343" s="9"/>
      <c r="PJ343" s="9"/>
      <c r="PK343" s="9"/>
      <c r="PL343" s="9"/>
      <c r="PM343" s="9"/>
      <c r="PN343" s="9"/>
      <c r="PO343" s="9"/>
      <c r="PP343" s="9"/>
      <c r="PQ343" s="9"/>
      <c r="PR343" s="9"/>
      <c r="PS343" s="9"/>
      <c r="PT343" s="9"/>
      <c r="PU343" s="9"/>
      <c r="PV343" s="9"/>
      <c r="PW343" s="9"/>
      <c r="PX343" s="9"/>
      <c r="PY343" s="9"/>
      <c r="PZ343" s="9"/>
      <c r="QA343" s="9"/>
      <c r="QB343" s="9"/>
      <c r="QC343" s="9"/>
      <c r="QD343" s="9"/>
      <c r="QE343" s="9"/>
      <c r="QF343" s="9"/>
      <c r="QG343" s="9"/>
      <c r="QH343" s="9"/>
      <c r="QI343" s="9"/>
      <c r="QJ343" s="9"/>
      <c r="QK343" s="9"/>
      <c r="QL343" s="9"/>
      <c r="QM343" s="9"/>
      <c r="QN343" s="9"/>
      <c r="QO343" s="9"/>
      <c r="QP343" s="9"/>
      <c r="QQ343" s="9"/>
      <c r="QR343" s="9"/>
      <c r="QS343" s="9"/>
      <c r="QT343" s="9"/>
      <c r="QU343" s="9"/>
      <c r="QV343" s="9"/>
      <c r="QW343" s="9"/>
      <c r="QX343" s="9"/>
      <c r="QY343" s="9"/>
      <c r="QZ343" s="9"/>
      <c r="RA343" s="9"/>
      <c r="RB343" s="9"/>
      <c r="RC343" s="9"/>
      <c r="RD343" s="9"/>
      <c r="RE343" s="9"/>
      <c r="RF343" s="9"/>
      <c r="RG343" s="9"/>
      <c r="RH343" s="9"/>
      <c r="RI343" s="9"/>
      <c r="RJ343" s="9"/>
      <c r="RK343" s="9"/>
      <c r="RL343" s="9"/>
      <c r="RM343" s="9"/>
      <c r="RN343" s="9"/>
      <c r="RO343" s="9"/>
      <c r="RP343" s="9"/>
      <c r="RQ343" s="9"/>
      <c r="RR343" s="9"/>
      <c r="RS343" s="9"/>
      <c r="RT343" s="9"/>
      <c r="RU343" s="9"/>
      <c r="RV343" s="9"/>
      <c r="RW343" s="9"/>
      <c r="RX343" s="9"/>
      <c r="RY343" s="9"/>
      <c r="RZ343" s="9"/>
      <c r="SA343" s="9"/>
      <c r="SB343" s="9"/>
      <c r="SC343" s="9"/>
      <c r="SD343" s="9"/>
      <c r="SE343" s="9"/>
      <c r="SF343" s="9"/>
      <c r="SG343" s="9"/>
      <c r="SH343" s="9"/>
      <c r="SI343" s="9"/>
      <c r="SJ343" s="9"/>
      <c r="SK343" s="9"/>
      <c r="SL343" s="9"/>
      <c r="SM343" s="9"/>
      <c r="SN343" s="9"/>
      <c r="SO343" s="9"/>
      <c r="SP343" s="9"/>
      <c r="SQ343" s="9"/>
      <c r="SR343" s="9"/>
      <c r="SS343" s="9"/>
      <c r="ST343" s="9"/>
      <c r="SU343" s="9" t="s">
        <v>14700</v>
      </c>
      <c r="SV343" s="9"/>
      <c r="SW343" s="9"/>
      <c r="SX343" s="9"/>
      <c r="SY343" s="9"/>
      <c r="SZ343" s="9"/>
      <c r="TA343" s="9"/>
      <c r="TB343" s="9"/>
      <c r="TC343" s="9"/>
      <c r="TD343" s="9"/>
      <c r="TE343" s="9"/>
      <c r="TF343" s="9"/>
      <c r="TG343" s="9"/>
      <c r="TH343" s="9"/>
      <c r="TI343" s="9"/>
      <c r="TJ343" s="9"/>
      <c r="TK343" s="9"/>
      <c r="TL343" s="9"/>
      <c r="TM343" s="9"/>
      <c r="TN343" s="9"/>
      <c r="TO343" s="9" t="s">
        <v>14701</v>
      </c>
      <c r="TP343" s="9"/>
      <c r="TQ343" s="9"/>
      <c r="TR343" s="9"/>
      <c r="TS343" s="9"/>
      <c r="TT343" s="9"/>
      <c r="TU343" s="9"/>
      <c r="TV343" s="9"/>
      <c r="TW343" s="9"/>
      <c r="TX343" s="9"/>
      <c r="TY343" s="9"/>
      <c r="TZ343" s="9"/>
      <c r="UA343" s="9" t="s">
        <v>5691</v>
      </c>
      <c r="UB343" s="9" t="s">
        <v>5691</v>
      </c>
      <c r="UC343" s="9"/>
      <c r="UD343" s="9"/>
      <c r="UE343" s="9"/>
      <c r="UF343" s="9"/>
      <c r="UG343" s="9"/>
      <c r="UH343" s="9"/>
      <c r="UI343" s="9"/>
      <c r="UJ343" s="9"/>
      <c r="UK343" s="9"/>
      <c r="UL343" s="9"/>
      <c r="UM343" s="9"/>
      <c r="UN343" s="9"/>
      <c r="UO343" s="9"/>
      <c r="UP343" s="9"/>
      <c r="UQ343" s="9"/>
      <c r="UR343" s="9"/>
      <c r="US343" s="9"/>
      <c r="UT343" s="9"/>
      <c r="UU343" s="9"/>
      <c r="UV343" s="9"/>
      <c r="UW343" s="9"/>
      <c r="UX343" s="9"/>
      <c r="UY343" s="9"/>
      <c r="UZ343" s="9"/>
      <c r="VA343" s="9"/>
      <c r="VB343" s="9"/>
      <c r="VC343" s="9"/>
      <c r="VD343" s="9"/>
      <c r="VE343" s="9"/>
      <c r="VF343" s="9"/>
      <c r="VG343" s="9"/>
      <c r="VH343" s="9"/>
      <c r="VI343" s="9"/>
      <c r="VJ343" s="9" t="s">
        <v>14702</v>
      </c>
      <c r="VK343" s="9"/>
      <c r="VL343" s="9"/>
      <c r="VM343" s="9"/>
      <c r="VN343" s="9"/>
      <c r="VO343" s="9"/>
      <c r="VP343" s="9"/>
      <c r="VQ343" s="9"/>
      <c r="VR343" s="9"/>
      <c r="VS343" s="9"/>
      <c r="VT343" s="9"/>
      <c r="VU343" s="9"/>
      <c r="VV343" s="9"/>
      <c r="VW343" s="9"/>
      <c r="VX343" s="9"/>
      <c r="VY343" s="9"/>
      <c r="VZ343" s="9"/>
      <c r="WA343" s="9"/>
      <c r="WB343" s="9"/>
      <c r="WC343" s="9"/>
      <c r="WD343" s="9" t="s">
        <v>5718</v>
      </c>
      <c r="WE343" s="9"/>
      <c r="WF343" s="9"/>
      <c r="WG343" s="9"/>
      <c r="WH343" s="9"/>
      <c r="WI343" s="9"/>
      <c r="WJ343" s="9"/>
      <c r="WK343" s="9"/>
      <c r="WL343" s="9"/>
      <c r="WM343" s="9"/>
      <c r="WN343" s="9"/>
      <c r="WO343" s="9"/>
      <c r="WP343" s="9"/>
      <c r="WQ343" s="9"/>
      <c r="WR343" s="9"/>
      <c r="WS343" s="9" t="s">
        <v>14703</v>
      </c>
      <c r="WT343" s="9"/>
      <c r="WU343" s="9"/>
      <c r="WV343" s="9"/>
      <c r="WW343" s="9"/>
      <c r="WX343" s="9"/>
      <c r="WY343" s="9"/>
      <c r="WZ343" s="9"/>
      <c r="XA343" s="9"/>
      <c r="XB343" s="9"/>
      <c r="XC343" s="9"/>
      <c r="XD343" s="9"/>
      <c r="XE343" s="9"/>
      <c r="XF343" s="9"/>
      <c r="XG343" s="9"/>
      <c r="XH343" s="9" t="s">
        <v>14704</v>
      </c>
      <c r="XI343" s="9"/>
      <c r="XJ343" s="9"/>
      <c r="XK343" s="9"/>
      <c r="XL343" s="9"/>
      <c r="XM343" s="9"/>
      <c r="XN343" s="9"/>
      <c r="XO343" s="9"/>
      <c r="XP343" s="9"/>
      <c r="XQ343" s="9"/>
      <c r="XR343" s="9"/>
      <c r="XS343" s="9"/>
      <c r="XT343" s="9"/>
      <c r="XU343" s="9"/>
      <c r="XV343" s="9" t="s">
        <v>5691</v>
      </c>
      <c r="XW343" s="9" t="s">
        <v>5691</v>
      </c>
      <c r="XX343" s="9"/>
      <c r="XY343" s="9"/>
      <c r="XZ343" s="9"/>
      <c r="YA343" s="9"/>
      <c r="YB343" s="9"/>
      <c r="YC343" s="9"/>
      <c r="YD343" s="9"/>
      <c r="YE343" s="9"/>
      <c r="YF343" s="9"/>
      <c r="YG343" s="9"/>
      <c r="YH343" s="9"/>
      <c r="YI343" s="9"/>
      <c r="YJ343" s="9"/>
      <c r="YK343" s="9"/>
      <c r="YL343" s="9"/>
      <c r="YM343" s="9"/>
      <c r="YN343" s="9"/>
      <c r="YO343" s="9"/>
      <c r="YP343" s="9"/>
      <c r="YQ343" s="9"/>
      <c r="YR343" s="9"/>
      <c r="YS343" s="9"/>
      <c r="YT343" s="9"/>
      <c r="YU343" s="9"/>
      <c r="YV343" s="9"/>
      <c r="YW343" s="9"/>
      <c r="YX343" s="9"/>
      <c r="YY343" s="9"/>
      <c r="YZ343" s="9"/>
      <c r="ZA343" s="9"/>
      <c r="ZB343" s="9"/>
      <c r="ZC343" s="9"/>
      <c r="ZD343" s="9"/>
      <c r="ZE343" s="9" t="s">
        <v>14705</v>
      </c>
      <c r="ZF343" s="9"/>
      <c r="ZG343" s="9"/>
      <c r="ZH343" s="9"/>
      <c r="ZI343" s="9"/>
      <c r="ZJ343" s="9"/>
      <c r="ZK343" s="9"/>
      <c r="ZL343" s="9"/>
      <c r="ZM343" s="9"/>
      <c r="ZN343" s="9"/>
      <c r="ZO343" s="9"/>
      <c r="ZP343" s="9"/>
      <c r="ZQ343" s="9"/>
      <c r="ZR343" s="9"/>
      <c r="ZS343" s="9"/>
      <c r="ZT343" s="9"/>
      <c r="ZU343" s="9"/>
      <c r="ZV343" s="9"/>
      <c r="ZW343" s="9"/>
      <c r="ZX343" s="9"/>
      <c r="ZY343" s="9" t="s">
        <v>5718</v>
      </c>
      <c r="ZZ343" s="9"/>
      <c r="AAA343" s="9"/>
      <c r="AAB343" s="9"/>
      <c r="AAC343" s="9"/>
      <c r="AAD343" s="9"/>
      <c r="AAE343" s="9"/>
      <c r="AAF343" s="9"/>
      <c r="AAG343" s="9"/>
      <c r="AAH343" s="9"/>
      <c r="AAI343" s="9"/>
      <c r="AAJ343" s="9"/>
      <c r="AAK343" s="9"/>
      <c r="AAL343" s="9"/>
      <c r="AAM343" s="9"/>
      <c r="AAN343" s="9" t="s">
        <v>14706</v>
      </c>
      <c r="AAO343" s="9"/>
      <c r="AAP343" s="9"/>
      <c r="AAQ343" s="9"/>
      <c r="AAR343" s="9"/>
      <c r="AAS343" s="9"/>
      <c r="AAT343" s="9"/>
      <c r="AAU343" s="9"/>
      <c r="AAV343" s="9"/>
      <c r="AAW343" s="9"/>
      <c r="AAX343" s="9"/>
      <c r="AAY343" s="9"/>
      <c r="AAZ343" s="9"/>
      <c r="ABA343" s="9"/>
      <c r="ABB343" s="9"/>
      <c r="ABC343" s="9" t="s">
        <v>14707</v>
      </c>
      <c r="ABD343" s="9"/>
      <c r="ABE343" s="9"/>
      <c r="ABF343" s="9"/>
      <c r="ABG343" s="9"/>
      <c r="ABH343" s="9"/>
      <c r="ABI343" s="9"/>
      <c r="ABJ343" s="9"/>
      <c r="ABK343" s="9"/>
      <c r="ABL343" s="9"/>
      <c r="ABM343" s="9"/>
      <c r="ABN343" s="9"/>
      <c r="ABO343" s="9"/>
      <c r="ABP343" s="9"/>
      <c r="ABQ343" s="9" t="s">
        <v>5691</v>
      </c>
      <c r="ABR343" s="9" t="s">
        <v>5691</v>
      </c>
      <c r="ABS343" s="9"/>
      <c r="ABT343" s="9"/>
      <c r="ABU343" s="9"/>
      <c r="ABV343" s="9"/>
      <c r="ABW343" s="9"/>
      <c r="ABX343" s="9"/>
      <c r="ABY343" s="9"/>
      <c r="ABZ343" s="9"/>
      <c r="ACA343" s="9"/>
      <c r="ACB343" s="9"/>
      <c r="ACC343" s="9"/>
      <c r="ACD343" s="9"/>
      <c r="ACE343" s="9"/>
      <c r="ACF343" s="9"/>
      <c r="ACG343" s="9"/>
      <c r="ACH343" s="9"/>
      <c r="ACI343" s="9"/>
      <c r="ACJ343" s="9"/>
      <c r="ACK343" s="9"/>
      <c r="ACL343" s="9"/>
      <c r="ACM343" s="9"/>
      <c r="ACN343" s="9"/>
      <c r="ACO343" s="9"/>
      <c r="ACP343" s="9"/>
      <c r="ACQ343" s="9"/>
      <c r="ACR343" s="9"/>
      <c r="ACS343" s="9"/>
      <c r="ACT343" s="9"/>
      <c r="ACU343" s="9"/>
      <c r="ACV343" s="9"/>
      <c r="ACW343" s="9"/>
      <c r="ACX343" s="9"/>
      <c r="ACY343" s="9"/>
      <c r="ACZ343" s="9" t="s">
        <v>14708</v>
      </c>
      <c r="ADA343" s="9"/>
      <c r="ADB343" s="9"/>
      <c r="ADC343" s="9"/>
      <c r="ADD343" s="9"/>
      <c r="ADE343" s="9"/>
      <c r="ADF343" s="9"/>
      <c r="ADG343" s="9"/>
      <c r="ADH343" s="9"/>
      <c r="ADI343" s="9"/>
      <c r="ADJ343" s="9"/>
      <c r="ADK343" s="9"/>
      <c r="ADL343" s="9"/>
      <c r="ADM343" s="9"/>
      <c r="ADN343" s="9"/>
      <c r="ADO343" s="9"/>
      <c r="ADP343" s="9"/>
      <c r="ADQ343" s="9"/>
      <c r="ADR343" s="9"/>
      <c r="ADS343" s="9"/>
      <c r="ADT343" s="9" t="s">
        <v>5718</v>
      </c>
      <c r="ADU343" s="9"/>
      <c r="ADV343" s="9"/>
      <c r="ADW343" s="9"/>
      <c r="ADX343" s="9"/>
      <c r="ADY343" s="9"/>
      <c r="ADZ343" s="9"/>
      <c r="AEA343" s="9"/>
      <c r="AEB343" s="9"/>
      <c r="AEC343" s="9"/>
      <c r="AED343" s="9"/>
      <c r="AEE343" s="9"/>
      <c r="AEF343" s="9"/>
      <c r="AEG343" s="9"/>
      <c r="AEH343" s="9"/>
      <c r="AEI343" s="9" t="s">
        <v>14706</v>
      </c>
      <c r="AEJ343" s="9"/>
      <c r="AEK343" s="9"/>
      <c r="AEL343" s="9"/>
      <c r="AEM343" s="9"/>
      <c r="AEN343" s="9"/>
      <c r="AEO343" s="9"/>
      <c r="AEP343" s="9"/>
      <c r="AEQ343" s="9"/>
      <c r="AER343" s="9"/>
      <c r="AES343" s="9"/>
      <c r="AET343" s="9"/>
      <c r="AEU343" s="9"/>
      <c r="AEV343" s="9"/>
      <c r="AEW343" s="9"/>
      <c r="AEX343" s="9" t="s">
        <v>14709</v>
      </c>
      <c r="AEY343" s="9"/>
      <c r="AEZ343" s="9"/>
      <c r="AFA343" s="9"/>
      <c r="AFB343" s="9"/>
      <c r="AFC343" s="9"/>
      <c r="AFD343" s="9"/>
      <c r="AFE343" s="9"/>
      <c r="AFF343" s="9"/>
      <c r="AFG343" s="9"/>
      <c r="AFH343" s="9"/>
      <c r="AFI343" s="9"/>
      <c r="AFJ343" s="9"/>
      <c r="AFK343" s="9"/>
      <c r="AFL343" s="9" t="s">
        <v>5691</v>
      </c>
      <c r="AFM343" s="9" t="s">
        <v>5691</v>
      </c>
      <c r="AFN343" s="9"/>
      <c r="AFO343" s="9"/>
      <c r="AFP343" s="9"/>
      <c r="AFQ343" s="9"/>
      <c r="AFR343" s="9"/>
      <c r="AFS343" s="9"/>
      <c r="AFT343" s="9"/>
      <c r="AFU343" s="9"/>
      <c r="AFV343" s="9"/>
      <c r="AFW343" s="9"/>
      <c r="AFX343" s="9"/>
      <c r="AFY343" s="9"/>
      <c r="AFZ343" s="9"/>
      <c r="AGA343" s="9"/>
      <c r="AGB343" s="9"/>
      <c r="AGC343" s="9"/>
      <c r="AGD343" s="9"/>
      <c r="AGE343" s="9"/>
      <c r="AGF343" s="9"/>
      <c r="AGG343" s="9"/>
      <c r="AGH343" s="9"/>
      <c r="AGI343" s="9"/>
      <c r="AGJ343" s="9"/>
      <c r="AGK343" s="9"/>
      <c r="AGL343" s="9"/>
      <c r="AGM343" s="9"/>
      <c r="AGN343" s="9"/>
      <c r="AGO343" s="9"/>
      <c r="AGP343" s="9"/>
      <c r="AGQ343" s="9"/>
      <c r="AGR343" s="9"/>
      <c r="AGS343" s="9"/>
      <c r="AGT343" s="9"/>
      <c r="AGU343" s="9" t="s">
        <v>14710</v>
      </c>
      <c r="AGV343" s="9"/>
      <c r="AGW343" s="9"/>
      <c r="AGX343" s="9"/>
      <c r="AGY343" s="9"/>
      <c r="AGZ343" s="9"/>
      <c r="AHA343" s="9"/>
      <c r="AHB343" s="9"/>
      <c r="AHC343" s="9"/>
      <c r="AHD343" s="9"/>
      <c r="AHE343" s="9"/>
      <c r="AHF343" s="9"/>
      <c r="AHG343" s="9"/>
      <c r="AHH343" s="9"/>
      <c r="AHI343" s="9"/>
      <c r="AHJ343" s="9"/>
      <c r="AHK343" s="9"/>
      <c r="AHL343" s="9"/>
      <c r="AHM343" s="9"/>
      <c r="AHN343" s="9"/>
      <c r="AHO343" s="9" t="s">
        <v>5718</v>
      </c>
      <c r="AHP343" s="9"/>
      <c r="AHQ343" s="9"/>
      <c r="AHR343" s="9"/>
      <c r="AHS343" s="9"/>
      <c r="AHT343" s="9"/>
      <c r="AHU343" s="9"/>
      <c r="AHV343" s="9"/>
      <c r="AHW343" s="9"/>
      <c r="AHX343" s="9"/>
      <c r="AHY343" s="9"/>
      <c r="AHZ343" s="9"/>
      <c r="AIA343" s="9"/>
      <c r="AIB343" s="9"/>
      <c r="AIC343" s="9"/>
      <c r="AID343" s="9" t="s">
        <v>14711</v>
      </c>
      <c r="AIE343" s="9"/>
      <c r="AIF343" s="9"/>
      <c r="AIG343" s="9"/>
      <c r="AIH343" s="9"/>
      <c r="AII343" s="9"/>
      <c r="AIJ343" s="9"/>
      <c r="AIK343" s="9"/>
      <c r="AIL343" s="9"/>
      <c r="AIM343" s="9"/>
      <c r="AIN343" s="9"/>
      <c r="AIO343" s="9"/>
      <c r="AIP343" s="9"/>
      <c r="AIQ343" s="9"/>
      <c r="AIR343" s="9"/>
      <c r="AIS343" s="9" t="s">
        <v>14712</v>
      </c>
      <c r="ANB343" s="9" t="s">
        <v>14713</v>
      </c>
      <c r="ANC343" s="9" t="s">
        <v>14714</v>
      </c>
      <c r="AND343" s="9" t="s">
        <v>14715</v>
      </c>
      <c r="ANE343" s="9" t="s">
        <v>14716</v>
      </c>
      <c r="ANF343" s="9"/>
      <c r="ANG343" s="9"/>
      <c r="ANH343" s="9"/>
      <c r="ANI343" s="9"/>
      <c r="ANJ343" s="9"/>
      <c r="ANK343" s="9"/>
      <c r="ANL343" s="9"/>
      <c r="ANM343" s="9" t="s">
        <v>14717</v>
      </c>
      <c r="ANN343" s="9"/>
      <c r="ANO343" s="9"/>
      <c r="ANP343" s="9" t="s">
        <v>14718</v>
      </c>
      <c r="ANQ343" s="9"/>
      <c r="ANR343" s="9" t="s">
        <v>14719</v>
      </c>
      <c r="ANS343" s="9"/>
      <c r="ANT343" s="9"/>
      <c r="ANU343" s="9" t="s">
        <v>14720</v>
      </c>
      <c r="ANV343" s="9"/>
      <c r="ANW343" s="9"/>
      <c r="ANX343" s="9"/>
      <c r="ANY343" s="9"/>
      <c r="ANZ343" s="9"/>
      <c r="AOA343" s="9"/>
      <c r="AOB343" s="9"/>
      <c r="AOC343" s="9"/>
      <c r="AOD343" s="9"/>
      <c r="AOE343" s="9"/>
      <c r="AOF343" s="9"/>
      <c r="AOG343" s="9"/>
      <c r="AOH343" s="9"/>
      <c r="AOI343" s="9"/>
      <c r="AOJ343" s="9"/>
      <c r="AOK343" s="9"/>
      <c r="AOL343" s="9"/>
      <c r="AOM343" s="9"/>
      <c r="AON343" s="9"/>
      <c r="AOO343" s="9"/>
      <c r="AOP343" s="9"/>
      <c r="AOQ343" s="9"/>
      <c r="AOR343" s="9"/>
      <c r="AOS343" s="9"/>
      <c r="AOT343" s="9"/>
      <c r="AOU343" s="9"/>
      <c r="AOV343" s="9"/>
      <c r="AOW343" s="9"/>
      <c r="AOX343" s="9"/>
      <c r="AOY343" s="9"/>
      <c r="AOZ343" s="9"/>
      <c r="APA343" s="9"/>
      <c r="APB343" s="9"/>
      <c r="APC343" s="9"/>
      <c r="APD343" s="9"/>
      <c r="APE343" s="9"/>
      <c r="APF343" s="9"/>
      <c r="APG343" s="9"/>
      <c r="APH343" s="9"/>
      <c r="API343" s="9"/>
      <c r="APJ343" s="9"/>
      <c r="APK343" s="9"/>
      <c r="APL343" s="9"/>
      <c r="APM343" s="9"/>
      <c r="APN343" s="9"/>
      <c r="APO343" s="9"/>
      <c r="APP343" s="9"/>
      <c r="APQ343" s="9"/>
      <c r="APR343" s="9"/>
      <c r="APS343" s="9"/>
      <c r="APT343" s="9"/>
      <c r="APU343" s="9"/>
      <c r="APV343" s="9"/>
      <c r="APW343" s="9"/>
      <c r="APX343" s="9"/>
      <c r="APY343" s="9"/>
      <c r="APZ343" s="9"/>
      <c r="AQA343" s="9"/>
      <c r="AQB343" s="9"/>
      <c r="AQC343" s="9"/>
      <c r="AQD343" s="9"/>
      <c r="AQE343" s="9"/>
      <c r="AQF343" s="9"/>
      <c r="AQG343" s="9"/>
      <c r="AQH343" s="9"/>
      <c r="AQI343" s="9"/>
      <c r="AQJ343" s="9"/>
      <c r="AQK343" s="9"/>
      <c r="AQL343" s="9"/>
      <c r="AQM343" s="9"/>
      <c r="AQN343" s="9"/>
      <c r="AQO343" s="9"/>
      <c r="AQP343" s="9"/>
      <c r="AQQ343" s="9"/>
      <c r="AQR343" s="9"/>
      <c r="AQS343" s="9"/>
      <c r="AQT343" s="9"/>
      <c r="AQU343" s="9"/>
      <c r="AQV343" s="9"/>
      <c r="AQW343" s="9"/>
      <c r="AQX343" s="9"/>
      <c r="AQY343" s="9"/>
      <c r="AQZ343" s="9"/>
      <c r="ARA343" s="9"/>
      <c r="ARB343" s="9"/>
      <c r="ARC343" s="9"/>
      <c r="ARD343" s="9"/>
      <c r="ARE343" s="9"/>
      <c r="ARF343" s="9"/>
      <c r="ARG343" s="9"/>
      <c r="ARH343" s="9"/>
      <c r="ARI343" s="9"/>
      <c r="ARJ343" s="9"/>
      <c r="ARK343" s="9"/>
      <c r="ARL343" s="9"/>
      <c r="ARM343" s="9"/>
      <c r="ARN343" s="9"/>
      <c r="ARO343" s="9"/>
      <c r="ARP343" s="9"/>
      <c r="ARQ343" s="9"/>
      <c r="ARR343" s="9"/>
      <c r="ARS343" s="9"/>
      <c r="ART343" s="9"/>
      <c r="ARU343" s="9"/>
      <c r="ARV343" s="9"/>
      <c r="ARW343" s="9"/>
      <c r="ARX343" s="9"/>
      <c r="ARY343" s="9"/>
      <c r="ARZ343" s="9"/>
      <c r="ASA343" s="9"/>
      <c r="ASB343" s="9"/>
      <c r="ASC343" s="9"/>
      <c r="ASD343" s="9"/>
      <c r="ASE343" s="9"/>
      <c r="ASF343" s="9"/>
      <c r="ASG343" s="9"/>
      <c r="ASH343" s="9"/>
      <c r="ASI343" s="9"/>
      <c r="ASJ343" s="9"/>
      <c r="ASK343" s="9"/>
      <c r="ASL343" s="9"/>
      <c r="ASM343" s="9"/>
      <c r="ASN343" s="9"/>
      <c r="ASO343" s="9"/>
      <c r="ASP343" s="9"/>
      <c r="ASQ343" s="9"/>
      <c r="ASR343" s="9"/>
      <c r="ASS343" s="9"/>
      <c r="AST343" s="9"/>
      <c r="ASU343" s="9"/>
      <c r="ASV343" s="9"/>
      <c r="ASW343" s="9"/>
      <c r="ASX343" s="9"/>
      <c r="ASY343" s="9"/>
      <c r="ASZ343" s="9"/>
      <c r="ATA343" s="9"/>
      <c r="ATB343" s="9"/>
      <c r="ATC343" s="9"/>
      <c r="ATD343" s="9"/>
      <c r="ATE343" s="9"/>
      <c r="ATF343" s="9"/>
      <c r="ATG343" s="9"/>
      <c r="ATH343" s="9"/>
      <c r="ATI343" s="9"/>
      <c r="ATJ343" s="9"/>
      <c r="ATK343" s="9"/>
      <c r="ATL343" s="9"/>
      <c r="ATM343" s="9"/>
      <c r="ATN343" s="9"/>
      <c r="ATO343" s="9"/>
      <c r="ATP343" s="9"/>
      <c r="ATQ343" s="9"/>
      <c r="ATR343" s="9" t="s">
        <v>14721</v>
      </c>
      <c r="ATS343" s="9">
        <v>1.734598143E9</v>
      </c>
      <c r="ATT343" s="9" t="s">
        <v>14701</v>
      </c>
      <c r="ATU343" s="9" t="s">
        <v>14713</v>
      </c>
      <c r="ATV343" s="9" t="s">
        <v>14714</v>
      </c>
      <c r="ATW343" s="9" t="s">
        <v>14715</v>
      </c>
      <c r="ATX343" s="9" t="s">
        <v>14716</v>
      </c>
      <c r="ATY343" s="9"/>
      <c r="ATZ343" s="9"/>
      <c r="AUA343" s="9"/>
      <c r="AUB343" s="9"/>
      <c r="AUC343" s="9"/>
      <c r="AUD343" s="9"/>
      <c r="AUE343" s="9"/>
      <c r="AUF343" s="9"/>
      <c r="AUG343" s="9"/>
      <c r="AUH343" s="9"/>
      <c r="AUI343" s="9"/>
      <c r="AUJ343" s="9"/>
      <c r="AUK343" s="9"/>
      <c r="AUL343" s="9"/>
      <c r="AUM343" s="9"/>
      <c r="AUN343" s="9"/>
      <c r="AUO343" s="9"/>
      <c r="AUP343" s="9"/>
      <c r="AUQ343" s="9"/>
      <c r="AUR343" s="9"/>
      <c r="AUS343" s="9"/>
      <c r="AUT343" s="9"/>
      <c r="AUU343" s="9"/>
      <c r="AUV343" s="9"/>
      <c r="AUW343" s="9"/>
      <c r="AUX343" s="9"/>
      <c r="AUY343" s="9"/>
      <c r="AUZ343" s="9"/>
      <c r="AVA343" s="9"/>
      <c r="AVB343" s="9"/>
      <c r="AVC343" s="9"/>
      <c r="AVD343" s="9"/>
      <c r="AVE343" s="9"/>
      <c r="AVF343" s="9"/>
      <c r="AVG343" s="9"/>
      <c r="AVH343" s="9"/>
      <c r="AVI343" s="9"/>
      <c r="AVJ343" s="9"/>
      <c r="AVK343" s="9"/>
      <c r="AVL343" s="9"/>
      <c r="AVM343" s="9"/>
      <c r="AVN343" s="9"/>
      <c r="AVO343" s="9"/>
      <c r="AVP343" s="9"/>
      <c r="AVQ343" s="9"/>
      <c r="AVR343" s="9"/>
      <c r="AVS343" s="9"/>
      <c r="AVT343" s="9"/>
      <c r="AVU343" s="9"/>
      <c r="AVV343" s="9"/>
      <c r="AVW343" s="9"/>
      <c r="AVX343" s="9"/>
      <c r="AVY343" s="9"/>
      <c r="AVZ343" s="9"/>
      <c r="AWA343" s="9"/>
      <c r="AWB343" s="9"/>
      <c r="AWC343" s="9"/>
      <c r="AWD343" s="9"/>
      <c r="AWE343" s="9"/>
      <c r="AWF343" s="9"/>
      <c r="AWG343" s="9"/>
      <c r="AWH343" s="9"/>
      <c r="AWI343" s="9"/>
      <c r="AWJ343" s="9"/>
      <c r="AWK343" s="9"/>
      <c r="AWL343" s="9"/>
      <c r="AWM343" s="9"/>
      <c r="AWN343" s="9"/>
      <c r="AWO343" s="9"/>
      <c r="AWP343" s="9"/>
      <c r="AWQ343" s="9"/>
      <c r="AWR343" s="9"/>
      <c r="AWS343" s="9"/>
      <c r="AWT343" s="9"/>
      <c r="AWU343" s="9"/>
      <c r="AWV343" s="9"/>
      <c r="AWW343" s="9"/>
      <c r="AWX343" s="9"/>
      <c r="AWY343" s="9"/>
      <c r="AWZ343" s="9"/>
      <c r="AXA343" s="9"/>
      <c r="AXB343" s="9"/>
      <c r="AXC343" s="9"/>
      <c r="AXD343" s="9"/>
      <c r="AXE343" s="9"/>
      <c r="AXF343" s="9"/>
      <c r="AXG343" s="9"/>
      <c r="AXH343" s="9"/>
      <c r="AXI343" s="9"/>
      <c r="AXJ343" s="9"/>
      <c r="AXK343" s="9"/>
      <c r="AXL343" s="9"/>
      <c r="AXM343" s="9"/>
      <c r="AXN343" s="9"/>
      <c r="AXO343" s="9"/>
      <c r="AXP343" s="9"/>
      <c r="AXQ343" s="9"/>
      <c r="AXR343" s="9"/>
      <c r="AXS343" s="9"/>
      <c r="AXT343" s="9"/>
      <c r="AXU343" s="9"/>
      <c r="AXV343" s="9"/>
      <c r="AXW343" s="9"/>
      <c r="AXX343" s="9"/>
      <c r="AXY343" s="9"/>
      <c r="AXZ343" s="9"/>
      <c r="AYA343" s="9"/>
      <c r="AYB343" s="9"/>
      <c r="AYC343" s="9"/>
      <c r="AYD343" s="9"/>
      <c r="AYE343" s="9"/>
      <c r="AYF343" s="9"/>
      <c r="AYG343" s="9"/>
      <c r="AYH343" s="9"/>
      <c r="AYI343" s="9"/>
      <c r="AYJ343" s="9"/>
      <c r="AYK343" s="9"/>
      <c r="AYL343" s="9"/>
      <c r="AYM343" s="9"/>
      <c r="AYN343" s="9"/>
      <c r="AYO343" s="9"/>
      <c r="AYP343" s="9"/>
      <c r="AYQ343" s="9"/>
      <c r="AYR343" s="9"/>
      <c r="AYS343" s="9"/>
      <c r="AYT343" s="9"/>
      <c r="AYU343" s="9"/>
      <c r="AYV343" s="9"/>
      <c r="AYW343" s="9"/>
      <c r="AYX343" s="9"/>
      <c r="AYY343" s="9"/>
      <c r="AYZ343" s="9"/>
      <c r="AZA343" s="9"/>
      <c r="AZB343" s="9"/>
      <c r="AZC343" s="9"/>
      <c r="AZD343" s="9"/>
      <c r="AZE343" s="9"/>
      <c r="AZF343" s="9"/>
      <c r="AZG343" s="9"/>
      <c r="AZH343" s="9"/>
      <c r="AZI343" s="9"/>
      <c r="AZJ343" s="9"/>
      <c r="AZK343" s="9"/>
      <c r="AZL343" s="9"/>
      <c r="AZM343" s="9"/>
      <c r="AZN343" s="9"/>
      <c r="AZO343" s="9"/>
      <c r="AZP343" s="9"/>
      <c r="AZQ343" s="9"/>
      <c r="AZR343" s="9"/>
      <c r="AZS343" s="9"/>
      <c r="AZT343" s="9"/>
      <c r="AZU343" s="9"/>
      <c r="AZV343" s="9"/>
      <c r="AZW343" s="9"/>
      <c r="AZX343" s="9"/>
      <c r="AZY343" s="9"/>
      <c r="AZZ343" s="9"/>
      <c r="BAA343" s="9"/>
      <c r="BAB343" s="9"/>
      <c r="BAC343" s="9"/>
      <c r="BAD343" s="9"/>
      <c r="BAE343" s="9"/>
      <c r="BAF343" s="9"/>
      <c r="BAG343" s="9"/>
      <c r="BAH343" s="9"/>
      <c r="BAI343" s="9"/>
      <c r="BAJ343" s="9"/>
      <c r="BAK343" s="9"/>
      <c r="BAL343" s="9"/>
      <c r="BAM343" s="9"/>
      <c r="BAN343" s="9"/>
      <c r="BAO343" s="9"/>
      <c r="BAP343" s="9"/>
      <c r="BAQ343" s="9"/>
      <c r="BAR343" s="9"/>
      <c r="BAS343" s="9"/>
      <c r="BAT343" s="9"/>
      <c r="BAU343" s="9"/>
      <c r="BAV343" s="9"/>
      <c r="BAW343" s="9"/>
      <c r="BAX343" s="9"/>
      <c r="BAY343" s="9"/>
      <c r="BAZ343" s="9"/>
      <c r="BBA343" s="9"/>
      <c r="BBB343" s="9"/>
      <c r="BBC343" s="9"/>
      <c r="BBD343" s="9"/>
      <c r="BBE343" s="9"/>
      <c r="BBF343" s="9"/>
      <c r="BBG343" s="9"/>
      <c r="BBH343" s="9"/>
      <c r="BBI343" s="9"/>
      <c r="BBJ343" s="9"/>
      <c r="BBK343" s="9"/>
      <c r="BBL343" s="9"/>
      <c r="BBM343" s="9"/>
      <c r="BBN343" s="9"/>
      <c r="BBO343" s="9"/>
      <c r="BBP343" s="9"/>
      <c r="BBQ343" s="9"/>
      <c r="BBR343" s="9"/>
      <c r="BBS343" s="9"/>
      <c r="BBT343" s="9"/>
      <c r="BBU343" s="9"/>
      <c r="BBV343" s="9"/>
      <c r="BBW343" s="9"/>
      <c r="BBX343" s="9"/>
      <c r="BBY343" s="9"/>
      <c r="BBZ343" s="9"/>
      <c r="BCA343" s="9"/>
      <c r="BCB343" s="9"/>
      <c r="BCC343" s="9"/>
      <c r="BCD343" s="9"/>
      <c r="BCE343" s="9"/>
      <c r="BCF343" s="9"/>
      <c r="BCG343" s="9"/>
      <c r="BCH343" s="9"/>
      <c r="BCI343" s="9"/>
      <c r="BCJ343" s="9"/>
      <c r="BCK343" s="9"/>
      <c r="BCL343" s="9"/>
      <c r="BCM343" s="9"/>
      <c r="BCN343" s="9"/>
      <c r="BCO343" s="9"/>
      <c r="BCP343" s="9"/>
      <c r="BCQ343" s="9"/>
      <c r="BCR343" s="9"/>
      <c r="BCS343" s="9"/>
      <c r="BCT343" s="9"/>
      <c r="BCU343" s="9"/>
      <c r="BCV343" s="9"/>
      <c r="BCW343" s="9"/>
      <c r="BCX343" s="9"/>
      <c r="BCY343" s="9"/>
      <c r="BCZ343" s="9"/>
      <c r="BDA343" s="9"/>
      <c r="BDB343" s="9"/>
      <c r="BDC343" s="9"/>
      <c r="BDD343" s="9"/>
      <c r="BDE343" s="9"/>
      <c r="BDF343" s="9"/>
      <c r="BDG343" s="9"/>
      <c r="BDH343" s="9"/>
      <c r="BDI343" s="9"/>
      <c r="BDJ343" s="9"/>
      <c r="BDK343" s="9"/>
      <c r="BDL343" s="9"/>
      <c r="BDM343" s="9"/>
      <c r="BDN343" s="9"/>
      <c r="BDO343" s="9"/>
      <c r="BDP343" s="9"/>
      <c r="BDQ343" s="9"/>
      <c r="BDR343" s="9"/>
      <c r="BDS343" s="9"/>
      <c r="BDT343" s="9"/>
      <c r="BDU343" s="9"/>
      <c r="BDV343" s="9"/>
      <c r="BDW343" s="9"/>
      <c r="BDX343" s="9"/>
      <c r="BDY343" s="9"/>
      <c r="BDZ343" s="9"/>
      <c r="BEA343" s="9"/>
      <c r="BEB343" s="9"/>
      <c r="BEC343" s="9"/>
      <c r="BED343" s="9"/>
      <c r="BEE343" s="9"/>
      <c r="BEF343" s="9"/>
      <c r="BEG343" s="9"/>
      <c r="BEH343" s="9"/>
      <c r="BEI343" s="9"/>
      <c r="BEJ343" s="9"/>
      <c r="BEK343" s="9"/>
      <c r="BEL343" s="9"/>
      <c r="BEM343" s="9"/>
      <c r="BEN343" s="9"/>
      <c r="BEO343" s="9"/>
      <c r="BEP343" s="9"/>
      <c r="BEQ343" s="9"/>
      <c r="BER343" s="9"/>
      <c r="BES343" s="9"/>
      <c r="BET343" s="9"/>
      <c r="BEU343" s="9"/>
      <c r="BEV343" s="9"/>
      <c r="BEW343" s="9"/>
      <c r="BEX343" s="9"/>
      <c r="BEY343" s="9"/>
      <c r="BEZ343" s="9"/>
      <c r="BFA343" s="9"/>
      <c r="BFB343" s="9"/>
      <c r="BFC343" s="9"/>
      <c r="BFD343" s="9"/>
      <c r="BFE343" s="9"/>
      <c r="BFF343" s="9"/>
      <c r="BFG343" s="9"/>
      <c r="BFH343" s="9"/>
      <c r="BFI343" s="9"/>
      <c r="BFJ343" s="9"/>
      <c r="BFK343" s="9"/>
      <c r="BFL343" s="9"/>
      <c r="BFM343" s="9"/>
      <c r="BFN343" s="9"/>
      <c r="BFO343" s="9"/>
      <c r="BFP343" s="9"/>
      <c r="BFQ343" s="9"/>
      <c r="BFR343" s="9"/>
      <c r="BFS343" s="9"/>
      <c r="BFT343" s="9"/>
      <c r="BFU343" s="9"/>
      <c r="BFV343" s="9"/>
      <c r="BFW343" s="9"/>
      <c r="BFX343" s="9"/>
      <c r="BFY343" s="9"/>
      <c r="BFZ343" s="9"/>
      <c r="BGA343" s="9"/>
      <c r="BGB343" s="9"/>
      <c r="BGC343" s="9"/>
      <c r="BGD343" s="9"/>
      <c r="BGE343" s="9"/>
      <c r="BGF343" s="9"/>
      <c r="BGG343" s="9"/>
      <c r="BGH343" s="9"/>
      <c r="BGI343" s="9"/>
      <c r="BGJ343" s="9"/>
      <c r="BGK343" s="9"/>
      <c r="BGL343" s="9"/>
      <c r="BGM343" s="9"/>
      <c r="BGN343" s="9"/>
      <c r="BGO343" s="9"/>
      <c r="BGP343" s="9"/>
      <c r="BGQ343" s="9"/>
      <c r="BGR343" s="9"/>
      <c r="BGS343" s="9"/>
      <c r="BGT343" s="9"/>
      <c r="BGU343" s="9"/>
      <c r="BGV343" s="9"/>
      <c r="BGW343" s="9"/>
      <c r="BGX343" s="9"/>
      <c r="BGY343" s="9"/>
      <c r="BGZ343" s="9"/>
      <c r="BHA343" s="9"/>
      <c r="BHB343" s="9"/>
      <c r="BHC343" s="9"/>
      <c r="BHD343" s="9"/>
      <c r="BHE343" s="9"/>
      <c r="BHF343" s="9"/>
      <c r="BHG343" s="9"/>
      <c r="BHH343" s="9"/>
      <c r="BHI343" s="9"/>
      <c r="BHJ343" s="9"/>
      <c r="BHK343" s="9"/>
      <c r="BHL343" s="9"/>
      <c r="BHM343" s="9"/>
      <c r="BHN343" s="9"/>
      <c r="BHO343" s="9"/>
      <c r="BHP343" s="9"/>
      <c r="BHQ343" s="9"/>
      <c r="BHR343" s="9"/>
      <c r="BHS343" s="9"/>
      <c r="BHT343" s="9"/>
      <c r="BHU343" s="9"/>
      <c r="BHV343" s="9"/>
      <c r="BHW343" s="9"/>
      <c r="BHX343" s="9"/>
      <c r="BHY343" s="9"/>
      <c r="BHZ343" s="9"/>
      <c r="BIA343" s="9"/>
      <c r="BIB343" s="9"/>
      <c r="BIC343" s="9"/>
      <c r="BID343" s="9"/>
    </row>
    <row r="344" ht="14.25" customHeight="1">
      <c r="A344" s="9">
        <v>9.0</v>
      </c>
      <c r="B344" s="9" t="s">
        <v>11947</v>
      </c>
      <c r="C344" s="9" t="s">
        <v>11948</v>
      </c>
      <c r="D344" s="9" t="s">
        <v>11948</v>
      </c>
      <c r="E344" s="9"/>
      <c r="F344" s="9">
        <v>50.0</v>
      </c>
      <c r="G344" s="9" t="s">
        <v>14722</v>
      </c>
      <c r="H344" s="9" t="s">
        <v>14723</v>
      </c>
      <c r="I344" s="9"/>
      <c r="J344" s="9">
        <v>1.0</v>
      </c>
      <c r="K344" s="9">
        <v>1.0</v>
      </c>
      <c r="L344" s="9">
        <v>43.0</v>
      </c>
      <c r="M344" s="9"/>
      <c r="N344" s="9"/>
      <c r="O344" s="9">
        <v>5.0</v>
      </c>
      <c r="P344" s="9">
        <v>0.0</v>
      </c>
      <c r="Q344" s="9" t="s">
        <v>14724</v>
      </c>
      <c r="R344" s="9" t="s">
        <v>14725</v>
      </c>
      <c r="S344" s="9" t="s">
        <v>3890</v>
      </c>
      <c r="T344" s="9" t="s">
        <v>3889</v>
      </c>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9"/>
      <c r="DE344" s="9"/>
      <c r="DF344" s="9"/>
      <c r="DG344" s="9"/>
      <c r="DH344" s="9"/>
      <c r="DI344" s="9"/>
      <c r="DJ344" s="9"/>
      <c r="DK344" s="9"/>
      <c r="DL344" s="9"/>
      <c r="DM344" s="9"/>
      <c r="DN344" s="9"/>
      <c r="DO344" s="9"/>
      <c r="DP344" s="9"/>
      <c r="DQ344" s="9"/>
      <c r="DR344" s="9"/>
      <c r="DS344" s="9"/>
      <c r="DT344" s="9"/>
      <c r="DU344" s="9"/>
      <c r="DV344" s="9"/>
      <c r="DW344" s="9"/>
      <c r="DX344" s="9"/>
      <c r="DY344" s="9"/>
      <c r="DZ344" s="9"/>
      <c r="EA344" s="9"/>
      <c r="EB344" s="9"/>
      <c r="EC344" s="9"/>
      <c r="ED344" s="9"/>
      <c r="EE344" s="9"/>
      <c r="EF344" s="9"/>
      <c r="EG344" s="9"/>
      <c r="EH344" s="9"/>
      <c r="EI344" s="9"/>
      <c r="EJ344" s="9"/>
      <c r="EK344" s="9"/>
      <c r="EL344" s="9"/>
      <c r="EM344" s="9"/>
      <c r="EN344" s="9"/>
      <c r="EO344" s="9"/>
      <c r="EP344" s="9"/>
      <c r="EQ344" s="9"/>
      <c r="ER344" s="9"/>
      <c r="ES344" s="9"/>
      <c r="ET344" s="9"/>
      <c r="EU344" s="9"/>
      <c r="EV344" s="9"/>
      <c r="EW344" s="9"/>
      <c r="EX344" s="9"/>
      <c r="EY344" s="9"/>
      <c r="EZ344" s="9"/>
      <c r="FA344" s="9"/>
      <c r="FB344" s="9"/>
      <c r="FC344" s="9"/>
      <c r="FD344" s="9"/>
      <c r="FE344" s="9"/>
      <c r="FF344" s="9"/>
      <c r="FG344" s="9"/>
      <c r="FH344" s="9"/>
      <c r="FI344" s="9"/>
      <c r="FJ344" s="9"/>
      <c r="FK344" s="9"/>
      <c r="FL344" s="9"/>
      <c r="FM344" s="9"/>
      <c r="FN344" s="9"/>
      <c r="FO344" s="9"/>
      <c r="FP344" s="9"/>
      <c r="FQ344" s="9"/>
      <c r="FR344" s="9"/>
      <c r="FS344" s="9"/>
      <c r="FT344" s="9"/>
      <c r="FU344" s="9"/>
      <c r="FV344" s="9"/>
      <c r="FW344" s="9"/>
      <c r="FX344" s="9"/>
      <c r="FY344" s="9"/>
      <c r="FZ344" s="9"/>
      <c r="GA344" s="9"/>
      <c r="GB344" s="9"/>
      <c r="GC344" s="9"/>
      <c r="GD344" s="9"/>
      <c r="GE344" s="9"/>
      <c r="GF344" s="9"/>
      <c r="GG344" s="9"/>
      <c r="GH344" s="9"/>
      <c r="GI344" s="9"/>
      <c r="GJ344" s="9"/>
      <c r="GK344" s="9"/>
      <c r="GL344" s="9"/>
      <c r="GM344" s="9"/>
      <c r="GN344" s="9"/>
      <c r="GO344" s="9"/>
      <c r="GP344" s="9"/>
      <c r="GQ344" s="9"/>
      <c r="GR344" s="9"/>
      <c r="GS344" s="9"/>
      <c r="GT344" s="9"/>
      <c r="GU344" s="9"/>
      <c r="GV344" s="9"/>
      <c r="GW344" s="9"/>
      <c r="GX344" s="9"/>
      <c r="GY344" s="9"/>
      <c r="GZ344" s="9"/>
      <c r="HA344" s="9"/>
      <c r="HB344" s="9"/>
      <c r="HC344" s="9"/>
      <c r="HD344" s="9"/>
      <c r="HE344" s="9"/>
      <c r="HF344" s="9"/>
      <c r="HG344" s="9"/>
      <c r="HH344" s="9"/>
      <c r="HI344" s="9"/>
      <c r="HJ344" s="9"/>
      <c r="HK344" s="9"/>
      <c r="HL344" s="9"/>
      <c r="HM344" s="9"/>
      <c r="HN344" s="9"/>
      <c r="HO344" s="9"/>
      <c r="HP344" s="9"/>
      <c r="HQ344" s="9"/>
      <c r="HR344" s="9"/>
      <c r="HS344" s="9"/>
      <c r="HT344" s="9"/>
      <c r="HU344" s="9"/>
      <c r="HV344" s="9"/>
      <c r="HW344" s="9"/>
      <c r="HX344" s="9"/>
      <c r="HY344" s="9"/>
      <c r="HZ344" s="9"/>
      <c r="IA344" s="9"/>
      <c r="IB344" s="9"/>
      <c r="IC344" s="9"/>
      <c r="ID344" s="9"/>
      <c r="IE344" s="9"/>
      <c r="IF344" s="9"/>
      <c r="IG344" s="9"/>
      <c r="IH344" s="9"/>
      <c r="II344" s="9"/>
      <c r="IJ344" s="9"/>
      <c r="IK344" s="9"/>
      <c r="IL344" s="9"/>
      <c r="IM344" s="9"/>
      <c r="IN344" s="9"/>
      <c r="IO344" s="9"/>
      <c r="IP344" s="9"/>
      <c r="IQ344" s="9"/>
      <c r="IR344" s="9"/>
      <c r="IS344" s="9"/>
      <c r="IT344" s="9"/>
      <c r="IU344" s="9"/>
      <c r="IV344" s="9"/>
      <c r="IW344" s="9"/>
      <c r="IX344" s="9"/>
      <c r="IY344" s="9"/>
      <c r="IZ344" s="9"/>
      <c r="JA344" s="9"/>
      <c r="JB344" s="9"/>
      <c r="JC344" s="9"/>
      <c r="JD344" s="9"/>
      <c r="JE344" s="9"/>
      <c r="JF344" s="9"/>
      <c r="JG344" s="9"/>
      <c r="JH344" s="9"/>
      <c r="JI344" s="9"/>
      <c r="JJ344" s="9"/>
      <c r="JK344" s="9"/>
      <c r="JL344" s="9"/>
      <c r="JM344" s="9"/>
      <c r="JN344" s="9"/>
      <c r="JO344" s="9"/>
      <c r="JP344" s="9"/>
      <c r="JQ344" s="9"/>
      <c r="JR344" s="9"/>
      <c r="JS344" s="9"/>
      <c r="JT344" s="9"/>
      <c r="JU344" s="9"/>
      <c r="JV344" s="9"/>
      <c r="JW344" s="9"/>
      <c r="JX344" s="9"/>
      <c r="JY344" s="9"/>
      <c r="JZ344" s="9"/>
      <c r="KA344" s="9"/>
      <c r="KB344" s="9"/>
      <c r="KC344" s="9"/>
      <c r="KD344" s="9"/>
      <c r="KE344" s="9"/>
      <c r="KF344" s="9"/>
      <c r="KG344" s="9"/>
      <c r="KH344" s="9"/>
      <c r="KI344" s="9"/>
      <c r="KJ344" s="9"/>
      <c r="KK344" s="9"/>
      <c r="KL344" s="9"/>
      <c r="KM344" s="9"/>
      <c r="KN344" s="9"/>
      <c r="KO344" s="9"/>
      <c r="KP344" s="9"/>
      <c r="KQ344" s="9"/>
      <c r="KR344" s="9"/>
      <c r="KS344" s="9"/>
      <c r="KT344" s="9"/>
      <c r="KU344" s="9"/>
      <c r="KV344" s="9"/>
      <c r="KW344" s="9"/>
      <c r="KX344" s="9"/>
      <c r="KY344" s="9"/>
      <c r="KZ344" s="9"/>
      <c r="LA344" s="9"/>
      <c r="LB344" s="9"/>
      <c r="LC344" s="9"/>
      <c r="LD344" s="9"/>
      <c r="LE344" s="9"/>
      <c r="LF344" s="9"/>
      <c r="LG344" s="9"/>
      <c r="LH344" s="9"/>
      <c r="LI344" s="9"/>
      <c r="LJ344" s="9"/>
      <c r="LK344" s="9"/>
      <c r="LL344" s="9"/>
      <c r="LM344" s="9"/>
      <c r="LN344" s="9"/>
      <c r="LO344" s="9"/>
      <c r="LP344" s="9"/>
      <c r="LQ344" s="9"/>
      <c r="LR344" s="9"/>
      <c r="LS344" s="9"/>
      <c r="LT344" s="9"/>
      <c r="LU344" s="9"/>
      <c r="LV344" s="9"/>
      <c r="LW344" s="9"/>
      <c r="LX344" s="9"/>
      <c r="LY344" s="9"/>
      <c r="LZ344" s="9"/>
      <c r="MA344" s="9"/>
      <c r="MB344" s="9"/>
      <c r="MC344" s="9"/>
      <c r="MD344" s="9"/>
      <c r="ME344" s="9"/>
      <c r="MF344" s="9"/>
      <c r="MG344" s="9"/>
      <c r="MH344" s="9"/>
      <c r="MI344" s="9"/>
      <c r="MJ344" s="9"/>
      <c r="MK344" s="9"/>
      <c r="ML344" s="9"/>
      <c r="MM344" s="9"/>
      <c r="MN344" s="9"/>
      <c r="MO344" s="9"/>
      <c r="MP344" s="9"/>
      <c r="MQ344" s="9"/>
      <c r="MR344" s="9"/>
      <c r="MS344" s="9"/>
      <c r="MT344" s="9"/>
      <c r="MU344" s="9"/>
      <c r="MV344" s="9"/>
      <c r="MW344" s="9"/>
      <c r="MX344" s="9"/>
      <c r="MY344" s="9"/>
      <c r="MZ344" s="9"/>
      <c r="NA344" s="9"/>
      <c r="NB344" s="9"/>
      <c r="NC344" s="9"/>
      <c r="ND344" s="9"/>
      <c r="NE344" s="9"/>
      <c r="NF344" s="9"/>
      <c r="NG344" s="9"/>
      <c r="NH344" s="9"/>
      <c r="NI344" s="9"/>
      <c r="NJ344" s="9"/>
      <c r="NK344" s="9"/>
      <c r="NL344" s="9"/>
      <c r="NM344" s="9"/>
      <c r="NN344" s="9"/>
      <c r="NO344" s="9"/>
      <c r="NP344" s="9"/>
      <c r="NQ344" s="9"/>
      <c r="NR344" s="9"/>
      <c r="NS344" s="9"/>
      <c r="NT344" s="9"/>
      <c r="NU344" s="9"/>
      <c r="NV344" s="9"/>
      <c r="NW344" s="9"/>
      <c r="NX344" s="9"/>
      <c r="NY344" s="9"/>
      <c r="NZ344" s="9"/>
      <c r="OA344" s="9"/>
      <c r="OB344" s="9"/>
      <c r="OC344" s="9"/>
      <c r="OD344" s="9"/>
      <c r="OE344" s="9"/>
      <c r="OF344" s="9"/>
      <c r="OG344" s="9"/>
      <c r="OH344" s="9"/>
      <c r="OI344" s="9"/>
      <c r="OJ344" s="9"/>
      <c r="OK344" s="9"/>
      <c r="OL344" s="9"/>
      <c r="OM344" s="9"/>
      <c r="ON344" s="9"/>
      <c r="OO344" s="9"/>
      <c r="OP344" s="9"/>
      <c r="OQ344" s="9"/>
      <c r="OR344" s="9"/>
      <c r="OS344" s="9"/>
      <c r="OT344" s="9"/>
      <c r="OU344" s="9"/>
      <c r="OV344" s="9"/>
      <c r="OW344" s="9"/>
      <c r="OX344" s="9"/>
      <c r="OY344" s="9"/>
      <c r="OZ344" s="9"/>
      <c r="PA344" s="9"/>
      <c r="PB344" s="9"/>
      <c r="PC344" s="9"/>
      <c r="PD344" s="9"/>
      <c r="PE344" s="9"/>
      <c r="PF344" s="9"/>
      <c r="PG344" s="9"/>
      <c r="PH344" s="9"/>
      <c r="PI344" s="9"/>
      <c r="PJ344" s="9"/>
      <c r="PK344" s="9"/>
      <c r="PL344" s="9"/>
      <c r="PM344" s="9"/>
      <c r="PN344" s="9"/>
      <c r="PO344" s="9"/>
      <c r="PP344" s="9"/>
      <c r="PQ344" s="9"/>
      <c r="PR344" s="9"/>
      <c r="PS344" s="9"/>
      <c r="PT344" s="9"/>
      <c r="PU344" s="9"/>
      <c r="PV344" s="9"/>
      <c r="PW344" s="9"/>
      <c r="PX344" s="9"/>
      <c r="PY344" s="9"/>
      <c r="PZ344" s="9"/>
      <c r="QA344" s="9"/>
      <c r="QB344" s="9"/>
      <c r="QC344" s="9"/>
      <c r="QD344" s="9"/>
      <c r="QE344" s="9"/>
      <c r="QF344" s="9"/>
      <c r="QG344" s="9"/>
      <c r="QH344" s="9"/>
      <c r="QI344" s="9"/>
      <c r="QJ344" s="9"/>
      <c r="QK344" s="9"/>
      <c r="QL344" s="9"/>
      <c r="QM344" s="9"/>
      <c r="QN344" s="9"/>
      <c r="QO344" s="9"/>
      <c r="QP344" s="9"/>
      <c r="QQ344" s="9"/>
      <c r="QR344" s="9"/>
      <c r="QS344" s="9"/>
      <c r="QT344" s="9"/>
      <c r="QU344" s="9"/>
      <c r="QV344" s="9"/>
      <c r="QW344" s="9"/>
      <c r="QX344" s="9"/>
      <c r="QY344" s="9"/>
      <c r="QZ344" s="9"/>
      <c r="RA344" s="9"/>
      <c r="RB344" s="9"/>
      <c r="RC344" s="9"/>
      <c r="RD344" s="9"/>
      <c r="RE344" s="9"/>
      <c r="RF344" s="9"/>
      <c r="RG344" s="9"/>
      <c r="RH344" s="9"/>
      <c r="RI344" s="9"/>
      <c r="RJ344" s="9"/>
      <c r="RK344" s="9"/>
      <c r="RL344" s="9"/>
      <c r="RM344" s="9"/>
      <c r="RN344" s="9"/>
      <c r="RO344" s="9"/>
      <c r="RP344" s="9"/>
      <c r="RQ344" s="9"/>
      <c r="RR344" s="9"/>
      <c r="RS344" s="9"/>
      <c r="RT344" s="9"/>
      <c r="RU344" s="9"/>
      <c r="RV344" s="9"/>
      <c r="RW344" s="9"/>
      <c r="RX344" s="9"/>
      <c r="RY344" s="9"/>
      <c r="RZ344" s="9"/>
      <c r="SA344" s="9"/>
      <c r="SB344" s="9"/>
      <c r="SC344" s="9"/>
      <c r="SD344" s="9"/>
      <c r="SE344" s="9"/>
      <c r="SF344" s="9"/>
      <c r="SG344" s="9"/>
      <c r="SH344" s="9"/>
      <c r="SI344" s="9"/>
      <c r="SJ344" s="9"/>
      <c r="SK344" s="9"/>
      <c r="SL344" s="9"/>
      <c r="SM344" s="9"/>
      <c r="SN344" s="9"/>
      <c r="SO344" s="9"/>
      <c r="SP344" s="9"/>
      <c r="SQ344" s="9"/>
      <c r="SR344" s="9"/>
      <c r="SS344" s="9"/>
      <c r="ST344" s="9"/>
      <c r="SU344" s="9"/>
      <c r="SV344" s="9"/>
      <c r="SW344" s="9"/>
      <c r="SX344" s="9"/>
      <c r="SY344" s="9"/>
      <c r="SZ344" s="9"/>
      <c r="TA344" s="9"/>
      <c r="TB344" s="9"/>
      <c r="TC344" s="9"/>
      <c r="TD344" s="9"/>
      <c r="TE344" s="9"/>
      <c r="TF344" s="9"/>
      <c r="TG344" s="9"/>
      <c r="TH344" s="9"/>
      <c r="TI344" s="9"/>
      <c r="TJ344" s="9"/>
      <c r="TK344" s="9"/>
      <c r="TL344" s="9"/>
      <c r="TM344" s="9"/>
      <c r="TN344" s="9"/>
      <c r="TO344" s="9"/>
      <c r="TP344" s="9"/>
      <c r="TQ344" s="9"/>
      <c r="TR344" s="9"/>
      <c r="TS344" s="9"/>
      <c r="TT344" s="9"/>
      <c r="TU344" s="9"/>
      <c r="TV344" s="9"/>
      <c r="TW344" s="9"/>
      <c r="TX344" s="9"/>
      <c r="TY344" s="9"/>
      <c r="TZ344" s="9"/>
      <c r="UA344" s="9"/>
      <c r="UB344" s="9"/>
      <c r="UC344" s="9"/>
      <c r="UD344" s="9"/>
      <c r="UE344" s="9"/>
      <c r="UF344" s="9"/>
      <c r="UG344" s="9"/>
      <c r="UH344" s="9"/>
      <c r="UI344" s="9"/>
      <c r="UJ344" s="9"/>
      <c r="UK344" s="9"/>
      <c r="UL344" s="9"/>
      <c r="UM344" s="9"/>
      <c r="UN344" s="9"/>
      <c r="UO344" s="9"/>
      <c r="UP344" s="9"/>
      <c r="UQ344" s="9"/>
      <c r="UR344" s="9"/>
      <c r="US344" s="9"/>
      <c r="UT344" s="9"/>
      <c r="UU344" s="9"/>
      <c r="UV344" s="9"/>
      <c r="UW344" s="9"/>
      <c r="UX344" s="9"/>
      <c r="UY344" s="9"/>
      <c r="UZ344" s="9"/>
      <c r="VA344" s="9"/>
      <c r="VB344" s="9"/>
      <c r="VC344" s="9"/>
      <c r="VD344" s="9"/>
      <c r="VE344" s="9"/>
      <c r="VF344" s="9"/>
      <c r="VG344" s="9"/>
      <c r="VH344" s="9"/>
      <c r="VI344" s="9"/>
      <c r="VJ344" s="9"/>
      <c r="VK344" s="9"/>
      <c r="VL344" s="9"/>
      <c r="VM344" s="9"/>
      <c r="VN344" s="9"/>
      <c r="VO344" s="9"/>
      <c r="VP344" s="9"/>
      <c r="VQ344" s="9"/>
      <c r="VR344" s="9"/>
      <c r="VS344" s="9"/>
      <c r="VT344" s="9"/>
      <c r="VU344" s="9"/>
      <c r="VV344" s="9"/>
      <c r="VW344" s="9"/>
      <c r="VX344" s="9"/>
      <c r="VY344" s="9"/>
      <c r="VZ344" s="9"/>
      <c r="WA344" s="9"/>
      <c r="WB344" s="9"/>
      <c r="WC344" s="9"/>
      <c r="WD344" s="9"/>
      <c r="WE344" s="9"/>
      <c r="WF344" s="9"/>
      <c r="WG344" s="9"/>
      <c r="WH344" s="9"/>
      <c r="WI344" s="9"/>
      <c r="WJ344" s="9"/>
      <c r="WK344" s="9"/>
      <c r="WL344" s="9"/>
      <c r="WM344" s="9"/>
      <c r="WN344" s="9"/>
      <c r="WO344" s="9"/>
      <c r="WP344" s="9"/>
      <c r="WQ344" s="9"/>
      <c r="WR344" s="9"/>
      <c r="WS344" s="9"/>
      <c r="WT344" s="9"/>
      <c r="WU344" s="9"/>
      <c r="WV344" s="9"/>
      <c r="WW344" s="9"/>
      <c r="WX344" s="9"/>
      <c r="WY344" s="9"/>
      <c r="WZ344" s="9"/>
      <c r="XA344" s="9"/>
      <c r="XB344" s="9"/>
      <c r="XC344" s="9"/>
      <c r="XD344" s="9"/>
      <c r="XE344" s="9"/>
      <c r="XF344" s="9"/>
      <c r="XG344" s="9"/>
      <c r="XH344" s="9"/>
      <c r="XI344" s="9"/>
      <c r="XJ344" s="9"/>
      <c r="XK344" s="9"/>
      <c r="XL344" s="9"/>
      <c r="XM344" s="9"/>
      <c r="XN344" s="9"/>
      <c r="XO344" s="9"/>
      <c r="XP344" s="9"/>
      <c r="XQ344" s="9"/>
      <c r="XR344" s="9"/>
      <c r="XS344" s="9"/>
      <c r="XT344" s="9"/>
      <c r="XU344" s="9"/>
      <c r="XV344" s="9"/>
      <c r="XW344" s="9"/>
      <c r="XX344" s="9"/>
      <c r="XY344" s="9"/>
      <c r="XZ344" s="9"/>
      <c r="YA344" s="9"/>
      <c r="YB344" s="9"/>
      <c r="YC344" s="9"/>
      <c r="YD344" s="9"/>
      <c r="YE344" s="9"/>
      <c r="YF344" s="9"/>
      <c r="YG344" s="9"/>
      <c r="YH344" s="9"/>
      <c r="YI344" s="9"/>
      <c r="YJ344" s="9"/>
      <c r="YK344" s="9"/>
      <c r="YL344" s="9"/>
      <c r="YM344" s="9"/>
      <c r="YN344" s="9"/>
      <c r="YO344" s="9"/>
      <c r="YP344" s="9"/>
      <c r="YQ344" s="9"/>
      <c r="YR344" s="9"/>
      <c r="YS344" s="9"/>
      <c r="YT344" s="9"/>
      <c r="YU344" s="9"/>
      <c r="YV344" s="9"/>
      <c r="YW344" s="9"/>
      <c r="YX344" s="9"/>
      <c r="YY344" s="9"/>
      <c r="YZ344" s="9"/>
      <c r="ZA344" s="9"/>
      <c r="ZB344" s="9"/>
      <c r="ZC344" s="9"/>
      <c r="ZD344" s="9"/>
      <c r="ZE344" s="9"/>
      <c r="ZF344" s="9"/>
      <c r="ZG344" s="9"/>
      <c r="ZH344" s="9"/>
      <c r="ZI344" s="9"/>
      <c r="ZJ344" s="9"/>
      <c r="ZK344" s="9"/>
      <c r="ZL344" s="9"/>
      <c r="ZM344" s="9"/>
      <c r="ZN344" s="9"/>
      <c r="ZO344" s="9"/>
      <c r="ZP344" s="9"/>
      <c r="ZQ344" s="9"/>
      <c r="ZR344" s="9"/>
      <c r="ZS344" s="9"/>
      <c r="ZT344" s="9"/>
      <c r="ZU344" s="9"/>
      <c r="ZV344" s="9"/>
      <c r="ZW344" s="9"/>
      <c r="ZX344" s="9"/>
      <c r="ZY344" s="9"/>
      <c r="ZZ344" s="9"/>
      <c r="AAA344" s="9"/>
      <c r="AAB344" s="9"/>
      <c r="AAC344" s="9"/>
      <c r="AAD344" s="9"/>
      <c r="AAE344" s="9"/>
      <c r="AAF344" s="9"/>
      <c r="AAG344" s="9"/>
      <c r="AAH344" s="9"/>
      <c r="AAI344" s="9"/>
      <c r="AAJ344" s="9"/>
      <c r="AAK344" s="9"/>
      <c r="AAL344" s="9"/>
      <c r="AAM344" s="9"/>
      <c r="AAN344" s="9"/>
      <c r="AAO344" s="9"/>
      <c r="AAP344" s="9"/>
      <c r="AAQ344" s="9"/>
      <c r="AAR344" s="9"/>
      <c r="AAS344" s="9"/>
      <c r="AAT344" s="9"/>
      <c r="AAU344" s="9"/>
      <c r="AAV344" s="9"/>
      <c r="AAW344" s="9"/>
      <c r="AAX344" s="9"/>
      <c r="AAY344" s="9"/>
      <c r="AAZ344" s="9"/>
      <c r="ABA344" s="9"/>
      <c r="ABB344" s="9"/>
      <c r="ABC344" s="9"/>
      <c r="ABD344" s="9"/>
      <c r="ABE344" s="9"/>
      <c r="ABF344" s="9"/>
      <c r="ABG344" s="9"/>
      <c r="ABH344" s="9"/>
      <c r="ABI344" s="9"/>
      <c r="ABJ344" s="9"/>
      <c r="ABK344" s="9"/>
      <c r="ABL344" s="9"/>
      <c r="ABM344" s="9"/>
      <c r="ABN344" s="9"/>
      <c r="ABO344" s="9"/>
      <c r="ABP344" s="9"/>
      <c r="ABQ344" s="9"/>
      <c r="ABR344" s="9"/>
      <c r="ABS344" s="9"/>
      <c r="ABT344" s="9"/>
      <c r="ABU344" s="9"/>
      <c r="ABV344" s="9"/>
      <c r="ABW344" s="9"/>
      <c r="ABX344" s="9"/>
      <c r="ABY344" s="9"/>
      <c r="ABZ344" s="9"/>
      <c r="ACA344" s="9"/>
      <c r="ACB344" s="9"/>
      <c r="ACC344" s="9"/>
      <c r="ACD344" s="9"/>
      <c r="ACE344" s="9"/>
      <c r="ACF344" s="9"/>
      <c r="ACG344" s="9"/>
      <c r="ACH344" s="9"/>
      <c r="ACI344" s="9"/>
      <c r="ACJ344" s="9"/>
      <c r="ACK344" s="9"/>
      <c r="ACL344" s="9"/>
      <c r="ACM344" s="9"/>
      <c r="ACN344" s="9"/>
      <c r="ACO344" s="9"/>
      <c r="ACP344" s="9"/>
      <c r="ACQ344" s="9"/>
      <c r="ACR344" s="9"/>
      <c r="ACS344" s="9"/>
      <c r="ACT344" s="9"/>
      <c r="ACU344" s="9"/>
      <c r="ACV344" s="9"/>
      <c r="ACW344" s="9"/>
      <c r="ACX344" s="9"/>
      <c r="ACY344" s="9"/>
      <c r="ACZ344" s="9"/>
      <c r="ADA344" s="9"/>
      <c r="ADB344" s="9"/>
      <c r="ADC344" s="9"/>
      <c r="ADD344" s="9"/>
      <c r="ADE344" s="9"/>
      <c r="ADF344" s="9"/>
      <c r="ADG344" s="9"/>
      <c r="ADH344" s="9"/>
      <c r="ADI344" s="9"/>
      <c r="ADJ344" s="9"/>
      <c r="ADK344" s="9"/>
      <c r="ADL344" s="9"/>
      <c r="ADM344" s="9"/>
      <c r="ADN344" s="9"/>
      <c r="ADO344" s="9"/>
      <c r="ADP344" s="9"/>
      <c r="ADQ344" s="9"/>
      <c r="ADR344" s="9"/>
      <c r="ADS344" s="9"/>
      <c r="ADT344" s="9"/>
      <c r="ADU344" s="9"/>
      <c r="ADV344" s="9"/>
      <c r="ADW344" s="9"/>
      <c r="ADX344" s="9"/>
      <c r="ADY344" s="9"/>
      <c r="ADZ344" s="9"/>
      <c r="AEA344" s="9"/>
      <c r="AEB344" s="9"/>
      <c r="AEC344" s="9"/>
      <c r="AED344" s="9"/>
      <c r="AEE344" s="9"/>
      <c r="AEF344" s="9"/>
      <c r="AEG344" s="9"/>
      <c r="AEH344" s="9"/>
      <c r="AEI344" s="9"/>
      <c r="AEJ344" s="9"/>
      <c r="AEK344" s="9"/>
      <c r="AEL344" s="9"/>
      <c r="AEM344" s="9"/>
      <c r="AEN344" s="9"/>
      <c r="AEO344" s="9"/>
      <c r="AEP344" s="9"/>
      <c r="AEQ344" s="9"/>
      <c r="AER344" s="9"/>
      <c r="AES344" s="9"/>
      <c r="AET344" s="9"/>
      <c r="AEU344" s="9"/>
      <c r="AEV344" s="9"/>
      <c r="AEW344" s="9"/>
      <c r="AEX344" s="9"/>
      <c r="AEY344" s="9"/>
      <c r="AEZ344" s="9"/>
      <c r="AFA344" s="9"/>
      <c r="AFB344" s="9"/>
      <c r="AFC344" s="9"/>
      <c r="AFD344" s="9"/>
      <c r="AFE344" s="9"/>
      <c r="AFF344" s="9"/>
      <c r="AFG344" s="9"/>
      <c r="AFH344" s="9"/>
      <c r="AFI344" s="9"/>
      <c r="AFJ344" s="9"/>
      <c r="AFK344" s="9"/>
      <c r="AFL344" s="9"/>
      <c r="AFM344" s="9"/>
      <c r="AFN344" s="9"/>
      <c r="AFO344" s="9"/>
      <c r="AFP344" s="9"/>
      <c r="AFQ344" s="9"/>
      <c r="AFR344" s="9"/>
      <c r="AFS344" s="9"/>
      <c r="AFT344" s="9"/>
      <c r="AFU344" s="9"/>
      <c r="AFV344" s="9"/>
      <c r="AFW344" s="9"/>
      <c r="AFX344" s="9"/>
      <c r="AFY344" s="9"/>
      <c r="AFZ344" s="9"/>
      <c r="AGA344" s="9"/>
      <c r="AGB344" s="9"/>
      <c r="AGC344" s="9"/>
      <c r="AGD344" s="9"/>
      <c r="AGE344" s="9"/>
      <c r="AGF344" s="9"/>
      <c r="AGG344" s="9"/>
      <c r="AGH344" s="9"/>
      <c r="AGI344" s="9"/>
      <c r="AGJ344" s="9"/>
      <c r="AGK344" s="9"/>
      <c r="AGL344" s="9"/>
      <c r="AGM344" s="9"/>
      <c r="AGN344" s="9"/>
      <c r="AGO344" s="9"/>
      <c r="AGP344" s="9"/>
      <c r="AGQ344" s="9"/>
      <c r="AGR344" s="9"/>
      <c r="AGS344" s="9"/>
      <c r="AGT344" s="9"/>
      <c r="AGU344" s="9"/>
      <c r="AGV344" s="9"/>
      <c r="AGW344" s="9"/>
      <c r="AGX344" s="9"/>
      <c r="AGY344" s="9"/>
      <c r="AGZ344" s="9"/>
      <c r="AHA344" s="9"/>
      <c r="AHB344" s="9"/>
      <c r="AHC344" s="9"/>
      <c r="AHD344" s="9"/>
      <c r="AHE344" s="9"/>
      <c r="AHF344" s="9"/>
      <c r="AHG344" s="9"/>
      <c r="AHH344" s="9"/>
      <c r="AHI344" s="9"/>
      <c r="AHJ344" s="9"/>
      <c r="AHK344" s="9"/>
      <c r="AHL344" s="9"/>
      <c r="AHM344" s="9"/>
      <c r="AHN344" s="9"/>
      <c r="AHO344" s="9"/>
      <c r="AHP344" s="9"/>
      <c r="AHQ344" s="9"/>
      <c r="AHR344" s="9"/>
      <c r="AHS344" s="9"/>
      <c r="AHT344" s="9"/>
      <c r="AHU344" s="9"/>
      <c r="AHV344" s="9"/>
      <c r="AHW344" s="9"/>
      <c r="AHX344" s="9"/>
      <c r="AHY344" s="9"/>
      <c r="AHZ344" s="9"/>
      <c r="AIA344" s="9"/>
      <c r="AIB344" s="9"/>
      <c r="AIC344" s="9"/>
      <c r="AID344" s="9"/>
      <c r="AIE344" s="9"/>
      <c r="AIF344" s="9"/>
      <c r="AIG344" s="9"/>
      <c r="AIH344" s="9"/>
      <c r="AII344" s="9"/>
      <c r="AIJ344" s="9"/>
      <c r="AIK344" s="9"/>
      <c r="AIL344" s="9"/>
      <c r="AIM344" s="9"/>
      <c r="AIN344" s="9"/>
      <c r="AIO344" s="9"/>
      <c r="AIP344" s="9"/>
      <c r="AIQ344" s="9"/>
      <c r="AIR344" s="9"/>
      <c r="AIS344" s="9"/>
      <c r="ANB344" s="9"/>
      <c r="ANC344" s="9"/>
      <c r="AND344" s="9"/>
      <c r="ANE344" s="9"/>
      <c r="ANF344" s="9"/>
      <c r="ANG344" s="9"/>
      <c r="ANH344" s="9"/>
      <c r="ANI344" s="9"/>
      <c r="ANJ344" s="9"/>
      <c r="ANK344" s="9"/>
      <c r="ANL344" s="9"/>
      <c r="ANM344" s="9"/>
      <c r="ANN344" s="9"/>
      <c r="ANO344" s="9"/>
      <c r="ANP344" s="9"/>
      <c r="ANQ344" s="9"/>
      <c r="ANR344" s="9"/>
      <c r="ANS344" s="9"/>
      <c r="ANT344" s="9"/>
      <c r="ANU344" s="9"/>
      <c r="ANV344" s="9"/>
      <c r="ANW344" s="9"/>
      <c r="ANX344" s="9"/>
      <c r="ANY344" s="9"/>
      <c r="ANZ344" s="9"/>
      <c r="AOA344" s="9"/>
      <c r="AOB344" s="9"/>
      <c r="AOC344" s="9"/>
      <c r="AOD344" s="9"/>
      <c r="AOE344" s="9"/>
      <c r="AOF344" s="9"/>
      <c r="AOG344" s="9"/>
      <c r="AOH344" s="9"/>
      <c r="AOI344" s="9"/>
      <c r="AOJ344" s="9"/>
      <c r="AOK344" s="9"/>
      <c r="AOL344" s="9"/>
      <c r="AOM344" s="9"/>
      <c r="AON344" s="9"/>
      <c r="AOO344" s="9"/>
      <c r="AOP344" s="9"/>
      <c r="AOQ344" s="9"/>
      <c r="AOR344" s="9"/>
      <c r="AOS344" s="9"/>
      <c r="AOT344" s="9"/>
      <c r="AOU344" s="9"/>
      <c r="AOV344" s="9"/>
      <c r="AOW344" s="9"/>
      <c r="AOX344" s="9"/>
      <c r="AOY344" s="9"/>
      <c r="AOZ344" s="9"/>
      <c r="APA344" s="9"/>
      <c r="APB344" s="9"/>
      <c r="APC344" s="9"/>
      <c r="APD344" s="9"/>
      <c r="APE344" s="9"/>
      <c r="APF344" s="9"/>
      <c r="APG344" s="9"/>
      <c r="APH344" s="9"/>
      <c r="API344" s="9"/>
      <c r="APJ344" s="9"/>
      <c r="APK344" s="9"/>
      <c r="APL344" s="9"/>
      <c r="APM344" s="9"/>
      <c r="APN344" s="9"/>
      <c r="APO344" s="9"/>
      <c r="APP344" s="9"/>
      <c r="APQ344" s="9"/>
      <c r="APR344" s="9"/>
      <c r="APS344" s="9"/>
      <c r="APT344" s="9"/>
      <c r="APU344" s="9"/>
      <c r="APV344" s="9"/>
      <c r="APW344" s="9"/>
      <c r="APX344" s="9"/>
      <c r="APY344" s="9"/>
      <c r="APZ344" s="9"/>
      <c r="AQA344" s="9"/>
      <c r="AQB344" s="9"/>
      <c r="AQC344" s="9"/>
      <c r="AQD344" s="9"/>
      <c r="AQE344" s="9"/>
      <c r="AQF344" s="9"/>
      <c r="AQG344" s="9"/>
      <c r="AQH344" s="9"/>
      <c r="AQI344" s="9"/>
      <c r="AQJ344" s="9"/>
      <c r="AQK344" s="9"/>
      <c r="AQL344" s="9"/>
      <c r="AQM344" s="9"/>
      <c r="AQN344" s="9"/>
      <c r="AQO344" s="9"/>
      <c r="AQP344" s="9"/>
      <c r="AQQ344" s="9"/>
      <c r="AQR344" s="9"/>
      <c r="AQS344" s="9"/>
      <c r="AQT344" s="9"/>
      <c r="AQU344" s="9"/>
      <c r="AQV344" s="9"/>
      <c r="AQW344" s="9"/>
      <c r="AQX344" s="9"/>
      <c r="AQY344" s="9"/>
      <c r="AQZ344" s="9"/>
      <c r="ARA344" s="9"/>
      <c r="ARB344" s="9"/>
      <c r="ARC344" s="9"/>
      <c r="ARD344" s="9"/>
      <c r="ARE344" s="9"/>
      <c r="ARF344" s="9"/>
      <c r="ARG344" s="9"/>
      <c r="ARH344" s="9"/>
      <c r="ARI344" s="9"/>
      <c r="ARJ344" s="9"/>
      <c r="ARK344" s="9"/>
      <c r="ARL344" s="9"/>
      <c r="ARM344" s="9"/>
      <c r="ARN344" s="9"/>
      <c r="ARO344" s="9"/>
      <c r="ARP344" s="9"/>
      <c r="ARQ344" s="9"/>
      <c r="ARR344" s="9"/>
      <c r="ARS344" s="9"/>
      <c r="ART344" s="9"/>
      <c r="ARU344" s="9"/>
      <c r="ARV344" s="9"/>
      <c r="ARW344" s="9"/>
      <c r="ARX344" s="9"/>
      <c r="ARY344" s="9"/>
      <c r="ARZ344" s="9"/>
      <c r="ASA344" s="9"/>
      <c r="ASB344" s="9"/>
      <c r="ASC344" s="9"/>
      <c r="ASD344" s="9"/>
      <c r="ASE344" s="9"/>
      <c r="ASF344" s="9"/>
      <c r="ASG344" s="9"/>
      <c r="ASH344" s="9"/>
      <c r="ASI344" s="9"/>
      <c r="ASJ344" s="9"/>
      <c r="ASK344" s="9"/>
      <c r="ASL344" s="9"/>
      <c r="ASM344" s="9"/>
      <c r="ASN344" s="9"/>
      <c r="ASO344" s="9"/>
      <c r="ASP344" s="9"/>
      <c r="ASQ344" s="9"/>
      <c r="ASR344" s="9"/>
      <c r="ASS344" s="9"/>
      <c r="AST344" s="9"/>
      <c r="ASU344" s="9"/>
      <c r="ASV344" s="9"/>
      <c r="ASW344" s="9"/>
      <c r="ASX344" s="9"/>
      <c r="ASY344" s="9"/>
      <c r="ASZ344" s="9"/>
      <c r="ATA344" s="9"/>
      <c r="ATB344" s="9"/>
      <c r="ATC344" s="9"/>
      <c r="ATD344" s="9"/>
      <c r="ATE344" s="9"/>
      <c r="ATF344" s="9"/>
      <c r="ATG344" s="9"/>
      <c r="ATH344" s="9"/>
      <c r="ATI344" s="9"/>
      <c r="ATJ344" s="9"/>
      <c r="ATK344" s="9"/>
      <c r="ATL344" s="9"/>
      <c r="ATM344" s="9"/>
      <c r="ATN344" s="9"/>
      <c r="ATO344" s="9"/>
      <c r="ATP344" s="9"/>
      <c r="ATQ344" s="9"/>
      <c r="ATR344" s="9"/>
      <c r="ATS344" s="9"/>
      <c r="ATT344" s="9"/>
      <c r="ATU344" s="9"/>
      <c r="ATV344" s="9"/>
      <c r="ATW344" s="9"/>
      <c r="ATX344" s="9"/>
      <c r="ATY344" s="9"/>
      <c r="ATZ344" s="9"/>
      <c r="AUA344" s="9"/>
      <c r="AUB344" s="9"/>
      <c r="AUC344" s="9"/>
      <c r="AUD344" s="9"/>
      <c r="AUE344" s="9"/>
      <c r="AUF344" s="9"/>
      <c r="AUG344" s="9"/>
      <c r="AUH344" s="9"/>
      <c r="AUI344" s="9"/>
      <c r="AUJ344" s="9"/>
      <c r="AUK344" s="9"/>
      <c r="AUL344" s="9"/>
      <c r="AUM344" s="9"/>
      <c r="AUN344" s="9"/>
      <c r="AUO344" s="9"/>
      <c r="AUP344" s="9"/>
      <c r="AUQ344" s="9"/>
      <c r="AUR344" s="9"/>
      <c r="AUS344" s="9"/>
      <c r="AUT344" s="9"/>
      <c r="AUU344" s="9"/>
      <c r="AUV344" s="9"/>
      <c r="AUW344" s="9"/>
      <c r="AUX344" s="9"/>
      <c r="AUY344" s="9"/>
      <c r="AUZ344" s="9"/>
      <c r="AVA344" s="9"/>
      <c r="AVB344" s="9"/>
      <c r="AVC344" s="9"/>
      <c r="AVD344" s="9"/>
      <c r="AVE344" s="9"/>
      <c r="AVF344" s="9"/>
      <c r="AVG344" s="9"/>
      <c r="AVH344" s="9"/>
      <c r="AVI344" s="9"/>
      <c r="AVJ344" s="9"/>
      <c r="AVK344" s="9"/>
      <c r="AVL344" s="9"/>
      <c r="AVM344" s="9"/>
      <c r="AVN344" s="9"/>
      <c r="AVO344" s="9"/>
      <c r="AVP344" s="9"/>
      <c r="AVQ344" s="9"/>
      <c r="AVR344" s="9"/>
      <c r="AVS344" s="9"/>
      <c r="AVT344" s="9"/>
      <c r="AVU344" s="9"/>
      <c r="AVV344" s="9"/>
      <c r="AVW344" s="9"/>
      <c r="AVX344" s="9"/>
      <c r="AVY344" s="9"/>
      <c r="AVZ344" s="9"/>
      <c r="AWA344" s="9"/>
      <c r="AWB344" s="9"/>
      <c r="AWC344" s="9"/>
      <c r="AWD344" s="9"/>
      <c r="AWE344" s="9"/>
      <c r="AWF344" s="9"/>
      <c r="AWG344" s="9"/>
      <c r="AWH344" s="9"/>
      <c r="AWI344" s="9"/>
      <c r="AWJ344" s="9"/>
      <c r="AWK344" s="9"/>
      <c r="AWL344" s="9"/>
      <c r="AWM344" s="9"/>
      <c r="AWN344" s="9"/>
      <c r="AWO344" s="9"/>
      <c r="AWP344" s="9"/>
      <c r="AWQ344" s="9"/>
      <c r="AWR344" s="9"/>
      <c r="AWS344" s="9"/>
      <c r="AWT344" s="9"/>
      <c r="AWU344" s="9"/>
      <c r="AWV344" s="9"/>
      <c r="AWW344" s="9"/>
      <c r="AWX344" s="9"/>
      <c r="AWY344" s="9"/>
      <c r="AWZ344" s="9"/>
      <c r="AXA344" s="9"/>
      <c r="AXB344" s="9"/>
      <c r="AXC344" s="9"/>
      <c r="AXD344" s="9"/>
      <c r="AXE344" s="9"/>
      <c r="AXF344" s="9"/>
      <c r="AXG344" s="9"/>
      <c r="AXH344" s="9"/>
      <c r="AXI344" s="9"/>
      <c r="AXJ344" s="9"/>
      <c r="AXK344" s="9"/>
      <c r="AXL344" s="9"/>
      <c r="AXM344" s="9"/>
      <c r="AXN344" s="9"/>
      <c r="AXO344" s="9"/>
      <c r="AXP344" s="9"/>
      <c r="AXQ344" s="9"/>
      <c r="AXR344" s="9"/>
      <c r="AXS344" s="9"/>
      <c r="AXT344" s="9"/>
      <c r="AXU344" s="9"/>
      <c r="AXV344" s="9"/>
      <c r="AXW344" s="9"/>
      <c r="AXX344" s="9"/>
      <c r="AXY344" s="9"/>
      <c r="AXZ344" s="9"/>
      <c r="AYA344" s="9"/>
      <c r="AYB344" s="9"/>
      <c r="AYC344" s="9"/>
      <c r="AYD344" s="9"/>
      <c r="AYE344" s="9"/>
      <c r="AYF344" s="9"/>
      <c r="AYG344" s="9"/>
      <c r="AYH344" s="9"/>
      <c r="AYI344" s="9"/>
      <c r="AYJ344" s="9"/>
      <c r="AYK344" s="9"/>
      <c r="AYL344" s="9"/>
      <c r="AYM344" s="9"/>
      <c r="AYN344" s="9"/>
      <c r="AYO344" s="9"/>
      <c r="AYP344" s="9"/>
      <c r="AYQ344" s="9"/>
      <c r="AYR344" s="9"/>
      <c r="AYS344" s="9"/>
      <c r="AYT344" s="9"/>
      <c r="AYU344" s="9"/>
      <c r="AYV344" s="9"/>
      <c r="AYW344" s="9"/>
      <c r="AYX344" s="9"/>
      <c r="AYY344" s="9"/>
      <c r="AYZ344" s="9"/>
      <c r="AZA344" s="9"/>
      <c r="AZB344" s="9"/>
      <c r="AZC344" s="9"/>
      <c r="AZD344" s="9"/>
      <c r="AZE344" s="9"/>
      <c r="AZF344" s="9"/>
      <c r="AZG344" s="9"/>
      <c r="AZH344" s="9"/>
      <c r="AZI344" s="9"/>
      <c r="AZJ344" s="9"/>
      <c r="AZK344" s="9"/>
      <c r="AZL344" s="9"/>
      <c r="AZM344" s="9"/>
      <c r="AZN344" s="9"/>
      <c r="AZO344" s="9"/>
      <c r="AZP344" s="9"/>
      <c r="AZQ344" s="9"/>
      <c r="AZR344" s="9"/>
      <c r="AZS344" s="9"/>
      <c r="AZT344" s="9"/>
      <c r="AZU344" s="9"/>
      <c r="AZV344" s="9"/>
      <c r="AZW344" s="9"/>
      <c r="AZX344" s="9"/>
      <c r="AZY344" s="9"/>
      <c r="AZZ344" s="9"/>
      <c r="BAA344" s="9"/>
      <c r="BAB344" s="9"/>
      <c r="BAC344" s="9"/>
      <c r="BAD344" s="9"/>
      <c r="BAE344" s="9"/>
      <c r="BAF344" s="9"/>
      <c r="BAG344" s="9"/>
      <c r="BAH344" s="9"/>
      <c r="BAI344" s="9"/>
      <c r="BAJ344" s="9"/>
      <c r="BAK344" s="9"/>
      <c r="BAL344" s="9"/>
      <c r="BAM344" s="9"/>
      <c r="BAN344" s="9"/>
      <c r="BAO344" s="9"/>
      <c r="BAP344" s="9"/>
      <c r="BAQ344" s="9"/>
      <c r="BAR344" s="9"/>
      <c r="BAS344" s="9"/>
      <c r="BAT344" s="9"/>
      <c r="BAU344" s="9"/>
      <c r="BAV344" s="9"/>
      <c r="BAW344" s="9"/>
      <c r="BAX344" s="9"/>
      <c r="BAY344" s="9"/>
      <c r="BAZ344" s="9"/>
      <c r="BBA344" s="9"/>
      <c r="BBB344" s="9"/>
      <c r="BBC344" s="9"/>
      <c r="BBD344" s="9"/>
      <c r="BBE344" s="9"/>
      <c r="BBF344" s="9"/>
      <c r="BBG344" s="9"/>
      <c r="BBH344" s="9"/>
      <c r="BBI344" s="9"/>
      <c r="BBJ344" s="9"/>
      <c r="BBK344" s="9"/>
      <c r="BBL344" s="9"/>
      <c r="BBM344" s="9"/>
      <c r="BBN344" s="9"/>
      <c r="BBO344" s="9"/>
      <c r="BBP344" s="9"/>
      <c r="BBQ344" s="9"/>
      <c r="BBR344" s="9"/>
      <c r="BBS344" s="9"/>
      <c r="BBT344" s="9"/>
      <c r="BBU344" s="9"/>
      <c r="BBV344" s="9"/>
      <c r="BBW344" s="9"/>
      <c r="BBX344" s="9"/>
      <c r="BBY344" s="9"/>
      <c r="BBZ344" s="9"/>
      <c r="BCA344" s="9"/>
      <c r="BCB344" s="9"/>
      <c r="BCC344" s="9"/>
      <c r="BCD344" s="9"/>
      <c r="BCE344" s="9"/>
      <c r="BCF344" s="9"/>
      <c r="BCG344" s="9"/>
      <c r="BCH344" s="9"/>
      <c r="BCI344" s="9"/>
      <c r="BCJ344" s="9"/>
      <c r="BCK344" s="9"/>
      <c r="BCL344" s="9"/>
      <c r="BCM344" s="9"/>
      <c r="BCN344" s="9"/>
      <c r="BCO344" s="9"/>
      <c r="BCP344" s="9"/>
      <c r="BCQ344" s="9"/>
      <c r="BCR344" s="9"/>
      <c r="BCS344" s="9"/>
      <c r="BCT344" s="9"/>
      <c r="BCU344" s="9"/>
      <c r="BCV344" s="9"/>
      <c r="BCW344" s="9"/>
      <c r="BCX344" s="9"/>
      <c r="BCY344" s="9"/>
      <c r="BCZ344" s="9"/>
      <c r="BDA344" s="9"/>
      <c r="BDB344" s="9"/>
      <c r="BDC344" s="9"/>
      <c r="BDD344" s="9"/>
      <c r="BDE344" s="9"/>
      <c r="BDF344" s="9"/>
      <c r="BDG344" s="9"/>
      <c r="BDH344" s="9"/>
      <c r="BDI344" s="9"/>
      <c r="BDJ344" s="9"/>
      <c r="BDK344" s="9"/>
      <c r="BDL344" s="9"/>
      <c r="BDM344" s="9"/>
      <c r="BDN344" s="9"/>
      <c r="BDO344" s="9"/>
      <c r="BDP344" s="9"/>
      <c r="BDQ344" s="9"/>
      <c r="BDR344" s="9"/>
      <c r="BDS344" s="9"/>
      <c r="BDT344" s="9"/>
      <c r="BDU344" s="9"/>
      <c r="BDV344" s="9"/>
      <c r="BDW344" s="9"/>
      <c r="BDX344" s="9"/>
      <c r="BDY344" s="9"/>
      <c r="BDZ344" s="9"/>
      <c r="BEA344" s="9"/>
      <c r="BEB344" s="9"/>
      <c r="BEC344" s="9"/>
      <c r="BED344" s="9"/>
      <c r="BEE344" s="9"/>
      <c r="BEF344" s="9"/>
      <c r="BEG344" s="9"/>
      <c r="BEH344" s="9"/>
      <c r="BEI344" s="9"/>
      <c r="BEJ344" s="9"/>
      <c r="BEK344" s="9"/>
      <c r="BEL344" s="9"/>
      <c r="BEM344" s="9"/>
      <c r="BEN344" s="9"/>
      <c r="BEO344" s="9"/>
      <c r="BEP344" s="9"/>
      <c r="BEQ344" s="9"/>
      <c r="BER344" s="9"/>
      <c r="BES344" s="9"/>
      <c r="BET344" s="9"/>
      <c r="BEU344" s="9"/>
      <c r="BEV344" s="9"/>
      <c r="BEW344" s="9"/>
      <c r="BEX344" s="9"/>
      <c r="BEY344" s="9"/>
      <c r="BEZ344" s="9"/>
      <c r="BFA344" s="9"/>
      <c r="BFB344" s="9"/>
      <c r="BFC344" s="9"/>
      <c r="BFD344" s="9"/>
      <c r="BFE344" s="9"/>
      <c r="BFF344" s="9"/>
      <c r="BFG344" s="9"/>
      <c r="BFH344" s="9"/>
      <c r="BFI344" s="9"/>
      <c r="BFJ344" s="9"/>
      <c r="BFK344" s="9"/>
      <c r="BFL344" s="9"/>
      <c r="BFM344" s="9"/>
      <c r="BFN344" s="9"/>
      <c r="BFO344" s="9"/>
      <c r="BFP344" s="9"/>
      <c r="BFQ344" s="9"/>
      <c r="BFR344" s="9"/>
      <c r="BFS344" s="9"/>
      <c r="BFT344" s="9"/>
      <c r="BFU344" s="9"/>
      <c r="BFV344" s="9"/>
      <c r="BFW344" s="9"/>
      <c r="BFX344" s="9"/>
      <c r="BFY344" s="9"/>
      <c r="BFZ344" s="9"/>
      <c r="BGA344" s="9"/>
      <c r="BGB344" s="9"/>
      <c r="BGC344" s="9"/>
      <c r="BGD344" s="9"/>
      <c r="BGE344" s="9"/>
      <c r="BGF344" s="9"/>
      <c r="BGG344" s="9"/>
      <c r="BGH344" s="9"/>
      <c r="BGI344" s="9"/>
      <c r="BGJ344" s="9"/>
      <c r="BGK344" s="9"/>
      <c r="BGL344" s="9"/>
      <c r="BGM344" s="9"/>
      <c r="BGN344" s="9"/>
      <c r="BGO344" s="9"/>
      <c r="BGP344" s="9"/>
      <c r="BGQ344" s="9"/>
      <c r="BGR344" s="9"/>
      <c r="BGS344" s="9"/>
      <c r="BGT344" s="9"/>
      <c r="BGU344" s="9"/>
      <c r="BGV344" s="9"/>
      <c r="BGW344" s="9"/>
      <c r="BGX344" s="9"/>
      <c r="BGY344" s="9"/>
      <c r="BGZ344" s="9"/>
      <c r="BHA344" s="9"/>
      <c r="BHB344" s="9"/>
      <c r="BHC344" s="9"/>
      <c r="BHD344" s="9"/>
      <c r="BHE344" s="9"/>
      <c r="BHF344" s="9"/>
      <c r="BHG344" s="9"/>
      <c r="BHH344" s="9"/>
      <c r="BHI344" s="9"/>
      <c r="BHJ344" s="9"/>
      <c r="BHK344" s="9"/>
      <c r="BHL344" s="9"/>
      <c r="BHM344" s="9"/>
      <c r="BHN344" s="9"/>
      <c r="BHO344" s="9"/>
      <c r="BHP344" s="9"/>
      <c r="BHQ344" s="9"/>
      <c r="BHR344" s="9"/>
      <c r="BHS344" s="9"/>
      <c r="BHT344" s="9"/>
      <c r="BHU344" s="9"/>
      <c r="BHV344" s="9"/>
      <c r="BHW344" s="9"/>
      <c r="BHX344" s="9"/>
      <c r="BHY344" s="9"/>
      <c r="BHZ344" s="9"/>
      <c r="BIA344" s="9"/>
      <c r="BIB344" s="9"/>
      <c r="BIC344" s="9"/>
      <c r="BID344" s="9"/>
    </row>
    <row r="345" ht="14.25" customHeight="1">
      <c r="A345" s="9">
        <v>7.0</v>
      </c>
      <c r="B345" s="9" t="s">
        <v>11947</v>
      </c>
      <c r="C345" s="9" t="s">
        <v>11948</v>
      </c>
      <c r="D345" s="9" t="s">
        <v>11948</v>
      </c>
      <c r="E345" s="9"/>
      <c r="F345" s="9">
        <v>31.0</v>
      </c>
      <c r="G345" s="9" t="s">
        <v>14726</v>
      </c>
      <c r="H345" s="9"/>
      <c r="I345" s="9"/>
      <c r="J345" s="9"/>
      <c r="K345" s="9">
        <v>5.0</v>
      </c>
      <c r="L345" s="9">
        <v>22.0</v>
      </c>
      <c r="M345" s="9"/>
      <c r="N345" s="9">
        <v>1.0</v>
      </c>
      <c r="O345" s="9">
        <v>3.0</v>
      </c>
      <c r="P345" s="9">
        <v>0.0</v>
      </c>
      <c r="Q345" s="9" t="s">
        <v>14727</v>
      </c>
      <c r="R345" s="9"/>
      <c r="S345" s="9" t="s">
        <v>3892</v>
      </c>
      <c r="T345" s="9" t="s">
        <v>3891</v>
      </c>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c r="DA345" s="9"/>
      <c r="DB345" s="9"/>
      <c r="DC345" s="9"/>
      <c r="DD345" s="9"/>
      <c r="DE345" s="9"/>
      <c r="DF345" s="9"/>
      <c r="DG345" s="9"/>
      <c r="DH345" s="9"/>
      <c r="DI345" s="9"/>
      <c r="DJ345" s="9"/>
      <c r="DK345" s="9"/>
      <c r="DL345" s="9"/>
      <c r="DM345" s="9"/>
      <c r="DN345" s="9"/>
      <c r="DO345" s="9"/>
      <c r="DP345" s="9"/>
      <c r="DQ345" s="9"/>
      <c r="DR345" s="9"/>
      <c r="DS345" s="9"/>
      <c r="DT345" s="9"/>
      <c r="DU345" s="9"/>
      <c r="DV345" s="9"/>
      <c r="DW345" s="9"/>
      <c r="DX345" s="9"/>
      <c r="DY345" s="9"/>
      <c r="DZ345" s="9"/>
      <c r="EA345" s="9"/>
      <c r="EB345" s="9"/>
      <c r="EC345" s="9"/>
      <c r="ED345" s="9"/>
      <c r="EE345" s="9"/>
      <c r="EF345" s="9"/>
      <c r="EG345" s="9"/>
      <c r="EH345" s="9"/>
      <c r="EI345" s="9"/>
      <c r="EJ345" s="9"/>
      <c r="EK345" s="9"/>
      <c r="EL345" s="9"/>
      <c r="EM345" s="9"/>
      <c r="EN345" s="9"/>
      <c r="EO345" s="9"/>
      <c r="EP345" s="9"/>
      <c r="EQ345" s="9"/>
      <c r="ER345" s="9"/>
      <c r="ES345" s="9"/>
      <c r="ET345" s="9"/>
      <c r="EU345" s="9"/>
      <c r="EV345" s="9"/>
      <c r="EW345" s="9"/>
      <c r="EX345" s="9"/>
      <c r="EY345" s="9"/>
      <c r="EZ345" s="9"/>
      <c r="FA345" s="9"/>
      <c r="FB345" s="9"/>
      <c r="FC345" s="9"/>
      <c r="FD345" s="9"/>
      <c r="FE345" s="9"/>
      <c r="FF345" s="9"/>
      <c r="FG345" s="9"/>
      <c r="FH345" s="9"/>
      <c r="FI345" s="9"/>
      <c r="FJ345" s="9"/>
      <c r="FK345" s="9"/>
      <c r="FL345" s="9"/>
      <c r="FM345" s="9"/>
      <c r="FN345" s="9"/>
      <c r="FO345" s="9"/>
      <c r="FP345" s="9"/>
      <c r="FQ345" s="9"/>
      <c r="FR345" s="9"/>
      <c r="FS345" s="9"/>
      <c r="FT345" s="9"/>
      <c r="FU345" s="9"/>
      <c r="FV345" s="9"/>
      <c r="FW345" s="9"/>
      <c r="FX345" s="9"/>
      <c r="FY345" s="9"/>
      <c r="FZ345" s="9"/>
      <c r="GA345" s="9"/>
      <c r="GB345" s="9"/>
      <c r="GC345" s="9"/>
      <c r="GD345" s="9"/>
      <c r="GE345" s="9"/>
      <c r="GF345" s="9"/>
      <c r="GG345" s="9"/>
      <c r="GH345" s="9"/>
      <c r="GI345" s="9"/>
      <c r="GJ345" s="9"/>
      <c r="GK345" s="9"/>
      <c r="GL345" s="9"/>
      <c r="GM345" s="9"/>
      <c r="GN345" s="9"/>
      <c r="GO345" s="9"/>
      <c r="GP345" s="9"/>
      <c r="GQ345" s="9"/>
      <c r="GR345" s="9"/>
      <c r="GS345" s="9"/>
      <c r="GT345" s="9"/>
      <c r="GU345" s="9"/>
      <c r="GV345" s="9"/>
      <c r="GW345" s="9"/>
      <c r="GX345" s="9"/>
      <c r="GY345" s="9"/>
      <c r="GZ345" s="9"/>
      <c r="HA345" s="9"/>
      <c r="HB345" s="9"/>
      <c r="HC345" s="9"/>
      <c r="HD345" s="9"/>
      <c r="HE345" s="9"/>
      <c r="HF345" s="9"/>
      <c r="HG345" s="9"/>
      <c r="HH345" s="9"/>
      <c r="HI345" s="9"/>
      <c r="HJ345" s="9"/>
      <c r="HK345" s="9"/>
      <c r="HL345" s="9"/>
      <c r="HM345" s="9"/>
      <c r="HN345" s="9"/>
      <c r="HO345" s="9"/>
      <c r="HP345" s="9"/>
      <c r="HQ345" s="9"/>
      <c r="HR345" s="9"/>
      <c r="HS345" s="9"/>
      <c r="HT345" s="9"/>
      <c r="HU345" s="9"/>
      <c r="HV345" s="9"/>
      <c r="HW345" s="9"/>
      <c r="HX345" s="9"/>
      <c r="HY345" s="9"/>
      <c r="HZ345" s="9"/>
      <c r="IA345" s="9"/>
      <c r="IB345" s="9"/>
      <c r="IC345" s="9"/>
      <c r="ID345" s="9"/>
      <c r="IE345" s="9"/>
      <c r="IF345" s="9"/>
      <c r="IG345" s="9"/>
      <c r="IH345" s="9"/>
      <c r="II345" s="9"/>
      <c r="IJ345" s="9"/>
      <c r="IK345" s="9"/>
      <c r="IL345" s="9"/>
      <c r="IM345" s="9"/>
      <c r="IN345" s="9"/>
      <c r="IO345" s="9"/>
      <c r="IP345" s="9"/>
      <c r="IQ345" s="9"/>
      <c r="IR345" s="9"/>
      <c r="IS345" s="9"/>
      <c r="IT345" s="9"/>
      <c r="IU345" s="9"/>
      <c r="IV345" s="9"/>
      <c r="IW345" s="9"/>
      <c r="IX345" s="9"/>
      <c r="IY345" s="9"/>
      <c r="IZ345" s="9"/>
      <c r="JA345" s="9"/>
      <c r="JB345" s="9"/>
      <c r="JC345" s="9"/>
      <c r="JD345" s="9"/>
      <c r="JE345" s="9"/>
      <c r="JF345" s="9"/>
      <c r="JG345" s="9"/>
      <c r="JH345" s="9"/>
      <c r="JI345" s="9"/>
      <c r="JJ345" s="9"/>
      <c r="JK345" s="9"/>
      <c r="JL345" s="9"/>
      <c r="JM345" s="9"/>
      <c r="JN345" s="9"/>
      <c r="JO345" s="9"/>
      <c r="JP345" s="9"/>
      <c r="JQ345" s="9"/>
      <c r="JR345" s="9"/>
      <c r="JS345" s="9"/>
      <c r="JT345" s="9"/>
      <c r="JU345" s="9"/>
      <c r="JV345" s="9"/>
      <c r="JW345" s="9"/>
      <c r="JX345" s="9"/>
      <c r="JY345" s="9"/>
      <c r="JZ345" s="9"/>
      <c r="KA345" s="9"/>
      <c r="KB345" s="9"/>
      <c r="KC345" s="9"/>
      <c r="KD345" s="9"/>
      <c r="KE345" s="9"/>
      <c r="KF345" s="9"/>
      <c r="KG345" s="9"/>
      <c r="KH345" s="9"/>
      <c r="KI345" s="9"/>
      <c r="KJ345" s="9"/>
      <c r="KK345" s="9"/>
      <c r="KL345" s="9"/>
      <c r="KM345" s="9"/>
      <c r="KN345" s="9"/>
      <c r="KO345" s="9"/>
      <c r="KP345" s="9"/>
      <c r="KQ345" s="9"/>
      <c r="KR345" s="9"/>
      <c r="KS345" s="9"/>
      <c r="KT345" s="9"/>
      <c r="KU345" s="9"/>
      <c r="KV345" s="9"/>
      <c r="KW345" s="9"/>
      <c r="KX345" s="9"/>
      <c r="KY345" s="9"/>
      <c r="KZ345" s="9"/>
      <c r="LA345" s="9"/>
      <c r="LB345" s="9"/>
      <c r="LC345" s="9"/>
      <c r="LD345" s="9"/>
      <c r="LE345" s="9"/>
      <c r="LF345" s="9"/>
      <c r="LG345" s="9"/>
      <c r="LH345" s="9"/>
      <c r="LI345" s="9"/>
      <c r="LJ345" s="9"/>
      <c r="LK345" s="9"/>
      <c r="LL345" s="9"/>
      <c r="LM345" s="9"/>
      <c r="LN345" s="9"/>
      <c r="LO345" s="9"/>
      <c r="LP345" s="9"/>
      <c r="LQ345" s="9"/>
      <c r="LR345" s="9"/>
      <c r="LS345" s="9"/>
      <c r="LT345" s="9"/>
      <c r="LU345" s="9"/>
      <c r="LV345" s="9"/>
      <c r="LW345" s="9"/>
      <c r="LX345" s="9"/>
      <c r="LY345" s="9"/>
      <c r="LZ345" s="9"/>
      <c r="MA345" s="9"/>
      <c r="MB345" s="9"/>
      <c r="MC345" s="9"/>
      <c r="MD345" s="9"/>
      <c r="ME345" s="9"/>
      <c r="MF345" s="9"/>
      <c r="MG345" s="9"/>
      <c r="MH345" s="9"/>
      <c r="MI345" s="9"/>
      <c r="MJ345" s="9"/>
      <c r="MK345" s="9"/>
      <c r="ML345" s="9"/>
      <c r="MM345" s="9"/>
      <c r="MN345" s="9"/>
      <c r="MO345" s="9"/>
      <c r="MP345" s="9"/>
      <c r="MQ345" s="9"/>
      <c r="MR345" s="9"/>
      <c r="MS345" s="9"/>
      <c r="MT345" s="9"/>
      <c r="MU345" s="9"/>
      <c r="MV345" s="9"/>
      <c r="MW345" s="9"/>
      <c r="MX345" s="9"/>
      <c r="MY345" s="9"/>
      <c r="MZ345" s="9"/>
      <c r="NA345" s="9"/>
      <c r="NB345" s="9"/>
      <c r="NC345" s="9"/>
      <c r="ND345" s="9"/>
      <c r="NE345" s="9"/>
      <c r="NF345" s="9"/>
      <c r="NG345" s="9"/>
      <c r="NH345" s="9"/>
      <c r="NI345" s="9"/>
      <c r="NJ345" s="9"/>
      <c r="NK345" s="9"/>
      <c r="NL345" s="9"/>
      <c r="NM345" s="9"/>
      <c r="NN345" s="9"/>
      <c r="NO345" s="9"/>
      <c r="NP345" s="9"/>
      <c r="NQ345" s="9"/>
      <c r="NR345" s="9"/>
      <c r="NS345" s="9"/>
      <c r="NT345" s="9"/>
      <c r="NU345" s="9"/>
      <c r="NV345" s="9"/>
      <c r="NW345" s="9"/>
      <c r="NX345" s="9"/>
      <c r="NY345" s="9"/>
      <c r="NZ345" s="9"/>
      <c r="OA345" s="9"/>
      <c r="OB345" s="9"/>
      <c r="OC345" s="9"/>
      <c r="OD345" s="9"/>
      <c r="OE345" s="9"/>
      <c r="OF345" s="9"/>
      <c r="OG345" s="9"/>
      <c r="OH345" s="9"/>
      <c r="OI345" s="9"/>
      <c r="OJ345" s="9"/>
      <c r="OK345" s="9"/>
      <c r="OL345" s="9"/>
      <c r="OM345" s="9"/>
      <c r="ON345" s="9"/>
      <c r="OO345" s="9"/>
      <c r="OP345" s="9"/>
      <c r="OQ345" s="9"/>
      <c r="OR345" s="9"/>
      <c r="OS345" s="9"/>
      <c r="OT345" s="9"/>
      <c r="OU345" s="9"/>
      <c r="OV345" s="9"/>
      <c r="OW345" s="9"/>
      <c r="OX345" s="9"/>
      <c r="OY345" s="9"/>
      <c r="OZ345" s="9"/>
      <c r="PA345" s="9"/>
      <c r="PB345" s="9"/>
      <c r="PC345" s="9"/>
      <c r="PD345" s="9"/>
      <c r="PE345" s="9"/>
      <c r="PF345" s="9"/>
      <c r="PG345" s="9"/>
      <c r="PH345" s="9"/>
      <c r="PI345" s="9"/>
      <c r="PJ345" s="9"/>
      <c r="PK345" s="9"/>
      <c r="PL345" s="9"/>
      <c r="PM345" s="9"/>
      <c r="PN345" s="9"/>
      <c r="PO345" s="9"/>
      <c r="PP345" s="9"/>
      <c r="PQ345" s="9"/>
      <c r="PR345" s="9"/>
      <c r="PS345" s="9"/>
      <c r="PT345" s="9"/>
      <c r="PU345" s="9"/>
      <c r="PV345" s="9"/>
      <c r="PW345" s="9"/>
      <c r="PX345" s="9"/>
      <c r="PY345" s="9"/>
      <c r="PZ345" s="9"/>
      <c r="QA345" s="9"/>
      <c r="QB345" s="9"/>
      <c r="QC345" s="9"/>
      <c r="QD345" s="9"/>
      <c r="QE345" s="9"/>
      <c r="QF345" s="9"/>
      <c r="QG345" s="9"/>
      <c r="QH345" s="9"/>
      <c r="QI345" s="9"/>
      <c r="QJ345" s="9"/>
      <c r="QK345" s="9"/>
      <c r="QL345" s="9"/>
      <c r="QM345" s="9"/>
      <c r="QN345" s="9"/>
      <c r="QO345" s="9"/>
      <c r="QP345" s="9"/>
      <c r="QQ345" s="9"/>
      <c r="QR345" s="9"/>
      <c r="QS345" s="9"/>
      <c r="QT345" s="9"/>
      <c r="QU345" s="9"/>
      <c r="QV345" s="9"/>
      <c r="QW345" s="9"/>
      <c r="QX345" s="9"/>
      <c r="QY345" s="9"/>
      <c r="QZ345" s="9"/>
      <c r="RA345" s="9"/>
      <c r="RB345" s="9"/>
      <c r="RC345" s="9"/>
      <c r="RD345" s="9"/>
      <c r="RE345" s="9"/>
      <c r="RF345" s="9"/>
      <c r="RG345" s="9"/>
      <c r="RH345" s="9"/>
      <c r="RI345" s="9"/>
      <c r="RJ345" s="9"/>
      <c r="RK345" s="9"/>
      <c r="RL345" s="9"/>
      <c r="RM345" s="9"/>
      <c r="RN345" s="9"/>
      <c r="RO345" s="9"/>
      <c r="RP345" s="9"/>
      <c r="RQ345" s="9"/>
      <c r="RR345" s="9"/>
      <c r="RS345" s="9"/>
      <c r="RT345" s="9"/>
      <c r="RU345" s="9"/>
      <c r="RV345" s="9"/>
      <c r="RW345" s="9"/>
      <c r="RX345" s="9"/>
      <c r="RY345" s="9"/>
      <c r="RZ345" s="9"/>
      <c r="SA345" s="9"/>
      <c r="SB345" s="9"/>
      <c r="SC345" s="9"/>
      <c r="SD345" s="9"/>
      <c r="SE345" s="9"/>
      <c r="SF345" s="9"/>
      <c r="SG345" s="9"/>
      <c r="SH345" s="9"/>
      <c r="SI345" s="9"/>
      <c r="SJ345" s="9"/>
      <c r="SK345" s="9"/>
      <c r="SL345" s="9"/>
      <c r="SM345" s="9"/>
      <c r="SN345" s="9"/>
      <c r="SO345" s="9"/>
      <c r="SP345" s="9"/>
      <c r="SQ345" s="9"/>
      <c r="SR345" s="9"/>
      <c r="SS345" s="9"/>
      <c r="ST345" s="9"/>
      <c r="SU345" s="9"/>
      <c r="SV345" s="9"/>
      <c r="SW345" s="9"/>
      <c r="SX345" s="9"/>
      <c r="SY345" s="9"/>
      <c r="SZ345" s="9"/>
      <c r="TA345" s="9"/>
      <c r="TB345" s="9"/>
      <c r="TC345" s="9"/>
      <c r="TD345" s="9"/>
      <c r="TE345" s="9"/>
      <c r="TF345" s="9"/>
      <c r="TG345" s="9"/>
      <c r="TH345" s="9"/>
      <c r="TI345" s="9"/>
      <c r="TJ345" s="9"/>
      <c r="TK345" s="9"/>
      <c r="TL345" s="9"/>
      <c r="TM345" s="9"/>
      <c r="TN345" s="9"/>
      <c r="TO345" s="9"/>
      <c r="TP345" s="9"/>
      <c r="TQ345" s="9"/>
      <c r="TR345" s="9"/>
      <c r="TS345" s="9"/>
      <c r="TT345" s="9"/>
      <c r="TU345" s="9"/>
      <c r="TV345" s="9"/>
      <c r="TW345" s="9"/>
      <c r="TX345" s="9"/>
      <c r="TY345" s="9"/>
      <c r="TZ345" s="9"/>
      <c r="UA345" s="9"/>
      <c r="UB345" s="9"/>
      <c r="UC345" s="9"/>
      <c r="UD345" s="9"/>
      <c r="UE345" s="9"/>
      <c r="UF345" s="9"/>
      <c r="UG345" s="9"/>
      <c r="UH345" s="9"/>
      <c r="UI345" s="9"/>
      <c r="UJ345" s="9"/>
      <c r="UK345" s="9"/>
      <c r="UL345" s="9"/>
      <c r="UM345" s="9"/>
      <c r="UN345" s="9"/>
      <c r="UO345" s="9"/>
      <c r="UP345" s="9"/>
      <c r="UQ345" s="9"/>
      <c r="UR345" s="9"/>
      <c r="US345" s="9"/>
      <c r="UT345" s="9"/>
      <c r="UU345" s="9"/>
      <c r="UV345" s="9"/>
      <c r="UW345" s="9"/>
      <c r="UX345" s="9"/>
      <c r="UY345" s="9"/>
      <c r="UZ345" s="9"/>
      <c r="VA345" s="9"/>
      <c r="VB345" s="9"/>
      <c r="VC345" s="9"/>
      <c r="VD345" s="9"/>
      <c r="VE345" s="9"/>
      <c r="VF345" s="9"/>
      <c r="VG345" s="9"/>
      <c r="VH345" s="9"/>
      <c r="VI345" s="9"/>
      <c r="VJ345" s="9"/>
      <c r="VK345" s="9"/>
      <c r="VL345" s="9"/>
      <c r="VM345" s="9"/>
      <c r="VN345" s="9"/>
      <c r="VO345" s="9"/>
      <c r="VP345" s="9"/>
      <c r="VQ345" s="9"/>
      <c r="VR345" s="9"/>
      <c r="VS345" s="9"/>
      <c r="VT345" s="9"/>
      <c r="VU345" s="9"/>
      <c r="VV345" s="9"/>
      <c r="VW345" s="9"/>
      <c r="VX345" s="9"/>
      <c r="VY345" s="9"/>
      <c r="VZ345" s="9"/>
      <c r="WA345" s="9"/>
      <c r="WB345" s="9"/>
      <c r="WC345" s="9"/>
      <c r="WD345" s="9"/>
      <c r="WE345" s="9"/>
      <c r="WF345" s="9"/>
      <c r="WG345" s="9"/>
      <c r="WH345" s="9"/>
      <c r="WI345" s="9"/>
      <c r="WJ345" s="9"/>
      <c r="WK345" s="9"/>
      <c r="WL345" s="9"/>
      <c r="WM345" s="9"/>
      <c r="WN345" s="9"/>
      <c r="WO345" s="9"/>
      <c r="WP345" s="9"/>
      <c r="WQ345" s="9"/>
      <c r="WR345" s="9"/>
      <c r="WS345" s="9"/>
      <c r="WT345" s="9"/>
      <c r="WU345" s="9"/>
      <c r="WV345" s="9"/>
      <c r="WW345" s="9"/>
      <c r="WX345" s="9"/>
      <c r="WY345" s="9"/>
      <c r="WZ345" s="9"/>
      <c r="XA345" s="9"/>
      <c r="XB345" s="9"/>
      <c r="XC345" s="9"/>
      <c r="XD345" s="9"/>
      <c r="XE345" s="9"/>
      <c r="XF345" s="9"/>
      <c r="XG345" s="9"/>
      <c r="XH345" s="9"/>
      <c r="XI345" s="9"/>
      <c r="XJ345" s="9"/>
      <c r="XK345" s="9"/>
      <c r="XL345" s="9"/>
      <c r="XM345" s="9"/>
      <c r="XN345" s="9"/>
      <c r="XO345" s="9"/>
      <c r="XP345" s="9"/>
      <c r="XQ345" s="9"/>
      <c r="XR345" s="9"/>
      <c r="XS345" s="9"/>
      <c r="XT345" s="9"/>
      <c r="XU345" s="9"/>
      <c r="XV345" s="9"/>
      <c r="XW345" s="9"/>
      <c r="XX345" s="9"/>
      <c r="XY345" s="9"/>
      <c r="XZ345" s="9"/>
      <c r="YA345" s="9"/>
      <c r="YB345" s="9"/>
      <c r="YC345" s="9"/>
      <c r="YD345" s="9"/>
      <c r="YE345" s="9"/>
      <c r="YF345" s="9"/>
      <c r="YG345" s="9"/>
      <c r="YH345" s="9"/>
      <c r="YI345" s="9"/>
      <c r="YJ345" s="9"/>
      <c r="YK345" s="9"/>
      <c r="YL345" s="9"/>
      <c r="YM345" s="9"/>
      <c r="YN345" s="9"/>
      <c r="YO345" s="9"/>
      <c r="YP345" s="9"/>
      <c r="YQ345" s="9"/>
      <c r="YR345" s="9"/>
      <c r="YS345" s="9"/>
      <c r="YT345" s="9"/>
      <c r="YU345" s="9"/>
      <c r="YV345" s="9"/>
      <c r="YW345" s="9"/>
      <c r="YX345" s="9"/>
      <c r="YY345" s="9"/>
      <c r="YZ345" s="9"/>
      <c r="ZA345" s="9"/>
      <c r="ZB345" s="9"/>
      <c r="ZC345" s="9"/>
      <c r="ZD345" s="9"/>
      <c r="ZE345" s="9"/>
      <c r="ZF345" s="9"/>
      <c r="ZG345" s="9"/>
      <c r="ZH345" s="9"/>
      <c r="ZI345" s="9"/>
      <c r="ZJ345" s="9"/>
      <c r="ZK345" s="9"/>
      <c r="ZL345" s="9"/>
      <c r="ZM345" s="9"/>
      <c r="ZN345" s="9"/>
      <c r="ZO345" s="9"/>
      <c r="ZP345" s="9"/>
      <c r="ZQ345" s="9"/>
      <c r="ZR345" s="9"/>
      <c r="ZS345" s="9"/>
      <c r="ZT345" s="9"/>
      <c r="ZU345" s="9"/>
      <c r="ZV345" s="9"/>
      <c r="ZW345" s="9"/>
      <c r="ZX345" s="9"/>
      <c r="ZY345" s="9"/>
      <c r="ZZ345" s="9"/>
      <c r="AAA345" s="9"/>
      <c r="AAB345" s="9"/>
      <c r="AAC345" s="9"/>
      <c r="AAD345" s="9"/>
      <c r="AAE345" s="9"/>
      <c r="AAF345" s="9"/>
      <c r="AAG345" s="9"/>
      <c r="AAH345" s="9"/>
      <c r="AAI345" s="9"/>
      <c r="AAJ345" s="9"/>
      <c r="AAK345" s="9"/>
      <c r="AAL345" s="9"/>
      <c r="AAM345" s="9"/>
      <c r="AAN345" s="9"/>
      <c r="AAO345" s="9"/>
      <c r="AAP345" s="9"/>
      <c r="AAQ345" s="9"/>
      <c r="AAR345" s="9"/>
      <c r="AAS345" s="9"/>
      <c r="AAT345" s="9"/>
      <c r="AAU345" s="9"/>
      <c r="AAV345" s="9"/>
      <c r="AAW345" s="9"/>
      <c r="AAX345" s="9"/>
      <c r="AAY345" s="9"/>
      <c r="AAZ345" s="9"/>
      <c r="ABA345" s="9"/>
      <c r="ABB345" s="9"/>
      <c r="ABC345" s="9"/>
      <c r="ABD345" s="9"/>
      <c r="ABE345" s="9"/>
      <c r="ABF345" s="9"/>
      <c r="ABG345" s="9"/>
      <c r="ABH345" s="9"/>
      <c r="ABI345" s="9"/>
      <c r="ABJ345" s="9"/>
      <c r="ABK345" s="9"/>
      <c r="ABL345" s="9"/>
      <c r="ABM345" s="9"/>
      <c r="ABN345" s="9"/>
      <c r="ABO345" s="9"/>
      <c r="ABP345" s="9"/>
      <c r="ABQ345" s="9"/>
      <c r="ABR345" s="9"/>
      <c r="ABS345" s="9"/>
      <c r="ABT345" s="9"/>
      <c r="ABU345" s="9"/>
      <c r="ABV345" s="9"/>
      <c r="ABW345" s="9"/>
      <c r="ABX345" s="9"/>
      <c r="ABY345" s="9"/>
      <c r="ABZ345" s="9"/>
      <c r="ACA345" s="9"/>
      <c r="ACB345" s="9"/>
      <c r="ACC345" s="9"/>
      <c r="ACD345" s="9"/>
      <c r="ACE345" s="9"/>
      <c r="ACF345" s="9"/>
      <c r="ACG345" s="9"/>
      <c r="ACH345" s="9"/>
      <c r="ACI345" s="9"/>
      <c r="ACJ345" s="9"/>
      <c r="ACK345" s="9"/>
      <c r="ACL345" s="9"/>
      <c r="ACM345" s="9"/>
      <c r="ACN345" s="9"/>
      <c r="ACO345" s="9"/>
      <c r="ACP345" s="9"/>
      <c r="ACQ345" s="9"/>
      <c r="ACR345" s="9"/>
      <c r="ACS345" s="9"/>
      <c r="ACT345" s="9"/>
      <c r="ACU345" s="9"/>
      <c r="ACV345" s="9"/>
      <c r="ACW345" s="9"/>
      <c r="ACX345" s="9"/>
      <c r="ACY345" s="9"/>
      <c r="ACZ345" s="9"/>
      <c r="ADA345" s="9"/>
      <c r="ADB345" s="9"/>
      <c r="ADC345" s="9"/>
      <c r="ADD345" s="9"/>
      <c r="ADE345" s="9"/>
      <c r="ADF345" s="9"/>
      <c r="ADG345" s="9"/>
      <c r="ADH345" s="9"/>
      <c r="ADI345" s="9"/>
      <c r="ADJ345" s="9"/>
      <c r="ADK345" s="9"/>
      <c r="ADL345" s="9"/>
      <c r="ADM345" s="9"/>
      <c r="ADN345" s="9"/>
      <c r="ADO345" s="9"/>
      <c r="ADP345" s="9"/>
      <c r="ADQ345" s="9"/>
      <c r="ADR345" s="9"/>
      <c r="ADS345" s="9"/>
      <c r="ADT345" s="9"/>
      <c r="ADU345" s="9"/>
      <c r="ADV345" s="9"/>
      <c r="ADW345" s="9"/>
      <c r="ADX345" s="9"/>
      <c r="ADY345" s="9"/>
      <c r="ADZ345" s="9"/>
      <c r="AEA345" s="9"/>
      <c r="AEB345" s="9"/>
      <c r="AEC345" s="9"/>
      <c r="AED345" s="9"/>
      <c r="AEE345" s="9"/>
      <c r="AEF345" s="9"/>
      <c r="AEG345" s="9"/>
      <c r="AEH345" s="9"/>
      <c r="AEI345" s="9"/>
      <c r="AEJ345" s="9"/>
      <c r="AEK345" s="9"/>
      <c r="AEL345" s="9"/>
      <c r="AEM345" s="9"/>
      <c r="AEN345" s="9"/>
      <c r="AEO345" s="9"/>
      <c r="AEP345" s="9"/>
      <c r="AEQ345" s="9"/>
      <c r="AER345" s="9"/>
      <c r="AES345" s="9"/>
      <c r="AET345" s="9"/>
      <c r="AEU345" s="9"/>
      <c r="AEV345" s="9"/>
      <c r="AEW345" s="9"/>
      <c r="AEX345" s="9"/>
      <c r="AEY345" s="9"/>
      <c r="AEZ345" s="9"/>
      <c r="AFA345" s="9"/>
      <c r="AFB345" s="9"/>
      <c r="AFC345" s="9"/>
      <c r="AFD345" s="9"/>
      <c r="AFE345" s="9"/>
      <c r="AFF345" s="9"/>
      <c r="AFG345" s="9"/>
      <c r="AFH345" s="9"/>
      <c r="AFI345" s="9"/>
      <c r="AFJ345" s="9"/>
      <c r="AFK345" s="9"/>
      <c r="AFL345" s="9"/>
      <c r="AFM345" s="9"/>
      <c r="AFN345" s="9"/>
      <c r="AFO345" s="9"/>
      <c r="AFP345" s="9"/>
      <c r="AFQ345" s="9"/>
      <c r="AFR345" s="9"/>
      <c r="AFS345" s="9"/>
      <c r="AFT345" s="9"/>
      <c r="AFU345" s="9"/>
      <c r="AFV345" s="9"/>
      <c r="AFW345" s="9"/>
      <c r="AFX345" s="9"/>
      <c r="AFY345" s="9"/>
      <c r="AFZ345" s="9"/>
      <c r="AGA345" s="9"/>
      <c r="AGB345" s="9"/>
      <c r="AGC345" s="9"/>
      <c r="AGD345" s="9"/>
      <c r="AGE345" s="9"/>
      <c r="AGF345" s="9"/>
      <c r="AGG345" s="9"/>
      <c r="AGH345" s="9"/>
      <c r="AGI345" s="9"/>
      <c r="AGJ345" s="9"/>
      <c r="AGK345" s="9"/>
      <c r="AGL345" s="9"/>
      <c r="AGM345" s="9"/>
      <c r="AGN345" s="9"/>
      <c r="AGO345" s="9"/>
      <c r="AGP345" s="9"/>
      <c r="AGQ345" s="9"/>
      <c r="AGR345" s="9"/>
      <c r="AGS345" s="9"/>
      <c r="AGT345" s="9"/>
      <c r="AGU345" s="9"/>
      <c r="AGV345" s="9"/>
      <c r="AGW345" s="9"/>
      <c r="AGX345" s="9"/>
      <c r="AGY345" s="9"/>
      <c r="AGZ345" s="9"/>
      <c r="AHA345" s="9"/>
      <c r="AHB345" s="9"/>
      <c r="AHC345" s="9"/>
      <c r="AHD345" s="9"/>
      <c r="AHE345" s="9"/>
      <c r="AHF345" s="9"/>
      <c r="AHG345" s="9"/>
      <c r="AHH345" s="9"/>
      <c r="AHI345" s="9"/>
      <c r="AHJ345" s="9"/>
      <c r="AHK345" s="9"/>
      <c r="AHL345" s="9"/>
      <c r="AHM345" s="9"/>
      <c r="AHN345" s="9"/>
      <c r="AHO345" s="9"/>
      <c r="AHP345" s="9"/>
      <c r="AHQ345" s="9"/>
      <c r="AHR345" s="9"/>
      <c r="AHS345" s="9"/>
      <c r="AHT345" s="9"/>
      <c r="AHU345" s="9"/>
      <c r="AHV345" s="9"/>
      <c r="AHW345" s="9"/>
      <c r="AHX345" s="9"/>
      <c r="AHY345" s="9"/>
      <c r="AHZ345" s="9"/>
      <c r="AIA345" s="9"/>
      <c r="AIB345" s="9"/>
      <c r="AIC345" s="9"/>
      <c r="AID345" s="9"/>
      <c r="AIE345" s="9"/>
      <c r="AIF345" s="9"/>
      <c r="AIG345" s="9"/>
      <c r="AIH345" s="9"/>
      <c r="AII345" s="9"/>
      <c r="AIJ345" s="9"/>
      <c r="AIK345" s="9"/>
      <c r="AIL345" s="9"/>
      <c r="AIM345" s="9"/>
      <c r="AIN345" s="9"/>
      <c r="AIO345" s="9"/>
      <c r="AIP345" s="9"/>
      <c r="AIQ345" s="9"/>
      <c r="AIR345" s="9"/>
      <c r="AIS345" s="9"/>
      <c r="ANB345" s="9"/>
      <c r="ANC345" s="9"/>
      <c r="AND345" s="9"/>
      <c r="ANE345" s="9"/>
      <c r="ANF345" s="9"/>
      <c r="ANG345" s="9"/>
      <c r="ANH345" s="9"/>
      <c r="ANI345" s="9"/>
      <c r="ANJ345" s="9"/>
      <c r="ANK345" s="9"/>
      <c r="ANL345" s="9"/>
      <c r="ANM345" s="9"/>
      <c r="ANN345" s="9"/>
      <c r="ANO345" s="9"/>
      <c r="ANP345" s="9"/>
      <c r="ANQ345" s="9"/>
      <c r="ANR345" s="9"/>
      <c r="ANS345" s="9"/>
      <c r="ANT345" s="9"/>
      <c r="ANU345" s="9"/>
      <c r="ANV345" s="9"/>
      <c r="ANW345" s="9"/>
      <c r="ANX345" s="9"/>
      <c r="ANY345" s="9"/>
      <c r="ANZ345" s="9"/>
      <c r="AOA345" s="9"/>
      <c r="AOB345" s="9"/>
      <c r="AOC345" s="9"/>
      <c r="AOD345" s="9"/>
      <c r="AOE345" s="9"/>
      <c r="AOF345" s="9"/>
      <c r="AOG345" s="9"/>
      <c r="AOH345" s="9"/>
      <c r="AOI345" s="9"/>
      <c r="AOJ345" s="9"/>
      <c r="AOK345" s="9"/>
      <c r="AOL345" s="9"/>
      <c r="AOM345" s="9"/>
      <c r="AON345" s="9"/>
      <c r="AOO345" s="9"/>
      <c r="AOP345" s="9"/>
      <c r="AOQ345" s="9"/>
      <c r="AOR345" s="9"/>
      <c r="AOS345" s="9"/>
      <c r="AOT345" s="9"/>
      <c r="AOU345" s="9"/>
      <c r="AOV345" s="9"/>
      <c r="AOW345" s="9"/>
      <c r="AOX345" s="9"/>
      <c r="AOY345" s="9"/>
      <c r="AOZ345" s="9"/>
      <c r="APA345" s="9"/>
      <c r="APB345" s="9"/>
      <c r="APC345" s="9"/>
      <c r="APD345" s="9"/>
      <c r="APE345" s="9"/>
      <c r="APF345" s="9"/>
      <c r="APG345" s="9"/>
      <c r="APH345" s="9"/>
      <c r="API345" s="9"/>
      <c r="APJ345" s="9"/>
      <c r="APK345" s="9"/>
      <c r="APL345" s="9"/>
      <c r="APM345" s="9"/>
      <c r="APN345" s="9"/>
      <c r="APO345" s="9"/>
      <c r="APP345" s="9"/>
      <c r="APQ345" s="9"/>
      <c r="APR345" s="9"/>
      <c r="APS345" s="9"/>
      <c r="APT345" s="9"/>
      <c r="APU345" s="9"/>
      <c r="APV345" s="9"/>
      <c r="APW345" s="9"/>
      <c r="APX345" s="9"/>
      <c r="APY345" s="9"/>
      <c r="APZ345" s="9"/>
      <c r="AQA345" s="9"/>
      <c r="AQB345" s="9"/>
      <c r="AQC345" s="9"/>
      <c r="AQD345" s="9"/>
      <c r="AQE345" s="9"/>
      <c r="AQF345" s="9"/>
      <c r="AQG345" s="9"/>
      <c r="AQH345" s="9"/>
      <c r="AQI345" s="9"/>
      <c r="AQJ345" s="9"/>
      <c r="AQK345" s="9"/>
      <c r="AQL345" s="9"/>
      <c r="AQM345" s="9"/>
      <c r="AQN345" s="9"/>
      <c r="AQO345" s="9"/>
      <c r="AQP345" s="9"/>
      <c r="AQQ345" s="9"/>
      <c r="AQR345" s="9"/>
      <c r="AQS345" s="9"/>
      <c r="AQT345" s="9"/>
      <c r="AQU345" s="9"/>
      <c r="AQV345" s="9"/>
      <c r="AQW345" s="9"/>
      <c r="AQX345" s="9"/>
      <c r="AQY345" s="9"/>
      <c r="AQZ345" s="9"/>
      <c r="ARA345" s="9"/>
      <c r="ARB345" s="9"/>
      <c r="ARC345" s="9"/>
      <c r="ARD345" s="9"/>
      <c r="ARE345" s="9"/>
      <c r="ARF345" s="9"/>
      <c r="ARG345" s="9"/>
      <c r="ARH345" s="9"/>
      <c r="ARI345" s="9"/>
      <c r="ARJ345" s="9"/>
      <c r="ARK345" s="9"/>
      <c r="ARL345" s="9"/>
      <c r="ARM345" s="9"/>
      <c r="ARN345" s="9"/>
      <c r="ARO345" s="9"/>
      <c r="ARP345" s="9"/>
      <c r="ARQ345" s="9"/>
      <c r="ARR345" s="9"/>
      <c r="ARS345" s="9"/>
      <c r="ART345" s="9"/>
      <c r="ARU345" s="9"/>
      <c r="ARV345" s="9"/>
      <c r="ARW345" s="9"/>
      <c r="ARX345" s="9"/>
      <c r="ARY345" s="9"/>
      <c r="ARZ345" s="9"/>
      <c r="ASA345" s="9"/>
      <c r="ASB345" s="9"/>
      <c r="ASC345" s="9"/>
      <c r="ASD345" s="9"/>
      <c r="ASE345" s="9"/>
      <c r="ASF345" s="9"/>
      <c r="ASG345" s="9"/>
      <c r="ASH345" s="9"/>
      <c r="ASI345" s="9"/>
      <c r="ASJ345" s="9"/>
      <c r="ASK345" s="9"/>
      <c r="ASL345" s="9"/>
      <c r="ASM345" s="9"/>
      <c r="ASN345" s="9"/>
      <c r="ASO345" s="9"/>
      <c r="ASP345" s="9"/>
      <c r="ASQ345" s="9"/>
      <c r="ASR345" s="9"/>
      <c r="ASS345" s="9"/>
      <c r="AST345" s="9"/>
      <c r="ASU345" s="9"/>
      <c r="ASV345" s="9"/>
      <c r="ASW345" s="9"/>
      <c r="ASX345" s="9"/>
      <c r="ASY345" s="9"/>
      <c r="ASZ345" s="9"/>
      <c r="ATA345" s="9"/>
      <c r="ATB345" s="9"/>
      <c r="ATC345" s="9"/>
      <c r="ATD345" s="9"/>
      <c r="ATE345" s="9"/>
      <c r="ATF345" s="9"/>
      <c r="ATG345" s="9"/>
      <c r="ATH345" s="9"/>
      <c r="ATI345" s="9"/>
      <c r="ATJ345" s="9"/>
      <c r="ATK345" s="9"/>
      <c r="ATL345" s="9"/>
      <c r="ATM345" s="9"/>
      <c r="ATN345" s="9"/>
      <c r="ATO345" s="9"/>
      <c r="ATP345" s="9"/>
      <c r="ATQ345" s="9"/>
      <c r="ATR345" s="9"/>
      <c r="ATS345" s="9"/>
      <c r="ATT345" s="9"/>
      <c r="ATU345" s="9"/>
      <c r="ATV345" s="9"/>
      <c r="ATW345" s="9"/>
      <c r="ATX345" s="9"/>
      <c r="ATY345" s="9"/>
      <c r="ATZ345" s="9"/>
      <c r="AUA345" s="9"/>
      <c r="AUB345" s="9"/>
      <c r="AUC345" s="9"/>
      <c r="AUD345" s="9"/>
      <c r="AUE345" s="9"/>
      <c r="AUF345" s="9"/>
      <c r="AUG345" s="9"/>
      <c r="AUH345" s="9"/>
      <c r="AUI345" s="9"/>
      <c r="AUJ345" s="9"/>
      <c r="AUK345" s="9"/>
      <c r="AUL345" s="9"/>
      <c r="AUM345" s="9"/>
      <c r="AUN345" s="9"/>
      <c r="AUO345" s="9"/>
      <c r="AUP345" s="9"/>
      <c r="AUQ345" s="9"/>
      <c r="AUR345" s="9"/>
      <c r="AUS345" s="9"/>
      <c r="AUT345" s="9"/>
      <c r="AUU345" s="9"/>
      <c r="AUV345" s="9"/>
      <c r="AUW345" s="9"/>
      <c r="AUX345" s="9"/>
      <c r="AUY345" s="9"/>
      <c r="AUZ345" s="9"/>
      <c r="AVA345" s="9"/>
      <c r="AVB345" s="9"/>
      <c r="AVC345" s="9"/>
      <c r="AVD345" s="9"/>
      <c r="AVE345" s="9"/>
      <c r="AVF345" s="9"/>
      <c r="AVG345" s="9"/>
      <c r="AVH345" s="9"/>
      <c r="AVI345" s="9"/>
      <c r="AVJ345" s="9"/>
      <c r="AVK345" s="9"/>
      <c r="AVL345" s="9"/>
      <c r="AVM345" s="9"/>
      <c r="AVN345" s="9"/>
      <c r="AVO345" s="9"/>
      <c r="AVP345" s="9"/>
      <c r="AVQ345" s="9"/>
      <c r="AVR345" s="9"/>
      <c r="AVS345" s="9"/>
      <c r="AVT345" s="9"/>
      <c r="AVU345" s="9"/>
      <c r="AVV345" s="9"/>
      <c r="AVW345" s="9"/>
      <c r="AVX345" s="9"/>
      <c r="AVY345" s="9"/>
      <c r="AVZ345" s="9"/>
      <c r="AWA345" s="9"/>
      <c r="AWB345" s="9"/>
      <c r="AWC345" s="9"/>
      <c r="AWD345" s="9"/>
      <c r="AWE345" s="9"/>
      <c r="AWF345" s="9"/>
      <c r="AWG345" s="9"/>
      <c r="AWH345" s="9"/>
      <c r="AWI345" s="9"/>
      <c r="AWJ345" s="9"/>
      <c r="AWK345" s="9"/>
      <c r="AWL345" s="9"/>
      <c r="AWM345" s="9"/>
      <c r="AWN345" s="9"/>
      <c r="AWO345" s="9"/>
      <c r="AWP345" s="9"/>
      <c r="AWQ345" s="9"/>
      <c r="AWR345" s="9"/>
      <c r="AWS345" s="9"/>
      <c r="AWT345" s="9"/>
      <c r="AWU345" s="9"/>
      <c r="AWV345" s="9"/>
      <c r="AWW345" s="9"/>
      <c r="AWX345" s="9"/>
      <c r="AWY345" s="9"/>
      <c r="AWZ345" s="9"/>
      <c r="AXA345" s="9"/>
      <c r="AXB345" s="9"/>
      <c r="AXC345" s="9"/>
      <c r="AXD345" s="9"/>
      <c r="AXE345" s="9"/>
      <c r="AXF345" s="9"/>
      <c r="AXG345" s="9"/>
      <c r="AXH345" s="9"/>
      <c r="AXI345" s="9"/>
      <c r="AXJ345" s="9"/>
      <c r="AXK345" s="9"/>
      <c r="AXL345" s="9"/>
      <c r="AXM345" s="9"/>
      <c r="AXN345" s="9"/>
      <c r="AXO345" s="9"/>
      <c r="AXP345" s="9"/>
      <c r="AXQ345" s="9"/>
      <c r="AXR345" s="9"/>
      <c r="AXS345" s="9"/>
      <c r="AXT345" s="9"/>
      <c r="AXU345" s="9"/>
      <c r="AXV345" s="9"/>
      <c r="AXW345" s="9"/>
      <c r="AXX345" s="9"/>
      <c r="AXY345" s="9"/>
      <c r="AXZ345" s="9"/>
      <c r="AYA345" s="9"/>
      <c r="AYB345" s="9"/>
      <c r="AYC345" s="9"/>
      <c r="AYD345" s="9"/>
      <c r="AYE345" s="9"/>
      <c r="AYF345" s="9"/>
      <c r="AYG345" s="9"/>
      <c r="AYH345" s="9"/>
      <c r="AYI345" s="9"/>
      <c r="AYJ345" s="9"/>
      <c r="AYK345" s="9"/>
      <c r="AYL345" s="9"/>
      <c r="AYM345" s="9"/>
      <c r="AYN345" s="9"/>
      <c r="AYO345" s="9"/>
      <c r="AYP345" s="9"/>
      <c r="AYQ345" s="9"/>
      <c r="AYR345" s="9"/>
      <c r="AYS345" s="9"/>
      <c r="AYT345" s="9"/>
      <c r="AYU345" s="9"/>
      <c r="AYV345" s="9"/>
      <c r="AYW345" s="9"/>
      <c r="AYX345" s="9"/>
      <c r="AYY345" s="9"/>
      <c r="AYZ345" s="9"/>
      <c r="AZA345" s="9"/>
      <c r="AZB345" s="9"/>
      <c r="AZC345" s="9"/>
      <c r="AZD345" s="9"/>
      <c r="AZE345" s="9"/>
      <c r="AZF345" s="9"/>
      <c r="AZG345" s="9"/>
      <c r="AZH345" s="9"/>
      <c r="AZI345" s="9"/>
      <c r="AZJ345" s="9"/>
      <c r="AZK345" s="9"/>
      <c r="AZL345" s="9"/>
      <c r="AZM345" s="9"/>
      <c r="AZN345" s="9"/>
      <c r="AZO345" s="9"/>
      <c r="AZP345" s="9"/>
      <c r="AZQ345" s="9"/>
      <c r="AZR345" s="9"/>
      <c r="AZS345" s="9"/>
      <c r="AZT345" s="9"/>
      <c r="AZU345" s="9"/>
      <c r="AZV345" s="9"/>
      <c r="AZW345" s="9"/>
      <c r="AZX345" s="9"/>
      <c r="AZY345" s="9"/>
      <c r="AZZ345" s="9"/>
      <c r="BAA345" s="9"/>
      <c r="BAB345" s="9"/>
      <c r="BAC345" s="9"/>
      <c r="BAD345" s="9"/>
      <c r="BAE345" s="9"/>
      <c r="BAF345" s="9"/>
      <c r="BAG345" s="9"/>
      <c r="BAH345" s="9"/>
      <c r="BAI345" s="9"/>
      <c r="BAJ345" s="9"/>
      <c r="BAK345" s="9"/>
      <c r="BAL345" s="9"/>
      <c r="BAM345" s="9"/>
      <c r="BAN345" s="9"/>
      <c r="BAO345" s="9"/>
      <c r="BAP345" s="9"/>
      <c r="BAQ345" s="9"/>
      <c r="BAR345" s="9"/>
      <c r="BAS345" s="9"/>
      <c r="BAT345" s="9"/>
      <c r="BAU345" s="9"/>
      <c r="BAV345" s="9"/>
      <c r="BAW345" s="9"/>
      <c r="BAX345" s="9"/>
      <c r="BAY345" s="9"/>
      <c r="BAZ345" s="9"/>
      <c r="BBA345" s="9"/>
      <c r="BBB345" s="9"/>
      <c r="BBC345" s="9"/>
      <c r="BBD345" s="9"/>
      <c r="BBE345" s="9"/>
      <c r="BBF345" s="9"/>
      <c r="BBG345" s="9"/>
      <c r="BBH345" s="9"/>
      <c r="BBI345" s="9"/>
      <c r="BBJ345" s="9"/>
      <c r="BBK345" s="9"/>
      <c r="BBL345" s="9"/>
      <c r="BBM345" s="9"/>
      <c r="BBN345" s="9"/>
      <c r="BBO345" s="9"/>
      <c r="BBP345" s="9"/>
      <c r="BBQ345" s="9"/>
      <c r="BBR345" s="9"/>
      <c r="BBS345" s="9"/>
      <c r="BBT345" s="9"/>
      <c r="BBU345" s="9"/>
      <c r="BBV345" s="9"/>
      <c r="BBW345" s="9"/>
      <c r="BBX345" s="9"/>
      <c r="BBY345" s="9"/>
      <c r="BBZ345" s="9"/>
      <c r="BCA345" s="9"/>
      <c r="BCB345" s="9"/>
      <c r="BCC345" s="9"/>
      <c r="BCD345" s="9"/>
      <c r="BCE345" s="9"/>
      <c r="BCF345" s="9"/>
      <c r="BCG345" s="9"/>
      <c r="BCH345" s="9"/>
      <c r="BCI345" s="9"/>
      <c r="BCJ345" s="9"/>
      <c r="BCK345" s="9"/>
      <c r="BCL345" s="9"/>
      <c r="BCM345" s="9"/>
      <c r="BCN345" s="9"/>
      <c r="BCO345" s="9"/>
      <c r="BCP345" s="9"/>
      <c r="BCQ345" s="9"/>
      <c r="BCR345" s="9"/>
      <c r="BCS345" s="9"/>
      <c r="BCT345" s="9"/>
      <c r="BCU345" s="9"/>
      <c r="BCV345" s="9"/>
      <c r="BCW345" s="9"/>
      <c r="BCX345" s="9"/>
      <c r="BCY345" s="9"/>
      <c r="BCZ345" s="9"/>
      <c r="BDA345" s="9"/>
      <c r="BDB345" s="9"/>
      <c r="BDC345" s="9"/>
      <c r="BDD345" s="9"/>
      <c r="BDE345" s="9"/>
      <c r="BDF345" s="9"/>
      <c r="BDG345" s="9"/>
      <c r="BDH345" s="9"/>
      <c r="BDI345" s="9"/>
      <c r="BDJ345" s="9"/>
      <c r="BDK345" s="9"/>
      <c r="BDL345" s="9"/>
      <c r="BDM345" s="9"/>
      <c r="BDN345" s="9"/>
      <c r="BDO345" s="9"/>
      <c r="BDP345" s="9"/>
      <c r="BDQ345" s="9"/>
      <c r="BDR345" s="9"/>
      <c r="BDS345" s="9"/>
      <c r="BDT345" s="9"/>
      <c r="BDU345" s="9"/>
      <c r="BDV345" s="9"/>
      <c r="BDW345" s="9"/>
      <c r="BDX345" s="9"/>
      <c r="BDY345" s="9"/>
      <c r="BDZ345" s="9"/>
      <c r="BEA345" s="9"/>
      <c r="BEB345" s="9"/>
      <c r="BEC345" s="9"/>
      <c r="BED345" s="9"/>
      <c r="BEE345" s="9"/>
      <c r="BEF345" s="9"/>
      <c r="BEG345" s="9"/>
      <c r="BEH345" s="9"/>
      <c r="BEI345" s="9"/>
      <c r="BEJ345" s="9"/>
      <c r="BEK345" s="9"/>
      <c r="BEL345" s="9"/>
      <c r="BEM345" s="9"/>
      <c r="BEN345" s="9"/>
      <c r="BEO345" s="9"/>
      <c r="BEP345" s="9"/>
      <c r="BEQ345" s="9"/>
      <c r="BER345" s="9"/>
      <c r="BES345" s="9"/>
      <c r="BET345" s="9"/>
      <c r="BEU345" s="9"/>
      <c r="BEV345" s="9"/>
      <c r="BEW345" s="9"/>
      <c r="BEX345" s="9"/>
      <c r="BEY345" s="9"/>
      <c r="BEZ345" s="9"/>
      <c r="BFA345" s="9"/>
      <c r="BFB345" s="9"/>
      <c r="BFC345" s="9"/>
      <c r="BFD345" s="9"/>
      <c r="BFE345" s="9"/>
      <c r="BFF345" s="9"/>
      <c r="BFG345" s="9"/>
      <c r="BFH345" s="9"/>
      <c r="BFI345" s="9"/>
      <c r="BFJ345" s="9"/>
      <c r="BFK345" s="9"/>
      <c r="BFL345" s="9"/>
      <c r="BFM345" s="9"/>
      <c r="BFN345" s="9"/>
      <c r="BFO345" s="9"/>
      <c r="BFP345" s="9"/>
      <c r="BFQ345" s="9"/>
      <c r="BFR345" s="9"/>
      <c r="BFS345" s="9"/>
      <c r="BFT345" s="9"/>
      <c r="BFU345" s="9"/>
      <c r="BFV345" s="9"/>
      <c r="BFW345" s="9"/>
      <c r="BFX345" s="9"/>
      <c r="BFY345" s="9"/>
      <c r="BFZ345" s="9"/>
      <c r="BGA345" s="9"/>
      <c r="BGB345" s="9"/>
      <c r="BGC345" s="9"/>
      <c r="BGD345" s="9"/>
      <c r="BGE345" s="9"/>
      <c r="BGF345" s="9"/>
      <c r="BGG345" s="9"/>
      <c r="BGH345" s="9"/>
      <c r="BGI345" s="9"/>
      <c r="BGJ345" s="9"/>
      <c r="BGK345" s="9"/>
      <c r="BGL345" s="9"/>
      <c r="BGM345" s="9"/>
      <c r="BGN345" s="9"/>
      <c r="BGO345" s="9"/>
      <c r="BGP345" s="9"/>
      <c r="BGQ345" s="9"/>
      <c r="BGR345" s="9"/>
      <c r="BGS345" s="9"/>
      <c r="BGT345" s="9"/>
      <c r="BGU345" s="9"/>
      <c r="BGV345" s="9"/>
      <c r="BGW345" s="9"/>
      <c r="BGX345" s="9"/>
      <c r="BGY345" s="9"/>
      <c r="BGZ345" s="9"/>
      <c r="BHA345" s="9"/>
      <c r="BHB345" s="9"/>
      <c r="BHC345" s="9"/>
      <c r="BHD345" s="9"/>
      <c r="BHE345" s="9"/>
      <c r="BHF345" s="9"/>
      <c r="BHG345" s="9"/>
      <c r="BHH345" s="9"/>
      <c r="BHI345" s="9"/>
      <c r="BHJ345" s="9"/>
      <c r="BHK345" s="9"/>
      <c r="BHL345" s="9"/>
      <c r="BHM345" s="9"/>
      <c r="BHN345" s="9"/>
      <c r="BHO345" s="9"/>
      <c r="BHP345" s="9"/>
      <c r="BHQ345" s="9"/>
      <c r="BHR345" s="9"/>
      <c r="BHS345" s="9"/>
      <c r="BHT345" s="9"/>
      <c r="BHU345" s="9"/>
      <c r="BHV345" s="9"/>
      <c r="BHW345" s="9"/>
      <c r="BHX345" s="9"/>
      <c r="BHY345" s="9"/>
      <c r="BHZ345" s="9"/>
      <c r="BIA345" s="9"/>
      <c r="BIB345" s="9"/>
      <c r="BIC345" s="9"/>
      <c r="BID345" s="9"/>
    </row>
    <row r="346" ht="14.25" customHeight="1">
      <c r="A346" s="9">
        <v>1.0</v>
      </c>
      <c r="B346" s="9" t="s">
        <v>11947</v>
      </c>
      <c r="C346" s="9" t="s">
        <v>11948</v>
      </c>
      <c r="D346" s="9" t="s">
        <v>11948</v>
      </c>
      <c r="E346" s="9"/>
      <c r="F346" s="9">
        <v>0.0</v>
      </c>
      <c r="G346" s="9" t="s">
        <v>14728</v>
      </c>
      <c r="H346" s="9" t="s">
        <v>13578</v>
      </c>
      <c r="I346" s="9"/>
      <c r="J346" s="9"/>
      <c r="K346" s="9"/>
      <c r="L346" s="9"/>
      <c r="M346" s="9"/>
      <c r="N346" s="9"/>
      <c r="O346" s="9"/>
      <c r="P346" s="9">
        <v>0.0</v>
      </c>
      <c r="Q346" s="9" t="s">
        <v>14729</v>
      </c>
      <c r="R346" s="9" t="s">
        <v>14730</v>
      </c>
      <c r="S346" s="9" t="s">
        <v>3894</v>
      </c>
      <c r="T346" s="9" t="s">
        <v>14731</v>
      </c>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c r="DA346" s="9"/>
      <c r="DB346" s="9"/>
      <c r="DC346" s="9"/>
      <c r="DD346" s="9"/>
      <c r="DE346" s="9"/>
      <c r="DF346" s="9"/>
      <c r="DG346" s="9"/>
      <c r="DH346" s="9"/>
      <c r="DI346" s="9"/>
      <c r="DJ346" s="9"/>
      <c r="DK346" s="9"/>
      <c r="DL346" s="9"/>
      <c r="DM346" s="9"/>
      <c r="DN346" s="9"/>
      <c r="DO346" s="9"/>
      <c r="DP346" s="9"/>
      <c r="DQ346" s="9"/>
      <c r="DR346" s="9"/>
      <c r="DS346" s="9"/>
      <c r="DT346" s="9"/>
      <c r="DU346" s="9"/>
      <c r="DV346" s="9"/>
      <c r="DW346" s="9"/>
      <c r="DX346" s="9"/>
      <c r="DY346" s="9"/>
      <c r="DZ346" s="9"/>
      <c r="EA346" s="9"/>
      <c r="EB346" s="9"/>
      <c r="EC346" s="9"/>
      <c r="ED346" s="9"/>
      <c r="EE346" s="9"/>
      <c r="EF346" s="9"/>
      <c r="EG346" s="9"/>
      <c r="EH346" s="9"/>
      <c r="EI346" s="9"/>
      <c r="EJ346" s="9"/>
      <c r="EK346" s="9"/>
      <c r="EL346" s="9"/>
      <c r="EM346" s="9"/>
      <c r="EN346" s="9"/>
      <c r="EO346" s="9"/>
      <c r="EP346" s="9"/>
      <c r="EQ346" s="9"/>
      <c r="ER346" s="9"/>
      <c r="ES346" s="9"/>
      <c r="ET346" s="9"/>
      <c r="EU346" s="9"/>
      <c r="EV346" s="9"/>
      <c r="EW346" s="9"/>
      <c r="EX346" s="9"/>
      <c r="EY346" s="9"/>
      <c r="EZ346" s="9"/>
      <c r="FA346" s="9"/>
      <c r="FB346" s="9"/>
      <c r="FC346" s="9"/>
      <c r="FD346" s="9"/>
      <c r="FE346" s="9"/>
      <c r="FF346" s="9"/>
      <c r="FG346" s="9"/>
      <c r="FH346" s="9"/>
      <c r="FI346" s="9"/>
      <c r="FJ346" s="9"/>
      <c r="FK346" s="9"/>
      <c r="FL346" s="9"/>
      <c r="FM346" s="9"/>
      <c r="FN346" s="9"/>
      <c r="FO346" s="9"/>
      <c r="FP346" s="9"/>
      <c r="FQ346" s="9"/>
      <c r="FR346" s="9"/>
      <c r="FS346" s="9"/>
      <c r="FT346" s="9"/>
      <c r="FU346" s="9"/>
      <c r="FV346" s="9"/>
      <c r="FW346" s="9"/>
      <c r="FX346" s="9"/>
      <c r="FY346" s="9"/>
      <c r="FZ346" s="9"/>
      <c r="GA346" s="9"/>
      <c r="GB346" s="9"/>
      <c r="GC346" s="9"/>
      <c r="GD346" s="9"/>
      <c r="GE346" s="9"/>
      <c r="GF346" s="9"/>
      <c r="GG346" s="9"/>
      <c r="GH346" s="9"/>
      <c r="GI346" s="9"/>
      <c r="GJ346" s="9"/>
      <c r="GK346" s="9"/>
      <c r="GL346" s="9"/>
      <c r="GM346" s="9"/>
      <c r="GN346" s="9"/>
      <c r="GO346" s="9"/>
      <c r="GP346" s="9"/>
      <c r="GQ346" s="9"/>
      <c r="GR346" s="9"/>
      <c r="GS346" s="9"/>
      <c r="GT346" s="9"/>
      <c r="GU346" s="9"/>
      <c r="GV346" s="9"/>
      <c r="GW346" s="9"/>
      <c r="GX346" s="9"/>
      <c r="GY346" s="9"/>
      <c r="GZ346" s="9"/>
      <c r="HA346" s="9"/>
      <c r="HB346" s="9"/>
      <c r="HC346" s="9"/>
      <c r="HD346" s="9"/>
      <c r="HE346" s="9"/>
      <c r="HF346" s="9"/>
      <c r="HG346" s="9"/>
      <c r="HH346" s="9"/>
      <c r="HI346" s="9"/>
      <c r="HJ346" s="9"/>
      <c r="HK346" s="9"/>
      <c r="HL346" s="9"/>
      <c r="HM346" s="9"/>
      <c r="HN346" s="9"/>
      <c r="HO346" s="9"/>
      <c r="HP346" s="9"/>
      <c r="HQ346" s="9"/>
      <c r="HR346" s="9"/>
      <c r="HS346" s="9"/>
      <c r="HT346" s="9"/>
      <c r="HU346" s="9"/>
      <c r="HV346" s="9"/>
      <c r="HW346" s="9"/>
      <c r="HX346" s="9"/>
      <c r="HY346" s="9"/>
      <c r="HZ346" s="9"/>
      <c r="IA346" s="9"/>
      <c r="IB346" s="9"/>
      <c r="IC346" s="9"/>
      <c r="ID346" s="9"/>
      <c r="IE346" s="9"/>
      <c r="IF346" s="9"/>
      <c r="IG346" s="9"/>
      <c r="IH346" s="9"/>
      <c r="II346" s="9"/>
      <c r="IJ346" s="9"/>
      <c r="IK346" s="9"/>
      <c r="IL346" s="9"/>
      <c r="IM346" s="9"/>
      <c r="IN346" s="9"/>
      <c r="IO346" s="9"/>
      <c r="IP346" s="9"/>
      <c r="IQ346" s="9"/>
      <c r="IR346" s="9"/>
      <c r="IS346" s="9"/>
      <c r="IT346" s="9"/>
      <c r="IU346" s="9"/>
      <c r="IV346" s="9"/>
      <c r="IW346" s="9"/>
      <c r="IX346" s="9"/>
      <c r="IY346" s="9"/>
      <c r="IZ346" s="9"/>
      <c r="JA346" s="9"/>
      <c r="JB346" s="9"/>
      <c r="JC346" s="9"/>
      <c r="JD346" s="9"/>
      <c r="JE346" s="9"/>
      <c r="JF346" s="9"/>
      <c r="JG346" s="9"/>
      <c r="JH346" s="9"/>
      <c r="JI346" s="9"/>
      <c r="JJ346" s="9"/>
      <c r="JK346" s="9"/>
      <c r="JL346" s="9"/>
      <c r="JM346" s="9"/>
      <c r="JN346" s="9"/>
      <c r="JO346" s="9"/>
      <c r="JP346" s="9"/>
      <c r="JQ346" s="9"/>
      <c r="JR346" s="9"/>
      <c r="JS346" s="9"/>
      <c r="JT346" s="9"/>
      <c r="JU346" s="9"/>
      <c r="JV346" s="9"/>
      <c r="JW346" s="9"/>
      <c r="JX346" s="9"/>
      <c r="JY346" s="9"/>
      <c r="JZ346" s="9"/>
      <c r="KA346" s="9"/>
      <c r="KB346" s="9"/>
      <c r="KC346" s="9"/>
      <c r="KD346" s="9"/>
      <c r="KE346" s="9"/>
      <c r="KF346" s="9"/>
      <c r="KG346" s="9"/>
      <c r="KH346" s="9"/>
      <c r="KI346" s="9"/>
      <c r="KJ346" s="9"/>
      <c r="KK346" s="9"/>
      <c r="KL346" s="9"/>
      <c r="KM346" s="9"/>
      <c r="KN346" s="9"/>
      <c r="KO346" s="9"/>
      <c r="KP346" s="9"/>
      <c r="KQ346" s="9"/>
      <c r="KR346" s="9"/>
      <c r="KS346" s="9"/>
      <c r="KT346" s="9"/>
      <c r="KU346" s="9"/>
      <c r="KV346" s="9"/>
      <c r="KW346" s="9"/>
      <c r="KX346" s="9"/>
      <c r="KY346" s="9"/>
      <c r="KZ346" s="9"/>
      <c r="LA346" s="9"/>
      <c r="LB346" s="9"/>
      <c r="LC346" s="9"/>
      <c r="LD346" s="9"/>
      <c r="LE346" s="9"/>
      <c r="LF346" s="9"/>
      <c r="LG346" s="9"/>
      <c r="LH346" s="9"/>
      <c r="LI346" s="9"/>
      <c r="LJ346" s="9"/>
      <c r="LK346" s="9"/>
      <c r="LL346" s="9"/>
      <c r="LM346" s="9"/>
      <c r="LN346" s="9"/>
      <c r="LO346" s="9"/>
      <c r="LP346" s="9"/>
      <c r="LQ346" s="9"/>
      <c r="LR346" s="9"/>
      <c r="LS346" s="9"/>
      <c r="LT346" s="9"/>
      <c r="LU346" s="9"/>
      <c r="LV346" s="9"/>
      <c r="LW346" s="9"/>
      <c r="LX346" s="9"/>
      <c r="LY346" s="9"/>
      <c r="LZ346" s="9"/>
      <c r="MA346" s="9"/>
      <c r="MB346" s="9"/>
      <c r="MC346" s="9"/>
      <c r="MD346" s="9"/>
      <c r="ME346" s="9"/>
      <c r="MF346" s="9"/>
      <c r="MG346" s="9"/>
      <c r="MH346" s="9"/>
      <c r="MI346" s="9"/>
      <c r="MJ346" s="9"/>
      <c r="MK346" s="9"/>
      <c r="ML346" s="9"/>
      <c r="MM346" s="9"/>
      <c r="MN346" s="9"/>
      <c r="MO346" s="9"/>
      <c r="MP346" s="9"/>
      <c r="MQ346" s="9"/>
      <c r="MR346" s="9"/>
      <c r="MS346" s="9"/>
      <c r="MT346" s="9"/>
      <c r="MU346" s="9"/>
      <c r="MV346" s="9"/>
      <c r="MW346" s="9"/>
      <c r="MX346" s="9"/>
      <c r="MY346" s="9"/>
      <c r="MZ346" s="9"/>
      <c r="NA346" s="9"/>
      <c r="NB346" s="9"/>
      <c r="NC346" s="9"/>
      <c r="ND346" s="9"/>
      <c r="NE346" s="9"/>
      <c r="NF346" s="9"/>
      <c r="NG346" s="9"/>
      <c r="NH346" s="9"/>
      <c r="NI346" s="9"/>
      <c r="NJ346" s="9"/>
      <c r="NK346" s="9"/>
      <c r="NL346" s="9"/>
      <c r="NM346" s="9"/>
      <c r="NN346" s="9"/>
      <c r="NO346" s="9"/>
      <c r="NP346" s="9"/>
      <c r="NQ346" s="9"/>
      <c r="NR346" s="9"/>
      <c r="NS346" s="9"/>
      <c r="NT346" s="9"/>
      <c r="NU346" s="9"/>
      <c r="NV346" s="9"/>
      <c r="NW346" s="9"/>
      <c r="NX346" s="9"/>
      <c r="NY346" s="9"/>
      <c r="NZ346" s="9"/>
      <c r="OA346" s="9"/>
      <c r="OB346" s="9"/>
      <c r="OC346" s="9"/>
      <c r="OD346" s="9"/>
      <c r="OE346" s="9"/>
      <c r="OF346" s="9"/>
      <c r="OG346" s="9"/>
      <c r="OH346" s="9"/>
      <c r="OI346" s="9"/>
      <c r="OJ346" s="9"/>
      <c r="OK346" s="9"/>
      <c r="OL346" s="9"/>
      <c r="OM346" s="9"/>
      <c r="ON346" s="9"/>
      <c r="OO346" s="9"/>
      <c r="OP346" s="9"/>
      <c r="OQ346" s="9"/>
      <c r="OR346" s="9"/>
      <c r="OS346" s="9"/>
      <c r="OT346" s="9"/>
      <c r="OU346" s="9"/>
      <c r="OV346" s="9"/>
      <c r="OW346" s="9"/>
      <c r="OX346" s="9"/>
      <c r="OY346" s="9"/>
      <c r="OZ346" s="9"/>
      <c r="PA346" s="9"/>
      <c r="PB346" s="9"/>
      <c r="PC346" s="9"/>
      <c r="PD346" s="9"/>
      <c r="PE346" s="9"/>
      <c r="PF346" s="9"/>
      <c r="PG346" s="9"/>
      <c r="PH346" s="9"/>
      <c r="PI346" s="9"/>
      <c r="PJ346" s="9"/>
      <c r="PK346" s="9"/>
      <c r="PL346" s="9"/>
      <c r="PM346" s="9"/>
      <c r="PN346" s="9"/>
      <c r="PO346" s="9"/>
      <c r="PP346" s="9"/>
      <c r="PQ346" s="9"/>
      <c r="PR346" s="9"/>
      <c r="PS346" s="9"/>
      <c r="PT346" s="9"/>
      <c r="PU346" s="9"/>
      <c r="PV346" s="9"/>
      <c r="PW346" s="9"/>
      <c r="PX346" s="9"/>
      <c r="PY346" s="9"/>
      <c r="PZ346" s="9"/>
      <c r="QA346" s="9"/>
      <c r="QB346" s="9"/>
      <c r="QC346" s="9"/>
      <c r="QD346" s="9"/>
      <c r="QE346" s="9"/>
      <c r="QF346" s="9"/>
      <c r="QG346" s="9"/>
      <c r="QH346" s="9"/>
      <c r="QI346" s="9"/>
      <c r="QJ346" s="9"/>
      <c r="QK346" s="9"/>
      <c r="QL346" s="9"/>
      <c r="QM346" s="9"/>
      <c r="QN346" s="9"/>
      <c r="QO346" s="9"/>
      <c r="QP346" s="9"/>
      <c r="QQ346" s="9"/>
      <c r="QR346" s="9"/>
      <c r="QS346" s="9"/>
      <c r="QT346" s="9"/>
      <c r="QU346" s="9"/>
      <c r="QV346" s="9"/>
      <c r="QW346" s="9"/>
      <c r="QX346" s="9"/>
      <c r="QY346" s="9"/>
      <c r="QZ346" s="9"/>
      <c r="RA346" s="9"/>
      <c r="RB346" s="9"/>
      <c r="RC346" s="9"/>
      <c r="RD346" s="9"/>
      <c r="RE346" s="9"/>
      <c r="RF346" s="9"/>
      <c r="RG346" s="9"/>
      <c r="RH346" s="9"/>
      <c r="RI346" s="9"/>
      <c r="RJ346" s="9"/>
      <c r="RK346" s="9"/>
      <c r="RL346" s="9"/>
      <c r="RM346" s="9"/>
      <c r="RN346" s="9"/>
      <c r="RO346" s="9"/>
      <c r="RP346" s="9"/>
      <c r="RQ346" s="9"/>
      <c r="RR346" s="9"/>
      <c r="RS346" s="9"/>
      <c r="RT346" s="9"/>
      <c r="RU346" s="9"/>
      <c r="RV346" s="9"/>
      <c r="RW346" s="9"/>
      <c r="RX346" s="9"/>
      <c r="RY346" s="9"/>
      <c r="RZ346" s="9"/>
      <c r="SA346" s="9"/>
      <c r="SB346" s="9"/>
      <c r="SC346" s="9"/>
      <c r="SD346" s="9"/>
      <c r="SE346" s="9"/>
      <c r="SF346" s="9"/>
      <c r="SG346" s="9"/>
      <c r="SH346" s="9"/>
      <c r="SI346" s="9"/>
      <c r="SJ346" s="9"/>
      <c r="SK346" s="9"/>
      <c r="SL346" s="9"/>
      <c r="SM346" s="9"/>
      <c r="SN346" s="9"/>
      <c r="SO346" s="9"/>
      <c r="SP346" s="9"/>
      <c r="SQ346" s="9"/>
      <c r="SR346" s="9"/>
      <c r="SS346" s="9"/>
      <c r="ST346" s="9"/>
      <c r="SU346" s="9"/>
      <c r="SV346" s="9"/>
      <c r="SW346" s="9"/>
      <c r="SX346" s="9"/>
      <c r="SY346" s="9"/>
      <c r="SZ346" s="9"/>
      <c r="TA346" s="9"/>
      <c r="TB346" s="9"/>
      <c r="TC346" s="9"/>
      <c r="TD346" s="9"/>
      <c r="TE346" s="9"/>
      <c r="TF346" s="9"/>
      <c r="TG346" s="9"/>
      <c r="TH346" s="9"/>
      <c r="TI346" s="9"/>
      <c r="TJ346" s="9"/>
      <c r="TK346" s="9"/>
      <c r="TL346" s="9"/>
      <c r="TM346" s="9"/>
      <c r="TN346" s="9"/>
      <c r="TO346" s="9"/>
      <c r="TP346" s="9"/>
      <c r="TQ346" s="9"/>
      <c r="TR346" s="9"/>
      <c r="TS346" s="9"/>
      <c r="TT346" s="9"/>
      <c r="TU346" s="9"/>
      <c r="TV346" s="9"/>
      <c r="TW346" s="9"/>
      <c r="TX346" s="9"/>
      <c r="TY346" s="9"/>
      <c r="TZ346" s="9"/>
      <c r="UA346" s="9"/>
      <c r="UB346" s="9"/>
      <c r="UC346" s="9"/>
      <c r="UD346" s="9"/>
      <c r="UE346" s="9"/>
      <c r="UF346" s="9"/>
      <c r="UG346" s="9"/>
      <c r="UH346" s="9"/>
      <c r="UI346" s="9"/>
      <c r="UJ346" s="9"/>
      <c r="UK346" s="9"/>
      <c r="UL346" s="9"/>
      <c r="UM346" s="9"/>
      <c r="UN346" s="9"/>
      <c r="UO346" s="9"/>
      <c r="UP346" s="9"/>
      <c r="UQ346" s="9"/>
      <c r="UR346" s="9"/>
      <c r="US346" s="9"/>
      <c r="UT346" s="9"/>
      <c r="UU346" s="9"/>
      <c r="UV346" s="9"/>
      <c r="UW346" s="9"/>
      <c r="UX346" s="9"/>
      <c r="UY346" s="9"/>
      <c r="UZ346" s="9"/>
      <c r="VA346" s="9"/>
      <c r="VB346" s="9"/>
      <c r="VC346" s="9"/>
      <c r="VD346" s="9"/>
      <c r="VE346" s="9"/>
      <c r="VF346" s="9"/>
      <c r="VG346" s="9"/>
      <c r="VH346" s="9"/>
      <c r="VI346" s="9"/>
      <c r="VJ346" s="9"/>
      <c r="VK346" s="9"/>
      <c r="VL346" s="9"/>
      <c r="VM346" s="9"/>
      <c r="VN346" s="9"/>
      <c r="VO346" s="9"/>
      <c r="VP346" s="9"/>
      <c r="VQ346" s="9"/>
      <c r="VR346" s="9"/>
      <c r="VS346" s="9"/>
      <c r="VT346" s="9"/>
      <c r="VU346" s="9"/>
      <c r="VV346" s="9"/>
      <c r="VW346" s="9"/>
      <c r="VX346" s="9"/>
      <c r="VY346" s="9"/>
      <c r="VZ346" s="9"/>
      <c r="WA346" s="9"/>
      <c r="WB346" s="9"/>
      <c r="WC346" s="9"/>
      <c r="WD346" s="9"/>
      <c r="WE346" s="9"/>
      <c r="WF346" s="9"/>
      <c r="WG346" s="9"/>
      <c r="WH346" s="9"/>
      <c r="WI346" s="9"/>
      <c r="WJ346" s="9"/>
      <c r="WK346" s="9"/>
      <c r="WL346" s="9"/>
      <c r="WM346" s="9"/>
      <c r="WN346" s="9"/>
      <c r="WO346" s="9"/>
      <c r="WP346" s="9"/>
      <c r="WQ346" s="9"/>
      <c r="WR346" s="9"/>
      <c r="WS346" s="9"/>
      <c r="WT346" s="9"/>
      <c r="WU346" s="9"/>
      <c r="WV346" s="9"/>
      <c r="WW346" s="9"/>
      <c r="WX346" s="9"/>
      <c r="WY346" s="9"/>
      <c r="WZ346" s="9"/>
      <c r="XA346" s="9"/>
      <c r="XB346" s="9"/>
      <c r="XC346" s="9"/>
      <c r="XD346" s="9"/>
      <c r="XE346" s="9"/>
      <c r="XF346" s="9"/>
      <c r="XG346" s="9"/>
      <c r="XH346" s="9"/>
      <c r="XI346" s="9"/>
      <c r="XJ346" s="9"/>
      <c r="XK346" s="9"/>
      <c r="XL346" s="9"/>
      <c r="XM346" s="9"/>
      <c r="XN346" s="9"/>
      <c r="XO346" s="9"/>
      <c r="XP346" s="9"/>
      <c r="XQ346" s="9"/>
      <c r="XR346" s="9"/>
      <c r="XS346" s="9"/>
      <c r="XT346" s="9"/>
      <c r="XU346" s="9"/>
      <c r="XV346" s="9"/>
      <c r="XW346" s="9"/>
      <c r="XX346" s="9"/>
      <c r="XY346" s="9"/>
      <c r="XZ346" s="9"/>
      <c r="YA346" s="9"/>
      <c r="YB346" s="9"/>
      <c r="YC346" s="9"/>
      <c r="YD346" s="9"/>
      <c r="YE346" s="9"/>
      <c r="YF346" s="9"/>
      <c r="YG346" s="9"/>
      <c r="YH346" s="9"/>
      <c r="YI346" s="9"/>
      <c r="YJ346" s="9"/>
      <c r="YK346" s="9"/>
      <c r="YL346" s="9"/>
      <c r="YM346" s="9"/>
      <c r="YN346" s="9"/>
      <c r="YO346" s="9"/>
      <c r="YP346" s="9"/>
      <c r="YQ346" s="9"/>
      <c r="YR346" s="9"/>
      <c r="YS346" s="9"/>
      <c r="YT346" s="9"/>
      <c r="YU346" s="9"/>
      <c r="YV346" s="9"/>
      <c r="YW346" s="9"/>
      <c r="YX346" s="9"/>
      <c r="YY346" s="9"/>
      <c r="YZ346" s="9"/>
      <c r="ZA346" s="9"/>
      <c r="ZB346" s="9"/>
      <c r="ZC346" s="9"/>
      <c r="ZD346" s="9"/>
      <c r="ZE346" s="9"/>
      <c r="ZF346" s="9"/>
      <c r="ZG346" s="9"/>
      <c r="ZH346" s="9"/>
      <c r="ZI346" s="9"/>
      <c r="ZJ346" s="9"/>
      <c r="ZK346" s="9"/>
      <c r="ZL346" s="9"/>
      <c r="ZM346" s="9"/>
      <c r="ZN346" s="9"/>
      <c r="ZO346" s="9"/>
      <c r="ZP346" s="9"/>
      <c r="ZQ346" s="9"/>
      <c r="ZR346" s="9"/>
      <c r="ZS346" s="9"/>
      <c r="ZT346" s="9"/>
      <c r="ZU346" s="9"/>
      <c r="ZV346" s="9"/>
      <c r="ZW346" s="9"/>
      <c r="ZX346" s="9"/>
      <c r="ZY346" s="9"/>
      <c r="ZZ346" s="9"/>
      <c r="AAA346" s="9"/>
      <c r="AAB346" s="9"/>
      <c r="AAC346" s="9"/>
      <c r="AAD346" s="9"/>
      <c r="AAE346" s="9"/>
      <c r="AAF346" s="9"/>
      <c r="AAG346" s="9"/>
      <c r="AAH346" s="9"/>
      <c r="AAI346" s="9"/>
      <c r="AAJ346" s="9"/>
      <c r="AAK346" s="9"/>
      <c r="AAL346" s="9"/>
      <c r="AAM346" s="9"/>
      <c r="AAN346" s="9"/>
      <c r="AAO346" s="9"/>
      <c r="AAP346" s="9"/>
      <c r="AAQ346" s="9"/>
      <c r="AAR346" s="9"/>
      <c r="AAS346" s="9"/>
      <c r="AAT346" s="9"/>
      <c r="AAU346" s="9"/>
      <c r="AAV346" s="9"/>
      <c r="AAW346" s="9"/>
      <c r="AAX346" s="9"/>
      <c r="AAY346" s="9"/>
      <c r="AAZ346" s="9"/>
      <c r="ABA346" s="9"/>
      <c r="ABB346" s="9"/>
      <c r="ABC346" s="9"/>
      <c r="ABD346" s="9"/>
      <c r="ABE346" s="9"/>
      <c r="ABF346" s="9"/>
      <c r="ABG346" s="9"/>
      <c r="ABH346" s="9"/>
      <c r="ABI346" s="9"/>
      <c r="ABJ346" s="9"/>
      <c r="ABK346" s="9"/>
      <c r="ABL346" s="9"/>
      <c r="ABM346" s="9"/>
      <c r="ABN346" s="9"/>
      <c r="ABO346" s="9"/>
      <c r="ABP346" s="9"/>
      <c r="ABQ346" s="9"/>
      <c r="ABR346" s="9"/>
      <c r="ABS346" s="9"/>
      <c r="ABT346" s="9"/>
      <c r="ABU346" s="9"/>
      <c r="ABV346" s="9"/>
      <c r="ABW346" s="9"/>
      <c r="ABX346" s="9"/>
      <c r="ABY346" s="9"/>
      <c r="ABZ346" s="9"/>
      <c r="ACA346" s="9"/>
      <c r="ACB346" s="9"/>
      <c r="ACC346" s="9"/>
      <c r="ACD346" s="9"/>
      <c r="ACE346" s="9"/>
      <c r="ACF346" s="9"/>
      <c r="ACG346" s="9"/>
      <c r="ACH346" s="9"/>
      <c r="ACI346" s="9"/>
      <c r="ACJ346" s="9"/>
      <c r="ACK346" s="9"/>
      <c r="ACL346" s="9"/>
      <c r="ACM346" s="9"/>
      <c r="ACN346" s="9"/>
      <c r="ACO346" s="9"/>
      <c r="ACP346" s="9"/>
      <c r="ACQ346" s="9"/>
      <c r="ACR346" s="9"/>
      <c r="ACS346" s="9"/>
      <c r="ACT346" s="9"/>
      <c r="ACU346" s="9"/>
      <c r="ACV346" s="9"/>
      <c r="ACW346" s="9"/>
      <c r="ACX346" s="9"/>
      <c r="ACY346" s="9"/>
      <c r="ACZ346" s="9"/>
      <c r="ADA346" s="9"/>
      <c r="ADB346" s="9"/>
      <c r="ADC346" s="9"/>
      <c r="ADD346" s="9"/>
      <c r="ADE346" s="9"/>
      <c r="ADF346" s="9"/>
      <c r="ADG346" s="9"/>
      <c r="ADH346" s="9"/>
      <c r="ADI346" s="9"/>
      <c r="ADJ346" s="9"/>
      <c r="ADK346" s="9"/>
      <c r="ADL346" s="9"/>
      <c r="ADM346" s="9"/>
      <c r="ADN346" s="9"/>
      <c r="ADO346" s="9"/>
      <c r="ADP346" s="9"/>
      <c r="ADQ346" s="9"/>
      <c r="ADR346" s="9"/>
      <c r="ADS346" s="9"/>
      <c r="ADT346" s="9"/>
      <c r="ADU346" s="9"/>
      <c r="ADV346" s="9"/>
      <c r="ADW346" s="9"/>
      <c r="ADX346" s="9"/>
      <c r="ADY346" s="9"/>
      <c r="ADZ346" s="9"/>
      <c r="AEA346" s="9"/>
      <c r="AEB346" s="9"/>
      <c r="AEC346" s="9"/>
      <c r="AED346" s="9"/>
      <c r="AEE346" s="9"/>
      <c r="AEF346" s="9"/>
      <c r="AEG346" s="9"/>
      <c r="AEH346" s="9"/>
      <c r="AEI346" s="9"/>
      <c r="AEJ346" s="9"/>
      <c r="AEK346" s="9"/>
      <c r="AEL346" s="9"/>
      <c r="AEM346" s="9"/>
      <c r="AEN346" s="9"/>
      <c r="AEO346" s="9"/>
      <c r="AEP346" s="9"/>
      <c r="AEQ346" s="9"/>
      <c r="AER346" s="9"/>
      <c r="AES346" s="9"/>
      <c r="AET346" s="9"/>
      <c r="AEU346" s="9"/>
      <c r="AEV346" s="9"/>
      <c r="AEW346" s="9"/>
      <c r="AEX346" s="9"/>
      <c r="AEY346" s="9"/>
      <c r="AEZ346" s="9"/>
      <c r="AFA346" s="9"/>
      <c r="AFB346" s="9"/>
      <c r="AFC346" s="9"/>
      <c r="AFD346" s="9"/>
      <c r="AFE346" s="9"/>
      <c r="AFF346" s="9"/>
      <c r="AFG346" s="9"/>
      <c r="AFH346" s="9"/>
      <c r="AFI346" s="9"/>
      <c r="AFJ346" s="9"/>
      <c r="AFK346" s="9"/>
      <c r="AFL346" s="9"/>
      <c r="AFM346" s="9"/>
      <c r="AFN346" s="9"/>
      <c r="AFO346" s="9"/>
      <c r="AFP346" s="9"/>
      <c r="AFQ346" s="9"/>
      <c r="AFR346" s="9"/>
      <c r="AFS346" s="9"/>
      <c r="AFT346" s="9"/>
      <c r="AFU346" s="9"/>
      <c r="AFV346" s="9"/>
      <c r="AFW346" s="9"/>
      <c r="AFX346" s="9"/>
      <c r="AFY346" s="9"/>
      <c r="AFZ346" s="9"/>
      <c r="AGA346" s="9"/>
      <c r="AGB346" s="9"/>
      <c r="AGC346" s="9"/>
      <c r="AGD346" s="9"/>
      <c r="AGE346" s="9"/>
      <c r="AGF346" s="9"/>
      <c r="AGG346" s="9"/>
      <c r="AGH346" s="9"/>
      <c r="AGI346" s="9"/>
      <c r="AGJ346" s="9"/>
      <c r="AGK346" s="9"/>
      <c r="AGL346" s="9"/>
      <c r="AGM346" s="9"/>
      <c r="AGN346" s="9"/>
      <c r="AGO346" s="9"/>
      <c r="AGP346" s="9"/>
      <c r="AGQ346" s="9"/>
      <c r="AGR346" s="9"/>
      <c r="AGS346" s="9"/>
      <c r="AGT346" s="9"/>
      <c r="AGU346" s="9"/>
      <c r="AGV346" s="9"/>
      <c r="AGW346" s="9"/>
      <c r="AGX346" s="9"/>
      <c r="AGY346" s="9"/>
      <c r="AGZ346" s="9"/>
      <c r="AHA346" s="9"/>
      <c r="AHB346" s="9"/>
      <c r="AHC346" s="9"/>
      <c r="AHD346" s="9"/>
      <c r="AHE346" s="9"/>
      <c r="AHF346" s="9"/>
      <c r="AHG346" s="9"/>
      <c r="AHH346" s="9"/>
      <c r="AHI346" s="9"/>
      <c r="AHJ346" s="9"/>
      <c r="AHK346" s="9"/>
      <c r="AHL346" s="9"/>
      <c r="AHM346" s="9"/>
      <c r="AHN346" s="9"/>
      <c r="AHO346" s="9"/>
      <c r="AHP346" s="9"/>
      <c r="AHQ346" s="9"/>
      <c r="AHR346" s="9"/>
      <c r="AHS346" s="9"/>
      <c r="AHT346" s="9"/>
      <c r="AHU346" s="9"/>
      <c r="AHV346" s="9"/>
      <c r="AHW346" s="9"/>
      <c r="AHX346" s="9"/>
      <c r="AHY346" s="9"/>
      <c r="AHZ346" s="9"/>
      <c r="AIA346" s="9"/>
      <c r="AIB346" s="9"/>
      <c r="AIC346" s="9"/>
      <c r="AID346" s="9"/>
      <c r="AIE346" s="9"/>
      <c r="AIF346" s="9"/>
      <c r="AIG346" s="9"/>
      <c r="AIH346" s="9"/>
      <c r="AII346" s="9"/>
      <c r="AIJ346" s="9"/>
      <c r="AIK346" s="9"/>
      <c r="AIL346" s="9"/>
      <c r="AIM346" s="9"/>
      <c r="AIN346" s="9"/>
      <c r="AIO346" s="9"/>
      <c r="AIP346" s="9"/>
      <c r="AIQ346" s="9"/>
      <c r="AIR346" s="9"/>
      <c r="AIS346" s="9"/>
      <c r="ANB346" s="9"/>
      <c r="ANC346" s="9"/>
      <c r="AND346" s="9"/>
      <c r="ANE346" s="9"/>
      <c r="ANF346" s="9"/>
      <c r="ANG346" s="9"/>
      <c r="ANH346" s="9"/>
      <c r="ANI346" s="9"/>
      <c r="ANJ346" s="9"/>
      <c r="ANK346" s="9"/>
      <c r="ANL346" s="9"/>
      <c r="ANM346" s="9"/>
      <c r="ANN346" s="9"/>
      <c r="ANO346" s="9"/>
      <c r="ANP346" s="9"/>
      <c r="ANQ346" s="9"/>
      <c r="ANR346" s="9"/>
      <c r="ANS346" s="9"/>
      <c r="ANT346" s="9"/>
      <c r="ANU346" s="9"/>
      <c r="ANV346" s="9"/>
      <c r="ANW346" s="9"/>
      <c r="ANX346" s="9"/>
      <c r="ANY346" s="9"/>
      <c r="ANZ346" s="9"/>
      <c r="AOA346" s="9"/>
      <c r="AOB346" s="9"/>
      <c r="AOC346" s="9"/>
      <c r="AOD346" s="9"/>
      <c r="AOE346" s="9"/>
      <c r="AOF346" s="9"/>
      <c r="AOG346" s="9"/>
      <c r="AOH346" s="9"/>
      <c r="AOI346" s="9"/>
      <c r="AOJ346" s="9"/>
      <c r="AOK346" s="9"/>
      <c r="AOL346" s="9"/>
      <c r="AOM346" s="9"/>
      <c r="AON346" s="9"/>
      <c r="AOO346" s="9"/>
      <c r="AOP346" s="9"/>
      <c r="AOQ346" s="9"/>
      <c r="AOR346" s="9"/>
      <c r="AOS346" s="9"/>
      <c r="AOT346" s="9"/>
      <c r="AOU346" s="9"/>
      <c r="AOV346" s="9"/>
      <c r="AOW346" s="9"/>
      <c r="AOX346" s="9"/>
      <c r="AOY346" s="9"/>
      <c r="AOZ346" s="9"/>
      <c r="APA346" s="9"/>
      <c r="APB346" s="9"/>
      <c r="APC346" s="9"/>
      <c r="APD346" s="9"/>
      <c r="APE346" s="9"/>
      <c r="APF346" s="9"/>
      <c r="APG346" s="9"/>
      <c r="APH346" s="9"/>
      <c r="API346" s="9"/>
      <c r="APJ346" s="9"/>
      <c r="APK346" s="9"/>
      <c r="APL346" s="9"/>
      <c r="APM346" s="9"/>
      <c r="APN346" s="9"/>
      <c r="APO346" s="9"/>
      <c r="APP346" s="9"/>
      <c r="APQ346" s="9"/>
      <c r="APR346" s="9"/>
      <c r="APS346" s="9"/>
      <c r="APT346" s="9"/>
      <c r="APU346" s="9"/>
      <c r="APV346" s="9"/>
      <c r="APW346" s="9"/>
      <c r="APX346" s="9"/>
      <c r="APY346" s="9"/>
      <c r="APZ346" s="9"/>
      <c r="AQA346" s="9"/>
      <c r="AQB346" s="9"/>
      <c r="AQC346" s="9"/>
      <c r="AQD346" s="9"/>
      <c r="AQE346" s="9"/>
      <c r="AQF346" s="9"/>
      <c r="AQG346" s="9"/>
      <c r="AQH346" s="9"/>
      <c r="AQI346" s="9"/>
      <c r="AQJ346" s="9"/>
      <c r="AQK346" s="9"/>
      <c r="AQL346" s="9"/>
      <c r="AQM346" s="9"/>
      <c r="AQN346" s="9"/>
      <c r="AQO346" s="9"/>
      <c r="AQP346" s="9"/>
      <c r="AQQ346" s="9"/>
      <c r="AQR346" s="9"/>
      <c r="AQS346" s="9"/>
      <c r="AQT346" s="9"/>
      <c r="AQU346" s="9"/>
      <c r="AQV346" s="9"/>
      <c r="AQW346" s="9"/>
      <c r="AQX346" s="9"/>
      <c r="AQY346" s="9"/>
      <c r="AQZ346" s="9"/>
      <c r="ARA346" s="9"/>
      <c r="ARB346" s="9"/>
      <c r="ARC346" s="9"/>
      <c r="ARD346" s="9"/>
      <c r="ARE346" s="9"/>
      <c r="ARF346" s="9"/>
      <c r="ARG346" s="9"/>
      <c r="ARH346" s="9"/>
      <c r="ARI346" s="9"/>
      <c r="ARJ346" s="9"/>
      <c r="ARK346" s="9"/>
      <c r="ARL346" s="9"/>
      <c r="ARM346" s="9"/>
      <c r="ARN346" s="9"/>
      <c r="ARO346" s="9"/>
      <c r="ARP346" s="9"/>
      <c r="ARQ346" s="9"/>
      <c r="ARR346" s="9"/>
      <c r="ARS346" s="9"/>
      <c r="ART346" s="9"/>
      <c r="ARU346" s="9"/>
      <c r="ARV346" s="9"/>
      <c r="ARW346" s="9"/>
      <c r="ARX346" s="9"/>
      <c r="ARY346" s="9"/>
      <c r="ARZ346" s="9"/>
      <c r="ASA346" s="9"/>
      <c r="ASB346" s="9"/>
      <c r="ASC346" s="9"/>
      <c r="ASD346" s="9"/>
      <c r="ASE346" s="9"/>
      <c r="ASF346" s="9"/>
      <c r="ASG346" s="9"/>
      <c r="ASH346" s="9"/>
      <c r="ASI346" s="9"/>
      <c r="ASJ346" s="9"/>
      <c r="ASK346" s="9"/>
      <c r="ASL346" s="9"/>
      <c r="ASM346" s="9"/>
      <c r="ASN346" s="9"/>
      <c r="ASO346" s="9"/>
      <c r="ASP346" s="9"/>
      <c r="ASQ346" s="9"/>
      <c r="ASR346" s="9"/>
      <c r="ASS346" s="9"/>
      <c r="AST346" s="9"/>
      <c r="ASU346" s="9"/>
      <c r="ASV346" s="9"/>
      <c r="ASW346" s="9"/>
      <c r="ASX346" s="9"/>
      <c r="ASY346" s="9"/>
      <c r="ASZ346" s="9"/>
      <c r="ATA346" s="9"/>
      <c r="ATB346" s="9"/>
      <c r="ATC346" s="9"/>
      <c r="ATD346" s="9"/>
      <c r="ATE346" s="9"/>
      <c r="ATF346" s="9"/>
      <c r="ATG346" s="9"/>
      <c r="ATH346" s="9"/>
      <c r="ATI346" s="9"/>
      <c r="ATJ346" s="9"/>
      <c r="ATK346" s="9"/>
      <c r="ATL346" s="9"/>
      <c r="ATM346" s="9"/>
      <c r="ATN346" s="9"/>
      <c r="ATO346" s="9"/>
      <c r="ATP346" s="9"/>
      <c r="ATQ346" s="9"/>
      <c r="ATR346" s="9"/>
      <c r="ATS346" s="9"/>
      <c r="ATT346" s="9"/>
      <c r="ATU346" s="9"/>
      <c r="ATV346" s="9"/>
      <c r="ATW346" s="9"/>
      <c r="ATX346" s="9"/>
      <c r="ATY346" s="9"/>
      <c r="ATZ346" s="9"/>
      <c r="AUA346" s="9"/>
      <c r="AUB346" s="9"/>
      <c r="AUC346" s="9"/>
      <c r="AUD346" s="9"/>
      <c r="AUE346" s="9"/>
      <c r="AUF346" s="9"/>
      <c r="AUG346" s="9"/>
      <c r="AUH346" s="9"/>
      <c r="AUI346" s="9"/>
      <c r="AUJ346" s="9"/>
      <c r="AUK346" s="9"/>
      <c r="AUL346" s="9"/>
      <c r="AUM346" s="9"/>
      <c r="AUN346" s="9"/>
      <c r="AUO346" s="9"/>
      <c r="AUP346" s="9"/>
      <c r="AUQ346" s="9"/>
      <c r="AUR346" s="9"/>
      <c r="AUS346" s="9"/>
      <c r="AUT346" s="9"/>
      <c r="AUU346" s="9"/>
      <c r="AUV346" s="9"/>
      <c r="AUW346" s="9"/>
      <c r="AUX346" s="9"/>
      <c r="AUY346" s="9"/>
      <c r="AUZ346" s="9"/>
      <c r="AVA346" s="9"/>
      <c r="AVB346" s="9"/>
      <c r="AVC346" s="9"/>
      <c r="AVD346" s="9"/>
      <c r="AVE346" s="9"/>
      <c r="AVF346" s="9"/>
      <c r="AVG346" s="9"/>
      <c r="AVH346" s="9"/>
      <c r="AVI346" s="9"/>
      <c r="AVJ346" s="9"/>
      <c r="AVK346" s="9"/>
      <c r="AVL346" s="9"/>
      <c r="AVM346" s="9"/>
      <c r="AVN346" s="9"/>
      <c r="AVO346" s="9"/>
      <c r="AVP346" s="9"/>
      <c r="AVQ346" s="9"/>
      <c r="AVR346" s="9"/>
      <c r="AVS346" s="9"/>
      <c r="AVT346" s="9"/>
      <c r="AVU346" s="9"/>
      <c r="AVV346" s="9"/>
      <c r="AVW346" s="9"/>
      <c r="AVX346" s="9"/>
      <c r="AVY346" s="9"/>
      <c r="AVZ346" s="9"/>
      <c r="AWA346" s="9"/>
      <c r="AWB346" s="9"/>
      <c r="AWC346" s="9"/>
      <c r="AWD346" s="9"/>
      <c r="AWE346" s="9"/>
      <c r="AWF346" s="9"/>
      <c r="AWG346" s="9"/>
      <c r="AWH346" s="9"/>
      <c r="AWI346" s="9"/>
      <c r="AWJ346" s="9"/>
      <c r="AWK346" s="9"/>
      <c r="AWL346" s="9"/>
      <c r="AWM346" s="9"/>
      <c r="AWN346" s="9"/>
      <c r="AWO346" s="9"/>
      <c r="AWP346" s="9"/>
      <c r="AWQ346" s="9"/>
      <c r="AWR346" s="9"/>
      <c r="AWS346" s="9"/>
      <c r="AWT346" s="9"/>
      <c r="AWU346" s="9"/>
      <c r="AWV346" s="9"/>
      <c r="AWW346" s="9"/>
      <c r="AWX346" s="9"/>
      <c r="AWY346" s="9"/>
      <c r="AWZ346" s="9"/>
      <c r="AXA346" s="9"/>
      <c r="AXB346" s="9"/>
      <c r="AXC346" s="9"/>
      <c r="AXD346" s="9"/>
      <c r="AXE346" s="9"/>
      <c r="AXF346" s="9"/>
      <c r="AXG346" s="9"/>
      <c r="AXH346" s="9"/>
      <c r="AXI346" s="9"/>
      <c r="AXJ346" s="9"/>
      <c r="AXK346" s="9"/>
      <c r="AXL346" s="9"/>
      <c r="AXM346" s="9"/>
      <c r="AXN346" s="9"/>
      <c r="AXO346" s="9"/>
      <c r="AXP346" s="9"/>
      <c r="AXQ346" s="9"/>
      <c r="AXR346" s="9"/>
      <c r="AXS346" s="9"/>
      <c r="AXT346" s="9"/>
      <c r="AXU346" s="9"/>
      <c r="AXV346" s="9"/>
      <c r="AXW346" s="9"/>
      <c r="AXX346" s="9"/>
      <c r="AXY346" s="9"/>
      <c r="AXZ346" s="9"/>
      <c r="AYA346" s="9"/>
      <c r="AYB346" s="9"/>
      <c r="AYC346" s="9"/>
      <c r="AYD346" s="9"/>
      <c r="AYE346" s="9"/>
      <c r="AYF346" s="9"/>
      <c r="AYG346" s="9"/>
      <c r="AYH346" s="9"/>
      <c r="AYI346" s="9"/>
      <c r="AYJ346" s="9"/>
      <c r="AYK346" s="9"/>
      <c r="AYL346" s="9"/>
      <c r="AYM346" s="9"/>
      <c r="AYN346" s="9"/>
      <c r="AYO346" s="9"/>
      <c r="AYP346" s="9"/>
      <c r="AYQ346" s="9"/>
      <c r="AYR346" s="9"/>
      <c r="AYS346" s="9"/>
      <c r="AYT346" s="9"/>
      <c r="AYU346" s="9"/>
      <c r="AYV346" s="9"/>
      <c r="AYW346" s="9"/>
      <c r="AYX346" s="9"/>
      <c r="AYY346" s="9"/>
      <c r="AYZ346" s="9"/>
      <c r="AZA346" s="9"/>
      <c r="AZB346" s="9"/>
      <c r="AZC346" s="9"/>
      <c r="AZD346" s="9"/>
      <c r="AZE346" s="9"/>
      <c r="AZF346" s="9"/>
      <c r="AZG346" s="9"/>
      <c r="AZH346" s="9"/>
      <c r="AZI346" s="9"/>
      <c r="AZJ346" s="9"/>
      <c r="AZK346" s="9"/>
      <c r="AZL346" s="9"/>
      <c r="AZM346" s="9"/>
      <c r="AZN346" s="9"/>
      <c r="AZO346" s="9"/>
      <c r="AZP346" s="9"/>
      <c r="AZQ346" s="9"/>
      <c r="AZR346" s="9"/>
      <c r="AZS346" s="9"/>
      <c r="AZT346" s="9"/>
      <c r="AZU346" s="9"/>
      <c r="AZV346" s="9"/>
      <c r="AZW346" s="9"/>
      <c r="AZX346" s="9"/>
      <c r="AZY346" s="9"/>
      <c r="AZZ346" s="9"/>
      <c r="BAA346" s="9"/>
      <c r="BAB346" s="9"/>
      <c r="BAC346" s="9"/>
      <c r="BAD346" s="9"/>
      <c r="BAE346" s="9"/>
      <c r="BAF346" s="9"/>
      <c r="BAG346" s="9"/>
      <c r="BAH346" s="9"/>
      <c r="BAI346" s="9"/>
      <c r="BAJ346" s="9"/>
      <c r="BAK346" s="9"/>
      <c r="BAL346" s="9"/>
      <c r="BAM346" s="9"/>
      <c r="BAN346" s="9"/>
      <c r="BAO346" s="9"/>
      <c r="BAP346" s="9"/>
      <c r="BAQ346" s="9"/>
      <c r="BAR346" s="9"/>
      <c r="BAS346" s="9"/>
      <c r="BAT346" s="9"/>
      <c r="BAU346" s="9"/>
      <c r="BAV346" s="9"/>
      <c r="BAW346" s="9"/>
      <c r="BAX346" s="9"/>
      <c r="BAY346" s="9"/>
      <c r="BAZ346" s="9"/>
      <c r="BBA346" s="9"/>
      <c r="BBB346" s="9"/>
      <c r="BBC346" s="9"/>
      <c r="BBD346" s="9"/>
      <c r="BBE346" s="9"/>
      <c r="BBF346" s="9"/>
      <c r="BBG346" s="9"/>
      <c r="BBH346" s="9"/>
      <c r="BBI346" s="9"/>
      <c r="BBJ346" s="9"/>
      <c r="BBK346" s="9"/>
      <c r="BBL346" s="9"/>
      <c r="BBM346" s="9"/>
      <c r="BBN346" s="9"/>
      <c r="BBO346" s="9"/>
      <c r="BBP346" s="9"/>
      <c r="BBQ346" s="9"/>
      <c r="BBR346" s="9"/>
      <c r="BBS346" s="9"/>
      <c r="BBT346" s="9"/>
      <c r="BBU346" s="9"/>
      <c r="BBV346" s="9"/>
      <c r="BBW346" s="9"/>
      <c r="BBX346" s="9"/>
      <c r="BBY346" s="9"/>
      <c r="BBZ346" s="9"/>
      <c r="BCA346" s="9"/>
      <c r="BCB346" s="9"/>
      <c r="BCC346" s="9"/>
      <c r="BCD346" s="9"/>
      <c r="BCE346" s="9"/>
      <c r="BCF346" s="9"/>
      <c r="BCG346" s="9"/>
      <c r="BCH346" s="9"/>
      <c r="BCI346" s="9"/>
      <c r="BCJ346" s="9"/>
      <c r="BCK346" s="9"/>
      <c r="BCL346" s="9"/>
      <c r="BCM346" s="9"/>
      <c r="BCN346" s="9"/>
      <c r="BCO346" s="9"/>
      <c r="BCP346" s="9"/>
      <c r="BCQ346" s="9"/>
      <c r="BCR346" s="9"/>
      <c r="BCS346" s="9"/>
      <c r="BCT346" s="9"/>
      <c r="BCU346" s="9"/>
      <c r="BCV346" s="9"/>
      <c r="BCW346" s="9"/>
      <c r="BCX346" s="9"/>
      <c r="BCY346" s="9"/>
      <c r="BCZ346" s="9"/>
      <c r="BDA346" s="9"/>
      <c r="BDB346" s="9"/>
      <c r="BDC346" s="9"/>
      <c r="BDD346" s="9"/>
      <c r="BDE346" s="9"/>
      <c r="BDF346" s="9"/>
      <c r="BDG346" s="9"/>
      <c r="BDH346" s="9"/>
      <c r="BDI346" s="9"/>
      <c r="BDJ346" s="9"/>
      <c r="BDK346" s="9"/>
      <c r="BDL346" s="9"/>
      <c r="BDM346" s="9"/>
      <c r="BDN346" s="9"/>
      <c r="BDO346" s="9"/>
      <c r="BDP346" s="9"/>
      <c r="BDQ346" s="9"/>
      <c r="BDR346" s="9"/>
      <c r="BDS346" s="9"/>
      <c r="BDT346" s="9"/>
      <c r="BDU346" s="9"/>
      <c r="BDV346" s="9"/>
      <c r="BDW346" s="9"/>
      <c r="BDX346" s="9"/>
      <c r="BDY346" s="9"/>
      <c r="BDZ346" s="9"/>
      <c r="BEA346" s="9"/>
      <c r="BEB346" s="9"/>
      <c r="BEC346" s="9"/>
      <c r="BED346" s="9"/>
      <c r="BEE346" s="9"/>
      <c r="BEF346" s="9"/>
      <c r="BEG346" s="9"/>
      <c r="BEH346" s="9"/>
      <c r="BEI346" s="9"/>
      <c r="BEJ346" s="9"/>
      <c r="BEK346" s="9"/>
      <c r="BEL346" s="9"/>
      <c r="BEM346" s="9"/>
      <c r="BEN346" s="9"/>
      <c r="BEO346" s="9"/>
      <c r="BEP346" s="9"/>
      <c r="BEQ346" s="9"/>
      <c r="BER346" s="9"/>
      <c r="BES346" s="9"/>
      <c r="BET346" s="9"/>
      <c r="BEU346" s="9"/>
      <c r="BEV346" s="9"/>
      <c r="BEW346" s="9"/>
      <c r="BEX346" s="9"/>
      <c r="BEY346" s="9"/>
      <c r="BEZ346" s="9"/>
      <c r="BFA346" s="9"/>
      <c r="BFB346" s="9"/>
      <c r="BFC346" s="9"/>
      <c r="BFD346" s="9"/>
      <c r="BFE346" s="9"/>
      <c r="BFF346" s="9"/>
      <c r="BFG346" s="9"/>
      <c r="BFH346" s="9"/>
      <c r="BFI346" s="9"/>
      <c r="BFJ346" s="9"/>
      <c r="BFK346" s="9"/>
      <c r="BFL346" s="9"/>
      <c r="BFM346" s="9"/>
      <c r="BFN346" s="9"/>
      <c r="BFO346" s="9"/>
      <c r="BFP346" s="9"/>
      <c r="BFQ346" s="9"/>
      <c r="BFR346" s="9"/>
      <c r="BFS346" s="9"/>
      <c r="BFT346" s="9"/>
      <c r="BFU346" s="9"/>
      <c r="BFV346" s="9"/>
      <c r="BFW346" s="9"/>
      <c r="BFX346" s="9"/>
      <c r="BFY346" s="9"/>
      <c r="BFZ346" s="9"/>
      <c r="BGA346" s="9"/>
      <c r="BGB346" s="9"/>
      <c r="BGC346" s="9"/>
      <c r="BGD346" s="9"/>
      <c r="BGE346" s="9"/>
      <c r="BGF346" s="9"/>
      <c r="BGG346" s="9"/>
      <c r="BGH346" s="9"/>
      <c r="BGI346" s="9"/>
      <c r="BGJ346" s="9"/>
      <c r="BGK346" s="9"/>
      <c r="BGL346" s="9"/>
      <c r="BGM346" s="9"/>
      <c r="BGN346" s="9"/>
      <c r="BGO346" s="9"/>
      <c r="BGP346" s="9"/>
      <c r="BGQ346" s="9"/>
      <c r="BGR346" s="9"/>
      <c r="BGS346" s="9"/>
      <c r="BGT346" s="9"/>
      <c r="BGU346" s="9"/>
      <c r="BGV346" s="9"/>
      <c r="BGW346" s="9"/>
      <c r="BGX346" s="9"/>
      <c r="BGY346" s="9"/>
      <c r="BGZ346" s="9"/>
      <c r="BHA346" s="9"/>
      <c r="BHB346" s="9"/>
      <c r="BHC346" s="9"/>
      <c r="BHD346" s="9"/>
      <c r="BHE346" s="9"/>
      <c r="BHF346" s="9"/>
      <c r="BHG346" s="9"/>
      <c r="BHH346" s="9"/>
      <c r="BHI346" s="9"/>
      <c r="BHJ346" s="9"/>
      <c r="BHK346" s="9"/>
      <c r="BHL346" s="9"/>
      <c r="BHM346" s="9"/>
      <c r="BHN346" s="9"/>
      <c r="BHO346" s="9"/>
      <c r="BHP346" s="9"/>
      <c r="BHQ346" s="9"/>
      <c r="BHR346" s="9"/>
      <c r="BHS346" s="9"/>
      <c r="BHT346" s="9"/>
      <c r="BHU346" s="9"/>
      <c r="BHV346" s="9"/>
      <c r="BHW346" s="9"/>
      <c r="BHX346" s="9"/>
      <c r="BHY346" s="9"/>
      <c r="BHZ346" s="9"/>
      <c r="BIA346" s="9"/>
      <c r="BIB346" s="9"/>
      <c r="BIC346" s="9"/>
      <c r="BID346" s="9"/>
    </row>
    <row r="347" ht="14.25" customHeight="1">
      <c r="A347" s="9">
        <v>2.0</v>
      </c>
      <c r="B347" s="9" t="s">
        <v>11947</v>
      </c>
      <c r="C347" s="9" t="s">
        <v>11948</v>
      </c>
      <c r="D347" s="9" t="s">
        <v>11948</v>
      </c>
      <c r="E347" s="9"/>
      <c r="F347" s="9">
        <v>20.0</v>
      </c>
      <c r="G347" s="9" t="s">
        <v>14732</v>
      </c>
      <c r="H347" s="9"/>
      <c r="I347" s="9"/>
      <c r="J347" s="9"/>
      <c r="K347" s="9"/>
      <c r="L347" s="9">
        <v>18.0</v>
      </c>
      <c r="M347" s="9"/>
      <c r="N347" s="9"/>
      <c r="O347" s="9">
        <v>2.0</v>
      </c>
      <c r="P347" s="9">
        <v>0.0</v>
      </c>
      <c r="Q347" s="9" t="s">
        <v>14733</v>
      </c>
      <c r="R347" s="9"/>
      <c r="S347" s="9" t="s">
        <v>3896</v>
      </c>
      <c r="T347" s="9" t="s">
        <v>14734</v>
      </c>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c r="DA347" s="9"/>
      <c r="DB347" s="9"/>
      <c r="DC347" s="9"/>
      <c r="DD347" s="9"/>
      <c r="DE347" s="9"/>
      <c r="DF347" s="9"/>
      <c r="DG347" s="9"/>
      <c r="DH347" s="9"/>
      <c r="DI347" s="9"/>
      <c r="DJ347" s="9"/>
      <c r="DK347" s="9"/>
      <c r="DL347" s="9"/>
      <c r="DM347" s="9"/>
      <c r="DN347" s="9"/>
      <c r="DO347" s="9"/>
      <c r="DP347" s="9"/>
      <c r="DQ347" s="9"/>
      <c r="DR347" s="9"/>
      <c r="DS347" s="9"/>
      <c r="DT347" s="9"/>
      <c r="DU347" s="9"/>
      <c r="DV347" s="9"/>
      <c r="DW347" s="9"/>
      <c r="DX347" s="9"/>
      <c r="DY347" s="9"/>
      <c r="DZ347" s="9"/>
      <c r="EA347" s="9"/>
      <c r="EB347" s="9"/>
      <c r="EC347" s="9"/>
      <c r="ED347" s="9"/>
      <c r="EE347" s="9"/>
      <c r="EF347" s="9"/>
      <c r="EG347" s="9"/>
      <c r="EH347" s="9"/>
      <c r="EI347" s="9"/>
      <c r="EJ347" s="9"/>
      <c r="EK347" s="9"/>
      <c r="EL347" s="9"/>
      <c r="EM347" s="9"/>
      <c r="EN347" s="9"/>
      <c r="EO347" s="9"/>
      <c r="EP347" s="9"/>
      <c r="EQ347" s="9"/>
      <c r="ER347" s="9"/>
      <c r="ES347" s="9"/>
      <c r="ET347" s="9"/>
      <c r="EU347" s="9"/>
      <c r="EV347" s="9"/>
      <c r="EW347" s="9"/>
      <c r="EX347" s="9"/>
      <c r="EY347" s="9"/>
      <c r="EZ347" s="9"/>
      <c r="FA347" s="9"/>
      <c r="FB347" s="9"/>
      <c r="FC347" s="9"/>
      <c r="FD347" s="9"/>
      <c r="FE347" s="9"/>
      <c r="FF347" s="9"/>
      <c r="FG347" s="9"/>
      <c r="FH347" s="9"/>
      <c r="FI347" s="9"/>
      <c r="FJ347" s="9"/>
      <c r="FK347" s="9"/>
      <c r="FL347" s="9"/>
      <c r="FM347" s="9"/>
      <c r="FN347" s="9"/>
      <c r="FO347" s="9"/>
      <c r="FP347" s="9"/>
      <c r="FQ347" s="9"/>
      <c r="FR347" s="9"/>
      <c r="FS347" s="9"/>
      <c r="FT347" s="9"/>
      <c r="FU347" s="9"/>
      <c r="FV347" s="9"/>
      <c r="FW347" s="9"/>
      <c r="FX347" s="9"/>
      <c r="FY347" s="9"/>
      <c r="FZ347" s="9"/>
      <c r="GA347" s="9"/>
      <c r="GB347" s="9"/>
      <c r="GC347" s="9"/>
      <c r="GD347" s="9"/>
      <c r="GE347" s="9"/>
      <c r="GF347" s="9"/>
      <c r="GG347" s="9"/>
      <c r="GH347" s="9"/>
      <c r="GI347" s="9"/>
      <c r="GJ347" s="9"/>
      <c r="GK347" s="9"/>
      <c r="GL347" s="9"/>
      <c r="GM347" s="9"/>
      <c r="GN347" s="9"/>
      <c r="GO347" s="9"/>
      <c r="GP347" s="9"/>
      <c r="GQ347" s="9"/>
      <c r="GR347" s="9"/>
      <c r="GS347" s="9"/>
      <c r="GT347" s="9"/>
      <c r="GU347" s="9"/>
      <c r="GV347" s="9"/>
      <c r="GW347" s="9"/>
      <c r="GX347" s="9"/>
      <c r="GY347" s="9"/>
      <c r="GZ347" s="9"/>
      <c r="HA347" s="9"/>
      <c r="HB347" s="9"/>
      <c r="HC347" s="9"/>
      <c r="HD347" s="9"/>
      <c r="HE347" s="9"/>
      <c r="HF347" s="9"/>
      <c r="HG347" s="9"/>
      <c r="HH347" s="9"/>
      <c r="HI347" s="9"/>
      <c r="HJ347" s="9"/>
      <c r="HK347" s="9"/>
      <c r="HL347" s="9"/>
      <c r="HM347" s="9"/>
      <c r="HN347" s="9"/>
      <c r="HO347" s="9"/>
      <c r="HP347" s="9"/>
      <c r="HQ347" s="9"/>
      <c r="HR347" s="9"/>
      <c r="HS347" s="9"/>
      <c r="HT347" s="9"/>
      <c r="HU347" s="9"/>
      <c r="HV347" s="9"/>
      <c r="HW347" s="9"/>
      <c r="HX347" s="9"/>
      <c r="HY347" s="9"/>
      <c r="HZ347" s="9"/>
      <c r="IA347" s="9"/>
      <c r="IB347" s="9"/>
      <c r="IC347" s="9"/>
      <c r="ID347" s="9"/>
      <c r="IE347" s="9"/>
      <c r="IF347" s="9"/>
      <c r="IG347" s="9"/>
      <c r="IH347" s="9"/>
      <c r="II347" s="9"/>
      <c r="IJ347" s="9"/>
      <c r="IK347" s="9"/>
      <c r="IL347" s="9"/>
      <c r="IM347" s="9"/>
      <c r="IN347" s="9"/>
      <c r="IO347" s="9"/>
      <c r="IP347" s="9"/>
      <c r="IQ347" s="9"/>
      <c r="IR347" s="9"/>
      <c r="IS347" s="9"/>
      <c r="IT347" s="9"/>
      <c r="IU347" s="9"/>
      <c r="IV347" s="9"/>
      <c r="IW347" s="9"/>
      <c r="IX347" s="9"/>
      <c r="IY347" s="9"/>
      <c r="IZ347" s="9"/>
      <c r="JA347" s="9"/>
      <c r="JB347" s="9"/>
      <c r="JC347" s="9"/>
      <c r="JD347" s="9"/>
      <c r="JE347" s="9"/>
      <c r="JF347" s="9"/>
      <c r="JG347" s="9"/>
      <c r="JH347" s="9"/>
      <c r="JI347" s="9"/>
      <c r="JJ347" s="9"/>
      <c r="JK347" s="9"/>
      <c r="JL347" s="9"/>
      <c r="JM347" s="9"/>
      <c r="JN347" s="9"/>
      <c r="JO347" s="9"/>
      <c r="JP347" s="9"/>
      <c r="JQ347" s="9"/>
      <c r="JR347" s="9"/>
      <c r="JS347" s="9"/>
      <c r="JT347" s="9"/>
      <c r="JU347" s="9"/>
      <c r="JV347" s="9"/>
      <c r="JW347" s="9"/>
      <c r="JX347" s="9"/>
      <c r="JY347" s="9"/>
      <c r="JZ347" s="9"/>
      <c r="KA347" s="9"/>
      <c r="KB347" s="9"/>
      <c r="KC347" s="9"/>
      <c r="KD347" s="9"/>
      <c r="KE347" s="9"/>
      <c r="KF347" s="9"/>
      <c r="KG347" s="9"/>
      <c r="KH347" s="9"/>
      <c r="KI347" s="9"/>
      <c r="KJ347" s="9"/>
      <c r="KK347" s="9"/>
      <c r="KL347" s="9"/>
      <c r="KM347" s="9"/>
      <c r="KN347" s="9"/>
      <c r="KO347" s="9"/>
      <c r="KP347" s="9"/>
      <c r="KQ347" s="9"/>
      <c r="KR347" s="9"/>
      <c r="KS347" s="9"/>
      <c r="KT347" s="9"/>
      <c r="KU347" s="9"/>
      <c r="KV347" s="9"/>
      <c r="KW347" s="9"/>
      <c r="KX347" s="9"/>
      <c r="KY347" s="9"/>
      <c r="KZ347" s="9"/>
      <c r="LA347" s="9"/>
      <c r="LB347" s="9"/>
      <c r="LC347" s="9"/>
      <c r="LD347" s="9"/>
      <c r="LE347" s="9"/>
      <c r="LF347" s="9"/>
      <c r="LG347" s="9"/>
      <c r="LH347" s="9"/>
      <c r="LI347" s="9"/>
      <c r="LJ347" s="9"/>
      <c r="LK347" s="9"/>
      <c r="LL347" s="9"/>
      <c r="LM347" s="9"/>
      <c r="LN347" s="9"/>
      <c r="LO347" s="9"/>
      <c r="LP347" s="9"/>
      <c r="LQ347" s="9"/>
      <c r="LR347" s="9"/>
      <c r="LS347" s="9"/>
      <c r="LT347" s="9"/>
      <c r="LU347" s="9"/>
      <c r="LV347" s="9"/>
      <c r="LW347" s="9"/>
      <c r="LX347" s="9"/>
      <c r="LY347" s="9"/>
      <c r="LZ347" s="9"/>
      <c r="MA347" s="9"/>
      <c r="MB347" s="9"/>
      <c r="MC347" s="9"/>
      <c r="MD347" s="9"/>
      <c r="ME347" s="9"/>
      <c r="MF347" s="9"/>
      <c r="MG347" s="9"/>
      <c r="MH347" s="9"/>
      <c r="MI347" s="9"/>
      <c r="MJ347" s="9"/>
      <c r="MK347" s="9"/>
      <c r="ML347" s="9"/>
      <c r="MM347" s="9"/>
      <c r="MN347" s="9"/>
      <c r="MO347" s="9"/>
      <c r="MP347" s="9"/>
      <c r="MQ347" s="9"/>
      <c r="MR347" s="9"/>
      <c r="MS347" s="9"/>
      <c r="MT347" s="9"/>
      <c r="MU347" s="9"/>
      <c r="MV347" s="9"/>
      <c r="MW347" s="9"/>
      <c r="MX347" s="9"/>
      <c r="MY347" s="9"/>
      <c r="MZ347" s="9"/>
      <c r="NA347" s="9"/>
      <c r="NB347" s="9"/>
      <c r="NC347" s="9"/>
      <c r="ND347" s="9"/>
      <c r="NE347" s="9"/>
      <c r="NF347" s="9"/>
      <c r="NG347" s="9"/>
      <c r="NH347" s="9"/>
      <c r="NI347" s="9"/>
      <c r="NJ347" s="9"/>
      <c r="NK347" s="9"/>
      <c r="NL347" s="9"/>
      <c r="NM347" s="9"/>
      <c r="NN347" s="9"/>
      <c r="NO347" s="9"/>
      <c r="NP347" s="9"/>
      <c r="NQ347" s="9"/>
      <c r="NR347" s="9"/>
      <c r="NS347" s="9"/>
      <c r="NT347" s="9"/>
      <c r="NU347" s="9"/>
      <c r="NV347" s="9"/>
      <c r="NW347" s="9"/>
      <c r="NX347" s="9"/>
      <c r="NY347" s="9"/>
      <c r="NZ347" s="9"/>
      <c r="OA347" s="9"/>
      <c r="OB347" s="9"/>
      <c r="OC347" s="9"/>
      <c r="OD347" s="9"/>
      <c r="OE347" s="9"/>
      <c r="OF347" s="9"/>
      <c r="OG347" s="9"/>
      <c r="OH347" s="9"/>
      <c r="OI347" s="9"/>
      <c r="OJ347" s="9"/>
      <c r="OK347" s="9"/>
      <c r="OL347" s="9"/>
      <c r="OM347" s="9"/>
      <c r="ON347" s="9"/>
      <c r="OO347" s="9"/>
      <c r="OP347" s="9"/>
      <c r="OQ347" s="9"/>
      <c r="OR347" s="9"/>
      <c r="OS347" s="9"/>
      <c r="OT347" s="9"/>
      <c r="OU347" s="9"/>
      <c r="OV347" s="9"/>
      <c r="OW347" s="9"/>
      <c r="OX347" s="9"/>
      <c r="OY347" s="9"/>
      <c r="OZ347" s="9"/>
      <c r="PA347" s="9"/>
      <c r="PB347" s="9"/>
      <c r="PC347" s="9"/>
      <c r="PD347" s="9"/>
      <c r="PE347" s="9"/>
      <c r="PF347" s="9"/>
      <c r="PG347" s="9"/>
      <c r="PH347" s="9"/>
      <c r="PI347" s="9"/>
      <c r="PJ347" s="9"/>
      <c r="PK347" s="9"/>
      <c r="PL347" s="9"/>
      <c r="PM347" s="9"/>
      <c r="PN347" s="9"/>
      <c r="PO347" s="9"/>
      <c r="PP347" s="9"/>
      <c r="PQ347" s="9"/>
      <c r="PR347" s="9"/>
      <c r="PS347" s="9"/>
      <c r="PT347" s="9"/>
      <c r="PU347" s="9"/>
      <c r="PV347" s="9"/>
      <c r="PW347" s="9"/>
      <c r="PX347" s="9"/>
      <c r="PY347" s="9"/>
      <c r="PZ347" s="9"/>
      <c r="QA347" s="9"/>
      <c r="QB347" s="9"/>
      <c r="QC347" s="9"/>
      <c r="QD347" s="9"/>
      <c r="QE347" s="9"/>
      <c r="QF347" s="9"/>
      <c r="QG347" s="9"/>
      <c r="QH347" s="9"/>
      <c r="QI347" s="9"/>
      <c r="QJ347" s="9"/>
      <c r="QK347" s="9"/>
      <c r="QL347" s="9"/>
      <c r="QM347" s="9"/>
      <c r="QN347" s="9"/>
      <c r="QO347" s="9"/>
      <c r="QP347" s="9"/>
      <c r="QQ347" s="9"/>
      <c r="QR347" s="9"/>
      <c r="QS347" s="9"/>
      <c r="QT347" s="9"/>
      <c r="QU347" s="9"/>
      <c r="QV347" s="9"/>
      <c r="QW347" s="9"/>
      <c r="QX347" s="9"/>
      <c r="QY347" s="9"/>
      <c r="QZ347" s="9"/>
      <c r="RA347" s="9"/>
      <c r="RB347" s="9"/>
      <c r="RC347" s="9"/>
      <c r="RD347" s="9"/>
      <c r="RE347" s="9"/>
      <c r="RF347" s="9"/>
      <c r="RG347" s="9"/>
      <c r="RH347" s="9"/>
      <c r="RI347" s="9"/>
      <c r="RJ347" s="9"/>
      <c r="RK347" s="9"/>
      <c r="RL347" s="9"/>
      <c r="RM347" s="9"/>
      <c r="RN347" s="9"/>
      <c r="RO347" s="9"/>
      <c r="RP347" s="9"/>
      <c r="RQ347" s="9"/>
      <c r="RR347" s="9"/>
      <c r="RS347" s="9"/>
      <c r="RT347" s="9"/>
      <c r="RU347" s="9"/>
      <c r="RV347" s="9"/>
      <c r="RW347" s="9"/>
      <c r="RX347" s="9"/>
      <c r="RY347" s="9"/>
      <c r="RZ347" s="9"/>
      <c r="SA347" s="9"/>
      <c r="SB347" s="9"/>
      <c r="SC347" s="9"/>
      <c r="SD347" s="9"/>
      <c r="SE347" s="9"/>
      <c r="SF347" s="9"/>
      <c r="SG347" s="9"/>
      <c r="SH347" s="9"/>
      <c r="SI347" s="9"/>
      <c r="SJ347" s="9"/>
      <c r="SK347" s="9"/>
      <c r="SL347" s="9"/>
      <c r="SM347" s="9"/>
      <c r="SN347" s="9"/>
      <c r="SO347" s="9"/>
      <c r="SP347" s="9"/>
      <c r="SQ347" s="9"/>
      <c r="SR347" s="9"/>
      <c r="SS347" s="9"/>
      <c r="ST347" s="9"/>
      <c r="SU347" s="9"/>
      <c r="SV347" s="9"/>
      <c r="SW347" s="9"/>
      <c r="SX347" s="9"/>
      <c r="SY347" s="9"/>
      <c r="SZ347" s="9"/>
      <c r="TA347" s="9"/>
      <c r="TB347" s="9"/>
      <c r="TC347" s="9"/>
      <c r="TD347" s="9"/>
      <c r="TE347" s="9"/>
      <c r="TF347" s="9"/>
      <c r="TG347" s="9"/>
      <c r="TH347" s="9"/>
      <c r="TI347" s="9"/>
      <c r="TJ347" s="9"/>
      <c r="TK347" s="9"/>
      <c r="TL347" s="9"/>
      <c r="TM347" s="9"/>
      <c r="TN347" s="9"/>
      <c r="TO347" s="9"/>
      <c r="TP347" s="9"/>
      <c r="TQ347" s="9"/>
      <c r="TR347" s="9"/>
      <c r="TS347" s="9"/>
      <c r="TT347" s="9"/>
      <c r="TU347" s="9"/>
      <c r="TV347" s="9"/>
      <c r="TW347" s="9"/>
      <c r="TX347" s="9"/>
      <c r="TY347" s="9"/>
      <c r="TZ347" s="9"/>
      <c r="UA347" s="9"/>
      <c r="UB347" s="9"/>
      <c r="UC347" s="9"/>
      <c r="UD347" s="9"/>
      <c r="UE347" s="9"/>
      <c r="UF347" s="9"/>
      <c r="UG347" s="9"/>
      <c r="UH347" s="9"/>
      <c r="UI347" s="9"/>
      <c r="UJ347" s="9"/>
      <c r="UK347" s="9"/>
      <c r="UL347" s="9"/>
      <c r="UM347" s="9"/>
      <c r="UN347" s="9"/>
      <c r="UO347" s="9"/>
      <c r="UP347" s="9"/>
      <c r="UQ347" s="9"/>
      <c r="UR347" s="9"/>
      <c r="US347" s="9"/>
      <c r="UT347" s="9"/>
      <c r="UU347" s="9"/>
      <c r="UV347" s="9"/>
      <c r="UW347" s="9"/>
      <c r="UX347" s="9"/>
      <c r="UY347" s="9"/>
      <c r="UZ347" s="9"/>
      <c r="VA347" s="9"/>
      <c r="VB347" s="9"/>
      <c r="VC347" s="9"/>
      <c r="VD347" s="9"/>
      <c r="VE347" s="9"/>
      <c r="VF347" s="9"/>
      <c r="VG347" s="9"/>
      <c r="VH347" s="9"/>
      <c r="VI347" s="9"/>
      <c r="VJ347" s="9"/>
      <c r="VK347" s="9"/>
      <c r="VL347" s="9"/>
      <c r="VM347" s="9"/>
      <c r="VN347" s="9"/>
      <c r="VO347" s="9"/>
      <c r="VP347" s="9"/>
      <c r="VQ347" s="9"/>
      <c r="VR347" s="9"/>
      <c r="VS347" s="9"/>
      <c r="VT347" s="9"/>
      <c r="VU347" s="9"/>
      <c r="VV347" s="9"/>
      <c r="VW347" s="9"/>
      <c r="VX347" s="9"/>
      <c r="VY347" s="9"/>
      <c r="VZ347" s="9"/>
      <c r="WA347" s="9"/>
      <c r="WB347" s="9"/>
      <c r="WC347" s="9"/>
      <c r="WD347" s="9"/>
      <c r="WE347" s="9"/>
      <c r="WF347" s="9"/>
      <c r="WG347" s="9"/>
      <c r="WH347" s="9"/>
      <c r="WI347" s="9"/>
      <c r="WJ347" s="9"/>
      <c r="WK347" s="9"/>
      <c r="WL347" s="9"/>
      <c r="WM347" s="9"/>
      <c r="WN347" s="9"/>
      <c r="WO347" s="9"/>
      <c r="WP347" s="9"/>
      <c r="WQ347" s="9"/>
      <c r="WR347" s="9"/>
      <c r="WS347" s="9"/>
      <c r="WT347" s="9"/>
      <c r="WU347" s="9"/>
      <c r="WV347" s="9"/>
      <c r="WW347" s="9"/>
      <c r="WX347" s="9"/>
      <c r="WY347" s="9"/>
      <c r="WZ347" s="9"/>
      <c r="XA347" s="9"/>
      <c r="XB347" s="9"/>
      <c r="XC347" s="9"/>
      <c r="XD347" s="9"/>
      <c r="XE347" s="9"/>
      <c r="XF347" s="9"/>
      <c r="XG347" s="9"/>
      <c r="XH347" s="9"/>
      <c r="XI347" s="9"/>
      <c r="XJ347" s="9"/>
      <c r="XK347" s="9"/>
      <c r="XL347" s="9"/>
      <c r="XM347" s="9"/>
      <c r="XN347" s="9"/>
      <c r="XO347" s="9"/>
      <c r="XP347" s="9"/>
      <c r="XQ347" s="9"/>
      <c r="XR347" s="9"/>
      <c r="XS347" s="9"/>
      <c r="XT347" s="9"/>
      <c r="XU347" s="9"/>
      <c r="XV347" s="9"/>
      <c r="XW347" s="9"/>
      <c r="XX347" s="9"/>
      <c r="XY347" s="9"/>
      <c r="XZ347" s="9"/>
      <c r="YA347" s="9"/>
      <c r="YB347" s="9"/>
      <c r="YC347" s="9"/>
      <c r="YD347" s="9"/>
      <c r="YE347" s="9"/>
      <c r="YF347" s="9"/>
      <c r="YG347" s="9"/>
      <c r="YH347" s="9"/>
      <c r="YI347" s="9"/>
      <c r="YJ347" s="9"/>
      <c r="YK347" s="9"/>
      <c r="YL347" s="9"/>
      <c r="YM347" s="9"/>
      <c r="YN347" s="9"/>
      <c r="YO347" s="9"/>
      <c r="YP347" s="9"/>
      <c r="YQ347" s="9"/>
      <c r="YR347" s="9"/>
      <c r="YS347" s="9"/>
      <c r="YT347" s="9"/>
      <c r="YU347" s="9"/>
      <c r="YV347" s="9"/>
      <c r="YW347" s="9"/>
      <c r="YX347" s="9"/>
      <c r="YY347" s="9"/>
      <c r="YZ347" s="9"/>
      <c r="ZA347" s="9"/>
      <c r="ZB347" s="9"/>
      <c r="ZC347" s="9"/>
      <c r="ZD347" s="9"/>
      <c r="ZE347" s="9"/>
      <c r="ZF347" s="9"/>
      <c r="ZG347" s="9"/>
      <c r="ZH347" s="9"/>
      <c r="ZI347" s="9"/>
      <c r="ZJ347" s="9"/>
      <c r="ZK347" s="9"/>
      <c r="ZL347" s="9"/>
      <c r="ZM347" s="9"/>
      <c r="ZN347" s="9"/>
      <c r="ZO347" s="9"/>
      <c r="ZP347" s="9"/>
      <c r="ZQ347" s="9"/>
      <c r="ZR347" s="9"/>
      <c r="ZS347" s="9"/>
      <c r="ZT347" s="9"/>
      <c r="ZU347" s="9"/>
      <c r="ZV347" s="9"/>
      <c r="ZW347" s="9"/>
      <c r="ZX347" s="9"/>
      <c r="ZY347" s="9"/>
      <c r="ZZ347" s="9"/>
      <c r="AAA347" s="9"/>
      <c r="AAB347" s="9"/>
      <c r="AAC347" s="9"/>
      <c r="AAD347" s="9"/>
      <c r="AAE347" s="9"/>
      <c r="AAF347" s="9"/>
      <c r="AAG347" s="9"/>
      <c r="AAH347" s="9"/>
      <c r="AAI347" s="9"/>
      <c r="AAJ347" s="9"/>
      <c r="AAK347" s="9"/>
      <c r="AAL347" s="9"/>
      <c r="AAM347" s="9"/>
      <c r="AAN347" s="9"/>
      <c r="AAO347" s="9"/>
      <c r="AAP347" s="9"/>
      <c r="AAQ347" s="9"/>
      <c r="AAR347" s="9"/>
      <c r="AAS347" s="9"/>
      <c r="AAT347" s="9"/>
      <c r="AAU347" s="9"/>
      <c r="AAV347" s="9"/>
      <c r="AAW347" s="9"/>
      <c r="AAX347" s="9"/>
      <c r="AAY347" s="9"/>
      <c r="AAZ347" s="9"/>
      <c r="ABA347" s="9"/>
      <c r="ABB347" s="9"/>
      <c r="ABC347" s="9"/>
      <c r="ABD347" s="9"/>
      <c r="ABE347" s="9"/>
      <c r="ABF347" s="9"/>
      <c r="ABG347" s="9"/>
      <c r="ABH347" s="9"/>
      <c r="ABI347" s="9"/>
      <c r="ABJ347" s="9"/>
      <c r="ABK347" s="9"/>
      <c r="ABL347" s="9"/>
      <c r="ABM347" s="9"/>
      <c r="ABN347" s="9"/>
      <c r="ABO347" s="9"/>
      <c r="ABP347" s="9"/>
      <c r="ABQ347" s="9"/>
      <c r="ABR347" s="9"/>
      <c r="ABS347" s="9"/>
      <c r="ABT347" s="9"/>
      <c r="ABU347" s="9"/>
      <c r="ABV347" s="9"/>
      <c r="ABW347" s="9"/>
      <c r="ABX347" s="9"/>
      <c r="ABY347" s="9"/>
      <c r="ABZ347" s="9"/>
      <c r="ACA347" s="9"/>
      <c r="ACB347" s="9"/>
      <c r="ACC347" s="9"/>
      <c r="ACD347" s="9"/>
      <c r="ACE347" s="9"/>
      <c r="ACF347" s="9"/>
      <c r="ACG347" s="9"/>
      <c r="ACH347" s="9"/>
      <c r="ACI347" s="9"/>
      <c r="ACJ347" s="9"/>
      <c r="ACK347" s="9"/>
      <c r="ACL347" s="9"/>
      <c r="ACM347" s="9"/>
      <c r="ACN347" s="9"/>
      <c r="ACO347" s="9"/>
      <c r="ACP347" s="9"/>
      <c r="ACQ347" s="9"/>
      <c r="ACR347" s="9"/>
      <c r="ACS347" s="9"/>
      <c r="ACT347" s="9"/>
      <c r="ACU347" s="9"/>
      <c r="ACV347" s="9"/>
      <c r="ACW347" s="9"/>
      <c r="ACX347" s="9"/>
      <c r="ACY347" s="9"/>
      <c r="ACZ347" s="9"/>
      <c r="ADA347" s="9"/>
      <c r="ADB347" s="9"/>
      <c r="ADC347" s="9"/>
      <c r="ADD347" s="9"/>
      <c r="ADE347" s="9"/>
      <c r="ADF347" s="9"/>
      <c r="ADG347" s="9"/>
      <c r="ADH347" s="9"/>
      <c r="ADI347" s="9"/>
      <c r="ADJ347" s="9"/>
      <c r="ADK347" s="9"/>
      <c r="ADL347" s="9"/>
      <c r="ADM347" s="9"/>
      <c r="ADN347" s="9"/>
      <c r="ADO347" s="9"/>
      <c r="ADP347" s="9"/>
      <c r="ADQ347" s="9"/>
      <c r="ADR347" s="9"/>
      <c r="ADS347" s="9"/>
      <c r="ADT347" s="9"/>
      <c r="ADU347" s="9"/>
      <c r="ADV347" s="9"/>
      <c r="ADW347" s="9"/>
      <c r="ADX347" s="9"/>
      <c r="ADY347" s="9"/>
      <c r="ADZ347" s="9"/>
      <c r="AEA347" s="9"/>
      <c r="AEB347" s="9"/>
      <c r="AEC347" s="9"/>
      <c r="AED347" s="9"/>
      <c r="AEE347" s="9"/>
      <c r="AEF347" s="9"/>
      <c r="AEG347" s="9"/>
      <c r="AEH347" s="9"/>
      <c r="AEI347" s="9"/>
      <c r="AEJ347" s="9"/>
      <c r="AEK347" s="9"/>
      <c r="AEL347" s="9"/>
      <c r="AEM347" s="9"/>
      <c r="AEN347" s="9"/>
      <c r="AEO347" s="9"/>
      <c r="AEP347" s="9"/>
      <c r="AEQ347" s="9"/>
      <c r="AER347" s="9"/>
      <c r="AES347" s="9"/>
      <c r="AET347" s="9"/>
      <c r="AEU347" s="9"/>
      <c r="AEV347" s="9"/>
      <c r="AEW347" s="9"/>
      <c r="AEX347" s="9"/>
      <c r="AEY347" s="9"/>
      <c r="AEZ347" s="9"/>
      <c r="AFA347" s="9"/>
      <c r="AFB347" s="9"/>
      <c r="AFC347" s="9"/>
      <c r="AFD347" s="9"/>
      <c r="AFE347" s="9"/>
      <c r="AFF347" s="9"/>
      <c r="AFG347" s="9"/>
      <c r="AFH347" s="9"/>
      <c r="AFI347" s="9"/>
      <c r="AFJ347" s="9"/>
      <c r="AFK347" s="9"/>
      <c r="AFL347" s="9"/>
      <c r="AFM347" s="9"/>
      <c r="AFN347" s="9"/>
      <c r="AFO347" s="9"/>
      <c r="AFP347" s="9"/>
      <c r="AFQ347" s="9"/>
      <c r="AFR347" s="9"/>
      <c r="AFS347" s="9"/>
      <c r="AFT347" s="9"/>
      <c r="AFU347" s="9"/>
      <c r="AFV347" s="9"/>
      <c r="AFW347" s="9"/>
      <c r="AFX347" s="9"/>
      <c r="AFY347" s="9"/>
      <c r="AFZ347" s="9"/>
      <c r="AGA347" s="9"/>
      <c r="AGB347" s="9"/>
      <c r="AGC347" s="9"/>
      <c r="AGD347" s="9"/>
      <c r="AGE347" s="9"/>
      <c r="AGF347" s="9"/>
      <c r="AGG347" s="9"/>
      <c r="AGH347" s="9"/>
      <c r="AGI347" s="9"/>
      <c r="AGJ347" s="9"/>
      <c r="AGK347" s="9"/>
      <c r="AGL347" s="9"/>
      <c r="AGM347" s="9"/>
      <c r="AGN347" s="9"/>
      <c r="AGO347" s="9"/>
      <c r="AGP347" s="9"/>
      <c r="AGQ347" s="9"/>
      <c r="AGR347" s="9"/>
      <c r="AGS347" s="9"/>
      <c r="AGT347" s="9"/>
      <c r="AGU347" s="9"/>
      <c r="AGV347" s="9"/>
      <c r="AGW347" s="9"/>
      <c r="AGX347" s="9"/>
      <c r="AGY347" s="9"/>
      <c r="AGZ347" s="9"/>
      <c r="AHA347" s="9"/>
      <c r="AHB347" s="9"/>
      <c r="AHC347" s="9"/>
      <c r="AHD347" s="9"/>
      <c r="AHE347" s="9"/>
      <c r="AHF347" s="9"/>
      <c r="AHG347" s="9"/>
      <c r="AHH347" s="9"/>
      <c r="AHI347" s="9"/>
      <c r="AHJ347" s="9"/>
      <c r="AHK347" s="9"/>
      <c r="AHL347" s="9"/>
      <c r="AHM347" s="9"/>
      <c r="AHN347" s="9"/>
      <c r="AHO347" s="9"/>
      <c r="AHP347" s="9"/>
      <c r="AHQ347" s="9"/>
      <c r="AHR347" s="9"/>
      <c r="AHS347" s="9"/>
      <c r="AHT347" s="9"/>
      <c r="AHU347" s="9"/>
      <c r="AHV347" s="9"/>
      <c r="AHW347" s="9"/>
      <c r="AHX347" s="9"/>
      <c r="AHY347" s="9"/>
      <c r="AHZ347" s="9"/>
      <c r="AIA347" s="9"/>
      <c r="AIB347" s="9"/>
      <c r="AIC347" s="9"/>
      <c r="AID347" s="9"/>
      <c r="AIE347" s="9"/>
      <c r="AIF347" s="9"/>
      <c r="AIG347" s="9"/>
      <c r="AIH347" s="9"/>
      <c r="AII347" s="9"/>
      <c r="AIJ347" s="9"/>
      <c r="AIK347" s="9"/>
      <c r="AIL347" s="9"/>
      <c r="AIM347" s="9"/>
      <c r="AIN347" s="9"/>
      <c r="AIO347" s="9"/>
      <c r="AIP347" s="9"/>
      <c r="AIQ347" s="9"/>
      <c r="AIR347" s="9"/>
      <c r="AIS347" s="9"/>
      <c r="ANB347" s="9"/>
      <c r="ANC347" s="9"/>
      <c r="AND347" s="9"/>
      <c r="ANE347" s="9"/>
      <c r="ANF347" s="9"/>
      <c r="ANG347" s="9"/>
      <c r="ANH347" s="9"/>
      <c r="ANI347" s="9"/>
      <c r="ANJ347" s="9"/>
      <c r="ANK347" s="9"/>
      <c r="ANL347" s="9"/>
      <c r="ANM347" s="9"/>
      <c r="ANN347" s="9"/>
      <c r="ANO347" s="9"/>
      <c r="ANP347" s="9"/>
      <c r="ANQ347" s="9"/>
      <c r="ANR347" s="9"/>
      <c r="ANS347" s="9"/>
      <c r="ANT347" s="9"/>
      <c r="ANU347" s="9"/>
      <c r="ANV347" s="9"/>
      <c r="ANW347" s="9"/>
      <c r="ANX347" s="9"/>
      <c r="ANY347" s="9"/>
      <c r="ANZ347" s="9"/>
      <c r="AOA347" s="9"/>
      <c r="AOB347" s="9"/>
      <c r="AOC347" s="9"/>
      <c r="AOD347" s="9"/>
      <c r="AOE347" s="9"/>
      <c r="AOF347" s="9"/>
      <c r="AOG347" s="9"/>
      <c r="AOH347" s="9"/>
      <c r="AOI347" s="9"/>
      <c r="AOJ347" s="9"/>
      <c r="AOK347" s="9"/>
      <c r="AOL347" s="9"/>
      <c r="AOM347" s="9"/>
      <c r="AON347" s="9"/>
      <c r="AOO347" s="9"/>
      <c r="AOP347" s="9"/>
      <c r="AOQ347" s="9"/>
      <c r="AOR347" s="9"/>
      <c r="AOS347" s="9"/>
      <c r="AOT347" s="9"/>
      <c r="AOU347" s="9"/>
      <c r="AOV347" s="9"/>
      <c r="AOW347" s="9"/>
      <c r="AOX347" s="9"/>
      <c r="AOY347" s="9"/>
      <c r="AOZ347" s="9"/>
      <c r="APA347" s="9"/>
      <c r="APB347" s="9"/>
      <c r="APC347" s="9"/>
      <c r="APD347" s="9"/>
      <c r="APE347" s="9"/>
      <c r="APF347" s="9"/>
      <c r="APG347" s="9"/>
      <c r="APH347" s="9"/>
      <c r="API347" s="9"/>
      <c r="APJ347" s="9"/>
      <c r="APK347" s="9"/>
      <c r="APL347" s="9"/>
      <c r="APM347" s="9"/>
      <c r="APN347" s="9"/>
      <c r="APO347" s="9"/>
      <c r="APP347" s="9"/>
      <c r="APQ347" s="9"/>
      <c r="APR347" s="9"/>
      <c r="APS347" s="9"/>
      <c r="APT347" s="9"/>
      <c r="APU347" s="9"/>
      <c r="APV347" s="9"/>
      <c r="APW347" s="9"/>
      <c r="APX347" s="9"/>
      <c r="APY347" s="9"/>
      <c r="APZ347" s="9"/>
      <c r="AQA347" s="9"/>
      <c r="AQB347" s="9"/>
      <c r="AQC347" s="9"/>
      <c r="AQD347" s="9"/>
      <c r="AQE347" s="9"/>
      <c r="AQF347" s="9"/>
      <c r="AQG347" s="9"/>
      <c r="AQH347" s="9"/>
      <c r="AQI347" s="9"/>
      <c r="AQJ347" s="9"/>
      <c r="AQK347" s="9"/>
      <c r="AQL347" s="9"/>
      <c r="AQM347" s="9"/>
      <c r="AQN347" s="9"/>
      <c r="AQO347" s="9"/>
      <c r="AQP347" s="9"/>
      <c r="AQQ347" s="9"/>
      <c r="AQR347" s="9"/>
      <c r="AQS347" s="9"/>
      <c r="AQT347" s="9"/>
      <c r="AQU347" s="9"/>
      <c r="AQV347" s="9"/>
      <c r="AQW347" s="9"/>
      <c r="AQX347" s="9"/>
      <c r="AQY347" s="9"/>
      <c r="AQZ347" s="9"/>
      <c r="ARA347" s="9"/>
      <c r="ARB347" s="9"/>
      <c r="ARC347" s="9"/>
      <c r="ARD347" s="9"/>
      <c r="ARE347" s="9"/>
      <c r="ARF347" s="9"/>
      <c r="ARG347" s="9"/>
      <c r="ARH347" s="9"/>
      <c r="ARI347" s="9"/>
      <c r="ARJ347" s="9"/>
      <c r="ARK347" s="9"/>
      <c r="ARL347" s="9"/>
      <c r="ARM347" s="9"/>
      <c r="ARN347" s="9"/>
      <c r="ARO347" s="9"/>
      <c r="ARP347" s="9"/>
      <c r="ARQ347" s="9"/>
      <c r="ARR347" s="9"/>
      <c r="ARS347" s="9"/>
      <c r="ART347" s="9"/>
      <c r="ARU347" s="9"/>
      <c r="ARV347" s="9"/>
      <c r="ARW347" s="9"/>
      <c r="ARX347" s="9"/>
      <c r="ARY347" s="9"/>
      <c r="ARZ347" s="9"/>
      <c r="ASA347" s="9"/>
      <c r="ASB347" s="9"/>
      <c r="ASC347" s="9"/>
      <c r="ASD347" s="9"/>
      <c r="ASE347" s="9"/>
      <c r="ASF347" s="9"/>
      <c r="ASG347" s="9"/>
      <c r="ASH347" s="9"/>
      <c r="ASI347" s="9"/>
      <c r="ASJ347" s="9"/>
      <c r="ASK347" s="9"/>
      <c r="ASL347" s="9"/>
      <c r="ASM347" s="9"/>
      <c r="ASN347" s="9"/>
      <c r="ASO347" s="9"/>
      <c r="ASP347" s="9"/>
      <c r="ASQ347" s="9"/>
      <c r="ASR347" s="9"/>
      <c r="ASS347" s="9"/>
      <c r="AST347" s="9"/>
      <c r="ASU347" s="9"/>
      <c r="ASV347" s="9"/>
      <c r="ASW347" s="9"/>
      <c r="ASX347" s="9"/>
      <c r="ASY347" s="9"/>
      <c r="ASZ347" s="9"/>
      <c r="ATA347" s="9"/>
      <c r="ATB347" s="9"/>
      <c r="ATC347" s="9"/>
      <c r="ATD347" s="9"/>
      <c r="ATE347" s="9"/>
      <c r="ATF347" s="9"/>
      <c r="ATG347" s="9"/>
      <c r="ATH347" s="9"/>
      <c r="ATI347" s="9"/>
      <c r="ATJ347" s="9"/>
      <c r="ATK347" s="9"/>
      <c r="ATL347" s="9"/>
      <c r="ATM347" s="9"/>
      <c r="ATN347" s="9"/>
      <c r="ATO347" s="9"/>
      <c r="ATP347" s="9"/>
      <c r="ATQ347" s="9"/>
      <c r="ATR347" s="9"/>
      <c r="ATS347" s="9"/>
      <c r="ATT347" s="9"/>
      <c r="ATU347" s="9"/>
      <c r="ATV347" s="9"/>
      <c r="ATW347" s="9"/>
      <c r="ATX347" s="9"/>
      <c r="ATY347" s="9"/>
      <c r="ATZ347" s="9"/>
      <c r="AUA347" s="9"/>
      <c r="AUB347" s="9"/>
      <c r="AUC347" s="9"/>
      <c r="AUD347" s="9"/>
      <c r="AUE347" s="9"/>
      <c r="AUF347" s="9"/>
      <c r="AUG347" s="9"/>
      <c r="AUH347" s="9"/>
      <c r="AUI347" s="9"/>
      <c r="AUJ347" s="9"/>
      <c r="AUK347" s="9"/>
      <c r="AUL347" s="9"/>
      <c r="AUM347" s="9"/>
      <c r="AUN347" s="9"/>
      <c r="AUO347" s="9"/>
      <c r="AUP347" s="9"/>
      <c r="AUQ347" s="9"/>
      <c r="AUR347" s="9"/>
      <c r="AUS347" s="9"/>
      <c r="AUT347" s="9"/>
      <c r="AUU347" s="9"/>
      <c r="AUV347" s="9"/>
      <c r="AUW347" s="9"/>
      <c r="AUX347" s="9"/>
      <c r="AUY347" s="9"/>
      <c r="AUZ347" s="9"/>
      <c r="AVA347" s="9"/>
      <c r="AVB347" s="9"/>
      <c r="AVC347" s="9"/>
      <c r="AVD347" s="9"/>
      <c r="AVE347" s="9"/>
      <c r="AVF347" s="9"/>
      <c r="AVG347" s="9"/>
      <c r="AVH347" s="9"/>
      <c r="AVI347" s="9"/>
      <c r="AVJ347" s="9"/>
      <c r="AVK347" s="9"/>
      <c r="AVL347" s="9"/>
      <c r="AVM347" s="9"/>
      <c r="AVN347" s="9"/>
      <c r="AVO347" s="9"/>
      <c r="AVP347" s="9"/>
      <c r="AVQ347" s="9"/>
      <c r="AVR347" s="9"/>
      <c r="AVS347" s="9"/>
      <c r="AVT347" s="9"/>
      <c r="AVU347" s="9"/>
      <c r="AVV347" s="9"/>
      <c r="AVW347" s="9"/>
      <c r="AVX347" s="9"/>
      <c r="AVY347" s="9"/>
      <c r="AVZ347" s="9"/>
      <c r="AWA347" s="9"/>
      <c r="AWB347" s="9"/>
      <c r="AWC347" s="9"/>
      <c r="AWD347" s="9"/>
      <c r="AWE347" s="9"/>
      <c r="AWF347" s="9"/>
      <c r="AWG347" s="9"/>
      <c r="AWH347" s="9"/>
      <c r="AWI347" s="9"/>
      <c r="AWJ347" s="9"/>
      <c r="AWK347" s="9"/>
      <c r="AWL347" s="9"/>
      <c r="AWM347" s="9"/>
      <c r="AWN347" s="9"/>
      <c r="AWO347" s="9"/>
      <c r="AWP347" s="9"/>
      <c r="AWQ347" s="9"/>
      <c r="AWR347" s="9"/>
      <c r="AWS347" s="9"/>
      <c r="AWT347" s="9"/>
      <c r="AWU347" s="9"/>
      <c r="AWV347" s="9"/>
      <c r="AWW347" s="9"/>
      <c r="AWX347" s="9"/>
      <c r="AWY347" s="9" t="s">
        <v>14735</v>
      </c>
      <c r="AWZ347" s="9"/>
      <c r="AXA347" s="9"/>
      <c r="AXB347" s="9"/>
      <c r="AXC347" s="9"/>
      <c r="AXD347" s="9"/>
      <c r="AXE347" s="9"/>
      <c r="AXF347" s="9"/>
      <c r="AXG347" s="9"/>
      <c r="AXH347" s="9"/>
      <c r="AXI347" s="9"/>
      <c r="AXJ347" s="9"/>
      <c r="AXK347" s="9"/>
      <c r="AXL347" s="9"/>
      <c r="AXM347" s="9"/>
      <c r="AXN347" s="9"/>
      <c r="AXO347" s="9"/>
      <c r="AXP347" s="9"/>
      <c r="AXQ347" s="9"/>
      <c r="AXR347" s="9"/>
      <c r="AXS347" s="9"/>
      <c r="AXT347" s="9"/>
      <c r="AXU347" s="9"/>
      <c r="AXV347" s="9"/>
      <c r="AXW347" s="9"/>
      <c r="AXX347" s="9"/>
      <c r="AXY347" s="9"/>
      <c r="AXZ347" s="9"/>
      <c r="AYA347" s="9"/>
      <c r="AYB347" s="9"/>
      <c r="AYC347" s="9"/>
      <c r="AYD347" s="9"/>
      <c r="AYE347" s="9"/>
      <c r="AYF347" s="9"/>
      <c r="AYG347" s="9"/>
      <c r="AYH347" s="9" t="s">
        <v>14736</v>
      </c>
      <c r="AYI347" s="9"/>
      <c r="AYJ347" s="9"/>
      <c r="AYK347" s="9"/>
      <c r="AYL347" s="9"/>
      <c r="AYM347" s="9"/>
      <c r="AYN347" s="9"/>
      <c r="AYO347" s="9"/>
      <c r="AYP347" s="9"/>
      <c r="AYQ347" s="9"/>
      <c r="AYR347" s="9"/>
      <c r="AYS347" s="9"/>
      <c r="AYT347" s="9"/>
      <c r="AYU347" s="9"/>
      <c r="AYV347" s="9"/>
      <c r="AYW347" s="9"/>
      <c r="AYX347" s="9"/>
      <c r="AYY347" s="9" t="s">
        <v>5691</v>
      </c>
      <c r="AYZ347" s="9" t="s">
        <v>5691</v>
      </c>
      <c r="AZA347" s="9"/>
      <c r="AZB347" s="9"/>
      <c r="AZC347" s="9"/>
      <c r="AZD347" s="9"/>
      <c r="AZE347" s="9"/>
      <c r="AZF347" s="9"/>
      <c r="AZG347" s="9"/>
      <c r="AZH347" s="9"/>
      <c r="AZI347" s="9"/>
      <c r="AZJ347" s="9"/>
      <c r="AZK347" s="9"/>
      <c r="AZL347" s="9"/>
      <c r="AZM347" s="9"/>
      <c r="AZN347" s="9"/>
      <c r="AZO347" s="9"/>
      <c r="AZP347" s="9"/>
      <c r="AZQ347" s="9"/>
      <c r="AZR347" s="9"/>
      <c r="AZS347" s="9"/>
      <c r="AZT347" s="9"/>
      <c r="AZU347" s="9"/>
      <c r="AZV347" s="9"/>
      <c r="AZW347" s="9"/>
      <c r="AZX347" s="9"/>
      <c r="AZY347" s="9"/>
      <c r="AZZ347" s="9"/>
      <c r="BAA347" s="9"/>
      <c r="BAB347" s="9"/>
      <c r="BAC347" s="9"/>
      <c r="BAD347" s="9"/>
      <c r="BAE347" s="9"/>
      <c r="BAF347" s="9"/>
      <c r="BAG347" s="9"/>
      <c r="BAH347" s="9"/>
      <c r="BAI347" s="9"/>
      <c r="BAJ347" s="9"/>
      <c r="BAK347" s="9" t="s">
        <v>14737</v>
      </c>
      <c r="BAL347" s="9"/>
      <c r="BAM347" s="9"/>
      <c r="BAN347" s="9"/>
      <c r="BAO347" s="9"/>
      <c r="BAP347" s="9"/>
      <c r="BAQ347" s="9"/>
      <c r="BAR347" s="9">
        <v>332.0</v>
      </c>
      <c r="BAS347" s="9" t="s">
        <v>14738</v>
      </c>
      <c r="BAT347" s="9">
        <v>590.0</v>
      </c>
      <c r="BAU347" s="9"/>
      <c r="BAV347" s="9"/>
      <c r="BAW347" s="9"/>
      <c r="BAX347" s="9"/>
      <c r="BAY347" s="9"/>
      <c r="BAZ347" s="9"/>
      <c r="BBA347" s="9"/>
      <c r="BBB347" s="9"/>
      <c r="BBC347" s="9"/>
      <c r="BBD347" s="9"/>
      <c r="BBE347" s="9"/>
      <c r="BBF347" s="9"/>
      <c r="BBG347" s="9"/>
      <c r="BBH347" s="9"/>
      <c r="BBI347" s="9" t="s">
        <v>5718</v>
      </c>
      <c r="BBJ347" s="9"/>
      <c r="BBK347" s="9"/>
      <c r="BBL347" s="9"/>
      <c r="BBM347" s="9"/>
      <c r="BBN347" s="9"/>
      <c r="BBO347" s="9"/>
      <c r="BBP347" s="9"/>
      <c r="BBQ347" s="9"/>
      <c r="BBR347" s="9"/>
      <c r="BBS347" s="9"/>
      <c r="BBT347" s="9"/>
      <c r="BBU347" s="9"/>
      <c r="BBV347" s="9"/>
      <c r="BBW347" s="9"/>
      <c r="BBX347" s="9"/>
      <c r="BBY347" s="9"/>
      <c r="BBZ347" s="9"/>
      <c r="BCA347" s="9"/>
      <c r="BCB347" s="9" t="s">
        <v>5707</v>
      </c>
      <c r="BCC347" s="9"/>
      <c r="BCD347" s="9"/>
      <c r="BCE347" s="9"/>
      <c r="BCF347" s="9" t="s">
        <v>5720</v>
      </c>
      <c r="BCG347" s="9" t="s">
        <v>14641</v>
      </c>
      <c r="BCH347" s="9"/>
      <c r="BCI347" s="9"/>
      <c r="BCJ347" s="9"/>
      <c r="BCK347" s="9"/>
      <c r="BCL347" s="9"/>
      <c r="BCM347" s="9"/>
      <c r="BCN347" s="9"/>
      <c r="BCO347" s="9"/>
      <c r="BCP347" s="9"/>
      <c r="BCQ347" s="9"/>
      <c r="BCR347" s="9"/>
      <c r="BCS347" s="9"/>
      <c r="BCT347" s="9"/>
      <c r="BCU347" s="9"/>
      <c r="BCV347" s="9"/>
      <c r="BCW347" s="9"/>
      <c r="BCX347" s="9"/>
      <c r="BCY347" s="9"/>
      <c r="BCZ347" s="9"/>
      <c r="BDA347" s="9"/>
      <c r="BDB347" s="9"/>
      <c r="BDC347" s="9"/>
      <c r="BDD347" s="9" t="s">
        <v>14738</v>
      </c>
      <c r="BDE347" s="9"/>
      <c r="BDF347" s="9"/>
      <c r="BDG347" s="9"/>
      <c r="BDH347" s="9"/>
      <c r="BDI347" s="9"/>
      <c r="BDJ347" s="9"/>
      <c r="BDK347" s="9"/>
      <c r="BDL347" s="9"/>
      <c r="BDM347" s="9"/>
      <c r="BDN347" s="9"/>
      <c r="BDO347" s="9"/>
      <c r="BDP347" s="9"/>
      <c r="BDQ347" s="9"/>
      <c r="BDR347" s="9"/>
      <c r="BDS347" s="9"/>
      <c r="BDT347" s="9"/>
      <c r="BDU347" s="9"/>
      <c r="BDV347" s="9"/>
      <c r="BDW347" s="9"/>
      <c r="BDX347" s="9"/>
      <c r="BDY347" s="9" t="s">
        <v>5691</v>
      </c>
      <c r="BDZ347" s="9" t="s">
        <v>5691</v>
      </c>
      <c r="BEA347" s="9"/>
      <c r="BEB347" s="9"/>
      <c r="BEC347" s="9"/>
      <c r="BED347" s="9"/>
      <c r="BEE347" s="9"/>
      <c r="BEF347" s="9"/>
      <c r="BEG347" s="9"/>
      <c r="BEH347" s="9"/>
      <c r="BEI347" s="9"/>
      <c r="BEJ347" s="9"/>
      <c r="BEK347" s="9"/>
      <c r="BEL347" s="9"/>
      <c r="BEM347" s="9"/>
      <c r="BEN347" s="9"/>
      <c r="BEO347" s="9"/>
      <c r="BEP347" s="9"/>
      <c r="BEQ347" s="9"/>
      <c r="BER347" s="9"/>
      <c r="BES347" s="9"/>
      <c r="BET347" s="9"/>
      <c r="BEU347" s="9"/>
      <c r="BEV347" s="9"/>
      <c r="BEW347" s="9"/>
      <c r="BEX347" s="9"/>
      <c r="BEY347" s="9"/>
      <c r="BEZ347" s="9"/>
      <c r="BFA347" s="9"/>
      <c r="BFB347" s="9"/>
      <c r="BFC347" s="9"/>
      <c r="BFD347" s="9"/>
      <c r="BFE347" s="9"/>
      <c r="BFF347" s="9"/>
      <c r="BFG347" s="9"/>
      <c r="BFH347" s="9"/>
      <c r="BFI347" s="9"/>
      <c r="BFJ347" s="9"/>
      <c r="BFK347" s="9" t="s">
        <v>14739</v>
      </c>
      <c r="BFL347" s="9"/>
      <c r="BFM347" s="9"/>
      <c r="BFN347" s="9"/>
      <c r="BFO347" s="9"/>
      <c r="BFP347" s="9"/>
      <c r="BFQ347" s="9"/>
      <c r="BFR347" s="9">
        <v>443.0</v>
      </c>
      <c r="BFS347" s="9" t="s">
        <v>14740</v>
      </c>
      <c r="BFT347" s="9">
        <v>590.0</v>
      </c>
      <c r="BFU347" s="9"/>
      <c r="BFV347" s="9"/>
      <c r="BFW347" s="9"/>
      <c r="BFX347" s="9"/>
      <c r="BFY347" s="9"/>
      <c r="BFZ347" s="9"/>
      <c r="BGA347" s="9"/>
      <c r="BGB347" s="9"/>
      <c r="BGC347" s="9"/>
      <c r="BGD347" s="9"/>
      <c r="BGE347" s="9"/>
      <c r="BGF347" s="9"/>
      <c r="BGG347" s="9"/>
      <c r="BGH347" s="9"/>
      <c r="BGI347" s="9" t="s">
        <v>5718</v>
      </c>
      <c r="BGJ347" s="9"/>
      <c r="BGK347" s="9"/>
      <c r="BGL347" s="9"/>
      <c r="BGM347" s="9"/>
      <c r="BGN347" s="9"/>
      <c r="BGO347" s="9"/>
      <c r="BGP347" s="9"/>
      <c r="BGQ347" s="9"/>
      <c r="BGR347" s="9"/>
      <c r="BGS347" s="9"/>
      <c r="BGT347" s="9"/>
      <c r="BGU347" s="9"/>
      <c r="BGV347" s="9"/>
      <c r="BGW347" s="9"/>
      <c r="BGX347" s="9"/>
      <c r="BGY347" s="9"/>
      <c r="BGZ347" s="9"/>
      <c r="BHA347" s="9"/>
      <c r="BHB347" s="9" t="s">
        <v>5707</v>
      </c>
      <c r="BHC347" s="9"/>
      <c r="BHD347" s="9"/>
      <c r="BHE347" s="9"/>
      <c r="BHF347" s="9" t="s">
        <v>5720</v>
      </c>
      <c r="BHG347" s="9" t="s">
        <v>14641</v>
      </c>
      <c r="BHH347" s="9"/>
      <c r="BHI347" s="9"/>
      <c r="BHJ347" s="9"/>
      <c r="BHK347" s="9"/>
      <c r="BHL347" s="9"/>
      <c r="BHM347" s="9"/>
      <c r="BHN347" s="9"/>
      <c r="BHO347" s="9"/>
      <c r="BHP347" s="9"/>
      <c r="BHQ347" s="9"/>
      <c r="BHR347" s="9"/>
      <c r="BHS347" s="9"/>
      <c r="BHT347" s="9"/>
      <c r="BHU347" s="9"/>
      <c r="BHV347" s="9"/>
      <c r="BHW347" s="9"/>
      <c r="BHX347" s="9"/>
      <c r="BHY347" s="9"/>
      <c r="BHZ347" s="9"/>
      <c r="BIA347" s="9"/>
      <c r="BIB347" s="9"/>
      <c r="BIC347" s="9"/>
      <c r="BID347" s="9" t="s">
        <v>14740</v>
      </c>
    </row>
    <row r="348" ht="14.25" customHeight="1">
      <c r="A348" s="9">
        <v>1.0</v>
      </c>
      <c r="B348" s="9" t="s">
        <v>11947</v>
      </c>
      <c r="C348" s="9" t="s">
        <v>11948</v>
      </c>
      <c r="D348" s="9" t="s">
        <v>11948</v>
      </c>
      <c r="E348" s="9"/>
      <c r="F348" s="9">
        <v>36.0</v>
      </c>
      <c r="G348" s="9" t="s">
        <v>14741</v>
      </c>
      <c r="H348" s="9"/>
      <c r="I348" s="9"/>
      <c r="J348" s="9">
        <v>1.0</v>
      </c>
      <c r="K348" s="9">
        <v>4.0</v>
      </c>
      <c r="L348" s="9">
        <v>25.0</v>
      </c>
      <c r="M348" s="9"/>
      <c r="N348" s="9">
        <v>1.0</v>
      </c>
      <c r="O348" s="9">
        <v>5.0</v>
      </c>
      <c r="P348" s="9">
        <v>0.0</v>
      </c>
      <c r="Q348" s="9" t="s">
        <v>14742</v>
      </c>
      <c r="R348" s="9"/>
      <c r="S348" s="9" t="s">
        <v>3900</v>
      </c>
      <c r="T348" s="9" t="s">
        <v>3899</v>
      </c>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c r="DA348" s="9"/>
      <c r="DB348" s="9"/>
      <c r="DC348" s="9"/>
      <c r="DD348" s="9"/>
      <c r="DE348" s="9"/>
      <c r="DF348" s="9"/>
      <c r="DG348" s="9"/>
      <c r="DH348" s="9"/>
      <c r="DI348" s="9"/>
      <c r="DJ348" s="9"/>
      <c r="DK348" s="9"/>
      <c r="DL348" s="9"/>
      <c r="DM348" s="9"/>
      <c r="DN348" s="9"/>
      <c r="DO348" s="9"/>
      <c r="DP348" s="9"/>
      <c r="DQ348" s="9"/>
      <c r="DR348" s="9"/>
      <c r="DS348" s="9"/>
      <c r="DT348" s="9"/>
      <c r="DU348" s="9"/>
      <c r="DV348" s="9"/>
      <c r="DW348" s="9"/>
      <c r="DX348" s="9"/>
      <c r="DY348" s="9"/>
      <c r="DZ348" s="9"/>
      <c r="EA348" s="9"/>
      <c r="EB348" s="9"/>
      <c r="EC348" s="9"/>
      <c r="ED348" s="9"/>
      <c r="EE348" s="9"/>
      <c r="EF348" s="9"/>
      <c r="EG348" s="9"/>
      <c r="EH348" s="9"/>
      <c r="EI348" s="9"/>
      <c r="EJ348" s="9"/>
      <c r="EK348" s="9"/>
      <c r="EL348" s="9"/>
      <c r="EM348" s="9"/>
      <c r="EN348" s="9"/>
      <c r="EO348" s="9"/>
      <c r="EP348" s="9"/>
      <c r="EQ348" s="9"/>
      <c r="ER348" s="9"/>
      <c r="ES348" s="9"/>
      <c r="ET348" s="9"/>
      <c r="EU348" s="9"/>
      <c r="EV348" s="9"/>
      <c r="EW348" s="9"/>
      <c r="EX348" s="9"/>
      <c r="EY348" s="9"/>
      <c r="EZ348" s="9"/>
      <c r="FA348" s="9"/>
      <c r="FB348" s="9"/>
      <c r="FC348" s="9"/>
      <c r="FD348" s="9"/>
      <c r="FE348" s="9"/>
      <c r="FF348" s="9"/>
      <c r="FG348" s="9"/>
      <c r="FH348" s="9"/>
      <c r="FI348" s="9"/>
      <c r="FJ348" s="9"/>
      <c r="FK348" s="9"/>
      <c r="FL348" s="9"/>
      <c r="FM348" s="9"/>
      <c r="FN348" s="9"/>
      <c r="FO348" s="9"/>
      <c r="FP348" s="9"/>
      <c r="FQ348" s="9"/>
      <c r="FR348" s="9"/>
      <c r="FS348" s="9"/>
      <c r="FT348" s="9"/>
      <c r="FU348" s="9"/>
      <c r="FV348" s="9"/>
      <c r="FW348" s="9"/>
      <c r="FX348" s="9"/>
      <c r="FY348" s="9"/>
      <c r="FZ348" s="9"/>
      <c r="GA348" s="9"/>
      <c r="GB348" s="9"/>
      <c r="GC348" s="9"/>
      <c r="GD348" s="9"/>
      <c r="GE348" s="9"/>
      <c r="GF348" s="9"/>
      <c r="GG348" s="9"/>
      <c r="GH348" s="9"/>
      <c r="GI348" s="9"/>
      <c r="GJ348" s="9"/>
      <c r="GK348" s="9"/>
      <c r="GL348" s="9"/>
      <c r="GM348" s="9"/>
      <c r="GN348" s="9"/>
      <c r="GO348" s="9"/>
      <c r="GP348" s="9"/>
      <c r="GQ348" s="9"/>
      <c r="GR348" s="9"/>
      <c r="GS348" s="9"/>
      <c r="GT348" s="9"/>
      <c r="GU348" s="9"/>
      <c r="GV348" s="9"/>
      <c r="GW348" s="9"/>
      <c r="GX348" s="9"/>
      <c r="GY348" s="9"/>
      <c r="GZ348" s="9"/>
      <c r="HA348" s="9"/>
      <c r="HB348" s="9"/>
      <c r="HC348" s="9"/>
      <c r="HD348" s="9"/>
      <c r="HE348" s="9"/>
      <c r="HF348" s="9"/>
      <c r="HG348" s="9"/>
      <c r="HH348" s="9"/>
      <c r="HI348" s="9"/>
      <c r="HJ348" s="9"/>
      <c r="HK348" s="9"/>
      <c r="HL348" s="9"/>
      <c r="HM348" s="9"/>
      <c r="HN348" s="9"/>
      <c r="HO348" s="9"/>
      <c r="HP348" s="9"/>
      <c r="HQ348" s="9"/>
      <c r="HR348" s="9"/>
      <c r="HS348" s="9"/>
      <c r="HT348" s="9"/>
      <c r="HU348" s="9"/>
      <c r="HV348" s="9"/>
      <c r="HW348" s="9"/>
      <c r="HX348" s="9"/>
      <c r="HY348" s="9"/>
      <c r="HZ348" s="9"/>
      <c r="IA348" s="9"/>
      <c r="IB348" s="9"/>
      <c r="IC348" s="9"/>
      <c r="ID348" s="9"/>
      <c r="IE348" s="9"/>
      <c r="IF348" s="9"/>
      <c r="IG348" s="9"/>
      <c r="IH348" s="9"/>
      <c r="II348" s="9"/>
      <c r="IJ348" s="9"/>
      <c r="IK348" s="9"/>
      <c r="IL348" s="9"/>
      <c r="IM348" s="9"/>
      <c r="IN348" s="9"/>
      <c r="IO348" s="9"/>
      <c r="IP348" s="9"/>
      <c r="IQ348" s="9"/>
      <c r="IR348" s="9"/>
      <c r="IS348" s="9"/>
      <c r="IT348" s="9"/>
      <c r="IU348" s="9"/>
      <c r="IV348" s="9"/>
      <c r="IW348" s="9"/>
      <c r="IX348" s="9"/>
      <c r="IY348" s="9"/>
      <c r="IZ348" s="9"/>
      <c r="JA348" s="9"/>
      <c r="JB348" s="9"/>
      <c r="JC348" s="9"/>
      <c r="JD348" s="9"/>
      <c r="JE348" s="9"/>
      <c r="JF348" s="9"/>
      <c r="JG348" s="9"/>
      <c r="JH348" s="9"/>
      <c r="JI348" s="9"/>
      <c r="JJ348" s="9"/>
      <c r="JK348" s="9"/>
      <c r="JL348" s="9"/>
      <c r="JM348" s="9"/>
      <c r="JN348" s="9"/>
      <c r="JO348" s="9"/>
      <c r="JP348" s="9"/>
      <c r="JQ348" s="9"/>
      <c r="JR348" s="9"/>
      <c r="JS348" s="9"/>
      <c r="JT348" s="9"/>
      <c r="JU348" s="9"/>
      <c r="JV348" s="9"/>
      <c r="JW348" s="9"/>
      <c r="JX348" s="9"/>
      <c r="JY348" s="9"/>
      <c r="JZ348" s="9"/>
      <c r="KA348" s="9"/>
      <c r="KB348" s="9"/>
      <c r="KC348" s="9"/>
      <c r="KD348" s="9"/>
      <c r="KE348" s="9"/>
      <c r="KF348" s="9"/>
      <c r="KG348" s="9"/>
      <c r="KH348" s="9"/>
      <c r="KI348" s="9"/>
      <c r="KJ348" s="9"/>
      <c r="KK348" s="9"/>
      <c r="KL348" s="9"/>
      <c r="KM348" s="9"/>
      <c r="KN348" s="9"/>
      <c r="KO348" s="9"/>
      <c r="KP348" s="9"/>
      <c r="KQ348" s="9"/>
      <c r="KR348" s="9"/>
      <c r="KS348" s="9"/>
      <c r="KT348" s="9"/>
      <c r="KU348" s="9"/>
      <c r="KV348" s="9"/>
      <c r="KW348" s="9"/>
      <c r="KX348" s="9"/>
      <c r="KY348" s="9"/>
      <c r="KZ348" s="9"/>
      <c r="LA348" s="9"/>
      <c r="LB348" s="9"/>
      <c r="LC348" s="9"/>
      <c r="LD348" s="9"/>
      <c r="LE348" s="9"/>
      <c r="LF348" s="9"/>
      <c r="LG348" s="9"/>
      <c r="LH348" s="9"/>
      <c r="LI348" s="9"/>
      <c r="LJ348" s="9"/>
      <c r="LK348" s="9"/>
      <c r="LL348" s="9"/>
      <c r="LM348" s="9"/>
      <c r="LN348" s="9"/>
      <c r="LO348" s="9"/>
      <c r="LP348" s="9"/>
      <c r="LQ348" s="9"/>
      <c r="LR348" s="9"/>
      <c r="LS348" s="9"/>
      <c r="LT348" s="9"/>
      <c r="LU348" s="9"/>
      <c r="LV348" s="9"/>
      <c r="LW348" s="9"/>
      <c r="LX348" s="9"/>
      <c r="LY348" s="9"/>
      <c r="LZ348" s="9"/>
      <c r="MA348" s="9"/>
      <c r="MB348" s="9"/>
      <c r="MC348" s="9"/>
      <c r="MD348" s="9"/>
      <c r="ME348" s="9"/>
      <c r="MF348" s="9"/>
      <c r="MG348" s="9"/>
      <c r="MH348" s="9"/>
      <c r="MI348" s="9"/>
      <c r="MJ348" s="9"/>
      <c r="MK348" s="9"/>
      <c r="ML348" s="9"/>
      <c r="MM348" s="9"/>
      <c r="MN348" s="9"/>
      <c r="MO348" s="9"/>
      <c r="MP348" s="9"/>
      <c r="MQ348" s="9"/>
      <c r="MR348" s="9"/>
      <c r="MS348" s="9"/>
      <c r="MT348" s="9"/>
      <c r="MU348" s="9"/>
      <c r="MV348" s="9"/>
      <c r="MW348" s="9"/>
      <c r="MX348" s="9"/>
      <c r="MY348" s="9"/>
      <c r="MZ348" s="9"/>
      <c r="NA348" s="9"/>
      <c r="NB348" s="9"/>
      <c r="NC348" s="9"/>
      <c r="ND348" s="9"/>
      <c r="NE348" s="9"/>
      <c r="NF348" s="9"/>
      <c r="NG348" s="9"/>
      <c r="NH348" s="9"/>
      <c r="NI348" s="9"/>
      <c r="NJ348" s="9"/>
      <c r="NK348" s="9"/>
      <c r="NL348" s="9"/>
      <c r="NM348" s="9"/>
      <c r="NN348" s="9"/>
      <c r="NO348" s="9"/>
      <c r="NP348" s="9"/>
      <c r="NQ348" s="9"/>
      <c r="NR348" s="9"/>
      <c r="NS348" s="9"/>
      <c r="NT348" s="9"/>
      <c r="NU348" s="9"/>
      <c r="NV348" s="9"/>
      <c r="NW348" s="9"/>
      <c r="NX348" s="9"/>
      <c r="NY348" s="9"/>
      <c r="NZ348" s="9"/>
      <c r="OA348" s="9"/>
      <c r="OB348" s="9"/>
      <c r="OC348" s="9"/>
      <c r="OD348" s="9"/>
      <c r="OE348" s="9"/>
      <c r="OF348" s="9"/>
      <c r="OG348" s="9"/>
      <c r="OH348" s="9"/>
      <c r="OI348" s="9"/>
      <c r="OJ348" s="9"/>
      <c r="OK348" s="9"/>
      <c r="OL348" s="9"/>
      <c r="OM348" s="9"/>
      <c r="ON348" s="9"/>
      <c r="OO348" s="9"/>
      <c r="OP348" s="9"/>
      <c r="OQ348" s="9"/>
      <c r="OR348" s="9"/>
      <c r="OS348" s="9"/>
      <c r="OT348" s="9"/>
      <c r="OU348" s="9"/>
      <c r="OV348" s="9"/>
      <c r="OW348" s="9"/>
      <c r="OX348" s="9"/>
      <c r="OY348" s="9"/>
      <c r="OZ348" s="9"/>
      <c r="PA348" s="9"/>
      <c r="PB348" s="9"/>
      <c r="PC348" s="9"/>
      <c r="PD348" s="9"/>
      <c r="PE348" s="9"/>
      <c r="PF348" s="9"/>
      <c r="PG348" s="9"/>
      <c r="PH348" s="9"/>
      <c r="PI348" s="9"/>
      <c r="PJ348" s="9"/>
      <c r="PK348" s="9"/>
      <c r="PL348" s="9"/>
      <c r="PM348" s="9"/>
      <c r="PN348" s="9"/>
      <c r="PO348" s="9"/>
      <c r="PP348" s="9"/>
      <c r="PQ348" s="9"/>
      <c r="PR348" s="9"/>
      <c r="PS348" s="9"/>
      <c r="PT348" s="9"/>
      <c r="PU348" s="9"/>
      <c r="PV348" s="9"/>
      <c r="PW348" s="9"/>
      <c r="PX348" s="9"/>
      <c r="PY348" s="9"/>
      <c r="PZ348" s="9"/>
      <c r="QA348" s="9"/>
      <c r="QB348" s="9"/>
      <c r="QC348" s="9"/>
      <c r="QD348" s="9"/>
      <c r="QE348" s="9"/>
      <c r="QF348" s="9"/>
      <c r="QG348" s="9"/>
      <c r="QH348" s="9"/>
      <c r="QI348" s="9"/>
      <c r="QJ348" s="9"/>
      <c r="QK348" s="9"/>
      <c r="QL348" s="9"/>
      <c r="QM348" s="9"/>
      <c r="QN348" s="9"/>
      <c r="QO348" s="9"/>
      <c r="QP348" s="9"/>
      <c r="QQ348" s="9"/>
      <c r="QR348" s="9"/>
      <c r="QS348" s="9"/>
      <c r="QT348" s="9"/>
      <c r="QU348" s="9"/>
      <c r="QV348" s="9"/>
      <c r="QW348" s="9"/>
      <c r="QX348" s="9"/>
      <c r="QY348" s="9"/>
      <c r="QZ348" s="9"/>
      <c r="RA348" s="9"/>
      <c r="RB348" s="9"/>
      <c r="RC348" s="9"/>
      <c r="RD348" s="9"/>
      <c r="RE348" s="9"/>
      <c r="RF348" s="9"/>
      <c r="RG348" s="9"/>
      <c r="RH348" s="9"/>
      <c r="RI348" s="9"/>
      <c r="RJ348" s="9"/>
      <c r="RK348" s="9"/>
      <c r="RL348" s="9"/>
      <c r="RM348" s="9"/>
      <c r="RN348" s="9"/>
      <c r="RO348" s="9"/>
      <c r="RP348" s="9"/>
      <c r="RQ348" s="9"/>
      <c r="RR348" s="9"/>
      <c r="RS348" s="9"/>
      <c r="RT348" s="9"/>
      <c r="RU348" s="9"/>
      <c r="RV348" s="9"/>
      <c r="RW348" s="9"/>
      <c r="RX348" s="9"/>
      <c r="RY348" s="9"/>
      <c r="RZ348" s="9"/>
      <c r="SA348" s="9"/>
      <c r="SB348" s="9"/>
      <c r="SC348" s="9"/>
      <c r="SD348" s="9"/>
      <c r="SE348" s="9"/>
      <c r="SF348" s="9"/>
      <c r="SG348" s="9"/>
      <c r="SH348" s="9"/>
      <c r="SI348" s="9"/>
      <c r="SJ348" s="9"/>
      <c r="SK348" s="9"/>
      <c r="SL348" s="9"/>
      <c r="SM348" s="9"/>
      <c r="SN348" s="9"/>
      <c r="SO348" s="9"/>
      <c r="SP348" s="9"/>
      <c r="SQ348" s="9"/>
      <c r="SR348" s="9"/>
      <c r="SS348" s="9"/>
      <c r="ST348" s="9"/>
      <c r="SU348" s="9"/>
      <c r="SV348" s="9"/>
      <c r="SW348" s="9"/>
      <c r="SX348" s="9"/>
      <c r="SY348" s="9"/>
      <c r="SZ348" s="9"/>
      <c r="TA348" s="9"/>
      <c r="TB348" s="9"/>
      <c r="TC348" s="9"/>
      <c r="TD348" s="9"/>
      <c r="TE348" s="9"/>
      <c r="TF348" s="9"/>
      <c r="TG348" s="9"/>
      <c r="TH348" s="9"/>
      <c r="TI348" s="9"/>
      <c r="TJ348" s="9"/>
      <c r="TK348" s="9"/>
      <c r="TL348" s="9"/>
      <c r="TM348" s="9"/>
      <c r="TN348" s="9"/>
      <c r="TO348" s="9"/>
      <c r="TP348" s="9"/>
      <c r="TQ348" s="9"/>
      <c r="TR348" s="9"/>
      <c r="TS348" s="9"/>
      <c r="TT348" s="9"/>
      <c r="TU348" s="9"/>
      <c r="TV348" s="9"/>
      <c r="TW348" s="9"/>
      <c r="TX348" s="9"/>
      <c r="TY348" s="9"/>
      <c r="TZ348" s="9"/>
      <c r="UA348" s="9"/>
      <c r="UB348" s="9"/>
      <c r="UC348" s="9"/>
      <c r="UD348" s="9"/>
      <c r="UE348" s="9"/>
      <c r="UF348" s="9"/>
      <c r="UG348" s="9"/>
      <c r="UH348" s="9"/>
      <c r="UI348" s="9"/>
      <c r="UJ348" s="9"/>
      <c r="UK348" s="9"/>
      <c r="UL348" s="9"/>
      <c r="UM348" s="9"/>
      <c r="UN348" s="9"/>
      <c r="UO348" s="9"/>
      <c r="UP348" s="9"/>
      <c r="UQ348" s="9"/>
      <c r="UR348" s="9"/>
      <c r="US348" s="9"/>
      <c r="UT348" s="9"/>
      <c r="UU348" s="9"/>
      <c r="UV348" s="9"/>
      <c r="UW348" s="9"/>
      <c r="UX348" s="9"/>
      <c r="UY348" s="9"/>
      <c r="UZ348" s="9"/>
      <c r="VA348" s="9"/>
      <c r="VB348" s="9"/>
      <c r="VC348" s="9"/>
      <c r="VD348" s="9"/>
      <c r="VE348" s="9"/>
      <c r="VF348" s="9"/>
      <c r="VG348" s="9"/>
      <c r="VH348" s="9"/>
      <c r="VI348" s="9"/>
      <c r="VJ348" s="9"/>
      <c r="VK348" s="9"/>
      <c r="VL348" s="9"/>
      <c r="VM348" s="9"/>
      <c r="VN348" s="9"/>
      <c r="VO348" s="9"/>
      <c r="VP348" s="9"/>
      <c r="VQ348" s="9"/>
      <c r="VR348" s="9"/>
      <c r="VS348" s="9"/>
      <c r="VT348" s="9"/>
      <c r="VU348" s="9"/>
      <c r="VV348" s="9"/>
      <c r="VW348" s="9"/>
      <c r="VX348" s="9"/>
      <c r="VY348" s="9"/>
      <c r="VZ348" s="9"/>
      <c r="WA348" s="9"/>
      <c r="WB348" s="9"/>
      <c r="WC348" s="9"/>
      <c r="WD348" s="9"/>
      <c r="WE348" s="9"/>
      <c r="WF348" s="9"/>
      <c r="WG348" s="9"/>
      <c r="WH348" s="9"/>
      <c r="WI348" s="9"/>
      <c r="WJ348" s="9"/>
      <c r="WK348" s="9"/>
      <c r="WL348" s="9"/>
      <c r="WM348" s="9"/>
      <c r="WN348" s="9"/>
      <c r="WO348" s="9"/>
      <c r="WP348" s="9"/>
      <c r="WQ348" s="9"/>
      <c r="WR348" s="9"/>
      <c r="WS348" s="9"/>
      <c r="WT348" s="9"/>
      <c r="WU348" s="9"/>
      <c r="WV348" s="9"/>
      <c r="WW348" s="9"/>
      <c r="WX348" s="9"/>
      <c r="WY348" s="9"/>
      <c r="WZ348" s="9"/>
      <c r="XA348" s="9"/>
      <c r="XB348" s="9"/>
      <c r="XC348" s="9"/>
      <c r="XD348" s="9"/>
      <c r="XE348" s="9"/>
      <c r="XF348" s="9"/>
      <c r="XG348" s="9"/>
      <c r="XH348" s="9"/>
      <c r="XI348" s="9"/>
      <c r="XJ348" s="9"/>
      <c r="XK348" s="9"/>
      <c r="XL348" s="9"/>
      <c r="XM348" s="9"/>
      <c r="XN348" s="9"/>
      <c r="XO348" s="9"/>
      <c r="XP348" s="9"/>
      <c r="XQ348" s="9"/>
      <c r="XR348" s="9"/>
      <c r="XS348" s="9"/>
      <c r="XT348" s="9"/>
      <c r="XU348" s="9"/>
      <c r="XV348" s="9"/>
      <c r="XW348" s="9"/>
      <c r="XX348" s="9"/>
      <c r="XY348" s="9"/>
      <c r="XZ348" s="9"/>
      <c r="YA348" s="9"/>
      <c r="YB348" s="9"/>
      <c r="YC348" s="9"/>
      <c r="YD348" s="9"/>
      <c r="YE348" s="9"/>
      <c r="YF348" s="9"/>
      <c r="YG348" s="9"/>
      <c r="YH348" s="9"/>
      <c r="YI348" s="9"/>
      <c r="YJ348" s="9"/>
      <c r="YK348" s="9"/>
      <c r="YL348" s="9"/>
      <c r="YM348" s="9"/>
      <c r="YN348" s="9"/>
      <c r="YO348" s="9"/>
      <c r="YP348" s="9"/>
      <c r="YQ348" s="9"/>
      <c r="YR348" s="9"/>
      <c r="YS348" s="9"/>
      <c r="YT348" s="9"/>
      <c r="YU348" s="9"/>
      <c r="YV348" s="9"/>
      <c r="YW348" s="9"/>
      <c r="YX348" s="9"/>
      <c r="YY348" s="9"/>
      <c r="YZ348" s="9"/>
      <c r="ZA348" s="9"/>
      <c r="ZB348" s="9"/>
      <c r="ZC348" s="9"/>
      <c r="ZD348" s="9"/>
      <c r="ZE348" s="9"/>
      <c r="ZF348" s="9"/>
      <c r="ZG348" s="9"/>
      <c r="ZH348" s="9"/>
      <c r="ZI348" s="9"/>
      <c r="ZJ348" s="9"/>
      <c r="ZK348" s="9"/>
      <c r="ZL348" s="9"/>
      <c r="ZM348" s="9"/>
      <c r="ZN348" s="9"/>
      <c r="ZO348" s="9"/>
      <c r="ZP348" s="9"/>
      <c r="ZQ348" s="9"/>
      <c r="ZR348" s="9"/>
      <c r="ZS348" s="9"/>
      <c r="ZT348" s="9"/>
      <c r="ZU348" s="9"/>
      <c r="ZV348" s="9"/>
      <c r="ZW348" s="9"/>
      <c r="ZX348" s="9"/>
      <c r="ZY348" s="9"/>
      <c r="ZZ348" s="9"/>
      <c r="AAA348" s="9"/>
      <c r="AAB348" s="9"/>
      <c r="AAC348" s="9"/>
      <c r="AAD348" s="9"/>
      <c r="AAE348" s="9"/>
      <c r="AAF348" s="9"/>
      <c r="AAG348" s="9"/>
      <c r="AAH348" s="9"/>
      <c r="AAI348" s="9"/>
      <c r="AAJ348" s="9"/>
      <c r="AAK348" s="9"/>
      <c r="AAL348" s="9"/>
      <c r="AAM348" s="9"/>
      <c r="AAN348" s="9"/>
      <c r="AAO348" s="9"/>
      <c r="AAP348" s="9"/>
      <c r="AAQ348" s="9"/>
      <c r="AAR348" s="9"/>
      <c r="AAS348" s="9"/>
      <c r="AAT348" s="9"/>
      <c r="AAU348" s="9"/>
      <c r="AAV348" s="9"/>
      <c r="AAW348" s="9"/>
      <c r="AAX348" s="9"/>
      <c r="AAY348" s="9"/>
      <c r="AAZ348" s="9"/>
      <c r="ABA348" s="9"/>
      <c r="ABB348" s="9"/>
      <c r="ABC348" s="9"/>
      <c r="ABD348" s="9"/>
      <c r="ABE348" s="9"/>
      <c r="ABF348" s="9"/>
      <c r="ABG348" s="9"/>
      <c r="ABH348" s="9"/>
      <c r="ABI348" s="9"/>
      <c r="ABJ348" s="9"/>
      <c r="ABK348" s="9"/>
      <c r="ABL348" s="9"/>
      <c r="ABM348" s="9"/>
      <c r="ABN348" s="9"/>
      <c r="ABO348" s="9"/>
      <c r="ABP348" s="9"/>
      <c r="ABQ348" s="9"/>
      <c r="ABR348" s="9"/>
      <c r="ABS348" s="9"/>
      <c r="ABT348" s="9"/>
      <c r="ABU348" s="9"/>
      <c r="ABV348" s="9"/>
      <c r="ABW348" s="9"/>
      <c r="ABX348" s="9"/>
      <c r="ABY348" s="9"/>
      <c r="ABZ348" s="9"/>
      <c r="ACA348" s="9"/>
      <c r="ACB348" s="9"/>
      <c r="ACC348" s="9"/>
      <c r="ACD348" s="9"/>
      <c r="ACE348" s="9"/>
      <c r="ACF348" s="9"/>
      <c r="ACG348" s="9"/>
      <c r="ACH348" s="9"/>
      <c r="ACI348" s="9"/>
      <c r="ACJ348" s="9"/>
      <c r="ACK348" s="9"/>
      <c r="ACL348" s="9"/>
      <c r="ACM348" s="9"/>
      <c r="ACN348" s="9"/>
      <c r="ACO348" s="9"/>
      <c r="ACP348" s="9"/>
      <c r="ACQ348" s="9"/>
      <c r="ACR348" s="9"/>
      <c r="ACS348" s="9"/>
      <c r="ACT348" s="9"/>
      <c r="ACU348" s="9"/>
      <c r="ACV348" s="9"/>
      <c r="ACW348" s="9"/>
      <c r="ACX348" s="9"/>
      <c r="ACY348" s="9"/>
      <c r="ACZ348" s="9"/>
      <c r="ADA348" s="9"/>
      <c r="ADB348" s="9"/>
      <c r="ADC348" s="9"/>
      <c r="ADD348" s="9"/>
      <c r="ADE348" s="9"/>
      <c r="ADF348" s="9"/>
      <c r="ADG348" s="9"/>
      <c r="ADH348" s="9"/>
      <c r="ADI348" s="9"/>
      <c r="ADJ348" s="9"/>
      <c r="ADK348" s="9"/>
      <c r="ADL348" s="9"/>
      <c r="ADM348" s="9"/>
      <c r="ADN348" s="9"/>
      <c r="ADO348" s="9"/>
      <c r="ADP348" s="9"/>
      <c r="ADQ348" s="9"/>
      <c r="ADR348" s="9"/>
      <c r="ADS348" s="9"/>
      <c r="ADT348" s="9"/>
      <c r="ADU348" s="9"/>
      <c r="ADV348" s="9"/>
      <c r="ADW348" s="9"/>
      <c r="ADX348" s="9"/>
      <c r="ADY348" s="9"/>
      <c r="ADZ348" s="9"/>
      <c r="AEA348" s="9"/>
      <c r="AEB348" s="9"/>
      <c r="AEC348" s="9"/>
      <c r="AED348" s="9"/>
      <c r="AEE348" s="9"/>
      <c r="AEF348" s="9"/>
      <c r="AEG348" s="9"/>
      <c r="AEH348" s="9"/>
      <c r="AEI348" s="9"/>
      <c r="AEJ348" s="9"/>
      <c r="AEK348" s="9"/>
      <c r="AEL348" s="9"/>
      <c r="AEM348" s="9"/>
      <c r="AEN348" s="9"/>
      <c r="AEO348" s="9"/>
      <c r="AEP348" s="9"/>
      <c r="AEQ348" s="9"/>
      <c r="AER348" s="9"/>
      <c r="AES348" s="9"/>
      <c r="AET348" s="9"/>
      <c r="AEU348" s="9"/>
      <c r="AEV348" s="9"/>
      <c r="AEW348" s="9"/>
      <c r="AEX348" s="9"/>
      <c r="AEY348" s="9"/>
      <c r="AEZ348" s="9"/>
      <c r="AFA348" s="9"/>
      <c r="AFB348" s="9"/>
      <c r="AFC348" s="9"/>
      <c r="AFD348" s="9"/>
      <c r="AFE348" s="9"/>
      <c r="AFF348" s="9"/>
      <c r="AFG348" s="9"/>
      <c r="AFH348" s="9"/>
      <c r="AFI348" s="9"/>
      <c r="AFJ348" s="9"/>
      <c r="AFK348" s="9"/>
      <c r="AFL348" s="9"/>
      <c r="AFM348" s="9"/>
      <c r="AFN348" s="9"/>
      <c r="AFO348" s="9"/>
      <c r="AFP348" s="9"/>
      <c r="AFQ348" s="9"/>
      <c r="AFR348" s="9"/>
      <c r="AFS348" s="9"/>
      <c r="AFT348" s="9"/>
      <c r="AFU348" s="9"/>
      <c r="AFV348" s="9"/>
      <c r="AFW348" s="9"/>
      <c r="AFX348" s="9"/>
      <c r="AFY348" s="9"/>
      <c r="AFZ348" s="9"/>
      <c r="AGA348" s="9"/>
      <c r="AGB348" s="9"/>
      <c r="AGC348" s="9"/>
      <c r="AGD348" s="9"/>
      <c r="AGE348" s="9"/>
      <c r="AGF348" s="9"/>
      <c r="AGG348" s="9"/>
      <c r="AGH348" s="9"/>
      <c r="AGI348" s="9"/>
      <c r="AGJ348" s="9"/>
      <c r="AGK348" s="9"/>
      <c r="AGL348" s="9"/>
      <c r="AGM348" s="9"/>
      <c r="AGN348" s="9"/>
      <c r="AGO348" s="9"/>
      <c r="AGP348" s="9"/>
      <c r="AGQ348" s="9"/>
      <c r="AGR348" s="9"/>
      <c r="AGS348" s="9"/>
      <c r="AGT348" s="9"/>
      <c r="AGU348" s="9"/>
      <c r="AGV348" s="9"/>
      <c r="AGW348" s="9"/>
      <c r="AGX348" s="9"/>
      <c r="AGY348" s="9"/>
      <c r="AGZ348" s="9"/>
      <c r="AHA348" s="9"/>
      <c r="AHB348" s="9"/>
      <c r="AHC348" s="9"/>
      <c r="AHD348" s="9"/>
      <c r="AHE348" s="9"/>
      <c r="AHF348" s="9"/>
      <c r="AHG348" s="9"/>
      <c r="AHH348" s="9"/>
      <c r="AHI348" s="9"/>
      <c r="AHJ348" s="9"/>
      <c r="AHK348" s="9"/>
      <c r="AHL348" s="9"/>
      <c r="AHM348" s="9"/>
      <c r="AHN348" s="9"/>
      <c r="AHO348" s="9"/>
      <c r="AHP348" s="9"/>
      <c r="AHQ348" s="9"/>
      <c r="AHR348" s="9"/>
      <c r="AHS348" s="9"/>
      <c r="AHT348" s="9"/>
      <c r="AHU348" s="9"/>
      <c r="AHV348" s="9"/>
      <c r="AHW348" s="9"/>
      <c r="AHX348" s="9"/>
      <c r="AHY348" s="9"/>
      <c r="AHZ348" s="9"/>
      <c r="AIA348" s="9"/>
      <c r="AIB348" s="9"/>
      <c r="AIC348" s="9"/>
      <c r="AID348" s="9"/>
      <c r="AIE348" s="9"/>
      <c r="AIF348" s="9"/>
      <c r="AIG348" s="9"/>
      <c r="AIH348" s="9"/>
      <c r="AII348" s="9"/>
      <c r="AIJ348" s="9"/>
      <c r="AIK348" s="9"/>
      <c r="AIL348" s="9"/>
      <c r="AIM348" s="9"/>
      <c r="AIN348" s="9"/>
      <c r="AIO348" s="9"/>
      <c r="AIP348" s="9"/>
      <c r="AIQ348" s="9"/>
      <c r="AIR348" s="9"/>
      <c r="AIS348" s="9"/>
      <c r="ANB348" s="9"/>
      <c r="ANC348" s="9"/>
      <c r="AND348" s="9"/>
      <c r="ANE348" s="9"/>
      <c r="ANF348" s="9"/>
      <c r="ANG348" s="9"/>
      <c r="ANH348" s="9"/>
      <c r="ANI348" s="9"/>
      <c r="ANJ348" s="9"/>
      <c r="ANK348" s="9"/>
      <c r="ANL348" s="9"/>
      <c r="ANM348" s="9"/>
      <c r="ANN348" s="9"/>
      <c r="ANO348" s="9"/>
      <c r="ANP348" s="9"/>
      <c r="ANQ348" s="9"/>
      <c r="ANR348" s="9"/>
      <c r="ANS348" s="9"/>
      <c r="ANT348" s="9"/>
      <c r="ANU348" s="9"/>
      <c r="ANV348" s="9"/>
      <c r="ANW348" s="9"/>
      <c r="ANX348" s="9"/>
      <c r="ANY348" s="9"/>
      <c r="ANZ348" s="9"/>
      <c r="AOA348" s="9"/>
      <c r="AOB348" s="9"/>
      <c r="AOC348" s="9"/>
      <c r="AOD348" s="9"/>
      <c r="AOE348" s="9"/>
      <c r="AOF348" s="9"/>
      <c r="AOG348" s="9"/>
      <c r="AOH348" s="9"/>
      <c r="AOI348" s="9"/>
      <c r="AOJ348" s="9"/>
      <c r="AOK348" s="9"/>
      <c r="AOL348" s="9"/>
      <c r="AOM348" s="9"/>
      <c r="AON348" s="9"/>
      <c r="AOO348" s="9"/>
      <c r="AOP348" s="9"/>
      <c r="AOQ348" s="9"/>
      <c r="AOR348" s="9"/>
      <c r="AOS348" s="9"/>
      <c r="AOT348" s="9"/>
      <c r="AOU348" s="9"/>
      <c r="AOV348" s="9"/>
      <c r="AOW348" s="9"/>
      <c r="AOX348" s="9"/>
      <c r="AOY348" s="9"/>
      <c r="AOZ348" s="9"/>
      <c r="APA348" s="9"/>
      <c r="APB348" s="9"/>
      <c r="APC348" s="9"/>
      <c r="APD348" s="9"/>
      <c r="APE348" s="9"/>
      <c r="APF348" s="9"/>
      <c r="APG348" s="9"/>
      <c r="APH348" s="9"/>
      <c r="API348" s="9"/>
      <c r="APJ348" s="9"/>
      <c r="APK348" s="9"/>
      <c r="APL348" s="9"/>
      <c r="APM348" s="9"/>
      <c r="APN348" s="9"/>
      <c r="APO348" s="9"/>
      <c r="APP348" s="9"/>
      <c r="APQ348" s="9"/>
      <c r="APR348" s="9"/>
      <c r="APS348" s="9"/>
      <c r="APT348" s="9"/>
      <c r="APU348" s="9"/>
      <c r="APV348" s="9"/>
      <c r="APW348" s="9"/>
      <c r="APX348" s="9"/>
      <c r="APY348" s="9"/>
      <c r="APZ348" s="9"/>
      <c r="AQA348" s="9"/>
      <c r="AQB348" s="9"/>
      <c r="AQC348" s="9"/>
      <c r="AQD348" s="9"/>
      <c r="AQE348" s="9"/>
      <c r="AQF348" s="9"/>
      <c r="AQG348" s="9"/>
      <c r="AQH348" s="9"/>
      <c r="AQI348" s="9"/>
      <c r="AQJ348" s="9"/>
      <c r="AQK348" s="9"/>
      <c r="AQL348" s="9"/>
      <c r="AQM348" s="9"/>
      <c r="AQN348" s="9"/>
      <c r="AQO348" s="9"/>
      <c r="AQP348" s="9"/>
      <c r="AQQ348" s="9"/>
      <c r="AQR348" s="9"/>
      <c r="AQS348" s="9"/>
      <c r="AQT348" s="9"/>
      <c r="AQU348" s="9"/>
      <c r="AQV348" s="9"/>
      <c r="AQW348" s="9"/>
      <c r="AQX348" s="9"/>
      <c r="AQY348" s="9"/>
      <c r="AQZ348" s="9"/>
      <c r="ARA348" s="9"/>
      <c r="ARB348" s="9"/>
      <c r="ARC348" s="9"/>
      <c r="ARD348" s="9"/>
      <c r="ARE348" s="9"/>
      <c r="ARF348" s="9"/>
      <c r="ARG348" s="9"/>
      <c r="ARH348" s="9"/>
      <c r="ARI348" s="9"/>
      <c r="ARJ348" s="9"/>
      <c r="ARK348" s="9"/>
      <c r="ARL348" s="9"/>
      <c r="ARM348" s="9"/>
      <c r="ARN348" s="9"/>
      <c r="ARO348" s="9"/>
      <c r="ARP348" s="9"/>
      <c r="ARQ348" s="9"/>
      <c r="ARR348" s="9"/>
      <c r="ARS348" s="9"/>
      <c r="ART348" s="9"/>
      <c r="ARU348" s="9"/>
      <c r="ARV348" s="9"/>
      <c r="ARW348" s="9"/>
      <c r="ARX348" s="9"/>
      <c r="ARY348" s="9"/>
      <c r="ARZ348" s="9"/>
      <c r="ASA348" s="9"/>
      <c r="ASB348" s="9"/>
      <c r="ASC348" s="9"/>
      <c r="ASD348" s="9"/>
      <c r="ASE348" s="9"/>
      <c r="ASF348" s="9"/>
      <c r="ASG348" s="9"/>
      <c r="ASH348" s="9"/>
      <c r="ASI348" s="9"/>
      <c r="ASJ348" s="9"/>
      <c r="ASK348" s="9"/>
      <c r="ASL348" s="9"/>
      <c r="ASM348" s="9"/>
      <c r="ASN348" s="9"/>
      <c r="ASO348" s="9"/>
      <c r="ASP348" s="9"/>
      <c r="ASQ348" s="9"/>
      <c r="ASR348" s="9"/>
      <c r="ASS348" s="9"/>
      <c r="AST348" s="9"/>
      <c r="ASU348" s="9"/>
      <c r="ASV348" s="9"/>
      <c r="ASW348" s="9"/>
      <c r="ASX348" s="9"/>
      <c r="ASY348" s="9"/>
      <c r="ASZ348" s="9"/>
      <c r="ATA348" s="9"/>
      <c r="ATB348" s="9"/>
      <c r="ATC348" s="9"/>
      <c r="ATD348" s="9"/>
      <c r="ATE348" s="9"/>
      <c r="ATF348" s="9"/>
      <c r="ATG348" s="9"/>
      <c r="ATH348" s="9"/>
      <c r="ATI348" s="9"/>
      <c r="ATJ348" s="9"/>
      <c r="ATK348" s="9"/>
      <c r="ATL348" s="9"/>
      <c r="ATM348" s="9"/>
      <c r="ATN348" s="9"/>
      <c r="ATO348" s="9"/>
      <c r="ATP348" s="9"/>
      <c r="ATQ348" s="9"/>
      <c r="ATR348" s="9"/>
      <c r="ATS348" s="9"/>
      <c r="ATT348" s="9"/>
      <c r="ATU348" s="9"/>
      <c r="ATV348" s="9"/>
      <c r="ATW348" s="9"/>
      <c r="ATX348" s="9"/>
      <c r="ATY348" s="9" t="s">
        <v>5691</v>
      </c>
      <c r="ATZ348" s="9" t="s">
        <v>5691</v>
      </c>
      <c r="AUA348" s="9" t="s">
        <v>14743</v>
      </c>
      <c r="AUB348" s="9"/>
      <c r="AUC348" s="9"/>
      <c r="AUD348" s="9"/>
      <c r="AUE348" s="9"/>
      <c r="AUF348" s="9"/>
      <c r="AUG348" s="9"/>
      <c r="AUH348" s="9"/>
      <c r="AUI348" s="9"/>
      <c r="AUJ348" s="9"/>
      <c r="AUK348" s="9"/>
      <c r="AUL348" s="9"/>
      <c r="AUM348" s="9"/>
      <c r="AUN348" s="9"/>
      <c r="AUO348" s="9"/>
      <c r="AUP348" s="9"/>
      <c r="AUQ348" s="9"/>
      <c r="AUR348" s="9"/>
      <c r="AUS348" s="9"/>
      <c r="AUT348" s="9"/>
      <c r="AUU348" s="9"/>
      <c r="AUV348" s="9"/>
      <c r="AUW348" s="9"/>
      <c r="AUX348" s="9"/>
      <c r="AUY348" s="9"/>
      <c r="AUZ348" s="9"/>
      <c r="AVA348" s="9"/>
      <c r="AVB348" s="9"/>
      <c r="AVC348" s="9"/>
      <c r="AVD348" s="9"/>
      <c r="AVE348" s="9"/>
      <c r="AVF348" s="9"/>
      <c r="AVG348" s="9"/>
      <c r="AVH348" s="9"/>
      <c r="AVI348" s="9"/>
      <c r="AVJ348" s="9"/>
      <c r="AVK348" s="9" t="s">
        <v>14744</v>
      </c>
      <c r="AVL348" s="9"/>
      <c r="AVM348" s="9"/>
      <c r="AVN348" s="9"/>
      <c r="AVO348" s="9"/>
      <c r="AVP348" s="9"/>
      <c r="AVQ348" s="9"/>
      <c r="AVR348" s="9"/>
      <c r="AVS348" s="9"/>
      <c r="AVT348" s="9"/>
      <c r="AVU348" s="9"/>
      <c r="AVV348" s="9"/>
      <c r="AVW348" s="9"/>
      <c r="AVX348" s="9"/>
      <c r="AVY348" s="9"/>
      <c r="AVZ348" s="9"/>
      <c r="AWA348" s="9"/>
      <c r="AWB348" s="9"/>
      <c r="AWC348" s="9"/>
      <c r="AWD348" s="9"/>
      <c r="AWE348" s="9"/>
      <c r="AWF348" s="9"/>
      <c r="AWG348" s="9"/>
      <c r="AWH348" s="9"/>
      <c r="AWI348" s="9"/>
      <c r="AWJ348" s="9"/>
      <c r="AWK348" s="9"/>
      <c r="AWL348" s="9"/>
      <c r="AWM348" s="9"/>
      <c r="AWN348" s="9"/>
      <c r="AWO348" s="9"/>
      <c r="AWP348" s="9"/>
      <c r="AWQ348" s="9"/>
      <c r="AWR348" s="9"/>
      <c r="AWS348" s="9"/>
      <c r="AWT348" s="9"/>
      <c r="AWU348" s="9"/>
      <c r="AWV348" s="9"/>
      <c r="AWW348" s="9"/>
      <c r="AWX348" s="9"/>
      <c r="AWY348" s="9"/>
      <c r="AWZ348" s="9"/>
      <c r="AXA348" s="9"/>
      <c r="AXB348" s="9" t="s">
        <v>5707</v>
      </c>
      <c r="AXC348" s="9"/>
      <c r="AXD348" s="9"/>
      <c r="AXE348" s="9"/>
      <c r="AXF348" s="9"/>
      <c r="AXG348" s="9"/>
      <c r="AXH348" s="9"/>
      <c r="AXI348" s="9"/>
      <c r="AXJ348" s="9"/>
      <c r="AXK348" s="9">
        <v>540.0</v>
      </c>
      <c r="AXL348" s="9" t="s">
        <v>3902</v>
      </c>
      <c r="AXM348" s="9">
        <v>793.0</v>
      </c>
      <c r="AXN348" s="9"/>
      <c r="AXO348" s="9"/>
      <c r="AXP348" s="9"/>
      <c r="AXQ348" s="9"/>
      <c r="AXR348" s="9"/>
      <c r="AXS348" s="9"/>
      <c r="AXT348" s="9"/>
      <c r="AXU348" s="9"/>
      <c r="AXV348" s="9"/>
      <c r="AXW348" s="9"/>
      <c r="AXX348" s="9"/>
      <c r="AXY348" s="9"/>
      <c r="AXZ348" s="9"/>
      <c r="AYA348" s="9"/>
      <c r="AYB348" s="9"/>
      <c r="AYC348" s="9"/>
      <c r="AYD348" s="9" t="s">
        <v>3902</v>
      </c>
      <c r="AYE348" s="9"/>
      <c r="AYF348" s="9"/>
      <c r="AYG348" s="9"/>
      <c r="AYH348" s="9" t="s">
        <v>14745</v>
      </c>
      <c r="AYI348" s="9"/>
      <c r="AYJ348" s="9"/>
      <c r="AYK348" s="9"/>
      <c r="AYL348" s="9"/>
      <c r="AYM348" s="9"/>
      <c r="AYN348" s="9"/>
      <c r="AYO348" s="9"/>
      <c r="AYP348" s="9"/>
      <c r="AYQ348" s="9"/>
      <c r="AYR348" s="9"/>
      <c r="AYS348" s="9"/>
      <c r="AYT348" s="9"/>
      <c r="AYU348" s="9"/>
      <c r="AYV348" s="9"/>
      <c r="AYW348" s="9"/>
      <c r="AYX348" s="9"/>
      <c r="AYY348" s="9"/>
      <c r="AYZ348" s="9"/>
      <c r="AZA348" s="9"/>
      <c r="AZB348" s="9"/>
      <c r="AZC348" s="9"/>
      <c r="AZD348" s="9"/>
      <c r="AZE348" s="9"/>
      <c r="AZF348" s="9"/>
      <c r="AZG348" s="9"/>
      <c r="AZH348" s="9"/>
      <c r="AZI348" s="9"/>
      <c r="AZJ348" s="9"/>
      <c r="AZK348" s="9"/>
      <c r="AZL348" s="9"/>
      <c r="AZM348" s="9"/>
      <c r="AZN348" s="9"/>
      <c r="AZO348" s="9"/>
      <c r="AZP348" s="9"/>
      <c r="AZQ348" s="9"/>
      <c r="AZR348" s="9"/>
      <c r="AZS348" s="9"/>
      <c r="AZT348" s="9"/>
      <c r="AZU348" s="9"/>
      <c r="AZV348" s="9"/>
      <c r="AZW348" s="9"/>
      <c r="AZX348" s="9"/>
      <c r="AZY348" s="9"/>
      <c r="AZZ348" s="9"/>
      <c r="BAA348" s="9"/>
      <c r="BAB348" s="9"/>
      <c r="BAC348" s="9"/>
      <c r="BAD348" s="9"/>
      <c r="BAE348" s="9"/>
      <c r="BAF348" s="9"/>
      <c r="BAG348" s="9"/>
      <c r="BAH348" s="9"/>
      <c r="BAI348" s="9"/>
      <c r="BAJ348" s="9"/>
      <c r="BAK348" s="9"/>
      <c r="BAL348" s="9"/>
      <c r="BAM348" s="9"/>
      <c r="BAN348" s="9"/>
      <c r="BAO348" s="9"/>
      <c r="BAP348" s="9"/>
      <c r="BAQ348" s="9"/>
      <c r="BAR348" s="9"/>
      <c r="BAS348" s="9"/>
      <c r="BAT348" s="9"/>
      <c r="BAU348" s="9"/>
      <c r="BAV348" s="9"/>
      <c r="BAW348" s="9"/>
      <c r="BAX348" s="9"/>
      <c r="BAY348" s="9"/>
      <c r="BAZ348" s="9"/>
      <c r="BBA348" s="9"/>
      <c r="BBB348" s="9"/>
      <c r="BBC348" s="9"/>
      <c r="BBD348" s="9"/>
      <c r="BBE348" s="9"/>
      <c r="BBF348" s="9"/>
      <c r="BBG348" s="9"/>
      <c r="BBH348" s="9"/>
      <c r="BBI348" s="9"/>
      <c r="BBJ348" s="9"/>
      <c r="BBK348" s="9"/>
      <c r="BBL348" s="9"/>
      <c r="BBM348" s="9"/>
      <c r="BBN348" s="9"/>
      <c r="BBO348" s="9"/>
      <c r="BBP348" s="9"/>
      <c r="BBQ348" s="9"/>
      <c r="BBR348" s="9"/>
      <c r="BBS348" s="9"/>
      <c r="BBT348" s="9"/>
      <c r="BBU348" s="9"/>
      <c r="BBV348" s="9"/>
      <c r="BBW348" s="9"/>
      <c r="BBX348" s="9"/>
      <c r="BBY348" s="9"/>
      <c r="BBZ348" s="9"/>
      <c r="BCA348" s="9"/>
      <c r="BCB348" s="9"/>
      <c r="BCC348" s="9"/>
      <c r="BCD348" s="9"/>
      <c r="BCE348" s="9"/>
      <c r="BCF348" s="9"/>
      <c r="BCG348" s="9"/>
      <c r="BCH348" s="9"/>
      <c r="BCI348" s="9"/>
      <c r="BCJ348" s="9"/>
      <c r="BCK348" s="9"/>
      <c r="BCL348" s="9"/>
      <c r="BCM348" s="9"/>
      <c r="BCN348" s="9"/>
      <c r="BCO348" s="9"/>
      <c r="BCP348" s="9"/>
      <c r="BCQ348" s="9"/>
      <c r="BCR348" s="9"/>
      <c r="BCS348" s="9"/>
      <c r="BCT348" s="9"/>
      <c r="BCU348" s="9"/>
      <c r="BCV348" s="9"/>
      <c r="BCW348" s="9"/>
      <c r="BCX348" s="9"/>
      <c r="BCY348" s="9"/>
      <c r="BCZ348" s="9"/>
      <c r="BDA348" s="9"/>
      <c r="BDB348" s="9"/>
      <c r="BDC348" s="9"/>
      <c r="BDD348" s="9"/>
      <c r="BDE348" s="9"/>
      <c r="BDF348" s="9"/>
      <c r="BDG348" s="9"/>
      <c r="BDH348" s="9"/>
      <c r="BDI348" s="9"/>
      <c r="BDJ348" s="9"/>
      <c r="BDK348" s="9"/>
      <c r="BDL348" s="9"/>
      <c r="BDM348" s="9"/>
      <c r="BDN348" s="9"/>
      <c r="BDO348" s="9"/>
      <c r="BDP348" s="9"/>
      <c r="BDQ348" s="9"/>
      <c r="BDR348" s="9"/>
      <c r="BDS348" s="9"/>
      <c r="BDT348" s="9"/>
      <c r="BDU348" s="9"/>
      <c r="BDV348" s="9"/>
      <c r="BDW348" s="9"/>
      <c r="BDX348" s="9"/>
      <c r="BDY348" s="9"/>
      <c r="BDZ348" s="9"/>
      <c r="BEA348" s="9"/>
      <c r="BEB348" s="9"/>
      <c r="BEC348" s="9"/>
      <c r="BED348" s="9"/>
      <c r="BEE348" s="9"/>
      <c r="BEF348" s="9"/>
      <c r="BEG348" s="9"/>
      <c r="BEH348" s="9"/>
      <c r="BEI348" s="9"/>
      <c r="BEJ348" s="9"/>
      <c r="BEK348" s="9"/>
      <c r="BEL348" s="9"/>
      <c r="BEM348" s="9"/>
      <c r="BEN348" s="9"/>
      <c r="BEO348" s="9"/>
      <c r="BEP348" s="9"/>
      <c r="BEQ348" s="9"/>
      <c r="BER348" s="9"/>
      <c r="BES348" s="9"/>
      <c r="BET348" s="9"/>
      <c r="BEU348" s="9"/>
      <c r="BEV348" s="9"/>
      <c r="BEW348" s="9"/>
      <c r="BEX348" s="9"/>
      <c r="BEY348" s="9"/>
      <c r="BEZ348" s="9"/>
      <c r="BFA348" s="9"/>
      <c r="BFB348" s="9"/>
      <c r="BFC348" s="9"/>
      <c r="BFD348" s="9"/>
      <c r="BFE348" s="9"/>
      <c r="BFF348" s="9"/>
      <c r="BFG348" s="9"/>
      <c r="BFH348" s="9"/>
      <c r="BFI348" s="9"/>
      <c r="BFJ348" s="9"/>
      <c r="BFK348" s="9"/>
      <c r="BFL348" s="9"/>
      <c r="BFM348" s="9"/>
      <c r="BFN348" s="9"/>
      <c r="BFO348" s="9"/>
      <c r="BFP348" s="9"/>
      <c r="BFQ348" s="9"/>
      <c r="BFR348" s="9"/>
      <c r="BFS348" s="9"/>
      <c r="BFT348" s="9"/>
      <c r="BFU348" s="9"/>
      <c r="BFV348" s="9"/>
      <c r="BFW348" s="9"/>
      <c r="BFX348" s="9"/>
      <c r="BFY348" s="9"/>
      <c r="BFZ348" s="9"/>
      <c r="BGA348" s="9"/>
      <c r="BGB348" s="9"/>
      <c r="BGC348" s="9"/>
      <c r="BGD348" s="9"/>
      <c r="BGE348" s="9"/>
      <c r="BGF348" s="9"/>
      <c r="BGG348" s="9"/>
      <c r="BGH348" s="9"/>
      <c r="BGI348" s="9"/>
      <c r="BGJ348" s="9"/>
      <c r="BGK348" s="9"/>
      <c r="BGL348" s="9"/>
      <c r="BGM348" s="9"/>
      <c r="BGN348" s="9"/>
      <c r="BGO348" s="9"/>
      <c r="BGP348" s="9"/>
      <c r="BGQ348" s="9"/>
      <c r="BGR348" s="9"/>
      <c r="BGS348" s="9"/>
      <c r="BGT348" s="9"/>
      <c r="BGU348" s="9"/>
      <c r="BGV348" s="9"/>
      <c r="BGW348" s="9"/>
      <c r="BGX348" s="9"/>
      <c r="BGY348" s="9"/>
      <c r="BGZ348" s="9"/>
      <c r="BHA348" s="9"/>
      <c r="BHB348" s="9"/>
      <c r="BHC348" s="9"/>
      <c r="BHD348" s="9"/>
      <c r="BHE348" s="9"/>
      <c r="BHF348" s="9"/>
      <c r="BHG348" s="9"/>
      <c r="BHH348" s="9"/>
      <c r="BHI348" s="9"/>
      <c r="BHJ348" s="9"/>
      <c r="BHK348" s="9"/>
      <c r="BHL348" s="9"/>
      <c r="BHM348" s="9"/>
      <c r="BHN348" s="9"/>
      <c r="BHO348" s="9"/>
      <c r="BHP348" s="9"/>
      <c r="BHQ348" s="9"/>
      <c r="BHR348" s="9"/>
      <c r="BHS348" s="9"/>
      <c r="BHT348" s="9"/>
      <c r="BHU348" s="9"/>
      <c r="BHV348" s="9"/>
      <c r="BHW348" s="9"/>
      <c r="BHX348" s="9"/>
      <c r="BHY348" s="9"/>
      <c r="BHZ348" s="9"/>
      <c r="BIA348" s="9"/>
      <c r="BIB348" s="9"/>
      <c r="BIC348" s="9"/>
      <c r="BID348" s="9"/>
    </row>
    <row r="349" ht="14.25" customHeight="1">
      <c r="A349" s="9">
        <v>7.0</v>
      </c>
      <c r="B349" s="9" t="s">
        <v>11947</v>
      </c>
      <c r="C349" s="9" t="s">
        <v>11948</v>
      </c>
      <c r="D349" s="9" t="s">
        <v>11948</v>
      </c>
      <c r="E349" s="9"/>
      <c r="F349" s="9">
        <v>8.0</v>
      </c>
      <c r="G349" s="9" t="s">
        <v>14746</v>
      </c>
      <c r="H349" s="9"/>
      <c r="I349" s="9"/>
      <c r="J349" s="9"/>
      <c r="K349" s="9">
        <v>2.0</v>
      </c>
      <c r="L349" s="9">
        <v>6.0</v>
      </c>
      <c r="M349" s="9"/>
      <c r="N349" s="9"/>
      <c r="O349" s="9"/>
      <c r="P349" s="9">
        <v>0.0</v>
      </c>
      <c r="Q349" s="9" t="s">
        <v>14747</v>
      </c>
      <c r="R349" s="9"/>
      <c r="S349" s="9" t="s">
        <v>3905</v>
      </c>
      <c r="T349" s="9" t="s">
        <v>3903</v>
      </c>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c r="DA349" s="9"/>
      <c r="DB349" s="9"/>
      <c r="DC349" s="9"/>
      <c r="DD349" s="9"/>
      <c r="DE349" s="9"/>
      <c r="DF349" s="9"/>
      <c r="DG349" s="9"/>
      <c r="DH349" s="9"/>
      <c r="DI349" s="9"/>
      <c r="DJ349" s="9"/>
      <c r="DK349" s="9"/>
      <c r="DL349" s="9"/>
      <c r="DM349" s="9"/>
      <c r="DN349" s="9"/>
      <c r="DO349" s="9"/>
      <c r="DP349" s="9"/>
      <c r="DQ349" s="9"/>
      <c r="DR349" s="9"/>
      <c r="DS349" s="9"/>
      <c r="DT349" s="9"/>
      <c r="DU349" s="9"/>
      <c r="DV349" s="9"/>
      <c r="DW349" s="9"/>
      <c r="DX349" s="9"/>
      <c r="DY349" s="9"/>
      <c r="DZ349" s="9"/>
      <c r="EA349" s="9"/>
      <c r="EB349" s="9"/>
      <c r="EC349" s="9"/>
      <c r="ED349" s="9"/>
      <c r="EE349" s="9"/>
      <c r="EF349" s="9"/>
      <c r="EG349" s="9"/>
      <c r="EH349" s="9"/>
      <c r="EI349" s="9"/>
      <c r="EJ349" s="9"/>
      <c r="EK349" s="9"/>
      <c r="EL349" s="9"/>
      <c r="EM349" s="9"/>
      <c r="EN349" s="9"/>
      <c r="EO349" s="9"/>
      <c r="EP349" s="9"/>
      <c r="EQ349" s="9"/>
      <c r="ER349" s="9"/>
      <c r="ES349" s="9"/>
      <c r="ET349" s="9"/>
      <c r="EU349" s="9"/>
      <c r="EV349" s="9"/>
      <c r="EW349" s="9"/>
      <c r="EX349" s="9"/>
      <c r="EY349" s="9"/>
      <c r="EZ349" s="9"/>
      <c r="FA349" s="9"/>
      <c r="FB349" s="9"/>
      <c r="FC349" s="9"/>
      <c r="FD349" s="9"/>
      <c r="FE349" s="9"/>
      <c r="FF349" s="9"/>
      <c r="FG349" s="9"/>
      <c r="FH349" s="9"/>
      <c r="FI349" s="9"/>
      <c r="FJ349" s="9"/>
      <c r="FK349" s="9"/>
      <c r="FL349" s="9"/>
      <c r="FM349" s="9"/>
      <c r="FN349" s="9"/>
      <c r="FO349" s="9"/>
      <c r="FP349" s="9"/>
      <c r="FQ349" s="9"/>
      <c r="FR349" s="9"/>
      <c r="FS349" s="9"/>
      <c r="FT349" s="9"/>
      <c r="FU349" s="9"/>
      <c r="FV349" s="9"/>
      <c r="FW349" s="9"/>
      <c r="FX349" s="9"/>
      <c r="FY349" s="9"/>
      <c r="FZ349" s="9"/>
      <c r="GA349" s="9"/>
      <c r="GB349" s="9"/>
      <c r="GC349" s="9"/>
      <c r="GD349" s="9"/>
      <c r="GE349" s="9"/>
      <c r="GF349" s="9"/>
      <c r="GG349" s="9"/>
      <c r="GH349" s="9"/>
      <c r="GI349" s="9"/>
      <c r="GJ349" s="9"/>
      <c r="GK349" s="9"/>
      <c r="GL349" s="9"/>
      <c r="GM349" s="9"/>
      <c r="GN349" s="9"/>
      <c r="GO349" s="9"/>
      <c r="GP349" s="9"/>
      <c r="GQ349" s="9"/>
      <c r="GR349" s="9"/>
      <c r="GS349" s="9"/>
      <c r="GT349" s="9"/>
      <c r="GU349" s="9"/>
      <c r="GV349" s="9"/>
      <c r="GW349" s="9"/>
      <c r="GX349" s="9"/>
      <c r="GY349" s="9"/>
      <c r="GZ349" s="9"/>
      <c r="HA349" s="9"/>
      <c r="HB349" s="9"/>
      <c r="HC349" s="9"/>
      <c r="HD349" s="9"/>
      <c r="HE349" s="9"/>
      <c r="HF349" s="9"/>
      <c r="HG349" s="9"/>
      <c r="HH349" s="9"/>
      <c r="HI349" s="9"/>
      <c r="HJ349" s="9"/>
      <c r="HK349" s="9"/>
      <c r="HL349" s="9"/>
      <c r="HM349" s="9"/>
      <c r="HN349" s="9"/>
      <c r="HO349" s="9"/>
      <c r="HP349" s="9"/>
      <c r="HQ349" s="9"/>
      <c r="HR349" s="9"/>
      <c r="HS349" s="9"/>
      <c r="HT349" s="9"/>
      <c r="HU349" s="9"/>
      <c r="HV349" s="9"/>
      <c r="HW349" s="9"/>
      <c r="HX349" s="9"/>
      <c r="HY349" s="9"/>
      <c r="HZ349" s="9"/>
      <c r="IA349" s="9"/>
      <c r="IB349" s="9"/>
      <c r="IC349" s="9"/>
      <c r="ID349" s="9"/>
      <c r="IE349" s="9"/>
      <c r="IF349" s="9"/>
      <c r="IG349" s="9"/>
      <c r="IH349" s="9"/>
      <c r="II349" s="9"/>
      <c r="IJ349" s="9"/>
      <c r="IK349" s="9"/>
      <c r="IL349" s="9"/>
      <c r="IM349" s="9"/>
      <c r="IN349" s="9"/>
      <c r="IO349" s="9"/>
      <c r="IP349" s="9"/>
      <c r="IQ349" s="9"/>
      <c r="IR349" s="9"/>
      <c r="IS349" s="9"/>
      <c r="IT349" s="9"/>
      <c r="IU349" s="9"/>
      <c r="IV349" s="9"/>
      <c r="IW349" s="9"/>
      <c r="IX349" s="9"/>
      <c r="IY349" s="9"/>
      <c r="IZ349" s="9"/>
      <c r="JA349" s="9"/>
      <c r="JB349" s="9"/>
      <c r="JC349" s="9"/>
      <c r="JD349" s="9"/>
      <c r="JE349" s="9"/>
      <c r="JF349" s="9"/>
      <c r="JG349" s="9"/>
      <c r="JH349" s="9"/>
      <c r="JI349" s="9"/>
      <c r="JJ349" s="9"/>
      <c r="JK349" s="9"/>
      <c r="JL349" s="9"/>
      <c r="JM349" s="9"/>
      <c r="JN349" s="9"/>
      <c r="JO349" s="9"/>
      <c r="JP349" s="9"/>
      <c r="JQ349" s="9"/>
      <c r="JR349" s="9"/>
      <c r="JS349" s="9"/>
      <c r="JT349" s="9"/>
      <c r="JU349" s="9"/>
      <c r="JV349" s="9"/>
      <c r="JW349" s="9"/>
      <c r="JX349" s="9"/>
      <c r="JY349" s="9"/>
      <c r="JZ349" s="9"/>
      <c r="KA349" s="9"/>
      <c r="KB349" s="9"/>
      <c r="KC349" s="9"/>
      <c r="KD349" s="9"/>
      <c r="KE349" s="9"/>
      <c r="KF349" s="9"/>
      <c r="KG349" s="9"/>
      <c r="KH349" s="9"/>
      <c r="KI349" s="9"/>
      <c r="KJ349" s="9"/>
      <c r="KK349" s="9"/>
      <c r="KL349" s="9"/>
      <c r="KM349" s="9"/>
      <c r="KN349" s="9"/>
      <c r="KO349" s="9"/>
      <c r="KP349" s="9"/>
      <c r="KQ349" s="9"/>
      <c r="KR349" s="9"/>
      <c r="KS349" s="9"/>
      <c r="KT349" s="9"/>
      <c r="KU349" s="9"/>
      <c r="KV349" s="9"/>
      <c r="KW349" s="9"/>
      <c r="KX349" s="9"/>
      <c r="KY349" s="9"/>
      <c r="KZ349" s="9"/>
      <c r="LA349" s="9"/>
      <c r="LB349" s="9"/>
      <c r="LC349" s="9"/>
      <c r="LD349" s="9"/>
      <c r="LE349" s="9"/>
      <c r="LF349" s="9"/>
      <c r="LG349" s="9"/>
      <c r="LH349" s="9"/>
      <c r="LI349" s="9"/>
      <c r="LJ349" s="9"/>
      <c r="LK349" s="9"/>
      <c r="LL349" s="9"/>
      <c r="LM349" s="9"/>
      <c r="LN349" s="9"/>
      <c r="LO349" s="9"/>
      <c r="LP349" s="9"/>
      <c r="LQ349" s="9"/>
      <c r="LR349" s="9"/>
      <c r="LS349" s="9"/>
      <c r="LT349" s="9"/>
      <c r="LU349" s="9"/>
      <c r="LV349" s="9"/>
      <c r="LW349" s="9"/>
      <c r="LX349" s="9"/>
      <c r="LY349" s="9"/>
      <c r="LZ349" s="9"/>
      <c r="MA349" s="9"/>
      <c r="MB349" s="9"/>
      <c r="MC349" s="9"/>
      <c r="MD349" s="9"/>
      <c r="ME349" s="9"/>
      <c r="MF349" s="9"/>
      <c r="MG349" s="9"/>
      <c r="MH349" s="9"/>
      <c r="MI349" s="9"/>
      <c r="MJ349" s="9"/>
      <c r="MK349" s="9"/>
      <c r="ML349" s="9"/>
      <c r="MM349" s="9"/>
      <c r="MN349" s="9"/>
      <c r="MO349" s="9"/>
      <c r="MP349" s="9"/>
      <c r="MQ349" s="9"/>
      <c r="MR349" s="9"/>
      <c r="MS349" s="9"/>
      <c r="MT349" s="9"/>
      <c r="MU349" s="9"/>
      <c r="MV349" s="9"/>
      <c r="MW349" s="9"/>
      <c r="MX349" s="9"/>
      <c r="MY349" s="9"/>
      <c r="MZ349" s="9"/>
      <c r="NA349" s="9"/>
      <c r="NB349" s="9"/>
      <c r="NC349" s="9"/>
      <c r="ND349" s="9"/>
      <c r="NE349" s="9"/>
      <c r="NF349" s="9"/>
      <c r="NG349" s="9"/>
      <c r="NH349" s="9"/>
      <c r="NI349" s="9"/>
      <c r="NJ349" s="9"/>
      <c r="NK349" s="9"/>
      <c r="NL349" s="9"/>
      <c r="NM349" s="9"/>
      <c r="NN349" s="9"/>
      <c r="NO349" s="9"/>
      <c r="NP349" s="9"/>
      <c r="NQ349" s="9"/>
      <c r="NR349" s="9"/>
      <c r="NS349" s="9"/>
      <c r="NT349" s="9"/>
      <c r="NU349" s="9"/>
      <c r="NV349" s="9"/>
      <c r="NW349" s="9"/>
      <c r="NX349" s="9"/>
      <c r="NY349" s="9"/>
      <c r="NZ349" s="9"/>
      <c r="OA349" s="9"/>
      <c r="OB349" s="9"/>
      <c r="OC349" s="9"/>
      <c r="OD349" s="9"/>
      <c r="OE349" s="9"/>
      <c r="OF349" s="9"/>
      <c r="OG349" s="9"/>
      <c r="OH349" s="9"/>
      <c r="OI349" s="9"/>
      <c r="OJ349" s="9"/>
      <c r="OK349" s="9"/>
      <c r="OL349" s="9"/>
      <c r="OM349" s="9"/>
      <c r="ON349" s="9"/>
      <c r="OO349" s="9"/>
      <c r="OP349" s="9"/>
      <c r="OQ349" s="9"/>
      <c r="OR349" s="9"/>
      <c r="OS349" s="9"/>
      <c r="OT349" s="9"/>
      <c r="OU349" s="9"/>
      <c r="OV349" s="9"/>
      <c r="OW349" s="9"/>
      <c r="OX349" s="9"/>
      <c r="OY349" s="9"/>
      <c r="OZ349" s="9"/>
      <c r="PA349" s="9"/>
      <c r="PB349" s="9"/>
      <c r="PC349" s="9"/>
      <c r="PD349" s="9"/>
      <c r="PE349" s="9"/>
      <c r="PF349" s="9"/>
      <c r="PG349" s="9"/>
      <c r="PH349" s="9"/>
      <c r="PI349" s="9"/>
      <c r="PJ349" s="9"/>
      <c r="PK349" s="9"/>
      <c r="PL349" s="9"/>
      <c r="PM349" s="9"/>
      <c r="PN349" s="9"/>
      <c r="PO349" s="9"/>
      <c r="PP349" s="9"/>
      <c r="PQ349" s="9"/>
      <c r="PR349" s="9"/>
      <c r="PS349" s="9"/>
      <c r="PT349" s="9"/>
      <c r="PU349" s="9"/>
      <c r="PV349" s="9"/>
      <c r="PW349" s="9"/>
      <c r="PX349" s="9"/>
      <c r="PY349" s="9"/>
      <c r="PZ349" s="9"/>
      <c r="QA349" s="9"/>
      <c r="QB349" s="9"/>
      <c r="QC349" s="9"/>
      <c r="QD349" s="9"/>
      <c r="QE349" s="9"/>
      <c r="QF349" s="9"/>
      <c r="QG349" s="9"/>
      <c r="QH349" s="9"/>
      <c r="QI349" s="9"/>
      <c r="QJ349" s="9"/>
      <c r="QK349" s="9"/>
      <c r="QL349" s="9"/>
      <c r="QM349" s="9"/>
      <c r="QN349" s="9"/>
      <c r="QO349" s="9"/>
      <c r="QP349" s="9"/>
      <c r="QQ349" s="9"/>
      <c r="QR349" s="9"/>
      <c r="QS349" s="9"/>
      <c r="QT349" s="9"/>
      <c r="QU349" s="9"/>
      <c r="QV349" s="9"/>
      <c r="QW349" s="9"/>
      <c r="QX349" s="9"/>
      <c r="QY349" s="9"/>
      <c r="QZ349" s="9"/>
      <c r="RA349" s="9"/>
      <c r="RB349" s="9"/>
      <c r="RC349" s="9"/>
      <c r="RD349" s="9"/>
      <c r="RE349" s="9"/>
      <c r="RF349" s="9"/>
      <c r="RG349" s="9"/>
      <c r="RH349" s="9"/>
      <c r="RI349" s="9"/>
      <c r="RJ349" s="9"/>
      <c r="RK349" s="9"/>
      <c r="RL349" s="9"/>
      <c r="RM349" s="9"/>
      <c r="RN349" s="9"/>
      <c r="RO349" s="9"/>
      <c r="RP349" s="9"/>
      <c r="RQ349" s="9"/>
      <c r="RR349" s="9"/>
      <c r="RS349" s="9"/>
      <c r="RT349" s="9"/>
      <c r="RU349" s="9"/>
      <c r="RV349" s="9"/>
      <c r="RW349" s="9"/>
      <c r="RX349" s="9"/>
      <c r="RY349" s="9"/>
      <c r="RZ349" s="9"/>
      <c r="SA349" s="9"/>
      <c r="SB349" s="9"/>
      <c r="SC349" s="9"/>
      <c r="SD349" s="9"/>
      <c r="SE349" s="9"/>
      <c r="SF349" s="9"/>
      <c r="SG349" s="9"/>
      <c r="SH349" s="9"/>
      <c r="SI349" s="9"/>
      <c r="SJ349" s="9"/>
      <c r="SK349" s="9"/>
      <c r="SL349" s="9"/>
      <c r="SM349" s="9"/>
      <c r="SN349" s="9"/>
      <c r="SO349" s="9"/>
      <c r="SP349" s="9"/>
      <c r="SQ349" s="9"/>
      <c r="SR349" s="9"/>
      <c r="SS349" s="9"/>
      <c r="ST349" s="9"/>
      <c r="SU349" s="9"/>
      <c r="SV349" s="9"/>
      <c r="SW349" s="9"/>
      <c r="SX349" s="9"/>
      <c r="SY349" s="9"/>
      <c r="SZ349" s="9"/>
      <c r="TA349" s="9"/>
      <c r="TB349" s="9"/>
      <c r="TC349" s="9"/>
      <c r="TD349" s="9"/>
      <c r="TE349" s="9"/>
      <c r="TF349" s="9"/>
      <c r="TG349" s="9"/>
      <c r="TH349" s="9"/>
      <c r="TI349" s="9"/>
      <c r="TJ349" s="9"/>
      <c r="TK349" s="9"/>
      <c r="TL349" s="9"/>
      <c r="TM349" s="9"/>
      <c r="TN349" s="9"/>
      <c r="TO349" s="9"/>
      <c r="TP349" s="9"/>
      <c r="TQ349" s="9"/>
      <c r="TR349" s="9"/>
      <c r="TS349" s="9"/>
      <c r="TT349" s="9"/>
      <c r="TU349" s="9"/>
      <c r="TV349" s="9"/>
      <c r="TW349" s="9"/>
      <c r="TX349" s="9"/>
      <c r="TY349" s="9"/>
      <c r="TZ349" s="9"/>
      <c r="UA349" s="9"/>
      <c r="UB349" s="9"/>
      <c r="UC349" s="9"/>
      <c r="UD349" s="9"/>
      <c r="UE349" s="9"/>
      <c r="UF349" s="9"/>
      <c r="UG349" s="9"/>
      <c r="UH349" s="9"/>
      <c r="UI349" s="9"/>
      <c r="UJ349" s="9"/>
      <c r="UK349" s="9"/>
      <c r="UL349" s="9"/>
      <c r="UM349" s="9"/>
      <c r="UN349" s="9"/>
      <c r="UO349" s="9"/>
      <c r="UP349" s="9"/>
      <c r="UQ349" s="9"/>
      <c r="UR349" s="9"/>
      <c r="US349" s="9"/>
      <c r="UT349" s="9"/>
      <c r="UU349" s="9"/>
      <c r="UV349" s="9"/>
      <c r="UW349" s="9"/>
      <c r="UX349" s="9"/>
      <c r="UY349" s="9"/>
      <c r="UZ349" s="9"/>
      <c r="VA349" s="9"/>
      <c r="VB349" s="9"/>
      <c r="VC349" s="9"/>
      <c r="VD349" s="9"/>
      <c r="VE349" s="9"/>
      <c r="VF349" s="9"/>
      <c r="VG349" s="9"/>
      <c r="VH349" s="9"/>
      <c r="VI349" s="9"/>
      <c r="VJ349" s="9"/>
      <c r="VK349" s="9"/>
      <c r="VL349" s="9"/>
      <c r="VM349" s="9"/>
      <c r="VN349" s="9"/>
      <c r="VO349" s="9"/>
      <c r="VP349" s="9"/>
      <c r="VQ349" s="9"/>
      <c r="VR349" s="9"/>
      <c r="VS349" s="9"/>
      <c r="VT349" s="9"/>
      <c r="VU349" s="9"/>
      <c r="VV349" s="9"/>
      <c r="VW349" s="9"/>
      <c r="VX349" s="9"/>
      <c r="VY349" s="9"/>
      <c r="VZ349" s="9"/>
      <c r="WA349" s="9"/>
      <c r="WB349" s="9"/>
      <c r="WC349" s="9"/>
      <c r="WD349" s="9"/>
      <c r="WE349" s="9"/>
      <c r="WF349" s="9"/>
      <c r="WG349" s="9"/>
      <c r="WH349" s="9"/>
      <c r="WI349" s="9"/>
      <c r="WJ349" s="9"/>
      <c r="WK349" s="9"/>
      <c r="WL349" s="9"/>
      <c r="WM349" s="9"/>
      <c r="WN349" s="9"/>
      <c r="WO349" s="9"/>
      <c r="WP349" s="9"/>
      <c r="WQ349" s="9"/>
      <c r="WR349" s="9"/>
      <c r="WS349" s="9"/>
      <c r="WT349" s="9"/>
      <c r="WU349" s="9"/>
      <c r="WV349" s="9"/>
      <c r="WW349" s="9"/>
      <c r="WX349" s="9"/>
      <c r="WY349" s="9"/>
      <c r="WZ349" s="9"/>
      <c r="XA349" s="9"/>
      <c r="XB349" s="9"/>
      <c r="XC349" s="9"/>
      <c r="XD349" s="9"/>
      <c r="XE349" s="9"/>
      <c r="XF349" s="9"/>
      <c r="XG349" s="9"/>
      <c r="XH349" s="9"/>
      <c r="XI349" s="9"/>
      <c r="XJ349" s="9"/>
      <c r="XK349" s="9"/>
      <c r="XL349" s="9"/>
      <c r="XM349" s="9"/>
      <c r="XN349" s="9"/>
      <c r="XO349" s="9"/>
      <c r="XP349" s="9"/>
      <c r="XQ349" s="9"/>
      <c r="XR349" s="9"/>
      <c r="XS349" s="9"/>
      <c r="XT349" s="9"/>
      <c r="XU349" s="9"/>
      <c r="XV349" s="9"/>
      <c r="XW349" s="9"/>
      <c r="XX349" s="9"/>
      <c r="XY349" s="9"/>
      <c r="XZ349" s="9"/>
      <c r="YA349" s="9"/>
      <c r="YB349" s="9"/>
      <c r="YC349" s="9"/>
      <c r="YD349" s="9"/>
      <c r="YE349" s="9"/>
      <c r="YF349" s="9"/>
      <c r="YG349" s="9"/>
      <c r="YH349" s="9"/>
      <c r="YI349" s="9"/>
      <c r="YJ349" s="9"/>
      <c r="YK349" s="9"/>
      <c r="YL349" s="9"/>
      <c r="YM349" s="9"/>
      <c r="YN349" s="9"/>
      <c r="YO349" s="9"/>
      <c r="YP349" s="9"/>
      <c r="YQ349" s="9"/>
      <c r="YR349" s="9"/>
      <c r="YS349" s="9"/>
      <c r="YT349" s="9"/>
      <c r="YU349" s="9"/>
      <c r="YV349" s="9"/>
      <c r="YW349" s="9"/>
      <c r="YX349" s="9"/>
      <c r="YY349" s="9"/>
      <c r="YZ349" s="9"/>
      <c r="ZA349" s="9"/>
      <c r="ZB349" s="9"/>
      <c r="ZC349" s="9"/>
      <c r="ZD349" s="9"/>
      <c r="ZE349" s="9"/>
      <c r="ZF349" s="9"/>
      <c r="ZG349" s="9"/>
      <c r="ZH349" s="9"/>
      <c r="ZI349" s="9"/>
      <c r="ZJ349" s="9"/>
      <c r="ZK349" s="9"/>
      <c r="ZL349" s="9"/>
      <c r="ZM349" s="9"/>
      <c r="ZN349" s="9"/>
      <c r="ZO349" s="9"/>
      <c r="ZP349" s="9"/>
      <c r="ZQ349" s="9"/>
      <c r="ZR349" s="9"/>
      <c r="ZS349" s="9"/>
      <c r="ZT349" s="9"/>
      <c r="ZU349" s="9"/>
      <c r="ZV349" s="9"/>
      <c r="ZW349" s="9"/>
      <c r="ZX349" s="9"/>
      <c r="ZY349" s="9"/>
      <c r="ZZ349" s="9"/>
      <c r="AAA349" s="9"/>
      <c r="AAB349" s="9"/>
      <c r="AAC349" s="9"/>
      <c r="AAD349" s="9"/>
      <c r="AAE349" s="9"/>
      <c r="AAF349" s="9"/>
      <c r="AAG349" s="9"/>
      <c r="AAH349" s="9"/>
      <c r="AAI349" s="9"/>
      <c r="AAJ349" s="9"/>
      <c r="AAK349" s="9"/>
      <c r="AAL349" s="9"/>
      <c r="AAM349" s="9"/>
      <c r="AAN349" s="9"/>
      <c r="AAO349" s="9"/>
      <c r="AAP349" s="9"/>
      <c r="AAQ349" s="9"/>
      <c r="AAR349" s="9"/>
      <c r="AAS349" s="9"/>
      <c r="AAT349" s="9"/>
      <c r="AAU349" s="9"/>
      <c r="AAV349" s="9"/>
      <c r="AAW349" s="9"/>
      <c r="AAX349" s="9"/>
      <c r="AAY349" s="9"/>
      <c r="AAZ349" s="9"/>
      <c r="ABA349" s="9"/>
      <c r="ABB349" s="9"/>
      <c r="ABC349" s="9"/>
      <c r="ABD349" s="9"/>
      <c r="ABE349" s="9"/>
      <c r="ABF349" s="9"/>
      <c r="ABG349" s="9"/>
      <c r="ABH349" s="9"/>
      <c r="ABI349" s="9"/>
      <c r="ABJ349" s="9"/>
      <c r="ABK349" s="9"/>
      <c r="ABL349" s="9"/>
      <c r="ABM349" s="9"/>
      <c r="ABN349" s="9"/>
      <c r="ABO349" s="9"/>
      <c r="ABP349" s="9"/>
      <c r="ABQ349" s="9"/>
      <c r="ABR349" s="9"/>
      <c r="ABS349" s="9"/>
      <c r="ABT349" s="9"/>
      <c r="ABU349" s="9"/>
      <c r="ABV349" s="9"/>
      <c r="ABW349" s="9"/>
      <c r="ABX349" s="9"/>
      <c r="ABY349" s="9"/>
      <c r="ABZ349" s="9"/>
      <c r="ACA349" s="9"/>
      <c r="ACB349" s="9"/>
      <c r="ACC349" s="9"/>
      <c r="ACD349" s="9"/>
      <c r="ACE349" s="9"/>
      <c r="ACF349" s="9"/>
      <c r="ACG349" s="9"/>
      <c r="ACH349" s="9"/>
      <c r="ACI349" s="9"/>
      <c r="ACJ349" s="9"/>
      <c r="ACK349" s="9"/>
      <c r="ACL349" s="9"/>
      <c r="ACM349" s="9"/>
      <c r="ACN349" s="9"/>
      <c r="ACO349" s="9"/>
      <c r="ACP349" s="9"/>
      <c r="ACQ349" s="9"/>
      <c r="ACR349" s="9"/>
      <c r="ACS349" s="9"/>
      <c r="ACT349" s="9"/>
      <c r="ACU349" s="9"/>
      <c r="ACV349" s="9"/>
      <c r="ACW349" s="9"/>
      <c r="ACX349" s="9"/>
      <c r="ACY349" s="9"/>
      <c r="ACZ349" s="9"/>
      <c r="ADA349" s="9"/>
      <c r="ADB349" s="9"/>
      <c r="ADC349" s="9"/>
      <c r="ADD349" s="9"/>
      <c r="ADE349" s="9"/>
      <c r="ADF349" s="9"/>
      <c r="ADG349" s="9"/>
      <c r="ADH349" s="9"/>
      <c r="ADI349" s="9"/>
      <c r="ADJ349" s="9"/>
      <c r="ADK349" s="9"/>
      <c r="ADL349" s="9"/>
      <c r="ADM349" s="9"/>
      <c r="ADN349" s="9"/>
      <c r="ADO349" s="9"/>
      <c r="ADP349" s="9"/>
      <c r="ADQ349" s="9"/>
      <c r="ADR349" s="9"/>
      <c r="ADS349" s="9"/>
      <c r="ADT349" s="9"/>
      <c r="ADU349" s="9"/>
      <c r="ADV349" s="9"/>
      <c r="ADW349" s="9"/>
      <c r="ADX349" s="9"/>
      <c r="ADY349" s="9"/>
      <c r="ADZ349" s="9"/>
      <c r="AEA349" s="9"/>
      <c r="AEB349" s="9"/>
      <c r="AEC349" s="9"/>
      <c r="AED349" s="9"/>
      <c r="AEE349" s="9"/>
      <c r="AEF349" s="9"/>
      <c r="AEG349" s="9"/>
      <c r="AEH349" s="9"/>
      <c r="AEI349" s="9"/>
      <c r="AEJ349" s="9"/>
      <c r="AEK349" s="9"/>
      <c r="AEL349" s="9"/>
      <c r="AEM349" s="9"/>
      <c r="AEN349" s="9"/>
      <c r="AEO349" s="9"/>
      <c r="AEP349" s="9"/>
      <c r="AEQ349" s="9"/>
      <c r="AER349" s="9"/>
      <c r="AES349" s="9"/>
      <c r="AET349" s="9"/>
      <c r="AEU349" s="9"/>
      <c r="AEV349" s="9"/>
      <c r="AEW349" s="9"/>
      <c r="AEX349" s="9"/>
      <c r="AEY349" s="9"/>
      <c r="AEZ349" s="9"/>
      <c r="AFA349" s="9"/>
      <c r="AFB349" s="9"/>
      <c r="AFC349" s="9"/>
      <c r="AFD349" s="9"/>
      <c r="AFE349" s="9"/>
      <c r="AFF349" s="9"/>
      <c r="AFG349" s="9"/>
      <c r="AFH349" s="9"/>
      <c r="AFI349" s="9"/>
      <c r="AFJ349" s="9"/>
      <c r="AFK349" s="9"/>
      <c r="AFL349" s="9"/>
      <c r="AFM349" s="9"/>
      <c r="AFN349" s="9"/>
      <c r="AFO349" s="9"/>
      <c r="AFP349" s="9"/>
      <c r="AFQ349" s="9"/>
      <c r="AFR349" s="9"/>
      <c r="AFS349" s="9"/>
      <c r="AFT349" s="9"/>
      <c r="AFU349" s="9"/>
      <c r="AFV349" s="9"/>
      <c r="AFW349" s="9"/>
      <c r="AFX349" s="9"/>
      <c r="AFY349" s="9"/>
      <c r="AFZ349" s="9"/>
      <c r="AGA349" s="9"/>
      <c r="AGB349" s="9"/>
      <c r="AGC349" s="9"/>
      <c r="AGD349" s="9"/>
      <c r="AGE349" s="9"/>
      <c r="AGF349" s="9"/>
      <c r="AGG349" s="9"/>
      <c r="AGH349" s="9"/>
      <c r="AGI349" s="9"/>
      <c r="AGJ349" s="9"/>
      <c r="AGK349" s="9"/>
      <c r="AGL349" s="9"/>
      <c r="AGM349" s="9"/>
      <c r="AGN349" s="9"/>
      <c r="AGO349" s="9"/>
      <c r="AGP349" s="9"/>
      <c r="AGQ349" s="9"/>
      <c r="AGR349" s="9"/>
      <c r="AGS349" s="9"/>
      <c r="AGT349" s="9"/>
      <c r="AGU349" s="9"/>
      <c r="AGV349" s="9"/>
      <c r="AGW349" s="9"/>
      <c r="AGX349" s="9"/>
      <c r="AGY349" s="9"/>
      <c r="AGZ349" s="9"/>
      <c r="AHA349" s="9"/>
      <c r="AHB349" s="9"/>
      <c r="AHC349" s="9"/>
      <c r="AHD349" s="9"/>
      <c r="AHE349" s="9"/>
      <c r="AHF349" s="9"/>
      <c r="AHG349" s="9"/>
      <c r="AHH349" s="9"/>
      <c r="AHI349" s="9"/>
      <c r="AHJ349" s="9"/>
      <c r="AHK349" s="9"/>
      <c r="AHL349" s="9"/>
      <c r="AHM349" s="9"/>
      <c r="AHN349" s="9"/>
      <c r="AHO349" s="9"/>
      <c r="AHP349" s="9"/>
      <c r="AHQ349" s="9"/>
      <c r="AHR349" s="9"/>
      <c r="AHS349" s="9"/>
      <c r="AHT349" s="9"/>
      <c r="AHU349" s="9"/>
      <c r="AHV349" s="9"/>
      <c r="AHW349" s="9"/>
      <c r="AHX349" s="9"/>
      <c r="AHY349" s="9"/>
      <c r="AHZ349" s="9"/>
      <c r="AIA349" s="9"/>
      <c r="AIB349" s="9"/>
      <c r="AIC349" s="9"/>
      <c r="AID349" s="9"/>
      <c r="AIE349" s="9"/>
      <c r="AIF349" s="9"/>
      <c r="AIG349" s="9"/>
      <c r="AIH349" s="9"/>
      <c r="AII349" s="9"/>
      <c r="AIJ349" s="9"/>
      <c r="AIK349" s="9"/>
      <c r="AIL349" s="9"/>
      <c r="AIM349" s="9"/>
      <c r="AIN349" s="9"/>
      <c r="AIO349" s="9"/>
      <c r="AIP349" s="9"/>
      <c r="AIQ349" s="9"/>
      <c r="AIR349" s="9"/>
      <c r="AIS349" s="9"/>
      <c r="ANB349" s="9"/>
      <c r="ANC349" s="9"/>
      <c r="AND349" s="9"/>
      <c r="ANE349" s="9"/>
      <c r="ANF349" s="9"/>
      <c r="ANG349" s="9"/>
      <c r="ANH349" s="9"/>
      <c r="ANI349" s="9"/>
      <c r="ANJ349" s="9"/>
      <c r="ANK349" s="9"/>
      <c r="ANL349" s="9"/>
      <c r="ANM349" s="9"/>
      <c r="ANN349" s="9"/>
      <c r="ANO349" s="9"/>
      <c r="ANP349" s="9"/>
      <c r="ANQ349" s="9"/>
      <c r="ANR349" s="9"/>
      <c r="ANS349" s="9"/>
      <c r="ANT349" s="9"/>
      <c r="ANU349" s="9"/>
      <c r="ANV349" s="9"/>
      <c r="ANW349" s="9"/>
      <c r="ANX349" s="9"/>
      <c r="ANY349" s="9"/>
      <c r="ANZ349" s="9"/>
      <c r="AOA349" s="9"/>
      <c r="AOB349" s="9"/>
      <c r="AOC349" s="9"/>
      <c r="AOD349" s="9"/>
      <c r="AOE349" s="9"/>
      <c r="AOF349" s="9"/>
      <c r="AOG349" s="9"/>
      <c r="AOH349" s="9"/>
      <c r="AOI349" s="9"/>
      <c r="AOJ349" s="9"/>
      <c r="AOK349" s="9"/>
      <c r="AOL349" s="9"/>
      <c r="AOM349" s="9"/>
      <c r="AON349" s="9"/>
      <c r="AOO349" s="9"/>
      <c r="AOP349" s="9"/>
      <c r="AOQ349" s="9"/>
      <c r="AOR349" s="9"/>
      <c r="AOS349" s="9"/>
      <c r="AOT349" s="9"/>
      <c r="AOU349" s="9"/>
      <c r="AOV349" s="9"/>
      <c r="AOW349" s="9"/>
      <c r="AOX349" s="9"/>
      <c r="AOY349" s="9"/>
      <c r="AOZ349" s="9"/>
      <c r="APA349" s="9"/>
      <c r="APB349" s="9"/>
      <c r="APC349" s="9"/>
      <c r="APD349" s="9"/>
      <c r="APE349" s="9"/>
      <c r="APF349" s="9"/>
      <c r="APG349" s="9"/>
      <c r="APH349" s="9"/>
      <c r="API349" s="9"/>
      <c r="APJ349" s="9"/>
      <c r="APK349" s="9"/>
      <c r="APL349" s="9"/>
      <c r="APM349" s="9"/>
      <c r="APN349" s="9"/>
      <c r="APO349" s="9"/>
      <c r="APP349" s="9"/>
      <c r="APQ349" s="9"/>
      <c r="APR349" s="9"/>
      <c r="APS349" s="9"/>
      <c r="APT349" s="9"/>
      <c r="APU349" s="9"/>
      <c r="APV349" s="9"/>
      <c r="APW349" s="9"/>
      <c r="APX349" s="9"/>
      <c r="APY349" s="9"/>
      <c r="APZ349" s="9"/>
      <c r="AQA349" s="9"/>
      <c r="AQB349" s="9"/>
      <c r="AQC349" s="9"/>
      <c r="AQD349" s="9"/>
      <c r="AQE349" s="9"/>
      <c r="AQF349" s="9"/>
      <c r="AQG349" s="9"/>
      <c r="AQH349" s="9"/>
      <c r="AQI349" s="9"/>
      <c r="AQJ349" s="9"/>
      <c r="AQK349" s="9"/>
      <c r="AQL349" s="9"/>
      <c r="AQM349" s="9"/>
      <c r="AQN349" s="9"/>
      <c r="AQO349" s="9"/>
      <c r="AQP349" s="9"/>
      <c r="AQQ349" s="9"/>
      <c r="AQR349" s="9"/>
      <c r="AQS349" s="9"/>
      <c r="AQT349" s="9"/>
      <c r="AQU349" s="9"/>
      <c r="AQV349" s="9"/>
      <c r="AQW349" s="9"/>
      <c r="AQX349" s="9"/>
      <c r="AQY349" s="9"/>
      <c r="AQZ349" s="9"/>
      <c r="ARA349" s="9"/>
      <c r="ARB349" s="9"/>
      <c r="ARC349" s="9"/>
      <c r="ARD349" s="9"/>
      <c r="ARE349" s="9"/>
      <c r="ARF349" s="9"/>
      <c r="ARG349" s="9"/>
      <c r="ARH349" s="9"/>
      <c r="ARI349" s="9"/>
      <c r="ARJ349" s="9"/>
      <c r="ARK349" s="9"/>
      <c r="ARL349" s="9"/>
      <c r="ARM349" s="9"/>
      <c r="ARN349" s="9"/>
      <c r="ARO349" s="9"/>
      <c r="ARP349" s="9"/>
      <c r="ARQ349" s="9"/>
      <c r="ARR349" s="9"/>
      <c r="ARS349" s="9"/>
      <c r="ART349" s="9"/>
      <c r="ARU349" s="9"/>
      <c r="ARV349" s="9"/>
      <c r="ARW349" s="9"/>
      <c r="ARX349" s="9"/>
      <c r="ARY349" s="9"/>
      <c r="ARZ349" s="9"/>
      <c r="ASA349" s="9"/>
      <c r="ASB349" s="9"/>
      <c r="ASC349" s="9"/>
      <c r="ASD349" s="9"/>
      <c r="ASE349" s="9"/>
      <c r="ASF349" s="9"/>
      <c r="ASG349" s="9"/>
      <c r="ASH349" s="9"/>
      <c r="ASI349" s="9"/>
      <c r="ASJ349" s="9"/>
      <c r="ASK349" s="9"/>
      <c r="ASL349" s="9"/>
      <c r="ASM349" s="9"/>
      <c r="ASN349" s="9"/>
      <c r="ASO349" s="9"/>
      <c r="ASP349" s="9"/>
      <c r="ASQ349" s="9"/>
      <c r="ASR349" s="9"/>
      <c r="ASS349" s="9"/>
      <c r="AST349" s="9"/>
      <c r="ASU349" s="9"/>
      <c r="ASV349" s="9"/>
      <c r="ASW349" s="9"/>
      <c r="ASX349" s="9"/>
      <c r="ASY349" s="9"/>
      <c r="ASZ349" s="9"/>
      <c r="ATA349" s="9"/>
      <c r="ATB349" s="9"/>
      <c r="ATC349" s="9"/>
      <c r="ATD349" s="9"/>
      <c r="ATE349" s="9"/>
      <c r="ATF349" s="9"/>
      <c r="ATG349" s="9"/>
      <c r="ATH349" s="9"/>
      <c r="ATI349" s="9"/>
      <c r="ATJ349" s="9"/>
      <c r="ATK349" s="9"/>
      <c r="ATL349" s="9"/>
      <c r="ATM349" s="9"/>
      <c r="ATN349" s="9"/>
      <c r="ATO349" s="9"/>
      <c r="ATP349" s="9"/>
      <c r="ATQ349" s="9"/>
      <c r="ATR349" s="9"/>
      <c r="ATS349" s="9"/>
      <c r="ATT349" s="9"/>
      <c r="ATU349" s="9"/>
      <c r="ATV349" s="9"/>
      <c r="ATW349" s="9"/>
      <c r="ATX349" s="9"/>
      <c r="ATY349" s="9"/>
      <c r="ATZ349" s="9"/>
      <c r="AUA349" s="9"/>
      <c r="AUB349" s="9"/>
      <c r="AUC349" s="9"/>
      <c r="AUD349" s="9"/>
      <c r="AUE349" s="9"/>
      <c r="AUF349" s="9"/>
      <c r="AUG349" s="9"/>
      <c r="AUH349" s="9"/>
      <c r="AUI349" s="9"/>
      <c r="AUJ349" s="9"/>
      <c r="AUK349" s="9"/>
      <c r="AUL349" s="9"/>
      <c r="AUM349" s="9"/>
      <c r="AUN349" s="9"/>
      <c r="AUO349" s="9"/>
      <c r="AUP349" s="9"/>
      <c r="AUQ349" s="9"/>
      <c r="AUR349" s="9"/>
      <c r="AUS349" s="9"/>
      <c r="AUT349" s="9"/>
      <c r="AUU349" s="9"/>
      <c r="AUV349" s="9"/>
      <c r="AUW349" s="9"/>
      <c r="AUX349" s="9"/>
      <c r="AUY349" s="9"/>
      <c r="AUZ349" s="9"/>
      <c r="AVA349" s="9"/>
      <c r="AVB349" s="9"/>
      <c r="AVC349" s="9"/>
      <c r="AVD349" s="9"/>
      <c r="AVE349" s="9"/>
      <c r="AVF349" s="9"/>
      <c r="AVG349" s="9"/>
      <c r="AVH349" s="9"/>
      <c r="AVI349" s="9"/>
      <c r="AVJ349" s="9"/>
      <c r="AVK349" s="9"/>
      <c r="AVL349" s="9"/>
      <c r="AVM349" s="9"/>
      <c r="AVN349" s="9"/>
      <c r="AVO349" s="9"/>
      <c r="AVP349" s="9"/>
      <c r="AVQ349" s="9"/>
      <c r="AVR349" s="9"/>
      <c r="AVS349" s="9"/>
      <c r="AVT349" s="9"/>
      <c r="AVU349" s="9"/>
      <c r="AVV349" s="9"/>
      <c r="AVW349" s="9"/>
      <c r="AVX349" s="9"/>
      <c r="AVY349" s="9"/>
      <c r="AVZ349" s="9"/>
      <c r="AWA349" s="9"/>
      <c r="AWB349" s="9"/>
      <c r="AWC349" s="9"/>
      <c r="AWD349" s="9"/>
      <c r="AWE349" s="9"/>
      <c r="AWF349" s="9"/>
      <c r="AWG349" s="9"/>
      <c r="AWH349" s="9"/>
      <c r="AWI349" s="9"/>
      <c r="AWJ349" s="9"/>
      <c r="AWK349" s="9"/>
      <c r="AWL349" s="9"/>
      <c r="AWM349" s="9"/>
      <c r="AWN349" s="9"/>
      <c r="AWO349" s="9"/>
      <c r="AWP349" s="9"/>
      <c r="AWQ349" s="9"/>
      <c r="AWR349" s="9"/>
      <c r="AWS349" s="9"/>
      <c r="AWT349" s="9"/>
      <c r="AWU349" s="9"/>
      <c r="AWV349" s="9"/>
      <c r="AWW349" s="9"/>
      <c r="AWX349" s="9"/>
      <c r="AWY349" s="9"/>
      <c r="AWZ349" s="9"/>
      <c r="AXA349" s="9"/>
      <c r="AXB349" s="9"/>
      <c r="AXC349" s="9"/>
      <c r="AXD349" s="9"/>
      <c r="AXE349" s="9"/>
      <c r="AXF349" s="9"/>
      <c r="AXG349" s="9"/>
      <c r="AXH349" s="9"/>
      <c r="AXI349" s="9"/>
      <c r="AXJ349" s="9"/>
      <c r="AXK349" s="9"/>
      <c r="AXL349" s="9"/>
      <c r="AXM349" s="9"/>
      <c r="AXN349" s="9"/>
      <c r="AXO349" s="9"/>
      <c r="AXP349" s="9"/>
      <c r="AXQ349" s="9"/>
      <c r="AXR349" s="9"/>
      <c r="AXS349" s="9"/>
      <c r="AXT349" s="9"/>
      <c r="AXU349" s="9"/>
      <c r="AXV349" s="9"/>
      <c r="AXW349" s="9"/>
      <c r="AXX349" s="9"/>
      <c r="AXY349" s="9"/>
      <c r="AXZ349" s="9"/>
      <c r="AYA349" s="9"/>
      <c r="AYB349" s="9"/>
      <c r="AYC349" s="9"/>
      <c r="AYD349" s="9"/>
      <c r="AYE349" s="9"/>
      <c r="AYF349" s="9"/>
      <c r="AYG349" s="9"/>
      <c r="AYH349" s="9"/>
      <c r="AYI349" s="9"/>
      <c r="AYJ349" s="9"/>
      <c r="AYK349" s="9"/>
      <c r="AYL349" s="9"/>
      <c r="AYM349" s="9"/>
      <c r="AYN349" s="9"/>
      <c r="AYO349" s="9"/>
      <c r="AYP349" s="9"/>
      <c r="AYQ349" s="9"/>
      <c r="AYR349" s="9"/>
      <c r="AYS349" s="9"/>
      <c r="AYT349" s="9"/>
      <c r="AYU349" s="9"/>
      <c r="AYV349" s="9"/>
      <c r="AYW349" s="9"/>
      <c r="AYX349" s="9"/>
      <c r="AYY349" s="9"/>
      <c r="AYZ349" s="9"/>
      <c r="AZA349" s="9"/>
      <c r="AZB349" s="9"/>
      <c r="AZC349" s="9"/>
      <c r="AZD349" s="9"/>
      <c r="AZE349" s="9"/>
      <c r="AZF349" s="9"/>
      <c r="AZG349" s="9"/>
      <c r="AZH349" s="9"/>
      <c r="AZI349" s="9"/>
      <c r="AZJ349" s="9"/>
      <c r="AZK349" s="9"/>
      <c r="AZL349" s="9"/>
      <c r="AZM349" s="9"/>
      <c r="AZN349" s="9"/>
      <c r="AZO349" s="9"/>
      <c r="AZP349" s="9"/>
      <c r="AZQ349" s="9"/>
      <c r="AZR349" s="9"/>
      <c r="AZS349" s="9"/>
      <c r="AZT349" s="9"/>
      <c r="AZU349" s="9"/>
      <c r="AZV349" s="9"/>
      <c r="AZW349" s="9"/>
      <c r="AZX349" s="9"/>
      <c r="AZY349" s="9"/>
      <c r="AZZ349" s="9"/>
      <c r="BAA349" s="9"/>
      <c r="BAB349" s="9"/>
      <c r="BAC349" s="9"/>
      <c r="BAD349" s="9"/>
      <c r="BAE349" s="9"/>
      <c r="BAF349" s="9"/>
      <c r="BAG349" s="9"/>
      <c r="BAH349" s="9"/>
      <c r="BAI349" s="9"/>
      <c r="BAJ349" s="9"/>
      <c r="BAK349" s="9"/>
      <c r="BAL349" s="9"/>
      <c r="BAM349" s="9"/>
      <c r="BAN349" s="9"/>
      <c r="BAO349" s="9"/>
      <c r="BAP349" s="9"/>
      <c r="BAQ349" s="9"/>
      <c r="BAR349" s="9"/>
      <c r="BAS349" s="9"/>
      <c r="BAT349" s="9"/>
      <c r="BAU349" s="9"/>
      <c r="BAV349" s="9"/>
      <c r="BAW349" s="9"/>
      <c r="BAX349" s="9"/>
      <c r="BAY349" s="9"/>
      <c r="BAZ349" s="9"/>
      <c r="BBA349" s="9"/>
      <c r="BBB349" s="9"/>
      <c r="BBC349" s="9"/>
      <c r="BBD349" s="9"/>
      <c r="BBE349" s="9"/>
      <c r="BBF349" s="9"/>
      <c r="BBG349" s="9"/>
      <c r="BBH349" s="9"/>
      <c r="BBI349" s="9"/>
      <c r="BBJ349" s="9"/>
      <c r="BBK349" s="9"/>
      <c r="BBL349" s="9"/>
      <c r="BBM349" s="9"/>
      <c r="BBN349" s="9"/>
      <c r="BBO349" s="9"/>
      <c r="BBP349" s="9"/>
      <c r="BBQ349" s="9"/>
      <c r="BBR349" s="9"/>
      <c r="BBS349" s="9"/>
      <c r="BBT349" s="9"/>
      <c r="BBU349" s="9"/>
      <c r="BBV349" s="9"/>
      <c r="BBW349" s="9"/>
      <c r="BBX349" s="9"/>
      <c r="BBY349" s="9"/>
      <c r="BBZ349" s="9"/>
      <c r="BCA349" s="9"/>
      <c r="BCB349" s="9"/>
      <c r="BCC349" s="9"/>
      <c r="BCD349" s="9"/>
      <c r="BCE349" s="9"/>
      <c r="BCF349" s="9"/>
      <c r="BCG349" s="9"/>
      <c r="BCH349" s="9"/>
      <c r="BCI349" s="9"/>
      <c r="BCJ349" s="9"/>
      <c r="BCK349" s="9"/>
      <c r="BCL349" s="9"/>
      <c r="BCM349" s="9"/>
      <c r="BCN349" s="9"/>
      <c r="BCO349" s="9"/>
      <c r="BCP349" s="9"/>
      <c r="BCQ349" s="9"/>
      <c r="BCR349" s="9"/>
      <c r="BCS349" s="9"/>
      <c r="BCT349" s="9"/>
      <c r="BCU349" s="9"/>
      <c r="BCV349" s="9"/>
      <c r="BCW349" s="9"/>
      <c r="BCX349" s="9"/>
      <c r="BCY349" s="9"/>
      <c r="BCZ349" s="9"/>
      <c r="BDA349" s="9"/>
      <c r="BDB349" s="9"/>
      <c r="BDC349" s="9"/>
      <c r="BDD349" s="9"/>
      <c r="BDE349" s="9"/>
      <c r="BDF349" s="9"/>
      <c r="BDG349" s="9"/>
      <c r="BDH349" s="9"/>
      <c r="BDI349" s="9"/>
      <c r="BDJ349" s="9"/>
      <c r="BDK349" s="9"/>
      <c r="BDL349" s="9"/>
      <c r="BDM349" s="9"/>
      <c r="BDN349" s="9"/>
      <c r="BDO349" s="9"/>
      <c r="BDP349" s="9"/>
      <c r="BDQ349" s="9"/>
      <c r="BDR349" s="9"/>
      <c r="BDS349" s="9"/>
      <c r="BDT349" s="9"/>
      <c r="BDU349" s="9"/>
      <c r="BDV349" s="9"/>
      <c r="BDW349" s="9"/>
      <c r="BDX349" s="9"/>
      <c r="BDY349" s="9"/>
      <c r="BDZ349" s="9"/>
      <c r="BEA349" s="9"/>
      <c r="BEB349" s="9"/>
      <c r="BEC349" s="9"/>
      <c r="BED349" s="9"/>
      <c r="BEE349" s="9"/>
      <c r="BEF349" s="9"/>
      <c r="BEG349" s="9"/>
      <c r="BEH349" s="9"/>
      <c r="BEI349" s="9"/>
      <c r="BEJ349" s="9"/>
      <c r="BEK349" s="9"/>
      <c r="BEL349" s="9"/>
      <c r="BEM349" s="9"/>
      <c r="BEN349" s="9"/>
      <c r="BEO349" s="9"/>
      <c r="BEP349" s="9"/>
      <c r="BEQ349" s="9"/>
      <c r="BER349" s="9"/>
      <c r="BES349" s="9"/>
      <c r="BET349" s="9"/>
      <c r="BEU349" s="9"/>
      <c r="BEV349" s="9"/>
      <c r="BEW349" s="9"/>
      <c r="BEX349" s="9"/>
      <c r="BEY349" s="9"/>
      <c r="BEZ349" s="9"/>
      <c r="BFA349" s="9"/>
      <c r="BFB349" s="9"/>
      <c r="BFC349" s="9"/>
      <c r="BFD349" s="9"/>
      <c r="BFE349" s="9"/>
      <c r="BFF349" s="9"/>
      <c r="BFG349" s="9"/>
      <c r="BFH349" s="9"/>
      <c r="BFI349" s="9"/>
      <c r="BFJ349" s="9"/>
      <c r="BFK349" s="9"/>
      <c r="BFL349" s="9"/>
      <c r="BFM349" s="9"/>
      <c r="BFN349" s="9"/>
      <c r="BFO349" s="9"/>
      <c r="BFP349" s="9"/>
      <c r="BFQ349" s="9"/>
      <c r="BFR349" s="9"/>
      <c r="BFS349" s="9"/>
      <c r="BFT349" s="9"/>
      <c r="BFU349" s="9"/>
      <c r="BFV349" s="9"/>
      <c r="BFW349" s="9"/>
      <c r="BFX349" s="9"/>
      <c r="BFY349" s="9"/>
      <c r="BFZ349" s="9"/>
      <c r="BGA349" s="9"/>
      <c r="BGB349" s="9"/>
      <c r="BGC349" s="9"/>
      <c r="BGD349" s="9"/>
      <c r="BGE349" s="9"/>
      <c r="BGF349" s="9"/>
      <c r="BGG349" s="9"/>
      <c r="BGH349" s="9"/>
      <c r="BGI349" s="9"/>
      <c r="BGJ349" s="9"/>
      <c r="BGK349" s="9"/>
      <c r="BGL349" s="9"/>
      <c r="BGM349" s="9"/>
      <c r="BGN349" s="9"/>
      <c r="BGO349" s="9"/>
      <c r="BGP349" s="9"/>
      <c r="BGQ349" s="9"/>
      <c r="BGR349" s="9"/>
      <c r="BGS349" s="9"/>
      <c r="BGT349" s="9"/>
      <c r="BGU349" s="9"/>
      <c r="BGV349" s="9"/>
      <c r="BGW349" s="9"/>
      <c r="BGX349" s="9"/>
      <c r="BGY349" s="9"/>
      <c r="BGZ349" s="9"/>
      <c r="BHA349" s="9"/>
      <c r="BHB349" s="9"/>
      <c r="BHC349" s="9"/>
      <c r="BHD349" s="9"/>
      <c r="BHE349" s="9"/>
      <c r="BHF349" s="9"/>
      <c r="BHG349" s="9"/>
      <c r="BHH349" s="9"/>
      <c r="BHI349" s="9"/>
      <c r="BHJ349" s="9"/>
      <c r="BHK349" s="9"/>
      <c r="BHL349" s="9"/>
      <c r="BHM349" s="9"/>
      <c r="BHN349" s="9"/>
      <c r="BHO349" s="9"/>
      <c r="BHP349" s="9"/>
      <c r="BHQ349" s="9"/>
      <c r="BHR349" s="9"/>
      <c r="BHS349" s="9"/>
      <c r="BHT349" s="9"/>
      <c r="BHU349" s="9"/>
      <c r="BHV349" s="9"/>
      <c r="BHW349" s="9"/>
      <c r="BHX349" s="9"/>
      <c r="BHY349" s="9"/>
      <c r="BHZ349" s="9"/>
      <c r="BIA349" s="9"/>
      <c r="BIB349" s="9"/>
      <c r="BIC349" s="9"/>
      <c r="BID349" s="9"/>
    </row>
    <row r="350" ht="14.25" customHeight="1">
      <c r="A350" s="9">
        <v>30.0</v>
      </c>
      <c r="B350" s="9" t="s">
        <v>11947</v>
      </c>
      <c r="C350" s="9" t="s">
        <v>11948</v>
      </c>
      <c r="D350" s="9" t="s">
        <v>11948</v>
      </c>
      <c r="E350" s="9"/>
      <c r="F350" s="9">
        <v>149.0</v>
      </c>
      <c r="G350" s="9" t="s">
        <v>14748</v>
      </c>
      <c r="H350" s="9"/>
      <c r="I350" s="9">
        <v>1.0</v>
      </c>
      <c r="J350" s="9">
        <v>2.0</v>
      </c>
      <c r="K350" s="9">
        <v>3.0</v>
      </c>
      <c r="L350" s="9">
        <v>142.0</v>
      </c>
      <c r="M350" s="9"/>
      <c r="N350" s="9"/>
      <c r="O350" s="9">
        <v>1.0</v>
      </c>
      <c r="P350" s="9">
        <v>5.0</v>
      </c>
      <c r="Q350" s="9" t="s">
        <v>14749</v>
      </c>
      <c r="R350" s="9"/>
      <c r="S350" s="9" t="s">
        <v>3907</v>
      </c>
      <c r="T350" s="9" t="s">
        <v>3906</v>
      </c>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9"/>
      <c r="DH350" s="9"/>
      <c r="DI350" s="9"/>
      <c r="DJ350" s="9"/>
      <c r="DK350" s="9"/>
      <c r="DL350" s="9"/>
      <c r="DM350" s="9"/>
      <c r="DN350" s="9"/>
      <c r="DO350" s="9"/>
      <c r="DP350" s="9"/>
      <c r="DQ350" s="9"/>
      <c r="DR350" s="9"/>
      <c r="DS350" s="9"/>
      <c r="DT350" s="9"/>
      <c r="DU350" s="9"/>
      <c r="DV350" s="9"/>
      <c r="DW350" s="9"/>
      <c r="DX350" s="9"/>
      <c r="DY350" s="9"/>
      <c r="DZ350" s="9"/>
      <c r="EA350" s="9"/>
      <c r="EB350" s="9"/>
      <c r="EC350" s="9"/>
      <c r="ED350" s="9"/>
      <c r="EE350" s="9"/>
      <c r="EF350" s="9"/>
      <c r="EG350" s="9"/>
      <c r="EH350" s="9"/>
      <c r="EI350" s="9"/>
      <c r="EJ350" s="9"/>
      <c r="EK350" s="9"/>
      <c r="EL350" s="9"/>
      <c r="EM350" s="9"/>
      <c r="EN350" s="9"/>
      <c r="EO350" s="9"/>
      <c r="EP350" s="9"/>
      <c r="EQ350" s="9"/>
      <c r="ER350" s="9"/>
      <c r="ES350" s="9"/>
      <c r="ET350" s="9"/>
      <c r="EU350" s="9"/>
      <c r="EV350" s="9"/>
      <c r="EW350" s="9"/>
      <c r="EX350" s="9"/>
      <c r="EY350" s="9"/>
      <c r="EZ350" s="9"/>
      <c r="FA350" s="9"/>
      <c r="FB350" s="9"/>
      <c r="FC350" s="9"/>
      <c r="FD350" s="9"/>
      <c r="FE350" s="9"/>
      <c r="FF350" s="9"/>
      <c r="FG350" s="9"/>
      <c r="FH350" s="9"/>
      <c r="FI350" s="9"/>
      <c r="FJ350" s="9"/>
      <c r="FK350" s="9"/>
      <c r="FL350" s="9"/>
      <c r="FM350" s="9"/>
      <c r="FN350" s="9"/>
      <c r="FO350" s="9"/>
      <c r="FP350" s="9"/>
      <c r="FQ350" s="9"/>
      <c r="FR350" s="9"/>
      <c r="FS350" s="9"/>
      <c r="FT350" s="9"/>
      <c r="FU350" s="9"/>
      <c r="FV350" s="9"/>
      <c r="FW350" s="9"/>
      <c r="FX350" s="9"/>
      <c r="FY350" s="9"/>
      <c r="FZ350" s="9"/>
      <c r="GA350" s="9"/>
      <c r="GB350" s="9"/>
      <c r="GC350" s="9"/>
      <c r="GD350" s="9"/>
      <c r="GE350" s="9"/>
      <c r="GF350" s="9"/>
      <c r="GG350" s="9"/>
      <c r="GH350" s="9"/>
      <c r="GI350" s="9"/>
      <c r="GJ350" s="9"/>
      <c r="GK350" s="9"/>
      <c r="GL350" s="9"/>
      <c r="GM350" s="9"/>
      <c r="GN350" s="9"/>
      <c r="GO350" s="9"/>
      <c r="GP350" s="9"/>
      <c r="GQ350" s="9"/>
      <c r="GR350" s="9"/>
      <c r="GS350" s="9"/>
      <c r="GT350" s="9"/>
      <c r="GU350" s="9"/>
      <c r="GV350" s="9"/>
      <c r="GW350" s="9"/>
      <c r="GX350" s="9"/>
      <c r="GY350" s="9"/>
      <c r="GZ350" s="9"/>
      <c r="HA350" s="9"/>
      <c r="HB350" s="9"/>
      <c r="HC350" s="9"/>
      <c r="HD350" s="9"/>
      <c r="HE350" s="9"/>
      <c r="HF350" s="9"/>
      <c r="HG350" s="9"/>
      <c r="HH350" s="9"/>
      <c r="HI350" s="9"/>
      <c r="HJ350" s="9"/>
      <c r="HK350" s="9"/>
      <c r="HL350" s="9"/>
      <c r="HM350" s="9"/>
      <c r="HN350" s="9"/>
      <c r="HO350" s="9"/>
      <c r="HP350" s="9"/>
      <c r="HQ350" s="9"/>
      <c r="HR350" s="9"/>
      <c r="HS350" s="9"/>
      <c r="HT350" s="9"/>
      <c r="HU350" s="9"/>
      <c r="HV350" s="9"/>
      <c r="HW350" s="9"/>
      <c r="HX350" s="9"/>
      <c r="HY350" s="9"/>
      <c r="HZ350" s="9"/>
      <c r="IA350" s="9"/>
      <c r="IB350" s="9"/>
      <c r="IC350" s="9"/>
      <c r="ID350" s="9"/>
      <c r="IE350" s="9"/>
      <c r="IF350" s="9"/>
      <c r="IG350" s="9"/>
      <c r="IH350" s="9"/>
      <c r="II350" s="9"/>
      <c r="IJ350" s="9"/>
      <c r="IK350" s="9"/>
      <c r="IL350" s="9"/>
      <c r="IM350" s="9"/>
      <c r="IN350" s="9"/>
      <c r="IO350" s="9"/>
      <c r="IP350" s="9"/>
      <c r="IQ350" s="9"/>
      <c r="IR350" s="9"/>
      <c r="IS350" s="9"/>
      <c r="IT350" s="9"/>
      <c r="IU350" s="9"/>
      <c r="IV350" s="9"/>
      <c r="IW350" s="9"/>
      <c r="IX350" s="9"/>
      <c r="IY350" s="9"/>
      <c r="IZ350" s="9"/>
      <c r="JA350" s="9"/>
      <c r="JB350" s="9"/>
      <c r="JC350" s="9"/>
      <c r="JD350" s="9"/>
      <c r="JE350" s="9"/>
      <c r="JF350" s="9"/>
      <c r="JG350" s="9"/>
      <c r="JH350" s="9"/>
      <c r="JI350" s="9"/>
      <c r="JJ350" s="9"/>
      <c r="JK350" s="9"/>
      <c r="JL350" s="9"/>
      <c r="JM350" s="9"/>
      <c r="JN350" s="9"/>
      <c r="JO350" s="9"/>
      <c r="JP350" s="9"/>
      <c r="JQ350" s="9"/>
      <c r="JR350" s="9"/>
      <c r="JS350" s="9"/>
      <c r="JT350" s="9"/>
      <c r="JU350" s="9"/>
      <c r="JV350" s="9"/>
      <c r="JW350" s="9"/>
      <c r="JX350" s="9"/>
      <c r="JY350" s="9"/>
      <c r="JZ350" s="9"/>
      <c r="KA350" s="9"/>
      <c r="KB350" s="9"/>
      <c r="KC350" s="9"/>
      <c r="KD350" s="9"/>
      <c r="KE350" s="9"/>
      <c r="KF350" s="9"/>
      <c r="KG350" s="9"/>
      <c r="KH350" s="9"/>
      <c r="KI350" s="9"/>
      <c r="KJ350" s="9"/>
      <c r="KK350" s="9"/>
      <c r="KL350" s="9"/>
      <c r="KM350" s="9"/>
      <c r="KN350" s="9"/>
      <c r="KO350" s="9"/>
      <c r="KP350" s="9"/>
      <c r="KQ350" s="9"/>
      <c r="KR350" s="9"/>
      <c r="KS350" s="9"/>
      <c r="KT350" s="9"/>
      <c r="KU350" s="9"/>
      <c r="KV350" s="9"/>
      <c r="KW350" s="9"/>
      <c r="KX350" s="9"/>
      <c r="KY350" s="9"/>
      <c r="KZ350" s="9"/>
      <c r="LA350" s="9"/>
      <c r="LB350" s="9"/>
      <c r="LC350" s="9"/>
      <c r="LD350" s="9"/>
      <c r="LE350" s="9"/>
      <c r="LF350" s="9"/>
      <c r="LG350" s="9"/>
      <c r="LH350" s="9"/>
      <c r="LI350" s="9"/>
      <c r="LJ350" s="9"/>
      <c r="LK350" s="9"/>
      <c r="LL350" s="9"/>
      <c r="LM350" s="9"/>
      <c r="LN350" s="9"/>
      <c r="LO350" s="9"/>
      <c r="LP350" s="9"/>
      <c r="LQ350" s="9"/>
      <c r="LR350" s="9"/>
      <c r="LS350" s="9"/>
      <c r="LT350" s="9"/>
      <c r="LU350" s="9"/>
      <c r="LV350" s="9"/>
      <c r="LW350" s="9"/>
      <c r="LX350" s="9"/>
      <c r="LY350" s="9"/>
      <c r="LZ350" s="9"/>
      <c r="MA350" s="9"/>
      <c r="MB350" s="9"/>
      <c r="MC350" s="9"/>
      <c r="MD350" s="9"/>
      <c r="ME350" s="9"/>
      <c r="MF350" s="9"/>
      <c r="MG350" s="9"/>
      <c r="MH350" s="9"/>
      <c r="MI350" s="9"/>
      <c r="MJ350" s="9"/>
      <c r="MK350" s="9"/>
      <c r="ML350" s="9"/>
      <c r="MM350" s="9"/>
      <c r="MN350" s="9"/>
      <c r="MO350" s="9"/>
      <c r="MP350" s="9"/>
      <c r="MQ350" s="9"/>
      <c r="MR350" s="9"/>
      <c r="MS350" s="9"/>
      <c r="MT350" s="9"/>
      <c r="MU350" s="9"/>
      <c r="MV350" s="9"/>
      <c r="MW350" s="9"/>
      <c r="MX350" s="9"/>
      <c r="MY350" s="9"/>
      <c r="MZ350" s="9"/>
      <c r="NA350" s="9"/>
      <c r="NB350" s="9"/>
      <c r="NC350" s="9"/>
      <c r="ND350" s="9"/>
      <c r="NE350" s="9"/>
      <c r="NF350" s="9"/>
      <c r="NG350" s="9"/>
      <c r="NH350" s="9"/>
      <c r="NI350" s="9"/>
      <c r="NJ350" s="9"/>
      <c r="NK350" s="9"/>
      <c r="NL350" s="9"/>
      <c r="NM350" s="9"/>
      <c r="NN350" s="9"/>
      <c r="NO350" s="9"/>
      <c r="NP350" s="9"/>
      <c r="NQ350" s="9"/>
      <c r="NR350" s="9"/>
      <c r="NS350" s="9"/>
      <c r="NT350" s="9"/>
      <c r="NU350" s="9"/>
      <c r="NV350" s="9"/>
      <c r="NW350" s="9"/>
      <c r="NX350" s="9"/>
      <c r="NY350" s="9"/>
      <c r="NZ350" s="9"/>
      <c r="OA350" s="9"/>
      <c r="OB350" s="9"/>
      <c r="OC350" s="9"/>
      <c r="OD350" s="9"/>
      <c r="OE350" s="9"/>
      <c r="OF350" s="9"/>
      <c r="OG350" s="9"/>
      <c r="OH350" s="9"/>
      <c r="OI350" s="9"/>
      <c r="OJ350" s="9"/>
      <c r="OK350" s="9"/>
      <c r="OL350" s="9"/>
      <c r="OM350" s="9"/>
      <c r="ON350" s="9"/>
      <c r="OO350" s="9"/>
      <c r="OP350" s="9"/>
      <c r="OQ350" s="9"/>
      <c r="OR350" s="9"/>
      <c r="OS350" s="9"/>
      <c r="OT350" s="9"/>
      <c r="OU350" s="9"/>
      <c r="OV350" s="9"/>
      <c r="OW350" s="9"/>
      <c r="OX350" s="9"/>
      <c r="OY350" s="9"/>
      <c r="OZ350" s="9"/>
      <c r="PA350" s="9"/>
      <c r="PB350" s="9"/>
      <c r="PC350" s="9"/>
      <c r="PD350" s="9"/>
      <c r="PE350" s="9"/>
      <c r="PF350" s="9"/>
      <c r="PG350" s="9"/>
      <c r="PH350" s="9"/>
      <c r="PI350" s="9"/>
      <c r="PJ350" s="9"/>
      <c r="PK350" s="9"/>
      <c r="PL350" s="9"/>
      <c r="PM350" s="9"/>
      <c r="PN350" s="9"/>
      <c r="PO350" s="9"/>
      <c r="PP350" s="9"/>
      <c r="PQ350" s="9"/>
      <c r="PR350" s="9"/>
      <c r="PS350" s="9"/>
      <c r="PT350" s="9"/>
      <c r="PU350" s="9"/>
      <c r="PV350" s="9"/>
      <c r="PW350" s="9"/>
      <c r="PX350" s="9"/>
      <c r="PY350" s="9"/>
      <c r="PZ350" s="9"/>
      <c r="QA350" s="9"/>
      <c r="QB350" s="9"/>
      <c r="QC350" s="9"/>
      <c r="QD350" s="9"/>
      <c r="QE350" s="9"/>
      <c r="QF350" s="9"/>
      <c r="QG350" s="9"/>
      <c r="QH350" s="9"/>
      <c r="QI350" s="9"/>
      <c r="QJ350" s="9"/>
      <c r="QK350" s="9"/>
      <c r="QL350" s="9"/>
      <c r="QM350" s="9"/>
      <c r="QN350" s="9"/>
      <c r="QO350" s="9"/>
      <c r="QP350" s="9"/>
      <c r="QQ350" s="9"/>
      <c r="QR350" s="9"/>
      <c r="QS350" s="9"/>
      <c r="QT350" s="9"/>
      <c r="QU350" s="9"/>
      <c r="QV350" s="9"/>
      <c r="QW350" s="9"/>
      <c r="QX350" s="9"/>
      <c r="QY350" s="9"/>
      <c r="QZ350" s="9"/>
      <c r="RA350" s="9"/>
      <c r="RB350" s="9"/>
      <c r="RC350" s="9"/>
      <c r="RD350" s="9"/>
      <c r="RE350" s="9"/>
      <c r="RF350" s="9"/>
      <c r="RG350" s="9"/>
      <c r="RH350" s="9"/>
      <c r="RI350" s="9"/>
      <c r="RJ350" s="9"/>
      <c r="RK350" s="9"/>
      <c r="RL350" s="9"/>
      <c r="RM350" s="9"/>
      <c r="RN350" s="9"/>
      <c r="RO350" s="9"/>
      <c r="RP350" s="9"/>
      <c r="RQ350" s="9"/>
      <c r="RR350" s="9"/>
      <c r="RS350" s="9"/>
      <c r="RT350" s="9"/>
      <c r="RU350" s="9"/>
      <c r="RV350" s="9"/>
      <c r="RW350" s="9"/>
      <c r="RX350" s="9"/>
      <c r="RY350" s="9"/>
      <c r="RZ350" s="9"/>
      <c r="SA350" s="9"/>
      <c r="SB350" s="9"/>
      <c r="SC350" s="9"/>
      <c r="SD350" s="9"/>
      <c r="SE350" s="9"/>
      <c r="SF350" s="9"/>
      <c r="SG350" s="9"/>
      <c r="SH350" s="9"/>
      <c r="SI350" s="9"/>
      <c r="SJ350" s="9"/>
      <c r="SK350" s="9"/>
      <c r="SL350" s="9"/>
      <c r="SM350" s="9"/>
      <c r="SN350" s="9"/>
      <c r="SO350" s="9"/>
      <c r="SP350" s="9"/>
      <c r="SQ350" s="9"/>
      <c r="SR350" s="9"/>
      <c r="SS350" s="9"/>
      <c r="ST350" s="9"/>
      <c r="SU350" s="9"/>
      <c r="SV350" s="9"/>
      <c r="SW350" s="9"/>
      <c r="SX350" s="9"/>
      <c r="SY350" s="9"/>
      <c r="SZ350" s="9"/>
      <c r="TA350" s="9"/>
      <c r="TB350" s="9"/>
      <c r="TC350" s="9"/>
      <c r="TD350" s="9"/>
      <c r="TE350" s="9"/>
      <c r="TF350" s="9"/>
      <c r="TG350" s="9"/>
      <c r="TH350" s="9"/>
      <c r="TI350" s="9"/>
      <c r="TJ350" s="9"/>
      <c r="TK350" s="9"/>
      <c r="TL350" s="9"/>
      <c r="TM350" s="9"/>
      <c r="TN350" s="9"/>
      <c r="TO350" s="9"/>
      <c r="TP350" s="9"/>
      <c r="TQ350" s="9"/>
      <c r="TR350" s="9"/>
      <c r="TS350" s="9"/>
      <c r="TT350" s="9"/>
      <c r="TU350" s="9"/>
      <c r="TV350" s="9"/>
      <c r="TW350" s="9"/>
      <c r="TX350" s="9"/>
      <c r="TY350" s="9"/>
      <c r="TZ350" s="9"/>
      <c r="UA350" s="9"/>
      <c r="UB350" s="9"/>
      <c r="UC350" s="9"/>
      <c r="UD350" s="9"/>
      <c r="UE350" s="9"/>
      <c r="UF350" s="9"/>
      <c r="UG350" s="9"/>
      <c r="UH350" s="9"/>
      <c r="UI350" s="9"/>
      <c r="UJ350" s="9"/>
      <c r="UK350" s="9"/>
      <c r="UL350" s="9"/>
      <c r="UM350" s="9"/>
      <c r="UN350" s="9"/>
      <c r="UO350" s="9"/>
      <c r="UP350" s="9"/>
      <c r="UQ350" s="9"/>
      <c r="UR350" s="9"/>
      <c r="US350" s="9"/>
      <c r="UT350" s="9"/>
      <c r="UU350" s="9"/>
      <c r="UV350" s="9"/>
      <c r="UW350" s="9"/>
      <c r="UX350" s="9"/>
      <c r="UY350" s="9"/>
      <c r="UZ350" s="9"/>
      <c r="VA350" s="9"/>
      <c r="VB350" s="9"/>
      <c r="VC350" s="9"/>
      <c r="VD350" s="9"/>
      <c r="VE350" s="9"/>
      <c r="VF350" s="9"/>
      <c r="VG350" s="9"/>
      <c r="VH350" s="9"/>
      <c r="VI350" s="9"/>
      <c r="VJ350" s="9"/>
      <c r="VK350" s="9"/>
      <c r="VL350" s="9"/>
      <c r="VM350" s="9"/>
      <c r="VN350" s="9"/>
      <c r="VO350" s="9"/>
      <c r="VP350" s="9"/>
      <c r="VQ350" s="9"/>
      <c r="VR350" s="9"/>
      <c r="VS350" s="9"/>
      <c r="VT350" s="9"/>
      <c r="VU350" s="9"/>
      <c r="VV350" s="9"/>
      <c r="VW350" s="9"/>
      <c r="VX350" s="9"/>
      <c r="VY350" s="9"/>
      <c r="VZ350" s="9"/>
      <c r="WA350" s="9"/>
      <c r="WB350" s="9"/>
      <c r="WC350" s="9"/>
      <c r="WD350" s="9"/>
      <c r="WE350" s="9"/>
      <c r="WF350" s="9"/>
      <c r="WG350" s="9"/>
      <c r="WH350" s="9"/>
      <c r="WI350" s="9"/>
      <c r="WJ350" s="9"/>
      <c r="WK350" s="9"/>
      <c r="WL350" s="9"/>
      <c r="WM350" s="9"/>
      <c r="WN350" s="9"/>
      <c r="WO350" s="9"/>
      <c r="WP350" s="9"/>
      <c r="WQ350" s="9"/>
      <c r="WR350" s="9"/>
      <c r="WS350" s="9"/>
      <c r="WT350" s="9"/>
      <c r="WU350" s="9"/>
      <c r="WV350" s="9"/>
      <c r="WW350" s="9"/>
      <c r="WX350" s="9"/>
      <c r="WY350" s="9"/>
      <c r="WZ350" s="9"/>
      <c r="XA350" s="9"/>
      <c r="XB350" s="9"/>
      <c r="XC350" s="9"/>
      <c r="XD350" s="9"/>
      <c r="XE350" s="9"/>
      <c r="XF350" s="9"/>
      <c r="XG350" s="9"/>
      <c r="XH350" s="9"/>
      <c r="XI350" s="9"/>
      <c r="XJ350" s="9"/>
      <c r="XK350" s="9"/>
      <c r="XL350" s="9"/>
      <c r="XM350" s="9"/>
      <c r="XN350" s="9"/>
      <c r="XO350" s="9"/>
      <c r="XP350" s="9"/>
      <c r="XQ350" s="9"/>
      <c r="XR350" s="9"/>
      <c r="XS350" s="9"/>
      <c r="XT350" s="9"/>
      <c r="XU350" s="9"/>
      <c r="XV350" s="9"/>
      <c r="XW350" s="9"/>
      <c r="XX350" s="9"/>
      <c r="XY350" s="9"/>
      <c r="XZ350" s="9"/>
      <c r="YA350" s="9"/>
      <c r="YB350" s="9"/>
      <c r="YC350" s="9"/>
      <c r="YD350" s="9"/>
      <c r="YE350" s="9"/>
      <c r="YF350" s="9"/>
      <c r="YG350" s="9"/>
      <c r="YH350" s="9"/>
      <c r="YI350" s="9"/>
      <c r="YJ350" s="9"/>
      <c r="YK350" s="9"/>
      <c r="YL350" s="9"/>
      <c r="YM350" s="9"/>
      <c r="YN350" s="9"/>
      <c r="YO350" s="9"/>
      <c r="YP350" s="9"/>
      <c r="YQ350" s="9"/>
      <c r="YR350" s="9"/>
      <c r="YS350" s="9"/>
      <c r="YT350" s="9"/>
      <c r="YU350" s="9"/>
      <c r="YV350" s="9"/>
      <c r="YW350" s="9"/>
      <c r="YX350" s="9"/>
      <c r="YY350" s="9"/>
      <c r="YZ350" s="9"/>
      <c r="ZA350" s="9"/>
      <c r="ZB350" s="9"/>
      <c r="ZC350" s="9"/>
      <c r="ZD350" s="9"/>
      <c r="ZE350" s="9"/>
      <c r="ZF350" s="9"/>
      <c r="ZG350" s="9"/>
      <c r="ZH350" s="9"/>
      <c r="ZI350" s="9"/>
      <c r="ZJ350" s="9"/>
      <c r="ZK350" s="9"/>
      <c r="ZL350" s="9"/>
      <c r="ZM350" s="9"/>
      <c r="ZN350" s="9"/>
      <c r="ZO350" s="9"/>
      <c r="ZP350" s="9"/>
      <c r="ZQ350" s="9"/>
      <c r="ZR350" s="9"/>
      <c r="ZS350" s="9"/>
      <c r="ZT350" s="9"/>
      <c r="ZU350" s="9"/>
      <c r="ZV350" s="9"/>
      <c r="ZW350" s="9"/>
      <c r="ZX350" s="9"/>
      <c r="ZY350" s="9"/>
      <c r="ZZ350" s="9"/>
      <c r="AAA350" s="9"/>
      <c r="AAB350" s="9"/>
      <c r="AAC350" s="9"/>
      <c r="AAD350" s="9"/>
      <c r="AAE350" s="9"/>
      <c r="AAF350" s="9"/>
      <c r="AAG350" s="9"/>
      <c r="AAH350" s="9"/>
      <c r="AAI350" s="9"/>
      <c r="AAJ350" s="9"/>
      <c r="AAK350" s="9"/>
      <c r="AAL350" s="9"/>
      <c r="AAM350" s="9"/>
      <c r="AAN350" s="9"/>
      <c r="AAO350" s="9"/>
      <c r="AAP350" s="9"/>
      <c r="AAQ350" s="9"/>
      <c r="AAR350" s="9"/>
      <c r="AAS350" s="9"/>
      <c r="AAT350" s="9"/>
      <c r="AAU350" s="9"/>
      <c r="AAV350" s="9"/>
      <c r="AAW350" s="9"/>
      <c r="AAX350" s="9"/>
      <c r="AAY350" s="9"/>
      <c r="AAZ350" s="9"/>
      <c r="ABA350" s="9"/>
      <c r="ABB350" s="9"/>
      <c r="ABC350" s="9"/>
      <c r="ABD350" s="9"/>
      <c r="ABE350" s="9"/>
      <c r="ABF350" s="9"/>
      <c r="ABG350" s="9"/>
      <c r="ABH350" s="9"/>
      <c r="ABI350" s="9"/>
      <c r="ABJ350" s="9"/>
      <c r="ABK350" s="9"/>
      <c r="ABL350" s="9"/>
      <c r="ABM350" s="9"/>
      <c r="ABN350" s="9"/>
      <c r="ABO350" s="9"/>
      <c r="ABP350" s="9"/>
      <c r="ABQ350" s="9"/>
      <c r="ABR350" s="9"/>
      <c r="ABS350" s="9"/>
      <c r="ABT350" s="9"/>
      <c r="ABU350" s="9"/>
      <c r="ABV350" s="9"/>
      <c r="ABW350" s="9"/>
      <c r="ABX350" s="9"/>
      <c r="ABY350" s="9"/>
      <c r="ABZ350" s="9"/>
      <c r="ACA350" s="9"/>
      <c r="ACB350" s="9"/>
      <c r="ACC350" s="9"/>
      <c r="ACD350" s="9"/>
      <c r="ACE350" s="9"/>
      <c r="ACF350" s="9"/>
      <c r="ACG350" s="9"/>
      <c r="ACH350" s="9"/>
      <c r="ACI350" s="9"/>
      <c r="ACJ350" s="9"/>
      <c r="ACK350" s="9"/>
      <c r="ACL350" s="9"/>
      <c r="ACM350" s="9"/>
      <c r="ACN350" s="9"/>
      <c r="ACO350" s="9"/>
      <c r="ACP350" s="9"/>
      <c r="ACQ350" s="9"/>
      <c r="ACR350" s="9"/>
      <c r="ACS350" s="9"/>
      <c r="ACT350" s="9"/>
      <c r="ACU350" s="9"/>
      <c r="ACV350" s="9"/>
      <c r="ACW350" s="9"/>
      <c r="ACX350" s="9"/>
      <c r="ACY350" s="9"/>
      <c r="ACZ350" s="9"/>
      <c r="ADA350" s="9"/>
      <c r="ADB350" s="9"/>
      <c r="ADC350" s="9"/>
      <c r="ADD350" s="9"/>
      <c r="ADE350" s="9"/>
      <c r="ADF350" s="9"/>
      <c r="ADG350" s="9"/>
      <c r="ADH350" s="9"/>
      <c r="ADI350" s="9"/>
      <c r="ADJ350" s="9"/>
      <c r="ADK350" s="9"/>
      <c r="ADL350" s="9"/>
      <c r="ADM350" s="9"/>
      <c r="ADN350" s="9"/>
      <c r="ADO350" s="9"/>
      <c r="ADP350" s="9"/>
      <c r="ADQ350" s="9"/>
      <c r="ADR350" s="9"/>
      <c r="ADS350" s="9"/>
      <c r="ADT350" s="9"/>
      <c r="ADU350" s="9"/>
      <c r="ADV350" s="9"/>
      <c r="ADW350" s="9"/>
      <c r="ADX350" s="9"/>
      <c r="ADY350" s="9"/>
      <c r="ADZ350" s="9"/>
      <c r="AEA350" s="9"/>
      <c r="AEB350" s="9"/>
      <c r="AEC350" s="9"/>
      <c r="AED350" s="9"/>
      <c r="AEE350" s="9"/>
      <c r="AEF350" s="9"/>
      <c r="AEG350" s="9"/>
      <c r="AEH350" s="9"/>
      <c r="AEI350" s="9"/>
      <c r="AEJ350" s="9"/>
      <c r="AEK350" s="9"/>
      <c r="AEL350" s="9"/>
      <c r="AEM350" s="9"/>
      <c r="AEN350" s="9"/>
      <c r="AEO350" s="9"/>
      <c r="AEP350" s="9"/>
      <c r="AEQ350" s="9"/>
      <c r="AER350" s="9"/>
      <c r="AES350" s="9"/>
      <c r="AET350" s="9"/>
      <c r="AEU350" s="9"/>
      <c r="AEV350" s="9"/>
      <c r="AEW350" s="9"/>
      <c r="AEX350" s="9"/>
      <c r="AEY350" s="9"/>
      <c r="AEZ350" s="9"/>
      <c r="AFA350" s="9"/>
      <c r="AFB350" s="9"/>
      <c r="AFC350" s="9"/>
      <c r="AFD350" s="9"/>
      <c r="AFE350" s="9"/>
      <c r="AFF350" s="9"/>
      <c r="AFG350" s="9"/>
      <c r="AFH350" s="9"/>
      <c r="AFI350" s="9"/>
      <c r="AFJ350" s="9"/>
      <c r="AFK350" s="9"/>
      <c r="AFL350" s="9"/>
      <c r="AFM350" s="9"/>
      <c r="AFN350" s="9"/>
      <c r="AFO350" s="9"/>
      <c r="AFP350" s="9"/>
      <c r="AFQ350" s="9"/>
      <c r="AFR350" s="9"/>
      <c r="AFS350" s="9"/>
      <c r="AFT350" s="9"/>
      <c r="AFU350" s="9"/>
      <c r="AFV350" s="9"/>
      <c r="AFW350" s="9"/>
      <c r="AFX350" s="9"/>
      <c r="AFY350" s="9"/>
      <c r="AFZ350" s="9"/>
      <c r="AGA350" s="9"/>
      <c r="AGB350" s="9"/>
      <c r="AGC350" s="9"/>
      <c r="AGD350" s="9"/>
      <c r="AGE350" s="9"/>
      <c r="AGF350" s="9"/>
      <c r="AGG350" s="9"/>
      <c r="AGH350" s="9"/>
      <c r="AGI350" s="9"/>
      <c r="AGJ350" s="9"/>
      <c r="AGK350" s="9"/>
      <c r="AGL350" s="9"/>
      <c r="AGM350" s="9"/>
      <c r="AGN350" s="9"/>
      <c r="AGO350" s="9"/>
      <c r="AGP350" s="9"/>
      <c r="AGQ350" s="9"/>
      <c r="AGR350" s="9"/>
      <c r="AGS350" s="9"/>
      <c r="AGT350" s="9"/>
      <c r="AGU350" s="9"/>
      <c r="AGV350" s="9"/>
      <c r="AGW350" s="9"/>
      <c r="AGX350" s="9"/>
      <c r="AGY350" s="9"/>
      <c r="AGZ350" s="9"/>
      <c r="AHA350" s="9"/>
      <c r="AHB350" s="9"/>
      <c r="AHC350" s="9"/>
      <c r="AHD350" s="9"/>
      <c r="AHE350" s="9"/>
      <c r="AHF350" s="9"/>
      <c r="AHG350" s="9"/>
      <c r="AHH350" s="9"/>
      <c r="AHI350" s="9"/>
      <c r="AHJ350" s="9"/>
      <c r="AHK350" s="9"/>
      <c r="AHL350" s="9"/>
      <c r="AHM350" s="9"/>
      <c r="AHN350" s="9"/>
      <c r="AHO350" s="9"/>
      <c r="AHP350" s="9"/>
      <c r="AHQ350" s="9"/>
      <c r="AHR350" s="9"/>
      <c r="AHS350" s="9"/>
      <c r="AHT350" s="9"/>
      <c r="AHU350" s="9"/>
      <c r="AHV350" s="9"/>
      <c r="AHW350" s="9"/>
      <c r="AHX350" s="9"/>
      <c r="AHY350" s="9"/>
      <c r="AHZ350" s="9"/>
      <c r="AIA350" s="9"/>
      <c r="AIB350" s="9"/>
      <c r="AIC350" s="9"/>
      <c r="AID350" s="9"/>
      <c r="AIE350" s="9"/>
      <c r="AIF350" s="9"/>
      <c r="AIG350" s="9"/>
      <c r="AIH350" s="9"/>
      <c r="AII350" s="9"/>
      <c r="AIJ350" s="9"/>
      <c r="AIK350" s="9"/>
      <c r="AIL350" s="9"/>
      <c r="AIM350" s="9"/>
      <c r="AIN350" s="9"/>
      <c r="AIO350" s="9"/>
      <c r="AIP350" s="9"/>
      <c r="AIQ350" s="9"/>
      <c r="AIR350" s="9"/>
      <c r="AIS350" s="9"/>
      <c r="ANB350" s="9"/>
      <c r="ANC350" s="9"/>
      <c r="AND350" s="9"/>
      <c r="ANE350" s="9"/>
      <c r="ANF350" s="9"/>
      <c r="ANG350" s="9"/>
      <c r="ANH350" s="9"/>
      <c r="ANI350" s="9"/>
      <c r="ANJ350" s="9"/>
      <c r="ANK350" s="9"/>
      <c r="ANL350" s="9"/>
      <c r="ANM350" s="9"/>
      <c r="ANN350" s="9"/>
      <c r="ANO350" s="9"/>
      <c r="ANP350" s="9"/>
      <c r="ANQ350" s="9"/>
      <c r="ANR350" s="9"/>
      <c r="ANS350" s="9"/>
      <c r="ANT350" s="9"/>
      <c r="ANU350" s="9"/>
      <c r="ANV350" s="9"/>
      <c r="ANW350" s="9"/>
      <c r="ANX350" s="9"/>
      <c r="ANY350" s="9"/>
      <c r="ANZ350" s="9"/>
      <c r="AOA350" s="9"/>
      <c r="AOB350" s="9"/>
      <c r="AOC350" s="9"/>
      <c r="AOD350" s="9"/>
      <c r="AOE350" s="9"/>
      <c r="AOF350" s="9"/>
      <c r="AOG350" s="9"/>
      <c r="AOH350" s="9"/>
      <c r="AOI350" s="9"/>
      <c r="AOJ350" s="9"/>
      <c r="AOK350" s="9"/>
      <c r="AOL350" s="9"/>
      <c r="AOM350" s="9"/>
      <c r="AON350" s="9"/>
      <c r="AOO350" s="9"/>
      <c r="AOP350" s="9"/>
      <c r="AOQ350" s="9"/>
      <c r="AOR350" s="9"/>
      <c r="AOS350" s="9"/>
      <c r="AOT350" s="9"/>
      <c r="AOU350" s="9"/>
      <c r="AOV350" s="9"/>
      <c r="AOW350" s="9"/>
      <c r="AOX350" s="9"/>
      <c r="AOY350" s="9"/>
      <c r="AOZ350" s="9"/>
      <c r="APA350" s="9"/>
      <c r="APB350" s="9"/>
      <c r="APC350" s="9"/>
      <c r="APD350" s="9"/>
      <c r="APE350" s="9"/>
      <c r="APF350" s="9"/>
      <c r="APG350" s="9"/>
      <c r="APH350" s="9"/>
      <c r="API350" s="9"/>
      <c r="APJ350" s="9"/>
      <c r="APK350" s="9"/>
      <c r="APL350" s="9"/>
      <c r="APM350" s="9"/>
      <c r="APN350" s="9"/>
      <c r="APO350" s="9"/>
      <c r="APP350" s="9"/>
      <c r="APQ350" s="9"/>
      <c r="APR350" s="9"/>
      <c r="APS350" s="9"/>
      <c r="APT350" s="9"/>
      <c r="APU350" s="9"/>
      <c r="APV350" s="9"/>
      <c r="APW350" s="9"/>
      <c r="APX350" s="9"/>
      <c r="APY350" s="9"/>
      <c r="APZ350" s="9"/>
      <c r="AQA350" s="9"/>
      <c r="AQB350" s="9"/>
      <c r="AQC350" s="9"/>
      <c r="AQD350" s="9"/>
      <c r="AQE350" s="9"/>
      <c r="AQF350" s="9"/>
      <c r="AQG350" s="9"/>
      <c r="AQH350" s="9"/>
      <c r="AQI350" s="9"/>
      <c r="AQJ350" s="9"/>
      <c r="AQK350" s="9"/>
      <c r="AQL350" s="9"/>
      <c r="AQM350" s="9"/>
      <c r="AQN350" s="9"/>
      <c r="AQO350" s="9"/>
      <c r="AQP350" s="9"/>
      <c r="AQQ350" s="9"/>
      <c r="AQR350" s="9"/>
      <c r="AQS350" s="9"/>
      <c r="AQT350" s="9"/>
      <c r="AQU350" s="9"/>
      <c r="AQV350" s="9"/>
      <c r="AQW350" s="9"/>
      <c r="AQX350" s="9"/>
      <c r="AQY350" s="9"/>
      <c r="AQZ350" s="9"/>
      <c r="ARA350" s="9"/>
      <c r="ARB350" s="9"/>
      <c r="ARC350" s="9"/>
      <c r="ARD350" s="9"/>
      <c r="ARE350" s="9"/>
      <c r="ARF350" s="9"/>
      <c r="ARG350" s="9"/>
      <c r="ARH350" s="9"/>
      <c r="ARI350" s="9"/>
      <c r="ARJ350" s="9"/>
      <c r="ARK350" s="9"/>
      <c r="ARL350" s="9"/>
      <c r="ARM350" s="9"/>
      <c r="ARN350" s="9"/>
      <c r="ARO350" s="9"/>
      <c r="ARP350" s="9"/>
      <c r="ARQ350" s="9"/>
      <c r="ARR350" s="9"/>
      <c r="ARS350" s="9"/>
      <c r="ART350" s="9"/>
      <c r="ARU350" s="9"/>
      <c r="ARV350" s="9"/>
      <c r="ARW350" s="9"/>
      <c r="ARX350" s="9"/>
      <c r="ARY350" s="9"/>
      <c r="ARZ350" s="9"/>
      <c r="ASA350" s="9"/>
      <c r="ASB350" s="9"/>
      <c r="ASC350" s="9"/>
      <c r="ASD350" s="9"/>
      <c r="ASE350" s="9"/>
      <c r="ASF350" s="9"/>
      <c r="ASG350" s="9"/>
      <c r="ASH350" s="9"/>
      <c r="ASI350" s="9"/>
      <c r="ASJ350" s="9"/>
      <c r="ASK350" s="9"/>
      <c r="ASL350" s="9"/>
      <c r="ASM350" s="9"/>
      <c r="ASN350" s="9"/>
      <c r="ASO350" s="9"/>
      <c r="ASP350" s="9"/>
      <c r="ASQ350" s="9"/>
      <c r="ASR350" s="9"/>
      <c r="ASS350" s="9"/>
      <c r="AST350" s="9"/>
      <c r="ASU350" s="9"/>
      <c r="ASV350" s="9"/>
      <c r="ASW350" s="9"/>
      <c r="ASX350" s="9"/>
      <c r="ASY350" s="9"/>
      <c r="ASZ350" s="9"/>
      <c r="ATA350" s="9"/>
      <c r="ATB350" s="9"/>
      <c r="ATC350" s="9"/>
      <c r="ATD350" s="9"/>
      <c r="ATE350" s="9"/>
      <c r="ATF350" s="9"/>
      <c r="ATG350" s="9"/>
      <c r="ATH350" s="9"/>
      <c r="ATI350" s="9"/>
      <c r="ATJ350" s="9"/>
      <c r="ATK350" s="9"/>
      <c r="ATL350" s="9"/>
      <c r="ATM350" s="9"/>
      <c r="ATN350" s="9"/>
      <c r="ATO350" s="9"/>
      <c r="ATP350" s="9"/>
      <c r="ATQ350" s="9"/>
      <c r="ATR350" s="9"/>
      <c r="ATS350" s="9"/>
      <c r="ATT350" s="9"/>
      <c r="ATU350" s="9"/>
      <c r="ATV350" s="9"/>
      <c r="ATW350" s="9"/>
      <c r="ATX350" s="9"/>
      <c r="ATY350" s="9"/>
      <c r="ATZ350" s="9"/>
      <c r="AUA350" s="9"/>
      <c r="AUB350" s="9"/>
      <c r="AUC350" s="9"/>
      <c r="AUD350" s="9"/>
      <c r="AUE350" s="9"/>
      <c r="AUF350" s="9"/>
      <c r="AUG350" s="9"/>
      <c r="AUH350" s="9"/>
      <c r="AUI350" s="9"/>
      <c r="AUJ350" s="9"/>
      <c r="AUK350" s="9"/>
      <c r="AUL350" s="9"/>
      <c r="AUM350" s="9"/>
      <c r="AUN350" s="9"/>
      <c r="AUO350" s="9"/>
      <c r="AUP350" s="9"/>
      <c r="AUQ350" s="9"/>
      <c r="AUR350" s="9"/>
      <c r="AUS350" s="9"/>
      <c r="AUT350" s="9"/>
      <c r="AUU350" s="9"/>
      <c r="AUV350" s="9"/>
      <c r="AUW350" s="9"/>
      <c r="AUX350" s="9"/>
      <c r="AUY350" s="9"/>
      <c r="AUZ350" s="9"/>
      <c r="AVA350" s="9"/>
      <c r="AVB350" s="9"/>
      <c r="AVC350" s="9"/>
      <c r="AVD350" s="9"/>
      <c r="AVE350" s="9"/>
      <c r="AVF350" s="9"/>
      <c r="AVG350" s="9"/>
      <c r="AVH350" s="9"/>
      <c r="AVI350" s="9"/>
      <c r="AVJ350" s="9"/>
      <c r="AVK350" s="9"/>
      <c r="AVL350" s="9"/>
      <c r="AVM350" s="9"/>
      <c r="AVN350" s="9"/>
      <c r="AVO350" s="9"/>
      <c r="AVP350" s="9"/>
      <c r="AVQ350" s="9"/>
      <c r="AVR350" s="9"/>
      <c r="AVS350" s="9"/>
      <c r="AVT350" s="9"/>
      <c r="AVU350" s="9"/>
      <c r="AVV350" s="9"/>
      <c r="AVW350" s="9"/>
      <c r="AVX350" s="9"/>
      <c r="AVY350" s="9"/>
      <c r="AVZ350" s="9"/>
      <c r="AWA350" s="9"/>
      <c r="AWB350" s="9"/>
      <c r="AWC350" s="9"/>
      <c r="AWD350" s="9"/>
      <c r="AWE350" s="9"/>
      <c r="AWF350" s="9"/>
      <c r="AWG350" s="9"/>
      <c r="AWH350" s="9"/>
      <c r="AWI350" s="9"/>
      <c r="AWJ350" s="9"/>
      <c r="AWK350" s="9"/>
      <c r="AWL350" s="9"/>
      <c r="AWM350" s="9"/>
      <c r="AWN350" s="9"/>
      <c r="AWO350" s="9"/>
      <c r="AWP350" s="9"/>
      <c r="AWQ350" s="9"/>
      <c r="AWR350" s="9"/>
      <c r="AWS350" s="9"/>
      <c r="AWT350" s="9"/>
      <c r="AWU350" s="9"/>
      <c r="AWV350" s="9"/>
      <c r="AWW350" s="9"/>
      <c r="AWX350" s="9"/>
      <c r="AWY350" s="9"/>
      <c r="AWZ350" s="9"/>
      <c r="AXA350" s="9"/>
      <c r="AXB350" s="9"/>
      <c r="AXC350" s="9"/>
      <c r="AXD350" s="9"/>
      <c r="AXE350" s="9"/>
      <c r="AXF350" s="9"/>
      <c r="AXG350" s="9"/>
      <c r="AXH350" s="9"/>
      <c r="AXI350" s="9"/>
      <c r="AXJ350" s="9"/>
      <c r="AXK350" s="9"/>
      <c r="AXL350" s="9"/>
      <c r="AXM350" s="9"/>
      <c r="AXN350" s="9"/>
      <c r="AXO350" s="9"/>
      <c r="AXP350" s="9"/>
      <c r="AXQ350" s="9"/>
      <c r="AXR350" s="9"/>
      <c r="AXS350" s="9"/>
      <c r="AXT350" s="9"/>
      <c r="AXU350" s="9"/>
      <c r="AXV350" s="9"/>
      <c r="AXW350" s="9"/>
      <c r="AXX350" s="9"/>
      <c r="AXY350" s="9"/>
      <c r="AXZ350" s="9"/>
      <c r="AYA350" s="9"/>
      <c r="AYB350" s="9"/>
      <c r="AYC350" s="9"/>
      <c r="AYD350" s="9"/>
      <c r="AYE350" s="9"/>
      <c r="AYF350" s="9"/>
      <c r="AYG350" s="9"/>
      <c r="AYH350" s="9"/>
      <c r="AYI350" s="9"/>
      <c r="AYJ350" s="9"/>
      <c r="AYK350" s="9"/>
      <c r="AYL350" s="9"/>
      <c r="AYM350" s="9"/>
      <c r="AYN350" s="9"/>
      <c r="AYO350" s="9"/>
      <c r="AYP350" s="9"/>
      <c r="AYQ350" s="9"/>
      <c r="AYR350" s="9"/>
      <c r="AYS350" s="9"/>
      <c r="AYT350" s="9"/>
      <c r="AYU350" s="9"/>
      <c r="AYV350" s="9"/>
      <c r="AYW350" s="9"/>
      <c r="AYX350" s="9"/>
      <c r="AYY350" s="9"/>
      <c r="AYZ350" s="9"/>
      <c r="AZA350" s="9"/>
      <c r="AZB350" s="9"/>
      <c r="AZC350" s="9"/>
      <c r="AZD350" s="9"/>
      <c r="AZE350" s="9"/>
      <c r="AZF350" s="9"/>
      <c r="AZG350" s="9"/>
      <c r="AZH350" s="9"/>
      <c r="AZI350" s="9"/>
      <c r="AZJ350" s="9"/>
      <c r="AZK350" s="9"/>
      <c r="AZL350" s="9"/>
      <c r="AZM350" s="9"/>
      <c r="AZN350" s="9"/>
      <c r="AZO350" s="9"/>
      <c r="AZP350" s="9"/>
      <c r="AZQ350" s="9"/>
      <c r="AZR350" s="9"/>
      <c r="AZS350" s="9"/>
      <c r="AZT350" s="9"/>
      <c r="AZU350" s="9"/>
      <c r="AZV350" s="9"/>
      <c r="AZW350" s="9"/>
      <c r="AZX350" s="9"/>
      <c r="AZY350" s="9"/>
      <c r="AZZ350" s="9"/>
      <c r="BAA350" s="9"/>
      <c r="BAB350" s="9"/>
      <c r="BAC350" s="9"/>
      <c r="BAD350" s="9"/>
      <c r="BAE350" s="9"/>
      <c r="BAF350" s="9"/>
      <c r="BAG350" s="9"/>
      <c r="BAH350" s="9"/>
      <c r="BAI350" s="9"/>
      <c r="BAJ350" s="9"/>
      <c r="BAK350" s="9"/>
      <c r="BAL350" s="9"/>
      <c r="BAM350" s="9"/>
      <c r="BAN350" s="9"/>
      <c r="BAO350" s="9"/>
      <c r="BAP350" s="9"/>
      <c r="BAQ350" s="9"/>
      <c r="BAR350" s="9"/>
      <c r="BAS350" s="9"/>
      <c r="BAT350" s="9"/>
      <c r="BAU350" s="9"/>
      <c r="BAV350" s="9"/>
      <c r="BAW350" s="9"/>
      <c r="BAX350" s="9"/>
      <c r="BAY350" s="9"/>
      <c r="BAZ350" s="9"/>
      <c r="BBA350" s="9"/>
      <c r="BBB350" s="9"/>
      <c r="BBC350" s="9"/>
      <c r="BBD350" s="9"/>
      <c r="BBE350" s="9"/>
      <c r="BBF350" s="9"/>
      <c r="BBG350" s="9"/>
      <c r="BBH350" s="9"/>
      <c r="BBI350" s="9"/>
      <c r="BBJ350" s="9"/>
      <c r="BBK350" s="9"/>
      <c r="BBL350" s="9"/>
      <c r="BBM350" s="9"/>
      <c r="BBN350" s="9"/>
      <c r="BBO350" s="9"/>
      <c r="BBP350" s="9"/>
      <c r="BBQ350" s="9"/>
      <c r="BBR350" s="9"/>
      <c r="BBS350" s="9"/>
      <c r="BBT350" s="9"/>
      <c r="BBU350" s="9"/>
      <c r="BBV350" s="9"/>
      <c r="BBW350" s="9"/>
      <c r="BBX350" s="9"/>
      <c r="BBY350" s="9"/>
      <c r="BBZ350" s="9"/>
      <c r="BCA350" s="9"/>
      <c r="BCB350" s="9"/>
      <c r="BCC350" s="9"/>
      <c r="BCD350" s="9"/>
      <c r="BCE350" s="9"/>
      <c r="BCF350" s="9"/>
      <c r="BCG350" s="9"/>
      <c r="BCH350" s="9"/>
      <c r="BCI350" s="9"/>
      <c r="BCJ350" s="9"/>
      <c r="BCK350" s="9"/>
      <c r="BCL350" s="9"/>
      <c r="BCM350" s="9"/>
      <c r="BCN350" s="9"/>
      <c r="BCO350" s="9"/>
      <c r="BCP350" s="9"/>
      <c r="BCQ350" s="9"/>
      <c r="BCR350" s="9"/>
      <c r="BCS350" s="9"/>
      <c r="BCT350" s="9"/>
      <c r="BCU350" s="9"/>
      <c r="BCV350" s="9"/>
      <c r="BCW350" s="9"/>
      <c r="BCX350" s="9"/>
      <c r="BCY350" s="9"/>
      <c r="BCZ350" s="9"/>
      <c r="BDA350" s="9"/>
      <c r="BDB350" s="9"/>
      <c r="BDC350" s="9"/>
      <c r="BDD350" s="9"/>
      <c r="BDE350" s="9"/>
      <c r="BDF350" s="9"/>
      <c r="BDG350" s="9"/>
      <c r="BDH350" s="9"/>
      <c r="BDI350" s="9"/>
      <c r="BDJ350" s="9"/>
      <c r="BDK350" s="9"/>
      <c r="BDL350" s="9"/>
      <c r="BDM350" s="9"/>
      <c r="BDN350" s="9"/>
      <c r="BDO350" s="9"/>
      <c r="BDP350" s="9"/>
      <c r="BDQ350" s="9"/>
      <c r="BDR350" s="9"/>
      <c r="BDS350" s="9"/>
      <c r="BDT350" s="9"/>
      <c r="BDU350" s="9"/>
      <c r="BDV350" s="9"/>
      <c r="BDW350" s="9"/>
      <c r="BDX350" s="9"/>
      <c r="BDY350" s="9"/>
      <c r="BDZ350" s="9"/>
      <c r="BEA350" s="9"/>
      <c r="BEB350" s="9"/>
      <c r="BEC350" s="9"/>
      <c r="BED350" s="9"/>
      <c r="BEE350" s="9"/>
      <c r="BEF350" s="9"/>
      <c r="BEG350" s="9"/>
      <c r="BEH350" s="9"/>
      <c r="BEI350" s="9"/>
      <c r="BEJ350" s="9"/>
      <c r="BEK350" s="9"/>
      <c r="BEL350" s="9"/>
      <c r="BEM350" s="9"/>
      <c r="BEN350" s="9"/>
      <c r="BEO350" s="9"/>
      <c r="BEP350" s="9"/>
      <c r="BEQ350" s="9"/>
      <c r="BER350" s="9"/>
      <c r="BES350" s="9"/>
      <c r="BET350" s="9"/>
      <c r="BEU350" s="9"/>
      <c r="BEV350" s="9"/>
      <c r="BEW350" s="9"/>
      <c r="BEX350" s="9"/>
      <c r="BEY350" s="9"/>
      <c r="BEZ350" s="9"/>
      <c r="BFA350" s="9"/>
      <c r="BFB350" s="9"/>
      <c r="BFC350" s="9"/>
      <c r="BFD350" s="9"/>
      <c r="BFE350" s="9"/>
      <c r="BFF350" s="9"/>
      <c r="BFG350" s="9"/>
      <c r="BFH350" s="9"/>
      <c r="BFI350" s="9"/>
      <c r="BFJ350" s="9"/>
      <c r="BFK350" s="9"/>
      <c r="BFL350" s="9"/>
      <c r="BFM350" s="9"/>
      <c r="BFN350" s="9"/>
      <c r="BFO350" s="9"/>
      <c r="BFP350" s="9"/>
      <c r="BFQ350" s="9"/>
      <c r="BFR350" s="9"/>
      <c r="BFS350" s="9"/>
      <c r="BFT350" s="9"/>
      <c r="BFU350" s="9"/>
      <c r="BFV350" s="9"/>
      <c r="BFW350" s="9"/>
      <c r="BFX350" s="9"/>
      <c r="BFY350" s="9"/>
      <c r="BFZ350" s="9"/>
      <c r="BGA350" s="9"/>
      <c r="BGB350" s="9"/>
      <c r="BGC350" s="9"/>
      <c r="BGD350" s="9"/>
      <c r="BGE350" s="9"/>
      <c r="BGF350" s="9"/>
      <c r="BGG350" s="9"/>
      <c r="BGH350" s="9"/>
      <c r="BGI350" s="9"/>
      <c r="BGJ350" s="9"/>
      <c r="BGK350" s="9"/>
      <c r="BGL350" s="9"/>
      <c r="BGM350" s="9"/>
      <c r="BGN350" s="9"/>
      <c r="BGO350" s="9"/>
      <c r="BGP350" s="9"/>
      <c r="BGQ350" s="9"/>
      <c r="BGR350" s="9"/>
      <c r="BGS350" s="9"/>
      <c r="BGT350" s="9"/>
      <c r="BGU350" s="9"/>
      <c r="BGV350" s="9"/>
      <c r="BGW350" s="9"/>
      <c r="BGX350" s="9"/>
      <c r="BGY350" s="9"/>
      <c r="BGZ350" s="9"/>
      <c r="BHA350" s="9"/>
      <c r="BHB350" s="9"/>
      <c r="BHC350" s="9"/>
      <c r="BHD350" s="9"/>
      <c r="BHE350" s="9"/>
      <c r="BHF350" s="9"/>
      <c r="BHG350" s="9"/>
      <c r="BHH350" s="9"/>
      <c r="BHI350" s="9"/>
      <c r="BHJ350" s="9"/>
      <c r="BHK350" s="9"/>
      <c r="BHL350" s="9"/>
      <c r="BHM350" s="9"/>
      <c r="BHN350" s="9"/>
      <c r="BHO350" s="9"/>
      <c r="BHP350" s="9"/>
      <c r="BHQ350" s="9"/>
      <c r="BHR350" s="9"/>
      <c r="BHS350" s="9"/>
      <c r="BHT350" s="9"/>
      <c r="BHU350" s="9"/>
      <c r="BHV350" s="9"/>
      <c r="BHW350" s="9"/>
      <c r="BHX350" s="9"/>
      <c r="BHY350" s="9"/>
      <c r="BHZ350" s="9"/>
      <c r="BIA350" s="9"/>
      <c r="BIB350" s="9"/>
      <c r="BIC350" s="9"/>
      <c r="BID350" s="9"/>
    </row>
    <row r="351" ht="14.25" customHeight="1">
      <c r="A351" s="9">
        <v>12.0</v>
      </c>
      <c r="B351" s="9" t="s">
        <v>11947</v>
      </c>
      <c r="C351" s="9" t="s">
        <v>11948</v>
      </c>
      <c r="D351" s="9" t="s">
        <v>11948</v>
      </c>
      <c r="E351" s="9"/>
      <c r="F351" s="9">
        <v>52.0</v>
      </c>
      <c r="G351" s="9" t="s">
        <v>14750</v>
      </c>
      <c r="H351" s="9" t="s">
        <v>14751</v>
      </c>
      <c r="I351" s="9"/>
      <c r="J351" s="9"/>
      <c r="K351" s="9">
        <v>19.0</v>
      </c>
      <c r="L351" s="9">
        <v>32.0</v>
      </c>
      <c r="M351" s="9">
        <v>1.0</v>
      </c>
      <c r="N351" s="9"/>
      <c r="O351" s="9"/>
      <c r="P351" s="9">
        <v>0.0</v>
      </c>
      <c r="Q351" s="9" t="s">
        <v>14752</v>
      </c>
      <c r="R351" s="9" t="s">
        <v>14753</v>
      </c>
      <c r="S351" s="9" t="s">
        <v>3909</v>
      </c>
      <c r="T351" s="9" t="s">
        <v>14754</v>
      </c>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c r="DA351" s="9"/>
      <c r="DB351" s="9"/>
      <c r="DC351" s="9"/>
      <c r="DD351" s="9"/>
      <c r="DE351" s="9"/>
      <c r="DF351" s="9"/>
      <c r="DG351" s="9"/>
      <c r="DH351" s="9"/>
      <c r="DI351" s="9"/>
      <c r="DJ351" s="9"/>
      <c r="DK351" s="9"/>
      <c r="DL351" s="9"/>
      <c r="DM351" s="9"/>
      <c r="DN351" s="9"/>
      <c r="DO351" s="9"/>
      <c r="DP351" s="9"/>
      <c r="DQ351" s="9"/>
      <c r="DR351" s="9"/>
      <c r="DS351" s="9"/>
      <c r="DT351" s="9"/>
      <c r="DU351" s="9"/>
      <c r="DV351" s="9"/>
      <c r="DW351" s="9"/>
      <c r="DX351" s="9"/>
      <c r="DY351" s="9"/>
      <c r="DZ351" s="9"/>
      <c r="EA351" s="9"/>
      <c r="EB351" s="9"/>
      <c r="EC351" s="9"/>
      <c r="ED351" s="9"/>
      <c r="EE351" s="9"/>
      <c r="EF351" s="9"/>
      <c r="EG351" s="9"/>
      <c r="EH351" s="9"/>
      <c r="EI351" s="9"/>
      <c r="EJ351" s="9"/>
      <c r="EK351" s="9"/>
      <c r="EL351" s="9"/>
      <c r="EM351" s="9"/>
      <c r="EN351" s="9"/>
      <c r="EO351" s="9"/>
      <c r="EP351" s="9"/>
      <c r="EQ351" s="9"/>
      <c r="ER351" s="9"/>
      <c r="ES351" s="9"/>
      <c r="ET351" s="9"/>
      <c r="EU351" s="9"/>
      <c r="EV351" s="9"/>
      <c r="EW351" s="9"/>
      <c r="EX351" s="9"/>
      <c r="EY351" s="9"/>
      <c r="EZ351" s="9"/>
      <c r="FA351" s="9"/>
      <c r="FB351" s="9"/>
      <c r="FC351" s="9"/>
      <c r="FD351" s="9"/>
      <c r="FE351" s="9"/>
      <c r="FF351" s="9"/>
      <c r="FG351" s="9"/>
      <c r="FH351" s="9"/>
      <c r="FI351" s="9"/>
      <c r="FJ351" s="9"/>
      <c r="FK351" s="9"/>
      <c r="FL351" s="9"/>
      <c r="FM351" s="9"/>
      <c r="FN351" s="9"/>
      <c r="FO351" s="9"/>
      <c r="FP351" s="9"/>
      <c r="FQ351" s="9"/>
      <c r="FR351" s="9"/>
      <c r="FS351" s="9"/>
      <c r="FT351" s="9"/>
      <c r="FU351" s="9"/>
      <c r="FV351" s="9"/>
      <c r="FW351" s="9"/>
      <c r="FX351" s="9"/>
      <c r="FY351" s="9"/>
      <c r="FZ351" s="9"/>
      <c r="GA351" s="9"/>
      <c r="GB351" s="9"/>
      <c r="GC351" s="9"/>
      <c r="GD351" s="9"/>
      <c r="GE351" s="9"/>
      <c r="GF351" s="9"/>
      <c r="GG351" s="9"/>
      <c r="GH351" s="9"/>
      <c r="GI351" s="9"/>
      <c r="GJ351" s="9"/>
      <c r="GK351" s="9"/>
      <c r="GL351" s="9"/>
      <c r="GM351" s="9"/>
      <c r="GN351" s="9"/>
      <c r="GO351" s="9"/>
      <c r="GP351" s="9"/>
      <c r="GQ351" s="9"/>
      <c r="GR351" s="9"/>
      <c r="GS351" s="9"/>
      <c r="GT351" s="9"/>
      <c r="GU351" s="9"/>
      <c r="GV351" s="9"/>
      <c r="GW351" s="9"/>
      <c r="GX351" s="9"/>
      <c r="GY351" s="9"/>
      <c r="GZ351" s="9"/>
      <c r="HA351" s="9"/>
      <c r="HB351" s="9"/>
      <c r="HC351" s="9"/>
      <c r="HD351" s="9"/>
      <c r="HE351" s="9"/>
      <c r="HF351" s="9"/>
      <c r="HG351" s="9"/>
      <c r="HH351" s="9"/>
      <c r="HI351" s="9"/>
      <c r="HJ351" s="9"/>
      <c r="HK351" s="9"/>
      <c r="HL351" s="9"/>
      <c r="HM351" s="9"/>
      <c r="HN351" s="9"/>
      <c r="HO351" s="9"/>
      <c r="HP351" s="9"/>
      <c r="HQ351" s="9"/>
      <c r="HR351" s="9"/>
      <c r="HS351" s="9"/>
      <c r="HT351" s="9"/>
      <c r="HU351" s="9"/>
      <c r="HV351" s="9"/>
      <c r="HW351" s="9"/>
      <c r="HX351" s="9"/>
      <c r="HY351" s="9"/>
      <c r="HZ351" s="9"/>
      <c r="IA351" s="9"/>
      <c r="IB351" s="9"/>
      <c r="IC351" s="9"/>
      <c r="ID351" s="9"/>
      <c r="IE351" s="9"/>
      <c r="IF351" s="9"/>
      <c r="IG351" s="9"/>
      <c r="IH351" s="9"/>
      <c r="II351" s="9"/>
      <c r="IJ351" s="9"/>
      <c r="IK351" s="9"/>
      <c r="IL351" s="9"/>
      <c r="IM351" s="9"/>
      <c r="IN351" s="9"/>
      <c r="IO351" s="9"/>
      <c r="IP351" s="9"/>
      <c r="IQ351" s="9"/>
      <c r="IR351" s="9"/>
      <c r="IS351" s="9"/>
      <c r="IT351" s="9"/>
      <c r="IU351" s="9"/>
      <c r="IV351" s="9"/>
      <c r="IW351" s="9"/>
      <c r="IX351" s="9"/>
      <c r="IY351" s="9"/>
      <c r="IZ351" s="9"/>
      <c r="JA351" s="9"/>
      <c r="JB351" s="9"/>
      <c r="JC351" s="9"/>
      <c r="JD351" s="9"/>
      <c r="JE351" s="9"/>
      <c r="JF351" s="9"/>
      <c r="JG351" s="9"/>
      <c r="JH351" s="9"/>
      <c r="JI351" s="9"/>
      <c r="JJ351" s="9"/>
      <c r="JK351" s="9"/>
      <c r="JL351" s="9"/>
      <c r="JM351" s="9"/>
      <c r="JN351" s="9"/>
      <c r="JO351" s="9"/>
      <c r="JP351" s="9"/>
      <c r="JQ351" s="9"/>
      <c r="JR351" s="9"/>
      <c r="JS351" s="9"/>
      <c r="JT351" s="9"/>
      <c r="JU351" s="9"/>
      <c r="JV351" s="9"/>
      <c r="JW351" s="9"/>
      <c r="JX351" s="9"/>
      <c r="JY351" s="9"/>
      <c r="JZ351" s="9"/>
      <c r="KA351" s="9"/>
      <c r="KB351" s="9"/>
      <c r="KC351" s="9"/>
      <c r="KD351" s="9"/>
      <c r="KE351" s="9"/>
      <c r="KF351" s="9"/>
      <c r="KG351" s="9"/>
      <c r="KH351" s="9"/>
      <c r="KI351" s="9"/>
      <c r="KJ351" s="9"/>
      <c r="KK351" s="9"/>
      <c r="KL351" s="9"/>
      <c r="KM351" s="9"/>
      <c r="KN351" s="9"/>
      <c r="KO351" s="9"/>
      <c r="KP351" s="9"/>
      <c r="KQ351" s="9"/>
      <c r="KR351" s="9"/>
      <c r="KS351" s="9"/>
      <c r="KT351" s="9"/>
      <c r="KU351" s="9"/>
      <c r="KV351" s="9"/>
      <c r="KW351" s="9"/>
      <c r="KX351" s="9"/>
      <c r="KY351" s="9"/>
      <c r="KZ351" s="9"/>
      <c r="LA351" s="9"/>
      <c r="LB351" s="9"/>
      <c r="LC351" s="9"/>
      <c r="LD351" s="9"/>
      <c r="LE351" s="9"/>
      <c r="LF351" s="9"/>
      <c r="LG351" s="9"/>
      <c r="LH351" s="9"/>
      <c r="LI351" s="9"/>
      <c r="LJ351" s="9"/>
      <c r="LK351" s="9"/>
      <c r="LL351" s="9"/>
      <c r="LM351" s="9"/>
      <c r="LN351" s="9"/>
      <c r="LO351" s="9"/>
      <c r="LP351" s="9"/>
      <c r="LQ351" s="9"/>
      <c r="LR351" s="9"/>
      <c r="LS351" s="9"/>
      <c r="LT351" s="9"/>
      <c r="LU351" s="9"/>
      <c r="LV351" s="9"/>
      <c r="LW351" s="9"/>
      <c r="LX351" s="9"/>
      <c r="LY351" s="9"/>
      <c r="LZ351" s="9"/>
      <c r="MA351" s="9"/>
      <c r="MB351" s="9"/>
      <c r="MC351" s="9"/>
      <c r="MD351" s="9"/>
      <c r="ME351" s="9"/>
      <c r="MF351" s="9"/>
      <c r="MG351" s="9"/>
      <c r="MH351" s="9"/>
      <c r="MI351" s="9"/>
      <c r="MJ351" s="9"/>
      <c r="MK351" s="9"/>
      <c r="ML351" s="9"/>
      <c r="MM351" s="9"/>
      <c r="MN351" s="9"/>
      <c r="MO351" s="9"/>
      <c r="MP351" s="9"/>
      <c r="MQ351" s="9"/>
      <c r="MR351" s="9"/>
      <c r="MS351" s="9"/>
      <c r="MT351" s="9"/>
      <c r="MU351" s="9"/>
      <c r="MV351" s="9"/>
      <c r="MW351" s="9"/>
      <c r="MX351" s="9"/>
      <c r="MY351" s="9"/>
      <c r="MZ351" s="9"/>
      <c r="NA351" s="9"/>
      <c r="NB351" s="9"/>
      <c r="NC351" s="9"/>
      <c r="ND351" s="9"/>
      <c r="NE351" s="9"/>
      <c r="NF351" s="9"/>
      <c r="NG351" s="9"/>
      <c r="NH351" s="9"/>
      <c r="NI351" s="9"/>
      <c r="NJ351" s="9"/>
      <c r="NK351" s="9"/>
      <c r="NL351" s="9"/>
      <c r="NM351" s="9"/>
      <c r="NN351" s="9"/>
      <c r="NO351" s="9"/>
      <c r="NP351" s="9"/>
      <c r="NQ351" s="9"/>
      <c r="NR351" s="9"/>
      <c r="NS351" s="9"/>
      <c r="NT351" s="9"/>
      <c r="NU351" s="9"/>
      <c r="NV351" s="9"/>
      <c r="NW351" s="9"/>
      <c r="NX351" s="9"/>
      <c r="NY351" s="9"/>
      <c r="NZ351" s="9"/>
      <c r="OA351" s="9"/>
      <c r="OB351" s="9"/>
      <c r="OC351" s="9"/>
      <c r="OD351" s="9"/>
      <c r="OE351" s="9"/>
      <c r="OF351" s="9"/>
      <c r="OG351" s="9"/>
      <c r="OH351" s="9"/>
      <c r="OI351" s="9"/>
      <c r="OJ351" s="9"/>
      <c r="OK351" s="9"/>
      <c r="OL351" s="9"/>
      <c r="OM351" s="9"/>
      <c r="ON351" s="9"/>
      <c r="OO351" s="9"/>
      <c r="OP351" s="9"/>
      <c r="OQ351" s="9"/>
      <c r="OR351" s="9"/>
      <c r="OS351" s="9"/>
      <c r="OT351" s="9"/>
      <c r="OU351" s="9"/>
      <c r="OV351" s="9"/>
      <c r="OW351" s="9"/>
      <c r="OX351" s="9"/>
      <c r="OY351" s="9"/>
      <c r="OZ351" s="9"/>
      <c r="PA351" s="9"/>
      <c r="PB351" s="9"/>
      <c r="PC351" s="9"/>
      <c r="PD351" s="9"/>
      <c r="PE351" s="9"/>
      <c r="PF351" s="9"/>
      <c r="PG351" s="9"/>
      <c r="PH351" s="9"/>
      <c r="PI351" s="9"/>
      <c r="PJ351" s="9"/>
      <c r="PK351" s="9"/>
      <c r="PL351" s="9"/>
      <c r="PM351" s="9"/>
      <c r="PN351" s="9"/>
      <c r="PO351" s="9"/>
      <c r="PP351" s="9"/>
      <c r="PQ351" s="9"/>
      <c r="PR351" s="9"/>
      <c r="PS351" s="9"/>
      <c r="PT351" s="9"/>
      <c r="PU351" s="9"/>
      <c r="PV351" s="9"/>
      <c r="PW351" s="9"/>
      <c r="PX351" s="9"/>
      <c r="PY351" s="9"/>
      <c r="PZ351" s="9"/>
      <c r="QA351" s="9"/>
      <c r="QB351" s="9"/>
      <c r="QC351" s="9"/>
      <c r="QD351" s="9"/>
      <c r="QE351" s="9"/>
      <c r="QF351" s="9" t="s">
        <v>5691</v>
      </c>
      <c r="QG351" s="9" t="s">
        <v>5691</v>
      </c>
      <c r="QH351" s="9" t="s">
        <v>14755</v>
      </c>
      <c r="QI351" s="9"/>
      <c r="QJ351" s="9"/>
      <c r="QK351" s="9"/>
      <c r="QL351" s="9"/>
      <c r="QM351" s="9"/>
      <c r="QN351" s="9"/>
      <c r="QO351" s="9"/>
      <c r="QP351" s="9"/>
      <c r="QQ351" s="9"/>
      <c r="QR351" s="9"/>
      <c r="QS351" s="9"/>
      <c r="QT351" s="9"/>
      <c r="QU351" s="9"/>
      <c r="QV351" s="9"/>
      <c r="QW351" s="9"/>
      <c r="QX351" s="9"/>
      <c r="QY351" s="9"/>
      <c r="QZ351" s="9"/>
      <c r="RA351" s="9"/>
      <c r="RB351" s="9"/>
      <c r="RC351" s="9"/>
      <c r="RD351" s="9"/>
      <c r="RE351" s="9"/>
      <c r="RF351" s="9"/>
      <c r="RG351" s="9"/>
      <c r="RH351" s="9"/>
      <c r="RI351" s="9"/>
      <c r="RJ351" s="9"/>
      <c r="RK351" s="9"/>
      <c r="RL351" s="9"/>
      <c r="RM351" s="9"/>
      <c r="RN351" s="9"/>
      <c r="RO351" s="9" t="s">
        <v>14756</v>
      </c>
      <c r="RP351" s="9"/>
      <c r="RQ351" s="9"/>
      <c r="RR351" s="9"/>
      <c r="RS351" s="9"/>
      <c r="RT351" s="9"/>
      <c r="RU351" s="9"/>
      <c r="RV351" s="9"/>
      <c r="RW351" s="9"/>
      <c r="RX351" s="9"/>
      <c r="RY351" s="9"/>
      <c r="RZ351" s="9"/>
      <c r="SA351" s="9"/>
      <c r="SB351" s="9"/>
      <c r="SC351" s="9"/>
      <c r="SD351" s="9"/>
      <c r="SE351" s="9"/>
      <c r="SF351" s="9"/>
      <c r="SG351" s="9"/>
      <c r="SH351" s="9"/>
      <c r="SI351" s="9"/>
      <c r="SJ351" s="9"/>
      <c r="SK351" s="9"/>
      <c r="SL351" s="9"/>
      <c r="SM351" s="9"/>
      <c r="SN351" s="9"/>
      <c r="SO351" s="9"/>
      <c r="SP351" s="9"/>
      <c r="SQ351" s="9"/>
      <c r="SR351" s="9"/>
      <c r="SS351" s="9"/>
      <c r="ST351" s="9"/>
      <c r="SU351" s="9"/>
      <c r="SV351" s="9"/>
      <c r="SW351" s="9"/>
      <c r="SX351" s="9" t="s">
        <v>12012</v>
      </c>
      <c r="SY351" s="9"/>
      <c r="SZ351" s="9"/>
      <c r="TA351" s="9"/>
      <c r="TB351" s="9"/>
      <c r="TC351" s="9"/>
      <c r="TD351" s="9"/>
      <c r="TE351" s="9"/>
      <c r="TF351" s="9"/>
      <c r="TG351" s="9"/>
      <c r="TH351" s="9"/>
      <c r="TI351" s="9"/>
      <c r="TJ351" s="9"/>
      <c r="TK351" s="9"/>
      <c r="TL351" s="9"/>
      <c r="TM351" s="9" t="s">
        <v>14757</v>
      </c>
      <c r="TN351" s="9"/>
      <c r="TO351" s="9" t="s">
        <v>14758</v>
      </c>
      <c r="TP351" s="9"/>
      <c r="TQ351" s="9"/>
      <c r="TR351" s="9"/>
      <c r="TS351" s="9"/>
      <c r="TT351" s="9"/>
      <c r="TU351" s="9"/>
      <c r="TV351" s="9"/>
      <c r="TW351" s="9"/>
      <c r="TX351" s="9"/>
      <c r="TY351" s="9"/>
      <c r="TZ351" s="9"/>
      <c r="UA351" s="9"/>
      <c r="UB351" s="9"/>
      <c r="UC351" s="9"/>
      <c r="UD351" s="9"/>
      <c r="UE351" s="9"/>
      <c r="UF351" s="9"/>
      <c r="UG351" s="9"/>
      <c r="UH351" s="9"/>
      <c r="UI351" s="9"/>
      <c r="UJ351" s="9"/>
      <c r="UK351" s="9"/>
      <c r="UL351" s="9"/>
      <c r="UM351" s="9"/>
      <c r="UN351" s="9"/>
      <c r="UO351" s="9"/>
      <c r="UP351" s="9"/>
      <c r="UQ351" s="9"/>
      <c r="UR351" s="9"/>
      <c r="US351" s="9"/>
      <c r="UT351" s="9"/>
      <c r="UU351" s="9"/>
      <c r="UV351" s="9"/>
      <c r="UW351" s="9"/>
      <c r="UX351" s="9"/>
      <c r="UY351" s="9"/>
      <c r="UZ351" s="9"/>
      <c r="VA351" s="9"/>
      <c r="VB351" s="9"/>
      <c r="VC351" s="9"/>
      <c r="VD351" s="9"/>
      <c r="VE351" s="9"/>
      <c r="VF351" s="9"/>
      <c r="VG351" s="9"/>
      <c r="VH351" s="9"/>
      <c r="VI351" s="9"/>
      <c r="VJ351" s="9"/>
      <c r="VK351" s="9"/>
      <c r="VL351" s="9"/>
      <c r="VM351" s="9"/>
      <c r="VN351" s="9"/>
      <c r="VO351" s="9"/>
      <c r="VP351" s="9"/>
      <c r="VQ351" s="9"/>
      <c r="VR351" s="9"/>
      <c r="VS351" s="9"/>
      <c r="VT351" s="9"/>
      <c r="VU351" s="9"/>
      <c r="VV351" s="9"/>
      <c r="VW351" s="9"/>
      <c r="VX351" s="9"/>
      <c r="VY351" s="9"/>
      <c r="VZ351" s="9"/>
      <c r="WA351" s="9"/>
      <c r="WB351" s="9"/>
      <c r="WC351" s="9"/>
      <c r="WD351" s="9"/>
      <c r="WE351" s="9"/>
      <c r="WF351" s="9"/>
      <c r="WG351" s="9"/>
      <c r="WH351" s="9"/>
      <c r="WI351" s="9"/>
      <c r="WJ351" s="9"/>
      <c r="WK351" s="9"/>
      <c r="WL351" s="9"/>
      <c r="WM351" s="9"/>
      <c r="WN351" s="9"/>
      <c r="WO351" s="9"/>
      <c r="WP351" s="9"/>
      <c r="WQ351" s="9"/>
      <c r="WR351" s="9"/>
      <c r="WS351" s="9"/>
      <c r="WT351" s="9"/>
      <c r="WU351" s="9"/>
      <c r="WV351" s="9"/>
      <c r="WW351" s="9"/>
      <c r="WX351" s="9"/>
      <c r="WY351" s="9"/>
      <c r="WZ351" s="9"/>
      <c r="XA351" s="9"/>
      <c r="XB351" s="9"/>
      <c r="XC351" s="9"/>
      <c r="XD351" s="9"/>
      <c r="XE351" s="9"/>
      <c r="XF351" s="9"/>
      <c r="XG351" s="9"/>
      <c r="XH351" s="9"/>
      <c r="XI351" s="9"/>
      <c r="XJ351" s="9"/>
      <c r="XK351" s="9"/>
      <c r="XL351" s="9"/>
      <c r="XM351" s="9"/>
      <c r="XN351" s="9"/>
      <c r="XO351" s="9"/>
      <c r="XP351" s="9"/>
      <c r="XQ351" s="9"/>
      <c r="XR351" s="9"/>
      <c r="XS351" s="9"/>
      <c r="XT351" s="9"/>
      <c r="XU351" s="9"/>
      <c r="XV351" s="9"/>
      <c r="XW351" s="9"/>
      <c r="XX351" s="9"/>
      <c r="XY351" s="9"/>
      <c r="XZ351" s="9"/>
      <c r="YA351" s="9"/>
      <c r="YB351" s="9"/>
      <c r="YC351" s="9"/>
      <c r="YD351" s="9"/>
      <c r="YE351" s="9"/>
      <c r="YF351" s="9"/>
      <c r="YG351" s="9"/>
      <c r="YH351" s="9"/>
      <c r="YI351" s="9"/>
      <c r="YJ351" s="9"/>
      <c r="YK351" s="9"/>
      <c r="YL351" s="9"/>
      <c r="YM351" s="9"/>
      <c r="YN351" s="9"/>
      <c r="YO351" s="9"/>
      <c r="YP351" s="9"/>
      <c r="YQ351" s="9"/>
      <c r="YR351" s="9"/>
      <c r="YS351" s="9"/>
      <c r="YT351" s="9"/>
      <c r="YU351" s="9"/>
      <c r="YV351" s="9"/>
      <c r="YW351" s="9"/>
      <c r="YX351" s="9"/>
      <c r="YY351" s="9"/>
      <c r="YZ351" s="9"/>
      <c r="ZA351" s="9"/>
      <c r="ZB351" s="9"/>
      <c r="ZC351" s="9"/>
      <c r="ZD351" s="9"/>
      <c r="ZE351" s="9"/>
      <c r="ZF351" s="9"/>
      <c r="ZG351" s="9"/>
      <c r="ZH351" s="9"/>
      <c r="ZI351" s="9"/>
      <c r="ZJ351" s="9"/>
      <c r="ZK351" s="9"/>
      <c r="ZL351" s="9"/>
      <c r="ZM351" s="9"/>
      <c r="ZN351" s="9"/>
      <c r="ZO351" s="9"/>
      <c r="ZP351" s="9"/>
      <c r="ZQ351" s="9"/>
      <c r="ZR351" s="9"/>
      <c r="ZS351" s="9"/>
      <c r="ZT351" s="9"/>
      <c r="ZU351" s="9"/>
      <c r="ZV351" s="9"/>
      <c r="ZW351" s="9"/>
      <c r="ZX351" s="9"/>
      <c r="ZY351" s="9"/>
      <c r="ZZ351" s="9"/>
      <c r="AAA351" s="9"/>
      <c r="AAB351" s="9"/>
      <c r="AAC351" s="9"/>
      <c r="AAD351" s="9"/>
      <c r="AAE351" s="9"/>
      <c r="AAF351" s="9"/>
      <c r="AAG351" s="9"/>
      <c r="AAH351" s="9"/>
      <c r="AAI351" s="9"/>
      <c r="AAJ351" s="9"/>
      <c r="AAK351" s="9"/>
      <c r="AAL351" s="9"/>
      <c r="AAM351" s="9"/>
      <c r="AAN351" s="9"/>
      <c r="AAO351" s="9"/>
      <c r="AAP351" s="9"/>
      <c r="AAQ351" s="9"/>
      <c r="AAR351" s="9"/>
      <c r="AAS351" s="9"/>
      <c r="AAT351" s="9"/>
      <c r="AAU351" s="9"/>
      <c r="AAV351" s="9"/>
      <c r="AAW351" s="9"/>
      <c r="AAX351" s="9"/>
      <c r="AAY351" s="9"/>
      <c r="AAZ351" s="9"/>
      <c r="ABA351" s="9"/>
      <c r="ABB351" s="9"/>
      <c r="ABC351" s="9"/>
      <c r="ABD351" s="9"/>
      <c r="ABE351" s="9"/>
      <c r="ABF351" s="9"/>
      <c r="ABG351" s="9"/>
      <c r="ABH351" s="9"/>
      <c r="ABI351" s="9"/>
      <c r="ABJ351" s="9"/>
      <c r="ABK351" s="9"/>
      <c r="ABL351" s="9"/>
      <c r="ABM351" s="9"/>
      <c r="ABN351" s="9"/>
      <c r="ABO351" s="9"/>
      <c r="ABP351" s="9"/>
      <c r="ABQ351" s="9"/>
      <c r="ABR351" s="9"/>
      <c r="ABS351" s="9"/>
      <c r="ABT351" s="9"/>
      <c r="ABU351" s="9"/>
      <c r="ABV351" s="9"/>
      <c r="ABW351" s="9"/>
      <c r="ABX351" s="9"/>
      <c r="ABY351" s="9"/>
      <c r="ABZ351" s="9"/>
      <c r="ACA351" s="9"/>
      <c r="ACB351" s="9"/>
      <c r="ACC351" s="9"/>
      <c r="ACD351" s="9"/>
      <c r="ACE351" s="9"/>
      <c r="ACF351" s="9"/>
      <c r="ACG351" s="9"/>
      <c r="ACH351" s="9"/>
      <c r="ACI351" s="9"/>
      <c r="ACJ351" s="9"/>
      <c r="ACK351" s="9"/>
      <c r="ACL351" s="9"/>
      <c r="ACM351" s="9"/>
      <c r="ACN351" s="9"/>
      <c r="ACO351" s="9"/>
      <c r="ACP351" s="9"/>
      <c r="ACQ351" s="9"/>
      <c r="ACR351" s="9"/>
      <c r="ACS351" s="9"/>
      <c r="ACT351" s="9"/>
      <c r="ACU351" s="9"/>
      <c r="ACV351" s="9"/>
      <c r="ACW351" s="9"/>
      <c r="ACX351" s="9"/>
      <c r="ACY351" s="9"/>
      <c r="ACZ351" s="9"/>
      <c r="ADA351" s="9"/>
      <c r="ADB351" s="9"/>
      <c r="ADC351" s="9"/>
      <c r="ADD351" s="9"/>
      <c r="ADE351" s="9"/>
      <c r="ADF351" s="9"/>
      <c r="ADG351" s="9"/>
      <c r="ADH351" s="9"/>
      <c r="ADI351" s="9"/>
      <c r="ADJ351" s="9"/>
      <c r="ADK351" s="9"/>
      <c r="ADL351" s="9"/>
      <c r="ADM351" s="9"/>
      <c r="ADN351" s="9"/>
      <c r="ADO351" s="9"/>
      <c r="ADP351" s="9"/>
      <c r="ADQ351" s="9"/>
      <c r="ADR351" s="9"/>
      <c r="ADS351" s="9"/>
      <c r="ADT351" s="9"/>
      <c r="ADU351" s="9"/>
      <c r="ADV351" s="9"/>
      <c r="ADW351" s="9"/>
      <c r="ADX351" s="9"/>
      <c r="ADY351" s="9"/>
      <c r="ADZ351" s="9"/>
      <c r="AEA351" s="9"/>
      <c r="AEB351" s="9"/>
      <c r="AEC351" s="9"/>
      <c r="AED351" s="9"/>
      <c r="AEE351" s="9"/>
      <c r="AEF351" s="9"/>
      <c r="AEG351" s="9"/>
      <c r="AEH351" s="9"/>
      <c r="AEI351" s="9"/>
      <c r="AEJ351" s="9"/>
      <c r="AEK351" s="9"/>
      <c r="AEL351" s="9"/>
      <c r="AEM351" s="9"/>
      <c r="AEN351" s="9"/>
      <c r="AEO351" s="9"/>
      <c r="AEP351" s="9"/>
      <c r="AEQ351" s="9"/>
      <c r="AER351" s="9"/>
      <c r="AES351" s="9"/>
      <c r="AET351" s="9"/>
      <c r="AEU351" s="9"/>
      <c r="AEV351" s="9"/>
      <c r="AEW351" s="9"/>
      <c r="AEX351" s="9"/>
      <c r="AEY351" s="9"/>
      <c r="AEZ351" s="9"/>
      <c r="AFA351" s="9"/>
      <c r="AFB351" s="9"/>
      <c r="AFC351" s="9"/>
      <c r="AFD351" s="9"/>
      <c r="AFE351" s="9"/>
      <c r="AFF351" s="9"/>
      <c r="AFG351" s="9"/>
      <c r="AFH351" s="9"/>
      <c r="AFI351" s="9"/>
      <c r="AFJ351" s="9"/>
      <c r="AFK351" s="9"/>
      <c r="AFL351" s="9"/>
      <c r="AFM351" s="9"/>
      <c r="AFN351" s="9"/>
      <c r="AFO351" s="9"/>
      <c r="AFP351" s="9"/>
      <c r="AFQ351" s="9"/>
      <c r="AFR351" s="9"/>
      <c r="AFS351" s="9"/>
      <c r="AFT351" s="9"/>
      <c r="AFU351" s="9"/>
      <c r="AFV351" s="9"/>
      <c r="AFW351" s="9"/>
      <c r="AFX351" s="9"/>
      <c r="AFY351" s="9"/>
      <c r="AFZ351" s="9"/>
      <c r="AGA351" s="9"/>
      <c r="AGB351" s="9"/>
      <c r="AGC351" s="9"/>
      <c r="AGD351" s="9"/>
      <c r="AGE351" s="9"/>
      <c r="AGF351" s="9"/>
      <c r="AGG351" s="9"/>
      <c r="AGH351" s="9"/>
      <c r="AGI351" s="9"/>
      <c r="AGJ351" s="9"/>
      <c r="AGK351" s="9"/>
      <c r="AGL351" s="9"/>
      <c r="AGM351" s="9"/>
      <c r="AGN351" s="9"/>
      <c r="AGO351" s="9"/>
      <c r="AGP351" s="9"/>
      <c r="AGQ351" s="9"/>
      <c r="AGR351" s="9"/>
      <c r="AGS351" s="9"/>
      <c r="AGT351" s="9"/>
      <c r="AGU351" s="9"/>
      <c r="AGV351" s="9"/>
      <c r="AGW351" s="9"/>
      <c r="AGX351" s="9"/>
      <c r="AGY351" s="9"/>
      <c r="AGZ351" s="9"/>
      <c r="AHA351" s="9"/>
      <c r="AHB351" s="9"/>
      <c r="AHC351" s="9"/>
      <c r="AHD351" s="9"/>
      <c r="AHE351" s="9"/>
      <c r="AHF351" s="9"/>
      <c r="AHG351" s="9"/>
      <c r="AHH351" s="9"/>
      <c r="AHI351" s="9"/>
      <c r="AHJ351" s="9"/>
      <c r="AHK351" s="9"/>
      <c r="AHL351" s="9"/>
      <c r="AHM351" s="9"/>
      <c r="AHN351" s="9"/>
      <c r="AHO351" s="9"/>
      <c r="AHP351" s="9"/>
      <c r="AHQ351" s="9"/>
      <c r="AHR351" s="9"/>
      <c r="AHS351" s="9"/>
      <c r="AHT351" s="9"/>
      <c r="AHU351" s="9"/>
      <c r="AHV351" s="9"/>
      <c r="AHW351" s="9"/>
      <c r="AHX351" s="9"/>
      <c r="AHY351" s="9"/>
      <c r="AHZ351" s="9"/>
      <c r="AIA351" s="9"/>
      <c r="AIB351" s="9"/>
      <c r="AIC351" s="9"/>
      <c r="AID351" s="9"/>
      <c r="AIE351" s="9"/>
      <c r="AIF351" s="9"/>
      <c r="AIG351" s="9"/>
      <c r="AIH351" s="9"/>
      <c r="AII351" s="9"/>
      <c r="AIJ351" s="9"/>
      <c r="AIK351" s="9"/>
      <c r="AIL351" s="9"/>
      <c r="AIM351" s="9"/>
      <c r="AIN351" s="9"/>
      <c r="AIO351" s="9"/>
      <c r="AIP351" s="9"/>
      <c r="AIQ351" s="9"/>
      <c r="AIR351" s="9"/>
      <c r="AIS351" s="9"/>
      <c r="ANB351" s="9" t="s">
        <v>11952</v>
      </c>
      <c r="ANC351" s="9" t="s">
        <v>2696</v>
      </c>
      <c r="AND351" s="9" t="s">
        <v>14759</v>
      </c>
      <c r="ANE351" s="9" t="s">
        <v>11954</v>
      </c>
      <c r="ANF351" s="9"/>
      <c r="ANG351" s="9"/>
      <c r="ANH351" s="9"/>
      <c r="ANI351" s="9"/>
      <c r="ANJ351" s="9"/>
      <c r="ANK351" s="9"/>
      <c r="ANL351" s="9"/>
      <c r="ANM351" s="9" t="s">
        <v>14760</v>
      </c>
      <c r="ANN351" s="9"/>
      <c r="ANO351" s="9"/>
      <c r="ANP351" s="9" t="s">
        <v>14761</v>
      </c>
      <c r="ANQ351" s="9"/>
      <c r="ANR351" s="9" t="s">
        <v>14762</v>
      </c>
      <c r="ANS351" s="9"/>
      <c r="ANT351" s="9"/>
      <c r="ANU351" s="9" t="s">
        <v>14763</v>
      </c>
      <c r="ANV351" s="9"/>
      <c r="ANW351" s="9"/>
      <c r="ANX351" s="9"/>
      <c r="ANY351" s="9"/>
      <c r="ANZ351" s="9" t="s">
        <v>14764</v>
      </c>
      <c r="AOA351" s="9"/>
      <c r="AOB351" s="9" t="s">
        <v>14765</v>
      </c>
      <c r="AOC351" s="9"/>
      <c r="AOD351" s="9"/>
      <c r="AOE351" s="9" t="s">
        <v>14766</v>
      </c>
      <c r="AOF351" s="9"/>
      <c r="AOG351" s="9"/>
      <c r="AOH351" s="9"/>
      <c r="AOI351" s="9"/>
      <c r="AOJ351" s="9" t="s">
        <v>14767</v>
      </c>
      <c r="AOK351" s="9"/>
      <c r="AOL351" s="9" t="s">
        <v>14768</v>
      </c>
      <c r="AOM351" s="9"/>
      <c r="AON351" s="9"/>
      <c r="AOO351" s="9" t="s">
        <v>14769</v>
      </c>
      <c r="AOP351" s="9"/>
      <c r="AOQ351" s="9"/>
      <c r="AOR351" s="9"/>
      <c r="AOS351" s="9"/>
      <c r="AOT351" s="9"/>
      <c r="AOU351" s="9"/>
      <c r="AOV351" s="9"/>
      <c r="AOW351" s="9"/>
      <c r="AOX351" s="9"/>
      <c r="AOY351" s="9"/>
      <c r="AOZ351" s="9"/>
      <c r="APA351" s="9"/>
      <c r="APB351" s="9"/>
      <c r="APC351" s="9"/>
      <c r="APD351" s="9"/>
      <c r="APE351" s="9"/>
      <c r="APF351" s="9"/>
      <c r="APG351" s="9"/>
      <c r="APH351" s="9"/>
      <c r="API351" s="9"/>
      <c r="APJ351" s="9"/>
      <c r="APK351" s="9"/>
      <c r="APL351" s="9"/>
      <c r="APM351" s="9"/>
      <c r="APN351" s="9"/>
      <c r="APO351" s="9"/>
      <c r="APP351" s="9"/>
      <c r="APQ351" s="9"/>
      <c r="APR351" s="9"/>
      <c r="APS351" s="9"/>
      <c r="APT351" s="9"/>
      <c r="APU351" s="9"/>
      <c r="APV351" s="9"/>
      <c r="APW351" s="9"/>
      <c r="APX351" s="9"/>
      <c r="APY351" s="9"/>
      <c r="APZ351" s="9"/>
      <c r="AQA351" s="9"/>
      <c r="AQB351" s="9"/>
      <c r="AQC351" s="9"/>
      <c r="AQD351" s="9"/>
      <c r="AQE351" s="9"/>
      <c r="AQF351" s="9"/>
      <c r="AQG351" s="9"/>
      <c r="AQH351" s="9"/>
      <c r="AQI351" s="9"/>
      <c r="AQJ351" s="9"/>
      <c r="AQK351" s="9"/>
      <c r="AQL351" s="9"/>
      <c r="AQM351" s="9"/>
      <c r="AQN351" s="9"/>
      <c r="AQO351" s="9"/>
      <c r="AQP351" s="9"/>
      <c r="AQQ351" s="9"/>
      <c r="AQR351" s="9"/>
      <c r="AQS351" s="9"/>
      <c r="AQT351" s="9"/>
      <c r="AQU351" s="9"/>
      <c r="AQV351" s="9"/>
      <c r="AQW351" s="9"/>
      <c r="AQX351" s="9"/>
      <c r="AQY351" s="9"/>
      <c r="AQZ351" s="9"/>
      <c r="ARA351" s="9"/>
      <c r="ARB351" s="9"/>
      <c r="ARC351" s="9"/>
      <c r="ARD351" s="9"/>
      <c r="ARE351" s="9"/>
      <c r="ARF351" s="9"/>
      <c r="ARG351" s="9"/>
      <c r="ARH351" s="9"/>
      <c r="ARI351" s="9"/>
      <c r="ARJ351" s="9"/>
      <c r="ARK351" s="9"/>
      <c r="ARL351" s="9"/>
      <c r="ARM351" s="9"/>
      <c r="ARN351" s="9"/>
      <c r="ARO351" s="9"/>
      <c r="ARP351" s="9"/>
      <c r="ARQ351" s="9"/>
      <c r="ARR351" s="9"/>
      <c r="ARS351" s="9"/>
      <c r="ART351" s="9"/>
      <c r="ARU351" s="9"/>
      <c r="ARV351" s="9"/>
      <c r="ARW351" s="9"/>
      <c r="ARX351" s="9"/>
      <c r="ARY351" s="9"/>
      <c r="ARZ351" s="9"/>
      <c r="ASA351" s="9"/>
      <c r="ASB351" s="9"/>
      <c r="ASC351" s="9"/>
      <c r="ASD351" s="9"/>
      <c r="ASE351" s="9"/>
      <c r="ASF351" s="9"/>
      <c r="ASG351" s="9"/>
      <c r="ASH351" s="9"/>
      <c r="ASI351" s="9"/>
      <c r="ASJ351" s="9"/>
      <c r="ASK351" s="9"/>
      <c r="ASL351" s="9"/>
      <c r="ASM351" s="9"/>
      <c r="ASN351" s="9"/>
      <c r="ASO351" s="9"/>
      <c r="ASP351" s="9"/>
      <c r="ASQ351" s="9"/>
      <c r="ASR351" s="9"/>
      <c r="ASS351" s="9"/>
      <c r="AST351" s="9"/>
      <c r="ASU351" s="9"/>
      <c r="ASV351" s="9"/>
      <c r="ASW351" s="9"/>
      <c r="ASX351" s="9"/>
      <c r="ASY351" s="9"/>
      <c r="ASZ351" s="9"/>
      <c r="ATA351" s="9"/>
      <c r="ATB351" s="9"/>
      <c r="ATC351" s="9"/>
      <c r="ATD351" s="9"/>
      <c r="ATE351" s="9"/>
      <c r="ATF351" s="9"/>
      <c r="ATG351" s="9"/>
      <c r="ATH351" s="9"/>
      <c r="ATI351" s="9"/>
      <c r="ATJ351" s="9"/>
      <c r="ATK351" s="9"/>
      <c r="ATL351" s="9"/>
      <c r="ATM351" s="9"/>
      <c r="ATN351" s="9"/>
      <c r="ATO351" s="9"/>
      <c r="ATP351" s="9"/>
      <c r="ATQ351" s="9"/>
      <c r="ATR351" s="9" t="s">
        <v>14770</v>
      </c>
      <c r="ATS351" s="9">
        <v>1.73400027E9</v>
      </c>
      <c r="ATT351" s="9" t="s">
        <v>14771</v>
      </c>
      <c r="ATU351" s="9" t="s">
        <v>11952</v>
      </c>
      <c r="ATV351" s="9" t="s">
        <v>2696</v>
      </c>
      <c r="ATW351" s="9" t="s">
        <v>14759</v>
      </c>
      <c r="ATX351" s="9" t="s">
        <v>11954</v>
      </c>
      <c r="ATY351" s="9"/>
      <c r="ATZ351" s="9"/>
      <c r="AUA351" s="9"/>
      <c r="AUB351" s="9"/>
      <c r="AUC351" s="9"/>
      <c r="AUD351" s="9"/>
      <c r="AUE351" s="9"/>
      <c r="AUF351" s="9"/>
      <c r="AUG351" s="9"/>
      <c r="AUH351" s="9"/>
      <c r="AUI351" s="9"/>
      <c r="AUJ351" s="9"/>
      <c r="AUK351" s="9"/>
      <c r="AUL351" s="9"/>
      <c r="AUM351" s="9"/>
      <c r="AUN351" s="9"/>
      <c r="AUO351" s="9"/>
      <c r="AUP351" s="9"/>
      <c r="AUQ351" s="9"/>
      <c r="AUR351" s="9"/>
      <c r="AUS351" s="9"/>
      <c r="AUT351" s="9"/>
      <c r="AUU351" s="9"/>
      <c r="AUV351" s="9"/>
      <c r="AUW351" s="9"/>
      <c r="AUX351" s="9"/>
      <c r="AUY351" s="9"/>
      <c r="AUZ351" s="9"/>
      <c r="AVA351" s="9"/>
      <c r="AVB351" s="9"/>
      <c r="AVC351" s="9"/>
      <c r="AVD351" s="9"/>
      <c r="AVE351" s="9"/>
      <c r="AVF351" s="9"/>
      <c r="AVG351" s="9"/>
      <c r="AVH351" s="9"/>
      <c r="AVI351" s="9"/>
      <c r="AVJ351" s="9"/>
      <c r="AVK351" s="9"/>
      <c r="AVL351" s="9"/>
      <c r="AVM351" s="9"/>
      <c r="AVN351" s="9"/>
      <c r="AVO351" s="9"/>
      <c r="AVP351" s="9"/>
      <c r="AVQ351" s="9"/>
      <c r="AVR351" s="9"/>
      <c r="AVS351" s="9"/>
      <c r="AVT351" s="9"/>
      <c r="AVU351" s="9"/>
      <c r="AVV351" s="9"/>
      <c r="AVW351" s="9"/>
      <c r="AVX351" s="9"/>
      <c r="AVY351" s="9"/>
      <c r="AVZ351" s="9"/>
      <c r="AWA351" s="9"/>
      <c r="AWB351" s="9"/>
      <c r="AWC351" s="9"/>
      <c r="AWD351" s="9"/>
      <c r="AWE351" s="9"/>
      <c r="AWF351" s="9"/>
      <c r="AWG351" s="9"/>
      <c r="AWH351" s="9"/>
      <c r="AWI351" s="9"/>
      <c r="AWJ351" s="9"/>
      <c r="AWK351" s="9"/>
      <c r="AWL351" s="9"/>
      <c r="AWM351" s="9"/>
      <c r="AWN351" s="9"/>
      <c r="AWO351" s="9"/>
      <c r="AWP351" s="9"/>
      <c r="AWQ351" s="9"/>
      <c r="AWR351" s="9"/>
      <c r="AWS351" s="9"/>
      <c r="AWT351" s="9"/>
      <c r="AWU351" s="9"/>
      <c r="AWV351" s="9"/>
      <c r="AWW351" s="9"/>
      <c r="AWX351" s="9"/>
      <c r="AWY351" s="9"/>
      <c r="AWZ351" s="9"/>
      <c r="AXA351" s="9"/>
      <c r="AXB351" s="9"/>
      <c r="AXC351" s="9"/>
      <c r="AXD351" s="9"/>
      <c r="AXE351" s="9"/>
      <c r="AXF351" s="9"/>
      <c r="AXG351" s="9"/>
      <c r="AXH351" s="9"/>
      <c r="AXI351" s="9"/>
      <c r="AXJ351" s="9"/>
      <c r="AXK351" s="9"/>
      <c r="AXL351" s="9"/>
      <c r="AXM351" s="9"/>
      <c r="AXN351" s="9"/>
      <c r="AXO351" s="9"/>
      <c r="AXP351" s="9"/>
      <c r="AXQ351" s="9"/>
      <c r="AXR351" s="9"/>
      <c r="AXS351" s="9"/>
      <c r="AXT351" s="9"/>
      <c r="AXU351" s="9"/>
      <c r="AXV351" s="9"/>
      <c r="AXW351" s="9"/>
      <c r="AXX351" s="9"/>
      <c r="AXY351" s="9"/>
      <c r="AXZ351" s="9"/>
      <c r="AYA351" s="9"/>
      <c r="AYB351" s="9"/>
      <c r="AYC351" s="9"/>
      <c r="AYD351" s="9"/>
      <c r="AYE351" s="9"/>
      <c r="AYF351" s="9"/>
      <c r="AYG351" s="9"/>
      <c r="AYH351" s="9"/>
      <c r="AYI351" s="9"/>
      <c r="AYJ351" s="9"/>
      <c r="AYK351" s="9"/>
      <c r="AYL351" s="9"/>
      <c r="AYM351" s="9"/>
      <c r="AYN351" s="9"/>
      <c r="AYO351" s="9"/>
      <c r="AYP351" s="9"/>
      <c r="AYQ351" s="9"/>
      <c r="AYR351" s="9"/>
      <c r="AYS351" s="9"/>
      <c r="AYT351" s="9"/>
      <c r="AYU351" s="9"/>
      <c r="AYV351" s="9"/>
      <c r="AYW351" s="9"/>
      <c r="AYX351" s="9"/>
      <c r="AYY351" s="9"/>
      <c r="AYZ351" s="9"/>
      <c r="AZA351" s="9"/>
      <c r="AZB351" s="9"/>
      <c r="AZC351" s="9"/>
      <c r="AZD351" s="9"/>
      <c r="AZE351" s="9"/>
      <c r="AZF351" s="9"/>
      <c r="AZG351" s="9"/>
      <c r="AZH351" s="9"/>
      <c r="AZI351" s="9"/>
      <c r="AZJ351" s="9"/>
      <c r="AZK351" s="9"/>
      <c r="AZL351" s="9"/>
      <c r="AZM351" s="9"/>
      <c r="AZN351" s="9"/>
      <c r="AZO351" s="9"/>
      <c r="AZP351" s="9"/>
      <c r="AZQ351" s="9"/>
      <c r="AZR351" s="9"/>
      <c r="AZS351" s="9"/>
      <c r="AZT351" s="9"/>
      <c r="AZU351" s="9"/>
      <c r="AZV351" s="9"/>
      <c r="AZW351" s="9"/>
      <c r="AZX351" s="9"/>
      <c r="AZY351" s="9"/>
      <c r="AZZ351" s="9"/>
      <c r="BAA351" s="9"/>
      <c r="BAB351" s="9"/>
      <c r="BAC351" s="9"/>
      <c r="BAD351" s="9"/>
      <c r="BAE351" s="9"/>
      <c r="BAF351" s="9"/>
      <c r="BAG351" s="9"/>
      <c r="BAH351" s="9"/>
      <c r="BAI351" s="9"/>
      <c r="BAJ351" s="9"/>
      <c r="BAK351" s="9"/>
      <c r="BAL351" s="9"/>
      <c r="BAM351" s="9"/>
      <c r="BAN351" s="9"/>
      <c r="BAO351" s="9"/>
      <c r="BAP351" s="9"/>
      <c r="BAQ351" s="9"/>
      <c r="BAR351" s="9"/>
      <c r="BAS351" s="9"/>
      <c r="BAT351" s="9"/>
      <c r="BAU351" s="9"/>
      <c r="BAV351" s="9"/>
      <c r="BAW351" s="9"/>
      <c r="BAX351" s="9"/>
      <c r="BAY351" s="9"/>
      <c r="BAZ351" s="9"/>
      <c r="BBA351" s="9"/>
      <c r="BBB351" s="9"/>
      <c r="BBC351" s="9"/>
      <c r="BBD351" s="9"/>
      <c r="BBE351" s="9"/>
      <c r="BBF351" s="9"/>
      <c r="BBG351" s="9"/>
      <c r="BBH351" s="9"/>
      <c r="BBI351" s="9"/>
      <c r="BBJ351" s="9"/>
      <c r="BBK351" s="9"/>
      <c r="BBL351" s="9"/>
      <c r="BBM351" s="9"/>
      <c r="BBN351" s="9"/>
      <c r="BBO351" s="9"/>
      <c r="BBP351" s="9"/>
      <c r="BBQ351" s="9"/>
      <c r="BBR351" s="9"/>
      <c r="BBS351" s="9"/>
      <c r="BBT351" s="9"/>
      <c r="BBU351" s="9"/>
      <c r="BBV351" s="9"/>
      <c r="BBW351" s="9"/>
      <c r="BBX351" s="9"/>
      <c r="BBY351" s="9"/>
      <c r="BBZ351" s="9"/>
      <c r="BCA351" s="9"/>
      <c r="BCB351" s="9"/>
      <c r="BCC351" s="9"/>
      <c r="BCD351" s="9"/>
      <c r="BCE351" s="9"/>
      <c r="BCF351" s="9"/>
      <c r="BCG351" s="9"/>
      <c r="BCH351" s="9"/>
      <c r="BCI351" s="9"/>
      <c r="BCJ351" s="9"/>
      <c r="BCK351" s="9"/>
      <c r="BCL351" s="9"/>
      <c r="BCM351" s="9"/>
      <c r="BCN351" s="9"/>
      <c r="BCO351" s="9"/>
      <c r="BCP351" s="9"/>
      <c r="BCQ351" s="9"/>
      <c r="BCR351" s="9"/>
      <c r="BCS351" s="9"/>
      <c r="BCT351" s="9"/>
      <c r="BCU351" s="9"/>
      <c r="BCV351" s="9"/>
      <c r="BCW351" s="9"/>
      <c r="BCX351" s="9"/>
      <c r="BCY351" s="9"/>
      <c r="BCZ351" s="9"/>
      <c r="BDA351" s="9"/>
      <c r="BDB351" s="9"/>
      <c r="BDC351" s="9"/>
      <c r="BDD351" s="9"/>
      <c r="BDE351" s="9"/>
      <c r="BDF351" s="9"/>
      <c r="BDG351" s="9"/>
      <c r="BDH351" s="9"/>
      <c r="BDI351" s="9"/>
      <c r="BDJ351" s="9"/>
      <c r="BDK351" s="9"/>
      <c r="BDL351" s="9"/>
      <c r="BDM351" s="9"/>
      <c r="BDN351" s="9"/>
      <c r="BDO351" s="9"/>
      <c r="BDP351" s="9"/>
      <c r="BDQ351" s="9"/>
      <c r="BDR351" s="9"/>
      <c r="BDS351" s="9"/>
      <c r="BDT351" s="9"/>
      <c r="BDU351" s="9"/>
      <c r="BDV351" s="9"/>
      <c r="BDW351" s="9"/>
      <c r="BDX351" s="9"/>
      <c r="BDY351" s="9"/>
      <c r="BDZ351" s="9"/>
      <c r="BEA351" s="9"/>
      <c r="BEB351" s="9"/>
      <c r="BEC351" s="9"/>
      <c r="BED351" s="9"/>
      <c r="BEE351" s="9"/>
      <c r="BEF351" s="9"/>
      <c r="BEG351" s="9"/>
      <c r="BEH351" s="9"/>
      <c r="BEI351" s="9"/>
      <c r="BEJ351" s="9"/>
      <c r="BEK351" s="9"/>
      <c r="BEL351" s="9"/>
      <c r="BEM351" s="9"/>
      <c r="BEN351" s="9"/>
      <c r="BEO351" s="9"/>
      <c r="BEP351" s="9"/>
      <c r="BEQ351" s="9"/>
      <c r="BER351" s="9"/>
      <c r="BES351" s="9"/>
      <c r="BET351" s="9"/>
      <c r="BEU351" s="9"/>
      <c r="BEV351" s="9"/>
      <c r="BEW351" s="9"/>
      <c r="BEX351" s="9"/>
      <c r="BEY351" s="9"/>
      <c r="BEZ351" s="9"/>
      <c r="BFA351" s="9"/>
      <c r="BFB351" s="9"/>
      <c r="BFC351" s="9"/>
      <c r="BFD351" s="9"/>
      <c r="BFE351" s="9"/>
      <c r="BFF351" s="9"/>
      <c r="BFG351" s="9"/>
      <c r="BFH351" s="9"/>
      <c r="BFI351" s="9"/>
      <c r="BFJ351" s="9"/>
      <c r="BFK351" s="9"/>
      <c r="BFL351" s="9"/>
      <c r="BFM351" s="9"/>
      <c r="BFN351" s="9"/>
      <c r="BFO351" s="9"/>
      <c r="BFP351" s="9"/>
      <c r="BFQ351" s="9"/>
      <c r="BFR351" s="9"/>
      <c r="BFS351" s="9"/>
      <c r="BFT351" s="9"/>
      <c r="BFU351" s="9"/>
      <c r="BFV351" s="9"/>
      <c r="BFW351" s="9"/>
      <c r="BFX351" s="9"/>
      <c r="BFY351" s="9"/>
      <c r="BFZ351" s="9"/>
      <c r="BGA351" s="9"/>
      <c r="BGB351" s="9"/>
      <c r="BGC351" s="9"/>
      <c r="BGD351" s="9"/>
      <c r="BGE351" s="9"/>
      <c r="BGF351" s="9"/>
      <c r="BGG351" s="9"/>
      <c r="BGH351" s="9"/>
      <c r="BGI351" s="9"/>
      <c r="BGJ351" s="9"/>
      <c r="BGK351" s="9"/>
      <c r="BGL351" s="9"/>
      <c r="BGM351" s="9"/>
      <c r="BGN351" s="9"/>
      <c r="BGO351" s="9"/>
      <c r="BGP351" s="9"/>
      <c r="BGQ351" s="9"/>
      <c r="BGR351" s="9"/>
      <c r="BGS351" s="9"/>
      <c r="BGT351" s="9"/>
      <c r="BGU351" s="9"/>
      <c r="BGV351" s="9"/>
      <c r="BGW351" s="9"/>
      <c r="BGX351" s="9"/>
      <c r="BGY351" s="9"/>
      <c r="BGZ351" s="9"/>
      <c r="BHA351" s="9"/>
      <c r="BHB351" s="9"/>
      <c r="BHC351" s="9"/>
      <c r="BHD351" s="9"/>
      <c r="BHE351" s="9"/>
      <c r="BHF351" s="9"/>
      <c r="BHG351" s="9"/>
      <c r="BHH351" s="9"/>
      <c r="BHI351" s="9"/>
      <c r="BHJ351" s="9"/>
      <c r="BHK351" s="9"/>
      <c r="BHL351" s="9"/>
      <c r="BHM351" s="9"/>
      <c r="BHN351" s="9"/>
      <c r="BHO351" s="9"/>
      <c r="BHP351" s="9"/>
      <c r="BHQ351" s="9"/>
      <c r="BHR351" s="9"/>
      <c r="BHS351" s="9"/>
      <c r="BHT351" s="9"/>
      <c r="BHU351" s="9"/>
      <c r="BHV351" s="9"/>
      <c r="BHW351" s="9"/>
      <c r="BHX351" s="9"/>
      <c r="BHY351" s="9"/>
      <c r="BHZ351" s="9"/>
      <c r="BIA351" s="9"/>
      <c r="BIB351" s="9"/>
      <c r="BIC351" s="9"/>
      <c r="BID351" s="9"/>
    </row>
    <row r="352" ht="14.25" customHeight="1">
      <c r="A352" s="9">
        <v>0.0</v>
      </c>
      <c r="B352" s="9" t="s">
        <v>11947</v>
      </c>
      <c r="C352" s="9" t="s">
        <v>11948</v>
      </c>
      <c r="D352" s="9" t="s">
        <v>11948</v>
      </c>
      <c r="E352" s="9"/>
      <c r="F352" s="9">
        <v>22.0</v>
      </c>
      <c r="G352" s="9" t="s">
        <v>14772</v>
      </c>
      <c r="H352" s="9" t="s">
        <v>14773</v>
      </c>
      <c r="I352" s="9">
        <v>5.0</v>
      </c>
      <c r="J352" s="9"/>
      <c r="K352" s="9"/>
      <c r="L352" s="9">
        <v>17.0</v>
      </c>
      <c r="M352" s="9"/>
      <c r="N352" s="9"/>
      <c r="O352" s="9"/>
      <c r="P352" s="9">
        <v>1.0</v>
      </c>
      <c r="Q352" s="9" t="s">
        <v>14774</v>
      </c>
      <c r="R352" s="9"/>
      <c r="S352" s="9" t="s">
        <v>3913</v>
      </c>
      <c r="T352" s="9" t="s">
        <v>3912</v>
      </c>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c r="DA352" s="9"/>
      <c r="DB352" s="9"/>
      <c r="DC352" s="9"/>
      <c r="DD352" s="9"/>
      <c r="DE352" s="9"/>
      <c r="DF352" s="9"/>
      <c r="DG352" s="9"/>
      <c r="DH352" s="9"/>
      <c r="DI352" s="9"/>
      <c r="DJ352" s="9"/>
      <c r="DK352" s="9"/>
      <c r="DL352" s="9"/>
      <c r="DM352" s="9"/>
      <c r="DN352" s="9"/>
      <c r="DO352" s="9"/>
      <c r="DP352" s="9"/>
      <c r="DQ352" s="9"/>
      <c r="DR352" s="9"/>
      <c r="DS352" s="9"/>
      <c r="DT352" s="9"/>
      <c r="DU352" s="9"/>
      <c r="DV352" s="9"/>
      <c r="DW352" s="9"/>
      <c r="DX352" s="9"/>
      <c r="DY352" s="9"/>
      <c r="DZ352" s="9"/>
      <c r="EA352" s="9"/>
      <c r="EB352" s="9"/>
      <c r="EC352" s="9"/>
      <c r="ED352" s="9"/>
      <c r="EE352" s="9"/>
      <c r="EF352" s="9"/>
      <c r="EG352" s="9"/>
      <c r="EH352" s="9"/>
      <c r="EI352" s="9"/>
      <c r="EJ352" s="9"/>
      <c r="EK352" s="9"/>
      <c r="EL352" s="9"/>
      <c r="EM352" s="9"/>
      <c r="EN352" s="9"/>
      <c r="EO352" s="9"/>
      <c r="EP352" s="9"/>
      <c r="EQ352" s="9"/>
      <c r="ER352" s="9"/>
      <c r="ES352" s="9"/>
      <c r="ET352" s="9"/>
      <c r="EU352" s="9"/>
      <c r="EV352" s="9"/>
      <c r="EW352" s="9"/>
      <c r="EX352" s="9"/>
      <c r="EY352" s="9"/>
      <c r="EZ352" s="9"/>
      <c r="FA352" s="9"/>
      <c r="FB352" s="9"/>
      <c r="FC352" s="9"/>
      <c r="FD352" s="9"/>
      <c r="FE352" s="9"/>
      <c r="FF352" s="9"/>
      <c r="FG352" s="9"/>
      <c r="FH352" s="9"/>
      <c r="FI352" s="9"/>
      <c r="FJ352" s="9"/>
      <c r="FK352" s="9"/>
      <c r="FL352" s="9"/>
      <c r="FM352" s="9"/>
      <c r="FN352" s="9"/>
      <c r="FO352" s="9"/>
      <c r="FP352" s="9"/>
      <c r="FQ352" s="9"/>
      <c r="FR352" s="9"/>
      <c r="FS352" s="9"/>
      <c r="FT352" s="9"/>
      <c r="FU352" s="9"/>
      <c r="FV352" s="9"/>
      <c r="FW352" s="9"/>
      <c r="FX352" s="9"/>
      <c r="FY352" s="9"/>
      <c r="FZ352" s="9"/>
      <c r="GA352" s="9"/>
      <c r="GB352" s="9"/>
      <c r="GC352" s="9"/>
      <c r="GD352" s="9"/>
      <c r="GE352" s="9"/>
      <c r="GF352" s="9"/>
      <c r="GG352" s="9"/>
      <c r="GH352" s="9"/>
      <c r="GI352" s="9"/>
      <c r="GJ352" s="9"/>
      <c r="GK352" s="9"/>
      <c r="GL352" s="9"/>
      <c r="GM352" s="9"/>
      <c r="GN352" s="9"/>
      <c r="GO352" s="9"/>
      <c r="GP352" s="9"/>
      <c r="GQ352" s="9"/>
      <c r="GR352" s="9"/>
      <c r="GS352" s="9"/>
      <c r="GT352" s="9"/>
      <c r="GU352" s="9"/>
      <c r="GV352" s="9"/>
      <c r="GW352" s="9"/>
      <c r="GX352" s="9"/>
      <c r="GY352" s="9"/>
      <c r="GZ352" s="9"/>
      <c r="HA352" s="9"/>
      <c r="HB352" s="9"/>
      <c r="HC352" s="9"/>
      <c r="HD352" s="9"/>
      <c r="HE352" s="9"/>
      <c r="HF352" s="9"/>
      <c r="HG352" s="9"/>
      <c r="HH352" s="9"/>
      <c r="HI352" s="9"/>
      <c r="HJ352" s="9"/>
      <c r="HK352" s="9"/>
      <c r="HL352" s="9"/>
      <c r="HM352" s="9"/>
      <c r="HN352" s="9"/>
      <c r="HO352" s="9"/>
      <c r="HP352" s="9"/>
      <c r="HQ352" s="9"/>
      <c r="HR352" s="9"/>
      <c r="HS352" s="9"/>
      <c r="HT352" s="9"/>
      <c r="HU352" s="9"/>
      <c r="HV352" s="9"/>
      <c r="HW352" s="9"/>
      <c r="HX352" s="9"/>
      <c r="HY352" s="9"/>
      <c r="HZ352" s="9"/>
      <c r="IA352" s="9"/>
      <c r="IB352" s="9"/>
      <c r="IC352" s="9"/>
      <c r="ID352" s="9"/>
      <c r="IE352" s="9"/>
      <c r="IF352" s="9"/>
      <c r="IG352" s="9"/>
      <c r="IH352" s="9"/>
      <c r="II352" s="9"/>
      <c r="IJ352" s="9"/>
      <c r="IK352" s="9"/>
      <c r="IL352" s="9"/>
      <c r="IM352" s="9"/>
      <c r="IN352" s="9"/>
      <c r="IO352" s="9"/>
      <c r="IP352" s="9"/>
      <c r="IQ352" s="9"/>
      <c r="IR352" s="9"/>
      <c r="IS352" s="9"/>
      <c r="IT352" s="9"/>
      <c r="IU352" s="9"/>
      <c r="IV352" s="9"/>
      <c r="IW352" s="9"/>
      <c r="IX352" s="9"/>
      <c r="IY352" s="9"/>
      <c r="IZ352" s="9"/>
      <c r="JA352" s="9"/>
      <c r="JB352" s="9"/>
      <c r="JC352" s="9"/>
      <c r="JD352" s="9"/>
      <c r="JE352" s="9"/>
      <c r="JF352" s="9"/>
      <c r="JG352" s="9"/>
      <c r="JH352" s="9"/>
      <c r="JI352" s="9"/>
      <c r="JJ352" s="9"/>
      <c r="JK352" s="9"/>
      <c r="JL352" s="9"/>
      <c r="JM352" s="9"/>
      <c r="JN352" s="9"/>
      <c r="JO352" s="9"/>
      <c r="JP352" s="9"/>
      <c r="JQ352" s="9"/>
      <c r="JR352" s="9"/>
      <c r="JS352" s="9"/>
      <c r="JT352" s="9"/>
      <c r="JU352" s="9"/>
      <c r="JV352" s="9"/>
      <c r="JW352" s="9"/>
      <c r="JX352" s="9"/>
      <c r="JY352" s="9"/>
      <c r="JZ352" s="9"/>
      <c r="KA352" s="9"/>
      <c r="KB352" s="9"/>
      <c r="KC352" s="9"/>
      <c r="KD352" s="9"/>
      <c r="KE352" s="9"/>
      <c r="KF352" s="9"/>
      <c r="KG352" s="9"/>
      <c r="KH352" s="9"/>
      <c r="KI352" s="9"/>
      <c r="KJ352" s="9"/>
      <c r="KK352" s="9"/>
      <c r="KL352" s="9"/>
      <c r="KM352" s="9"/>
      <c r="KN352" s="9"/>
      <c r="KO352" s="9"/>
      <c r="KP352" s="9"/>
      <c r="KQ352" s="9"/>
      <c r="KR352" s="9"/>
      <c r="KS352" s="9"/>
      <c r="KT352" s="9"/>
      <c r="KU352" s="9"/>
      <c r="KV352" s="9"/>
      <c r="KW352" s="9"/>
      <c r="KX352" s="9"/>
      <c r="KY352" s="9"/>
      <c r="KZ352" s="9"/>
      <c r="LA352" s="9"/>
      <c r="LB352" s="9"/>
      <c r="LC352" s="9"/>
      <c r="LD352" s="9"/>
      <c r="LE352" s="9"/>
      <c r="LF352" s="9"/>
      <c r="LG352" s="9"/>
      <c r="LH352" s="9"/>
      <c r="LI352" s="9"/>
      <c r="LJ352" s="9"/>
      <c r="LK352" s="9"/>
      <c r="LL352" s="9"/>
      <c r="LM352" s="9"/>
      <c r="LN352" s="9"/>
      <c r="LO352" s="9"/>
      <c r="LP352" s="9"/>
      <c r="LQ352" s="9"/>
      <c r="LR352" s="9"/>
      <c r="LS352" s="9"/>
      <c r="LT352" s="9"/>
      <c r="LU352" s="9"/>
      <c r="LV352" s="9"/>
      <c r="LW352" s="9"/>
      <c r="LX352" s="9"/>
      <c r="LY352" s="9"/>
      <c r="LZ352" s="9"/>
      <c r="MA352" s="9"/>
      <c r="MB352" s="9"/>
      <c r="MC352" s="9"/>
      <c r="MD352" s="9"/>
      <c r="ME352" s="9"/>
      <c r="MF352" s="9"/>
      <c r="MG352" s="9"/>
      <c r="MH352" s="9"/>
      <c r="MI352" s="9"/>
      <c r="MJ352" s="9"/>
      <c r="MK352" s="9"/>
      <c r="ML352" s="9"/>
      <c r="MM352" s="9"/>
      <c r="MN352" s="9"/>
      <c r="MO352" s="9"/>
      <c r="MP352" s="9"/>
      <c r="MQ352" s="9"/>
      <c r="MR352" s="9"/>
      <c r="MS352" s="9"/>
      <c r="MT352" s="9"/>
      <c r="MU352" s="9"/>
      <c r="MV352" s="9"/>
      <c r="MW352" s="9"/>
      <c r="MX352" s="9"/>
      <c r="MY352" s="9"/>
      <c r="MZ352" s="9"/>
      <c r="NA352" s="9"/>
      <c r="NB352" s="9"/>
      <c r="NC352" s="9"/>
      <c r="ND352" s="9"/>
      <c r="NE352" s="9"/>
      <c r="NF352" s="9"/>
      <c r="NG352" s="9"/>
      <c r="NH352" s="9"/>
      <c r="NI352" s="9"/>
      <c r="NJ352" s="9"/>
      <c r="NK352" s="9"/>
      <c r="NL352" s="9"/>
      <c r="NM352" s="9"/>
      <c r="NN352" s="9"/>
      <c r="NO352" s="9"/>
      <c r="NP352" s="9"/>
      <c r="NQ352" s="9"/>
      <c r="NR352" s="9"/>
      <c r="NS352" s="9"/>
      <c r="NT352" s="9"/>
      <c r="NU352" s="9"/>
      <c r="NV352" s="9"/>
      <c r="NW352" s="9"/>
      <c r="NX352" s="9"/>
      <c r="NY352" s="9"/>
      <c r="NZ352" s="9"/>
      <c r="OA352" s="9"/>
      <c r="OB352" s="9"/>
      <c r="OC352" s="9"/>
      <c r="OD352" s="9"/>
      <c r="OE352" s="9"/>
      <c r="OF352" s="9"/>
      <c r="OG352" s="9"/>
      <c r="OH352" s="9"/>
      <c r="OI352" s="9"/>
      <c r="OJ352" s="9"/>
      <c r="OK352" s="9"/>
      <c r="OL352" s="9"/>
      <c r="OM352" s="9"/>
      <c r="ON352" s="9"/>
      <c r="OO352" s="9"/>
      <c r="OP352" s="9"/>
      <c r="OQ352" s="9"/>
      <c r="OR352" s="9"/>
      <c r="OS352" s="9"/>
      <c r="OT352" s="9"/>
      <c r="OU352" s="9"/>
      <c r="OV352" s="9"/>
      <c r="OW352" s="9"/>
      <c r="OX352" s="9"/>
      <c r="OY352" s="9"/>
      <c r="OZ352" s="9"/>
      <c r="PA352" s="9"/>
      <c r="PB352" s="9"/>
      <c r="PC352" s="9"/>
      <c r="PD352" s="9"/>
      <c r="PE352" s="9"/>
      <c r="PF352" s="9"/>
      <c r="PG352" s="9"/>
      <c r="PH352" s="9"/>
      <c r="PI352" s="9"/>
      <c r="PJ352" s="9"/>
      <c r="PK352" s="9"/>
      <c r="PL352" s="9"/>
      <c r="PM352" s="9"/>
      <c r="PN352" s="9"/>
      <c r="PO352" s="9"/>
      <c r="PP352" s="9"/>
      <c r="PQ352" s="9"/>
      <c r="PR352" s="9"/>
      <c r="PS352" s="9"/>
      <c r="PT352" s="9"/>
      <c r="PU352" s="9"/>
      <c r="PV352" s="9"/>
      <c r="PW352" s="9"/>
      <c r="PX352" s="9"/>
      <c r="PY352" s="9"/>
      <c r="PZ352" s="9"/>
      <c r="QA352" s="9"/>
      <c r="QB352" s="9"/>
      <c r="QC352" s="9"/>
      <c r="QD352" s="9"/>
      <c r="QE352" s="9" t="s">
        <v>14773</v>
      </c>
      <c r="QF352" s="9" t="s">
        <v>5691</v>
      </c>
      <c r="QG352" s="9" t="s">
        <v>5691</v>
      </c>
      <c r="QH352" s="9" t="s">
        <v>8907</v>
      </c>
      <c r="QI352" s="9"/>
      <c r="QJ352" s="9"/>
      <c r="QK352" s="9"/>
      <c r="QL352" s="9"/>
      <c r="QM352" s="9"/>
      <c r="QN352" s="9"/>
      <c r="QO352" s="9"/>
      <c r="QP352" s="9"/>
      <c r="QQ352" s="9"/>
      <c r="QR352" s="9"/>
      <c r="QS352" s="9"/>
      <c r="QT352" s="9"/>
      <c r="QU352" s="9"/>
      <c r="QV352" s="9"/>
      <c r="QW352" s="9"/>
      <c r="QX352" s="9"/>
      <c r="QY352" s="9"/>
      <c r="QZ352" s="9"/>
      <c r="RA352" s="9"/>
      <c r="RB352" s="9"/>
      <c r="RC352" s="9"/>
      <c r="RD352" s="9"/>
      <c r="RE352" s="9"/>
      <c r="RF352" s="9"/>
      <c r="RG352" s="9"/>
      <c r="RH352" s="9"/>
      <c r="RI352" s="9"/>
      <c r="RJ352" s="9"/>
      <c r="RK352" s="9"/>
      <c r="RL352" s="9"/>
      <c r="RM352" s="9"/>
      <c r="RN352" s="9"/>
      <c r="RO352" s="9" t="s">
        <v>14775</v>
      </c>
      <c r="RP352" s="9"/>
      <c r="RQ352" s="9"/>
      <c r="RR352" s="9"/>
      <c r="RS352" s="9"/>
      <c r="RT352" s="9"/>
      <c r="RU352" s="9"/>
      <c r="RV352" s="9"/>
      <c r="RW352" s="9"/>
      <c r="RX352" s="9"/>
      <c r="RY352" s="9"/>
      <c r="RZ352" s="9"/>
      <c r="SA352" s="9"/>
      <c r="SB352" s="9"/>
      <c r="SC352" s="9"/>
      <c r="SD352" s="9"/>
      <c r="SE352" s="9"/>
      <c r="SF352" s="9"/>
      <c r="SG352" s="9"/>
      <c r="SH352" s="9"/>
      <c r="SI352" s="9"/>
      <c r="SJ352" s="9"/>
      <c r="SK352" s="9"/>
      <c r="SL352" s="9"/>
      <c r="SM352" s="9"/>
      <c r="SN352" s="9"/>
      <c r="SO352" s="9"/>
      <c r="SP352" s="9"/>
      <c r="SQ352" s="9"/>
      <c r="SR352" s="9"/>
      <c r="SS352" s="9"/>
      <c r="ST352" s="9"/>
      <c r="SU352" s="9"/>
      <c r="SV352" s="9"/>
      <c r="SW352" s="9"/>
      <c r="SX352" s="9" t="s">
        <v>12702</v>
      </c>
      <c r="SY352" s="9"/>
      <c r="SZ352" s="9"/>
      <c r="TA352" s="9"/>
      <c r="TB352" s="9"/>
      <c r="TC352" s="9"/>
      <c r="TD352" s="9"/>
      <c r="TE352" s="9"/>
      <c r="TF352" s="9"/>
      <c r="TG352" s="9"/>
      <c r="TH352" s="9"/>
      <c r="TI352" s="9"/>
      <c r="TJ352" s="9"/>
      <c r="TK352" s="9"/>
      <c r="TL352" s="9"/>
      <c r="TM352" s="9" t="s">
        <v>14776</v>
      </c>
      <c r="TN352" s="9"/>
      <c r="TO352" s="9" t="s">
        <v>14777</v>
      </c>
      <c r="TP352" s="9"/>
      <c r="TQ352" s="9"/>
      <c r="TR352" s="9"/>
      <c r="TS352" s="9"/>
      <c r="TT352" s="9"/>
      <c r="TU352" s="9"/>
      <c r="TV352" s="9"/>
      <c r="TW352" s="9"/>
      <c r="TX352" s="9"/>
      <c r="TY352" s="9"/>
      <c r="TZ352" s="9"/>
      <c r="UA352" s="9"/>
      <c r="UB352" s="9"/>
      <c r="UC352" s="9"/>
      <c r="UD352" s="9"/>
      <c r="UE352" s="9"/>
      <c r="UF352" s="9"/>
      <c r="UG352" s="9"/>
      <c r="UH352" s="9"/>
      <c r="UI352" s="9"/>
      <c r="UJ352" s="9"/>
      <c r="UK352" s="9"/>
      <c r="UL352" s="9"/>
      <c r="UM352" s="9"/>
      <c r="UN352" s="9"/>
      <c r="UO352" s="9"/>
      <c r="UP352" s="9"/>
      <c r="UQ352" s="9"/>
      <c r="UR352" s="9"/>
      <c r="US352" s="9"/>
      <c r="UT352" s="9"/>
      <c r="UU352" s="9"/>
      <c r="UV352" s="9"/>
      <c r="UW352" s="9"/>
      <c r="UX352" s="9"/>
      <c r="UY352" s="9"/>
      <c r="UZ352" s="9"/>
      <c r="VA352" s="9"/>
      <c r="VB352" s="9"/>
      <c r="VC352" s="9"/>
      <c r="VD352" s="9"/>
      <c r="VE352" s="9"/>
      <c r="VF352" s="9"/>
      <c r="VG352" s="9"/>
      <c r="VH352" s="9"/>
      <c r="VI352" s="9"/>
      <c r="VJ352" s="9"/>
      <c r="VK352" s="9"/>
      <c r="VL352" s="9"/>
      <c r="VM352" s="9"/>
      <c r="VN352" s="9"/>
      <c r="VO352" s="9"/>
      <c r="VP352" s="9"/>
      <c r="VQ352" s="9"/>
      <c r="VR352" s="9"/>
      <c r="VS352" s="9"/>
      <c r="VT352" s="9"/>
      <c r="VU352" s="9"/>
      <c r="VV352" s="9"/>
      <c r="VW352" s="9"/>
      <c r="VX352" s="9"/>
      <c r="VY352" s="9"/>
      <c r="VZ352" s="9"/>
      <c r="WA352" s="9"/>
      <c r="WB352" s="9"/>
      <c r="WC352" s="9"/>
      <c r="WD352" s="9"/>
      <c r="WE352" s="9"/>
      <c r="WF352" s="9"/>
      <c r="WG352" s="9"/>
      <c r="WH352" s="9"/>
      <c r="WI352" s="9"/>
      <c r="WJ352" s="9"/>
      <c r="WK352" s="9"/>
      <c r="WL352" s="9"/>
      <c r="WM352" s="9"/>
      <c r="WN352" s="9"/>
      <c r="WO352" s="9"/>
      <c r="WP352" s="9"/>
      <c r="WQ352" s="9"/>
      <c r="WR352" s="9"/>
      <c r="WS352" s="9"/>
      <c r="WT352" s="9"/>
      <c r="WU352" s="9"/>
      <c r="WV352" s="9"/>
      <c r="WW352" s="9"/>
      <c r="WX352" s="9"/>
      <c r="WY352" s="9"/>
      <c r="WZ352" s="9"/>
      <c r="XA352" s="9"/>
      <c r="XB352" s="9"/>
      <c r="XC352" s="9"/>
      <c r="XD352" s="9"/>
      <c r="XE352" s="9"/>
      <c r="XF352" s="9"/>
      <c r="XG352" s="9"/>
      <c r="XH352" s="9"/>
      <c r="XI352" s="9"/>
      <c r="XJ352" s="9"/>
      <c r="XK352" s="9"/>
      <c r="XL352" s="9"/>
      <c r="XM352" s="9"/>
      <c r="XN352" s="9"/>
      <c r="XO352" s="9"/>
      <c r="XP352" s="9"/>
      <c r="XQ352" s="9"/>
      <c r="XR352" s="9"/>
      <c r="XS352" s="9"/>
      <c r="XT352" s="9"/>
      <c r="XU352" s="9"/>
      <c r="XV352" s="9"/>
      <c r="XW352" s="9"/>
      <c r="XX352" s="9"/>
      <c r="XY352" s="9"/>
      <c r="XZ352" s="9"/>
      <c r="YA352" s="9"/>
      <c r="YB352" s="9"/>
      <c r="YC352" s="9"/>
      <c r="YD352" s="9"/>
      <c r="YE352" s="9"/>
      <c r="YF352" s="9"/>
      <c r="YG352" s="9"/>
      <c r="YH352" s="9"/>
      <c r="YI352" s="9"/>
      <c r="YJ352" s="9"/>
      <c r="YK352" s="9"/>
      <c r="YL352" s="9"/>
      <c r="YM352" s="9"/>
      <c r="YN352" s="9"/>
      <c r="YO352" s="9"/>
      <c r="YP352" s="9"/>
      <c r="YQ352" s="9"/>
      <c r="YR352" s="9"/>
      <c r="YS352" s="9"/>
      <c r="YT352" s="9"/>
      <c r="YU352" s="9"/>
      <c r="YV352" s="9"/>
      <c r="YW352" s="9"/>
      <c r="YX352" s="9"/>
      <c r="YY352" s="9"/>
      <c r="YZ352" s="9"/>
      <c r="ZA352" s="9"/>
      <c r="ZB352" s="9"/>
      <c r="ZC352" s="9"/>
      <c r="ZD352" s="9"/>
      <c r="ZE352" s="9"/>
      <c r="ZF352" s="9"/>
      <c r="ZG352" s="9"/>
      <c r="ZH352" s="9"/>
      <c r="ZI352" s="9"/>
      <c r="ZJ352" s="9"/>
      <c r="ZK352" s="9"/>
      <c r="ZL352" s="9"/>
      <c r="ZM352" s="9"/>
      <c r="ZN352" s="9"/>
      <c r="ZO352" s="9"/>
      <c r="ZP352" s="9"/>
      <c r="ZQ352" s="9"/>
      <c r="ZR352" s="9"/>
      <c r="ZS352" s="9"/>
      <c r="ZT352" s="9"/>
      <c r="ZU352" s="9"/>
      <c r="ZV352" s="9"/>
      <c r="ZW352" s="9"/>
      <c r="ZX352" s="9"/>
      <c r="ZY352" s="9"/>
      <c r="ZZ352" s="9"/>
      <c r="AAA352" s="9"/>
      <c r="AAB352" s="9"/>
      <c r="AAC352" s="9"/>
      <c r="AAD352" s="9"/>
      <c r="AAE352" s="9"/>
      <c r="AAF352" s="9"/>
      <c r="AAG352" s="9"/>
      <c r="AAH352" s="9"/>
      <c r="AAI352" s="9"/>
      <c r="AAJ352" s="9"/>
      <c r="AAK352" s="9"/>
      <c r="AAL352" s="9"/>
      <c r="AAM352" s="9"/>
      <c r="AAN352" s="9"/>
      <c r="AAO352" s="9"/>
      <c r="AAP352" s="9"/>
      <c r="AAQ352" s="9"/>
      <c r="AAR352" s="9"/>
      <c r="AAS352" s="9"/>
      <c r="AAT352" s="9"/>
      <c r="AAU352" s="9"/>
      <c r="AAV352" s="9"/>
      <c r="AAW352" s="9"/>
      <c r="AAX352" s="9"/>
      <c r="AAY352" s="9"/>
      <c r="AAZ352" s="9"/>
      <c r="ABA352" s="9"/>
      <c r="ABB352" s="9"/>
      <c r="ABC352" s="9"/>
      <c r="ABD352" s="9"/>
      <c r="ABE352" s="9"/>
      <c r="ABF352" s="9"/>
      <c r="ABG352" s="9"/>
      <c r="ABH352" s="9"/>
      <c r="ABI352" s="9"/>
      <c r="ABJ352" s="9"/>
      <c r="ABK352" s="9"/>
      <c r="ABL352" s="9"/>
      <c r="ABM352" s="9"/>
      <c r="ABN352" s="9"/>
      <c r="ABO352" s="9"/>
      <c r="ABP352" s="9"/>
      <c r="ABQ352" s="9"/>
      <c r="ABR352" s="9"/>
      <c r="ABS352" s="9"/>
      <c r="ABT352" s="9"/>
      <c r="ABU352" s="9"/>
      <c r="ABV352" s="9"/>
      <c r="ABW352" s="9"/>
      <c r="ABX352" s="9"/>
      <c r="ABY352" s="9"/>
      <c r="ABZ352" s="9"/>
      <c r="ACA352" s="9"/>
      <c r="ACB352" s="9"/>
      <c r="ACC352" s="9"/>
      <c r="ACD352" s="9"/>
      <c r="ACE352" s="9"/>
      <c r="ACF352" s="9"/>
      <c r="ACG352" s="9"/>
      <c r="ACH352" s="9"/>
      <c r="ACI352" s="9"/>
      <c r="ACJ352" s="9"/>
      <c r="ACK352" s="9"/>
      <c r="ACL352" s="9"/>
      <c r="ACM352" s="9"/>
      <c r="ACN352" s="9"/>
      <c r="ACO352" s="9"/>
      <c r="ACP352" s="9"/>
      <c r="ACQ352" s="9"/>
      <c r="ACR352" s="9"/>
      <c r="ACS352" s="9"/>
      <c r="ACT352" s="9"/>
      <c r="ACU352" s="9"/>
      <c r="ACV352" s="9"/>
      <c r="ACW352" s="9"/>
      <c r="ACX352" s="9"/>
      <c r="ACY352" s="9"/>
      <c r="ACZ352" s="9"/>
      <c r="ADA352" s="9"/>
      <c r="ADB352" s="9"/>
      <c r="ADC352" s="9"/>
      <c r="ADD352" s="9"/>
      <c r="ADE352" s="9"/>
      <c r="ADF352" s="9"/>
      <c r="ADG352" s="9"/>
      <c r="ADH352" s="9"/>
      <c r="ADI352" s="9"/>
      <c r="ADJ352" s="9"/>
      <c r="ADK352" s="9"/>
      <c r="ADL352" s="9"/>
      <c r="ADM352" s="9"/>
      <c r="ADN352" s="9"/>
      <c r="ADO352" s="9"/>
      <c r="ADP352" s="9"/>
      <c r="ADQ352" s="9"/>
      <c r="ADR352" s="9"/>
      <c r="ADS352" s="9"/>
      <c r="ADT352" s="9"/>
      <c r="ADU352" s="9"/>
      <c r="ADV352" s="9"/>
      <c r="ADW352" s="9"/>
      <c r="ADX352" s="9"/>
      <c r="ADY352" s="9"/>
      <c r="ADZ352" s="9"/>
      <c r="AEA352" s="9"/>
      <c r="AEB352" s="9"/>
      <c r="AEC352" s="9"/>
      <c r="AED352" s="9"/>
      <c r="AEE352" s="9"/>
      <c r="AEF352" s="9"/>
      <c r="AEG352" s="9"/>
      <c r="AEH352" s="9"/>
      <c r="AEI352" s="9"/>
      <c r="AEJ352" s="9"/>
      <c r="AEK352" s="9"/>
      <c r="AEL352" s="9"/>
      <c r="AEM352" s="9"/>
      <c r="AEN352" s="9"/>
      <c r="AEO352" s="9"/>
      <c r="AEP352" s="9"/>
      <c r="AEQ352" s="9"/>
      <c r="AER352" s="9"/>
      <c r="AES352" s="9"/>
      <c r="AET352" s="9"/>
      <c r="AEU352" s="9"/>
      <c r="AEV352" s="9"/>
      <c r="AEW352" s="9"/>
      <c r="AEX352" s="9"/>
      <c r="AEY352" s="9"/>
      <c r="AEZ352" s="9"/>
      <c r="AFA352" s="9"/>
      <c r="AFB352" s="9"/>
      <c r="AFC352" s="9"/>
      <c r="AFD352" s="9"/>
      <c r="AFE352" s="9"/>
      <c r="AFF352" s="9"/>
      <c r="AFG352" s="9"/>
      <c r="AFH352" s="9"/>
      <c r="AFI352" s="9"/>
      <c r="AFJ352" s="9"/>
      <c r="AFK352" s="9"/>
      <c r="AFL352" s="9"/>
      <c r="AFM352" s="9"/>
      <c r="AFN352" s="9"/>
      <c r="AFO352" s="9"/>
      <c r="AFP352" s="9"/>
      <c r="AFQ352" s="9"/>
      <c r="AFR352" s="9"/>
      <c r="AFS352" s="9"/>
      <c r="AFT352" s="9"/>
      <c r="AFU352" s="9"/>
      <c r="AFV352" s="9"/>
      <c r="AFW352" s="9"/>
      <c r="AFX352" s="9"/>
      <c r="AFY352" s="9"/>
      <c r="AFZ352" s="9"/>
      <c r="AGA352" s="9"/>
      <c r="AGB352" s="9"/>
      <c r="AGC352" s="9"/>
      <c r="AGD352" s="9"/>
      <c r="AGE352" s="9"/>
      <c r="AGF352" s="9"/>
      <c r="AGG352" s="9"/>
      <c r="AGH352" s="9"/>
      <c r="AGI352" s="9"/>
      <c r="AGJ352" s="9"/>
      <c r="AGK352" s="9"/>
      <c r="AGL352" s="9"/>
      <c r="AGM352" s="9"/>
      <c r="AGN352" s="9"/>
      <c r="AGO352" s="9"/>
      <c r="AGP352" s="9"/>
      <c r="AGQ352" s="9"/>
      <c r="AGR352" s="9"/>
      <c r="AGS352" s="9"/>
      <c r="AGT352" s="9"/>
      <c r="AGU352" s="9"/>
      <c r="AGV352" s="9"/>
      <c r="AGW352" s="9"/>
      <c r="AGX352" s="9"/>
      <c r="AGY352" s="9"/>
      <c r="AGZ352" s="9"/>
      <c r="AHA352" s="9"/>
      <c r="AHB352" s="9"/>
      <c r="AHC352" s="9"/>
      <c r="AHD352" s="9"/>
      <c r="AHE352" s="9"/>
      <c r="AHF352" s="9"/>
      <c r="AHG352" s="9"/>
      <c r="AHH352" s="9"/>
      <c r="AHI352" s="9"/>
      <c r="AHJ352" s="9"/>
      <c r="AHK352" s="9"/>
      <c r="AHL352" s="9"/>
      <c r="AHM352" s="9"/>
      <c r="AHN352" s="9"/>
      <c r="AHO352" s="9"/>
      <c r="AHP352" s="9"/>
      <c r="AHQ352" s="9"/>
      <c r="AHR352" s="9"/>
      <c r="AHS352" s="9"/>
      <c r="AHT352" s="9"/>
      <c r="AHU352" s="9"/>
      <c r="AHV352" s="9"/>
      <c r="AHW352" s="9"/>
      <c r="AHX352" s="9"/>
      <c r="AHY352" s="9"/>
      <c r="AHZ352" s="9"/>
      <c r="AIA352" s="9"/>
      <c r="AIB352" s="9"/>
      <c r="AIC352" s="9"/>
      <c r="AID352" s="9"/>
      <c r="AIE352" s="9"/>
      <c r="AIF352" s="9"/>
      <c r="AIG352" s="9"/>
      <c r="AIH352" s="9"/>
      <c r="AII352" s="9"/>
      <c r="AIJ352" s="9"/>
      <c r="AIK352" s="9"/>
      <c r="AIL352" s="9"/>
      <c r="AIM352" s="9"/>
      <c r="AIN352" s="9"/>
      <c r="AIO352" s="9"/>
      <c r="AIP352" s="9"/>
      <c r="AIQ352" s="9"/>
      <c r="AIR352" s="9"/>
      <c r="AIS352" s="9"/>
      <c r="ANB352" s="9" t="s">
        <v>12032</v>
      </c>
      <c r="ANC352" s="9" t="s">
        <v>2820</v>
      </c>
      <c r="AND352" s="9" t="s">
        <v>14778</v>
      </c>
      <c r="ANE352" s="9" t="s">
        <v>12034</v>
      </c>
      <c r="ANF352" s="9"/>
      <c r="ANG352" s="9"/>
      <c r="ANH352" s="9"/>
      <c r="ANI352" s="9"/>
      <c r="ANJ352" s="9"/>
      <c r="ANK352" s="9"/>
      <c r="ANL352" s="9"/>
      <c r="ANM352" s="9" t="s">
        <v>14779</v>
      </c>
      <c r="ANN352" s="9"/>
      <c r="ANO352" s="9" t="s">
        <v>14773</v>
      </c>
      <c r="ANP352" s="9" t="s">
        <v>14780</v>
      </c>
      <c r="ANQ352" s="9"/>
      <c r="ANR352" s="9" t="s">
        <v>14781</v>
      </c>
      <c r="ANS352" s="9"/>
      <c r="ANT352" s="9"/>
      <c r="ANU352" s="9" t="s">
        <v>14782</v>
      </c>
      <c r="ANV352" s="9"/>
      <c r="ANW352" s="9"/>
      <c r="ANX352" s="9"/>
      <c r="ANY352" s="9" t="s">
        <v>13643</v>
      </c>
      <c r="ANZ352" s="9" t="s">
        <v>14783</v>
      </c>
      <c r="AOA352" s="9"/>
      <c r="AOB352" s="9" t="s">
        <v>14784</v>
      </c>
      <c r="AOC352" s="9"/>
      <c r="AOD352" s="9"/>
      <c r="AOE352" s="9" t="s">
        <v>14785</v>
      </c>
      <c r="AOF352" s="9"/>
      <c r="AOG352" s="9"/>
      <c r="AOH352" s="9"/>
      <c r="AOI352" s="9" t="s">
        <v>13704</v>
      </c>
      <c r="AOJ352" s="9" t="s">
        <v>14786</v>
      </c>
      <c r="AOK352" s="9"/>
      <c r="AOL352" s="9" t="s">
        <v>14787</v>
      </c>
      <c r="AOM352" s="9"/>
      <c r="AON352" s="9"/>
      <c r="AOO352" s="9" t="s">
        <v>14788</v>
      </c>
      <c r="AOP352" s="9"/>
      <c r="AOQ352" s="9"/>
      <c r="AOR352" s="9"/>
      <c r="AOS352" s="9" t="s">
        <v>13708</v>
      </c>
      <c r="AOT352" s="9" t="s">
        <v>14789</v>
      </c>
      <c r="AOU352" s="9"/>
      <c r="AOV352" s="9" t="s">
        <v>14790</v>
      </c>
      <c r="AOW352" s="9"/>
      <c r="AOX352" s="9"/>
      <c r="AOY352" s="9" t="s">
        <v>14791</v>
      </c>
      <c r="AOZ352" s="9"/>
      <c r="APA352" s="9"/>
      <c r="APB352" s="9"/>
      <c r="APC352" s="9" t="s">
        <v>14680</v>
      </c>
      <c r="APD352" s="9" t="s">
        <v>14792</v>
      </c>
      <c r="APE352" s="9"/>
      <c r="APF352" s="9" t="s">
        <v>14793</v>
      </c>
      <c r="APG352" s="9"/>
      <c r="APH352" s="9"/>
      <c r="API352" s="9" t="s">
        <v>14794</v>
      </c>
      <c r="APJ352" s="9"/>
      <c r="APK352" s="9"/>
      <c r="APL352" s="9"/>
      <c r="APM352" s="9"/>
      <c r="APN352" s="9"/>
      <c r="APO352" s="9"/>
      <c r="APP352" s="9"/>
      <c r="APQ352" s="9"/>
      <c r="APR352" s="9"/>
      <c r="APS352" s="9"/>
      <c r="APT352" s="9"/>
      <c r="APU352" s="9"/>
      <c r="APV352" s="9"/>
      <c r="APW352" s="9"/>
      <c r="APX352" s="9"/>
      <c r="APY352" s="9"/>
      <c r="APZ352" s="9"/>
      <c r="AQA352" s="9"/>
      <c r="AQB352" s="9"/>
      <c r="AQC352" s="9"/>
      <c r="AQD352" s="9"/>
      <c r="AQE352" s="9"/>
      <c r="AQF352" s="9"/>
      <c r="AQG352" s="9"/>
      <c r="AQH352" s="9"/>
      <c r="AQI352" s="9"/>
      <c r="AQJ352" s="9"/>
      <c r="AQK352" s="9"/>
      <c r="AQL352" s="9"/>
      <c r="AQM352" s="9"/>
      <c r="AQN352" s="9"/>
      <c r="AQO352" s="9"/>
      <c r="AQP352" s="9"/>
      <c r="AQQ352" s="9"/>
      <c r="AQR352" s="9"/>
      <c r="AQS352" s="9"/>
      <c r="AQT352" s="9"/>
      <c r="AQU352" s="9"/>
      <c r="AQV352" s="9"/>
      <c r="AQW352" s="9"/>
      <c r="AQX352" s="9"/>
      <c r="AQY352" s="9"/>
      <c r="AQZ352" s="9"/>
      <c r="ARA352" s="9"/>
      <c r="ARB352" s="9"/>
      <c r="ARC352" s="9"/>
      <c r="ARD352" s="9"/>
      <c r="ARE352" s="9"/>
      <c r="ARF352" s="9"/>
      <c r="ARG352" s="9"/>
      <c r="ARH352" s="9"/>
      <c r="ARI352" s="9"/>
      <c r="ARJ352" s="9"/>
      <c r="ARK352" s="9"/>
      <c r="ARL352" s="9"/>
      <c r="ARM352" s="9"/>
      <c r="ARN352" s="9"/>
      <c r="ARO352" s="9"/>
      <c r="ARP352" s="9"/>
      <c r="ARQ352" s="9"/>
      <c r="ARR352" s="9"/>
      <c r="ARS352" s="9"/>
      <c r="ART352" s="9"/>
      <c r="ARU352" s="9"/>
      <c r="ARV352" s="9"/>
      <c r="ARW352" s="9"/>
      <c r="ARX352" s="9"/>
      <c r="ARY352" s="9"/>
      <c r="ARZ352" s="9"/>
      <c r="ASA352" s="9"/>
      <c r="ASB352" s="9"/>
      <c r="ASC352" s="9"/>
      <c r="ASD352" s="9"/>
      <c r="ASE352" s="9"/>
      <c r="ASF352" s="9"/>
      <c r="ASG352" s="9"/>
      <c r="ASH352" s="9"/>
      <c r="ASI352" s="9"/>
      <c r="ASJ352" s="9"/>
      <c r="ASK352" s="9"/>
      <c r="ASL352" s="9"/>
      <c r="ASM352" s="9"/>
      <c r="ASN352" s="9"/>
      <c r="ASO352" s="9"/>
      <c r="ASP352" s="9"/>
      <c r="ASQ352" s="9"/>
      <c r="ASR352" s="9"/>
      <c r="ASS352" s="9"/>
      <c r="AST352" s="9"/>
      <c r="ASU352" s="9"/>
      <c r="ASV352" s="9"/>
      <c r="ASW352" s="9"/>
      <c r="ASX352" s="9"/>
      <c r="ASY352" s="9"/>
      <c r="ASZ352" s="9"/>
      <c r="ATA352" s="9"/>
      <c r="ATB352" s="9"/>
      <c r="ATC352" s="9"/>
      <c r="ATD352" s="9"/>
      <c r="ATE352" s="9"/>
      <c r="ATF352" s="9"/>
      <c r="ATG352" s="9"/>
      <c r="ATH352" s="9"/>
      <c r="ATI352" s="9"/>
      <c r="ATJ352" s="9"/>
      <c r="ATK352" s="9"/>
      <c r="ATL352" s="9"/>
      <c r="ATM352" s="9"/>
      <c r="ATN352" s="9"/>
      <c r="ATO352" s="9"/>
      <c r="ATP352" s="9"/>
      <c r="ATQ352" s="9"/>
      <c r="ATR352" s="9" t="s">
        <v>14795</v>
      </c>
      <c r="ATS352" s="9">
        <v>1.733907621E9</v>
      </c>
      <c r="ATT352" s="9" t="s">
        <v>14796</v>
      </c>
      <c r="ATU352" s="9" t="s">
        <v>12032</v>
      </c>
      <c r="ATV352" s="9" t="s">
        <v>2820</v>
      </c>
      <c r="ATW352" s="9" t="s">
        <v>14778</v>
      </c>
      <c r="ATX352" s="9" t="s">
        <v>12034</v>
      </c>
      <c r="ATY352" s="9"/>
      <c r="ATZ352" s="9"/>
      <c r="AUA352" s="9"/>
      <c r="AUB352" s="9"/>
      <c r="AUC352" s="9"/>
      <c r="AUD352" s="9"/>
      <c r="AUE352" s="9"/>
      <c r="AUF352" s="9"/>
      <c r="AUG352" s="9"/>
      <c r="AUH352" s="9"/>
      <c r="AUI352" s="9"/>
      <c r="AUJ352" s="9"/>
      <c r="AUK352" s="9"/>
      <c r="AUL352" s="9"/>
      <c r="AUM352" s="9"/>
      <c r="AUN352" s="9"/>
      <c r="AUO352" s="9"/>
      <c r="AUP352" s="9"/>
      <c r="AUQ352" s="9"/>
      <c r="AUR352" s="9"/>
      <c r="AUS352" s="9"/>
      <c r="AUT352" s="9"/>
      <c r="AUU352" s="9"/>
      <c r="AUV352" s="9"/>
      <c r="AUW352" s="9"/>
      <c r="AUX352" s="9"/>
      <c r="AUY352" s="9"/>
      <c r="AUZ352" s="9"/>
      <c r="AVA352" s="9"/>
      <c r="AVB352" s="9"/>
      <c r="AVC352" s="9"/>
      <c r="AVD352" s="9"/>
      <c r="AVE352" s="9"/>
      <c r="AVF352" s="9"/>
      <c r="AVG352" s="9"/>
      <c r="AVH352" s="9"/>
      <c r="AVI352" s="9"/>
      <c r="AVJ352" s="9"/>
      <c r="AVK352" s="9"/>
      <c r="AVL352" s="9"/>
      <c r="AVM352" s="9"/>
      <c r="AVN352" s="9"/>
      <c r="AVO352" s="9"/>
      <c r="AVP352" s="9"/>
      <c r="AVQ352" s="9"/>
      <c r="AVR352" s="9"/>
      <c r="AVS352" s="9"/>
      <c r="AVT352" s="9"/>
      <c r="AVU352" s="9"/>
      <c r="AVV352" s="9"/>
      <c r="AVW352" s="9"/>
      <c r="AVX352" s="9"/>
      <c r="AVY352" s="9"/>
      <c r="AVZ352" s="9"/>
      <c r="AWA352" s="9"/>
      <c r="AWB352" s="9"/>
      <c r="AWC352" s="9"/>
      <c r="AWD352" s="9"/>
      <c r="AWE352" s="9"/>
      <c r="AWF352" s="9"/>
      <c r="AWG352" s="9"/>
      <c r="AWH352" s="9"/>
      <c r="AWI352" s="9"/>
      <c r="AWJ352" s="9"/>
      <c r="AWK352" s="9"/>
      <c r="AWL352" s="9"/>
      <c r="AWM352" s="9"/>
      <c r="AWN352" s="9"/>
      <c r="AWO352" s="9"/>
      <c r="AWP352" s="9"/>
      <c r="AWQ352" s="9"/>
      <c r="AWR352" s="9"/>
      <c r="AWS352" s="9"/>
      <c r="AWT352" s="9"/>
      <c r="AWU352" s="9"/>
      <c r="AWV352" s="9"/>
      <c r="AWW352" s="9"/>
      <c r="AWX352" s="9"/>
      <c r="AWY352" s="9"/>
      <c r="AWZ352" s="9"/>
      <c r="AXA352" s="9"/>
      <c r="AXB352" s="9"/>
      <c r="AXC352" s="9"/>
      <c r="AXD352" s="9"/>
      <c r="AXE352" s="9"/>
      <c r="AXF352" s="9"/>
      <c r="AXG352" s="9"/>
      <c r="AXH352" s="9"/>
      <c r="AXI352" s="9"/>
      <c r="AXJ352" s="9"/>
      <c r="AXK352" s="9"/>
      <c r="AXL352" s="9"/>
      <c r="AXM352" s="9"/>
      <c r="AXN352" s="9"/>
      <c r="AXO352" s="9"/>
      <c r="AXP352" s="9"/>
      <c r="AXQ352" s="9"/>
      <c r="AXR352" s="9"/>
      <c r="AXS352" s="9"/>
      <c r="AXT352" s="9"/>
      <c r="AXU352" s="9"/>
      <c r="AXV352" s="9"/>
      <c r="AXW352" s="9"/>
      <c r="AXX352" s="9"/>
      <c r="AXY352" s="9"/>
      <c r="AXZ352" s="9"/>
      <c r="AYA352" s="9"/>
      <c r="AYB352" s="9"/>
      <c r="AYC352" s="9"/>
      <c r="AYD352" s="9"/>
      <c r="AYE352" s="9"/>
      <c r="AYF352" s="9"/>
      <c r="AYG352" s="9"/>
      <c r="AYH352" s="9"/>
      <c r="AYI352" s="9"/>
      <c r="AYJ352" s="9"/>
      <c r="AYK352" s="9"/>
      <c r="AYL352" s="9"/>
      <c r="AYM352" s="9"/>
      <c r="AYN352" s="9"/>
      <c r="AYO352" s="9"/>
      <c r="AYP352" s="9"/>
      <c r="AYQ352" s="9"/>
      <c r="AYR352" s="9"/>
      <c r="AYS352" s="9"/>
      <c r="AYT352" s="9"/>
      <c r="AYU352" s="9"/>
      <c r="AYV352" s="9"/>
      <c r="AYW352" s="9"/>
      <c r="AYX352" s="9"/>
      <c r="AYY352" s="9"/>
      <c r="AYZ352" s="9"/>
      <c r="AZA352" s="9"/>
      <c r="AZB352" s="9"/>
      <c r="AZC352" s="9"/>
      <c r="AZD352" s="9"/>
      <c r="AZE352" s="9"/>
      <c r="AZF352" s="9"/>
      <c r="AZG352" s="9"/>
      <c r="AZH352" s="9"/>
      <c r="AZI352" s="9"/>
      <c r="AZJ352" s="9"/>
      <c r="AZK352" s="9"/>
      <c r="AZL352" s="9"/>
      <c r="AZM352" s="9"/>
      <c r="AZN352" s="9"/>
      <c r="AZO352" s="9"/>
      <c r="AZP352" s="9"/>
      <c r="AZQ352" s="9"/>
      <c r="AZR352" s="9"/>
      <c r="AZS352" s="9"/>
      <c r="AZT352" s="9"/>
      <c r="AZU352" s="9"/>
      <c r="AZV352" s="9"/>
      <c r="AZW352" s="9"/>
      <c r="AZX352" s="9"/>
      <c r="AZY352" s="9"/>
      <c r="AZZ352" s="9"/>
      <c r="BAA352" s="9"/>
      <c r="BAB352" s="9"/>
      <c r="BAC352" s="9"/>
      <c r="BAD352" s="9"/>
      <c r="BAE352" s="9"/>
      <c r="BAF352" s="9"/>
      <c r="BAG352" s="9"/>
      <c r="BAH352" s="9"/>
      <c r="BAI352" s="9"/>
      <c r="BAJ352" s="9"/>
      <c r="BAK352" s="9"/>
      <c r="BAL352" s="9"/>
      <c r="BAM352" s="9"/>
      <c r="BAN352" s="9"/>
      <c r="BAO352" s="9"/>
      <c r="BAP352" s="9"/>
      <c r="BAQ352" s="9"/>
      <c r="BAR352" s="9"/>
      <c r="BAS352" s="9"/>
      <c r="BAT352" s="9"/>
      <c r="BAU352" s="9"/>
      <c r="BAV352" s="9"/>
      <c r="BAW352" s="9"/>
      <c r="BAX352" s="9"/>
      <c r="BAY352" s="9"/>
      <c r="BAZ352" s="9"/>
      <c r="BBA352" s="9"/>
      <c r="BBB352" s="9"/>
      <c r="BBC352" s="9"/>
      <c r="BBD352" s="9"/>
      <c r="BBE352" s="9"/>
      <c r="BBF352" s="9"/>
      <c r="BBG352" s="9"/>
      <c r="BBH352" s="9"/>
      <c r="BBI352" s="9"/>
      <c r="BBJ352" s="9"/>
      <c r="BBK352" s="9"/>
      <c r="BBL352" s="9"/>
      <c r="BBM352" s="9"/>
      <c r="BBN352" s="9"/>
      <c r="BBO352" s="9"/>
      <c r="BBP352" s="9"/>
      <c r="BBQ352" s="9"/>
      <c r="BBR352" s="9"/>
      <c r="BBS352" s="9"/>
      <c r="BBT352" s="9"/>
      <c r="BBU352" s="9"/>
      <c r="BBV352" s="9"/>
      <c r="BBW352" s="9"/>
      <c r="BBX352" s="9"/>
      <c r="BBY352" s="9"/>
      <c r="BBZ352" s="9"/>
      <c r="BCA352" s="9"/>
      <c r="BCB352" s="9"/>
      <c r="BCC352" s="9"/>
      <c r="BCD352" s="9"/>
      <c r="BCE352" s="9"/>
      <c r="BCF352" s="9"/>
      <c r="BCG352" s="9"/>
      <c r="BCH352" s="9"/>
      <c r="BCI352" s="9"/>
      <c r="BCJ352" s="9"/>
      <c r="BCK352" s="9"/>
      <c r="BCL352" s="9"/>
      <c r="BCM352" s="9"/>
      <c r="BCN352" s="9"/>
      <c r="BCO352" s="9"/>
      <c r="BCP352" s="9"/>
      <c r="BCQ352" s="9"/>
      <c r="BCR352" s="9"/>
      <c r="BCS352" s="9"/>
      <c r="BCT352" s="9"/>
      <c r="BCU352" s="9"/>
      <c r="BCV352" s="9"/>
      <c r="BCW352" s="9"/>
      <c r="BCX352" s="9"/>
      <c r="BCY352" s="9"/>
      <c r="BCZ352" s="9"/>
      <c r="BDA352" s="9"/>
      <c r="BDB352" s="9"/>
      <c r="BDC352" s="9"/>
      <c r="BDD352" s="9"/>
      <c r="BDE352" s="9"/>
      <c r="BDF352" s="9"/>
      <c r="BDG352" s="9"/>
      <c r="BDH352" s="9"/>
      <c r="BDI352" s="9"/>
      <c r="BDJ352" s="9"/>
      <c r="BDK352" s="9"/>
      <c r="BDL352" s="9"/>
      <c r="BDM352" s="9"/>
      <c r="BDN352" s="9"/>
      <c r="BDO352" s="9"/>
      <c r="BDP352" s="9"/>
      <c r="BDQ352" s="9"/>
      <c r="BDR352" s="9"/>
      <c r="BDS352" s="9"/>
      <c r="BDT352" s="9"/>
      <c r="BDU352" s="9"/>
      <c r="BDV352" s="9"/>
      <c r="BDW352" s="9"/>
      <c r="BDX352" s="9"/>
      <c r="BDY352" s="9"/>
      <c r="BDZ352" s="9"/>
      <c r="BEA352" s="9"/>
      <c r="BEB352" s="9"/>
      <c r="BEC352" s="9"/>
      <c r="BED352" s="9"/>
      <c r="BEE352" s="9"/>
      <c r="BEF352" s="9"/>
      <c r="BEG352" s="9"/>
      <c r="BEH352" s="9"/>
      <c r="BEI352" s="9"/>
      <c r="BEJ352" s="9"/>
      <c r="BEK352" s="9"/>
      <c r="BEL352" s="9"/>
      <c r="BEM352" s="9"/>
      <c r="BEN352" s="9"/>
      <c r="BEO352" s="9"/>
      <c r="BEP352" s="9"/>
      <c r="BEQ352" s="9"/>
      <c r="BER352" s="9"/>
      <c r="BES352" s="9"/>
      <c r="BET352" s="9"/>
      <c r="BEU352" s="9"/>
      <c r="BEV352" s="9"/>
      <c r="BEW352" s="9"/>
      <c r="BEX352" s="9"/>
      <c r="BEY352" s="9"/>
      <c r="BEZ352" s="9"/>
      <c r="BFA352" s="9"/>
      <c r="BFB352" s="9"/>
      <c r="BFC352" s="9"/>
      <c r="BFD352" s="9"/>
      <c r="BFE352" s="9"/>
      <c r="BFF352" s="9"/>
      <c r="BFG352" s="9"/>
      <c r="BFH352" s="9"/>
      <c r="BFI352" s="9"/>
      <c r="BFJ352" s="9"/>
      <c r="BFK352" s="9"/>
      <c r="BFL352" s="9"/>
      <c r="BFM352" s="9"/>
      <c r="BFN352" s="9"/>
      <c r="BFO352" s="9"/>
      <c r="BFP352" s="9"/>
      <c r="BFQ352" s="9"/>
      <c r="BFR352" s="9"/>
      <c r="BFS352" s="9"/>
      <c r="BFT352" s="9"/>
      <c r="BFU352" s="9"/>
      <c r="BFV352" s="9"/>
      <c r="BFW352" s="9"/>
      <c r="BFX352" s="9"/>
      <c r="BFY352" s="9"/>
      <c r="BFZ352" s="9"/>
      <c r="BGA352" s="9"/>
      <c r="BGB352" s="9"/>
      <c r="BGC352" s="9"/>
      <c r="BGD352" s="9"/>
      <c r="BGE352" s="9"/>
      <c r="BGF352" s="9"/>
      <c r="BGG352" s="9"/>
      <c r="BGH352" s="9"/>
      <c r="BGI352" s="9"/>
      <c r="BGJ352" s="9"/>
      <c r="BGK352" s="9"/>
      <c r="BGL352" s="9"/>
      <c r="BGM352" s="9"/>
      <c r="BGN352" s="9"/>
      <c r="BGO352" s="9"/>
      <c r="BGP352" s="9"/>
      <c r="BGQ352" s="9"/>
      <c r="BGR352" s="9"/>
      <c r="BGS352" s="9"/>
      <c r="BGT352" s="9"/>
      <c r="BGU352" s="9"/>
      <c r="BGV352" s="9"/>
      <c r="BGW352" s="9"/>
      <c r="BGX352" s="9"/>
      <c r="BGY352" s="9"/>
      <c r="BGZ352" s="9"/>
      <c r="BHA352" s="9"/>
      <c r="BHB352" s="9"/>
      <c r="BHC352" s="9"/>
      <c r="BHD352" s="9"/>
      <c r="BHE352" s="9"/>
      <c r="BHF352" s="9"/>
      <c r="BHG352" s="9"/>
      <c r="BHH352" s="9"/>
      <c r="BHI352" s="9"/>
      <c r="BHJ352" s="9"/>
      <c r="BHK352" s="9"/>
      <c r="BHL352" s="9"/>
      <c r="BHM352" s="9"/>
      <c r="BHN352" s="9"/>
      <c r="BHO352" s="9"/>
      <c r="BHP352" s="9"/>
      <c r="BHQ352" s="9"/>
      <c r="BHR352" s="9"/>
      <c r="BHS352" s="9"/>
      <c r="BHT352" s="9"/>
      <c r="BHU352" s="9"/>
      <c r="BHV352" s="9"/>
      <c r="BHW352" s="9"/>
      <c r="BHX352" s="9"/>
      <c r="BHY352" s="9"/>
      <c r="BHZ352" s="9"/>
      <c r="BIA352" s="9"/>
      <c r="BIB352" s="9"/>
      <c r="BIC352" s="9"/>
      <c r="BID352" s="9"/>
    </row>
    <row r="353" ht="14.25" customHeight="1">
      <c r="A353" s="9">
        <v>8.0</v>
      </c>
      <c r="B353" s="9" t="s">
        <v>11947</v>
      </c>
      <c r="C353" s="9" t="s">
        <v>11948</v>
      </c>
      <c r="D353" s="9" t="s">
        <v>11948</v>
      </c>
      <c r="E353" s="9"/>
      <c r="F353" s="9">
        <v>20.0</v>
      </c>
      <c r="G353" s="9" t="s">
        <v>14797</v>
      </c>
      <c r="H353" s="9"/>
      <c r="I353" s="9"/>
      <c r="J353" s="9"/>
      <c r="K353" s="9">
        <v>4.0</v>
      </c>
      <c r="L353" s="9">
        <v>16.0</v>
      </c>
      <c r="M353" s="9"/>
      <c r="N353" s="9"/>
      <c r="O353" s="9"/>
      <c r="P353" s="9">
        <v>0.0</v>
      </c>
      <c r="Q353" s="9" t="s">
        <v>14798</v>
      </c>
      <c r="R353" s="9"/>
      <c r="S353" s="9" t="s">
        <v>3915</v>
      </c>
      <c r="T353" s="9" t="s">
        <v>3914</v>
      </c>
      <c r="ATY353" s="9"/>
      <c r="ATZ353" s="9"/>
      <c r="AUA353" s="9"/>
      <c r="AUB353" s="9"/>
      <c r="AUC353" s="9"/>
      <c r="AUD353" s="9"/>
      <c r="AUE353" s="9"/>
      <c r="AUF353" s="9"/>
      <c r="AUG353" s="9"/>
      <c r="AUH353" s="9"/>
      <c r="AUI353" s="9"/>
      <c r="AUJ353" s="9"/>
      <c r="AUK353" s="9"/>
      <c r="AUL353" s="9"/>
      <c r="AUM353" s="9"/>
      <c r="AUN353" s="9"/>
      <c r="AUO353" s="9"/>
      <c r="AUP353" s="9"/>
      <c r="AUQ353" s="9"/>
      <c r="AUR353" s="9"/>
      <c r="AUS353" s="9"/>
      <c r="AUT353" s="9"/>
      <c r="AUU353" s="9"/>
      <c r="AUV353" s="9"/>
      <c r="AUW353" s="9"/>
      <c r="AUX353" s="9"/>
      <c r="AUY353" s="9"/>
      <c r="AUZ353" s="9"/>
      <c r="AVA353" s="9"/>
      <c r="AVB353" s="9"/>
      <c r="AVC353" s="9"/>
      <c r="AVD353" s="9"/>
      <c r="AVE353" s="9"/>
      <c r="AVF353" s="9"/>
      <c r="AVG353" s="9"/>
      <c r="AVH353" s="9"/>
      <c r="AVI353" s="9"/>
      <c r="AVJ353" s="9"/>
      <c r="AVK353" s="9"/>
      <c r="AVL353" s="9"/>
      <c r="AVM353" s="9"/>
      <c r="AVN353" s="9"/>
      <c r="AVO353" s="9"/>
      <c r="AVP353" s="9"/>
      <c r="AVQ353" s="9"/>
      <c r="AVR353" s="9"/>
      <c r="AVS353" s="9"/>
      <c r="AVT353" s="9"/>
      <c r="AVU353" s="9"/>
      <c r="AVV353" s="9"/>
      <c r="AVW353" s="9"/>
      <c r="AVX353" s="9"/>
      <c r="AVY353" s="9"/>
      <c r="AVZ353" s="9"/>
      <c r="AWA353" s="9"/>
      <c r="AWB353" s="9"/>
      <c r="AWC353" s="9"/>
      <c r="AWD353" s="9"/>
      <c r="AWE353" s="9"/>
      <c r="AWF353" s="9"/>
      <c r="AWG353" s="9"/>
      <c r="AWH353" s="9"/>
      <c r="AWI353" s="9"/>
      <c r="AWJ353" s="9"/>
      <c r="AWK353" s="9"/>
      <c r="AWL353" s="9"/>
      <c r="AWM353" s="9"/>
      <c r="AWN353" s="9"/>
      <c r="AWO353" s="9"/>
      <c r="AWP353" s="9"/>
      <c r="AWQ353" s="9"/>
      <c r="AWR353" s="9"/>
      <c r="AWS353" s="9"/>
      <c r="AWT353" s="9"/>
      <c r="AWU353" s="9"/>
      <c r="AWV353" s="9"/>
      <c r="AWW353" s="9"/>
      <c r="AWX353" s="9"/>
      <c r="AWY353" s="9"/>
      <c r="AWZ353" s="9"/>
      <c r="AXA353" s="9"/>
      <c r="AXB353" s="9"/>
      <c r="AXC353" s="9"/>
      <c r="AXD353" s="9"/>
      <c r="AXE353" s="9"/>
      <c r="AXF353" s="9"/>
      <c r="AXG353" s="9"/>
      <c r="AXH353" s="9"/>
      <c r="AXI353" s="9"/>
      <c r="AXJ353" s="9"/>
      <c r="AXK353" s="9"/>
      <c r="AXL353" s="9"/>
      <c r="AXM353" s="9"/>
      <c r="AXN353" s="9"/>
      <c r="AXO353" s="9"/>
      <c r="AXP353" s="9"/>
      <c r="AXQ353" s="9"/>
      <c r="AXR353" s="9"/>
      <c r="AXS353" s="9"/>
      <c r="AXT353" s="9"/>
      <c r="AXU353" s="9"/>
      <c r="AXV353" s="9"/>
      <c r="AXW353" s="9"/>
      <c r="AXX353" s="9"/>
      <c r="AXY353" s="9"/>
      <c r="AXZ353" s="9"/>
      <c r="AYA353" s="9"/>
      <c r="AYB353" s="9"/>
      <c r="AYC353" s="9"/>
      <c r="AYD353" s="9"/>
      <c r="AYE353" s="9"/>
      <c r="AYF353" s="9"/>
      <c r="AYG353" s="9"/>
      <c r="AYH353" s="9"/>
      <c r="AYI353" s="9"/>
      <c r="AYJ353" s="9"/>
      <c r="AYK353" s="9"/>
      <c r="AYL353" s="9"/>
      <c r="AYM353" s="9"/>
      <c r="AYN353" s="9"/>
      <c r="AYO353" s="9"/>
      <c r="AYP353" s="9"/>
      <c r="AYQ353" s="9"/>
      <c r="AYR353" s="9"/>
      <c r="AYS353" s="9"/>
      <c r="AYT353" s="9"/>
      <c r="AYU353" s="9"/>
      <c r="AYV353" s="9"/>
      <c r="AYW353" s="9"/>
      <c r="AYX353" s="9"/>
      <c r="AYY353" s="9"/>
      <c r="AYZ353" s="9"/>
      <c r="AZA353" s="9"/>
      <c r="AZB353" s="9"/>
      <c r="AZC353" s="9"/>
      <c r="AZD353" s="9"/>
      <c r="AZE353" s="9"/>
      <c r="AZF353" s="9"/>
      <c r="AZG353" s="9"/>
      <c r="AZH353" s="9"/>
      <c r="AZI353" s="9"/>
      <c r="AZJ353" s="9"/>
      <c r="AZK353" s="9"/>
      <c r="AZL353" s="9"/>
      <c r="AZM353" s="9"/>
      <c r="AZN353" s="9"/>
      <c r="AZO353" s="9"/>
      <c r="AZP353" s="9"/>
      <c r="AZQ353" s="9"/>
      <c r="AZR353" s="9"/>
      <c r="AZS353" s="9"/>
      <c r="AZT353" s="9"/>
      <c r="AZU353" s="9"/>
      <c r="AZV353" s="9"/>
      <c r="AZW353" s="9"/>
      <c r="AZX353" s="9"/>
      <c r="AZY353" s="9"/>
      <c r="AZZ353" s="9"/>
      <c r="BAA353" s="9"/>
      <c r="BAB353" s="9"/>
      <c r="BAC353" s="9"/>
      <c r="BAD353" s="9"/>
      <c r="BAE353" s="9"/>
      <c r="BAF353" s="9"/>
      <c r="BAG353" s="9"/>
      <c r="BAH353" s="9"/>
      <c r="BAI353" s="9"/>
      <c r="BAJ353" s="9"/>
      <c r="BAK353" s="9"/>
      <c r="BAL353" s="9"/>
      <c r="BAM353" s="9"/>
      <c r="BAN353" s="9"/>
      <c r="BAO353" s="9"/>
      <c r="BAP353" s="9"/>
      <c r="BAQ353" s="9"/>
      <c r="BAR353" s="9"/>
      <c r="BAS353" s="9"/>
      <c r="BAT353" s="9"/>
      <c r="BAU353" s="9"/>
      <c r="BAV353" s="9"/>
      <c r="BAW353" s="9"/>
      <c r="BAX353" s="9"/>
      <c r="BAY353" s="9"/>
      <c r="BAZ353" s="9"/>
      <c r="BBA353" s="9"/>
      <c r="BBB353" s="9"/>
      <c r="BBC353" s="9"/>
      <c r="BBD353" s="9"/>
      <c r="BBE353" s="9"/>
      <c r="BBF353" s="9"/>
      <c r="BBG353" s="9"/>
      <c r="BBH353" s="9"/>
      <c r="BBI353" s="9"/>
      <c r="BBJ353" s="9"/>
      <c r="BBK353" s="9"/>
      <c r="BBL353" s="9"/>
      <c r="BBM353" s="9"/>
      <c r="BBN353" s="9"/>
      <c r="BBO353" s="9"/>
      <c r="BBP353" s="9"/>
      <c r="BBQ353" s="9"/>
      <c r="BBR353" s="9"/>
      <c r="BBS353" s="9"/>
      <c r="BBT353" s="9"/>
      <c r="BBU353" s="9"/>
      <c r="BBV353" s="9"/>
      <c r="BBW353" s="9"/>
      <c r="BBX353" s="9"/>
      <c r="BBY353" s="9"/>
      <c r="BBZ353" s="9"/>
      <c r="BCA353" s="9"/>
      <c r="BCB353" s="9"/>
      <c r="BCC353" s="9"/>
      <c r="BCD353" s="9"/>
      <c r="BCE353" s="9"/>
      <c r="BCF353" s="9"/>
      <c r="BCG353" s="9"/>
      <c r="BCH353" s="9"/>
      <c r="BCI353" s="9"/>
      <c r="BCJ353" s="9"/>
      <c r="BCK353" s="9"/>
      <c r="BCL353" s="9"/>
      <c r="BCM353" s="9"/>
      <c r="BCN353" s="9"/>
      <c r="BCO353" s="9"/>
      <c r="BCP353" s="9"/>
      <c r="BCQ353" s="9"/>
      <c r="BCR353" s="9"/>
      <c r="BCS353" s="9"/>
      <c r="BCT353" s="9"/>
      <c r="BCU353" s="9"/>
      <c r="BCV353" s="9"/>
      <c r="BCW353" s="9"/>
      <c r="BCX353" s="9"/>
      <c r="BCY353" s="9"/>
      <c r="BCZ353" s="9"/>
      <c r="BDA353" s="9"/>
      <c r="BDB353" s="9"/>
      <c r="BDC353" s="9"/>
      <c r="BDD353" s="9"/>
      <c r="BDE353" s="9"/>
      <c r="BDF353" s="9"/>
      <c r="BDG353" s="9"/>
      <c r="BDH353" s="9"/>
      <c r="BDI353" s="9"/>
      <c r="BDJ353" s="9"/>
      <c r="BDK353" s="9"/>
      <c r="BDL353" s="9"/>
      <c r="BDM353" s="9"/>
      <c r="BDN353" s="9"/>
      <c r="BDO353" s="9"/>
      <c r="BDP353" s="9"/>
      <c r="BDQ353" s="9"/>
      <c r="BDR353" s="9"/>
      <c r="BDS353" s="9"/>
      <c r="BDT353" s="9"/>
      <c r="BDU353" s="9"/>
      <c r="BDV353" s="9"/>
      <c r="BDW353" s="9"/>
      <c r="BDX353" s="9"/>
      <c r="BDY353" s="9"/>
      <c r="BDZ353" s="9"/>
      <c r="BEA353" s="9"/>
      <c r="BEB353" s="9"/>
      <c r="BEC353" s="9"/>
      <c r="BED353" s="9"/>
      <c r="BEE353" s="9"/>
      <c r="BEF353" s="9"/>
      <c r="BEG353" s="9"/>
      <c r="BEH353" s="9"/>
      <c r="BEI353" s="9"/>
      <c r="BEJ353" s="9"/>
      <c r="BEK353" s="9"/>
      <c r="BEL353" s="9"/>
      <c r="BEM353" s="9"/>
      <c r="BEN353" s="9"/>
      <c r="BEO353" s="9"/>
      <c r="BEP353" s="9"/>
      <c r="BEQ353" s="9"/>
      <c r="BER353" s="9"/>
      <c r="BES353" s="9"/>
      <c r="BET353" s="9"/>
      <c r="BEU353" s="9"/>
      <c r="BEV353" s="9"/>
      <c r="BEW353" s="9"/>
      <c r="BEX353" s="9"/>
      <c r="BEY353" s="9"/>
      <c r="BEZ353" s="9"/>
      <c r="BFA353" s="9"/>
      <c r="BFB353" s="9"/>
      <c r="BFC353" s="9"/>
      <c r="BFD353" s="9"/>
      <c r="BFE353" s="9"/>
      <c r="BFF353" s="9"/>
      <c r="BFG353" s="9"/>
      <c r="BFH353" s="9"/>
      <c r="BFI353" s="9"/>
      <c r="BFJ353" s="9"/>
      <c r="BFK353" s="9"/>
      <c r="BFL353" s="9"/>
      <c r="BFM353" s="9"/>
      <c r="BFN353" s="9"/>
      <c r="BFO353" s="9"/>
      <c r="BFP353" s="9"/>
      <c r="BFQ353" s="9"/>
      <c r="BFR353" s="9"/>
      <c r="BFS353" s="9"/>
      <c r="BFT353" s="9"/>
      <c r="BFU353" s="9"/>
      <c r="BFV353" s="9"/>
      <c r="BFW353" s="9"/>
      <c r="BFX353" s="9"/>
      <c r="BFY353" s="9"/>
      <c r="BFZ353" s="9"/>
      <c r="BGA353" s="9"/>
      <c r="BGB353" s="9"/>
      <c r="BGC353" s="9"/>
      <c r="BGD353" s="9"/>
      <c r="BGE353" s="9"/>
      <c r="BGF353" s="9"/>
      <c r="BGG353" s="9"/>
      <c r="BGH353" s="9"/>
      <c r="BGI353" s="9"/>
      <c r="BGJ353" s="9"/>
      <c r="BGK353" s="9"/>
      <c r="BGL353" s="9"/>
      <c r="BGM353" s="9"/>
      <c r="BGN353" s="9"/>
      <c r="BGO353" s="9"/>
      <c r="BGP353" s="9"/>
      <c r="BGQ353" s="9"/>
      <c r="BGR353" s="9"/>
      <c r="BGS353" s="9"/>
      <c r="BGT353" s="9"/>
      <c r="BGU353" s="9"/>
      <c r="BGV353" s="9"/>
      <c r="BGW353" s="9"/>
      <c r="BGX353" s="9"/>
      <c r="BGY353" s="9"/>
      <c r="BGZ353" s="9"/>
      <c r="BHA353" s="9"/>
      <c r="BHB353" s="9"/>
      <c r="BHC353" s="9"/>
      <c r="BHD353" s="9"/>
      <c r="BHE353" s="9"/>
      <c r="BHF353" s="9"/>
      <c r="BHG353" s="9"/>
      <c r="BHH353" s="9"/>
      <c r="BHI353" s="9"/>
      <c r="BHJ353" s="9"/>
      <c r="BHK353" s="9"/>
      <c r="BHL353" s="9"/>
      <c r="BHM353" s="9"/>
      <c r="BHN353" s="9"/>
      <c r="BHO353" s="9"/>
      <c r="BHP353" s="9"/>
      <c r="BHQ353" s="9"/>
      <c r="BHR353" s="9"/>
      <c r="BHS353" s="9"/>
      <c r="BHT353" s="9"/>
      <c r="BHU353" s="9"/>
      <c r="BHV353" s="9"/>
      <c r="BHW353" s="9"/>
      <c r="BHX353" s="9"/>
      <c r="BHY353" s="9"/>
      <c r="BHZ353" s="9"/>
      <c r="BIA353" s="9"/>
      <c r="BIB353" s="9"/>
      <c r="BIC353" s="9"/>
      <c r="BID353" s="9"/>
    </row>
    <row r="354" ht="14.25" customHeight="1">
      <c r="A354" s="9">
        <v>31.0</v>
      </c>
      <c r="B354" s="9" t="s">
        <v>11947</v>
      </c>
      <c r="C354" s="9" t="s">
        <v>11948</v>
      </c>
      <c r="D354" s="9" t="s">
        <v>11948</v>
      </c>
      <c r="E354" s="9"/>
      <c r="F354" s="9">
        <v>88.0</v>
      </c>
      <c r="G354" s="9" t="s">
        <v>14799</v>
      </c>
      <c r="H354" s="9"/>
      <c r="I354" s="9"/>
      <c r="J354" s="9">
        <v>1.0</v>
      </c>
      <c r="K354" s="9">
        <v>1.0</v>
      </c>
      <c r="L354" s="9">
        <v>83.0</v>
      </c>
      <c r="M354" s="9"/>
      <c r="N354" s="9"/>
      <c r="O354" s="9">
        <v>3.0</v>
      </c>
      <c r="P354" s="9">
        <v>3.0</v>
      </c>
      <c r="Q354" s="9" t="s">
        <v>14800</v>
      </c>
      <c r="R354" s="9"/>
      <c r="S354" s="9" t="s">
        <v>3917</v>
      </c>
      <c r="T354" s="9" t="s">
        <v>3916</v>
      </c>
      <c r="ATY354" s="9" t="s">
        <v>5691</v>
      </c>
      <c r="ATZ354" s="9" t="s">
        <v>5691</v>
      </c>
      <c r="AUA354" s="9" t="s">
        <v>14801</v>
      </c>
      <c r="AUB354" s="9"/>
      <c r="AUC354" s="9"/>
      <c r="AUD354" s="9"/>
      <c r="AUE354" s="9"/>
      <c r="AUF354" s="9"/>
      <c r="AUG354" s="9"/>
      <c r="AUH354" s="9"/>
      <c r="AUI354" s="9"/>
      <c r="AUJ354" s="9"/>
      <c r="AUK354" s="9"/>
      <c r="AUL354" s="9"/>
      <c r="AUM354" s="9"/>
      <c r="AUN354" s="9"/>
      <c r="AUO354" s="9"/>
      <c r="AUP354" s="9"/>
      <c r="AUQ354" s="9"/>
      <c r="AUR354" s="9"/>
      <c r="AUS354" s="9"/>
      <c r="AUT354" s="9"/>
      <c r="AUU354" s="9"/>
      <c r="AUV354" s="9"/>
      <c r="AUW354" s="9"/>
      <c r="AUX354" s="9"/>
      <c r="AUY354" s="9"/>
      <c r="AUZ354" s="9"/>
      <c r="AVA354" s="9"/>
      <c r="AVB354" s="9"/>
      <c r="AVC354" s="9"/>
      <c r="AVD354" s="9"/>
      <c r="AVE354" s="9"/>
      <c r="AVF354" s="9"/>
      <c r="AVG354" s="9"/>
      <c r="AVH354" s="9"/>
      <c r="AVI354" s="9"/>
      <c r="AVJ354" s="9"/>
      <c r="AVK354" s="9" t="s">
        <v>14802</v>
      </c>
      <c r="AVL354" s="9"/>
      <c r="AVM354" s="9"/>
      <c r="AVN354" s="9"/>
      <c r="AVO354" s="9"/>
      <c r="AVP354" s="9"/>
      <c r="AVQ354" s="9"/>
      <c r="AVR354" s="9"/>
      <c r="AVS354" s="9"/>
      <c r="AVT354" s="9"/>
      <c r="AVU354" s="9"/>
      <c r="AVV354" s="9"/>
      <c r="AVW354" s="9"/>
      <c r="AVX354" s="9"/>
      <c r="AVY354" s="9"/>
      <c r="AVZ354" s="9"/>
      <c r="AWA354" s="9"/>
      <c r="AWB354" s="9"/>
      <c r="AWC354" s="9"/>
      <c r="AWD354" s="9"/>
      <c r="AWE354" s="9"/>
      <c r="AWF354" s="9"/>
      <c r="AWG354" s="9"/>
      <c r="AWH354" s="9"/>
      <c r="AWI354" s="9"/>
      <c r="AWJ354" s="9"/>
      <c r="AWK354" s="9"/>
      <c r="AWL354" s="9"/>
      <c r="AWM354" s="9"/>
      <c r="AWN354" s="9"/>
      <c r="AWO354" s="9"/>
      <c r="AWP354" s="9"/>
      <c r="AWQ354" s="9"/>
      <c r="AWR354" s="9"/>
      <c r="AWS354" s="9"/>
      <c r="AWT354" s="9"/>
      <c r="AWU354" s="9"/>
      <c r="AWV354" s="9"/>
      <c r="AWW354" s="9"/>
      <c r="AWX354" s="9"/>
      <c r="AWY354" s="9"/>
      <c r="AWZ354" s="9"/>
      <c r="AXA354" s="9"/>
      <c r="AXB354" s="9" t="s">
        <v>5707</v>
      </c>
      <c r="AXC354" s="9"/>
      <c r="AXD354" s="9"/>
      <c r="AXE354" s="9"/>
      <c r="AXF354" s="9"/>
      <c r="AXG354" s="9"/>
      <c r="AXH354" s="9"/>
      <c r="AXI354" s="9"/>
      <c r="AXJ354" s="9"/>
      <c r="AXK354" s="9">
        <v>565.0</v>
      </c>
      <c r="AXL354" s="9" t="s">
        <v>3918</v>
      </c>
      <c r="AXM354" s="9">
        <v>520.0</v>
      </c>
      <c r="AXN354" s="9"/>
      <c r="AXO354" s="9"/>
      <c r="AXP354" s="9"/>
      <c r="AXQ354" s="9"/>
      <c r="AXR354" s="9"/>
      <c r="AXS354" s="9"/>
      <c r="AXT354" s="9"/>
      <c r="AXU354" s="9"/>
      <c r="AXV354" s="9"/>
      <c r="AXW354" s="9"/>
      <c r="AXX354" s="9"/>
      <c r="AXY354" s="9"/>
      <c r="AXZ354" s="9"/>
      <c r="AYA354" s="9"/>
      <c r="AYB354" s="9"/>
      <c r="AYC354" s="9"/>
      <c r="AYD354" s="9" t="s">
        <v>3918</v>
      </c>
      <c r="AYE354" s="9"/>
      <c r="AYF354" s="9"/>
      <c r="AYG354" s="9"/>
      <c r="AYH354" s="9" t="s">
        <v>14803</v>
      </c>
      <c r="AYI354" s="9"/>
      <c r="AYJ354" s="9"/>
      <c r="AYK354" s="9"/>
      <c r="AYL354" s="9"/>
      <c r="AYM354" s="9"/>
      <c r="AYN354" s="9"/>
      <c r="AYO354" s="9"/>
      <c r="AYP354" s="9"/>
      <c r="AYQ354" s="9"/>
      <c r="AYR354" s="9"/>
      <c r="AYS354" s="9"/>
      <c r="AYT354" s="9"/>
      <c r="AYU354" s="9"/>
      <c r="AYV354" s="9"/>
      <c r="AYW354" s="9"/>
      <c r="AYX354" s="9"/>
      <c r="AYY354" s="9"/>
      <c r="AYZ354" s="9"/>
      <c r="AZA354" s="9"/>
      <c r="AZB354" s="9"/>
      <c r="AZC354" s="9"/>
      <c r="AZD354" s="9"/>
      <c r="AZE354" s="9"/>
      <c r="AZF354" s="9"/>
      <c r="AZG354" s="9"/>
      <c r="AZH354" s="9"/>
      <c r="AZI354" s="9"/>
      <c r="AZJ354" s="9"/>
      <c r="AZK354" s="9"/>
      <c r="AZL354" s="9"/>
      <c r="AZM354" s="9"/>
      <c r="AZN354" s="9"/>
      <c r="AZO354" s="9"/>
      <c r="AZP354" s="9"/>
      <c r="AZQ354" s="9"/>
      <c r="AZR354" s="9"/>
      <c r="AZS354" s="9"/>
      <c r="AZT354" s="9"/>
      <c r="AZU354" s="9"/>
      <c r="AZV354" s="9"/>
      <c r="AZW354" s="9"/>
      <c r="AZX354" s="9"/>
      <c r="AZY354" s="9"/>
      <c r="AZZ354" s="9"/>
      <c r="BAA354" s="9"/>
      <c r="BAB354" s="9"/>
      <c r="BAC354" s="9"/>
      <c r="BAD354" s="9"/>
      <c r="BAE354" s="9"/>
      <c r="BAF354" s="9"/>
      <c r="BAG354" s="9"/>
      <c r="BAH354" s="9"/>
      <c r="BAI354" s="9"/>
      <c r="BAJ354" s="9"/>
      <c r="BAK354" s="9"/>
      <c r="BAL354" s="9"/>
      <c r="BAM354" s="9"/>
      <c r="BAN354" s="9"/>
      <c r="BAO354" s="9"/>
      <c r="BAP354" s="9"/>
      <c r="BAQ354" s="9"/>
      <c r="BAR354" s="9"/>
      <c r="BAS354" s="9"/>
      <c r="BAT354" s="9"/>
      <c r="BAU354" s="9"/>
      <c r="BAV354" s="9"/>
      <c r="BAW354" s="9"/>
      <c r="BAX354" s="9"/>
      <c r="BAY354" s="9"/>
      <c r="BAZ354" s="9"/>
      <c r="BBA354" s="9"/>
      <c r="BBB354" s="9"/>
      <c r="BBC354" s="9"/>
      <c r="BBD354" s="9"/>
      <c r="BBE354" s="9"/>
      <c r="BBF354" s="9"/>
      <c r="BBG354" s="9"/>
      <c r="BBH354" s="9"/>
      <c r="BBI354" s="9"/>
      <c r="BBJ354" s="9"/>
      <c r="BBK354" s="9"/>
      <c r="BBL354" s="9"/>
      <c r="BBM354" s="9"/>
      <c r="BBN354" s="9"/>
      <c r="BBO354" s="9"/>
      <c r="BBP354" s="9"/>
      <c r="BBQ354" s="9"/>
      <c r="BBR354" s="9"/>
      <c r="BBS354" s="9"/>
      <c r="BBT354" s="9"/>
      <c r="BBU354" s="9"/>
      <c r="BBV354" s="9"/>
      <c r="BBW354" s="9"/>
      <c r="BBX354" s="9"/>
      <c r="BBY354" s="9"/>
      <c r="BBZ354" s="9"/>
      <c r="BCA354" s="9"/>
      <c r="BCB354" s="9"/>
      <c r="BCC354" s="9"/>
      <c r="BCD354" s="9"/>
      <c r="BCE354" s="9"/>
      <c r="BCF354" s="9"/>
      <c r="BCG354" s="9"/>
      <c r="BCH354" s="9"/>
      <c r="BCI354" s="9"/>
      <c r="BCJ354" s="9"/>
      <c r="BCK354" s="9"/>
      <c r="BCL354" s="9"/>
      <c r="BCM354" s="9"/>
      <c r="BCN354" s="9"/>
      <c r="BCO354" s="9"/>
      <c r="BCP354" s="9"/>
      <c r="BCQ354" s="9"/>
      <c r="BCR354" s="9"/>
      <c r="BCS354" s="9"/>
      <c r="BCT354" s="9"/>
      <c r="BCU354" s="9"/>
      <c r="BCV354" s="9"/>
      <c r="BCW354" s="9"/>
      <c r="BCX354" s="9"/>
      <c r="BCY354" s="9"/>
      <c r="BCZ354" s="9"/>
      <c r="BDA354" s="9"/>
      <c r="BDB354" s="9"/>
      <c r="BDC354" s="9"/>
      <c r="BDD354" s="9"/>
      <c r="BDE354" s="9"/>
      <c r="BDF354" s="9"/>
      <c r="BDG354" s="9"/>
      <c r="BDH354" s="9"/>
      <c r="BDI354" s="9"/>
      <c r="BDJ354" s="9"/>
      <c r="BDK354" s="9"/>
      <c r="BDL354" s="9"/>
      <c r="BDM354" s="9"/>
      <c r="BDN354" s="9"/>
      <c r="BDO354" s="9"/>
      <c r="BDP354" s="9"/>
      <c r="BDQ354" s="9"/>
      <c r="BDR354" s="9"/>
      <c r="BDS354" s="9"/>
      <c r="BDT354" s="9"/>
      <c r="BDU354" s="9"/>
      <c r="BDV354" s="9"/>
      <c r="BDW354" s="9"/>
      <c r="BDX354" s="9"/>
      <c r="BDY354" s="9"/>
      <c r="BDZ354" s="9"/>
      <c r="BEA354" s="9"/>
      <c r="BEB354" s="9"/>
      <c r="BEC354" s="9"/>
      <c r="BED354" s="9"/>
      <c r="BEE354" s="9"/>
      <c r="BEF354" s="9"/>
      <c r="BEG354" s="9"/>
      <c r="BEH354" s="9"/>
      <c r="BEI354" s="9"/>
      <c r="BEJ354" s="9"/>
      <c r="BEK354" s="9"/>
      <c r="BEL354" s="9"/>
      <c r="BEM354" s="9"/>
      <c r="BEN354" s="9"/>
      <c r="BEO354" s="9"/>
      <c r="BEP354" s="9"/>
      <c r="BEQ354" s="9"/>
      <c r="BER354" s="9"/>
      <c r="BES354" s="9"/>
      <c r="BET354" s="9"/>
      <c r="BEU354" s="9"/>
      <c r="BEV354" s="9"/>
      <c r="BEW354" s="9"/>
      <c r="BEX354" s="9"/>
      <c r="BEY354" s="9"/>
      <c r="BEZ354" s="9"/>
      <c r="BFA354" s="9"/>
      <c r="BFB354" s="9"/>
      <c r="BFC354" s="9"/>
      <c r="BFD354" s="9"/>
      <c r="BFE354" s="9"/>
      <c r="BFF354" s="9"/>
      <c r="BFG354" s="9"/>
      <c r="BFH354" s="9"/>
      <c r="BFI354" s="9"/>
      <c r="BFJ354" s="9"/>
      <c r="BFK354" s="9"/>
      <c r="BFL354" s="9"/>
      <c r="BFM354" s="9"/>
      <c r="BFN354" s="9"/>
      <c r="BFO354" s="9"/>
      <c r="BFP354" s="9"/>
      <c r="BFQ354" s="9"/>
      <c r="BFR354" s="9"/>
      <c r="BFS354" s="9"/>
      <c r="BFT354" s="9"/>
      <c r="BFU354" s="9"/>
      <c r="BFV354" s="9"/>
      <c r="BFW354" s="9"/>
      <c r="BFX354" s="9"/>
      <c r="BFY354" s="9"/>
      <c r="BFZ354" s="9"/>
      <c r="BGA354" s="9"/>
      <c r="BGB354" s="9"/>
      <c r="BGC354" s="9"/>
      <c r="BGD354" s="9"/>
      <c r="BGE354" s="9"/>
      <c r="BGF354" s="9"/>
      <c r="BGG354" s="9"/>
      <c r="BGH354" s="9"/>
      <c r="BGI354" s="9"/>
      <c r="BGJ354" s="9"/>
      <c r="BGK354" s="9"/>
      <c r="BGL354" s="9"/>
      <c r="BGM354" s="9"/>
      <c r="BGN354" s="9"/>
      <c r="BGO354" s="9"/>
      <c r="BGP354" s="9"/>
      <c r="BGQ354" s="9"/>
      <c r="BGR354" s="9"/>
      <c r="BGS354" s="9"/>
      <c r="BGT354" s="9"/>
      <c r="BGU354" s="9"/>
      <c r="BGV354" s="9"/>
      <c r="BGW354" s="9"/>
      <c r="BGX354" s="9"/>
      <c r="BGY354" s="9"/>
      <c r="BGZ354" s="9"/>
      <c r="BHA354" s="9"/>
      <c r="BHB354" s="9"/>
      <c r="BHC354" s="9"/>
      <c r="BHD354" s="9"/>
      <c r="BHE354" s="9"/>
      <c r="BHF354" s="9"/>
      <c r="BHG354" s="9"/>
      <c r="BHH354" s="9"/>
      <c r="BHI354" s="9"/>
      <c r="BHJ354" s="9"/>
      <c r="BHK354" s="9"/>
      <c r="BHL354" s="9"/>
      <c r="BHM354" s="9"/>
      <c r="BHN354" s="9"/>
      <c r="BHO354" s="9"/>
      <c r="BHP354" s="9"/>
      <c r="BHQ354" s="9"/>
      <c r="BHR354" s="9"/>
      <c r="BHS354" s="9"/>
      <c r="BHT354" s="9"/>
      <c r="BHU354" s="9"/>
      <c r="BHV354" s="9"/>
      <c r="BHW354" s="9"/>
      <c r="BHX354" s="9"/>
      <c r="BHY354" s="9"/>
      <c r="BHZ354" s="9"/>
      <c r="BIA354" s="9"/>
      <c r="BIB354" s="9"/>
      <c r="BIC354" s="9"/>
      <c r="BID354" s="9"/>
    </row>
    <row r="355" ht="14.25" customHeight="1">
      <c r="A355" s="9">
        <v>28.0</v>
      </c>
      <c r="B355" s="9" t="s">
        <v>11947</v>
      </c>
      <c r="C355" s="9" t="s">
        <v>11948</v>
      </c>
      <c r="D355" s="9" t="s">
        <v>11948</v>
      </c>
      <c r="E355" s="9"/>
      <c r="F355" s="9">
        <v>114.0</v>
      </c>
      <c r="G355" s="9" t="s">
        <v>14804</v>
      </c>
      <c r="H355" s="9"/>
      <c r="I355" s="9"/>
      <c r="J355" s="9"/>
      <c r="K355" s="9">
        <v>12.0</v>
      </c>
      <c r="L355" s="9">
        <v>98.0</v>
      </c>
      <c r="M355" s="9">
        <v>1.0</v>
      </c>
      <c r="N355" s="9"/>
      <c r="O355" s="9">
        <v>3.0</v>
      </c>
      <c r="P355" s="9">
        <v>1.0</v>
      </c>
      <c r="Q355" s="9" t="s">
        <v>14805</v>
      </c>
      <c r="R355" s="9"/>
      <c r="S355" s="9" t="s">
        <v>3920</v>
      </c>
      <c r="T355" s="9" t="s">
        <v>3919</v>
      </c>
      <c r="ATY355" s="9" t="s">
        <v>5691</v>
      </c>
      <c r="ATZ355" s="9" t="s">
        <v>5691</v>
      </c>
      <c r="AUA355" s="9" t="s">
        <v>6047</v>
      </c>
      <c r="AUB355" s="9"/>
      <c r="AUC355" s="9"/>
      <c r="AUD355" s="9"/>
      <c r="AUE355" s="9"/>
      <c r="AUF355" s="9"/>
      <c r="AUG355" s="9"/>
      <c r="AUH355" s="9"/>
      <c r="AUI355" s="9"/>
      <c r="AUJ355" s="9"/>
      <c r="AUK355" s="9"/>
      <c r="AUL355" s="9"/>
      <c r="AUM355" s="9"/>
      <c r="AUN355" s="9"/>
      <c r="AUO355" s="9"/>
      <c r="AUP355" s="9"/>
      <c r="AUQ355" s="9"/>
      <c r="AUR355" s="9"/>
      <c r="AUS355" s="9"/>
      <c r="AUT355" s="9"/>
      <c r="AUU355" s="9"/>
      <c r="AUV355" s="9"/>
      <c r="AUW355" s="9"/>
      <c r="AUX355" s="9"/>
      <c r="AUY355" s="9"/>
      <c r="AUZ355" s="9"/>
      <c r="AVA355" s="9"/>
      <c r="AVB355" s="9"/>
      <c r="AVC355" s="9"/>
      <c r="AVD355" s="9"/>
      <c r="AVE355" s="9"/>
      <c r="AVF355" s="9"/>
      <c r="AVG355" s="9"/>
      <c r="AVH355" s="9"/>
      <c r="AVI355" s="9"/>
      <c r="AVJ355" s="9"/>
      <c r="AVK355" s="9" t="s">
        <v>14806</v>
      </c>
      <c r="AVL355" s="9"/>
      <c r="AVM355" s="9"/>
      <c r="AVN355" s="9"/>
      <c r="AVO355" s="9"/>
      <c r="AVP355" s="9"/>
      <c r="AVQ355" s="9"/>
      <c r="AVR355" s="9"/>
      <c r="AVS355" s="9"/>
      <c r="AVT355" s="9"/>
      <c r="AVU355" s="9"/>
      <c r="AVV355" s="9"/>
      <c r="AVW355" s="9"/>
      <c r="AVX355" s="9"/>
      <c r="AVY355" s="9"/>
      <c r="AVZ355" s="9"/>
      <c r="AWA355" s="9"/>
      <c r="AWB355" s="9"/>
      <c r="AWC355" s="9"/>
      <c r="AWD355" s="9"/>
      <c r="AWE355" s="9"/>
      <c r="AWF355" s="9"/>
      <c r="AWG355" s="9"/>
      <c r="AWH355" s="9"/>
      <c r="AWI355" s="9"/>
      <c r="AWJ355" s="9"/>
      <c r="AWK355" s="9"/>
      <c r="AWL355" s="9"/>
      <c r="AWM355" s="9"/>
      <c r="AWN355" s="9"/>
      <c r="AWO355" s="9"/>
      <c r="AWP355" s="9"/>
      <c r="AWQ355" s="9"/>
      <c r="AWR355" s="9"/>
      <c r="AWS355" s="9"/>
      <c r="AWT355" s="9"/>
      <c r="AWU355" s="9"/>
      <c r="AWV355" s="9"/>
      <c r="AWW355" s="9"/>
      <c r="AWX355" s="9"/>
      <c r="AWY355" s="9"/>
      <c r="AWZ355" s="9"/>
      <c r="AXA355" s="9"/>
      <c r="AXB355" s="9" t="s">
        <v>5707</v>
      </c>
      <c r="AXC355" s="9"/>
      <c r="AXD355" s="9"/>
      <c r="AXE355" s="9"/>
      <c r="AXF355" s="9"/>
      <c r="AXG355" s="9"/>
      <c r="AXH355" s="9"/>
      <c r="AXI355" s="9"/>
      <c r="AXJ355" s="9"/>
      <c r="AXK355" s="9">
        <v>518.0</v>
      </c>
      <c r="AXL355" s="9" t="s">
        <v>3922</v>
      </c>
      <c r="AXM355" s="9">
        <v>720.0</v>
      </c>
      <c r="AXN355" s="9"/>
      <c r="AXO355" s="9"/>
      <c r="AXP355" s="9"/>
      <c r="AXQ355" s="9"/>
      <c r="AXR355" s="9"/>
      <c r="AXS355" s="9"/>
      <c r="AXT355" s="9"/>
      <c r="AXU355" s="9"/>
      <c r="AXV355" s="9"/>
      <c r="AXW355" s="9"/>
      <c r="AXX355" s="9"/>
      <c r="AXY355" s="9"/>
      <c r="AXZ355" s="9"/>
      <c r="AYA355" s="9"/>
      <c r="AYB355" s="9"/>
      <c r="AYC355" s="9"/>
      <c r="AYD355" s="9" t="s">
        <v>3922</v>
      </c>
      <c r="AYE355" s="9"/>
      <c r="AYF355" s="9"/>
      <c r="AYG355" s="9"/>
      <c r="AYH355" s="9" t="s">
        <v>14807</v>
      </c>
      <c r="AYI355" s="9"/>
      <c r="AYJ355" s="9"/>
      <c r="AYK355" s="9"/>
      <c r="AYL355" s="9"/>
      <c r="AYM355" s="9"/>
      <c r="AYN355" s="9"/>
      <c r="AYO355" s="9"/>
      <c r="AYP355" s="9"/>
      <c r="AYQ355" s="9"/>
      <c r="AYR355" s="9"/>
      <c r="AYS355" s="9"/>
      <c r="AYT355" s="9"/>
      <c r="AYU355" s="9"/>
      <c r="AYV355" s="9"/>
      <c r="AYW355" s="9"/>
      <c r="AYX355" s="9"/>
      <c r="AYY355" s="9"/>
      <c r="AYZ355" s="9"/>
      <c r="AZA355" s="9"/>
      <c r="AZB355" s="9"/>
      <c r="AZC355" s="9"/>
      <c r="AZD355" s="9"/>
      <c r="AZE355" s="9"/>
      <c r="AZF355" s="9"/>
      <c r="AZG355" s="9"/>
      <c r="AZH355" s="9"/>
      <c r="AZI355" s="9"/>
      <c r="AZJ355" s="9"/>
      <c r="AZK355" s="9"/>
      <c r="AZL355" s="9"/>
      <c r="AZM355" s="9"/>
      <c r="AZN355" s="9"/>
      <c r="AZO355" s="9"/>
      <c r="AZP355" s="9"/>
      <c r="AZQ355" s="9"/>
      <c r="AZR355" s="9"/>
      <c r="AZS355" s="9"/>
      <c r="AZT355" s="9"/>
      <c r="AZU355" s="9"/>
      <c r="AZV355" s="9"/>
      <c r="AZW355" s="9"/>
      <c r="AZX355" s="9"/>
      <c r="AZY355" s="9"/>
      <c r="AZZ355" s="9"/>
      <c r="BAA355" s="9"/>
      <c r="BAB355" s="9"/>
      <c r="BAC355" s="9"/>
      <c r="BAD355" s="9"/>
      <c r="BAE355" s="9"/>
      <c r="BAF355" s="9"/>
      <c r="BAG355" s="9"/>
      <c r="BAH355" s="9"/>
      <c r="BAI355" s="9"/>
      <c r="BAJ355" s="9"/>
      <c r="BAK355" s="9"/>
      <c r="BAL355" s="9"/>
      <c r="BAM355" s="9"/>
      <c r="BAN355" s="9"/>
      <c r="BAO355" s="9"/>
      <c r="BAP355" s="9"/>
      <c r="BAQ355" s="9"/>
      <c r="BAR355" s="9"/>
      <c r="BAS355" s="9"/>
      <c r="BAT355" s="9"/>
      <c r="BAU355" s="9"/>
      <c r="BAV355" s="9"/>
      <c r="BAW355" s="9"/>
      <c r="BAX355" s="9"/>
      <c r="BAY355" s="9"/>
      <c r="BAZ355" s="9"/>
      <c r="BBA355" s="9"/>
      <c r="BBB355" s="9"/>
      <c r="BBC355" s="9"/>
      <c r="BBD355" s="9"/>
      <c r="BBE355" s="9"/>
      <c r="BBF355" s="9"/>
      <c r="BBG355" s="9"/>
      <c r="BBH355" s="9"/>
      <c r="BBI355" s="9"/>
      <c r="BBJ355" s="9"/>
      <c r="BBK355" s="9"/>
      <c r="BBL355" s="9"/>
      <c r="BBM355" s="9"/>
      <c r="BBN355" s="9"/>
      <c r="BBO355" s="9"/>
      <c r="BBP355" s="9"/>
      <c r="BBQ355" s="9"/>
      <c r="BBR355" s="9"/>
      <c r="BBS355" s="9"/>
      <c r="BBT355" s="9"/>
      <c r="BBU355" s="9"/>
      <c r="BBV355" s="9"/>
      <c r="BBW355" s="9"/>
      <c r="BBX355" s="9"/>
      <c r="BBY355" s="9"/>
      <c r="BBZ355" s="9"/>
      <c r="BCA355" s="9"/>
      <c r="BCB355" s="9"/>
      <c r="BCC355" s="9"/>
      <c r="BCD355" s="9"/>
      <c r="BCE355" s="9"/>
      <c r="BCF355" s="9"/>
      <c r="BCG355" s="9"/>
      <c r="BCH355" s="9"/>
      <c r="BCI355" s="9"/>
      <c r="BCJ355" s="9"/>
      <c r="BCK355" s="9"/>
      <c r="BCL355" s="9"/>
      <c r="BCM355" s="9"/>
      <c r="BCN355" s="9"/>
      <c r="BCO355" s="9"/>
      <c r="BCP355" s="9"/>
      <c r="BCQ355" s="9"/>
      <c r="BCR355" s="9"/>
      <c r="BCS355" s="9"/>
      <c r="BCT355" s="9"/>
      <c r="BCU355" s="9"/>
      <c r="BCV355" s="9"/>
      <c r="BCW355" s="9"/>
      <c r="BCX355" s="9"/>
      <c r="BCY355" s="9"/>
      <c r="BCZ355" s="9"/>
      <c r="BDA355" s="9"/>
      <c r="BDB355" s="9"/>
      <c r="BDC355" s="9"/>
      <c r="BDD355" s="9"/>
      <c r="BDE355" s="9"/>
      <c r="BDF355" s="9"/>
      <c r="BDG355" s="9"/>
      <c r="BDH355" s="9"/>
      <c r="BDI355" s="9"/>
      <c r="BDJ355" s="9"/>
      <c r="BDK355" s="9"/>
      <c r="BDL355" s="9"/>
      <c r="BDM355" s="9"/>
      <c r="BDN355" s="9"/>
      <c r="BDO355" s="9"/>
      <c r="BDP355" s="9"/>
      <c r="BDQ355" s="9"/>
      <c r="BDR355" s="9"/>
      <c r="BDS355" s="9"/>
      <c r="BDT355" s="9"/>
      <c r="BDU355" s="9"/>
      <c r="BDV355" s="9"/>
      <c r="BDW355" s="9"/>
      <c r="BDX355" s="9"/>
      <c r="BDY355" s="9"/>
      <c r="BDZ355" s="9"/>
      <c r="BEA355" s="9"/>
      <c r="BEB355" s="9"/>
      <c r="BEC355" s="9"/>
      <c r="BED355" s="9"/>
      <c r="BEE355" s="9"/>
      <c r="BEF355" s="9"/>
      <c r="BEG355" s="9"/>
      <c r="BEH355" s="9"/>
      <c r="BEI355" s="9"/>
      <c r="BEJ355" s="9"/>
      <c r="BEK355" s="9"/>
      <c r="BEL355" s="9"/>
      <c r="BEM355" s="9"/>
      <c r="BEN355" s="9"/>
      <c r="BEO355" s="9"/>
      <c r="BEP355" s="9"/>
      <c r="BEQ355" s="9"/>
      <c r="BER355" s="9"/>
      <c r="BES355" s="9"/>
      <c r="BET355" s="9"/>
      <c r="BEU355" s="9"/>
      <c r="BEV355" s="9"/>
      <c r="BEW355" s="9"/>
      <c r="BEX355" s="9"/>
      <c r="BEY355" s="9"/>
      <c r="BEZ355" s="9"/>
      <c r="BFA355" s="9"/>
      <c r="BFB355" s="9"/>
      <c r="BFC355" s="9"/>
      <c r="BFD355" s="9"/>
      <c r="BFE355" s="9"/>
      <c r="BFF355" s="9"/>
      <c r="BFG355" s="9"/>
      <c r="BFH355" s="9"/>
      <c r="BFI355" s="9"/>
      <c r="BFJ355" s="9"/>
      <c r="BFK355" s="9"/>
      <c r="BFL355" s="9"/>
      <c r="BFM355" s="9"/>
      <c r="BFN355" s="9"/>
      <c r="BFO355" s="9"/>
      <c r="BFP355" s="9"/>
      <c r="BFQ355" s="9"/>
      <c r="BFR355" s="9"/>
      <c r="BFS355" s="9"/>
      <c r="BFT355" s="9"/>
      <c r="BFU355" s="9"/>
      <c r="BFV355" s="9"/>
      <c r="BFW355" s="9"/>
      <c r="BFX355" s="9"/>
      <c r="BFY355" s="9"/>
      <c r="BFZ355" s="9"/>
      <c r="BGA355" s="9"/>
      <c r="BGB355" s="9"/>
      <c r="BGC355" s="9"/>
      <c r="BGD355" s="9"/>
      <c r="BGE355" s="9"/>
      <c r="BGF355" s="9"/>
      <c r="BGG355" s="9"/>
      <c r="BGH355" s="9"/>
      <c r="BGI355" s="9"/>
      <c r="BGJ355" s="9"/>
      <c r="BGK355" s="9"/>
      <c r="BGL355" s="9"/>
      <c r="BGM355" s="9"/>
      <c r="BGN355" s="9"/>
      <c r="BGO355" s="9"/>
      <c r="BGP355" s="9"/>
      <c r="BGQ355" s="9"/>
      <c r="BGR355" s="9"/>
      <c r="BGS355" s="9"/>
      <c r="BGT355" s="9"/>
      <c r="BGU355" s="9"/>
      <c r="BGV355" s="9"/>
      <c r="BGW355" s="9"/>
      <c r="BGX355" s="9"/>
      <c r="BGY355" s="9"/>
      <c r="BGZ355" s="9"/>
      <c r="BHA355" s="9"/>
      <c r="BHB355" s="9"/>
      <c r="BHC355" s="9"/>
      <c r="BHD355" s="9"/>
      <c r="BHE355" s="9"/>
      <c r="BHF355" s="9"/>
      <c r="BHG355" s="9"/>
      <c r="BHH355" s="9"/>
      <c r="BHI355" s="9"/>
      <c r="BHJ355" s="9"/>
      <c r="BHK355" s="9"/>
      <c r="BHL355" s="9"/>
      <c r="BHM355" s="9"/>
      <c r="BHN355" s="9"/>
      <c r="BHO355" s="9"/>
      <c r="BHP355" s="9"/>
      <c r="BHQ355" s="9"/>
      <c r="BHR355" s="9"/>
      <c r="BHS355" s="9"/>
      <c r="BHT355" s="9"/>
      <c r="BHU355" s="9"/>
      <c r="BHV355" s="9"/>
      <c r="BHW355" s="9"/>
      <c r="BHX355" s="9"/>
      <c r="BHY355" s="9"/>
      <c r="BHZ355" s="9"/>
      <c r="BIA355" s="9"/>
      <c r="BIB355" s="9"/>
      <c r="BIC355" s="9"/>
      <c r="BID355" s="9"/>
    </row>
    <row r="356" ht="14.25" customHeight="1">
      <c r="A356" s="9">
        <v>20.0</v>
      </c>
      <c r="B356" s="9" t="s">
        <v>11947</v>
      </c>
      <c r="C356" s="9" t="s">
        <v>11948</v>
      </c>
      <c r="D356" s="9" t="s">
        <v>11948</v>
      </c>
      <c r="E356" s="9"/>
      <c r="F356" s="9">
        <v>65.0</v>
      </c>
      <c r="G356" s="9" t="s">
        <v>14808</v>
      </c>
      <c r="H356" s="9"/>
      <c r="I356" s="9"/>
      <c r="J356" s="9"/>
      <c r="K356" s="9">
        <v>11.0</v>
      </c>
      <c r="L356" s="9">
        <v>50.0</v>
      </c>
      <c r="M356" s="9">
        <v>4.0</v>
      </c>
      <c r="N356" s="9"/>
      <c r="O356" s="9"/>
      <c r="P356" s="9">
        <v>0.0</v>
      </c>
      <c r="Q356" s="9" t="s">
        <v>14809</v>
      </c>
      <c r="R356" s="9"/>
      <c r="S356" s="9" t="s">
        <v>3925</v>
      </c>
      <c r="T356" s="9" t="s">
        <v>3924</v>
      </c>
      <c r="ATY356" s="9" t="s">
        <v>5691</v>
      </c>
      <c r="ATZ356" s="9" t="s">
        <v>5691</v>
      </c>
      <c r="AUA356" s="9" t="s">
        <v>14810</v>
      </c>
      <c r="AUB356" s="9"/>
      <c r="AUC356" s="9"/>
      <c r="AUD356" s="9"/>
      <c r="AUE356" s="9"/>
      <c r="AUF356" s="9"/>
      <c r="AUG356" s="9"/>
      <c r="AUH356" s="9"/>
      <c r="AUI356" s="9"/>
      <c r="AUJ356" s="9"/>
      <c r="AUK356" s="9"/>
      <c r="AUL356" s="9"/>
      <c r="AUM356" s="9"/>
      <c r="AUN356" s="9"/>
      <c r="AUO356" s="9"/>
      <c r="AUP356" s="9"/>
      <c r="AUQ356" s="9"/>
      <c r="AUR356" s="9"/>
      <c r="AUS356" s="9"/>
      <c r="AUT356" s="9"/>
      <c r="AUU356" s="9"/>
      <c r="AUV356" s="9"/>
      <c r="AUW356" s="9"/>
      <c r="AUX356" s="9"/>
      <c r="AUY356" s="9"/>
      <c r="AUZ356" s="9"/>
      <c r="AVA356" s="9"/>
      <c r="AVB356" s="9"/>
      <c r="AVC356" s="9"/>
      <c r="AVD356" s="9"/>
      <c r="AVE356" s="9"/>
      <c r="AVF356" s="9"/>
      <c r="AVG356" s="9"/>
      <c r="AVH356" s="9"/>
      <c r="AVI356" s="9"/>
      <c r="AVJ356" s="9"/>
      <c r="AVK356" s="9" t="s">
        <v>14811</v>
      </c>
      <c r="AVL356" s="9"/>
      <c r="AVM356" s="9"/>
      <c r="AVN356" s="9"/>
      <c r="AVO356" s="9"/>
      <c r="AVP356" s="9"/>
      <c r="AVQ356" s="9"/>
      <c r="AVR356" s="9"/>
      <c r="AVS356" s="9"/>
      <c r="AVT356" s="9"/>
      <c r="AVU356" s="9"/>
      <c r="AVV356" s="9"/>
      <c r="AVW356" s="9"/>
      <c r="AVX356" s="9"/>
      <c r="AVY356" s="9"/>
      <c r="AVZ356" s="9"/>
      <c r="AWA356" s="9"/>
      <c r="AWB356" s="9"/>
      <c r="AWC356" s="9"/>
      <c r="AWD356" s="9"/>
      <c r="AWE356" s="9"/>
      <c r="AWF356" s="9"/>
      <c r="AWG356" s="9"/>
      <c r="AWH356" s="9"/>
      <c r="AWI356" s="9"/>
      <c r="AWJ356" s="9"/>
      <c r="AWK356" s="9"/>
      <c r="AWL356" s="9"/>
      <c r="AWM356" s="9"/>
      <c r="AWN356" s="9"/>
      <c r="AWO356" s="9"/>
      <c r="AWP356" s="9"/>
      <c r="AWQ356" s="9"/>
      <c r="AWR356" s="9"/>
      <c r="AWS356" s="9"/>
      <c r="AWT356" s="9"/>
      <c r="AWU356" s="9"/>
      <c r="AWV356" s="9"/>
      <c r="AWW356" s="9"/>
      <c r="AWX356" s="9"/>
      <c r="AWY356" s="9"/>
      <c r="AWZ356" s="9"/>
      <c r="AXA356" s="9"/>
      <c r="AXB356" s="9" t="s">
        <v>5707</v>
      </c>
      <c r="AXC356" s="9"/>
      <c r="AXD356" s="9"/>
      <c r="AXE356" s="9"/>
      <c r="AXF356" s="9"/>
      <c r="AXG356" s="9"/>
      <c r="AXH356" s="9"/>
      <c r="AXI356" s="9"/>
      <c r="AXJ356" s="9"/>
      <c r="AXK356" s="9">
        <v>527.0</v>
      </c>
      <c r="AXL356" s="9" t="s">
        <v>3927</v>
      </c>
      <c r="AXM356" s="9">
        <v>526.0</v>
      </c>
      <c r="AXN356" s="9"/>
      <c r="AXO356" s="9"/>
      <c r="AXP356" s="9"/>
      <c r="AXQ356" s="9"/>
      <c r="AXR356" s="9"/>
      <c r="AXS356" s="9"/>
      <c r="AXT356" s="9"/>
      <c r="AXU356" s="9"/>
      <c r="AXV356" s="9"/>
      <c r="AXW356" s="9"/>
      <c r="AXX356" s="9"/>
      <c r="AXY356" s="9"/>
      <c r="AXZ356" s="9"/>
      <c r="AYA356" s="9"/>
      <c r="AYB356" s="9"/>
      <c r="AYC356" s="9"/>
      <c r="AYD356" s="9" t="s">
        <v>3927</v>
      </c>
      <c r="AYE356" s="9"/>
      <c r="AYF356" s="9"/>
      <c r="AYG356" s="9"/>
      <c r="AYH356" s="9" t="s">
        <v>14812</v>
      </c>
      <c r="AYI356" s="9"/>
      <c r="AYJ356" s="9"/>
      <c r="AYK356" s="9"/>
      <c r="AYL356" s="9"/>
      <c r="AYM356" s="9"/>
      <c r="AYN356" s="9"/>
      <c r="AYO356" s="9"/>
      <c r="AYP356" s="9"/>
      <c r="AYQ356" s="9"/>
      <c r="AYR356" s="9"/>
      <c r="AYS356" s="9"/>
      <c r="AYT356" s="9"/>
      <c r="AYU356" s="9"/>
      <c r="AYV356" s="9"/>
      <c r="AYW356" s="9"/>
      <c r="AYX356" s="9"/>
      <c r="AYY356" s="9"/>
      <c r="AYZ356" s="9"/>
      <c r="AZA356" s="9"/>
      <c r="AZB356" s="9"/>
      <c r="AZC356" s="9"/>
      <c r="AZD356" s="9"/>
      <c r="AZE356" s="9"/>
      <c r="AZF356" s="9"/>
      <c r="AZG356" s="9"/>
      <c r="AZH356" s="9"/>
      <c r="AZI356" s="9"/>
      <c r="AZJ356" s="9"/>
      <c r="AZK356" s="9"/>
      <c r="AZL356" s="9"/>
      <c r="AZM356" s="9"/>
      <c r="AZN356" s="9"/>
      <c r="AZO356" s="9"/>
      <c r="AZP356" s="9"/>
      <c r="AZQ356" s="9"/>
      <c r="AZR356" s="9"/>
      <c r="AZS356" s="9"/>
      <c r="AZT356" s="9"/>
      <c r="AZU356" s="9"/>
      <c r="AZV356" s="9"/>
      <c r="AZW356" s="9"/>
      <c r="AZX356" s="9"/>
      <c r="AZY356" s="9"/>
      <c r="AZZ356" s="9"/>
      <c r="BAA356" s="9"/>
      <c r="BAB356" s="9"/>
      <c r="BAC356" s="9"/>
      <c r="BAD356" s="9"/>
      <c r="BAE356" s="9"/>
      <c r="BAF356" s="9"/>
      <c r="BAG356" s="9"/>
      <c r="BAH356" s="9"/>
      <c r="BAI356" s="9"/>
      <c r="BAJ356" s="9"/>
      <c r="BAK356" s="9"/>
      <c r="BAL356" s="9"/>
      <c r="BAM356" s="9"/>
      <c r="BAN356" s="9"/>
      <c r="BAO356" s="9"/>
      <c r="BAP356" s="9"/>
      <c r="BAQ356" s="9"/>
      <c r="BAR356" s="9"/>
      <c r="BAS356" s="9"/>
      <c r="BAT356" s="9"/>
      <c r="BAU356" s="9"/>
      <c r="BAV356" s="9"/>
      <c r="BAW356" s="9"/>
      <c r="BAX356" s="9"/>
      <c r="BAY356" s="9"/>
      <c r="BAZ356" s="9"/>
      <c r="BBA356" s="9"/>
      <c r="BBB356" s="9"/>
      <c r="BBC356" s="9"/>
      <c r="BBD356" s="9"/>
      <c r="BBE356" s="9"/>
      <c r="BBF356" s="9"/>
      <c r="BBG356" s="9"/>
      <c r="BBH356" s="9"/>
      <c r="BBI356" s="9"/>
      <c r="BBJ356" s="9"/>
      <c r="BBK356" s="9"/>
      <c r="BBL356" s="9"/>
      <c r="BBM356" s="9"/>
      <c r="BBN356" s="9"/>
      <c r="BBO356" s="9"/>
      <c r="BBP356" s="9"/>
      <c r="BBQ356" s="9"/>
      <c r="BBR356" s="9"/>
      <c r="BBS356" s="9"/>
      <c r="BBT356" s="9"/>
      <c r="BBU356" s="9"/>
      <c r="BBV356" s="9"/>
      <c r="BBW356" s="9"/>
      <c r="BBX356" s="9"/>
      <c r="BBY356" s="9"/>
      <c r="BBZ356" s="9"/>
      <c r="BCA356" s="9"/>
      <c r="BCB356" s="9"/>
      <c r="BCC356" s="9"/>
      <c r="BCD356" s="9"/>
      <c r="BCE356" s="9"/>
      <c r="BCF356" s="9"/>
      <c r="BCG356" s="9"/>
      <c r="BCH356" s="9"/>
      <c r="BCI356" s="9"/>
      <c r="BCJ356" s="9"/>
      <c r="BCK356" s="9"/>
      <c r="BCL356" s="9"/>
      <c r="BCM356" s="9"/>
      <c r="BCN356" s="9"/>
      <c r="BCO356" s="9"/>
      <c r="BCP356" s="9"/>
      <c r="BCQ356" s="9"/>
      <c r="BCR356" s="9"/>
      <c r="BCS356" s="9"/>
      <c r="BCT356" s="9"/>
      <c r="BCU356" s="9"/>
      <c r="BCV356" s="9"/>
      <c r="BCW356" s="9"/>
      <c r="BCX356" s="9"/>
      <c r="BCY356" s="9"/>
      <c r="BCZ356" s="9"/>
      <c r="BDA356" s="9"/>
      <c r="BDB356" s="9"/>
      <c r="BDC356" s="9"/>
      <c r="BDD356" s="9"/>
      <c r="BDE356" s="9"/>
      <c r="BDF356" s="9"/>
      <c r="BDG356" s="9"/>
      <c r="BDH356" s="9"/>
      <c r="BDI356" s="9"/>
      <c r="BDJ356" s="9"/>
      <c r="BDK356" s="9"/>
      <c r="BDL356" s="9"/>
      <c r="BDM356" s="9"/>
      <c r="BDN356" s="9"/>
      <c r="BDO356" s="9"/>
      <c r="BDP356" s="9"/>
      <c r="BDQ356" s="9"/>
      <c r="BDR356" s="9"/>
      <c r="BDS356" s="9"/>
      <c r="BDT356" s="9"/>
      <c r="BDU356" s="9"/>
      <c r="BDV356" s="9"/>
      <c r="BDW356" s="9"/>
      <c r="BDX356" s="9"/>
      <c r="BDY356" s="9"/>
      <c r="BDZ356" s="9"/>
      <c r="BEA356" s="9"/>
      <c r="BEB356" s="9"/>
      <c r="BEC356" s="9"/>
      <c r="BED356" s="9"/>
      <c r="BEE356" s="9"/>
      <c r="BEF356" s="9"/>
      <c r="BEG356" s="9"/>
      <c r="BEH356" s="9"/>
      <c r="BEI356" s="9"/>
      <c r="BEJ356" s="9"/>
      <c r="BEK356" s="9"/>
      <c r="BEL356" s="9"/>
      <c r="BEM356" s="9"/>
      <c r="BEN356" s="9"/>
      <c r="BEO356" s="9"/>
      <c r="BEP356" s="9"/>
      <c r="BEQ356" s="9"/>
      <c r="BER356" s="9"/>
      <c r="BES356" s="9"/>
      <c r="BET356" s="9"/>
      <c r="BEU356" s="9"/>
      <c r="BEV356" s="9"/>
      <c r="BEW356" s="9"/>
      <c r="BEX356" s="9"/>
      <c r="BEY356" s="9"/>
      <c r="BEZ356" s="9"/>
      <c r="BFA356" s="9"/>
      <c r="BFB356" s="9"/>
      <c r="BFC356" s="9"/>
      <c r="BFD356" s="9"/>
      <c r="BFE356" s="9"/>
      <c r="BFF356" s="9"/>
      <c r="BFG356" s="9"/>
      <c r="BFH356" s="9"/>
      <c r="BFI356" s="9"/>
      <c r="BFJ356" s="9"/>
      <c r="BFK356" s="9"/>
      <c r="BFL356" s="9"/>
      <c r="BFM356" s="9"/>
      <c r="BFN356" s="9"/>
      <c r="BFO356" s="9"/>
      <c r="BFP356" s="9"/>
      <c r="BFQ356" s="9"/>
      <c r="BFR356" s="9"/>
      <c r="BFS356" s="9"/>
      <c r="BFT356" s="9"/>
      <c r="BFU356" s="9"/>
      <c r="BFV356" s="9"/>
      <c r="BFW356" s="9"/>
      <c r="BFX356" s="9"/>
      <c r="BFY356" s="9"/>
      <c r="BFZ356" s="9"/>
      <c r="BGA356" s="9"/>
      <c r="BGB356" s="9"/>
      <c r="BGC356" s="9"/>
      <c r="BGD356" s="9"/>
      <c r="BGE356" s="9"/>
      <c r="BGF356" s="9"/>
      <c r="BGG356" s="9"/>
      <c r="BGH356" s="9"/>
      <c r="BGI356" s="9"/>
      <c r="BGJ356" s="9"/>
      <c r="BGK356" s="9"/>
      <c r="BGL356" s="9"/>
      <c r="BGM356" s="9"/>
      <c r="BGN356" s="9"/>
      <c r="BGO356" s="9"/>
      <c r="BGP356" s="9"/>
      <c r="BGQ356" s="9"/>
      <c r="BGR356" s="9"/>
      <c r="BGS356" s="9"/>
      <c r="BGT356" s="9"/>
      <c r="BGU356" s="9"/>
      <c r="BGV356" s="9"/>
      <c r="BGW356" s="9"/>
      <c r="BGX356" s="9"/>
      <c r="BGY356" s="9"/>
      <c r="BGZ356" s="9"/>
      <c r="BHA356" s="9"/>
      <c r="BHB356" s="9"/>
      <c r="BHC356" s="9"/>
      <c r="BHD356" s="9"/>
      <c r="BHE356" s="9"/>
      <c r="BHF356" s="9"/>
      <c r="BHG356" s="9"/>
      <c r="BHH356" s="9"/>
      <c r="BHI356" s="9"/>
      <c r="BHJ356" s="9"/>
      <c r="BHK356" s="9"/>
      <c r="BHL356" s="9"/>
      <c r="BHM356" s="9"/>
      <c r="BHN356" s="9"/>
      <c r="BHO356" s="9"/>
      <c r="BHP356" s="9"/>
      <c r="BHQ356" s="9"/>
      <c r="BHR356" s="9"/>
      <c r="BHS356" s="9"/>
      <c r="BHT356" s="9"/>
      <c r="BHU356" s="9"/>
      <c r="BHV356" s="9"/>
      <c r="BHW356" s="9"/>
      <c r="BHX356" s="9"/>
      <c r="BHY356" s="9"/>
      <c r="BHZ356" s="9"/>
      <c r="BIA356" s="9"/>
      <c r="BIB356" s="9"/>
      <c r="BIC356" s="9"/>
      <c r="BID356" s="9"/>
    </row>
    <row r="357" ht="14.25" customHeight="1">
      <c r="A357" s="9">
        <v>0.0</v>
      </c>
      <c r="B357" s="9" t="s">
        <v>11947</v>
      </c>
      <c r="C357" s="9" t="s">
        <v>11948</v>
      </c>
      <c r="D357" s="9" t="s">
        <v>11948</v>
      </c>
      <c r="E357" s="9"/>
      <c r="F357" s="9">
        <v>31.0</v>
      </c>
      <c r="G357" s="9" t="s">
        <v>14813</v>
      </c>
      <c r="H357" s="9"/>
      <c r="I357" s="9"/>
      <c r="J357" s="9"/>
      <c r="K357" s="9"/>
      <c r="L357" s="9">
        <v>31.0</v>
      </c>
      <c r="M357" s="9"/>
      <c r="N357" s="9"/>
      <c r="O357" s="9"/>
      <c r="P357" s="9">
        <v>1.0</v>
      </c>
      <c r="Q357" s="9" t="s">
        <v>14814</v>
      </c>
      <c r="R357" s="9"/>
      <c r="S357" s="9" t="s">
        <v>3929</v>
      </c>
      <c r="T357" s="9" t="s">
        <v>14815</v>
      </c>
      <c r="ATY357" s="9"/>
      <c r="ATZ357" s="9"/>
      <c r="AUA357" s="9"/>
      <c r="AUB357" s="9"/>
      <c r="AUC357" s="9"/>
      <c r="AUD357" s="9"/>
      <c r="AUE357" s="9"/>
      <c r="AUF357" s="9"/>
      <c r="AUG357" s="9"/>
      <c r="AUH357" s="9"/>
      <c r="AUI357" s="9"/>
      <c r="AUJ357" s="9"/>
      <c r="AUK357" s="9"/>
      <c r="AUL357" s="9"/>
      <c r="AUM357" s="9"/>
      <c r="AUN357" s="9"/>
      <c r="AUO357" s="9"/>
      <c r="AUP357" s="9"/>
      <c r="AUQ357" s="9"/>
      <c r="AUR357" s="9"/>
      <c r="AUS357" s="9"/>
      <c r="AUT357" s="9"/>
      <c r="AUU357" s="9"/>
      <c r="AUV357" s="9"/>
      <c r="AUW357" s="9"/>
      <c r="AUX357" s="9"/>
      <c r="AUY357" s="9"/>
      <c r="AUZ357" s="9"/>
      <c r="AVA357" s="9"/>
      <c r="AVB357" s="9"/>
      <c r="AVC357" s="9"/>
      <c r="AVD357" s="9"/>
      <c r="AVE357" s="9"/>
      <c r="AVF357" s="9"/>
      <c r="AVG357" s="9"/>
      <c r="AVH357" s="9"/>
      <c r="AVI357" s="9"/>
      <c r="AVJ357" s="9"/>
      <c r="AVK357" s="9"/>
      <c r="AVL357" s="9"/>
      <c r="AVM357" s="9"/>
      <c r="AVN357" s="9"/>
      <c r="AVO357" s="9"/>
      <c r="AVP357" s="9"/>
      <c r="AVQ357" s="9"/>
      <c r="AVR357" s="9"/>
      <c r="AVS357" s="9"/>
      <c r="AVT357" s="9"/>
      <c r="AVU357" s="9"/>
      <c r="AVV357" s="9"/>
      <c r="AVW357" s="9"/>
      <c r="AVX357" s="9"/>
      <c r="AVY357" s="9"/>
      <c r="AVZ357" s="9"/>
      <c r="AWA357" s="9"/>
      <c r="AWB357" s="9"/>
      <c r="AWC357" s="9"/>
      <c r="AWD357" s="9"/>
      <c r="AWE357" s="9"/>
      <c r="AWF357" s="9"/>
      <c r="AWG357" s="9"/>
      <c r="AWH357" s="9"/>
      <c r="AWI357" s="9"/>
      <c r="AWJ357" s="9"/>
      <c r="AWK357" s="9"/>
      <c r="AWL357" s="9"/>
      <c r="AWM357" s="9"/>
      <c r="AWN357" s="9"/>
      <c r="AWO357" s="9"/>
      <c r="AWP357" s="9"/>
      <c r="AWQ357" s="9"/>
      <c r="AWR357" s="9"/>
      <c r="AWS357" s="9"/>
      <c r="AWT357" s="9"/>
      <c r="AWU357" s="9"/>
      <c r="AWV357" s="9"/>
      <c r="AWW357" s="9"/>
      <c r="AWX357" s="9"/>
      <c r="AWY357" s="9" t="s">
        <v>14816</v>
      </c>
      <c r="AWZ357" s="9"/>
      <c r="AXA357" s="9"/>
      <c r="AXB357" s="9"/>
      <c r="AXC357" s="9"/>
      <c r="AXD357" s="9"/>
      <c r="AXE357" s="9"/>
      <c r="AXF357" s="9"/>
      <c r="AXG357" s="9"/>
      <c r="AXH357" s="9"/>
      <c r="AXI357" s="9"/>
      <c r="AXJ357" s="9"/>
      <c r="AXK357" s="9"/>
      <c r="AXL357" s="9"/>
      <c r="AXM357" s="9"/>
      <c r="AXN357" s="9"/>
      <c r="AXO357" s="9"/>
      <c r="AXP357" s="9"/>
      <c r="AXQ357" s="9"/>
      <c r="AXR357" s="9"/>
      <c r="AXS357" s="9"/>
      <c r="AXT357" s="9"/>
      <c r="AXU357" s="9"/>
      <c r="AXV357" s="9"/>
      <c r="AXW357" s="9"/>
      <c r="AXX357" s="9"/>
      <c r="AXY357" s="9"/>
      <c r="AXZ357" s="9"/>
      <c r="AYA357" s="9"/>
      <c r="AYB357" s="9"/>
      <c r="AYC357" s="9"/>
      <c r="AYD357" s="9"/>
      <c r="AYE357" s="9"/>
      <c r="AYF357" s="9"/>
      <c r="AYG357" s="9"/>
      <c r="AYH357" s="9" t="s">
        <v>14817</v>
      </c>
      <c r="AYI357" s="9"/>
      <c r="AYJ357" s="9"/>
      <c r="AYK357" s="9"/>
      <c r="AYL357" s="9"/>
      <c r="AYM357" s="9"/>
      <c r="AYN357" s="9"/>
      <c r="AYO357" s="9"/>
      <c r="AYP357" s="9"/>
      <c r="AYQ357" s="9"/>
      <c r="AYR357" s="9"/>
      <c r="AYS357" s="9"/>
      <c r="AYT357" s="9"/>
      <c r="AYU357" s="9"/>
      <c r="AYV357" s="9"/>
      <c r="AYW357" s="9"/>
      <c r="AYX357" s="9"/>
      <c r="AYY357" s="9" t="s">
        <v>5691</v>
      </c>
      <c r="AYZ357" s="9" t="s">
        <v>5691</v>
      </c>
      <c r="AZA357" s="9"/>
      <c r="AZB357" s="9"/>
      <c r="AZC357" s="9"/>
      <c r="AZD357" s="9"/>
      <c r="AZE357" s="9"/>
      <c r="AZF357" s="9"/>
      <c r="AZG357" s="9"/>
      <c r="AZH357" s="9"/>
      <c r="AZI357" s="9"/>
      <c r="AZJ357" s="9"/>
      <c r="AZK357" s="9"/>
      <c r="AZL357" s="9"/>
      <c r="AZM357" s="9"/>
      <c r="AZN357" s="9"/>
      <c r="AZO357" s="9"/>
      <c r="AZP357" s="9"/>
      <c r="AZQ357" s="9"/>
      <c r="AZR357" s="9"/>
      <c r="AZS357" s="9"/>
      <c r="AZT357" s="9"/>
      <c r="AZU357" s="9"/>
      <c r="AZV357" s="9"/>
      <c r="AZW357" s="9"/>
      <c r="AZX357" s="9"/>
      <c r="AZY357" s="9"/>
      <c r="AZZ357" s="9"/>
      <c r="BAA357" s="9"/>
      <c r="BAB357" s="9"/>
      <c r="BAC357" s="9"/>
      <c r="BAD357" s="9"/>
      <c r="BAE357" s="9"/>
      <c r="BAF357" s="9"/>
      <c r="BAG357" s="9"/>
      <c r="BAH357" s="9"/>
      <c r="BAI357" s="9"/>
      <c r="BAJ357" s="9"/>
      <c r="BAK357" s="9" t="s">
        <v>14818</v>
      </c>
      <c r="BAL357" s="9"/>
      <c r="BAM357" s="9"/>
      <c r="BAN357" s="9"/>
      <c r="BAO357" s="9"/>
      <c r="BAP357" s="9"/>
      <c r="BAQ357" s="9"/>
      <c r="BAR357" s="9">
        <v>590.0</v>
      </c>
      <c r="BAS357" s="9" t="s">
        <v>14819</v>
      </c>
      <c r="BAT357" s="9">
        <v>443.0</v>
      </c>
      <c r="BAU357" s="9"/>
      <c r="BAV357" s="9"/>
      <c r="BAW357" s="9"/>
      <c r="BAX357" s="9"/>
      <c r="BAY357" s="9"/>
      <c r="BAZ357" s="9"/>
      <c r="BBA357" s="9"/>
      <c r="BBB357" s="9"/>
      <c r="BBC357" s="9"/>
      <c r="BBD357" s="9"/>
      <c r="BBE357" s="9"/>
      <c r="BBF357" s="9"/>
      <c r="BBG357" s="9"/>
      <c r="BBH357" s="9"/>
      <c r="BBI357" s="9" t="s">
        <v>5718</v>
      </c>
      <c r="BBJ357" s="9"/>
      <c r="BBK357" s="9"/>
      <c r="BBL357" s="9"/>
      <c r="BBM357" s="9"/>
      <c r="BBN357" s="9"/>
      <c r="BBO357" s="9"/>
      <c r="BBP357" s="9"/>
      <c r="BBQ357" s="9"/>
      <c r="BBR357" s="9"/>
      <c r="BBS357" s="9"/>
      <c r="BBT357" s="9"/>
      <c r="BBU357" s="9"/>
      <c r="BBV357" s="9"/>
      <c r="BBW357" s="9"/>
      <c r="BBX357" s="9"/>
      <c r="BBY357" s="9"/>
      <c r="BBZ357" s="9"/>
      <c r="BCA357" s="9"/>
      <c r="BCB357" s="9" t="s">
        <v>5707</v>
      </c>
      <c r="BCC357" s="9"/>
      <c r="BCD357" s="9"/>
      <c r="BCE357" s="9"/>
      <c r="BCF357" s="9" t="s">
        <v>5720</v>
      </c>
      <c r="BCG357" s="9" t="s">
        <v>14820</v>
      </c>
      <c r="BCH357" s="9"/>
      <c r="BCI357" s="9"/>
      <c r="BCJ357" s="9"/>
      <c r="BCK357" s="9"/>
      <c r="BCL357" s="9"/>
      <c r="BCM357" s="9"/>
      <c r="BCN357" s="9"/>
      <c r="BCO357" s="9"/>
      <c r="BCP357" s="9"/>
      <c r="BCQ357" s="9"/>
      <c r="BCR357" s="9"/>
      <c r="BCS357" s="9"/>
      <c r="BCT357" s="9"/>
      <c r="BCU357" s="9"/>
      <c r="BCV357" s="9"/>
      <c r="BCW357" s="9"/>
      <c r="BCX357" s="9"/>
      <c r="BCY357" s="9"/>
      <c r="BCZ357" s="9"/>
      <c r="BDA357" s="9"/>
      <c r="BDB357" s="9"/>
      <c r="BDC357" s="9"/>
      <c r="BDD357" s="9" t="s">
        <v>14819</v>
      </c>
      <c r="BDE357" s="9"/>
      <c r="BDF357" s="9"/>
      <c r="BDG357" s="9"/>
      <c r="BDH357" s="9"/>
      <c r="BDI357" s="9"/>
      <c r="BDJ357" s="9"/>
      <c r="BDK357" s="9"/>
      <c r="BDL357" s="9"/>
      <c r="BDM357" s="9"/>
      <c r="BDN357" s="9"/>
      <c r="BDO357" s="9"/>
      <c r="BDP357" s="9"/>
      <c r="BDQ357" s="9"/>
      <c r="BDR357" s="9"/>
      <c r="BDS357" s="9"/>
      <c r="BDT357" s="9"/>
      <c r="BDU357" s="9"/>
      <c r="BDV357" s="9"/>
      <c r="BDW357" s="9"/>
      <c r="BDX357" s="9"/>
      <c r="BDY357" s="9" t="s">
        <v>5691</v>
      </c>
      <c r="BDZ357" s="9" t="s">
        <v>5691</v>
      </c>
      <c r="BEA357" s="9"/>
      <c r="BEB357" s="9"/>
      <c r="BEC357" s="9"/>
      <c r="BED357" s="9"/>
      <c r="BEE357" s="9"/>
      <c r="BEF357" s="9"/>
      <c r="BEG357" s="9"/>
      <c r="BEH357" s="9"/>
      <c r="BEI357" s="9"/>
      <c r="BEJ357" s="9"/>
      <c r="BEK357" s="9"/>
      <c r="BEL357" s="9"/>
      <c r="BEM357" s="9"/>
      <c r="BEN357" s="9"/>
      <c r="BEO357" s="9"/>
      <c r="BEP357" s="9"/>
      <c r="BEQ357" s="9"/>
      <c r="BER357" s="9"/>
      <c r="BES357" s="9"/>
      <c r="BET357" s="9"/>
      <c r="BEU357" s="9"/>
      <c r="BEV357" s="9"/>
      <c r="BEW357" s="9"/>
      <c r="BEX357" s="9"/>
      <c r="BEY357" s="9"/>
      <c r="BEZ357" s="9"/>
      <c r="BFA357" s="9"/>
      <c r="BFB357" s="9"/>
      <c r="BFC357" s="9"/>
      <c r="BFD357" s="9"/>
      <c r="BFE357" s="9"/>
      <c r="BFF357" s="9"/>
      <c r="BFG357" s="9"/>
      <c r="BFH357" s="9"/>
      <c r="BFI357" s="9"/>
      <c r="BFJ357" s="9"/>
      <c r="BFK357" s="9" t="s">
        <v>14821</v>
      </c>
      <c r="BFL357" s="9"/>
      <c r="BFM357" s="9"/>
      <c r="BFN357" s="9"/>
      <c r="BFO357" s="9"/>
      <c r="BFP357" s="9"/>
      <c r="BFQ357" s="9"/>
      <c r="BFR357" s="9">
        <v>443.0</v>
      </c>
      <c r="BFS357" s="9" t="s">
        <v>14822</v>
      </c>
      <c r="BFT357" s="9">
        <v>590.0</v>
      </c>
      <c r="BFU357" s="9"/>
      <c r="BFV357" s="9"/>
      <c r="BFW357" s="9"/>
      <c r="BFX357" s="9"/>
      <c r="BFY357" s="9"/>
      <c r="BFZ357" s="9"/>
      <c r="BGA357" s="9"/>
      <c r="BGB357" s="9"/>
      <c r="BGC357" s="9"/>
      <c r="BGD357" s="9"/>
      <c r="BGE357" s="9"/>
      <c r="BGF357" s="9"/>
      <c r="BGG357" s="9"/>
      <c r="BGH357" s="9"/>
      <c r="BGI357" s="9" t="s">
        <v>5718</v>
      </c>
      <c r="BGJ357" s="9"/>
      <c r="BGK357" s="9"/>
      <c r="BGL357" s="9"/>
      <c r="BGM357" s="9"/>
      <c r="BGN357" s="9"/>
      <c r="BGO357" s="9"/>
      <c r="BGP357" s="9"/>
      <c r="BGQ357" s="9"/>
      <c r="BGR357" s="9"/>
      <c r="BGS357" s="9"/>
      <c r="BGT357" s="9"/>
      <c r="BGU357" s="9"/>
      <c r="BGV357" s="9"/>
      <c r="BGW357" s="9"/>
      <c r="BGX357" s="9"/>
      <c r="BGY357" s="9"/>
      <c r="BGZ357" s="9"/>
      <c r="BHA357" s="9"/>
      <c r="BHB357" s="9" t="s">
        <v>5707</v>
      </c>
      <c r="BHC357" s="9"/>
      <c r="BHD357" s="9"/>
      <c r="BHE357" s="9"/>
      <c r="BHF357" s="9" t="s">
        <v>5720</v>
      </c>
      <c r="BHG357" s="9" t="s">
        <v>14820</v>
      </c>
      <c r="BHH357" s="9"/>
      <c r="BHI357" s="9"/>
      <c r="BHJ357" s="9"/>
      <c r="BHK357" s="9"/>
      <c r="BHL357" s="9"/>
      <c r="BHM357" s="9"/>
      <c r="BHN357" s="9"/>
      <c r="BHO357" s="9"/>
      <c r="BHP357" s="9"/>
      <c r="BHQ357" s="9"/>
      <c r="BHR357" s="9"/>
      <c r="BHS357" s="9"/>
      <c r="BHT357" s="9"/>
      <c r="BHU357" s="9"/>
      <c r="BHV357" s="9"/>
      <c r="BHW357" s="9"/>
      <c r="BHX357" s="9"/>
      <c r="BHY357" s="9"/>
      <c r="BHZ357" s="9"/>
      <c r="BIA357" s="9"/>
      <c r="BIB357" s="9"/>
      <c r="BIC357" s="9"/>
      <c r="BID357" s="9" t="s">
        <v>14822</v>
      </c>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2" t="s">
        <v>4046</v>
      </c>
    </row>
    <row r="2" ht="14.25" customHeight="1">
      <c r="A2" s="2" t="s">
        <v>3945</v>
      </c>
    </row>
    <row r="3" ht="14.25" customHeight="1">
      <c r="A3" s="2" t="s">
        <v>14823</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43"/>
    <col customWidth="1" min="2" max="6" width="21.86"/>
    <col customWidth="1" min="7" max="26" width="8.71"/>
  </cols>
  <sheetData>
    <row r="1" ht="14.25" customHeight="1">
      <c r="A1" s="9"/>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F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1.57"/>
    <col customWidth="1" min="3" max="3" width="74.57"/>
    <col customWidth="1" min="4" max="4" width="43.14"/>
    <col customWidth="1" min="5" max="5" width="10.43"/>
    <col customWidth="1" min="6" max="6" width="255.57"/>
    <col customWidth="1" min="7" max="7" width="10.43"/>
    <col customWidth="1" min="8" max="8" width="16.43"/>
    <col customWidth="1" min="9" max="9" width="16.14"/>
    <col customWidth="1" min="10" max="10" width="11.14"/>
    <col customWidth="1" min="11" max="11" width="15.29"/>
    <col customWidth="1" min="12" max="12" width="255.57"/>
    <col customWidth="1" min="13" max="13" width="159.14"/>
    <col customWidth="1" min="14" max="14" width="58.57"/>
    <col customWidth="1" min="15" max="15" width="57.57"/>
    <col customWidth="1" min="16" max="16" width="7.43"/>
    <col customWidth="1" min="17" max="17" width="12.43"/>
    <col customWidth="1" min="18" max="18" width="8.86"/>
    <col customWidth="1" min="19" max="26" width="8.71"/>
  </cols>
  <sheetData>
    <row r="1" ht="14.25" customHeight="1">
      <c r="A1" s="16" t="s">
        <v>14824</v>
      </c>
      <c r="B1" s="16" t="s">
        <v>14825</v>
      </c>
      <c r="C1" s="16" t="s">
        <v>14826</v>
      </c>
      <c r="D1" s="16" t="s">
        <v>5720</v>
      </c>
      <c r="E1" s="16" t="s">
        <v>14827</v>
      </c>
      <c r="F1" s="16" t="s">
        <v>14828</v>
      </c>
      <c r="G1" s="16" t="s">
        <v>14829</v>
      </c>
      <c r="H1" s="16" t="s">
        <v>14830</v>
      </c>
      <c r="I1" s="16" t="s">
        <v>14831</v>
      </c>
      <c r="J1" s="16" t="s">
        <v>14832</v>
      </c>
      <c r="K1" s="16" t="s">
        <v>14833</v>
      </c>
      <c r="L1" s="16" t="s">
        <v>14834</v>
      </c>
      <c r="M1" s="16" t="s">
        <v>14835</v>
      </c>
      <c r="N1" s="16" t="s">
        <v>14836</v>
      </c>
      <c r="O1" s="16" t="s">
        <v>30</v>
      </c>
      <c r="P1" s="16" t="s">
        <v>14837</v>
      </c>
      <c r="Q1" s="16" t="s">
        <v>14838</v>
      </c>
      <c r="R1" s="16" t="s">
        <v>14839</v>
      </c>
    </row>
    <row r="2" ht="14.25" customHeight="1">
      <c r="A2" s="17">
        <v>1.0</v>
      </c>
      <c r="B2" s="17" t="s">
        <v>14840</v>
      </c>
      <c r="C2" s="17" t="s">
        <v>38</v>
      </c>
      <c r="D2" s="17" t="s">
        <v>39</v>
      </c>
      <c r="E2" s="17">
        <v>46159.0</v>
      </c>
      <c r="F2" s="17" t="s">
        <v>40</v>
      </c>
      <c r="G2" s="17" t="s">
        <v>42</v>
      </c>
      <c r="H2" s="17" t="s">
        <v>43</v>
      </c>
      <c r="I2" s="17" t="s">
        <v>44</v>
      </c>
      <c r="J2" s="17" t="s">
        <v>45</v>
      </c>
      <c r="K2" s="17" t="s">
        <v>46</v>
      </c>
      <c r="L2" s="17" t="s">
        <v>47</v>
      </c>
      <c r="M2" s="17" t="s">
        <v>48</v>
      </c>
      <c r="N2" s="17" t="s">
        <v>48</v>
      </c>
      <c r="O2" s="17" t="s">
        <v>48</v>
      </c>
      <c r="P2" s="17">
        <v>45.0</v>
      </c>
      <c r="Q2" s="17">
        <v>28.0</v>
      </c>
      <c r="R2" s="17">
        <v>1.0</v>
      </c>
    </row>
    <row r="3" ht="14.25" customHeight="1">
      <c r="A3" s="17">
        <v>2.0</v>
      </c>
      <c r="B3" s="17" t="s">
        <v>14840</v>
      </c>
      <c r="C3" s="17" t="s">
        <v>49</v>
      </c>
      <c r="D3" s="17" t="s">
        <v>39</v>
      </c>
      <c r="E3" s="17">
        <v>46159.0</v>
      </c>
      <c r="F3" s="17" t="s">
        <v>50</v>
      </c>
      <c r="G3" s="17" t="s">
        <v>42</v>
      </c>
      <c r="H3" s="17" t="s">
        <v>43</v>
      </c>
      <c r="I3" s="17" t="s">
        <v>44</v>
      </c>
      <c r="J3" s="17" t="s">
        <v>45</v>
      </c>
      <c r="K3" s="17" t="s">
        <v>46</v>
      </c>
      <c r="L3" s="17" t="s">
        <v>47</v>
      </c>
      <c r="M3" s="17" t="s">
        <v>48</v>
      </c>
      <c r="N3" s="17" t="s">
        <v>48</v>
      </c>
      <c r="O3" s="17" t="s">
        <v>48</v>
      </c>
      <c r="P3" s="17">
        <v>0.0</v>
      </c>
      <c r="Q3" s="17">
        <v>1.0</v>
      </c>
      <c r="R3" s="17">
        <v>0.0</v>
      </c>
    </row>
    <row r="4" ht="14.25" customHeight="1">
      <c r="A4" s="17">
        <v>3.0</v>
      </c>
      <c r="B4" s="17" t="s">
        <v>14840</v>
      </c>
      <c r="C4" s="17" t="s">
        <v>72</v>
      </c>
      <c r="D4" s="17" t="s">
        <v>66</v>
      </c>
      <c r="E4" s="17">
        <v>46150.0</v>
      </c>
      <c r="F4" s="18" t="s">
        <v>67</v>
      </c>
      <c r="G4" s="17" t="s">
        <v>69</v>
      </c>
      <c r="H4" s="17" t="s">
        <v>70</v>
      </c>
      <c r="I4" s="17" t="s">
        <v>74</v>
      </c>
      <c r="J4" s="17" t="s">
        <v>58</v>
      </c>
      <c r="K4" s="17" t="s">
        <v>71</v>
      </c>
      <c r="L4" s="17" t="s">
        <v>48</v>
      </c>
      <c r="M4" s="17" t="s">
        <v>48</v>
      </c>
      <c r="N4" s="17" t="s">
        <v>48</v>
      </c>
      <c r="O4" s="17" t="s">
        <v>48</v>
      </c>
      <c r="P4" s="17">
        <v>0.0</v>
      </c>
      <c r="Q4" s="17">
        <v>0.0</v>
      </c>
      <c r="R4" s="17">
        <v>0.0</v>
      </c>
    </row>
    <row r="5" ht="14.25" customHeight="1">
      <c r="A5" s="17">
        <v>4.0</v>
      </c>
      <c r="B5" s="17" t="s">
        <v>14840</v>
      </c>
      <c r="C5" s="17" t="s">
        <v>81</v>
      </c>
      <c r="D5" s="17" t="s">
        <v>82</v>
      </c>
      <c r="E5" s="17">
        <v>46150.0</v>
      </c>
      <c r="F5" s="18" t="s">
        <v>83</v>
      </c>
      <c r="G5" s="17" t="s">
        <v>55</v>
      </c>
      <c r="H5" s="17" t="s">
        <v>84</v>
      </c>
      <c r="I5" s="17" t="s">
        <v>85</v>
      </c>
      <c r="J5" s="17" t="s">
        <v>45</v>
      </c>
      <c r="K5" s="17" t="s">
        <v>46</v>
      </c>
      <c r="L5" s="17" t="s">
        <v>86</v>
      </c>
      <c r="M5" s="17" t="s">
        <v>48</v>
      </c>
      <c r="N5" s="17" t="s">
        <v>87</v>
      </c>
      <c r="O5" s="17" t="s">
        <v>48</v>
      </c>
      <c r="P5" s="17">
        <v>2.0</v>
      </c>
      <c r="Q5" s="17">
        <v>0.0</v>
      </c>
      <c r="R5" s="17">
        <v>0.0</v>
      </c>
    </row>
    <row r="6" ht="14.25" customHeight="1">
      <c r="A6" s="17">
        <v>5.0</v>
      </c>
      <c r="B6" s="17" t="s">
        <v>14840</v>
      </c>
      <c r="C6" s="17" t="s">
        <v>88</v>
      </c>
      <c r="D6" s="17" t="s">
        <v>89</v>
      </c>
      <c r="E6" s="17">
        <v>46149.0</v>
      </c>
      <c r="F6" s="18" t="s">
        <v>90</v>
      </c>
      <c r="G6" s="17" t="s">
        <v>55</v>
      </c>
      <c r="H6" s="17" t="s">
        <v>56</v>
      </c>
      <c r="I6" s="17" t="s">
        <v>91</v>
      </c>
      <c r="J6" s="17" t="s">
        <v>45</v>
      </c>
      <c r="K6" s="17" t="s">
        <v>92</v>
      </c>
      <c r="L6" s="17" t="s">
        <v>93</v>
      </c>
      <c r="M6" s="17" t="s">
        <v>48</v>
      </c>
      <c r="N6" s="17" t="s">
        <v>48</v>
      </c>
      <c r="O6" s="17" t="s">
        <v>48</v>
      </c>
      <c r="P6" s="17">
        <v>16.0</v>
      </c>
      <c r="Q6" s="17">
        <v>1.0</v>
      </c>
      <c r="R6" s="17">
        <v>0.0</v>
      </c>
    </row>
    <row r="7" ht="14.25" customHeight="1">
      <c r="A7" s="17">
        <v>6.0</v>
      </c>
      <c r="B7" s="17" t="s">
        <v>14840</v>
      </c>
      <c r="C7" s="17" t="s">
        <v>96</v>
      </c>
      <c r="D7" s="17" t="s">
        <v>97</v>
      </c>
      <c r="E7" s="17">
        <v>46148.0</v>
      </c>
      <c r="F7" s="17" t="s">
        <v>98</v>
      </c>
      <c r="G7" s="17" t="s">
        <v>69</v>
      </c>
      <c r="H7" s="17" t="s">
        <v>70</v>
      </c>
      <c r="I7" s="17" t="s">
        <v>101</v>
      </c>
      <c r="J7" s="17" t="s">
        <v>45</v>
      </c>
      <c r="K7" s="17" t="s">
        <v>46</v>
      </c>
      <c r="L7" s="17" t="s">
        <v>102</v>
      </c>
      <c r="M7" s="17" t="s">
        <v>103</v>
      </c>
      <c r="N7" s="17" t="s">
        <v>48</v>
      </c>
      <c r="O7" s="17" t="s">
        <v>104</v>
      </c>
      <c r="P7" s="17">
        <v>1.0</v>
      </c>
      <c r="Q7" s="17">
        <v>0.0</v>
      </c>
      <c r="R7" s="17">
        <v>0.0</v>
      </c>
    </row>
    <row r="8" ht="14.25" customHeight="1">
      <c r="A8" s="17">
        <v>7.0</v>
      </c>
      <c r="B8" s="17" t="s">
        <v>14840</v>
      </c>
      <c r="C8" s="17" t="s">
        <v>111</v>
      </c>
      <c r="D8" s="17" t="s">
        <v>66</v>
      </c>
      <c r="E8" s="17">
        <v>46140.0</v>
      </c>
      <c r="F8" s="18" t="s">
        <v>67</v>
      </c>
      <c r="G8" s="17" t="s">
        <v>69</v>
      </c>
      <c r="H8" s="17" t="s">
        <v>70</v>
      </c>
      <c r="I8" s="17" t="s">
        <v>74</v>
      </c>
      <c r="J8" s="17" t="s">
        <v>58</v>
      </c>
      <c r="K8" s="17" t="s">
        <v>71</v>
      </c>
      <c r="L8" s="17" t="s">
        <v>48</v>
      </c>
      <c r="M8" s="17" t="s">
        <v>48</v>
      </c>
      <c r="N8" s="17" t="s">
        <v>48</v>
      </c>
      <c r="O8" s="17" t="s">
        <v>48</v>
      </c>
      <c r="P8" s="17">
        <v>0.0</v>
      </c>
      <c r="Q8" s="17">
        <v>0.0</v>
      </c>
      <c r="R8" s="17">
        <v>0.0</v>
      </c>
    </row>
    <row r="9" ht="14.25" customHeight="1">
      <c r="A9" s="17">
        <v>8.0</v>
      </c>
      <c r="B9" s="17" t="s">
        <v>14840</v>
      </c>
      <c r="C9" s="17" t="s">
        <v>121</v>
      </c>
      <c r="D9" s="17" t="s">
        <v>89</v>
      </c>
      <c r="E9" s="17">
        <v>46136.0</v>
      </c>
      <c r="F9" s="18" t="s">
        <v>122</v>
      </c>
      <c r="G9" s="17" t="s">
        <v>55</v>
      </c>
      <c r="H9" s="17" t="s">
        <v>84</v>
      </c>
      <c r="I9" s="17" t="s">
        <v>91</v>
      </c>
      <c r="J9" s="17" t="s">
        <v>58</v>
      </c>
      <c r="K9" s="17" t="s">
        <v>46</v>
      </c>
      <c r="L9" s="17" t="s">
        <v>93</v>
      </c>
      <c r="M9" s="17" t="s">
        <v>48</v>
      </c>
      <c r="N9" s="17" t="s">
        <v>48</v>
      </c>
      <c r="O9" s="17" t="s">
        <v>48</v>
      </c>
      <c r="P9" s="17">
        <v>3.0</v>
      </c>
      <c r="Q9" s="17">
        <v>0.0</v>
      </c>
      <c r="R9" s="17">
        <v>1.0</v>
      </c>
    </row>
    <row r="10" ht="14.25" customHeight="1">
      <c r="A10" s="17">
        <v>9.0</v>
      </c>
      <c r="B10" s="17" t="s">
        <v>14840</v>
      </c>
      <c r="C10" s="17" t="s">
        <v>124</v>
      </c>
      <c r="D10" s="17" t="s">
        <v>125</v>
      </c>
      <c r="E10" s="17">
        <v>46131.0</v>
      </c>
      <c r="F10" s="18" t="s">
        <v>126</v>
      </c>
      <c r="G10" s="17" t="s">
        <v>69</v>
      </c>
      <c r="H10" s="17" t="s">
        <v>70</v>
      </c>
      <c r="I10" s="17" t="s">
        <v>74</v>
      </c>
      <c r="J10" s="17" t="s">
        <v>45</v>
      </c>
      <c r="K10" s="17" t="s">
        <v>71</v>
      </c>
      <c r="L10" s="17" t="s">
        <v>48</v>
      </c>
      <c r="M10" s="17" t="s">
        <v>48</v>
      </c>
      <c r="N10" s="17" t="s">
        <v>48</v>
      </c>
      <c r="O10" s="17" t="s">
        <v>48</v>
      </c>
      <c r="P10" s="17">
        <v>0.0</v>
      </c>
      <c r="Q10" s="17">
        <v>0.0</v>
      </c>
      <c r="R10" s="17">
        <v>0.0</v>
      </c>
    </row>
    <row r="11" ht="14.25" customHeight="1">
      <c r="A11" s="17">
        <v>10.0</v>
      </c>
      <c r="B11" s="17" t="s">
        <v>14840</v>
      </c>
      <c r="C11" s="17" t="s">
        <v>131</v>
      </c>
      <c r="D11" s="17" t="s">
        <v>132</v>
      </c>
      <c r="E11" s="17">
        <v>46127.0</v>
      </c>
      <c r="F11" s="18" t="s">
        <v>133</v>
      </c>
      <c r="G11" s="17" t="s">
        <v>42</v>
      </c>
      <c r="H11" s="17" t="s">
        <v>43</v>
      </c>
      <c r="I11" s="17" t="s">
        <v>91</v>
      </c>
      <c r="J11" s="17" t="s">
        <v>45</v>
      </c>
      <c r="K11" s="17" t="s">
        <v>46</v>
      </c>
      <c r="L11" s="17" t="s">
        <v>134</v>
      </c>
      <c r="M11" s="17" t="s">
        <v>48</v>
      </c>
      <c r="N11" s="17" t="s">
        <v>135</v>
      </c>
      <c r="O11" s="17" t="s">
        <v>136</v>
      </c>
      <c r="P11" s="17">
        <v>151.0</v>
      </c>
      <c r="Q11" s="17">
        <v>101.0</v>
      </c>
      <c r="R11" s="17">
        <v>2.0</v>
      </c>
    </row>
    <row r="12" ht="14.25" customHeight="1">
      <c r="A12" s="17">
        <v>11.0</v>
      </c>
      <c r="B12" s="17" t="s">
        <v>14840</v>
      </c>
      <c r="C12" s="17" t="s">
        <v>137</v>
      </c>
      <c r="D12" s="17" t="s">
        <v>138</v>
      </c>
      <c r="E12" s="17">
        <v>46127.0</v>
      </c>
      <c r="F12" s="17" t="s">
        <v>139</v>
      </c>
      <c r="G12" s="17" t="s">
        <v>69</v>
      </c>
      <c r="H12" s="17" t="s">
        <v>140</v>
      </c>
      <c r="I12" s="17" t="s">
        <v>141</v>
      </c>
      <c r="J12" s="17" t="s">
        <v>142</v>
      </c>
      <c r="K12" s="17" t="s">
        <v>46</v>
      </c>
      <c r="L12" s="17" t="s">
        <v>143</v>
      </c>
      <c r="M12" s="17" t="s">
        <v>48</v>
      </c>
      <c r="N12" s="17" t="s">
        <v>48</v>
      </c>
      <c r="O12" s="17" t="s">
        <v>48</v>
      </c>
      <c r="P12" s="17">
        <v>0.0</v>
      </c>
      <c r="Q12" s="17">
        <v>6.0</v>
      </c>
      <c r="R12" s="17">
        <v>0.0</v>
      </c>
    </row>
    <row r="13" ht="14.25" customHeight="1">
      <c r="A13" s="17">
        <v>12.0</v>
      </c>
      <c r="B13" s="17" t="s">
        <v>14840</v>
      </c>
      <c r="C13" s="17" t="s">
        <v>148</v>
      </c>
      <c r="D13" s="17" t="s">
        <v>149</v>
      </c>
      <c r="E13" s="17">
        <v>46124.0</v>
      </c>
      <c r="F13" s="17" t="s">
        <v>150</v>
      </c>
      <c r="G13" s="17" t="s">
        <v>69</v>
      </c>
      <c r="H13" s="17" t="s">
        <v>140</v>
      </c>
      <c r="I13" s="17" t="s">
        <v>151</v>
      </c>
      <c r="J13" s="17" t="s">
        <v>45</v>
      </c>
      <c r="K13" s="17" t="s">
        <v>46</v>
      </c>
      <c r="L13" s="17" t="s">
        <v>48</v>
      </c>
      <c r="M13" s="17" t="s">
        <v>152</v>
      </c>
      <c r="N13" s="17" t="s">
        <v>48</v>
      </c>
      <c r="O13" s="17" t="s">
        <v>48</v>
      </c>
      <c r="P13" s="17">
        <v>0.0</v>
      </c>
      <c r="Q13" s="17">
        <v>0.0</v>
      </c>
      <c r="R13" s="17">
        <v>0.0</v>
      </c>
    </row>
    <row r="14" ht="14.25" customHeight="1">
      <c r="A14" s="17">
        <v>13.0</v>
      </c>
      <c r="B14" s="17" t="s">
        <v>14840</v>
      </c>
      <c r="C14" s="17" t="s">
        <v>153</v>
      </c>
      <c r="D14" s="17" t="s">
        <v>154</v>
      </c>
      <c r="E14" s="17">
        <v>46122.0</v>
      </c>
      <c r="F14" s="18" t="s">
        <v>155</v>
      </c>
      <c r="G14" s="17" t="s">
        <v>42</v>
      </c>
      <c r="H14" s="17" t="s">
        <v>157</v>
      </c>
      <c r="I14" s="17" t="s">
        <v>85</v>
      </c>
      <c r="J14" s="17" t="s">
        <v>45</v>
      </c>
      <c r="K14" s="17" t="s">
        <v>46</v>
      </c>
      <c r="L14" s="17" t="s">
        <v>158</v>
      </c>
      <c r="M14" s="17" t="s">
        <v>48</v>
      </c>
      <c r="N14" s="17" t="s">
        <v>48</v>
      </c>
      <c r="O14" s="17" t="s">
        <v>48</v>
      </c>
      <c r="P14" s="17">
        <v>32.0</v>
      </c>
      <c r="Q14" s="17">
        <v>25.0</v>
      </c>
      <c r="R14" s="17">
        <v>0.0</v>
      </c>
    </row>
    <row r="15" ht="14.25" customHeight="1">
      <c r="A15" s="17">
        <v>14.0</v>
      </c>
      <c r="B15" s="17" t="s">
        <v>14840</v>
      </c>
      <c r="C15" s="17" t="s">
        <v>159</v>
      </c>
      <c r="D15" s="17" t="s">
        <v>160</v>
      </c>
      <c r="E15" s="17">
        <v>46121.0</v>
      </c>
      <c r="F15" s="17" t="s">
        <v>161</v>
      </c>
      <c r="G15" s="17" t="s">
        <v>55</v>
      </c>
      <c r="H15" s="17" t="s">
        <v>56</v>
      </c>
      <c r="I15" s="17" t="s">
        <v>91</v>
      </c>
      <c r="J15" s="17" t="s">
        <v>45</v>
      </c>
      <c r="K15" s="17" t="s">
        <v>46</v>
      </c>
      <c r="L15" s="17" t="s">
        <v>162</v>
      </c>
      <c r="M15" s="17" t="s">
        <v>48</v>
      </c>
      <c r="N15" s="17" t="s">
        <v>48</v>
      </c>
      <c r="O15" s="17" t="s">
        <v>48</v>
      </c>
      <c r="P15" s="17">
        <v>73.0</v>
      </c>
      <c r="Q15" s="17">
        <v>35.0</v>
      </c>
      <c r="R15" s="17">
        <v>1.0</v>
      </c>
    </row>
    <row r="16" ht="14.25" customHeight="1">
      <c r="A16" s="17">
        <v>15.0</v>
      </c>
      <c r="B16" s="17" t="s">
        <v>14840</v>
      </c>
      <c r="C16" s="17" t="s">
        <v>163</v>
      </c>
      <c r="D16" s="17" t="s">
        <v>164</v>
      </c>
      <c r="E16" s="17">
        <v>46114.0</v>
      </c>
      <c r="F16" s="17" t="s">
        <v>165</v>
      </c>
      <c r="G16" s="17" t="s">
        <v>69</v>
      </c>
      <c r="H16" s="17" t="s">
        <v>70</v>
      </c>
      <c r="I16" s="17" t="s">
        <v>91</v>
      </c>
      <c r="J16" s="17" t="s">
        <v>58</v>
      </c>
      <c r="K16" s="17" t="s">
        <v>46</v>
      </c>
      <c r="L16" s="17" t="s">
        <v>48</v>
      </c>
      <c r="M16" s="17" t="s">
        <v>48</v>
      </c>
      <c r="N16" s="17" t="s">
        <v>166</v>
      </c>
      <c r="O16" s="17" t="s">
        <v>48</v>
      </c>
      <c r="P16" s="17">
        <v>0.0</v>
      </c>
      <c r="Q16" s="17">
        <v>3.0</v>
      </c>
      <c r="R16" s="17">
        <v>0.0</v>
      </c>
    </row>
    <row r="17" ht="14.25" customHeight="1">
      <c r="A17" s="17">
        <v>16.0</v>
      </c>
      <c r="B17" s="17" t="s">
        <v>14840</v>
      </c>
      <c r="C17" s="17" t="s">
        <v>167</v>
      </c>
      <c r="D17" s="17" t="s">
        <v>168</v>
      </c>
      <c r="E17" s="17">
        <v>46107.0</v>
      </c>
      <c r="F17" s="17" t="s">
        <v>169</v>
      </c>
      <c r="G17" s="17" t="s">
        <v>55</v>
      </c>
      <c r="H17" s="17" t="s">
        <v>84</v>
      </c>
      <c r="I17" s="17" t="s">
        <v>85</v>
      </c>
      <c r="J17" s="17" t="s">
        <v>45</v>
      </c>
      <c r="K17" s="17" t="s">
        <v>46</v>
      </c>
      <c r="L17" s="17" t="s">
        <v>171</v>
      </c>
      <c r="M17" s="17" t="s">
        <v>48</v>
      </c>
      <c r="N17" s="17" t="s">
        <v>48</v>
      </c>
      <c r="O17" s="17" t="s">
        <v>48</v>
      </c>
      <c r="P17" s="17">
        <v>22.0</v>
      </c>
      <c r="Q17" s="17">
        <v>5.0</v>
      </c>
      <c r="R17" s="17">
        <v>0.0</v>
      </c>
    </row>
    <row r="18" ht="14.25" customHeight="1">
      <c r="A18" s="17">
        <v>17.0</v>
      </c>
      <c r="B18" s="17" t="s">
        <v>14840</v>
      </c>
      <c r="C18" s="17" t="s">
        <v>172</v>
      </c>
      <c r="D18" s="17" t="s">
        <v>89</v>
      </c>
      <c r="E18" s="17">
        <v>46098.0</v>
      </c>
      <c r="F18" s="18" t="s">
        <v>173</v>
      </c>
      <c r="G18" s="17" t="s">
        <v>55</v>
      </c>
      <c r="H18" s="17" t="s">
        <v>56</v>
      </c>
      <c r="I18" s="17" t="s">
        <v>85</v>
      </c>
      <c r="J18" s="17" t="s">
        <v>45</v>
      </c>
      <c r="K18" s="17" t="s">
        <v>92</v>
      </c>
      <c r="L18" s="17" t="s">
        <v>175</v>
      </c>
      <c r="M18" s="17" t="s">
        <v>48</v>
      </c>
      <c r="N18" s="17" t="s">
        <v>48</v>
      </c>
      <c r="O18" s="17" t="s">
        <v>48</v>
      </c>
      <c r="P18" s="17">
        <v>4.0</v>
      </c>
      <c r="Q18" s="17">
        <v>0.0</v>
      </c>
      <c r="R18" s="17">
        <v>1.0</v>
      </c>
    </row>
    <row r="19" ht="14.25" customHeight="1">
      <c r="A19" s="17">
        <v>18.0</v>
      </c>
      <c r="B19" s="17" t="s">
        <v>14840</v>
      </c>
      <c r="C19" s="17" t="s">
        <v>183</v>
      </c>
      <c r="D19" s="17" t="s">
        <v>184</v>
      </c>
      <c r="E19" s="17">
        <v>46083.0</v>
      </c>
      <c r="F19" s="17" t="s">
        <v>185</v>
      </c>
      <c r="G19" s="17" t="s">
        <v>69</v>
      </c>
      <c r="H19" s="17" t="s">
        <v>70</v>
      </c>
      <c r="I19" s="17" t="s">
        <v>101</v>
      </c>
      <c r="J19" s="17" t="s">
        <v>45</v>
      </c>
      <c r="K19" s="17" t="s">
        <v>46</v>
      </c>
      <c r="L19" s="17" t="s">
        <v>48</v>
      </c>
      <c r="M19" s="17" t="s">
        <v>48</v>
      </c>
      <c r="N19" s="17" t="s">
        <v>48</v>
      </c>
      <c r="O19" s="17" t="s">
        <v>187</v>
      </c>
      <c r="P19" s="17">
        <v>0.0</v>
      </c>
      <c r="Q19" s="17">
        <v>0.0</v>
      </c>
      <c r="R19" s="17">
        <v>0.0</v>
      </c>
    </row>
    <row r="20" ht="14.25" customHeight="1">
      <c r="A20" s="17">
        <v>19.0</v>
      </c>
      <c r="B20" s="17" t="s">
        <v>14840</v>
      </c>
      <c r="C20" s="17" t="s">
        <v>197</v>
      </c>
      <c r="D20" s="17" t="s">
        <v>198</v>
      </c>
      <c r="E20" s="17">
        <v>46080.0</v>
      </c>
      <c r="F20" s="17" t="s">
        <v>199</v>
      </c>
      <c r="G20" s="17" t="s">
        <v>55</v>
      </c>
      <c r="H20" s="17" t="s">
        <v>56</v>
      </c>
      <c r="I20" s="17" t="s">
        <v>85</v>
      </c>
      <c r="J20" s="17" t="s">
        <v>45</v>
      </c>
      <c r="K20" s="17" t="s">
        <v>46</v>
      </c>
      <c r="L20" s="17" t="s">
        <v>200</v>
      </c>
      <c r="M20" s="17" t="s">
        <v>48</v>
      </c>
      <c r="N20" s="17" t="s">
        <v>48</v>
      </c>
      <c r="O20" s="17" t="s">
        <v>201</v>
      </c>
      <c r="P20" s="17">
        <v>3.0</v>
      </c>
      <c r="Q20" s="17">
        <v>1.0</v>
      </c>
      <c r="R20" s="17">
        <v>0.0</v>
      </c>
    </row>
    <row r="21" ht="14.25" customHeight="1">
      <c r="A21" s="17">
        <v>20.0</v>
      </c>
      <c r="B21" s="17" t="s">
        <v>14840</v>
      </c>
      <c r="C21" s="17" t="s">
        <v>202</v>
      </c>
      <c r="D21" s="17" t="s">
        <v>97</v>
      </c>
      <c r="E21" s="17">
        <v>46080.0</v>
      </c>
      <c r="F21" s="17" t="s">
        <v>203</v>
      </c>
      <c r="G21" s="17" t="s">
        <v>42</v>
      </c>
      <c r="H21" s="17" t="s">
        <v>157</v>
      </c>
      <c r="I21" s="17" t="s">
        <v>101</v>
      </c>
      <c r="J21" s="17" t="s">
        <v>45</v>
      </c>
      <c r="K21" s="17" t="s">
        <v>92</v>
      </c>
      <c r="L21" s="17" t="s">
        <v>204</v>
      </c>
      <c r="M21" s="17" t="s">
        <v>48</v>
      </c>
      <c r="N21" s="17" t="s">
        <v>48</v>
      </c>
      <c r="O21" s="17" t="s">
        <v>48</v>
      </c>
      <c r="P21" s="17">
        <v>0.0</v>
      </c>
      <c r="Q21" s="17">
        <v>0.0</v>
      </c>
      <c r="R21" s="17">
        <v>0.0</v>
      </c>
    </row>
    <row r="22" ht="14.25" customHeight="1">
      <c r="A22" s="17">
        <v>21.0</v>
      </c>
      <c r="B22" s="17" t="s">
        <v>14840</v>
      </c>
      <c r="C22" s="17" t="s">
        <v>205</v>
      </c>
      <c r="D22" s="17" t="s">
        <v>206</v>
      </c>
      <c r="E22" s="17">
        <v>46080.0</v>
      </c>
      <c r="F22" s="17" t="s">
        <v>207</v>
      </c>
      <c r="G22" s="17" t="s">
        <v>69</v>
      </c>
      <c r="H22" s="17" t="s">
        <v>70</v>
      </c>
      <c r="I22" s="17" t="s">
        <v>74</v>
      </c>
      <c r="J22" s="17" t="s">
        <v>45</v>
      </c>
      <c r="K22" s="17" t="s">
        <v>71</v>
      </c>
      <c r="L22" s="17" t="s">
        <v>48</v>
      </c>
      <c r="M22" s="17" t="s">
        <v>48</v>
      </c>
      <c r="N22" s="17" t="s">
        <v>48</v>
      </c>
      <c r="O22" s="17" t="s">
        <v>48</v>
      </c>
      <c r="P22" s="17">
        <v>0.0</v>
      </c>
      <c r="Q22" s="17">
        <v>0.0</v>
      </c>
      <c r="R22" s="17">
        <v>0.0</v>
      </c>
    </row>
    <row r="23" ht="14.25" customHeight="1">
      <c r="A23" s="17">
        <v>22.0</v>
      </c>
      <c r="B23" s="17" t="s">
        <v>14840</v>
      </c>
      <c r="C23" s="17" t="s">
        <v>208</v>
      </c>
      <c r="D23" s="17" t="s">
        <v>209</v>
      </c>
      <c r="E23" s="17">
        <v>46079.0</v>
      </c>
      <c r="F23" s="17" t="s">
        <v>210</v>
      </c>
      <c r="G23" s="17" t="s">
        <v>69</v>
      </c>
      <c r="H23" s="17" t="s">
        <v>70</v>
      </c>
      <c r="I23" s="17" t="s">
        <v>74</v>
      </c>
      <c r="J23" s="17" t="s">
        <v>58</v>
      </c>
      <c r="K23" s="17" t="s">
        <v>71</v>
      </c>
      <c r="L23" s="17" t="s">
        <v>48</v>
      </c>
      <c r="M23" s="17" t="s">
        <v>48</v>
      </c>
      <c r="N23" s="17" t="s">
        <v>48</v>
      </c>
      <c r="O23" s="17" t="s">
        <v>48</v>
      </c>
      <c r="P23" s="17">
        <v>0.0</v>
      </c>
      <c r="Q23" s="17">
        <v>0.0</v>
      </c>
      <c r="R23" s="17">
        <v>0.0</v>
      </c>
    </row>
    <row r="24" ht="14.25" customHeight="1">
      <c r="A24" s="17">
        <v>23.0</v>
      </c>
      <c r="B24" s="17" t="s">
        <v>14840</v>
      </c>
      <c r="C24" s="17" t="s">
        <v>214</v>
      </c>
      <c r="D24" s="17" t="s">
        <v>215</v>
      </c>
      <c r="E24" s="17">
        <v>46074.0</v>
      </c>
      <c r="F24" s="17" t="s">
        <v>216</v>
      </c>
      <c r="G24" s="17" t="s">
        <v>69</v>
      </c>
      <c r="H24" s="17" t="s">
        <v>140</v>
      </c>
      <c r="I24" s="17" t="s">
        <v>141</v>
      </c>
      <c r="J24" s="17" t="s">
        <v>142</v>
      </c>
      <c r="K24" s="17" t="s">
        <v>46</v>
      </c>
      <c r="L24" s="17" t="s">
        <v>48</v>
      </c>
      <c r="M24" s="17" t="s">
        <v>48</v>
      </c>
      <c r="N24" s="17" t="s">
        <v>48</v>
      </c>
      <c r="O24" s="17" t="s">
        <v>48</v>
      </c>
      <c r="P24" s="17">
        <v>1.0</v>
      </c>
      <c r="Q24" s="17">
        <v>1.0</v>
      </c>
      <c r="R24" s="17">
        <v>0.0</v>
      </c>
    </row>
    <row r="25" ht="14.25" customHeight="1">
      <c r="A25" s="17">
        <v>24.0</v>
      </c>
      <c r="B25" s="17" t="s">
        <v>14840</v>
      </c>
      <c r="C25" s="17" t="s">
        <v>217</v>
      </c>
      <c r="D25" s="17" t="s">
        <v>218</v>
      </c>
      <c r="E25" s="17">
        <v>46074.0</v>
      </c>
      <c r="F25" s="18" t="s">
        <v>219</v>
      </c>
      <c r="G25" s="17" t="s">
        <v>69</v>
      </c>
      <c r="H25" s="17" t="s">
        <v>70</v>
      </c>
      <c r="I25" s="17" t="s">
        <v>151</v>
      </c>
      <c r="J25" s="17" t="s">
        <v>142</v>
      </c>
      <c r="K25" s="17" t="s">
        <v>46</v>
      </c>
      <c r="L25" s="17" t="s">
        <v>48</v>
      </c>
      <c r="M25" s="17" t="s">
        <v>48</v>
      </c>
      <c r="N25" s="17" t="s">
        <v>48</v>
      </c>
      <c r="O25" s="17" t="s">
        <v>48</v>
      </c>
      <c r="P25" s="17">
        <v>1.0</v>
      </c>
      <c r="Q25" s="17">
        <v>0.0</v>
      </c>
      <c r="R25" s="17">
        <v>0.0</v>
      </c>
    </row>
    <row r="26" ht="14.25" customHeight="1">
      <c r="A26" s="17">
        <v>25.0</v>
      </c>
      <c r="B26" s="17" t="s">
        <v>14840</v>
      </c>
      <c r="C26" s="17" t="s">
        <v>221</v>
      </c>
      <c r="D26" s="17" t="s">
        <v>222</v>
      </c>
      <c r="E26" s="17">
        <v>46073.0</v>
      </c>
      <c r="F26" s="18" t="s">
        <v>223</v>
      </c>
      <c r="G26" s="17" t="s">
        <v>55</v>
      </c>
      <c r="H26" s="17" t="s">
        <v>56</v>
      </c>
      <c r="I26" s="17" t="s">
        <v>85</v>
      </c>
      <c r="J26" s="17" t="s">
        <v>45</v>
      </c>
      <c r="K26" s="17" t="s">
        <v>46</v>
      </c>
      <c r="L26" s="17" t="s">
        <v>224</v>
      </c>
      <c r="M26" s="17" t="s">
        <v>48</v>
      </c>
      <c r="N26" s="17" t="s">
        <v>225</v>
      </c>
      <c r="O26" s="17" t="s">
        <v>201</v>
      </c>
      <c r="P26" s="17">
        <v>59.0</v>
      </c>
      <c r="Q26" s="17">
        <v>13.0</v>
      </c>
      <c r="R26" s="17">
        <v>0.0</v>
      </c>
    </row>
    <row r="27" ht="14.25" customHeight="1">
      <c r="A27" s="17">
        <v>26.0</v>
      </c>
      <c r="B27" s="17" t="s">
        <v>14840</v>
      </c>
      <c r="C27" s="17" t="s">
        <v>228</v>
      </c>
      <c r="D27" s="17" t="s">
        <v>229</v>
      </c>
      <c r="E27" s="17">
        <v>46064.0</v>
      </c>
      <c r="F27" s="18" t="s">
        <v>230</v>
      </c>
      <c r="G27" s="17" t="s">
        <v>69</v>
      </c>
      <c r="H27" s="17" t="s">
        <v>140</v>
      </c>
      <c r="I27" s="17" t="s">
        <v>91</v>
      </c>
      <c r="J27" s="17" t="s">
        <v>142</v>
      </c>
      <c r="K27" s="17" t="s">
        <v>46</v>
      </c>
      <c r="L27" s="17" t="s">
        <v>232</v>
      </c>
      <c r="M27" s="17" t="s">
        <v>48</v>
      </c>
      <c r="N27" s="17" t="s">
        <v>48</v>
      </c>
      <c r="O27" s="17" t="s">
        <v>48</v>
      </c>
      <c r="P27" s="17">
        <v>205.0</v>
      </c>
      <c r="Q27" s="17">
        <v>85.0</v>
      </c>
      <c r="R27" s="17">
        <v>1.0</v>
      </c>
    </row>
    <row r="28" ht="14.25" customHeight="1">
      <c r="A28" s="17">
        <v>27.0</v>
      </c>
      <c r="B28" s="17" t="s">
        <v>14840</v>
      </c>
      <c r="C28" s="17" t="s">
        <v>233</v>
      </c>
      <c r="D28" s="17" t="s">
        <v>234</v>
      </c>
      <c r="E28" s="17">
        <v>46062.0</v>
      </c>
      <c r="F28" s="17" t="s">
        <v>235</v>
      </c>
      <c r="G28" s="17" t="s">
        <v>69</v>
      </c>
      <c r="H28" s="17" t="s">
        <v>70</v>
      </c>
      <c r="I28" s="17" t="s">
        <v>74</v>
      </c>
      <c r="J28" s="17" t="s">
        <v>58</v>
      </c>
      <c r="K28" s="17" t="s">
        <v>71</v>
      </c>
      <c r="L28" s="17" t="s">
        <v>48</v>
      </c>
      <c r="M28" s="17" t="s">
        <v>48</v>
      </c>
      <c r="N28" s="17" t="s">
        <v>48</v>
      </c>
      <c r="O28" s="17" t="s">
        <v>48</v>
      </c>
      <c r="P28" s="17">
        <v>3.0</v>
      </c>
      <c r="Q28" s="17">
        <v>15.0</v>
      </c>
      <c r="R28" s="17">
        <v>0.0</v>
      </c>
    </row>
    <row r="29" ht="14.25" customHeight="1">
      <c r="A29" s="17">
        <v>28.0</v>
      </c>
      <c r="B29" s="17" t="s">
        <v>14840</v>
      </c>
      <c r="C29" s="17" t="s">
        <v>236</v>
      </c>
      <c r="D29" s="17" t="s">
        <v>138</v>
      </c>
      <c r="E29" s="17">
        <v>46058.0</v>
      </c>
      <c r="F29" s="17" t="s">
        <v>238</v>
      </c>
      <c r="G29" s="17" t="s">
        <v>69</v>
      </c>
      <c r="H29" s="17" t="s">
        <v>140</v>
      </c>
      <c r="I29" s="17" t="s">
        <v>101</v>
      </c>
      <c r="J29" s="17" t="s">
        <v>142</v>
      </c>
      <c r="K29" s="17" t="s">
        <v>46</v>
      </c>
      <c r="L29" s="17" t="s">
        <v>48</v>
      </c>
      <c r="M29" s="17" t="s">
        <v>239</v>
      </c>
      <c r="N29" s="17" t="s">
        <v>48</v>
      </c>
      <c r="O29" s="17" t="s">
        <v>240</v>
      </c>
      <c r="P29" s="17">
        <v>8.0</v>
      </c>
      <c r="Q29" s="17">
        <v>10.0</v>
      </c>
      <c r="R29" s="17">
        <v>0.0</v>
      </c>
    </row>
    <row r="30" ht="14.25" customHeight="1">
      <c r="A30" s="17">
        <v>29.0</v>
      </c>
      <c r="B30" s="17" t="s">
        <v>14840</v>
      </c>
      <c r="C30" s="17" t="s">
        <v>241</v>
      </c>
      <c r="D30" s="17" t="s">
        <v>242</v>
      </c>
      <c r="E30" s="17">
        <v>46056.0</v>
      </c>
      <c r="F30" s="17" t="s">
        <v>243</v>
      </c>
      <c r="G30" s="17" t="s">
        <v>69</v>
      </c>
      <c r="H30" s="17" t="s">
        <v>140</v>
      </c>
      <c r="I30" s="17" t="s">
        <v>141</v>
      </c>
      <c r="J30" s="17" t="s">
        <v>142</v>
      </c>
      <c r="K30" s="17" t="s">
        <v>46</v>
      </c>
      <c r="L30" s="17" t="s">
        <v>48</v>
      </c>
      <c r="M30" s="17" t="s">
        <v>48</v>
      </c>
      <c r="N30" s="17" t="s">
        <v>48</v>
      </c>
      <c r="O30" s="17" t="s">
        <v>48</v>
      </c>
      <c r="P30" s="17">
        <v>1.0</v>
      </c>
      <c r="Q30" s="17">
        <v>2.0</v>
      </c>
      <c r="R30" s="17">
        <v>0.0</v>
      </c>
    </row>
    <row r="31" ht="14.25" customHeight="1">
      <c r="A31" s="17">
        <v>30.0</v>
      </c>
      <c r="B31" s="17" t="s">
        <v>14840</v>
      </c>
      <c r="C31" s="17" t="s">
        <v>244</v>
      </c>
      <c r="D31" s="17" t="s">
        <v>97</v>
      </c>
      <c r="E31" s="17">
        <v>46053.0</v>
      </c>
      <c r="F31" s="18" t="s">
        <v>245</v>
      </c>
      <c r="G31" s="17" t="s">
        <v>69</v>
      </c>
      <c r="H31" s="17" t="s">
        <v>70</v>
      </c>
      <c r="I31" s="17" t="s">
        <v>151</v>
      </c>
      <c r="J31" s="17" t="s">
        <v>45</v>
      </c>
      <c r="K31" s="17" t="s">
        <v>92</v>
      </c>
      <c r="L31" s="17" t="s">
        <v>48</v>
      </c>
      <c r="M31" s="17" t="s">
        <v>48</v>
      </c>
      <c r="N31" s="17" t="s">
        <v>48</v>
      </c>
      <c r="O31" s="17" t="s">
        <v>48</v>
      </c>
      <c r="P31" s="17">
        <v>0.0</v>
      </c>
      <c r="Q31" s="17">
        <v>0.0</v>
      </c>
      <c r="R31" s="17">
        <v>0.0</v>
      </c>
    </row>
    <row r="32" ht="14.25" customHeight="1">
      <c r="A32" s="17">
        <v>31.0</v>
      </c>
      <c r="B32" s="17" t="s">
        <v>14840</v>
      </c>
      <c r="C32" s="17" t="s">
        <v>246</v>
      </c>
      <c r="D32" s="17" t="s">
        <v>225</v>
      </c>
      <c r="E32" s="17">
        <v>46051.0</v>
      </c>
      <c r="F32" s="17" t="s">
        <v>247</v>
      </c>
      <c r="G32" s="17" t="s">
        <v>69</v>
      </c>
      <c r="H32" s="17" t="s">
        <v>70</v>
      </c>
      <c r="I32" s="17" t="s">
        <v>85</v>
      </c>
      <c r="J32" s="17" t="s">
        <v>45</v>
      </c>
      <c r="K32" s="17" t="s">
        <v>46</v>
      </c>
      <c r="L32" s="17" t="s">
        <v>248</v>
      </c>
      <c r="M32" s="17" t="s">
        <v>48</v>
      </c>
      <c r="N32" s="17" t="s">
        <v>48</v>
      </c>
      <c r="O32" s="17" t="s">
        <v>249</v>
      </c>
      <c r="P32" s="17">
        <v>107.0</v>
      </c>
      <c r="Q32" s="17">
        <v>73.0</v>
      </c>
      <c r="R32" s="17">
        <v>8.0</v>
      </c>
    </row>
    <row r="33" ht="14.25" customHeight="1">
      <c r="A33" s="17">
        <v>32.0</v>
      </c>
      <c r="B33" s="17" t="s">
        <v>14840</v>
      </c>
      <c r="C33" s="17" t="s">
        <v>250</v>
      </c>
      <c r="D33" s="17" t="s">
        <v>97</v>
      </c>
      <c r="E33" s="17">
        <v>46051.0</v>
      </c>
      <c r="F33" s="18" t="s">
        <v>251</v>
      </c>
      <c r="G33" s="17" t="s">
        <v>42</v>
      </c>
      <c r="H33" s="17" t="s">
        <v>157</v>
      </c>
      <c r="I33" s="17" t="s">
        <v>151</v>
      </c>
      <c r="J33" s="17" t="s">
        <v>45</v>
      </c>
      <c r="K33" s="17" t="s">
        <v>71</v>
      </c>
      <c r="L33" s="17" t="s">
        <v>48</v>
      </c>
      <c r="M33" s="17" t="s">
        <v>252</v>
      </c>
      <c r="N33" s="17" t="s">
        <v>253</v>
      </c>
      <c r="O33" s="17" t="s">
        <v>48</v>
      </c>
      <c r="P33" s="17">
        <v>0.0</v>
      </c>
      <c r="Q33" s="17">
        <v>0.0</v>
      </c>
      <c r="R33" s="17">
        <v>0.0</v>
      </c>
    </row>
    <row r="34" ht="14.25" customHeight="1">
      <c r="A34" s="17">
        <v>33.0</v>
      </c>
      <c r="B34" s="17" t="s">
        <v>14840</v>
      </c>
      <c r="C34" s="17" t="s">
        <v>254</v>
      </c>
      <c r="D34" s="17" t="s">
        <v>255</v>
      </c>
      <c r="E34" s="17">
        <v>46051.0</v>
      </c>
      <c r="F34" s="17" t="s">
        <v>256</v>
      </c>
      <c r="G34" s="17" t="s">
        <v>69</v>
      </c>
      <c r="H34" s="17" t="s">
        <v>140</v>
      </c>
      <c r="I34" s="17" t="s">
        <v>141</v>
      </c>
      <c r="J34" s="17" t="s">
        <v>142</v>
      </c>
      <c r="K34" s="17" t="s">
        <v>46</v>
      </c>
      <c r="L34" s="17" t="s">
        <v>257</v>
      </c>
      <c r="M34" s="17" t="s">
        <v>48</v>
      </c>
      <c r="N34" s="17" t="s">
        <v>48</v>
      </c>
      <c r="O34" s="17" t="s">
        <v>48</v>
      </c>
      <c r="P34" s="17">
        <v>0.0</v>
      </c>
      <c r="Q34" s="17">
        <v>0.0</v>
      </c>
      <c r="R34" s="17">
        <v>0.0</v>
      </c>
    </row>
    <row r="35" ht="14.25" customHeight="1">
      <c r="A35" s="17">
        <v>34.0</v>
      </c>
      <c r="B35" s="17" t="s">
        <v>14840</v>
      </c>
      <c r="C35" s="17" t="s">
        <v>258</v>
      </c>
      <c r="D35" s="17" t="s">
        <v>97</v>
      </c>
      <c r="E35" s="17">
        <v>46044.0</v>
      </c>
      <c r="F35" s="18" t="s">
        <v>259</v>
      </c>
      <c r="G35" s="17" t="s">
        <v>69</v>
      </c>
      <c r="H35" s="17" t="s">
        <v>70</v>
      </c>
      <c r="I35" s="17" t="s">
        <v>151</v>
      </c>
      <c r="J35" s="17" t="s">
        <v>45</v>
      </c>
      <c r="K35" s="17" t="s">
        <v>46</v>
      </c>
      <c r="L35" s="17" t="s">
        <v>48</v>
      </c>
      <c r="M35" s="17" t="s">
        <v>48</v>
      </c>
      <c r="N35" s="17" t="s">
        <v>48</v>
      </c>
      <c r="O35" s="17" t="s">
        <v>48</v>
      </c>
      <c r="P35" s="17">
        <v>0.0</v>
      </c>
      <c r="Q35" s="17">
        <v>1.0</v>
      </c>
      <c r="R35" s="17">
        <v>0.0</v>
      </c>
    </row>
    <row r="36" ht="14.25" customHeight="1">
      <c r="A36" s="17">
        <v>35.0</v>
      </c>
      <c r="B36" s="17" t="s">
        <v>14840</v>
      </c>
      <c r="C36" s="17" t="s">
        <v>264</v>
      </c>
      <c r="D36" s="17" t="s">
        <v>97</v>
      </c>
      <c r="E36" s="17">
        <v>46043.0</v>
      </c>
      <c r="F36" s="17" t="s">
        <v>265</v>
      </c>
      <c r="G36" s="17" t="s">
        <v>42</v>
      </c>
      <c r="H36" s="17" t="s">
        <v>157</v>
      </c>
      <c r="I36" s="17" t="s">
        <v>151</v>
      </c>
      <c r="J36" s="17" t="s">
        <v>45</v>
      </c>
      <c r="K36" s="17" t="s">
        <v>92</v>
      </c>
      <c r="L36" s="17" t="s">
        <v>266</v>
      </c>
      <c r="M36" s="17" t="s">
        <v>267</v>
      </c>
      <c r="N36" s="17" t="s">
        <v>268</v>
      </c>
      <c r="O36" s="17" t="s">
        <v>48</v>
      </c>
      <c r="P36" s="17">
        <v>0.0</v>
      </c>
      <c r="Q36" s="17">
        <v>0.0</v>
      </c>
      <c r="R36" s="17">
        <v>0.0</v>
      </c>
    </row>
    <row r="37" ht="14.25" customHeight="1">
      <c r="A37" s="17">
        <v>36.0</v>
      </c>
      <c r="B37" s="17" t="s">
        <v>14840</v>
      </c>
      <c r="C37" s="17" t="s">
        <v>269</v>
      </c>
      <c r="D37" s="17" t="s">
        <v>97</v>
      </c>
      <c r="E37" s="17">
        <v>46040.0</v>
      </c>
      <c r="F37" s="18" t="s">
        <v>270</v>
      </c>
      <c r="G37" s="17" t="s">
        <v>42</v>
      </c>
      <c r="H37" s="17" t="s">
        <v>43</v>
      </c>
      <c r="I37" s="17" t="s">
        <v>91</v>
      </c>
      <c r="J37" s="17" t="s">
        <v>45</v>
      </c>
      <c r="K37" s="17" t="s">
        <v>46</v>
      </c>
      <c r="L37" s="17" t="s">
        <v>48</v>
      </c>
      <c r="M37" s="17" t="s">
        <v>48</v>
      </c>
      <c r="N37" s="17" t="s">
        <v>48</v>
      </c>
      <c r="O37" s="17" t="s">
        <v>48</v>
      </c>
      <c r="P37" s="17">
        <v>0.0</v>
      </c>
      <c r="Q37" s="17">
        <v>0.0</v>
      </c>
      <c r="R37" s="17">
        <v>0.0</v>
      </c>
    </row>
    <row r="38" ht="14.25" customHeight="1">
      <c r="A38" s="17">
        <v>37.0</v>
      </c>
      <c r="B38" s="17" t="s">
        <v>14840</v>
      </c>
      <c r="C38" s="17" t="s">
        <v>274</v>
      </c>
      <c r="D38" s="17" t="s">
        <v>97</v>
      </c>
      <c r="E38" s="17">
        <v>46035.0</v>
      </c>
      <c r="F38" s="18" t="s">
        <v>275</v>
      </c>
      <c r="G38" s="17" t="s">
        <v>42</v>
      </c>
      <c r="H38" s="17" t="s">
        <v>157</v>
      </c>
      <c r="I38" s="17" t="s">
        <v>151</v>
      </c>
      <c r="J38" s="17" t="s">
        <v>45</v>
      </c>
      <c r="K38" s="17" t="s">
        <v>92</v>
      </c>
      <c r="L38" s="17" t="s">
        <v>48</v>
      </c>
      <c r="M38" s="17" t="s">
        <v>48</v>
      </c>
      <c r="N38" s="17" t="s">
        <v>48</v>
      </c>
      <c r="O38" s="17" t="s">
        <v>48</v>
      </c>
      <c r="P38" s="17">
        <v>0.0</v>
      </c>
      <c r="Q38" s="17">
        <v>0.0</v>
      </c>
      <c r="R38" s="17">
        <v>0.0</v>
      </c>
    </row>
    <row r="39" ht="14.25" customHeight="1">
      <c r="A39" s="17">
        <v>38.0</v>
      </c>
      <c r="B39" s="17" t="s">
        <v>14840</v>
      </c>
      <c r="C39" s="17" t="s">
        <v>276</v>
      </c>
      <c r="D39" s="17" t="s">
        <v>97</v>
      </c>
      <c r="E39" s="17">
        <v>46034.0</v>
      </c>
      <c r="F39" s="18" t="s">
        <v>277</v>
      </c>
      <c r="G39" s="17" t="s">
        <v>69</v>
      </c>
      <c r="H39" s="17" t="s">
        <v>70</v>
      </c>
      <c r="I39" s="17" t="s">
        <v>151</v>
      </c>
      <c r="J39" s="17" t="s">
        <v>45</v>
      </c>
      <c r="K39" s="17" t="s">
        <v>92</v>
      </c>
      <c r="L39" s="17" t="s">
        <v>48</v>
      </c>
      <c r="M39" s="17" t="s">
        <v>278</v>
      </c>
      <c r="N39" s="17" t="s">
        <v>87</v>
      </c>
      <c r="O39" s="17" t="s">
        <v>48</v>
      </c>
      <c r="P39" s="17">
        <v>1.0</v>
      </c>
      <c r="Q39" s="17">
        <v>0.0</v>
      </c>
      <c r="R39" s="17">
        <v>0.0</v>
      </c>
    </row>
    <row r="40" ht="14.25" customHeight="1">
      <c r="A40" s="17">
        <v>39.0</v>
      </c>
      <c r="B40" s="17" t="s">
        <v>14840</v>
      </c>
      <c r="C40" s="17" t="s">
        <v>279</v>
      </c>
      <c r="D40" s="17" t="s">
        <v>280</v>
      </c>
      <c r="E40" s="17">
        <v>46031.0</v>
      </c>
      <c r="F40" s="17" t="s">
        <v>281</v>
      </c>
      <c r="G40" s="17" t="s">
        <v>69</v>
      </c>
      <c r="H40" s="17" t="s">
        <v>140</v>
      </c>
      <c r="I40" s="17" t="s">
        <v>141</v>
      </c>
      <c r="J40" s="17" t="s">
        <v>142</v>
      </c>
      <c r="K40" s="17" t="s">
        <v>92</v>
      </c>
      <c r="L40" s="17" t="s">
        <v>48</v>
      </c>
      <c r="M40" s="17" t="s">
        <v>283</v>
      </c>
      <c r="N40" s="17" t="s">
        <v>48</v>
      </c>
      <c r="O40" s="17" t="s">
        <v>48</v>
      </c>
      <c r="P40" s="17">
        <v>92.0</v>
      </c>
      <c r="Q40" s="17">
        <v>105.0</v>
      </c>
      <c r="R40" s="17">
        <v>1.0</v>
      </c>
    </row>
    <row r="41" ht="14.25" customHeight="1">
      <c r="A41" s="17">
        <v>40.0</v>
      </c>
      <c r="B41" s="17" t="s">
        <v>14840</v>
      </c>
      <c r="C41" s="17" t="s">
        <v>284</v>
      </c>
      <c r="D41" s="17" t="s">
        <v>285</v>
      </c>
      <c r="E41" s="17">
        <v>46027.0</v>
      </c>
      <c r="F41" s="17" t="s">
        <v>286</v>
      </c>
      <c r="G41" s="17" t="s">
        <v>69</v>
      </c>
      <c r="H41" s="17" t="s">
        <v>70</v>
      </c>
      <c r="I41" s="17" t="s">
        <v>85</v>
      </c>
      <c r="J41" s="17" t="s">
        <v>45</v>
      </c>
      <c r="K41" s="17" t="s">
        <v>46</v>
      </c>
      <c r="L41" s="17" t="s">
        <v>287</v>
      </c>
      <c r="M41" s="17" t="s">
        <v>48</v>
      </c>
      <c r="N41" s="17" t="s">
        <v>288</v>
      </c>
      <c r="O41" s="17" t="s">
        <v>48</v>
      </c>
      <c r="P41" s="17">
        <v>2.0</v>
      </c>
      <c r="Q41" s="17">
        <v>0.0</v>
      </c>
      <c r="R41" s="17">
        <v>0.0</v>
      </c>
    </row>
    <row r="42" ht="14.25" customHeight="1">
      <c r="A42" s="17">
        <v>41.0</v>
      </c>
      <c r="B42" s="17" t="s">
        <v>14840</v>
      </c>
      <c r="C42" s="17" t="s">
        <v>289</v>
      </c>
      <c r="D42" s="17" t="s">
        <v>97</v>
      </c>
      <c r="E42" s="17">
        <v>46025.0</v>
      </c>
      <c r="F42" s="18" t="s">
        <v>290</v>
      </c>
      <c r="G42" s="17" t="s">
        <v>69</v>
      </c>
      <c r="H42" s="17" t="s">
        <v>70</v>
      </c>
      <c r="I42" s="17" t="s">
        <v>151</v>
      </c>
      <c r="J42" s="17" t="s">
        <v>45</v>
      </c>
      <c r="K42" s="17" t="s">
        <v>92</v>
      </c>
      <c r="L42" s="17" t="s">
        <v>48</v>
      </c>
      <c r="M42" s="17" t="s">
        <v>48</v>
      </c>
      <c r="N42" s="17" t="s">
        <v>48</v>
      </c>
      <c r="O42" s="17" t="s">
        <v>48</v>
      </c>
      <c r="P42" s="17">
        <v>0.0</v>
      </c>
      <c r="Q42" s="17">
        <v>0.0</v>
      </c>
      <c r="R42" s="17">
        <v>0.0</v>
      </c>
    </row>
    <row r="43" ht="14.25" customHeight="1">
      <c r="A43" s="17">
        <v>42.0</v>
      </c>
      <c r="B43" s="17" t="s">
        <v>14840</v>
      </c>
      <c r="C43" s="17" t="s">
        <v>291</v>
      </c>
      <c r="D43" s="17" t="s">
        <v>97</v>
      </c>
      <c r="E43" s="17">
        <v>46025.0</v>
      </c>
      <c r="F43" s="18" t="s">
        <v>292</v>
      </c>
      <c r="G43" s="17" t="s">
        <v>42</v>
      </c>
      <c r="H43" s="17" t="s">
        <v>157</v>
      </c>
      <c r="I43" s="17" t="s">
        <v>151</v>
      </c>
      <c r="J43" s="17" t="s">
        <v>45</v>
      </c>
      <c r="K43" s="17" t="s">
        <v>92</v>
      </c>
      <c r="L43" s="17" t="s">
        <v>48</v>
      </c>
      <c r="M43" s="17" t="s">
        <v>293</v>
      </c>
      <c r="N43" s="17" t="s">
        <v>294</v>
      </c>
      <c r="O43" s="17" t="s">
        <v>48</v>
      </c>
      <c r="P43" s="17">
        <v>0.0</v>
      </c>
      <c r="Q43" s="17">
        <v>0.0</v>
      </c>
      <c r="R43" s="17">
        <v>0.0</v>
      </c>
    </row>
    <row r="44" ht="14.25" customHeight="1">
      <c r="A44" s="17">
        <v>43.0</v>
      </c>
      <c r="B44" s="17" t="s">
        <v>14840</v>
      </c>
      <c r="C44" s="17" t="s">
        <v>295</v>
      </c>
      <c r="D44" s="17" t="s">
        <v>97</v>
      </c>
      <c r="E44" s="17">
        <v>46024.0</v>
      </c>
      <c r="F44" s="18" t="s">
        <v>296</v>
      </c>
      <c r="G44" s="17" t="s">
        <v>55</v>
      </c>
      <c r="H44" s="17" t="s">
        <v>70</v>
      </c>
      <c r="I44" s="17" t="s">
        <v>101</v>
      </c>
      <c r="J44" s="17" t="s">
        <v>45</v>
      </c>
      <c r="K44" s="17" t="s">
        <v>92</v>
      </c>
      <c r="L44" s="17" t="s">
        <v>48</v>
      </c>
      <c r="M44" s="17" t="s">
        <v>48</v>
      </c>
      <c r="N44" s="17" t="s">
        <v>48</v>
      </c>
      <c r="O44" s="17" t="s">
        <v>48</v>
      </c>
      <c r="P44" s="17">
        <v>2.0</v>
      </c>
      <c r="Q44" s="17">
        <v>0.0</v>
      </c>
      <c r="R44" s="17">
        <v>0.0</v>
      </c>
    </row>
    <row r="45" ht="14.25" customHeight="1">
      <c r="A45" s="17">
        <v>44.0</v>
      </c>
      <c r="B45" s="17" t="s">
        <v>14840</v>
      </c>
      <c r="C45" s="17" t="s">
        <v>297</v>
      </c>
      <c r="D45" s="17" t="s">
        <v>149</v>
      </c>
      <c r="E45" s="17">
        <v>46023.0</v>
      </c>
      <c r="F45" s="17" t="s">
        <v>298</v>
      </c>
      <c r="G45" s="17" t="s">
        <v>69</v>
      </c>
      <c r="H45" s="17" t="s">
        <v>140</v>
      </c>
      <c r="I45" s="17" t="s">
        <v>91</v>
      </c>
      <c r="J45" s="17" t="s">
        <v>142</v>
      </c>
      <c r="K45" s="17" t="s">
        <v>46</v>
      </c>
      <c r="L45" s="17" t="s">
        <v>48</v>
      </c>
      <c r="M45" s="17" t="s">
        <v>48</v>
      </c>
      <c r="N45" s="17" t="s">
        <v>48</v>
      </c>
      <c r="O45" s="17" t="s">
        <v>48</v>
      </c>
      <c r="P45" s="17">
        <v>1.0</v>
      </c>
      <c r="Q45" s="17">
        <v>1.0</v>
      </c>
      <c r="R45" s="17">
        <v>0.0</v>
      </c>
    </row>
    <row r="46" ht="14.25" customHeight="1">
      <c r="A46" s="17">
        <v>45.0</v>
      </c>
      <c r="B46" s="17" t="s">
        <v>14840</v>
      </c>
      <c r="C46" s="17" t="s">
        <v>299</v>
      </c>
      <c r="D46" s="17" t="s">
        <v>149</v>
      </c>
      <c r="E46" s="17">
        <v>46023.0</v>
      </c>
      <c r="F46" s="17" t="s">
        <v>300</v>
      </c>
      <c r="G46" s="17" t="s">
        <v>55</v>
      </c>
      <c r="H46" s="17" t="s">
        <v>84</v>
      </c>
      <c r="I46" s="17" t="s">
        <v>74</v>
      </c>
      <c r="J46" s="17" t="s">
        <v>45</v>
      </c>
      <c r="K46" s="17" t="s">
        <v>92</v>
      </c>
      <c r="L46" s="17" t="s">
        <v>48</v>
      </c>
      <c r="M46" s="17" t="s">
        <v>48</v>
      </c>
      <c r="N46" s="17" t="s">
        <v>48</v>
      </c>
      <c r="O46" s="17" t="s">
        <v>48</v>
      </c>
      <c r="P46" s="17">
        <v>0.0</v>
      </c>
      <c r="Q46" s="17">
        <v>0.0</v>
      </c>
      <c r="R46" s="17">
        <v>0.0</v>
      </c>
    </row>
    <row r="47" ht="14.25" customHeight="1">
      <c r="A47" s="17">
        <v>46.0</v>
      </c>
      <c r="B47" s="17" t="s">
        <v>14840</v>
      </c>
      <c r="C47" s="17" t="s">
        <v>306</v>
      </c>
      <c r="D47" s="17" t="s">
        <v>307</v>
      </c>
      <c r="E47" s="17">
        <v>46021.0</v>
      </c>
      <c r="F47" s="17" t="s">
        <v>308</v>
      </c>
      <c r="G47" s="17" t="s">
        <v>69</v>
      </c>
      <c r="H47" s="17" t="s">
        <v>140</v>
      </c>
      <c r="I47" s="17" t="s">
        <v>141</v>
      </c>
      <c r="J47" s="17" t="s">
        <v>142</v>
      </c>
      <c r="K47" s="17" t="s">
        <v>71</v>
      </c>
      <c r="L47" s="17" t="s">
        <v>48</v>
      </c>
      <c r="M47" s="17" t="s">
        <v>48</v>
      </c>
      <c r="N47" s="17" t="s">
        <v>48</v>
      </c>
      <c r="O47" s="17" t="s">
        <v>48</v>
      </c>
      <c r="P47" s="17">
        <v>0.0</v>
      </c>
      <c r="Q47" s="17">
        <v>0.0</v>
      </c>
      <c r="R47" s="17">
        <v>0.0</v>
      </c>
    </row>
    <row r="48" ht="14.25" customHeight="1">
      <c r="A48" s="17">
        <v>47.0</v>
      </c>
      <c r="B48" s="17" t="s">
        <v>14840</v>
      </c>
      <c r="C48" s="17" t="s">
        <v>309</v>
      </c>
      <c r="D48" s="17" t="s">
        <v>97</v>
      </c>
      <c r="E48" s="17">
        <v>46020.0</v>
      </c>
      <c r="F48" s="18" t="s">
        <v>310</v>
      </c>
      <c r="G48" s="17" t="s">
        <v>42</v>
      </c>
      <c r="H48" s="17" t="s">
        <v>70</v>
      </c>
      <c r="I48" s="17" t="s">
        <v>151</v>
      </c>
      <c r="J48" s="17" t="s">
        <v>45</v>
      </c>
      <c r="K48" s="17" t="s">
        <v>92</v>
      </c>
      <c r="L48" s="17" t="s">
        <v>48</v>
      </c>
      <c r="M48" s="17" t="s">
        <v>48</v>
      </c>
      <c r="N48" s="17" t="s">
        <v>311</v>
      </c>
      <c r="O48" s="17" t="s">
        <v>48</v>
      </c>
      <c r="P48" s="17">
        <v>0.0</v>
      </c>
      <c r="Q48" s="17">
        <v>0.0</v>
      </c>
      <c r="R48" s="17">
        <v>0.0</v>
      </c>
    </row>
    <row r="49" ht="14.25" customHeight="1">
      <c r="A49" s="17">
        <v>48.0</v>
      </c>
      <c r="B49" s="17" t="s">
        <v>14840</v>
      </c>
      <c r="C49" s="17" t="s">
        <v>312</v>
      </c>
      <c r="D49" s="17" t="s">
        <v>313</v>
      </c>
      <c r="E49" s="17">
        <v>46017.0</v>
      </c>
      <c r="F49" s="17" t="s">
        <v>315</v>
      </c>
      <c r="G49" s="17" t="s">
        <v>69</v>
      </c>
      <c r="H49" s="17" t="s">
        <v>140</v>
      </c>
      <c r="I49" s="17" t="s">
        <v>141</v>
      </c>
      <c r="J49" s="17" t="s">
        <v>142</v>
      </c>
      <c r="K49" s="17" t="s">
        <v>46</v>
      </c>
      <c r="L49" s="17" t="s">
        <v>48</v>
      </c>
      <c r="M49" s="17" t="s">
        <v>48</v>
      </c>
      <c r="N49" s="17" t="s">
        <v>48</v>
      </c>
      <c r="O49" s="17" t="s">
        <v>48</v>
      </c>
      <c r="P49" s="17">
        <v>0.0</v>
      </c>
      <c r="Q49" s="17">
        <v>2.0</v>
      </c>
      <c r="R49" s="17">
        <v>0.0</v>
      </c>
    </row>
    <row r="50" ht="14.25" customHeight="1">
      <c r="A50" s="17">
        <v>49.0</v>
      </c>
      <c r="B50" s="17" t="s">
        <v>14840</v>
      </c>
      <c r="C50" s="17" t="s">
        <v>318</v>
      </c>
      <c r="D50" s="17" t="s">
        <v>89</v>
      </c>
      <c r="E50" s="17">
        <v>46015.0</v>
      </c>
      <c r="F50" s="18" t="s">
        <v>319</v>
      </c>
      <c r="G50" s="17" t="s">
        <v>55</v>
      </c>
      <c r="H50" s="17" t="s">
        <v>56</v>
      </c>
      <c r="I50" s="17" t="s">
        <v>85</v>
      </c>
      <c r="J50" s="17" t="s">
        <v>45</v>
      </c>
      <c r="K50" s="17" t="s">
        <v>92</v>
      </c>
      <c r="L50" s="17" t="s">
        <v>320</v>
      </c>
      <c r="M50" s="17" t="s">
        <v>48</v>
      </c>
      <c r="N50" s="17" t="s">
        <v>48</v>
      </c>
      <c r="O50" s="17" t="s">
        <v>48</v>
      </c>
      <c r="P50" s="17">
        <v>1.0</v>
      </c>
      <c r="Q50" s="17">
        <v>0.0</v>
      </c>
      <c r="R50" s="17">
        <v>0.0</v>
      </c>
    </row>
    <row r="51" ht="14.25" customHeight="1">
      <c r="A51" s="17">
        <v>50.0</v>
      </c>
      <c r="B51" s="17" t="s">
        <v>14840</v>
      </c>
      <c r="C51" s="17" t="s">
        <v>321</v>
      </c>
      <c r="D51" s="17" t="s">
        <v>229</v>
      </c>
      <c r="E51" s="17">
        <v>46014.0</v>
      </c>
      <c r="F51" s="17" t="s">
        <v>322</v>
      </c>
      <c r="G51" s="17" t="s">
        <v>69</v>
      </c>
      <c r="H51" s="17" t="s">
        <v>70</v>
      </c>
      <c r="I51" s="17" t="s">
        <v>91</v>
      </c>
      <c r="J51" s="17" t="s">
        <v>45</v>
      </c>
      <c r="K51" s="17" t="s">
        <v>46</v>
      </c>
      <c r="L51" s="17" t="s">
        <v>48</v>
      </c>
      <c r="M51" s="17" t="s">
        <v>48</v>
      </c>
      <c r="N51" s="17" t="s">
        <v>48</v>
      </c>
      <c r="O51" s="17" t="s">
        <v>48</v>
      </c>
      <c r="P51" s="17">
        <v>5.0</v>
      </c>
      <c r="Q51" s="17">
        <v>0.0</v>
      </c>
      <c r="R51" s="17">
        <v>0.0</v>
      </c>
    </row>
    <row r="52" ht="14.25" customHeight="1">
      <c r="A52" s="17">
        <v>51.0</v>
      </c>
      <c r="B52" s="17" t="s">
        <v>14840</v>
      </c>
      <c r="C52" s="17" t="s">
        <v>324</v>
      </c>
      <c r="D52" s="17" t="s">
        <v>138</v>
      </c>
      <c r="E52" s="17">
        <v>46011.0</v>
      </c>
      <c r="F52" s="17" t="s">
        <v>325</v>
      </c>
      <c r="G52" s="17" t="s">
        <v>69</v>
      </c>
      <c r="H52" s="17" t="s">
        <v>140</v>
      </c>
      <c r="I52" s="17" t="s">
        <v>141</v>
      </c>
      <c r="J52" s="17" t="s">
        <v>142</v>
      </c>
      <c r="K52" s="17" t="s">
        <v>92</v>
      </c>
      <c r="L52" s="17" t="s">
        <v>48</v>
      </c>
      <c r="M52" s="17" t="s">
        <v>278</v>
      </c>
      <c r="N52" s="17" t="s">
        <v>48</v>
      </c>
      <c r="O52" s="17" t="s">
        <v>48</v>
      </c>
      <c r="P52" s="17">
        <v>1.0</v>
      </c>
      <c r="Q52" s="17">
        <v>0.0</v>
      </c>
      <c r="R52" s="17">
        <v>0.0</v>
      </c>
    </row>
    <row r="53" ht="14.25" customHeight="1">
      <c r="A53" s="17">
        <v>52.0</v>
      </c>
      <c r="B53" s="17" t="s">
        <v>14840</v>
      </c>
      <c r="C53" s="17" t="s">
        <v>326</v>
      </c>
      <c r="D53" s="17" t="s">
        <v>97</v>
      </c>
      <c r="E53" s="17">
        <v>46009.0</v>
      </c>
      <c r="F53" s="18" t="s">
        <v>327</v>
      </c>
      <c r="G53" s="17" t="s">
        <v>69</v>
      </c>
      <c r="H53" s="17" t="s">
        <v>70</v>
      </c>
      <c r="I53" s="17" t="s">
        <v>151</v>
      </c>
      <c r="J53" s="17" t="s">
        <v>45</v>
      </c>
      <c r="K53" s="17" t="s">
        <v>92</v>
      </c>
      <c r="L53" s="17" t="s">
        <v>48</v>
      </c>
      <c r="M53" s="17" t="s">
        <v>48</v>
      </c>
      <c r="N53" s="17" t="s">
        <v>48</v>
      </c>
      <c r="O53" s="17" t="s">
        <v>48</v>
      </c>
      <c r="P53" s="17">
        <v>0.0</v>
      </c>
      <c r="Q53" s="17">
        <v>0.0</v>
      </c>
      <c r="R53" s="17">
        <v>0.0</v>
      </c>
    </row>
    <row r="54" ht="14.25" customHeight="1">
      <c r="A54" s="17">
        <v>53.0</v>
      </c>
      <c r="B54" s="17" t="s">
        <v>14840</v>
      </c>
      <c r="C54" s="17" t="s">
        <v>331</v>
      </c>
      <c r="D54" s="17" t="s">
        <v>97</v>
      </c>
      <c r="E54" s="17">
        <v>46008.0</v>
      </c>
      <c r="F54" s="18" t="s">
        <v>332</v>
      </c>
      <c r="G54" s="17" t="s">
        <v>69</v>
      </c>
      <c r="H54" s="17" t="s">
        <v>70</v>
      </c>
      <c r="I54" s="17" t="s">
        <v>151</v>
      </c>
      <c r="J54" s="17" t="s">
        <v>45</v>
      </c>
      <c r="K54" s="17" t="s">
        <v>92</v>
      </c>
      <c r="L54" s="17" t="s">
        <v>333</v>
      </c>
      <c r="M54" s="17" t="s">
        <v>48</v>
      </c>
      <c r="N54" s="17" t="s">
        <v>48</v>
      </c>
      <c r="O54" s="17" t="s">
        <v>48</v>
      </c>
      <c r="P54" s="17">
        <v>0.0</v>
      </c>
      <c r="Q54" s="17">
        <v>0.0</v>
      </c>
      <c r="R54" s="17">
        <v>0.0</v>
      </c>
    </row>
    <row r="55" ht="14.25" customHeight="1">
      <c r="A55" s="17">
        <v>54.0</v>
      </c>
      <c r="B55" s="17" t="s">
        <v>14840</v>
      </c>
      <c r="C55" s="17" t="s">
        <v>334</v>
      </c>
      <c r="D55" s="17" t="s">
        <v>335</v>
      </c>
      <c r="E55" s="17">
        <v>46007.0</v>
      </c>
      <c r="F55" s="17" t="s">
        <v>336</v>
      </c>
      <c r="G55" s="17" t="s">
        <v>69</v>
      </c>
      <c r="H55" s="17" t="s">
        <v>70</v>
      </c>
      <c r="I55" s="17" t="s">
        <v>74</v>
      </c>
      <c r="J55" s="17" t="s">
        <v>45</v>
      </c>
      <c r="K55" s="17" t="s">
        <v>46</v>
      </c>
      <c r="L55" s="17" t="s">
        <v>337</v>
      </c>
      <c r="M55" s="17" t="s">
        <v>87</v>
      </c>
      <c r="N55" s="17" t="s">
        <v>48</v>
      </c>
      <c r="O55" s="17" t="s">
        <v>48</v>
      </c>
      <c r="P55" s="17">
        <v>3.0</v>
      </c>
      <c r="Q55" s="17">
        <v>7.0</v>
      </c>
      <c r="R55" s="17">
        <v>0.0</v>
      </c>
    </row>
    <row r="56" ht="14.25" customHeight="1">
      <c r="A56" s="17">
        <v>55.0</v>
      </c>
      <c r="B56" s="17" t="s">
        <v>14840</v>
      </c>
      <c r="C56" s="17" t="s">
        <v>338</v>
      </c>
      <c r="D56" s="17" t="s">
        <v>97</v>
      </c>
      <c r="E56" s="17">
        <v>46007.0</v>
      </c>
      <c r="F56" s="18" t="s">
        <v>339</v>
      </c>
      <c r="G56" s="17" t="s">
        <v>69</v>
      </c>
      <c r="H56" s="17" t="s">
        <v>70</v>
      </c>
      <c r="I56" s="17" t="s">
        <v>151</v>
      </c>
      <c r="J56" s="17" t="s">
        <v>142</v>
      </c>
      <c r="K56" s="17" t="s">
        <v>92</v>
      </c>
      <c r="L56" s="17" t="s">
        <v>304</v>
      </c>
      <c r="M56" s="17" t="s">
        <v>48</v>
      </c>
      <c r="N56" s="17" t="s">
        <v>48</v>
      </c>
      <c r="O56" s="17" t="s">
        <v>48</v>
      </c>
      <c r="P56" s="17">
        <v>0.0</v>
      </c>
      <c r="Q56" s="17">
        <v>0.0</v>
      </c>
      <c r="R56" s="17">
        <v>0.0</v>
      </c>
    </row>
    <row r="57" ht="14.25" customHeight="1">
      <c r="A57" s="17">
        <v>56.0</v>
      </c>
      <c r="B57" s="17" t="s">
        <v>14840</v>
      </c>
      <c r="C57" s="17" t="s">
        <v>340</v>
      </c>
      <c r="D57" s="17" t="s">
        <v>313</v>
      </c>
      <c r="E57" s="17">
        <v>46002.0</v>
      </c>
      <c r="F57" s="17" t="s">
        <v>341</v>
      </c>
      <c r="G57" s="17" t="s">
        <v>69</v>
      </c>
      <c r="H57" s="17" t="s">
        <v>140</v>
      </c>
      <c r="I57" s="17" t="s">
        <v>141</v>
      </c>
      <c r="J57" s="17" t="s">
        <v>142</v>
      </c>
      <c r="K57" s="17" t="s">
        <v>46</v>
      </c>
      <c r="L57" s="17" t="s">
        <v>48</v>
      </c>
      <c r="M57" s="17" t="s">
        <v>48</v>
      </c>
      <c r="N57" s="17" t="s">
        <v>343</v>
      </c>
      <c r="O57" s="17" t="s">
        <v>48</v>
      </c>
      <c r="P57" s="17">
        <v>6.0</v>
      </c>
      <c r="Q57" s="17">
        <v>0.0</v>
      </c>
      <c r="R57" s="17">
        <v>0.0</v>
      </c>
    </row>
    <row r="58" ht="14.25" customHeight="1">
      <c r="A58" s="17">
        <v>57.0</v>
      </c>
      <c r="B58" s="17" t="s">
        <v>14840</v>
      </c>
      <c r="C58" s="17" t="s">
        <v>344</v>
      </c>
      <c r="D58" s="17" t="s">
        <v>138</v>
      </c>
      <c r="E58" s="17">
        <v>45998.0</v>
      </c>
      <c r="F58" s="18" t="s">
        <v>345</v>
      </c>
      <c r="G58" s="17" t="s">
        <v>69</v>
      </c>
      <c r="H58" s="17" t="s">
        <v>140</v>
      </c>
      <c r="I58" s="17" t="s">
        <v>141</v>
      </c>
      <c r="J58" s="17" t="s">
        <v>142</v>
      </c>
      <c r="K58" s="17" t="s">
        <v>46</v>
      </c>
      <c r="L58" s="17" t="s">
        <v>48</v>
      </c>
      <c r="M58" s="17" t="s">
        <v>87</v>
      </c>
      <c r="N58" s="17" t="s">
        <v>48</v>
      </c>
      <c r="O58" s="17" t="s">
        <v>48</v>
      </c>
      <c r="P58" s="17">
        <v>1.0</v>
      </c>
      <c r="Q58" s="17">
        <v>2.0</v>
      </c>
      <c r="R58" s="17">
        <v>0.0</v>
      </c>
    </row>
    <row r="59" ht="14.25" customHeight="1">
      <c r="A59" s="17">
        <v>58.0</v>
      </c>
      <c r="B59" s="17" t="s">
        <v>14840</v>
      </c>
      <c r="C59" s="17" t="s">
        <v>346</v>
      </c>
      <c r="D59" s="17" t="s">
        <v>347</v>
      </c>
      <c r="E59" s="17">
        <v>45996.0</v>
      </c>
      <c r="F59" s="17" t="s">
        <v>348</v>
      </c>
      <c r="G59" s="17" t="s">
        <v>69</v>
      </c>
      <c r="H59" s="17" t="s">
        <v>70</v>
      </c>
      <c r="I59" s="17" t="s">
        <v>151</v>
      </c>
      <c r="J59" s="17" t="s">
        <v>45</v>
      </c>
      <c r="K59" s="17" t="s">
        <v>46</v>
      </c>
      <c r="L59" s="17" t="s">
        <v>48</v>
      </c>
      <c r="M59" s="17" t="s">
        <v>349</v>
      </c>
      <c r="N59" s="17" t="s">
        <v>48</v>
      </c>
      <c r="O59" s="17" t="s">
        <v>48</v>
      </c>
      <c r="P59" s="17">
        <v>1.0</v>
      </c>
      <c r="Q59" s="17">
        <v>1.0</v>
      </c>
      <c r="R59" s="17">
        <v>0.0</v>
      </c>
    </row>
    <row r="60" ht="14.25" customHeight="1">
      <c r="A60" s="17">
        <v>59.0</v>
      </c>
      <c r="B60" s="17" t="s">
        <v>14840</v>
      </c>
      <c r="C60" s="17" t="s">
        <v>353</v>
      </c>
      <c r="D60" s="17" t="s">
        <v>354</v>
      </c>
      <c r="E60" s="17">
        <v>45992.0</v>
      </c>
      <c r="F60" s="17" t="s">
        <v>355</v>
      </c>
      <c r="G60" s="17" t="s">
        <v>69</v>
      </c>
      <c r="H60" s="17" t="s">
        <v>140</v>
      </c>
      <c r="I60" s="17" t="s">
        <v>141</v>
      </c>
      <c r="J60" s="17" t="s">
        <v>142</v>
      </c>
      <c r="K60" s="17" t="s">
        <v>46</v>
      </c>
      <c r="L60" s="17" t="s">
        <v>356</v>
      </c>
      <c r="M60" s="17" t="s">
        <v>48</v>
      </c>
      <c r="N60" s="17" t="s">
        <v>48</v>
      </c>
      <c r="O60" s="17" t="s">
        <v>48</v>
      </c>
      <c r="P60" s="17">
        <v>1.0</v>
      </c>
      <c r="Q60" s="17">
        <v>1.0</v>
      </c>
      <c r="R60" s="17">
        <v>0.0</v>
      </c>
    </row>
    <row r="61" ht="14.25" customHeight="1">
      <c r="A61" s="17">
        <v>60.0</v>
      </c>
      <c r="B61" s="17" t="s">
        <v>14840</v>
      </c>
      <c r="C61" s="17" t="s">
        <v>357</v>
      </c>
      <c r="D61" s="17" t="s">
        <v>358</v>
      </c>
      <c r="E61" s="17">
        <v>45991.0</v>
      </c>
      <c r="F61" s="18" t="s">
        <v>359</v>
      </c>
      <c r="G61" s="17" t="s">
        <v>69</v>
      </c>
      <c r="H61" s="17" t="s">
        <v>70</v>
      </c>
      <c r="I61" s="17" t="s">
        <v>101</v>
      </c>
      <c r="J61" s="17" t="s">
        <v>45</v>
      </c>
      <c r="K61" s="17" t="s">
        <v>46</v>
      </c>
      <c r="L61" s="17" t="s">
        <v>48</v>
      </c>
      <c r="M61" s="17" t="s">
        <v>48</v>
      </c>
      <c r="N61" s="17" t="s">
        <v>48</v>
      </c>
      <c r="O61" s="17" t="s">
        <v>48</v>
      </c>
      <c r="P61" s="17">
        <v>8.0</v>
      </c>
      <c r="Q61" s="17">
        <v>0.0</v>
      </c>
      <c r="R61" s="17">
        <v>1.0</v>
      </c>
    </row>
    <row r="62" ht="14.25" customHeight="1">
      <c r="A62" s="17">
        <v>61.0</v>
      </c>
      <c r="B62" s="17" t="s">
        <v>14840</v>
      </c>
      <c r="C62" s="17" t="s">
        <v>361</v>
      </c>
      <c r="D62" s="17" t="s">
        <v>358</v>
      </c>
      <c r="E62" s="17">
        <v>45984.0</v>
      </c>
      <c r="F62" s="18" t="s">
        <v>362</v>
      </c>
      <c r="G62" s="17" t="s">
        <v>69</v>
      </c>
      <c r="H62" s="17" t="s">
        <v>70</v>
      </c>
      <c r="I62" s="17" t="s">
        <v>151</v>
      </c>
      <c r="J62" s="17" t="s">
        <v>58</v>
      </c>
      <c r="K62" s="17" t="s">
        <v>46</v>
      </c>
      <c r="L62" s="17" t="s">
        <v>48</v>
      </c>
      <c r="M62" s="17" t="s">
        <v>48</v>
      </c>
      <c r="N62" s="17" t="s">
        <v>48</v>
      </c>
      <c r="O62" s="17" t="s">
        <v>48</v>
      </c>
      <c r="P62" s="17">
        <v>0.0</v>
      </c>
      <c r="Q62" s="17">
        <v>0.0</v>
      </c>
      <c r="R62" s="17">
        <v>0.0</v>
      </c>
    </row>
    <row r="63" ht="14.25" customHeight="1">
      <c r="A63" s="17">
        <v>62.0</v>
      </c>
      <c r="B63" s="17" t="s">
        <v>14840</v>
      </c>
      <c r="C63" s="17" t="s">
        <v>363</v>
      </c>
      <c r="D63" s="17" t="s">
        <v>149</v>
      </c>
      <c r="E63" s="17">
        <v>45969.0</v>
      </c>
      <c r="F63" s="17" t="s">
        <v>364</v>
      </c>
      <c r="G63" s="17" t="s">
        <v>69</v>
      </c>
      <c r="H63" s="17" t="s">
        <v>70</v>
      </c>
      <c r="I63" s="17" t="s">
        <v>151</v>
      </c>
      <c r="J63" s="17" t="s">
        <v>45</v>
      </c>
      <c r="K63" s="17" t="s">
        <v>46</v>
      </c>
      <c r="L63" s="17" t="s">
        <v>48</v>
      </c>
      <c r="M63" s="17" t="s">
        <v>48</v>
      </c>
      <c r="N63" s="17" t="s">
        <v>48</v>
      </c>
      <c r="O63" s="17" t="s">
        <v>48</v>
      </c>
      <c r="P63" s="17">
        <v>1.0</v>
      </c>
      <c r="Q63" s="17">
        <v>0.0</v>
      </c>
      <c r="R63" s="17">
        <v>0.0</v>
      </c>
    </row>
    <row r="64" ht="14.25" customHeight="1">
      <c r="A64" s="17">
        <v>63.0</v>
      </c>
      <c r="B64" s="17" t="s">
        <v>14840</v>
      </c>
      <c r="C64" s="17" t="s">
        <v>369</v>
      </c>
      <c r="D64" s="17" t="s">
        <v>370</v>
      </c>
      <c r="E64" s="17">
        <v>45966.0</v>
      </c>
      <c r="F64" s="17" t="s">
        <v>371</v>
      </c>
      <c r="G64" s="17" t="s">
        <v>69</v>
      </c>
      <c r="H64" s="17" t="s">
        <v>70</v>
      </c>
      <c r="I64" s="17" t="s">
        <v>101</v>
      </c>
      <c r="J64" s="17" t="s">
        <v>45</v>
      </c>
      <c r="K64" s="17" t="s">
        <v>46</v>
      </c>
      <c r="L64" s="17" t="s">
        <v>48</v>
      </c>
      <c r="M64" s="17" t="s">
        <v>48</v>
      </c>
      <c r="N64" s="17" t="s">
        <v>48</v>
      </c>
      <c r="O64" s="17" t="s">
        <v>48</v>
      </c>
      <c r="P64" s="17">
        <v>1.0</v>
      </c>
      <c r="Q64" s="17">
        <v>0.0</v>
      </c>
      <c r="R64" s="17">
        <v>0.0</v>
      </c>
    </row>
    <row r="65" ht="14.25" customHeight="1">
      <c r="A65" s="17">
        <v>64.0</v>
      </c>
      <c r="B65" s="17" t="s">
        <v>14840</v>
      </c>
      <c r="C65" s="17" t="s">
        <v>377</v>
      </c>
      <c r="D65" s="17" t="s">
        <v>149</v>
      </c>
      <c r="E65" s="17">
        <v>45958.0</v>
      </c>
      <c r="F65" s="17" t="s">
        <v>378</v>
      </c>
      <c r="G65" s="17" t="s">
        <v>69</v>
      </c>
      <c r="H65" s="17" t="s">
        <v>70</v>
      </c>
      <c r="I65" s="17" t="s">
        <v>151</v>
      </c>
      <c r="J65" s="17" t="s">
        <v>45</v>
      </c>
      <c r="K65" s="17" t="s">
        <v>46</v>
      </c>
      <c r="L65" s="17" t="s">
        <v>48</v>
      </c>
      <c r="M65" s="17" t="s">
        <v>48</v>
      </c>
      <c r="N65" s="17" t="s">
        <v>48</v>
      </c>
      <c r="O65" s="17" t="s">
        <v>48</v>
      </c>
      <c r="P65" s="17">
        <v>0.0</v>
      </c>
      <c r="Q65" s="17">
        <v>0.0</v>
      </c>
      <c r="R65" s="17">
        <v>0.0</v>
      </c>
    </row>
    <row r="66" ht="14.25" customHeight="1">
      <c r="A66" s="17">
        <v>65.0</v>
      </c>
      <c r="B66" s="17" t="s">
        <v>14840</v>
      </c>
      <c r="C66" s="17" t="s">
        <v>379</v>
      </c>
      <c r="D66" s="17" t="s">
        <v>97</v>
      </c>
      <c r="E66" s="17">
        <v>45957.0</v>
      </c>
      <c r="F66" s="17" t="s">
        <v>380</v>
      </c>
      <c r="G66" s="17" t="s">
        <v>55</v>
      </c>
      <c r="H66" s="17" t="s">
        <v>130</v>
      </c>
      <c r="I66" s="17" t="s">
        <v>101</v>
      </c>
      <c r="J66" s="17" t="s">
        <v>142</v>
      </c>
      <c r="K66" s="17" t="s">
        <v>92</v>
      </c>
      <c r="L66" s="17" t="s">
        <v>48</v>
      </c>
      <c r="M66" s="17" t="s">
        <v>48</v>
      </c>
      <c r="N66" s="17" t="s">
        <v>381</v>
      </c>
      <c r="O66" s="17" t="s">
        <v>48</v>
      </c>
      <c r="P66" s="17">
        <v>0.0</v>
      </c>
      <c r="Q66" s="17">
        <v>0.0</v>
      </c>
      <c r="R66" s="17">
        <v>0.0</v>
      </c>
    </row>
    <row r="67" ht="14.25" customHeight="1">
      <c r="A67" s="17">
        <v>66.0</v>
      </c>
      <c r="B67" s="17" t="s">
        <v>14840</v>
      </c>
      <c r="C67" s="17" t="s">
        <v>386</v>
      </c>
      <c r="D67" s="17" t="s">
        <v>373</v>
      </c>
      <c r="E67" s="17">
        <v>45949.0</v>
      </c>
      <c r="F67" s="18" t="s">
        <v>374</v>
      </c>
      <c r="G67" s="17" t="s">
        <v>55</v>
      </c>
      <c r="H67" s="17" t="s">
        <v>130</v>
      </c>
      <c r="I67" s="17" t="s">
        <v>101</v>
      </c>
      <c r="J67" s="17" t="s">
        <v>58</v>
      </c>
      <c r="K67" s="17" t="s">
        <v>46</v>
      </c>
      <c r="L67" s="17" t="s">
        <v>383</v>
      </c>
      <c r="M67" s="17" t="s">
        <v>48</v>
      </c>
      <c r="N67" s="17" t="s">
        <v>48</v>
      </c>
      <c r="O67" s="17" t="s">
        <v>387</v>
      </c>
      <c r="P67" s="17">
        <v>0.0</v>
      </c>
      <c r="Q67" s="17">
        <v>0.0</v>
      </c>
      <c r="R67" s="17">
        <v>0.0</v>
      </c>
    </row>
    <row r="68" ht="14.25" customHeight="1">
      <c r="A68" s="17">
        <v>67.0</v>
      </c>
      <c r="B68" s="17" t="s">
        <v>14840</v>
      </c>
      <c r="C68" s="17" t="s">
        <v>391</v>
      </c>
      <c r="D68" s="17" t="s">
        <v>373</v>
      </c>
      <c r="E68" s="17">
        <v>45942.0</v>
      </c>
      <c r="F68" s="18" t="s">
        <v>374</v>
      </c>
      <c r="G68" s="17" t="s">
        <v>55</v>
      </c>
      <c r="H68" s="17" t="s">
        <v>56</v>
      </c>
      <c r="I68" s="17" t="s">
        <v>101</v>
      </c>
      <c r="J68" s="17" t="s">
        <v>58</v>
      </c>
      <c r="K68" s="17" t="s">
        <v>46</v>
      </c>
      <c r="L68" s="17" t="s">
        <v>389</v>
      </c>
      <c r="M68" s="17" t="s">
        <v>48</v>
      </c>
      <c r="N68" s="17" t="s">
        <v>48</v>
      </c>
      <c r="O68" s="17" t="s">
        <v>376</v>
      </c>
      <c r="P68" s="17">
        <v>0.0</v>
      </c>
      <c r="Q68" s="17">
        <v>0.0</v>
      </c>
      <c r="R68" s="17">
        <v>0.0</v>
      </c>
    </row>
    <row r="69" ht="14.25" customHeight="1">
      <c r="A69" s="17">
        <v>68.0</v>
      </c>
      <c r="B69" s="17" t="s">
        <v>14840</v>
      </c>
      <c r="C69" s="17" t="s">
        <v>395</v>
      </c>
      <c r="D69" s="17" t="s">
        <v>373</v>
      </c>
      <c r="E69" s="17">
        <v>45931.0</v>
      </c>
      <c r="F69" s="18" t="s">
        <v>374</v>
      </c>
      <c r="G69" s="17" t="s">
        <v>55</v>
      </c>
      <c r="H69" s="17" t="s">
        <v>130</v>
      </c>
      <c r="I69" s="17" t="s">
        <v>101</v>
      </c>
      <c r="J69" s="17" t="s">
        <v>58</v>
      </c>
      <c r="K69" s="17" t="s">
        <v>46</v>
      </c>
      <c r="L69" s="17" t="s">
        <v>383</v>
      </c>
      <c r="M69" s="17" t="s">
        <v>48</v>
      </c>
      <c r="N69" s="17" t="s">
        <v>48</v>
      </c>
      <c r="O69" s="17" t="s">
        <v>376</v>
      </c>
      <c r="P69" s="17">
        <v>0.0</v>
      </c>
      <c r="Q69" s="17">
        <v>0.0</v>
      </c>
      <c r="R69" s="17">
        <v>0.0</v>
      </c>
    </row>
    <row r="70" ht="14.25" customHeight="1">
      <c r="A70" s="17">
        <v>69.0</v>
      </c>
      <c r="B70" s="17" t="s">
        <v>14840</v>
      </c>
      <c r="C70" s="17" t="s">
        <v>399</v>
      </c>
      <c r="D70" s="17" t="s">
        <v>400</v>
      </c>
      <c r="E70" s="17">
        <v>45925.0</v>
      </c>
      <c r="F70" s="18" t="s">
        <v>401</v>
      </c>
      <c r="G70" s="17" t="s">
        <v>55</v>
      </c>
      <c r="H70" s="17" t="s">
        <v>130</v>
      </c>
      <c r="I70" s="17" t="s">
        <v>74</v>
      </c>
      <c r="J70" s="17" t="s">
        <v>58</v>
      </c>
      <c r="K70" s="17" t="s">
        <v>71</v>
      </c>
      <c r="L70" s="17" t="s">
        <v>48</v>
      </c>
      <c r="M70" s="17" t="s">
        <v>48</v>
      </c>
      <c r="N70" s="17" t="s">
        <v>48</v>
      </c>
      <c r="O70" s="17" t="s">
        <v>48</v>
      </c>
      <c r="P70" s="17">
        <v>0.0</v>
      </c>
      <c r="Q70" s="17">
        <v>0.0</v>
      </c>
      <c r="R70" s="17">
        <v>0.0</v>
      </c>
    </row>
    <row r="71" ht="14.25" customHeight="1">
      <c r="A71" s="17">
        <v>70.0</v>
      </c>
      <c r="B71" s="17" t="s">
        <v>14840</v>
      </c>
      <c r="C71" s="17" t="s">
        <v>408</v>
      </c>
      <c r="D71" s="17" t="s">
        <v>313</v>
      </c>
      <c r="E71" s="17">
        <v>45911.0</v>
      </c>
      <c r="F71" s="18" t="s">
        <v>409</v>
      </c>
      <c r="G71" s="17" t="s">
        <v>69</v>
      </c>
      <c r="H71" s="17" t="s">
        <v>70</v>
      </c>
      <c r="I71" s="17" t="s">
        <v>91</v>
      </c>
      <c r="J71" s="17" t="s">
        <v>45</v>
      </c>
      <c r="K71" s="17" t="s">
        <v>46</v>
      </c>
      <c r="L71" s="17" t="s">
        <v>48</v>
      </c>
      <c r="M71" s="17" t="s">
        <v>48</v>
      </c>
      <c r="N71" s="17" t="s">
        <v>48</v>
      </c>
      <c r="O71" s="17" t="s">
        <v>48</v>
      </c>
      <c r="P71" s="17">
        <v>1.0</v>
      </c>
      <c r="Q71" s="17">
        <v>5.0</v>
      </c>
      <c r="R71" s="17">
        <v>0.0</v>
      </c>
    </row>
    <row r="72" ht="14.25" customHeight="1">
      <c r="A72" s="17">
        <v>71.0</v>
      </c>
      <c r="B72" s="17" t="s">
        <v>14840</v>
      </c>
      <c r="C72" s="17" t="s">
        <v>410</v>
      </c>
      <c r="D72" s="17" t="s">
        <v>313</v>
      </c>
      <c r="E72" s="17">
        <v>45908.0</v>
      </c>
      <c r="F72" s="18" t="s">
        <v>411</v>
      </c>
      <c r="G72" s="17" t="s">
        <v>55</v>
      </c>
      <c r="H72" s="17" t="s">
        <v>130</v>
      </c>
      <c r="I72" s="17" t="s">
        <v>85</v>
      </c>
      <c r="J72" s="17" t="s">
        <v>45</v>
      </c>
      <c r="K72" s="17" t="s">
        <v>46</v>
      </c>
      <c r="L72" s="17" t="s">
        <v>412</v>
      </c>
      <c r="M72" s="17" t="s">
        <v>48</v>
      </c>
      <c r="N72" s="17" t="s">
        <v>48</v>
      </c>
      <c r="O72" s="17" t="s">
        <v>413</v>
      </c>
      <c r="P72" s="17">
        <v>0.0</v>
      </c>
      <c r="Q72" s="17">
        <v>0.0</v>
      </c>
      <c r="R72" s="17">
        <v>0.0</v>
      </c>
    </row>
    <row r="73" ht="14.25" customHeight="1">
      <c r="A73" s="17">
        <v>72.0</v>
      </c>
      <c r="B73" s="17" t="s">
        <v>14840</v>
      </c>
      <c r="C73" s="17" t="s">
        <v>415</v>
      </c>
      <c r="D73" s="17" t="s">
        <v>313</v>
      </c>
      <c r="E73" s="17">
        <v>45905.0</v>
      </c>
      <c r="F73" s="17" t="s">
        <v>416</v>
      </c>
      <c r="G73" s="17" t="s">
        <v>69</v>
      </c>
      <c r="H73" s="17" t="s">
        <v>70</v>
      </c>
      <c r="I73" s="17" t="s">
        <v>91</v>
      </c>
      <c r="J73" s="17" t="s">
        <v>45</v>
      </c>
      <c r="K73" s="17" t="s">
        <v>46</v>
      </c>
      <c r="L73" s="17" t="s">
        <v>48</v>
      </c>
      <c r="M73" s="17" t="s">
        <v>48</v>
      </c>
      <c r="N73" s="17" t="s">
        <v>48</v>
      </c>
      <c r="O73" s="17" t="s">
        <v>48</v>
      </c>
      <c r="P73" s="17">
        <v>14.0</v>
      </c>
      <c r="Q73" s="17">
        <v>14.0</v>
      </c>
      <c r="R73" s="17">
        <v>0.0</v>
      </c>
    </row>
    <row r="74" ht="14.25" customHeight="1">
      <c r="A74" s="17">
        <v>73.0</v>
      </c>
      <c r="B74" s="17" t="s">
        <v>14840</v>
      </c>
      <c r="C74" s="17" t="s">
        <v>418</v>
      </c>
      <c r="D74" s="17" t="s">
        <v>97</v>
      </c>
      <c r="E74" s="17">
        <v>45905.0</v>
      </c>
      <c r="F74" s="18" t="s">
        <v>419</v>
      </c>
      <c r="G74" s="17" t="s">
        <v>55</v>
      </c>
      <c r="H74" s="17" t="s">
        <v>84</v>
      </c>
      <c r="I74" s="17" t="s">
        <v>151</v>
      </c>
      <c r="J74" s="17" t="s">
        <v>45</v>
      </c>
      <c r="K74" s="17" t="s">
        <v>71</v>
      </c>
      <c r="L74" s="17" t="s">
        <v>420</v>
      </c>
      <c r="M74" s="17" t="s">
        <v>421</v>
      </c>
      <c r="N74" s="17" t="s">
        <v>48</v>
      </c>
      <c r="O74" s="17" t="s">
        <v>48</v>
      </c>
      <c r="P74" s="17">
        <v>0.0</v>
      </c>
      <c r="Q74" s="17">
        <v>0.0</v>
      </c>
      <c r="R74" s="17">
        <v>0.0</v>
      </c>
    </row>
    <row r="75" ht="14.25" customHeight="1">
      <c r="A75" s="17">
        <v>74.0</v>
      </c>
      <c r="B75" s="17" t="s">
        <v>14840</v>
      </c>
      <c r="C75" s="17" t="s">
        <v>424</v>
      </c>
      <c r="D75" s="17" t="s">
        <v>373</v>
      </c>
      <c r="E75" s="17">
        <v>45899.0</v>
      </c>
      <c r="F75" s="18" t="s">
        <v>374</v>
      </c>
      <c r="G75" s="17" t="s">
        <v>55</v>
      </c>
      <c r="H75" s="17" t="s">
        <v>130</v>
      </c>
      <c r="I75" s="17" t="s">
        <v>101</v>
      </c>
      <c r="J75" s="17" t="s">
        <v>58</v>
      </c>
      <c r="K75" s="17" t="s">
        <v>46</v>
      </c>
      <c r="L75" s="17" t="s">
        <v>389</v>
      </c>
      <c r="M75" s="17" t="s">
        <v>48</v>
      </c>
      <c r="N75" s="17" t="s">
        <v>48</v>
      </c>
      <c r="O75" s="17" t="s">
        <v>376</v>
      </c>
      <c r="P75" s="17">
        <v>0.0</v>
      </c>
      <c r="Q75" s="17">
        <v>0.0</v>
      </c>
      <c r="R75" s="17">
        <v>0.0</v>
      </c>
    </row>
    <row r="76" ht="14.25" customHeight="1">
      <c r="A76" s="17">
        <v>75.0</v>
      </c>
      <c r="B76" s="17" t="s">
        <v>14840</v>
      </c>
      <c r="C76" s="17" t="s">
        <v>426</v>
      </c>
      <c r="D76" s="17" t="s">
        <v>373</v>
      </c>
      <c r="E76" s="17">
        <v>45893.0</v>
      </c>
      <c r="F76" s="18" t="s">
        <v>374</v>
      </c>
      <c r="G76" s="17" t="s">
        <v>55</v>
      </c>
      <c r="H76" s="17" t="s">
        <v>130</v>
      </c>
      <c r="I76" s="17" t="s">
        <v>101</v>
      </c>
      <c r="J76" s="17" t="s">
        <v>58</v>
      </c>
      <c r="K76" s="17" t="s">
        <v>46</v>
      </c>
      <c r="L76" s="17" t="s">
        <v>383</v>
      </c>
      <c r="M76" s="17" t="s">
        <v>48</v>
      </c>
      <c r="N76" s="17" t="s">
        <v>48</v>
      </c>
      <c r="O76" s="17" t="s">
        <v>376</v>
      </c>
      <c r="P76" s="17">
        <v>0.0</v>
      </c>
      <c r="Q76" s="17">
        <v>0.0</v>
      </c>
      <c r="R76" s="17">
        <v>0.0</v>
      </c>
    </row>
    <row r="77" ht="14.25" customHeight="1">
      <c r="A77" s="17">
        <v>76.0</v>
      </c>
      <c r="B77" s="17" t="s">
        <v>14840</v>
      </c>
      <c r="C77" s="17" t="s">
        <v>429</v>
      </c>
      <c r="D77" s="17" t="s">
        <v>430</v>
      </c>
      <c r="E77" s="17">
        <v>45891.0</v>
      </c>
      <c r="F77" s="17" t="s">
        <v>431</v>
      </c>
      <c r="G77" s="17" t="s">
        <v>69</v>
      </c>
      <c r="H77" s="17" t="s">
        <v>70</v>
      </c>
      <c r="I77" s="17" t="s">
        <v>74</v>
      </c>
      <c r="J77" s="17" t="s">
        <v>58</v>
      </c>
      <c r="K77" s="17" t="s">
        <v>92</v>
      </c>
      <c r="L77" s="17" t="s">
        <v>48</v>
      </c>
      <c r="M77" s="17" t="s">
        <v>48</v>
      </c>
      <c r="N77" s="17" t="s">
        <v>48</v>
      </c>
      <c r="O77" s="17" t="s">
        <v>48</v>
      </c>
      <c r="P77" s="17">
        <v>0.0</v>
      </c>
      <c r="Q77" s="17">
        <v>0.0</v>
      </c>
      <c r="R77" s="17">
        <v>0.0</v>
      </c>
    </row>
    <row r="78" ht="14.25" customHeight="1">
      <c r="A78" s="17">
        <v>77.0</v>
      </c>
      <c r="B78" s="17" t="s">
        <v>14840</v>
      </c>
      <c r="C78" s="17" t="s">
        <v>440</v>
      </c>
      <c r="D78" s="17" t="s">
        <v>441</v>
      </c>
      <c r="E78" s="17">
        <v>45888.0</v>
      </c>
      <c r="F78" s="17" t="s">
        <v>442</v>
      </c>
      <c r="G78" s="17" t="s">
        <v>55</v>
      </c>
      <c r="H78" s="17" t="s">
        <v>130</v>
      </c>
      <c r="I78" s="17" t="s">
        <v>91</v>
      </c>
      <c r="J78" s="17" t="s">
        <v>45</v>
      </c>
      <c r="K78" s="17" t="s">
        <v>46</v>
      </c>
      <c r="L78" s="17" t="s">
        <v>48</v>
      </c>
      <c r="M78" s="17" t="s">
        <v>48</v>
      </c>
      <c r="N78" s="17" t="s">
        <v>48</v>
      </c>
      <c r="O78" s="17" t="s">
        <v>48</v>
      </c>
      <c r="P78" s="17">
        <v>143.0</v>
      </c>
      <c r="Q78" s="17">
        <v>46.0</v>
      </c>
      <c r="R78" s="17">
        <v>17.0</v>
      </c>
    </row>
    <row r="79" ht="14.25" customHeight="1">
      <c r="A79" s="17">
        <v>78.0</v>
      </c>
      <c r="B79" s="17" t="s">
        <v>14840</v>
      </c>
      <c r="C79" s="17" t="s">
        <v>448</v>
      </c>
      <c r="D79" s="17" t="s">
        <v>449</v>
      </c>
      <c r="E79" s="17">
        <v>45882.0</v>
      </c>
      <c r="F79" s="18" t="s">
        <v>450</v>
      </c>
      <c r="G79" s="17" t="s">
        <v>55</v>
      </c>
      <c r="H79" s="17" t="s">
        <v>56</v>
      </c>
      <c r="I79" s="17" t="s">
        <v>452</v>
      </c>
      <c r="J79" s="17" t="s">
        <v>45</v>
      </c>
      <c r="K79" s="17" t="s">
        <v>46</v>
      </c>
      <c r="L79" s="17" t="s">
        <v>48</v>
      </c>
      <c r="M79" s="17" t="s">
        <v>48</v>
      </c>
      <c r="N79" s="17" t="s">
        <v>48</v>
      </c>
      <c r="O79" s="17" t="s">
        <v>201</v>
      </c>
      <c r="P79" s="17">
        <v>24.0</v>
      </c>
      <c r="Q79" s="17">
        <v>3.0</v>
      </c>
      <c r="R79" s="17">
        <v>0.0</v>
      </c>
    </row>
    <row r="80" ht="14.25" customHeight="1">
      <c r="A80" s="17">
        <v>79.0</v>
      </c>
      <c r="B80" s="17" t="s">
        <v>14840</v>
      </c>
      <c r="C80" s="17" t="s">
        <v>456</v>
      </c>
      <c r="D80" s="17" t="s">
        <v>457</v>
      </c>
      <c r="E80" s="17">
        <v>45875.0</v>
      </c>
      <c r="F80" s="17" t="s">
        <v>458</v>
      </c>
      <c r="G80" s="17" t="s">
        <v>69</v>
      </c>
      <c r="H80" s="17" t="s">
        <v>140</v>
      </c>
      <c r="I80" s="17" t="s">
        <v>141</v>
      </c>
      <c r="J80" s="17" t="s">
        <v>142</v>
      </c>
      <c r="K80" s="17" t="s">
        <v>92</v>
      </c>
      <c r="L80" s="17" t="s">
        <v>48</v>
      </c>
      <c r="M80" s="17" t="s">
        <v>87</v>
      </c>
      <c r="N80" s="17" t="s">
        <v>48</v>
      </c>
      <c r="O80" s="17" t="s">
        <v>48</v>
      </c>
      <c r="P80" s="17">
        <v>12.0</v>
      </c>
      <c r="Q80" s="17">
        <v>10.0</v>
      </c>
      <c r="R80" s="17">
        <v>0.0</v>
      </c>
    </row>
    <row r="81" ht="14.25" customHeight="1">
      <c r="A81" s="17">
        <v>80.0</v>
      </c>
      <c r="B81" s="17" t="s">
        <v>14840</v>
      </c>
      <c r="C81" s="17" t="s">
        <v>460</v>
      </c>
      <c r="D81" s="17" t="s">
        <v>461</v>
      </c>
      <c r="E81" s="17">
        <v>45875.0</v>
      </c>
      <c r="F81" s="18" t="s">
        <v>462</v>
      </c>
      <c r="G81" s="17" t="s">
        <v>55</v>
      </c>
      <c r="H81" s="17" t="s">
        <v>130</v>
      </c>
      <c r="I81" s="17" t="s">
        <v>151</v>
      </c>
      <c r="J81" s="17" t="s">
        <v>45</v>
      </c>
      <c r="K81" s="17" t="s">
        <v>46</v>
      </c>
      <c r="L81" s="17" t="s">
        <v>48</v>
      </c>
      <c r="M81" s="17" t="s">
        <v>463</v>
      </c>
      <c r="N81" s="17" t="s">
        <v>48</v>
      </c>
      <c r="O81" s="17" t="s">
        <v>48</v>
      </c>
      <c r="P81" s="17">
        <v>0.0</v>
      </c>
      <c r="Q81" s="17">
        <v>0.0</v>
      </c>
      <c r="R81" s="17">
        <v>0.0</v>
      </c>
    </row>
    <row r="82" ht="14.25" customHeight="1">
      <c r="A82" s="17">
        <v>81.0</v>
      </c>
      <c r="B82" s="17" t="s">
        <v>14840</v>
      </c>
      <c r="C82" s="17" t="s">
        <v>464</v>
      </c>
      <c r="D82" s="17" t="s">
        <v>465</v>
      </c>
      <c r="E82" s="17">
        <v>45874.0</v>
      </c>
      <c r="F82" s="17" t="s">
        <v>466</v>
      </c>
      <c r="G82" s="17" t="s">
        <v>69</v>
      </c>
      <c r="H82" s="17" t="s">
        <v>70</v>
      </c>
      <c r="I82" s="17" t="s">
        <v>74</v>
      </c>
      <c r="J82" s="17" t="s">
        <v>45</v>
      </c>
      <c r="K82" s="17" t="s">
        <v>71</v>
      </c>
      <c r="L82" s="17" t="s">
        <v>48</v>
      </c>
      <c r="M82" s="17" t="s">
        <v>48</v>
      </c>
      <c r="N82" s="17" t="s">
        <v>48</v>
      </c>
      <c r="O82" s="17" t="s">
        <v>48</v>
      </c>
      <c r="P82" s="17">
        <v>0.0</v>
      </c>
      <c r="Q82" s="17">
        <v>0.0</v>
      </c>
      <c r="R82" s="17">
        <v>1.0</v>
      </c>
    </row>
    <row r="83" ht="14.25" customHeight="1">
      <c r="A83" s="17">
        <v>82.0</v>
      </c>
      <c r="B83" s="17" t="s">
        <v>14840</v>
      </c>
      <c r="C83" s="17" t="s">
        <v>467</v>
      </c>
      <c r="D83" s="17" t="s">
        <v>468</v>
      </c>
      <c r="E83" s="17">
        <v>45873.0</v>
      </c>
      <c r="F83" s="17" t="s">
        <v>469</v>
      </c>
      <c r="G83" s="17" t="s">
        <v>69</v>
      </c>
      <c r="H83" s="17" t="s">
        <v>140</v>
      </c>
      <c r="I83" s="17" t="s">
        <v>101</v>
      </c>
      <c r="J83" s="17" t="s">
        <v>142</v>
      </c>
      <c r="K83" s="17" t="s">
        <v>46</v>
      </c>
      <c r="L83" s="17" t="s">
        <v>470</v>
      </c>
      <c r="M83" s="17" t="s">
        <v>48</v>
      </c>
      <c r="N83" s="17" t="s">
        <v>48</v>
      </c>
      <c r="O83" s="17" t="s">
        <v>48</v>
      </c>
      <c r="P83" s="17">
        <v>3.0</v>
      </c>
      <c r="Q83" s="17">
        <v>3.0</v>
      </c>
      <c r="R83" s="17">
        <v>0.0</v>
      </c>
    </row>
    <row r="84" ht="14.25" customHeight="1">
      <c r="A84" s="17">
        <v>83.0</v>
      </c>
      <c r="B84" s="17" t="s">
        <v>14840</v>
      </c>
      <c r="C84" s="17" t="s">
        <v>471</v>
      </c>
      <c r="D84" s="17" t="s">
        <v>313</v>
      </c>
      <c r="E84" s="17">
        <v>45872.0</v>
      </c>
      <c r="F84" s="18" t="s">
        <v>472</v>
      </c>
      <c r="G84" s="17" t="s">
        <v>69</v>
      </c>
      <c r="H84" s="17" t="s">
        <v>70</v>
      </c>
      <c r="I84" s="17" t="s">
        <v>85</v>
      </c>
      <c r="J84" s="17" t="s">
        <v>45</v>
      </c>
      <c r="K84" s="17" t="s">
        <v>46</v>
      </c>
      <c r="L84" s="17" t="s">
        <v>473</v>
      </c>
      <c r="M84" s="17" t="s">
        <v>48</v>
      </c>
      <c r="N84" s="17" t="s">
        <v>48</v>
      </c>
      <c r="O84" s="17" t="s">
        <v>474</v>
      </c>
      <c r="P84" s="17">
        <v>34.0</v>
      </c>
      <c r="Q84" s="17">
        <v>15.0</v>
      </c>
      <c r="R84" s="17">
        <v>4.0</v>
      </c>
    </row>
    <row r="85" ht="14.25" customHeight="1">
      <c r="A85" s="17">
        <v>84.0</v>
      </c>
      <c r="B85" s="17" t="s">
        <v>14840</v>
      </c>
      <c r="C85" s="17" t="s">
        <v>477</v>
      </c>
      <c r="D85" s="17" t="s">
        <v>430</v>
      </c>
      <c r="E85" s="17">
        <v>45870.0</v>
      </c>
      <c r="F85" s="17" t="s">
        <v>478</v>
      </c>
      <c r="G85" s="17" t="s">
        <v>69</v>
      </c>
      <c r="H85" s="17" t="s">
        <v>70</v>
      </c>
      <c r="I85" s="17" t="s">
        <v>74</v>
      </c>
      <c r="J85" s="17" t="s">
        <v>45</v>
      </c>
      <c r="K85" s="17" t="s">
        <v>71</v>
      </c>
      <c r="L85" s="17" t="s">
        <v>48</v>
      </c>
      <c r="M85" s="17" t="s">
        <v>48</v>
      </c>
      <c r="N85" s="17" t="s">
        <v>48</v>
      </c>
      <c r="O85" s="17" t="s">
        <v>48</v>
      </c>
      <c r="P85" s="17">
        <v>0.0</v>
      </c>
      <c r="Q85" s="17">
        <v>0.0</v>
      </c>
      <c r="R85" s="17">
        <v>0.0</v>
      </c>
    </row>
    <row r="86" ht="14.25" customHeight="1">
      <c r="A86" s="17">
        <v>85.0</v>
      </c>
      <c r="B86" s="17" t="s">
        <v>14840</v>
      </c>
      <c r="C86" s="17" t="s">
        <v>479</v>
      </c>
      <c r="D86" s="17" t="s">
        <v>480</v>
      </c>
      <c r="E86" s="17">
        <v>45868.0</v>
      </c>
      <c r="F86" s="18" t="s">
        <v>481</v>
      </c>
      <c r="G86" s="17" t="s">
        <v>55</v>
      </c>
      <c r="H86" s="17" t="s">
        <v>130</v>
      </c>
      <c r="I86" s="17" t="s">
        <v>101</v>
      </c>
      <c r="J86" s="17" t="s">
        <v>58</v>
      </c>
      <c r="K86" s="17" t="s">
        <v>46</v>
      </c>
      <c r="L86" s="17" t="s">
        <v>48</v>
      </c>
      <c r="M86" s="17" t="s">
        <v>48</v>
      </c>
      <c r="N86" s="17" t="s">
        <v>48</v>
      </c>
      <c r="O86" s="17" t="s">
        <v>482</v>
      </c>
      <c r="P86" s="17">
        <v>4.0</v>
      </c>
      <c r="Q86" s="17">
        <v>27.0</v>
      </c>
      <c r="R86" s="17">
        <v>0.0</v>
      </c>
    </row>
    <row r="87" ht="14.25" customHeight="1">
      <c r="A87" s="17">
        <v>86.0</v>
      </c>
      <c r="B87" s="17" t="s">
        <v>14840</v>
      </c>
      <c r="C87" s="17" t="s">
        <v>486</v>
      </c>
      <c r="D87" s="17" t="s">
        <v>465</v>
      </c>
      <c r="E87" s="17">
        <v>45868.0</v>
      </c>
      <c r="F87" s="17" t="s">
        <v>466</v>
      </c>
      <c r="G87" s="17" t="s">
        <v>69</v>
      </c>
      <c r="H87" s="17" t="s">
        <v>70</v>
      </c>
      <c r="I87" s="17" t="s">
        <v>74</v>
      </c>
      <c r="J87" s="17" t="s">
        <v>45</v>
      </c>
      <c r="K87" s="17" t="s">
        <v>71</v>
      </c>
      <c r="L87" s="17" t="s">
        <v>48</v>
      </c>
      <c r="M87" s="17" t="s">
        <v>48</v>
      </c>
      <c r="N87" s="17" t="s">
        <v>48</v>
      </c>
      <c r="O87" s="17" t="s">
        <v>48</v>
      </c>
      <c r="P87" s="17">
        <v>0.0</v>
      </c>
      <c r="Q87" s="17">
        <v>0.0</v>
      </c>
      <c r="R87" s="17">
        <v>0.0</v>
      </c>
    </row>
    <row r="88" ht="14.25" customHeight="1">
      <c r="A88" s="17">
        <v>87.0</v>
      </c>
      <c r="B88" s="17" t="s">
        <v>14840</v>
      </c>
      <c r="C88" s="17" t="s">
        <v>487</v>
      </c>
      <c r="D88" s="17" t="s">
        <v>488</v>
      </c>
      <c r="E88" s="17">
        <v>45867.0</v>
      </c>
      <c r="F88" s="17" t="s">
        <v>489</v>
      </c>
      <c r="G88" s="17" t="s">
        <v>69</v>
      </c>
      <c r="H88" s="17" t="s">
        <v>140</v>
      </c>
      <c r="I88" s="17" t="s">
        <v>141</v>
      </c>
      <c r="J88" s="17" t="s">
        <v>142</v>
      </c>
      <c r="K88" s="17" t="s">
        <v>46</v>
      </c>
      <c r="L88" s="17" t="s">
        <v>490</v>
      </c>
      <c r="M88" s="17" t="s">
        <v>48</v>
      </c>
      <c r="N88" s="17" t="s">
        <v>48</v>
      </c>
      <c r="O88" s="17" t="s">
        <v>491</v>
      </c>
      <c r="P88" s="17">
        <v>1.0</v>
      </c>
      <c r="Q88" s="17">
        <v>4.0</v>
      </c>
      <c r="R88" s="17">
        <v>0.0</v>
      </c>
    </row>
    <row r="89" ht="14.25" customHeight="1">
      <c r="A89" s="17">
        <v>88.0</v>
      </c>
      <c r="B89" s="17" t="s">
        <v>14840</v>
      </c>
      <c r="C89" s="17" t="s">
        <v>496</v>
      </c>
      <c r="D89" s="17" t="s">
        <v>465</v>
      </c>
      <c r="E89" s="17">
        <v>45867.0</v>
      </c>
      <c r="F89" s="17" t="s">
        <v>466</v>
      </c>
      <c r="G89" s="17" t="s">
        <v>69</v>
      </c>
      <c r="H89" s="17" t="s">
        <v>70</v>
      </c>
      <c r="I89" s="17" t="s">
        <v>74</v>
      </c>
      <c r="J89" s="17" t="s">
        <v>45</v>
      </c>
      <c r="K89" s="17" t="s">
        <v>71</v>
      </c>
      <c r="L89" s="17" t="s">
        <v>48</v>
      </c>
      <c r="M89" s="17" t="s">
        <v>48</v>
      </c>
      <c r="N89" s="17" t="s">
        <v>48</v>
      </c>
      <c r="O89" s="17" t="s">
        <v>48</v>
      </c>
      <c r="P89" s="17">
        <v>0.0</v>
      </c>
      <c r="Q89" s="17">
        <v>0.0</v>
      </c>
      <c r="R89" s="17">
        <v>0.0</v>
      </c>
    </row>
    <row r="90" ht="14.25" customHeight="1">
      <c r="A90" s="17">
        <v>89.0</v>
      </c>
      <c r="B90" s="17" t="s">
        <v>14840</v>
      </c>
      <c r="C90" s="17" t="s">
        <v>497</v>
      </c>
      <c r="D90" s="17" t="s">
        <v>430</v>
      </c>
      <c r="E90" s="17">
        <v>45866.0</v>
      </c>
      <c r="F90" s="17" t="s">
        <v>498</v>
      </c>
      <c r="G90" s="17" t="s">
        <v>69</v>
      </c>
      <c r="H90" s="17" t="s">
        <v>70</v>
      </c>
      <c r="I90" s="17" t="s">
        <v>74</v>
      </c>
      <c r="J90" s="17" t="s">
        <v>45</v>
      </c>
      <c r="K90" s="17" t="s">
        <v>71</v>
      </c>
      <c r="L90" s="17" t="s">
        <v>48</v>
      </c>
      <c r="M90" s="17" t="s">
        <v>48</v>
      </c>
      <c r="N90" s="17" t="s">
        <v>48</v>
      </c>
      <c r="O90" s="17" t="s">
        <v>48</v>
      </c>
      <c r="P90" s="17">
        <v>0.0</v>
      </c>
      <c r="Q90" s="17">
        <v>0.0</v>
      </c>
      <c r="R90" s="17">
        <v>0.0</v>
      </c>
    </row>
    <row r="91" ht="14.25" customHeight="1">
      <c r="A91" s="17">
        <v>90.0</v>
      </c>
      <c r="B91" s="17" t="s">
        <v>14840</v>
      </c>
      <c r="C91" s="17" t="s">
        <v>500</v>
      </c>
      <c r="D91" s="17" t="s">
        <v>445</v>
      </c>
      <c r="E91" s="17">
        <v>45864.0</v>
      </c>
      <c r="F91" s="18" t="s">
        <v>501</v>
      </c>
      <c r="G91" s="17" t="s">
        <v>55</v>
      </c>
      <c r="H91" s="17" t="s">
        <v>130</v>
      </c>
      <c r="I91" s="17" t="s">
        <v>101</v>
      </c>
      <c r="J91" s="17" t="s">
        <v>58</v>
      </c>
      <c r="K91" s="17" t="s">
        <v>46</v>
      </c>
      <c r="L91" s="17" t="s">
        <v>48</v>
      </c>
      <c r="M91" s="17" t="s">
        <v>502</v>
      </c>
      <c r="N91" s="17" t="s">
        <v>48</v>
      </c>
      <c r="O91" s="17" t="s">
        <v>48</v>
      </c>
      <c r="P91" s="17">
        <v>0.0</v>
      </c>
      <c r="Q91" s="17">
        <v>0.0</v>
      </c>
      <c r="R91" s="17">
        <v>0.0</v>
      </c>
    </row>
    <row r="92" ht="14.25" customHeight="1">
      <c r="A92" s="17">
        <v>91.0</v>
      </c>
      <c r="B92" s="17" t="s">
        <v>14840</v>
      </c>
      <c r="C92" s="17" t="s">
        <v>511</v>
      </c>
      <c r="D92" s="17" t="s">
        <v>465</v>
      </c>
      <c r="E92" s="17">
        <v>45861.0</v>
      </c>
      <c r="F92" s="17" t="s">
        <v>466</v>
      </c>
      <c r="G92" s="17" t="s">
        <v>69</v>
      </c>
      <c r="H92" s="17" t="s">
        <v>70</v>
      </c>
      <c r="I92" s="17" t="s">
        <v>74</v>
      </c>
      <c r="J92" s="17" t="s">
        <v>45</v>
      </c>
      <c r="K92" s="17" t="s">
        <v>71</v>
      </c>
      <c r="L92" s="17" t="s">
        <v>48</v>
      </c>
      <c r="M92" s="17" t="s">
        <v>48</v>
      </c>
      <c r="N92" s="17" t="s">
        <v>48</v>
      </c>
      <c r="O92" s="17" t="s">
        <v>48</v>
      </c>
      <c r="P92" s="17">
        <v>0.0</v>
      </c>
      <c r="Q92" s="17">
        <v>0.0</v>
      </c>
      <c r="R92" s="17">
        <v>0.0</v>
      </c>
    </row>
    <row r="93" ht="14.25" customHeight="1">
      <c r="A93" s="17">
        <v>92.0</v>
      </c>
      <c r="B93" s="17" t="s">
        <v>14840</v>
      </c>
      <c r="C93" s="17" t="s">
        <v>512</v>
      </c>
      <c r="D93" s="17" t="s">
        <v>138</v>
      </c>
      <c r="E93" s="17">
        <v>45861.0</v>
      </c>
      <c r="F93" s="18" t="s">
        <v>513</v>
      </c>
      <c r="G93" s="17" t="s">
        <v>42</v>
      </c>
      <c r="H93" s="17" t="s">
        <v>43</v>
      </c>
      <c r="I93" s="17" t="s">
        <v>44</v>
      </c>
      <c r="J93" s="17" t="s">
        <v>45</v>
      </c>
      <c r="K93" s="17" t="s">
        <v>46</v>
      </c>
      <c r="L93" s="17" t="s">
        <v>514</v>
      </c>
      <c r="M93" s="17" t="s">
        <v>515</v>
      </c>
      <c r="N93" s="17" t="s">
        <v>48</v>
      </c>
      <c r="O93" s="17" t="s">
        <v>48</v>
      </c>
      <c r="P93" s="17">
        <v>0.0</v>
      </c>
      <c r="Q93" s="17">
        <v>0.0</v>
      </c>
      <c r="R93" s="17">
        <v>0.0</v>
      </c>
    </row>
    <row r="94" ht="14.25" customHeight="1">
      <c r="A94" s="17">
        <v>93.0</v>
      </c>
      <c r="B94" s="17" t="s">
        <v>14840</v>
      </c>
      <c r="C94" s="17" t="s">
        <v>516</v>
      </c>
      <c r="D94" s="17" t="s">
        <v>138</v>
      </c>
      <c r="E94" s="17">
        <v>45860.0</v>
      </c>
      <c r="F94" s="18" t="s">
        <v>517</v>
      </c>
      <c r="G94" s="17" t="s">
        <v>42</v>
      </c>
      <c r="H94" s="17" t="s">
        <v>43</v>
      </c>
      <c r="I94" s="17" t="s">
        <v>44</v>
      </c>
      <c r="J94" s="17" t="s">
        <v>45</v>
      </c>
      <c r="K94" s="17" t="s">
        <v>46</v>
      </c>
      <c r="L94" s="17" t="s">
        <v>518</v>
      </c>
      <c r="M94" s="17" t="s">
        <v>48</v>
      </c>
      <c r="N94" s="17" t="s">
        <v>48</v>
      </c>
      <c r="O94" s="17" t="s">
        <v>48</v>
      </c>
      <c r="P94" s="17">
        <v>0.0</v>
      </c>
      <c r="Q94" s="17">
        <v>0.0</v>
      </c>
      <c r="R94" s="17">
        <v>0.0</v>
      </c>
    </row>
    <row r="95" ht="14.25" customHeight="1">
      <c r="A95" s="17">
        <v>94.0</v>
      </c>
      <c r="B95" s="17" t="s">
        <v>14840</v>
      </c>
      <c r="C95" s="17" t="s">
        <v>520</v>
      </c>
      <c r="D95" s="17" t="s">
        <v>521</v>
      </c>
      <c r="E95" s="17">
        <v>45856.0</v>
      </c>
      <c r="F95" s="18" t="s">
        <v>522</v>
      </c>
      <c r="G95" s="17" t="s">
        <v>55</v>
      </c>
      <c r="H95" s="17" t="s">
        <v>56</v>
      </c>
      <c r="I95" s="17" t="s">
        <v>101</v>
      </c>
      <c r="J95" s="17" t="s">
        <v>45</v>
      </c>
      <c r="K95" s="17" t="s">
        <v>46</v>
      </c>
      <c r="L95" s="17" t="s">
        <v>143</v>
      </c>
      <c r="M95" s="17" t="s">
        <v>48</v>
      </c>
      <c r="N95" s="17" t="s">
        <v>48</v>
      </c>
      <c r="O95" s="17" t="s">
        <v>523</v>
      </c>
      <c r="P95" s="17">
        <v>5.0</v>
      </c>
      <c r="Q95" s="17">
        <v>4.0</v>
      </c>
      <c r="R95" s="17">
        <v>0.0</v>
      </c>
    </row>
    <row r="96" ht="14.25" customHeight="1">
      <c r="A96" s="17">
        <v>95.0</v>
      </c>
      <c r="B96" s="17" t="s">
        <v>14840</v>
      </c>
      <c r="C96" s="17" t="s">
        <v>524</v>
      </c>
      <c r="D96" s="17" t="s">
        <v>138</v>
      </c>
      <c r="E96" s="17">
        <v>45856.0</v>
      </c>
      <c r="F96" s="18" t="s">
        <v>525</v>
      </c>
      <c r="G96" s="17" t="s">
        <v>42</v>
      </c>
      <c r="H96" s="17" t="s">
        <v>43</v>
      </c>
      <c r="I96" s="17" t="s">
        <v>44</v>
      </c>
      <c r="J96" s="17" t="s">
        <v>45</v>
      </c>
      <c r="K96" s="17" t="s">
        <v>46</v>
      </c>
      <c r="L96" s="17" t="s">
        <v>526</v>
      </c>
      <c r="M96" s="17" t="s">
        <v>48</v>
      </c>
      <c r="N96" s="17" t="s">
        <v>48</v>
      </c>
      <c r="O96" s="17" t="s">
        <v>48</v>
      </c>
      <c r="P96" s="17">
        <v>2.0</v>
      </c>
      <c r="Q96" s="17">
        <v>1.0</v>
      </c>
      <c r="R96" s="17">
        <v>1.0</v>
      </c>
    </row>
    <row r="97" ht="14.25" customHeight="1">
      <c r="A97" s="17">
        <v>96.0</v>
      </c>
      <c r="B97" s="17" t="s">
        <v>14840</v>
      </c>
      <c r="C97" s="17" t="s">
        <v>528</v>
      </c>
      <c r="D97" s="17" t="s">
        <v>445</v>
      </c>
      <c r="E97" s="17">
        <v>45855.0</v>
      </c>
      <c r="F97" s="18" t="s">
        <v>529</v>
      </c>
      <c r="G97" s="17" t="s">
        <v>55</v>
      </c>
      <c r="H97" s="17" t="s">
        <v>130</v>
      </c>
      <c r="I97" s="17" t="s">
        <v>101</v>
      </c>
      <c r="J97" s="17" t="s">
        <v>58</v>
      </c>
      <c r="K97" s="17" t="s">
        <v>92</v>
      </c>
      <c r="L97" s="17" t="s">
        <v>530</v>
      </c>
      <c r="M97" s="17" t="s">
        <v>278</v>
      </c>
      <c r="N97" s="17" t="s">
        <v>48</v>
      </c>
      <c r="O97" s="17" t="s">
        <v>48</v>
      </c>
      <c r="P97" s="17">
        <v>0.0</v>
      </c>
      <c r="Q97" s="17">
        <v>0.0</v>
      </c>
      <c r="R97" s="17">
        <v>0.0</v>
      </c>
    </row>
    <row r="98" ht="14.25" customHeight="1">
      <c r="A98" s="17">
        <v>97.0</v>
      </c>
      <c r="B98" s="17" t="s">
        <v>14840</v>
      </c>
      <c r="C98" s="17" t="s">
        <v>531</v>
      </c>
      <c r="D98" s="17" t="s">
        <v>465</v>
      </c>
      <c r="E98" s="17">
        <v>45855.0</v>
      </c>
      <c r="F98" s="17" t="s">
        <v>466</v>
      </c>
      <c r="G98" s="17" t="s">
        <v>69</v>
      </c>
      <c r="H98" s="17" t="s">
        <v>70</v>
      </c>
      <c r="I98" s="17" t="s">
        <v>74</v>
      </c>
      <c r="J98" s="17" t="s">
        <v>45</v>
      </c>
      <c r="K98" s="17" t="s">
        <v>71</v>
      </c>
      <c r="L98" s="17" t="s">
        <v>48</v>
      </c>
      <c r="M98" s="17" t="s">
        <v>48</v>
      </c>
      <c r="N98" s="17" t="s">
        <v>48</v>
      </c>
      <c r="O98" s="17" t="s">
        <v>48</v>
      </c>
      <c r="P98" s="17">
        <v>0.0</v>
      </c>
      <c r="Q98" s="17">
        <v>0.0</v>
      </c>
      <c r="R98" s="17">
        <v>0.0</v>
      </c>
    </row>
    <row r="99" ht="14.25" customHeight="1">
      <c r="A99" s="17">
        <v>98.0</v>
      </c>
      <c r="B99" s="17" t="s">
        <v>14840</v>
      </c>
      <c r="C99" s="17" t="s">
        <v>532</v>
      </c>
      <c r="D99" s="17" t="s">
        <v>465</v>
      </c>
      <c r="E99" s="17">
        <v>45854.0</v>
      </c>
      <c r="F99" s="17" t="s">
        <v>466</v>
      </c>
      <c r="G99" s="17" t="s">
        <v>69</v>
      </c>
      <c r="H99" s="17" t="s">
        <v>70</v>
      </c>
      <c r="I99" s="17" t="s">
        <v>74</v>
      </c>
      <c r="J99" s="17" t="s">
        <v>45</v>
      </c>
      <c r="K99" s="17" t="s">
        <v>71</v>
      </c>
      <c r="L99" s="17" t="s">
        <v>48</v>
      </c>
      <c r="M99" s="17" t="s">
        <v>48</v>
      </c>
      <c r="N99" s="17" t="s">
        <v>48</v>
      </c>
      <c r="O99" s="17" t="s">
        <v>48</v>
      </c>
      <c r="P99" s="17">
        <v>0.0</v>
      </c>
      <c r="Q99" s="17">
        <v>0.0</v>
      </c>
      <c r="R99" s="17">
        <v>0.0</v>
      </c>
    </row>
    <row r="100" ht="14.25" customHeight="1">
      <c r="A100" s="17">
        <v>99.0</v>
      </c>
      <c r="B100" s="17" t="s">
        <v>14840</v>
      </c>
      <c r="C100" s="17" t="s">
        <v>538</v>
      </c>
      <c r="D100" s="17" t="s">
        <v>445</v>
      </c>
      <c r="E100" s="17">
        <v>45853.0</v>
      </c>
      <c r="F100" s="18" t="s">
        <v>539</v>
      </c>
      <c r="G100" s="17" t="s">
        <v>55</v>
      </c>
      <c r="H100" s="17" t="s">
        <v>70</v>
      </c>
      <c r="I100" s="17" t="s">
        <v>74</v>
      </c>
      <c r="J100" s="17" t="s">
        <v>58</v>
      </c>
      <c r="K100" s="17" t="s">
        <v>71</v>
      </c>
      <c r="L100" s="17" t="s">
        <v>48</v>
      </c>
      <c r="M100" s="17" t="s">
        <v>502</v>
      </c>
      <c r="N100" s="17" t="s">
        <v>48</v>
      </c>
      <c r="O100" s="17" t="s">
        <v>48</v>
      </c>
      <c r="P100" s="17">
        <v>0.0</v>
      </c>
      <c r="Q100" s="17">
        <v>0.0</v>
      </c>
      <c r="R100" s="17">
        <v>0.0</v>
      </c>
    </row>
    <row r="101" ht="14.25" customHeight="1">
      <c r="A101" s="17">
        <v>100.0</v>
      </c>
      <c r="B101" s="17" t="s">
        <v>14840</v>
      </c>
      <c r="C101" s="17" t="s">
        <v>540</v>
      </c>
      <c r="D101" s="17" t="s">
        <v>465</v>
      </c>
      <c r="E101" s="17">
        <v>45853.0</v>
      </c>
      <c r="F101" s="17" t="s">
        <v>466</v>
      </c>
      <c r="G101" s="17" t="s">
        <v>69</v>
      </c>
      <c r="H101" s="17" t="s">
        <v>70</v>
      </c>
      <c r="I101" s="17" t="s">
        <v>74</v>
      </c>
      <c r="J101" s="17" t="s">
        <v>45</v>
      </c>
      <c r="K101" s="17" t="s">
        <v>71</v>
      </c>
      <c r="L101" s="17" t="s">
        <v>48</v>
      </c>
      <c r="M101" s="17" t="s">
        <v>48</v>
      </c>
      <c r="N101" s="17" t="s">
        <v>48</v>
      </c>
      <c r="O101" s="17" t="s">
        <v>48</v>
      </c>
      <c r="P101" s="17">
        <v>0.0</v>
      </c>
      <c r="Q101" s="17">
        <v>0.0</v>
      </c>
      <c r="R101" s="17">
        <v>0.0</v>
      </c>
    </row>
    <row r="102" ht="14.25" customHeight="1">
      <c r="A102" s="17">
        <v>101.0</v>
      </c>
      <c r="B102" s="17" t="s">
        <v>14840</v>
      </c>
      <c r="C102" s="17" t="s">
        <v>541</v>
      </c>
      <c r="D102" s="17" t="s">
        <v>445</v>
      </c>
      <c r="E102" s="17">
        <v>45852.0</v>
      </c>
      <c r="F102" s="18" t="s">
        <v>539</v>
      </c>
      <c r="G102" s="17" t="s">
        <v>55</v>
      </c>
      <c r="H102" s="17" t="s">
        <v>56</v>
      </c>
      <c r="I102" s="17" t="s">
        <v>101</v>
      </c>
      <c r="J102" s="17" t="s">
        <v>58</v>
      </c>
      <c r="K102" s="17" t="s">
        <v>92</v>
      </c>
      <c r="L102" s="17" t="s">
        <v>48</v>
      </c>
      <c r="M102" s="17" t="s">
        <v>502</v>
      </c>
      <c r="N102" s="17" t="s">
        <v>48</v>
      </c>
      <c r="O102" s="17" t="s">
        <v>48</v>
      </c>
      <c r="P102" s="17">
        <v>0.0</v>
      </c>
      <c r="Q102" s="17">
        <v>0.0</v>
      </c>
      <c r="R102" s="17">
        <v>0.0</v>
      </c>
    </row>
    <row r="103" ht="14.25" customHeight="1">
      <c r="A103" s="17">
        <v>102.0</v>
      </c>
      <c r="B103" s="17" t="s">
        <v>14840</v>
      </c>
      <c r="C103" s="17" t="s">
        <v>543</v>
      </c>
      <c r="D103" s="17" t="s">
        <v>313</v>
      </c>
      <c r="E103" s="17">
        <v>45850.0</v>
      </c>
      <c r="F103" s="18" t="s">
        <v>544</v>
      </c>
      <c r="G103" s="17" t="s">
        <v>69</v>
      </c>
      <c r="H103" s="17" t="s">
        <v>70</v>
      </c>
      <c r="I103" s="17" t="s">
        <v>74</v>
      </c>
      <c r="J103" s="17" t="s">
        <v>45</v>
      </c>
      <c r="K103" s="17" t="s">
        <v>46</v>
      </c>
      <c r="L103" s="17" t="s">
        <v>48</v>
      </c>
      <c r="M103" s="17" t="s">
        <v>48</v>
      </c>
      <c r="N103" s="17" t="s">
        <v>545</v>
      </c>
      <c r="O103" s="17" t="s">
        <v>48</v>
      </c>
      <c r="P103" s="17">
        <v>2.0</v>
      </c>
      <c r="Q103" s="17">
        <v>0.0</v>
      </c>
      <c r="R103" s="17">
        <v>1.0</v>
      </c>
    </row>
    <row r="104" ht="14.25" customHeight="1">
      <c r="A104" s="17">
        <v>103.0</v>
      </c>
      <c r="B104" s="17" t="s">
        <v>14840</v>
      </c>
      <c r="C104" s="17" t="s">
        <v>546</v>
      </c>
      <c r="D104" s="17" t="s">
        <v>465</v>
      </c>
      <c r="E104" s="17">
        <v>45849.0</v>
      </c>
      <c r="F104" s="17" t="s">
        <v>466</v>
      </c>
      <c r="G104" s="17" t="s">
        <v>69</v>
      </c>
      <c r="H104" s="17" t="s">
        <v>70</v>
      </c>
      <c r="I104" s="17" t="s">
        <v>74</v>
      </c>
      <c r="J104" s="17" t="s">
        <v>45</v>
      </c>
      <c r="K104" s="17" t="s">
        <v>71</v>
      </c>
      <c r="L104" s="17" t="s">
        <v>48</v>
      </c>
      <c r="M104" s="17" t="s">
        <v>48</v>
      </c>
      <c r="N104" s="17" t="s">
        <v>48</v>
      </c>
      <c r="O104" s="17" t="s">
        <v>48</v>
      </c>
      <c r="P104" s="17">
        <v>0.0</v>
      </c>
      <c r="Q104" s="17">
        <v>0.0</v>
      </c>
      <c r="R104" s="17">
        <v>0.0</v>
      </c>
    </row>
    <row r="105" ht="14.25" customHeight="1">
      <c r="A105" s="17">
        <v>104.0</v>
      </c>
      <c r="B105" s="17" t="s">
        <v>14840</v>
      </c>
      <c r="C105" s="17" t="s">
        <v>547</v>
      </c>
      <c r="D105" s="17" t="s">
        <v>465</v>
      </c>
      <c r="E105" s="17">
        <v>45848.0</v>
      </c>
      <c r="F105" s="17" t="s">
        <v>466</v>
      </c>
      <c r="G105" s="17" t="s">
        <v>69</v>
      </c>
      <c r="H105" s="17" t="s">
        <v>70</v>
      </c>
      <c r="I105" s="17" t="s">
        <v>74</v>
      </c>
      <c r="J105" s="17" t="s">
        <v>45</v>
      </c>
      <c r="K105" s="17" t="s">
        <v>71</v>
      </c>
      <c r="L105" s="17" t="s">
        <v>48</v>
      </c>
      <c r="M105" s="17" t="s">
        <v>48</v>
      </c>
      <c r="N105" s="17" t="s">
        <v>48</v>
      </c>
      <c r="O105" s="17" t="s">
        <v>48</v>
      </c>
      <c r="P105" s="17">
        <v>0.0</v>
      </c>
      <c r="Q105" s="17">
        <v>0.0</v>
      </c>
      <c r="R105" s="17">
        <v>0.0</v>
      </c>
    </row>
    <row r="106" ht="14.25" customHeight="1">
      <c r="A106" s="17">
        <v>105.0</v>
      </c>
      <c r="B106" s="17" t="s">
        <v>14840</v>
      </c>
      <c r="C106" s="17" t="s">
        <v>551</v>
      </c>
      <c r="D106" s="17" t="s">
        <v>465</v>
      </c>
      <c r="E106" s="17">
        <v>45843.0</v>
      </c>
      <c r="F106" s="17" t="s">
        <v>466</v>
      </c>
      <c r="G106" s="17" t="s">
        <v>69</v>
      </c>
      <c r="H106" s="17" t="s">
        <v>70</v>
      </c>
      <c r="I106" s="17" t="s">
        <v>74</v>
      </c>
      <c r="J106" s="17" t="s">
        <v>45</v>
      </c>
      <c r="K106" s="17" t="s">
        <v>71</v>
      </c>
      <c r="L106" s="17" t="s">
        <v>48</v>
      </c>
      <c r="M106" s="17" t="s">
        <v>48</v>
      </c>
      <c r="N106" s="17" t="s">
        <v>48</v>
      </c>
      <c r="O106" s="17" t="s">
        <v>48</v>
      </c>
      <c r="P106" s="17">
        <v>0.0</v>
      </c>
      <c r="Q106" s="17">
        <v>0.0</v>
      </c>
      <c r="R106" s="17">
        <v>0.0</v>
      </c>
    </row>
    <row r="107" ht="14.25" customHeight="1">
      <c r="A107" s="17">
        <v>106.0</v>
      </c>
      <c r="B107" s="17" t="s">
        <v>14840</v>
      </c>
      <c r="C107" s="17" t="s">
        <v>552</v>
      </c>
      <c r="D107" s="17" t="s">
        <v>373</v>
      </c>
      <c r="E107" s="17">
        <v>45843.0</v>
      </c>
      <c r="F107" s="18" t="s">
        <v>553</v>
      </c>
      <c r="G107" s="17" t="s">
        <v>55</v>
      </c>
      <c r="H107" s="17" t="s">
        <v>70</v>
      </c>
      <c r="I107" s="17" t="s">
        <v>101</v>
      </c>
      <c r="J107" s="17" t="s">
        <v>58</v>
      </c>
      <c r="K107" s="17" t="s">
        <v>46</v>
      </c>
      <c r="L107" s="17" t="s">
        <v>554</v>
      </c>
      <c r="M107" s="17" t="s">
        <v>48</v>
      </c>
      <c r="N107" s="17" t="s">
        <v>48</v>
      </c>
      <c r="O107" s="17" t="s">
        <v>376</v>
      </c>
      <c r="P107" s="17">
        <v>0.0</v>
      </c>
      <c r="Q107" s="17">
        <v>0.0</v>
      </c>
      <c r="R107" s="17">
        <v>0.0</v>
      </c>
    </row>
    <row r="108" ht="14.25" customHeight="1">
      <c r="A108" s="17">
        <v>107.0</v>
      </c>
      <c r="B108" s="17" t="s">
        <v>14840</v>
      </c>
      <c r="C108" s="17" t="s">
        <v>555</v>
      </c>
      <c r="D108" s="17" t="s">
        <v>465</v>
      </c>
      <c r="E108" s="17">
        <v>45842.0</v>
      </c>
      <c r="F108" s="17" t="s">
        <v>466</v>
      </c>
      <c r="G108" s="17" t="s">
        <v>69</v>
      </c>
      <c r="H108" s="17" t="s">
        <v>70</v>
      </c>
      <c r="I108" s="17" t="s">
        <v>74</v>
      </c>
      <c r="J108" s="17" t="s">
        <v>45</v>
      </c>
      <c r="K108" s="17" t="s">
        <v>71</v>
      </c>
      <c r="L108" s="17" t="s">
        <v>48</v>
      </c>
      <c r="M108" s="17" t="s">
        <v>48</v>
      </c>
      <c r="N108" s="17" t="s">
        <v>48</v>
      </c>
      <c r="O108" s="17" t="s">
        <v>48</v>
      </c>
      <c r="P108" s="17">
        <v>0.0</v>
      </c>
      <c r="Q108" s="17">
        <v>0.0</v>
      </c>
      <c r="R108" s="17">
        <v>0.0</v>
      </c>
    </row>
    <row r="109" ht="14.25" customHeight="1">
      <c r="A109" s="17">
        <v>108.0</v>
      </c>
      <c r="B109" s="17" t="s">
        <v>14840</v>
      </c>
      <c r="C109" s="17" t="s">
        <v>556</v>
      </c>
      <c r="D109" s="17" t="s">
        <v>465</v>
      </c>
      <c r="E109" s="17">
        <v>45842.0</v>
      </c>
      <c r="F109" s="17" t="s">
        <v>466</v>
      </c>
      <c r="G109" s="17" t="s">
        <v>69</v>
      </c>
      <c r="H109" s="17" t="s">
        <v>70</v>
      </c>
      <c r="I109" s="17" t="s">
        <v>74</v>
      </c>
      <c r="J109" s="17" t="s">
        <v>45</v>
      </c>
      <c r="K109" s="17" t="s">
        <v>71</v>
      </c>
      <c r="L109" s="17" t="s">
        <v>48</v>
      </c>
      <c r="M109" s="17" t="s">
        <v>48</v>
      </c>
      <c r="N109" s="17" t="s">
        <v>48</v>
      </c>
      <c r="O109" s="17" t="s">
        <v>48</v>
      </c>
      <c r="P109" s="17">
        <v>0.0</v>
      </c>
      <c r="Q109" s="17">
        <v>0.0</v>
      </c>
      <c r="R109" s="17">
        <v>0.0</v>
      </c>
    </row>
    <row r="110" ht="14.25" customHeight="1">
      <c r="A110" s="17">
        <v>109.0</v>
      </c>
      <c r="B110" s="17" t="s">
        <v>14840</v>
      </c>
      <c r="C110" s="17" t="s">
        <v>562</v>
      </c>
      <c r="D110" s="17" t="s">
        <v>445</v>
      </c>
      <c r="E110" s="17">
        <v>45840.0</v>
      </c>
      <c r="F110" s="18" t="s">
        <v>446</v>
      </c>
      <c r="G110" s="17" t="s">
        <v>55</v>
      </c>
      <c r="H110" s="17" t="s">
        <v>130</v>
      </c>
      <c r="I110" s="17" t="s">
        <v>101</v>
      </c>
      <c r="J110" s="17" t="s">
        <v>58</v>
      </c>
      <c r="K110" s="17" t="s">
        <v>92</v>
      </c>
      <c r="L110" s="17" t="s">
        <v>48</v>
      </c>
      <c r="M110" s="17" t="s">
        <v>502</v>
      </c>
      <c r="N110" s="17" t="s">
        <v>48</v>
      </c>
      <c r="O110" s="17" t="s">
        <v>48</v>
      </c>
      <c r="P110" s="17">
        <v>0.0</v>
      </c>
      <c r="Q110" s="17">
        <v>0.0</v>
      </c>
      <c r="R110" s="17">
        <v>0.0</v>
      </c>
    </row>
    <row r="111" ht="14.25" customHeight="1">
      <c r="A111" s="17">
        <v>110.0</v>
      </c>
      <c r="B111" s="17" t="s">
        <v>14840</v>
      </c>
      <c r="C111" s="17" t="s">
        <v>563</v>
      </c>
      <c r="D111" s="17" t="s">
        <v>465</v>
      </c>
      <c r="E111" s="17">
        <v>45840.0</v>
      </c>
      <c r="F111" s="17" t="s">
        <v>466</v>
      </c>
      <c r="G111" s="17" t="s">
        <v>69</v>
      </c>
      <c r="H111" s="17" t="s">
        <v>70</v>
      </c>
      <c r="I111" s="17" t="s">
        <v>74</v>
      </c>
      <c r="J111" s="17" t="s">
        <v>45</v>
      </c>
      <c r="K111" s="17" t="s">
        <v>71</v>
      </c>
      <c r="L111" s="17" t="s">
        <v>48</v>
      </c>
      <c r="M111" s="17" t="s">
        <v>48</v>
      </c>
      <c r="N111" s="17" t="s">
        <v>48</v>
      </c>
      <c r="O111" s="17" t="s">
        <v>48</v>
      </c>
      <c r="P111" s="17">
        <v>0.0</v>
      </c>
      <c r="Q111" s="17">
        <v>0.0</v>
      </c>
      <c r="R111" s="17">
        <v>0.0</v>
      </c>
    </row>
    <row r="112" ht="14.25" customHeight="1">
      <c r="A112" s="17">
        <v>111.0</v>
      </c>
      <c r="B112" s="17" t="s">
        <v>14840</v>
      </c>
      <c r="C112" s="17" t="s">
        <v>567</v>
      </c>
      <c r="D112" s="17" t="s">
        <v>465</v>
      </c>
      <c r="E112" s="17">
        <v>45840.0</v>
      </c>
      <c r="F112" s="17" t="s">
        <v>466</v>
      </c>
      <c r="G112" s="17" t="s">
        <v>69</v>
      </c>
      <c r="H112" s="17" t="s">
        <v>70</v>
      </c>
      <c r="I112" s="17" t="s">
        <v>74</v>
      </c>
      <c r="J112" s="17" t="s">
        <v>45</v>
      </c>
      <c r="K112" s="17" t="s">
        <v>71</v>
      </c>
      <c r="L112" s="17" t="s">
        <v>48</v>
      </c>
      <c r="M112" s="17" t="s">
        <v>48</v>
      </c>
      <c r="N112" s="17" t="s">
        <v>48</v>
      </c>
      <c r="O112" s="17" t="s">
        <v>48</v>
      </c>
      <c r="P112" s="17">
        <v>0.0</v>
      </c>
      <c r="Q112" s="17">
        <v>0.0</v>
      </c>
      <c r="R112" s="17">
        <v>0.0</v>
      </c>
    </row>
    <row r="113" ht="14.25" customHeight="1">
      <c r="A113" s="17">
        <v>112.0</v>
      </c>
      <c r="B113" s="17" t="s">
        <v>14840</v>
      </c>
      <c r="C113" s="17" t="s">
        <v>574</v>
      </c>
      <c r="D113" s="17" t="s">
        <v>575</v>
      </c>
      <c r="E113" s="17">
        <v>45835.0</v>
      </c>
      <c r="F113" s="18" t="s">
        <v>576</v>
      </c>
      <c r="G113" s="17" t="s">
        <v>69</v>
      </c>
      <c r="H113" s="17" t="s">
        <v>70</v>
      </c>
      <c r="I113" s="17" t="s">
        <v>74</v>
      </c>
      <c r="J113" s="17" t="s">
        <v>45</v>
      </c>
      <c r="K113" s="17" t="s">
        <v>71</v>
      </c>
      <c r="L113" s="17" t="s">
        <v>48</v>
      </c>
      <c r="M113" s="17" t="s">
        <v>48</v>
      </c>
      <c r="N113" s="17" t="s">
        <v>48</v>
      </c>
      <c r="O113" s="17" t="s">
        <v>48</v>
      </c>
      <c r="P113" s="17">
        <v>0.0</v>
      </c>
      <c r="Q113" s="17">
        <v>0.0</v>
      </c>
      <c r="R113" s="17">
        <v>0.0</v>
      </c>
    </row>
    <row r="114" ht="14.25" customHeight="1">
      <c r="A114" s="17">
        <v>113.0</v>
      </c>
      <c r="B114" s="17" t="s">
        <v>14840</v>
      </c>
      <c r="C114" s="17" t="s">
        <v>577</v>
      </c>
      <c r="D114" s="17" t="s">
        <v>465</v>
      </c>
      <c r="E114" s="17">
        <v>45834.0</v>
      </c>
      <c r="F114" s="17" t="s">
        <v>466</v>
      </c>
      <c r="G114" s="17" t="s">
        <v>69</v>
      </c>
      <c r="H114" s="17" t="s">
        <v>70</v>
      </c>
      <c r="I114" s="17" t="s">
        <v>74</v>
      </c>
      <c r="J114" s="17" t="s">
        <v>45</v>
      </c>
      <c r="K114" s="17" t="s">
        <v>71</v>
      </c>
      <c r="L114" s="17" t="s">
        <v>48</v>
      </c>
      <c r="M114" s="17" t="s">
        <v>48</v>
      </c>
      <c r="N114" s="17" t="s">
        <v>48</v>
      </c>
      <c r="O114" s="17" t="s">
        <v>48</v>
      </c>
      <c r="P114" s="17">
        <v>0.0</v>
      </c>
      <c r="Q114" s="17">
        <v>0.0</v>
      </c>
      <c r="R114" s="17">
        <v>0.0</v>
      </c>
    </row>
    <row r="115" ht="14.25" customHeight="1">
      <c r="A115" s="17">
        <v>114.0</v>
      </c>
      <c r="B115" s="17" t="s">
        <v>14840</v>
      </c>
      <c r="C115" s="17" t="s">
        <v>578</v>
      </c>
      <c r="D115" s="17" t="s">
        <v>465</v>
      </c>
      <c r="E115" s="17">
        <v>45834.0</v>
      </c>
      <c r="F115" s="17" t="s">
        <v>466</v>
      </c>
      <c r="G115" s="17" t="s">
        <v>69</v>
      </c>
      <c r="H115" s="17" t="s">
        <v>70</v>
      </c>
      <c r="I115" s="17" t="s">
        <v>74</v>
      </c>
      <c r="J115" s="17" t="s">
        <v>45</v>
      </c>
      <c r="K115" s="17" t="s">
        <v>71</v>
      </c>
      <c r="L115" s="17" t="s">
        <v>48</v>
      </c>
      <c r="M115" s="17" t="s">
        <v>48</v>
      </c>
      <c r="N115" s="17" t="s">
        <v>48</v>
      </c>
      <c r="O115" s="17" t="s">
        <v>48</v>
      </c>
      <c r="P115" s="17">
        <v>0.0</v>
      </c>
      <c r="Q115" s="17">
        <v>0.0</v>
      </c>
      <c r="R115" s="17">
        <v>0.0</v>
      </c>
    </row>
    <row r="116" ht="14.25" customHeight="1">
      <c r="A116" s="17">
        <v>115.0</v>
      </c>
      <c r="B116" s="17" t="s">
        <v>14840</v>
      </c>
      <c r="C116" s="17" t="s">
        <v>579</v>
      </c>
      <c r="D116" s="17" t="s">
        <v>441</v>
      </c>
      <c r="E116" s="17">
        <v>45833.0</v>
      </c>
      <c r="F116" s="17" t="s">
        <v>580</v>
      </c>
      <c r="G116" s="17" t="s">
        <v>42</v>
      </c>
      <c r="H116" s="17" t="s">
        <v>43</v>
      </c>
      <c r="I116" s="17" t="s">
        <v>91</v>
      </c>
      <c r="J116" s="17" t="s">
        <v>45</v>
      </c>
      <c r="K116" s="17" t="s">
        <v>46</v>
      </c>
      <c r="L116" s="17" t="s">
        <v>48</v>
      </c>
      <c r="M116" s="17" t="s">
        <v>48</v>
      </c>
      <c r="N116" s="17" t="s">
        <v>48</v>
      </c>
      <c r="O116" s="17" t="s">
        <v>48</v>
      </c>
      <c r="P116" s="17">
        <v>13.0</v>
      </c>
      <c r="Q116" s="17">
        <v>4.0</v>
      </c>
      <c r="R116" s="17">
        <v>0.0</v>
      </c>
    </row>
    <row r="117" ht="14.25" customHeight="1">
      <c r="A117" s="17">
        <v>116.0</v>
      </c>
      <c r="B117" s="17" t="s">
        <v>14840</v>
      </c>
      <c r="C117" s="17" t="s">
        <v>583</v>
      </c>
      <c r="D117" s="17" t="s">
        <v>465</v>
      </c>
      <c r="E117" s="17">
        <v>45832.0</v>
      </c>
      <c r="F117" s="17" t="s">
        <v>466</v>
      </c>
      <c r="G117" s="17" t="s">
        <v>69</v>
      </c>
      <c r="H117" s="17" t="s">
        <v>70</v>
      </c>
      <c r="I117" s="17" t="s">
        <v>74</v>
      </c>
      <c r="J117" s="17" t="s">
        <v>45</v>
      </c>
      <c r="K117" s="17" t="s">
        <v>71</v>
      </c>
      <c r="L117" s="17" t="s">
        <v>48</v>
      </c>
      <c r="M117" s="17" t="s">
        <v>48</v>
      </c>
      <c r="N117" s="17" t="s">
        <v>48</v>
      </c>
      <c r="O117" s="17" t="s">
        <v>48</v>
      </c>
      <c r="P117" s="17">
        <v>1.0</v>
      </c>
      <c r="Q117" s="17">
        <v>0.0</v>
      </c>
      <c r="R117" s="17">
        <v>0.0</v>
      </c>
    </row>
    <row r="118" ht="14.25" customHeight="1">
      <c r="A118" s="17">
        <v>117.0</v>
      </c>
      <c r="B118" s="17" t="s">
        <v>14840</v>
      </c>
      <c r="C118" s="17" t="s">
        <v>584</v>
      </c>
      <c r="D118" s="17" t="s">
        <v>465</v>
      </c>
      <c r="E118" s="17">
        <v>45831.0</v>
      </c>
      <c r="F118" s="17" t="s">
        <v>466</v>
      </c>
      <c r="G118" s="17" t="s">
        <v>69</v>
      </c>
      <c r="H118" s="17" t="s">
        <v>70</v>
      </c>
      <c r="I118" s="17" t="s">
        <v>74</v>
      </c>
      <c r="J118" s="17" t="s">
        <v>45</v>
      </c>
      <c r="K118" s="17" t="s">
        <v>71</v>
      </c>
      <c r="L118" s="17" t="s">
        <v>48</v>
      </c>
      <c r="M118" s="17" t="s">
        <v>48</v>
      </c>
      <c r="N118" s="17" t="s">
        <v>48</v>
      </c>
      <c r="O118" s="17" t="s">
        <v>585</v>
      </c>
      <c r="P118" s="17">
        <v>1.0</v>
      </c>
      <c r="Q118" s="17">
        <v>0.0</v>
      </c>
      <c r="R118" s="17">
        <v>0.0</v>
      </c>
    </row>
    <row r="119" ht="14.25" customHeight="1">
      <c r="A119" s="17">
        <v>118.0</v>
      </c>
      <c r="B119" s="17" t="s">
        <v>14840</v>
      </c>
      <c r="C119" s="17" t="s">
        <v>590</v>
      </c>
      <c r="D119" s="17" t="s">
        <v>445</v>
      </c>
      <c r="E119" s="17">
        <v>45828.0</v>
      </c>
      <c r="F119" s="18" t="s">
        <v>570</v>
      </c>
      <c r="G119" s="17" t="s">
        <v>55</v>
      </c>
      <c r="H119" s="17" t="s">
        <v>130</v>
      </c>
      <c r="I119" s="17" t="s">
        <v>101</v>
      </c>
      <c r="J119" s="17" t="s">
        <v>58</v>
      </c>
      <c r="K119" s="17" t="s">
        <v>71</v>
      </c>
      <c r="L119" s="17" t="s">
        <v>48</v>
      </c>
      <c r="M119" s="17" t="s">
        <v>502</v>
      </c>
      <c r="N119" s="17" t="s">
        <v>48</v>
      </c>
      <c r="O119" s="17" t="s">
        <v>376</v>
      </c>
      <c r="P119" s="17">
        <v>0.0</v>
      </c>
      <c r="Q119" s="17">
        <v>0.0</v>
      </c>
      <c r="R119" s="17">
        <v>0.0</v>
      </c>
    </row>
    <row r="120" ht="14.25" customHeight="1">
      <c r="A120" s="17">
        <v>119.0</v>
      </c>
      <c r="B120" s="17" t="s">
        <v>14840</v>
      </c>
      <c r="C120" s="17" t="s">
        <v>592</v>
      </c>
      <c r="D120" s="17" t="s">
        <v>465</v>
      </c>
      <c r="E120" s="17">
        <v>45828.0</v>
      </c>
      <c r="F120" s="17" t="s">
        <v>466</v>
      </c>
      <c r="G120" s="17" t="s">
        <v>69</v>
      </c>
      <c r="H120" s="17" t="s">
        <v>70</v>
      </c>
      <c r="I120" s="17" t="s">
        <v>74</v>
      </c>
      <c r="J120" s="17" t="s">
        <v>45</v>
      </c>
      <c r="K120" s="17" t="s">
        <v>71</v>
      </c>
      <c r="L120" s="17" t="s">
        <v>48</v>
      </c>
      <c r="M120" s="17" t="s">
        <v>48</v>
      </c>
      <c r="N120" s="17" t="s">
        <v>48</v>
      </c>
      <c r="O120" s="17" t="s">
        <v>48</v>
      </c>
      <c r="P120" s="17">
        <v>0.0</v>
      </c>
      <c r="Q120" s="17">
        <v>0.0</v>
      </c>
      <c r="R120" s="17">
        <v>0.0</v>
      </c>
    </row>
    <row r="121" ht="14.25" customHeight="1">
      <c r="A121" s="17">
        <v>120.0</v>
      </c>
      <c r="B121" s="17" t="s">
        <v>14840</v>
      </c>
      <c r="C121" s="17" t="s">
        <v>593</v>
      </c>
      <c r="D121" s="17" t="s">
        <v>465</v>
      </c>
      <c r="E121" s="17">
        <v>45827.0</v>
      </c>
      <c r="F121" s="17" t="s">
        <v>466</v>
      </c>
      <c r="G121" s="17" t="s">
        <v>69</v>
      </c>
      <c r="H121" s="17" t="s">
        <v>70</v>
      </c>
      <c r="I121" s="17" t="s">
        <v>74</v>
      </c>
      <c r="J121" s="17" t="s">
        <v>45</v>
      </c>
      <c r="K121" s="17" t="s">
        <v>71</v>
      </c>
      <c r="L121" s="17" t="s">
        <v>48</v>
      </c>
      <c r="M121" s="17" t="s">
        <v>48</v>
      </c>
      <c r="N121" s="17" t="s">
        <v>48</v>
      </c>
      <c r="O121" s="17" t="s">
        <v>48</v>
      </c>
      <c r="P121" s="17">
        <v>0.0</v>
      </c>
      <c r="Q121" s="17">
        <v>0.0</v>
      </c>
      <c r="R121" s="17">
        <v>0.0</v>
      </c>
    </row>
    <row r="122" ht="14.25" customHeight="1">
      <c r="A122" s="17">
        <v>121.0</v>
      </c>
      <c r="B122" s="17" t="s">
        <v>14840</v>
      </c>
      <c r="C122" s="17" t="s">
        <v>595</v>
      </c>
      <c r="D122" s="17" t="s">
        <v>465</v>
      </c>
      <c r="E122" s="17">
        <v>45826.0</v>
      </c>
      <c r="F122" s="17" t="s">
        <v>466</v>
      </c>
      <c r="G122" s="17" t="s">
        <v>69</v>
      </c>
      <c r="H122" s="17" t="s">
        <v>70</v>
      </c>
      <c r="I122" s="17" t="s">
        <v>74</v>
      </c>
      <c r="J122" s="17" t="s">
        <v>45</v>
      </c>
      <c r="K122" s="17" t="s">
        <v>71</v>
      </c>
      <c r="L122" s="17" t="s">
        <v>48</v>
      </c>
      <c r="M122" s="17" t="s">
        <v>48</v>
      </c>
      <c r="N122" s="17" t="s">
        <v>48</v>
      </c>
      <c r="O122" s="17" t="s">
        <v>48</v>
      </c>
      <c r="P122" s="17">
        <v>0.0</v>
      </c>
      <c r="Q122" s="17">
        <v>0.0</v>
      </c>
      <c r="R122" s="17">
        <v>0.0</v>
      </c>
    </row>
    <row r="123" ht="14.25" customHeight="1">
      <c r="A123" s="17">
        <v>122.0</v>
      </c>
      <c r="B123" s="17" t="s">
        <v>14840</v>
      </c>
      <c r="C123" s="17" t="s">
        <v>602</v>
      </c>
      <c r="D123" s="17" t="s">
        <v>465</v>
      </c>
      <c r="E123" s="17">
        <v>45825.0</v>
      </c>
      <c r="F123" s="17" t="s">
        <v>466</v>
      </c>
      <c r="G123" s="17" t="s">
        <v>69</v>
      </c>
      <c r="H123" s="17" t="s">
        <v>70</v>
      </c>
      <c r="I123" s="17" t="s">
        <v>74</v>
      </c>
      <c r="J123" s="17" t="s">
        <v>45</v>
      </c>
      <c r="K123" s="17" t="s">
        <v>71</v>
      </c>
      <c r="L123" s="17" t="s">
        <v>48</v>
      </c>
      <c r="M123" s="17" t="s">
        <v>48</v>
      </c>
      <c r="N123" s="17" t="s">
        <v>48</v>
      </c>
      <c r="O123" s="17" t="s">
        <v>48</v>
      </c>
      <c r="P123" s="17">
        <v>0.0</v>
      </c>
      <c r="Q123" s="17">
        <v>0.0</v>
      </c>
      <c r="R123" s="17">
        <v>0.0</v>
      </c>
    </row>
    <row r="124" ht="14.25" customHeight="1">
      <c r="A124" s="17">
        <v>123.0</v>
      </c>
      <c r="B124" s="17" t="s">
        <v>14840</v>
      </c>
      <c r="C124" s="17" t="s">
        <v>603</v>
      </c>
      <c r="D124" s="17" t="s">
        <v>465</v>
      </c>
      <c r="E124" s="17">
        <v>45824.0</v>
      </c>
      <c r="F124" s="17" t="s">
        <v>466</v>
      </c>
      <c r="G124" s="17" t="s">
        <v>69</v>
      </c>
      <c r="H124" s="17" t="s">
        <v>70</v>
      </c>
      <c r="I124" s="17" t="s">
        <v>74</v>
      </c>
      <c r="J124" s="17" t="s">
        <v>45</v>
      </c>
      <c r="K124" s="17" t="s">
        <v>71</v>
      </c>
      <c r="L124" s="17" t="s">
        <v>48</v>
      </c>
      <c r="M124" s="17" t="s">
        <v>48</v>
      </c>
      <c r="N124" s="17" t="s">
        <v>48</v>
      </c>
      <c r="O124" s="17" t="s">
        <v>48</v>
      </c>
      <c r="P124" s="17">
        <v>0.0</v>
      </c>
      <c r="Q124" s="17">
        <v>0.0</v>
      </c>
      <c r="R124" s="17">
        <v>0.0</v>
      </c>
    </row>
    <row r="125" ht="14.25" customHeight="1">
      <c r="A125" s="17">
        <v>124.0</v>
      </c>
      <c r="B125" s="17" t="s">
        <v>14840</v>
      </c>
      <c r="C125" s="17" t="s">
        <v>610</v>
      </c>
      <c r="D125" s="17" t="s">
        <v>441</v>
      </c>
      <c r="E125" s="17">
        <v>45821.0</v>
      </c>
      <c r="F125" s="17" t="s">
        <v>611</v>
      </c>
      <c r="G125" s="17" t="s">
        <v>69</v>
      </c>
      <c r="H125" s="17" t="s">
        <v>70</v>
      </c>
      <c r="I125" s="17" t="s">
        <v>151</v>
      </c>
      <c r="J125" s="17" t="s">
        <v>45</v>
      </c>
      <c r="K125" s="17" t="s">
        <v>46</v>
      </c>
      <c r="L125" s="17" t="s">
        <v>613</v>
      </c>
      <c r="M125" s="17" t="s">
        <v>48</v>
      </c>
      <c r="N125" s="17" t="s">
        <v>87</v>
      </c>
      <c r="O125" s="17" t="s">
        <v>48</v>
      </c>
      <c r="P125" s="17">
        <v>14.0</v>
      </c>
      <c r="Q125" s="17">
        <v>5.0</v>
      </c>
      <c r="R125" s="17">
        <v>0.0</v>
      </c>
    </row>
    <row r="126" ht="14.25" customHeight="1">
      <c r="A126" s="17">
        <v>125.0</v>
      </c>
      <c r="B126" s="17" t="s">
        <v>14840</v>
      </c>
      <c r="C126" s="17" t="s">
        <v>614</v>
      </c>
      <c r="D126" s="17" t="s">
        <v>615</v>
      </c>
      <c r="E126" s="17">
        <v>45820.0</v>
      </c>
      <c r="F126" s="17" t="s">
        <v>616</v>
      </c>
      <c r="G126" s="17" t="s">
        <v>69</v>
      </c>
      <c r="H126" s="17" t="s">
        <v>140</v>
      </c>
      <c r="I126" s="17" t="s">
        <v>141</v>
      </c>
      <c r="J126" s="17" t="s">
        <v>142</v>
      </c>
      <c r="K126" s="17" t="s">
        <v>46</v>
      </c>
      <c r="L126" s="17" t="s">
        <v>617</v>
      </c>
      <c r="M126" s="17" t="s">
        <v>48</v>
      </c>
      <c r="N126" s="17" t="s">
        <v>48</v>
      </c>
      <c r="O126" s="17" t="s">
        <v>48</v>
      </c>
      <c r="P126" s="17">
        <v>0.0</v>
      </c>
      <c r="Q126" s="17">
        <v>2.0</v>
      </c>
      <c r="R126" s="17">
        <v>0.0</v>
      </c>
    </row>
    <row r="127" ht="14.25" customHeight="1">
      <c r="A127" s="17">
        <v>126.0</v>
      </c>
      <c r="B127" s="17" t="s">
        <v>14840</v>
      </c>
      <c r="C127" s="17" t="s">
        <v>618</v>
      </c>
      <c r="D127" s="17" t="s">
        <v>619</v>
      </c>
      <c r="E127" s="17">
        <v>45818.0</v>
      </c>
      <c r="F127" s="18" t="s">
        <v>620</v>
      </c>
      <c r="G127" s="17" t="s">
        <v>69</v>
      </c>
      <c r="H127" s="17" t="s">
        <v>70</v>
      </c>
      <c r="I127" s="17" t="s">
        <v>74</v>
      </c>
      <c r="J127" s="17" t="s">
        <v>45</v>
      </c>
      <c r="K127" s="17" t="s">
        <v>71</v>
      </c>
      <c r="L127" s="17" t="s">
        <v>48</v>
      </c>
      <c r="M127" s="17" t="s">
        <v>48</v>
      </c>
      <c r="N127" s="17" t="s">
        <v>48</v>
      </c>
      <c r="O127" s="17" t="s">
        <v>48</v>
      </c>
      <c r="P127" s="17">
        <v>5.0</v>
      </c>
      <c r="Q127" s="17">
        <v>0.0</v>
      </c>
      <c r="R127" s="17">
        <v>0.0</v>
      </c>
    </row>
    <row r="128" ht="14.25" customHeight="1">
      <c r="A128" s="17">
        <v>127.0</v>
      </c>
      <c r="B128" s="17" t="s">
        <v>14840</v>
      </c>
      <c r="C128" s="17" t="s">
        <v>622</v>
      </c>
      <c r="D128" s="17" t="s">
        <v>465</v>
      </c>
      <c r="E128" s="17">
        <v>45818.0</v>
      </c>
      <c r="F128" s="17" t="s">
        <v>466</v>
      </c>
      <c r="G128" s="17" t="s">
        <v>69</v>
      </c>
      <c r="H128" s="17" t="s">
        <v>70</v>
      </c>
      <c r="I128" s="17" t="s">
        <v>74</v>
      </c>
      <c r="J128" s="17" t="s">
        <v>45</v>
      </c>
      <c r="K128" s="17" t="s">
        <v>71</v>
      </c>
      <c r="L128" s="17" t="s">
        <v>48</v>
      </c>
      <c r="M128" s="17" t="s">
        <v>48</v>
      </c>
      <c r="N128" s="17" t="s">
        <v>48</v>
      </c>
      <c r="O128" s="17" t="s">
        <v>48</v>
      </c>
      <c r="P128" s="17">
        <v>1.0</v>
      </c>
      <c r="Q128" s="17">
        <v>0.0</v>
      </c>
      <c r="R128" s="17">
        <v>0.0</v>
      </c>
    </row>
    <row r="129" ht="14.25" customHeight="1">
      <c r="A129" s="17">
        <v>128.0</v>
      </c>
      <c r="B129" s="17" t="s">
        <v>14840</v>
      </c>
      <c r="C129" s="17" t="s">
        <v>625</v>
      </c>
      <c r="D129" s="17" t="s">
        <v>465</v>
      </c>
      <c r="E129" s="17">
        <v>45818.0</v>
      </c>
      <c r="F129" s="17" t="s">
        <v>466</v>
      </c>
      <c r="G129" s="17" t="s">
        <v>69</v>
      </c>
      <c r="H129" s="17" t="s">
        <v>70</v>
      </c>
      <c r="I129" s="17" t="s">
        <v>74</v>
      </c>
      <c r="J129" s="17" t="s">
        <v>45</v>
      </c>
      <c r="K129" s="17" t="s">
        <v>71</v>
      </c>
      <c r="L129" s="17" t="s">
        <v>48</v>
      </c>
      <c r="M129" s="17" t="s">
        <v>48</v>
      </c>
      <c r="N129" s="17" t="s">
        <v>48</v>
      </c>
      <c r="O129" s="17" t="s">
        <v>48</v>
      </c>
      <c r="P129" s="17">
        <v>0.0</v>
      </c>
      <c r="Q129" s="17">
        <v>0.0</v>
      </c>
      <c r="R129" s="17">
        <v>0.0</v>
      </c>
    </row>
    <row r="130" ht="14.25" customHeight="1">
      <c r="A130" s="17">
        <v>129.0</v>
      </c>
      <c r="B130" s="17" t="s">
        <v>14840</v>
      </c>
      <c r="C130" s="17" t="s">
        <v>626</v>
      </c>
      <c r="D130" s="17" t="s">
        <v>465</v>
      </c>
      <c r="E130" s="17">
        <v>45816.0</v>
      </c>
      <c r="F130" s="17" t="s">
        <v>466</v>
      </c>
      <c r="G130" s="17" t="s">
        <v>69</v>
      </c>
      <c r="H130" s="17" t="s">
        <v>70</v>
      </c>
      <c r="I130" s="17" t="s">
        <v>74</v>
      </c>
      <c r="J130" s="17" t="s">
        <v>45</v>
      </c>
      <c r="K130" s="17" t="s">
        <v>71</v>
      </c>
      <c r="L130" s="17" t="s">
        <v>48</v>
      </c>
      <c r="M130" s="17" t="s">
        <v>48</v>
      </c>
      <c r="N130" s="17" t="s">
        <v>48</v>
      </c>
      <c r="O130" s="17" t="s">
        <v>48</v>
      </c>
      <c r="P130" s="17">
        <v>0.0</v>
      </c>
      <c r="Q130" s="17">
        <v>1.0</v>
      </c>
      <c r="R130" s="17">
        <v>0.0</v>
      </c>
    </row>
    <row r="131" ht="14.25" customHeight="1">
      <c r="A131" s="17">
        <v>130.0</v>
      </c>
      <c r="B131" s="17" t="s">
        <v>14840</v>
      </c>
      <c r="C131" s="17" t="s">
        <v>628</v>
      </c>
      <c r="D131" s="17" t="s">
        <v>441</v>
      </c>
      <c r="E131" s="17">
        <v>45814.0</v>
      </c>
      <c r="F131" s="17" t="s">
        <v>629</v>
      </c>
      <c r="G131" s="17" t="s">
        <v>55</v>
      </c>
      <c r="H131" s="17" t="s">
        <v>84</v>
      </c>
      <c r="I131" s="17" t="s">
        <v>91</v>
      </c>
      <c r="J131" s="17" t="s">
        <v>45</v>
      </c>
      <c r="K131" s="17" t="s">
        <v>46</v>
      </c>
      <c r="L131" s="17" t="s">
        <v>48</v>
      </c>
      <c r="M131" s="17" t="s">
        <v>48</v>
      </c>
      <c r="N131" s="17" t="s">
        <v>48</v>
      </c>
      <c r="O131" s="17" t="s">
        <v>48</v>
      </c>
      <c r="P131" s="17">
        <v>350.0</v>
      </c>
      <c r="Q131" s="17">
        <v>119.0</v>
      </c>
      <c r="R131" s="17">
        <v>14.0</v>
      </c>
    </row>
    <row r="132" ht="14.25" customHeight="1">
      <c r="A132" s="17">
        <v>131.0</v>
      </c>
      <c r="B132" s="17" t="s">
        <v>14840</v>
      </c>
      <c r="C132" s="17" t="s">
        <v>633</v>
      </c>
      <c r="D132" s="17" t="s">
        <v>445</v>
      </c>
      <c r="E132" s="17">
        <v>45814.0</v>
      </c>
      <c r="F132" s="18" t="s">
        <v>634</v>
      </c>
      <c r="G132" s="17" t="s">
        <v>55</v>
      </c>
      <c r="H132" s="17" t="s">
        <v>130</v>
      </c>
      <c r="I132" s="17" t="s">
        <v>101</v>
      </c>
      <c r="J132" s="17" t="s">
        <v>58</v>
      </c>
      <c r="K132" s="17" t="s">
        <v>46</v>
      </c>
      <c r="L132" s="17" t="s">
        <v>48</v>
      </c>
      <c r="M132" s="17" t="s">
        <v>502</v>
      </c>
      <c r="N132" s="17" t="s">
        <v>48</v>
      </c>
      <c r="O132" s="17" t="s">
        <v>48</v>
      </c>
      <c r="P132" s="17">
        <v>0.0</v>
      </c>
      <c r="Q132" s="17">
        <v>1.0</v>
      </c>
      <c r="R132" s="17">
        <v>0.0</v>
      </c>
    </row>
    <row r="133" ht="14.25" customHeight="1">
      <c r="A133" s="17">
        <v>132.0</v>
      </c>
      <c r="B133" s="17" t="s">
        <v>14840</v>
      </c>
      <c r="C133" s="17" t="s">
        <v>635</v>
      </c>
      <c r="D133" s="17" t="s">
        <v>465</v>
      </c>
      <c r="E133" s="17">
        <v>45814.0</v>
      </c>
      <c r="F133" s="17" t="s">
        <v>466</v>
      </c>
      <c r="G133" s="17" t="s">
        <v>69</v>
      </c>
      <c r="H133" s="17" t="s">
        <v>70</v>
      </c>
      <c r="I133" s="17" t="s">
        <v>74</v>
      </c>
      <c r="J133" s="17" t="s">
        <v>45</v>
      </c>
      <c r="K133" s="17" t="s">
        <v>71</v>
      </c>
      <c r="L133" s="17" t="s">
        <v>48</v>
      </c>
      <c r="M133" s="17" t="s">
        <v>48</v>
      </c>
      <c r="N133" s="17" t="s">
        <v>48</v>
      </c>
      <c r="O133" s="17" t="s">
        <v>48</v>
      </c>
      <c r="P133" s="17">
        <v>0.0</v>
      </c>
      <c r="Q133" s="17">
        <v>0.0</v>
      </c>
      <c r="R133" s="17">
        <v>0.0</v>
      </c>
    </row>
    <row r="134" ht="14.25" customHeight="1">
      <c r="A134" s="17">
        <v>133.0</v>
      </c>
      <c r="B134" s="17" t="s">
        <v>14840</v>
      </c>
      <c r="C134" s="17" t="s">
        <v>644</v>
      </c>
      <c r="D134" s="17" t="s">
        <v>645</v>
      </c>
      <c r="E134" s="17">
        <v>45809.0</v>
      </c>
      <c r="F134" s="17" t="s">
        <v>646</v>
      </c>
      <c r="G134" s="17" t="s">
        <v>69</v>
      </c>
      <c r="H134" s="17" t="s">
        <v>70</v>
      </c>
      <c r="I134" s="17" t="s">
        <v>74</v>
      </c>
      <c r="J134" s="17" t="s">
        <v>45</v>
      </c>
      <c r="K134" s="17" t="s">
        <v>71</v>
      </c>
      <c r="L134" s="17" t="s">
        <v>48</v>
      </c>
      <c r="M134" s="17" t="s">
        <v>48</v>
      </c>
      <c r="N134" s="17" t="s">
        <v>48</v>
      </c>
      <c r="O134" s="17" t="s">
        <v>48</v>
      </c>
      <c r="P134" s="17">
        <v>2.0</v>
      </c>
      <c r="Q134" s="17">
        <v>0.0</v>
      </c>
      <c r="R134" s="17">
        <v>0.0</v>
      </c>
    </row>
    <row r="135" ht="14.25" customHeight="1">
      <c r="A135" s="17">
        <v>134.0</v>
      </c>
      <c r="B135" s="17" t="s">
        <v>14840</v>
      </c>
      <c r="C135" s="17" t="s">
        <v>647</v>
      </c>
      <c r="D135" s="17" t="s">
        <v>373</v>
      </c>
      <c r="E135" s="17">
        <v>45809.0</v>
      </c>
      <c r="F135" s="18" t="s">
        <v>553</v>
      </c>
      <c r="G135" s="17" t="s">
        <v>55</v>
      </c>
      <c r="H135" s="17" t="s">
        <v>130</v>
      </c>
      <c r="I135" s="17" t="s">
        <v>101</v>
      </c>
      <c r="J135" s="17" t="s">
        <v>58</v>
      </c>
      <c r="K135" s="17" t="s">
        <v>46</v>
      </c>
      <c r="L135" s="17" t="s">
        <v>48</v>
      </c>
      <c r="M135" s="17" t="s">
        <v>48</v>
      </c>
      <c r="N135" s="17" t="s">
        <v>48</v>
      </c>
      <c r="O135" s="17" t="s">
        <v>376</v>
      </c>
      <c r="P135" s="17">
        <v>0.0</v>
      </c>
      <c r="Q135" s="17">
        <v>0.0</v>
      </c>
      <c r="R135" s="17">
        <v>0.0</v>
      </c>
    </row>
    <row r="136" ht="14.25" customHeight="1">
      <c r="A136" s="17">
        <v>135.0</v>
      </c>
      <c r="B136" s="17" t="s">
        <v>14840</v>
      </c>
      <c r="C136" s="17" t="s">
        <v>648</v>
      </c>
      <c r="D136" s="17" t="s">
        <v>465</v>
      </c>
      <c r="E136" s="17">
        <v>45804.0</v>
      </c>
      <c r="F136" s="17" t="s">
        <v>466</v>
      </c>
      <c r="G136" s="17" t="s">
        <v>69</v>
      </c>
      <c r="H136" s="17" t="s">
        <v>70</v>
      </c>
      <c r="I136" s="17" t="s">
        <v>74</v>
      </c>
      <c r="J136" s="17" t="s">
        <v>45</v>
      </c>
      <c r="K136" s="17" t="s">
        <v>71</v>
      </c>
      <c r="L136" s="17" t="s">
        <v>48</v>
      </c>
      <c r="M136" s="17" t="s">
        <v>48</v>
      </c>
      <c r="N136" s="17" t="s">
        <v>48</v>
      </c>
      <c r="O136" s="17" t="s">
        <v>48</v>
      </c>
      <c r="P136" s="17">
        <v>0.0</v>
      </c>
      <c r="Q136" s="17">
        <v>0.0</v>
      </c>
      <c r="R136" s="17">
        <v>0.0</v>
      </c>
    </row>
    <row r="137" ht="14.25" customHeight="1">
      <c r="A137" s="17">
        <v>136.0</v>
      </c>
      <c r="B137" s="17" t="s">
        <v>14840</v>
      </c>
      <c r="C137" s="17" t="s">
        <v>649</v>
      </c>
      <c r="D137" s="17" t="s">
        <v>465</v>
      </c>
      <c r="E137" s="17">
        <v>45799.0</v>
      </c>
      <c r="F137" s="17" t="s">
        <v>466</v>
      </c>
      <c r="G137" s="17" t="s">
        <v>69</v>
      </c>
      <c r="H137" s="17" t="s">
        <v>70</v>
      </c>
      <c r="I137" s="17" t="s">
        <v>74</v>
      </c>
      <c r="J137" s="17" t="s">
        <v>45</v>
      </c>
      <c r="K137" s="17" t="s">
        <v>71</v>
      </c>
      <c r="L137" s="17" t="s">
        <v>48</v>
      </c>
      <c r="M137" s="17" t="s">
        <v>48</v>
      </c>
      <c r="N137" s="17" t="s">
        <v>48</v>
      </c>
      <c r="O137" s="17" t="s">
        <v>48</v>
      </c>
      <c r="P137" s="17">
        <v>0.0</v>
      </c>
      <c r="Q137" s="17">
        <v>0.0</v>
      </c>
      <c r="R137" s="17">
        <v>0.0</v>
      </c>
    </row>
    <row r="138" ht="14.25" customHeight="1">
      <c r="A138" s="17">
        <v>137.0</v>
      </c>
      <c r="B138" s="17" t="s">
        <v>14840</v>
      </c>
      <c r="C138" s="17" t="s">
        <v>650</v>
      </c>
      <c r="D138" s="17" t="s">
        <v>465</v>
      </c>
      <c r="E138" s="17">
        <v>45799.0</v>
      </c>
      <c r="F138" s="17" t="s">
        <v>466</v>
      </c>
      <c r="G138" s="17" t="s">
        <v>69</v>
      </c>
      <c r="H138" s="17" t="s">
        <v>70</v>
      </c>
      <c r="I138" s="17" t="s">
        <v>74</v>
      </c>
      <c r="J138" s="17" t="s">
        <v>45</v>
      </c>
      <c r="K138" s="17" t="s">
        <v>71</v>
      </c>
      <c r="L138" s="17" t="s">
        <v>48</v>
      </c>
      <c r="M138" s="17" t="s">
        <v>48</v>
      </c>
      <c r="N138" s="17" t="s">
        <v>48</v>
      </c>
      <c r="O138" s="17" t="s">
        <v>48</v>
      </c>
      <c r="P138" s="17">
        <v>0.0</v>
      </c>
      <c r="Q138" s="17">
        <v>0.0</v>
      </c>
      <c r="R138" s="17">
        <v>0.0</v>
      </c>
    </row>
    <row r="139" ht="14.25" customHeight="1">
      <c r="A139" s="17">
        <v>138.0</v>
      </c>
      <c r="B139" s="17" t="s">
        <v>14840</v>
      </c>
      <c r="C139" s="17" t="s">
        <v>655</v>
      </c>
      <c r="D139" s="17" t="s">
        <v>465</v>
      </c>
      <c r="E139" s="17">
        <v>45798.0</v>
      </c>
      <c r="F139" s="17" t="s">
        <v>466</v>
      </c>
      <c r="G139" s="17" t="s">
        <v>69</v>
      </c>
      <c r="H139" s="17" t="s">
        <v>70</v>
      </c>
      <c r="I139" s="17" t="s">
        <v>74</v>
      </c>
      <c r="J139" s="17" t="s">
        <v>45</v>
      </c>
      <c r="K139" s="17" t="s">
        <v>71</v>
      </c>
      <c r="L139" s="17" t="s">
        <v>48</v>
      </c>
      <c r="M139" s="17" t="s">
        <v>48</v>
      </c>
      <c r="N139" s="17" t="s">
        <v>48</v>
      </c>
      <c r="O139" s="17" t="s">
        <v>48</v>
      </c>
      <c r="P139" s="17">
        <v>0.0</v>
      </c>
      <c r="Q139" s="17">
        <v>0.0</v>
      </c>
      <c r="R139" s="17">
        <v>0.0</v>
      </c>
    </row>
    <row r="140" ht="14.25" customHeight="1">
      <c r="A140" s="17">
        <v>139.0</v>
      </c>
      <c r="B140" s="17" t="s">
        <v>14840</v>
      </c>
      <c r="C140" s="17" t="s">
        <v>656</v>
      </c>
      <c r="D140" s="17" t="s">
        <v>465</v>
      </c>
      <c r="E140" s="17">
        <v>45797.0</v>
      </c>
      <c r="F140" s="17" t="s">
        <v>466</v>
      </c>
      <c r="G140" s="17" t="s">
        <v>69</v>
      </c>
      <c r="H140" s="17" t="s">
        <v>70</v>
      </c>
      <c r="I140" s="17" t="s">
        <v>74</v>
      </c>
      <c r="J140" s="17" t="s">
        <v>45</v>
      </c>
      <c r="K140" s="17" t="s">
        <v>71</v>
      </c>
      <c r="L140" s="17" t="s">
        <v>48</v>
      </c>
      <c r="M140" s="17" t="s">
        <v>48</v>
      </c>
      <c r="N140" s="17" t="s">
        <v>48</v>
      </c>
      <c r="O140" s="17" t="s">
        <v>48</v>
      </c>
      <c r="P140" s="17">
        <v>0.0</v>
      </c>
      <c r="Q140" s="17">
        <v>0.0</v>
      </c>
      <c r="R140" s="17">
        <v>0.0</v>
      </c>
    </row>
    <row r="141" ht="14.25" customHeight="1">
      <c r="A141" s="17">
        <v>140.0</v>
      </c>
      <c r="B141" s="17" t="s">
        <v>14840</v>
      </c>
      <c r="C141" s="17" t="s">
        <v>657</v>
      </c>
      <c r="D141" s="17" t="s">
        <v>465</v>
      </c>
      <c r="E141" s="17">
        <v>45796.0</v>
      </c>
      <c r="F141" s="17" t="s">
        <v>466</v>
      </c>
      <c r="G141" s="17" t="s">
        <v>69</v>
      </c>
      <c r="H141" s="17" t="s">
        <v>70</v>
      </c>
      <c r="I141" s="17" t="s">
        <v>74</v>
      </c>
      <c r="J141" s="17" t="s">
        <v>45</v>
      </c>
      <c r="K141" s="17" t="s">
        <v>71</v>
      </c>
      <c r="L141" s="17" t="s">
        <v>48</v>
      </c>
      <c r="M141" s="17" t="s">
        <v>48</v>
      </c>
      <c r="N141" s="17" t="s">
        <v>48</v>
      </c>
      <c r="O141" s="17" t="s">
        <v>48</v>
      </c>
      <c r="P141" s="17">
        <v>0.0</v>
      </c>
      <c r="Q141" s="17">
        <v>0.0</v>
      </c>
      <c r="R141" s="17">
        <v>0.0</v>
      </c>
    </row>
    <row r="142" ht="14.25" customHeight="1">
      <c r="A142" s="17">
        <v>141.0</v>
      </c>
      <c r="B142" s="17" t="s">
        <v>14840</v>
      </c>
      <c r="C142" s="17" t="s">
        <v>658</v>
      </c>
      <c r="D142" s="17" t="s">
        <v>465</v>
      </c>
      <c r="E142" s="17">
        <v>45795.0</v>
      </c>
      <c r="F142" s="17" t="s">
        <v>466</v>
      </c>
      <c r="G142" s="17" t="s">
        <v>69</v>
      </c>
      <c r="H142" s="17" t="s">
        <v>70</v>
      </c>
      <c r="I142" s="17" t="s">
        <v>74</v>
      </c>
      <c r="J142" s="17" t="s">
        <v>45</v>
      </c>
      <c r="K142" s="17" t="s">
        <v>71</v>
      </c>
      <c r="L142" s="17" t="s">
        <v>48</v>
      </c>
      <c r="M142" s="17" t="s">
        <v>48</v>
      </c>
      <c r="N142" s="17" t="s">
        <v>48</v>
      </c>
      <c r="O142" s="17" t="s">
        <v>48</v>
      </c>
      <c r="P142" s="17">
        <v>0.0</v>
      </c>
      <c r="Q142" s="17">
        <v>0.0</v>
      </c>
      <c r="R142" s="17">
        <v>0.0</v>
      </c>
    </row>
    <row r="143" ht="14.25" customHeight="1">
      <c r="A143" s="17">
        <v>142.0</v>
      </c>
      <c r="B143" s="17" t="s">
        <v>14840</v>
      </c>
      <c r="C143" s="17" t="s">
        <v>659</v>
      </c>
      <c r="D143" s="17" t="s">
        <v>465</v>
      </c>
      <c r="E143" s="17">
        <v>45793.0</v>
      </c>
      <c r="F143" s="17" t="s">
        <v>466</v>
      </c>
      <c r="G143" s="17" t="s">
        <v>69</v>
      </c>
      <c r="H143" s="17" t="s">
        <v>70</v>
      </c>
      <c r="I143" s="17" t="s">
        <v>74</v>
      </c>
      <c r="J143" s="17" t="s">
        <v>45</v>
      </c>
      <c r="K143" s="17" t="s">
        <v>71</v>
      </c>
      <c r="L143" s="17" t="s">
        <v>48</v>
      </c>
      <c r="M143" s="17" t="s">
        <v>48</v>
      </c>
      <c r="N143" s="17" t="s">
        <v>48</v>
      </c>
      <c r="O143" s="17" t="s">
        <v>48</v>
      </c>
      <c r="P143" s="17">
        <v>0.0</v>
      </c>
      <c r="Q143" s="17">
        <v>0.0</v>
      </c>
      <c r="R143" s="17">
        <v>0.0</v>
      </c>
    </row>
    <row r="144" ht="14.25" customHeight="1">
      <c r="A144" s="17">
        <v>143.0</v>
      </c>
      <c r="B144" s="17" t="s">
        <v>14840</v>
      </c>
      <c r="C144" s="17" t="s">
        <v>660</v>
      </c>
      <c r="D144" s="17" t="s">
        <v>138</v>
      </c>
      <c r="E144" s="17">
        <v>45792.0</v>
      </c>
      <c r="F144" s="18" t="s">
        <v>661</v>
      </c>
      <c r="G144" s="17" t="s">
        <v>69</v>
      </c>
      <c r="H144" s="17" t="s">
        <v>140</v>
      </c>
      <c r="I144" s="17" t="s">
        <v>101</v>
      </c>
      <c r="J144" s="17" t="s">
        <v>142</v>
      </c>
      <c r="K144" s="17" t="s">
        <v>46</v>
      </c>
      <c r="L144" s="17" t="s">
        <v>48</v>
      </c>
      <c r="M144" s="17" t="s">
        <v>662</v>
      </c>
      <c r="N144" s="17" t="s">
        <v>87</v>
      </c>
      <c r="O144" s="17" t="s">
        <v>48</v>
      </c>
      <c r="P144" s="17">
        <v>0.0</v>
      </c>
      <c r="Q144" s="17">
        <v>1.0</v>
      </c>
      <c r="R144" s="17">
        <v>0.0</v>
      </c>
    </row>
    <row r="145" ht="14.25" customHeight="1">
      <c r="A145" s="17">
        <v>144.0</v>
      </c>
      <c r="B145" s="17" t="s">
        <v>14840</v>
      </c>
      <c r="C145" s="17" t="s">
        <v>663</v>
      </c>
      <c r="D145" s="17" t="s">
        <v>465</v>
      </c>
      <c r="E145" s="17">
        <v>45792.0</v>
      </c>
      <c r="F145" s="17" t="s">
        <v>466</v>
      </c>
      <c r="G145" s="17" t="s">
        <v>69</v>
      </c>
      <c r="H145" s="17" t="s">
        <v>70</v>
      </c>
      <c r="I145" s="17" t="s">
        <v>74</v>
      </c>
      <c r="J145" s="17" t="s">
        <v>45</v>
      </c>
      <c r="K145" s="17" t="s">
        <v>71</v>
      </c>
      <c r="L145" s="17" t="s">
        <v>48</v>
      </c>
      <c r="M145" s="17" t="s">
        <v>48</v>
      </c>
      <c r="N145" s="17" t="s">
        <v>48</v>
      </c>
      <c r="O145" s="17" t="s">
        <v>48</v>
      </c>
      <c r="P145" s="17">
        <v>0.0</v>
      </c>
      <c r="Q145" s="17">
        <v>0.0</v>
      </c>
      <c r="R145" s="17">
        <v>0.0</v>
      </c>
    </row>
    <row r="146" ht="14.25" customHeight="1">
      <c r="A146" s="17">
        <v>145.0</v>
      </c>
      <c r="B146" s="17" t="s">
        <v>14840</v>
      </c>
      <c r="C146" s="17" t="s">
        <v>664</v>
      </c>
      <c r="D146" s="17" t="s">
        <v>465</v>
      </c>
      <c r="E146" s="17">
        <v>45791.0</v>
      </c>
      <c r="F146" s="17" t="s">
        <v>466</v>
      </c>
      <c r="G146" s="17" t="s">
        <v>69</v>
      </c>
      <c r="H146" s="17" t="s">
        <v>70</v>
      </c>
      <c r="I146" s="17" t="s">
        <v>74</v>
      </c>
      <c r="J146" s="17" t="s">
        <v>45</v>
      </c>
      <c r="K146" s="17" t="s">
        <v>71</v>
      </c>
      <c r="L146" s="17" t="s">
        <v>48</v>
      </c>
      <c r="M146" s="17" t="s">
        <v>48</v>
      </c>
      <c r="N146" s="17" t="s">
        <v>48</v>
      </c>
      <c r="O146" s="17" t="s">
        <v>48</v>
      </c>
      <c r="P146" s="17">
        <v>0.0</v>
      </c>
      <c r="Q146" s="17">
        <v>0.0</v>
      </c>
      <c r="R146" s="17">
        <v>0.0</v>
      </c>
    </row>
    <row r="147" ht="14.25" customHeight="1">
      <c r="A147" s="17">
        <v>146.0</v>
      </c>
      <c r="B147" s="17" t="s">
        <v>14840</v>
      </c>
      <c r="C147" s="17" t="s">
        <v>665</v>
      </c>
      <c r="D147" s="17" t="s">
        <v>465</v>
      </c>
      <c r="E147" s="17">
        <v>45790.0</v>
      </c>
      <c r="F147" s="17" t="s">
        <v>466</v>
      </c>
      <c r="G147" s="17" t="s">
        <v>69</v>
      </c>
      <c r="H147" s="17" t="s">
        <v>70</v>
      </c>
      <c r="I147" s="17" t="s">
        <v>74</v>
      </c>
      <c r="J147" s="17" t="s">
        <v>45</v>
      </c>
      <c r="K147" s="17" t="s">
        <v>71</v>
      </c>
      <c r="L147" s="17" t="s">
        <v>48</v>
      </c>
      <c r="M147" s="17" t="s">
        <v>48</v>
      </c>
      <c r="N147" s="17" t="s">
        <v>48</v>
      </c>
      <c r="O147" s="17" t="s">
        <v>48</v>
      </c>
      <c r="P147" s="17">
        <v>0.0</v>
      </c>
      <c r="Q147" s="17">
        <v>0.0</v>
      </c>
      <c r="R147" s="17">
        <v>0.0</v>
      </c>
    </row>
    <row r="148" ht="14.25" customHeight="1">
      <c r="A148" s="17">
        <v>147.0</v>
      </c>
      <c r="B148" s="17" t="s">
        <v>14840</v>
      </c>
      <c r="C148" s="17" t="s">
        <v>666</v>
      </c>
      <c r="D148" s="17" t="s">
        <v>465</v>
      </c>
      <c r="E148" s="17">
        <v>45790.0</v>
      </c>
      <c r="F148" s="17" t="s">
        <v>466</v>
      </c>
      <c r="G148" s="17" t="s">
        <v>69</v>
      </c>
      <c r="H148" s="17" t="s">
        <v>70</v>
      </c>
      <c r="I148" s="17" t="s">
        <v>74</v>
      </c>
      <c r="J148" s="17" t="s">
        <v>45</v>
      </c>
      <c r="K148" s="17" t="s">
        <v>71</v>
      </c>
      <c r="L148" s="17" t="s">
        <v>48</v>
      </c>
      <c r="M148" s="17" t="s">
        <v>48</v>
      </c>
      <c r="N148" s="17" t="s">
        <v>48</v>
      </c>
      <c r="O148" s="17" t="s">
        <v>48</v>
      </c>
      <c r="P148" s="17">
        <v>0.0</v>
      </c>
      <c r="Q148" s="17">
        <v>0.0</v>
      </c>
      <c r="R148" s="17">
        <v>0.0</v>
      </c>
    </row>
    <row r="149" ht="14.25" customHeight="1">
      <c r="A149" s="17">
        <v>148.0</v>
      </c>
      <c r="B149" s="17" t="s">
        <v>14840</v>
      </c>
      <c r="C149" s="17" t="s">
        <v>667</v>
      </c>
      <c r="D149" s="17" t="s">
        <v>465</v>
      </c>
      <c r="E149" s="17">
        <v>45789.0</v>
      </c>
      <c r="F149" s="17" t="s">
        <v>466</v>
      </c>
      <c r="G149" s="17" t="s">
        <v>69</v>
      </c>
      <c r="H149" s="17" t="s">
        <v>70</v>
      </c>
      <c r="I149" s="17" t="s">
        <v>74</v>
      </c>
      <c r="J149" s="17" t="s">
        <v>45</v>
      </c>
      <c r="K149" s="17" t="s">
        <v>71</v>
      </c>
      <c r="L149" s="17" t="s">
        <v>48</v>
      </c>
      <c r="M149" s="17" t="s">
        <v>48</v>
      </c>
      <c r="N149" s="17" t="s">
        <v>48</v>
      </c>
      <c r="O149" s="17" t="s">
        <v>48</v>
      </c>
      <c r="P149" s="17">
        <v>0.0</v>
      </c>
      <c r="Q149" s="17">
        <v>0.0</v>
      </c>
      <c r="R149" s="17">
        <v>0.0</v>
      </c>
    </row>
    <row r="150" ht="14.25" customHeight="1">
      <c r="A150" s="17">
        <v>149.0</v>
      </c>
      <c r="B150" s="17" t="s">
        <v>14840</v>
      </c>
      <c r="C150" s="17" t="s">
        <v>668</v>
      </c>
      <c r="D150" s="17" t="s">
        <v>465</v>
      </c>
      <c r="E150" s="17">
        <v>45788.0</v>
      </c>
      <c r="F150" s="17" t="s">
        <v>466</v>
      </c>
      <c r="G150" s="17" t="s">
        <v>69</v>
      </c>
      <c r="H150" s="17" t="s">
        <v>70</v>
      </c>
      <c r="I150" s="17" t="s">
        <v>74</v>
      </c>
      <c r="J150" s="17" t="s">
        <v>45</v>
      </c>
      <c r="K150" s="17" t="s">
        <v>71</v>
      </c>
      <c r="L150" s="17" t="s">
        <v>48</v>
      </c>
      <c r="M150" s="17" t="s">
        <v>48</v>
      </c>
      <c r="N150" s="17" t="s">
        <v>48</v>
      </c>
      <c r="O150" s="17" t="s">
        <v>48</v>
      </c>
      <c r="P150" s="17">
        <v>0.0</v>
      </c>
      <c r="Q150" s="17">
        <v>0.0</v>
      </c>
      <c r="R150" s="17">
        <v>0.0</v>
      </c>
    </row>
    <row r="151" ht="14.25" customHeight="1">
      <c r="A151" s="17">
        <v>150.0</v>
      </c>
      <c r="B151" s="17" t="s">
        <v>14840</v>
      </c>
      <c r="C151" s="17" t="s">
        <v>669</v>
      </c>
      <c r="D151" s="17" t="s">
        <v>465</v>
      </c>
      <c r="E151" s="17">
        <v>45787.0</v>
      </c>
      <c r="F151" s="17" t="s">
        <v>466</v>
      </c>
      <c r="G151" s="17" t="s">
        <v>69</v>
      </c>
      <c r="H151" s="17" t="s">
        <v>70</v>
      </c>
      <c r="I151" s="17" t="s">
        <v>74</v>
      </c>
      <c r="J151" s="17" t="s">
        <v>45</v>
      </c>
      <c r="K151" s="17" t="s">
        <v>71</v>
      </c>
      <c r="L151" s="17" t="s">
        <v>48</v>
      </c>
      <c r="M151" s="17" t="s">
        <v>48</v>
      </c>
      <c r="N151" s="17" t="s">
        <v>48</v>
      </c>
      <c r="O151" s="17" t="s">
        <v>48</v>
      </c>
      <c r="P151" s="17">
        <v>0.0</v>
      </c>
      <c r="Q151" s="17">
        <v>0.0</v>
      </c>
      <c r="R151" s="17">
        <v>0.0</v>
      </c>
    </row>
    <row r="152" ht="14.25" customHeight="1">
      <c r="A152" s="17">
        <v>151.0</v>
      </c>
      <c r="B152" s="17" t="s">
        <v>14840</v>
      </c>
      <c r="C152" s="17" t="s">
        <v>670</v>
      </c>
      <c r="D152" s="17" t="s">
        <v>652</v>
      </c>
      <c r="E152" s="17">
        <v>45787.0</v>
      </c>
      <c r="F152" s="17" t="s">
        <v>671</v>
      </c>
      <c r="G152" s="17" t="s">
        <v>69</v>
      </c>
      <c r="H152" s="17" t="s">
        <v>70</v>
      </c>
      <c r="I152" s="17" t="s">
        <v>101</v>
      </c>
      <c r="J152" s="17" t="s">
        <v>45</v>
      </c>
      <c r="K152" s="17" t="s">
        <v>46</v>
      </c>
      <c r="L152" s="17" t="s">
        <v>48</v>
      </c>
      <c r="M152" s="17" t="s">
        <v>48</v>
      </c>
      <c r="N152" s="17" t="s">
        <v>48</v>
      </c>
      <c r="O152" s="17" t="s">
        <v>201</v>
      </c>
      <c r="P152" s="17">
        <v>0.0</v>
      </c>
      <c r="Q152" s="17">
        <v>0.0</v>
      </c>
      <c r="R152" s="17">
        <v>0.0</v>
      </c>
    </row>
    <row r="153" ht="14.25" customHeight="1">
      <c r="A153" s="17">
        <v>152.0</v>
      </c>
      <c r="B153" s="17" t="s">
        <v>14840</v>
      </c>
      <c r="C153" s="17" t="s">
        <v>672</v>
      </c>
      <c r="D153" s="17" t="s">
        <v>465</v>
      </c>
      <c r="E153" s="17">
        <v>45785.0</v>
      </c>
      <c r="F153" s="17" t="s">
        <v>466</v>
      </c>
      <c r="G153" s="17" t="s">
        <v>69</v>
      </c>
      <c r="H153" s="17" t="s">
        <v>70</v>
      </c>
      <c r="I153" s="17" t="s">
        <v>74</v>
      </c>
      <c r="J153" s="17" t="s">
        <v>45</v>
      </c>
      <c r="K153" s="17" t="s">
        <v>71</v>
      </c>
      <c r="L153" s="17" t="s">
        <v>48</v>
      </c>
      <c r="M153" s="17" t="s">
        <v>48</v>
      </c>
      <c r="N153" s="17" t="s">
        <v>48</v>
      </c>
      <c r="O153" s="17" t="s">
        <v>48</v>
      </c>
      <c r="P153" s="17">
        <v>0.0</v>
      </c>
      <c r="Q153" s="17">
        <v>0.0</v>
      </c>
      <c r="R153" s="17">
        <v>0.0</v>
      </c>
    </row>
    <row r="154" ht="14.25" customHeight="1">
      <c r="A154" s="17">
        <v>153.0</v>
      </c>
      <c r="B154" s="17" t="s">
        <v>14840</v>
      </c>
      <c r="C154" s="17" t="s">
        <v>673</v>
      </c>
      <c r="D154" s="17" t="s">
        <v>465</v>
      </c>
      <c r="E154" s="17">
        <v>45784.0</v>
      </c>
      <c r="F154" s="17" t="s">
        <v>466</v>
      </c>
      <c r="G154" s="17" t="s">
        <v>69</v>
      </c>
      <c r="H154" s="17" t="s">
        <v>70</v>
      </c>
      <c r="I154" s="17" t="s">
        <v>74</v>
      </c>
      <c r="J154" s="17" t="s">
        <v>45</v>
      </c>
      <c r="K154" s="17" t="s">
        <v>71</v>
      </c>
      <c r="L154" s="17" t="s">
        <v>48</v>
      </c>
      <c r="M154" s="17" t="s">
        <v>48</v>
      </c>
      <c r="N154" s="17" t="s">
        <v>48</v>
      </c>
      <c r="O154" s="17" t="s">
        <v>48</v>
      </c>
      <c r="P154" s="17">
        <v>0.0</v>
      </c>
      <c r="Q154" s="17">
        <v>0.0</v>
      </c>
      <c r="R154" s="17">
        <v>0.0</v>
      </c>
    </row>
    <row r="155" ht="14.25" customHeight="1">
      <c r="A155" s="17">
        <v>154.0</v>
      </c>
      <c r="B155" s="17" t="s">
        <v>14840</v>
      </c>
      <c r="C155" s="17" t="s">
        <v>674</v>
      </c>
      <c r="D155" s="17" t="s">
        <v>465</v>
      </c>
      <c r="E155" s="17">
        <v>45783.0</v>
      </c>
      <c r="F155" s="17" t="s">
        <v>466</v>
      </c>
      <c r="G155" s="17" t="s">
        <v>69</v>
      </c>
      <c r="H155" s="17" t="s">
        <v>70</v>
      </c>
      <c r="I155" s="17" t="s">
        <v>74</v>
      </c>
      <c r="J155" s="17" t="s">
        <v>45</v>
      </c>
      <c r="K155" s="17" t="s">
        <v>71</v>
      </c>
      <c r="L155" s="17" t="s">
        <v>48</v>
      </c>
      <c r="M155" s="17" t="s">
        <v>48</v>
      </c>
      <c r="N155" s="17" t="s">
        <v>48</v>
      </c>
      <c r="O155" s="17" t="s">
        <v>48</v>
      </c>
      <c r="P155" s="17">
        <v>0.0</v>
      </c>
      <c r="Q155" s="17">
        <v>0.0</v>
      </c>
      <c r="R155" s="17">
        <v>0.0</v>
      </c>
    </row>
    <row r="156" ht="14.25" customHeight="1">
      <c r="A156" s="17">
        <v>155.0</v>
      </c>
      <c r="B156" s="17" t="s">
        <v>14840</v>
      </c>
      <c r="C156" s="17" t="s">
        <v>675</v>
      </c>
      <c r="D156" s="17" t="s">
        <v>465</v>
      </c>
      <c r="E156" s="17">
        <v>45783.0</v>
      </c>
      <c r="F156" s="17" t="s">
        <v>466</v>
      </c>
      <c r="G156" s="17" t="s">
        <v>69</v>
      </c>
      <c r="H156" s="17" t="s">
        <v>70</v>
      </c>
      <c r="I156" s="17" t="s">
        <v>74</v>
      </c>
      <c r="J156" s="17" t="s">
        <v>45</v>
      </c>
      <c r="K156" s="17" t="s">
        <v>71</v>
      </c>
      <c r="L156" s="17" t="s">
        <v>48</v>
      </c>
      <c r="M156" s="17" t="s">
        <v>48</v>
      </c>
      <c r="N156" s="17" t="s">
        <v>48</v>
      </c>
      <c r="O156" s="17" t="s">
        <v>48</v>
      </c>
      <c r="P156" s="17">
        <v>0.0</v>
      </c>
      <c r="Q156" s="17">
        <v>0.0</v>
      </c>
      <c r="R156" s="17">
        <v>0.0</v>
      </c>
    </row>
    <row r="157" ht="14.25" customHeight="1">
      <c r="A157" s="17">
        <v>156.0</v>
      </c>
      <c r="B157" s="17" t="s">
        <v>14840</v>
      </c>
      <c r="C157" s="17" t="s">
        <v>676</v>
      </c>
      <c r="D157" s="17" t="s">
        <v>465</v>
      </c>
      <c r="E157" s="17">
        <v>45782.0</v>
      </c>
      <c r="F157" s="17" t="s">
        <v>466</v>
      </c>
      <c r="G157" s="17" t="s">
        <v>69</v>
      </c>
      <c r="H157" s="17" t="s">
        <v>70</v>
      </c>
      <c r="I157" s="17" t="s">
        <v>74</v>
      </c>
      <c r="J157" s="17" t="s">
        <v>45</v>
      </c>
      <c r="K157" s="17" t="s">
        <v>71</v>
      </c>
      <c r="L157" s="17" t="s">
        <v>48</v>
      </c>
      <c r="M157" s="17" t="s">
        <v>48</v>
      </c>
      <c r="N157" s="17" t="s">
        <v>48</v>
      </c>
      <c r="O157" s="17" t="s">
        <v>48</v>
      </c>
      <c r="P157" s="17">
        <v>0.0</v>
      </c>
      <c r="Q157" s="17">
        <v>0.0</v>
      </c>
      <c r="R157" s="17">
        <v>0.0</v>
      </c>
    </row>
    <row r="158" ht="14.25" customHeight="1">
      <c r="A158" s="17">
        <v>157.0</v>
      </c>
      <c r="B158" s="17" t="s">
        <v>14840</v>
      </c>
      <c r="C158" s="17" t="s">
        <v>680</v>
      </c>
      <c r="D158" s="17" t="s">
        <v>465</v>
      </c>
      <c r="E158" s="17">
        <v>45782.0</v>
      </c>
      <c r="F158" s="17" t="s">
        <v>466</v>
      </c>
      <c r="G158" s="17" t="s">
        <v>69</v>
      </c>
      <c r="H158" s="17" t="s">
        <v>70</v>
      </c>
      <c r="I158" s="17" t="s">
        <v>74</v>
      </c>
      <c r="J158" s="17" t="s">
        <v>45</v>
      </c>
      <c r="K158" s="17" t="s">
        <v>71</v>
      </c>
      <c r="L158" s="17" t="s">
        <v>48</v>
      </c>
      <c r="M158" s="17" t="s">
        <v>48</v>
      </c>
      <c r="N158" s="17" t="s">
        <v>48</v>
      </c>
      <c r="O158" s="17" t="s">
        <v>48</v>
      </c>
      <c r="P158" s="17">
        <v>0.0</v>
      </c>
      <c r="Q158" s="17">
        <v>0.0</v>
      </c>
      <c r="R158" s="17">
        <v>0.0</v>
      </c>
    </row>
    <row r="159" ht="14.25" customHeight="1">
      <c r="A159" s="17">
        <v>158.0</v>
      </c>
      <c r="B159" s="17" t="s">
        <v>14840</v>
      </c>
      <c r="C159" s="17" t="s">
        <v>681</v>
      </c>
      <c r="D159" s="17" t="s">
        <v>465</v>
      </c>
      <c r="E159" s="17">
        <v>45780.0</v>
      </c>
      <c r="F159" s="17" t="s">
        <v>466</v>
      </c>
      <c r="G159" s="17" t="s">
        <v>69</v>
      </c>
      <c r="H159" s="17" t="s">
        <v>70</v>
      </c>
      <c r="I159" s="17" t="s">
        <v>74</v>
      </c>
      <c r="J159" s="17" t="s">
        <v>45</v>
      </c>
      <c r="K159" s="17" t="s">
        <v>71</v>
      </c>
      <c r="L159" s="17" t="s">
        <v>48</v>
      </c>
      <c r="M159" s="17" t="s">
        <v>48</v>
      </c>
      <c r="N159" s="17" t="s">
        <v>48</v>
      </c>
      <c r="O159" s="17" t="s">
        <v>48</v>
      </c>
      <c r="P159" s="17">
        <v>0.0</v>
      </c>
      <c r="Q159" s="17">
        <v>0.0</v>
      </c>
      <c r="R159" s="17">
        <v>0.0</v>
      </c>
    </row>
    <row r="160" ht="14.25" customHeight="1">
      <c r="A160" s="17">
        <v>159.0</v>
      </c>
      <c r="B160" s="17" t="s">
        <v>14840</v>
      </c>
      <c r="C160" s="17" t="s">
        <v>682</v>
      </c>
      <c r="D160" s="17" t="s">
        <v>465</v>
      </c>
      <c r="E160" s="17">
        <v>45779.0</v>
      </c>
      <c r="F160" s="17" t="s">
        <v>466</v>
      </c>
      <c r="G160" s="17" t="s">
        <v>69</v>
      </c>
      <c r="H160" s="17" t="s">
        <v>70</v>
      </c>
      <c r="I160" s="17" t="s">
        <v>74</v>
      </c>
      <c r="J160" s="17" t="s">
        <v>45</v>
      </c>
      <c r="K160" s="17" t="s">
        <v>71</v>
      </c>
      <c r="L160" s="17" t="s">
        <v>48</v>
      </c>
      <c r="M160" s="17" t="s">
        <v>48</v>
      </c>
      <c r="N160" s="17" t="s">
        <v>48</v>
      </c>
      <c r="O160" s="17" t="s">
        <v>48</v>
      </c>
      <c r="P160" s="17">
        <v>0.0</v>
      </c>
      <c r="Q160" s="17">
        <v>0.0</v>
      </c>
      <c r="R160" s="17">
        <v>0.0</v>
      </c>
    </row>
    <row r="161" ht="14.25" customHeight="1">
      <c r="A161" s="17">
        <v>160.0</v>
      </c>
      <c r="B161" s="17" t="s">
        <v>14840</v>
      </c>
      <c r="C161" s="17" t="s">
        <v>683</v>
      </c>
      <c r="D161" s="17" t="s">
        <v>465</v>
      </c>
      <c r="E161" s="17">
        <v>45778.0</v>
      </c>
      <c r="F161" s="17" t="s">
        <v>466</v>
      </c>
      <c r="G161" s="17" t="s">
        <v>69</v>
      </c>
      <c r="H161" s="17" t="s">
        <v>70</v>
      </c>
      <c r="I161" s="17" t="s">
        <v>74</v>
      </c>
      <c r="J161" s="17" t="s">
        <v>45</v>
      </c>
      <c r="K161" s="17" t="s">
        <v>71</v>
      </c>
      <c r="L161" s="17" t="s">
        <v>48</v>
      </c>
      <c r="M161" s="17" t="s">
        <v>48</v>
      </c>
      <c r="N161" s="17" t="s">
        <v>48</v>
      </c>
      <c r="O161" s="17" t="s">
        <v>48</v>
      </c>
      <c r="P161" s="17">
        <v>0.0</v>
      </c>
      <c r="Q161" s="17">
        <v>0.0</v>
      </c>
      <c r="R161" s="17">
        <v>0.0</v>
      </c>
    </row>
    <row r="162" ht="14.25" customHeight="1">
      <c r="A162" s="17">
        <v>161.0</v>
      </c>
      <c r="B162" s="17" t="s">
        <v>14840</v>
      </c>
      <c r="C162" s="17" t="s">
        <v>684</v>
      </c>
      <c r="D162" s="17" t="s">
        <v>465</v>
      </c>
      <c r="E162" s="17">
        <v>45777.0</v>
      </c>
      <c r="F162" s="17" t="s">
        <v>466</v>
      </c>
      <c r="G162" s="17" t="s">
        <v>69</v>
      </c>
      <c r="H162" s="17" t="s">
        <v>70</v>
      </c>
      <c r="I162" s="17" t="s">
        <v>74</v>
      </c>
      <c r="J162" s="17" t="s">
        <v>45</v>
      </c>
      <c r="K162" s="17" t="s">
        <v>71</v>
      </c>
      <c r="L162" s="17" t="s">
        <v>48</v>
      </c>
      <c r="M162" s="17" t="s">
        <v>48</v>
      </c>
      <c r="N162" s="17" t="s">
        <v>48</v>
      </c>
      <c r="O162" s="17" t="s">
        <v>48</v>
      </c>
      <c r="P162" s="17">
        <v>0.0</v>
      </c>
      <c r="Q162" s="17">
        <v>0.0</v>
      </c>
      <c r="R162" s="17">
        <v>0.0</v>
      </c>
    </row>
    <row r="163" ht="14.25" customHeight="1">
      <c r="A163" s="17">
        <v>162.0</v>
      </c>
      <c r="B163" s="17" t="s">
        <v>14840</v>
      </c>
      <c r="C163" s="17" t="s">
        <v>685</v>
      </c>
      <c r="D163" s="17" t="s">
        <v>465</v>
      </c>
      <c r="E163" s="17">
        <v>45777.0</v>
      </c>
      <c r="F163" s="17" t="s">
        <v>466</v>
      </c>
      <c r="G163" s="17" t="s">
        <v>69</v>
      </c>
      <c r="H163" s="17" t="s">
        <v>70</v>
      </c>
      <c r="I163" s="17" t="s">
        <v>74</v>
      </c>
      <c r="J163" s="17" t="s">
        <v>45</v>
      </c>
      <c r="K163" s="17" t="s">
        <v>71</v>
      </c>
      <c r="L163" s="17" t="s">
        <v>48</v>
      </c>
      <c r="M163" s="17" t="s">
        <v>48</v>
      </c>
      <c r="N163" s="17" t="s">
        <v>48</v>
      </c>
      <c r="O163" s="17" t="s">
        <v>48</v>
      </c>
      <c r="P163" s="17">
        <v>0.0</v>
      </c>
      <c r="Q163" s="17">
        <v>0.0</v>
      </c>
      <c r="R163" s="17">
        <v>0.0</v>
      </c>
    </row>
    <row r="164" ht="14.25" customHeight="1">
      <c r="A164" s="17">
        <v>163.0</v>
      </c>
      <c r="B164" s="17" t="s">
        <v>14840</v>
      </c>
      <c r="C164" s="17" t="s">
        <v>686</v>
      </c>
      <c r="D164" s="17" t="s">
        <v>465</v>
      </c>
      <c r="E164" s="17">
        <v>45776.0</v>
      </c>
      <c r="F164" s="17" t="s">
        <v>466</v>
      </c>
      <c r="G164" s="17" t="s">
        <v>69</v>
      </c>
      <c r="H164" s="17" t="s">
        <v>70</v>
      </c>
      <c r="I164" s="17" t="s">
        <v>74</v>
      </c>
      <c r="J164" s="17" t="s">
        <v>45</v>
      </c>
      <c r="K164" s="17" t="s">
        <v>71</v>
      </c>
      <c r="L164" s="17" t="s">
        <v>48</v>
      </c>
      <c r="M164" s="17" t="s">
        <v>48</v>
      </c>
      <c r="N164" s="17" t="s">
        <v>48</v>
      </c>
      <c r="O164" s="17" t="s">
        <v>48</v>
      </c>
      <c r="P164" s="17">
        <v>0.0</v>
      </c>
      <c r="Q164" s="17">
        <v>0.0</v>
      </c>
      <c r="R164" s="17">
        <v>0.0</v>
      </c>
    </row>
    <row r="165" ht="14.25" customHeight="1">
      <c r="A165" s="17">
        <v>164.0</v>
      </c>
      <c r="B165" s="17" t="s">
        <v>14840</v>
      </c>
      <c r="C165" s="17" t="s">
        <v>687</v>
      </c>
      <c r="D165" s="17" t="s">
        <v>465</v>
      </c>
      <c r="E165" s="17">
        <v>45776.0</v>
      </c>
      <c r="F165" s="17" t="s">
        <v>466</v>
      </c>
      <c r="G165" s="17" t="s">
        <v>69</v>
      </c>
      <c r="H165" s="17" t="s">
        <v>70</v>
      </c>
      <c r="I165" s="17" t="s">
        <v>74</v>
      </c>
      <c r="J165" s="17" t="s">
        <v>45</v>
      </c>
      <c r="K165" s="17" t="s">
        <v>71</v>
      </c>
      <c r="L165" s="17" t="s">
        <v>48</v>
      </c>
      <c r="M165" s="17" t="s">
        <v>48</v>
      </c>
      <c r="N165" s="17" t="s">
        <v>48</v>
      </c>
      <c r="O165" s="17" t="s">
        <v>48</v>
      </c>
      <c r="P165" s="17">
        <v>0.0</v>
      </c>
      <c r="Q165" s="17">
        <v>0.0</v>
      </c>
      <c r="R165" s="17">
        <v>0.0</v>
      </c>
    </row>
    <row r="166" ht="14.25" customHeight="1">
      <c r="A166" s="17">
        <v>165.0</v>
      </c>
      <c r="B166" s="17" t="s">
        <v>14840</v>
      </c>
      <c r="C166" s="17" t="s">
        <v>688</v>
      </c>
      <c r="D166" s="17" t="s">
        <v>465</v>
      </c>
      <c r="E166" s="17">
        <v>45776.0</v>
      </c>
      <c r="F166" s="17" t="s">
        <v>466</v>
      </c>
      <c r="G166" s="17" t="s">
        <v>69</v>
      </c>
      <c r="H166" s="17" t="s">
        <v>70</v>
      </c>
      <c r="I166" s="17" t="s">
        <v>74</v>
      </c>
      <c r="J166" s="17" t="s">
        <v>45</v>
      </c>
      <c r="K166" s="17" t="s">
        <v>71</v>
      </c>
      <c r="L166" s="17" t="s">
        <v>48</v>
      </c>
      <c r="M166" s="17" t="s">
        <v>48</v>
      </c>
      <c r="N166" s="17" t="s">
        <v>48</v>
      </c>
      <c r="O166" s="17" t="s">
        <v>48</v>
      </c>
      <c r="P166" s="17">
        <v>0.0</v>
      </c>
      <c r="Q166" s="17">
        <v>0.0</v>
      </c>
      <c r="R166" s="17">
        <v>0.0</v>
      </c>
    </row>
    <row r="167" ht="14.25" customHeight="1">
      <c r="A167" s="17">
        <v>166.0</v>
      </c>
      <c r="B167" s="17" t="s">
        <v>14840</v>
      </c>
      <c r="C167" s="17" t="s">
        <v>696</v>
      </c>
      <c r="D167" s="17" t="s">
        <v>465</v>
      </c>
      <c r="E167" s="17">
        <v>45773.0</v>
      </c>
      <c r="F167" s="17" t="s">
        <v>466</v>
      </c>
      <c r="G167" s="17" t="s">
        <v>69</v>
      </c>
      <c r="H167" s="17" t="s">
        <v>70</v>
      </c>
      <c r="I167" s="17" t="s">
        <v>74</v>
      </c>
      <c r="J167" s="17" t="s">
        <v>45</v>
      </c>
      <c r="K167" s="17" t="s">
        <v>71</v>
      </c>
      <c r="L167" s="17" t="s">
        <v>48</v>
      </c>
      <c r="M167" s="17" t="s">
        <v>48</v>
      </c>
      <c r="N167" s="17" t="s">
        <v>48</v>
      </c>
      <c r="O167" s="17" t="s">
        <v>48</v>
      </c>
      <c r="P167" s="17">
        <v>0.0</v>
      </c>
      <c r="Q167" s="17">
        <v>0.0</v>
      </c>
      <c r="R167" s="17">
        <v>0.0</v>
      </c>
    </row>
    <row r="168" ht="14.25" customHeight="1">
      <c r="A168" s="17">
        <v>167.0</v>
      </c>
      <c r="B168" s="17" t="s">
        <v>14840</v>
      </c>
      <c r="C168" s="17" t="s">
        <v>697</v>
      </c>
      <c r="D168" s="17" t="s">
        <v>465</v>
      </c>
      <c r="E168" s="17">
        <v>45773.0</v>
      </c>
      <c r="F168" s="17" t="s">
        <v>466</v>
      </c>
      <c r="G168" s="17" t="s">
        <v>69</v>
      </c>
      <c r="H168" s="17" t="s">
        <v>70</v>
      </c>
      <c r="I168" s="17" t="s">
        <v>74</v>
      </c>
      <c r="J168" s="17" t="s">
        <v>45</v>
      </c>
      <c r="K168" s="17" t="s">
        <v>71</v>
      </c>
      <c r="L168" s="17" t="s">
        <v>48</v>
      </c>
      <c r="M168" s="17" t="s">
        <v>48</v>
      </c>
      <c r="N168" s="17" t="s">
        <v>48</v>
      </c>
      <c r="O168" s="17" t="s">
        <v>48</v>
      </c>
      <c r="P168" s="17">
        <v>1.0</v>
      </c>
      <c r="Q168" s="17">
        <v>0.0</v>
      </c>
      <c r="R168" s="17">
        <v>0.0</v>
      </c>
    </row>
    <row r="169" ht="14.25" customHeight="1">
      <c r="A169" s="17">
        <v>168.0</v>
      </c>
      <c r="B169" s="17" t="s">
        <v>14840</v>
      </c>
      <c r="C169" s="17" t="s">
        <v>698</v>
      </c>
      <c r="D169" s="17" t="s">
        <v>465</v>
      </c>
      <c r="E169" s="17">
        <v>45773.0</v>
      </c>
      <c r="F169" s="17" t="s">
        <v>466</v>
      </c>
      <c r="G169" s="17" t="s">
        <v>69</v>
      </c>
      <c r="H169" s="17" t="s">
        <v>70</v>
      </c>
      <c r="I169" s="17" t="s">
        <v>74</v>
      </c>
      <c r="J169" s="17" t="s">
        <v>45</v>
      </c>
      <c r="K169" s="17" t="s">
        <v>71</v>
      </c>
      <c r="L169" s="17" t="s">
        <v>48</v>
      </c>
      <c r="M169" s="17" t="s">
        <v>48</v>
      </c>
      <c r="N169" s="17" t="s">
        <v>48</v>
      </c>
      <c r="O169" s="17" t="s">
        <v>48</v>
      </c>
      <c r="P169" s="17">
        <v>0.0</v>
      </c>
      <c r="Q169" s="17">
        <v>0.0</v>
      </c>
      <c r="R169" s="17">
        <v>0.0</v>
      </c>
    </row>
    <row r="170" ht="14.25" customHeight="1">
      <c r="A170" s="17">
        <v>169.0</v>
      </c>
      <c r="B170" s="17" t="s">
        <v>14840</v>
      </c>
      <c r="C170" s="17" t="s">
        <v>699</v>
      </c>
      <c r="D170" s="17" t="s">
        <v>465</v>
      </c>
      <c r="E170" s="17">
        <v>45772.0</v>
      </c>
      <c r="F170" s="17" t="s">
        <v>466</v>
      </c>
      <c r="G170" s="17" t="s">
        <v>69</v>
      </c>
      <c r="H170" s="17" t="s">
        <v>70</v>
      </c>
      <c r="I170" s="17" t="s">
        <v>74</v>
      </c>
      <c r="J170" s="17" t="s">
        <v>45</v>
      </c>
      <c r="K170" s="17" t="s">
        <v>71</v>
      </c>
      <c r="L170" s="17" t="s">
        <v>48</v>
      </c>
      <c r="M170" s="17" t="s">
        <v>48</v>
      </c>
      <c r="N170" s="17" t="s">
        <v>48</v>
      </c>
      <c r="O170" s="17" t="s">
        <v>48</v>
      </c>
      <c r="P170" s="17">
        <v>0.0</v>
      </c>
      <c r="Q170" s="17">
        <v>0.0</v>
      </c>
      <c r="R170" s="17">
        <v>0.0</v>
      </c>
    </row>
    <row r="171" ht="14.25" customHeight="1">
      <c r="A171" s="17">
        <v>170.0</v>
      </c>
      <c r="B171" s="17" t="s">
        <v>14840</v>
      </c>
      <c r="C171" s="17" t="s">
        <v>700</v>
      </c>
      <c r="D171" s="17" t="s">
        <v>701</v>
      </c>
      <c r="E171" s="17">
        <v>45771.0</v>
      </c>
      <c r="F171" s="18" t="s">
        <v>702</v>
      </c>
      <c r="G171" s="17" t="s">
        <v>55</v>
      </c>
      <c r="H171" s="17" t="s">
        <v>130</v>
      </c>
      <c r="I171" s="17" t="s">
        <v>141</v>
      </c>
      <c r="J171" s="17" t="s">
        <v>142</v>
      </c>
      <c r="K171" s="17" t="s">
        <v>46</v>
      </c>
      <c r="L171" s="17" t="s">
        <v>704</v>
      </c>
      <c r="M171" s="17" t="s">
        <v>48</v>
      </c>
      <c r="N171" s="17" t="s">
        <v>48</v>
      </c>
      <c r="O171" s="17" t="s">
        <v>48</v>
      </c>
      <c r="P171" s="17">
        <v>0.0</v>
      </c>
      <c r="Q171" s="17">
        <v>0.0</v>
      </c>
      <c r="R171" s="17">
        <v>0.0</v>
      </c>
    </row>
    <row r="172" ht="14.25" customHeight="1">
      <c r="A172" s="17">
        <v>171.0</v>
      </c>
      <c r="B172" s="17" t="s">
        <v>14840</v>
      </c>
      <c r="C172" s="17" t="s">
        <v>706</v>
      </c>
      <c r="D172" s="17" t="s">
        <v>465</v>
      </c>
      <c r="E172" s="17">
        <v>45771.0</v>
      </c>
      <c r="F172" s="17" t="s">
        <v>466</v>
      </c>
      <c r="G172" s="17" t="s">
        <v>69</v>
      </c>
      <c r="H172" s="17" t="s">
        <v>70</v>
      </c>
      <c r="I172" s="17" t="s">
        <v>74</v>
      </c>
      <c r="J172" s="17" t="s">
        <v>45</v>
      </c>
      <c r="K172" s="17" t="s">
        <v>71</v>
      </c>
      <c r="L172" s="17" t="s">
        <v>48</v>
      </c>
      <c r="M172" s="17" t="s">
        <v>48</v>
      </c>
      <c r="N172" s="17" t="s">
        <v>48</v>
      </c>
      <c r="O172" s="17" t="s">
        <v>48</v>
      </c>
      <c r="P172" s="17">
        <v>1.0</v>
      </c>
      <c r="Q172" s="17">
        <v>0.0</v>
      </c>
      <c r="R172" s="17">
        <v>0.0</v>
      </c>
    </row>
    <row r="173" ht="14.25" customHeight="1">
      <c r="A173" s="17">
        <v>172.0</v>
      </c>
      <c r="B173" s="17" t="s">
        <v>14840</v>
      </c>
      <c r="C173" s="17" t="s">
        <v>707</v>
      </c>
      <c r="D173" s="17" t="s">
        <v>690</v>
      </c>
      <c r="E173" s="17">
        <v>45770.0</v>
      </c>
      <c r="F173" s="17"/>
      <c r="G173" s="17" t="s">
        <v>69</v>
      </c>
      <c r="H173" s="17" t="s">
        <v>70</v>
      </c>
      <c r="I173" s="17" t="s">
        <v>74</v>
      </c>
      <c r="J173" s="17" t="s">
        <v>45</v>
      </c>
      <c r="K173" s="17" t="s">
        <v>71</v>
      </c>
      <c r="L173" s="17" t="s">
        <v>48</v>
      </c>
      <c r="M173" s="17" t="s">
        <v>48</v>
      </c>
      <c r="N173" s="17" t="s">
        <v>48</v>
      </c>
      <c r="O173" s="17" t="s">
        <v>48</v>
      </c>
      <c r="P173" s="17">
        <v>0.0</v>
      </c>
      <c r="Q173" s="17">
        <v>8.0</v>
      </c>
      <c r="R173" s="17">
        <v>0.0</v>
      </c>
    </row>
    <row r="174" ht="14.25" customHeight="1">
      <c r="A174" s="17">
        <v>173.0</v>
      </c>
      <c r="B174" s="17" t="s">
        <v>14840</v>
      </c>
      <c r="C174" s="17" t="s">
        <v>710</v>
      </c>
      <c r="D174" s="17" t="s">
        <v>711</v>
      </c>
      <c r="E174" s="17">
        <v>45770.0</v>
      </c>
      <c r="F174" s="18" t="s">
        <v>712</v>
      </c>
      <c r="G174" s="17" t="s">
        <v>69</v>
      </c>
      <c r="H174" s="17" t="s">
        <v>70</v>
      </c>
      <c r="I174" s="17" t="s">
        <v>91</v>
      </c>
      <c r="J174" s="17" t="s">
        <v>58</v>
      </c>
      <c r="K174" s="17" t="s">
        <v>46</v>
      </c>
      <c r="L174" s="17" t="s">
        <v>713</v>
      </c>
      <c r="M174" s="17" t="s">
        <v>48</v>
      </c>
      <c r="N174" s="17" t="s">
        <v>714</v>
      </c>
      <c r="O174" s="17" t="s">
        <v>48</v>
      </c>
      <c r="P174" s="17">
        <v>4.0</v>
      </c>
      <c r="Q174" s="17">
        <v>0.0</v>
      </c>
      <c r="R174" s="17">
        <v>0.0</v>
      </c>
    </row>
    <row r="175" ht="14.25" customHeight="1">
      <c r="A175" s="17">
        <v>174.0</v>
      </c>
      <c r="B175" s="17" t="s">
        <v>14840</v>
      </c>
      <c r="C175" s="17" t="s">
        <v>715</v>
      </c>
      <c r="D175" s="17" t="s">
        <v>716</v>
      </c>
      <c r="E175" s="17">
        <v>45770.0</v>
      </c>
      <c r="F175" s="18" t="s">
        <v>717</v>
      </c>
      <c r="G175" s="17" t="s">
        <v>69</v>
      </c>
      <c r="H175" s="17" t="s">
        <v>70</v>
      </c>
      <c r="I175" s="17" t="s">
        <v>151</v>
      </c>
      <c r="J175" s="17" t="s">
        <v>719</v>
      </c>
      <c r="K175" s="17" t="s">
        <v>46</v>
      </c>
      <c r="L175" s="17" t="s">
        <v>304</v>
      </c>
      <c r="M175" s="17" t="s">
        <v>48</v>
      </c>
      <c r="N175" s="17" t="s">
        <v>48</v>
      </c>
      <c r="O175" s="17" t="s">
        <v>48</v>
      </c>
      <c r="P175" s="17">
        <v>2.0</v>
      </c>
      <c r="Q175" s="17">
        <v>0.0</v>
      </c>
      <c r="R175" s="17">
        <v>0.0</v>
      </c>
    </row>
    <row r="176" ht="14.25" customHeight="1">
      <c r="A176" s="17">
        <v>175.0</v>
      </c>
      <c r="B176" s="17" t="s">
        <v>14840</v>
      </c>
      <c r="C176" s="17" t="s">
        <v>720</v>
      </c>
      <c r="D176" s="17" t="s">
        <v>465</v>
      </c>
      <c r="E176" s="17">
        <v>45770.0</v>
      </c>
      <c r="F176" s="17" t="s">
        <v>466</v>
      </c>
      <c r="G176" s="17" t="s">
        <v>69</v>
      </c>
      <c r="H176" s="17" t="s">
        <v>70</v>
      </c>
      <c r="I176" s="17" t="s">
        <v>74</v>
      </c>
      <c r="J176" s="17" t="s">
        <v>45</v>
      </c>
      <c r="K176" s="17" t="s">
        <v>71</v>
      </c>
      <c r="L176" s="17" t="s">
        <v>48</v>
      </c>
      <c r="M176" s="17" t="s">
        <v>48</v>
      </c>
      <c r="N176" s="17" t="s">
        <v>48</v>
      </c>
      <c r="O176" s="17" t="s">
        <v>48</v>
      </c>
      <c r="P176" s="17">
        <v>0.0</v>
      </c>
      <c r="Q176" s="17">
        <v>0.0</v>
      </c>
      <c r="R176" s="17">
        <v>0.0</v>
      </c>
    </row>
    <row r="177" ht="14.25" customHeight="1">
      <c r="A177" s="17">
        <v>176.0</v>
      </c>
      <c r="B177" s="17" t="s">
        <v>14840</v>
      </c>
      <c r="C177" s="17" t="s">
        <v>722</v>
      </c>
      <c r="D177" s="17" t="s">
        <v>465</v>
      </c>
      <c r="E177" s="17">
        <v>45769.0</v>
      </c>
      <c r="F177" s="17" t="s">
        <v>466</v>
      </c>
      <c r="G177" s="17" t="s">
        <v>69</v>
      </c>
      <c r="H177" s="17" t="s">
        <v>70</v>
      </c>
      <c r="I177" s="17" t="s">
        <v>74</v>
      </c>
      <c r="J177" s="17" t="s">
        <v>45</v>
      </c>
      <c r="K177" s="17" t="s">
        <v>71</v>
      </c>
      <c r="L177" s="17" t="s">
        <v>48</v>
      </c>
      <c r="M177" s="17" t="s">
        <v>48</v>
      </c>
      <c r="N177" s="17" t="s">
        <v>48</v>
      </c>
      <c r="O177" s="17" t="s">
        <v>48</v>
      </c>
      <c r="P177" s="17">
        <v>0.0</v>
      </c>
      <c r="Q177" s="17">
        <v>0.0</v>
      </c>
      <c r="R177" s="17">
        <v>0.0</v>
      </c>
    </row>
    <row r="178" ht="14.25" customHeight="1">
      <c r="A178" s="17">
        <v>177.0</v>
      </c>
      <c r="B178" s="17" t="s">
        <v>14840</v>
      </c>
      <c r="C178" s="17" t="s">
        <v>723</v>
      </c>
      <c r="D178" s="17" t="s">
        <v>465</v>
      </c>
      <c r="E178" s="17">
        <v>45768.0</v>
      </c>
      <c r="F178" s="17" t="s">
        <v>466</v>
      </c>
      <c r="G178" s="17" t="s">
        <v>69</v>
      </c>
      <c r="H178" s="17" t="s">
        <v>70</v>
      </c>
      <c r="I178" s="17" t="s">
        <v>74</v>
      </c>
      <c r="J178" s="17" t="s">
        <v>45</v>
      </c>
      <c r="K178" s="17" t="s">
        <v>71</v>
      </c>
      <c r="L178" s="17" t="s">
        <v>48</v>
      </c>
      <c r="M178" s="17" t="s">
        <v>48</v>
      </c>
      <c r="N178" s="17" t="s">
        <v>48</v>
      </c>
      <c r="O178" s="17" t="s">
        <v>48</v>
      </c>
      <c r="P178" s="17">
        <v>0.0</v>
      </c>
      <c r="Q178" s="17">
        <v>0.0</v>
      </c>
      <c r="R178" s="17">
        <v>0.0</v>
      </c>
    </row>
    <row r="179" ht="14.25" customHeight="1">
      <c r="A179" s="17">
        <v>178.0</v>
      </c>
      <c r="B179" s="17" t="s">
        <v>14840</v>
      </c>
      <c r="C179" s="17" t="s">
        <v>724</v>
      </c>
      <c r="D179" s="17" t="s">
        <v>465</v>
      </c>
      <c r="E179" s="17">
        <v>45767.0</v>
      </c>
      <c r="F179" s="17" t="s">
        <v>466</v>
      </c>
      <c r="G179" s="17" t="s">
        <v>69</v>
      </c>
      <c r="H179" s="17" t="s">
        <v>70</v>
      </c>
      <c r="I179" s="17" t="s">
        <v>74</v>
      </c>
      <c r="J179" s="17" t="s">
        <v>45</v>
      </c>
      <c r="K179" s="17" t="s">
        <v>71</v>
      </c>
      <c r="L179" s="17" t="s">
        <v>48</v>
      </c>
      <c r="M179" s="17" t="s">
        <v>48</v>
      </c>
      <c r="N179" s="17" t="s">
        <v>48</v>
      </c>
      <c r="O179" s="17" t="s">
        <v>48</v>
      </c>
      <c r="P179" s="17">
        <v>0.0</v>
      </c>
      <c r="Q179" s="17">
        <v>0.0</v>
      </c>
      <c r="R179" s="17">
        <v>0.0</v>
      </c>
    </row>
    <row r="180" ht="14.25" customHeight="1">
      <c r="A180" s="17">
        <v>179.0</v>
      </c>
      <c r="B180" s="17" t="s">
        <v>14840</v>
      </c>
      <c r="C180" s="17" t="s">
        <v>725</v>
      </c>
      <c r="D180" s="17" t="s">
        <v>373</v>
      </c>
      <c r="E180" s="17">
        <v>45767.0</v>
      </c>
      <c r="F180" s="18" t="s">
        <v>553</v>
      </c>
      <c r="G180" s="17" t="s">
        <v>55</v>
      </c>
      <c r="H180" s="17" t="s">
        <v>130</v>
      </c>
      <c r="I180" s="17" t="s">
        <v>101</v>
      </c>
      <c r="J180" s="17" t="s">
        <v>58</v>
      </c>
      <c r="K180" s="17" t="s">
        <v>46</v>
      </c>
      <c r="L180" s="17" t="s">
        <v>48</v>
      </c>
      <c r="M180" s="17" t="s">
        <v>48</v>
      </c>
      <c r="N180" s="17" t="s">
        <v>48</v>
      </c>
      <c r="O180" s="17" t="s">
        <v>376</v>
      </c>
      <c r="P180" s="17">
        <v>0.0</v>
      </c>
      <c r="Q180" s="17">
        <v>0.0</v>
      </c>
      <c r="R180" s="17">
        <v>0.0</v>
      </c>
    </row>
    <row r="181" ht="14.25" customHeight="1">
      <c r="A181" s="17">
        <v>180.0</v>
      </c>
      <c r="B181" s="17" t="s">
        <v>14840</v>
      </c>
      <c r="C181" s="17" t="s">
        <v>726</v>
      </c>
      <c r="D181" s="17" t="s">
        <v>373</v>
      </c>
      <c r="E181" s="17">
        <v>45766.0</v>
      </c>
      <c r="F181" s="18" t="s">
        <v>727</v>
      </c>
      <c r="G181" s="17" t="s">
        <v>55</v>
      </c>
      <c r="H181" s="17" t="s">
        <v>56</v>
      </c>
      <c r="I181" s="17" t="s">
        <v>101</v>
      </c>
      <c r="J181" s="17" t="s">
        <v>58</v>
      </c>
      <c r="K181" s="17" t="s">
        <v>46</v>
      </c>
      <c r="L181" s="17" t="s">
        <v>48</v>
      </c>
      <c r="M181" s="17" t="s">
        <v>48</v>
      </c>
      <c r="N181" s="17" t="s">
        <v>48</v>
      </c>
      <c r="O181" s="17" t="s">
        <v>376</v>
      </c>
      <c r="P181" s="17">
        <v>0.0</v>
      </c>
      <c r="Q181" s="17">
        <v>0.0</v>
      </c>
      <c r="R181" s="17">
        <v>0.0</v>
      </c>
    </row>
    <row r="182" ht="14.25" customHeight="1">
      <c r="A182" s="17">
        <v>181.0</v>
      </c>
      <c r="B182" s="17" t="s">
        <v>14840</v>
      </c>
      <c r="C182" s="17" t="s">
        <v>728</v>
      </c>
      <c r="D182" s="17" t="s">
        <v>729</v>
      </c>
      <c r="E182" s="17">
        <v>45764.0</v>
      </c>
      <c r="F182" s="17" t="s">
        <v>730</v>
      </c>
      <c r="G182" s="17" t="s">
        <v>69</v>
      </c>
      <c r="H182" s="17" t="s">
        <v>140</v>
      </c>
      <c r="I182" s="17" t="s">
        <v>101</v>
      </c>
      <c r="J182" s="17" t="s">
        <v>142</v>
      </c>
      <c r="K182" s="17" t="s">
        <v>46</v>
      </c>
      <c r="L182" s="17" t="s">
        <v>48</v>
      </c>
      <c r="M182" s="17" t="s">
        <v>48</v>
      </c>
      <c r="N182" s="17" t="s">
        <v>48</v>
      </c>
      <c r="O182" s="17" t="s">
        <v>48</v>
      </c>
      <c r="P182" s="17">
        <v>8.0</v>
      </c>
      <c r="Q182" s="17">
        <v>5.0</v>
      </c>
      <c r="R182" s="17">
        <v>0.0</v>
      </c>
    </row>
    <row r="183" ht="14.25" customHeight="1">
      <c r="A183" s="17">
        <v>182.0</v>
      </c>
      <c r="B183" s="17" t="s">
        <v>14840</v>
      </c>
      <c r="C183" s="17" t="s">
        <v>735</v>
      </c>
      <c r="D183" s="17" t="s">
        <v>373</v>
      </c>
      <c r="E183" s="17">
        <v>45764.0</v>
      </c>
      <c r="F183" s="18" t="s">
        <v>736</v>
      </c>
      <c r="G183" s="17" t="s">
        <v>55</v>
      </c>
      <c r="H183" s="17" t="s">
        <v>130</v>
      </c>
      <c r="I183" s="17" t="s">
        <v>101</v>
      </c>
      <c r="J183" s="17" t="s">
        <v>58</v>
      </c>
      <c r="K183" s="17" t="s">
        <v>46</v>
      </c>
      <c r="L183" s="17" t="s">
        <v>48</v>
      </c>
      <c r="M183" s="17" t="s">
        <v>48</v>
      </c>
      <c r="N183" s="17" t="s">
        <v>48</v>
      </c>
      <c r="O183" s="17" t="s">
        <v>376</v>
      </c>
      <c r="P183" s="17">
        <v>0.0</v>
      </c>
      <c r="Q183" s="17">
        <v>0.0</v>
      </c>
      <c r="R183" s="17">
        <v>0.0</v>
      </c>
    </row>
    <row r="184" ht="14.25" customHeight="1">
      <c r="A184" s="17">
        <v>183.0</v>
      </c>
      <c r="B184" s="17" t="s">
        <v>14840</v>
      </c>
      <c r="C184" s="17" t="s">
        <v>737</v>
      </c>
      <c r="D184" s="17" t="s">
        <v>465</v>
      </c>
      <c r="E184" s="17">
        <v>45764.0</v>
      </c>
      <c r="F184" s="17" t="s">
        <v>466</v>
      </c>
      <c r="G184" s="17" t="s">
        <v>69</v>
      </c>
      <c r="H184" s="17" t="s">
        <v>70</v>
      </c>
      <c r="I184" s="17" t="s">
        <v>74</v>
      </c>
      <c r="J184" s="17" t="s">
        <v>45</v>
      </c>
      <c r="K184" s="17" t="s">
        <v>71</v>
      </c>
      <c r="L184" s="17" t="s">
        <v>48</v>
      </c>
      <c r="M184" s="17" t="s">
        <v>48</v>
      </c>
      <c r="N184" s="17" t="s">
        <v>48</v>
      </c>
      <c r="O184" s="17" t="s">
        <v>48</v>
      </c>
      <c r="P184" s="17">
        <v>1.0</v>
      </c>
      <c r="Q184" s="17">
        <v>0.0</v>
      </c>
      <c r="R184" s="17">
        <v>0.0</v>
      </c>
    </row>
    <row r="185" ht="14.25" customHeight="1">
      <c r="A185" s="17">
        <v>184.0</v>
      </c>
      <c r="B185" s="17" t="s">
        <v>14840</v>
      </c>
      <c r="C185" s="17" t="s">
        <v>739</v>
      </c>
      <c r="D185" s="17" t="s">
        <v>465</v>
      </c>
      <c r="E185" s="17">
        <v>45763.0</v>
      </c>
      <c r="F185" s="17" t="s">
        <v>466</v>
      </c>
      <c r="G185" s="17" t="s">
        <v>69</v>
      </c>
      <c r="H185" s="17" t="s">
        <v>70</v>
      </c>
      <c r="I185" s="17" t="s">
        <v>74</v>
      </c>
      <c r="J185" s="17" t="s">
        <v>45</v>
      </c>
      <c r="K185" s="17" t="s">
        <v>71</v>
      </c>
      <c r="L185" s="17" t="s">
        <v>48</v>
      </c>
      <c r="M185" s="17" t="s">
        <v>48</v>
      </c>
      <c r="N185" s="17" t="s">
        <v>48</v>
      </c>
      <c r="O185" s="17" t="s">
        <v>48</v>
      </c>
      <c r="P185" s="17">
        <v>0.0</v>
      </c>
      <c r="Q185" s="17">
        <v>0.0</v>
      </c>
      <c r="R185" s="17">
        <v>0.0</v>
      </c>
    </row>
    <row r="186" ht="14.25" customHeight="1">
      <c r="A186" s="17">
        <v>185.0</v>
      </c>
      <c r="B186" s="17" t="s">
        <v>14840</v>
      </c>
      <c r="C186" s="17" t="s">
        <v>741</v>
      </c>
      <c r="D186" s="17" t="s">
        <v>465</v>
      </c>
      <c r="E186" s="17">
        <v>45762.0</v>
      </c>
      <c r="F186" s="17" t="s">
        <v>466</v>
      </c>
      <c r="G186" s="17" t="s">
        <v>69</v>
      </c>
      <c r="H186" s="17" t="s">
        <v>70</v>
      </c>
      <c r="I186" s="17" t="s">
        <v>74</v>
      </c>
      <c r="J186" s="17" t="s">
        <v>45</v>
      </c>
      <c r="K186" s="17" t="s">
        <v>71</v>
      </c>
      <c r="L186" s="17" t="s">
        <v>48</v>
      </c>
      <c r="M186" s="17" t="s">
        <v>48</v>
      </c>
      <c r="N186" s="17" t="s">
        <v>48</v>
      </c>
      <c r="O186" s="17" t="s">
        <v>48</v>
      </c>
      <c r="P186" s="17">
        <v>0.0</v>
      </c>
      <c r="Q186" s="17">
        <v>0.0</v>
      </c>
      <c r="R186" s="17">
        <v>0.0</v>
      </c>
    </row>
    <row r="187" ht="14.25" customHeight="1">
      <c r="A187" s="17">
        <v>186.0</v>
      </c>
      <c r="B187" s="17" t="s">
        <v>14840</v>
      </c>
      <c r="C187" s="17" t="s">
        <v>742</v>
      </c>
      <c r="D187" s="17" t="s">
        <v>465</v>
      </c>
      <c r="E187" s="17">
        <v>45761.0</v>
      </c>
      <c r="F187" s="17" t="s">
        <v>466</v>
      </c>
      <c r="G187" s="17" t="s">
        <v>69</v>
      </c>
      <c r="H187" s="17" t="s">
        <v>70</v>
      </c>
      <c r="I187" s="17" t="s">
        <v>74</v>
      </c>
      <c r="J187" s="17" t="s">
        <v>45</v>
      </c>
      <c r="K187" s="17" t="s">
        <v>71</v>
      </c>
      <c r="L187" s="17" t="s">
        <v>48</v>
      </c>
      <c r="M187" s="17" t="s">
        <v>48</v>
      </c>
      <c r="N187" s="17" t="s">
        <v>48</v>
      </c>
      <c r="O187" s="17" t="s">
        <v>48</v>
      </c>
      <c r="P187" s="17">
        <v>0.0</v>
      </c>
      <c r="Q187" s="17">
        <v>0.0</v>
      </c>
      <c r="R187" s="17">
        <v>0.0</v>
      </c>
    </row>
    <row r="188" ht="14.25" customHeight="1">
      <c r="A188" s="17">
        <v>187.0</v>
      </c>
      <c r="B188" s="17" t="s">
        <v>14840</v>
      </c>
      <c r="C188" s="17" t="s">
        <v>743</v>
      </c>
      <c r="D188" s="17" t="s">
        <v>465</v>
      </c>
      <c r="E188" s="17">
        <v>45759.0</v>
      </c>
      <c r="F188" s="17" t="s">
        <v>466</v>
      </c>
      <c r="G188" s="17" t="s">
        <v>69</v>
      </c>
      <c r="H188" s="17" t="s">
        <v>70</v>
      </c>
      <c r="I188" s="17" t="s">
        <v>74</v>
      </c>
      <c r="J188" s="17" t="s">
        <v>45</v>
      </c>
      <c r="K188" s="17" t="s">
        <v>71</v>
      </c>
      <c r="L188" s="17" t="s">
        <v>48</v>
      </c>
      <c r="M188" s="17" t="s">
        <v>48</v>
      </c>
      <c r="N188" s="17" t="s">
        <v>48</v>
      </c>
      <c r="O188" s="17" t="s">
        <v>48</v>
      </c>
      <c r="P188" s="17">
        <v>0.0</v>
      </c>
      <c r="Q188" s="17">
        <v>0.0</v>
      </c>
      <c r="R188" s="17">
        <v>0.0</v>
      </c>
    </row>
    <row r="189" ht="14.25" customHeight="1">
      <c r="A189" s="17">
        <v>188.0</v>
      </c>
      <c r="B189" s="17" t="s">
        <v>14840</v>
      </c>
      <c r="C189" s="17" t="s">
        <v>745</v>
      </c>
      <c r="D189" s="17" t="s">
        <v>465</v>
      </c>
      <c r="E189" s="17">
        <v>45759.0</v>
      </c>
      <c r="F189" s="17" t="s">
        <v>466</v>
      </c>
      <c r="G189" s="17" t="s">
        <v>69</v>
      </c>
      <c r="H189" s="17" t="s">
        <v>70</v>
      </c>
      <c r="I189" s="17" t="s">
        <v>74</v>
      </c>
      <c r="J189" s="17" t="s">
        <v>45</v>
      </c>
      <c r="K189" s="17" t="s">
        <v>71</v>
      </c>
      <c r="L189" s="17" t="s">
        <v>48</v>
      </c>
      <c r="M189" s="17" t="s">
        <v>48</v>
      </c>
      <c r="N189" s="17" t="s">
        <v>48</v>
      </c>
      <c r="O189" s="17" t="s">
        <v>48</v>
      </c>
      <c r="P189" s="17">
        <v>0.0</v>
      </c>
      <c r="Q189" s="17">
        <v>0.0</v>
      </c>
      <c r="R189" s="17">
        <v>0.0</v>
      </c>
    </row>
    <row r="190" ht="14.25" customHeight="1">
      <c r="A190" s="17">
        <v>189.0</v>
      </c>
      <c r="B190" s="17" t="s">
        <v>14840</v>
      </c>
      <c r="C190" s="17" t="s">
        <v>746</v>
      </c>
      <c r="D190" s="17" t="s">
        <v>465</v>
      </c>
      <c r="E190" s="17">
        <v>45758.0</v>
      </c>
      <c r="F190" s="17" t="s">
        <v>466</v>
      </c>
      <c r="G190" s="17" t="s">
        <v>69</v>
      </c>
      <c r="H190" s="17" t="s">
        <v>70</v>
      </c>
      <c r="I190" s="17" t="s">
        <v>74</v>
      </c>
      <c r="J190" s="17" t="s">
        <v>45</v>
      </c>
      <c r="K190" s="17" t="s">
        <v>71</v>
      </c>
      <c r="L190" s="17" t="s">
        <v>48</v>
      </c>
      <c r="M190" s="17" t="s">
        <v>48</v>
      </c>
      <c r="N190" s="17" t="s">
        <v>48</v>
      </c>
      <c r="O190" s="17" t="s">
        <v>48</v>
      </c>
      <c r="P190" s="17">
        <v>0.0</v>
      </c>
      <c r="Q190" s="17">
        <v>0.0</v>
      </c>
      <c r="R190" s="17">
        <v>0.0</v>
      </c>
    </row>
    <row r="191" ht="14.25" customHeight="1">
      <c r="A191" s="17">
        <v>190.0</v>
      </c>
      <c r="B191" s="17" t="s">
        <v>14840</v>
      </c>
      <c r="C191" s="17" t="s">
        <v>747</v>
      </c>
      <c r="D191" s="17" t="s">
        <v>373</v>
      </c>
      <c r="E191" s="17">
        <v>45757.0</v>
      </c>
      <c r="F191" s="18" t="s">
        <v>553</v>
      </c>
      <c r="G191" s="17" t="s">
        <v>55</v>
      </c>
      <c r="H191" s="17" t="s">
        <v>70</v>
      </c>
      <c r="I191" s="17" t="s">
        <v>101</v>
      </c>
      <c r="J191" s="17" t="s">
        <v>58</v>
      </c>
      <c r="K191" s="17" t="s">
        <v>46</v>
      </c>
      <c r="L191" s="17" t="s">
        <v>48</v>
      </c>
      <c r="M191" s="17" t="s">
        <v>48</v>
      </c>
      <c r="N191" s="17" t="s">
        <v>48</v>
      </c>
      <c r="O191" s="17" t="s">
        <v>376</v>
      </c>
      <c r="P191" s="17">
        <v>0.0</v>
      </c>
      <c r="Q191" s="17">
        <v>0.0</v>
      </c>
      <c r="R191" s="17">
        <v>0.0</v>
      </c>
    </row>
    <row r="192" ht="14.25" customHeight="1">
      <c r="A192" s="17">
        <v>191.0</v>
      </c>
      <c r="B192" s="17" t="s">
        <v>14840</v>
      </c>
      <c r="C192" s="17" t="s">
        <v>751</v>
      </c>
      <c r="D192" s="17" t="s">
        <v>465</v>
      </c>
      <c r="E192" s="17">
        <v>45755.0</v>
      </c>
      <c r="F192" s="17" t="s">
        <v>466</v>
      </c>
      <c r="G192" s="17" t="s">
        <v>69</v>
      </c>
      <c r="H192" s="17" t="s">
        <v>70</v>
      </c>
      <c r="I192" s="17" t="s">
        <v>74</v>
      </c>
      <c r="J192" s="17" t="s">
        <v>45</v>
      </c>
      <c r="K192" s="17" t="s">
        <v>71</v>
      </c>
      <c r="L192" s="17" t="s">
        <v>48</v>
      </c>
      <c r="M192" s="17" t="s">
        <v>48</v>
      </c>
      <c r="N192" s="17" t="s">
        <v>48</v>
      </c>
      <c r="O192" s="17" t="s">
        <v>48</v>
      </c>
      <c r="P192" s="17">
        <v>0.0</v>
      </c>
      <c r="Q192" s="17">
        <v>0.0</v>
      </c>
      <c r="R192" s="17">
        <v>0.0</v>
      </c>
    </row>
    <row r="193" ht="14.25" customHeight="1">
      <c r="A193" s="17">
        <v>192.0</v>
      </c>
      <c r="B193" s="17" t="s">
        <v>14840</v>
      </c>
      <c r="C193" s="17" t="s">
        <v>752</v>
      </c>
      <c r="D193" s="17" t="s">
        <v>400</v>
      </c>
      <c r="E193" s="17">
        <v>45755.0</v>
      </c>
      <c r="F193" s="18" t="s">
        <v>753</v>
      </c>
      <c r="G193" s="17" t="s">
        <v>69</v>
      </c>
      <c r="H193" s="17" t="s">
        <v>70</v>
      </c>
      <c r="I193" s="17" t="s">
        <v>74</v>
      </c>
      <c r="J193" s="17" t="s">
        <v>58</v>
      </c>
      <c r="K193" s="17" t="s">
        <v>71</v>
      </c>
      <c r="L193" s="17" t="s">
        <v>48</v>
      </c>
      <c r="M193" s="17" t="s">
        <v>48</v>
      </c>
      <c r="N193" s="17" t="s">
        <v>48</v>
      </c>
      <c r="O193" s="17" t="s">
        <v>48</v>
      </c>
      <c r="P193" s="17">
        <v>0.0</v>
      </c>
      <c r="Q193" s="17">
        <v>0.0</v>
      </c>
      <c r="R193" s="17">
        <v>0.0</v>
      </c>
    </row>
    <row r="194" ht="14.25" customHeight="1">
      <c r="A194" s="17">
        <v>193.0</v>
      </c>
      <c r="B194" s="17" t="s">
        <v>14840</v>
      </c>
      <c r="C194" s="17" t="s">
        <v>754</v>
      </c>
      <c r="D194" s="17" t="s">
        <v>465</v>
      </c>
      <c r="E194" s="17">
        <v>45755.0</v>
      </c>
      <c r="F194" s="17" t="s">
        <v>466</v>
      </c>
      <c r="G194" s="17" t="s">
        <v>69</v>
      </c>
      <c r="H194" s="17" t="s">
        <v>70</v>
      </c>
      <c r="I194" s="17" t="s">
        <v>74</v>
      </c>
      <c r="J194" s="17" t="s">
        <v>45</v>
      </c>
      <c r="K194" s="17" t="s">
        <v>71</v>
      </c>
      <c r="L194" s="17" t="s">
        <v>48</v>
      </c>
      <c r="M194" s="17" t="s">
        <v>48</v>
      </c>
      <c r="N194" s="17" t="s">
        <v>48</v>
      </c>
      <c r="O194" s="17" t="s">
        <v>48</v>
      </c>
      <c r="P194" s="17">
        <v>0.0</v>
      </c>
      <c r="Q194" s="17">
        <v>0.0</v>
      </c>
      <c r="R194" s="17">
        <v>0.0</v>
      </c>
    </row>
    <row r="195" ht="14.25" customHeight="1">
      <c r="A195" s="17">
        <v>194.0</v>
      </c>
      <c r="B195" s="17" t="s">
        <v>14840</v>
      </c>
      <c r="C195" s="17" t="s">
        <v>755</v>
      </c>
      <c r="D195" s="17" t="s">
        <v>465</v>
      </c>
      <c r="E195" s="17">
        <v>45754.0</v>
      </c>
      <c r="F195" s="17" t="s">
        <v>466</v>
      </c>
      <c r="G195" s="17" t="s">
        <v>69</v>
      </c>
      <c r="H195" s="17" t="s">
        <v>70</v>
      </c>
      <c r="I195" s="17" t="s">
        <v>74</v>
      </c>
      <c r="J195" s="17" t="s">
        <v>45</v>
      </c>
      <c r="K195" s="17" t="s">
        <v>71</v>
      </c>
      <c r="L195" s="17" t="s">
        <v>48</v>
      </c>
      <c r="M195" s="17" t="s">
        <v>48</v>
      </c>
      <c r="N195" s="17" t="s">
        <v>48</v>
      </c>
      <c r="O195" s="17" t="s">
        <v>48</v>
      </c>
      <c r="P195" s="17">
        <v>0.0</v>
      </c>
      <c r="Q195" s="17">
        <v>0.0</v>
      </c>
      <c r="R195" s="17">
        <v>0.0</v>
      </c>
    </row>
    <row r="196" ht="14.25" customHeight="1">
      <c r="A196" s="17">
        <v>195.0</v>
      </c>
      <c r="B196" s="17" t="s">
        <v>14840</v>
      </c>
      <c r="C196" s="17" t="s">
        <v>756</v>
      </c>
      <c r="D196" s="17" t="s">
        <v>138</v>
      </c>
      <c r="E196" s="17">
        <v>45753.0</v>
      </c>
      <c r="F196" s="18" t="s">
        <v>757</v>
      </c>
      <c r="G196" s="17" t="s">
        <v>69</v>
      </c>
      <c r="H196" s="17" t="s">
        <v>140</v>
      </c>
      <c r="I196" s="17" t="s">
        <v>141</v>
      </c>
      <c r="J196" s="17" t="s">
        <v>142</v>
      </c>
      <c r="K196" s="17" t="s">
        <v>46</v>
      </c>
      <c r="L196" s="17" t="s">
        <v>48</v>
      </c>
      <c r="M196" s="17" t="s">
        <v>758</v>
      </c>
      <c r="N196" s="17" t="s">
        <v>48</v>
      </c>
      <c r="O196" s="17" t="s">
        <v>48</v>
      </c>
      <c r="P196" s="17">
        <v>0.0</v>
      </c>
      <c r="Q196" s="17">
        <v>8.0</v>
      </c>
      <c r="R196" s="17">
        <v>0.0</v>
      </c>
    </row>
    <row r="197" ht="14.25" customHeight="1">
      <c r="A197" s="17">
        <v>196.0</v>
      </c>
      <c r="B197" s="17" t="s">
        <v>14840</v>
      </c>
      <c r="C197" s="17" t="s">
        <v>761</v>
      </c>
      <c r="D197" s="17" t="s">
        <v>373</v>
      </c>
      <c r="E197" s="17">
        <v>45751.0</v>
      </c>
      <c r="F197" s="18" t="s">
        <v>553</v>
      </c>
      <c r="G197" s="17" t="s">
        <v>69</v>
      </c>
      <c r="H197" s="17" t="s">
        <v>70</v>
      </c>
      <c r="I197" s="17" t="s">
        <v>101</v>
      </c>
      <c r="J197" s="17" t="s">
        <v>58</v>
      </c>
      <c r="K197" s="17" t="s">
        <v>46</v>
      </c>
      <c r="L197" s="17" t="s">
        <v>48</v>
      </c>
      <c r="M197" s="17" t="s">
        <v>48</v>
      </c>
      <c r="N197" s="17" t="s">
        <v>48</v>
      </c>
      <c r="O197" s="17" t="s">
        <v>376</v>
      </c>
      <c r="P197" s="17">
        <v>0.0</v>
      </c>
      <c r="Q197" s="17">
        <v>0.0</v>
      </c>
      <c r="R197" s="17">
        <v>0.0</v>
      </c>
    </row>
    <row r="198" ht="14.25" customHeight="1">
      <c r="A198" s="17">
        <v>197.0</v>
      </c>
      <c r="B198" s="17" t="s">
        <v>14840</v>
      </c>
      <c r="C198" s="17" t="s">
        <v>763</v>
      </c>
      <c r="D198" s="17" t="s">
        <v>465</v>
      </c>
      <c r="E198" s="17">
        <v>45749.0</v>
      </c>
      <c r="F198" s="17" t="s">
        <v>466</v>
      </c>
      <c r="G198" s="17" t="s">
        <v>69</v>
      </c>
      <c r="H198" s="17" t="s">
        <v>70</v>
      </c>
      <c r="I198" s="17" t="s">
        <v>74</v>
      </c>
      <c r="J198" s="17" t="s">
        <v>45</v>
      </c>
      <c r="K198" s="17" t="s">
        <v>71</v>
      </c>
      <c r="L198" s="17" t="s">
        <v>48</v>
      </c>
      <c r="M198" s="17" t="s">
        <v>48</v>
      </c>
      <c r="N198" s="17" t="s">
        <v>48</v>
      </c>
      <c r="O198" s="17" t="s">
        <v>48</v>
      </c>
      <c r="P198" s="17">
        <v>0.0</v>
      </c>
      <c r="Q198" s="17">
        <v>0.0</v>
      </c>
      <c r="R198" s="17">
        <v>0.0</v>
      </c>
    </row>
    <row r="199" ht="14.25" customHeight="1">
      <c r="A199" s="17">
        <v>198.0</v>
      </c>
      <c r="B199" s="17" t="s">
        <v>14840</v>
      </c>
      <c r="C199" s="17" t="s">
        <v>764</v>
      </c>
      <c r="D199" s="17" t="s">
        <v>465</v>
      </c>
      <c r="E199" s="17">
        <v>45749.0</v>
      </c>
      <c r="F199" s="17" t="s">
        <v>466</v>
      </c>
      <c r="G199" s="17" t="s">
        <v>69</v>
      </c>
      <c r="H199" s="17" t="s">
        <v>70</v>
      </c>
      <c r="I199" s="17" t="s">
        <v>74</v>
      </c>
      <c r="J199" s="17" t="s">
        <v>45</v>
      </c>
      <c r="K199" s="17" t="s">
        <v>71</v>
      </c>
      <c r="L199" s="17" t="s">
        <v>48</v>
      </c>
      <c r="M199" s="17" t="s">
        <v>48</v>
      </c>
      <c r="N199" s="17" t="s">
        <v>48</v>
      </c>
      <c r="O199" s="17" t="s">
        <v>48</v>
      </c>
      <c r="P199" s="17">
        <v>0.0</v>
      </c>
      <c r="Q199" s="17">
        <v>0.0</v>
      </c>
      <c r="R199" s="17">
        <v>0.0</v>
      </c>
    </row>
    <row r="200" ht="14.25" customHeight="1">
      <c r="A200" s="17">
        <v>199.0</v>
      </c>
      <c r="B200" s="17" t="s">
        <v>14840</v>
      </c>
      <c r="C200" s="17" t="s">
        <v>765</v>
      </c>
      <c r="D200" s="17" t="s">
        <v>465</v>
      </c>
      <c r="E200" s="17">
        <v>45748.0</v>
      </c>
      <c r="F200" s="17" t="s">
        <v>466</v>
      </c>
      <c r="G200" s="17" t="s">
        <v>69</v>
      </c>
      <c r="H200" s="17" t="s">
        <v>70</v>
      </c>
      <c r="I200" s="17" t="s">
        <v>74</v>
      </c>
      <c r="J200" s="17" t="s">
        <v>45</v>
      </c>
      <c r="K200" s="17" t="s">
        <v>71</v>
      </c>
      <c r="L200" s="17" t="s">
        <v>48</v>
      </c>
      <c r="M200" s="17" t="s">
        <v>48</v>
      </c>
      <c r="N200" s="17" t="s">
        <v>48</v>
      </c>
      <c r="O200" s="17" t="s">
        <v>48</v>
      </c>
      <c r="P200" s="17">
        <v>0.0</v>
      </c>
      <c r="Q200" s="17">
        <v>0.0</v>
      </c>
      <c r="R200" s="17">
        <v>0.0</v>
      </c>
    </row>
    <row r="201" ht="14.25" customHeight="1">
      <c r="A201" s="17">
        <v>200.0</v>
      </c>
      <c r="B201" s="17" t="s">
        <v>14840</v>
      </c>
      <c r="C201" s="17" t="s">
        <v>768</v>
      </c>
      <c r="D201" s="17" t="s">
        <v>769</v>
      </c>
      <c r="E201" s="17">
        <v>45746.0</v>
      </c>
      <c r="F201" s="17" t="s">
        <v>770</v>
      </c>
      <c r="G201" s="17" t="s">
        <v>69</v>
      </c>
      <c r="H201" s="17" t="s">
        <v>70</v>
      </c>
      <c r="I201" s="17" t="s">
        <v>74</v>
      </c>
      <c r="J201" s="17" t="s">
        <v>45</v>
      </c>
      <c r="K201" s="17" t="s">
        <v>71</v>
      </c>
      <c r="L201" s="17" t="s">
        <v>48</v>
      </c>
      <c r="M201" s="17" t="s">
        <v>48</v>
      </c>
      <c r="N201" s="17" t="s">
        <v>48</v>
      </c>
      <c r="O201" s="17" t="s">
        <v>48</v>
      </c>
      <c r="P201" s="17">
        <v>0.0</v>
      </c>
      <c r="Q201" s="17">
        <v>0.0</v>
      </c>
      <c r="R201" s="17">
        <v>0.0</v>
      </c>
    </row>
    <row r="202" ht="14.25" customHeight="1">
      <c r="A202" s="17">
        <v>201.0</v>
      </c>
      <c r="B202" s="17" t="s">
        <v>14840</v>
      </c>
      <c r="C202" s="17" t="s">
        <v>771</v>
      </c>
      <c r="D202" s="17" t="s">
        <v>465</v>
      </c>
      <c r="E202" s="17">
        <v>45746.0</v>
      </c>
      <c r="F202" s="17" t="s">
        <v>772</v>
      </c>
      <c r="G202" s="17" t="s">
        <v>69</v>
      </c>
      <c r="H202" s="17" t="s">
        <v>70</v>
      </c>
      <c r="I202" s="17" t="s">
        <v>74</v>
      </c>
      <c r="J202" s="17" t="s">
        <v>45</v>
      </c>
      <c r="K202" s="17" t="s">
        <v>71</v>
      </c>
      <c r="L202" s="17" t="s">
        <v>48</v>
      </c>
      <c r="M202" s="17" t="s">
        <v>48</v>
      </c>
      <c r="N202" s="17" t="s">
        <v>48</v>
      </c>
      <c r="O202" s="17" t="s">
        <v>48</v>
      </c>
      <c r="P202" s="17">
        <v>0.0</v>
      </c>
      <c r="Q202" s="17">
        <v>0.0</v>
      </c>
      <c r="R202" s="17">
        <v>0.0</v>
      </c>
    </row>
    <row r="203" ht="14.25" customHeight="1">
      <c r="A203" s="17">
        <v>202.0</v>
      </c>
      <c r="B203" s="17" t="s">
        <v>14840</v>
      </c>
      <c r="C203" s="17" t="s">
        <v>773</v>
      </c>
      <c r="D203" s="17" t="s">
        <v>465</v>
      </c>
      <c r="E203" s="17">
        <v>45745.0</v>
      </c>
      <c r="F203" s="17" t="s">
        <v>466</v>
      </c>
      <c r="G203" s="17" t="s">
        <v>69</v>
      </c>
      <c r="H203" s="17" t="s">
        <v>70</v>
      </c>
      <c r="I203" s="17" t="s">
        <v>74</v>
      </c>
      <c r="J203" s="17" t="s">
        <v>45</v>
      </c>
      <c r="K203" s="17" t="s">
        <v>71</v>
      </c>
      <c r="L203" s="17" t="s">
        <v>48</v>
      </c>
      <c r="M203" s="17" t="s">
        <v>48</v>
      </c>
      <c r="N203" s="17" t="s">
        <v>48</v>
      </c>
      <c r="O203" s="17" t="s">
        <v>48</v>
      </c>
      <c r="P203" s="17">
        <v>0.0</v>
      </c>
      <c r="Q203" s="17">
        <v>0.0</v>
      </c>
      <c r="R203" s="17">
        <v>0.0</v>
      </c>
    </row>
    <row r="204" ht="14.25" customHeight="1">
      <c r="A204" s="17">
        <v>203.0</v>
      </c>
      <c r="B204" s="17" t="s">
        <v>14840</v>
      </c>
      <c r="C204" s="17" t="s">
        <v>774</v>
      </c>
      <c r="D204" s="17" t="s">
        <v>465</v>
      </c>
      <c r="E204" s="17">
        <v>45744.0</v>
      </c>
      <c r="F204" s="17" t="s">
        <v>466</v>
      </c>
      <c r="G204" s="17" t="s">
        <v>69</v>
      </c>
      <c r="H204" s="17" t="s">
        <v>70</v>
      </c>
      <c r="I204" s="17" t="s">
        <v>74</v>
      </c>
      <c r="J204" s="17" t="s">
        <v>45</v>
      </c>
      <c r="K204" s="17" t="s">
        <v>71</v>
      </c>
      <c r="L204" s="17" t="s">
        <v>48</v>
      </c>
      <c r="M204" s="17" t="s">
        <v>48</v>
      </c>
      <c r="N204" s="17" t="s">
        <v>48</v>
      </c>
      <c r="O204" s="17" t="s">
        <v>48</v>
      </c>
      <c r="P204" s="17">
        <v>0.0</v>
      </c>
      <c r="Q204" s="17">
        <v>0.0</v>
      </c>
      <c r="R204" s="17">
        <v>0.0</v>
      </c>
    </row>
    <row r="205" ht="14.25" customHeight="1">
      <c r="A205" s="17">
        <v>204.0</v>
      </c>
      <c r="B205" s="17" t="s">
        <v>14840</v>
      </c>
      <c r="C205" s="17" t="s">
        <v>776</v>
      </c>
      <c r="D205" s="17" t="s">
        <v>465</v>
      </c>
      <c r="E205" s="17">
        <v>45744.0</v>
      </c>
      <c r="F205" s="17" t="s">
        <v>466</v>
      </c>
      <c r="G205" s="17" t="s">
        <v>69</v>
      </c>
      <c r="H205" s="17" t="s">
        <v>70</v>
      </c>
      <c r="I205" s="17" t="s">
        <v>74</v>
      </c>
      <c r="J205" s="17" t="s">
        <v>45</v>
      </c>
      <c r="K205" s="17" t="s">
        <v>71</v>
      </c>
      <c r="L205" s="17" t="s">
        <v>48</v>
      </c>
      <c r="M205" s="17" t="s">
        <v>48</v>
      </c>
      <c r="N205" s="17" t="s">
        <v>48</v>
      </c>
      <c r="O205" s="17" t="s">
        <v>48</v>
      </c>
      <c r="P205" s="17">
        <v>0.0</v>
      </c>
      <c r="Q205" s="17">
        <v>0.0</v>
      </c>
      <c r="R205" s="17">
        <v>0.0</v>
      </c>
    </row>
    <row r="206" ht="14.25" customHeight="1">
      <c r="A206" s="17">
        <v>205.0</v>
      </c>
      <c r="B206" s="17" t="s">
        <v>14840</v>
      </c>
      <c r="C206" s="17" t="s">
        <v>777</v>
      </c>
      <c r="D206" s="17" t="s">
        <v>465</v>
      </c>
      <c r="E206" s="17">
        <v>45744.0</v>
      </c>
      <c r="F206" s="17" t="s">
        <v>466</v>
      </c>
      <c r="G206" s="17" t="s">
        <v>69</v>
      </c>
      <c r="H206" s="17" t="s">
        <v>70</v>
      </c>
      <c r="I206" s="17" t="s">
        <v>74</v>
      </c>
      <c r="J206" s="17" t="s">
        <v>45</v>
      </c>
      <c r="K206" s="17" t="s">
        <v>71</v>
      </c>
      <c r="L206" s="17" t="s">
        <v>48</v>
      </c>
      <c r="M206" s="17" t="s">
        <v>48</v>
      </c>
      <c r="N206" s="17" t="s">
        <v>48</v>
      </c>
      <c r="O206" s="17" t="s">
        <v>48</v>
      </c>
      <c r="P206" s="17">
        <v>0.0</v>
      </c>
      <c r="Q206" s="17">
        <v>0.0</v>
      </c>
      <c r="R206" s="17">
        <v>0.0</v>
      </c>
    </row>
    <row r="207" ht="14.25" customHeight="1">
      <c r="A207" s="17">
        <v>206.0</v>
      </c>
      <c r="B207" s="17" t="s">
        <v>14840</v>
      </c>
      <c r="C207" s="17" t="s">
        <v>778</v>
      </c>
      <c r="D207" s="17" t="s">
        <v>465</v>
      </c>
      <c r="E207" s="17">
        <v>45744.0</v>
      </c>
      <c r="F207" s="17" t="s">
        <v>466</v>
      </c>
      <c r="G207" s="17" t="s">
        <v>69</v>
      </c>
      <c r="H207" s="17" t="s">
        <v>70</v>
      </c>
      <c r="I207" s="17" t="s">
        <v>74</v>
      </c>
      <c r="J207" s="17" t="s">
        <v>45</v>
      </c>
      <c r="K207" s="17" t="s">
        <v>71</v>
      </c>
      <c r="L207" s="17" t="s">
        <v>48</v>
      </c>
      <c r="M207" s="17" t="s">
        <v>48</v>
      </c>
      <c r="N207" s="17" t="s">
        <v>48</v>
      </c>
      <c r="O207" s="17" t="s">
        <v>48</v>
      </c>
      <c r="P207" s="17">
        <v>0.0</v>
      </c>
      <c r="Q207" s="17">
        <v>0.0</v>
      </c>
      <c r="R207" s="17">
        <v>0.0</v>
      </c>
    </row>
    <row r="208" ht="14.25" customHeight="1">
      <c r="A208" s="17">
        <v>207.0</v>
      </c>
      <c r="B208" s="17" t="s">
        <v>14840</v>
      </c>
      <c r="C208" s="17" t="s">
        <v>779</v>
      </c>
      <c r="D208" s="17" t="s">
        <v>400</v>
      </c>
      <c r="E208" s="17">
        <v>45743.0</v>
      </c>
      <c r="F208" s="18" t="s">
        <v>753</v>
      </c>
      <c r="G208" s="17" t="s">
        <v>69</v>
      </c>
      <c r="H208" s="17" t="s">
        <v>70</v>
      </c>
      <c r="I208" s="17" t="s">
        <v>74</v>
      </c>
      <c r="J208" s="17" t="s">
        <v>58</v>
      </c>
      <c r="K208" s="17" t="s">
        <v>71</v>
      </c>
      <c r="L208" s="17" t="s">
        <v>48</v>
      </c>
      <c r="M208" s="17" t="s">
        <v>48</v>
      </c>
      <c r="N208" s="17" t="s">
        <v>48</v>
      </c>
      <c r="O208" s="17" t="s">
        <v>48</v>
      </c>
      <c r="P208" s="17">
        <v>0.0</v>
      </c>
      <c r="Q208" s="17">
        <v>0.0</v>
      </c>
      <c r="R208" s="17">
        <v>0.0</v>
      </c>
    </row>
    <row r="209" ht="14.25" customHeight="1">
      <c r="A209" s="17">
        <v>208.0</v>
      </c>
      <c r="B209" s="17" t="s">
        <v>14840</v>
      </c>
      <c r="C209" s="17" t="s">
        <v>780</v>
      </c>
      <c r="D209" s="17" t="s">
        <v>465</v>
      </c>
      <c r="E209" s="17">
        <v>45743.0</v>
      </c>
      <c r="F209" s="17" t="s">
        <v>466</v>
      </c>
      <c r="G209" s="17" t="s">
        <v>69</v>
      </c>
      <c r="H209" s="17" t="s">
        <v>70</v>
      </c>
      <c r="I209" s="17" t="s">
        <v>74</v>
      </c>
      <c r="J209" s="17" t="s">
        <v>45</v>
      </c>
      <c r="K209" s="17" t="s">
        <v>71</v>
      </c>
      <c r="L209" s="17" t="s">
        <v>48</v>
      </c>
      <c r="M209" s="17" t="s">
        <v>48</v>
      </c>
      <c r="N209" s="17" t="s">
        <v>48</v>
      </c>
      <c r="O209" s="17" t="s">
        <v>48</v>
      </c>
      <c r="P209" s="17">
        <v>0.0</v>
      </c>
      <c r="Q209" s="17">
        <v>0.0</v>
      </c>
      <c r="R209" s="17">
        <v>0.0</v>
      </c>
    </row>
    <row r="210" ht="14.25" customHeight="1">
      <c r="A210" s="17">
        <v>209.0</v>
      </c>
      <c r="B210" s="17" t="s">
        <v>14840</v>
      </c>
      <c r="C210" s="17" t="s">
        <v>781</v>
      </c>
      <c r="D210" s="17" t="s">
        <v>782</v>
      </c>
      <c r="E210" s="17">
        <v>45742.0</v>
      </c>
      <c r="F210" s="18" t="s">
        <v>783</v>
      </c>
      <c r="G210" s="17" t="s">
        <v>69</v>
      </c>
      <c r="H210" s="17" t="s">
        <v>70</v>
      </c>
      <c r="I210" s="17" t="s">
        <v>101</v>
      </c>
      <c r="J210" s="17" t="s">
        <v>58</v>
      </c>
      <c r="K210" s="17" t="s">
        <v>46</v>
      </c>
      <c r="L210" s="17" t="s">
        <v>200</v>
      </c>
      <c r="M210" s="17" t="s">
        <v>48</v>
      </c>
      <c r="N210" s="17" t="s">
        <v>600</v>
      </c>
      <c r="O210" s="17" t="s">
        <v>48</v>
      </c>
      <c r="P210" s="17">
        <v>0.0</v>
      </c>
      <c r="Q210" s="17">
        <v>0.0</v>
      </c>
      <c r="R210" s="17">
        <v>0.0</v>
      </c>
    </row>
    <row r="211" ht="14.25" customHeight="1">
      <c r="A211" s="17">
        <v>210.0</v>
      </c>
      <c r="B211" s="17" t="s">
        <v>14840</v>
      </c>
      <c r="C211" s="17" t="s">
        <v>785</v>
      </c>
      <c r="D211" s="17" t="s">
        <v>400</v>
      </c>
      <c r="E211" s="17">
        <v>45742.0</v>
      </c>
      <c r="F211" s="18" t="s">
        <v>753</v>
      </c>
      <c r="G211" s="17" t="s">
        <v>69</v>
      </c>
      <c r="H211" s="17" t="s">
        <v>70</v>
      </c>
      <c r="I211" s="17" t="s">
        <v>74</v>
      </c>
      <c r="J211" s="17" t="s">
        <v>58</v>
      </c>
      <c r="K211" s="17" t="s">
        <v>71</v>
      </c>
      <c r="L211" s="17" t="s">
        <v>48</v>
      </c>
      <c r="M211" s="17" t="s">
        <v>48</v>
      </c>
      <c r="N211" s="17" t="s">
        <v>48</v>
      </c>
      <c r="O211" s="17" t="s">
        <v>48</v>
      </c>
      <c r="P211" s="17">
        <v>0.0</v>
      </c>
      <c r="Q211" s="17">
        <v>0.0</v>
      </c>
      <c r="R211" s="17">
        <v>0.0</v>
      </c>
    </row>
    <row r="212" ht="14.25" customHeight="1">
      <c r="A212" s="17">
        <v>211.0</v>
      </c>
      <c r="B212" s="17" t="s">
        <v>14840</v>
      </c>
      <c r="C212" s="17" t="s">
        <v>786</v>
      </c>
      <c r="D212" s="17" t="s">
        <v>465</v>
      </c>
      <c r="E212" s="17">
        <v>45742.0</v>
      </c>
      <c r="F212" s="17" t="s">
        <v>466</v>
      </c>
      <c r="G212" s="17" t="s">
        <v>69</v>
      </c>
      <c r="H212" s="17" t="s">
        <v>70</v>
      </c>
      <c r="I212" s="17" t="s">
        <v>74</v>
      </c>
      <c r="J212" s="17" t="s">
        <v>45</v>
      </c>
      <c r="K212" s="17" t="s">
        <v>71</v>
      </c>
      <c r="L212" s="17" t="s">
        <v>48</v>
      </c>
      <c r="M212" s="17" t="s">
        <v>48</v>
      </c>
      <c r="N212" s="17" t="s">
        <v>48</v>
      </c>
      <c r="O212" s="17" t="s">
        <v>48</v>
      </c>
      <c r="P212" s="17">
        <v>0.0</v>
      </c>
      <c r="Q212" s="17">
        <v>0.0</v>
      </c>
      <c r="R212" s="17">
        <v>0.0</v>
      </c>
    </row>
    <row r="213" ht="14.25" customHeight="1">
      <c r="A213" s="17">
        <v>212.0</v>
      </c>
      <c r="B213" s="17" t="s">
        <v>14840</v>
      </c>
      <c r="C213" s="17" t="s">
        <v>788</v>
      </c>
      <c r="D213" s="17" t="s">
        <v>465</v>
      </c>
      <c r="E213" s="17">
        <v>45741.0</v>
      </c>
      <c r="F213" s="17" t="s">
        <v>466</v>
      </c>
      <c r="G213" s="17" t="s">
        <v>69</v>
      </c>
      <c r="H213" s="17" t="s">
        <v>70</v>
      </c>
      <c r="I213" s="17" t="s">
        <v>74</v>
      </c>
      <c r="J213" s="17" t="s">
        <v>45</v>
      </c>
      <c r="K213" s="17" t="s">
        <v>71</v>
      </c>
      <c r="L213" s="17" t="s">
        <v>48</v>
      </c>
      <c r="M213" s="17" t="s">
        <v>48</v>
      </c>
      <c r="N213" s="17" t="s">
        <v>48</v>
      </c>
      <c r="O213" s="17" t="s">
        <v>48</v>
      </c>
      <c r="P213" s="17">
        <v>0.0</v>
      </c>
      <c r="Q213" s="17">
        <v>0.0</v>
      </c>
      <c r="R213" s="17">
        <v>0.0</v>
      </c>
    </row>
    <row r="214" ht="14.25" customHeight="1">
      <c r="A214" s="17">
        <v>213.0</v>
      </c>
      <c r="B214" s="17" t="s">
        <v>14840</v>
      </c>
      <c r="C214" s="17" t="s">
        <v>789</v>
      </c>
      <c r="D214" s="17" t="s">
        <v>465</v>
      </c>
      <c r="E214" s="17">
        <v>45741.0</v>
      </c>
      <c r="F214" s="17" t="s">
        <v>466</v>
      </c>
      <c r="G214" s="17" t="s">
        <v>69</v>
      </c>
      <c r="H214" s="17" t="s">
        <v>70</v>
      </c>
      <c r="I214" s="17" t="s">
        <v>74</v>
      </c>
      <c r="J214" s="17" t="s">
        <v>45</v>
      </c>
      <c r="K214" s="17" t="s">
        <v>71</v>
      </c>
      <c r="L214" s="17" t="s">
        <v>48</v>
      </c>
      <c r="M214" s="17" t="s">
        <v>48</v>
      </c>
      <c r="N214" s="17" t="s">
        <v>48</v>
      </c>
      <c r="O214" s="17" t="s">
        <v>48</v>
      </c>
      <c r="P214" s="17">
        <v>0.0</v>
      </c>
      <c r="Q214" s="17">
        <v>0.0</v>
      </c>
      <c r="R214" s="17">
        <v>0.0</v>
      </c>
    </row>
    <row r="215" ht="14.25" customHeight="1">
      <c r="A215" s="17">
        <v>214.0</v>
      </c>
      <c r="B215" s="17" t="s">
        <v>14840</v>
      </c>
      <c r="C215" s="17" t="s">
        <v>790</v>
      </c>
      <c r="D215" s="17" t="s">
        <v>465</v>
      </c>
      <c r="E215" s="17">
        <v>45739.0</v>
      </c>
      <c r="F215" s="17" t="s">
        <v>466</v>
      </c>
      <c r="G215" s="17" t="s">
        <v>69</v>
      </c>
      <c r="H215" s="17" t="s">
        <v>70</v>
      </c>
      <c r="I215" s="17" t="s">
        <v>74</v>
      </c>
      <c r="J215" s="17" t="s">
        <v>45</v>
      </c>
      <c r="K215" s="17" t="s">
        <v>71</v>
      </c>
      <c r="L215" s="17" t="s">
        <v>48</v>
      </c>
      <c r="M215" s="17" t="s">
        <v>48</v>
      </c>
      <c r="N215" s="17" t="s">
        <v>48</v>
      </c>
      <c r="O215" s="17" t="s">
        <v>48</v>
      </c>
      <c r="P215" s="17">
        <v>0.0</v>
      </c>
      <c r="Q215" s="17">
        <v>0.0</v>
      </c>
      <c r="R215" s="17">
        <v>0.0</v>
      </c>
    </row>
    <row r="216" ht="14.25" customHeight="1">
      <c r="A216" s="17">
        <v>215.0</v>
      </c>
      <c r="B216" s="17" t="s">
        <v>14840</v>
      </c>
      <c r="C216" s="17" t="s">
        <v>791</v>
      </c>
      <c r="D216" s="17" t="s">
        <v>465</v>
      </c>
      <c r="E216" s="17">
        <v>45738.0</v>
      </c>
      <c r="F216" s="17" t="s">
        <v>466</v>
      </c>
      <c r="G216" s="17" t="s">
        <v>69</v>
      </c>
      <c r="H216" s="17" t="s">
        <v>70</v>
      </c>
      <c r="I216" s="17" t="s">
        <v>74</v>
      </c>
      <c r="J216" s="17" t="s">
        <v>45</v>
      </c>
      <c r="K216" s="17" t="s">
        <v>71</v>
      </c>
      <c r="L216" s="17" t="s">
        <v>48</v>
      </c>
      <c r="M216" s="17" t="s">
        <v>48</v>
      </c>
      <c r="N216" s="17" t="s">
        <v>48</v>
      </c>
      <c r="O216" s="17" t="s">
        <v>48</v>
      </c>
      <c r="P216" s="17">
        <v>0.0</v>
      </c>
      <c r="Q216" s="17">
        <v>0.0</v>
      </c>
      <c r="R216" s="17">
        <v>0.0</v>
      </c>
    </row>
    <row r="217" ht="14.25" customHeight="1">
      <c r="A217" s="17">
        <v>216.0</v>
      </c>
      <c r="B217" s="17" t="s">
        <v>14840</v>
      </c>
      <c r="C217" s="17" t="s">
        <v>792</v>
      </c>
      <c r="D217" s="17" t="s">
        <v>793</v>
      </c>
      <c r="E217" s="17">
        <v>45738.0</v>
      </c>
      <c r="F217" s="17" t="s">
        <v>794</v>
      </c>
      <c r="G217" s="17" t="s">
        <v>55</v>
      </c>
      <c r="H217" s="17" t="s">
        <v>84</v>
      </c>
      <c r="I217" s="17" t="s">
        <v>74</v>
      </c>
      <c r="J217" s="17" t="s">
        <v>58</v>
      </c>
      <c r="K217" s="17" t="s">
        <v>71</v>
      </c>
      <c r="L217" s="17" t="s">
        <v>48</v>
      </c>
      <c r="M217" s="17" t="s">
        <v>48</v>
      </c>
      <c r="N217" s="17" t="s">
        <v>48</v>
      </c>
      <c r="O217" s="17" t="s">
        <v>48</v>
      </c>
      <c r="P217" s="17">
        <v>0.0</v>
      </c>
      <c r="Q217" s="17">
        <v>0.0</v>
      </c>
      <c r="R217" s="17">
        <v>0.0</v>
      </c>
    </row>
    <row r="218" ht="14.25" customHeight="1">
      <c r="A218" s="17">
        <v>217.0</v>
      </c>
      <c r="B218" s="17" t="s">
        <v>14840</v>
      </c>
      <c r="C218" s="17" t="s">
        <v>795</v>
      </c>
      <c r="D218" s="17" t="s">
        <v>465</v>
      </c>
      <c r="E218" s="17">
        <v>45737.0</v>
      </c>
      <c r="F218" s="17" t="s">
        <v>466</v>
      </c>
      <c r="G218" s="17" t="s">
        <v>69</v>
      </c>
      <c r="H218" s="17" t="s">
        <v>70</v>
      </c>
      <c r="I218" s="17" t="s">
        <v>74</v>
      </c>
      <c r="J218" s="17" t="s">
        <v>45</v>
      </c>
      <c r="K218" s="17" t="s">
        <v>71</v>
      </c>
      <c r="L218" s="17" t="s">
        <v>48</v>
      </c>
      <c r="M218" s="17" t="s">
        <v>48</v>
      </c>
      <c r="N218" s="17" t="s">
        <v>48</v>
      </c>
      <c r="O218" s="17" t="s">
        <v>48</v>
      </c>
      <c r="P218" s="17">
        <v>0.0</v>
      </c>
      <c r="Q218" s="17">
        <v>0.0</v>
      </c>
      <c r="R218" s="17">
        <v>0.0</v>
      </c>
    </row>
    <row r="219" ht="14.25" customHeight="1">
      <c r="A219" s="17">
        <v>218.0</v>
      </c>
      <c r="B219" s="17" t="s">
        <v>14840</v>
      </c>
      <c r="C219" s="17" t="s">
        <v>796</v>
      </c>
      <c r="D219" s="17" t="s">
        <v>465</v>
      </c>
      <c r="E219" s="17">
        <v>45736.0</v>
      </c>
      <c r="F219" s="18" t="s">
        <v>797</v>
      </c>
      <c r="G219" s="17" t="s">
        <v>55</v>
      </c>
      <c r="H219" s="17" t="s">
        <v>130</v>
      </c>
      <c r="I219" s="17" t="s">
        <v>74</v>
      </c>
      <c r="J219" s="17" t="s">
        <v>58</v>
      </c>
      <c r="K219" s="17" t="s">
        <v>71</v>
      </c>
      <c r="L219" s="17" t="s">
        <v>48</v>
      </c>
      <c r="M219" s="17" t="s">
        <v>48</v>
      </c>
      <c r="N219" s="17" t="s">
        <v>48</v>
      </c>
      <c r="O219" s="17" t="s">
        <v>48</v>
      </c>
      <c r="P219" s="17">
        <v>0.0</v>
      </c>
      <c r="Q219" s="17">
        <v>0.0</v>
      </c>
      <c r="R219" s="17">
        <v>0.0</v>
      </c>
    </row>
    <row r="220" ht="14.25" customHeight="1">
      <c r="A220" s="17">
        <v>219.0</v>
      </c>
      <c r="B220" s="17" t="s">
        <v>14840</v>
      </c>
      <c r="C220" s="17" t="s">
        <v>798</v>
      </c>
      <c r="D220" s="17" t="s">
        <v>465</v>
      </c>
      <c r="E220" s="17">
        <v>45735.0</v>
      </c>
      <c r="F220" s="17" t="s">
        <v>466</v>
      </c>
      <c r="G220" s="17" t="s">
        <v>69</v>
      </c>
      <c r="H220" s="17" t="s">
        <v>70</v>
      </c>
      <c r="I220" s="17" t="s">
        <v>74</v>
      </c>
      <c r="J220" s="17" t="s">
        <v>45</v>
      </c>
      <c r="K220" s="17" t="s">
        <v>71</v>
      </c>
      <c r="L220" s="17" t="s">
        <v>48</v>
      </c>
      <c r="M220" s="17" t="s">
        <v>48</v>
      </c>
      <c r="N220" s="17" t="s">
        <v>48</v>
      </c>
      <c r="O220" s="17" t="s">
        <v>48</v>
      </c>
      <c r="P220" s="17">
        <v>0.0</v>
      </c>
      <c r="Q220" s="17">
        <v>0.0</v>
      </c>
      <c r="R220" s="17">
        <v>0.0</v>
      </c>
    </row>
    <row r="221" ht="14.25" customHeight="1">
      <c r="A221" s="17">
        <v>220.0</v>
      </c>
      <c r="B221" s="17" t="s">
        <v>14840</v>
      </c>
      <c r="C221" s="17" t="s">
        <v>799</v>
      </c>
      <c r="D221" s="17" t="s">
        <v>465</v>
      </c>
      <c r="E221" s="17">
        <v>45735.0</v>
      </c>
      <c r="F221" s="17" t="s">
        <v>466</v>
      </c>
      <c r="G221" s="17" t="s">
        <v>69</v>
      </c>
      <c r="H221" s="17" t="s">
        <v>70</v>
      </c>
      <c r="I221" s="17" t="s">
        <v>74</v>
      </c>
      <c r="J221" s="17" t="s">
        <v>45</v>
      </c>
      <c r="K221" s="17" t="s">
        <v>71</v>
      </c>
      <c r="L221" s="17" t="s">
        <v>48</v>
      </c>
      <c r="M221" s="17" t="s">
        <v>48</v>
      </c>
      <c r="N221" s="17" t="s">
        <v>48</v>
      </c>
      <c r="O221" s="17" t="s">
        <v>48</v>
      </c>
      <c r="P221" s="17">
        <v>0.0</v>
      </c>
      <c r="Q221" s="17">
        <v>0.0</v>
      </c>
      <c r="R221" s="17">
        <v>0.0</v>
      </c>
    </row>
    <row r="222" ht="14.25" customHeight="1">
      <c r="A222" s="17">
        <v>221.0</v>
      </c>
      <c r="B222" s="17" t="s">
        <v>14840</v>
      </c>
      <c r="C222" s="17" t="s">
        <v>800</v>
      </c>
      <c r="D222" s="17" t="s">
        <v>465</v>
      </c>
      <c r="E222" s="17">
        <v>45735.0</v>
      </c>
      <c r="F222" s="17" t="s">
        <v>466</v>
      </c>
      <c r="G222" s="17" t="s">
        <v>69</v>
      </c>
      <c r="H222" s="17" t="s">
        <v>70</v>
      </c>
      <c r="I222" s="17" t="s">
        <v>74</v>
      </c>
      <c r="J222" s="17" t="s">
        <v>45</v>
      </c>
      <c r="K222" s="17" t="s">
        <v>71</v>
      </c>
      <c r="L222" s="17" t="s">
        <v>48</v>
      </c>
      <c r="M222" s="17" t="s">
        <v>48</v>
      </c>
      <c r="N222" s="17" t="s">
        <v>48</v>
      </c>
      <c r="O222" s="17" t="s">
        <v>48</v>
      </c>
      <c r="P222" s="17">
        <v>0.0</v>
      </c>
      <c r="Q222" s="17">
        <v>0.0</v>
      </c>
      <c r="R222" s="17">
        <v>0.0</v>
      </c>
    </row>
    <row r="223" ht="14.25" customHeight="1">
      <c r="A223" s="17">
        <v>222.0</v>
      </c>
      <c r="B223" s="17" t="s">
        <v>14840</v>
      </c>
      <c r="C223" s="17" t="s">
        <v>801</v>
      </c>
      <c r="D223" s="17" t="s">
        <v>465</v>
      </c>
      <c r="E223" s="17">
        <v>45734.0</v>
      </c>
      <c r="F223" s="17" t="s">
        <v>466</v>
      </c>
      <c r="G223" s="17" t="s">
        <v>69</v>
      </c>
      <c r="H223" s="17" t="s">
        <v>70</v>
      </c>
      <c r="I223" s="17" t="s">
        <v>74</v>
      </c>
      <c r="J223" s="17" t="s">
        <v>45</v>
      </c>
      <c r="K223" s="17" t="s">
        <v>71</v>
      </c>
      <c r="L223" s="17" t="s">
        <v>48</v>
      </c>
      <c r="M223" s="17" t="s">
        <v>48</v>
      </c>
      <c r="N223" s="17" t="s">
        <v>48</v>
      </c>
      <c r="O223" s="17" t="s">
        <v>48</v>
      </c>
      <c r="P223" s="17">
        <v>0.0</v>
      </c>
      <c r="Q223" s="17">
        <v>0.0</v>
      </c>
      <c r="R223" s="17">
        <v>0.0</v>
      </c>
    </row>
    <row r="224" ht="14.25" customHeight="1">
      <c r="A224" s="17">
        <v>223.0</v>
      </c>
      <c r="B224" s="17" t="s">
        <v>14840</v>
      </c>
      <c r="C224" s="17" t="s">
        <v>805</v>
      </c>
      <c r="D224" s="17" t="s">
        <v>678</v>
      </c>
      <c r="E224" s="17">
        <v>45733.0</v>
      </c>
      <c r="F224" s="18" t="s">
        <v>806</v>
      </c>
      <c r="G224" s="17" t="s">
        <v>69</v>
      </c>
      <c r="H224" s="17" t="s">
        <v>70</v>
      </c>
      <c r="I224" s="17" t="s">
        <v>74</v>
      </c>
      <c r="J224" s="17" t="s">
        <v>45</v>
      </c>
      <c r="K224" s="17" t="s">
        <v>71</v>
      </c>
      <c r="L224" s="17" t="s">
        <v>48</v>
      </c>
      <c r="M224" s="17" t="s">
        <v>48</v>
      </c>
      <c r="N224" s="17" t="s">
        <v>48</v>
      </c>
      <c r="O224" s="17" t="s">
        <v>48</v>
      </c>
      <c r="P224" s="17">
        <v>0.0</v>
      </c>
      <c r="Q224" s="17">
        <v>0.0</v>
      </c>
      <c r="R224" s="17">
        <v>0.0</v>
      </c>
    </row>
    <row r="225" ht="14.25" customHeight="1">
      <c r="A225" s="17">
        <v>224.0</v>
      </c>
      <c r="B225" s="17" t="s">
        <v>14840</v>
      </c>
      <c r="C225" s="17" t="s">
        <v>808</v>
      </c>
      <c r="D225" s="17" t="s">
        <v>97</v>
      </c>
      <c r="E225" s="17">
        <v>45732.0</v>
      </c>
      <c r="F225" s="17" t="s">
        <v>810</v>
      </c>
      <c r="G225" s="17" t="s">
        <v>69</v>
      </c>
      <c r="H225" s="17" t="s">
        <v>70</v>
      </c>
      <c r="I225" s="17" t="s">
        <v>101</v>
      </c>
      <c r="J225" s="17" t="s">
        <v>45</v>
      </c>
      <c r="K225" s="17" t="s">
        <v>46</v>
      </c>
      <c r="L225" s="17" t="s">
        <v>470</v>
      </c>
      <c r="M225" s="17" t="s">
        <v>48</v>
      </c>
      <c r="N225" s="17" t="s">
        <v>48</v>
      </c>
      <c r="O225" s="17" t="s">
        <v>48</v>
      </c>
      <c r="P225" s="17">
        <v>0.0</v>
      </c>
      <c r="Q225" s="17">
        <v>0.0</v>
      </c>
      <c r="R225" s="17">
        <v>1.0</v>
      </c>
    </row>
    <row r="226" ht="14.25" customHeight="1">
      <c r="A226" s="17">
        <v>225.0</v>
      </c>
      <c r="B226" s="17" t="s">
        <v>14840</v>
      </c>
      <c r="C226" s="17" t="s">
        <v>811</v>
      </c>
      <c r="D226" s="17" t="s">
        <v>400</v>
      </c>
      <c r="E226" s="17">
        <v>45731.0</v>
      </c>
      <c r="F226" s="18" t="s">
        <v>812</v>
      </c>
      <c r="G226" s="17" t="s">
        <v>69</v>
      </c>
      <c r="H226" s="17" t="s">
        <v>70</v>
      </c>
      <c r="I226" s="17" t="s">
        <v>74</v>
      </c>
      <c r="J226" s="17" t="s">
        <v>58</v>
      </c>
      <c r="K226" s="17" t="s">
        <v>71</v>
      </c>
      <c r="L226" s="17" t="s">
        <v>813</v>
      </c>
      <c r="M226" s="17" t="s">
        <v>48</v>
      </c>
      <c r="N226" s="17" t="s">
        <v>48</v>
      </c>
      <c r="O226" s="17" t="s">
        <v>48</v>
      </c>
      <c r="P226" s="17">
        <v>0.0</v>
      </c>
      <c r="Q226" s="17">
        <v>0.0</v>
      </c>
      <c r="R226" s="17">
        <v>0.0</v>
      </c>
    </row>
    <row r="227" ht="14.25" customHeight="1">
      <c r="A227" s="17">
        <v>226.0</v>
      </c>
      <c r="B227" s="17" t="s">
        <v>14840</v>
      </c>
      <c r="C227" s="17" t="s">
        <v>814</v>
      </c>
      <c r="D227" s="17" t="s">
        <v>465</v>
      </c>
      <c r="E227" s="17">
        <v>45731.0</v>
      </c>
      <c r="F227" s="17" t="s">
        <v>466</v>
      </c>
      <c r="G227" s="17" t="s">
        <v>69</v>
      </c>
      <c r="H227" s="17" t="s">
        <v>70</v>
      </c>
      <c r="I227" s="17" t="s">
        <v>74</v>
      </c>
      <c r="J227" s="17" t="s">
        <v>45</v>
      </c>
      <c r="K227" s="17" t="s">
        <v>71</v>
      </c>
      <c r="L227" s="17" t="s">
        <v>48</v>
      </c>
      <c r="M227" s="17" t="s">
        <v>48</v>
      </c>
      <c r="N227" s="17" t="s">
        <v>48</v>
      </c>
      <c r="O227" s="17" t="s">
        <v>48</v>
      </c>
      <c r="P227" s="17">
        <v>0.0</v>
      </c>
      <c r="Q227" s="17">
        <v>0.0</v>
      </c>
      <c r="R227" s="17">
        <v>0.0</v>
      </c>
    </row>
    <row r="228" ht="14.25" customHeight="1">
      <c r="A228" s="17">
        <v>227.0</v>
      </c>
      <c r="B228" s="17" t="s">
        <v>14840</v>
      </c>
      <c r="C228" s="17" t="s">
        <v>821</v>
      </c>
      <c r="D228" s="17" t="s">
        <v>97</v>
      </c>
      <c r="E228" s="17">
        <v>45729.0</v>
      </c>
      <c r="F228" s="18" t="s">
        <v>822</v>
      </c>
      <c r="G228" s="17" t="s">
        <v>69</v>
      </c>
      <c r="H228" s="17" t="s">
        <v>70</v>
      </c>
      <c r="I228" s="17" t="s">
        <v>74</v>
      </c>
      <c r="J228" s="17" t="s">
        <v>45</v>
      </c>
      <c r="K228" s="17" t="s">
        <v>71</v>
      </c>
      <c r="L228" s="17" t="s">
        <v>48</v>
      </c>
      <c r="M228" s="17" t="s">
        <v>48</v>
      </c>
      <c r="N228" s="17" t="s">
        <v>48</v>
      </c>
      <c r="O228" s="17" t="s">
        <v>48</v>
      </c>
      <c r="P228" s="17">
        <v>0.0</v>
      </c>
      <c r="Q228" s="17">
        <v>0.0</v>
      </c>
      <c r="R228" s="17">
        <v>0.0</v>
      </c>
    </row>
    <row r="229" ht="14.25" customHeight="1">
      <c r="A229" s="17">
        <v>228.0</v>
      </c>
      <c r="B229" s="17" t="s">
        <v>14840</v>
      </c>
      <c r="C229" s="17" t="s">
        <v>823</v>
      </c>
      <c r="D229" s="17" t="s">
        <v>465</v>
      </c>
      <c r="E229" s="17">
        <v>45729.0</v>
      </c>
      <c r="F229" s="17" t="s">
        <v>466</v>
      </c>
      <c r="G229" s="17" t="s">
        <v>69</v>
      </c>
      <c r="H229" s="17" t="s">
        <v>70</v>
      </c>
      <c r="I229" s="17" t="s">
        <v>74</v>
      </c>
      <c r="J229" s="17" t="s">
        <v>45</v>
      </c>
      <c r="K229" s="17" t="s">
        <v>71</v>
      </c>
      <c r="L229" s="17" t="s">
        <v>48</v>
      </c>
      <c r="M229" s="17" t="s">
        <v>48</v>
      </c>
      <c r="N229" s="17" t="s">
        <v>48</v>
      </c>
      <c r="O229" s="17" t="s">
        <v>48</v>
      </c>
      <c r="P229" s="17">
        <v>0.0</v>
      </c>
      <c r="Q229" s="17">
        <v>0.0</v>
      </c>
      <c r="R229" s="17">
        <v>0.0</v>
      </c>
    </row>
    <row r="230" ht="14.25" customHeight="1">
      <c r="A230" s="17">
        <v>229.0</v>
      </c>
      <c r="B230" s="17" t="s">
        <v>14840</v>
      </c>
      <c r="C230" s="17" t="s">
        <v>824</v>
      </c>
      <c r="D230" s="17" t="s">
        <v>465</v>
      </c>
      <c r="E230" s="17">
        <v>45728.0</v>
      </c>
      <c r="F230" s="17" t="s">
        <v>466</v>
      </c>
      <c r="G230" s="17" t="s">
        <v>69</v>
      </c>
      <c r="H230" s="17" t="s">
        <v>70</v>
      </c>
      <c r="I230" s="17" t="s">
        <v>74</v>
      </c>
      <c r="J230" s="17" t="s">
        <v>45</v>
      </c>
      <c r="K230" s="17" t="s">
        <v>71</v>
      </c>
      <c r="L230" s="17" t="s">
        <v>48</v>
      </c>
      <c r="M230" s="17" t="s">
        <v>48</v>
      </c>
      <c r="N230" s="17" t="s">
        <v>48</v>
      </c>
      <c r="O230" s="17" t="s">
        <v>48</v>
      </c>
      <c r="P230" s="17">
        <v>0.0</v>
      </c>
      <c r="Q230" s="17">
        <v>0.0</v>
      </c>
      <c r="R230" s="17">
        <v>0.0</v>
      </c>
    </row>
    <row r="231" ht="14.25" customHeight="1">
      <c r="A231" s="17">
        <v>230.0</v>
      </c>
      <c r="B231" s="17" t="s">
        <v>14840</v>
      </c>
      <c r="C231" s="17" t="s">
        <v>825</v>
      </c>
      <c r="D231" s="17" t="s">
        <v>465</v>
      </c>
      <c r="E231" s="17">
        <v>45727.0</v>
      </c>
      <c r="F231" s="17" t="s">
        <v>466</v>
      </c>
      <c r="G231" s="17" t="s">
        <v>69</v>
      </c>
      <c r="H231" s="17" t="s">
        <v>70</v>
      </c>
      <c r="I231" s="17" t="s">
        <v>74</v>
      </c>
      <c r="J231" s="17" t="s">
        <v>45</v>
      </c>
      <c r="K231" s="17" t="s">
        <v>71</v>
      </c>
      <c r="L231" s="17" t="s">
        <v>48</v>
      </c>
      <c r="M231" s="17" t="s">
        <v>48</v>
      </c>
      <c r="N231" s="17" t="s">
        <v>48</v>
      </c>
      <c r="O231" s="17" t="s">
        <v>48</v>
      </c>
      <c r="P231" s="17">
        <v>0.0</v>
      </c>
      <c r="Q231" s="17">
        <v>0.0</v>
      </c>
      <c r="R231" s="17">
        <v>0.0</v>
      </c>
    </row>
    <row r="232" ht="14.25" customHeight="1">
      <c r="A232" s="17">
        <v>231.0</v>
      </c>
      <c r="B232" s="17" t="s">
        <v>14840</v>
      </c>
      <c r="C232" s="17" t="s">
        <v>826</v>
      </c>
      <c r="D232" s="17" t="s">
        <v>465</v>
      </c>
      <c r="E232" s="17">
        <v>45726.0</v>
      </c>
      <c r="F232" s="17" t="s">
        <v>466</v>
      </c>
      <c r="G232" s="17" t="s">
        <v>69</v>
      </c>
      <c r="H232" s="17" t="s">
        <v>70</v>
      </c>
      <c r="I232" s="17" t="s">
        <v>74</v>
      </c>
      <c r="J232" s="17" t="s">
        <v>45</v>
      </c>
      <c r="K232" s="17" t="s">
        <v>71</v>
      </c>
      <c r="L232" s="17" t="s">
        <v>48</v>
      </c>
      <c r="M232" s="17" t="s">
        <v>48</v>
      </c>
      <c r="N232" s="17" t="s">
        <v>48</v>
      </c>
      <c r="O232" s="17" t="s">
        <v>48</v>
      </c>
      <c r="P232" s="17">
        <v>0.0</v>
      </c>
      <c r="Q232" s="17">
        <v>0.0</v>
      </c>
      <c r="R232" s="17">
        <v>0.0</v>
      </c>
    </row>
    <row r="233" ht="14.25" customHeight="1">
      <c r="A233" s="17">
        <v>232.0</v>
      </c>
      <c r="B233" s="17" t="s">
        <v>14840</v>
      </c>
      <c r="C233" s="17" t="s">
        <v>829</v>
      </c>
      <c r="D233" s="17" t="s">
        <v>465</v>
      </c>
      <c r="E233" s="17">
        <v>45724.0</v>
      </c>
      <c r="F233" s="17" t="s">
        <v>466</v>
      </c>
      <c r="G233" s="17" t="s">
        <v>69</v>
      </c>
      <c r="H233" s="17" t="s">
        <v>70</v>
      </c>
      <c r="I233" s="17" t="s">
        <v>74</v>
      </c>
      <c r="J233" s="17" t="s">
        <v>45</v>
      </c>
      <c r="K233" s="17" t="s">
        <v>71</v>
      </c>
      <c r="L233" s="17" t="s">
        <v>48</v>
      </c>
      <c r="M233" s="17" t="s">
        <v>48</v>
      </c>
      <c r="N233" s="17" t="s">
        <v>48</v>
      </c>
      <c r="O233" s="17" t="s">
        <v>48</v>
      </c>
      <c r="P233" s="17">
        <v>0.0</v>
      </c>
      <c r="Q233" s="17">
        <v>0.0</v>
      </c>
      <c r="R233" s="17">
        <v>0.0</v>
      </c>
    </row>
    <row r="234" ht="14.25" customHeight="1">
      <c r="A234" s="17">
        <v>233.0</v>
      </c>
      <c r="B234" s="17" t="s">
        <v>14840</v>
      </c>
      <c r="C234" s="17" t="s">
        <v>830</v>
      </c>
      <c r="D234" s="17" t="s">
        <v>400</v>
      </c>
      <c r="E234" s="17">
        <v>45723.0</v>
      </c>
      <c r="F234" s="18" t="s">
        <v>828</v>
      </c>
      <c r="G234" s="17" t="s">
        <v>69</v>
      </c>
      <c r="H234" s="17" t="s">
        <v>70</v>
      </c>
      <c r="I234" s="17" t="s">
        <v>74</v>
      </c>
      <c r="J234" s="17" t="s">
        <v>58</v>
      </c>
      <c r="K234" s="17" t="s">
        <v>71</v>
      </c>
      <c r="L234" s="17" t="s">
        <v>48</v>
      </c>
      <c r="M234" s="17" t="s">
        <v>48</v>
      </c>
      <c r="N234" s="17" t="s">
        <v>48</v>
      </c>
      <c r="O234" s="17" t="s">
        <v>48</v>
      </c>
      <c r="P234" s="17">
        <v>0.0</v>
      </c>
      <c r="Q234" s="17">
        <v>0.0</v>
      </c>
      <c r="R234" s="17">
        <v>0.0</v>
      </c>
    </row>
    <row r="235" ht="14.25" customHeight="1">
      <c r="A235" s="17">
        <v>234.0</v>
      </c>
      <c r="B235" s="17" t="s">
        <v>14840</v>
      </c>
      <c r="C235" s="17" t="s">
        <v>836</v>
      </c>
      <c r="D235" s="17" t="s">
        <v>837</v>
      </c>
      <c r="E235" s="17">
        <v>45722.0</v>
      </c>
      <c r="F235" s="18" t="s">
        <v>838</v>
      </c>
      <c r="G235" s="17" t="s">
        <v>55</v>
      </c>
      <c r="H235" s="17" t="s">
        <v>130</v>
      </c>
      <c r="I235" s="17" t="s">
        <v>151</v>
      </c>
      <c r="J235" s="17" t="s">
        <v>45</v>
      </c>
      <c r="K235" s="17" t="s">
        <v>46</v>
      </c>
      <c r="L235" s="17" t="s">
        <v>48</v>
      </c>
      <c r="M235" s="17" t="s">
        <v>839</v>
      </c>
      <c r="N235" s="17" t="s">
        <v>48</v>
      </c>
      <c r="O235" s="17" t="s">
        <v>48</v>
      </c>
      <c r="P235" s="17">
        <v>0.0</v>
      </c>
      <c r="Q235" s="17">
        <v>0.0</v>
      </c>
      <c r="R235" s="17">
        <v>0.0</v>
      </c>
    </row>
    <row r="236" ht="14.25" customHeight="1">
      <c r="A236" s="17">
        <v>235.0</v>
      </c>
      <c r="B236" s="17" t="s">
        <v>14840</v>
      </c>
      <c r="C236" s="17" t="s">
        <v>842</v>
      </c>
      <c r="D236" s="17" t="s">
        <v>465</v>
      </c>
      <c r="E236" s="17">
        <v>45722.0</v>
      </c>
      <c r="F236" s="17" t="s">
        <v>466</v>
      </c>
      <c r="G236" s="17" t="s">
        <v>69</v>
      </c>
      <c r="H236" s="17" t="s">
        <v>70</v>
      </c>
      <c r="I236" s="17" t="s">
        <v>74</v>
      </c>
      <c r="J236" s="17" t="s">
        <v>45</v>
      </c>
      <c r="K236" s="17" t="s">
        <v>71</v>
      </c>
      <c r="L236" s="17" t="s">
        <v>48</v>
      </c>
      <c r="M236" s="17" t="s">
        <v>48</v>
      </c>
      <c r="N236" s="17" t="s">
        <v>48</v>
      </c>
      <c r="O236" s="17" t="s">
        <v>48</v>
      </c>
      <c r="P236" s="17">
        <v>0.0</v>
      </c>
      <c r="Q236" s="17">
        <v>0.0</v>
      </c>
      <c r="R236" s="17">
        <v>0.0</v>
      </c>
    </row>
    <row r="237" ht="14.25" customHeight="1">
      <c r="A237" s="17">
        <v>236.0</v>
      </c>
      <c r="B237" s="17" t="s">
        <v>14840</v>
      </c>
      <c r="C237" s="17" t="s">
        <v>843</v>
      </c>
      <c r="D237" s="17" t="s">
        <v>832</v>
      </c>
      <c r="E237" s="17">
        <v>45722.0</v>
      </c>
      <c r="F237" s="17" t="s">
        <v>844</v>
      </c>
      <c r="G237" s="17" t="s">
        <v>69</v>
      </c>
      <c r="H237" s="17" t="s">
        <v>70</v>
      </c>
      <c r="I237" s="17" t="s">
        <v>91</v>
      </c>
      <c r="J237" s="17" t="s">
        <v>45</v>
      </c>
      <c r="K237" s="17" t="s">
        <v>46</v>
      </c>
      <c r="L237" s="17" t="s">
        <v>48</v>
      </c>
      <c r="M237" s="17" t="s">
        <v>48</v>
      </c>
      <c r="N237" s="17" t="s">
        <v>48</v>
      </c>
      <c r="O237" s="17" t="s">
        <v>48</v>
      </c>
      <c r="P237" s="17">
        <v>0.0</v>
      </c>
      <c r="Q237" s="17">
        <v>0.0</v>
      </c>
      <c r="R237" s="17">
        <v>0.0</v>
      </c>
    </row>
    <row r="238" ht="14.25" customHeight="1">
      <c r="A238" s="17">
        <v>237.0</v>
      </c>
      <c r="B238" s="17" t="s">
        <v>14840</v>
      </c>
      <c r="C238" s="17" t="s">
        <v>845</v>
      </c>
      <c r="D238" s="17" t="s">
        <v>465</v>
      </c>
      <c r="E238" s="17">
        <v>45722.0</v>
      </c>
      <c r="F238" s="17" t="s">
        <v>466</v>
      </c>
      <c r="G238" s="17" t="s">
        <v>69</v>
      </c>
      <c r="H238" s="17" t="s">
        <v>70</v>
      </c>
      <c r="I238" s="17" t="s">
        <v>74</v>
      </c>
      <c r="J238" s="17" t="s">
        <v>45</v>
      </c>
      <c r="K238" s="17" t="s">
        <v>71</v>
      </c>
      <c r="L238" s="17" t="s">
        <v>48</v>
      </c>
      <c r="M238" s="17" t="s">
        <v>48</v>
      </c>
      <c r="N238" s="17" t="s">
        <v>48</v>
      </c>
      <c r="O238" s="17" t="s">
        <v>48</v>
      </c>
      <c r="P238" s="17">
        <v>0.0</v>
      </c>
      <c r="Q238" s="17">
        <v>0.0</v>
      </c>
      <c r="R238" s="17">
        <v>0.0</v>
      </c>
    </row>
    <row r="239" ht="14.25" customHeight="1">
      <c r="A239" s="17">
        <v>238.0</v>
      </c>
      <c r="B239" s="17" t="s">
        <v>14840</v>
      </c>
      <c r="C239" s="17" t="s">
        <v>849</v>
      </c>
      <c r="D239" s="17" t="s">
        <v>465</v>
      </c>
      <c r="E239" s="17">
        <v>45721.0</v>
      </c>
      <c r="F239" s="17" t="s">
        <v>466</v>
      </c>
      <c r="G239" s="17" t="s">
        <v>69</v>
      </c>
      <c r="H239" s="17" t="s">
        <v>70</v>
      </c>
      <c r="I239" s="17" t="s">
        <v>74</v>
      </c>
      <c r="J239" s="17" t="s">
        <v>45</v>
      </c>
      <c r="K239" s="17" t="s">
        <v>71</v>
      </c>
      <c r="L239" s="17" t="s">
        <v>48</v>
      </c>
      <c r="M239" s="17" t="s">
        <v>48</v>
      </c>
      <c r="N239" s="17" t="s">
        <v>48</v>
      </c>
      <c r="O239" s="17" t="s">
        <v>48</v>
      </c>
      <c r="P239" s="17">
        <v>0.0</v>
      </c>
      <c r="Q239" s="17">
        <v>0.0</v>
      </c>
      <c r="R239" s="17">
        <v>0.0</v>
      </c>
    </row>
    <row r="240" ht="14.25" customHeight="1">
      <c r="A240" s="17">
        <v>239.0</v>
      </c>
      <c r="B240" s="17" t="s">
        <v>14840</v>
      </c>
      <c r="C240" s="17" t="s">
        <v>850</v>
      </c>
      <c r="D240" s="17" t="s">
        <v>837</v>
      </c>
      <c r="E240" s="17">
        <v>45720.0</v>
      </c>
      <c r="F240" s="18" t="s">
        <v>851</v>
      </c>
      <c r="G240" s="17" t="s">
        <v>55</v>
      </c>
      <c r="H240" s="17" t="s">
        <v>70</v>
      </c>
      <c r="I240" s="17" t="s">
        <v>151</v>
      </c>
      <c r="J240" s="17" t="s">
        <v>58</v>
      </c>
      <c r="K240" s="17" t="s">
        <v>46</v>
      </c>
      <c r="L240" s="17" t="s">
        <v>48</v>
      </c>
      <c r="M240" s="17" t="s">
        <v>48</v>
      </c>
      <c r="N240" s="17" t="s">
        <v>48</v>
      </c>
      <c r="O240" s="17" t="s">
        <v>852</v>
      </c>
      <c r="P240" s="17">
        <v>0.0</v>
      </c>
      <c r="Q240" s="17">
        <v>0.0</v>
      </c>
      <c r="R240" s="17">
        <v>0.0</v>
      </c>
    </row>
    <row r="241" ht="14.25" customHeight="1">
      <c r="A241" s="17">
        <v>240.0</v>
      </c>
      <c r="B241" s="17" t="s">
        <v>14840</v>
      </c>
      <c r="C241" s="17" t="s">
        <v>853</v>
      </c>
      <c r="D241" s="17" t="s">
        <v>854</v>
      </c>
      <c r="E241" s="17">
        <v>45720.0</v>
      </c>
      <c r="F241" s="17" t="s">
        <v>855</v>
      </c>
      <c r="G241" s="17" t="s">
        <v>69</v>
      </c>
      <c r="H241" s="17" t="s">
        <v>140</v>
      </c>
      <c r="I241" s="17" t="s">
        <v>141</v>
      </c>
      <c r="J241" s="17" t="s">
        <v>142</v>
      </c>
      <c r="K241" s="17" t="s">
        <v>46</v>
      </c>
      <c r="L241" s="17" t="s">
        <v>856</v>
      </c>
      <c r="M241" s="17" t="s">
        <v>48</v>
      </c>
      <c r="N241" s="17" t="s">
        <v>48</v>
      </c>
      <c r="O241" s="17" t="s">
        <v>48</v>
      </c>
      <c r="P241" s="17">
        <v>0.0</v>
      </c>
      <c r="Q241" s="17">
        <v>1.0</v>
      </c>
      <c r="R241" s="17">
        <v>0.0</v>
      </c>
    </row>
    <row r="242" ht="14.25" customHeight="1">
      <c r="A242" s="17">
        <v>241.0</v>
      </c>
      <c r="B242" s="17" t="s">
        <v>14840</v>
      </c>
      <c r="C242" s="17" t="s">
        <v>857</v>
      </c>
      <c r="D242" s="17" t="s">
        <v>832</v>
      </c>
      <c r="E242" s="17">
        <v>45720.0</v>
      </c>
      <c r="F242" s="17" t="s">
        <v>858</v>
      </c>
      <c r="G242" s="17" t="s">
        <v>69</v>
      </c>
      <c r="H242" s="17" t="s">
        <v>70</v>
      </c>
      <c r="I242" s="17" t="s">
        <v>91</v>
      </c>
      <c r="J242" s="17" t="s">
        <v>45</v>
      </c>
      <c r="K242" s="17" t="s">
        <v>46</v>
      </c>
      <c r="L242" s="17" t="s">
        <v>200</v>
      </c>
      <c r="M242" s="17" t="s">
        <v>48</v>
      </c>
      <c r="N242" s="17" t="s">
        <v>48</v>
      </c>
      <c r="O242" s="17" t="s">
        <v>859</v>
      </c>
      <c r="P242" s="17">
        <v>0.0</v>
      </c>
      <c r="Q242" s="17">
        <v>0.0</v>
      </c>
      <c r="R242" s="17">
        <v>0.0</v>
      </c>
    </row>
    <row r="243" ht="14.25" customHeight="1">
      <c r="A243" s="17">
        <v>242.0</v>
      </c>
      <c r="B243" s="17" t="s">
        <v>14840</v>
      </c>
      <c r="C243" s="17" t="s">
        <v>865</v>
      </c>
      <c r="D243" s="17" t="s">
        <v>465</v>
      </c>
      <c r="E243" s="17">
        <v>45716.0</v>
      </c>
      <c r="F243" s="17" t="s">
        <v>466</v>
      </c>
      <c r="G243" s="17" t="s">
        <v>69</v>
      </c>
      <c r="H243" s="17" t="s">
        <v>70</v>
      </c>
      <c r="I243" s="17" t="s">
        <v>74</v>
      </c>
      <c r="J243" s="17" t="s">
        <v>45</v>
      </c>
      <c r="K243" s="17" t="s">
        <v>71</v>
      </c>
      <c r="L243" s="17" t="s">
        <v>48</v>
      </c>
      <c r="M243" s="17" t="s">
        <v>48</v>
      </c>
      <c r="N243" s="17" t="s">
        <v>48</v>
      </c>
      <c r="O243" s="17" t="s">
        <v>48</v>
      </c>
      <c r="P243" s="17">
        <v>0.0</v>
      </c>
      <c r="Q243" s="17">
        <v>0.0</v>
      </c>
      <c r="R243" s="17">
        <v>0.0</v>
      </c>
    </row>
    <row r="244" ht="14.25" customHeight="1">
      <c r="A244" s="17">
        <v>243.0</v>
      </c>
      <c r="B244" s="17" t="s">
        <v>14840</v>
      </c>
      <c r="C244" s="17" t="s">
        <v>866</v>
      </c>
      <c r="D244" s="17" t="s">
        <v>465</v>
      </c>
      <c r="E244" s="17">
        <v>45716.0</v>
      </c>
      <c r="F244" s="17" t="s">
        <v>867</v>
      </c>
      <c r="G244" s="17" t="s">
        <v>69</v>
      </c>
      <c r="H244" s="17" t="s">
        <v>70</v>
      </c>
      <c r="I244" s="17" t="s">
        <v>74</v>
      </c>
      <c r="J244" s="17" t="s">
        <v>45</v>
      </c>
      <c r="K244" s="17" t="s">
        <v>71</v>
      </c>
      <c r="L244" s="17" t="s">
        <v>48</v>
      </c>
      <c r="M244" s="17" t="s">
        <v>48</v>
      </c>
      <c r="N244" s="17" t="s">
        <v>48</v>
      </c>
      <c r="O244" s="17" t="s">
        <v>48</v>
      </c>
      <c r="P244" s="17">
        <v>0.0</v>
      </c>
      <c r="Q244" s="17">
        <v>0.0</v>
      </c>
      <c r="R244" s="17">
        <v>0.0</v>
      </c>
    </row>
    <row r="245" ht="14.25" customHeight="1">
      <c r="A245" s="17">
        <v>244.0</v>
      </c>
      <c r="B245" s="17" t="s">
        <v>14840</v>
      </c>
      <c r="C245" s="17" t="s">
        <v>868</v>
      </c>
      <c r="D245" s="17" t="s">
        <v>465</v>
      </c>
      <c r="E245" s="17">
        <v>45713.0</v>
      </c>
      <c r="F245" s="18" t="s">
        <v>869</v>
      </c>
      <c r="G245" s="17" t="s">
        <v>55</v>
      </c>
      <c r="H245" s="17" t="s">
        <v>130</v>
      </c>
      <c r="I245" s="17" t="s">
        <v>74</v>
      </c>
      <c r="J245" s="17" t="s">
        <v>58</v>
      </c>
      <c r="K245" s="17" t="s">
        <v>71</v>
      </c>
      <c r="L245" s="17" t="s">
        <v>870</v>
      </c>
      <c r="M245" s="17" t="s">
        <v>48</v>
      </c>
      <c r="N245" s="17" t="s">
        <v>48</v>
      </c>
      <c r="O245" s="17" t="s">
        <v>48</v>
      </c>
      <c r="P245" s="17">
        <v>0.0</v>
      </c>
      <c r="Q245" s="17">
        <v>0.0</v>
      </c>
      <c r="R245" s="17">
        <v>0.0</v>
      </c>
    </row>
    <row r="246" ht="14.25" customHeight="1">
      <c r="A246" s="17">
        <v>245.0</v>
      </c>
      <c r="B246" s="17" t="s">
        <v>14840</v>
      </c>
      <c r="C246" s="17" t="s">
        <v>871</v>
      </c>
      <c r="D246" s="17" t="s">
        <v>521</v>
      </c>
      <c r="E246" s="17">
        <v>45713.0</v>
      </c>
      <c r="F246" s="18" t="s">
        <v>872</v>
      </c>
      <c r="G246" s="17" t="s">
        <v>69</v>
      </c>
      <c r="H246" s="17" t="s">
        <v>70</v>
      </c>
      <c r="I246" s="17" t="s">
        <v>101</v>
      </c>
      <c r="J246" s="17" t="s">
        <v>45</v>
      </c>
      <c r="K246" s="17" t="s">
        <v>46</v>
      </c>
      <c r="L246" s="17" t="s">
        <v>873</v>
      </c>
      <c r="M246" s="17" t="s">
        <v>87</v>
      </c>
      <c r="N246" s="17" t="s">
        <v>874</v>
      </c>
      <c r="O246" s="17" t="s">
        <v>48</v>
      </c>
      <c r="P246" s="17">
        <v>1.0</v>
      </c>
      <c r="Q246" s="17">
        <v>0.0</v>
      </c>
      <c r="R246" s="17">
        <v>0.0</v>
      </c>
    </row>
    <row r="247" ht="14.25" customHeight="1">
      <c r="A247" s="17">
        <v>246.0</v>
      </c>
      <c r="B247" s="17" t="s">
        <v>14840</v>
      </c>
      <c r="C247" s="17" t="s">
        <v>875</v>
      </c>
      <c r="D247" s="17" t="s">
        <v>465</v>
      </c>
      <c r="E247" s="17">
        <v>45708.0</v>
      </c>
      <c r="F247" s="17" t="s">
        <v>867</v>
      </c>
      <c r="G247" s="17" t="s">
        <v>69</v>
      </c>
      <c r="H247" s="17" t="s">
        <v>70</v>
      </c>
      <c r="I247" s="17" t="s">
        <v>74</v>
      </c>
      <c r="J247" s="17" t="s">
        <v>45</v>
      </c>
      <c r="K247" s="17" t="s">
        <v>71</v>
      </c>
      <c r="L247" s="17" t="s">
        <v>48</v>
      </c>
      <c r="M247" s="17" t="s">
        <v>48</v>
      </c>
      <c r="N247" s="17" t="s">
        <v>48</v>
      </c>
      <c r="O247" s="17" t="s">
        <v>48</v>
      </c>
      <c r="P247" s="17">
        <v>0.0</v>
      </c>
      <c r="Q247" s="17">
        <v>0.0</v>
      </c>
      <c r="R247" s="17">
        <v>0.0</v>
      </c>
    </row>
    <row r="248" ht="14.25" customHeight="1">
      <c r="A248" s="17">
        <v>247.0</v>
      </c>
      <c r="B248" s="17" t="s">
        <v>14840</v>
      </c>
      <c r="C248" s="17" t="s">
        <v>878</v>
      </c>
      <c r="D248" s="17" t="s">
        <v>400</v>
      </c>
      <c r="E248" s="17">
        <v>45701.0</v>
      </c>
      <c r="F248" s="18" t="s">
        <v>879</v>
      </c>
      <c r="G248" s="17" t="s">
        <v>69</v>
      </c>
      <c r="H248" s="17" t="s">
        <v>70</v>
      </c>
      <c r="I248" s="17" t="s">
        <v>74</v>
      </c>
      <c r="J248" s="17" t="s">
        <v>58</v>
      </c>
      <c r="K248" s="17" t="s">
        <v>71</v>
      </c>
      <c r="L248" s="17" t="s">
        <v>813</v>
      </c>
      <c r="M248" s="17" t="s">
        <v>48</v>
      </c>
      <c r="N248" s="17" t="s">
        <v>48</v>
      </c>
      <c r="O248" s="17" t="s">
        <v>48</v>
      </c>
      <c r="P248" s="17">
        <v>0.0</v>
      </c>
      <c r="Q248" s="17">
        <v>0.0</v>
      </c>
      <c r="R248" s="17">
        <v>0.0</v>
      </c>
    </row>
    <row r="249" ht="14.25" customHeight="1">
      <c r="A249" s="17">
        <v>248.0</v>
      </c>
      <c r="B249" s="17" t="s">
        <v>14840</v>
      </c>
      <c r="C249" s="17" t="s">
        <v>880</v>
      </c>
      <c r="D249" s="17" t="s">
        <v>881</v>
      </c>
      <c r="E249" s="17">
        <v>45700.0</v>
      </c>
      <c r="F249" s="18" t="s">
        <v>882</v>
      </c>
      <c r="G249" s="17" t="s">
        <v>69</v>
      </c>
      <c r="H249" s="17" t="s">
        <v>70</v>
      </c>
      <c r="I249" s="17" t="s">
        <v>91</v>
      </c>
      <c r="J249" s="17" t="s">
        <v>45</v>
      </c>
      <c r="K249" s="17" t="s">
        <v>46</v>
      </c>
      <c r="L249" s="17" t="s">
        <v>883</v>
      </c>
      <c r="M249" s="17" t="s">
        <v>48</v>
      </c>
      <c r="N249" s="17" t="s">
        <v>48</v>
      </c>
      <c r="O249" s="17" t="s">
        <v>884</v>
      </c>
      <c r="P249" s="17">
        <v>0.0</v>
      </c>
      <c r="Q249" s="17">
        <v>0.0</v>
      </c>
      <c r="R249" s="17">
        <v>0.0</v>
      </c>
    </row>
    <row r="250" ht="14.25" customHeight="1">
      <c r="A250" s="17">
        <v>249.0</v>
      </c>
      <c r="B250" s="17" t="s">
        <v>14840</v>
      </c>
      <c r="C250" s="17" t="s">
        <v>885</v>
      </c>
      <c r="D250" s="17" t="s">
        <v>521</v>
      </c>
      <c r="E250" s="17">
        <v>45698.0</v>
      </c>
      <c r="F250" s="18" t="s">
        <v>886</v>
      </c>
      <c r="G250" s="17" t="s">
        <v>69</v>
      </c>
      <c r="H250" s="17" t="s">
        <v>70</v>
      </c>
      <c r="I250" s="17" t="s">
        <v>101</v>
      </c>
      <c r="J250" s="17" t="s">
        <v>45</v>
      </c>
      <c r="K250" s="17" t="s">
        <v>46</v>
      </c>
      <c r="L250" s="17" t="s">
        <v>887</v>
      </c>
      <c r="M250" s="17" t="s">
        <v>888</v>
      </c>
      <c r="N250" s="17" t="s">
        <v>48</v>
      </c>
      <c r="O250" s="17" t="s">
        <v>889</v>
      </c>
      <c r="P250" s="17">
        <v>1.0</v>
      </c>
      <c r="Q250" s="17">
        <v>0.0</v>
      </c>
      <c r="R250" s="17">
        <v>0.0</v>
      </c>
    </row>
    <row r="251" ht="14.25" customHeight="1">
      <c r="A251" s="17">
        <v>250.0</v>
      </c>
      <c r="B251" s="17" t="s">
        <v>14840</v>
      </c>
      <c r="C251" s="17" t="s">
        <v>890</v>
      </c>
      <c r="D251" s="17" t="s">
        <v>400</v>
      </c>
      <c r="E251" s="17">
        <v>45697.0</v>
      </c>
      <c r="F251" s="18" t="s">
        <v>879</v>
      </c>
      <c r="G251" s="17" t="s">
        <v>69</v>
      </c>
      <c r="H251" s="17" t="s">
        <v>70</v>
      </c>
      <c r="I251" s="17" t="s">
        <v>74</v>
      </c>
      <c r="J251" s="17" t="s">
        <v>58</v>
      </c>
      <c r="K251" s="17" t="s">
        <v>71</v>
      </c>
      <c r="L251" s="17" t="s">
        <v>48</v>
      </c>
      <c r="M251" s="17" t="s">
        <v>48</v>
      </c>
      <c r="N251" s="17" t="s">
        <v>48</v>
      </c>
      <c r="O251" s="17" t="s">
        <v>48</v>
      </c>
      <c r="P251" s="17">
        <v>0.0</v>
      </c>
      <c r="Q251" s="17">
        <v>0.0</v>
      </c>
      <c r="R251" s="17">
        <v>0.0</v>
      </c>
    </row>
    <row r="252" ht="14.25" customHeight="1">
      <c r="A252" s="17">
        <v>251.0</v>
      </c>
      <c r="B252" s="17" t="s">
        <v>14840</v>
      </c>
      <c r="C252" s="17" t="s">
        <v>893</v>
      </c>
      <c r="D252" s="17" t="s">
        <v>97</v>
      </c>
      <c r="E252" s="17">
        <v>45684.0</v>
      </c>
      <c r="F252" s="17" t="s">
        <v>895</v>
      </c>
      <c r="G252" s="17" t="s">
        <v>69</v>
      </c>
      <c r="H252" s="17" t="s">
        <v>70</v>
      </c>
      <c r="I252" s="17" t="s">
        <v>74</v>
      </c>
      <c r="J252" s="17" t="s">
        <v>45</v>
      </c>
      <c r="K252" s="17" t="s">
        <v>46</v>
      </c>
      <c r="L252" s="17" t="s">
        <v>48</v>
      </c>
      <c r="M252" s="17" t="s">
        <v>48</v>
      </c>
      <c r="N252" s="17" t="s">
        <v>48</v>
      </c>
      <c r="O252" s="17" t="s">
        <v>48</v>
      </c>
      <c r="P252" s="17">
        <v>0.0</v>
      </c>
      <c r="Q252" s="17">
        <v>0.0</v>
      </c>
      <c r="R252" s="17">
        <v>0.0</v>
      </c>
    </row>
    <row r="253" ht="14.25" customHeight="1">
      <c r="A253" s="17">
        <v>252.0</v>
      </c>
      <c r="B253" s="17" t="s">
        <v>14840</v>
      </c>
      <c r="C253" s="17" t="s">
        <v>896</v>
      </c>
      <c r="D253" s="17" t="s">
        <v>897</v>
      </c>
      <c r="E253" s="17">
        <v>45684.0</v>
      </c>
      <c r="F253" s="17" t="s">
        <v>898</v>
      </c>
      <c r="G253" s="17" t="s">
        <v>69</v>
      </c>
      <c r="H253" s="17" t="s">
        <v>70</v>
      </c>
      <c r="I253" s="17" t="s">
        <v>74</v>
      </c>
      <c r="J253" s="17" t="s">
        <v>45</v>
      </c>
      <c r="K253" s="17" t="s">
        <v>71</v>
      </c>
      <c r="L253" s="17" t="s">
        <v>48</v>
      </c>
      <c r="M253" s="17" t="s">
        <v>48</v>
      </c>
      <c r="N253" s="17" t="s">
        <v>48</v>
      </c>
      <c r="O253" s="17" t="s">
        <v>48</v>
      </c>
      <c r="P253" s="17">
        <v>0.0</v>
      </c>
      <c r="Q253" s="17">
        <v>0.0</v>
      </c>
      <c r="R253" s="17">
        <v>0.0</v>
      </c>
    </row>
    <row r="254" ht="14.25" customHeight="1">
      <c r="A254" s="17">
        <v>253.0</v>
      </c>
      <c r="B254" s="17" t="s">
        <v>14840</v>
      </c>
      <c r="C254" s="17" t="s">
        <v>907</v>
      </c>
      <c r="D254" s="17" t="s">
        <v>908</v>
      </c>
      <c r="E254" s="17">
        <v>45674.0</v>
      </c>
      <c r="F254" s="18" t="s">
        <v>909</v>
      </c>
      <c r="G254" s="17" t="s">
        <v>69</v>
      </c>
      <c r="H254" s="17" t="s">
        <v>70</v>
      </c>
      <c r="I254" s="17" t="s">
        <v>85</v>
      </c>
      <c r="J254" s="17" t="s">
        <v>45</v>
      </c>
      <c r="K254" s="17" t="s">
        <v>46</v>
      </c>
      <c r="L254" s="17" t="s">
        <v>910</v>
      </c>
      <c r="M254" s="17" t="s">
        <v>48</v>
      </c>
      <c r="N254" s="17" t="s">
        <v>48</v>
      </c>
      <c r="O254" s="17" t="s">
        <v>911</v>
      </c>
      <c r="P254" s="17">
        <v>4.0</v>
      </c>
      <c r="Q254" s="17">
        <v>0.0</v>
      </c>
      <c r="R254" s="17">
        <v>0.0</v>
      </c>
    </row>
    <row r="255" ht="14.25" customHeight="1">
      <c r="A255" s="17">
        <v>254.0</v>
      </c>
      <c r="B255" s="17" t="s">
        <v>14840</v>
      </c>
      <c r="C255" s="17" t="s">
        <v>912</v>
      </c>
      <c r="D255" s="17" t="s">
        <v>897</v>
      </c>
      <c r="E255" s="17">
        <v>45673.0</v>
      </c>
      <c r="F255" s="17" t="s">
        <v>913</v>
      </c>
      <c r="G255" s="17" t="s">
        <v>69</v>
      </c>
      <c r="H255" s="17" t="s">
        <v>70</v>
      </c>
      <c r="I255" s="17" t="s">
        <v>74</v>
      </c>
      <c r="J255" s="17" t="s">
        <v>45</v>
      </c>
      <c r="K255" s="17" t="s">
        <v>71</v>
      </c>
      <c r="L255" s="17" t="s">
        <v>48</v>
      </c>
      <c r="M255" s="17" t="s">
        <v>48</v>
      </c>
      <c r="N255" s="17" t="s">
        <v>48</v>
      </c>
      <c r="O255" s="17" t="s">
        <v>48</v>
      </c>
      <c r="P255" s="17">
        <v>0.0</v>
      </c>
      <c r="Q255" s="17">
        <v>0.0</v>
      </c>
      <c r="R255" s="17">
        <v>0.0</v>
      </c>
    </row>
    <row r="256" ht="14.25" customHeight="1">
      <c r="A256" s="17">
        <v>255.0</v>
      </c>
      <c r="B256" s="17" t="s">
        <v>14840</v>
      </c>
      <c r="C256" s="17" t="s">
        <v>914</v>
      </c>
      <c r="D256" s="17" t="s">
        <v>915</v>
      </c>
      <c r="E256" s="17">
        <v>45669.0</v>
      </c>
      <c r="F256" s="17" t="s">
        <v>916</v>
      </c>
      <c r="G256" s="17" t="s">
        <v>69</v>
      </c>
      <c r="H256" s="17" t="s">
        <v>140</v>
      </c>
      <c r="I256" s="17" t="s">
        <v>85</v>
      </c>
      <c r="J256" s="17" t="s">
        <v>142</v>
      </c>
      <c r="K256" s="17" t="s">
        <v>46</v>
      </c>
      <c r="L256" s="17" t="s">
        <v>917</v>
      </c>
      <c r="M256" s="17" t="s">
        <v>48</v>
      </c>
      <c r="N256" s="17" t="s">
        <v>48</v>
      </c>
      <c r="O256" s="17" t="s">
        <v>48</v>
      </c>
      <c r="P256" s="17">
        <v>1.0</v>
      </c>
      <c r="Q256" s="17">
        <v>0.0</v>
      </c>
      <c r="R256" s="17">
        <v>0.0</v>
      </c>
    </row>
    <row r="257" ht="14.25" customHeight="1">
      <c r="A257" s="17">
        <v>256.0</v>
      </c>
      <c r="B257" s="17" t="s">
        <v>14840</v>
      </c>
      <c r="C257" s="17" t="s">
        <v>922</v>
      </c>
      <c r="D257" s="17" t="s">
        <v>923</v>
      </c>
      <c r="E257" s="17">
        <v>45666.0</v>
      </c>
      <c r="F257" s="17" t="s">
        <v>924</v>
      </c>
      <c r="G257" s="17" t="s">
        <v>69</v>
      </c>
      <c r="H257" s="17" t="s">
        <v>70</v>
      </c>
      <c r="I257" s="17" t="s">
        <v>74</v>
      </c>
      <c r="J257" s="17" t="s">
        <v>45</v>
      </c>
      <c r="K257" s="17" t="s">
        <v>71</v>
      </c>
      <c r="L257" s="17" t="s">
        <v>48</v>
      </c>
      <c r="M257" s="17" t="s">
        <v>48</v>
      </c>
      <c r="N257" s="17" t="s">
        <v>48</v>
      </c>
      <c r="O257" s="17" t="s">
        <v>48</v>
      </c>
      <c r="P257" s="17">
        <v>1.0</v>
      </c>
      <c r="Q257" s="17">
        <v>0.0</v>
      </c>
      <c r="R257" s="17">
        <v>0.0</v>
      </c>
    </row>
    <row r="258" ht="14.25" customHeight="1">
      <c r="A258" s="17">
        <v>257.0</v>
      </c>
      <c r="B258" s="17" t="s">
        <v>14840</v>
      </c>
      <c r="C258" s="17" t="s">
        <v>925</v>
      </c>
      <c r="D258" s="17" t="s">
        <v>521</v>
      </c>
      <c r="E258" s="17">
        <v>45666.0</v>
      </c>
      <c r="F258" s="18" t="s">
        <v>926</v>
      </c>
      <c r="G258" s="17" t="s">
        <v>55</v>
      </c>
      <c r="H258" s="17" t="s">
        <v>56</v>
      </c>
      <c r="I258" s="17" t="s">
        <v>101</v>
      </c>
      <c r="J258" s="17" t="s">
        <v>45</v>
      </c>
      <c r="K258" s="17" t="s">
        <v>46</v>
      </c>
      <c r="L258" s="17" t="s">
        <v>927</v>
      </c>
      <c r="M258" s="17" t="s">
        <v>928</v>
      </c>
      <c r="N258" s="17" t="s">
        <v>48</v>
      </c>
      <c r="O258" s="17" t="s">
        <v>929</v>
      </c>
      <c r="P258" s="17">
        <v>2.0</v>
      </c>
      <c r="Q258" s="17">
        <v>0.0</v>
      </c>
      <c r="R258" s="17">
        <v>0.0</v>
      </c>
    </row>
    <row r="259" ht="14.25" customHeight="1">
      <c r="A259" s="17">
        <v>258.0</v>
      </c>
      <c r="B259" s="17" t="s">
        <v>14840</v>
      </c>
      <c r="C259" s="17" t="s">
        <v>937</v>
      </c>
      <c r="D259" s="17" t="s">
        <v>138</v>
      </c>
      <c r="E259" s="17">
        <v>45660.0</v>
      </c>
      <c r="F259" s="18" t="s">
        <v>938</v>
      </c>
      <c r="G259" s="17" t="s">
        <v>69</v>
      </c>
      <c r="H259" s="17" t="s">
        <v>70</v>
      </c>
      <c r="I259" s="17" t="s">
        <v>91</v>
      </c>
      <c r="J259" s="17" t="s">
        <v>58</v>
      </c>
      <c r="K259" s="17" t="s">
        <v>46</v>
      </c>
      <c r="L259" s="17" t="s">
        <v>939</v>
      </c>
      <c r="M259" s="17" t="s">
        <v>48</v>
      </c>
      <c r="N259" s="17" t="s">
        <v>714</v>
      </c>
      <c r="O259" s="17" t="s">
        <v>940</v>
      </c>
      <c r="P259" s="17">
        <v>4.0</v>
      </c>
      <c r="Q259" s="17">
        <v>0.0</v>
      </c>
      <c r="R259" s="17">
        <v>1.0</v>
      </c>
    </row>
    <row r="260" ht="14.25" customHeight="1">
      <c r="A260" s="17">
        <v>259.0</v>
      </c>
      <c r="B260" s="17" t="s">
        <v>14840</v>
      </c>
      <c r="C260" s="17" t="s">
        <v>941</v>
      </c>
      <c r="D260" s="17" t="s">
        <v>942</v>
      </c>
      <c r="E260" s="17">
        <v>45660.0</v>
      </c>
      <c r="F260" s="17" t="s">
        <v>943</v>
      </c>
      <c r="G260" s="17" t="s">
        <v>69</v>
      </c>
      <c r="H260" s="17" t="s">
        <v>70</v>
      </c>
      <c r="I260" s="17" t="s">
        <v>85</v>
      </c>
      <c r="J260" s="17" t="s">
        <v>45</v>
      </c>
      <c r="K260" s="17" t="s">
        <v>46</v>
      </c>
      <c r="L260" s="17" t="s">
        <v>944</v>
      </c>
      <c r="M260" s="17" t="s">
        <v>48</v>
      </c>
      <c r="N260" s="17" t="s">
        <v>48</v>
      </c>
      <c r="O260" s="17" t="s">
        <v>945</v>
      </c>
      <c r="P260" s="17">
        <v>2.0</v>
      </c>
      <c r="Q260" s="17">
        <v>0.0</v>
      </c>
      <c r="R260" s="17">
        <v>0.0</v>
      </c>
    </row>
    <row r="261" ht="14.25" customHeight="1">
      <c r="A261" s="17">
        <v>260.0</v>
      </c>
      <c r="B261" s="17" t="s">
        <v>14840</v>
      </c>
      <c r="C261" s="17" t="s">
        <v>948</v>
      </c>
      <c r="D261" s="17" t="s">
        <v>942</v>
      </c>
      <c r="E261" s="17">
        <v>45659.0</v>
      </c>
      <c r="F261" s="17" t="s">
        <v>949</v>
      </c>
      <c r="G261" s="17" t="s">
        <v>69</v>
      </c>
      <c r="H261" s="17" t="s">
        <v>70</v>
      </c>
      <c r="I261" s="17" t="s">
        <v>85</v>
      </c>
      <c r="J261" s="17" t="s">
        <v>45</v>
      </c>
      <c r="K261" s="17" t="s">
        <v>46</v>
      </c>
      <c r="L261" s="17" t="s">
        <v>950</v>
      </c>
      <c r="M261" s="17" t="s">
        <v>48</v>
      </c>
      <c r="N261" s="17" t="s">
        <v>48</v>
      </c>
      <c r="O261" s="17" t="s">
        <v>48</v>
      </c>
      <c r="P261" s="17">
        <v>0.0</v>
      </c>
      <c r="Q261" s="17">
        <v>0.0</v>
      </c>
      <c r="R261" s="17">
        <v>0.0</v>
      </c>
    </row>
    <row r="262" ht="14.25" customHeight="1">
      <c r="A262" s="17">
        <v>261.0</v>
      </c>
      <c r="B262" s="17" t="s">
        <v>14840</v>
      </c>
      <c r="C262" s="17" t="s">
        <v>956</v>
      </c>
      <c r="D262" s="17" t="s">
        <v>957</v>
      </c>
      <c r="E262" s="17">
        <v>45655.0</v>
      </c>
      <c r="F262" s="18" t="s">
        <v>958</v>
      </c>
      <c r="G262" s="17" t="s">
        <v>42</v>
      </c>
      <c r="H262" s="17" t="s">
        <v>43</v>
      </c>
      <c r="I262" s="17" t="s">
        <v>959</v>
      </c>
      <c r="J262" s="17" t="s">
        <v>45</v>
      </c>
      <c r="K262" s="17" t="s">
        <v>46</v>
      </c>
      <c r="L262" s="17" t="s">
        <v>48</v>
      </c>
      <c r="M262" s="17" t="s">
        <v>48</v>
      </c>
      <c r="N262" s="17" t="s">
        <v>48</v>
      </c>
      <c r="O262" s="17" t="s">
        <v>960</v>
      </c>
      <c r="P262" s="17">
        <v>2.0</v>
      </c>
      <c r="Q262" s="17">
        <v>0.0</v>
      </c>
      <c r="R262" s="17">
        <v>0.0</v>
      </c>
    </row>
    <row r="263" ht="14.25" customHeight="1">
      <c r="A263" s="17">
        <v>262.0</v>
      </c>
      <c r="B263" s="17" t="s">
        <v>14840</v>
      </c>
      <c r="C263" s="17" t="s">
        <v>961</v>
      </c>
      <c r="D263" s="17" t="s">
        <v>138</v>
      </c>
      <c r="E263" s="17">
        <v>45650.0</v>
      </c>
      <c r="F263" s="18" t="s">
        <v>962</v>
      </c>
      <c r="G263" s="17" t="s">
        <v>69</v>
      </c>
      <c r="H263" s="17" t="s">
        <v>140</v>
      </c>
      <c r="I263" s="17" t="s">
        <v>141</v>
      </c>
      <c r="J263" s="17" t="s">
        <v>142</v>
      </c>
      <c r="K263" s="17" t="s">
        <v>92</v>
      </c>
      <c r="L263" s="17" t="s">
        <v>48</v>
      </c>
      <c r="M263" s="17" t="s">
        <v>48</v>
      </c>
      <c r="N263" s="17" t="s">
        <v>48</v>
      </c>
      <c r="O263" s="17" t="s">
        <v>48</v>
      </c>
      <c r="P263" s="17">
        <v>0.0</v>
      </c>
      <c r="Q263" s="17">
        <v>0.0</v>
      </c>
      <c r="R263" s="17">
        <v>0.0</v>
      </c>
    </row>
    <row r="264" ht="14.25" customHeight="1">
      <c r="A264" s="17">
        <v>263.0</v>
      </c>
      <c r="B264" s="17" t="s">
        <v>14840</v>
      </c>
      <c r="C264" s="17" t="s">
        <v>964</v>
      </c>
      <c r="D264" s="17" t="s">
        <v>965</v>
      </c>
      <c r="E264" s="17">
        <v>45648.0</v>
      </c>
      <c r="F264" s="18" t="s">
        <v>966</v>
      </c>
      <c r="G264" s="17" t="s">
        <v>69</v>
      </c>
      <c r="H264" s="17" t="s">
        <v>70</v>
      </c>
      <c r="I264" s="17" t="s">
        <v>151</v>
      </c>
      <c r="J264" s="17" t="s">
        <v>45</v>
      </c>
      <c r="K264" s="17" t="s">
        <v>46</v>
      </c>
      <c r="L264" s="17" t="s">
        <v>48</v>
      </c>
      <c r="M264" s="17" t="s">
        <v>48</v>
      </c>
      <c r="N264" s="17" t="s">
        <v>967</v>
      </c>
      <c r="O264" s="17" t="s">
        <v>968</v>
      </c>
      <c r="P264" s="17">
        <v>0.0</v>
      </c>
      <c r="Q264" s="17">
        <v>0.0</v>
      </c>
      <c r="R264" s="17">
        <v>0.0</v>
      </c>
    </row>
    <row r="265" ht="14.25" customHeight="1">
      <c r="A265" s="17">
        <v>264.0</v>
      </c>
      <c r="B265" s="17" t="s">
        <v>14840</v>
      </c>
      <c r="C265" s="17" t="s">
        <v>969</v>
      </c>
      <c r="D265" s="17" t="s">
        <v>400</v>
      </c>
      <c r="E265" s="17">
        <v>45648.0</v>
      </c>
      <c r="F265" s="18" t="s">
        <v>970</v>
      </c>
      <c r="G265" s="17" t="s">
        <v>69</v>
      </c>
      <c r="H265" s="17" t="s">
        <v>70</v>
      </c>
      <c r="I265" s="17" t="s">
        <v>74</v>
      </c>
      <c r="J265" s="17" t="s">
        <v>58</v>
      </c>
      <c r="K265" s="17" t="s">
        <v>71</v>
      </c>
      <c r="L265" s="17" t="s">
        <v>813</v>
      </c>
      <c r="M265" s="17" t="s">
        <v>48</v>
      </c>
      <c r="N265" s="17" t="s">
        <v>48</v>
      </c>
      <c r="O265" s="17" t="s">
        <v>48</v>
      </c>
      <c r="P265" s="17">
        <v>0.0</v>
      </c>
      <c r="Q265" s="17">
        <v>0.0</v>
      </c>
      <c r="R265" s="17">
        <v>0.0</v>
      </c>
    </row>
    <row r="266" ht="14.25" customHeight="1">
      <c r="A266" s="17">
        <v>265.0</v>
      </c>
      <c r="B266" s="17" t="s">
        <v>14840</v>
      </c>
      <c r="C266" s="17" t="s">
        <v>971</v>
      </c>
      <c r="D266" s="17" t="s">
        <v>138</v>
      </c>
      <c r="E266" s="17">
        <v>45647.0</v>
      </c>
      <c r="F266" s="18" t="s">
        <v>972</v>
      </c>
      <c r="G266" s="17" t="s">
        <v>69</v>
      </c>
      <c r="H266" s="17" t="s">
        <v>70</v>
      </c>
      <c r="I266" s="17" t="s">
        <v>91</v>
      </c>
      <c r="J266" s="17" t="s">
        <v>58</v>
      </c>
      <c r="K266" s="17" t="s">
        <v>46</v>
      </c>
      <c r="L266" s="17" t="s">
        <v>48</v>
      </c>
      <c r="M266" s="17" t="s">
        <v>48</v>
      </c>
      <c r="N266" s="17" t="s">
        <v>973</v>
      </c>
      <c r="O266" s="17" t="s">
        <v>974</v>
      </c>
      <c r="P266" s="17">
        <v>3.0</v>
      </c>
      <c r="Q266" s="17">
        <v>0.0</v>
      </c>
      <c r="R266" s="17">
        <v>0.0</v>
      </c>
    </row>
    <row r="267" ht="14.25" customHeight="1">
      <c r="A267" s="17">
        <v>266.0</v>
      </c>
      <c r="B267" s="17" t="s">
        <v>14840</v>
      </c>
      <c r="C267" s="17" t="s">
        <v>975</v>
      </c>
      <c r="D267" s="17" t="s">
        <v>976</v>
      </c>
      <c r="E267" s="17">
        <v>45647.0</v>
      </c>
      <c r="F267" s="18" t="s">
        <v>978</v>
      </c>
      <c r="G267" s="17" t="s">
        <v>42</v>
      </c>
      <c r="H267" s="17" t="s">
        <v>979</v>
      </c>
      <c r="I267" s="17" t="s">
        <v>151</v>
      </c>
      <c r="J267" s="17" t="s">
        <v>45</v>
      </c>
      <c r="K267" s="17" t="s">
        <v>46</v>
      </c>
      <c r="L267" s="17" t="s">
        <v>48</v>
      </c>
      <c r="M267" s="17" t="s">
        <v>48</v>
      </c>
      <c r="N267" s="17" t="s">
        <v>48</v>
      </c>
      <c r="O267" s="17" t="s">
        <v>48</v>
      </c>
      <c r="P267" s="17">
        <v>0.0</v>
      </c>
      <c r="Q267" s="17">
        <v>0.0</v>
      </c>
      <c r="R267" s="17">
        <v>0.0</v>
      </c>
    </row>
    <row r="268" ht="14.25" customHeight="1">
      <c r="A268" s="17">
        <v>267.0</v>
      </c>
      <c r="B268" s="17" t="s">
        <v>14840</v>
      </c>
      <c r="C268" s="17" t="s">
        <v>986</v>
      </c>
      <c r="D268" s="17" t="s">
        <v>138</v>
      </c>
      <c r="E268" s="17">
        <v>45636.0</v>
      </c>
      <c r="F268" s="18" t="s">
        <v>987</v>
      </c>
      <c r="G268" s="17" t="s">
        <v>55</v>
      </c>
      <c r="H268" s="17" t="s">
        <v>130</v>
      </c>
      <c r="I268" s="17" t="s">
        <v>74</v>
      </c>
      <c r="J268" s="17" t="s">
        <v>58</v>
      </c>
      <c r="K268" s="17" t="s">
        <v>71</v>
      </c>
      <c r="L268" s="17" t="s">
        <v>48</v>
      </c>
      <c r="M268" s="17" t="s">
        <v>48</v>
      </c>
      <c r="N268" s="17" t="s">
        <v>48</v>
      </c>
      <c r="O268" s="17" t="s">
        <v>48</v>
      </c>
      <c r="P268" s="17">
        <v>0.0</v>
      </c>
      <c r="Q268" s="17">
        <v>0.0</v>
      </c>
      <c r="R268" s="17">
        <v>0.0</v>
      </c>
    </row>
    <row r="269" ht="14.25" customHeight="1">
      <c r="A269" s="17">
        <v>268.0</v>
      </c>
      <c r="B269" s="17" t="s">
        <v>14840</v>
      </c>
      <c r="C269" s="17" t="s">
        <v>989</v>
      </c>
      <c r="D269" s="17" t="s">
        <v>965</v>
      </c>
      <c r="E269" s="17">
        <v>45634.0</v>
      </c>
      <c r="F269" s="18" t="s">
        <v>990</v>
      </c>
      <c r="G269" s="17" t="s">
        <v>69</v>
      </c>
      <c r="H269" s="17" t="s">
        <v>70</v>
      </c>
      <c r="I269" s="17" t="s">
        <v>85</v>
      </c>
      <c r="J269" s="17" t="s">
        <v>45</v>
      </c>
      <c r="K269" s="17" t="s">
        <v>46</v>
      </c>
      <c r="L269" s="17" t="s">
        <v>48</v>
      </c>
      <c r="M269" s="17" t="s">
        <v>48</v>
      </c>
      <c r="N269" s="17" t="s">
        <v>48</v>
      </c>
      <c r="O269" s="17" t="s">
        <v>48</v>
      </c>
      <c r="P269" s="17">
        <v>4.0</v>
      </c>
      <c r="Q269" s="17">
        <v>1.0</v>
      </c>
      <c r="R269" s="17">
        <v>0.0</v>
      </c>
    </row>
    <row r="270" ht="14.25" customHeight="1">
      <c r="A270" s="17">
        <v>269.0</v>
      </c>
      <c r="B270" s="17" t="s">
        <v>14840</v>
      </c>
      <c r="C270" s="17" t="s">
        <v>992</v>
      </c>
      <c r="D270" s="17" t="s">
        <v>993</v>
      </c>
      <c r="E270" s="17">
        <v>45633.0</v>
      </c>
      <c r="F270" s="17" t="s">
        <v>87</v>
      </c>
      <c r="G270" s="17" t="s">
        <v>69</v>
      </c>
      <c r="H270" s="17" t="s">
        <v>70</v>
      </c>
      <c r="I270" s="17" t="s">
        <v>74</v>
      </c>
      <c r="J270" s="17" t="s">
        <v>45</v>
      </c>
      <c r="K270" s="17" t="s">
        <v>46</v>
      </c>
      <c r="L270" s="17" t="s">
        <v>48</v>
      </c>
      <c r="M270" s="17" t="s">
        <v>87</v>
      </c>
      <c r="N270" s="17" t="s">
        <v>48</v>
      </c>
      <c r="O270" s="17" t="s">
        <v>48</v>
      </c>
      <c r="P270" s="17">
        <v>0.0</v>
      </c>
      <c r="Q270" s="17">
        <v>1.0</v>
      </c>
      <c r="R270" s="17">
        <v>0.0</v>
      </c>
    </row>
    <row r="271" ht="14.25" customHeight="1">
      <c r="A271" s="17">
        <v>270.0</v>
      </c>
      <c r="B271" s="17" t="s">
        <v>14840</v>
      </c>
      <c r="C271" s="17" t="s">
        <v>994</v>
      </c>
      <c r="D271" s="17" t="s">
        <v>995</v>
      </c>
      <c r="E271" s="17">
        <v>45620.0</v>
      </c>
      <c r="F271" s="18" t="s">
        <v>996</v>
      </c>
      <c r="G271" s="17" t="s">
        <v>55</v>
      </c>
      <c r="H271" s="17" t="s">
        <v>84</v>
      </c>
      <c r="I271" s="17" t="s">
        <v>74</v>
      </c>
      <c r="J271" s="17" t="s">
        <v>45</v>
      </c>
      <c r="K271" s="17" t="s">
        <v>71</v>
      </c>
      <c r="L271" s="17" t="s">
        <v>48</v>
      </c>
      <c r="M271" s="17" t="s">
        <v>48</v>
      </c>
      <c r="N271" s="17" t="s">
        <v>48</v>
      </c>
      <c r="O271" s="17" t="s">
        <v>48</v>
      </c>
      <c r="P271" s="17">
        <v>0.0</v>
      </c>
      <c r="Q271" s="17">
        <v>0.0</v>
      </c>
      <c r="R271" s="17">
        <v>0.0</v>
      </c>
    </row>
    <row r="272" ht="14.25" customHeight="1">
      <c r="A272" s="17">
        <v>271.0</v>
      </c>
      <c r="B272" s="17" t="s">
        <v>14840</v>
      </c>
      <c r="C272" s="17" t="s">
        <v>997</v>
      </c>
      <c r="D272" s="17" t="s">
        <v>400</v>
      </c>
      <c r="E272" s="17">
        <v>45616.0</v>
      </c>
      <c r="F272" s="18" t="s">
        <v>879</v>
      </c>
      <c r="G272" s="17" t="s">
        <v>69</v>
      </c>
      <c r="H272" s="17" t="s">
        <v>70</v>
      </c>
      <c r="I272" s="17" t="s">
        <v>74</v>
      </c>
      <c r="J272" s="17" t="s">
        <v>58</v>
      </c>
      <c r="K272" s="17" t="s">
        <v>71</v>
      </c>
      <c r="L272" s="17" t="s">
        <v>48</v>
      </c>
      <c r="M272" s="17" t="s">
        <v>48</v>
      </c>
      <c r="N272" s="17" t="s">
        <v>48</v>
      </c>
      <c r="O272" s="17" t="s">
        <v>48</v>
      </c>
      <c r="P272" s="17">
        <v>0.0</v>
      </c>
      <c r="Q272" s="17">
        <v>0.0</v>
      </c>
      <c r="R272" s="17">
        <v>0.0</v>
      </c>
    </row>
    <row r="273" ht="14.25" customHeight="1">
      <c r="A273" s="17">
        <v>272.0</v>
      </c>
      <c r="B273" s="17" t="s">
        <v>14840</v>
      </c>
      <c r="C273" s="17" t="s">
        <v>998</v>
      </c>
      <c r="D273" s="17" t="s">
        <v>995</v>
      </c>
      <c r="E273" s="17">
        <v>45615.0</v>
      </c>
      <c r="F273" s="18" t="s">
        <v>999</v>
      </c>
      <c r="G273" s="17" t="s">
        <v>69</v>
      </c>
      <c r="H273" s="17" t="s">
        <v>70</v>
      </c>
      <c r="I273" s="17" t="s">
        <v>151</v>
      </c>
      <c r="J273" s="17" t="s">
        <v>45</v>
      </c>
      <c r="K273" s="17" t="s">
        <v>46</v>
      </c>
      <c r="L273" s="17" t="s">
        <v>48</v>
      </c>
      <c r="M273" s="17" t="s">
        <v>502</v>
      </c>
      <c r="N273" s="17" t="s">
        <v>48</v>
      </c>
      <c r="O273" s="17" t="s">
        <v>48</v>
      </c>
      <c r="P273" s="17">
        <v>1.0</v>
      </c>
      <c r="Q273" s="17">
        <v>0.0</v>
      </c>
      <c r="R273" s="17">
        <v>0.0</v>
      </c>
    </row>
    <row r="274" ht="14.25" customHeight="1">
      <c r="A274" s="17">
        <v>273.0</v>
      </c>
      <c r="B274" s="17" t="s">
        <v>14840</v>
      </c>
      <c r="C274" s="17" t="s">
        <v>1002</v>
      </c>
      <c r="D274" s="17" t="s">
        <v>521</v>
      </c>
      <c r="E274" s="17">
        <v>45613.0</v>
      </c>
      <c r="F274" s="18" t="s">
        <v>1003</v>
      </c>
      <c r="G274" s="17" t="s">
        <v>69</v>
      </c>
      <c r="H274" s="17" t="s">
        <v>70</v>
      </c>
      <c r="I274" s="17" t="s">
        <v>151</v>
      </c>
      <c r="J274" s="17" t="s">
        <v>45</v>
      </c>
      <c r="K274" s="17" t="s">
        <v>46</v>
      </c>
      <c r="L274" s="17" t="s">
        <v>48</v>
      </c>
      <c r="M274" s="17" t="s">
        <v>48</v>
      </c>
      <c r="N274" s="17" t="s">
        <v>48</v>
      </c>
      <c r="O274" s="17" t="s">
        <v>48</v>
      </c>
      <c r="P274" s="17">
        <v>3.0</v>
      </c>
      <c r="Q274" s="17">
        <v>0.0</v>
      </c>
      <c r="R274" s="17">
        <v>0.0</v>
      </c>
    </row>
    <row r="275" ht="14.25" customHeight="1">
      <c r="A275" s="17">
        <v>274.0</v>
      </c>
      <c r="B275" s="17" t="s">
        <v>14840</v>
      </c>
      <c r="C275" s="17" t="s">
        <v>1005</v>
      </c>
      <c r="D275" s="17" t="s">
        <v>521</v>
      </c>
      <c r="E275" s="17">
        <v>45613.0</v>
      </c>
      <c r="F275" s="18" t="s">
        <v>1006</v>
      </c>
      <c r="G275" s="17" t="s">
        <v>69</v>
      </c>
      <c r="H275" s="17" t="s">
        <v>70</v>
      </c>
      <c r="I275" s="17" t="s">
        <v>101</v>
      </c>
      <c r="J275" s="17" t="s">
        <v>45</v>
      </c>
      <c r="K275" s="17" t="s">
        <v>46</v>
      </c>
      <c r="L275" s="17" t="s">
        <v>1007</v>
      </c>
      <c r="M275" s="17" t="s">
        <v>1008</v>
      </c>
      <c r="N275" s="17" t="s">
        <v>48</v>
      </c>
      <c r="O275" s="17" t="s">
        <v>929</v>
      </c>
      <c r="P275" s="17">
        <v>0.0</v>
      </c>
      <c r="Q275" s="17">
        <v>0.0</v>
      </c>
      <c r="R275" s="17">
        <v>0.0</v>
      </c>
    </row>
    <row r="276" ht="14.25" customHeight="1">
      <c r="A276" s="17">
        <v>275.0</v>
      </c>
      <c r="B276" s="17" t="s">
        <v>14840</v>
      </c>
      <c r="C276" s="17" t="s">
        <v>1009</v>
      </c>
      <c r="D276" s="17" t="s">
        <v>400</v>
      </c>
      <c r="E276" s="17">
        <v>45611.0</v>
      </c>
      <c r="F276" s="18" t="s">
        <v>1010</v>
      </c>
      <c r="G276" s="17" t="s">
        <v>69</v>
      </c>
      <c r="H276" s="17" t="s">
        <v>70</v>
      </c>
      <c r="I276" s="17" t="s">
        <v>74</v>
      </c>
      <c r="J276" s="17" t="s">
        <v>58</v>
      </c>
      <c r="K276" s="17" t="s">
        <v>71</v>
      </c>
      <c r="L276" s="17" t="s">
        <v>813</v>
      </c>
      <c r="M276" s="17" t="s">
        <v>48</v>
      </c>
      <c r="N276" s="17" t="s">
        <v>48</v>
      </c>
      <c r="O276" s="17" t="s">
        <v>48</v>
      </c>
      <c r="P276" s="17">
        <v>0.0</v>
      </c>
      <c r="Q276" s="17">
        <v>0.0</v>
      </c>
      <c r="R276" s="17">
        <v>0.0</v>
      </c>
    </row>
    <row r="277" ht="14.25" customHeight="1">
      <c r="A277" s="17">
        <v>276.0</v>
      </c>
      <c r="B277" s="17" t="s">
        <v>14840</v>
      </c>
      <c r="C277" s="17" t="s">
        <v>1011</v>
      </c>
      <c r="D277" s="17" t="s">
        <v>97</v>
      </c>
      <c r="E277" s="17">
        <v>45608.0</v>
      </c>
      <c r="F277" s="18" t="s">
        <v>1013</v>
      </c>
      <c r="G277" s="17" t="s">
        <v>42</v>
      </c>
      <c r="H277" s="17" t="s">
        <v>979</v>
      </c>
      <c r="I277" s="17" t="s">
        <v>101</v>
      </c>
      <c r="J277" s="17" t="s">
        <v>45</v>
      </c>
      <c r="K277" s="17" t="s">
        <v>46</v>
      </c>
      <c r="L277" s="17" t="s">
        <v>48</v>
      </c>
      <c r="M277" s="17" t="s">
        <v>48</v>
      </c>
      <c r="N277" s="17" t="s">
        <v>48</v>
      </c>
      <c r="O277" s="17" t="s">
        <v>48</v>
      </c>
      <c r="P277" s="17">
        <v>1.0</v>
      </c>
      <c r="Q277" s="17">
        <v>2.0</v>
      </c>
      <c r="R277" s="17">
        <v>0.0</v>
      </c>
    </row>
    <row r="278" ht="14.25" customHeight="1">
      <c r="A278" s="17">
        <v>277.0</v>
      </c>
      <c r="B278" s="17" t="s">
        <v>14840</v>
      </c>
      <c r="C278" s="17" t="s">
        <v>1014</v>
      </c>
      <c r="D278" s="17" t="s">
        <v>400</v>
      </c>
      <c r="E278" s="17">
        <v>45601.0</v>
      </c>
      <c r="F278" s="18" t="s">
        <v>753</v>
      </c>
      <c r="G278" s="17" t="s">
        <v>69</v>
      </c>
      <c r="H278" s="17" t="s">
        <v>58</v>
      </c>
      <c r="I278" s="17" t="s">
        <v>74</v>
      </c>
      <c r="J278" s="17" t="s">
        <v>58</v>
      </c>
      <c r="K278" s="17" t="s">
        <v>71</v>
      </c>
      <c r="L278" s="17" t="s">
        <v>48</v>
      </c>
      <c r="M278" s="17" t="s">
        <v>48</v>
      </c>
      <c r="N278" s="17" t="s">
        <v>48</v>
      </c>
      <c r="O278" s="17" t="s">
        <v>48</v>
      </c>
      <c r="P278" s="17">
        <v>0.0</v>
      </c>
      <c r="Q278" s="17">
        <v>0.0</v>
      </c>
      <c r="R278" s="17">
        <v>0.0</v>
      </c>
    </row>
    <row r="279" ht="14.25" customHeight="1">
      <c r="A279" s="17">
        <v>278.0</v>
      </c>
      <c r="B279" s="17" t="s">
        <v>14840</v>
      </c>
      <c r="C279" s="17" t="s">
        <v>1015</v>
      </c>
      <c r="D279" s="17" t="s">
        <v>1016</v>
      </c>
      <c r="E279" s="17">
        <v>45600.0</v>
      </c>
      <c r="F279" s="18" t="s">
        <v>1017</v>
      </c>
      <c r="G279" s="17" t="s">
        <v>42</v>
      </c>
      <c r="H279" s="17" t="s">
        <v>43</v>
      </c>
      <c r="I279" s="17" t="s">
        <v>44</v>
      </c>
      <c r="J279" s="17" t="s">
        <v>45</v>
      </c>
      <c r="K279" s="17" t="s">
        <v>46</v>
      </c>
      <c r="L279" s="17" t="s">
        <v>48</v>
      </c>
      <c r="M279" s="17" t="s">
        <v>48</v>
      </c>
      <c r="N279" s="17" t="s">
        <v>48</v>
      </c>
      <c r="O279" s="17" t="s">
        <v>48</v>
      </c>
      <c r="P279" s="17">
        <v>3.0</v>
      </c>
      <c r="Q279" s="17">
        <v>0.0</v>
      </c>
      <c r="R279" s="17">
        <v>0.0</v>
      </c>
    </row>
    <row r="280" ht="14.25" customHeight="1">
      <c r="A280" s="17">
        <v>279.0</v>
      </c>
      <c r="B280" s="17" t="s">
        <v>14840</v>
      </c>
      <c r="C280" s="17" t="s">
        <v>1023</v>
      </c>
      <c r="D280" s="17" t="s">
        <v>400</v>
      </c>
      <c r="E280" s="17">
        <v>45585.0</v>
      </c>
      <c r="F280" s="18" t="s">
        <v>1024</v>
      </c>
      <c r="G280" s="17" t="s">
        <v>69</v>
      </c>
      <c r="H280" s="17" t="s">
        <v>70</v>
      </c>
      <c r="I280" s="17" t="s">
        <v>74</v>
      </c>
      <c r="J280" s="17" t="s">
        <v>58</v>
      </c>
      <c r="K280" s="17" t="s">
        <v>71</v>
      </c>
      <c r="L280" s="17" t="s">
        <v>48</v>
      </c>
      <c r="M280" s="17" t="s">
        <v>48</v>
      </c>
      <c r="N280" s="17" t="s">
        <v>48</v>
      </c>
      <c r="O280" s="17" t="s">
        <v>48</v>
      </c>
      <c r="P280" s="17">
        <v>0.0</v>
      </c>
      <c r="Q280" s="17">
        <v>0.0</v>
      </c>
      <c r="R280" s="17">
        <v>0.0</v>
      </c>
    </row>
    <row r="281" ht="14.25" customHeight="1">
      <c r="A281" s="17">
        <v>280.0</v>
      </c>
      <c r="B281" s="17" t="s">
        <v>14840</v>
      </c>
      <c r="C281" s="17" t="s">
        <v>1025</v>
      </c>
      <c r="D281" s="17" t="s">
        <v>1026</v>
      </c>
      <c r="E281" s="17">
        <v>45583.0</v>
      </c>
      <c r="F281" s="17" t="s">
        <v>1027</v>
      </c>
      <c r="G281" s="17" t="s">
        <v>69</v>
      </c>
      <c r="H281" s="17" t="s">
        <v>140</v>
      </c>
      <c r="I281" s="17" t="s">
        <v>141</v>
      </c>
      <c r="J281" s="17" t="s">
        <v>142</v>
      </c>
      <c r="K281" s="17" t="s">
        <v>46</v>
      </c>
      <c r="L281" s="17" t="s">
        <v>48</v>
      </c>
      <c r="M281" s="17" t="s">
        <v>48</v>
      </c>
      <c r="N281" s="17" t="s">
        <v>48</v>
      </c>
      <c r="O281" s="17" t="s">
        <v>48</v>
      </c>
      <c r="P281" s="17">
        <v>0.0</v>
      </c>
      <c r="Q281" s="17">
        <v>0.0</v>
      </c>
      <c r="R281" s="17">
        <v>0.0</v>
      </c>
    </row>
    <row r="282" ht="14.25" customHeight="1">
      <c r="A282" s="17">
        <v>281.0</v>
      </c>
      <c r="B282" s="17" t="s">
        <v>14840</v>
      </c>
      <c r="C282" s="17" t="s">
        <v>1028</v>
      </c>
      <c r="D282" s="17" t="s">
        <v>138</v>
      </c>
      <c r="E282" s="17">
        <v>45579.0</v>
      </c>
      <c r="F282" s="18" t="s">
        <v>1029</v>
      </c>
      <c r="G282" s="17" t="s">
        <v>42</v>
      </c>
      <c r="H282" s="17" t="s">
        <v>70</v>
      </c>
      <c r="I282" s="17" t="s">
        <v>85</v>
      </c>
      <c r="J282" s="17" t="s">
        <v>45</v>
      </c>
      <c r="K282" s="17" t="s">
        <v>46</v>
      </c>
      <c r="L282" s="17" t="s">
        <v>48</v>
      </c>
      <c r="M282" s="17" t="s">
        <v>48</v>
      </c>
      <c r="N282" s="17" t="s">
        <v>48</v>
      </c>
      <c r="O282" s="17" t="s">
        <v>48</v>
      </c>
      <c r="P282" s="17">
        <v>0.0</v>
      </c>
      <c r="Q282" s="17">
        <v>0.0</v>
      </c>
      <c r="R282" s="17">
        <v>0.0</v>
      </c>
    </row>
    <row r="283" ht="14.25" customHeight="1">
      <c r="A283" s="17">
        <v>282.0</v>
      </c>
      <c r="B283" s="17" t="s">
        <v>14840</v>
      </c>
      <c r="C283" s="17" t="s">
        <v>1030</v>
      </c>
      <c r="D283" s="17" t="s">
        <v>400</v>
      </c>
      <c r="E283" s="17">
        <v>45579.0</v>
      </c>
      <c r="F283" s="18" t="s">
        <v>1031</v>
      </c>
      <c r="G283" s="17" t="s">
        <v>69</v>
      </c>
      <c r="H283" s="17" t="s">
        <v>70</v>
      </c>
      <c r="I283" s="17" t="s">
        <v>74</v>
      </c>
      <c r="J283" s="17" t="s">
        <v>58</v>
      </c>
      <c r="K283" s="17" t="s">
        <v>71</v>
      </c>
      <c r="L283" s="17" t="s">
        <v>48</v>
      </c>
      <c r="M283" s="17" t="s">
        <v>48</v>
      </c>
      <c r="N283" s="17" t="s">
        <v>48</v>
      </c>
      <c r="O283" s="17" t="s">
        <v>48</v>
      </c>
      <c r="P283" s="17">
        <v>0.0</v>
      </c>
      <c r="Q283" s="17">
        <v>0.0</v>
      </c>
      <c r="R283" s="17">
        <v>0.0</v>
      </c>
    </row>
    <row r="284" ht="14.25" customHeight="1">
      <c r="A284" s="17">
        <v>283.0</v>
      </c>
      <c r="B284" s="17" t="s">
        <v>14840</v>
      </c>
      <c r="C284" s="17" t="s">
        <v>1036</v>
      </c>
      <c r="D284" s="17" t="s">
        <v>97</v>
      </c>
      <c r="E284" s="17">
        <v>45576.0</v>
      </c>
      <c r="F284" s="17" t="s">
        <v>1038</v>
      </c>
      <c r="G284" s="17" t="s">
        <v>55</v>
      </c>
      <c r="H284" s="17" t="s">
        <v>130</v>
      </c>
      <c r="I284" s="17" t="s">
        <v>101</v>
      </c>
      <c r="J284" s="17" t="s">
        <v>45</v>
      </c>
      <c r="K284" s="17" t="s">
        <v>92</v>
      </c>
      <c r="L284" s="17" t="s">
        <v>48</v>
      </c>
      <c r="M284" s="17" t="s">
        <v>1039</v>
      </c>
      <c r="N284" s="17" t="s">
        <v>48</v>
      </c>
      <c r="O284" s="17" t="s">
        <v>48</v>
      </c>
      <c r="P284" s="17">
        <v>0.0</v>
      </c>
      <c r="Q284" s="17">
        <v>0.0</v>
      </c>
      <c r="R284" s="17">
        <v>0.0</v>
      </c>
    </row>
    <row r="285" ht="14.25" customHeight="1">
      <c r="A285" s="17">
        <v>284.0</v>
      </c>
      <c r="B285" s="17" t="s">
        <v>14840</v>
      </c>
      <c r="C285" s="17" t="s">
        <v>1046</v>
      </c>
      <c r="D285" s="17" t="s">
        <v>138</v>
      </c>
      <c r="E285" s="17">
        <v>45571.0</v>
      </c>
      <c r="F285" s="17" t="s">
        <v>1047</v>
      </c>
      <c r="G285" s="17" t="s">
        <v>69</v>
      </c>
      <c r="H285" s="17" t="s">
        <v>140</v>
      </c>
      <c r="I285" s="17" t="s">
        <v>141</v>
      </c>
      <c r="J285" s="17" t="s">
        <v>142</v>
      </c>
      <c r="K285" s="17" t="s">
        <v>46</v>
      </c>
      <c r="L285" s="17" t="s">
        <v>1048</v>
      </c>
      <c r="M285" s="17" t="s">
        <v>48</v>
      </c>
      <c r="N285" s="17" t="s">
        <v>48</v>
      </c>
      <c r="O285" s="17" t="s">
        <v>48</v>
      </c>
      <c r="P285" s="17">
        <v>0.0</v>
      </c>
      <c r="Q285" s="17">
        <v>0.0</v>
      </c>
      <c r="R285" s="17">
        <v>0.0</v>
      </c>
    </row>
    <row r="286" ht="14.25" customHeight="1">
      <c r="A286" s="17">
        <v>285.0</v>
      </c>
      <c r="B286" s="17" t="s">
        <v>14840</v>
      </c>
      <c r="C286" s="17" t="s">
        <v>1054</v>
      </c>
      <c r="D286" s="17" t="s">
        <v>1050</v>
      </c>
      <c r="E286" s="17">
        <v>45570.0</v>
      </c>
      <c r="F286" s="18" t="s">
        <v>1055</v>
      </c>
      <c r="G286" s="17" t="s">
        <v>69</v>
      </c>
      <c r="H286" s="17" t="s">
        <v>70</v>
      </c>
      <c r="I286" s="17" t="s">
        <v>74</v>
      </c>
      <c r="J286" s="17" t="s">
        <v>45</v>
      </c>
      <c r="K286" s="17" t="s">
        <v>92</v>
      </c>
      <c r="L286" s="17" t="s">
        <v>48</v>
      </c>
      <c r="M286" s="17" t="s">
        <v>48</v>
      </c>
      <c r="N286" s="17" t="s">
        <v>48</v>
      </c>
      <c r="O286" s="17" t="s">
        <v>48</v>
      </c>
      <c r="P286" s="17">
        <v>0.0</v>
      </c>
      <c r="Q286" s="17">
        <v>0.0</v>
      </c>
      <c r="R286" s="17">
        <v>0.0</v>
      </c>
    </row>
    <row r="287" ht="14.25" customHeight="1">
      <c r="A287" s="17">
        <v>286.0</v>
      </c>
      <c r="B287" s="17" t="s">
        <v>14840</v>
      </c>
      <c r="C287" s="17" t="s">
        <v>1056</v>
      </c>
      <c r="D287" s="17" t="s">
        <v>400</v>
      </c>
      <c r="E287" s="17">
        <v>45567.0</v>
      </c>
      <c r="F287" s="18" t="s">
        <v>1031</v>
      </c>
      <c r="G287" s="17" t="s">
        <v>69</v>
      </c>
      <c r="H287" s="17" t="s">
        <v>70</v>
      </c>
      <c r="I287" s="17" t="s">
        <v>74</v>
      </c>
      <c r="J287" s="17" t="s">
        <v>58</v>
      </c>
      <c r="K287" s="17" t="s">
        <v>71</v>
      </c>
      <c r="L287" s="17" t="s">
        <v>48</v>
      </c>
      <c r="M287" s="17" t="s">
        <v>48</v>
      </c>
      <c r="N287" s="17" t="s">
        <v>48</v>
      </c>
      <c r="O287" s="17" t="s">
        <v>48</v>
      </c>
      <c r="P287" s="17">
        <v>0.0</v>
      </c>
      <c r="Q287" s="17">
        <v>0.0</v>
      </c>
      <c r="R287" s="17">
        <v>0.0</v>
      </c>
    </row>
    <row r="288" ht="14.25" customHeight="1">
      <c r="A288" s="17">
        <v>287.0</v>
      </c>
      <c r="B288" s="17" t="s">
        <v>14840</v>
      </c>
      <c r="C288" s="17" t="s">
        <v>1069</v>
      </c>
      <c r="D288" s="17" t="s">
        <v>1050</v>
      </c>
      <c r="E288" s="17">
        <v>45561.0</v>
      </c>
      <c r="F288" s="17" t="s">
        <v>1070</v>
      </c>
      <c r="G288" s="17" t="s">
        <v>69</v>
      </c>
      <c r="H288" s="17" t="s">
        <v>70</v>
      </c>
      <c r="I288" s="17" t="s">
        <v>151</v>
      </c>
      <c r="J288" s="17" t="s">
        <v>45</v>
      </c>
      <c r="K288" s="17" t="s">
        <v>92</v>
      </c>
      <c r="L288" s="17" t="s">
        <v>48</v>
      </c>
      <c r="M288" s="17" t="s">
        <v>48</v>
      </c>
      <c r="N288" s="17" t="s">
        <v>48</v>
      </c>
      <c r="O288" s="17" t="s">
        <v>48</v>
      </c>
      <c r="P288" s="17">
        <v>0.0</v>
      </c>
      <c r="Q288" s="17">
        <v>0.0</v>
      </c>
      <c r="R288" s="17">
        <v>0.0</v>
      </c>
    </row>
    <row r="289" ht="14.25" customHeight="1">
      <c r="A289" s="17">
        <v>288.0</v>
      </c>
      <c r="B289" s="17" t="s">
        <v>14840</v>
      </c>
      <c r="C289" s="17" t="s">
        <v>1072</v>
      </c>
      <c r="D289" s="17" t="s">
        <v>1073</v>
      </c>
      <c r="E289" s="17">
        <v>45556.0</v>
      </c>
      <c r="F289" s="17" t="s">
        <v>1074</v>
      </c>
      <c r="G289" s="17" t="s">
        <v>69</v>
      </c>
      <c r="H289" s="17" t="s">
        <v>140</v>
      </c>
      <c r="I289" s="17" t="s">
        <v>85</v>
      </c>
      <c r="J289" s="17" t="s">
        <v>142</v>
      </c>
      <c r="K289" s="17" t="s">
        <v>46</v>
      </c>
      <c r="L289" s="17" t="s">
        <v>1075</v>
      </c>
      <c r="M289" s="17" t="s">
        <v>48</v>
      </c>
      <c r="N289" s="17" t="s">
        <v>48</v>
      </c>
      <c r="O289" s="17" t="s">
        <v>48</v>
      </c>
      <c r="P289" s="17">
        <v>1.0</v>
      </c>
      <c r="Q289" s="17">
        <v>21.0</v>
      </c>
      <c r="R289" s="17">
        <v>0.0</v>
      </c>
    </row>
    <row r="290" ht="14.25" customHeight="1">
      <c r="A290" s="17">
        <v>289.0</v>
      </c>
      <c r="B290" s="17" t="s">
        <v>14840</v>
      </c>
      <c r="C290" s="17" t="s">
        <v>1080</v>
      </c>
      <c r="D290" s="17" t="s">
        <v>1081</v>
      </c>
      <c r="E290" s="17">
        <v>45549.0</v>
      </c>
      <c r="F290" s="17" t="s">
        <v>1082</v>
      </c>
      <c r="G290" s="17" t="s">
        <v>42</v>
      </c>
      <c r="H290" s="17" t="s">
        <v>43</v>
      </c>
      <c r="I290" s="17" t="s">
        <v>452</v>
      </c>
      <c r="J290" s="17" t="s">
        <v>45</v>
      </c>
      <c r="K290" s="17" t="s">
        <v>46</v>
      </c>
      <c r="L290" s="17" t="s">
        <v>48</v>
      </c>
      <c r="M290" s="17" t="s">
        <v>48</v>
      </c>
      <c r="N290" s="17" t="s">
        <v>48</v>
      </c>
      <c r="O290" s="17" t="s">
        <v>1084</v>
      </c>
      <c r="P290" s="17">
        <v>2.0</v>
      </c>
      <c r="Q290" s="17">
        <v>1.0</v>
      </c>
      <c r="R290" s="17">
        <v>0.0</v>
      </c>
    </row>
    <row r="291" ht="14.25" customHeight="1">
      <c r="A291" s="17">
        <v>290.0</v>
      </c>
      <c r="B291" s="17" t="s">
        <v>14840</v>
      </c>
      <c r="C291" s="17" t="s">
        <v>1094</v>
      </c>
      <c r="D291" s="17" t="s">
        <v>1095</v>
      </c>
      <c r="E291" s="17">
        <v>45538.0</v>
      </c>
      <c r="F291" s="17" t="s">
        <v>1097</v>
      </c>
      <c r="G291" s="17" t="s">
        <v>69</v>
      </c>
      <c r="H291" s="17" t="s">
        <v>70</v>
      </c>
      <c r="I291" s="17" t="s">
        <v>101</v>
      </c>
      <c r="J291" s="17" t="s">
        <v>45</v>
      </c>
      <c r="K291" s="17" t="s">
        <v>46</v>
      </c>
      <c r="L291" s="17" t="s">
        <v>48</v>
      </c>
      <c r="M291" s="17" t="s">
        <v>48</v>
      </c>
      <c r="N291" s="17" t="s">
        <v>48</v>
      </c>
      <c r="O291" s="17" t="s">
        <v>1098</v>
      </c>
      <c r="P291" s="17">
        <v>1.0</v>
      </c>
      <c r="Q291" s="17">
        <v>0.0</v>
      </c>
      <c r="R291" s="17">
        <v>0.0</v>
      </c>
    </row>
    <row r="292" ht="14.25" customHeight="1">
      <c r="A292" s="17">
        <v>291.0</v>
      </c>
      <c r="B292" s="17" t="s">
        <v>14840</v>
      </c>
      <c r="C292" s="17" t="s">
        <v>1106</v>
      </c>
      <c r="D292" s="17" t="s">
        <v>1107</v>
      </c>
      <c r="E292" s="17">
        <v>45500.0</v>
      </c>
      <c r="F292" s="17" t="s">
        <v>1108</v>
      </c>
      <c r="G292" s="17" t="s">
        <v>69</v>
      </c>
      <c r="H292" s="17" t="s">
        <v>140</v>
      </c>
      <c r="I292" s="17" t="s">
        <v>141</v>
      </c>
      <c r="J292" s="17" t="s">
        <v>142</v>
      </c>
      <c r="K292" s="17" t="s">
        <v>92</v>
      </c>
      <c r="L292" s="17" t="s">
        <v>48</v>
      </c>
      <c r="M292" s="17" t="s">
        <v>48</v>
      </c>
      <c r="N292" s="17" t="s">
        <v>48</v>
      </c>
      <c r="O292" s="17" t="s">
        <v>48</v>
      </c>
      <c r="P292" s="17">
        <v>1.0</v>
      </c>
      <c r="Q292" s="17">
        <v>3.0</v>
      </c>
      <c r="R292" s="17">
        <v>0.0</v>
      </c>
    </row>
    <row r="293" ht="14.25" customHeight="1">
      <c r="A293" s="17">
        <v>292.0</v>
      </c>
      <c r="B293" s="17" t="s">
        <v>14840</v>
      </c>
      <c r="C293" s="17" t="s">
        <v>1114</v>
      </c>
      <c r="D293" s="17" t="s">
        <v>1115</v>
      </c>
      <c r="E293" s="17">
        <v>45489.0</v>
      </c>
      <c r="F293" s="18" t="s">
        <v>1116</v>
      </c>
      <c r="G293" s="17" t="s">
        <v>55</v>
      </c>
      <c r="H293" s="17" t="s">
        <v>70</v>
      </c>
      <c r="I293" s="17" t="s">
        <v>74</v>
      </c>
      <c r="J293" s="17" t="s">
        <v>719</v>
      </c>
      <c r="K293" s="17" t="s">
        <v>71</v>
      </c>
      <c r="L293" s="17" t="s">
        <v>1118</v>
      </c>
      <c r="M293" s="17" t="s">
        <v>48</v>
      </c>
      <c r="N293" s="17" t="s">
        <v>48</v>
      </c>
      <c r="O293" s="17" t="s">
        <v>48</v>
      </c>
      <c r="P293" s="17">
        <v>0.0</v>
      </c>
      <c r="Q293" s="17">
        <v>0.0</v>
      </c>
      <c r="R293" s="17">
        <v>0.0</v>
      </c>
    </row>
    <row r="294" ht="14.25" customHeight="1">
      <c r="A294" s="17">
        <v>293.0</v>
      </c>
      <c r="B294" s="17" t="s">
        <v>14840</v>
      </c>
      <c r="C294" s="17" t="s">
        <v>1119</v>
      </c>
      <c r="D294" s="17" t="s">
        <v>1120</v>
      </c>
      <c r="E294" s="17">
        <v>45484.0</v>
      </c>
      <c r="F294" s="18" t="s">
        <v>1121</v>
      </c>
      <c r="G294" s="17" t="s">
        <v>69</v>
      </c>
      <c r="H294" s="17" t="s">
        <v>140</v>
      </c>
      <c r="I294" s="17" t="s">
        <v>91</v>
      </c>
      <c r="J294" s="17" t="s">
        <v>142</v>
      </c>
      <c r="K294" s="17" t="s">
        <v>46</v>
      </c>
      <c r="L294" s="17" t="s">
        <v>1122</v>
      </c>
      <c r="M294" s="17" t="s">
        <v>48</v>
      </c>
      <c r="N294" s="17" t="s">
        <v>48</v>
      </c>
      <c r="O294" s="17" t="s">
        <v>201</v>
      </c>
      <c r="P294" s="17">
        <v>1.0</v>
      </c>
      <c r="Q294" s="17">
        <v>15.0</v>
      </c>
      <c r="R294" s="17">
        <v>0.0</v>
      </c>
    </row>
    <row r="295" ht="14.25" customHeight="1">
      <c r="A295" s="17">
        <v>294.0</v>
      </c>
      <c r="B295" s="17" t="s">
        <v>14840</v>
      </c>
      <c r="C295" s="17" t="s">
        <v>1123</v>
      </c>
      <c r="D295" s="17" t="s">
        <v>138</v>
      </c>
      <c r="E295" s="17">
        <v>45483.0</v>
      </c>
      <c r="F295" s="18" t="s">
        <v>1124</v>
      </c>
      <c r="G295" s="17" t="s">
        <v>69</v>
      </c>
      <c r="H295" s="17" t="s">
        <v>70</v>
      </c>
      <c r="I295" s="17" t="s">
        <v>74</v>
      </c>
      <c r="J295" s="17" t="s">
        <v>719</v>
      </c>
      <c r="K295" s="17" t="s">
        <v>71</v>
      </c>
      <c r="L295" s="17" t="s">
        <v>48</v>
      </c>
      <c r="M295" s="17" t="s">
        <v>48</v>
      </c>
      <c r="N295" s="17" t="s">
        <v>48</v>
      </c>
      <c r="O295" s="17" t="s">
        <v>48</v>
      </c>
      <c r="P295" s="17">
        <v>0.0</v>
      </c>
      <c r="Q295" s="17">
        <v>0.0</v>
      </c>
      <c r="R295" s="17">
        <v>0.0</v>
      </c>
    </row>
    <row r="296" ht="14.25" customHeight="1">
      <c r="A296" s="17">
        <v>295.0</v>
      </c>
      <c r="B296" s="17" t="s">
        <v>14840</v>
      </c>
      <c r="C296" s="17" t="s">
        <v>1128</v>
      </c>
      <c r="D296" s="17" t="s">
        <v>1129</v>
      </c>
      <c r="E296" s="17">
        <v>45477.0</v>
      </c>
      <c r="F296" s="17" t="s">
        <v>1130</v>
      </c>
      <c r="G296" s="17" t="s">
        <v>69</v>
      </c>
      <c r="H296" s="17" t="s">
        <v>70</v>
      </c>
      <c r="I296" s="17" t="s">
        <v>85</v>
      </c>
      <c r="J296" s="17" t="s">
        <v>45</v>
      </c>
      <c r="K296" s="17" t="s">
        <v>46</v>
      </c>
      <c r="L296" s="17" t="s">
        <v>1131</v>
      </c>
      <c r="M296" s="17" t="s">
        <v>48</v>
      </c>
      <c r="N296" s="17" t="s">
        <v>48</v>
      </c>
      <c r="O296" s="17" t="s">
        <v>1132</v>
      </c>
      <c r="P296" s="17">
        <v>3.0</v>
      </c>
      <c r="Q296" s="17">
        <v>2.0</v>
      </c>
      <c r="R296" s="17">
        <v>0.0</v>
      </c>
    </row>
    <row r="297" ht="14.25" customHeight="1">
      <c r="A297" s="17">
        <v>296.0</v>
      </c>
      <c r="B297" s="17" t="s">
        <v>14840</v>
      </c>
      <c r="C297" s="17" t="s">
        <v>1133</v>
      </c>
      <c r="D297" s="17" t="s">
        <v>1134</v>
      </c>
      <c r="E297" s="17">
        <v>45476.0</v>
      </c>
      <c r="F297" s="17" t="s">
        <v>1135</v>
      </c>
      <c r="G297" s="17" t="s">
        <v>69</v>
      </c>
      <c r="H297" s="17" t="s">
        <v>70</v>
      </c>
      <c r="I297" s="17" t="s">
        <v>74</v>
      </c>
      <c r="J297" s="17" t="s">
        <v>45</v>
      </c>
      <c r="K297" s="17" t="s">
        <v>71</v>
      </c>
      <c r="L297" s="17" t="s">
        <v>48</v>
      </c>
      <c r="M297" s="17" t="s">
        <v>48</v>
      </c>
      <c r="N297" s="17" t="s">
        <v>48</v>
      </c>
      <c r="O297" s="17" t="s">
        <v>48</v>
      </c>
      <c r="P297" s="17">
        <v>1.0</v>
      </c>
      <c r="Q297" s="17">
        <v>1.0</v>
      </c>
      <c r="R297" s="17">
        <v>0.0</v>
      </c>
    </row>
    <row r="298" ht="14.25" customHeight="1">
      <c r="A298" s="17">
        <v>297.0</v>
      </c>
      <c r="B298" s="17" t="s">
        <v>14840</v>
      </c>
      <c r="C298" s="17" t="s">
        <v>1136</v>
      </c>
      <c r="D298" s="17" t="s">
        <v>923</v>
      </c>
      <c r="E298" s="17">
        <v>45475.0</v>
      </c>
      <c r="F298" s="17" t="s">
        <v>1138</v>
      </c>
      <c r="G298" s="17" t="s">
        <v>69</v>
      </c>
      <c r="H298" s="17" t="s">
        <v>70</v>
      </c>
      <c r="I298" s="17" t="s">
        <v>101</v>
      </c>
      <c r="J298" s="17" t="s">
        <v>58</v>
      </c>
      <c r="K298" s="17" t="s">
        <v>46</v>
      </c>
      <c r="L298" s="17" t="s">
        <v>48</v>
      </c>
      <c r="M298" s="17" t="s">
        <v>447</v>
      </c>
      <c r="N298" s="17" t="s">
        <v>48</v>
      </c>
      <c r="O298" s="17" t="s">
        <v>1139</v>
      </c>
      <c r="P298" s="17">
        <v>0.0</v>
      </c>
      <c r="Q298" s="17">
        <v>0.0</v>
      </c>
      <c r="R298" s="17">
        <v>0.0</v>
      </c>
    </row>
    <row r="299" ht="14.25" customHeight="1">
      <c r="A299" s="17">
        <v>298.0</v>
      </c>
      <c r="B299" s="17" t="s">
        <v>14840</v>
      </c>
      <c r="C299" s="17" t="s">
        <v>1140</v>
      </c>
      <c r="D299" s="17" t="s">
        <v>138</v>
      </c>
      <c r="E299" s="17">
        <v>45472.0</v>
      </c>
      <c r="F299" s="18" t="s">
        <v>1141</v>
      </c>
      <c r="G299" s="17" t="s">
        <v>42</v>
      </c>
      <c r="H299" s="17" t="s">
        <v>43</v>
      </c>
      <c r="I299" s="17" t="s">
        <v>44</v>
      </c>
      <c r="J299" s="17" t="s">
        <v>45</v>
      </c>
      <c r="K299" s="17" t="s">
        <v>46</v>
      </c>
      <c r="L299" s="17" t="s">
        <v>1142</v>
      </c>
      <c r="M299" s="17" t="s">
        <v>1143</v>
      </c>
      <c r="N299" s="17" t="s">
        <v>48</v>
      </c>
      <c r="O299" s="17" t="s">
        <v>48</v>
      </c>
      <c r="P299" s="17">
        <v>1.0</v>
      </c>
      <c r="Q299" s="17">
        <v>8.0</v>
      </c>
      <c r="R299" s="17">
        <v>0.0</v>
      </c>
    </row>
    <row r="300" ht="14.25" customHeight="1">
      <c r="A300" s="17">
        <v>299.0</v>
      </c>
      <c r="B300" s="17" t="s">
        <v>14840</v>
      </c>
      <c r="C300" s="17" t="s">
        <v>1144</v>
      </c>
      <c r="D300" s="17" t="s">
        <v>1145</v>
      </c>
      <c r="E300" s="17">
        <v>45468.0</v>
      </c>
      <c r="F300" s="17" t="s">
        <v>1146</v>
      </c>
      <c r="G300" s="17" t="s">
        <v>69</v>
      </c>
      <c r="H300" s="17" t="s">
        <v>140</v>
      </c>
      <c r="I300" s="17" t="s">
        <v>141</v>
      </c>
      <c r="J300" s="17" t="s">
        <v>142</v>
      </c>
      <c r="K300" s="17" t="s">
        <v>46</v>
      </c>
      <c r="L300" s="17" t="s">
        <v>1147</v>
      </c>
      <c r="M300" s="17" t="s">
        <v>48</v>
      </c>
      <c r="N300" s="17" t="s">
        <v>48</v>
      </c>
      <c r="O300" s="17" t="s">
        <v>48</v>
      </c>
      <c r="P300" s="17">
        <v>0.0</v>
      </c>
      <c r="Q300" s="17">
        <v>1.0</v>
      </c>
      <c r="R300" s="17">
        <v>0.0</v>
      </c>
    </row>
    <row r="301" ht="14.25" customHeight="1">
      <c r="A301" s="17">
        <v>300.0</v>
      </c>
      <c r="B301" s="17" t="s">
        <v>14840</v>
      </c>
      <c r="C301" s="17" t="s">
        <v>1164</v>
      </c>
      <c r="D301" s="17" t="s">
        <v>138</v>
      </c>
      <c r="E301" s="17">
        <v>45455.0</v>
      </c>
      <c r="F301" s="17" t="s">
        <v>1165</v>
      </c>
      <c r="G301" s="17" t="s">
        <v>69</v>
      </c>
      <c r="H301" s="17" t="s">
        <v>140</v>
      </c>
      <c r="I301" s="17" t="s">
        <v>101</v>
      </c>
      <c r="J301" s="17" t="s">
        <v>142</v>
      </c>
      <c r="K301" s="17" t="s">
        <v>46</v>
      </c>
      <c r="L301" s="17" t="s">
        <v>48</v>
      </c>
      <c r="M301" s="17" t="s">
        <v>48</v>
      </c>
      <c r="N301" s="17" t="s">
        <v>48</v>
      </c>
      <c r="O301" s="17" t="s">
        <v>48</v>
      </c>
      <c r="P301" s="17">
        <v>0.0</v>
      </c>
      <c r="Q301" s="17">
        <v>7.0</v>
      </c>
      <c r="R301" s="17">
        <v>0.0</v>
      </c>
    </row>
    <row r="302" ht="14.25" customHeight="1">
      <c r="A302" s="17">
        <v>301.0</v>
      </c>
      <c r="B302" s="17" t="s">
        <v>14840</v>
      </c>
      <c r="C302" s="17" t="s">
        <v>1166</v>
      </c>
      <c r="D302" s="17" t="s">
        <v>1167</v>
      </c>
      <c r="E302" s="17">
        <v>45454.0</v>
      </c>
      <c r="F302" s="17" t="s">
        <v>1168</v>
      </c>
      <c r="G302" s="17" t="s">
        <v>69</v>
      </c>
      <c r="H302" s="17" t="s">
        <v>70</v>
      </c>
      <c r="I302" s="17" t="s">
        <v>151</v>
      </c>
      <c r="J302" s="17" t="s">
        <v>45</v>
      </c>
      <c r="K302" s="17" t="s">
        <v>92</v>
      </c>
      <c r="L302" s="17" t="s">
        <v>48</v>
      </c>
      <c r="M302" s="17" t="s">
        <v>48</v>
      </c>
      <c r="N302" s="17" t="s">
        <v>48</v>
      </c>
      <c r="O302" s="17" t="s">
        <v>48</v>
      </c>
      <c r="P302" s="17">
        <v>0.0</v>
      </c>
      <c r="Q302" s="17">
        <v>0.0</v>
      </c>
      <c r="R302" s="17">
        <v>0.0</v>
      </c>
    </row>
    <row r="303" ht="14.25" customHeight="1">
      <c r="A303" s="17">
        <v>302.0</v>
      </c>
      <c r="B303" s="17" t="s">
        <v>14840</v>
      </c>
      <c r="C303" s="17" t="s">
        <v>1169</v>
      </c>
      <c r="D303" s="17" t="s">
        <v>138</v>
      </c>
      <c r="E303" s="17">
        <v>45453.0</v>
      </c>
      <c r="F303" s="17" t="s">
        <v>1171</v>
      </c>
      <c r="G303" s="17" t="s">
        <v>69</v>
      </c>
      <c r="H303" s="17" t="s">
        <v>70</v>
      </c>
      <c r="I303" s="17" t="s">
        <v>85</v>
      </c>
      <c r="J303" s="17" t="s">
        <v>45</v>
      </c>
      <c r="K303" s="17" t="s">
        <v>46</v>
      </c>
      <c r="L303" s="17" t="s">
        <v>1172</v>
      </c>
      <c r="M303" s="17" t="s">
        <v>48</v>
      </c>
      <c r="N303" s="17" t="s">
        <v>48</v>
      </c>
      <c r="O303" s="17" t="s">
        <v>48</v>
      </c>
      <c r="P303" s="17">
        <v>0.0</v>
      </c>
      <c r="Q303" s="17">
        <v>0.0</v>
      </c>
      <c r="R303" s="17">
        <v>0.0</v>
      </c>
    </row>
    <row r="304" ht="14.25" customHeight="1">
      <c r="A304" s="17">
        <v>303.0</v>
      </c>
      <c r="B304" s="17" t="s">
        <v>14840</v>
      </c>
      <c r="C304" s="17" t="s">
        <v>1173</v>
      </c>
      <c r="D304" s="17" t="s">
        <v>1107</v>
      </c>
      <c r="E304" s="17">
        <v>45445.0</v>
      </c>
      <c r="F304" s="17" t="s">
        <v>1174</v>
      </c>
      <c r="G304" s="17" t="s">
        <v>69</v>
      </c>
      <c r="H304" s="17" t="s">
        <v>140</v>
      </c>
      <c r="I304" s="17" t="s">
        <v>141</v>
      </c>
      <c r="J304" s="17" t="s">
        <v>142</v>
      </c>
      <c r="K304" s="17" t="s">
        <v>46</v>
      </c>
      <c r="L304" s="17" t="s">
        <v>48</v>
      </c>
      <c r="M304" s="17" t="s">
        <v>48</v>
      </c>
      <c r="N304" s="17" t="s">
        <v>1065</v>
      </c>
      <c r="O304" s="17" t="s">
        <v>1176</v>
      </c>
      <c r="P304" s="17">
        <v>1.0</v>
      </c>
      <c r="Q304" s="17">
        <v>14.0</v>
      </c>
      <c r="R304" s="17">
        <v>0.0</v>
      </c>
    </row>
    <row r="305" ht="14.25" customHeight="1">
      <c r="A305" s="17">
        <v>304.0</v>
      </c>
      <c r="B305" s="17" t="s">
        <v>14841</v>
      </c>
      <c r="C305" s="17" t="s">
        <v>1177</v>
      </c>
      <c r="D305" s="17" t="s">
        <v>1178</v>
      </c>
      <c r="E305" s="17">
        <v>46159.0</v>
      </c>
      <c r="F305" s="17" t="s">
        <v>1179</v>
      </c>
      <c r="G305" s="17" t="s">
        <v>69</v>
      </c>
      <c r="H305" s="17" t="s">
        <v>140</v>
      </c>
      <c r="I305" s="17" t="s">
        <v>452</v>
      </c>
      <c r="J305" s="17" t="s">
        <v>142</v>
      </c>
      <c r="K305" s="17" t="s">
        <v>46</v>
      </c>
      <c r="L305" s="17" t="s">
        <v>48</v>
      </c>
      <c r="M305" s="17" t="s">
        <v>1180</v>
      </c>
      <c r="N305" s="17" t="s">
        <v>48</v>
      </c>
      <c r="O305" s="17" t="s">
        <v>1181</v>
      </c>
      <c r="P305" s="17">
        <v>6.0</v>
      </c>
      <c r="Q305" s="17">
        <v>33.0</v>
      </c>
      <c r="R305" s="17">
        <v>0.0</v>
      </c>
    </row>
    <row r="306" ht="14.25" customHeight="1">
      <c r="A306" s="17">
        <v>305.0</v>
      </c>
      <c r="B306" s="17" t="s">
        <v>14841</v>
      </c>
      <c r="C306" s="17" t="s">
        <v>1182</v>
      </c>
      <c r="D306" s="17" t="s">
        <v>1183</v>
      </c>
      <c r="E306" s="17">
        <v>46159.0</v>
      </c>
      <c r="F306" s="17" t="s">
        <v>1184</v>
      </c>
      <c r="G306" s="17" t="s">
        <v>69</v>
      </c>
      <c r="H306" s="17" t="s">
        <v>140</v>
      </c>
      <c r="I306" s="17" t="s">
        <v>101</v>
      </c>
      <c r="J306" s="17" t="s">
        <v>142</v>
      </c>
      <c r="K306" s="17" t="s">
        <v>46</v>
      </c>
      <c r="L306" s="17" t="s">
        <v>48</v>
      </c>
      <c r="M306" s="17" t="s">
        <v>48</v>
      </c>
      <c r="N306" s="17" t="s">
        <v>48</v>
      </c>
      <c r="O306" s="17" t="s">
        <v>48</v>
      </c>
      <c r="P306" s="17">
        <v>0.0</v>
      </c>
      <c r="Q306" s="17">
        <v>0.0</v>
      </c>
      <c r="R306" s="17">
        <v>0.0</v>
      </c>
    </row>
    <row r="307" ht="14.25" customHeight="1">
      <c r="A307" s="17">
        <v>306.0</v>
      </c>
      <c r="B307" s="17" t="s">
        <v>14841</v>
      </c>
      <c r="C307" s="17" t="s">
        <v>1185</v>
      </c>
      <c r="D307" s="17" t="s">
        <v>1186</v>
      </c>
      <c r="E307" s="17">
        <v>46156.0</v>
      </c>
      <c r="F307" s="17" t="s">
        <v>1187</v>
      </c>
      <c r="G307" s="17" t="s">
        <v>42</v>
      </c>
      <c r="H307" s="17" t="s">
        <v>43</v>
      </c>
      <c r="I307" s="17" t="s">
        <v>959</v>
      </c>
      <c r="J307" s="17" t="s">
        <v>45</v>
      </c>
      <c r="K307" s="17" t="s">
        <v>46</v>
      </c>
      <c r="L307" s="17" t="s">
        <v>1188</v>
      </c>
      <c r="M307" s="17" t="s">
        <v>48</v>
      </c>
      <c r="N307" s="17" t="s">
        <v>1189</v>
      </c>
      <c r="O307" s="17" t="s">
        <v>48</v>
      </c>
      <c r="P307" s="17">
        <v>15.0</v>
      </c>
      <c r="Q307" s="17">
        <v>7.0</v>
      </c>
      <c r="R307" s="17">
        <v>0.0</v>
      </c>
    </row>
    <row r="308" ht="14.25" customHeight="1">
      <c r="A308" s="17">
        <v>307.0</v>
      </c>
      <c r="B308" s="17" t="s">
        <v>14841</v>
      </c>
      <c r="C308" s="17" t="s">
        <v>1190</v>
      </c>
      <c r="D308" s="17" t="s">
        <v>1191</v>
      </c>
      <c r="E308" s="17">
        <v>46153.0</v>
      </c>
      <c r="F308" s="18" t="s">
        <v>1192</v>
      </c>
      <c r="G308" s="17" t="s">
        <v>69</v>
      </c>
      <c r="H308" s="17" t="s">
        <v>140</v>
      </c>
      <c r="I308" s="17" t="s">
        <v>141</v>
      </c>
      <c r="J308" s="17" t="s">
        <v>142</v>
      </c>
      <c r="K308" s="17" t="s">
        <v>46</v>
      </c>
      <c r="L308" s="17" t="s">
        <v>48</v>
      </c>
      <c r="M308" s="17" t="s">
        <v>48</v>
      </c>
      <c r="N308" s="17" t="s">
        <v>48</v>
      </c>
      <c r="O308" s="17" t="s">
        <v>1132</v>
      </c>
      <c r="P308" s="17">
        <v>4.0</v>
      </c>
      <c r="Q308" s="17">
        <v>11.0</v>
      </c>
      <c r="R308" s="17">
        <v>0.0</v>
      </c>
    </row>
    <row r="309" ht="14.25" customHeight="1">
      <c r="A309" s="17">
        <v>308.0</v>
      </c>
      <c r="B309" s="17" t="s">
        <v>14841</v>
      </c>
      <c r="C309" s="17" t="s">
        <v>1193</v>
      </c>
      <c r="D309" s="17" t="s">
        <v>1194</v>
      </c>
      <c r="E309" s="17">
        <v>46153.0</v>
      </c>
      <c r="F309" s="17" t="s">
        <v>1195</v>
      </c>
      <c r="G309" s="17" t="s">
        <v>69</v>
      </c>
      <c r="H309" s="17" t="s">
        <v>140</v>
      </c>
      <c r="I309" s="17" t="s">
        <v>91</v>
      </c>
      <c r="J309" s="17" t="s">
        <v>142</v>
      </c>
      <c r="K309" s="17" t="s">
        <v>46</v>
      </c>
      <c r="L309" s="17" t="s">
        <v>48</v>
      </c>
      <c r="M309" s="17" t="s">
        <v>48</v>
      </c>
      <c r="N309" s="17" t="s">
        <v>48</v>
      </c>
      <c r="O309" s="17" t="s">
        <v>1132</v>
      </c>
      <c r="P309" s="17">
        <v>26.0</v>
      </c>
      <c r="Q309" s="17">
        <v>48.0</v>
      </c>
      <c r="R309" s="17">
        <v>0.0</v>
      </c>
    </row>
    <row r="310" ht="14.25" customHeight="1">
      <c r="A310" s="17">
        <v>309.0</v>
      </c>
      <c r="B310" s="17" t="s">
        <v>14841</v>
      </c>
      <c r="C310" s="17" t="s">
        <v>1197</v>
      </c>
      <c r="D310" s="17" t="s">
        <v>82</v>
      </c>
      <c r="E310" s="17">
        <v>46150.0</v>
      </c>
      <c r="F310" s="17" t="s">
        <v>1198</v>
      </c>
      <c r="G310" s="17" t="s">
        <v>55</v>
      </c>
      <c r="H310" s="17" t="s">
        <v>84</v>
      </c>
      <c r="I310" s="17" t="s">
        <v>85</v>
      </c>
      <c r="J310" s="17" t="s">
        <v>45</v>
      </c>
      <c r="K310" s="17" t="s">
        <v>46</v>
      </c>
      <c r="L310" s="17" t="s">
        <v>86</v>
      </c>
      <c r="M310" s="17" t="s">
        <v>48</v>
      </c>
      <c r="N310" s="17" t="s">
        <v>87</v>
      </c>
      <c r="O310" s="17" t="s">
        <v>48</v>
      </c>
      <c r="P310" s="17">
        <v>2.0</v>
      </c>
      <c r="Q310" s="17">
        <v>0.0</v>
      </c>
      <c r="R310" s="17">
        <v>0.0</v>
      </c>
    </row>
    <row r="311" ht="14.25" customHeight="1">
      <c r="A311" s="17">
        <v>310.0</v>
      </c>
      <c r="B311" s="17" t="s">
        <v>14841</v>
      </c>
      <c r="C311" s="17" t="s">
        <v>1200</v>
      </c>
      <c r="D311" s="17" t="s">
        <v>1201</v>
      </c>
      <c r="E311" s="17">
        <v>46149.0</v>
      </c>
      <c r="F311" s="17" t="s">
        <v>1202</v>
      </c>
      <c r="G311" s="17" t="s">
        <v>69</v>
      </c>
      <c r="H311" s="17" t="s">
        <v>140</v>
      </c>
      <c r="I311" s="17" t="s">
        <v>101</v>
      </c>
      <c r="J311" s="17" t="s">
        <v>142</v>
      </c>
      <c r="K311" s="17" t="s">
        <v>46</v>
      </c>
      <c r="L311" s="17" t="s">
        <v>48</v>
      </c>
      <c r="M311" s="17" t="s">
        <v>48</v>
      </c>
      <c r="N311" s="17" t="s">
        <v>48</v>
      </c>
      <c r="O311" s="17" t="s">
        <v>1203</v>
      </c>
      <c r="P311" s="17">
        <v>8.0</v>
      </c>
      <c r="Q311" s="17">
        <v>32.0</v>
      </c>
      <c r="R311" s="17">
        <v>0.0</v>
      </c>
    </row>
    <row r="312" ht="14.25" customHeight="1">
      <c r="A312" s="17">
        <v>311.0</v>
      </c>
      <c r="B312" s="17" t="s">
        <v>14841</v>
      </c>
      <c r="C312" s="17" t="s">
        <v>1204</v>
      </c>
      <c r="D312" s="17" t="s">
        <v>1178</v>
      </c>
      <c r="E312" s="17">
        <v>46149.0</v>
      </c>
      <c r="F312" s="18" t="s">
        <v>1205</v>
      </c>
      <c r="G312" s="17" t="s">
        <v>69</v>
      </c>
      <c r="H312" s="17" t="s">
        <v>140</v>
      </c>
      <c r="I312" s="17" t="s">
        <v>91</v>
      </c>
      <c r="J312" s="17" t="s">
        <v>142</v>
      </c>
      <c r="K312" s="17" t="s">
        <v>46</v>
      </c>
      <c r="L312" s="17" t="s">
        <v>470</v>
      </c>
      <c r="M312" s="17" t="s">
        <v>48</v>
      </c>
      <c r="N312" s="17" t="s">
        <v>48</v>
      </c>
      <c r="O312" s="17" t="s">
        <v>48</v>
      </c>
      <c r="P312" s="17">
        <v>0.0</v>
      </c>
      <c r="Q312" s="17">
        <v>2.0</v>
      </c>
      <c r="R312" s="17">
        <v>0.0</v>
      </c>
    </row>
    <row r="313" ht="14.25" customHeight="1">
      <c r="A313" s="17">
        <v>312.0</v>
      </c>
      <c r="B313" s="17" t="s">
        <v>14841</v>
      </c>
      <c r="C313" s="17" t="s">
        <v>1206</v>
      </c>
      <c r="D313" s="17" t="s">
        <v>1207</v>
      </c>
      <c r="E313" s="17">
        <v>46146.0</v>
      </c>
      <c r="F313" s="17" t="s">
        <v>1208</v>
      </c>
      <c r="G313" s="17" t="s">
        <v>69</v>
      </c>
      <c r="H313" s="17" t="s">
        <v>140</v>
      </c>
      <c r="I313" s="17" t="s">
        <v>101</v>
      </c>
      <c r="J313" s="17" t="s">
        <v>142</v>
      </c>
      <c r="K313" s="17" t="s">
        <v>46</v>
      </c>
      <c r="L313" s="17" t="s">
        <v>48</v>
      </c>
      <c r="M313" s="17" t="s">
        <v>48</v>
      </c>
      <c r="N313" s="17" t="s">
        <v>48</v>
      </c>
      <c r="O313" s="17" t="s">
        <v>48</v>
      </c>
      <c r="P313" s="17">
        <v>1.0</v>
      </c>
      <c r="Q313" s="17">
        <v>9.0</v>
      </c>
      <c r="R313" s="17">
        <v>0.0</v>
      </c>
    </row>
    <row r="314" ht="14.25" customHeight="1">
      <c r="A314" s="17">
        <v>313.0</v>
      </c>
      <c r="B314" s="17" t="s">
        <v>14841</v>
      </c>
      <c r="C314" s="17" t="s">
        <v>1209</v>
      </c>
      <c r="D314" s="17" t="s">
        <v>1210</v>
      </c>
      <c r="E314" s="17">
        <v>46139.0</v>
      </c>
      <c r="F314" s="17" t="s">
        <v>1211</v>
      </c>
      <c r="G314" s="17" t="s">
        <v>69</v>
      </c>
      <c r="H314" s="17" t="s">
        <v>140</v>
      </c>
      <c r="I314" s="17" t="s">
        <v>101</v>
      </c>
      <c r="J314" s="17" t="s">
        <v>142</v>
      </c>
      <c r="K314" s="17" t="s">
        <v>46</v>
      </c>
      <c r="L314" s="17" t="s">
        <v>48</v>
      </c>
      <c r="M314" s="17" t="s">
        <v>48</v>
      </c>
      <c r="N314" s="17" t="s">
        <v>48</v>
      </c>
      <c r="O314" s="17" t="s">
        <v>48</v>
      </c>
      <c r="P314" s="17">
        <v>5.0</v>
      </c>
      <c r="Q314" s="17">
        <v>14.0</v>
      </c>
      <c r="R314" s="17">
        <v>0.0</v>
      </c>
    </row>
    <row r="315" ht="14.25" customHeight="1">
      <c r="A315" s="17">
        <v>314.0</v>
      </c>
      <c r="B315" s="17" t="s">
        <v>14841</v>
      </c>
      <c r="C315" s="17" t="s">
        <v>1212</v>
      </c>
      <c r="D315" s="17" t="s">
        <v>1213</v>
      </c>
      <c r="E315" s="17">
        <v>46134.0</v>
      </c>
      <c r="F315" s="17" t="s">
        <v>1214</v>
      </c>
      <c r="G315" s="17" t="s">
        <v>69</v>
      </c>
      <c r="H315" s="17" t="s">
        <v>140</v>
      </c>
      <c r="I315" s="17" t="s">
        <v>101</v>
      </c>
      <c r="J315" s="17" t="s">
        <v>142</v>
      </c>
      <c r="K315" s="17" t="s">
        <v>46</v>
      </c>
      <c r="L315" s="17" t="s">
        <v>48</v>
      </c>
      <c r="M315" s="17" t="s">
        <v>48</v>
      </c>
      <c r="N315" s="17" t="s">
        <v>48</v>
      </c>
      <c r="O315" s="17" t="s">
        <v>48</v>
      </c>
      <c r="P315" s="17">
        <v>1.0</v>
      </c>
      <c r="Q315" s="17">
        <v>3.0</v>
      </c>
      <c r="R315" s="17">
        <v>0.0</v>
      </c>
    </row>
    <row r="316" ht="14.25" customHeight="1">
      <c r="A316" s="17">
        <v>315.0</v>
      </c>
      <c r="B316" s="17" t="s">
        <v>14841</v>
      </c>
      <c r="C316" s="17" t="s">
        <v>1215</v>
      </c>
      <c r="D316" s="17" t="s">
        <v>1216</v>
      </c>
      <c r="E316" s="17">
        <v>46128.0</v>
      </c>
      <c r="F316" s="17" t="s">
        <v>1217</v>
      </c>
      <c r="G316" s="17" t="s">
        <v>69</v>
      </c>
      <c r="H316" s="17" t="s">
        <v>140</v>
      </c>
      <c r="I316" s="17" t="s">
        <v>101</v>
      </c>
      <c r="J316" s="17" t="s">
        <v>142</v>
      </c>
      <c r="K316" s="17" t="s">
        <v>46</v>
      </c>
      <c r="L316" s="17" t="s">
        <v>48</v>
      </c>
      <c r="M316" s="17" t="s">
        <v>48</v>
      </c>
      <c r="N316" s="17" t="s">
        <v>48</v>
      </c>
      <c r="O316" s="17" t="s">
        <v>1203</v>
      </c>
      <c r="P316" s="17">
        <v>1.0</v>
      </c>
      <c r="Q316" s="17">
        <v>9.0</v>
      </c>
      <c r="R316" s="17">
        <v>0.0</v>
      </c>
    </row>
    <row r="317" ht="14.25" customHeight="1">
      <c r="A317" s="17">
        <v>316.0</v>
      </c>
      <c r="B317" s="17" t="s">
        <v>14841</v>
      </c>
      <c r="C317" s="17" t="s">
        <v>1218</v>
      </c>
      <c r="D317" s="17" t="s">
        <v>1219</v>
      </c>
      <c r="E317" s="17">
        <v>46125.0</v>
      </c>
      <c r="F317" s="17" t="s">
        <v>1220</v>
      </c>
      <c r="G317" s="17" t="s">
        <v>69</v>
      </c>
      <c r="H317" s="17" t="s">
        <v>140</v>
      </c>
      <c r="I317" s="17" t="s">
        <v>101</v>
      </c>
      <c r="J317" s="17" t="s">
        <v>142</v>
      </c>
      <c r="K317" s="17" t="s">
        <v>46</v>
      </c>
      <c r="L317" s="17" t="s">
        <v>48</v>
      </c>
      <c r="M317" s="17" t="s">
        <v>1221</v>
      </c>
      <c r="N317" s="17" t="s">
        <v>48</v>
      </c>
      <c r="O317" s="17" t="s">
        <v>48</v>
      </c>
      <c r="P317" s="17">
        <v>2.0</v>
      </c>
      <c r="Q317" s="17">
        <v>5.0</v>
      </c>
      <c r="R317" s="17">
        <v>0.0</v>
      </c>
    </row>
    <row r="318" ht="14.25" customHeight="1">
      <c r="A318" s="17">
        <v>317.0</v>
      </c>
      <c r="B318" s="17" t="s">
        <v>14841</v>
      </c>
      <c r="C318" s="17" t="s">
        <v>1222</v>
      </c>
      <c r="D318" s="17" t="s">
        <v>1223</v>
      </c>
      <c r="E318" s="17">
        <v>46125.0</v>
      </c>
      <c r="F318" s="17" t="s">
        <v>1224</v>
      </c>
      <c r="G318" s="17" t="s">
        <v>69</v>
      </c>
      <c r="H318" s="17" t="s">
        <v>140</v>
      </c>
      <c r="I318" s="17" t="s">
        <v>141</v>
      </c>
      <c r="J318" s="17" t="s">
        <v>142</v>
      </c>
      <c r="K318" s="17" t="s">
        <v>46</v>
      </c>
      <c r="L318" s="17" t="s">
        <v>48</v>
      </c>
      <c r="M318" s="17" t="s">
        <v>48</v>
      </c>
      <c r="N318" s="17" t="s">
        <v>48</v>
      </c>
      <c r="O318" s="17" t="s">
        <v>201</v>
      </c>
      <c r="P318" s="17">
        <v>2.0</v>
      </c>
      <c r="Q318" s="17">
        <v>17.0</v>
      </c>
      <c r="R318" s="17">
        <v>0.0</v>
      </c>
    </row>
    <row r="319" ht="14.25" customHeight="1">
      <c r="A319" s="17">
        <v>318.0</v>
      </c>
      <c r="B319" s="17" t="s">
        <v>14841</v>
      </c>
      <c r="C319" s="17" t="s">
        <v>1225</v>
      </c>
      <c r="D319" s="17" t="s">
        <v>1226</v>
      </c>
      <c r="E319" s="17">
        <v>46123.0</v>
      </c>
      <c r="F319" s="17" t="s">
        <v>1227</v>
      </c>
      <c r="G319" s="17" t="s">
        <v>55</v>
      </c>
      <c r="H319" s="17" t="s">
        <v>56</v>
      </c>
      <c r="I319" s="17" t="s">
        <v>91</v>
      </c>
      <c r="J319" s="17" t="s">
        <v>45</v>
      </c>
      <c r="K319" s="17" t="s">
        <v>46</v>
      </c>
      <c r="L319" s="17" t="s">
        <v>162</v>
      </c>
      <c r="M319" s="17" t="s">
        <v>48</v>
      </c>
      <c r="N319" s="17" t="s">
        <v>48</v>
      </c>
      <c r="O319" s="17" t="s">
        <v>201</v>
      </c>
      <c r="P319" s="17">
        <v>61.0</v>
      </c>
      <c r="Q319" s="17">
        <v>23.0</v>
      </c>
      <c r="R319" s="17">
        <v>4.0</v>
      </c>
    </row>
    <row r="320" ht="14.25" customHeight="1">
      <c r="A320" s="17">
        <v>319.0</v>
      </c>
      <c r="B320" s="17" t="s">
        <v>14841</v>
      </c>
      <c r="C320" s="17" t="s">
        <v>1229</v>
      </c>
      <c r="D320" s="17" t="s">
        <v>1230</v>
      </c>
      <c r="E320" s="17">
        <v>46115.0</v>
      </c>
      <c r="F320" s="18" t="s">
        <v>1231</v>
      </c>
      <c r="G320" s="17" t="s">
        <v>69</v>
      </c>
      <c r="H320" s="17" t="s">
        <v>70</v>
      </c>
      <c r="I320" s="17" t="s">
        <v>151</v>
      </c>
      <c r="J320" s="17" t="s">
        <v>58</v>
      </c>
      <c r="K320" s="17" t="s">
        <v>46</v>
      </c>
      <c r="L320" s="17" t="s">
        <v>48</v>
      </c>
      <c r="M320" s="17" t="s">
        <v>1232</v>
      </c>
      <c r="N320" s="17" t="s">
        <v>1233</v>
      </c>
      <c r="O320" s="17" t="s">
        <v>48</v>
      </c>
      <c r="P320" s="17">
        <v>3.0</v>
      </c>
      <c r="Q320" s="17">
        <v>0.0</v>
      </c>
      <c r="R320" s="17">
        <v>0.0</v>
      </c>
    </row>
    <row r="321" ht="14.25" customHeight="1">
      <c r="A321" s="17">
        <v>320.0</v>
      </c>
      <c r="B321" s="17" t="s">
        <v>14841</v>
      </c>
      <c r="C321" s="17" t="s">
        <v>1234</v>
      </c>
      <c r="D321" s="17" t="s">
        <v>1235</v>
      </c>
      <c r="E321" s="17">
        <v>46108.0</v>
      </c>
      <c r="F321" s="18" t="s">
        <v>1236</v>
      </c>
      <c r="G321" s="17" t="s">
        <v>69</v>
      </c>
      <c r="H321" s="17" t="s">
        <v>140</v>
      </c>
      <c r="I321" s="17" t="s">
        <v>141</v>
      </c>
      <c r="J321" s="17" t="s">
        <v>142</v>
      </c>
      <c r="K321" s="17" t="s">
        <v>46</v>
      </c>
      <c r="L321" s="17" t="s">
        <v>48</v>
      </c>
      <c r="M321" s="17" t="s">
        <v>48</v>
      </c>
      <c r="N321" s="17" t="s">
        <v>48</v>
      </c>
      <c r="O321" s="17" t="s">
        <v>1237</v>
      </c>
      <c r="P321" s="17">
        <v>14.0</v>
      </c>
      <c r="Q321" s="17">
        <v>36.0</v>
      </c>
      <c r="R321" s="17">
        <v>0.0</v>
      </c>
    </row>
    <row r="322" ht="14.25" customHeight="1">
      <c r="A322" s="17">
        <v>321.0</v>
      </c>
      <c r="B322" s="17" t="s">
        <v>14841</v>
      </c>
      <c r="C322" s="17" t="s">
        <v>1238</v>
      </c>
      <c r="D322" s="17" t="s">
        <v>1239</v>
      </c>
      <c r="E322" s="17">
        <v>46107.0</v>
      </c>
      <c r="F322" s="17" t="s">
        <v>1240</v>
      </c>
      <c r="G322" s="17" t="s">
        <v>42</v>
      </c>
      <c r="H322" s="17" t="s">
        <v>43</v>
      </c>
      <c r="I322" s="17" t="s">
        <v>44</v>
      </c>
      <c r="J322" s="17" t="s">
        <v>45</v>
      </c>
      <c r="K322" s="17" t="s">
        <v>46</v>
      </c>
      <c r="L322" s="17" t="s">
        <v>1242</v>
      </c>
      <c r="M322" s="17" t="s">
        <v>48</v>
      </c>
      <c r="N322" s="17" t="s">
        <v>48</v>
      </c>
      <c r="O322" s="17" t="s">
        <v>48</v>
      </c>
      <c r="P322" s="17">
        <v>34.0</v>
      </c>
      <c r="Q322" s="17">
        <v>41.0</v>
      </c>
      <c r="R322" s="17">
        <v>0.0</v>
      </c>
    </row>
    <row r="323" ht="14.25" customHeight="1">
      <c r="A323" s="17">
        <v>322.0</v>
      </c>
      <c r="B323" s="17" t="s">
        <v>14841</v>
      </c>
      <c r="C323" s="17" t="s">
        <v>1243</v>
      </c>
      <c r="D323" s="17" t="s">
        <v>1244</v>
      </c>
      <c r="E323" s="17">
        <v>46106.0</v>
      </c>
      <c r="F323" s="17" t="s">
        <v>1245</v>
      </c>
      <c r="G323" s="17" t="s">
        <v>69</v>
      </c>
      <c r="H323" s="17" t="s">
        <v>140</v>
      </c>
      <c r="I323" s="17" t="s">
        <v>141</v>
      </c>
      <c r="J323" s="17" t="s">
        <v>142</v>
      </c>
      <c r="K323" s="17" t="s">
        <v>71</v>
      </c>
      <c r="L323" s="17" t="s">
        <v>48</v>
      </c>
      <c r="M323" s="17" t="s">
        <v>87</v>
      </c>
      <c r="N323" s="17" t="s">
        <v>48</v>
      </c>
      <c r="O323" s="17" t="s">
        <v>48</v>
      </c>
      <c r="P323" s="17">
        <v>0.0</v>
      </c>
      <c r="Q323" s="17">
        <v>2.0</v>
      </c>
      <c r="R323" s="17">
        <v>0.0</v>
      </c>
    </row>
    <row r="324" ht="14.25" customHeight="1">
      <c r="A324" s="17">
        <v>323.0</v>
      </c>
      <c r="B324" s="17" t="s">
        <v>14841</v>
      </c>
      <c r="C324" s="17" t="s">
        <v>1246</v>
      </c>
      <c r="D324" s="17" t="s">
        <v>1247</v>
      </c>
      <c r="E324" s="17">
        <v>46103.0</v>
      </c>
      <c r="F324" s="17"/>
      <c r="G324" s="17"/>
      <c r="H324" s="17"/>
      <c r="I324" s="17"/>
      <c r="J324" s="17"/>
      <c r="K324" s="17"/>
      <c r="L324" s="17"/>
      <c r="M324" s="17"/>
      <c r="N324" s="17"/>
      <c r="O324" s="17"/>
      <c r="P324" s="17">
        <v>1.0</v>
      </c>
      <c r="Q324" s="17">
        <v>0.0</v>
      </c>
      <c r="R324" s="17">
        <v>0.0</v>
      </c>
    </row>
    <row r="325" ht="14.25" customHeight="1">
      <c r="A325" s="17">
        <v>324.0</v>
      </c>
      <c r="B325" s="17" t="s">
        <v>14841</v>
      </c>
      <c r="C325" s="17" t="s">
        <v>1248</v>
      </c>
      <c r="D325" s="17" t="s">
        <v>1249</v>
      </c>
      <c r="E325" s="17">
        <v>46100.0</v>
      </c>
      <c r="F325" s="17" t="s">
        <v>1250</v>
      </c>
      <c r="G325" s="17" t="s">
        <v>69</v>
      </c>
      <c r="H325" s="17" t="s">
        <v>70</v>
      </c>
      <c r="I325" s="17" t="s">
        <v>151</v>
      </c>
      <c r="J325" s="17" t="s">
        <v>719</v>
      </c>
      <c r="K325" s="17" t="s">
        <v>46</v>
      </c>
      <c r="L325" s="17" t="s">
        <v>813</v>
      </c>
      <c r="M325" s="17" t="s">
        <v>1252</v>
      </c>
      <c r="N325" s="17" t="s">
        <v>48</v>
      </c>
      <c r="O325" s="17" t="s">
        <v>48</v>
      </c>
      <c r="P325" s="17">
        <v>63.0</v>
      </c>
      <c r="Q325" s="17">
        <v>29.0</v>
      </c>
      <c r="R325" s="17">
        <v>0.0</v>
      </c>
    </row>
    <row r="326" ht="14.25" customHeight="1">
      <c r="A326" s="17">
        <v>325.0</v>
      </c>
      <c r="B326" s="17" t="s">
        <v>14841</v>
      </c>
      <c r="C326" s="17" t="s">
        <v>1258</v>
      </c>
      <c r="D326" s="17" t="s">
        <v>1259</v>
      </c>
      <c r="E326" s="17">
        <v>46094.0</v>
      </c>
      <c r="F326" s="17" t="s">
        <v>1260</v>
      </c>
      <c r="G326" s="17" t="s">
        <v>69</v>
      </c>
      <c r="H326" s="17" t="s">
        <v>140</v>
      </c>
      <c r="I326" s="17" t="s">
        <v>141</v>
      </c>
      <c r="J326" s="17" t="s">
        <v>142</v>
      </c>
      <c r="K326" s="17" t="s">
        <v>46</v>
      </c>
      <c r="L326" s="17" t="s">
        <v>48</v>
      </c>
      <c r="M326" s="17" t="s">
        <v>1261</v>
      </c>
      <c r="N326" s="17" t="s">
        <v>48</v>
      </c>
      <c r="O326" s="17" t="s">
        <v>1203</v>
      </c>
      <c r="P326" s="17">
        <v>2.0</v>
      </c>
      <c r="Q326" s="17">
        <v>17.0</v>
      </c>
      <c r="R326" s="17">
        <v>0.0</v>
      </c>
    </row>
    <row r="327" ht="14.25" customHeight="1">
      <c r="A327" s="17">
        <v>326.0</v>
      </c>
      <c r="B327" s="17" t="s">
        <v>14841</v>
      </c>
      <c r="C327" s="17" t="s">
        <v>1262</v>
      </c>
      <c r="D327" s="17" t="s">
        <v>1263</v>
      </c>
      <c r="E327" s="17">
        <v>46093.0</v>
      </c>
      <c r="F327" s="17" t="s">
        <v>1264</v>
      </c>
      <c r="G327" s="17" t="s">
        <v>69</v>
      </c>
      <c r="H327" s="17" t="s">
        <v>140</v>
      </c>
      <c r="I327" s="17" t="s">
        <v>141</v>
      </c>
      <c r="J327" s="17" t="s">
        <v>142</v>
      </c>
      <c r="K327" s="17" t="s">
        <v>46</v>
      </c>
      <c r="L327" s="17" t="s">
        <v>48</v>
      </c>
      <c r="M327" s="17" t="s">
        <v>48</v>
      </c>
      <c r="N327" s="17" t="s">
        <v>48</v>
      </c>
      <c r="O327" s="17" t="s">
        <v>48</v>
      </c>
      <c r="P327" s="17">
        <v>0.0</v>
      </c>
      <c r="Q327" s="17">
        <v>3.0</v>
      </c>
      <c r="R327" s="17">
        <v>0.0</v>
      </c>
    </row>
    <row r="328" ht="14.25" customHeight="1">
      <c r="A328" s="17">
        <v>327.0</v>
      </c>
      <c r="B328" s="17" t="s">
        <v>14841</v>
      </c>
      <c r="C328" s="17" t="s">
        <v>1265</v>
      </c>
      <c r="D328" s="17" t="s">
        <v>1249</v>
      </c>
      <c r="E328" s="17">
        <v>46086.0</v>
      </c>
      <c r="F328" s="17" t="s">
        <v>1266</v>
      </c>
      <c r="G328" s="17" t="s">
        <v>69</v>
      </c>
      <c r="H328" s="17" t="s">
        <v>70</v>
      </c>
      <c r="I328" s="17" t="s">
        <v>151</v>
      </c>
      <c r="J328" s="17" t="s">
        <v>45</v>
      </c>
      <c r="K328" s="17" t="s">
        <v>92</v>
      </c>
      <c r="L328" s="17" t="s">
        <v>48</v>
      </c>
      <c r="M328" s="17" t="s">
        <v>1268</v>
      </c>
      <c r="N328" s="17" t="s">
        <v>48</v>
      </c>
      <c r="O328" s="17" t="s">
        <v>48</v>
      </c>
      <c r="P328" s="17">
        <v>155.0</v>
      </c>
      <c r="Q328" s="17">
        <v>31.0</v>
      </c>
      <c r="R328" s="17">
        <v>1.0</v>
      </c>
    </row>
    <row r="329" ht="14.25" customHeight="1">
      <c r="A329" s="17">
        <v>328.0</v>
      </c>
      <c r="B329" s="17" t="s">
        <v>14841</v>
      </c>
      <c r="C329" s="17" t="s">
        <v>1269</v>
      </c>
      <c r="D329" s="17" t="s">
        <v>1270</v>
      </c>
      <c r="E329" s="17">
        <v>46082.0</v>
      </c>
      <c r="F329" s="17" t="s">
        <v>1271</v>
      </c>
      <c r="G329" s="17" t="s">
        <v>69</v>
      </c>
      <c r="H329" s="17" t="s">
        <v>140</v>
      </c>
      <c r="I329" s="17" t="s">
        <v>141</v>
      </c>
      <c r="J329" s="17" t="s">
        <v>142</v>
      </c>
      <c r="K329" s="17" t="s">
        <v>46</v>
      </c>
      <c r="L329" s="17" t="s">
        <v>48</v>
      </c>
      <c r="M329" s="17" t="s">
        <v>48</v>
      </c>
      <c r="N329" s="17" t="s">
        <v>48</v>
      </c>
      <c r="O329" s="17" t="s">
        <v>48</v>
      </c>
      <c r="P329" s="17">
        <v>0.0</v>
      </c>
      <c r="Q329" s="17">
        <v>2.0</v>
      </c>
      <c r="R329" s="17">
        <v>0.0</v>
      </c>
    </row>
    <row r="330" ht="14.25" customHeight="1">
      <c r="A330" s="17">
        <v>329.0</v>
      </c>
      <c r="B330" s="17" t="s">
        <v>14841</v>
      </c>
      <c r="C330" s="17" t="s">
        <v>1272</v>
      </c>
      <c r="D330" s="17" t="s">
        <v>1273</v>
      </c>
      <c r="E330" s="17">
        <v>46080.0</v>
      </c>
      <c r="F330" s="17" t="s">
        <v>1274</v>
      </c>
      <c r="G330" s="17" t="s">
        <v>69</v>
      </c>
      <c r="H330" s="17" t="s">
        <v>140</v>
      </c>
      <c r="I330" s="17" t="s">
        <v>141</v>
      </c>
      <c r="J330" s="17" t="s">
        <v>142</v>
      </c>
      <c r="K330" s="17" t="s">
        <v>46</v>
      </c>
      <c r="L330" s="17" t="s">
        <v>48</v>
      </c>
      <c r="M330" s="17" t="s">
        <v>283</v>
      </c>
      <c r="N330" s="17" t="s">
        <v>48</v>
      </c>
      <c r="O330" s="17" t="s">
        <v>1275</v>
      </c>
      <c r="P330" s="17">
        <v>2.0</v>
      </c>
      <c r="Q330" s="17">
        <v>9.0</v>
      </c>
      <c r="R330" s="17">
        <v>0.0</v>
      </c>
    </row>
    <row r="331" ht="14.25" customHeight="1">
      <c r="A331" s="17">
        <v>330.0</v>
      </c>
      <c r="B331" s="17" t="s">
        <v>14841</v>
      </c>
      <c r="C331" s="17" t="s">
        <v>1276</v>
      </c>
      <c r="D331" s="17" t="s">
        <v>1277</v>
      </c>
      <c r="E331" s="17">
        <v>46078.0</v>
      </c>
      <c r="F331" s="17" t="s">
        <v>1278</v>
      </c>
      <c r="G331" s="17" t="s">
        <v>69</v>
      </c>
      <c r="H331" s="17" t="s">
        <v>140</v>
      </c>
      <c r="I331" s="17" t="s">
        <v>141</v>
      </c>
      <c r="J331" s="17" t="s">
        <v>142</v>
      </c>
      <c r="K331" s="17" t="s">
        <v>46</v>
      </c>
      <c r="L331" s="17" t="s">
        <v>48</v>
      </c>
      <c r="M331" s="17" t="s">
        <v>48</v>
      </c>
      <c r="N331" s="17" t="s">
        <v>48</v>
      </c>
      <c r="O331" s="17" t="s">
        <v>1280</v>
      </c>
      <c r="P331" s="17">
        <v>0.0</v>
      </c>
      <c r="Q331" s="17">
        <v>0.0</v>
      </c>
      <c r="R331" s="17">
        <v>0.0</v>
      </c>
    </row>
    <row r="332" ht="14.25" customHeight="1">
      <c r="A332" s="17">
        <v>331.0</v>
      </c>
      <c r="B332" s="17" t="s">
        <v>14841</v>
      </c>
      <c r="C332" s="17" t="s">
        <v>1281</v>
      </c>
      <c r="D332" s="17" t="s">
        <v>1282</v>
      </c>
      <c r="E332" s="17">
        <v>46078.0</v>
      </c>
      <c r="F332" s="17" t="s">
        <v>1283</v>
      </c>
      <c r="G332" s="17" t="s">
        <v>42</v>
      </c>
      <c r="H332" s="17" t="s">
        <v>157</v>
      </c>
      <c r="I332" s="17" t="s">
        <v>452</v>
      </c>
      <c r="J332" s="17" t="s">
        <v>45</v>
      </c>
      <c r="K332" s="17" t="s">
        <v>46</v>
      </c>
      <c r="L332" s="17" t="s">
        <v>48</v>
      </c>
      <c r="M332" s="17" t="s">
        <v>48</v>
      </c>
      <c r="N332" s="17" t="s">
        <v>48</v>
      </c>
      <c r="O332" s="17" t="s">
        <v>1284</v>
      </c>
      <c r="P332" s="17">
        <v>9.0</v>
      </c>
      <c r="Q332" s="17">
        <v>7.0</v>
      </c>
      <c r="R332" s="17">
        <v>0.0</v>
      </c>
    </row>
    <row r="333" ht="14.25" customHeight="1">
      <c r="A333" s="17">
        <v>332.0</v>
      </c>
      <c r="B333" s="17" t="s">
        <v>14841</v>
      </c>
      <c r="C333" s="17" t="s">
        <v>1285</v>
      </c>
      <c r="D333" s="17" t="s">
        <v>229</v>
      </c>
      <c r="E333" s="17">
        <v>46078.0</v>
      </c>
      <c r="F333" s="18" t="s">
        <v>1286</v>
      </c>
      <c r="G333" s="17" t="s">
        <v>69</v>
      </c>
      <c r="H333" s="17" t="s">
        <v>140</v>
      </c>
      <c r="I333" s="17" t="s">
        <v>91</v>
      </c>
      <c r="J333" s="17" t="s">
        <v>142</v>
      </c>
      <c r="K333" s="17" t="s">
        <v>46</v>
      </c>
      <c r="L333" s="17" t="s">
        <v>1288</v>
      </c>
      <c r="M333" s="17" t="s">
        <v>48</v>
      </c>
      <c r="N333" s="17" t="s">
        <v>48</v>
      </c>
      <c r="O333" s="17" t="s">
        <v>48</v>
      </c>
      <c r="P333" s="17">
        <v>29.0</v>
      </c>
      <c r="Q333" s="17">
        <v>11.0</v>
      </c>
      <c r="R333" s="17">
        <v>0.0</v>
      </c>
    </row>
    <row r="334" ht="14.25" customHeight="1">
      <c r="A334" s="17">
        <v>333.0</v>
      </c>
      <c r="B334" s="17" t="s">
        <v>14841</v>
      </c>
      <c r="C334" s="17" t="s">
        <v>1289</v>
      </c>
      <c r="D334" s="17" t="s">
        <v>1290</v>
      </c>
      <c r="E334" s="17">
        <v>46062.0</v>
      </c>
      <c r="F334" s="18" t="s">
        <v>1291</v>
      </c>
      <c r="G334" s="17" t="s">
        <v>69</v>
      </c>
      <c r="H334" s="17" t="s">
        <v>140</v>
      </c>
      <c r="I334" s="17" t="s">
        <v>85</v>
      </c>
      <c r="J334" s="17" t="s">
        <v>142</v>
      </c>
      <c r="K334" s="17" t="s">
        <v>46</v>
      </c>
      <c r="L334" s="17" t="s">
        <v>1292</v>
      </c>
      <c r="M334" s="17" t="s">
        <v>48</v>
      </c>
      <c r="N334" s="17" t="s">
        <v>48</v>
      </c>
      <c r="O334" s="17" t="s">
        <v>48</v>
      </c>
      <c r="P334" s="17">
        <v>23.0</v>
      </c>
      <c r="Q334" s="17">
        <v>46.0</v>
      </c>
      <c r="R334" s="17">
        <v>0.0</v>
      </c>
    </row>
    <row r="335" ht="14.25" customHeight="1">
      <c r="A335" s="17">
        <v>334.0</v>
      </c>
      <c r="B335" s="17" t="s">
        <v>14841</v>
      </c>
      <c r="C335" s="17" t="s">
        <v>1293</v>
      </c>
      <c r="D335" s="17" t="s">
        <v>225</v>
      </c>
      <c r="E335" s="17">
        <v>46051.0</v>
      </c>
      <c r="F335" s="17" t="s">
        <v>1294</v>
      </c>
      <c r="G335" s="17" t="s">
        <v>69</v>
      </c>
      <c r="H335" s="17" t="s">
        <v>70</v>
      </c>
      <c r="I335" s="17" t="s">
        <v>91</v>
      </c>
      <c r="J335" s="17" t="s">
        <v>58</v>
      </c>
      <c r="K335" s="17" t="s">
        <v>46</v>
      </c>
      <c r="L335" s="17" t="s">
        <v>356</v>
      </c>
      <c r="M335" s="17" t="s">
        <v>48</v>
      </c>
      <c r="N335" s="17" t="s">
        <v>48</v>
      </c>
      <c r="O335" s="17" t="s">
        <v>249</v>
      </c>
      <c r="P335" s="17">
        <v>61.0</v>
      </c>
      <c r="Q335" s="17">
        <v>17.0</v>
      </c>
      <c r="R335" s="17">
        <v>0.0</v>
      </c>
    </row>
    <row r="336" ht="14.25" customHeight="1">
      <c r="A336" s="17">
        <v>335.0</v>
      </c>
      <c r="B336" s="17" t="s">
        <v>14841</v>
      </c>
      <c r="C336" s="17" t="s">
        <v>1295</v>
      </c>
      <c r="D336" s="17" t="s">
        <v>1296</v>
      </c>
      <c r="E336" s="17">
        <v>46051.0</v>
      </c>
      <c r="F336" s="17" t="s">
        <v>1297</v>
      </c>
      <c r="G336" s="17" t="s">
        <v>69</v>
      </c>
      <c r="H336" s="17" t="s">
        <v>70</v>
      </c>
      <c r="I336" s="17" t="s">
        <v>151</v>
      </c>
      <c r="J336" s="17" t="s">
        <v>45</v>
      </c>
      <c r="K336" s="17" t="s">
        <v>46</v>
      </c>
      <c r="L336" s="17" t="s">
        <v>263</v>
      </c>
      <c r="M336" s="17" t="s">
        <v>48</v>
      </c>
      <c r="N336" s="17" t="s">
        <v>48</v>
      </c>
      <c r="O336" s="17" t="s">
        <v>48</v>
      </c>
      <c r="P336" s="17">
        <v>3.0</v>
      </c>
      <c r="Q336" s="17">
        <v>0.0</v>
      </c>
      <c r="R336" s="17">
        <v>2.0</v>
      </c>
    </row>
    <row r="337" ht="14.25" customHeight="1">
      <c r="A337" s="17">
        <v>336.0</v>
      </c>
      <c r="B337" s="17" t="s">
        <v>14841</v>
      </c>
      <c r="C337" s="17" t="s">
        <v>1298</v>
      </c>
      <c r="D337" s="17" t="s">
        <v>1299</v>
      </c>
      <c r="E337" s="17">
        <v>46043.0</v>
      </c>
      <c r="F337" s="17" t="s">
        <v>1300</v>
      </c>
      <c r="G337" s="17" t="s">
        <v>69</v>
      </c>
      <c r="H337" s="17" t="s">
        <v>140</v>
      </c>
      <c r="I337" s="17" t="s">
        <v>141</v>
      </c>
      <c r="J337" s="17" t="s">
        <v>142</v>
      </c>
      <c r="K337" s="17" t="s">
        <v>46</v>
      </c>
      <c r="L337" s="17" t="s">
        <v>1301</v>
      </c>
      <c r="M337" s="17" t="s">
        <v>48</v>
      </c>
      <c r="N337" s="17" t="s">
        <v>48</v>
      </c>
      <c r="O337" s="17" t="s">
        <v>48</v>
      </c>
      <c r="P337" s="17">
        <v>2.0</v>
      </c>
      <c r="Q337" s="17">
        <v>8.0</v>
      </c>
      <c r="R337" s="17">
        <v>1.0</v>
      </c>
    </row>
    <row r="338" ht="14.25" customHeight="1">
      <c r="A338" s="17">
        <v>337.0</v>
      </c>
      <c r="B338" s="17" t="s">
        <v>14841</v>
      </c>
      <c r="C338" s="17" t="s">
        <v>1302</v>
      </c>
      <c r="D338" s="17" t="s">
        <v>1303</v>
      </c>
      <c r="E338" s="17">
        <v>46036.0</v>
      </c>
      <c r="F338" s="18" t="s">
        <v>1304</v>
      </c>
      <c r="G338" s="17" t="s">
        <v>69</v>
      </c>
      <c r="H338" s="17" t="s">
        <v>140</v>
      </c>
      <c r="I338" s="17" t="s">
        <v>141</v>
      </c>
      <c r="J338" s="17" t="s">
        <v>142</v>
      </c>
      <c r="K338" s="17" t="s">
        <v>46</v>
      </c>
      <c r="L338" s="17" t="s">
        <v>48</v>
      </c>
      <c r="M338" s="17" t="s">
        <v>48</v>
      </c>
      <c r="N338" s="17" t="s">
        <v>48</v>
      </c>
      <c r="O338" s="17" t="s">
        <v>48</v>
      </c>
      <c r="P338" s="17">
        <v>1.0</v>
      </c>
      <c r="Q338" s="17">
        <v>15.0</v>
      </c>
      <c r="R338" s="17">
        <v>0.0</v>
      </c>
    </row>
    <row r="339" ht="14.25" customHeight="1">
      <c r="A339" s="17">
        <v>338.0</v>
      </c>
      <c r="B339" s="17" t="s">
        <v>14841</v>
      </c>
      <c r="C339" s="17" t="s">
        <v>1305</v>
      </c>
      <c r="D339" s="17" t="s">
        <v>1306</v>
      </c>
      <c r="E339" s="17">
        <v>46033.0</v>
      </c>
      <c r="F339" s="18" t="s">
        <v>1307</v>
      </c>
      <c r="G339" s="17" t="s">
        <v>69</v>
      </c>
      <c r="H339" s="17" t="s">
        <v>140</v>
      </c>
      <c r="I339" s="17" t="s">
        <v>91</v>
      </c>
      <c r="J339" s="17" t="s">
        <v>142</v>
      </c>
      <c r="K339" s="17" t="s">
        <v>46</v>
      </c>
      <c r="L339" s="17" t="s">
        <v>48</v>
      </c>
      <c r="M339" s="17" t="s">
        <v>48</v>
      </c>
      <c r="N339" s="17" t="s">
        <v>1308</v>
      </c>
      <c r="O339" s="17" t="s">
        <v>48</v>
      </c>
      <c r="P339" s="17">
        <v>10.0</v>
      </c>
      <c r="Q339" s="17">
        <v>12.0</v>
      </c>
      <c r="R339" s="17">
        <v>0.0</v>
      </c>
    </row>
    <row r="340" ht="14.25" customHeight="1">
      <c r="A340" s="17">
        <v>339.0</v>
      </c>
      <c r="B340" s="17" t="s">
        <v>14841</v>
      </c>
      <c r="C340" s="17" t="s">
        <v>1309</v>
      </c>
      <c r="D340" s="17" t="s">
        <v>1310</v>
      </c>
      <c r="E340" s="17">
        <v>46024.0</v>
      </c>
      <c r="F340" s="17" t="s">
        <v>1311</v>
      </c>
      <c r="G340" s="17" t="s">
        <v>69</v>
      </c>
      <c r="H340" s="17" t="s">
        <v>140</v>
      </c>
      <c r="I340" s="17" t="s">
        <v>85</v>
      </c>
      <c r="J340" s="17" t="s">
        <v>142</v>
      </c>
      <c r="K340" s="17" t="s">
        <v>46</v>
      </c>
      <c r="L340" s="17" t="s">
        <v>257</v>
      </c>
      <c r="M340" s="17" t="s">
        <v>48</v>
      </c>
      <c r="N340" s="17" t="s">
        <v>48</v>
      </c>
      <c r="O340" s="17" t="s">
        <v>48</v>
      </c>
      <c r="P340" s="17">
        <v>9.0</v>
      </c>
      <c r="Q340" s="17">
        <v>17.0</v>
      </c>
      <c r="R340" s="17">
        <v>0.0</v>
      </c>
    </row>
    <row r="341" ht="14.25" customHeight="1">
      <c r="A341" s="17">
        <v>340.0</v>
      </c>
      <c r="B341" s="17" t="s">
        <v>14841</v>
      </c>
      <c r="C341" s="17" t="s">
        <v>1312</v>
      </c>
      <c r="D341" s="17" t="s">
        <v>149</v>
      </c>
      <c r="E341" s="17">
        <v>46023.0</v>
      </c>
      <c r="F341" s="17" t="s">
        <v>298</v>
      </c>
      <c r="G341" s="17" t="s">
        <v>69</v>
      </c>
      <c r="H341" s="17" t="s">
        <v>140</v>
      </c>
      <c r="I341" s="17" t="s">
        <v>91</v>
      </c>
      <c r="J341" s="17" t="s">
        <v>142</v>
      </c>
      <c r="K341" s="17" t="s">
        <v>46</v>
      </c>
      <c r="L341" s="17" t="s">
        <v>48</v>
      </c>
      <c r="M341" s="17" t="s">
        <v>48</v>
      </c>
      <c r="N341" s="17" t="s">
        <v>48</v>
      </c>
      <c r="O341" s="17" t="s">
        <v>48</v>
      </c>
      <c r="P341" s="17">
        <v>4.0</v>
      </c>
      <c r="Q341" s="17">
        <v>11.0</v>
      </c>
      <c r="R341" s="17">
        <v>0.0</v>
      </c>
    </row>
    <row r="342" ht="14.25" customHeight="1">
      <c r="A342" s="17">
        <v>341.0</v>
      </c>
      <c r="B342" s="17" t="s">
        <v>14841</v>
      </c>
      <c r="C342" s="17" t="s">
        <v>1313</v>
      </c>
      <c r="D342" s="17" t="s">
        <v>1314</v>
      </c>
      <c r="E342" s="17">
        <v>46022.0</v>
      </c>
      <c r="F342" s="18" t="s">
        <v>1315</v>
      </c>
      <c r="G342" s="17" t="s">
        <v>55</v>
      </c>
      <c r="H342" s="17" t="s">
        <v>130</v>
      </c>
      <c r="I342" s="17" t="s">
        <v>452</v>
      </c>
      <c r="J342" s="17" t="s">
        <v>58</v>
      </c>
      <c r="K342" s="17" t="s">
        <v>46</v>
      </c>
      <c r="L342" s="17" t="s">
        <v>1316</v>
      </c>
      <c r="M342" s="17" t="s">
        <v>48</v>
      </c>
      <c r="N342" s="17" t="s">
        <v>48</v>
      </c>
      <c r="O342" s="17" t="s">
        <v>1317</v>
      </c>
      <c r="P342" s="17">
        <v>28.0</v>
      </c>
      <c r="Q342" s="17">
        <v>13.0</v>
      </c>
      <c r="R342" s="17">
        <v>2.0</v>
      </c>
    </row>
    <row r="343" ht="14.25" customHeight="1">
      <c r="A343" s="17">
        <v>342.0</v>
      </c>
      <c r="B343" s="17" t="s">
        <v>14841</v>
      </c>
      <c r="C343" s="17" t="s">
        <v>1318</v>
      </c>
      <c r="D343" s="17" t="s">
        <v>138</v>
      </c>
      <c r="E343" s="17">
        <v>46022.0</v>
      </c>
      <c r="F343" s="17" t="s">
        <v>1319</v>
      </c>
      <c r="G343" s="17" t="s">
        <v>69</v>
      </c>
      <c r="H343" s="17" t="s">
        <v>140</v>
      </c>
      <c r="I343" s="17" t="s">
        <v>91</v>
      </c>
      <c r="J343" s="17" t="s">
        <v>142</v>
      </c>
      <c r="K343" s="17" t="s">
        <v>46</v>
      </c>
      <c r="L343" s="17" t="s">
        <v>1320</v>
      </c>
      <c r="M343" s="17" t="s">
        <v>48</v>
      </c>
      <c r="N343" s="17" t="s">
        <v>48</v>
      </c>
      <c r="O343" s="17" t="s">
        <v>48</v>
      </c>
      <c r="P343" s="17">
        <v>5.0</v>
      </c>
      <c r="Q343" s="17">
        <v>22.0</v>
      </c>
      <c r="R343" s="17">
        <v>0.0</v>
      </c>
    </row>
    <row r="344" ht="14.25" customHeight="1">
      <c r="A344" s="17">
        <v>343.0</v>
      </c>
      <c r="B344" s="17" t="s">
        <v>14841</v>
      </c>
      <c r="C344" s="17" t="s">
        <v>1321</v>
      </c>
      <c r="D344" s="17" t="s">
        <v>1322</v>
      </c>
      <c r="E344" s="17">
        <v>46020.0</v>
      </c>
      <c r="F344" s="17" t="s">
        <v>1323</v>
      </c>
      <c r="G344" s="17" t="s">
        <v>69</v>
      </c>
      <c r="H344" s="17" t="s">
        <v>140</v>
      </c>
      <c r="I344" s="17" t="s">
        <v>85</v>
      </c>
      <c r="J344" s="17" t="s">
        <v>142</v>
      </c>
      <c r="K344" s="17" t="s">
        <v>46</v>
      </c>
      <c r="L344" s="17" t="s">
        <v>1324</v>
      </c>
      <c r="M344" s="17" t="s">
        <v>48</v>
      </c>
      <c r="N344" s="17" t="s">
        <v>48</v>
      </c>
      <c r="O344" s="17" t="s">
        <v>201</v>
      </c>
      <c r="P344" s="17">
        <v>4.0</v>
      </c>
      <c r="Q344" s="17">
        <v>15.0</v>
      </c>
      <c r="R344" s="17">
        <v>0.0</v>
      </c>
    </row>
    <row r="345" ht="14.25" customHeight="1">
      <c r="A345" s="17">
        <v>344.0</v>
      </c>
      <c r="B345" s="17" t="s">
        <v>14841</v>
      </c>
      <c r="C345" s="17" t="s">
        <v>1325</v>
      </c>
      <c r="D345" s="17" t="s">
        <v>1326</v>
      </c>
      <c r="E345" s="17">
        <v>46016.0</v>
      </c>
      <c r="F345" s="17" t="s">
        <v>1327</v>
      </c>
      <c r="G345" s="17" t="s">
        <v>69</v>
      </c>
      <c r="H345" s="17" t="s">
        <v>70</v>
      </c>
      <c r="I345" s="17" t="s">
        <v>91</v>
      </c>
      <c r="J345" s="17" t="s">
        <v>58</v>
      </c>
      <c r="K345" s="17" t="s">
        <v>46</v>
      </c>
      <c r="L345" s="17" t="s">
        <v>1329</v>
      </c>
      <c r="M345" s="17" t="s">
        <v>48</v>
      </c>
      <c r="N345" s="17" t="s">
        <v>48</v>
      </c>
      <c r="O345" s="17" t="s">
        <v>48</v>
      </c>
      <c r="P345" s="17">
        <v>10.0</v>
      </c>
      <c r="Q345" s="17">
        <v>4.0</v>
      </c>
      <c r="R345" s="17">
        <v>3.0</v>
      </c>
    </row>
    <row r="346" ht="14.25" customHeight="1">
      <c r="A346" s="17">
        <v>345.0</v>
      </c>
      <c r="B346" s="17" t="s">
        <v>14841</v>
      </c>
      <c r="C346" s="17" t="s">
        <v>1330</v>
      </c>
      <c r="D346" s="17" t="s">
        <v>1331</v>
      </c>
      <c r="E346" s="17">
        <v>46014.0</v>
      </c>
      <c r="F346" s="17" t="s">
        <v>1333</v>
      </c>
      <c r="G346" s="17" t="s">
        <v>42</v>
      </c>
      <c r="H346" s="17" t="s">
        <v>43</v>
      </c>
      <c r="I346" s="17" t="s">
        <v>91</v>
      </c>
      <c r="J346" s="17" t="s">
        <v>45</v>
      </c>
      <c r="K346" s="17" t="s">
        <v>46</v>
      </c>
      <c r="L346" s="17" t="s">
        <v>1334</v>
      </c>
      <c r="M346" s="17" t="s">
        <v>48</v>
      </c>
      <c r="N346" s="17" t="s">
        <v>48</v>
      </c>
      <c r="O346" s="17" t="s">
        <v>48</v>
      </c>
      <c r="P346" s="17">
        <v>0.0</v>
      </c>
      <c r="Q346" s="17">
        <v>4.0</v>
      </c>
      <c r="R346" s="17">
        <v>0.0</v>
      </c>
    </row>
    <row r="347" ht="14.25" customHeight="1">
      <c r="A347" s="17">
        <v>346.0</v>
      </c>
      <c r="B347" s="17" t="s">
        <v>14841</v>
      </c>
      <c r="C347" s="17" t="s">
        <v>1335</v>
      </c>
      <c r="D347" s="17" t="s">
        <v>1336</v>
      </c>
      <c r="E347" s="17">
        <v>46014.0</v>
      </c>
      <c r="F347" s="17" t="s">
        <v>1337</v>
      </c>
      <c r="G347" s="17" t="s">
        <v>69</v>
      </c>
      <c r="H347" s="17" t="s">
        <v>140</v>
      </c>
      <c r="I347" s="17" t="s">
        <v>85</v>
      </c>
      <c r="J347" s="17" t="s">
        <v>142</v>
      </c>
      <c r="K347" s="17" t="s">
        <v>46</v>
      </c>
      <c r="L347" s="17" t="s">
        <v>1338</v>
      </c>
      <c r="M347" s="17" t="s">
        <v>48</v>
      </c>
      <c r="N347" s="17" t="s">
        <v>48</v>
      </c>
      <c r="O347" s="17" t="s">
        <v>48</v>
      </c>
      <c r="P347" s="17">
        <v>8.0</v>
      </c>
      <c r="Q347" s="17">
        <v>13.0</v>
      </c>
      <c r="R347" s="17">
        <v>0.0</v>
      </c>
    </row>
    <row r="348" ht="14.25" customHeight="1">
      <c r="A348" s="17">
        <v>347.0</v>
      </c>
      <c r="B348" s="17" t="s">
        <v>14841</v>
      </c>
      <c r="C348" s="17" t="s">
        <v>1339</v>
      </c>
      <c r="D348" s="17" t="s">
        <v>1331</v>
      </c>
      <c r="E348" s="17">
        <v>46014.0</v>
      </c>
      <c r="F348" s="17" t="s">
        <v>1340</v>
      </c>
      <c r="G348" s="17" t="s">
        <v>42</v>
      </c>
      <c r="H348" s="17" t="s">
        <v>43</v>
      </c>
      <c r="I348" s="17" t="s">
        <v>101</v>
      </c>
      <c r="J348" s="17" t="s">
        <v>45</v>
      </c>
      <c r="K348" s="17" t="s">
        <v>46</v>
      </c>
      <c r="L348" s="17" t="s">
        <v>1341</v>
      </c>
      <c r="M348" s="17" t="s">
        <v>48</v>
      </c>
      <c r="N348" s="17" t="s">
        <v>48</v>
      </c>
      <c r="O348" s="17" t="s">
        <v>48</v>
      </c>
      <c r="P348" s="17">
        <v>0.0</v>
      </c>
      <c r="Q348" s="17">
        <v>13.0</v>
      </c>
      <c r="R348" s="17">
        <v>0.0</v>
      </c>
    </row>
    <row r="349" ht="14.25" customHeight="1">
      <c r="A349" s="17">
        <v>348.0</v>
      </c>
      <c r="B349" s="17" t="s">
        <v>14841</v>
      </c>
      <c r="C349" s="17" t="s">
        <v>1342</v>
      </c>
      <c r="D349" s="17" t="s">
        <v>138</v>
      </c>
      <c r="E349" s="17">
        <v>46014.0</v>
      </c>
      <c r="F349" s="17" t="s">
        <v>1343</v>
      </c>
      <c r="G349" s="17" t="s">
        <v>69</v>
      </c>
      <c r="H349" s="17" t="s">
        <v>140</v>
      </c>
      <c r="I349" s="17" t="s">
        <v>141</v>
      </c>
      <c r="J349" s="17" t="s">
        <v>142</v>
      </c>
      <c r="K349" s="17" t="s">
        <v>46</v>
      </c>
      <c r="L349" s="17" t="s">
        <v>48</v>
      </c>
      <c r="M349" s="17" t="s">
        <v>48</v>
      </c>
      <c r="N349" s="17" t="s">
        <v>48</v>
      </c>
      <c r="O349" s="17" t="s">
        <v>1344</v>
      </c>
      <c r="P349" s="17">
        <v>4.0</v>
      </c>
      <c r="Q349" s="17">
        <v>11.0</v>
      </c>
      <c r="R349" s="17">
        <v>0.0</v>
      </c>
    </row>
    <row r="350" ht="14.25" customHeight="1">
      <c r="A350" s="17">
        <v>349.0</v>
      </c>
      <c r="B350" s="17" t="s">
        <v>14841</v>
      </c>
      <c r="C350" s="17" t="s">
        <v>1345</v>
      </c>
      <c r="D350" s="17" t="s">
        <v>138</v>
      </c>
      <c r="E350" s="17">
        <v>46011.0</v>
      </c>
      <c r="F350" s="17" t="s">
        <v>1346</v>
      </c>
      <c r="G350" s="17" t="s">
        <v>69</v>
      </c>
      <c r="H350" s="17" t="s">
        <v>140</v>
      </c>
      <c r="I350" s="17" t="s">
        <v>141</v>
      </c>
      <c r="J350" s="17" t="s">
        <v>142</v>
      </c>
      <c r="K350" s="17" t="s">
        <v>46</v>
      </c>
      <c r="L350" s="17" t="s">
        <v>48</v>
      </c>
      <c r="M350" s="17" t="s">
        <v>1347</v>
      </c>
      <c r="N350" s="17" t="s">
        <v>48</v>
      </c>
      <c r="O350" s="17" t="s">
        <v>48</v>
      </c>
      <c r="P350" s="17">
        <v>2.0</v>
      </c>
      <c r="Q350" s="17">
        <v>10.0</v>
      </c>
      <c r="R350" s="17">
        <v>0.0</v>
      </c>
    </row>
    <row r="351" ht="14.25" customHeight="1">
      <c r="A351" s="17">
        <v>350.0</v>
      </c>
      <c r="B351" s="17" t="s">
        <v>14841</v>
      </c>
      <c r="C351" s="17" t="s">
        <v>1348</v>
      </c>
      <c r="D351" s="17" t="s">
        <v>1349</v>
      </c>
      <c r="E351" s="17">
        <v>46008.0</v>
      </c>
      <c r="F351" s="17" t="s">
        <v>1350</v>
      </c>
      <c r="G351" s="17" t="s">
        <v>69</v>
      </c>
      <c r="H351" s="17" t="s">
        <v>140</v>
      </c>
      <c r="I351" s="17" t="s">
        <v>141</v>
      </c>
      <c r="J351" s="17" t="s">
        <v>142</v>
      </c>
      <c r="K351" s="17" t="s">
        <v>46</v>
      </c>
      <c r="L351" s="17" t="s">
        <v>48</v>
      </c>
      <c r="M351" s="17" t="s">
        <v>1351</v>
      </c>
      <c r="N351" s="17" t="s">
        <v>48</v>
      </c>
      <c r="O351" s="17" t="s">
        <v>48</v>
      </c>
      <c r="P351" s="17">
        <v>13.0</v>
      </c>
      <c r="Q351" s="17">
        <v>96.0</v>
      </c>
      <c r="R351" s="17">
        <v>0.0</v>
      </c>
    </row>
    <row r="352" ht="14.25" customHeight="1">
      <c r="A352" s="17">
        <v>351.0</v>
      </c>
      <c r="B352" s="17" t="s">
        <v>14841</v>
      </c>
      <c r="C352" s="17" t="s">
        <v>1352</v>
      </c>
      <c r="D352" s="17" t="s">
        <v>138</v>
      </c>
      <c r="E352" s="17">
        <v>46008.0</v>
      </c>
      <c r="F352" s="18" t="s">
        <v>1353</v>
      </c>
      <c r="G352" s="17" t="s">
        <v>69</v>
      </c>
      <c r="H352" s="17" t="s">
        <v>70</v>
      </c>
      <c r="I352" s="17" t="s">
        <v>91</v>
      </c>
      <c r="J352" s="17" t="s">
        <v>45</v>
      </c>
      <c r="K352" s="17" t="s">
        <v>46</v>
      </c>
      <c r="L352" s="17" t="s">
        <v>1320</v>
      </c>
      <c r="M352" s="17" t="s">
        <v>48</v>
      </c>
      <c r="N352" s="17" t="s">
        <v>48</v>
      </c>
      <c r="O352" s="17" t="s">
        <v>48</v>
      </c>
      <c r="P352" s="17">
        <v>37.0</v>
      </c>
      <c r="Q352" s="17">
        <v>18.0</v>
      </c>
      <c r="R352" s="17">
        <v>3.0</v>
      </c>
    </row>
    <row r="353" ht="14.25" customHeight="1">
      <c r="A353" s="17">
        <v>352.0</v>
      </c>
      <c r="B353" s="17" t="s">
        <v>14841</v>
      </c>
      <c r="C353" s="17" t="s">
        <v>1354</v>
      </c>
      <c r="D353" s="17" t="s">
        <v>1355</v>
      </c>
      <c r="E353" s="17">
        <v>46008.0</v>
      </c>
      <c r="F353" s="17" t="s">
        <v>1356</v>
      </c>
      <c r="G353" s="17" t="s">
        <v>69</v>
      </c>
      <c r="H353" s="17" t="s">
        <v>140</v>
      </c>
      <c r="I353" s="17" t="s">
        <v>101</v>
      </c>
      <c r="J353" s="17" t="s">
        <v>142</v>
      </c>
      <c r="K353" s="17" t="s">
        <v>46</v>
      </c>
      <c r="L353" s="17" t="s">
        <v>48</v>
      </c>
      <c r="M353" s="17" t="s">
        <v>48</v>
      </c>
      <c r="N353" s="17" t="s">
        <v>48</v>
      </c>
      <c r="O353" s="17" t="s">
        <v>48</v>
      </c>
      <c r="P353" s="17">
        <v>1.0</v>
      </c>
      <c r="Q353" s="17">
        <v>1.0</v>
      </c>
      <c r="R353" s="17">
        <v>0.0</v>
      </c>
    </row>
    <row r="354" ht="14.25" customHeight="1">
      <c r="A354" s="17">
        <v>353.0</v>
      </c>
      <c r="B354" s="17" t="s">
        <v>14841</v>
      </c>
      <c r="C354" s="17" t="s">
        <v>1357</v>
      </c>
      <c r="D354" s="17" t="s">
        <v>1358</v>
      </c>
      <c r="E354" s="17">
        <v>46003.0</v>
      </c>
      <c r="F354" s="18" t="s">
        <v>1359</v>
      </c>
      <c r="G354" s="17" t="s">
        <v>69</v>
      </c>
      <c r="H354" s="17" t="s">
        <v>140</v>
      </c>
      <c r="I354" s="17" t="s">
        <v>91</v>
      </c>
      <c r="J354" s="17" t="s">
        <v>142</v>
      </c>
      <c r="K354" s="17" t="s">
        <v>46</v>
      </c>
      <c r="L354" s="17" t="s">
        <v>48</v>
      </c>
      <c r="M354" s="17" t="s">
        <v>48</v>
      </c>
      <c r="N354" s="17" t="s">
        <v>1360</v>
      </c>
      <c r="O354" s="17" t="s">
        <v>48</v>
      </c>
      <c r="P354" s="17">
        <v>5.0</v>
      </c>
      <c r="Q354" s="17">
        <v>18.0</v>
      </c>
      <c r="R354" s="17">
        <v>0.0</v>
      </c>
    </row>
    <row r="355" ht="14.25" customHeight="1">
      <c r="A355" s="17">
        <v>354.0</v>
      </c>
      <c r="B355" s="17" t="s">
        <v>14841</v>
      </c>
      <c r="C355" s="17" t="s">
        <v>1361</v>
      </c>
      <c r="D355" s="17" t="s">
        <v>1362</v>
      </c>
      <c r="E355" s="17">
        <v>45999.0</v>
      </c>
      <c r="F355" s="18" t="s">
        <v>1363</v>
      </c>
      <c r="G355" s="17" t="s">
        <v>69</v>
      </c>
      <c r="H355" s="17" t="s">
        <v>140</v>
      </c>
      <c r="I355" s="17" t="s">
        <v>141</v>
      </c>
      <c r="J355" s="17" t="s">
        <v>142</v>
      </c>
      <c r="K355" s="17" t="s">
        <v>46</v>
      </c>
      <c r="L355" s="17" t="s">
        <v>48</v>
      </c>
      <c r="M355" s="17" t="s">
        <v>1364</v>
      </c>
      <c r="N355" s="17" t="s">
        <v>48</v>
      </c>
      <c r="O355" s="17" t="s">
        <v>48</v>
      </c>
      <c r="P355" s="17">
        <v>1.0</v>
      </c>
      <c r="Q355" s="17">
        <v>11.0</v>
      </c>
      <c r="R355" s="17">
        <v>0.0</v>
      </c>
    </row>
    <row r="356" ht="14.25" customHeight="1">
      <c r="A356" s="17">
        <v>355.0</v>
      </c>
      <c r="B356" s="17" t="s">
        <v>14841</v>
      </c>
      <c r="C356" s="17" t="s">
        <v>1365</v>
      </c>
      <c r="D356" s="17" t="s">
        <v>1366</v>
      </c>
      <c r="E356" s="17">
        <v>45999.0</v>
      </c>
      <c r="F356" s="17" t="s">
        <v>1367</v>
      </c>
      <c r="G356" s="17" t="s">
        <v>69</v>
      </c>
      <c r="H356" s="17" t="s">
        <v>140</v>
      </c>
      <c r="I356" s="17" t="s">
        <v>141</v>
      </c>
      <c r="J356" s="17" t="s">
        <v>142</v>
      </c>
      <c r="K356" s="17" t="s">
        <v>46</v>
      </c>
      <c r="L356" s="17" t="s">
        <v>48</v>
      </c>
      <c r="M356" s="17" t="s">
        <v>1368</v>
      </c>
      <c r="N356" s="17" t="s">
        <v>48</v>
      </c>
      <c r="O356" s="17" t="s">
        <v>48</v>
      </c>
      <c r="P356" s="17">
        <v>17.0</v>
      </c>
      <c r="Q356" s="17">
        <v>67.0</v>
      </c>
      <c r="R356" s="17">
        <v>0.0</v>
      </c>
    </row>
    <row r="357" ht="14.25" customHeight="1">
      <c r="A357" s="17">
        <v>356.0</v>
      </c>
      <c r="B357" s="17" t="s">
        <v>14841</v>
      </c>
      <c r="C357" s="17" t="s">
        <v>1369</v>
      </c>
      <c r="D357" s="17" t="s">
        <v>138</v>
      </c>
      <c r="E357" s="17">
        <v>45999.0</v>
      </c>
      <c r="F357" s="18" t="s">
        <v>1370</v>
      </c>
      <c r="G357" s="17" t="s">
        <v>69</v>
      </c>
      <c r="H357" s="17" t="s">
        <v>140</v>
      </c>
      <c r="I357" s="17" t="s">
        <v>141</v>
      </c>
      <c r="J357" s="17" t="s">
        <v>142</v>
      </c>
      <c r="K357" s="17" t="s">
        <v>46</v>
      </c>
      <c r="L357" s="17" t="s">
        <v>1371</v>
      </c>
      <c r="M357" s="17" t="s">
        <v>283</v>
      </c>
      <c r="N357" s="17" t="s">
        <v>48</v>
      </c>
      <c r="O357" s="17" t="s">
        <v>201</v>
      </c>
      <c r="P357" s="17">
        <v>1.0</v>
      </c>
      <c r="Q357" s="17">
        <v>5.0</v>
      </c>
      <c r="R357" s="17">
        <v>0.0</v>
      </c>
    </row>
    <row r="358" ht="14.25" customHeight="1">
      <c r="A358" s="17">
        <v>357.0</v>
      </c>
      <c r="B358" s="17" t="s">
        <v>14841</v>
      </c>
      <c r="C358" s="17" t="s">
        <v>1372</v>
      </c>
      <c r="D358" s="17" t="s">
        <v>138</v>
      </c>
      <c r="E358" s="17">
        <v>45999.0</v>
      </c>
      <c r="F358" s="18" t="s">
        <v>1373</v>
      </c>
      <c r="G358" s="17" t="s">
        <v>69</v>
      </c>
      <c r="H358" s="17" t="s">
        <v>140</v>
      </c>
      <c r="I358" s="17" t="s">
        <v>141</v>
      </c>
      <c r="J358" s="17" t="s">
        <v>142</v>
      </c>
      <c r="K358" s="17" t="s">
        <v>92</v>
      </c>
      <c r="L358" s="17" t="s">
        <v>48</v>
      </c>
      <c r="M358" s="17" t="s">
        <v>48</v>
      </c>
      <c r="N358" s="17" t="s">
        <v>48</v>
      </c>
      <c r="O358" s="17" t="s">
        <v>48</v>
      </c>
      <c r="P358" s="17">
        <v>10.0</v>
      </c>
      <c r="Q358" s="17">
        <v>106.0</v>
      </c>
      <c r="R358" s="17">
        <v>0.0</v>
      </c>
    </row>
    <row r="359" ht="14.25" customHeight="1">
      <c r="A359" s="17">
        <v>358.0</v>
      </c>
      <c r="B359" s="17" t="s">
        <v>14841</v>
      </c>
      <c r="C359" s="17" t="s">
        <v>1374</v>
      </c>
      <c r="D359" s="17" t="s">
        <v>1273</v>
      </c>
      <c r="E359" s="17">
        <v>45999.0</v>
      </c>
      <c r="F359" s="18" t="s">
        <v>1375</v>
      </c>
      <c r="G359" s="17" t="s">
        <v>42</v>
      </c>
      <c r="H359" s="17" t="s">
        <v>140</v>
      </c>
      <c r="I359" s="17" t="s">
        <v>141</v>
      </c>
      <c r="J359" s="17" t="s">
        <v>142</v>
      </c>
      <c r="K359" s="17" t="s">
        <v>46</v>
      </c>
      <c r="L359" s="17" t="s">
        <v>48</v>
      </c>
      <c r="M359" s="17" t="s">
        <v>283</v>
      </c>
      <c r="N359" s="17" t="s">
        <v>48</v>
      </c>
      <c r="O359" s="17" t="s">
        <v>48</v>
      </c>
      <c r="P359" s="17">
        <v>6.0</v>
      </c>
      <c r="Q359" s="17">
        <v>31.0</v>
      </c>
      <c r="R359" s="17">
        <v>0.0</v>
      </c>
    </row>
    <row r="360" ht="14.25" customHeight="1">
      <c r="A360" s="17">
        <v>359.0</v>
      </c>
      <c r="B360" s="17" t="s">
        <v>14841</v>
      </c>
      <c r="C360" s="17" t="s">
        <v>1376</v>
      </c>
      <c r="D360" s="17" t="s">
        <v>1377</v>
      </c>
      <c r="E360" s="17">
        <v>45989.0</v>
      </c>
      <c r="F360" s="18" t="s">
        <v>1378</v>
      </c>
      <c r="G360" s="17" t="s">
        <v>69</v>
      </c>
      <c r="H360" s="17" t="s">
        <v>140</v>
      </c>
      <c r="I360" s="17" t="s">
        <v>141</v>
      </c>
      <c r="J360" s="17" t="s">
        <v>142</v>
      </c>
      <c r="K360" s="17" t="s">
        <v>46</v>
      </c>
      <c r="L360" s="17" t="s">
        <v>143</v>
      </c>
      <c r="M360" s="17" t="s">
        <v>48</v>
      </c>
      <c r="N360" s="17" t="s">
        <v>48</v>
      </c>
      <c r="O360" s="17" t="s">
        <v>48</v>
      </c>
      <c r="P360" s="17">
        <v>4.0</v>
      </c>
      <c r="Q360" s="17">
        <v>14.0</v>
      </c>
      <c r="R360" s="17">
        <v>0.0</v>
      </c>
    </row>
    <row r="361" ht="14.25" customHeight="1">
      <c r="A361" s="17">
        <v>360.0</v>
      </c>
      <c r="B361" s="17" t="s">
        <v>14841</v>
      </c>
      <c r="C361" s="17" t="s">
        <v>1379</v>
      </c>
      <c r="D361" s="17" t="s">
        <v>138</v>
      </c>
      <c r="E361" s="17">
        <v>45988.0</v>
      </c>
      <c r="F361" s="18" t="s">
        <v>1380</v>
      </c>
      <c r="G361" s="17" t="s">
        <v>69</v>
      </c>
      <c r="H361" s="17" t="s">
        <v>140</v>
      </c>
      <c r="I361" s="17" t="s">
        <v>141</v>
      </c>
      <c r="J361" s="17" t="s">
        <v>142</v>
      </c>
      <c r="K361" s="17" t="s">
        <v>46</v>
      </c>
      <c r="L361" s="17" t="s">
        <v>48</v>
      </c>
      <c r="M361" s="17" t="s">
        <v>48</v>
      </c>
      <c r="N361" s="17" t="s">
        <v>48</v>
      </c>
      <c r="O361" s="17" t="s">
        <v>48</v>
      </c>
      <c r="P361" s="17">
        <v>0.0</v>
      </c>
      <c r="Q361" s="17">
        <v>3.0</v>
      </c>
      <c r="R361" s="17">
        <v>0.0</v>
      </c>
    </row>
    <row r="362" ht="14.25" customHeight="1">
      <c r="A362" s="17">
        <v>361.0</v>
      </c>
      <c r="B362" s="17" t="s">
        <v>14841</v>
      </c>
      <c r="C362" s="17" t="s">
        <v>1382</v>
      </c>
      <c r="D362" s="17" t="s">
        <v>1383</v>
      </c>
      <c r="E362" s="17">
        <v>45988.0</v>
      </c>
      <c r="F362" s="18" t="s">
        <v>1384</v>
      </c>
      <c r="G362" s="17" t="s">
        <v>69</v>
      </c>
      <c r="H362" s="17" t="s">
        <v>140</v>
      </c>
      <c r="I362" s="17" t="s">
        <v>141</v>
      </c>
      <c r="J362" s="17" t="s">
        <v>142</v>
      </c>
      <c r="K362" s="17" t="s">
        <v>46</v>
      </c>
      <c r="L362" s="17" t="s">
        <v>1385</v>
      </c>
      <c r="M362" s="17" t="s">
        <v>48</v>
      </c>
      <c r="N362" s="17" t="s">
        <v>1386</v>
      </c>
      <c r="O362" s="17" t="s">
        <v>48</v>
      </c>
      <c r="P362" s="17">
        <v>0.0</v>
      </c>
      <c r="Q362" s="17">
        <v>5.0</v>
      </c>
      <c r="R362" s="17">
        <v>0.0</v>
      </c>
    </row>
    <row r="363" ht="14.25" customHeight="1">
      <c r="A363" s="17">
        <v>362.0</v>
      </c>
      <c r="B363" s="17" t="s">
        <v>14841</v>
      </c>
      <c r="C363" s="17" t="s">
        <v>1387</v>
      </c>
      <c r="D363" s="17" t="s">
        <v>1388</v>
      </c>
      <c r="E363" s="17">
        <v>45988.0</v>
      </c>
      <c r="F363" s="17" t="s">
        <v>1389</v>
      </c>
      <c r="G363" s="17" t="s">
        <v>69</v>
      </c>
      <c r="H363" s="17" t="s">
        <v>140</v>
      </c>
      <c r="I363" s="17" t="s">
        <v>141</v>
      </c>
      <c r="J363" s="17" t="s">
        <v>142</v>
      </c>
      <c r="K363" s="17" t="s">
        <v>46</v>
      </c>
      <c r="L363" s="17" t="s">
        <v>48</v>
      </c>
      <c r="M363" s="17" t="s">
        <v>48</v>
      </c>
      <c r="N363" s="17" t="s">
        <v>48</v>
      </c>
      <c r="O363" s="17" t="s">
        <v>48</v>
      </c>
      <c r="P363" s="17">
        <v>0.0</v>
      </c>
      <c r="Q363" s="17">
        <v>4.0</v>
      </c>
      <c r="R363" s="17">
        <v>0.0</v>
      </c>
    </row>
    <row r="364" ht="14.25" customHeight="1">
      <c r="A364" s="17">
        <v>363.0</v>
      </c>
      <c r="B364" s="17" t="s">
        <v>14841</v>
      </c>
      <c r="C364" s="17" t="s">
        <v>1390</v>
      </c>
      <c r="D364" s="17" t="s">
        <v>1391</v>
      </c>
      <c r="E364" s="17">
        <v>45988.0</v>
      </c>
      <c r="F364" s="18" t="s">
        <v>1392</v>
      </c>
      <c r="G364" s="17" t="s">
        <v>69</v>
      </c>
      <c r="H364" s="17" t="s">
        <v>140</v>
      </c>
      <c r="I364" s="17" t="s">
        <v>141</v>
      </c>
      <c r="J364" s="17" t="s">
        <v>142</v>
      </c>
      <c r="K364" s="17" t="s">
        <v>46</v>
      </c>
      <c r="L364" s="17" t="s">
        <v>1385</v>
      </c>
      <c r="M364" s="17" t="s">
        <v>48</v>
      </c>
      <c r="N364" s="17" t="s">
        <v>48</v>
      </c>
      <c r="O364" s="17" t="s">
        <v>48</v>
      </c>
      <c r="P364" s="17">
        <v>5.0</v>
      </c>
      <c r="Q364" s="17">
        <v>17.0</v>
      </c>
      <c r="R364" s="17">
        <v>0.0</v>
      </c>
    </row>
    <row r="365" ht="14.25" customHeight="1">
      <c r="A365" s="17">
        <v>364.0</v>
      </c>
      <c r="B365" s="17" t="s">
        <v>14841</v>
      </c>
      <c r="C365" s="17" t="s">
        <v>1393</v>
      </c>
      <c r="D365" s="17" t="s">
        <v>1394</v>
      </c>
      <c r="E365" s="17">
        <v>45982.0</v>
      </c>
      <c r="F365" s="18" t="s">
        <v>1395</v>
      </c>
      <c r="G365" s="17" t="s">
        <v>55</v>
      </c>
      <c r="H365" s="17" t="s">
        <v>84</v>
      </c>
      <c r="I365" s="17" t="s">
        <v>91</v>
      </c>
      <c r="J365" s="17" t="s">
        <v>45</v>
      </c>
      <c r="K365" s="17" t="s">
        <v>46</v>
      </c>
      <c r="L365" s="17" t="s">
        <v>1396</v>
      </c>
      <c r="M365" s="17" t="s">
        <v>48</v>
      </c>
      <c r="N365" s="17" t="s">
        <v>48</v>
      </c>
      <c r="O365" s="17" t="s">
        <v>1397</v>
      </c>
      <c r="P365" s="17">
        <v>91.0</v>
      </c>
      <c r="Q365" s="17">
        <v>17.0</v>
      </c>
      <c r="R365" s="17">
        <v>2.0</v>
      </c>
    </row>
    <row r="366" ht="14.25" customHeight="1">
      <c r="A366" s="17">
        <v>365.0</v>
      </c>
      <c r="B366" s="17" t="s">
        <v>14841</v>
      </c>
      <c r="C366" s="17" t="s">
        <v>1398</v>
      </c>
      <c r="D366" s="17" t="s">
        <v>1399</v>
      </c>
      <c r="E366" s="17">
        <v>45982.0</v>
      </c>
      <c r="F366" s="17" t="s">
        <v>1400</v>
      </c>
      <c r="G366" s="17" t="s">
        <v>69</v>
      </c>
      <c r="H366" s="17" t="s">
        <v>140</v>
      </c>
      <c r="I366" s="17" t="s">
        <v>85</v>
      </c>
      <c r="J366" s="17" t="s">
        <v>142</v>
      </c>
      <c r="K366" s="17" t="s">
        <v>46</v>
      </c>
      <c r="L366" s="17" t="s">
        <v>1401</v>
      </c>
      <c r="M366" s="17" t="s">
        <v>48</v>
      </c>
      <c r="N366" s="17" t="s">
        <v>48</v>
      </c>
      <c r="O366" s="17" t="s">
        <v>201</v>
      </c>
      <c r="P366" s="17">
        <v>1.0</v>
      </c>
      <c r="Q366" s="17">
        <v>4.0</v>
      </c>
      <c r="R366" s="17">
        <v>0.0</v>
      </c>
    </row>
    <row r="367" ht="14.25" customHeight="1">
      <c r="A367" s="17">
        <v>366.0</v>
      </c>
      <c r="B367" s="17" t="s">
        <v>14841</v>
      </c>
      <c r="C367" s="17" t="s">
        <v>1402</v>
      </c>
      <c r="D367" s="17" t="s">
        <v>1403</v>
      </c>
      <c r="E367" s="17">
        <v>45977.0</v>
      </c>
      <c r="F367" s="18" t="s">
        <v>1404</v>
      </c>
      <c r="G367" s="17" t="s">
        <v>69</v>
      </c>
      <c r="H367" s="17" t="s">
        <v>140</v>
      </c>
      <c r="I367" s="17" t="s">
        <v>141</v>
      </c>
      <c r="J367" s="17" t="s">
        <v>142</v>
      </c>
      <c r="K367" s="17" t="s">
        <v>46</v>
      </c>
      <c r="L367" s="17" t="s">
        <v>48</v>
      </c>
      <c r="M367" s="17" t="s">
        <v>1405</v>
      </c>
      <c r="N367" s="17" t="s">
        <v>48</v>
      </c>
      <c r="O367" s="17" t="s">
        <v>48</v>
      </c>
      <c r="P367" s="17">
        <v>8.0</v>
      </c>
      <c r="Q367" s="17">
        <v>65.0</v>
      </c>
      <c r="R367" s="17">
        <v>1.0</v>
      </c>
    </row>
    <row r="368" ht="14.25" customHeight="1">
      <c r="A368" s="17">
        <v>367.0</v>
      </c>
      <c r="B368" s="17" t="s">
        <v>14841</v>
      </c>
      <c r="C368" s="17" t="s">
        <v>1406</v>
      </c>
      <c r="D368" s="17" t="s">
        <v>138</v>
      </c>
      <c r="E368" s="17">
        <v>45961.0</v>
      </c>
      <c r="F368" s="17" t="s">
        <v>1407</v>
      </c>
      <c r="G368" s="17" t="s">
        <v>69</v>
      </c>
      <c r="H368" s="17" t="s">
        <v>140</v>
      </c>
      <c r="I368" s="17" t="s">
        <v>141</v>
      </c>
      <c r="J368" s="17" t="s">
        <v>142</v>
      </c>
      <c r="K368" s="17" t="s">
        <v>46</v>
      </c>
      <c r="L368" s="17" t="s">
        <v>1334</v>
      </c>
      <c r="M368" s="17" t="s">
        <v>48</v>
      </c>
      <c r="N368" s="17" t="s">
        <v>48</v>
      </c>
      <c r="O368" s="17" t="s">
        <v>48</v>
      </c>
      <c r="P368" s="17">
        <v>2.0</v>
      </c>
      <c r="Q368" s="17">
        <v>3.0</v>
      </c>
      <c r="R368" s="17">
        <v>0.0</v>
      </c>
    </row>
    <row r="369" ht="14.25" customHeight="1">
      <c r="A369" s="17">
        <v>368.0</v>
      </c>
      <c r="B369" s="17" t="s">
        <v>14841</v>
      </c>
      <c r="C369" s="17" t="s">
        <v>1408</v>
      </c>
      <c r="D369" s="17" t="s">
        <v>1409</v>
      </c>
      <c r="E369" s="17">
        <v>45959.0</v>
      </c>
      <c r="F369" s="17" t="s">
        <v>1410</v>
      </c>
      <c r="G369" s="17" t="s">
        <v>69</v>
      </c>
      <c r="H369" s="17" t="s">
        <v>140</v>
      </c>
      <c r="I369" s="17" t="s">
        <v>141</v>
      </c>
      <c r="J369" s="17" t="s">
        <v>142</v>
      </c>
      <c r="K369" s="17" t="s">
        <v>46</v>
      </c>
      <c r="L369" s="17" t="s">
        <v>1411</v>
      </c>
      <c r="M369" s="17" t="s">
        <v>1412</v>
      </c>
      <c r="N369" s="17" t="s">
        <v>48</v>
      </c>
      <c r="O369" s="17" t="s">
        <v>201</v>
      </c>
      <c r="P369" s="17">
        <v>0.0</v>
      </c>
      <c r="Q369" s="17">
        <v>2.0</v>
      </c>
      <c r="R369" s="17">
        <v>0.0</v>
      </c>
    </row>
    <row r="370" ht="14.25" customHeight="1">
      <c r="A370" s="17">
        <v>369.0</v>
      </c>
      <c r="B370" s="17" t="s">
        <v>14841</v>
      </c>
      <c r="C370" s="17" t="s">
        <v>1413</v>
      </c>
      <c r="D370" s="17" t="s">
        <v>1414</v>
      </c>
      <c r="E370" s="17">
        <v>45959.0</v>
      </c>
      <c r="F370" s="18" t="s">
        <v>1415</v>
      </c>
      <c r="G370" s="17" t="s">
        <v>55</v>
      </c>
      <c r="H370" s="17" t="s">
        <v>56</v>
      </c>
      <c r="I370" s="17" t="s">
        <v>452</v>
      </c>
      <c r="J370" s="17" t="s">
        <v>45</v>
      </c>
      <c r="K370" s="17" t="s">
        <v>46</v>
      </c>
      <c r="L370" s="17" t="s">
        <v>1417</v>
      </c>
      <c r="M370" s="17" t="s">
        <v>48</v>
      </c>
      <c r="N370" s="17" t="s">
        <v>1418</v>
      </c>
      <c r="O370" s="17" t="s">
        <v>1419</v>
      </c>
      <c r="P370" s="17">
        <v>39.0</v>
      </c>
      <c r="Q370" s="17">
        <v>29.0</v>
      </c>
      <c r="R370" s="17">
        <v>0.0</v>
      </c>
    </row>
    <row r="371" ht="14.25" customHeight="1">
      <c r="A371" s="17">
        <v>370.0</v>
      </c>
      <c r="B371" s="17" t="s">
        <v>14841</v>
      </c>
      <c r="C371" s="17" t="s">
        <v>1420</v>
      </c>
      <c r="D371" s="17" t="s">
        <v>138</v>
      </c>
      <c r="E371" s="17">
        <v>45953.0</v>
      </c>
      <c r="F371" s="17"/>
      <c r="G371" s="17"/>
      <c r="H371" s="17"/>
      <c r="I371" s="17"/>
      <c r="J371" s="17"/>
      <c r="K371" s="17"/>
      <c r="L371" s="17"/>
      <c r="M371" s="17"/>
      <c r="N371" s="17"/>
      <c r="O371" s="17"/>
      <c r="P371" s="17">
        <v>1.0</v>
      </c>
      <c r="Q371" s="17">
        <v>0.0</v>
      </c>
      <c r="R371" s="17">
        <v>0.0</v>
      </c>
    </row>
    <row r="372" ht="14.25" customHeight="1">
      <c r="A372" s="17">
        <v>371.0</v>
      </c>
      <c r="B372" s="17" t="s">
        <v>14841</v>
      </c>
      <c r="C372" s="17" t="s">
        <v>1421</v>
      </c>
      <c r="D372" s="17" t="s">
        <v>1422</v>
      </c>
      <c r="E372" s="17">
        <v>45953.0</v>
      </c>
      <c r="F372" s="18" t="s">
        <v>1423</v>
      </c>
      <c r="G372" s="17" t="s">
        <v>69</v>
      </c>
      <c r="H372" s="17" t="s">
        <v>140</v>
      </c>
      <c r="I372" s="17" t="s">
        <v>141</v>
      </c>
      <c r="J372" s="17" t="s">
        <v>142</v>
      </c>
      <c r="K372" s="17" t="s">
        <v>46</v>
      </c>
      <c r="L372" s="17" t="s">
        <v>48</v>
      </c>
      <c r="M372" s="17" t="s">
        <v>48</v>
      </c>
      <c r="N372" s="17" t="s">
        <v>1065</v>
      </c>
      <c r="O372" s="17" t="s">
        <v>48</v>
      </c>
      <c r="P372" s="17">
        <v>13.0</v>
      </c>
      <c r="Q372" s="17">
        <v>27.0</v>
      </c>
      <c r="R372" s="17">
        <v>0.0</v>
      </c>
    </row>
    <row r="373" ht="14.25" customHeight="1">
      <c r="A373" s="17">
        <v>372.0</v>
      </c>
      <c r="B373" s="17" t="s">
        <v>14841</v>
      </c>
      <c r="C373" s="17" t="s">
        <v>1424</v>
      </c>
      <c r="D373" s="17" t="s">
        <v>1425</v>
      </c>
      <c r="E373" s="17">
        <v>45950.0</v>
      </c>
      <c r="F373" s="17" t="s">
        <v>1426</v>
      </c>
      <c r="G373" s="17" t="s">
        <v>69</v>
      </c>
      <c r="H373" s="17" t="s">
        <v>140</v>
      </c>
      <c r="I373" s="17" t="s">
        <v>101</v>
      </c>
      <c r="J373" s="17" t="s">
        <v>142</v>
      </c>
      <c r="K373" s="17" t="s">
        <v>46</v>
      </c>
      <c r="L373" s="17" t="s">
        <v>48</v>
      </c>
      <c r="M373" s="17" t="s">
        <v>48</v>
      </c>
      <c r="N373" s="17" t="s">
        <v>48</v>
      </c>
      <c r="O373" s="17" t="s">
        <v>48</v>
      </c>
      <c r="P373" s="17">
        <v>2.0</v>
      </c>
      <c r="Q373" s="17">
        <v>13.0</v>
      </c>
      <c r="R373" s="17">
        <v>3.0</v>
      </c>
    </row>
    <row r="374" ht="14.25" customHeight="1">
      <c r="A374" s="17">
        <v>373.0</v>
      </c>
      <c r="B374" s="17" t="s">
        <v>14841</v>
      </c>
      <c r="C374" s="17" t="s">
        <v>1427</v>
      </c>
      <c r="D374" s="17" t="s">
        <v>1428</v>
      </c>
      <c r="E374" s="17">
        <v>45950.0</v>
      </c>
      <c r="F374" s="17" t="s">
        <v>1430</v>
      </c>
      <c r="G374" s="17" t="s">
        <v>69</v>
      </c>
      <c r="H374" s="17" t="s">
        <v>140</v>
      </c>
      <c r="I374" s="17" t="s">
        <v>141</v>
      </c>
      <c r="J374" s="17" t="s">
        <v>142</v>
      </c>
      <c r="K374" s="17" t="s">
        <v>46</v>
      </c>
      <c r="L374" s="17" t="s">
        <v>48</v>
      </c>
      <c r="M374" s="17" t="s">
        <v>48</v>
      </c>
      <c r="N374" s="17" t="s">
        <v>48</v>
      </c>
      <c r="O374" s="17" t="s">
        <v>1431</v>
      </c>
      <c r="P374" s="17">
        <v>33.0</v>
      </c>
      <c r="Q374" s="17">
        <v>34.0</v>
      </c>
      <c r="R374" s="17">
        <v>0.0</v>
      </c>
    </row>
    <row r="375" ht="14.25" customHeight="1">
      <c r="A375" s="17">
        <v>374.0</v>
      </c>
      <c r="B375" s="17" t="s">
        <v>14841</v>
      </c>
      <c r="C375" s="17" t="s">
        <v>1432</v>
      </c>
      <c r="D375" s="17" t="s">
        <v>1433</v>
      </c>
      <c r="E375" s="17">
        <v>45944.0</v>
      </c>
      <c r="F375" s="17" t="s">
        <v>1434</v>
      </c>
      <c r="G375" s="17" t="s">
        <v>69</v>
      </c>
      <c r="H375" s="17" t="s">
        <v>140</v>
      </c>
      <c r="I375" s="17" t="s">
        <v>101</v>
      </c>
      <c r="J375" s="17" t="s">
        <v>142</v>
      </c>
      <c r="K375" s="17" t="s">
        <v>46</v>
      </c>
      <c r="L375" s="17" t="s">
        <v>48</v>
      </c>
      <c r="M375" s="17" t="s">
        <v>48</v>
      </c>
      <c r="N375" s="17" t="s">
        <v>48</v>
      </c>
      <c r="O375" s="17" t="s">
        <v>48</v>
      </c>
      <c r="P375" s="17">
        <v>4.0</v>
      </c>
      <c r="Q375" s="17">
        <v>22.0</v>
      </c>
      <c r="R375" s="17">
        <v>0.0</v>
      </c>
    </row>
    <row r="376" ht="14.25" customHeight="1">
      <c r="A376" s="17">
        <v>375.0</v>
      </c>
      <c r="B376" s="17" t="s">
        <v>14841</v>
      </c>
      <c r="C376" s="17" t="s">
        <v>1435</v>
      </c>
      <c r="D376" s="17" t="s">
        <v>1436</v>
      </c>
      <c r="E376" s="17">
        <v>45939.0</v>
      </c>
      <c r="F376" s="17" t="s">
        <v>1437</v>
      </c>
      <c r="G376" s="17" t="s">
        <v>69</v>
      </c>
      <c r="H376" s="17" t="s">
        <v>140</v>
      </c>
      <c r="I376" s="17" t="s">
        <v>101</v>
      </c>
      <c r="J376" s="17" t="s">
        <v>142</v>
      </c>
      <c r="K376" s="17" t="s">
        <v>46</v>
      </c>
      <c r="L376" s="17" t="s">
        <v>48</v>
      </c>
      <c r="M376" s="17" t="s">
        <v>48</v>
      </c>
      <c r="N376" s="17" t="s">
        <v>48</v>
      </c>
      <c r="O376" s="17" t="s">
        <v>48</v>
      </c>
      <c r="P376" s="17">
        <v>1.0</v>
      </c>
      <c r="Q376" s="17">
        <v>2.0</v>
      </c>
      <c r="R376" s="17">
        <v>0.0</v>
      </c>
    </row>
    <row r="377" ht="14.25" customHeight="1">
      <c r="A377" s="17">
        <v>376.0</v>
      </c>
      <c r="B377" s="17" t="s">
        <v>14841</v>
      </c>
      <c r="C377" s="17" t="s">
        <v>1438</v>
      </c>
      <c r="D377" s="17" t="s">
        <v>1439</v>
      </c>
      <c r="E377" s="17">
        <v>45938.0</v>
      </c>
      <c r="F377" s="17" t="s">
        <v>1440</v>
      </c>
      <c r="G377" s="17" t="s">
        <v>69</v>
      </c>
      <c r="H377" s="17" t="s">
        <v>70</v>
      </c>
      <c r="I377" s="17" t="s">
        <v>151</v>
      </c>
      <c r="J377" s="17" t="s">
        <v>45</v>
      </c>
      <c r="K377" s="17" t="s">
        <v>46</v>
      </c>
      <c r="L377" s="17" t="s">
        <v>1442</v>
      </c>
      <c r="M377" s="17" t="s">
        <v>48</v>
      </c>
      <c r="N377" s="17" t="s">
        <v>48</v>
      </c>
      <c r="O377" s="17" t="s">
        <v>48</v>
      </c>
      <c r="P377" s="17">
        <v>15.0</v>
      </c>
      <c r="Q377" s="17">
        <v>6.0</v>
      </c>
      <c r="R377" s="17">
        <v>0.0</v>
      </c>
    </row>
    <row r="378" ht="14.25" customHeight="1">
      <c r="A378" s="17">
        <v>377.0</v>
      </c>
      <c r="B378" s="17" t="s">
        <v>14841</v>
      </c>
      <c r="C378" s="17" t="s">
        <v>1443</v>
      </c>
      <c r="D378" s="17" t="s">
        <v>138</v>
      </c>
      <c r="E378" s="17">
        <v>45922.0</v>
      </c>
      <c r="F378" s="17" t="s">
        <v>1444</v>
      </c>
      <c r="G378" s="17" t="s">
        <v>69</v>
      </c>
      <c r="H378" s="17" t="s">
        <v>140</v>
      </c>
      <c r="I378" s="17" t="s">
        <v>85</v>
      </c>
      <c r="J378" s="17" t="s">
        <v>142</v>
      </c>
      <c r="K378" s="17" t="s">
        <v>46</v>
      </c>
      <c r="L378" s="17" t="s">
        <v>1445</v>
      </c>
      <c r="M378" s="17" t="s">
        <v>48</v>
      </c>
      <c r="N378" s="17" t="s">
        <v>48</v>
      </c>
      <c r="O378" s="17" t="s">
        <v>48</v>
      </c>
      <c r="P378" s="17">
        <v>1.0</v>
      </c>
      <c r="Q378" s="17">
        <v>3.0</v>
      </c>
      <c r="R378" s="17">
        <v>0.0</v>
      </c>
    </row>
    <row r="379" ht="14.25" customHeight="1">
      <c r="A379" s="17">
        <v>378.0</v>
      </c>
      <c r="B379" s="17" t="s">
        <v>14841</v>
      </c>
      <c r="C379" s="17" t="s">
        <v>1446</v>
      </c>
      <c r="D379" s="17" t="s">
        <v>1447</v>
      </c>
      <c r="E379" s="17">
        <v>45919.0</v>
      </c>
      <c r="F379" s="17" t="s">
        <v>1448</v>
      </c>
      <c r="G379" s="17"/>
      <c r="H379" s="17"/>
      <c r="I379" s="17"/>
      <c r="J379" s="17"/>
      <c r="K379" s="17"/>
      <c r="L379" s="17"/>
      <c r="M379" s="17"/>
      <c r="N379" s="17"/>
      <c r="O379" s="17"/>
      <c r="P379" s="17">
        <v>1.0</v>
      </c>
      <c r="Q379" s="17">
        <v>4.0</v>
      </c>
      <c r="R379" s="17">
        <v>0.0</v>
      </c>
    </row>
    <row r="380" ht="14.25" customHeight="1">
      <c r="A380" s="17">
        <v>379.0</v>
      </c>
      <c r="B380" s="17" t="s">
        <v>14841</v>
      </c>
      <c r="C380" s="17" t="s">
        <v>1449</v>
      </c>
      <c r="D380" s="17" t="s">
        <v>138</v>
      </c>
      <c r="E380" s="17">
        <v>45914.0</v>
      </c>
      <c r="F380" s="17" t="s">
        <v>1450</v>
      </c>
      <c r="G380" s="17" t="s">
        <v>69</v>
      </c>
      <c r="H380" s="17" t="s">
        <v>140</v>
      </c>
      <c r="I380" s="17" t="s">
        <v>141</v>
      </c>
      <c r="J380" s="17" t="s">
        <v>142</v>
      </c>
      <c r="K380" s="17" t="s">
        <v>46</v>
      </c>
      <c r="L380" s="17" t="s">
        <v>143</v>
      </c>
      <c r="M380" s="17" t="s">
        <v>48</v>
      </c>
      <c r="N380" s="17" t="s">
        <v>48</v>
      </c>
      <c r="O380" s="17" t="s">
        <v>48</v>
      </c>
      <c r="P380" s="17">
        <v>4.0</v>
      </c>
      <c r="Q380" s="17">
        <v>1.0</v>
      </c>
      <c r="R380" s="17">
        <v>0.0</v>
      </c>
    </row>
    <row r="381" ht="14.25" customHeight="1">
      <c r="A381" s="17">
        <v>380.0</v>
      </c>
      <c r="B381" s="17" t="s">
        <v>14841</v>
      </c>
      <c r="C381" s="17" t="s">
        <v>1451</v>
      </c>
      <c r="D381" s="17" t="s">
        <v>138</v>
      </c>
      <c r="E381" s="17">
        <v>45913.0</v>
      </c>
      <c r="F381" s="18" t="s">
        <v>1452</v>
      </c>
      <c r="G381" s="17" t="s">
        <v>55</v>
      </c>
      <c r="H381" s="17" t="s">
        <v>84</v>
      </c>
      <c r="I381" s="17" t="s">
        <v>85</v>
      </c>
      <c r="J381" s="17" t="s">
        <v>45</v>
      </c>
      <c r="K381" s="17" t="s">
        <v>46</v>
      </c>
      <c r="L381" s="17" t="s">
        <v>1453</v>
      </c>
      <c r="M381" s="17" t="s">
        <v>48</v>
      </c>
      <c r="N381" s="17" t="s">
        <v>1065</v>
      </c>
      <c r="O381" s="17" t="s">
        <v>1454</v>
      </c>
      <c r="P381" s="17">
        <v>19.0</v>
      </c>
      <c r="Q381" s="17">
        <v>11.0</v>
      </c>
      <c r="R381" s="17">
        <v>1.0</v>
      </c>
    </row>
    <row r="382" ht="14.25" customHeight="1">
      <c r="A382" s="17">
        <v>381.0</v>
      </c>
      <c r="B382" s="17" t="s">
        <v>14841</v>
      </c>
      <c r="C382" s="17" t="s">
        <v>1455</v>
      </c>
      <c r="D382" s="17" t="s">
        <v>1456</v>
      </c>
      <c r="E382" s="17">
        <v>45909.0</v>
      </c>
      <c r="F382" s="17" t="s">
        <v>1457</v>
      </c>
      <c r="G382" s="17" t="s">
        <v>69</v>
      </c>
      <c r="H382" s="17" t="s">
        <v>140</v>
      </c>
      <c r="I382" s="17" t="s">
        <v>141</v>
      </c>
      <c r="J382" s="17" t="s">
        <v>142</v>
      </c>
      <c r="K382" s="17" t="s">
        <v>92</v>
      </c>
      <c r="L382" s="17" t="s">
        <v>48</v>
      </c>
      <c r="M382" s="17" t="s">
        <v>48</v>
      </c>
      <c r="N382" s="17" t="s">
        <v>48</v>
      </c>
      <c r="O382" s="17" t="s">
        <v>48</v>
      </c>
      <c r="P382" s="17">
        <v>1.0</v>
      </c>
      <c r="Q382" s="17">
        <v>1.0</v>
      </c>
      <c r="R382" s="17">
        <v>0.0</v>
      </c>
    </row>
    <row r="383" ht="14.25" customHeight="1">
      <c r="A383" s="17">
        <v>382.0</v>
      </c>
      <c r="B383" s="17" t="s">
        <v>14841</v>
      </c>
      <c r="C383" s="17" t="s">
        <v>1458</v>
      </c>
      <c r="D383" s="17" t="s">
        <v>1459</v>
      </c>
      <c r="E383" s="17">
        <v>45904.0</v>
      </c>
      <c r="F383" s="17" t="s">
        <v>1460</v>
      </c>
      <c r="G383" s="17" t="s">
        <v>69</v>
      </c>
      <c r="H383" s="17" t="s">
        <v>70</v>
      </c>
      <c r="I383" s="17" t="s">
        <v>91</v>
      </c>
      <c r="J383" s="17" t="s">
        <v>45</v>
      </c>
      <c r="K383" s="17" t="s">
        <v>46</v>
      </c>
      <c r="L383" s="17" t="s">
        <v>48</v>
      </c>
      <c r="M383" s="17" t="s">
        <v>48</v>
      </c>
      <c r="N383" s="17" t="s">
        <v>48</v>
      </c>
      <c r="O383" s="17" t="s">
        <v>48</v>
      </c>
      <c r="P383" s="17">
        <v>1.0</v>
      </c>
      <c r="Q383" s="17">
        <v>2.0</v>
      </c>
      <c r="R383" s="17">
        <v>0.0</v>
      </c>
    </row>
    <row r="384" ht="14.25" customHeight="1">
      <c r="A384" s="17">
        <v>383.0</v>
      </c>
      <c r="B384" s="17" t="s">
        <v>14841</v>
      </c>
      <c r="C384" s="17" t="s">
        <v>1461</v>
      </c>
      <c r="D384" s="17" t="s">
        <v>97</v>
      </c>
      <c r="E384" s="17">
        <v>45904.0</v>
      </c>
      <c r="F384" s="17"/>
      <c r="G384" s="17" t="s">
        <v>42</v>
      </c>
      <c r="H384" s="17" t="s">
        <v>979</v>
      </c>
      <c r="I384" s="17" t="s">
        <v>74</v>
      </c>
      <c r="J384" s="17" t="s">
        <v>45</v>
      </c>
      <c r="K384" s="17" t="s">
        <v>92</v>
      </c>
      <c r="L384" s="17" t="s">
        <v>48</v>
      </c>
      <c r="M384" s="17" t="s">
        <v>87</v>
      </c>
      <c r="N384" s="17" t="s">
        <v>48</v>
      </c>
      <c r="O384" s="17" t="s">
        <v>48</v>
      </c>
      <c r="P384" s="17">
        <v>0.0</v>
      </c>
      <c r="Q384" s="17">
        <v>0.0</v>
      </c>
      <c r="R384" s="17">
        <v>0.0</v>
      </c>
    </row>
    <row r="385" ht="14.25" customHeight="1">
      <c r="A385" s="17">
        <v>384.0</v>
      </c>
      <c r="B385" s="17" t="s">
        <v>14841</v>
      </c>
      <c r="C385" s="17" t="s">
        <v>1463</v>
      </c>
      <c r="D385" s="17" t="s">
        <v>1464</v>
      </c>
      <c r="E385" s="17">
        <v>45903.0</v>
      </c>
      <c r="F385" s="17" t="s">
        <v>1465</v>
      </c>
      <c r="G385" s="17" t="s">
        <v>69</v>
      </c>
      <c r="H385" s="17" t="s">
        <v>140</v>
      </c>
      <c r="I385" s="17" t="s">
        <v>91</v>
      </c>
      <c r="J385" s="17" t="s">
        <v>142</v>
      </c>
      <c r="K385" s="17" t="s">
        <v>46</v>
      </c>
      <c r="L385" s="17" t="s">
        <v>48</v>
      </c>
      <c r="M385" s="17" t="s">
        <v>48</v>
      </c>
      <c r="N385" s="17" t="s">
        <v>87</v>
      </c>
      <c r="O385" s="17" t="s">
        <v>48</v>
      </c>
      <c r="P385" s="17">
        <v>3.0</v>
      </c>
      <c r="Q385" s="17">
        <v>1.0</v>
      </c>
      <c r="R385" s="17">
        <v>0.0</v>
      </c>
    </row>
    <row r="386" ht="14.25" customHeight="1">
      <c r="A386" s="17">
        <v>385.0</v>
      </c>
      <c r="B386" s="17" t="s">
        <v>14841</v>
      </c>
      <c r="C386" s="17" t="s">
        <v>1466</v>
      </c>
      <c r="D386" s="17" t="s">
        <v>138</v>
      </c>
      <c r="E386" s="17">
        <v>45901.0</v>
      </c>
      <c r="F386" s="18" t="s">
        <v>1467</v>
      </c>
      <c r="G386" s="17" t="s">
        <v>69</v>
      </c>
      <c r="H386" s="17" t="s">
        <v>140</v>
      </c>
      <c r="I386" s="17" t="s">
        <v>141</v>
      </c>
      <c r="J386" s="17" t="s">
        <v>142</v>
      </c>
      <c r="K386" s="17" t="s">
        <v>46</v>
      </c>
      <c r="L386" s="17" t="s">
        <v>48</v>
      </c>
      <c r="M386" s="17" t="s">
        <v>278</v>
      </c>
      <c r="N386" s="17" t="s">
        <v>1468</v>
      </c>
      <c r="O386" s="17" t="s">
        <v>1469</v>
      </c>
      <c r="P386" s="17">
        <v>1.0</v>
      </c>
      <c r="Q386" s="17">
        <v>7.0</v>
      </c>
      <c r="R386" s="17">
        <v>0.0</v>
      </c>
    </row>
    <row r="387" ht="14.25" customHeight="1">
      <c r="A387" s="17">
        <v>386.0</v>
      </c>
      <c r="B387" s="17" t="s">
        <v>14841</v>
      </c>
      <c r="C387" s="17" t="s">
        <v>1470</v>
      </c>
      <c r="D387" s="17" t="s">
        <v>97</v>
      </c>
      <c r="E387" s="17">
        <v>45898.0</v>
      </c>
      <c r="F387" s="17"/>
      <c r="G387" s="17"/>
      <c r="H387" s="17"/>
      <c r="I387" s="17"/>
      <c r="J387" s="17"/>
      <c r="K387" s="17"/>
      <c r="L387" s="17"/>
      <c r="M387" s="17"/>
      <c r="N387" s="17"/>
      <c r="O387" s="17"/>
      <c r="P387" s="17">
        <v>0.0</v>
      </c>
      <c r="Q387" s="17">
        <v>0.0</v>
      </c>
      <c r="R387" s="17">
        <v>0.0</v>
      </c>
    </row>
    <row r="388" ht="14.25" customHeight="1">
      <c r="A388" s="17">
        <v>387.0</v>
      </c>
      <c r="B388" s="17" t="s">
        <v>14841</v>
      </c>
      <c r="C388" s="17" t="s">
        <v>1471</v>
      </c>
      <c r="D388" s="17" t="s">
        <v>97</v>
      </c>
      <c r="E388" s="17">
        <v>45888.0</v>
      </c>
      <c r="F388" s="17"/>
      <c r="G388" s="17"/>
      <c r="H388" s="17"/>
      <c r="I388" s="17"/>
      <c r="J388" s="17"/>
      <c r="K388" s="17"/>
      <c r="L388" s="17"/>
      <c r="M388" s="17"/>
      <c r="N388" s="17"/>
      <c r="O388" s="17"/>
      <c r="P388" s="17">
        <v>1.0</v>
      </c>
      <c r="Q388" s="17">
        <v>0.0</v>
      </c>
      <c r="R388" s="17">
        <v>0.0</v>
      </c>
    </row>
    <row r="389" ht="14.25" customHeight="1">
      <c r="A389" s="17">
        <v>388.0</v>
      </c>
      <c r="B389" s="17" t="s">
        <v>14841</v>
      </c>
      <c r="C389" s="17" t="s">
        <v>1472</v>
      </c>
      <c r="D389" s="17" t="s">
        <v>1473</v>
      </c>
      <c r="E389" s="17">
        <v>45888.0</v>
      </c>
      <c r="F389" s="17" t="s">
        <v>1474</v>
      </c>
      <c r="G389" s="17" t="s">
        <v>69</v>
      </c>
      <c r="H389" s="17" t="s">
        <v>140</v>
      </c>
      <c r="I389" s="17" t="s">
        <v>141</v>
      </c>
      <c r="J389" s="17" t="s">
        <v>142</v>
      </c>
      <c r="K389" s="17" t="s">
        <v>46</v>
      </c>
      <c r="L389" s="17" t="s">
        <v>48</v>
      </c>
      <c r="M389" s="17" t="s">
        <v>48</v>
      </c>
      <c r="N389" s="17" t="s">
        <v>48</v>
      </c>
      <c r="O389" s="17" t="s">
        <v>1475</v>
      </c>
      <c r="P389" s="17">
        <v>4.0</v>
      </c>
      <c r="Q389" s="17">
        <v>9.0</v>
      </c>
      <c r="R389" s="17">
        <v>0.0</v>
      </c>
    </row>
    <row r="390" ht="14.25" customHeight="1">
      <c r="A390" s="17">
        <v>389.0</v>
      </c>
      <c r="B390" s="17" t="s">
        <v>14841</v>
      </c>
      <c r="C390" s="17" t="s">
        <v>1476</v>
      </c>
      <c r="D390" s="17" t="s">
        <v>97</v>
      </c>
      <c r="E390" s="17">
        <v>45888.0</v>
      </c>
      <c r="F390" s="17" t="s">
        <v>1477</v>
      </c>
      <c r="G390" s="17" t="s">
        <v>42</v>
      </c>
      <c r="H390" s="17" t="s">
        <v>43</v>
      </c>
      <c r="I390" s="17" t="s">
        <v>44</v>
      </c>
      <c r="J390" s="17" t="s">
        <v>45</v>
      </c>
      <c r="K390" s="17" t="s">
        <v>46</v>
      </c>
      <c r="L390" s="17" t="s">
        <v>48</v>
      </c>
      <c r="M390" s="17" t="s">
        <v>48</v>
      </c>
      <c r="N390" s="17" t="s">
        <v>48</v>
      </c>
      <c r="O390" s="17" t="s">
        <v>48</v>
      </c>
      <c r="P390" s="17">
        <v>1.0</v>
      </c>
      <c r="Q390" s="17">
        <v>0.0</v>
      </c>
      <c r="R390" s="17">
        <v>1.0</v>
      </c>
    </row>
    <row r="391" ht="14.25" customHeight="1">
      <c r="A391" s="17">
        <v>390.0</v>
      </c>
      <c r="B391" s="17" t="s">
        <v>14841</v>
      </c>
      <c r="C391" s="17" t="s">
        <v>1478</v>
      </c>
      <c r="D391" s="17" t="s">
        <v>1479</v>
      </c>
      <c r="E391" s="17">
        <v>45885.0</v>
      </c>
      <c r="F391" s="17" t="s">
        <v>1480</v>
      </c>
      <c r="G391" s="17" t="s">
        <v>69</v>
      </c>
      <c r="H391" s="17" t="s">
        <v>140</v>
      </c>
      <c r="I391" s="17" t="s">
        <v>452</v>
      </c>
      <c r="J391" s="17" t="s">
        <v>45</v>
      </c>
      <c r="K391" s="17" t="s">
        <v>46</v>
      </c>
      <c r="L391" s="17" t="s">
        <v>1481</v>
      </c>
      <c r="M391" s="17" t="s">
        <v>48</v>
      </c>
      <c r="N391" s="17" t="s">
        <v>48</v>
      </c>
      <c r="O391" s="17" t="s">
        <v>48</v>
      </c>
      <c r="P391" s="17">
        <v>13.0</v>
      </c>
      <c r="Q391" s="17">
        <v>24.0</v>
      </c>
      <c r="R391" s="17">
        <v>0.0</v>
      </c>
    </row>
    <row r="392" ht="14.25" customHeight="1">
      <c r="A392" s="17">
        <v>391.0</v>
      </c>
      <c r="B392" s="17" t="s">
        <v>14841</v>
      </c>
      <c r="C392" s="17" t="s">
        <v>1482</v>
      </c>
      <c r="D392" s="17" t="s">
        <v>97</v>
      </c>
      <c r="E392" s="17">
        <v>45878.0</v>
      </c>
      <c r="F392" s="17"/>
      <c r="G392" s="17"/>
      <c r="H392" s="17"/>
      <c r="I392" s="17"/>
      <c r="J392" s="17"/>
      <c r="K392" s="17"/>
      <c r="L392" s="17"/>
      <c r="M392" s="17"/>
      <c r="N392" s="17"/>
      <c r="O392" s="17"/>
      <c r="P392" s="17">
        <v>1.0</v>
      </c>
      <c r="Q392" s="17">
        <v>0.0</v>
      </c>
      <c r="R392" s="17">
        <v>0.0</v>
      </c>
    </row>
    <row r="393" ht="14.25" customHeight="1">
      <c r="A393" s="17">
        <v>392.0</v>
      </c>
      <c r="B393" s="17" t="s">
        <v>14841</v>
      </c>
      <c r="C393" s="17" t="s">
        <v>1483</v>
      </c>
      <c r="D393" s="17" t="s">
        <v>138</v>
      </c>
      <c r="E393" s="17">
        <v>45878.0</v>
      </c>
      <c r="F393" s="17" t="s">
        <v>1484</v>
      </c>
      <c r="G393" s="17" t="s">
        <v>69</v>
      </c>
      <c r="H393" s="17" t="s">
        <v>140</v>
      </c>
      <c r="I393" s="17" t="s">
        <v>141</v>
      </c>
      <c r="J393" s="17" t="s">
        <v>142</v>
      </c>
      <c r="K393" s="17" t="s">
        <v>46</v>
      </c>
      <c r="L393" s="17" t="s">
        <v>48</v>
      </c>
      <c r="M393" s="17" t="s">
        <v>48</v>
      </c>
      <c r="N393" s="17" t="s">
        <v>48</v>
      </c>
      <c r="O393" s="17" t="s">
        <v>1485</v>
      </c>
      <c r="P393" s="17">
        <v>1.0</v>
      </c>
      <c r="Q393" s="17">
        <v>1.0</v>
      </c>
      <c r="R393" s="17">
        <v>0.0</v>
      </c>
    </row>
    <row r="394" ht="14.25" customHeight="1">
      <c r="A394" s="17">
        <v>393.0</v>
      </c>
      <c r="B394" s="17" t="s">
        <v>14841</v>
      </c>
      <c r="C394" s="17" t="s">
        <v>1486</v>
      </c>
      <c r="D394" s="17" t="s">
        <v>1487</v>
      </c>
      <c r="E394" s="17">
        <v>45875.0</v>
      </c>
      <c r="F394" s="18" t="s">
        <v>1488</v>
      </c>
      <c r="G394" s="17" t="s">
        <v>42</v>
      </c>
      <c r="H394" s="17" t="s">
        <v>43</v>
      </c>
      <c r="I394" s="17" t="s">
        <v>44</v>
      </c>
      <c r="J394" s="17" t="s">
        <v>45</v>
      </c>
      <c r="K394" s="17" t="s">
        <v>46</v>
      </c>
      <c r="L394" s="17" t="s">
        <v>1490</v>
      </c>
      <c r="M394" s="17" t="s">
        <v>1143</v>
      </c>
      <c r="N394" s="17" t="s">
        <v>1491</v>
      </c>
      <c r="O394" s="17" t="s">
        <v>48</v>
      </c>
      <c r="P394" s="17">
        <v>38.0</v>
      </c>
      <c r="Q394" s="17">
        <v>56.0</v>
      </c>
      <c r="R394" s="17">
        <v>1.0</v>
      </c>
    </row>
    <row r="395" ht="14.25" customHeight="1">
      <c r="A395" s="17">
        <v>394.0</v>
      </c>
      <c r="B395" s="17" t="s">
        <v>14841</v>
      </c>
      <c r="C395" s="17" t="s">
        <v>1492</v>
      </c>
      <c r="D395" s="17" t="s">
        <v>138</v>
      </c>
      <c r="E395" s="17">
        <v>45874.0</v>
      </c>
      <c r="F395" s="17" t="s">
        <v>1494</v>
      </c>
      <c r="G395" s="17" t="s">
        <v>69</v>
      </c>
      <c r="H395" s="17" t="s">
        <v>140</v>
      </c>
      <c r="I395" s="17" t="s">
        <v>141</v>
      </c>
      <c r="J395" s="17" t="s">
        <v>142</v>
      </c>
      <c r="K395" s="17" t="s">
        <v>46</v>
      </c>
      <c r="L395" s="17" t="s">
        <v>1495</v>
      </c>
      <c r="M395" s="17" t="s">
        <v>48</v>
      </c>
      <c r="N395" s="17" t="s">
        <v>48</v>
      </c>
      <c r="O395" s="17" t="s">
        <v>48</v>
      </c>
      <c r="P395" s="17">
        <v>1.0</v>
      </c>
      <c r="Q395" s="17">
        <v>10.0</v>
      </c>
      <c r="R395" s="17">
        <v>0.0</v>
      </c>
    </row>
    <row r="396" ht="14.25" customHeight="1">
      <c r="A396" s="17">
        <v>395.0</v>
      </c>
      <c r="B396" s="17" t="s">
        <v>14841</v>
      </c>
      <c r="C396" s="17" t="s">
        <v>1496</v>
      </c>
      <c r="D396" s="17" t="s">
        <v>313</v>
      </c>
      <c r="E396" s="17">
        <v>45873.0</v>
      </c>
      <c r="F396" s="18" t="s">
        <v>472</v>
      </c>
      <c r="G396" s="17" t="s">
        <v>69</v>
      </c>
      <c r="H396" s="17" t="s">
        <v>70</v>
      </c>
      <c r="I396" s="17" t="s">
        <v>85</v>
      </c>
      <c r="J396" s="17" t="s">
        <v>45</v>
      </c>
      <c r="K396" s="17" t="s">
        <v>46</v>
      </c>
      <c r="L396" s="17" t="s">
        <v>473</v>
      </c>
      <c r="M396" s="17" t="s">
        <v>48</v>
      </c>
      <c r="N396" s="17" t="s">
        <v>48</v>
      </c>
      <c r="O396" s="17" t="s">
        <v>474</v>
      </c>
      <c r="P396" s="17">
        <v>19.0</v>
      </c>
      <c r="Q396" s="17">
        <v>8.0</v>
      </c>
      <c r="R396" s="17">
        <v>0.0</v>
      </c>
    </row>
    <row r="397" ht="14.25" customHeight="1">
      <c r="A397" s="17">
        <v>396.0</v>
      </c>
      <c r="B397" s="17" t="s">
        <v>14841</v>
      </c>
      <c r="C397" s="17" t="s">
        <v>1497</v>
      </c>
      <c r="D397" s="17" t="s">
        <v>138</v>
      </c>
      <c r="E397" s="17">
        <v>45870.0</v>
      </c>
      <c r="F397" s="18" t="s">
        <v>1498</v>
      </c>
      <c r="G397" s="17" t="s">
        <v>69</v>
      </c>
      <c r="H397" s="17" t="s">
        <v>70</v>
      </c>
      <c r="I397" s="17" t="s">
        <v>91</v>
      </c>
      <c r="J397" s="17" t="s">
        <v>45</v>
      </c>
      <c r="K397" s="17" t="s">
        <v>46</v>
      </c>
      <c r="L397" s="17" t="s">
        <v>48</v>
      </c>
      <c r="M397" s="17" t="s">
        <v>48</v>
      </c>
      <c r="N397" s="17" t="s">
        <v>87</v>
      </c>
      <c r="O397" s="17" t="s">
        <v>1500</v>
      </c>
      <c r="P397" s="17">
        <v>14.0</v>
      </c>
      <c r="Q397" s="17">
        <v>1.0</v>
      </c>
      <c r="R397" s="17">
        <v>0.0</v>
      </c>
    </row>
    <row r="398" ht="14.25" customHeight="1">
      <c r="A398" s="17">
        <v>397.0</v>
      </c>
      <c r="B398" s="17" t="s">
        <v>14841</v>
      </c>
      <c r="C398" s="17" t="s">
        <v>1501</v>
      </c>
      <c r="D398" s="17" t="s">
        <v>1296</v>
      </c>
      <c r="E398" s="17">
        <v>45869.0</v>
      </c>
      <c r="F398" s="17" t="s">
        <v>1502</v>
      </c>
      <c r="G398" s="17" t="s">
        <v>69</v>
      </c>
      <c r="H398" s="17" t="s">
        <v>140</v>
      </c>
      <c r="I398" s="17" t="s">
        <v>85</v>
      </c>
      <c r="J398" s="17" t="s">
        <v>142</v>
      </c>
      <c r="K398" s="17" t="s">
        <v>46</v>
      </c>
      <c r="L398" s="17" t="s">
        <v>1504</v>
      </c>
      <c r="M398" s="17" t="s">
        <v>48</v>
      </c>
      <c r="N398" s="17" t="s">
        <v>48</v>
      </c>
      <c r="O398" s="17" t="s">
        <v>48</v>
      </c>
      <c r="P398" s="17">
        <v>4.0</v>
      </c>
      <c r="Q398" s="17">
        <v>5.0</v>
      </c>
      <c r="R398" s="17">
        <v>0.0</v>
      </c>
    </row>
    <row r="399" ht="14.25" customHeight="1">
      <c r="A399" s="17">
        <v>398.0</v>
      </c>
      <c r="B399" s="17" t="s">
        <v>14841</v>
      </c>
      <c r="C399" s="17" t="s">
        <v>1505</v>
      </c>
      <c r="D399" s="17" t="s">
        <v>1506</v>
      </c>
      <c r="E399" s="17">
        <v>45868.0</v>
      </c>
      <c r="F399" s="18" t="s">
        <v>1507</v>
      </c>
      <c r="G399" s="17" t="s">
        <v>69</v>
      </c>
      <c r="H399" s="17" t="s">
        <v>140</v>
      </c>
      <c r="I399" s="17" t="s">
        <v>91</v>
      </c>
      <c r="J399" s="17" t="s">
        <v>142</v>
      </c>
      <c r="K399" s="17" t="s">
        <v>46</v>
      </c>
      <c r="L399" s="17" t="s">
        <v>48</v>
      </c>
      <c r="M399" s="17" t="s">
        <v>48</v>
      </c>
      <c r="N399" s="17" t="s">
        <v>48</v>
      </c>
      <c r="O399" s="17" t="s">
        <v>201</v>
      </c>
      <c r="P399" s="17">
        <v>1.0</v>
      </c>
      <c r="Q399" s="17">
        <v>4.0</v>
      </c>
      <c r="R399" s="17">
        <v>0.0</v>
      </c>
    </row>
    <row r="400" ht="14.25" customHeight="1">
      <c r="A400" s="17">
        <v>399.0</v>
      </c>
      <c r="B400" s="17" t="s">
        <v>14841</v>
      </c>
      <c r="C400" s="17" t="s">
        <v>1508</v>
      </c>
      <c r="D400" s="17" t="s">
        <v>1509</v>
      </c>
      <c r="E400" s="17">
        <v>45868.0</v>
      </c>
      <c r="F400" s="17" t="s">
        <v>1510</v>
      </c>
      <c r="G400" s="17" t="s">
        <v>69</v>
      </c>
      <c r="H400" s="17" t="s">
        <v>140</v>
      </c>
      <c r="I400" s="17" t="s">
        <v>141</v>
      </c>
      <c r="J400" s="17" t="s">
        <v>142</v>
      </c>
      <c r="K400" s="17" t="s">
        <v>46</v>
      </c>
      <c r="L400" s="17" t="s">
        <v>1511</v>
      </c>
      <c r="M400" s="17" t="s">
        <v>48</v>
      </c>
      <c r="N400" s="17" t="s">
        <v>48</v>
      </c>
      <c r="O400" s="17" t="s">
        <v>48</v>
      </c>
      <c r="P400" s="17">
        <v>7.0</v>
      </c>
      <c r="Q400" s="17">
        <v>3.0</v>
      </c>
      <c r="R400" s="17">
        <v>0.0</v>
      </c>
    </row>
    <row r="401" ht="14.25" customHeight="1">
      <c r="A401" s="17">
        <v>400.0</v>
      </c>
      <c r="B401" s="17" t="s">
        <v>14841</v>
      </c>
      <c r="C401" s="17" t="s">
        <v>1512</v>
      </c>
      <c r="D401" s="17" t="s">
        <v>313</v>
      </c>
      <c r="E401" s="17">
        <v>45867.0</v>
      </c>
      <c r="F401" s="17" t="s">
        <v>1513</v>
      </c>
      <c r="G401" s="17" t="s">
        <v>69</v>
      </c>
      <c r="H401" s="17" t="s">
        <v>70</v>
      </c>
      <c r="I401" s="17" t="s">
        <v>91</v>
      </c>
      <c r="J401" s="17" t="s">
        <v>45</v>
      </c>
      <c r="K401" s="17" t="s">
        <v>46</v>
      </c>
      <c r="L401" s="17" t="s">
        <v>1515</v>
      </c>
      <c r="M401" s="17" t="s">
        <v>48</v>
      </c>
      <c r="N401" s="17" t="s">
        <v>48</v>
      </c>
      <c r="O401" s="17" t="s">
        <v>1516</v>
      </c>
      <c r="P401" s="17">
        <v>7.0</v>
      </c>
      <c r="Q401" s="17">
        <v>7.0</v>
      </c>
      <c r="R401" s="17">
        <v>1.0</v>
      </c>
    </row>
    <row r="402" ht="14.25" customHeight="1">
      <c r="A402" s="17">
        <v>401.0</v>
      </c>
      <c r="B402" s="17" t="s">
        <v>14841</v>
      </c>
      <c r="C402" s="17" t="s">
        <v>1517</v>
      </c>
      <c r="D402" s="17" t="s">
        <v>488</v>
      </c>
      <c r="E402" s="17">
        <v>45867.0</v>
      </c>
      <c r="F402" s="17" t="s">
        <v>1518</v>
      </c>
      <c r="G402" s="17" t="s">
        <v>42</v>
      </c>
      <c r="H402" s="17" t="s">
        <v>140</v>
      </c>
      <c r="I402" s="17" t="s">
        <v>452</v>
      </c>
      <c r="J402" s="17" t="s">
        <v>142</v>
      </c>
      <c r="K402" s="17" t="s">
        <v>46</v>
      </c>
      <c r="L402" s="17" t="s">
        <v>48</v>
      </c>
      <c r="M402" s="17" t="s">
        <v>48</v>
      </c>
      <c r="N402" s="17" t="s">
        <v>48</v>
      </c>
      <c r="O402" s="17" t="s">
        <v>1519</v>
      </c>
      <c r="P402" s="17">
        <v>1.0</v>
      </c>
      <c r="Q402" s="17">
        <v>19.0</v>
      </c>
      <c r="R402" s="17">
        <v>0.0</v>
      </c>
    </row>
    <row r="403" ht="14.25" customHeight="1">
      <c r="A403" s="17">
        <v>402.0</v>
      </c>
      <c r="B403" s="17" t="s">
        <v>14841</v>
      </c>
      <c r="C403" s="17" t="s">
        <v>1520</v>
      </c>
      <c r="D403" s="17" t="s">
        <v>1521</v>
      </c>
      <c r="E403" s="17">
        <v>45867.0</v>
      </c>
      <c r="F403" s="18" t="s">
        <v>1522</v>
      </c>
      <c r="G403" s="17" t="s">
        <v>42</v>
      </c>
      <c r="H403" s="17" t="s">
        <v>43</v>
      </c>
      <c r="I403" s="17" t="s">
        <v>85</v>
      </c>
      <c r="J403" s="17" t="s">
        <v>45</v>
      </c>
      <c r="K403" s="17" t="s">
        <v>46</v>
      </c>
      <c r="L403" s="17" t="s">
        <v>1524</v>
      </c>
      <c r="M403" s="17" t="s">
        <v>48</v>
      </c>
      <c r="N403" s="17" t="s">
        <v>48</v>
      </c>
      <c r="O403" s="17" t="s">
        <v>48</v>
      </c>
      <c r="P403" s="17">
        <v>197.0</v>
      </c>
      <c r="Q403" s="17">
        <v>102.0</v>
      </c>
      <c r="R403" s="17">
        <v>0.0</v>
      </c>
    </row>
    <row r="404" ht="14.25" customHeight="1">
      <c r="A404" s="17">
        <v>403.0</v>
      </c>
      <c r="B404" s="17" t="s">
        <v>14841</v>
      </c>
      <c r="C404" s="17" t="s">
        <v>1525</v>
      </c>
      <c r="D404" s="17" t="s">
        <v>1526</v>
      </c>
      <c r="E404" s="17">
        <v>45863.0</v>
      </c>
      <c r="F404" s="18" t="s">
        <v>1527</v>
      </c>
      <c r="G404" s="17" t="s">
        <v>69</v>
      </c>
      <c r="H404" s="17" t="s">
        <v>140</v>
      </c>
      <c r="I404" s="17" t="s">
        <v>141</v>
      </c>
      <c r="J404" s="17" t="s">
        <v>142</v>
      </c>
      <c r="K404" s="17" t="s">
        <v>46</v>
      </c>
      <c r="L404" s="17" t="s">
        <v>48</v>
      </c>
      <c r="M404" s="17" t="s">
        <v>48</v>
      </c>
      <c r="N404" s="17" t="s">
        <v>48</v>
      </c>
      <c r="O404" s="17" t="s">
        <v>48</v>
      </c>
      <c r="P404" s="17">
        <v>1.0</v>
      </c>
      <c r="Q404" s="17">
        <v>24.0</v>
      </c>
      <c r="R404" s="17">
        <v>0.0</v>
      </c>
    </row>
    <row r="405" ht="14.25" customHeight="1">
      <c r="A405" s="17">
        <v>404.0</v>
      </c>
      <c r="B405" s="17" t="s">
        <v>14841</v>
      </c>
      <c r="C405" s="17" t="s">
        <v>1528</v>
      </c>
      <c r="D405" s="17" t="s">
        <v>1529</v>
      </c>
      <c r="E405" s="17">
        <v>45863.0</v>
      </c>
      <c r="F405" s="17" t="s">
        <v>1530</v>
      </c>
      <c r="G405" s="17" t="s">
        <v>69</v>
      </c>
      <c r="H405" s="17" t="s">
        <v>70</v>
      </c>
      <c r="I405" s="17" t="s">
        <v>91</v>
      </c>
      <c r="J405" s="17" t="s">
        <v>45</v>
      </c>
      <c r="K405" s="17" t="s">
        <v>46</v>
      </c>
      <c r="L405" s="17" t="s">
        <v>232</v>
      </c>
      <c r="M405" s="17" t="s">
        <v>48</v>
      </c>
      <c r="N405" s="17" t="s">
        <v>48</v>
      </c>
      <c r="O405" s="17" t="s">
        <v>911</v>
      </c>
      <c r="P405" s="17">
        <v>118.0</v>
      </c>
      <c r="Q405" s="17">
        <v>33.0</v>
      </c>
      <c r="R405" s="17">
        <v>0.0</v>
      </c>
    </row>
    <row r="406" ht="14.25" customHeight="1">
      <c r="A406" s="17">
        <v>405.0</v>
      </c>
      <c r="B406" s="17" t="s">
        <v>14841</v>
      </c>
      <c r="C406" s="17" t="s">
        <v>1532</v>
      </c>
      <c r="D406" s="17" t="s">
        <v>1439</v>
      </c>
      <c r="E406" s="17">
        <v>45854.0</v>
      </c>
      <c r="F406" s="18" t="s">
        <v>1533</v>
      </c>
      <c r="G406" s="17" t="s">
        <v>55</v>
      </c>
      <c r="H406" s="17" t="s">
        <v>84</v>
      </c>
      <c r="I406" s="17" t="s">
        <v>91</v>
      </c>
      <c r="J406" s="17" t="s">
        <v>45</v>
      </c>
      <c r="K406" s="17" t="s">
        <v>46</v>
      </c>
      <c r="L406" s="17" t="s">
        <v>1535</v>
      </c>
      <c r="M406" s="17" t="s">
        <v>48</v>
      </c>
      <c r="N406" s="17" t="s">
        <v>48</v>
      </c>
      <c r="O406" s="17" t="s">
        <v>911</v>
      </c>
      <c r="P406" s="17">
        <v>27.0</v>
      </c>
      <c r="Q406" s="17">
        <v>20.0</v>
      </c>
      <c r="R406" s="17">
        <v>3.0</v>
      </c>
    </row>
    <row r="407" ht="14.25" customHeight="1">
      <c r="A407" s="17">
        <v>406.0</v>
      </c>
      <c r="B407" s="17" t="s">
        <v>14841</v>
      </c>
      <c r="C407" s="17" t="s">
        <v>1536</v>
      </c>
      <c r="D407" s="17" t="s">
        <v>97</v>
      </c>
      <c r="E407" s="17">
        <v>45853.0</v>
      </c>
      <c r="F407" s="17"/>
      <c r="G407" s="17" t="s">
        <v>69</v>
      </c>
      <c r="H407" s="17" t="s">
        <v>70</v>
      </c>
      <c r="I407" s="17" t="s">
        <v>74</v>
      </c>
      <c r="J407" s="17" t="s">
        <v>45</v>
      </c>
      <c r="K407" s="17" t="s">
        <v>71</v>
      </c>
      <c r="L407" s="17" t="s">
        <v>48</v>
      </c>
      <c r="M407" s="17" t="s">
        <v>48</v>
      </c>
      <c r="N407" s="17" t="s">
        <v>48</v>
      </c>
      <c r="O407" s="17" t="s">
        <v>48</v>
      </c>
      <c r="P407" s="17">
        <v>2.0</v>
      </c>
      <c r="Q407" s="17">
        <v>9.0</v>
      </c>
      <c r="R407" s="17">
        <v>0.0</v>
      </c>
    </row>
    <row r="408" ht="14.25" customHeight="1">
      <c r="A408" s="17">
        <v>407.0</v>
      </c>
      <c r="B408" s="17" t="s">
        <v>14841</v>
      </c>
      <c r="C408" s="17" t="s">
        <v>1537</v>
      </c>
      <c r="D408" s="17" t="s">
        <v>138</v>
      </c>
      <c r="E408" s="17">
        <v>45850.0</v>
      </c>
      <c r="F408" s="17" t="s">
        <v>1538</v>
      </c>
      <c r="G408" s="17" t="s">
        <v>69</v>
      </c>
      <c r="H408" s="17" t="s">
        <v>140</v>
      </c>
      <c r="I408" s="17" t="s">
        <v>141</v>
      </c>
      <c r="J408" s="17" t="s">
        <v>142</v>
      </c>
      <c r="K408" s="17" t="s">
        <v>71</v>
      </c>
      <c r="L408" s="17" t="s">
        <v>48</v>
      </c>
      <c r="M408" s="17" t="s">
        <v>48</v>
      </c>
      <c r="N408" s="17" t="s">
        <v>48</v>
      </c>
      <c r="O408" s="17" t="s">
        <v>48</v>
      </c>
      <c r="P408" s="17">
        <v>0.0</v>
      </c>
      <c r="Q408" s="17">
        <v>1.0</v>
      </c>
      <c r="R408" s="17">
        <v>0.0</v>
      </c>
    </row>
    <row r="409" ht="14.25" customHeight="1">
      <c r="A409" s="17">
        <v>408.0</v>
      </c>
      <c r="B409" s="17" t="s">
        <v>14841</v>
      </c>
      <c r="C409" s="17" t="s">
        <v>1539</v>
      </c>
      <c r="D409" s="17" t="s">
        <v>1540</v>
      </c>
      <c r="E409" s="17">
        <v>45850.0</v>
      </c>
      <c r="F409" s="18" t="s">
        <v>1541</v>
      </c>
      <c r="G409" s="17" t="s">
        <v>55</v>
      </c>
      <c r="H409" s="17" t="s">
        <v>56</v>
      </c>
      <c r="I409" s="17" t="s">
        <v>44</v>
      </c>
      <c r="J409" s="17" t="s">
        <v>45</v>
      </c>
      <c r="K409" s="17" t="s">
        <v>46</v>
      </c>
      <c r="L409" s="17" t="s">
        <v>48</v>
      </c>
      <c r="M409" s="17" t="s">
        <v>48</v>
      </c>
      <c r="N409" s="17" t="s">
        <v>48</v>
      </c>
      <c r="O409" s="17" t="s">
        <v>48</v>
      </c>
      <c r="P409" s="17">
        <v>22.0</v>
      </c>
      <c r="Q409" s="17">
        <v>22.0</v>
      </c>
      <c r="R409" s="17">
        <v>0.0</v>
      </c>
    </row>
    <row r="410" ht="14.25" customHeight="1">
      <c r="A410" s="17">
        <v>409.0</v>
      </c>
      <c r="B410" s="17" t="s">
        <v>14841</v>
      </c>
      <c r="C410" s="17" t="s">
        <v>1543</v>
      </c>
      <c r="D410" s="17" t="s">
        <v>313</v>
      </c>
      <c r="E410" s="17">
        <v>45850.0</v>
      </c>
      <c r="F410" s="18" t="s">
        <v>1544</v>
      </c>
      <c r="G410" s="17" t="s">
        <v>69</v>
      </c>
      <c r="H410" s="17" t="s">
        <v>70</v>
      </c>
      <c r="I410" s="17" t="s">
        <v>151</v>
      </c>
      <c r="J410" s="17" t="s">
        <v>45</v>
      </c>
      <c r="K410" s="17" t="s">
        <v>46</v>
      </c>
      <c r="L410" s="17" t="s">
        <v>48</v>
      </c>
      <c r="M410" s="17" t="s">
        <v>48</v>
      </c>
      <c r="N410" s="17" t="s">
        <v>545</v>
      </c>
      <c r="O410" s="17" t="s">
        <v>48</v>
      </c>
      <c r="P410" s="17">
        <v>7.0</v>
      </c>
      <c r="Q410" s="17">
        <v>15.0</v>
      </c>
      <c r="R410" s="17">
        <v>2.0</v>
      </c>
    </row>
    <row r="411" ht="14.25" customHeight="1">
      <c r="A411" s="17">
        <v>410.0</v>
      </c>
      <c r="B411" s="17" t="s">
        <v>14841</v>
      </c>
      <c r="C411" s="17" t="s">
        <v>1545</v>
      </c>
      <c r="D411" s="17" t="s">
        <v>1546</v>
      </c>
      <c r="E411" s="17">
        <v>45844.0</v>
      </c>
      <c r="F411" s="17" t="s">
        <v>1547</v>
      </c>
      <c r="G411" s="17" t="s">
        <v>69</v>
      </c>
      <c r="H411" s="17" t="s">
        <v>140</v>
      </c>
      <c r="I411" s="17" t="s">
        <v>141</v>
      </c>
      <c r="J411" s="17" t="s">
        <v>142</v>
      </c>
      <c r="K411" s="17" t="s">
        <v>46</v>
      </c>
      <c r="L411" s="17" t="s">
        <v>48</v>
      </c>
      <c r="M411" s="17" t="s">
        <v>48</v>
      </c>
      <c r="N411" s="17" t="s">
        <v>48</v>
      </c>
      <c r="O411" s="17" t="s">
        <v>945</v>
      </c>
      <c r="P411" s="17">
        <v>1.0</v>
      </c>
      <c r="Q411" s="17">
        <v>11.0</v>
      </c>
      <c r="R411" s="17">
        <v>0.0</v>
      </c>
    </row>
    <row r="412" ht="14.25" customHeight="1">
      <c r="A412" s="17">
        <v>411.0</v>
      </c>
      <c r="B412" s="17" t="s">
        <v>14841</v>
      </c>
      <c r="C412" s="17" t="s">
        <v>1548</v>
      </c>
      <c r="D412" s="17" t="s">
        <v>1549</v>
      </c>
      <c r="E412" s="17">
        <v>45842.0</v>
      </c>
      <c r="F412" s="17" t="s">
        <v>1550</v>
      </c>
      <c r="G412" s="17" t="s">
        <v>69</v>
      </c>
      <c r="H412" s="17" t="s">
        <v>140</v>
      </c>
      <c r="I412" s="17" t="s">
        <v>91</v>
      </c>
      <c r="J412" s="17" t="s">
        <v>142</v>
      </c>
      <c r="K412" s="17" t="s">
        <v>46</v>
      </c>
      <c r="L412" s="17" t="s">
        <v>48</v>
      </c>
      <c r="M412" s="17" t="s">
        <v>48</v>
      </c>
      <c r="N412" s="17" t="s">
        <v>48</v>
      </c>
      <c r="O412" s="17" t="s">
        <v>940</v>
      </c>
      <c r="P412" s="17">
        <v>18.0</v>
      </c>
      <c r="Q412" s="17">
        <v>62.0</v>
      </c>
      <c r="R412" s="17">
        <v>2.0</v>
      </c>
    </row>
    <row r="413" ht="14.25" customHeight="1">
      <c r="A413" s="17">
        <v>412.0</v>
      </c>
      <c r="B413" s="17" t="s">
        <v>14841</v>
      </c>
      <c r="C413" s="17" t="s">
        <v>1551</v>
      </c>
      <c r="D413" s="17" t="s">
        <v>1552</v>
      </c>
      <c r="E413" s="17">
        <v>45841.0</v>
      </c>
      <c r="F413" s="17" t="s">
        <v>1553</v>
      </c>
      <c r="G413" s="17" t="s">
        <v>69</v>
      </c>
      <c r="H413" s="17" t="s">
        <v>140</v>
      </c>
      <c r="I413" s="17" t="s">
        <v>452</v>
      </c>
      <c r="J413" s="17" t="s">
        <v>142</v>
      </c>
      <c r="K413" s="17" t="s">
        <v>46</v>
      </c>
      <c r="L413" s="17" t="s">
        <v>973</v>
      </c>
      <c r="M413" s="17" t="s">
        <v>48</v>
      </c>
      <c r="N413" s="17" t="s">
        <v>48</v>
      </c>
      <c r="O413" s="17" t="s">
        <v>1554</v>
      </c>
      <c r="P413" s="17">
        <v>1.0</v>
      </c>
      <c r="Q413" s="17">
        <v>12.0</v>
      </c>
      <c r="R413" s="17">
        <v>0.0</v>
      </c>
    </row>
    <row r="414" ht="14.25" customHeight="1">
      <c r="A414" s="17">
        <v>413.0</v>
      </c>
      <c r="B414" s="17" t="s">
        <v>14841</v>
      </c>
      <c r="C414" s="17" t="s">
        <v>1555</v>
      </c>
      <c r="D414" s="17" t="s">
        <v>97</v>
      </c>
      <c r="E414" s="17">
        <v>45841.0</v>
      </c>
      <c r="F414" s="17"/>
      <c r="G414" s="17" t="s">
        <v>69</v>
      </c>
      <c r="H414" s="17" t="s">
        <v>70</v>
      </c>
      <c r="I414" s="17" t="s">
        <v>151</v>
      </c>
      <c r="J414" s="17" t="s">
        <v>45</v>
      </c>
      <c r="K414" s="17" t="s">
        <v>92</v>
      </c>
      <c r="L414" s="17" t="s">
        <v>1557</v>
      </c>
      <c r="M414" s="17" t="s">
        <v>48</v>
      </c>
      <c r="N414" s="17" t="s">
        <v>48</v>
      </c>
      <c r="O414" s="17" t="s">
        <v>48</v>
      </c>
      <c r="P414" s="17">
        <v>1.0</v>
      </c>
      <c r="Q414" s="17">
        <v>1.0</v>
      </c>
      <c r="R414" s="17">
        <v>0.0</v>
      </c>
    </row>
    <row r="415" ht="14.25" customHeight="1">
      <c r="A415" s="17">
        <v>414.0</v>
      </c>
      <c r="B415" s="17" t="s">
        <v>14841</v>
      </c>
      <c r="C415" s="17" t="s">
        <v>1558</v>
      </c>
      <c r="D415" s="17" t="s">
        <v>1559</v>
      </c>
      <c r="E415" s="17">
        <v>45839.0</v>
      </c>
      <c r="F415" s="18" t="s">
        <v>1560</v>
      </c>
      <c r="G415" s="17" t="s">
        <v>69</v>
      </c>
      <c r="H415" s="17" t="s">
        <v>140</v>
      </c>
      <c r="I415" s="17" t="s">
        <v>141</v>
      </c>
      <c r="J415" s="17" t="s">
        <v>142</v>
      </c>
      <c r="K415" s="17" t="s">
        <v>46</v>
      </c>
      <c r="L415" s="17" t="s">
        <v>48</v>
      </c>
      <c r="M415" s="17" t="s">
        <v>1561</v>
      </c>
      <c r="N415" s="17" t="s">
        <v>1562</v>
      </c>
      <c r="O415" s="17" t="s">
        <v>48</v>
      </c>
      <c r="P415" s="17">
        <v>2.0</v>
      </c>
      <c r="Q415" s="17">
        <v>17.0</v>
      </c>
      <c r="R415" s="17">
        <v>0.0</v>
      </c>
    </row>
    <row r="416" ht="14.25" customHeight="1">
      <c r="A416" s="17">
        <v>415.0</v>
      </c>
      <c r="B416" s="17" t="s">
        <v>14841</v>
      </c>
      <c r="C416" s="17" t="s">
        <v>1563</v>
      </c>
      <c r="D416" s="17" t="s">
        <v>138</v>
      </c>
      <c r="E416" s="17">
        <v>45838.0</v>
      </c>
      <c r="F416" s="17" t="s">
        <v>1564</v>
      </c>
      <c r="G416" s="17" t="s">
        <v>69</v>
      </c>
      <c r="H416" s="17" t="s">
        <v>140</v>
      </c>
      <c r="I416" s="17" t="s">
        <v>141</v>
      </c>
      <c r="J416" s="17" t="s">
        <v>142</v>
      </c>
      <c r="K416" s="17" t="s">
        <v>46</v>
      </c>
      <c r="L416" s="17" t="s">
        <v>48</v>
      </c>
      <c r="M416" s="17" t="s">
        <v>48</v>
      </c>
      <c r="N416" s="17" t="s">
        <v>48</v>
      </c>
      <c r="O416" s="17" t="s">
        <v>48</v>
      </c>
      <c r="P416" s="17">
        <v>0.0</v>
      </c>
      <c r="Q416" s="17">
        <v>1.0</v>
      </c>
      <c r="R416" s="17">
        <v>0.0</v>
      </c>
    </row>
    <row r="417" ht="14.25" customHeight="1">
      <c r="A417" s="17">
        <v>416.0</v>
      </c>
      <c r="B417" s="17" t="s">
        <v>14841</v>
      </c>
      <c r="C417" s="17" t="s">
        <v>1565</v>
      </c>
      <c r="D417" s="17" t="s">
        <v>97</v>
      </c>
      <c r="E417" s="17">
        <v>45836.0</v>
      </c>
      <c r="F417" s="17" t="s">
        <v>1567</v>
      </c>
      <c r="G417" s="17" t="s">
        <v>55</v>
      </c>
      <c r="H417" s="17" t="s">
        <v>130</v>
      </c>
      <c r="I417" s="17" t="s">
        <v>101</v>
      </c>
      <c r="J417" s="17" t="s">
        <v>45</v>
      </c>
      <c r="K417" s="17" t="s">
        <v>46</v>
      </c>
      <c r="L417" s="17" t="s">
        <v>1568</v>
      </c>
      <c r="M417" s="17" t="s">
        <v>48</v>
      </c>
      <c r="N417" s="17" t="s">
        <v>48</v>
      </c>
      <c r="O417" s="17" t="s">
        <v>48</v>
      </c>
      <c r="P417" s="17">
        <v>12.0</v>
      </c>
      <c r="Q417" s="17">
        <v>2.0</v>
      </c>
      <c r="R417" s="17">
        <v>0.0</v>
      </c>
    </row>
    <row r="418" ht="14.25" customHeight="1">
      <c r="A418" s="17">
        <v>417.0</v>
      </c>
      <c r="B418" s="17" t="s">
        <v>14841</v>
      </c>
      <c r="C418" s="17" t="s">
        <v>1569</v>
      </c>
      <c r="D418" s="17" t="s">
        <v>1570</v>
      </c>
      <c r="E418" s="17">
        <v>45835.0</v>
      </c>
      <c r="F418" s="18" t="s">
        <v>1571</v>
      </c>
      <c r="G418" s="17" t="s">
        <v>69</v>
      </c>
      <c r="H418" s="17" t="s">
        <v>70</v>
      </c>
      <c r="I418" s="17" t="s">
        <v>91</v>
      </c>
      <c r="J418" s="17" t="s">
        <v>45</v>
      </c>
      <c r="K418" s="17" t="s">
        <v>46</v>
      </c>
      <c r="L418" s="17" t="s">
        <v>48</v>
      </c>
      <c r="M418" s="17" t="s">
        <v>87</v>
      </c>
      <c r="N418" s="17" t="s">
        <v>1562</v>
      </c>
      <c r="O418" s="17" t="s">
        <v>201</v>
      </c>
      <c r="P418" s="17">
        <v>13.0</v>
      </c>
      <c r="Q418" s="17">
        <v>9.0</v>
      </c>
      <c r="R418" s="17">
        <v>0.0</v>
      </c>
    </row>
    <row r="419" ht="14.25" customHeight="1">
      <c r="A419" s="17">
        <v>418.0</v>
      </c>
      <c r="B419" s="17" t="s">
        <v>14841</v>
      </c>
      <c r="C419" s="17" t="s">
        <v>1577</v>
      </c>
      <c r="D419" s="17" t="s">
        <v>1578</v>
      </c>
      <c r="E419" s="17">
        <v>45833.0</v>
      </c>
      <c r="F419" s="17" t="s">
        <v>1579</v>
      </c>
      <c r="G419" s="17" t="s">
        <v>69</v>
      </c>
      <c r="H419" s="17" t="s">
        <v>140</v>
      </c>
      <c r="I419" s="17" t="s">
        <v>141</v>
      </c>
      <c r="J419" s="17" t="s">
        <v>142</v>
      </c>
      <c r="K419" s="17" t="s">
        <v>46</v>
      </c>
      <c r="L419" s="17" t="s">
        <v>48</v>
      </c>
      <c r="M419" s="17" t="s">
        <v>48</v>
      </c>
      <c r="N419" s="17" t="s">
        <v>48</v>
      </c>
      <c r="O419" s="17" t="s">
        <v>48</v>
      </c>
      <c r="P419" s="17">
        <v>0.0</v>
      </c>
      <c r="Q419" s="17">
        <v>0.0</v>
      </c>
      <c r="R419" s="17">
        <v>0.0</v>
      </c>
    </row>
    <row r="420" ht="14.25" customHeight="1">
      <c r="A420" s="17">
        <v>419.0</v>
      </c>
      <c r="B420" s="17" t="s">
        <v>14841</v>
      </c>
      <c r="C420" s="17" t="s">
        <v>1580</v>
      </c>
      <c r="D420" s="17" t="s">
        <v>97</v>
      </c>
      <c r="E420" s="17">
        <v>45830.0</v>
      </c>
      <c r="F420" s="17" t="s">
        <v>1581</v>
      </c>
      <c r="G420" s="17" t="s">
        <v>55</v>
      </c>
      <c r="H420" s="17" t="s">
        <v>84</v>
      </c>
      <c r="I420" s="17" t="s">
        <v>74</v>
      </c>
      <c r="J420" s="17" t="s">
        <v>45</v>
      </c>
      <c r="K420" s="17" t="s">
        <v>71</v>
      </c>
      <c r="L420" s="17" t="s">
        <v>48</v>
      </c>
      <c r="M420" s="17" t="s">
        <v>48</v>
      </c>
      <c r="N420" s="17" t="s">
        <v>48</v>
      </c>
      <c r="O420" s="17" t="s">
        <v>48</v>
      </c>
      <c r="P420" s="17">
        <v>8.0</v>
      </c>
      <c r="Q420" s="17">
        <v>3.0</v>
      </c>
      <c r="R420" s="17">
        <v>0.0</v>
      </c>
    </row>
    <row r="421" ht="14.25" customHeight="1">
      <c r="A421" s="17">
        <v>420.0</v>
      </c>
      <c r="B421" s="17" t="s">
        <v>14841</v>
      </c>
      <c r="C421" s="17" t="s">
        <v>1583</v>
      </c>
      <c r="D421" s="17" t="s">
        <v>1584</v>
      </c>
      <c r="E421" s="17">
        <v>45827.0</v>
      </c>
      <c r="F421" s="17" t="s">
        <v>1585</v>
      </c>
      <c r="G421" s="17" t="s">
        <v>69</v>
      </c>
      <c r="H421" s="17" t="s">
        <v>140</v>
      </c>
      <c r="I421" s="17" t="s">
        <v>141</v>
      </c>
      <c r="J421" s="17" t="s">
        <v>142</v>
      </c>
      <c r="K421" s="17" t="s">
        <v>46</v>
      </c>
      <c r="L421" s="17" t="s">
        <v>1586</v>
      </c>
      <c r="M421" s="17" t="s">
        <v>48</v>
      </c>
      <c r="N421" s="17" t="s">
        <v>48</v>
      </c>
      <c r="O421" s="17" t="s">
        <v>1203</v>
      </c>
      <c r="P421" s="17">
        <v>0.0</v>
      </c>
      <c r="Q421" s="17">
        <v>2.0</v>
      </c>
      <c r="R421" s="17">
        <v>0.0</v>
      </c>
    </row>
    <row r="422" ht="14.25" customHeight="1">
      <c r="A422" s="17">
        <v>421.0</v>
      </c>
      <c r="B422" s="17" t="s">
        <v>14841</v>
      </c>
      <c r="C422" s="17" t="s">
        <v>1587</v>
      </c>
      <c r="D422" s="17" t="s">
        <v>1588</v>
      </c>
      <c r="E422" s="17">
        <v>45825.0</v>
      </c>
      <c r="F422" s="17"/>
      <c r="G422" s="17" t="s">
        <v>69</v>
      </c>
      <c r="H422" s="17" t="s">
        <v>70</v>
      </c>
      <c r="I422" s="17" t="s">
        <v>74</v>
      </c>
      <c r="J422" s="17" t="s">
        <v>58</v>
      </c>
      <c r="K422" s="17" t="s">
        <v>46</v>
      </c>
      <c r="L422" s="17" t="s">
        <v>48</v>
      </c>
      <c r="M422" s="17" t="s">
        <v>48</v>
      </c>
      <c r="N422" s="17" t="s">
        <v>1589</v>
      </c>
      <c r="O422" s="17" t="s">
        <v>48</v>
      </c>
      <c r="P422" s="17">
        <v>1.0</v>
      </c>
      <c r="Q422" s="17">
        <v>2.0</v>
      </c>
      <c r="R422" s="17">
        <v>0.0</v>
      </c>
    </row>
    <row r="423" ht="14.25" customHeight="1">
      <c r="A423" s="17">
        <v>422.0</v>
      </c>
      <c r="B423" s="17" t="s">
        <v>14841</v>
      </c>
      <c r="C423" s="17" t="s">
        <v>1590</v>
      </c>
      <c r="D423" s="17" t="s">
        <v>168</v>
      </c>
      <c r="E423" s="17">
        <v>45825.0</v>
      </c>
      <c r="F423" s="18" t="s">
        <v>1591</v>
      </c>
      <c r="G423" s="17" t="s">
        <v>55</v>
      </c>
      <c r="H423" s="17" t="s">
        <v>84</v>
      </c>
      <c r="I423" s="17" t="s">
        <v>85</v>
      </c>
      <c r="J423" s="17" t="s">
        <v>45</v>
      </c>
      <c r="K423" s="17" t="s">
        <v>46</v>
      </c>
      <c r="L423" s="17" t="s">
        <v>1593</v>
      </c>
      <c r="M423" s="17" t="s">
        <v>48</v>
      </c>
      <c r="N423" s="17" t="s">
        <v>48</v>
      </c>
      <c r="O423" s="17" t="s">
        <v>48</v>
      </c>
      <c r="P423" s="17">
        <v>16.0</v>
      </c>
      <c r="Q423" s="17">
        <v>10.0</v>
      </c>
      <c r="R423" s="17">
        <v>2.0</v>
      </c>
    </row>
    <row r="424" ht="14.25" customHeight="1">
      <c r="A424" s="17">
        <v>423.0</v>
      </c>
      <c r="B424" s="17" t="s">
        <v>14841</v>
      </c>
      <c r="C424" s="17" t="s">
        <v>1594</v>
      </c>
      <c r="D424" s="17" t="s">
        <v>1595</v>
      </c>
      <c r="E424" s="17">
        <v>45820.0</v>
      </c>
      <c r="F424" s="17" t="s">
        <v>1596</v>
      </c>
      <c r="G424" s="17" t="s">
        <v>42</v>
      </c>
      <c r="H424" s="17" t="s">
        <v>43</v>
      </c>
      <c r="I424" s="17" t="s">
        <v>44</v>
      </c>
      <c r="J424" s="17" t="s">
        <v>45</v>
      </c>
      <c r="K424" s="17" t="s">
        <v>46</v>
      </c>
      <c r="L424" s="17" t="s">
        <v>1597</v>
      </c>
      <c r="M424" s="17" t="s">
        <v>48</v>
      </c>
      <c r="N424" s="17" t="s">
        <v>48</v>
      </c>
      <c r="O424" s="17" t="s">
        <v>48</v>
      </c>
      <c r="P424" s="17">
        <v>2.0</v>
      </c>
      <c r="Q424" s="17">
        <v>4.0</v>
      </c>
      <c r="R424" s="17">
        <v>0.0</v>
      </c>
    </row>
    <row r="425" ht="14.25" customHeight="1">
      <c r="A425" s="17">
        <v>424.0</v>
      </c>
      <c r="B425" s="17" t="s">
        <v>14841</v>
      </c>
      <c r="C425" s="17" t="s">
        <v>1598</v>
      </c>
      <c r="D425" s="17" t="s">
        <v>97</v>
      </c>
      <c r="E425" s="17">
        <v>45818.0</v>
      </c>
      <c r="F425" s="18" t="s">
        <v>1599</v>
      </c>
      <c r="G425" s="17" t="s">
        <v>69</v>
      </c>
      <c r="H425" s="17" t="s">
        <v>140</v>
      </c>
      <c r="I425" s="17" t="s">
        <v>141</v>
      </c>
      <c r="J425" s="17" t="s">
        <v>142</v>
      </c>
      <c r="K425" s="17" t="s">
        <v>92</v>
      </c>
      <c r="L425" s="17" t="s">
        <v>48</v>
      </c>
      <c r="M425" s="17" t="s">
        <v>48</v>
      </c>
      <c r="N425" s="17" t="s">
        <v>48</v>
      </c>
      <c r="O425" s="17" t="s">
        <v>48</v>
      </c>
      <c r="P425" s="17">
        <v>4.0</v>
      </c>
      <c r="Q425" s="17">
        <v>0.0</v>
      </c>
      <c r="R425" s="17">
        <v>0.0</v>
      </c>
    </row>
    <row r="426" ht="14.25" customHeight="1">
      <c r="A426" s="17">
        <v>425.0</v>
      </c>
      <c r="B426" s="17" t="s">
        <v>14841</v>
      </c>
      <c r="C426" s="17" t="s">
        <v>1600</v>
      </c>
      <c r="D426" s="17" t="s">
        <v>97</v>
      </c>
      <c r="E426" s="17">
        <v>45816.0</v>
      </c>
      <c r="F426" s="17"/>
      <c r="G426" s="17"/>
      <c r="H426" s="17"/>
      <c r="I426" s="17"/>
      <c r="J426" s="17"/>
      <c r="K426" s="17"/>
      <c r="L426" s="17"/>
      <c r="M426" s="17"/>
      <c r="N426" s="17"/>
      <c r="O426" s="17"/>
      <c r="P426" s="17">
        <v>1.0</v>
      </c>
      <c r="Q426" s="17">
        <v>0.0</v>
      </c>
      <c r="R426" s="17">
        <v>0.0</v>
      </c>
    </row>
    <row r="427" ht="14.25" customHeight="1">
      <c r="A427" s="17">
        <v>426.0</v>
      </c>
      <c r="B427" s="17" t="s">
        <v>14841</v>
      </c>
      <c r="C427" s="17" t="s">
        <v>1601</v>
      </c>
      <c r="D427" s="17" t="s">
        <v>138</v>
      </c>
      <c r="E427" s="17">
        <v>45815.0</v>
      </c>
      <c r="F427" s="17" t="s">
        <v>1602</v>
      </c>
      <c r="G427" s="17" t="s">
        <v>69</v>
      </c>
      <c r="H427" s="17" t="s">
        <v>140</v>
      </c>
      <c r="I427" s="17" t="s">
        <v>91</v>
      </c>
      <c r="J427" s="17" t="s">
        <v>142</v>
      </c>
      <c r="K427" s="17" t="s">
        <v>46</v>
      </c>
      <c r="L427" s="17" t="s">
        <v>48</v>
      </c>
      <c r="M427" s="17" t="s">
        <v>48</v>
      </c>
      <c r="N427" s="17" t="s">
        <v>48</v>
      </c>
      <c r="O427" s="17" t="s">
        <v>48</v>
      </c>
      <c r="P427" s="17">
        <v>3.0</v>
      </c>
      <c r="Q427" s="17">
        <v>23.0</v>
      </c>
      <c r="R427" s="17">
        <v>0.0</v>
      </c>
    </row>
    <row r="428" ht="14.25" customHeight="1">
      <c r="A428" s="17">
        <v>427.0</v>
      </c>
      <c r="B428" s="17" t="s">
        <v>14841</v>
      </c>
      <c r="C428" s="17" t="s">
        <v>1603</v>
      </c>
      <c r="D428" s="17" t="s">
        <v>1604</v>
      </c>
      <c r="E428" s="17">
        <v>45812.0</v>
      </c>
      <c r="F428" s="17" t="s">
        <v>1605</v>
      </c>
      <c r="G428" s="17" t="s">
        <v>69</v>
      </c>
      <c r="H428" s="17" t="s">
        <v>140</v>
      </c>
      <c r="I428" s="17" t="s">
        <v>101</v>
      </c>
      <c r="J428" s="17" t="s">
        <v>142</v>
      </c>
      <c r="K428" s="17" t="s">
        <v>46</v>
      </c>
      <c r="L428" s="17" t="s">
        <v>48</v>
      </c>
      <c r="M428" s="17" t="s">
        <v>48</v>
      </c>
      <c r="N428" s="17" t="s">
        <v>48</v>
      </c>
      <c r="O428" s="17" t="s">
        <v>48</v>
      </c>
      <c r="P428" s="17">
        <v>1.0</v>
      </c>
      <c r="Q428" s="17">
        <v>6.0</v>
      </c>
      <c r="R428" s="17">
        <v>0.0</v>
      </c>
    </row>
    <row r="429" ht="14.25" customHeight="1">
      <c r="A429" s="17">
        <v>428.0</v>
      </c>
      <c r="B429" s="17" t="s">
        <v>14841</v>
      </c>
      <c r="C429" s="17" t="s">
        <v>1606</v>
      </c>
      <c r="D429" s="17" t="s">
        <v>1607</v>
      </c>
      <c r="E429" s="17">
        <v>45812.0</v>
      </c>
      <c r="F429" s="17" t="s">
        <v>1608</v>
      </c>
      <c r="G429" s="17" t="s">
        <v>55</v>
      </c>
      <c r="H429" s="17" t="s">
        <v>56</v>
      </c>
      <c r="I429" s="17" t="s">
        <v>85</v>
      </c>
      <c r="J429" s="17" t="s">
        <v>45</v>
      </c>
      <c r="K429" s="17" t="s">
        <v>46</v>
      </c>
      <c r="L429" s="17" t="s">
        <v>1610</v>
      </c>
      <c r="M429" s="17" t="s">
        <v>48</v>
      </c>
      <c r="N429" s="17" t="s">
        <v>48</v>
      </c>
      <c r="O429" s="17" t="s">
        <v>48</v>
      </c>
      <c r="P429" s="17">
        <v>10.0</v>
      </c>
      <c r="Q429" s="17">
        <v>15.0</v>
      </c>
      <c r="R429" s="17">
        <v>0.0</v>
      </c>
    </row>
    <row r="430" ht="14.25" customHeight="1">
      <c r="A430" s="17">
        <v>429.0</v>
      </c>
      <c r="B430" s="17" t="s">
        <v>14841</v>
      </c>
      <c r="C430" s="17" t="s">
        <v>1611</v>
      </c>
      <c r="D430" s="17" t="s">
        <v>97</v>
      </c>
      <c r="E430" s="17">
        <v>45811.0</v>
      </c>
      <c r="F430" s="17"/>
      <c r="G430" s="17"/>
      <c r="H430" s="17"/>
      <c r="I430" s="17"/>
      <c r="J430" s="17"/>
      <c r="K430" s="17"/>
      <c r="L430" s="17"/>
      <c r="M430" s="17"/>
      <c r="N430" s="17"/>
      <c r="O430" s="17"/>
      <c r="P430" s="17">
        <v>0.0</v>
      </c>
      <c r="Q430" s="17">
        <v>0.0</v>
      </c>
      <c r="R430" s="17">
        <v>0.0</v>
      </c>
    </row>
    <row r="431" ht="14.25" customHeight="1">
      <c r="A431" s="17">
        <v>430.0</v>
      </c>
      <c r="B431" s="17" t="s">
        <v>14841</v>
      </c>
      <c r="C431" s="17" t="s">
        <v>1612</v>
      </c>
      <c r="D431" s="17" t="s">
        <v>97</v>
      </c>
      <c r="E431" s="17">
        <v>45810.0</v>
      </c>
      <c r="F431" s="17" t="s">
        <v>1613</v>
      </c>
      <c r="G431" s="17" t="s">
        <v>69</v>
      </c>
      <c r="H431" s="17" t="s">
        <v>140</v>
      </c>
      <c r="I431" s="17" t="s">
        <v>141</v>
      </c>
      <c r="J431" s="17" t="s">
        <v>142</v>
      </c>
      <c r="K431" s="17" t="s">
        <v>46</v>
      </c>
      <c r="L431" s="17" t="s">
        <v>48</v>
      </c>
      <c r="M431" s="17" t="s">
        <v>48</v>
      </c>
      <c r="N431" s="17" t="s">
        <v>48</v>
      </c>
      <c r="O431" s="17" t="s">
        <v>48</v>
      </c>
      <c r="P431" s="17">
        <v>1.0</v>
      </c>
      <c r="Q431" s="17">
        <v>1.0</v>
      </c>
      <c r="R431" s="17">
        <v>0.0</v>
      </c>
    </row>
    <row r="432" ht="14.25" customHeight="1">
      <c r="A432" s="17">
        <v>431.0</v>
      </c>
      <c r="B432" s="17" t="s">
        <v>14841</v>
      </c>
      <c r="C432" s="17" t="s">
        <v>1614</v>
      </c>
      <c r="D432" s="17" t="s">
        <v>1201</v>
      </c>
      <c r="E432" s="17">
        <v>45810.0</v>
      </c>
      <c r="F432" s="17" t="s">
        <v>1615</v>
      </c>
      <c r="G432" s="17" t="s">
        <v>55</v>
      </c>
      <c r="H432" s="17" t="s">
        <v>130</v>
      </c>
      <c r="I432" s="17" t="s">
        <v>91</v>
      </c>
      <c r="J432" s="17" t="s">
        <v>45</v>
      </c>
      <c r="K432" s="17" t="s">
        <v>46</v>
      </c>
      <c r="L432" s="17" t="s">
        <v>48</v>
      </c>
      <c r="M432" s="17" t="s">
        <v>48</v>
      </c>
      <c r="N432" s="17" t="s">
        <v>1617</v>
      </c>
      <c r="O432" s="17" t="s">
        <v>48</v>
      </c>
      <c r="P432" s="17">
        <v>30.0</v>
      </c>
      <c r="Q432" s="17">
        <v>13.0</v>
      </c>
      <c r="R432" s="17">
        <v>1.0</v>
      </c>
    </row>
    <row r="433" ht="14.25" customHeight="1">
      <c r="A433" s="17">
        <v>432.0</v>
      </c>
      <c r="B433" s="17" t="s">
        <v>14841</v>
      </c>
      <c r="C433" s="17" t="s">
        <v>1618</v>
      </c>
      <c r="D433" s="17" t="s">
        <v>1619</v>
      </c>
      <c r="E433" s="17">
        <v>45808.0</v>
      </c>
      <c r="F433" s="17" t="s">
        <v>1620</v>
      </c>
      <c r="G433" s="17" t="s">
        <v>69</v>
      </c>
      <c r="H433" s="17" t="s">
        <v>140</v>
      </c>
      <c r="I433" s="17" t="s">
        <v>141</v>
      </c>
      <c r="J433" s="17" t="s">
        <v>142</v>
      </c>
      <c r="K433" s="17" t="s">
        <v>46</v>
      </c>
      <c r="L433" s="17" t="s">
        <v>1621</v>
      </c>
      <c r="M433" s="17" t="s">
        <v>48</v>
      </c>
      <c r="N433" s="17" t="s">
        <v>48</v>
      </c>
      <c r="O433" s="17" t="s">
        <v>48</v>
      </c>
      <c r="P433" s="17">
        <v>4.0</v>
      </c>
      <c r="Q433" s="17">
        <v>13.0</v>
      </c>
      <c r="R433" s="17">
        <v>0.0</v>
      </c>
    </row>
    <row r="434" ht="14.25" customHeight="1">
      <c r="A434" s="17">
        <v>433.0</v>
      </c>
      <c r="B434" s="17" t="s">
        <v>14841</v>
      </c>
      <c r="C434" s="17" t="s">
        <v>1622</v>
      </c>
      <c r="D434" s="17" t="s">
        <v>97</v>
      </c>
      <c r="E434" s="17">
        <v>45807.0</v>
      </c>
      <c r="F434" s="17" t="s">
        <v>810</v>
      </c>
      <c r="G434" s="17" t="s">
        <v>69</v>
      </c>
      <c r="H434" s="17" t="s">
        <v>70</v>
      </c>
      <c r="I434" s="17" t="s">
        <v>74</v>
      </c>
      <c r="J434" s="17" t="s">
        <v>45</v>
      </c>
      <c r="K434" s="17" t="s">
        <v>71</v>
      </c>
      <c r="L434" s="17" t="s">
        <v>48</v>
      </c>
      <c r="M434" s="17" t="s">
        <v>48</v>
      </c>
      <c r="N434" s="17" t="s">
        <v>48</v>
      </c>
      <c r="O434" s="17" t="s">
        <v>48</v>
      </c>
      <c r="P434" s="17">
        <v>3.0</v>
      </c>
      <c r="Q434" s="17">
        <v>0.0</v>
      </c>
      <c r="R434" s="17">
        <v>0.0</v>
      </c>
    </row>
    <row r="435" ht="14.25" customHeight="1">
      <c r="A435" s="17">
        <v>434.0</v>
      </c>
      <c r="B435" s="17" t="s">
        <v>14841</v>
      </c>
      <c r="C435" s="17" t="s">
        <v>1623</v>
      </c>
      <c r="D435" s="17" t="s">
        <v>1624</v>
      </c>
      <c r="E435" s="17">
        <v>45805.0</v>
      </c>
      <c r="F435" s="18" t="s">
        <v>1625</v>
      </c>
      <c r="G435" s="17" t="s">
        <v>69</v>
      </c>
      <c r="H435" s="17" t="s">
        <v>140</v>
      </c>
      <c r="I435" s="17" t="s">
        <v>91</v>
      </c>
      <c r="J435" s="17" t="s">
        <v>142</v>
      </c>
      <c r="K435" s="17" t="s">
        <v>46</v>
      </c>
      <c r="L435" s="17" t="s">
        <v>1626</v>
      </c>
      <c r="M435" s="17" t="s">
        <v>48</v>
      </c>
      <c r="N435" s="17" t="s">
        <v>48</v>
      </c>
      <c r="O435" s="17" t="s">
        <v>48</v>
      </c>
      <c r="P435" s="17">
        <v>2.0</v>
      </c>
      <c r="Q435" s="17">
        <v>0.0</v>
      </c>
      <c r="R435" s="17">
        <v>0.0</v>
      </c>
    </row>
    <row r="436" ht="14.25" customHeight="1">
      <c r="A436" s="17">
        <v>435.0</v>
      </c>
      <c r="B436" s="17" t="s">
        <v>14841</v>
      </c>
      <c r="C436" s="17" t="s">
        <v>1627</v>
      </c>
      <c r="D436" s="17" t="s">
        <v>1628</v>
      </c>
      <c r="E436" s="17">
        <v>45803.0</v>
      </c>
      <c r="F436" s="17" t="s">
        <v>1629</v>
      </c>
      <c r="G436" s="17" t="s">
        <v>42</v>
      </c>
      <c r="H436" s="17" t="s">
        <v>43</v>
      </c>
      <c r="I436" s="17" t="s">
        <v>44</v>
      </c>
      <c r="J436" s="17" t="s">
        <v>45</v>
      </c>
      <c r="K436" s="17" t="s">
        <v>46</v>
      </c>
      <c r="L436" s="17" t="s">
        <v>1630</v>
      </c>
      <c r="M436" s="17" t="s">
        <v>48</v>
      </c>
      <c r="N436" s="17" t="s">
        <v>48</v>
      </c>
      <c r="O436" s="17" t="s">
        <v>1631</v>
      </c>
      <c r="P436" s="17">
        <v>1.0</v>
      </c>
      <c r="Q436" s="17">
        <v>6.0</v>
      </c>
      <c r="R436" s="17">
        <v>0.0</v>
      </c>
    </row>
    <row r="437" ht="14.25" customHeight="1">
      <c r="A437" s="17">
        <v>436.0</v>
      </c>
      <c r="B437" s="17" t="s">
        <v>14841</v>
      </c>
      <c r="C437" s="17" t="s">
        <v>1632</v>
      </c>
      <c r="D437" s="17" t="s">
        <v>138</v>
      </c>
      <c r="E437" s="17">
        <v>45801.0</v>
      </c>
      <c r="F437" s="17" t="s">
        <v>1633</v>
      </c>
      <c r="G437" s="17" t="s">
        <v>69</v>
      </c>
      <c r="H437" s="17" t="s">
        <v>140</v>
      </c>
      <c r="I437" s="17" t="s">
        <v>141</v>
      </c>
      <c r="J437" s="17" t="s">
        <v>142</v>
      </c>
      <c r="K437" s="17" t="s">
        <v>46</v>
      </c>
      <c r="L437" s="17" t="s">
        <v>48</v>
      </c>
      <c r="M437" s="17" t="s">
        <v>48</v>
      </c>
      <c r="N437" s="17" t="s">
        <v>87</v>
      </c>
      <c r="O437" s="17" t="s">
        <v>48</v>
      </c>
      <c r="P437" s="17">
        <v>1.0</v>
      </c>
      <c r="Q437" s="17">
        <v>3.0</v>
      </c>
      <c r="R437" s="17">
        <v>0.0</v>
      </c>
    </row>
    <row r="438" ht="14.25" customHeight="1">
      <c r="A438" s="17">
        <v>437.0</v>
      </c>
      <c r="B438" s="17" t="s">
        <v>14841</v>
      </c>
      <c r="C438" s="17" t="s">
        <v>1634</v>
      </c>
      <c r="D438" s="17" t="s">
        <v>1635</v>
      </c>
      <c r="E438" s="17">
        <v>45798.0</v>
      </c>
      <c r="F438" s="17" t="s">
        <v>1636</v>
      </c>
      <c r="G438" s="17" t="s">
        <v>69</v>
      </c>
      <c r="H438" s="17" t="s">
        <v>140</v>
      </c>
      <c r="I438" s="17" t="s">
        <v>141</v>
      </c>
      <c r="J438" s="17" t="s">
        <v>142</v>
      </c>
      <c r="K438" s="17" t="s">
        <v>46</v>
      </c>
      <c r="L438" s="17" t="s">
        <v>48</v>
      </c>
      <c r="M438" s="17" t="s">
        <v>48</v>
      </c>
      <c r="N438" s="17" t="s">
        <v>48</v>
      </c>
      <c r="O438" s="17" t="s">
        <v>201</v>
      </c>
      <c r="P438" s="17">
        <v>0.0</v>
      </c>
      <c r="Q438" s="17">
        <v>0.0</v>
      </c>
      <c r="R438" s="17">
        <v>0.0</v>
      </c>
    </row>
    <row r="439" ht="14.25" customHeight="1">
      <c r="A439" s="17">
        <v>438.0</v>
      </c>
      <c r="B439" s="17" t="s">
        <v>14841</v>
      </c>
      <c r="C439" s="17" t="s">
        <v>1637</v>
      </c>
      <c r="D439" s="17" t="s">
        <v>138</v>
      </c>
      <c r="E439" s="17">
        <v>45792.0</v>
      </c>
      <c r="F439" s="18" t="s">
        <v>661</v>
      </c>
      <c r="G439" s="17" t="s">
        <v>69</v>
      </c>
      <c r="H439" s="17" t="s">
        <v>140</v>
      </c>
      <c r="I439" s="17" t="s">
        <v>141</v>
      </c>
      <c r="J439" s="17" t="s">
        <v>142</v>
      </c>
      <c r="K439" s="17" t="s">
        <v>46</v>
      </c>
      <c r="L439" s="17" t="s">
        <v>48</v>
      </c>
      <c r="M439" s="17" t="s">
        <v>662</v>
      </c>
      <c r="N439" s="17" t="s">
        <v>87</v>
      </c>
      <c r="O439" s="17" t="s">
        <v>48</v>
      </c>
      <c r="P439" s="17">
        <v>0.0</v>
      </c>
      <c r="Q439" s="17">
        <v>0.0</v>
      </c>
      <c r="R439" s="17">
        <v>0.0</v>
      </c>
    </row>
    <row r="440" ht="14.25" customHeight="1">
      <c r="A440" s="17">
        <v>439.0</v>
      </c>
      <c r="B440" s="17" t="s">
        <v>14841</v>
      </c>
      <c r="C440" s="17" t="s">
        <v>1638</v>
      </c>
      <c r="D440" s="17" t="s">
        <v>138</v>
      </c>
      <c r="E440" s="17">
        <v>45790.0</v>
      </c>
      <c r="F440" s="17" t="s">
        <v>1639</v>
      </c>
      <c r="G440" s="17" t="s">
        <v>69</v>
      </c>
      <c r="H440" s="17" t="s">
        <v>140</v>
      </c>
      <c r="I440" s="17" t="s">
        <v>141</v>
      </c>
      <c r="J440" s="17" t="s">
        <v>142</v>
      </c>
      <c r="K440" s="17" t="s">
        <v>46</v>
      </c>
      <c r="L440" s="17" t="s">
        <v>48</v>
      </c>
      <c r="M440" s="17" t="s">
        <v>48</v>
      </c>
      <c r="N440" s="17" t="s">
        <v>48</v>
      </c>
      <c r="O440" s="17" t="s">
        <v>48</v>
      </c>
      <c r="P440" s="17">
        <v>2.0</v>
      </c>
      <c r="Q440" s="17">
        <v>1.0</v>
      </c>
      <c r="R440" s="17">
        <v>0.0</v>
      </c>
    </row>
    <row r="441" ht="14.25" customHeight="1">
      <c r="A441" s="17">
        <v>440.0</v>
      </c>
      <c r="B441" s="17" t="s">
        <v>14841</v>
      </c>
      <c r="C441" s="17" t="s">
        <v>1640</v>
      </c>
      <c r="D441" s="17" t="s">
        <v>1641</v>
      </c>
      <c r="E441" s="17">
        <v>45783.0</v>
      </c>
      <c r="F441" s="17" t="s">
        <v>1642</v>
      </c>
      <c r="G441" s="17" t="s">
        <v>69</v>
      </c>
      <c r="H441" s="17" t="s">
        <v>140</v>
      </c>
      <c r="I441" s="17" t="s">
        <v>141</v>
      </c>
      <c r="J441" s="17" t="s">
        <v>142</v>
      </c>
      <c r="K441" s="17" t="s">
        <v>46</v>
      </c>
      <c r="L441" s="17" t="s">
        <v>48</v>
      </c>
      <c r="M441" s="17" t="s">
        <v>1643</v>
      </c>
      <c r="N441" s="17" t="s">
        <v>48</v>
      </c>
      <c r="O441" s="17" t="s">
        <v>48</v>
      </c>
      <c r="P441" s="17">
        <v>0.0</v>
      </c>
      <c r="Q441" s="17">
        <v>5.0</v>
      </c>
      <c r="R441" s="17">
        <v>1.0</v>
      </c>
    </row>
    <row r="442" ht="14.25" customHeight="1">
      <c r="A442" s="17">
        <v>441.0</v>
      </c>
      <c r="B442" s="17" t="s">
        <v>14841</v>
      </c>
      <c r="C442" s="17" t="s">
        <v>1644</v>
      </c>
      <c r="D442" s="17" t="s">
        <v>1645</v>
      </c>
      <c r="E442" s="17">
        <v>45774.0</v>
      </c>
      <c r="F442" s="18" t="s">
        <v>1646</v>
      </c>
      <c r="G442" s="17" t="s">
        <v>69</v>
      </c>
      <c r="H442" s="17" t="s">
        <v>70</v>
      </c>
      <c r="I442" s="17" t="s">
        <v>91</v>
      </c>
      <c r="J442" s="17" t="s">
        <v>45</v>
      </c>
      <c r="K442" s="17" t="s">
        <v>46</v>
      </c>
      <c r="L442" s="17" t="s">
        <v>1648</v>
      </c>
      <c r="M442" s="17" t="s">
        <v>48</v>
      </c>
      <c r="N442" s="17" t="s">
        <v>1649</v>
      </c>
      <c r="O442" s="17" t="s">
        <v>1132</v>
      </c>
      <c r="P442" s="17">
        <v>14.0</v>
      </c>
      <c r="Q442" s="17">
        <v>4.0</v>
      </c>
      <c r="R442" s="17">
        <v>0.0</v>
      </c>
    </row>
    <row r="443" ht="14.25" customHeight="1">
      <c r="A443" s="17">
        <v>442.0</v>
      </c>
      <c r="B443" s="17" t="s">
        <v>14841</v>
      </c>
      <c r="C443" s="17" t="s">
        <v>1650</v>
      </c>
      <c r="D443" s="17" t="s">
        <v>1651</v>
      </c>
      <c r="E443" s="17">
        <v>45773.0</v>
      </c>
      <c r="F443" s="17" t="s">
        <v>1652</v>
      </c>
      <c r="G443" s="17" t="s">
        <v>69</v>
      </c>
      <c r="H443" s="17" t="s">
        <v>1653</v>
      </c>
      <c r="I443" s="17" t="s">
        <v>141</v>
      </c>
      <c r="J443" s="17" t="s">
        <v>142</v>
      </c>
      <c r="K443" s="17" t="s">
        <v>46</v>
      </c>
      <c r="L443" s="17" t="s">
        <v>617</v>
      </c>
      <c r="M443" s="17" t="s">
        <v>48</v>
      </c>
      <c r="N443" s="17" t="s">
        <v>48</v>
      </c>
      <c r="O443" s="17" t="s">
        <v>48</v>
      </c>
      <c r="P443" s="17">
        <v>2.0</v>
      </c>
      <c r="Q443" s="17">
        <v>0.0</v>
      </c>
      <c r="R443" s="17">
        <v>0.0</v>
      </c>
    </row>
    <row r="444" ht="14.25" customHeight="1">
      <c r="A444" s="17">
        <v>443.0</v>
      </c>
      <c r="B444" s="17" t="s">
        <v>14841</v>
      </c>
      <c r="C444" s="17" t="s">
        <v>1654</v>
      </c>
      <c r="D444" s="17" t="s">
        <v>1655</v>
      </c>
      <c r="E444" s="17">
        <v>45772.0</v>
      </c>
      <c r="F444" s="18" t="s">
        <v>1656</v>
      </c>
      <c r="G444" s="17" t="s">
        <v>69</v>
      </c>
      <c r="H444" s="17" t="s">
        <v>70</v>
      </c>
      <c r="I444" s="17" t="s">
        <v>91</v>
      </c>
      <c r="J444" s="17" t="s">
        <v>45</v>
      </c>
      <c r="K444" s="17" t="s">
        <v>46</v>
      </c>
      <c r="L444" s="17" t="s">
        <v>1658</v>
      </c>
      <c r="M444" s="17" t="s">
        <v>48</v>
      </c>
      <c r="N444" s="17" t="s">
        <v>48</v>
      </c>
      <c r="O444" s="17" t="s">
        <v>1659</v>
      </c>
      <c r="P444" s="17">
        <v>19.0</v>
      </c>
      <c r="Q444" s="17">
        <v>8.0</v>
      </c>
      <c r="R444" s="17">
        <v>0.0</v>
      </c>
    </row>
    <row r="445" ht="14.25" customHeight="1">
      <c r="A445" s="17">
        <v>444.0</v>
      </c>
      <c r="B445" s="17" t="s">
        <v>14841</v>
      </c>
      <c r="C445" s="17" t="s">
        <v>1660</v>
      </c>
      <c r="D445" s="17" t="s">
        <v>881</v>
      </c>
      <c r="E445" s="17">
        <v>45771.0</v>
      </c>
      <c r="F445" s="17" t="s">
        <v>1661</v>
      </c>
      <c r="G445" s="17" t="s">
        <v>69</v>
      </c>
      <c r="H445" s="17" t="s">
        <v>70</v>
      </c>
      <c r="I445" s="17" t="s">
        <v>85</v>
      </c>
      <c r="J445" s="17" t="s">
        <v>45</v>
      </c>
      <c r="K445" s="17" t="s">
        <v>46</v>
      </c>
      <c r="L445" s="17" t="s">
        <v>1662</v>
      </c>
      <c r="M445" s="17" t="s">
        <v>48</v>
      </c>
      <c r="N445" s="17" t="s">
        <v>48</v>
      </c>
      <c r="O445" s="17" t="s">
        <v>48</v>
      </c>
      <c r="P445" s="17">
        <v>6.0</v>
      </c>
      <c r="Q445" s="17">
        <v>7.0</v>
      </c>
      <c r="R445" s="17">
        <v>0.0</v>
      </c>
    </row>
    <row r="446" ht="14.25" customHeight="1">
      <c r="A446" s="17">
        <v>445.0</v>
      </c>
      <c r="B446" s="17" t="s">
        <v>14841</v>
      </c>
      <c r="C446" s="17" t="s">
        <v>1663</v>
      </c>
      <c r="D446" s="17" t="s">
        <v>1230</v>
      </c>
      <c r="E446" s="17">
        <v>45771.0</v>
      </c>
      <c r="F446" s="18" t="s">
        <v>1664</v>
      </c>
      <c r="G446" s="17" t="s">
        <v>69</v>
      </c>
      <c r="H446" s="17" t="s">
        <v>70</v>
      </c>
      <c r="I446" s="17" t="s">
        <v>151</v>
      </c>
      <c r="J446" s="17" t="s">
        <v>58</v>
      </c>
      <c r="K446" s="17" t="s">
        <v>46</v>
      </c>
      <c r="L446" s="17" t="s">
        <v>48</v>
      </c>
      <c r="M446" s="17" t="s">
        <v>87</v>
      </c>
      <c r="N446" s="17" t="s">
        <v>1233</v>
      </c>
      <c r="O446" s="17" t="s">
        <v>1665</v>
      </c>
      <c r="P446" s="17">
        <v>7.0</v>
      </c>
      <c r="Q446" s="17">
        <v>2.0</v>
      </c>
      <c r="R446" s="17">
        <v>0.0</v>
      </c>
    </row>
    <row r="447" ht="14.25" customHeight="1">
      <c r="A447" s="17">
        <v>446.0</v>
      </c>
      <c r="B447" s="17" t="s">
        <v>14841</v>
      </c>
      <c r="C447" s="17" t="s">
        <v>1666</v>
      </c>
      <c r="D447" s="17" t="s">
        <v>1667</v>
      </c>
      <c r="E447" s="17">
        <v>45769.0</v>
      </c>
      <c r="F447" s="18" t="s">
        <v>1668</v>
      </c>
      <c r="G447" s="17" t="s">
        <v>69</v>
      </c>
      <c r="H447" s="17" t="s">
        <v>70</v>
      </c>
      <c r="I447" s="17" t="s">
        <v>74</v>
      </c>
      <c r="J447" s="17" t="s">
        <v>719</v>
      </c>
      <c r="K447" s="17" t="s">
        <v>92</v>
      </c>
      <c r="L447" s="17" t="s">
        <v>1669</v>
      </c>
      <c r="M447" s="17" t="s">
        <v>48</v>
      </c>
      <c r="N447" s="17" t="s">
        <v>48</v>
      </c>
      <c r="O447" s="17" t="s">
        <v>48</v>
      </c>
      <c r="P447" s="17">
        <v>1.0</v>
      </c>
      <c r="Q447" s="17">
        <v>1.0</v>
      </c>
      <c r="R447" s="17">
        <v>0.0</v>
      </c>
    </row>
    <row r="448" ht="14.25" customHeight="1">
      <c r="A448" s="17">
        <v>447.0</v>
      </c>
      <c r="B448" s="17" t="s">
        <v>14841</v>
      </c>
      <c r="C448" s="17" t="s">
        <v>1670</v>
      </c>
      <c r="D448" s="17" t="s">
        <v>729</v>
      </c>
      <c r="E448" s="17">
        <v>45765.0</v>
      </c>
      <c r="F448" s="17" t="s">
        <v>730</v>
      </c>
      <c r="G448" s="17" t="s">
        <v>69</v>
      </c>
      <c r="H448" s="17" t="s">
        <v>140</v>
      </c>
      <c r="I448" s="17" t="s">
        <v>85</v>
      </c>
      <c r="J448" s="17" t="s">
        <v>142</v>
      </c>
      <c r="K448" s="17" t="s">
        <v>46</v>
      </c>
      <c r="L448" s="17" t="s">
        <v>48</v>
      </c>
      <c r="M448" s="17" t="s">
        <v>48</v>
      </c>
      <c r="N448" s="17" t="s">
        <v>48</v>
      </c>
      <c r="O448" s="17" t="s">
        <v>48</v>
      </c>
      <c r="P448" s="17">
        <v>9.0</v>
      </c>
      <c r="Q448" s="17">
        <v>6.0</v>
      </c>
      <c r="R448" s="17">
        <v>0.0</v>
      </c>
    </row>
    <row r="449" ht="14.25" customHeight="1">
      <c r="A449" s="17">
        <v>448.0</v>
      </c>
      <c r="B449" s="17" t="s">
        <v>14841</v>
      </c>
      <c r="C449" s="17" t="s">
        <v>1671</v>
      </c>
      <c r="D449" s="17" t="s">
        <v>1672</v>
      </c>
      <c r="E449" s="17">
        <v>45765.0</v>
      </c>
      <c r="F449" s="17" t="s">
        <v>1673</v>
      </c>
      <c r="G449" s="17" t="s">
        <v>69</v>
      </c>
      <c r="H449" s="17" t="s">
        <v>140</v>
      </c>
      <c r="I449" s="17" t="s">
        <v>141</v>
      </c>
      <c r="J449" s="17" t="s">
        <v>142</v>
      </c>
      <c r="K449" s="17" t="s">
        <v>46</v>
      </c>
      <c r="L449" s="17" t="s">
        <v>48</v>
      </c>
      <c r="M449" s="17" t="s">
        <v>48</v>
      </c>
      <c r="N449" s="17" t="s">
        <v>48</v>
      </c>
      <c r="O449" s="17" t="s">
        <v>1674</v>
      </c>
      <c r="P449" s="17">
        <v>6.0</v>
      </c>
      <c r="Q449" s="17">
        <v>12.0</v>
      </c>
      <c r="R449" s="17">
        <v>0.0</v>
      </c>
    </row>
    <row r="450" ht="14.25" customHeight="1">
      <c r="A450" s="17">
        <v>449.0</v>
      </c>
      <c r="B450" s="17" t="s">
        <v>14841</v>
      </c>
      <c r="C450" s="17" t="s">
        <v>1675</v>
      </c>
      <c r="D450" s="17" t="s">
        <v>1676</v>
      </c>
      <c r="E450" s="17">
        <v>45765.0</v>
      </c>
      <c r="F450" s="17" t="s">
        <v>1677</v>
      </c>
      <c r="G450" s="17" t="s">
        <v>42</v>
      </c>
      <c r="H450" s="17" t="s">
        <v>43</v>
      </c>
      <c r="I450" s="17" t="s">
        <v>91</v>
      </c>
      <c r="J450" s="17" t="s">
        <v>45</v>
      </c>
      <c r="K450" s="17" t="s">
        <v>46</v>
      </c>
      <c r="L450" s="17" t="s">
        <v>48</v>
      </c>
      <c r="M450" s="17" t="s">
        <v>48</v>
      </c>
      <c r="N450" s="17" t="s">
        <v>48</v>
      </c>
      <c r="O450" s="17" t="s">
        <v>48</v>
      </c>
      <c r="P450" s="17">
        <v>7.0</v>
      </c>
      <c r="Q450" s="17">
        <v>17.0</v>
      </c>
      <c r="R450" s="17">
        <v>0.0</v>
      </c>
    </row>
    <row r="451" ht="14.25" customHeight="1">
      <c r="A451" s="17">
        <v>450.0</v>
      </c>
      <c r="B451" s="17" t="s">
        <v>14841</v>
      </c>
      <c r="C451" s="17" t="s">
        <v>1679</v>
      </c>
      <c r="D451" s="17" t="s">
        <v>1680</v>
      </c>
      <c r="E451" s="17">
        <v>45763.0</v>
      </c>
      <c r="F451" s="17" t="s">
        <v>1681</v>
      </c>
      <c r="G451" s="17" t="s">
        <v>69</v>
      </c>
      <c r="H451" s="17" t="s">
        <v>140</v>
      </c>
      <c r="I451" s="17" t="s">
        <v>141</v>
      </c>
      <c r="J451" s="17" t="s">
        <v>142</v>
      </c>
      <c r="K451" s="17" t="s">
        <v>46</v>
      </c>
      <c r="L451" s="17" t="s">
        <v>48</v>
      </c>
      <c r="M451" s="17" t="s">
        <v>48</v>
      </c>
      <c r="N451" s="17" t="s">
        <v>166</v>
      </c>
      <c r="O451" s="17" t="s">
        <v>48</v>
      </c>
      <c r="P451" s="17">
        <v>0.0</v>
      </c>
      <c r="Q451" s="17">
        <v>0.0</v>
      </c>
      <c r="R451" s="17">
        <v>0.0</v>
      </c>
    </row>
    <row r="452" ht="14.25" customHeight="1">
      <c r="A452" s="17">
        <v>451.0</v>
      </c>
      <c r="B452" s="17" t="s">
        <v>14841</v>
      </c>
      <c r="C452" s="17" t="s">
        <v>1685</v>
      </c>
      <c r="D452" s="17" t="s">
        <v>1686</v>
      </c>
      <c r="E452" s="17">
        <v>45758.0</v>
      </c>
      <c r="F452" s="17" t="s">
        <v>1687</v>
      </c>
      <c r="G452" s="17" t="s">
        <v>69</v>
      </c>
      <c r="H452" s="17" t="s">
        <v>140</v>
      </c>
      <c r="I452" s="17" t="s">
        <v>141</v>
      </c>
      <c r="J452" s="17" t="s">
        <v>142</v>
      </c>
      <c r="K452" s="17" t="s">
        <v>71</v>
      </c>
      <c r="L452" s="17" t="s">
        <v>48</v>
      </c>
      <c r="M452" s="17" t="s">
        <v>48</v>
      </c>
      <c r="N452" s="17" t="s">
        <v>48</v>
      </c>
      <c r="O452" s="17" t="s">
        <v>48</v>
      </c>
      <c r="P452" s="17">
        <v>3.0</v>
      </c>
      <c r="Q452" s="17">
        <v>11.0</v>
      </c>
      <c r="R452" s="17">
        <v>0.0</v>
      </c>
    </row>
    <row r="453" ht="14.25" customHeight="1">
      <c r="A453" s="17">
        <v>452.0</v>
      </c>
      <c r="B453" s="17" t="s">
        <v>14841</v>
      </c>
      <c r="C453" s="17" t="s">
        <v>1688</v>
      </c>
      <c r="D453" s="17" t="s">
        <v>1689</v>
      </c>
      <c r="E453" s="17">
        <v>45757.0</v>
      </c>
      <c r="F453" s="18" t="s">
        <v>1690</v>
      </c>
      <c r="G453" s="17" t="s">
        <v>69</v>
      </c>
      <c r="H453" s="17" t="s">
        <v>140</v>
      </c>
      <c r="I453" s="17" t="s">
        <v>85</v>
      </c>
      <c r="J453" s="17" t="s">
        <v>142</v>
      </c>
      <c r="K453" s="17" t="s">
        <v>46</v>
      </c>
      <c r="L453" s="17" t="s">
        <v>1691</v>
      </c>
      <c r="M453" s="17" t="s">
        <v>48</v>
      </c>
      <c r="N453" s="17" t="s">
        <v>48</v>
      </c>
      <c r="O453" s="17" t="s">
        <v>201</v>
      </c>
      <c r="P453" s="17">
        <v>14.0</v>
      </c>
      <c r="Q453" s="17">
        <v>39.0</v>
      </c>
      <c r="R453" s="17">
        <v>0.0</v>
      </c>
    </row>
    <row r="454" ht="14.25" customHeight="1">
      <c r="A454" s="17">
        <v>453.0</v>
      </c>
      <c r="B454" s="17" t="s">
        <v>14841</v>
      </c>
      <c r="C454" s="17" t="s">
        <v>1692</v>
      </c>
      <c r="D454" s="17" t="s">
        <v>138</v>
      </c>
      <c r="E454" s="17">
        <v>45754.0</v>
      </c>
      <c r="F454" s="18" t="s">
        <v>757</v>
      </c>
      <c r="G454" s="17" t="s">
        <v>69</v>
      </c>
      <c r="H454" s="17" t="s">
        <v>140</v>
      </c>
      <c r="I454" s="17" t="s">
        <v>141</v>
      </c>
      <c r="J454" s="17" t="s">
        <v>142</v>
      </c>
      <c r="K454" s="17" t="s">
        <v>46</v>
      </c>
      <c r="L454" s="17" t="s">
        <v>48</v>
      </c>
      <c r="M454" s="17" t="s">
        <v>758</v>
      </c>
      <c r="N454" s="17" t="s">
        <v>48</v>
      </c>
      <c r="O454" s="17" t="s">
        <v>48</v>
      </c>
      <c r="P454" s="17">
        <v>0.0</v>
      </c>
      <c r="Q454" s="17">
        <v>16.0</v>
      </c>
      <c r="R454" s="17">
        <v>0.0</v>
      </c>
    </row>
    <row r="455" ht="14.25" customHeight="1">
      <c r="A455" s="17">
        <v>454.0</v>
      </c>
      <c r="B455" s="17" t="s">
        <v>14841</v>
      </c>
      <c r="C455" s="17" t="s">
        <v>1693</v>
      </c>
      <c r="D455" s="17" t="s">
        <v>1694</v>
      </c>
      <c r="E455" s="17">
        <v>45750.0</v>
      </c>
      <c r="F455" s="17" t="s">
        <v>1695</v>
      </c>
      <c r="G455" s="17" t="s">
        <v>42</v>
      </c>
      <c r="H455" s="17" t="s">
        <v>70</v>
      </c>
      <c r="I455" s="17" t="s">
        <v>74</v>
      </c>
      <c r="J455" s="17" t="s">
        <v>45</v>
      </c>
      <c r="K455" s="17" t="s">
        <v>92</v>
      </c>
      <c r="L455" s="17" t="s">
        <v>48</v>
      </c>
      <c r="M455" s="17" t="s">
        <v>48</v>
      </c>
      <c r="N455" s="17" t="s">
        <v>48</v>
      </c>
      <c r="O455" s="17" t="s">
        <v>48</v>
      </c>
      <c r="P455" s="17">
        <v>2.0</v>
      </c>
      <c r="Q455" s="17">
        <v>0.0</v>
      </c>
      <c r="R455" s="17">
        <v>0.0</v>
      </c>
    </row>
    <row r="456" ht="14.25" customHeight="1">
      <c r="A456" s="17">
        <v>455.0</v>
      </c>
      <c r="B456" s="17" t="s">
        <v>14841</v>
      </c>
      <c r="C456" s="17" t="s">
        <v>1696</v>
      </c>
      <c r="D456" s="17" t="s">
        <v>1694</v>
      </c>
      <c r="E456" s="17">
        <v>45748.0</v>
      </c>
      <c r="F456" s="17" t="s">
        <v>1697</v>
      </c>
      <c r="G456" s="17" t="s">
        <v>42</v>
      </c>
      <c r="H456" s="17" t="s">
        <v>979</v>
      </c>
      <c r="I456" s="17" t="s">
        <v>74</v>
      </c>
      <c r="J456" s="17" t="s">
        <v>45</v>
      </c>
      <c r="K456" s="17" t="s">
        <v>92</v>
      </c>
      <c r="L456" s="17" t="s">
        <v>48</v>
      </c>
      <c r="M456" s="17" t="s">
        <v>1698</v>
      </c>
      <c r="N456" s="17" t="s">
        <v>48</v>
      </c>
      <c r="O456" s="17" t="s">
        <v>48</v>
      </c>
      <c r="P456" s="17">
        <v>2.0</v>
      </c>
      <c r="Q456" s="17">
        <v>0.0</v>
      </c>
      <c r="R456" s="17">
        <v>1.0</v>
      </c>
    </row>
    <row r="457" ht="14.25" customHeight="1">
      <c r="A457" s="17">
        <v>456.0</v>
      </c>
      <c r="B457" s="17" t="s">
        <v>14841</v>
      </c>
      <c r="C457" s="17" t="s">
        <v>1699</v>
      </c>
      <c r="D457" s="17" t="s">
        <v>138</v>
      </c>
      <c r="E457" s="17">
        <v>45746.0</v>
      </c>
      <c r="F457" s="18" t="s">
        <v>1700</v>
      </c>
      <c r="G457" s="17" t="s">
        <v>69</v>
      </c>
      <c r="H457" s="17" t="s">
        <v>140</v>
      </c>
      <c r="I457" s="17" t="s">
        <v>141</v>
      </c>
      <c r="J457" s="17" t="s">
        <v>142</v>
      </c>
      <c r="K457" s="17" t="s">
        <v>46</v>
      </c>
      <c r="L457" s="17" t="s">
        <v>48</v>
      </c>
      <c r="M457" s="17" t="s">
        <v>1701</v>
      </c>
      <c r="N457" s="17" t="s">
        <v>1617</v>
      </c>
      <c r="O457" s="17" t="s">
        <v>240</v>
      </c>
      <c r="P457" s="17">
        <v>2.0</v>
      </c>
      <c r="Q457" s="17">
        <v>16.0</v>
      </c>
      <c r="R457" s="17">
        <v>0.0</v>
      </c>
    </row>
    <row r="458" ht="14.25" customHeight="1">
      <c r="A458" s="17">
        <v>457.0</v>
      </c>
      <c r="B458" s="17" t="s">
        <v>14841</v>
      </c>
      <c r="C458" s="17" t="s">
        <v>1702</v>
      </c>
      <c r="D458" s="17" t="s">
        <v>1703</v>
      </c>
      <c r="E458" s="17">
        <v>45743.0</v>
      </c>
      <c r="F458" s="17" t="s">
        <v>1704</v>
      </c>
      <c r="G458" s="17" t="s">
        <v>69</v>
      </c>
      <c r="H458" s="17" t="s">
        <v>140</v>
      </c>
      <c r="I458" s="17" t="s">
        <v>141</v>
      </c>
      <c r="J458" s="17" t="s">
        <v>142</v>
      </c>
      <c r="K458" s="17" t="s">
        <v>46</v>
      </c>
      <c r="L458" s="17" t="s">
        <v>48</v>
      </c>
      <c r="M458" s="17" t="s">
        <v>1705</v>
      </c>
      <c r="N458" s="17" t="s">
        <v>48</v>
      </c>
      <c r="O458" s="17" t="s">
        <v>1132</v>
      </c>
      <c r="P458" s="17">
        <v>1.0</v>
      </c>
      <c r="Q458" s="17">
        <v>0.0</v>
      </c>
      <c r="R458" s="17">
        <v>0.0</v>
      </c>
    </row>
    <row r="459" ht="14.25" customHeight="1">
      <c r="A459" s="17">
        <v>458.0</v>
      </c>
      <c r="B459" s="17" t="s">
        <v>14841</v>
      </c>
      <c r="C459" s="17" t="s">
        <v>1706</v>
      </c>
      <c r="D459" s="17" t="s">
        <v>97</v>
      </c>
      <c r="E459" s="17">
        <v>45737.0</v>
      </c>
      <c r="F459" s="17"/>
      <c r="G459" s="17" t="s">
        <v>69</v>
      </c>
      <c r="H459" s="17" t="s">
        <v>70</v>
      </c>
      <c r="I459" s="17" t="s">
        <v>452</v>
      </c>
      <c r="J459" s="17" t="s">
        <v>45</v>
      </c>
      <c r="K459" s="17" t="s">
        <v>46</v>
      </c>
      <c r="L459" s="17" t="s">
        <v>48</v>
      </c>
      <c r="M459" s="17" t="s">
        <v>1412</v>
      </c>
      <c r="N459" s="17" t="s">
        <v>48</v>
      </c>
      <c r="O459" s="17" t="s">
        <v>1708</v>
      </c>
      <c r="P459" s="17">
        <v>5.0</v>
      </c>
      <c r="Q459" s="17">
        <v>0.0</v>
      </c>
      <c r="R459" s="17">
        <v>0.0</v>
      </c>
    </row>
    <row r="460" ht="14.25" customHeight="1">
      <c r="A460" s="17">
        <v>459.0</v>
      </c>
      <c r="B460" s="17" t="s">
        <v>14841</v>
      </c>
      <c r="C460" s="17" t="s">
        <v>1709</v>
      </c>
      <c r="D460" s="17" t="s">
        <v>1710</v>
      </c>
      <c r="E460" s="17">
        <v>45737.0</v>
      </c>
      <c r="F460" s="17" t="s">
        <v>1712</v>
      </c>
      <c r="G460" s="17" t="s">
        <v>55</v>
      </c>
      <c r="H460" s="17" t="s">
        <v>130</v>
      </c>
      <c r="I460" s="17" t="s">
        <v>91</v>
      </c>
      <c r="J460" s="17" t="s">
        <v>45</v>
      </c>
      <c r="K460" s="17" t="s">
        <v>46</v>
      </c>
      <c r="L460" s="17" t="s">
        <v>48</v>
      </c>
      <c r="M460" s="17" t="s">
        <v>48</v>
      </c>
      <c r="N460" s="17" t="s">
        <v>1617</v>
      </c>
      <c r="O460" s="17" t="s">
        <v>48</v>
      </c>
      <c r="P460" s="17">
        <v>33.0</v>
      </c>
      <c r="Q460" s="17">
        <v>14.0</v>
      </c>
      <c r="R460" s="17">
        <v>0.0</v>
      </c>
    </row>
    <row r="461" ht="14.25" customHeight="1">
      <c r="A461" s="17">
        <v>460.0</v>
      </c>
      <c r="B461" s="17" t="s">
        <v>14841</v>
      </c>
      <c r="C461" s="17" t="s">
        <v>1713</v>
      </c>
      <c r="D461" s="17" t="s">
        <v>97</v>
      </c>
      <c r="E461" s="17">
        <v>45730.0</v>
      </c>
      <c r="F461" s="17" t="s">
        <v>1714</v>
      </c>
      <c r="G461" s="17" t="s">
        <v>42</v>
      </c>
      <c r="H461" s="17" t="s">
        <v>157</v>
      </c>
      <c r="I461" s="17" t="s">
        <v>74</v>
      </c>
      <c r="J461" s="17" t="s">
        <v>45</v>
      </c>
      <c r="K461" s="17" t="s">
        <v>71</v>
      </c>
      <c r="L461" s="17" t="s">
        <v>48</v>
      </c>
      <c r="M461" s="17" t="s">
        <v>48</v>
      </c>
      <c r="N461" s="17" t="s">
        <v>48</v>
      </c>
      <c r="O461" s="17" t="s">
        <v>48</v>
      </c>
      <c r="P461" s="17">
        <v>7.0</v>
      </c>
      <c r="Q461" s="17">
        <v>0.0</v>
      </c>
      <c r="R461" s="17">
        <v>0.0</v>
      </c>
    </row>
    <row r="462" ht="14.25" customHeight="1">
      <c r="A462" s="17">
        <v>461.0</v>
      </c>
      <c r="B462" s="17" t="s">
        <v>14841</v>
      </c>
      <c r="C462" s="17" t="s">
        <v>1715</v>
      </c>
      <c r="D462" s="17" t="s">
        <v>229</v>
      </c>
      <c r="E462" s="17">
        <v>45728.0</v>
      </c>
      <c r="F462" s="18" t="s">
        <v>1716</v>
      </c>
      <c r="G462" s="17" t="s">
        <v>69</v>
      </c>
      <c r="H462" s="17" t="s">
        <v>70</v>
      </c>
      <c r="I462" s="17" t="s">
        <v>91</v>
      </c>
      <c r="J462" s="17" t="s">
        <v>45</v>
      </c>
      <c r="K462" s="17" t="s">
        <v>46</v>
      </c>
      <c r="L462" s="17" t="s">
        <v>1718</v>
      </c>
      <c r="M462" s="17" t="s">
        <v>48</v>
      </c>
      <c r="N462" s="17" t="s">
        <v>1719</v>
      </c>
      <c r="O462" s="17" t="s">
        <v>48</v>
      </c>
      <c r="P462" s="17">
        <v>24.0</v>
      </c>
      <c r="Q462" s="17">
        <v>9.0</v>
      </c>
      <c r="R462" s="17">
        <v>0.0</v>
      </c>
    </row>
    <row r="463" ht="14.25" customHeight="1">
      <c r="A463" s="17">
        <v>462.0</v>
      </c>
      <c r="B463" s="17" t="s">
        <v>14841</v>
      </c>
      <c r="C463" s="17" t="s">
        <v>1720</v>
      </c>
      <c r="D463" s="17" t="s">
        <v>1721</v>
      </c>
      <c r="E463" s="17">
        <v>45725.0</v>
      </c>
      <c r="F463" s="18" t="s">
        <v>1723</v>
      </c>
      <c r="G463" s="17" t="s">
        <v>42</v>
      </c>
      <c r="H463" s="17" t="s">
        <v>43</v>
      </c>
      <c r="I463" s="17" t="s">
        <v>74</v>
      </c>
      <c r="J463" s="17" t="s">
        <v>45</v>
      </c>
      <c r="K463" s="17" t="s">
        <v>46</v>
      </c>
      <c r="L463" s="17" t="s">
        <v>48</v>
      </c>
      <c r="M463" s="17" t="s">
        <v>48</v>
      </c>
      <c r="N463" s="17" t="s">
        <v>166</v>
      </c>
      <c r="O463" s="17" t="s">
        <v>48</v>
      </c>
      <c r="P463" s="17">
        <v>3.0</v>
      </c>
      <c r="Q463" s="17">
        <v>3.0</v>
      </c>
      <c r="R463" s="17">
        <v>0.0</v>
      </c>
    </row>
    <row r="464" ht="14.25" customHeight="1">
      <c r="A464" s="17">
        <v>463.0</v>
      </c>
      <c r="B464" s="17" t="s">
        <v>14841</v>
      </c>
      <c r="C464" s="17" t="s">
        <v>1724</v>
      </c>
      <c r="D464" s="17" t="s">
        <v>97</v>
      </c>
      <c r="E464" s="17">
        <v>45724.0</v>
      </c>
      <c r="F464" s="17"/>
      <c r="G464" s="17"/>
      <c r="H464" s="17"/>
      <c r="I464" s="17"/>
      <c r="J464" s="17"/>
      <c r="K464" s="17"/>
      <c r="L464" s="17"/>
      <c r="M464" s="17"/>
      <c r="N464" s="17"/>
      <c r="O464" s="17"/>
      <c r="P464" s="17">
        <v>0.0</v>
      </c>
      <c r="Q464" s="17">
        <v>0.0</v>
      </c>
      <c r="R464" s="17">
        <v>0.0</v>
      </c>
    </row>
    <row r="465" ht="14.25" customHeight="1">
      <c r="A465" s="17">
        <v>464.0</v>
      </c>
      <c r="B465" s="17" t="s">
        <v>14841</v>
      </c>
      <c r="C465" s="17" t="s">
        <v>1725</v>
      </c>
      <c r="D465" s="17" t="s">
        <v>97</v>
      </c>
      <c r="E465" s="17">
        <v>45721.0</v>
      </c>
      <c r="F465" s="17"/>
      <c r="G465" s="17" t="s">
        <v>69</v>
      </c>
      <c r="H465" s="17" t="s">
        <v>70</v>
      </c>
      <c r="I465" s="17" t="s">
        <v>101</v>
      </c>
      <c r="J465" s="17" t="s">
        <v>45</v>
      </c>
      <c r="K465" s="17" t="s">
        <v>46</v>
      </c>
      <c r="L465" s="17" t="s">
        <v>48</v>
      </c>
      <c r="M465" s="17" t="s">
        <v>48</v>
      </c>
      <c r="N465" s="17" t="s">
        <v>48</v>
      </c>
      <c r="O465" s="17" t="s">
        <v>48</v>
      </c>
      <c r="P465" s="17">
        <v>1.0</v>
      </c>
      <c r="Q465" s="17">
        <v>0.0</v>
      </c>
      <c r="R465" s="17">
        <v>0.0</v>
      </c>
    </row>
    <row r="466" ht="14.25" customHeight="1">
      <c r="A466" s="17">
        <v>465.0</v>
      </c>
      <c r="B466" s="17" t="s">
        <v>14841</v>
      </c>
      <c r="C466" s="17" t="s">
        <v>1727</v>
      </c>
      <c r="D466" s="17" t="s">
        <v>97</v>
      </c>
      <c r="E466" s="17">
        <v>45716.0</v>
      </c>
      <c r="F466" s="17" t="s">
        <v>1728</v>
      </c>
      <c r="G466" s="17" t="s">
        <v>55</v>
      </c>
      <c r="H466" s="17" t="s">
        <v>70</v>
      </c>
      <c r="I466" s="17" t="s">
        <v>74</v>
      </c>
      <c r="J466" s="17" t="s">
        <v>45</v>
      </c>
      <c r="K466" s="17" t="s">
        <v>92</v>
      </c>
      <c r="L466" s="17" t="s">
        <v>48</v>
      </c>
      <c r="M466" s="17" t="s">
        <v>1729</v>
      </c>
      <c r="N466" s="17" t="s">
        <v>48</v>
      </c>
      <c r="O466" s="17" t="s">
        <v>48</v>
      </c>
      <c r="P466" s="17">
        <v>2.0</v>
      </c>
      <c r="Q466" s="17">
        <v>0.0</v>
      </c>
      <c r="R466" s="17">
        <v>0.0</v>
      </c>
    </row>
    <row r="467" ht="14.25" customHeight="1">
      <c r="A467" s="17">
        <v>466.0</v>
      </c>
      <c r="B467" s="17" t="s">
        <v>14841</v>
      </c>
      <c r="C467" s="17" t="s">
        <v>1730</v>
      </c>
      <c r="D467" s="17" t="s">
        <v>97</v>
      </c>
      <c r="E467" s="17">
        <v>45715.0</v>
      </c>
      <c r="F467" s="17" t="s">
        <v>1731</v>
      </c>
      <c r="G467" s="17" t="s">
        <v>69</v>
      </c>
      <c r="H467" s="17" t="s">
        <v>70</v>
      </c>
      <c r="I467" s="17" t="s">
        <v>74</v>
      </c>
      <c r="J467" s="17" t="s">
        <v>45</v>
      </c>
      <c r="K467" s="17" t="s">
        <v>71</v>
      </c>
      <c r="L467" s="17" t="s">
        <v>48</v>
      </c>
      <c r="M467" s="17" t="s">
        <v>48</v>
      </c>
      <c r="N467" s="17" t="s">
        <v>48</v>
      </c>
      <c r="O467" s="17" t="s">
        <v>48</v>
      </c>
      <c r="P467" s="17">
        <v>0.0</v>
      </c>
      <c r="Q467" s="17">
        <v>0.0</v>
      </c>
      <c r="R467" s="17">
        <v>0.0</v>
      </c>
    </row>
    <row r="468" ht="14.25" customHeight="1">
      <c r="A468" s="17">
        <v>467.0</v>
      </c>
      <c r="B468" s="17" t="s">
        <v>14841</v>
      </c>
      <c r="C468" s="17" t="s">
        <v>1732</v>
      </c>
      <c r="D468" s="17" t="s">
        <v>1230</v>
      </c>
      <c r="E468" s="17">
        <v>45714.0</v>
      </c>
      <c r="F468" s="18" t="s">
        <v>1733</v>
      </c>
      <c r="G468" s="17" t="s">
        <v>69</v>
      </c>
      <c r="H468" s="17" t="s">
        <v>70</v>
      </c>
      <c r="I468" s="17" t="s">
        <v>91</v>
      </c>
      <c r="J468" s="17" t="s">
        <v>45</v>
      </c>
      <c r="K468" s="17" t="s">
        <v>46</v>
      </c>
      <c r="L468" s="17" t="s">
        <v>48</v>
      </c>
      <c r="M468" s="17" t="s">
        <v>48</v>
      </c>
      <c r="N468" s="17" t="s">
        <v>48</v>
      </c>
      <c r="O468" s="17" t="s">
        <v>1735</v>
      </c>
      <c r="P468" s="17">
        <v>14.0</v>
      </c>
      <c r="Q468" s="17">
        <v>2.0</v>
      </c>
      <c r="R468" s="17">
        <v>0.0</v>
      </c>
    </row>
    <row r="469" ht="14.25" customHeight="1">
      <c r="A469" s="17">
        <v>468.0</v>
      </c>
      <c r="B469" s="17" t="s">
        <v>14841</v>
      </c>
      <c r="C469" s="17" t="s">
        <v>1736</v>
      </c>
      <c r="D469" s="17" t="s">
        <v>138</v>
      </c>
      <c r="E469" s="17">
        <v>45714.0</v>
      </c>
      <c r="F469" s="17"/>
      <c r="G469" s="17"/>
      <c r="H469" s="17"/>
      <c r="I469" s="17"/>
      <c r="J469" s="17"/>
      <c r="K469" s="17"/>
      <c r="L469" s="17"/>
      <c r="M469" s="17"/>
      <c r="N469" s="17"/>
      <c r="O469" s="17"/>
      <c r="P469" s="17">
        <v>0.0</v>
      </c>
      <c r="Q469" s="17">
        <v>0.0</v>
      </c>
      <c r="R469" s="17">
        <v>0.0</v>
      </c>
    </row>
    <row r="470" ht="14.25" customHeight="1">
      <c r="A470" s="17">
        <v>469.0</v>
      </c>
      <c r="B470" s="17" t="s">
        <v>14841</v>
      </c>
      <c r="C470" s="17" t="s">
        <v>1737</v>
      </c>
      <c r="D470" s="17" t="s">
        <v>138</v>
      </c>
      <c r="E470" s="17">
        <v>45714.0</v>
      </c>
      <c r="F470" s="18" t="s">
        <v>1739</v>
      </c>
      <c r="G470" s="17" t="s">
        <v>69</v>
      </c>
      <c r="H470" s="17" t="s">
        <v>140</v>
      </c>
      <c r="I470" s="17" t="s">
        <v>74</v>
      </c>
      <c r="J470" s="17" t="s">
        <v>142</v>
      </c>
      <c r="K470" s="17" t="s">
        <v>71</v>
      </c>
      <c r="L470" s="17" t="s">
        <v>48</v>
      </c>
      <c r="M470" s="17" t="s">
        <v>48</v>
      </c>
      <c r="N470" s="17" t="s">
        <v>48</v>
      </c>
      <c r="O470" s="17" t="s">
        <v>48</v>
      </c>
      <c r="P470" s="17">
        <v>5.0</v>
      </c>
      <c r="Q470" s="17">
        <v>6.0</v>
      </c>
      <c r="R470" s="17">
        <v>0.0</v>
      </c>
    </row>
    <row r="471" ht="14.25" customHeight="1">
      <c r="A471" s="17">
        <v>470.0</v>
      </c>
      <c r="B471" s="17" t="s">
        <v>14841</v>
      </c>
      <c r="C471" s="17" t="s">
        <v>1740</v>
      </c>
      <c r="D471" s="17" t="s">
        <v>97</v>
      </c>
      <c r="E471" s="17">
        <v>45712.0</v>
      </c>
      <c r="F471" s="17" t="s">
        <v>810</v>
      </c>
      <c r="G471" s="17" t="s">
        <v>69</v>
      </c>
      <c r="H471" s="17" t="s">
        <v>70</v>
      </c>
      <c r="I471" s="17" t="s">
        <v>74</v>
      </c>
      <c r="J471" s="17" t="s">
        <v>45</v>
      </c>
      <c r="K471" s="17" t="s">
        <v>71</v>
      </c>
      <c r="L471" s="17" t="s">
        <v>48</v>
      </c>
      <c r="M471" s="17" t="s">
        <v>48</v>
      </c>
      <c r="N471" s="17" t="s">
        <v>48</v>
      </c>
      <c r="O471" s="17" t="s">
        <v>48</v>
      </c>
      <c r="P471" s="17">
        <v>4.0</v>
      </c>
      <c r="Q471" s="17">
        <v>0.0</v>
      </c>
      <c r="R471" s="17">
        <v>0.0</v>
      </c>
    </row>
    <row r="472" ht="14.25" customHeight="1">
      <c r="A472" s="17">
        <v>471.0</v>
      </c>
      <c r="B472" s="17" t="s">
        <v>14841</v>
      </c>
      <c r="C472" s="17" t="s">
        <v>1741</v>
      </c>
      <c r="D472" s="17" t="s">
        <v>97</v>
      </c>
      <c r="E472" s="17">
        <v>45709.0</v>
      </c>
      <c r="F472" s="17"/>
      <c r="G472" s="17" t="s">
        <v>69</v>
      </c>
      <c r="H472" s="17" t="s">
        <v>70</v>
      </c>
      <c r="I472" s="17" t="s">
        <v>151</v>
      </c>
      <c r="J472" s="17" t="s">
        <v>142</v>
      </c>
      <c r="K472" s="17" t="s">
        <v>46</v>
      </c>
      <c r="L472" s="17" t="s">
        <v>48</v>
      </c>
      <c r="M472" s="17" t="s">
        <v>48</v>
      </c>
      <c r="N472" s="17" t="s">
        <v>48</v>
      </c>
      <c r="O472" s="17" t="s">
        <v>48</v>
      </c>
      <c r="P472" s="17">
        <v>0.0</v>
      </c>
      <c r="Q472" s="17">
        <v>0.0</v>
      </c>
      <c r="R472" s="17">
        <v>0.0</v>
      </c>
    </row>
    <row r="473" ht="14.25" customHeight="1">
      <c r="A473" s="17">
        <v>472.0</v>
      </c>
      <c r="B473" s="17" t="s">
        <v>14841</v>
      </c>
      <c r="C473" s="17" t="s">
        <v>1743</v>
      </c>
      <c r="D473" s="17" t="s">
        <v>701</v>
      </c>
      <c r="E473" s="17">
        <v>45708.0</v>
      </c>
      <c r="F473" s="18" t="s">
        <v>1745</v>
      </c>
      <c r="G473" s="17" t="s">
        <v>69</v>
      </c>
      <c r="H473" s="17" t="s">
        <v>70</v>
      </c>
      <c r="I473" s="17" t="s">
        <v>44</v>
      </c>
      <c r="J473" s="17" t="s">
        <v>45</v>
      </c>
      <c r="K473" s="17" t="s">
        <v>46</v>
      </c>
      <c r="L473" s="17" t="s">
        <v>48</v>
      </c>
      <c r="M473" s="17" t="s">
        <v>48</v>
      </c>
      <c r="N473" s="17" t="s">
        <v>1617</v>
      </c>
      <c r="O473" s="17" t="s">
        <v>48</v>
      </c>
      <c r="P473" s="17">
        <v>1.0</v>
      </c>
      <c r="Q473" s="17">
        <v>2.0</v>
      </c>
      <c r="R473" s="17">
        <v>0.0</v>
      </c>
    </row>
    <row r="474" ht="14.25" customHeight="1">
      <c r="A474" s="17">
        <v>473.0</v>
      </c>
      <c r="B474" s="17" t="s">
        <v>14841</v>
      </c>
      <c r="C474" s="17" t="s">
        <v>1746</v>
      </c>
      <c r="D474" s="17" t="s">
        <v>1710</v>
      </c>
      <c r="E474" s="17">
        <v>45707.0</v>
      </c>
      <c r="F474" s="17" t="s">
        <v>1747</v>
      </c>
      <c r="G474" s="17" t="s">
        <v>69</v>
      </c>
      <c r="H474" s="17" t="s">
        <v>70</v>
      </c>
      <c r="I474" s="17" t="s">
        <v>91</v>
      </c>
      <c r="J474" s="17" t="s">
        <v>45</v>
      </c>
      <c r="K474" s="17" t="s">
        <v>46</v>
      </c>
      <c r="L474" s="17" t="s">
        <v>883</v>
      </c>
      <c r="M474" s="17" t="s">
        <v>48</v>
      </c>
      <c r="N474" s="17" t="s">
        <v>48</v>
      </c>
      <c r="O474" s="17" t="s">
        <v>48</v>
      </c>
      <c r="P474" s="17">
        <v>64.0</v>
      </c>
      <c r="Q474" s="17">
        <v>54.0</v>
      </c>
      <c r="R474" s="17">
        <v>0.0</v>
      </c>
    </row>
    <row r="475" ht="14.25" customHeight="1">
      <c r="A475" s="17">
        <v>474.0</v>
      </c>
      <c r="B475" s="17" t="s">
        <v>14841</v>
      </c>
      <c r="C475" s="17" t="s">
        <v>1748</v>
      </c>
      <c r="D475" s="17" t="s">
        <v>138</v>
      </c>
      <c r="E475" s="17">
        <v>45707.0</v>
      </c>
      <c r="F475" s="17" t="s">
        <v>1749</v>
      </c>
      <c r="G475" s="17" t="s">
        <v>69</v>
      </c>
      <c r="H475" s="17" t="s">
        <v>140</v>
      </c>
      <c r="I475" s="17" t="s">
        <v>85</v>
      </c>
      <c r="J475" s="17" t="s">
        <v>142</v>
      </c>
      <c r="K475" s="17" t="s">
        <v>46</v>
      </c>
      <c r="L475" s="17" t="s">
        <v>1750</v>
      </c>
      <c r="M475" s="17" t="s">
        <v>48</v>
      </c>
      <c r="N475" s="17" t="s">
        <v>48</v>
      </c>
      <c r="O475" s="17" t="s">
        <v>48</v>
      </c>
      <c r="P475" s="17">
        <v>2.0</v>
      </c>
      <c r="Q475" s="17">
        <v>0.0</v>
      </c>
      <c r="R475" s="17">
        <v>0.0</v>
      </c>
    </row>
    <row r="476" ht="14.25" customHeight="1">
      <c r="A476" s="17">
        <v>475.0</v>
      </c>
      <c r="B476" s="17" t="s">
        <v>14841</v>
      </c>
      <c r="C476" s="17" t="s">
        <v>1751</v>
      </c>
      <c r="D476" s="17" t="s">
        <v>138</v>
      </c>
      <c r="E476" s="17">
        <v>45707.0</v>
      </c>
      <c r="F476" s="18" t="s">
        <v>1752</v>
      </c>
      <c r="G476" s="17" t="s">
        <v>69</v>
      </c>
      <c r="H476" s="17" t="s">
        <v>70</v>
      </c>
      <c r="I476" s="17" t="s">
        <v>85</v>
      </c>
      <c r="J476" s="17" t="s">
        <v>45</v>
      </c>
      <c r="K476" s="17" t="s">
        <v>46</v>
      </c>
      <c r="L476" s="17" t="s">
        <v>1753</v>
      </c>
      <c r="M476" s="17" t="s">
        <v>48</v>
      </c>
      <c r="N476" s="17" t="s">
        <v>1754</v>
      </c>
      <c r="O476" s="17" t="s">
        <v>1755</v>
      </c>
      <c r="P476" s="17">
        <v>0.0</v>
      </c>
      <c r="Q476" s="17">
        <v>6.0</v>
      </c>
      <c r="R476" s="17">
        <v>0.0</v>
      </c>
    </row>
    <row r="477" ht="14.25" customHeight="1">
      <c r="A477" s="17">
        <v>476.0</v>
      </c>
      <c r="B477" s="17" t="s">
        <v>14841</v>
      </c>
      <c r="C477" s="17" t="s">
        <v>1756</v>
      </c>
      <c r="D477" s="17" t="s">
        <v>1757</v>
      </c>
      <c r="E477" s="17">
        <v>45703.0</v>
      </c>
      <c r="F477" s="18" t="s">
        <v>1758</v>
      </c>
      <c r="G477" s="17" t="s">
        <v>69</v>
      </c>
      <c r="H477" s="17" t="s">
        <v>140</v>
      </c>
      <c r="I477" s="17" t="s">
        <v>141</v>
      </c>
      <c r="J477" s="17" t="s">
        <v>142</v>
      </c>
      <c r="K477" s="17" t="s">
        <v>46</v>
      </c>
      <c r="L477" s="17" t="s">
        <v>48</v>
      </c>
      <c r="M477" s="17" t="s">
        <v>48</v>
      </c>
      <c r="N477" s="17" t="s">
        <v>48</v>
      </c>
      <c r="O477" s="17" t="s">
        <v>48</v>
      </c>
      <c r="P477" s="17">
        <v>0.0</v>
      </c>
      <c r="Q477" s="17">
        <v>0.0</v>
      </c>
      <c r="R477" s="17">
        <v>0.0</v>
      </c>
    </row>
    <row r="478" ht="14.25" customHeight="1">
      <c r="A478" s="17">
        <v>477.0</v>
      </c>
      <c r="B478" s="17" t="s">
        <v>14841</v>
      </c>
      <c r="C478" s="17" t="s">
        <v>1759</v>
      </c>
      <c r="D478" s="17" t="s">
        <v>1760</v>
      </c>
      <c r="E478" s="17">
        <v>45700.0</v>
      </c>
      <c r="F478" s="17" t="s">
        <v>1761</v>
      </c>
      <c r="G478" s="17" t="s">
        <v>69</v>
      </c>
      <c r="H478" s="17" t="s">
        <v>70</v>
      </c>
      <c r="I478" s="17" t="s">
        <v>74</v>
      </c>
      <c r="J478" s="17" t="s">
        <v>45</v>
      </c>
      <c r="K478" s="17" t="s">
        <v>92</v>
      </c>
      <c r="L478" s="17" t="s">
        <v>48</v>
      </c>
      <c r="M478" s="17" t="s">
        <v>48</v>
      </c>
      <c r="N478" s="17" t="s">
        <v>48</v>
      </c>
      <c r="O478" s="17" t="s">
        <v>48</v>
      </c>
      <c r="P478" s="17">
        <v>0.0</v>
      </c>
      <c r="Q478" s="17">
        <v>8.0</v>
      </c>
      <c r="R478" s="17">
        <v>0.0</v>
      </c>
    </row>
    <row r="479" ht="14.25" customHeight="1">
      <c r="A479" s="17">
        <v>478.0</v>
      </c>
      <c r="B479" s="17" t="s">
        <v>14841</v>
      </c>
      <c r="C479" s="17" t="s">
        <v>1763</v>
      </c>
      <c r="D479" s="17" t="s">
        <v>97</v>
      </c>
      <c r="E479" s="17">
        <v>45700.0</v>
      </c>
      <c r="F479" s="17" t="s">
        <v>1765</v>
      </c>
      <c r="G479" s="17" t="s">
        <v>69</v>
      </c>
      <c r="H479" s="17" t="s">
        <v>70</v>
      </c>
      <c r="I479" s="17" t="s">
        <v>74</v>
      </c>
      <c r="J479" s="17" t="s">
        <v>45</v>
      </c>
      <c r="K479" s="17" t="s">
        <v>71</v>
      </c>
      <c r="L479" s="17" t="s">
        <v>48</v>
      </c>
      <c r="M479" s="17" t="s">
        <v>48</v>
      </c>
      <c r="N479" s="17" t="s">
        <v>48</v>
      </c>
      <c r="O479" s="17" t="s">
        <v>48</v>
      </c>
      <c r="P479" s="17">
        <v>0.0</v>
      </c>
      <c r="Q479" s="17">
        <v>0.0</v>
      </c>
      <c r="R479" s="17">
        <v>0.0</v>
      </c>
    </row>
    <row r="480" ht="14.25" customHeight="1">
      <c r="A480" s="17">
        <v>479.0</v>
      </c>
      <c r="B480" s="17" t="s">
        <v>14841</v>
      </c>
      <c r="C480" s="17" t="s">
        <v>1766</v>
      </c>
      <c r="D480" s="17" t="s">
        <v>97</v>
      </c>
      <c r="E480" s="17">
        <v>45699.0</v>
      </c>
      <c r="F480" s="17"/>
      <c r="G480" s="17" t="s">
        <v>42</v>
      </c>
      <c r="H480" s="17" t="s">
        <v>43</v>
      </c>
      <c r="I480" s="17" t="s">
        <v>74</v>
      </c>
      <c r="J480" s="17" t="s">
        <v>45</v>
      </c>
      <c r="K480" s="17" t="s">
        <v>71</v>
      </c>
      <c r="L480" s="17" t="s">
        <v>48</v>
      </c>
      <c r="M480" s="17" t="s">
        <v>48</v>
      </c>
      <c r="N480" s="17" t="s">
        <v>48</v>
      </c>
      <c r="O480" s="17" t="s">
        <v>48</v>
      </c>
      <c r="P480" s="17">
        <v>0.0</v>
      </c>
      <c r="Q480" s="17">
        <v>0.0</v>
      </c>
      <c r="R480" s="17">
        <v>1.0</v>
      </c>
    </row>
    <row r="481" ht="14.25" customHeight="1">
      <c r="A481" s="17">
        <v>480.0</v>
      </c>
      <c r="B481" s="17" t="s">
        <v>14841</v>
      </c>
      <c r="C481" s="17" t="s">
        <v>1767</v>
      </c>
      <c r="D481" s="17" t="s">
        <v>138</v>
      </c>
      <c r="E481" s="17">
        <v>45698.0</v>
      </c>
      <c r="F481" s="17" t="s">
        <v>1768</v>
      </c>
      <c r="G481" s="17" t="s">
        <v>69</v>
      </c>
      <c r="H481" s="17" t="s">
        <v>140</v>
      </c>
      <c r="I481" s="17" t="s">
        <v>141</v>
      </c>
      <c r="J481" s="17" t="s">
        <v>142</v>
      </c>
      <c r="K481" s="17" t="s">
        <v>46</v>
      </c>
      <c r="L481" s="17" t="s">
        <v>1770</v>
      </c>
      <c r="M481" s="17" t="s">
        <v>1771</v>
      </c>
      <c r="N481" s="17" t="s">
        <v>48</v>
      </c>
      <c r="O481" s="17" t="s">
        <v>48</v>
      </c>
      <c r="P481" s="17">
        <v>2.0</v>
      </c>
      <c r="Q481" s="17">
        <v>0.0</v>
      </c>
      <c r="R481" s="17">
        <v>0.0</v>
      </c>
    </row>
    <row r="482" ht="14.25" customHeight="1">
      <c r="A482" s="17">
        <v>481.0</v>
      </c>
      <c r="B482" s="17" t="s">
        <v>14841</v>
      </c>
      <c r="C482" s="17" t="s">
        <v>1772</v>
      </c>
      <c r="D482" s="17" t="s">
        <v>1773</v>
      </c>
      <c r="E482" s="17">
        <v>45697.0</v>
      </c>
      <c r="F482" s="17" t="s">
        <v>1774</v>
      </c>
      <c r="G482" s="17" t="s">
        <v>42</v>
      </c>
      <c r="H482" s="17" t="s">
        <v>43</v>
      </c>
      <c r="I482" s="17" t="s">
        <v>44</v>
      </c>
      <c r="J482" s="17" t="s">
        <v>45</v>
      </c>
      <c r="K482" s="17" t="s">
        <v>46</v>
      </c>
      <c r="L482" s="17" t="s">
        <v>48</v>
      </c>
      <c r="M482" s="17" t="s">
        <v>48</v>
      </c>
      <c r="N482" s="17" t="s">
        <v>48</v>
      </c>
      <c r="O482" s="17" t="s">
        <v>48</v>
      </c>
      <c r="P482" s="17">
        <v>3.0</v>
      </c>
      <c r="Q482" s="17">
        <v>8.0</v>
      </c>
      <c r="R482" s="17">
        <v>0.0</v>
      </c>
    </row>
    <row r="483" ht="14.25" customHeight="1">
      <c r="A483" s="17">
        <v>482.0</v>
      </c>
      <c r="B483" s="17" t="s">
        <v>14841</v>
      </c>
      <c r="C483" s="17" t="s">
        <v>1775</v>
      </c>
      <c r="D483" s="17" t="s">
        <v>138</v>
      </c>
      <c r="E483" s="17">
        <v>45696.0</v>
      </c>
      <c r="F483" s="17" t="s">
        <v>1776</v>
      </c>
      <c r="G483" s="17" t="s">
        <v>69</v>
      </c>
      <c r="H483" s="17" t="s">
        <v>70</v>
      </c>
      <c r="I483" s="17" t="s">
        <v>85</v>
      </c>
      <c r="J483" s="17" t="s">
        <v>45</v>
      </c>
      <c r="K483" s="17" t="s">
        <v>46</v>
      </c>
      <c r="L483" s="17" t="s">
        <v>48</v>
      </c>
      <c r="M483" s="17" t="s">
        <v>48</v>
      </c>
      <c r="N483" s="17" t="s">
        <v>1778</v>
      </c>
      <c r="O483" s="17" t="s">
        <v>48</v>
      </c>
      <c r="P483" s="17">
        <v>16.0</v>
      </c>
      <c r="Q483" s="17">
        <v>15.0</v>
      </c>
      <c r="R483" s="17">
        <v>0.0</v>
      </c>
    </row>
    <row r="484" ht="14.25" customHeight="1">
      <c r="A484" s="17">
        <v>483.0</v>
      </c>
      <c r="B484" s="17" t="s">
        <v>14841</v>
      </c>
      <c r="C484" s="17" t="s">
        <v>1779</v>
      </c>
      <c r="D484" s="17" t="s">
        <v>1249</v>
      </c>
      <c r="E484" s="17">
        <v>45691.0</v>
      </c>
      <c r="F484" s="17" t="s">
        <v>1780</v>
      </c>
      <c r="G484" s="17" t="s">
        <v>55</v>
      </c>
      <c r="H484" s="17" t="s">
        <v>56</v>
      </c>
      <c r="I484" s="17" t="s">
        <v>91</v>
      </c>
      <c r="J484" s="17" t="s">
        <v>45</v>
      </c>
      <c r="K484" s="17" t="s">
        <v>46</v>
      </c>
      <c r="L484" s="17" t="s">
        <v>48</v>
      </c>
      <c r="M484" s="17" t="s">
        <v>48</v>
      </c>
      <c r="N484" s="17" t="s">
        <v>48</v>
      </c>
      <c r="O484" s="17" t="s">
        <v>48</v>
      </c>
      <c r="P484" s="17">
        <v>13.0</v>
      </c>
      <c r="Q484" s="17">
        <v>7.0</v>
      </c>
      <c r="R484" s="17">
        <v>1.0</v>
      </c>
    </row>
    <row r="485" ht="14.25" customHeight="1">
      <c r="A485" s="17">
        <v>484.0</v>
      </c>
      <c r="B485" s="17" t="s">
        <v>14841</v>
      </c>
      <c r="C485" s="17" t="s">
        <v>1791</v>
      </c>
      <c r="D485" s="17" t="s">
        <v>1230</v>
      </c>
      <c r="E485" s="17">
        <v>45685.0</v>
      </c>
      <c r="F485" s="18" t="s">
        <v>1792</v>
      </c>
      <c r="G485" s="17" t="s">
        <v>69</v>
      </c>
      <c r="H485" s="17" t="s">
        <v>140</v>
      </c>
      <c r="I485" s="17" t="s">
        <v>141</v>
      </c>
      <c r="J485" s="17" t="s">
        <v>142</v>
      </c>
      <c r="K485" s="17" t="s">
        <v>46</v>
      </c>
      <c r="L485" s="17" t="s">
        <v>48</v>
      </c>
      <c r="M485" s="17" t="s">
        <v>48</v>
      </c>
      <c r="N485" s="17" t="s">
        <v>48</v>
      </c>
      <c r="O485" s="17" t="s">
        <v>48</v>
      </c>
      <c r="P485" s="17">
        <v>2.0</v>
      </c>
      <c r="Q485" s="17">
        <v>0.0</v>
      </c>
      <c r="R485" s="17">
        <v>0.0</v>
      </c>
    </row>
    <row r="486" ht="14.25" customHeight="1">
      <c r="A486" s="17">
        <v>485.0</v>
      </c>
      <c r="B486" s="17" t="s">
        <v>14841</v>
      </c>
      <c r="C486" s="17" t="s">
        <v>1794</v>
      </c>
      <c r="D486" s="17" t="s">
        <v>1795</v>
      </c>
      <c r="E486" s="17">
        <v>45685.0</v>
      </c>
      <c r="F486" s="17" t="s">
        <v>1796</v>
      </c>
      <c r="G486" s="17" t="s">
        <v>69</v>
      </c>
      <c r="H486" s="17" t="s">
        <v>70</v>
      </c>
      <c r="I486" s="17" t="s">
        <v>74</v>
      </c>
      <c r="J486" s="17" t="s">
        <v>45</v>
      </c>
      <c r="K486" s="17" t="s">
        <v>92</v>
      </c>
      <c r="L486" s="17" t="s">
        <v>48</v>
      </c>
      <c r="M486" s="17" t="s">
        <v>48</v>
      </c>
      <c r="N486" s="17" t="s">
        <v>48</v>
      </c>
      <c r="O486" s="17" t="s">
        <v>48</v>
      </c>
      <c r="P486" s="17">
        <v>0.0</v>
      </c>
      <c r="Q486" s="17">
        <v>3.0</v>
      </c>
      <c r="R486" s="17">
        <v>0.0</v>
      </c>
    </row>
    <row r="487" ht="14.25" customHeight="1">
      <c r="A487" s="17">
        <v>486.0</v>
      </c>
      <c r="B487" s="17" t="s">
        <v>14841</v>
      </c>
      <c r="C487" s="17" t="s">
        <v>1797</v>
      </c>
      <c r="D487" s="17" t="s">
        <v>97</v>
      </c>
      <c r="E487" s="17">
        <v>45684.0</v>
      </c>
      <c r="F487" s="17" t="s">
        <v>895</v>
      </c>
      <c r="G487" s="17" t="s">
        <v>69</v>
      </c>
      <c r="H487" s="17" t="s">
        <v>70</v>
      </c>
      <c r="I487" s="17" t="s">
        <v>151</v>
      </c>
      <c r="J487" s="17" t="s">
        <v>45</v>
      </c>
      <c r="K487" s="17" t="s">
        <v>46</v>
      </c>
      <c r="L487" s="17" t="s">
        <v>1798</v>
      </c>
      <c r="M487" s="17" t="s">
        <v>48</v>
      </c>
      <c r="N487" s="17" t="s">
        <v>1799</v>
      </c>
      <c r="O487" s="17" t="s">
        <v>767</v>
      </c>
      <c r="P487" s="17">
        <v>0.0</v>
      </c>
      <c r="Q487" s="17">
        <v>0.0</v>
      </c>
      <c r="R487" s="17">
        <v>0.0</v>
      </c>
    </row>
    <row r="488" ht="14.25" customHeight="1">
      <c r="A488" s="17">
        <v>487.0</v>
      </c>
      <c r="B488" s="17" t="s">
        <v>14841</v>
      </c>
      <c r="C488" s="17" t="s">
        <v>1800</v>
      </c>
      <c r="D488" s="17" t="s">
        <v>1249</v>
      </c>
      <c r="E488" s="17">
        <v>45683.0</v>
      </c>
      <c r="F488" s="18" t="s">
        <v>1801</v>
      </c>
      <c r="G488" s="17" t="s">
        <v>69</v>
      </c>
      <c r="H488" s="17" t="s">
        <v>140</v>
      </c>
      <c r="I488" s="17" t="s">
        <v>141</v>
      </c>
      <c r="J488" s="17" t="s">
        <v>142</v>
      </c>
      <c r="K488" s="17" t="s">
        <v>92</v>
      </c>
      <c r="L488" s="17" t="s">
        <v>48</v>
      </c>
      <c r="M488" s="17" t="s">
        <v>48</v>
      </c>
      <c r="N488" s="17" t="s">
        <v>48</v>
      </c>
      <c r="O488" s="17" t="s">
        <v>48</v>
      </c>
      <c r="P488" s="17">
        <v>15.0</v>
      </c>
      <c r="Q488" s="17">
        <v>0.0</v>
      </c>
      <c r="R488" s="17">
        <v>0.0</v>
      </c>
    </row>
    <row r="489" ht="14.25" customHeight="1">
      <c r="A489" s="17">
        <v>488.0</v>
      </c>
      <c r="B489" s="17" t="s">
        <v>14841</v>
      </c>
      <c r="C489" s="17" t="s">
        <v>1802</v>
      </c>
      <c r="D489" s="17" t="s">
        <v>97</v>
      </c>
      <c r="E489" s="17">
        <v>45683.0</v>
      </c>
      <c r="F489" s="18" t="s">
        <v>1803</v>
      </c>
      <c r="G489" s="17" t="s">
        <v>69</v>
      </c>
      <c r="H489" s="17" t="s">
        <v>140</v>
      </c>
      <c r="I489" s="17" t="s">
        <v>141</v>
      </c>
      <c r="J489" s="17" t="s">
        <v>142</v>
      </c>
      <c r="K489" s="17" t="s">
        <v>46</v>
      </c>
      <c r="L489" s="17" t="s">
        <v>48</v>
      </c>
      <c r="M489" s="17" t="s">
        <v>48</v>
      </c>
      <c r="N489" s="17" t="s">
        <v>48</v>
      </c>
      <c r="O489" s="17" t="s">
        <v>48</v>
      </c>
      <c r="P489" s="17">
        <v>2.0</v>
      </c>
      <c r="Q489" s="17">
        <v>0.0</v>
      </c>
      <c r="R489" s="17">
        <v>0.0</v>
      </c>
    </row>
    <row r="490" ht="14.25" customHeight="1">
      <c r="A490" s="17">
        <v>489.0</v>
      </c>
      <c r="B490" s="17" t="s">
        <v>14841</v>
      </c>
      <c r="C490" s="17" t="s">
        <v>1804</v>
      </c>
      <c r="D490" s="17" t="s">
        <v>1805</v>
      </c>
      <c r="E490" s="17">
        <v>45682.0</v>
      </c>
      <c r="F490" s="17" t="s">
        <v>1806</v>
      </c>
      <c r="G490" s="17" t="s">
        <v>69</v>
      </c>
      <c r="H490" s="17" t="s">
        <v>140</v>
      </c>
      <c r="I490" s="17" t="s">
        <v>101</v>
      </c>
      <c r="J490" s="17" t="s">
        <v>45</v>
      </c>
      <c r="K490" s="17" t="s">
        <v>46</v>
      </c>
      <c r="L490" s="17" t="s">
        <v>48</v>
      </c>
      <c r="M490" s="17" t="s">
        <v>48</v>
      </c>
      <c r="N490" s="17" t="s">
        <v>1807</v>
      </c>
      <c r="O490" s="17" t="s">
        <v>48</v>
      </c>
      <c r="P490" s="17">
        <v>4.0</v>
      </c>
      <c r="Q490" s="17">
        <v>12.0</v>
      </c>
      <c r="R490" s="17">
        <v>0.0</v>
      </c>
    </row>
    <row r="491" ht="14.25" customHeight="1">
      <c r="A491" s="17">
        <v>490.0</v>
      </c>
      <c r="B491" s="17" t="s">
        <v>14841</v>
      </c>
      <c r="C491" s="17" t="s">
        <v>1808</v>
      </c>
      <c r="D491" s="17" t="s">
        <v>97</v>
      </c>
      <c r="E491" s="17">
        <v>45682.0</v>
      </c>
      <c r="F491" s="18" t="s">
        <v>1809</v>
      </c>
      <c r="G491" s="17" t="s">
        <v>69</v>
      </c>
      <c r="H491" s="17" t="s">
        <v>140</v>
      </c>
      <c r="I491" s="17" t="s">
        <v>141</v>
      </c>
      <c r="J491" s="17" t="s">
        <v>142</v>
      </c>
      <c r="K491" s="17" t="s">
        <v>46</v>
      </c>
      <c r="L491" s="17" t="s">
        <v>48</v>
      </c>
      <c r="M491" s="17" t="s">
        <v>48</v>
      </c>
      <c r="N491" s="17" t="s">
        <v>48</v>
      </c>
      <c r="O491" s="17" t="s">
        <v>48</v>
      </c>
      <c r="P491" s="17">
        <v>2.0</v>
      </c>
      <c r="Q491" s="17">
        <v>0.0</v>
      </c>
      <c r="R491" s="17">
        <v>0.0</v>
      </c>
    </row>
    <row r="492" ht="14.25" customHeight="1">
      <c r="A492" s="17">
        <v>491.0</v>
      </c>
      <c r="B492" s="17" t="s">
        <v>14841</v>
      </c>
      <c r="C492" s="17" t="s">
        <v>1812</v>
      </c>
      <c r="D492" s="17" t="s">
        <v>1249</v>
      </c>
      <c r="E492" s="17">
        <v>45681.0</v>
      </c>
      <c r="F492" s="17" t="s">
        <v>1813</v>
      </c>
      <c r="G492" s="17" t="s">
        <v>69</v>
      </c>
      <c r="H492" s="17" t="s">
        <v>130</v>
      </c>
      <c r="I492" s="17" t="s">
        <v>85</v>
      </c>
      <c r="J492" s="17" t="s">
        <v>45</v>
      </c>
      <c r="K492" s="17" t="s">
        <v>46</v>
      </c>
      <c r="L492" s="17" t="s">
        <v>1718</v>
      </c>
      <c r="M492" s="17" t="s">
        <v>48</v>
      </c>
      <c r="N492" s="17" t="s">
        <v>1814</v>
      </c>
      <c r="O492" s="17" t="s">
        <v>48</v>
      </c>
      <c r="P492" s="17">
        <v>35.0</v>
      </c>
      <c r="Q492" s="17">
        <v>11.0</v>
      </c>
      <c r="R492" s="17">
        <v>0.0</v>
      </c>
    </row>
    <row r="493" ht="14.25" customHeight="1">
      <c r="A493" s="17">
        <v>492.0</v>
      </c>
      <c r="B493" s="17" t="s">
        <v>14841</v>
      </c>
      <c r="C493" s="17" t="s">
        <v>1815</v>
      </c>
      <c r="D493" s="17" t="s">
        <v>1816</v>
      </c>
      <c r="E493" s="17">
        <v>45674.0</v>
      </c>
      <c r="F493" s="18" t="s">
        <v>1817</v>
      </c>
      <c r="G493" s="17" t="s">
        <v>55</v>
      </c>
      <c r="H493" s="17" t="s">
        <v>130</v>
      </c>
      <c r="I493" s="17" t="s">
        <v>452</v>
      </c>
      <c r="J493" s="17" t="s">
        <v>58</v>
      </c>
      <c r="K493" s="17" t="s">
        <v>46</v>
      </c>
      <c r="L493" s="17" t="s">
        <v>1819</v>
      </c>
      <c r="M493" s="17" t="s">
        <v>48</v>
      </c>
      <c r="N493" s="17" t="s">
        <v>48</v>
      </c>
      <c r="O493" s="17" t="s">
        <v>1820</v>
      </c>
      <c r="P493" s="17">
        <v>8.0</v>
      </c>
      <c r="Q493" s="17">
        <v>5.0</v>
      </c>
      <c r="R493" s="17">
        <v>0.0</v>
      </c>
    </row>
    <row r="494" ht="14.25" customHeight="1">
      <c r="A494" s="17">
        <v>493.0</v>
      </c>
      <c r="B494" s="17" t="s">
        <v>14841</v>
      </c>
      <c r="C494" s="17" t="s">
        <v>1821</v>
      </c>
      <c r="D494" s="17" t="s">
        <v>198</v>
      </c>
      <c r="E494" s="17">
        <v>45671.0</v>
      </c>
      <c r="F494" s="18" t="s">
        <v>1822</v>
      </c>
      <c r="G494" s="17" t="s">
        <v>69</v>
      </c>
      <c r="H494" s="17" t="s">
        <v>70</v>
      </c>
      <c r="I494" s="17" t="s">
        <v>91</v>
      </c>
      <c r="J494" s="17" t="s">
        <v>45</v>
      </c>
      <c r="K494" s="17" t="s">
        <v>46</v>
      </c>
      <c r="L494" s="17" t="s">
        <v>1823</v>
      </c>
      <c r="M494" s="17" t="s">
        <v>48</v>
      </c>
      <c r="N494" s="17" t="s">
        <v>48</v>
      </c>
      <c r="O494" s="17" t="s">
        <v>911</v>
      </c>
      <c r="P494" s="17">
        <v>11.0</v>
      </c>
      <c r="Q494" s="17">
        <v>1.0</v>
      </c>
      <c r="R494" s="17">
        <v>0.0</v>
      </c>
    </row>
    <row r="495" ht="14.25" customHeight="1">
      <c r="A495" s="17">
        <v>494.0</v>
      </c>
      <c r="B495" s="17" t="s">
        <v>14841</v>
      </c>
      <c r="C495" s="17" t="s">
        <v>1824</v>
      </c>
      <c r="D495" s="17" t="s">
        <v>908</v>
      </c>
      <c r="E495" s="17">
        <v>45671.0</v>
      </c>
      <c r="F495" s="18" t="s">
        <v>1825</v>
      </c>
      <c r="G495" s="17"/>
      <c r="H495" s="17"/>
      <c r="I495" s="17"/>
      <c r="J495" s="17"/>
      <c r="K495" s="17"/>
      <c r="L495" s="17"/>
      <c r="M495" s="17"/>
      <c r="N495" s="17"/>
      <c r="O495" s="17"/>
      <c r="P495" s="17">
        <v>22.0</v>
      </c>
      <c r="Q495" s="17">
        <v>11.0</v>
      </c>
      <c r="R495" s="17">
        <v>1.0</v>
      </c>
    </row>
    <row r="496" ht="14.25" customHeight="1">
      <c r="A496" s="17">
        <v>495.0</v>
      </c>
      <c r="B496" s="17" t="s">
        <v>14841</v>
      </c>
      <c r="C496" s="17" t="s">
        <v>1826</v>
      </c>
      <c r="D496" s="17" t="s">
        <v>1827</v>
      </c>
      <c r="E496" s="17">
        <v>45666.0</v>
      </c>
      <c r="F496" s="17" t="s">
        <v>1828</v>
      </c>
      <c r="G496" s="17" t="s">
        <v>69</v>
      </c>
      <c r="H496" s="17" t="s">
        <v>140</v>
      </c>
      <c r="I496" s="17" t="s">
        <v>141</v>
      </c>
      <c r="J496" s="17" t="s">
        <v>142</v>
      </c>
      <c r="K496" s="17" t="s">
        <v>46</v>
      </c>
      <c r="L496" s="17" t="s">
        <v>48</v>
      </c>
      <c r="M496" s="17" t="s">
        <v>48</v>
      </c>
      <c r="N496" s="17" t="s">
        <v>48</v>
      </c>
      <c r="O496" s="17" t="s">
        <v>1829</v>
      </c>
      <c r="P496" s="17">
        <v>0.0</v>
      </c>
      <c r="Q496" s="17">
        <v>0.0</v>
      </c>
      <c r="R496" s="17">
        <v>0.0</v>
      </c>
    </row>
    <row r="497" ht="14.25" customHeight="1">
      <c r="A497" s="17">
        <v>496.0</v>
      </c>
      <c r="B497" s="17" t="s">
        <v>14841</v>
      </c>
      <c r="C497" s="17" t="s">
        <v>1830</v>
      </c>
      <c r="D497" s="17" t="s">
        <v>1831</v>
      </c>
      <c r="E497" s="17">
        <v>45665.0</v>
      </c>
      <c r="F497" s="18" t="s">
        <v>1832</v>
      </c>
      <c r="G497" s="17" t="s">
        <v>69</v>
      </c>
      <c r="H497" s="17" t="s">
        <v>70</v>
      </c>
      <c r="I497" s="17" t="s">
        <v>91</v>
      </c>
      <c r="J497" s="17" t="s">
        <v>45</v>
      </c>
      <c r="K497" s="17" t="s">
        <v>46</v>
      </c>
      <c r="L497" s="17" t="s">
        <v>1833</v>
      </c>
      <c r="M497" s="17" t="s">
        <v>48</v>
      </c>
      <c r="N497" s="17" t="s">
        <v>1233</v>
      </c>
      <c r="O497" s="17" t="s">
        <v>48</v>
      </c>
      <c r="P497" s="17">
        <v>0.0</v>
      </c>
      <c r="Q497" s="17">
        <v>4.0</v>
      </c>
      <c r="R497" s="17">
        <v>0.0</v>
      </c>
    </row>
    <row r="498" ht="14.25" customHeight="1">
      <c r="A498" s="17">
        <v>497.0</v>
      </c>
      <c r="B498" s="17" t="s">
        <v>14841</v>
      </c>
      <c r="C498" s="17" t="s">
        <v>1834</v>
      </c>
      <c r="D498" s="17" t="s">
        <v>1230</v>
      </c>
      <c r="E498" s="17">
        <v>45661.0</v>
      </c>
      <c r="F498" s="18" t="s">
        <v>1835</v>
      </c>
      <c r="G498" s="17" t="s">
        <v>55</v>
      </c>
      <c r="H498" s="17" t="s">
        <v>56</v>
      </c>
      <c r="I498" s="17" t="s">
        <v>91</v>
      </c>
      <c r="J498" s="17" t="s">
        <v>45</v>
      </c>
      <c r="K498" s="17" t="s">
        <v>46</v>
      </c>
      <c r="L498" s="17" t="s">
        <v>1836</v>
      </c>
      <c r="M498" s="17" t="s">
        <v>48</v>
      </c>
      <c r="N498" s="17" t="s">
        <v>48</v>
      </c>
      <c r="O498" s="17" t="s">
        <v>884</v>
      </c>
      <c r="P498" s="17">
        <v>8.0</v>
      </c>
      <c r="Q498" s="17">
        <v>2.0</v>
      </c>
      <c r="R498" s="17">
        <v>2.0</v>
      </c>
    </row>
    <row r="499" ht="14.25" customHeight="1">
      <c r="A499" s="17">
        <v>498.0</v>
      </c>
      <c r="B499" s="17" t="s">
        <v>14841</v>
      </c>
      <c r="C499" s="17" t="s">
        <v>1837</v>
      </c>
      <c r="D499" s="17" t="s">
        <v>908</v>
      </c>
      <c r="E499" s="17">
        <v>45659.0</v>
      </c>
      <c r="F499" s="17" t="s">
        <v>1838</v>
      </c>
      <c r="G499" s="17" t="s">
        <v>42</v>
      </c>
      <c r="H499" s="17" t="s">
        <v>43</v>
      </c>
      <c r="I499" s="17" t="s">
        <v>959</v>
      </c>
      <c r="J499" s="17" t="s">
        <v>45</v>
      </c>
      <c r="K499" s="17" t="s">
        <v>46</v>
      </c>
      <c r="L499" s="17" t="s">
        <v>1839</v>
      </c>
      <c r="M499" s="17" t="s">
        <v>48</v>
      </c>
      <c r="N499" s="17" t="s">
        <v>373</v>
      </c>
      <c r="O499" s="17" t="s">
        <v>1840</v>
      </c>
      <c r="P499" s="17">
        <v>22.0</v>
      </c>
      <c r="Q499" s="17">
        <v>16.0</v>
      </c>
      <c r="R499" s="17">
        <v>2.0</v>
      </c>
    </row>
    <row r="500" ht="14.25" customHeight="1">
      <c r="A500" s="17">
        <v>499.0</v>
      </c>
      <c r="B500" s="17" t="s">
        <v>14841</v>
      </c>
      <c r="C500" s="17" t="s">
        <v>1841</v>
      </c>
      <c r="D500" s="17" t="s">
        <v>957</v>
      </c>
      <c r="E500" s="17">
        <v>45655.0</v>
      </c>
      <c r="F500" s="18" t="s">
        <v>1842</v>
      </c>
      <c r="G500" s="17" t="s">
        <v>69</v>
      </c>
      <c r="H500" s="17" t="s">
        <v>140</v>
      </c>
      <c r="I500" s="17" t="s">
        <v>141</v>
      </c>
      <c r="J500" s="17" t="s">
        <v>142</v>
      </c>
      <c r="K500" s="17" t="s">
        <v>46</v>
      </c>
      <c r="L500" s="17" t="s">
        <v>48</v>
      </c>
      <c r="M500" s="17" t="s">
        <v>48</v>
      </c>
      <c r="N500" s="17" t="s">
        <v>48</v>
      </c>
      <c r="O500" s="17" t="s">
        <v>1843</v>
      </c>
      <c r="P500" s="17">
        <v>2.0</v>
      </c>
      <c r="Q500" s="17">
        <v>2.0</v>
      </c>
      <c r="R500" s="17">
        <v>0.0</v>
      </c>
    </row>
    <row r="501" ht="14.25" customHeight="1">
      <c r="A501" s="17">
        <v>500.0</v>
      </c>
      <c r="B501" s="17" t="s">
        <v>14841</v>
      </c>
      <c r="C501" s="17" t="s">
        <v>1844</v>
      </c>
      <c r="D501" s="17" t="s">
        <v>1845</v>
      </c>
      <c r="E501" s="17">
        <v>45653.0</v>
      </c>
      <c r="F501" s="17" t="s">
        <v>1846</v>
      </c>
      <c r="G501" s="17" t="s">
        <v>69</v>
      </c>
      <c r="H501" s="17" t="s">
        <v>140</v>
      </c>
      <c r="I501" s="17" t="s">
        <v>141</v>
      </c>
      <c r="J501" s="17" t="s">
        <v>142</v>
      </c>
      <c r="K501" s="17" t="s">
        <v>46</v>
      </c>
      <c r="L501" s="17" t="s">
        <v>48</v>
      </c>
      <c r="M501" s="17" t="s">
        <v>48</v>
      </c>
      <c r="N501" s="17" t="s">
        <v>1847</v>
      </c>
      <c r="O501" s="17" t="s">
        <v>1848</v>
      </c>
      <c r="P501" s="17">
        <v>5.0</v>
      </c>
      <c r="Q501" s="17">
        <v>39.0</v>
      </c>
      <c r="R501" s="17">
        <v>0.0</v>
      </c>
    </row>
    <row r="502" ht="14.25" customHeight="1">
      <c r="A502" s="17">
        <v>501.0</v>
      </c>
      <c r="B502" s="17" t="s">
        <v>14841</v>
      </c>
      <c r="C502" s="17" t="s">
        <v>1849</v>
      </c>
      <c r="D502" s="17" t="s">
        <v>138</v>
      </c>
      <c r="E502" s="17">
        <v>45651.0</v>
      </c>
      <c r="F502" s="18" t="s">
        <v>1850</v>
      </c>
      <c r="G502" s="17" t="s">
        <v>69</v>
      </c>
      <c r="H502" s="17" t="s">
        <v>140</v>
      </c>
      <c r="I502" s="17" t="s">
        <v>141</v>
      </c>
      <c r="J502" s="17"/>
      <c r="K502" s="17" t="s">
        <v>92</v>
      </c>
      <c r="L502" s="17" t="s">
        <v>48</v>
      </c>
      <c r="M502" s="17" t="s">
        <v>1851</v>
      </c>
      <c r="N502" s="17" t="s">
        <v>1233</v>
      </c>
      <c r="O502" s="17" t="s">
        <v>48</v>
      </c>
      <c r="P502" s="17">
        <v>4.0</v>
      </c>
      <c r="Q502" s="17">
        <v>3.0</v>
      </c>
      <c r="R502" s="17">
        <v>0.0</v>
      </c>
    </row>
    <row r="503" ht="14.25" customHeight="1">
      <c r="A503" s="17">
        <v>502.0</v>
      </c>
      <c r="B503" s="17" t="s">
        <v>14841</v>
      </c>
      <c r="C503" s="17" t="s">
        <v>1852</v>
      </c>
      <c r="D503" s="17" t="s">
        <v>1230</v>
      </c>
      <c r="E503" s="17">
        <v>45650.0</v>
      </c>
      <c r="F503" s="18" t="s">
        <v>1853</v>
      </c>
      <c r="G503" s="17" t="s">
        <v>55</v>
      </c>
      <c r="H503" s="17" t="s">
        <v>130</v>
      </c>
      <c r="I503" s="17" t="s">
        <v>85</v>
      </c>
      <c r="J503" s="17" t="s">
        <v>58</v>
      </c>
      <c r="K503" s="17" t="s">
        <v>46</v>
      </c>
      <c r="L503" s="17" t="s">
        <v>1854</v>
      </c>
      <c r="M503" s="17" t="s">
        <v>48</v>
      </c>
      <c r="N503" s="17" t="s">
        <v>1233</v>
      </c>
      <c r="O503" s="17" t="s">
        <v>968</v>
      </c>
      <c r="P503" s="17">
        <v>15.0</v>
      </c>
      <c r="Q503" s="17">
        <v>2.0</v>
      </c>
      <c r="R503" s="17">
        <v>0.0</v>
      </c>
    </row>
    <row r="504" ht="14.25" customHeight="1">
      <c r="A504" s="17">
        <v>503.0</v>
      </c>
      <c r="B504" s="17" t="s">
        <v>14841</v>
      </c>
      <c r="C504" s="17" t="s">
        <v>1855</v>
      </c>
      <c r="D504" s="17" t="s">
        <v>1230</v>
      </c>
      <c r="E504" s="17">
        <v>45648.0</v>
      </c>
      <c r="F504" s="18" t="s">
        <v>1856</v>
      </c>
      <c r="G504" s="17" t="s">
        <v>69</v>
      </c>
      <c r="H504" s="17" t="s">
        <v>140</v>
      </c>
      <c r="I504" s="17" t="s">
        <v>141</v>
      </c>
      <c r="J504" s="17" t="s">
        <v>142</v>
      </c>
      <c r="K504" s="17" t="s">
        <v>46</v>
      </c>
      <c r="L504" s="17" t="s">
        <v>1857</v>
      </c>
      <c r="M504" s="17" t="s">
        <v>48</v>
      </c>
      <c r="N504" s="17" t="s">
        <v>48</v>
      </c>
      <c r="O504" s="17" t="s">
        <v>201</v>
      </c>
      <c r="P504" s="17">
        <v>7.0</v>
      </c>
      <c r="Q504" s="17">
        <v>0.0</v>
      </c>
      <c r="R504" s="17">
        <v>0.0</v>
      </c>
    </row>
    <row r="505" ht="14.25" customHeight="1">
      <c r="A505" s="17">
        <v>504.0</v>
      </c>
      <c r="B505" s="17" t="s">
        <v>14841</v>
      </c>
      <c r="C505" s="17" t="s">
        <v>1858</v>
      </c>
      <c r="D505" s="17" t="s">
        <v>138</v>
      </c>
      <c r="E505" s="17">
        <v>45646.0</v>
      </c>
      <c r="F505" s="18" t="s">
        <v>1859</v>
      </c>
      <c r="G505" s="17" t="s">
        <v>69</v>
      </c>
      <c r="H505" s="17" t="s">
        <v>140</v>
      </c>
      <c r="I505" s="17" t="s">
        <v>85</v>
      </c>
      <c r="J505" s="17" t="s">
        <v>58</v>
      </c>
      <c r="K505" s="17" t="s">
        <v>46</v>
      </c>
      <c r="L505" s="17" t="s">
        <v>1861</v>
      </c>
      <c r="M505" s="17" t="s">
        <v>48</v>
      </c>
      <c r="N505" s="17" t="s">
        <v>1233</v>
      </c>
      <c r="O505" s="17" t="s">
        <v>48</v>
      </c>
      <c r="P505" s="17">
        <v>6.0</v>
      </c>
      <c r="Q505" s="17">
        <v>2.0</v>
      </c>
      <c r="R505" s="17">
        <v>0.0</v>
      </c>
    </row>
    <row r="506" ht="14.25" customHeight="1">
      <c r="A506" s="17">
        <v>505.0</v>
      </c>
      <c r="B506" s="17" t="s">
        <v>14841</v>
      </c>
      <c r="C506" s="17" t="s">
        <v>1862</v>
      </c>
      <c r="D506" s="17" t="s">
        <v>1230</v>
      </c>
      <c r="E506" s="17">
        <v>45646.0</v>
      </c>
      <c r="F506" s="18" t="s">
        <v>1863</v>
      </c>
      <c r="G506" s="17" t="s">
        <v>42</v>
      </c>
      <c r="H506" s="17" t="s">
        <v>43</v>
      </c>
      <c r="I506" s="17" t="s">
        <v>959</v>
      </c>
      <c r="J506" s="17" t="s">
        <v>45</v>
      </c>
      <c r="K506" s="17" t="s">
        <v>46</v>
      </c>
      <c r="L506" s="17" t="s">
        <v>48</v>
      </c>
      <c r="M506" s="17" t="s">
        <v>48</v>
      </c>
      <c r="N506" s="17" t="s">
        <v>343</v>
      </c>
      <c r="O506" s="17" t="s">
        <v>48</v>
      </c>
      <c r="P506" s="17">
        <v>3.0</v>
      </c>
      <c r="Q506" s="17">
        <v>0.0</v>
      </c>
      <c r="R506" s="17">
        <v>0.0</v>
      </c>
    </row>
    <row r="507" ht="14.25" customHeight="1">
      <c r="A507" s="17">
        <v>506.0</v>
      </c>
      <c r="B507" s="17" t="s">
        <v>14841</v>
      </c>
      <c r="C507" s="17" t="s">
        <v>1864</v>
      </c>
      <c r="D507" s="17" t="s">
        <v>1816</v>
      </c>
      <c r="E507" s="17">
        <v>45646.0</v>
      </c>
      <c r="F507" s="17" t="s">
        <v>1865</v>
      </c>
      <c r="G507" s="17" t="s">
        <v>42</v>
      </c>
      <c r="H507" s="17" t="s">
        <v>157</v>
      </c>
      <c r="I507" s="17" t="s">
        <v>91</v>
      </c>
      <c r="J507" s="17" t="s">
        <v>45</v>
      </c>
      <c r="K507" s="17" t="s">
        <v>46</v>
      </c>
      <c r="L507" s="17" t="s">
        <v>48</v>
      </c>
      <c r="M507" s="17" t="s">
        <v>48</v>
      </c>
      <c r="N507" s="17" t="s">
        <v>48</v>
      </c>
      <c r="O507" s="17" t="s">
        <v>1867</v>
      </c>
      <c r="P507" s="17">
        <v>6.0</v>
      </c>
      <c r="Q507" s="17">
        <v>4.0</v>
      </c>
      <c r="R507" s="17">
        <v>0.0</v>
      </c>
    </row>
    <row r="508" ht="14.25" customHeight="1">
      <c r="A508" s="17">
        <v>507.0</v>
      </c>
      <c r="B508" s="17" t="s">
        <v>14841</v>
      </c>
      <c r="C508" s="17" t="s">
        <v>1868</v>
      </c>
      <c r="D508" s="17" t="s">
        <v>1869</v>
      </c>
      <c r="E508" s="17">
        <v>45646.0</v>
      </c>
      <c r="F508" s="17" t="s">
        <v>1870</v>
      </c>
      <c r="G508" s="17" t="s">
        <v>42</v>
      </c>
      <c r="H508" s="17" t="s">
        <v>43</v>
      </c>
      <c r="I508" s="17" t="s">
        <v>44</v>
      </c>
      <c r="J508" s="17" t="s">
        <v>45</v>
      </c>
      <c r="K508" s="17" t="s">
        <v>46</v>
      </c>
      <c r="L508" s="17" t="s">
        <v>1871</v>
      </c>
      <c r="M508" s="17" t="s">
        <v>48</v>
      </c>
      <c r="N508" s="17" t="s">
        <v>48</v>
      </c>
      <c r="O508" s="17" t="s">
        <v>48</v>
      </c>
      <c r="P508" s="17">
        <v>66.0</v>
      </c>
      <c r="Q508" s="17">
        <v>51.0</v>
      </c>
      <c r="R508" s="17">
        <v>0.0</v>
      </c>
    </row>
    <row r="509" ht="14.25" customHeight="1">
      <c r="A509" s="17">
        <v>508.0</v>
      </c>
      <c r="B509" s="17" t="s">
        <v>14841</v>
      </c>
      <c r="C509" s="17" t="s">
        <v>1872</v>
      </c>
      <c r="D509" s="17" t="s">
        <v>138</v>
      </c>
      <c r="E509" s="17">
        <v>45644.0</v>
      </c>
      <c r="F509" s="17" t="s">
        <v>1873</v>
      </c>
      <c r="G509" s="17" t="s">
        <v>42</v>
      </c>
      <c r="H509" s="17" t="s">
        <v>43</v>
      </c>
      <c r="I509" s="17" t="s">
        <v>91</v>
      </c>
      <c r="J509" s="17" t="s">
        <v>45</v>
      </c>
      <c r="K509" s="17" t="s">
        <v>46</v>
      </c>
      <c r="L509" s="17" t="s">
        <v>1875</v>
      </c>
      <c r="M509" s="17" t="s">
        <v>48</v>
      </c>
      <c r="N509" s="17" t="s">
        <v>1876</v>
      </c>
      <c r="O509" s="17" t="s">
        <v>1132</v>
      </c>
      <c r="P509" s="17">
        <v>16.0</v>
      </c>
      <c r="Q509" s="17">
        <v>6.0</v>
      </c>
      <c r="R509" s="17">
        <v>0.0</v>
      </c>
    </row>
    <row r="510" ht="14.25" customHeight="1">
      <c r="A510" s="17">
        <v>509.0</v>
      </c>
      <c r="B510" s="17" t="s">
        <v>14841</v>
      </c>
      <c r="C510" s="17" t="s">
        <v>1877</v>
      </c>
      <c r="D510" s="17" t="s">
        <v>1710</v>
      </c>
      <c r="E510" s="17">
        <v>45642.0</v>
      </c>
      <c r="F510" s="17" t="s">
        <v>1878</v>
      </c>
      <c r="G510" s="17" t="s">
        <v>69</v>
      </c>
      <c r="H510" s="17" t="s">
        <v>70</v>
      </c>
      <c r="I510" s="17" t="s">
        <v>85</v>
      </c>
      <c r="J510" s="17" t="s">
        <v>45</v>
      </c>
      <c r="K510" s="17" t="s">
        <v>46</v>
      </c>
      <c r="L510" s="17" t="s">
        <v>1879</v>
      </c>
      <c r="M510" s="17" t="s">
        <v>48</v>
      </c>
      <c r="N510" s="17" t="s">
        <v>48</v>
      </c>
      <c r="O510" s="17" t="s">
        <v>945</v>
      </c>
      <c r="P510" s="17">
        <v>22.0</v>
      </c>
      <c r="Q510" s="17">
        <v>35.0</v>
      </c>
      <c r="R510" s="17">
        <v>0.0</v>
      </c>
    </row>
    <row r="511" ht="14.25" customHeight="1">
      <c r="A511" s="17">
        <v>510.0</v>
      </c>
      <c r="B511" s="17" t="s">
        <v>14841</v>
      </c>
      <c r="C511" s="17" t="s">
        <v>1880</v>
      </c>
      <c r="D511" s="17" t="s">
        <v>1816</v>
      </c>
      <c r="E511" s="17">
        <v>45642.0</v>
      </c>
      <c r="F511" s="18" t="s">
        <v>1881</v>
      </c>
      <c r="G511" s="17" t="s">
        <v>69</v>
      </c>
      <c r="H511" s="17" t="s">
        <v>70</v>
      </c>
      <c r="I511" s="17" t="s">
        <v>101</v>
      </c>
      <c r="J511" s="17" t="s">
        <v>45</v>
      </c>
      <c r="K511" s="17" t="s">
        <v>92</v>
      </c>
      <c r="L511" s="17" t="s">
        <v>48</v>
      </c>
      <c r="M511" s="17" t="s">
        <v>48</v>
      </c>
      <c r="N511" s="17" t="s">
        <v>48</v>
      </c>
      <c r="O511" s="17" t="s">
        <v>48</v>
      </c>
      <c r="P511" s="17">
        <v>22.0</v>
      </c>
      <c r="Q511" s="17">
        <v>3.0</v>
      </c>
      <c r="R511" s="17">
        <v>1.0</v>
      </c>
    </row>
    <row r="512" ht="14.25" customHeight="1">
      <c r="A512" s="17">
        <v>511.0</v>
      </c>
      <c r="B512" s="17" t="s">
        <v>14841</v>
      </c>
      <c r="C512" s="17" t="s">
        <v>1882</v>
      </c>
      <c r="D512" s="17" t="s">
        <v>1645</v>
      </c>
      <c r="E512" s="17">
        <v>45641.0</v>
      </c>
      <c r="F512" s="17" t="s">
        <v>1884</v>
      </c>
      <c r="G512" s="17" t="s">
        <v>69</v>
      </c>
      <c r="H512" s="17" t="s">
        <v>70</v>
      </c>
      <c r="I512" s="17" t="s">
        <v>151</v>
      </c>
      <c r="J512" s="17" t="s">
        <v>45</v>
      </c>
      <c r="K512" s="17" t="s">
        <v>46</v>
      </c>
      <c r="L512" s="17" t="s">
        <v>1885</v>
      </c>
      <c r="M512" s="17" t="s">
        <v>48</v>
      </c>
      <c r="N512" s="17" t="s">
        <v>87</v>
      </c>
      <c r="O512" s="17" t="s">
        <v>1475</v>
      </c>
      <c r="P512" s="17">
        <v>1.0</v>
      </c>
      <c r="Q512" s="17">
        <v>0.0</v>
      </c>
      <c r="R512" s="17">
        <v>0.0</v>
      </c>
    </row>
    <row r="513" ht="14.25" customHeight="1">
      <c r="A513" s="17">
        <v>512.0</v>
      </c>
      <c r="B513" s="17" t="s">
        <v>14841</v>
      </c>
      <c r="C513" s="17" t="s">
        <v>1886</v>
      </c>
      <c r="D513" s="17" t="s">
        <v>1887</v>
      </c>
      <c r="E513" s="17">
        <v>45640.0</v>
      </c>
      <c r="F513" s="17" t="s">
        <v>1888</v>
      </c>
      <c r="G513" s="17" t="s">
        <v>55</v>
      </c>
      <c r="H513" s="17" t="s">
        <v>56</v>
      </c>
      <c r="I513" s="17" t="s">
        <v>452</v>
      </c>
      <c r="J513" s="17" t="s">
        <v>45</v>
      </c>
      <c r="K513" s="17" t="s">
        <v>46</v>
      </c>
      <c r="L513" s="17" t="s">
        <v>1889</v>
      </c>
      <c r="M513" s="17" t="s">
        <v>48</v>
      </c>
      <c r="N513" s="17" t="s">
        <v>48</v>
      </c>
      <c r="O513" s="17" t="s">
        <v>884</v>
      </c>
      <c r="P513" s="17">
        <v>7.0</v>
      </c>
      <c r="Q513" s="17">
        <v>5.0</v>
      </c>
      <c r="R513" s="17">
        <v>0.0</v>
      </c>
    </row>
    <row r="514" ht="14.25" customHeight="1">
      <c r="A514" s="17">
        <v>513.0</v>
      </c>
      <c r="B514" s="17" t="s">
        <v>14841</v>
      </c>
      <c r="C514" s="17" t="s">
        <v>1890</v>
      </c>
      <c r="D514" s="17" t="s">
        <v>1326</v>
      </c>
      <c r="E514" s="17">
        <v>45639.0</v>
      </c>
      <c r="F514" s="17" t="s">
        <v>1891</v>
      </c>
      <c r="G514" s="17" t="s">
        <v>42</v>
      </c>
      <c r="H514" s="17" t="s">
        <v>157</v>
      </c>
      <c r="I514" s="17" t="s">
        <v>91</v>
      </c>
      <c r="J514" s="17" t="s">
        <v>45</v>
      </c>
      <c r="K514" s="17" t="s">
        <v>46</v>
      </c>
      <c r="L514" s="17" t="s">
        <v>1892</v>
      </c>
      <c r="M514" s="17" t="s">
        <v>87</v>
      </c>
      <c r="N514" s="17" t="s">
        <v>48</v>
      </c>
      <c r="O514" s="17" t="s">
        <v>1132</v>
      </c>
      <c r="P514" s="17">
        <v>12.0</v>
      </c>
      <c r="Q514" s="17">
        <v>13.0</v>
      </c>
      <c r="R514" s="17">
        <v>0.0</v>
      </c>
    </row>
    <row r="515" ht="14.25" customHeight="1">
      <c r="A515" s="17">
        <v>514.0</v>
      </c>
      <c r="B515" s="17" t="s">
        <v>14841</v>
      </c>
      <c r="C515" s="17" t="s">
        <v>1893</v>
      </c>
      <c r="D515" s="17" t="s">
        <v>1894</v>
      </c>
      <c r="E515" s="17">
        <v>45637.0</v>
      </c>
      <c r="F515" s="17" t="s">
        <v>1895</v>
      </c>
      <c r="G515" s="17" t="s">
        <v>55</v>
      </c>
      <c r="H515" s="17" t="s">
        <v>130</v>
      </c>
      <c r="I515" s="17" t="s">
        <v>91</v>
      </c>
      <c r="J515" s="17" t="s">
        <v>58</v>
      </c>
      <c r="K515" s="17" t="s">
        <v>46</v>
      </c>
      <c r="L515" s="17" t="s">
        <v>48</v>
      </c>
      <c r="M515" s="17" t="s">
        <v>48</v>
      </c>
      <c r="N515" s="17" t="s">
        <v>1896</v>
      </c>
      <c r="O515" s="17" t="s">
        <v>1897</v>
      </c>
      <c r="P515" s="17">
        <v>33.0</v>
      </c>
      <c r="Q515" s="17">
        <v>15.0</v>
      </c>
      <c r="R515" s="17">
        <v>0.0</v>
      </c>
    </row>
    <row r="516" ht="14.25" customHeight="1">
      <c r="A516" s="17">
        <v>515.0</v>
      </c>
      <c r="B516" s="17" t="s">
        <v>14841</v>
      </c>
      <c r="C516" s="17" t="s">
        <v>1898</v>
      </c>
      <c r="D516" s="17" t="s">
        <v>1230</v>
      </c>
      <c r="E516" s="17">
        <v>45637.0</v>
      </c>
      <c r="F516" s="18" t="s">
        <v>1899</v>
      </c>
      <c r="G516" s="17"/>
      <c r="H516" s="17"/>
      <c r="I516" s="17"/>
      <c r="J516" s="17"/>
      <c r="K516" s="17"/>
      <c r="L516" s="17"/>
      <c r="M516" s="17"/>
      <c r="N516" s="17"/>
      <c r="O516" s="17"/>
      <c r="P516" s="17">
        <v>15.0</v>
      </c>
      <c r="Q516" s="17">
        <v>1.0</v>
      </c>
      <c r="R516" s="17">
        <v>0.0</v>
      </c>
    </row>
    <row r="517" ht="14.25" customHeight="1">
      <c r="A517" s="17">
        <v>516.0</v>
      </c>
      <c r="B517" s="17" t="s">
        <v>14841</v>
      </c>
      <c r="C517" s="17" t="s">
        <v>1902</v>
      </c>
      <c r="D517" s="17" t="s">
        <v>1230</v>
      </c>
      <c r="E517" s="17">
        <v>45636.0</v>
      </c>
      <c r="F517" s="18" t="s">
        <v>1903</v>
      </c>
      <c r="G517" s="17" t="s">
        <v>69</v>
      </c>
      <c r="H517" s="17" t="s">
        <v>140</v>
      </c>
      <c r="I517" s="17" t="s">
        <v>74</v>
      </c>
      <c r="J517" s="17" t="s">
        <v>45</v>
      </c>
      <c r="K517" s="17" t="s">
        <v>92</v>
      </c>
      <c r="L517" s="17" t="s">
        <v>48</v>
      </c>
      <c r="M517" s="17" t="s">
        <v>48</v>
      </c>
      <c r="N517" s="17" t="s">
        <v>48</v>
      </c>
      <c r="O517" s="17" t="s">
        <v>48</v>
      </c>
      <c r="P517" s="17">
        <v>0.0</v>
      </c>
      <c r="Q517" s="17">
        <v>0.0</v>
      </c>
      <c r="R517" s="17">
        <v>0.0</v>
      </c>
    </row>
    <row r="518" ht="14.25" customHeight="1">
      <c r="A518" s="17">
        <v>517.0</v>
      </c>
      <c r="B518" s="17" t="s">
        <v>14841</v>
      </c>
      <c r="C518" s="17" t="s">
        <v>1904</v>
      </c>
      <c r="D518" s="17" t="s">
        <v>97</v>
      </c>
      <c r="E518" s="17">
        <v>45636.0</v>
      </c>
      <c r="F518" s="18" t="s">
        <v>1906</v>
      </c>
      <c r="G518" s="17" t="s">
        <v>69</v>
      </c>
      <c r="H518" s="17" t="s">
        <v>70</v>
      </c>
      <c r="I518" s="17" t="s">
        <v>91</v>
      </c>
      <c r="J518" s="17" t="s">
        <v>45</v>
      </c>
      <c r="K518" s="17" t="s">
        <v>46</v>
      </c>
      <c r="L518" s="17" t="s">
        <v>48</v>
      </c>
      <c r="M518" s="17" t="s">
        <v>48</v>
      </c>
      <c r="N518" s="17" t="s">
        <v>1386</v>
      </c>
      <c r="O518" s="17" t="s">
        <v>1907</v>
      </c>
      <c r="P518" s="17">
        <v>0.0</v>
      </c>
      <c r="Q518" s="17">
        <v>0.0</v>
      </c>
      <c r="R518" s="17">
        <v>0.0</v>
      </c>
    </row>
    <row r="519" ht="14.25" customHeight="1">
      <c r="A519" s="17">
        <v>518.0</v>
      </c>
      <c r="B519" s="17" t="s">
        <v>14841</v>
      </c>
      <c r="C519" s="17" t="s">
        <v>1908</v>
      </c>
      <c r="D519" s="17" t="s">
        <v>138</v>
      </c>
      <c r="E519" s="17">
        <v>45636.0</v>
      </c>
      <c r="F519" s="18" t="s">
        <v>1909</v>
      </c>
      <c r="G519" s="17" t="s">
        <v>69</v>
      </c>
      <c r="H519" s="17" t="s">
        <v>140</v>
      </c>
      <c r="I519" s="17" t="s">
        <v>85</v>
      </c>
      <c r="J519" s="17" t="s">
        <v>142</v>
      </c>
      <c r="K519" s="17" t="s">
        <v>46</v>
      </c>
      <c r="L519" s="17" t="s">
        <v>1910</v>
      </c>
      <c r="M519" s="17" t="s">
        <v>48</v>
      </c>
      <c r="N519" s="17" t="s">
        <v>48</v>
      </c>
      <c r="O519" s="17" t="s">
        <v>48</v>
      </c>
      <c r="P519" s="17">
        <v>32.0</v>
      </c>
      <c r="Q519" s="17">
        <v>8.0</v>
      </c>
      <c r="R519" s="17">
        <v>0.0</v>
      </c>
    </row>
    <row r="520" ht="14.25" customHeight="1">
      <c r="A520" s="17">
        <v>519.0</v>
      </c>
      <c r="B520" s="17" t="s">
        <v>14841</v>
      </c>
      <c r="C520" s="17" t="s">
        <v>1911</v>
      </c>
      <c r="D520" s="17" t="s">
        <v>138</v>
      </c>
      <c r="E520" s="17">
        <v>45635.0</v>
      </c>
      <c r="F520" s="18" t="s">
        <v>1912</v>
      </c>
      <c r="G520" s="17" t="s">
        <v>69</v>
      </c>
      <c r="H520" s="17" t="s">
        <v>140</v>
      </c>
      <c r="I520" s="17" t="s">
        <v>141</v>
      </c>
      <c r="J520" s="17" t="s">
        <v>142</v>
      </c>
      <c r="K520" s="17" t="s">
        <v>46</v>
      </c>
      <c r="L520" s="17" t="s">
        <v>48</v>
      </c>
      <c r="M520" s="17" t="s">
        <v>87</v>
      </c>
      <c r="N520" s="17" t="s">
        <v>48</v>
      </c>
      <c r="O520" s="17" t="s">
        <v>1913</v>
      </c>
      <c r="P520" s="17">
        <v>1.0</v>
      </c>
      <c r="Q520" s="17">
        <v>0.0</v>
      </c>
      <c r="R520" s="17">
        <v>0.0</v>
      </c>
    </row>
    <row r="521" ht="14.25" customHeight="1">
      <c r="A521" s="17">
        <v>520.0</v>
      </c>
      <c r="B521" s="17" t="s">
        <v>14841</v>
      </c>
      <c r="C521" s="17" t="s">
        <v>1919</v>
      </c>
      <c r="D521" s="17" t="s">
        <v>1920</v>
      </c>
      <c r="E521" s="17">
        <v>45633.0</v>
      </c>
      <c r="F521" s="17" t="s">
        <v>1921</v>
      </c>
      <c r="G521" s="17" t="s">
        <v>69</v>
      </c>
      <c r="H521" s="17" t="s">
        <v>70</v>
      </c>
      <c r="I521" s="17" t="s">
        <v>74</v>
      </c>
      <c r="J521" s="17" t="s">
        <v>45</v>
      </c>
      <c r="K521" s="17" t="s">
        <v>92</v>
      </c>
      <c r="L521" s="17" t="s">
        <v>48</v>
      </c>
      <c r="M521" s="17" t="s">
        <v>48</v>
      </c>
      <c r="N521" s="17" t="s">
        <v>48</v>
      </c>
      <c r="O521" s="17" t="s">
        <v>48</v>
      </c>
      <c r="P521" s="17">
        <v>12.0</v>
      </c>
      <c r="Q521" s="17">
        <v>0.0</v>
      </c>
      <c r="R521" s="17">
        <v>0.0</v>
      </c>
    </row>
    <row r="522" ht="14.25" customHeight="1">
      <c r="A522" s="17">
        <v>521.0</v>
      </c>
      <c r="B522" s="17" t="s">
        <v>14841</v>
      </c>
      <c r="C522" s="17" t="s">
        <v>1927</v>
      </c>
      <c r="D522" s="17" t="s">
        <v>1928</v>
      </c>
      <c r="E522" s="17">
        <v>45624.0</v>
      </c>
      <c r="F522" s="18" t="s">
        <v>1929</v>
      </c>
      <c r="G522" s="17" t="s">
        <v>55</v>
      </c>
      <c r="H522" s="17" t="s">
        <v>70</v>
      </c>
      <c r="I522" s="17" t="s">
        <v>85</v>
      </c>
      <c r="J522" s="17" t="s">
        <v>719</v>
      </c>
      <c r="K522" s="17" t="s">
        <v>46</v>
      </c>
      <c r="L522" s="17" t="s">
        <v>910</v>
      </c>
      <c r="M522" s="17" t="s">
        <v>48</v>
      </c>
      <c r="N522" s="17" t="s">
        <v>48</v>
      </c>
      <c r="O522" s="17" t="s">
        <v>1930</v>
      </c>
      <c r="P522" s="17">
        <v>13.0</v>
      </c>
      <c r="Q522" s="17">
        <v>0.0</v>
      </c>
      <c r="R522" s="17">
        <v>1.0</v>
      </c>
    </row>
    <row r="523" ht="14.25" customHeight="1">
      <c r="A523" s="17">
        <v>522.0</v>
      </c>
      <c r="B523" s="17" t="s">
        <v>14841</v>
      </c>
      <c r="C523" s="17" t="s">
        <v>1931</v>
      </c>
      <c r="D523" s="17" t="s">
        <v>1326</v>
      </c>
      <c r="E523" s="17">
        <v>45624.0</v>
      </c>
      <c r="F523" s="17" t="s">
        <v>1932</v>
      </c>
      <c r="G523" s="17" t="s">
        <v>69</v>
      </c>
      <c r="H523" s="17" t="s">
        <v>140</v>
      </c>
      <c r="I523" s="17" t="s">
        <v>91</v>
      </c>
      <c r="J523" s="17" t="s">
        <v>142</v>
      </c>
      <c r="K523" s="17" t="s">
        <v>46</v>
      </c>
      <c r="L523" s="17" t="s">
        <v>48</v>
      </c>
      <c r="M523" s="17" t="s">
        <v>1933</v>
      </c>
      <c r="N523" s="17" t="s">
        <v>48</v>
      </c>
      <c r="O523" s="17" t="s">
        <v>48</v>
      </c>
      <c r="P523" s="17">
        <v>42.0</v>
      </c>
      <c r="Q523" s="17">
        <v>18.0</v>
      </c>
      <c r="R523" s="17">
        <v>1.0</v>
      </c>
    </row>
    <row r="524" ht="14.25" customHeight="1">
      <c r="A524" s="17">
        <v>523.0</v>
      </c>
      <c r="B524" s="17" t="s">
        <v>14841</v>
      </c>
      <c r="C524" s="17" t="s">
        <v>1934</v>
      </c>
      <c r="D524" s="17" t="s">
        <v>1935</v>
      </c>
      <c r="E524" s="17">
        <v>45624.0</v>
      </c>
      <c r="F524" s="18" t="s">
        <v>1936</v>
      </c>
      <c r="G524" s="17"/>
      <c r="H524" s="17"/>
      <c r="I524" s="17"/>
      <c r="J524" s="17"/>
      <c r="K524" s="17"/>
      <c r="L524" s="17"/>
      <c r="M524" s="17"/>
      <c r="N524" s="17"/>
      <c r="O524" s="17"/>
      <c r="P524" s="17">
        <v>0.0</v>
      </c>
      <c r="Q524" s="17">
        <v>6.0</v>
      </c>
      <c r="R524" s="17">
        <v>0.0</v>
      </c>
    </row>
    <row r="525" ht="14.25" customHeight="1">
      <c r="A525" s="17">
        <v>524.0</v>
      </c>
      <c r="B525" s="17" t="s">
        <v>14841</v>
      </c>
      <c r="C525" s="17" t="s">
        <v>1938</v>
      </c>
      <c r="D525" s="17" t="s">
        <v>97</v>
      </c>
      <c r="E525" s="17">
        <v>45621.0</v>
      </c>
      <c r="F525" s="17"/>
      <c r="G525" s="17" t="s">
        <v>42</v>
      </c>
      <c r="H525" s="17" t="s">
        <v>157</v>
      </c>
      <c r="I525" s="17" t="s">
        <v>74</v>
      </c>
      <c r="J525" s="17" t="s">
        <v>45</v>
      </c>
      <c r="K525" s="17" t="s">
        <v>71</v>
      </c>
      <c r="L525" s="17" t="s">
        <v>48</v>
      </c>
      <c r="M525" s="17" t="s">
        <v>48</v>
      </c>
      <c r="N525" s="17" t="s">
        <v>48</v>
      </c>
      <c r="O525" s="17" t="s">
        <v>48</v>
      </c>
      <c r="P525" s="17">
        <v>0.0</v>
      </c>
      <c r="Q525" s="17">
        <v>0.0</v>
      </c>
      <c r="R525" s="17">
        <v>0.0</v>
      </c>
    </row>
    <row r="526" ht="14.25" customHeight="1">
      <c r="A526" s="17">
        <v>525.0</v>
      </c>
      <c r="B526" s="17" t="s">
        <v>14841</v>
      </c>
      <c r="C526" s="17" t="s">
        <v>1939</v>
      </c>
      <c r="D526" s="17" t="s">
        <v>1645</v>
      </c>
      <c r="E526" s="17">
        <v>45620.0</v>
      </c>
      <c r="F526" s="17" t="s">
        <v>1940</v>
      </c>
      <c r="G526" s="17" t="s">
        <v>69</v>
      </c>
      <c r="H526" s="17" t="s">
        <v>140</v>
      </c>
      <c r="I526" s="17" t="s">
        <v>101</v>
      </c>
      <c r="J526" s="17" t="s">
        <v>142</v>
      </c>
      <c r="K526" s="17" t="s">
        <v>46</v>
      </c>
      <c r="L526" s="17" t="s">
        <v>48</v>
      </c>
      <c r="M526" s="17" t="s">
        <v>48</v>
      </c>
      <c r="N526" s="17" t="s">
        <v>48</v>
      </c>
      <c r="O526" s="17" t="s">
        <v>48</v>
      </c>
      <c r="P526" s="17">
        <v>40.0</v>
      </c>
      <c r="Q526" s="17">
        <v>13.0</v>
      </c>
      <c r="R526" s="17">
        <v>1.0</v>
      </c>
    </row>
    <row r="527" ht="14.25" customHeight="1">
      <c r="A527" s="17">
        <v>526.0</v>
      </c>
      <c r="B527" s="17" t="s">
        <v>14841</v>
      </c>
      <c r="C527" s="17" t="s">
        <v>1945</v>
      </c>
      <c r="D527" s="17" t="s">
        <v>1230</v>
      </c>
      <c r="E527" s="17">
        <v>45619.0</v>
      </c>
      <c r="F527" s="18" t="s">
        <v>1946</v>
      </c>
      <c r="G527" s="17" t="s">
        <v>69</v>
      </c>
      <c r="H527" s="17" t="s">
        <v>70</v>
      </c>
      <c r="I527" s="17" t="s">
        <v>151</v>
      </c>
      <c r="J527" s="17" t="s">
        <v>45</v>
      </c>
      <c r="K527" s="17" t="s">
        <v>46</v>
      </c>
      <c r="L527" s="17" t="s">
        <v>304</v>
      </c>
      <c r="M527" s="17" t="s">
        <v>1947</v>
      </c>
      <c r="N527" s="17" t="s">
        <v>48</v>
      </c>
      <c r="O527" s="17" t="s">
        <v>48</v>
      </c>
      <c r="P527" s="17">
        <v>1.0</v>
      </c>
      <c r="Q527" s="17">
        <v>0.0</v>
      </c>
      <c r="R527" s="17">
        <v>0.0</v>
      </c>
    </row>
    <row r="528" ht="14.25" customHeight="1">
      <c r="A528" s="17">
        <v>527.0</v>
      </c>
      <c r="B528" s="17" t="s">
        <v>14841</v>
      </c>
      <c r="C528" s="17" t="s">
        <v>1948</v>
      </c>
      <c r="D528" s="17" t="s">
        <v>97</v>
      </c>
      <c r="E528" s="17">
        <v>45618.0</v>
      </c>
      <c r="F528" s="17" t="s">
        <v>1950</v>
      </c>
      <c r="G528" s="17" t="s">
        <v>69</v>
      </c>
      <c r="H528" s="17" t="s">
        <v>140</v>
      </c>
      <c r="I528" s="17" t="s">
        <v>141</v>
      </c>
      <c r="J528" s="17" t="s">
        <v>142</v>
      </c>
      <c r="K528" s="17" t="s">
        <v>46</v>
      </c>
      <c r="L528" s="17" t="s">
        <v>48</v>
      </c>
      <c r="M528" s="17" t="s">
        <v>48</v>
      </c>
      <c r="N528" s="17" t="s">
        <v>48</v>
      </c>
      <c r="O528" s="17" t="s">
        <v>1951</v>
      </c>
      <c r="P528" s="17">
        <v>2.0</v>
      </c>
      <c r="Q528" s="17">
        <v>0.0</v>
      </c>
      <c r="R528" s="17">
        <v>0.0</v>
      </c>
    </row>
    <row r="529" ht="14.25" customHeight="1">
      <c r="A529" s="17">
        <v>528.0</v>
      </c>
      <c r="B529" s="17" t="s">
        <v>14841</v>
      </c>
      <c r="C529" s="17" t="s">
        <v>1952</v>
      </c>
      <c r="D529" s="17" t="s">
        <v>1953</v>
      </c>
      <c r="E529" s="17">
        <v>45618.0</v>
      </c>
      <c r="F529" s="18" t="s">
        <v>1954</v>
      </c>
      <c r="G529" s="17" t="s">
        <v>69</v>
      </c>
      <c r="H529" s="17" t="s">
        <v>140</v>
      </c>
      <c r="I529" s="17" t="s">
        <v>91</v>
      </c>
      <c r="J529" s="17" t="s">
        <v>142</v>
      </c>
      <c r="K529" s="17" t="s">
        <v>46</v>
      </c>
      <c r="L529" s="17" t="s">
        <v>1955</v>
      </c>
      <c r="M529" s="17" t="s">
        <v>48</v>
      </c>
      <c r="N529" s="17" t="s">
        <v>48</v>
      </c>
      <c r="O529" s="17" t="s">
        <v>48</v>
      </c>
      <c r="P529" s="17">
        <v>2.0</v>
      </c>
      <c r="Q529" s="17">
        <v>22.0</v>
      </c>
      <c r="R529" s="17">
        <v>0.0</v>
      </c>
    </row>
    <row r="530" ht="14.25" customHeight="1">
      <c r="A530" s="17">
        <v>529.0</v>
      </c>
      <c r="B530" s="17" t="s">
        <v>14841</v>
      </c>
      <c r="C530" s="17" t="s">
        <v>1956</v>
      </c>
      <c r="D530" s="17" t="s">
        <v>138</v>
      </c>
      <c r="E530" s="17">
        <v>45618.0</v>
      </c>
      <c r="F530" s="17" t="s">
        <v>1957</v>
      </c>
      <c r="G530" s="17" t="s">
        <v>69</v>
      </c>
      <c r="H530" s="17" t="s">
        <v>70</v>
      </c>
      <c r="I530" s="17" t="s">
        <v>85</v>
      </c>
      <c r="J530" s="17" t="s">
        <v>45</v>
      </c>
      <c r="K530" s="17" t="s">
        <v>46</v>
      </c>
      <c r="L530" s="17" t="s">
        <v>48</v>
      </c>
      <c r="M530" s="17" t="s">
        <v>48</v>
      </c>
      <c r="N530" s="17" t="s">
        <v>1959</v>
      </c>
      <c r="O530" s="17" t="s">
        <v>48</v>
      </c>
      <c r="P530" s="17">
        <v>7.0</v>
      </c>
      <c r="Q530" s="17">
        <v>18.0</v>
      </c>
      <c r="R530" s="17">
        <v>0.0</v>
      </c>
    </row>
    <row r="531" ht="14.25" customHeight="1">
      <c r="A531" s="17">
        <v>530.0</v>
      </c>
      <c r="B531" s="17" t="s">
        <v>14841</v>
      </c>
      <c r="C531" s="17" t="s">
        <v>1960</v>
      </c>
      <c r="D531" s="17" t="s">
        <v>138</v>
      </c>
      <c r="E531" s="17">
        <v>45617.0</v>
      </c>
      <c r="F531" s="17" t="s">
        <v>1961</v>
      </c>
      <c r="G531" s="17" t="s">
        <v>69</v>
      </c>
      <c r="H531" s="17" t="s">
        <v>140</v>
      </c>
      <c r="I531" s="17" t="s">
        <v>141</v>
      </c>
      <c r="J531" s="17" t="s">
        <v>142</v>
      </c>
      <c r="K531" s="17" t="s">
        <v>46</v>
      </c>
      <c r="L531" s="17" t="s">
        <v>1962</v>
      </c>
      <c r="M531" s="17" t="s">
        <v>48</v>
      </c>
      <c r="N531" s="17" t="s">
        <v>48</v>
      </c>
      <c r="O531" s="17" t="s">
        <v>1963</v>
      </c>
      <c r="P531" s="17">
        <v>3.0</v>
      </c>
      <c r="Q531" s="17">
        <v>1.0</v>
      </c>
      <c r="R531" s="17">
        <v>0.0</v>
      </c>
    </row>
    <row r="532" ht="14.25" customHeight="1">
      <c r="A532" s="17">
        <v>531.0</v>
      </c>
      <c r="B532" s="17" t="s">
        <v>14841</v>
      </c>
      <c r="C532" s="17" t="s">
        <v>1964</v>
      </c>
      <c r="D532" s="17" t="s">
        <v>1965</v>
      </c>
      <c r="E532" s="17">
        <v>45616.0</v>
      </c>
      <c r="F532" s="18" t="s">
        <v>1966</v>
      </c>
      <c r="G532" s="17" t="s">
        <v>55</v>
      </c>
      <c r="H532" s="17" t="s">
        <v>130</v>
      </c>
      <c r="I532" s="17" t="s">
        <v>101</v>
      </c>
      <c r="J532" s="17" t="s">
        <v>45</v>
      </c>
      <c r="K532" s="17" t="s">
        <v>46</v>
      </c>
      <c r="L532" s="17" t="s">
        <v>48</v>
      </c>
      <c r="M532" s="17" t="s">
        <v>48</v>
      </c>
      <c r="N532" s="17" t="s">
        <v>48</v>
      </c>
      <c r="O532" s="17" t="s">
        <v>48</v>
      </c>
      <c r="P532" s="17">
        <v>4.0</v>
      </c>
      <c r="Q532" s="17">
        <v>31.0</v>
      </c>
      <c r="R532" s="17">
        <v>0.0</v>
      </c>
    </row>
    <row r="533" ht="14.25" customHeight="1">
      <c r="A533" s="17">
        <v>532.0</v>
      </c>
      <c r="B533" s="17" t="s">
        <v>14841</v>
      </c>
      <c r="C533" s="17" t="s">
        <v>1967</v>
      </c>
      <c r="D533" s="17" t="s">
        <v>521</v>
      </c>
      <c r="E533" s="17">
        <v>45614.0</v>
      </c>
      <c r="F533" s="18" t="s">
        <v>1968</v>
      </c>
      <c r="G533" s="17" t="s">
        <v>69</v>
      </c>
      <c r="H533" s="17" t="s">
        <v>70</v>
      </c>
      <c r="I533" s="17" t="s">
        <v>74</v>
      </c>
      <c r="J533" s="17" t="s">
        <v>45</v>
      </c>
      <c r="K533" s="17" t="s">
        <v>46</v>
      </c>
      <c r="L533" s="17" t="s">
        <v>48</v>
      </c>
      <c r="M533" s="17" t="s">
        <v>1970</v>
      </c>
      <c r="N533" s="17" t="s">
        <v>48</v>
      </c>
      <c r="O533" s="17" t="s">
        <v>48</v>
      </c>
      <c r="P533" s="17">
        <v>4.0</v>
      </c>
      <c r="Q533" s="17">
        <v>0.0</v>
      </c>
      <c r="R533" s="17">
        <v>0.0</v>
      </c>
    </row>
    <row r="534" ht="14.25" customHeight="1">
      <c r="A534" s="17">
        <v>533.0</v>
      </c>
      <c r="B534" s="17" t="s">
        <v>14841</v>
      </c>
      <c r="C534" s="17" t="s">
        <v>1971</v>
      </c>
      <c r="D534" s="17" t="s">
        <v>97</v>
      </c>
      <c r="E534" s="17">
        <v>45614.0</v>
      </c>
      <c r="F534" s="17" t="s">
        <v>1972</v>
      </c>
      <c r="G534" s="17" t="s">
        <v>55</v>
      </c>
      <c r="H534" s="17" t="s">
        <v>84</v>
      </c>
      <c r="I534" s="17" t="s">
        <v>74</v>
      </c>
      <c r="J534" s="17" t="s">
        <v>45</v>
      </c>
      <c r="K534" s="17" t="s">
        <v>92</v>
      </c>
      <c r="L534" s="17" t="s">
        <v>48</v>
      </c>
      <c r="M534" s="17" t="s">
        <v>87</v>
      </c>
      <c r="N534" s="17" t="s">
        <v>48</v>
      </c>
      <c r="O534" s="17" t="s">
        <v>48</v>
      </c>
      <c r="P534" s="17">
        <v>1.0</v>
      </c>
      <c r="Q534" s="17">
        <v>0.0</v>
      </c>
      <c r="R534" s="17">
        <v>0.0</v>
      </c>
    </row>
    <row r="535" ht="14.25" customHeight="1">
      <c r="A535" s="17">
        <v>534.0</v>
      </c>
      <c r="B535" s="17" t="s">
        <v>14841</v>
      </c>
      <c r="C535" s="17" t="s">
        <v>1975</v>
      </c>
      <c r="D535" s="17" t="s">
        <v>1230</v>
      </c>
      <c r="E535" s="17">
        <v>45611.0</v>
      </c>
      <c r="F535" s="18" t="s">
        <v>1976</v>
      </c>
      <c r="G535" s="17" t="s">
        <v>69</v>
      </c>
      <c r="H535" s="17" t="s">
        <v>140</v>
      </c>
      <c r="I535" s="17" t="s">
        <v>101</v>
      </c>
      <c r="J535" s="17" t="s">
        <v>142</v>
      </c>
      <c r="K535" s="17" t="s">
        <v>46</v>
      </c>
      <c r="L535" s="17" t="s">
        <v>48</v>
      </c>
      <c r="M535" s="17" t="s">
        <v>48</v>
      </c>
      <c r="N535" s="17" t="s">
        <v>48</v>
      </c>
      <c r="O535" s="17" t="s">
        <v>48</v>
      </c>
      <c r="P535" s="17">
        <v>5.0</v>
      </c>
      <c r="Q535" s="17">
        <v>0.0</v>
      </c>
      <c r="R535" s="17">
        <v>0.0</v>
      </c>
    </row>
    <row r="536" ht="14.25" customHeight="1">
      <c r="A536" s="17">
        <v>535.0</v>
      </c>
      <c r="B536" s="17" t="s">
        <v>14841</v>
      </c>
      <c r="C536" s="17" t="s">
        <v>1977</v>
      </c>
      <c r="D536" s="17" t="s">
        <v>138</v>
      </c>
      <c r="E536" s="17">
        <v>45611.0</v>
      </c>
      <c r="F536" s="18" t="s">
        <v>1978</v>
      </c>
      <c r="G536" s="17" t="s">
        <v>69</v>
      </c>
      <c r="H536" s="17" t="s">
        <v>70</v>
      </c>
      <c r="I536" s="17" t="s">
        <v>44</v>
      </c>
      <c r="J536" s="17" t="s">
        <v>45</v>
      </c>
      <c r="K536" s="17" t="s">
        <v>46</v>
      </c>
      <c r="L536" s="17" t="s">
        <v>1979</v>
      </c>
      <c r="M536" s="17" t="s">
        <v>48</v>
      </c>
      <c r="N536" s="17" t="s">
        <v>48</v>
      </c>
      <c r="O536" s="17" t="s">
        <v>48</v>
      </c>
      <c r="P536" s="17">
        <v>0.0</v>
      </c>
      <c r="Q536" s="17">
        <v>1.0</v>
      </c>
      <c r="R536" s="17">
        <v>0.0</v>
      </c>
    </row>
    <row r="537" ht="14.25" customHeight="1">
      <c r="A537" s="17">
        <v>536.0</v>
      </c>
      <c r="B537" s="17" t="s">
        <v>14841</v>
      </c>
      <c r="C537" s="17" t="s">
        <v>1980</v>
      </c>
      <c r="D537" s="17" t="s">
        <v>1981</v>
      </c>
      <c r="E537" s="17">
        <v>45611.0</v>
      </c>
      <c r="F537" s="17" t="s">
        <v>1982</v>
      </c>
      <c r="G537" s="17" t="s">
        <v>42</v>
      </c>
      <c r="H537" s="17" t="s">
        <v>979</v>
      </c>
      <c r="I537" s="17" t="s">
        <v>101</v>
      </c>
      <c r="J537" s="17" t="s">
        <v>45</v>
      </c>
      <c r="K537" s="17" t="s">
        <v>46</v>
      </c>
      <c r="L537" s="17" t="s">
        <v>48</v>
      </c>
      <c r="M537" s="17" t="s">
        <v>87</v>
      </c>
      <c r="N537" s="17" t="s">
        <v>48</v>
      </c>
      <c r="O537" s="17" t="s">
        <v>48</v>
      </c>
      <c r="P537" s="17">
        <v>17.0</v>
      </c>
      <c r="Q537" s="17">
        <v>1.0</v>
      </c>
      <c r="R537" s="17">
        <v>0.0</v>
      </c>
    </row>
    <row r="538" ht="14.25" customHeight="1">
      <c r="A538" s="17">
        <v>537.0</v>
      </c>
      <c r="B538" s="17" t="s">
        <v>14841</v>
      </c>
      <c r="C538" s="17" t="s">
        <v>1984</v>
      </c>
      <c r="D538" s="17" t="s">
        <v>97</v>
      </c>
      <c r="E538" s="17">
        <v>45608.0</v>
      </c>
      <c r="F538" s="18" t="s">
        <v>1013</v>
      </c>
      <c r="G538" s="17" t="s">
        <v>42</v>
      </c>
      <c r="H538" s="17" t="s">
        <v>43</v>
      </c>
      <c r="I538" s="17" t="s">
        <v>959</v>
      </c>
      <c r="J538" s="17" t="s">
        <v>45</v>
      </c>
      <c r="K538" s="17" t="s">
        <v>46</v>
      </c>
      <c r="L538" s="17" t="s">
        <v>48</v>
      </c>
      <c r="M538" s="17" t="s">
        <v>48</v>
      </c>
      <c r="N538" s="17" t="s">
        <v>48</v>
      </c>
      <c r="O538" s="17" t="s">
        <v>48</v>
      </c>
      <c r="P538" s="17">
        <v>17.0</v>
      </c>
      <c r="Q538" s="17">
        <v>9.0</v>
      </c>
      <c r="R538" s="17">
        <v>1.0</v>
      </c>
    </row>
    <row r="539" ht="14.25" customHeight="1">
      <c r="A539" s="17">
        <v>538.0</v>
      </c>
      <c r="B539" s="17" t="s">
        <v>14841</v>
      </c>
      <c r="C539" s="17" t="s">
        <v>1985</v>
      </c>
      <c r="D539" s="17" t="s">
        <v>138</v>
      </c>
      <c r="E539" s="17">
        <v>45608.0</v>
      </c>
      <c r="F539" s="17" t="s">
        <v>1986</v>
      </c>
      <c r="G539" s="17"/>
      <c r="H539" s="17"/>
      <c r="I539" s="17"/>
      <c r="J539" s="17"/>
      <c r="K539" s="17"/>
      <c r="L539" s="17"/>
      <c r="M539" s="17"/>
      <c r="N539" s="17"/>
      <c r="O539" s="17"/>
      <c r="P539" s="17">
        <v>9.0</v>
      </c>
      <c r="Q539" s="17">
        <v>11.0</v>
      </c>
      <c r="R539" s="17">
        <v>0.0</v>
      </c>
    </row>
    <row r="540" ht="14.25" customHeight="1">
      <c r="A540" s="17">
        <v>539.0</v>
      </c>
      <c r="B540" s="17" t="s">
        <v>14841</v>
      </c>
      <c r="C540" s="17" t="s">
        <v>1988</v>
      </c>
      <c r="D540" s="17" t="s">
        <v>97</v>
      </c>
      <c r="E540" s="17">
        <v>45607.0</v>
      </c>
      <c r="F540" s="17"/>
      <c r="G540" s="17" t="s">
        <v>69</v>
      </c>
      <c r="H540" s="17" t="s">
        <v>140</v>
      </c>
      <c r="I540" s="17" t="s">
        <v>141</v>
      </c>
      <c r="J540" s="17" t="s">
        <v>142</v>
      </c>
      <c r="K540" s="17" t="s">
        <v>46</v>
      </c>
      <c r="L540" s="17" t="s">
        <v>1989</v>
      </c>
      <c r="M540" s="17" t="s">
        <v>48</v>
      </c>
      <c r="N540" s="17" t="s">
        <v>48</v>
      </c>
      <c r="O540" s="17" t="s">
        <v>48</v>
      </c>
      <c r="P540" s="17">
        <v>3.0</v>
      </c>
      <c r="Q540" s="17">
        <v>0.0</v>
      </c>
      <c r="R540" s="17">
        <v>0.0</v>
      </c>
    </row>
    <row r="541" ht="14.25" customHeight="1">
      <c r="A541" s="17">
        <v>540.0</v>
      </c>
      <c r="B541" s="17" t="s">
        <v>14841</v>
      </c>
      <c r="C541" s="17" t="s">
        <v>1990</v>
      </c>
      <c r="D541" s="17" t="s">
        <v>1991</v>
      </c>
      <c r="E541" s="17">
        <v>45605.0</v>
      </c>
      <c r="F541" s="17" t="s">
        <v>1992</v>
      </c>
      <c r="G541" s="17" t="s">
        <v>69</v>
      </c>
      <c r="H541" s="17" t="s">
        <v>140</v>
      </c>
      <c r="I541" s="17" t="s">
        <v>141</v>
      </c>
      <c r="J541" s="17" t="s">
        <v>142</v>
      </c>
      <c r="K541" s="17" t="s">
        <v>46</v>
      </c>
      <c r="L541" s="17" t="s">
        <v>48</v>
      </c>
      <c r="M541" s="17" t="s">
        <v>48</v>
      </c>
      <c r="N541" s="17" t="s">
        <v>48</v>
      </c>
      <c r="O541" s="17" t="s">
        <v>48</v>
      </c>
      <c r="P541" s="17">
        <v>2.0</v>
      </c>
      <c r="Q541" s="17">
        <v>5.0</v>
      </c>
      <c r="R541" s="17">
        <v>0.0</v>
      </c>
    </row>
    <row r="542" ht="14.25" customHeight="1">
      <c r="A542" s="17">
        <v>541.0</v>
      </c>
      <c r="B542" s="17" t="s">
        <v>14841</v>
      </c>
      <c r="C542" s="17" t="s">
        <v>1993</v>
      </c>
      <c r="D542" s="17" t="s">
        <v>1994</v>
      </c>
      <c r="E542" s="17">
        <v>45603.0</v>
      </c>
      <c r="F542" s="18" t="s">
        <v>1995</v>
      </c>
      <c r="G542" s="17" t="s">
        <v>69</v>
      </c>
      <c r="H542" s="17" t="s">
        <v>70</v>
      </c>
      <c r="I542" s="17" t="s">
        <v>74</v>
      </c>
      <c r="J542" s="17" t="s">
        <v>45</v>
      </c>
      <c r="K542" s="17" t="s">
        <v>92</v>
      </c>
      <c r="L542" s="17" t="s">
        <v>48</v>
      </c>
      <c r="M542" s="17" t="s">
        <v>48</v>
      </c>
      <c r="N542" s="17" t="s">
        <v>48</v>
      </c>
      <c r="O542" s="17" t="s">
        <v>48</v>
      </c>
      <c r="P542" s="17">
        <v>1.0</v>
      </c>
      <c r="Q542" s="17">
        <v>10.0</v>
      </c>
      <c r="R542" s="17">
        <v>0.0</v>
      </c>
    </row>
    <row r="543" ht="14.25" customHeight="1">
      <c r="A543" s="17">
        <v>542.0</v>
      </c>
      <c r="B543" s="17" t="s">
        <v>14841</v>
      </c>
      <c r="C543" s="17" t="s">
        <v>1996</v>
      </c>
      <c r="D543" s="17" t="s">
        <v>1249</v>
      </c>
      <c r="E543" s="17">
        <v>45600.0</v>
      </c>
      <c r="F543" s="17" t="s">
        <v>1998</v>
      </c>
      <c r="G543" s="17" t="s">
        <v>42</v>
      </c>
      <c r="H543" s="17" t="s">
        <v>43</v>
      </c>
      <c r="I543" s="17" t="s">
        <v>44</v>
      </c>
      <c r="J543" s="17" t="s">
        <v>45</v>
      </c>
      <c r="K543" s="17" t="s">
        <v>46</v>
      </c>
      <c r="L543" s="17" t="s">
        <v>48</v>
      </c>
      <c r="M543" s="17" t="s">
        <v>48</v>
      </c>
      <c r="N543" s="17" t="s">
        <v>48</v>
      </c>
      <c r="O543" s="17" t="s">
        <v>48</v>
      </c>
      <c r="P543" s="17">
        <v>5.0</v>
      </c>
      <c r="Q543" s="17">
        <v>0.0</v>
      </c>
      <c r="R543" s="17">
        <v>0.0</v>
      </c>
    </row>
    <row r="544" ht="14.25" customHeight="1">
      <c r="A544" s="17">
        <v>543.0</v>
      </c>
      <c r="B544" s="17" t="s">
        <v>14841</v>
      </c>
      <c r="C544" s="17" t="s">
        <v>1999</v>
      </c>
      <c r="D544" s="17" t="s">
        <v>1016</v>
      </c>
      <c r="E544" s="17">
        <v>45600.0</v>
      </c>
      <c r="F544" s="18" t="s">
        <v>2000</v>
      </c>
      <c r="G544" s="17" t="s">
        <v>69</v>
      </c>
      <c r="H544" s="17" t="s">
        <v>140</v>
      </c>
      <c r="I544" s="17" t="s">
        <v>141</v>
      </c>
      <c r="J544" s="17" t="s">
        <v>142</v>
      </c>
      <c r="K544" s="17" t="s">
        <v>46</v>
      </c>
      <c r="L544" s="17" t="s">
        <v>48</v>
      </c>
      <c r="M544" s="17" t="s">
        <v>48</v>
      </c>
      <c r="N544" s="17" t="s">
        <v>48</v>
      </c>
      <c r="O544" s="17" t="s">
        <v>201</v>
      </c>
      <c r="P544" s="17">
        <v>71.0</v>
      </c>
      <c r="Q544" s="17">
        <v>124.0</v>
      </c>
      <c r="R544" s="17">
        <v>5.0</v>
      </c>
    </row>
    <row r="545" ht="14.25" customHeight="1">
      <c r="A545" s="17">
        <v>544.0</v>
      </c>
      <c r="B545" s="17" t="s">
        <v>14841</v>
      </c>
      <c r="C545" s="17" t="s">
        <v>2001</v>
      </c>
      <c r="D545" s="17" t="s">
        <v>2002</v>
      </c>
      <c r="E545" s="17">
        <v>45597.0</v>
      </c>
      <c r="F545" s="18" t="s">
        <v>2003</v>
      </c>
      <c r="G545" s="17" t="s">
        <v>69</v>
      </c>
      <c r="H545" s="17" t="s">
        <v>70</v>
      </c>
      <c r="I545" s="17" t="s">
        <v>74</v>
      </c>
      <c r="J545" s="17" t="s">
        <v>45</v>
      </c>
      <c r="K545" s="17" t="s">
        <v>92</v>
      </c>
      <c r="L545" s="17" t="s">
        <v>48</v>
      </c>
      <c r="M545" s="17" t="s">
        <v>48</v>
      </c>
      <c r="N545" s="17" t="s">
        <v>48</v>
      </c>
      <c r="O545" s="17" t="s">
        <v>48</v>
      </c>
      <c r="P545" s="17">
        <v>0.0</v>
      </c>
      <c r="Q545" s="17">
        <v>1.0</v>
      </c>
      <c r="R545" s="17">
        <v>1.0</v>
      </c>
    </row>
    <row r="546" ht="14.25" customHeight="1">
      <c r="A546" s="17">
        <v>545.0</v>
      </c>
      <c r="B546" s="17" t="s">
        <v>14841</v>
      </c>
      <c r="C546" s="17" t="s">
        <v>2004</v>
      </c>
      <c r="D546" s="17" t="s">
        <v>97</v>
      </c>
      <c r="E546" s="17">
        <v>45597.0</v>
      </c>
      <c r="F546" s="17" t="s">
        <v>2005</v>
      </c>
      <c r="G546" s="17" t="s">
        <v>42</v>
      </c>
      <c r="H546" s="17" t="s">
        <v>43</v>
      </c>
      <c r="I546" s="17" t="s">
        <v>959</v>
      </c>
      <c r="J546" s="17" t="s">
        <v>45</v>
      </c>
      <c r="K546" s="17" t="s">
        <v>71</v>
      </c>
      <c r="L546" s="17" t="s">
        <v>48</v>
      </c>
      <c r="M546" s="17" t="s">
        <v>48</v>
      </c>
      <c r="N546" s="17" t="s">
        <v>48</v>
      </c>
      <c r="O546" s="17" t="s">
        <v>48</v>
      </c>
      <c r="P546" s="17">
        <v>2.0</v>
      </c>
      <c r="Q546" s="17">
        <v>0.0</v>
      </c>
      <c r="R546" s="17">
        <v>0.0</v>
      </c>
    </row>
    <row r="547" ht="14.25" customHeight="1">
      <c r="A547" s="17">
        <v>546.0</v>
      </c>
      <c r="B547" s="17" t="s">
        <v>14841</v>
      </c>
      <c r="C547" s="17" t="s">
        <v>2006</v>
      </c>
      <c r="D547" s="17" t="s">
        <v>2007</v>
      </c>
      <c r="E547" s="17">
        <v>45595.0</v>
      </c>
      <c r="F547" s="18" t="s">
        <v>2008</v>
      </c>
      <c r="G547" s="17" t="s">
        <v>42</v>
      </c>
      <c r="H547" s="17" t="s">
        <v>43</v>
      </c>
      <c r="I547" s="17" t="s">
        <v>44</v>
      </c>
      <c r="J547" s="17" t="s">
        <v>45</v>
      </c>
      <c r="K547" s="17" t="s">
        <v>46</v>
      </c>
      <c r="L547" s="17" t="s">
        <v>2009</v>
      </c>
      <c r="M547" s="17" t="s">
        <v>48</v>
      </c>
      <c r="N547" s="17" t="s">
        <v>48</v>
      </c>
      <c r="O547" s="17" t="s">
        <v>48</v>
      </c>
      <c r="P547" s="17">
        <v>183.0</v>
      </c>
      <c r="Q547" s="17">
        <v>27.0</v>
      </c>
      <c r="R547" s="17">
        <v>0.0</v>
      </c>
    </row>
    <row r="548" ht="14.25" customHeight="1">
      <c r="A548" s="17">
        <v>547.0</v>
      </c>
      <c r="B548" s="17" t="s">
        <v>14841</v>
      </c>
      <c r="C548" s="17" t="s">
        <v>2010</v>
      </c>
      <c r="D548" s="17" t="s">
        <v>1710</v>
      </c>
      <c r="E548" s="17">
        <v>45595.0</v>
      </c>
      <c r="F548" s="17" t="s">
        <v>2011</v>
      </c>
      <c r="G548" s="17" t="s">
        <v>42</v>
      </c>
      <c r="H548" s="17" t="s">
        <v>157</v>
      </c>
      <c r="I548" s="17" t="s">
        <v>74</v>
      </c>
      <c r="J548" s="17" t="s">
        <v>45</v>
      </c>
      <c r="K548" s="17" t="s">
        <v>71</v>
      </c>
      <c r="L548" s="17" t="s">
        <v>48</v>
      </c>
      <c r="M548" s="17" t="s">
        <v>48</v>
      </c>
      <c r="N548" s="17" t="s">
        <v>48</v>
      </c>
      <c r="O548" s="17" t="s">
        <v>48</v>
      </c>
      <c r="P548" s="17">
        <v>18.0</v>
      </c>
      <c r="Q548" s="17">
        <v>33.0</v>
      </c>
      <c r="R548" s="17">
        <v>0.0</v>
      </c>
    </row>
    <row r="549" ht="14.25" customHeight="1">
      <c r="A549" s="17">
        <v>548.0</v>
      </c>
      <c r="B549" s="17" t="s">
        <v>14841</v>
      </c>
      <c r="C549" s="17" t="s">
        <v>2012</v>
      </c>
      <c r="D549" s="17" t="s">
        <v>2013</v>
      </c>
      <c r="E549" s="17">
        <v>45593.0</v>
      </c>
      <c r="F549" s="17" t="s">
        <v>2014</v>
      </c>
      <c r="G549" s="17" t="s">
        <v>69</v>
      </c>
      <c r="H549" s="17" t="s">
        <v>70</v>
      </c>
      <c r="I549" s="17" t="s">
        <v>85</v>
      </c>
      <c r="J549" s="17" t="s">
        <v>45</v>
      </c>
      <c r="K549" s="17" t="s">
        <v>46</v>
      </c>
      <c r="L549" s="17" t="s">
        <v>2015</v>
      </c>
      <c r="M549" s="17" t="s">
        <v>48</v>
      </c>
      <c r="N549" s="17" t="s">
        <v>2016</v>
      </c>
      <c r="O549" s="17" t="s">
        <v>201</v>
      </c>
      <c r="P549" s="17">
        <v>8.0</v>
      </c>
      <c r="Q549" s="17">
        <v>4.0</v>
      </c>
      <c r="R549" s="17">
        <v>3.0</v>
      </c>
    </row>
    <row r="550" ht="14.25" customHeight="1">
      <c r="A550" s="17">
        <v>549.0</v>
      </c>
      <c r="B550" s="17" t="s">
        <v>14841</v>
      </c>
      <c r="C550" s="17" t="s">
        <v>2020</v>
      </c>
      <c r="D550" s="17" t="s">
        <v>97</v>
      </c>
      <c r="E550" s="17">
        <v>45590.0</v>
      </c>
      <c r="F550" s="18" t="s">
        <v>2022</v>
      </c>
      <c r="G550" s="17" t="s">
        <v>69</v>
      </c>
      <c r="H550" s="17" t="s">
        <v>140</v>
      </c>
      <c r="I550" s="17" t="s">
        <v>141</v>
      </c>
      <c r="J550" s="17" t="s">
        <v>142</v>
      </c>
      <c r="K550" s="17" t="s">
        <v>46</v>
      </c>
      <c r="L550" s="17" t="s">
        <v>1586</v>
      </c>
      <c r="M550" s="17" t="s">
        <v>48</v>
      </c>
      <c r="N550" s="17" t="s">
        <v>48</v>
      </c>
      <c r="O550" s="17" t="s">
        <v>48</v>
      </c>
      <c r="P550" s="17">
        <v>0.0</v>
      </c>
      <c r="Q550" s="17">
        <v>0.0</v>
      </c>
      <c r="R550" s="17">
        <v>0.0</v>
      </c>
    </row>
    <row r="551" ht="14.25" customHeight="1">
      <c r="A551" s="17">
        <v>550.0</v>
      </c>
      <c r="B551" s="17" t="s">
        <v>14841</v>
      </c>
      <c r="C551" s="17" t="s">
        <v>2023</v>
      </c>
      <c r="D551" s="17" t="s">
        <v>138</v>
      </c>
      <c r="E551" s="17">
        <v>45588.0</v>
      </c>
      <c r="F551" s="17" t="s">
        <v>2024</v>
      </c>
      <c r="G551" s="17" t="s">
        <v>69</v>
      </c>
      <c r="H551" s="17" t="s">
        <v>140</v>
      </c>
      <c r="I551" s="17" t="s">
        <v>141</v>
      </c>
      <c r="J551" s="17" t="s">
        <v>142</v>
      </c>
      <c r="K551" s="17" t="s">
        <v>46</v>
      </c>
      <c r="L551" s="17" t="s">
        <v>48</v>
      </c>
      <c r="M551" s="17" t="s">
        <v>48</v>
      </c>
      <c r="N551" s="17" t="s">
        <v>48</v>
      </c>
      <c r="O551" s="17" t="s">
        <v>48</v>
      </c>
      <c r="P551" s="17">
        <v>0.0</v>
      </c>
      <c r="Q551" s="17">
        <v>4.0</v>
      </c>
      <c r="R551" s="17">
        <v>0.0</v>
      </c>
    </row>
    <row r="552" ht="14.25" customHeight="1">
      <c r="A552" s="17">
        <v>551.0</v>
      </c>
      <c r="B552" s="17" t="s">
        <v>14841</v>
      </c>
      <c r="C552" s="17" t="s">
        <v>2025</v>
      </c>
      <c r="D552" s="17" t="s">
        <v>1026</v>
      </c>
      <c r="E552" s="17">
        <v>45585.0</v>
      </c>
      <c r="F552" s="17" t="s">
        <v>2026</v>
      </c>
      <c r="G552" s="17" t="s">
        <v>69</v>
      </c>
      <c r="H552" s="17" t="s">
        <v>140</v>
      </c>
      <c r="I552" s="17" t="s">
        <v>141</v>
      </c>
      <c r="J552" s="17" t="s">
        <v>142</v>
      </c>
      <c r="K552" s="17" t="s">
        <v>92</v>
      </c>
      <c r="L552" s="17" t="s">
        <v>304</v>
      </c>
      <c r="M552" s="17" t="s">
        <v>2027</v>
      </c>
      <c r="N552" s="17" t="s">
        <v>48</v>
      </c>
      <c r="O552" s="17" t="s">
        <v>48</v>
      </c>
      <c r="P552" s="17">
        <v>1.0</v>
      </c>
      <c r="Q552" s="17">
        <v>3.0</v>
      </c>
      <c r="R552" s="17">
        <v>0.0</v>
      </c>
    </row>
    <row r="553" ht="14.25" customHeight="1">
      <c r="A553" s="17">
        <v>552.0</v>
      </c>
      <c r="B553" s="17" t="s">
        <v>14841</v>
      </c>
      <c r="C553" s="17" t="s">
        <v>2028</v>
      </c>
      <c r="D553" s="17" t="s">
        <v>138</v>
      </c>
      <c r="E553" s="17">
        <v>45585.0</v>
      </c>
      <c r="F553" s="17" t="s">
        <v>2029</v>
      </c>
      <c r="G553" s="17" t="s">
        <v>55</v>
      </c>
      <c r="H553" s="17" t="s">
        <v>130</v>
      </c>
      <c r="I553" s="17" t="s">
        <v>151</v>
      </c>
      <c r="J553" s="17" t="s">
        <v>45</v>
      </c>
      <c r="K553" s="17" t="s">
        <v>46</v>
      </c>
      <c r="L553" s="17" t="s">
        <v>48</v>
      </c>
      <c r="M553" s="17" t="s">
        <v>2031</v>
      </c>
      <c r="N553" s="17" t="s">
        <v>48</v>
      </c>
      <c r="O553" s="17" t="s">
        <v>2032</v>
      </c>
      <c r="P553" s="17">
        <v>4.0</v>
      </c>
      <c r="Q553" s="17">
        <v>3.0</v>
      </c>
      <c r="R553" s="17">
        <v>0.0</v>
      </c>
    </row>
    <row r="554" ht="14.25" customHeight="1">
      <c r="A554" s="17">
        <v>553.0</v>
      </c>
      <c r="B554" s="17" t="s">
        <v>14841</v>
      </c>
      <c r="C554" s="17" t="s">
        <v>2033</v>
      </c>
      <c r="D554" s="17" t="s">
        <v>1645</v>
      </c>
      <c r="E554" s="17">
        <v>45584.0</v>
      </c>
      <c r="F554" s="17" t="s">
        <v>2034</v>
      </c>
      <c r="G554" s="17" t="s">
        <v>42</v>
      </c>
      <c r="H554" s="17" t="s">
        <v>157</v>
      </c>
      <c r="I554" s="17" t="s">
        <v>85</v>
      </c>
      <c r="J554" s="17" t="s">
        <v>719</v>
      </c>
      <c r="K554" s="17" t="s">
        <v>46</v>
      </c>
      <c r="L554" s="17" t="s">
        <v>617</v>
      </c>
      <c r="M554" s="17" t="s">
        <v>48</v>
      </c>
      <c r="N554" s="17" t="s">
        <v>48</v>
      </c>
      <c r="O554" s="17" t="s">
        <v>48</v>
      </c>
      <c r="P554" s="17">
        <v>12.0</v>
      </c>
      <c r="Q554" s="17">
        <v>1.0</v>
      </c>
      <c r="R554" s="17">
        <v>1.0</v>
      </c>
    </row>
    <row r="555" ht="14.25" customHeight="1">
      <c r="A555" s="17">
        <v>554.0</v>
      </c>
      <c r="B555" s="17" t="s">
        <v>14841</v>
      </c>
      <c r="C555" s="17" t="s">
        <v>2035</v>
      </c>
      <c r="D555" s="17" t="s">
        <v>138</v>
      </c>
      <c r="E555" s="17">
        <v>45583.0</v>
      </c>
      <c r="F555" s="17" t="s">
        <v>2036</v>
      </c>
      <c r="G555" s="17" t="s">
        <v>69</v>
      </c>
      <c r="H555" s="17" t="s">
        <v>140</v>
      </c>
      <c r="I555" s="17" t="s">
        <v>141</v>
      </c>
      <c r="J555" s="17" t="s">
        <v>142</v>
      </c>
      <c r="K555" s="17" t="s">
        <v>46</v>
      </c>
      <c r="L555" s="17" t="s">
        <v>48</v>
      </c>
      <c r="M555" s="17" t="s">
        <v>48</v>
      </c>
      <c r="N555" s="17" t="s">
        <v>48</v>
      </c>
      <c r="O555" s="17" t="s">
        <v>2037</v>
      </c>
      <c r="P555" s="17">
        <v>22.0</v>
      </c>
      <c r="Q555" s="17">
        <v>11.0</v>
      </c>
      <c r="R555" s="17">
        <v>0.0</v>
      </c>
    </row>
    <row r="556" ht="14.25" customHeight="1">
      <c r="A556" s="17">
        <v>555.0</v>
      </c>
      <c r="B556" s="17" t="s">
        <v>14841</v>
      </c>
      <c r="C556" s="17" t="s">
        <v>2038</v>
      </c>
      <c r="D556" s="17" t="s">
        <v>138</v>
      </c>
      <c r="E556" s="17">
        <v>45583.0</v>
      </c>
      <c r="F556" s="18" t="s">
        <v>2039</v>
      </c>
      <c r="G556" s="17" t="s">
        <v>55</v>
      </c>
      <c r="H556" s="17" t="s">
        <v>84</v>
      </c>
      <c r="I556" s="17" t="s">
        <v>74</v>
      </c>
      <c r="J556" s="17" t="s">
        <v>45</v>
      </c>
      <c r="K556" s="17" t="s">
        <v>46</v>
      </c>
      <c r="L556" s="17" t="s">
        <v>2040</v>
      </c>
      <c r="M556" s="17" t="s">
        <v>48</v>
      </c>
      <c r="N556" s="17" t="s">
        <v>48</v>
      </c>
      <c r="O556" s="17" t="s">
        <v>48</v>
      </c>
      <c r="P556" s="17">
        <v>1.0</v>
      </c>
      <c r="Q556" s="17">
        <v>1.0</v>
      </c>
      <c r="R556" s="17">
        <v>0.0</v>
      </c>
    </row>
    <row r="557" ht="14.25" customHeight="1">
      <c r="A557" s="17">
        <v>556.0</v>
      </c>
      <c r="B557" s="17" t="s">
        <v>14841</v>
      </c>
      <c r="C557" s="17" t="s">
        <v>2041</v>
      </c>
      <c r="D557" s="17" t="s">
        <v>2042</v>
      </c>
      <c r="E557" s="17">
        <v>45581.0</v>
      </c>
      <c r="F557" s="17" t="s">
        <v>2043</v>
      </c>
      <c r="G557" s="17" t="s">
        <v>55</v>
      </c>
      <c r="H557" s="17" t="s">
        <v>84</v>
      </c>
      <c r="I557" s="17" t="s">
        <v>74</v>
      </c>
      <c r="J557" s="17" t="s">
        <v>45</v>
      </c>
      <c r="K557" s="17" t="s">
        <v>46</v>
      </c>
      <c r="L557" s="17" t="s">
        <v>2045</v>
      </c>
      <c r="M557" s="17" t="s">
        <v>48</v>
      </c>
      <c r="N557" s="17" t="s">
        <v>48</v>
      </c>
      <c r="O557" s="17" t="s">
        <v>48</v>
      </c>
      <c r="P557" s="17">
        <v>19.0</v>
      </c>
      <c r="Q557" s="17">
        <v>0.0</v>
      </c>
      <c r="R557" s="17">
        <v>0.0</v>
      </c>
    </row>
    <row r="558" ht="14.25" customHeight="1">
      <c r="A558" s="17">
        <v>557.0</v>
      </c>
      <c r="B558" s="17" t="s">
        <v>14841</v>
      </c>
      <c r="C558" s="17" t="s">
        <v>2046</v>
      </c>
      <c r="D558" s="17" t="s">
        <v>2047</v>
      </c>
      <c r="E558" s="17">
        <v>45579.0</v>
      </c>
      <c r="F558" s="17" t="s">
        <v>2048</v>
      </c>
      <c r="G558" s="17" t="s">
        <v>42</v>
      </c>
      <c r="H558" s="17" t="s">
        <v>43</v>
      </c>
      <c r="I558" s="17" t="s">
        <v>44</v>
      </c>
      <c r="J558" s="17" t="s">
        <v>45</v>
      </c>
      <c r="K558" s="17" t="s">
        <v>46</v>
      </c>
      <c r="L558" s="17" t="s">
        <v>2049</v>
      </c>
      <c r="M558" s="17" t="s">
        <v>48</v>
      </c>
      <c r="N558" s="17" t="s">
        <v>48</v>
      </c>
      <c r="O558" s="17" t="s">
        <v>48</v>
      </c>
      <c r="P558" s="17">
        <v>25.0</v>
      </c>
      <c r="Q558" s="17">
        <v>4.0</v>
      </c>
      <c r="R558" s="17">
        <v>0.0</v>
      </c>
    </row>
    <row r="559" ht="14.25" customHeight="1">
      <c r="A559" s="17">
        <v>558.0</v>
      </c>
      <c r="B559" s="17" t="s">
        <v>14841</v>
      </c>
      <c r="C559" s="17" t="s">
        <v>2050</v>
      </c>
      <c r="D559" s="17" t="s">
        <v>2051</v>
      </c>
      <c r="E559" s="17">
        <v>45579.0</v>
      </c>
      <c r="F559" s="18" t="s">
        <v>2052</v>
      </c>
      <c r="G559" s="17" t="s">
        <v>69</v>
      </c>
      <c r="H559" s="17" t="s">
        <v>140</v>
      </c>
      <c r="I559" s="17" t="s">
        <v>151</v>
      </c>
      <c r="J559" s="17" t="s">
        <v>45</v>
      </c>
      <c r="K559" s="17" t="s">
        <v>92</v>
      </c>
      <c r="L559" s="17" t="s">
        <v>2054</v>
      </c>
      <c r="M559" s="17" t="s">
        <v>2055</v>
      </c>
      <c r="N559" s="17" t="s">
        <v>48</v>
      </c>
      <c r="O559" s="17" t="s">
        <v>48</v>
      </c>
      <c r="P559" s="17">
        <v>34.0</v>
      </c>
      <c r="Q559" s="17">
        <v>34.0</v>
      </c>
      <c r="R559" s="17">
        <v>1.0</v>
      </c>
    </row>
    <row r="560" ht="14.25" customHeight="1">
      <c r="A560" s="17">
        <v>559.0</v>
      </c>
      <c r="B560" s="17" t="s">
        <v>14841</v>
      </c>
      <c r="C560" s="17" t="s">
        <v>2056</v>
      </c>
      <c r="D560" s="17" t="s">
        <v>1247</v>
      </c>
      <c r="E560" s="17">
        <v>45578.0</v>
      </c>
      <c r="F560" s="17" t="s">
        <v>2057</v>
      </c>
      <c r="G560" s="17"/>
      <c r="H560" s="17"/>
      <c r="I560" s="17"/>
      <c r="J560" s="17"/>
      <c r="K560" s="17"/>
      <c r="L560" s="17"/>
      <c r="M560" s="17"/>
      <c r="N560" s="17"/>
      <c r="O560" s="17"/>
      <c r="P560" s="17">
        <v>16.0</v>
      </c>
      <c r="Q560" s="17">
        <v>2.0</v>
      </c>
      <c r="R560" s="17">
        <v>0.0</v>
      </c>
    </row>
    <row r="561" ht="14.25" customHeight="1">
      <c r="A561" s="17">
        <v>560.0</v>
      </c>
      <c r="B561" s="17" t="s">
        <v>14841</v>
      </c>
      <c r="C561" s="17" t="s">
        <v>2059</v>
      </c>
      <c r="D561" s="17" t="s">
        <v>97</v>
      </c>
      <c r="E561" s="17">
        <v>45577.0</v>
      </c>
      <c r="F561" s="17"/>
      <c r="G561" s="17" t="s">
        <v>69</v>
      </c>
      <c r="H561" s="17" t="s">
        <v>70</v>
      </c>
      <c r="I561" s="17" t="s">
        <v>74</v>
      </c>
      <c r="J561" s="17" t="s">
        <v>45</v>
      </c>
      <c r="K561" s="17" t="s">
        <v>92</v>
      </c>
      <c r="L561" s="17" t="s">
        <v>48</v>
      </c>
      <c r="M561" s="17" t="s">
        <v>48</v>
      </c>
      <c r="N561" s="17" t="s">
        <v>48</v>
      </c>
      <c r="O561" s="17" t="s">
        <v>48</v>
      </c>
      <c r="P561" s="17">
        <v>0.0</v>
      </c>
      <c r="Q561" s="17">
        <v>0.0</v>
      </c>
      <c r="R561" s="17">
        <v>0.0</v>
      </c>
    </row>
    <row r="562" ht="14.25" customHeight="1">
      <c r="A562" s="17">
        <v>561.0</v>
      </c>
      <c r="B562" s="17" t="s">
        <v>14841</v>
      </c>
      <c r="C562" s="17" t="s">
        <v>2060</v>
      </c>
      <c r="D562" s="17" t="s">
        <v>97</v>
      </c>
      <c r="E562" s="17">
        <v>45577.0</v>
      </c>
      <c r="F562" s="17" t="s">
        <v>2061</v>
      </c>
      <c r="G562" s="17"/>
      <c r="H562" s="17"/>
      <c r="I562" s="17"/>
      <c r="J562" s="17"/>
      <c r="K562" s="17"/>
      <c r="L562" s="17"/>
      <c r="M562" s="17"/>
      <c r="N562" s="17"/>
      <c r="O562" s="17"/>
      <c r="P562" s="17">
        <v>6.0</v>
      </c>
      <c r="Q562" s="17">
        <v>0.0</v>
      </c>
      <c r="R562" s="17">
        <v>1.0</v>
      </c>
    </row>
    <row r="563" ht="14.25" customHeight="1">
      <c r="A563" s="17">
        <v>562.0</v>
      </c>
      <c r="B563" s="17" t="s">
        <v>14841</v>
      </c>
      <c r="C563" s="17" t="s">
        <v>2062</v>
      </c>
      <c r="D563" s="17" t="s">
        <v>2063</v>
      </c>
      <c r="E563" s="17">
        <v>45575.0</v>
      </c>
      <c r="F563" s="17" t="s">
        <v>2064</v>
      </c>
      <c r="G563" s="17" t="s">
        <v>69</v>
      </c>
      <c r="H563" s="17" t="s">
        <v>70</v>
      </c>
      <c r="I563" s="17" t="s">
        <v>151</v>
      </c>
      <c r="J563" s="17" t="s">
        <v>45</v>
      </c>
      <c r="K563" s="17" t="s">
        <v>92</v>
      </c>
      <c r="L563" s="17" t="s">
        <v>48</v>
      </c>
      <c r="M563" s="17" t="s">
        <v>48</v>
      </c>
      <c r="N563" s="17" t="s">
        <v>48</v>
      </c>
      <c r="O563" s="17" t="s">
        <v>48</v>
      </c>
      <c r="P563" s="17">
        <v>3.0</v>
      </c>
      <c r="Q563" s="17">
        <v>0.0</v>
      </c>
      <c r="R563" s="17">
        <v>0.0</v>
      </c>
    </row>
    <row r="564" ht="14.25" customHeight="1">
      <c r="A564" s="17">
        <v>563.0</v>
      </c>
      <c r="B564" s="17" t="s">
        <v>14841</v>
      </c>
      <c r="C564" s="17" t="s">
        <v>2066</v>
      </c>
      <c r="D564" s="17" t="s">
        <v>138</v>
      </c>
      <c r="E564" s="17">
        <v>45574.0</v>
      </c>
      <c r="F564" s="17" t="s">
        <v>2067</v>
      </c>
      <c r="G564" s="17" t="s">
        <v>69</v>
      </c>
      <c r="H564" s="17" t="s">
        <v>140</v>
      </c>
      <c r="I564" s="17" t="s">
        <v>74</v>
      </c>
      <c r="J564" s="17" t="s">
        <v>142</v>
      </c>
      <c r="K564" s="17" t="s">
        <v>92</v>
      </c>
      <c r="L564" s="17" t="s">
        <v>304</v>
      </c>
      <c r="M564" s="17" t="s">
        <v>1412</v>
      </c>
      <c r="N564" s="17" t="s">
        <v>48</v>
      </c>
      <c r="O564" s="17" t="s">
        <v>48</v>
      </c>
      <c r="P564" s="17">
        <v>0.0</v>
      </c>
      <c r="Q564" s="17">
        <v>0.0</v>
      </c>
      <c r="R564" s="17">
        <v>0.0</v>
      </c>
    </row>
    <row r="565" ht="14.25" customHeight="1">
      <c r="A565" s="17">
        <v>564.0</v>
      </c>
      <c r="B565" s="17" t="s">
        <v>14841</v>
      </c>
      <c r="C565" s="17" t="s">
        <v>2068</v>
      </c>
      <c r="D565" s="17" t="s">
        <v>138</v>
      </c>
      <c r="E565" s="17">
        <v>45574.0</v>
      </c>
      <c r="F565" s="17" t="s">
        <v>2069</v>
      </c>
      <c r="G565" s="17" t="s">
        <v>42</v>
      </c>
      <c r="H565" s="17" t="s">
        <v>43</v>
      </c>
      <c r="I565" s="17" t="s">
        <v>44</v>
      </c>
      <c r="J565" s="17" t="s">
        <v>45</v>
      </c>
      <c r="K565" s="17" t="s">
        <v>46</v>
      </c>
      <c r="L565" s="17" t="s">
        <v>48</v>
      </c>
      <c r="M565" s="17" t="s">
        <v>48</v>
      </c>
      <c r="N565" s="17" t="s">
        <v>48</v>
      </c>
      <c r="O565" s="17" t="s">
        <v>48</v>
      </c>
      <c r="P565" s="17">
        <v>24.0</v>
      </c>
      <c r="Q565" s="17">
        <v>21.0</v>
      </c>
      <c r="R565" s="17">
        <v>0.0</v>
      </c>
    </row>
    <row r="566" ht="14.25" customHeight="1">
      <c r="A566" s="17">
        <v>565.0</v>
      </c>
      <c r="B566" s="17" t="s">
        <v>14841</v>
      </c>
      <c r="C566" s="17" t="s">
        <v>2071</v>
      </c>
      <c r="D566" s="17" t="s">
        <v>2072</v>
      </c>
      <c r="E566" s="17">
        <v>45568.0</v>
      </c>
      <c r="F566" s="17" t="s">
        <v>2073</v>
      </c>
      <c r="G566" s="17" t="s">
        <v>42</v>
      </c>
      <c r="H566" s="17" t="s">
        <v>157</v>
      </c>
      <c r="I566" s="17" t="s">
        <v>91</v>
      </c>
      <c r="J566" s="17" t="s">
        <v>45</v>
      </c>
      <c r="K566" s="17" t="s">
        <v>46</v>
      </c>
      <c r="L566" s="17" t="s">
        <v>2075</v>
      </c>
      <c r="M566" s="17" t="s">
        <v>48</v>
      </c>
      <c r="N566" s="17" t="s">
        <v>48</v>
      </c>
      <c r="O566" s="17" t="s">
        <v>48</v>
      </c>
      <c r="P566" s="17">
        <v>63.0</v>
      </c>
      <c r="Q566" s="17">
        <v>35.0</v>
      </c>
      <c r="R566" s="17">
        <v>0.0</v>
      </c>
    </row>
    <row r="567" ht="14.25" customHeight="1">
      <c r="A567" s="17">
        <v>566.0</v>
      </c>
      <c r="B567" s="17" t="s">
        <v>14841</v>
      </c>
      <c r="C567" s="17" t="s">
        <v>2076</v>
      </c>
      <c r="D567" s="17" t="s">
        <v>138</v>
      </c>
      <c r="E567" s="17">
        <v>45568.0</v>
      </c>
      <c r="F567" s="17" t="s">
        <v>2077</v>
      </c>
      <c r="G567" s="17" t="s">
        <v>69</v>
      </c>
      <c r="H567" s="17" t="s">
        <v>140</v>
      </c>
      <c r="I567" s="17" t="s">
        <v>452</v>
      </c>
      <c r="J567" s="17" t="s">
        <v>142</v>
      </c>
      <c r="K567" s="17" t="s">
        <v>46</v>
      </c>
      <c r="L567" s="17" t="s">
        <v>48</v>
      </c>
      <c r="M567" s="17" t="s">
        <v>48</v>
      </c>
      <c r="N567" s="17" t="s">
        <v>48</v>
      </c>
      <c r="O567" s="17" t="s">
        <v>48</v>
      </c>
      <c r="P567" s="17">
        <v>10.0</v>
      </c>
      <c r="Q567" s="17">
        <v>24.0</v>
      </c>
      <c r="R567" s="17">
        <v>0.0</v>
      </c>
    </row>
    <row r="568" ht="14.25" customHeight="1">
      <c r="A568" s="17">
        <v>567.0</v>
      </c>
      <c r="B568" s="17" t="s">
        <v>14841</v>
      </c>
      <c r="C568" s="17" t="s">
        <v>2079</v>
      </c>
      <c r="D568" s="17" t="s">
        <v>1247</v>
      </c>
      <c r="E568" s="17">
        <v>45568.0</v>
      </c>
      <c r="F568" s="17" t="s">
        <v>2080</v>
      </c>
      <c r="G568" s="17" t="s">
        <v>69</v>
      </c>
      <c r="H568" s="17" t="s">
        <v>140</v>
      </c>
      <c r="I568" s="17" t="s">
        <v>91</v>
      </c>
      <c r="J568" s="17" t="s">
        <v>45</v>
      </c>
      <c r="K568" s="17" t="s">
        <v>46</v>
      </c>
      <c r="L568" s="17" t="s">
        <v>48</v>
      </c>
      <c r="M568" s="17" t="s">
        <v>48</v>
      </c>
      <c r="N568" s="17" t="s">
        <v>166</v>
      </c>
      <c r="O568" s="17" t="s">
        <v>48</v>
      </c>
      <c r="P568" s="17">
        <v>12.0</v>
      </c>
      <c r="Q568" s="17">
        <v>10.0</v>
      </c>
      <c r="R568" s="17">
        <v>0.0</v>
      </c>
    </row>
    <row r="569" ht="14.25" customHeight="1">
      <c r="A569" s="17">
        <v>568.0</v>
      </c>
      <c r="B569" s="17" t="s">
        <v>14841</v>
      </c>
      <c r="C569" s="17" t="s">
        <v>2082</v>
      </c>
      <c r="D569" s="17" t="s">
        <v>198</v>
      </c>
      <c r="E569" s="17">
        <v>45566.0</v>
      </c>
      <c r="F569" s="18" t="s">
        <v>2083</v>
      </c>
      <c r="G569" s="17" t="s">
        <v>55</v>
      </c>
      <c r="H569" s="17" t="s">
        <v>84</v>
      </c>
      <c r="I569" s="17" t="s">
        <v>91</v>
      </c>
      <c r="J569" s="17" t="s">
        <v>58</v>
      </c>
      <c r="K569" s="17" t="s">
        <v>46</v>
      </c>
      <c r="L569" s="17" t="s">
        <v>48</v>
      </c>
      <c r="M569" s="17" t="s">
        <v>48</v>
      </c>
      <c r="N569" s="17" t="s">
        <v>48</v>
      </c>
      <c r="O569" s="17" t="s">
        <v>2084</v>
      </c>
      <c r="P569" s="17">
        <v>2.0</v>
      </c>
      <c r="Q569" s="17">
        <v>0.0</v>
      </c>
      <c r="R569" s="17">
        <v>0.0</v>
      </c>
    </row>
    <row r="570" ht="14.25" customHeight="1">
      <c r="A570" s="17">
        <v>569.0</v>
      </c>
      <c r="B570" s="17" t="s">
        <v>14841</v>
      </c>
      <c r="C570" s="17" t="s">
        <v>2085</v>
      </c>
      <c r="D570" s="17" t="s">
        <v>1645</v>
      </c>
      <c r="E570" s="17">
        <v>45564.0</v>
      </c>
      <c r="F570" s="17" t="s">
        <v>2086</v>
      </c>
      <c r="G570" s="17" t="s">
        <v>42</v>
      </c>
      <c r="H570" s="17" t="s">
        <v>157</v>
      </c>
      <c r="I570" s="17" t="s">
        <v>44</v>
      </c>
      <c r="J570" s="17" t="s">
        <v>45</v>
      </c>
      <c r="K570" s="17" t="s">
        <v>46</v>
      </c>
      <c r="L570" s="17" t="s">
        <v>1597</v>
      </c>
      <c r="M570" s="17" t="s">
        <v>48</v>
      </c>
      <c r="N570" s="17" t="s">
        <v>1233</v>
      </c>
      <c r="O570" s="17" t="s">
        <v>48</v>
      </c>
      <c r="P570" s="17">
        <v>30.0</v>
      </c>
      <c r="Q570" s="17">
        <v>10.0</v>
      </c>
      <c r="R570" s="17">
        <v>1.0</v>
      </c>
    </row>
    <row r="571" ht="14.25" customHeight="1">
      <c r="A571" s="17">
        <v>570.0</v>
      </c>
      <c r="B571" s="17" t="s">
        <v>14841</v>
      </c>
      <c r="C571" s="17" t="s">
        <v>2088</v>
      </c>
      <c r="D571" s="17" t="s">
        <v>138</v>
      </c>
      <c r="E571" s="17">
        <v>45563.0</v>
      </c>
      <c r="F571" s="17" t="s">
        <v>2089</v>
      </c>
      <c r="G571" s="17" t="s">
        <v>42</v>
      </c>
      <c r="H571" s="17" t="s">
        <v>43</v>
      </c>
      <c r="I571" s="17" t="s">
        <v>44</v>
      </c>
      <c r="J571" s="17" t="s">
        <v>45</v>
      </c>
      <c r="K571" s="17" t="s">
        <v>46</v>
      </c>
      <c r="L571" s="17" t="s">
        <v>2091</v>
      </c>
      <c r="M571" s="17" t="s">
        <v>48</v>
      </c>
      <c r="N571" s="17" t="s">
        <v>48</v>
      </c>
      <c r="O571" s="17" t="s">
        <v>48</v>
      </c>
      <c r="P571" s="17">
        <v>20.0</v>
      </c>
      <c r="Q571" s="17">
        <v>10.0</v>
      </c>
      <c r="R571" s="17">
        <v>0.0</v>
      </c>
    </row>
    <row r="572" ht="14.25" customHeight="1">
      <c r="A572" s="17">
        <v>571.0</v>
      </c>
      <c r="B572" s="17" t="s">
        <v>14841</v>
      </c>
      <c r="C572" s="17" t="s">
        <v>2092</v>
      </c>
      <c r="D572" s="17" t="s">
        <v>97</v>
      </c>
      <c r="E572" s="17">
        <v>45559.0</v>
      </c>
      <c r="F572" s="17"/>
      <c r="G572" s="17" t="s">
        <v>69</v>
      </c>
      <c r="H572" s="17" t="s">
        <v>70</v>
      </c>
      <c r="I572" s="17" t="s">
        <v>74</v>
      </c>
      <c r="J572" s="17" t="s">
        <v>45</v>
      </c>
      <c r="K572" s="17" t="s">
        <v>92</v>
      </c>
      <c r="L572" s="17" t="s">
        <v>48</v>
      </c>
      <c r="M572" s="17" t="s">
        <v>48</v>
      </c>
      <c r="N572" s="17" t="s">
        <v>48</v>
      </c>
      <c r="O572" s="17" t="s">
        <v>48</v>
      </c>
      <c r="P572" s="17">
        <v>1.0</v>
      </c>
      <c r="Q572" s="17">
        <v>0.0</v>
      </c>
      <c r="R572" s="17">
        <v>0.0</v>
      </c>
    </row>
    <row r="573" ht="14.25" customHeight="1">
      <c r="A573" s="17">
        <v>572.0</v>
      </c>
      <c r="B573" s="17" t="s">
        <v>14841</v>
      </c>
      <c r="C573" s="17" t="s">
        <v>2094</v>
      </c>
      <c r="D573" s="17" t="s">
        <v>2095</v>
      </c>
      <c r="E573" s="17">
        <v>45557.0</v>
      </c>
      <c r="F573" s="17" t="s">
        <v>2096</v>
      </c>
      <c r="G573" s="17" t="s">
        <v>69</v>
      </c>
      <c r="H573" s="17" t="s">
        <v>140</v>
      </c>
      <c r="I573" s="17" t="s">
        <v>141</v>
      </c>
      <c r="J573" s="17" t="s">
        <v>142</v>
      </c>
      <c r="K573" s="17" t="s">
        <v>46</v>
      </c>
      <c r="L573" s="17" t="s">
        <v>2045</v>
      </c>
      <c r="M573" s="17" t="s">
        <v>48</v>
      </c>
      <c r="N573" s="17" t="s">
        <v>48</v>
      </c>
      <c r="O573" s="17" t="s">
        <v>48</v>
      </c>
      <c r="P573" s="17">
        <v>0.0</v>
      </c>
      <c r="Q573" s="17">
        <v>1.0</v>
      </c>
      <c r="R573" s="17">
        <v>0.0</v>
      </c>
    </row>
    <row r="574" ht="14.25" customHeight="1">
      <c r="A574" s="17">
        <v>573.0</v>
      </c>
      <c r="B574" s="17" t="s">
        <v>14841</v>
      </c>
      <c r="C574" s="17" t="s">
        <v>2097</v>
      </c>
      <c r="D574" s="17" t="s">
        <v>138</v>
      </c>
      <c r="E574" s="17">
        <v>45555.0</v>
      </c>
      <c r="F574" s="18" t="s">
        <v>2098</v>
      </c>
      <c r="G574" s="17" t="s">
        <v>69</v>
      </c>
      <c r="H574" s="17" t="s">
        <v>140</v>
      </c>
      <c r="I574" s="17" t="s">
        <v>141</v>
      </c>
      <c r="J574" s="17" t="s">
        <v>142</v>
      </c>
      <c r="K574" s="17" t="s">
        <v>46</v>
      </c>
      <c r="L574" s="17" t="s">
        <v>48</v>
      </c>
      <c r="M574" s="17" t="s">
        <v>48</v>
      </c>
      <c r="N574" s="17" t="s">
        <v>1562</v>
      </c>
      <c r="O574" s="17" t="s">
        <v>1475</v>
      </c>
      <c r="P574" s="17">
        <v>7.0</v>
      </c>
      <c r="Q574" s="17">
        <v>68.0</v>
      </c>
      <c r="R574" s="17">
        <v>0.0</v>
      </c>
    </row>
    <row r="575" ht="14.25" customHeight="1">
      <c r="A575" s="17">
        <v>574.0</v>
      </c>
      <c r="B575" s="17" t="s">
        <v>14841</v>
      </c>
      <c r="C575" s="17" t="s">
        <v>2099</v>
      </c>
      <c r="D575" s="17" t="s">
        <v>138</v>
      </c>
      <c r="E575" s="17">
        <v>45555.0</v>
      </c>
      <c r="F575" s="17" t="s">
        <v>2100</v>
      </c>
      <c r="G575" s="17" t="s">
        <v>42</v>
      </c>
      <c r="H575" s="17" t="s">
        <v>43</v>
      </c>
      <c r="I575" s="17" t="s">
        <v>44</v>
      </c>
      <c r="J575" s="17" t="s">
        <v>45</v>
      </c>
      <c r="K575" s="17" t="s">
        <v>46</v>
      </c>
      <c r="L575" s="17" t="s">
        <v>48</v>
      </c>
      <c r="M575" s="17" t="s">
        <v>48</v>
      </c>
      <c r="N575" s="17" t="s">
        <v>48</v>
      </c>
      <c r="O575" s="17" t="s">
        <v>48</v>
      </c>
      <c r="P575" s="17">
        <v>18.0</v>
      </c>
      <c r="Q575" s="17">
        <v>14.0</v>
      </c>
      <c r="R575" s="17">
        <v>0.0</v>
      </c>
    </row>
    <row r="576" ht="14.25" customHeight="1">
      <c r="A576" s="17">
        <v>575.0</v>
      </c>
      <c r="B576" s="17" t="s">
        <v>14841</v>
      </c>
      <c r="C576" s="17" t="s">
        <v>2102</v>
      </c>
      <c r="D576" s="17" t="s">
        <v>138</v>
      </c>
      <c r="E576" s="17">
        <v>45555.0</v>
      </c>
      <c r="F576" s="17" t="s">
        <v>2103</v>
      </c>
      <c r="G576" s="17" t="s">
        <v>42</v>
      </c>
      <c r="H576" s="17" t="s">
        <v>157</v>
      </c>
      <c r="I576" s="17" t="s">
        <v>85</v>
      </c>
      <c r="J576" s="17" t="s">
        <v>45</v>
      </c>
      <c r="K576" s="17" t="s">
        <v>46</v>
      </c>
      <c r="L576" s="17" t="s">
        <v>2105</v>
      </c>
      <c r="M576" s="17" t="s">
        <v>48</v>
      </c>
      <c r="N576" s="17" t="s">
        <v>48</v>
      </c>
      <c r="O576" s="17" t="s">
        <v>48</v>
      </c>
      <c r="P576" s="17">
        <v>1.0</v>
      </c>
      <c r="Q576" s="17">
        <v>1.0</v>
      </c>
      <c r="R576" s="17">
        <v>0.0</v>
      </c>
    </row>
    <row r="577" ht="14.25" customHeight="1">
      <c r="A577" s="17">
        <v>576.0</v>
      </c>
      <c r="B577" s="17" t="s">
        <v>14841</v>
      </c>
      <c r="C577" s="17" t="s">
        <v>2106</v>
      </c>
      <c r="D577" s="17" t="s">
        <v>97</v>
      </c>
      <c r="E577" s="17">
        <v>45554.0</v>
      </c>
      <c r="F577" s="17"/>
      <c r="G577" s="17" t="s">
        <v>42</v>
      </c>
      <c r="H577" s="17" t="s">
        <v>43</v>
      </c>
      <c r="I577" s="17" t="s">
        <v>44</v>
      </c>
      <c r="J577" s="17" t="s">
        <v>45</v>
      </c>
      <c r="K577" s="17" t="s">
        <v>46</v>
      </c>
      <c r="L577" s="17" t="s">
        <v>2108</v>
      </c>
      <c r="M577" s="17" t="s">
        <v>48</v>
      </c>
      <c r="N577" s="17" t="s">
        <v>48</v>
      </c>
      <c r="O577" s="17" t="s">
        <v>48</v>
      </c>
      <c r="P577" s="17">
        <v>2.0</v>
      </c>
      <c r="Q577" s="17">
        <v>0.0</v>
      </c>
      <c r="R577" s="17">
        <v>2.0</v>
      </c>
    </row>
    <row r="578" ht="14.25" customHeight="1">
      <c r="A578" s="17">
        <v>577.0</v>
      </c>
      <c r="B578" s="17" t="s">
        <v>14841</v>
      </c>
      <c r="C578" s="17" t="s">
        <v>2109</v>
      </c>
      <c r="D578" s="17" t="s">
        <v>2110</v>
      </c>
      <c r="E578" s="17">
        <v>45550.0</v>
      </c>
      <c r="F578" s="17" t="s">
        <v>2111</v>
      </c>
      <c r="G578" s="17" t="s">
        <v>69</v>
      </c>
      <c r="H578" s="17" t="s">
        <v>140</v>
      </c>
      <c r="I578" s="17" t="s">
        <v>141</v>
      </c>
      <c r="J578" s="17" t="s">
        <v>142</v>
      </c>
      <c r="K578" s="17" t="s">
        <v>92</v>
      </c>
      <c r="L578" s="17" t="s">
        <v>48</v>
      </c>
      <c r="M578" s="17" t="s">
        <v>2112</v>
      </c>
      <c r="N578" s="17" t="s">
        <v>48</v>
      </c>
      <c r="O578" s="17" t="s">
        <v>48</v>
      </c>
      <c r="P578" s="17">
        <v>1.0</v>
      </c>
      <c r="Q578" s="17">
        <v>2.0</v>
      </c>
      <c r="R578" s="17">
        <v>0.0</v>
      </c>
    </row>
    <row r="579" ht="14.25" customHeight="1">
      <c r="A579" s="17">
        <v>578.0</v>
      </c>
      <c r="B579" s="17" t="s">
        <v>14841</v>
      </c>
      <c r="C579" s="17" t="s">
        <v>2113</v>
      </c>
      <c r="D579" s="17" t="s">
        <v>97</v>
      </c>
      <c r="E579" s="17">
        <v>45550.0</v>
      </c>
      <c r="F579" s="18" t="s">
        <v>2114</v>
      </c>
      <c r="G579" s="17" t="s">
        <v>55</v>
      </c>
      <c r="H579" s="17" t="s">
        <v>56</v>
      </c>
      <c r="I579" s="17" t="s">
        <v>74</v>
      </c>
      <c r="J579" s="17" t="s">
        <v>45</v>
      </c>
      <c r="K579" s="17" t="s">
        <v>71</v>
      </c>
      <c r="L579" s="17" t="s">
        <v>48</v>
      </c>
      <c r="M579" s="17" t="s">
        <v>48</v>
      </c>
      <c r="N579" s="17" t="s">
        <v>48</v>
      </c>
      <c r="O579" s="17" t="s">
        <v>48</v>
      </c>
      <c r="P579" s="17">
        <v>1.0</v>
      </c>
      <c r="Q579" s="17">
        <v>0.0</v>
      </c>
      <c r="R579" s="17">
        <v>0.0</v>
      </c>
    </row>
    <row r="580" ht="14.25" customHeight="1">
      <c r="A580" s="17">
        <v>579.0</v>
      </c>
      <c r="B580" s="17" t="s">
        <v>14841</v>
      </c>
      <c r="C580" s="17" t="s">
        <v>2115</v>
      </c>
      <c r="D580" s="17" t="s">
        <v>2116</v>
      </c>
      <c r="E580" s="17">
        <v>45548.0</v>
      </c>
      <c r="F580" s="17" t="s">
        <v>2117</v>
      </c>
      <c r="G580" s="17" t="s">
        <v>42</v>
      </c>
      <c r="H580" s="17" t="s">
        <v>157</v>
      </c>
      <c r="I580" s="17" t="s">
        <v>452</v>
      </c>
      <c r="J580" s="17" t="s">
        <v>45</v>
      </c>
      <c r="K580" s="17" t="s">
        <v>46</v>
      </c>
      <c r="L580" s="17" t="s">
        <v>48</v>
      </c>
      <c r="M580" s="17" t="s">
        <v>48</v>
      </c>
      <c r="N580" s="17" t="s">
        <v>48</v>
      </c>
      <c r="O580" s="17" t="s">
        <v>2119</v>
      </c>
      <c r="P580" s="17">
        <v>61.0</v>
      </c>
      <c r="Q580" s="17">
        <v>28.0</v>
      </c>
      <c r="R580" s="17">
        <v>0.0</v>
      </c>
    </row>
    <row r="581" ht="14.25" customHeight="1">
      <c r="A581" s="17">
        <v>580.0</v>
      </c>
      <c r="B581" s="17" t="s">
        <v>14841</v>
      </c>
      <c r="C581" s="17" t="s">
        <v>2120</v>
      </c>
      <c r="D581" s="17" t="s">
        <v>2121</v>
      </c>
      <c r="E581" s="17">
        <v>45548.0</v>
      </c>
      <c r="F581" s="18" t="s">
        <v>2122</v>
      </c>
      <c r="G581" s="17" t="s">
        <v>42</v>
      </c>
      <c r="H581" s="17" t="s">
        <v>43</v>
      </c>
      <c r="I581" s="17" t="s">
        <v>44</v>
      </c>
      <c r="J581" s="17" t="s">
        <v>45</v>
      </c>
      <c r="K581" s="17" t="s">
        <v>46</v>
      </c>
      <c r="L581" s="17" t="s">
        <v>48</v>
      </c>
      <c r="M581" s="17" t="s">
        <v>48</v>
      </c>
      <c r="N581" s="17" t="s">
        <v>48</v>
      </c>
      <c r="O581" s="17" t="s">
        <v>48</v>
      </c>
      <c r="P581" s="17">
        <v>9.0</v>
      </c>
      <c r="Q581" s="17">
        <v>6.0</v>
      </c>
      <c r="R581" s="17">
        <v>0.0</v>
      </c>
    </row>
    <row r="582" ht="14.25" customHeight="1">
      <c r="A582" s="17">
        <v>581.0</v>
      </c>
      <c r="B582" s="17" t="s">
        <v>14841</v>
      </c>
      <c r="C582" s="17" t="s">
        <v>2124</v>
      </c>
      <c r="D582" s="17" t="s">
        <v>2125</v>
      </c>
      <c r="E582" s="17">
        <v>45548.0</v>
      </c>
      <c r="F582" s="17" t="s">
        <v>2126</v>
      </c>
      <c r="G582" s="17" t="s">
        <v>69</v>
      </c>
      <c r="H582" s="17" t="s">
        <v>140</v>
      </c>
      <c r="I582" s="17" t="s">
        <v>44</v>
      </c>
      <c r="J582" s="17" t="s">
        <v>142</v>
      </c>
      <c r="K582" s="17" t="s">
        <v>46</v>
      </c>
      <c r="L582" s="17" t="s">
        <v>2127</v>
      </c>
      <c r="M582" s="17" t="s">
        <v>1933</v>
      </c>
      <c r="N582" s="17" t="s">
        <v>48</v>
      </c>
      <c r="O582" s="17" t="s">
        <v>48</v>
      </c>
      <c r="P582" s="17">
        <v>15.0</v>
      </c>
      <c r="Q582" s="17">
        <v>71.0</v>
      </c>
      <c r="R582" s="17">
        <v>0.0</v>
      </c>
    </row>
    <row r="583" ht="14.25" customHeight="1">
      <c r="A583" s="17">
        <v>582.0</v>
      </c>
      <c r="B583" s="17" t="s">
        <v>14841</v>
      </c>
      <c r="C583" s="17" t="s">
        <v>2128</v>
      </c>
      <c r="D583" s="17" t="s">
        <v>2129</v>
      </c>
      <c r="E583" s="17">
        <v>45543.0</v>
      </c>
      <c r="F583" s="18" t="s">
        <v>2130</v>
      </c>
      <c r="G583" s="17" t="s">
        <v>69</v>
      </c>
      <c r="H583" s="17" t="s">
        <v>70</v>
      </c>
      <c r="I583" s="17" t="s">
        <v>85</v>
      </c>
      <c r="J583" s="17" t="s">
        <v>45</v>
      </c>
      <c r="K583" s="17" t="s">
        <v>46</v>
      </c>
      <c r="L583" s="17" t="s">
        <v>2131</v>
      </c>
      <c r="M583" s="17" t="s">
        <v>2132</v>
      </c>
      <c r="N583" s="17" t="s">
        <v>48</v>
      </c>
      <c r="O583" s="17" t="s">
        <v>2133</v>
      </c>
      <c r="P583" s="17">
        <v>6.0</v>
      </c>
      <c r="Q583" s="17">
        <v>0.0</v>
      </c>
      <c r="R583" s="17">
        <v>0.0</v>
      </c>
    </row>
    <row r="584" ht="14.25" customHeight="1">
      <c r="A584" s="17">
        <v>583.0</v>
      </c>
      <c r="B584" s="17" t="s">
        <v>14841</v>
      </c>
      <c r="C584" s="17" t="s">
        <v>2134</v>
      </c>
      <c r="D584" s="17" t="s">
        <v>1710</v>
      </c>
      <c r="E584" s="17">
        <v>45540.0</v>
      </c>
      <c r="F584" s="17" t="s">
        <v>2135</v>
      </c>
      <c r="G584" s="17" t="s">
        <v>42</v>
      </c>
      <c r="H584" s="17" t="s">
        <v>43</v>
      </c>
      <c r="I584" s="17" t="s">
        <v>91</v>
      </c>
      <c r="J584" s="17" t="s">
        <v>719</v>
      </c>
      <c r="K584" s="17" t="s">
        <v>46</v>
      </c>
      <c r="L584" s="17" t="s">
        <v>2136</v>
      </c>
      <c r="M584" s="17" t="s">
        <v>48</v>
      </c>
      <c r="N584" s="17" t="s">
        <v>48</v>
      </c>
      <c r="O584" s="17" t="s">
        <v>48</v>
      </c>
      <c r="P584" s="17">
        <v>29.0</v>
      </c>
      <c r="Q584" s="17">
        <v>28.0</v>
      </c>
      <c r="R584" s="17">
        <v>0.0</v>
      </c>
    </row>
    <row r="585" ht="14.25" customHeight="1">
      <c r="A585" s="17">
        <v>584.0</v>
      </c>
      <c r="B585" s="17" t="s">
        <v>14841</v>
      </c>
      <c r="C585" s="17" t="s">
        <v>2137</v>
      </c>
      <c r="D585" s="17" t="s">
        <v>2138</v>
      </c>
      <c r="E585" s="17">
        <v>45540.0</v>
      </c>
      <c r="F585" s="17" t="s">
        <v>2139</v>
      </c>
      <c r="G585" s="17" t="s">
        <v>55</v>
      </c>
      <c r="H585" s="17" t="s">
        <v>56</v>
      </c>
      <c r="I585" s="17" t="s">
        <v>85</v>
      </c>
      <c r="J585" s="17" t="s">
        <v>45</v>
      </c>
      <c r="K585" s="17" t="s">
        <v>46</v>
      </c>
      <c r="L585" s="17" t="s">
        <v>48</v>
      </c>
      <c r="M585" s="17" t="s">
        <v>48</v>
      </c>
      <c r="N585" s="17" t="s">
        <v>48</v>
      </c>
      <c r="O585" s="17" t="s">
        <v>48</v>
      </c>
      <c r="P585" s="17">
        <v>14.0</v>
      </c>
      <c r="Q585" s="17">
        <v>10.0</v>
      </c>
      <c r="R585" s="17">
        <v>2.0</v>
      </c>
    </row>
    <row r="586" ht="14.25" customHeight="1">
      <c r="A586" s="17">
        <v>585.0</v>
      </c>
      <c r="B586" s="17" t="s">
        <v>14841</v>
      </c>
      <c r="C586" s="17" t="s">
        <v>2140</v>
      </c>
      <c r="D586" s="17" t="s">
        <v>198</v>
      </c>
      <c r="E586" s="17">
        <v>45540.0</v>
      </c>
      <c r="F586" s="18" t="s">
        <v>2141</v>
      </c>
      <c r="G586" s="17" t="s">
        <v>55</v>
      </c>
      <c r="H586" s="17" t="s">
        <v>130</v>
      </c>
      <c r="I586" s="17" t="s">
        <v>85</v>
      </c>
      <c r="J586" s="17" t="s">
        <v>58</v>
      </c>
      <c r="K586" s="17" t="s">
        <v>46</v>
      </c>
      <c r="L586" s="17" t="s">
        <v>2142</v>
      </c>
      <c r="M586" s="17" t="s">
        <v>48</v>
      </c>
      <c r="N586" s="17" t="s">
        <v>48</v>
      </c>
      <c r="O586" s="17" t="s">
        <v>1926</v>
      </c>
      <c r="P586" s="17">
        <v>15.0</v>
      </c>
      <c r="Q586" s="17">
        <v>2.0</v>
      </c>
      <c r="R586" s="17">
        <v>1.0</v>
      </c>
    </row>
    <row r="587" ht="14.25" customHeight="1">
      <c r="A587" s="17">
        <v>586.0</v>
      </c>
      <c r="B587" s="17" t="s">
        <v>14841</v>
      </c>
      <c r="C587" s="17" t="s">
        <v>2144</v>
      </c>
      <c r="D587" s="17" t="s">
        <v>2116</v>
      </c>
      <c r="E587" s="17">
        <v>45535.0</v>
      </c>
      <c r="F587" s="17" t="s">
        <v>2145</v>
      </c>
      <c r="G587" s="17" t="s">
        <v>42</v>
      </c>
      <c r="H587" s="17" t="s">
        <v>157</v>
      </c>
      <c r="I587" s="17" t="s">
        <v>85</v>
      </c>
      <c r="J587" s="17" t="s">
        <v>45</v>
      </c>
      <c r="K587" s="17" t="s">
        <v>46</v>
      </c>
      <c r="L587" s="17" t="s">
        <v>2146</v>
      </c>
      <c r="M587" s="17" t="s">
        <v>48</v>
      </c>
      <c r="N587" s="17" t="s">
        <v>48</v>
      </c>
      <c r="O587" s="17" t="s">
        <v>201</v>
      </c>
      <c r="P587" s="17">
        <v>1.0</v>
      </c>
      <c r="Q587" s="17">
        <v>3.0</v>
      </c>
      <c r="R587" s="17">
        <v>0.0</v>
      </c>
    </row>
    <row r="588" ht="14.25" customHeight="1">
      <c r="A588" s="17">
        <v>587.0</v>
      </c>
      <c r="B588" s="17" t="s">
        <v>14841</v>
      </c>
      <c r="C588" s="17" t="s">
        <v>2147</v>
      </c>
      <c r="D588" s="17" t="s">
        <v>1928</v>
      </c>
      <c r="E588" s="17">
        <v>45531.0</v>
      </c>
      <c r="F588" s="17" t="s">
        <v>2148</v>
      </c>
      <c r="G588" s="17" t="s">
        <v>69</v>
      </c>
      <c r="H588" s="17" t="s">
        <v>140</v>
      </c>
      <c r="I588" s="17" t="s">
        <v>74</v>
      </c>
      <c r="J588" s="17" t="s">
        <v>45</v>
      </c>
      <c r="K588" s="17" t="s">
        <v>46</v>
      </c>
      <c r="L588" s="17" t="s">
        <v>48</v>
      </c>
      <c r="M588" s="17" t="s">
        <v>48</v>
      </c>
      <c r="N588" s="17" t="s">
        <v>48</v>
      </c>
      <c r="O588" s="17" t="s">
        <v>48</v>
      </c>
      <c r="P588" s="17">
        <v>5.0</v>
      </c>
      <c r="Q588" s="17">
        <v>3.0</v>
      </c>
      <c r="R588" s="17">
        <v>1.0</v>
      </c>
    </row>
    <row r="589" ht="14.25" customHeight="1">
      <c r="A589" s="17">
        <v>588.0</v>
      </c>
      <c r="B589" s="17" t="s">
        <v>14841</v>
      </c>
      <c r="C589" s="17" t="s">
        <v>2149</v>
      </c>
      <c r="D589" s="17" t="s">
        <v>2150</v>
      </c>
      <c r="E589" s="17">
        <v>45526.0</v>
      </c>
      <c r="F589" s="18" t="s">
        <v>2151</v>
      </c>
      <c r="G589" s="17" t="s">
        <v>69</v>
      </c>
      <c r="H589" s="17" t="s">
        <v>140</v>
      </c>
      <c r="I589" s="17" t="s">
        <v>141</v>
      </c>
      <c r="J589" s="17" t="s">
        <v>142</v>
      </c>
      <c r="K589" s="17" t="s">
        <v>46</v>
      </c>
      <c r="L589" s="17" t="s">
        <v>48</v>
      </c>
      <c r="M589" s="17" t="s">
        <v>48</v>
      </c>
      <c r="N589" s="17" t="s">
        <v>48</v>
      </c>
      <c r="O589" s="17" t="s">
        <v>48</v>
      </c>
      <c r="P589" s="17">
        <v>1.0</v>
      </c>
      <c r="Q589" s="17">
        <v>6.0</v>
      </c>
      <c r="R589" s="17">
        <v>0.0</v>
      </c>
    </row>
    <row r="590" ht="14.25" customHeight="1">
      <c r="A590" s="17">
        <v>589.0</v>
      </c>
      <c r="B590" s="17" t="s">
        <v>14841</v>
      </c>
      <c r="C590" s="17" t="s">
        <v>2152</v>
      </c>
      <c r="D590" s="17" t="s">
        <v>2153</v>
      </c>
      <c r="E590" s="17">
        <v>45526.0</v>
      </c>
      <c r="F590" s="17" t="s">
        <v>2154</v>
      </c>
      <c r="G590" s="17" t="s">
        <v>42</v>
      </c>
      <c r="H590" s="17" t="s">
        <v>979</v>
      </c>
      <c r="I590" s="17" t="s">
        <v>74</v>
      </c>
      <c r="J590" s="17" t="s">
        <v>45</v>
      </c>
      <c r="K590" s="17" t="s">
        <v>92</v>
      </c>
      <c r="L590" s="17" t="s">
        <v>48</v>
      </c>
      <c r="M590" s="17" t="s">
        <v>48</v>
      </c>
      <c r="N590" s="17" t="s">
        <v>48</v>
      </c>
      <c r="O590" s="17" t="s">
        <v>48</v>
      </c>
      <c r="P590" s="17">
        <v>3.0</v>
      </c>
      <c r="Q590" s="17">
        <v>0.0</v>
      </c>
      <c r="R590" s="17">
        <v>0.0</v>
      </c>
    </row>
    <row r="591" ht="14.25" customHeight="1">
      <c r="A591" s="17">
        <v>590.0</v>
      </c>
      <c r="B591" s="17" t="s">
        <v>14841</v>
      </c>
      <c r="C591" s="17" t="s">
        <v>2156</v>
      </c>
      <c r="D591" s="17" t="s">
        <v>1273</v>
      </c>
      <c r="E591" s="17">
        <v>45524.0</v>
      </c>
      <c r="F591" s="17" t="s">
        <v>2157</v>
      </c>
      <c r="G591" s="17" t="s">
        <v>69</v>
      </c>
      <c r="H591" s="17" t="s">
        <v>140</v>
      </c>
      <c r="I591" s="17" t="s">
        <v>91</v>
      </c>
      <c r="J591" s="17" t="s">
        <v>142</v>
      </c>
      <c r="K591" s="17" t="s">
        <v>46</v>
      </c>
      <c r="L591" s="17" t="s">
        <v>48</v>
      </c>
      <c r="M591" s="17" t="s">
        <v>48</v>
      </c>
      <c r="N591" s="17" t="s">
        <v>48</v>
      </c>
      <c r="O591" s="17" t="s">
        <v>48</v>
      </c>
      <c r="P591" s="17">
        <v>9.0</v>
      </c>
      <c r="Q591" s="17">
        <v>25.0</v>
      </c>
      <c r="R591" s="17">
        <v>0.0</v>
      </c>
    </row>
    <row r="592" ht="14.25" customHeight="1">
      <c r="A592" s="17">
        <v>591.0</v>
      </c>
      <c r="B592" s="17" t="s">
        <v>14841</v>
      </c>
      <c r="C592" s="17" t="s">
        <v>2158</v>
      </c>
      <c r="D592" s="17" t="s">
        <v>2159</v>
      </c>
      <c r="E592" s="17">
        <v>45522.0</v>
      </c>
      <c r="F592" s="18" t="s">
        <v>2160</v>
      </c>
      <c r="G592" s="17" t="s">
        <v>42</v>
      </c>
      <c r="H592" s="17" t="s">
        <v>140</v>
      </c>
      <c r="I592" s="17" t="s">
        <v>452</v>
      </c>
      <c r="J592" s="17" t="s">
        <v>45</v>
      </c>
      <c r="K592" s="17" t="s">
        <v>46</v>
      </c>
      <c r="L592" s="17" t="s">
        <v>2161</v>
      </c>
      <c r="M592" s="17" t="s">
        <v>283</v>
      </c>
      <c r="N592" s="17" t="s">
        <v>1562</v>
      </c>
      <c r="O592" s="17" t="s">
        <v>1475</v>
      </c>
      <c r="P592" s="17">
        <v>4.0</v>
      </c>
      <c r="Q592" s="17">
        <v>8.0</v>
      </c>
      <c r="R592" s="17">
        <v>0.0</v>
      </c>
    </row>
    <row r="593" ht="14.25" customHeight="1">
      <c r="A593" s="17">
        <v>592.0</v>
      </c>
      <c r="B593" s="17" t="s">
        <v>14841</v>
      </c>
      <c r="C593" s="17" t="s">
        <v>2162</v>
      </c>
      <c r="D593" s="17" t="s">
        <v>2013</v>
      </c>
      <c r="E593" s="17">
        <v>45518.0</v>
      </c>
      <c r="F593" s="18" t="s">
        <v>2163</v>
      </c>
      <c r="G593" s="17" t="s">
        <v>69</v>
      </c>
      <c r="H593" s="17" t="s">
        <v>70</v>
      </c>
      <c r="I593" s="17" t="s">
        <v>85</v>
      </c>
      <c r="J593" s="17" t="s">
        <v>45</v>
      </c>
      <c r="K593" s="17" t="s">
        <v>46</v>
      </c>
      <c r="L593" s="17" t="s">
        <v>2165</v>
      </c>
      <c r="M593" s="17" t="s">
        <v>48</v>
      </c>
      <c r="N593" s="17" t="s">
        <v>1562</v>
      </c>
      <c r="O593" s="17" t="s">
        <v>1475</v>
      </c>
      <c r="P593" s="17">
        <v>26.0</v>
      </c>
      <c r="Q593" s="17">
        <v>9.0</v>
      </c>
      <c r="R593" s="17">
        <v>3.0</v>
      </c>
    </row>
    <row r="594" ht="14.25" customHeight="1">
      <c r="A594" s="17">
        <v>593.0</v>
      </c>
      <c r="B594" s="17" t="s">
        <v>14841</v>
      </c>
      <c r="C594" s="17" t="s">
        <v>2166</v>
      </c>
      <c r="D594" s="17" t="s">
        <v>2167</v>
      </c>
      <c r="E594" s="17">
        <v>45517.0</v>
      </c>
      <c r="F594" s="17" t="s">
        <v>2168</v>
      </c>
      <c r="G594" s="17" t="s">
        <v>69</v>
      </c>
      <c r="H594" s="17" t="s">
        <v>70</v>
      </c>
      <c r="I594" s="17" t="s">
        <v>85</v>
      </c>
      <c r="J594" s="17" t="s">
        <v>45</v>
      </c>
      <c r="K594" s="17" t="s">
        <v>46</v>
      </c>
      <c r="L594" s="17" t="s">
        <v>1871</v>
      </c>
      <c r="M594" s="17" t="s">
        <v>48</v>
      </c>
      <c r="N594" s="17" t="s">
        <v>48</v>
      </c>
      <c r="O594" s="17" t="s">
        <v>2170</v>
      </c>
      <c r="P594" s="17">
        <v>50.0</v>
      </c>
      <c r="Q594" s="17">
        <v>45.0</v>
      </c>
      <c r="R594" s="17">
        <v>0.0</v>
      </c>
    </row>
    <row r="595" ht="14.25" customHeight="1">
      <c r="A595" s="17">
        <v>594.0</v>
      </c>
      <c r="B595" s="17" t="s">
        <v>14841</v>
      </c>
      <c r="C595" s="17" t="s">
        <v>2171</v>
      </c>
      <c r="D595" s="17" t="s">
        <v>1721</v>
      </c>
      <c r="E595" s="17">
        <v>45517.0</v>
      </c>
      <c r="F595" s="17" t="s">
        <v>2172</v>
      </c>
      <c r="G595" s="17" t="s">
        <v>55</v>
      </c>
      <c r="H595" s="17" t="s">
        <v>130</v>
      </c>
      <c r="I595" s="17" t="s">
        <v>452</v>
      </c>
      <c r="J595" s="17" t="s">
        <v>58</v>
      </c>
      <c r="K595" s="17" t="s">
        <v>46</v>
      </c>
      <c r="L595" s="17" t="s">
        <v>48</v>
      </c>
      <c r="M595" s="17" t="s">
        <v>48</v>
      </c>
      <c r="N595" s="17" t="s">
        <v>48</v>
      </c>
      <c r="O595" s="17" t="s">
        <v>48</v>
      </c>
      <c r="P595" s="17">
        <v>56.0</v>
      </c>
      <c r="Q595" s="17">
        <v>28.0</v>
      </c>
      <c r="R595" s="17">
        <v>0.0</v>
      </c>
    </row>
    <row r="596" ht="14.25" customHeight="1">
      <c r="A596" s="17">
        <v>595.0</v>
      </c>
      <c r="B596" s="17" t="s">
        <v>14841</v>
      </c>
      <c r="C596" s="17" t="s">
        <v>2173</v>
      </c>
      <c r="D596" s="17" t="s">
        <v>2174</v>
      </c>
      <c r="E596" s="17">
        <v>45516.0</v>
      </c>
      <c r="F596" s="18" t="s">
        <v>2175</v>
      </c>
      <c r="G596" s="17" t="s">
        <v>42</v>
      </c>
      <c r="H596" s="17" t="s">
        <v>157</v>
      </c>
      <c r="I596" s="17" t="s">
        <v>91</v>
      </c>
      <c r="J596" s="17" t="s">
        <v>45</v>
      </c>
      <c r="K596" s="17" t="s">
        <v>46</v>
      </c>
      <c r="L596" s="17" t="s">
        <v>48</v>
      </c>
      <c r="M596" s="17" t="s">
        <v>48</v>
      </c>
      <c r="N596" s="17" t="s">
        <v>48</v>
      </c>
      <c r="O596" s="17" t="s">
        <v>48</v>
      </c>
      <c r="P596" s="17">
        <v>20.0</v>
      </c>
      <c r="Q596" s="17">
        <v>28.0</v>
      </c>
      <c r="R596" s="17">
        <v>0.0</v>
      </c>
    </row>
    <row r="597" ht="14.25" customHeight="1">
      <c r="A597" s="17">
        <v>596.0</v>
      </c>
      <c r="B597" s="17" t="s">
        <v>14841</v>
      </c>
      <c r="C597" s="17" t="s">
        <v>2176</v>
      </c>
      <c r="D597" s="17" t="s">
        <v>2177</v>
      </c>
      <c r="E597" s="17">
        <v>45514.0</v>
      </c>
      <c r="F597" s="17" t="s">
        <v>2178</v>
      </c>
      <c r="G597" s="17" t="s">
        <v>42</v>
      </c>
      <c r="H597" s="17" t="s">
        <v>43</v>
      </c>
      <c r="I597" s="17" t="s">
        <v>44</v>
      </c>
      <c r="J597" s="17" t="s">
        <v>45</v>
      </c>
      <c r="K597" s="17" t="s">
        <v>46</v>
      </c>
      <c r="L597" s="17" t="s">
        <v>48</v>
      </c>
      <c r="M597" s="17" t="s">
        <v>48</v>
      </c>
      <c r="N597" s="17" t="s">
        <v>48</v>
      </c>
      <c r="O597" s="17" t="s">
        <v>48</v>
      </c>
      <c r="P597" s="17">
        <v>35.0</v>
      </c>
      <c r="Q597" s="17">
        <v>11.0</v>
      </c>
      <c r="R597" s="17">
        <v>0.0</v>
      </c>
    </row>
    <row r="598" ht="14.25" customHeight="1">
      <c r="A598" s="17">
        <v>597.0</v>
      </c>
      <c r="B598" s="17" t="s">
        <v>14841</v>
      </c>
      <c r="C598" s="17" t="s">
        <v>2180</v>
      </c>
      <c r="D598" s="17" t="s">
        <v>2181</v>
      </c>
      <c r="E598" s="17">
        <v>45510.0</v>
      </c>
      <c r="F598" s="18" t="s">
        <v>2182</v>
      </c>
      <c r="G598" s="17" t="s">
        <v>69</v>
      </c>
      <c r="H598" s="17" t="s">
        <v>140</v>
      </c>
      <c r="I598" s="17" t="s">
        <v>91</v>
      </c>
      <c r="J598" s="17" t="s">
        <v>142</v>
      </c>
      <c r="K598" s="17" t="s">
        <v>46</v>
      </c>
      <c r="L598" s="17" t="s">
        <v>2183</v>
      </c>
      <c r="M598" s="17" t="s">
        <v>87</v>
      </c>
      <c r="N598" s="17" t="s">
        <v>48</v>
      </c>
      <c r="O598" s="17" t="s">
        <v>2184</v>
      </c>
      <c r="P598" s="17">
        <v>4.0</v>
      </c>
      <c r="Q598" s="17">
        <v>12.0</v>
      </c>
      <c r="R598" s="17">
        <v>0.0</v>
      </c>
    </row>
    <row r="599" ht="14.25" customHeight="1">
      <c r="A599" s="17">
        <v>598.0</v>
      </c>
      <c r="B599" s="17" t="s">
        <v>14841</v>
      </c>
      <c r="C599" s="17" t="s">
        <v>2185</v>
      </c>
      <c r="D599" s="17" t="s">
        <v>1965</v>
      </c>
      <c r="E599" s="17">
        <v>45507.0</v>
      </c>
      <c r="F599" s="17" t="s">
        <v>2186</v>
      </c>
      <c r="G599" s="17" t="s">
        <v>69</v>
      </c>
      <c r="H599" s="17" t="s">
        <v>140</v>
      </c>
      <c r="I599" s="17" t="s">
        <v>141</v>
      </c>
      <c r="J599" s="17" t="s">
        <v>142</v>
      </c>
      <c r="K599" s="17" t="s">
        <v>46</v>
      </c>
      <c r="L599" s="17" t="s">
        <v>48</v>
      </c>
      <c r="M599" s="17" t="s">
        <v>48</v>
      </c>
      <c r="N599" s="17" t="s">
        <v>48</v>
      </c>
      <c r="O599" s="17" t="s">
        <v>48</v>
      </c>
      <c r="P599" s="17">
        <v>1.0</v>
      </c>
      <c r="Q599" s="17">
        <v>0.0</v>
      </c>
      <c r="R599" s="17">
        <v>0.0</v>
      </c>
    </row>
    <row r="600" ht="14.25" customHeight="1">
      <c r="A600" s="17">
        <v>599.0</v>
      </c>
      <c r="B600" s="17" t="s">
        <v>14841</v>
      </c>
      <c r="C600" s="17" t="s">
        <v>2187</v>
      </c>
      <c r="D600" s="17" t="s">
        <v>1145</v>
      </c>
      <c r="E600" s="17">
        <v>45503.0</v>
      </c>
      <c r="F600" s="17" t="s">
        <v>2188</v>
      </c>
      <c r="G600" s="17" t="s">
        <v>69</v>
      </c>
      <c r="H600" s="17" t="s">
        <v>140</v>
      </c>
      <c r="I600" s="17" t="s">
        <v>141</v>
      </c>
      <c r="J600" s="17" t="s">
        <v>142</v>
      </c>
      <c r="K600" s="17" t="s">
        <v>46</v>
      </c>
      <c r="L600" s="17" t="s">
        <v>2190</v>
      </c>
      <c r="M600" s="17" t="s">
        <v>48</v>
      </c>
      <c r="N600" s="17" t="s">
        <v>48</v>
      </c>
      <c r="O600" s="17" t="s">
        <v>48</v>
      </c>
      <c r="P600" s="17">
        <v>0.0</v>
      </c>
      <c r="Q600" s="17">
        <v>4.0</v>
      </c>
      <c r="R600" s="17">
        <v>0.0</v>
      </c>
    </row>
    <row r="601" ht="14.25" customHeight="1">
      <c r="A601" s="17">
        <v>600.0</v>
      </c>
      <c r="B601" s="17" t="s">
        <v>14841</v>
      </c>
      <c r="C601" s="17" t="s">
        <v>2191</v>
      </c>
      <c r="D601" s="17" t="s">
        <v>1104</v>
      </c>
      <c r="E601" s="17">
        <v>45503.0</v>
      </c>
      <c r="F601" s="18" t="s">
        <v>2192</v>
      </c>
      <c r="G601" s="17" t="s">
        <v>55</v>
      </c>
      <c r="H601" s="17" t="s">
        <v>84</v>
      </c>
      <c r="I601" s="17" t="s">
        <v>151</v>
      </c>
      <c r="J601" s="17" t="s">
        <v>45</v>
      </c>
      <c r="K601" s="17" t="s">
        <v>46</v>
      </c>
      <c r="L601" s="17" t="s">
        <v>48</v>
      </c>
      <c r="M601" s="17" t="s">
        <v>48</v>
      </c>
      <c r="N601" s="17" t="s">
        <v>48</v>
      </c>
      <c r="O601" s="17" t="s">
        <v>48</v>
      </c>
      <c r="P601" s="17">
        <v>7.0</v>
      </c>
      <c r="Q601" s="17">
        <v>4.0</v>
      </c>
      <c r="R601" s="17">
        <v>0.0</v>
      </c>
    </row>
    <row r="602" ht="14.25" customHeight="1">
      <c r="A602" s="17">
        <v>601.0</v>
      </c>
      <c r="B602" s="17" t="s">
        <v>14841</v>
      </c>
      <c r="C602" s="17" t="s">
        <v>2193</v>
      </c>
      <c r="D602" s="17" t="s">
        <v>2194</v>
      </c>
      <c r="E602" s="17">
        <v>45502.0</v>
      </c>
      <c r="F602" s="17" t="s">
        <v>2195</v>
      </c>
      <c r="G602" s="17" t="s">
        <v>69</v>
      </c>
      <c r="H602" s="17" t="s">
        <v>70</v>
      </c>
      <c r="I602" s="17" t="s">
        <v>74</v>
      </c>
      <c r="J602" s="17" t="s">
        <v>45</v>
      </c>
      <c r="K602" s="17" t="s">
        <v>92</v>
      </c>
      <c r="L602" s="17" t="s">
        <v>48</v>
      </c>
      <c r="M602" s="17" t="s">
        <v>2197</v>
      </c>
      <c r="N602" s="17" t="s">
        <v>48</v>
      </c>
      <c r="O602" s="17" t="s">
        <v>48</v>
      </c>
      <c r="P602" s="17">
        <v>1.0</v>
      </c>
      <c r="Q602" s="17">
        <v>0.0</v>
      </c>
      <c r="R602" s="17">
        <v>0.0</v>
      </c>
    </row>
    <row r="603" ht="14.25" customHeight="1">
      <c r="A603" s="17">
        <v>602.0</v>
      </c>
      <c r="B603" s="17" t="s">
        <v>14841</v>
      </c>
      <c r="C603" s="17" t="s">
        <v>2198</v>
      </c>
      <c r="D603" s="17" t="s">
        <v>2047</v>
      </c>
      <c r="E603" s="17">
        <v>45500.0</v>
      </c>
      <c r="F603" s="17" t="s">
        <v>2199</v>
      </c>
      <c r="G603" s="17" t="s">
        <v>69</v>
      </c>
      <c r="H603" s="17" t="s">
        <v>70</v>
      </c>
      <c r="I603" s="17" t="s">
        <v>85</v>
      </c>
      <c r="J603" s="17" t="s">
        <v>45</v>
      </c>
      <c r="K603" s="17" t="s">
        <v>46</v>
      </c>
      <c r="L603" s="17" t="s">
        <v>48</v>
      </c>
      <c r="M603" s="17" t="s">
        <v>48</v>
      </c>
      <c r="N603" s="17" t="s">
        <v>48</v>
      </c>
      <c r="O603" s="17" t="s">
        <v>48</v>
      </c>
      <c r="P603" s="17">
        <v>62.0</v>
      </c>
      <c r="Q603" s="17">
        <v>0.0</v>
      </c>
      <c r="R603" s="17">
        <v>0.0</v>
      </c>
    </row>
    <row r="604" ht="14.25" customHeight="1">
      <c r="A604" s="17">
        <v>603.0</v>
      </c>
      <c r="B604" s="17" t="s">
        <v>14841</v>
      </c>
      <c r="C604" s="17" t="s">
        <v>2201</v>
      </c>
      <c r="D604" s="17" t="s">
        <v>2202</v>
      </c>
      <c r="E604" s="17">
        <v>45500.0</v>
      </c>
      <c r="F604" s="17" t="s">
        <v>2203</v>
      </c>
      <c r="G604" s="17" t="s">
        <v>42</v>
      </c>
      <c r="H604" s="17" t="s">
        <v>43</v>
      </c>
      <c r="I604" s="17" t="s">
        <v>44</v>
      </c>
      <c r="J604" s="17" t="s">
        <v>45</v>
      </c>
      <c r="K604" s="17" t="s">
        <v>46</v>
      </c>
      <c r="L604" s="17" t="s">
        <v>48</v>
      </c>
      <c r="M604" s="17" t="s">
        <v>48</v>
      </c>
      <c r="N604" s="17" t="s">
        <v>48</v>
      </c>
      <c r="O604" s="17" t="s">
        <v>48</v>
      </c>
      <c r="P604" s="17">
        <v>21.0</v>
      </c>
      <c r="Q604" s="17">
        <v>17.0</v>
      </c>
      <c r="R604" s="17">
        <v>0.0</v>
      </c>
    </row>
    <row r="605" ht="14.25" customHeight="1">
      <c r="A605" s="17">
        <v>604.0</v>
      </c>
      <c r="B605" s="17" t="s">
        <v>14841</v>
      </c>
      <c r="C605" s="17" t="s">
        <v>2205</v>
      </c>
      <c r="D605" s="17" t="s">
        <v>2206</v>
      </c>
      <c r="E605" s="17">
        <v>45497.0</v>
      </c>
      <c r="F605" s="17" t="s">
        <v>2207</v>
      </c>
      <c r="G605" s="17" t="s">
        <v>69</v>
      </c>
      <c r="H605" s="17" t="s">
        <v>70</v>
      </c>
      <c r="I605" s="17" t="s">
        <v>85</v>
      </c>
      <c r="J605" s="17" t="s">
        <v>45</v>
      </c>
      <c r="K605" s="17" t="s">
        <v>46</v>
      </c>
      <c r="L605" s="17" t="s">
        <v>48</v>
      </c>
      <c r="M605" s="17" t="s">
        <v>48</v>
      </c>
      <c r="N605" s="17" t="s">
        <v>48</v>
      </c>
      <c r="O605" s="17" t="s">
        <v>48</v>
      </c>
      <c r="P605" s="17">
        <v>35.0</v>
      </c>
      <c r="Q605" s="17">
        <v>29.0</v>
      </c>
      <c r="R605" s="17">
        <v>0.0</v>
      </c>
    </row>
    <row r="606" ht="14.25" customHeight="1">
      <c r="A606" s="17">
        <v>605.0</v>
      </c>
      <c r="B606" s="17" t="s">
        <v>14841</v>
      </c>
      <c r="C606" s="17" t="s">
        <v>2209</v>
      </c>
      <c r="D606" s="17" t="s">
        <v>2210</v>
      </c>
      <c r="E606" s="17">
        <v>45492.0</v>
      </c>
      <c r="F606" s="18" t="s">
        <v>2211</v>
      </c>
      <c r="G606" s="17" t="s">
        <v>55</v>
      </c>
      <c r="H606" s="17" t="s">
        <v>84</v>
      </c>
      <c r="I606" s="17" t="s">
        <v>91</v>
      </c>
      <c r="J606" s="17" t="s">
        <v>45</v>
      </c>
      <c r="K606" s="17" t="s">
        <v>46</v>
      </c>
      <c r="L606" s="17" t="s">
        <v>48</v>
      </c>
      <c r="M606" s="17" t="s">
        <v>48</v>
      </c>
      <c r="N606" s="17" t="s">
        <v>48</v>
      </c>
      <c r="O606" s="17" t="s">
        <v>48</v>
      </c>
      <c r="P606" s="17">
        <v>31.0</v>
      </c>
      <c r="Q606" s="17">
        <v>41.0</v>
      </c>
      <c r="R606" s="17">
        <v>2.0</v>
      </c>
    </row>
    <row r="607" ht="14.25" customHeight="1">
      <c r="A607" s="17">
        <v>606.0</v>
      </c>
      <c r="B607" s="17" t="s">
        <v>14841</v>
      </c>
      <c r="C607" s="17" t="s">
        <v>2212</v>
      </c>
      <c r="D607" s="17" t="s">
        <v>138</v>
      </c>
      <c r="E607" s="17">
        <v>45487.0</v>
      </c>
      <c r="F607" s="18" t="s">
        <v>2213</v>
      </c>
      <c r="G607" s="17" t="s">
        <v>55</v>
      </c>
      <c r="H607" s="17" t="s">
        <v>84</v>
      </c>
      <c r="I607" s="17" t="s">
        <v>959</v>
      </c>
      <c r="J607" s="17" t="s">
        <v>45</v>
      </c>
      <c r="K607" s="17" t="s">
        <v>92</v>
      </c>
      <c r="L607" s="17" t="s">
        <v>257</v>
      </c>
      <c r="M607" s="17" t="s">
        <v>48</v>
      </c>
      <c r="N607" s="17" t="s">
        <v>48</v>
      </c>
      <c r="O607" s="17" t="s">
        <v>48</v>
      </c>
      <c r="P607" s="17">
        <v>4.0</v>
      </c>
      <c r="Q607" s="17">
        <v>0.0</v>
      </c>
      <c r="R607" s="17">
        <v>0.0</v>
      </c>
    </row>
    <row r="608" ht="14.25" customHeight="1">
      <c r="A608" s="17">
        <v>607.0</v>
      </c>
      <c r="B608" s="17" t="s">
        <v>14841</v>
      </c>
      <c r="C608" s="17" t="s">
        <v>2214</v>
      </c>
      <c r="D608" s="17" t="s">
        <v>2215</v>
      </c>
      <c r="E608" s="17">
        <v>45481.0</v>
      </c>
      <c r="F608" s="18" t="s">
        <v>2216</v>
      </c>
      <c r="G608" s="17" t="s">
        <v>69</v>
      </c>
      <c r="H608" s="17" t="s">
        <v>140</v>
      </c>
      <c r="I608" s="17" t="s">
        <v>101</v>
      </c>
      <c r="J608" s="17" t="s">
        <v>142</v>
      </c>
      <c r="K608" s="17" t="s">
        <v>92</v>
      </c>
      <c r="L608" s="17" t="s">
        <v>48</v>
      </c>
      <c r="M608" s="17" t="s">
        <v>2217</v>
      </c>
      <c r="N608" s="17" t="s">
        <v>48</v>
      </c>
      <c r="O608" s="17" t="s">
        <v>48</v>
      </c>
      <c r="P608" s="17">
        <v>1.0</v>
      </c>
      <c r="Q608" s="17">
        <v>1.0</v>
      </c>
      <c r="R608" s="17">
        <v>0.0</v>
      </c>
    </row>
    <row r="609" ht="14.25" customHeight="1">
      <c r="A609" s="17">
        <v>608.0</v>
      </c>
      <c r="B609" s="17" t="s">
        <v>14841</v>
      </c>
      <c r="C609" s="17" t="s">
        <v>2218</v>
      </c>
      <c r="D609" s="17" t="s">
        <v>2219</v>
      </c>
      <c r="E609" s="17">
        <v>45479.0</v>
      </c>
      <c r="F609" s="17" t="s">
        <v>2220</v>
      </c>
      <c r="G609" s="17" t="s">
        <v>69</v>
      </c>
      <c r="H609" s="17" t="s">
        <v>140</v>
      </c>
      <c r="I609" s="17" t="s">
        <v>141</v>
      </c>
      <c r="J609" s="17" t="s">
        <v>142</v>
      </c>
      <c r="K609" s="17" t="s">
        <v>46</v>
      </c>
      <c r="L609" s="17" t="s">
        <v>48</v>
      </c>
      <c r="M609" s="17" t="s">
        <v>2221</v>
      </c>
      <c r="N609" s="17" t="s">
        <v>48</v>
      </c>
      <c r="O609" s="17" t="s">
        <v>48</v>
      </c>
      <c r="P609" s="17">
        <v>8.0</v>
      </c>
      <c r="Q609" s="17">
        <v>34.0</v>
      </c>
      <c r="R609" s="17">
        <v>0.0</v>
      </c>
    </row>
    <row r="610" ht="14.25" customHeight="1">
      <c r="A610" s="17">
        <v>609.0</v>
      </c>
      <c r="B610" s="17" t="s">
        <v>14841</v>
      </c>
      <c r="C610" s="17" t="s">
        <v>2222</v>
      </c>
      <c r="D610" s="17" t="s">
        <v>138</v>
      </c>
      <c r="E610" s="17">
        <v>45479.0</v>
      </c>
      <c r="F610" s="17" t="s">
        <v>2223</v>
      </c>
      <c r="G610" s="17" t="s">
        <v>69</v>
      </c>
      <c r="H610" s="17" t="s">
        <v>140</v>
      </c>
      <c r="I610" s="17" t="s">
        <v>141</v>
      </c>
      <c r="J610" s="17" t="s">
        <v>142</v>
      </c>
      <c r="K610" s="17" t="s">
        <v>46</v>
      </c>
      <c r="L610" s="17" t="s">
        <v>48</v>
      </c>
      <c r="M610" s="17" t="s">
        <v>278</v>
      </c>
      <c r="N610" s="17" t="s">
        <v>48</v>
      </c>
      <c r="O610" s="17" t="s">
        <v>48</v>
      </c>
      <c r="P610" s="17">
        <v>0.0</v>
      </c>
      <c r="Q610" s="17">
        <v>1.0</v>
      </c>
      <c r="R610" s="17">
        <v>0.0</v>
      </c>
    </row>
    <row r="611" ht="14.25" customHeight="1">
      <c r="A611" s="17">
        <v>610.0</v>
      </c>
      <c r="B611" s="17" t="s">
        <v>14841</v>
      </c>
      <c r="C611" s="17" t="s">
        <v>2224</v>
      </c>
      <c r="D611" s="17" t="s">
        <v>2225</v>
      </c>
      <c r="E611" s="17">
        <v>45478.0</v>
      </c>
      <c r="F611" s="17" t="s">
        <v>2226</v>
      </c>
      <c r="G611" s="17" t="s">
        <v>42</v>
      </c>
      <c r="H611" s="17" t="s">
        <v>43</v>
      </c>
      <c r="I611" s="17" t="s">
        <v>91</v>
      </c>
      <c r="J611" s="17" t="s">
        <v>45</v>
      </c>
      <c r="K611" s="17" t="s">
        <v>46</v>
      </c>
      <c r="L611" s="17" t="s">
        <v>48</v>
      </c>
      <c r="M611" s="17" t="s">
        <v>48</v>
      </c>
      <c r="N611" s="17" t="s">
        <v>48</v>
      </c>
      <c r="O611" s="17" t="s">
        <v>48</v>
      </c>
      <c r="P611" s="17">
        <v>5.0</v>
      </c>
      <c r="Q611" s="17">
        <v>8.0</v>
      </c>
      <c r="R611" s="17">
        <v>0.0</v>
      </c>
    </row>
    <row r="612" ht="14.25" customHeight="1">
      <c r="A612" s="17">
        <v>611.0</v>
      </c>
      <c r="B612" s="17" t="s">
        <v>14841</v>
      </c>
      <c r="C612" s="17" t="s">
        <v>2227</v>
      </c>
      <c r="D612" s="17" t="s">
        <v>2228</v>
      </c>
      <c r="E612" s="17">
        <v>45476.0</v>
      </c>
      <c r="F612" s="17" t="s">
        <v>2229</v>
      </c>
      <c r="G612" s="17" t="s">
        <v>55</v>
      </c>
      <c r="H612" s="17" t="s">
        <v>130</v>
      </c>
      <c r="I612" s="17" t="s">
        <v>151</v>
      </c>
      <c r="J612" s="17" t="s">
        <v>45</v>
      </c>
      <c r="K612" s="17" t="s">
        <v>46</v>
      </c>
      <c r="L612" s="17" t="s">
        <v>48</v>
      </c>
      <c r="M612" s="17" t="s">
        <v>1698</v>
      </c>
      <c r="N612" s="17" t="s">
        <v>48</v>
      </c>
      <c r="O612" s="17" t="s">
        <v>48</v>
      </c>
      <c r="P612" s="17">
        <v>1.0</v>
      </c>
      <c r="Q612" s="17">
        <v>0.0</v>
      </c>
      <c r="R612" s="17">
        <v>0.0</v>
      </c>
    </row>
    <row r="613" ht="14.25" customHeight="1">
      <c r="A613" s="17">
        <v>612.0</v>
      </c>
      <c r="B613" s="17" t="s">
        <v>14841</v>
      </c>
      <c r="C613" s="17" t="s">
        <v>2230</v>
      </c>
      <c r="D613" s="17" t="s">
        <v>2225</v>
      </c>
      <c r="E613" s="17">
        <v>45475.0</v>
      </c>
      <c r="F613" s="17" t="s">
        <v>2231</v>
      </c>
      <c r="G613" s="17" t="s">
        <v>69</v>
      </c>
      <c r="H613" s="17" t="s">
        <v>140</v>
      </c>
      <c r="I613" s="17" t="s">
        <v>141</v>
      </c>
      <c r="J613" s="17" t="s">
        <v>142</v>
      </c>
      <c r="K613" s="17" t="s">
        <v>46</v>
      </c>
      <c r="L613" s="17" t="s">
        <v>1597</v>
      </c>
      <c r="M613" s="17" t="s">
        <v>48</v>
      </c>
      <c r="N613" s="17" t="s">
        <v>48</v>
      </c>
      <c r="O613" s="17" t="s">
        <v>48</v>
      </c>
      <c r="P613" s="17">
        <v>2.0</v>
      </c>
      <c r="Q613" s="17">
        <v>6.0</v>
      </c>
      <c r="R613" s="17">
        <v>0.0</v>
      </c>
    </row>
    <row r="614" ht="14.25" customHeight="1">
      <c r="A614" s="17">
        <v>613.0</v>
      </c>
      <c r="B614" s="17" t="s">
        <v>14841</v>
      </c>
      <c r="C614" s="17" t="s">
        <v>2232</v>
      </c>
      <c r="D614" s="17" t="s">
        <v>138</v>
      </c>
      <c r="E614" s="17">
        <v>45474.0</v>
      </c>
      <c r="F614" s="18" t="s">
        <v>1141</v>
      </c>
      <c r="G614" s="17" t="s">
        <v>42</v>
      </c>
      <c r="H614" s="17" t="s">
        <v>43</v>
      </c>
      <c r="I614" s="17" t="s">
        <v>44</v>
      </c>
      <c r="J614" s="17" t="s">
        <v>45</v>
      </c>
      <c r="K614" s="17" t="s">
        <v>46</v>
      </c>
      <c r="L614" s="17" t="s">
        <v>1142</v>
      </c>
      <c r="M614" s="17" t="s">
        <v>48</v>
      </c>
      <c r="N614" s="17" t="s">
        <v>48</v>
      </c>
      <c r="O614" s="17" t="s">
        <v>48</v>
      </c>
      <c r="P614" s="17">
        <v>17.0</v>
      </c>
      <c r="Q614" s="17">
        <v>12.0</v>
      </c>
      <c r="R614" s="17">
        <v>0.0</v>
      </c>
    </row>
    <row r="615" ht="14.25" customHeight="1">
      <c r="A615" s="17">
        <v>614.0</v>
      </c>
      <c r="B615" s="17" t="s">
        <v>14841</v>
      </c>
      <c r="C615" s="17" t="s">
        <v>2233</v>
      </c>
      <c r="D615" s="17" t="s">
        <v>138</v>
      </c>
      <c r="E615" s="17">
        <v>45474.0</v>
      </c>
      <c r="F615" s="17" t="s">
        <v>2234</v>
      </c>
      <c r="G615" s="17" t="s">
        <v>42</v>
      </c>
      <c r="H615" s="17" t="s">
        <v>979</v>
      </c>
      <c r="I615" s="17" t="s">
        <v>141</v>
      </c>
      <c r="J615" s="17" t="s">
        <v>142</v>
      </c>
      <c r="K615" s="17" t="s">
        <v>46</v>
      </c>
      <c r="L615" s="17" t="s">
        <v>2235</v>
      </c>
      <c r="M615" s="17" t="s">
        <v>48</v>
      </c>
      <c r="N615" s="17" t="s">
        <v>2236</v>
      </c>
      <c r="O615" s="17" t="s">
        <v>48</v>
      </c>
      <c r="P615" s="17">
        <v>1.0</v>
      </c>
      <c r="Q615" s="17">
        <v>2.0</v>
      </c>
      <c r="R615" s="17">
        <v>0.0</v>
      </c>
    </row>
    <row r="616" ht="14.25" customHeight="1">
      <c r="A616" s="17">
        <v>615.0</v>
      </c>
      <c r="B616" s="17" t="s">
        <v>14841</v>
      </c>
      <c r="C616" s="17" t="s">
        <v>2237</v>
      </c>
      <c r="D616" s="17" t="s">
        <v>2238</v>
      </c>
      <c r="E616" s="17">
        <v>45471.0</v>
      </c>
      <c r="F616" s="17" t="s">
        <v>2239</v>
      </c>
      <c r="G616" s="17" t="s">
        <v>69</v>
      </c>
      <c r="H616" s="17" t="s">
        <v>140</v>
      </c>
      <c r="I616" s="17" t="s">
        <v>101</v>
      </c>
      <c r="J616" s="17" t="s">
        <v>142</v>
      </c>
      <c r="K616" s="17" t="s">
        <v>46</v>
      </c>
      <c r="L616" s="17" t="s">
        <v>48</v>
      </c>
      <c r="M616" s="17" t="s">
        <v>48</v>
      </c>
      <c r="N616" s="17" t="s">
        <v>48</v>
      </c>
      <c r="O616" s="17" t="s">
        <v>1203</v>
      </c>
      <c r="P616" s="17">
        <v>1.0</v>
      </c>
      <c r="Q616" s="17">
        <v>4.0</v>
      </c>
      <c r="R616" s="17">
        <v>0.0</v>
      </c>
    </row>
    <row r="617" ht="14.25" customHeight="1">
      <c r="A617" s="17">
        <v>616.0</v>
      </c>
      <c r="B617" s="17" t="s">
        <v>14841</v>
      </c>
      <c r="C617" s="17" t="s">
        <v>2240</v>
      </c>
      <c r="D617" s="17" t="s">
        <v>1249</v>
      </c>
      <c r="E617" s="17">
        <v>45471.0</v>
      </c>
      <c r="F617" s="17" t="s">
        <v>2241</v>
      </c>
      <c r="G617" s="17" t="s">
        <v>69</v>
      </c>
      <c r="H617" s="17" t="s">
        <v>140</v>
      </c>
      <c r="I617" s="17" t="s">
        <v>91</v>
      </c>
      <c r="J617" s="17" t="s">
        <v>45</v>
      </c>
      <c r="K617" s="17" t="s">
        <v>46</v>
      </c>
      <c r="L617" s="17" t="s">
        <v>48</v>
      </c>
      <c r="M617" s="17" t="s">
        <v>48</v>
      </c>
      <c r="N617" s="17" t="s">
        <v>1562</v>
      </c>
      <c r="O617" s="17" t="s">
        <v>1475</v>
      </c>
      <c r="P617" s="17">
        <v>10.0</v>
      </c>
      <c r="Q617" s="17">
        <v>42.0</v>
      </c>
      <c r="R617" s="17">
        <v>0.0</v>
      </c>
    </row>
    <row r="618" ht="14.25" customHeight="1">
      <c r="A618" s="17">
        <v>617.0</v>
      </c>
      <c r="B618" s="17" t="s">
        <v>14841</v>
      </c>
      <c r="C618" s="17" t="s">
        <v>2242</v>
      </c>
      <c r="D618" s="17" t="s">
        <v>1249</v>
      </c>
      <c r="E618" s="17">
        <v>45468.0</v>
      </c>
      <c r="F618" s="17" t="s">
        <v>2243</v>
      </c>
      <c r="G618" s="17" t="s">
        <v>55</v>
      </c>
      <c r="H618" s="17" t="s">
        <v>130</v>
      </c>
      <c r="I618" s="17" t="s">
        <v>74</v>
      </c>
      <c r="J618" s="17" t="s">
        <v>45</v>
      </c>
      <c r="K618" s="17" t="s">
        <v>92</v>
      </c>
      <c r="L618" s="17" t="s">
        <v>48</v>
      </c>
      <c r="M618" s="17" t="s">
        <v>48</v>
      </c>
      <c r="N618" s="17" t="s">
        <v>48</v>
      </c>
      <c r="O618" s="17" t="s">
        <v>48</v>
      </c>
      <c r="P618" s="17">
        <v>35.0</v>
      </c>
      <c r="Q618" s="17">
        <v>13.0</v>
      </c>
      <c r="R618" s="17">
        <v>1.0</v>
      </c>
    </row>
    <row r="619" ht="14.25" customHeight="1">
      <c r="A619" s="17">
        <v>618.0</v>
      </c>
      <c r="B619" s="17" t="s">
        <v>14841</v>
      </c>
      <c r="C619" s="17" t="s">
        <v>2244</v>
      </c>
      <c r="D619" s="17" t="s">
        <v>1145</v>
      </c>
      <c r="E619" s="17">
        <v>45468.0</v>
      </c>
      <c r="F619" s="17" t="s">
        <v>1146</v>
      </c>
      <c r="G619" s="17" t="s">
        <v>69</v>
      </c>
      <c r="H619" s="17" t="s">
        <v>140</v>
      </c>
      <c r="I619" s="17" t="s">
        <v>141</v>
      </c>
      <c r="J619" s="17" t="s">
        <v>142</v>
      </c>
      <c r="K619" s="17" t="s">
        <v>46</v>
      </c>
      <c r="L619" s="17" t="s">
        <v>2245</v>
      </c>
      <c r="M619" s="17" t="s">
        <v>48</v>
      </c>
      <c r="N619" s="17" t="s">
        <v>48</v>
      </c>
      <c r="O619" s="17" t="s">
        <v>48</v>
      </c>
      <c r="P619" s="17">
        <v>1.0</v>
      </c>
      <c r="Q619" s="17">
        <v>10.0</v>
      </c>
      <c r="R619" s="17">
        <v>0.0</v>
      </c>
    </row>
    <row r="620" ht="14.25" customHeight="1">
      <c r="A620" s="17">
        <v>619.0</v>
      </c>
      <c r="B620" s="17" t="s">
        <v>14841</v>
      </c>
      <c r="C620" s="17" t="s">
        <v>2246</v>
      </c>
      <c r="D620" s="17" t="s">
        <v>2174</v>
      </c>
      <c r="E620" s="17">
        <v>45466.0</v>
      </c>
      <c r="F620" s="18" t="s">
        <v>2247</v>
      </c>
      <c r="G620" s="17" t="s">
        <v>55</v>
      </c>
      <c r="H620" s="17" t="s">
        <v>84</v>
      </c>
      <c r="I620" s="17" t="s">
        <v>151</v>
      </c>
      <c r="J620" s="17" t="s">
        <v>45</v>
      </c>
      <c r="K620" s="17" t="s">
        <v>46</v>
      </c>
      <c r="L620" s="17" t="s">
        <v>2248</v>
      </c>
      <c r="M620" s="17" t="s">
        <v>48</v>
      </c>
      <c r="N620" s="17" t="s">
        <v>48</v>
      </c>
      <c r="O620" s="17" t="s">
        <v>48</v>
      </c>
      <c r="P620" s="17">
        <v>31.0</v>
      </c>
      <c r="Q620" s="17">
        <v>7.0</v>
      </c>
      <c r="R620" s="17">
        <v>2.0</v>
      </c>
    </row>
    <row r="621" ht="14.25" customHeight="1">
      <c r="A621" s="17">
        <v>620.0</v>
      </c>
      <c r="B621" s="17" t="s">
        <v>14841</v>
      </c>
      <c r="C621" s="17" t="s">
        <v>2249</v>
      </c>
      <c r="D621" s="17" t="s">
        <v>2250</v>
      </c>
      <c r="E621" s="17">
        <v>45466.0</v>
      </c>
      <c r="F621" s="17" t="s">
        <v>2251</v>
      </c>
      <c r="G621" s="17" t="s">
        <v>69</v>
      </c>
      <c r="H621" s="17" t="s">
        <v>140</v>
      </c>
      <c r="I621" s="17" t="s">
        <v>141</v>
      </c>
      <c r="J621" s="17" t="s">
        <v>142</v>
      </c>
      <c r="K621" s="17" t="s">
        <v>46</v>
      </c>
      <c r="L621" s="17" t="s">
        <v>2253</v>
      </c>
      <c r="M621" s="17" t="s">
        <v>48</v>
      </c>
      <c r="N621" s="17" t="s">
        <v>48</v>
      </c>
      <c r="O621" s="17" t="s">
        <v>1475</v>
      </c>
      <c r="P621" s="17">
        <v>14.0</v>
      </c>
      <c r="Q621" s="17">
        <v>6.0</v>
      </c>
      <c r="R621" s="17">
        <v>0.0</v>
      </c>
    </row>
    <row r="622" ht="14.25" customHeight="1">
      <c r="A622" s="17">
        <v>621.0</v>
      </c>
      <c r="B622" s="17" t="s">
        <v>14841</v>
      </c>
      <c r="C622" s="17" t="s">
        <v>2254</v>
      </c>
      <c r="D622" s="17" t="s">
        <v>521</v>
      </c>
      <c r="E622" s="17">
        <v>45465.0</v>
      </c>
      <c r="F622" s="17" t="s">
        <v>2255</v>
      </c>
      <c r="G622" s="17" t="s">
        <v>69</v>
      </c>
      <c r="H622" s="17" t="s">
        <v>70</v>
      </c>
      <c r="I622" s="17" t="s">
        <v>151</v>
      </c>
      <c r="J622" s="17" t="s">
        <v>45</v>
      </c>
      <c r="K622" s="17" t="s">
        <v>46</v>
      </c>
      <c r="L622" s="17" t="s">
        <v>48</v>
      </c>
      <c r="M622" s="17" t="s">
        <v>2257</v>
      </c>
      <c r="N622" s="17" t="s">
        <v>48</v>
      </c>
      <c r="O622" s="17" t="s">
        <v>48</v>
      </c>
      <c r="P622" s="17">
        <v>4.0</v>
      </c>
      <c r="Q622" s="17">
        <v>0.0</v>
      </c>
      <c r="R622" s="17">
        <v>0.0</v>
      </c>
    </row>
    <row r="623" ht="14.25" customHeight="1">
      <c r="A623" s="17">
        <v>622.0</v>
      </c>
      <c r="B623" s="17" t="s">
        <v>14841</v>
      </c>
      <c r="C623" s="17" t="s">
        <v>2258</v>
      </c>
      <c r="D623" s="17" t="s">
        <v>97</v>
      </c>
      <c r="E623" s="17">
        <v>45462.0</v>
      </c>
      <c r="F623" s="17"/>
      <c r="G623" s="17" t="s">
        <v>69</v>
      </c>
      <c r="H623" s="17" t="s">
        <v>70</v>
      </c>
      <c r="I623" s="17" t="s">
        <v>151</v>
      </c>
      <c r="J623" s="17" t="s">
        <v>45</v>
      </c>
      <c r="K623" s="17" t="s">
        <v>46</v>
      </c>
      <c r="L623" s="17" t="s">
        <v>48</v>
      </c>
      <c r="M623" s="17" t="s">
        <v>2260</v>
      </c>
      <c r="N623" s="17" t="s">
        <v>48</v>
      </c>
      <c r="O623" s="17" t="s">
        <v>48</v>
      </c>
      <c r="P623" s="17">
        <v>9.0</v>
      </c>
      <c r="Q623" s="17">
        <v>2.0</v>
      </c>
      <c r="R623" s="17">
        <v>0.0</v>
      </c>
    </row>
    <row r="624" ht="14.25" customHeight="1">
      <c r="A624" s="17">
        <v>623.0</v>
      </c>
      <c r="B624" s="17" t="s">
        <v>14841</v>
      </c>
      <c r="C624" s="17" t="s">
        <v>2261</v>
      </c>
      <c r="D624" s="17" t="s">
        <v>1249</v>
      </c>
      <c r="E624" s="17">
        <v>45458.0</v>
      </c>
      <c r="F624" s="17" t="s">
        <v>2262</v>
      </c>
      <c r="G624" s="17" t="s">
        <v>55</v>
      </c>
      <c r="H624" s="17" t="s">
        <v>84</v>
      </c>
      <c r="I624" s="17" t="s">
        <v>74</v>
      </c>
      <c r="J624" s="17" t="s">
        <v>45</v>
      </c>
      <c r="K624" s="17" t="s">
        <v>46</v>
      </c>
      <c r="L624" s="17" t="s">
        <v>48</v>
      </c>
      <c r="M624" s="17" t="s">
        <v>48</v>
      </c>
      <c r="N624" s="17" t="s">
        <v>48</v>
      </c>
      <c r="O624" s="17" t="s">
        <v>48</v>
      </c>
      <c r="P624" s="17">
        <v>10.0</v>
      </c>
      <c r="Q624" s="17">
        <v>3.0</v>
      </c>
      <c r="R624" s="17">
        <v>0.0</v>
      </c>
    </row>
    <row r="625" ht="14.25" customHeight="1">
      <c r="A625" s="17">
        <v>624.0</v>
      </c>
      <c r="B625" s="17" t="s">
        <v>14841</v>
      </c>
      <c r="C625" s="17" t="s">
        <v>2263</v>
      </c>
      <c r="D625" s="17" t="s">
        <v>138</v>
      </c>
      <c r="E625" s="17">
        <v>45456.0</v>
      </c>
      <c r="F625" s="18" t="s">
        <v>2264</v>
      </c>
      <c r="G625" s="17" t="s">
        <v>69</v>
      </c>
      <c r="H625" s="17" t="s">
        <v>140</v>
      </c>
      <c r="I625" s="17" t="s">
        <v>141</v>
      </c>
      <c r="J625" s="17" t="s">
        <v>142</v>
      </c>
      <c r="K625" s="17" t="s">
        <v>2265</v>
      </c>
      <c r="L625" s="17" t="s">
        <v>48</v>
      </c>
      <c r="M625" s="17" t="s">
        <v>2266</v>
      </c>
      <c r="N625" s="17" t="s">
        <v>48</v>
      </c>
      <c r="O625" s="17" t="s">
        <v>48</v>
      </c>
      <c r="P625" s="17">
        <v>1.0</v>
      </c>
      <c r="Q625" s="17">
        <v>0.0</v>
      </c>
      <c r="R625" s="17">
        <v>0.0</v>
      </c>
    </row>
    <row r="626" ht="14.25" customHeight="1">
      <c r="A626" s="17">
        <v>625.0</v>
      </c>
      <c r="B626" s="17" t="s">
        <v>14841</v>
      </c>
      <c r="C626" s="17" t="s">
        <v>2267</v>
      </c>
      <c r="D626" s="17" t="s">
        <v>2174</v>
      </c>
      <c r="E626" s="17">
        <v>45454.0</v>
      </c>
      <c r="F626" s="17" t="s">
        <v>2268</v>
      </c>
      <c r="G626" s="17" t="s">
        <v>69</v>
      </c>
      <c r="H626" s="17" t="s">
        <v>140</v>
      </c>
      <c r="I626" s="17" t="s">
        <v>141</v>
      </c>
      <c r="J626" s="17" t="s">
        <v>142</v>
      </c>
      <c r="K626" s="17" t="s">
        <v>46</v>
      </c>
      <c r="L626" s="17" t="s">
        <v>2269</v>
      </c>
      <c r="M626" s="17" t="s">
        <v>48</v>
      </c>
      <c r="N626" s="17" t="s">
        <v>48</v>
      </c>
      <c r="O626" s="17" t="s">
        <v>2270</v>
      </c>
      <c r="P626" s="17">
        <v>7.0</v>
      </c>
      <c r="Q626" s="17">
        <v>9.0</v>
      </c>
      <c r="R626" s="17">
        <v>0.0</v>
      </c>
    </row>
    <row r="627" ht="14.25" customHeight="1">
      <c r="A627" s="17">
        <v>626.0</v>
      </c>
      <c r="B627" s="17" t="s">
        <v>14841</v>
      </c>
      <c r="C627" s="17" t="s">
        <v>2271</v>
      </c>
      <c r="D627" s="17" t="s">
        <v>2272</v>
      </c>
      <c r="E627" s="17">
        <v>45454.0</v>
      </c>
      <c r="F627" s="17" t="s">
        <v>2274</v>
      </c>
      <c r="G627" s="17" t="s">
        <v>55</v>
      </c>
      <c r="H627" s="17" t="s">
        <v>130</v>
      </c>
      <c r="I627" s="17" t="s">
        <v>74</v>
      </c>
      <c r="J627" s="17" t="s">
        <v>142</v>
      </c>
      <c r="K627" s="17" t="s">
        <v>46</v>
      </c>
      <c r="L627" s="17" t="s">
        <v>48</v>
      </c>
      <c r="M627" s="17" t="s">
        <v>48</v>
      </c>
      <c r="N627" s="17" t="s">
        <v>48</v>
      </c>
      <c r="O627" s="17" t="s">
        <v>48</v>
      </c>
      <c r="P627" s="17">
        <v>3.0</v>
      </c>
      <c r="Q627" s="17">
        <v>0.0</v>
      </c>
      <c r="R627" s="17">
        <v>0.0</v>
      </c>
    </row>
    <row r="628" ht="14.25" customHeight="1">
      <c r="A628" s="17">
        <v>627.0</v>
      </c>
      <c r="B628" s="17" t="s">
        <v>14841</v>
      </c>
      <c r="C628" s="17" t="s">
        <v>2275</v>
      </c>
      <c r="D628" s="17" t="s">
        <v>2276</v>
      </c>
      <c r="E628" s="17">
        <v>45453.0</v>
      </c>
      <c r="F628" s="17" t="s">
        <v>2277</v>
      </c>
      <c r="G628" s="17" t="s">
        <v>69</v>
      </c>
      <c r="H628" s="17" t="s">
        <v>140</v>
      </c>
      <c r="I628" s="17" t="s">
        <v>141</v>
      </c>
      <c r="J628" s="17" t="s">
        <v>142</v>
      </c>
      <c r="K628" s="17" t="s">
        <v>46</v>
      </c>
      <c r="L628" s="17" t="s">
        <v>48</v>
      </c>
      <c r="M628" s="17" t="s">
        <v>48</v>
      </c>
      <c r="N628" s="17" t="s">
        <v>48</v>
      </c>
      <c r="O628" s="17" t="s">
        <v>48</v>
      </c>
      <c r="P628" s="17">
        <v>1.0</v>
      </c>
      <c r="Q628" s="17">
        <v>4.0</v>
      </c>
      <c r="R628" s="17">
        <v>0.0</v>
      </c>
    </row>
    <row r="629" ht="14.25" customHeight="1">
      <c r="A629" s="17">
        <v>628.0</v>
      </c>
      <c r="B629" s="17" t="s">
        <v>14841</v>
      </c>
      <c r="C629" s="17" t="s">
        <v>2278</v>
      </c>
      <c r="D629" s="17" t="s">
        <v>138</v>
      </c>
      <c r="E629" s="17">
        <v>45453.0</v>
      </c>
      <c r="F629" s="17" t="s">
        <v>1171</v>
      </c>
      <c r="G629" s="17" t="s">
        <v>69</v>
      </c>
      <c r="H629" s="17" t="s">
        <v>70</v>
      </c>
      <c r="I629" s="17" t="s">
        <v>85</v>
      </c>
      <c r="J629" s="17" t="s">
        <v>45</v>
      </c>
      <c r="K629" s="17" t="s">
        <v>46</v>
      </c>
      <c r="L629" s="17" t="s">
        <v>1172</v>
      </c>
      <c r="M629" s="17" t="s">
        <v>48</v>
      </c>
      <c r="N629" s="17" t="s">
        <v>48</v>
      </c>
      <c r="O629" s="17" t="s">
        <v>48</v>
      </c>
      <c r="P629" s="17">
        <v>1.0</v>
      </c>
      <c r="Q629" s="17">
        <v>1.0</v>
      </c>
      <c r="R629" s="17">
        <v>0.0</v>
      </c>
    </row>
    <row r="630" ht="14.25" customHeight="1">
      <c r="A630" s="17">
        <v>629.0</v>
      </c>
      <c r="B630" s="17" t="s">
        <v>14841</v>
      </c>
      <c r="C630" s="17" t="s">
        <v>2279</v>
      </c>
      <c r="D630" s="17" t="s">
        <v>1230</v>
      </c>
      <c r="E630" s="17">
        <v>45453.0</v>
      </c>
      <c r="F630" s="18" t="s">
        <v>2280</v>
      </c>
      <c r="G630" s="17" t="s">
        <v>42</v>
      </c>
      <c r="H630" s="17" t="s">
        <v>157</v>
      </c>
      <c r="I630" s="17" t="s">
        <v>91</v>
      </c>
      <c r="J630" s="17" t="s">
        <v>45</v>
      </c>
      <c r="K630" s="17" t="s">
        <v>46</v>
      </c>
      <c r="L630" s="17" t="s">
        <v>48</v>
      </c>
      <c r="M630" s="17" t="s">
        <v>48</v>
      </c>
      <c r="N630" s="17" t="s">
        <v>48</v>
      </c>
      <c r="O630" s="17" t="s">
        <v>48</v>
      </c>
      <c r="P630" s="17">
        <v>17.0</v>
      </c>
      <c r="Q630" s="17">
        <v>13.0</v>
      </c>
      <c r="R630" s="17">
        <v>3.0</v>
      </c>
    </row>
    <row r="631" ht="14.25" customHeight="1">
      <c r="A631" s="17">
        <v>630.0</v>
      </c>
      <c r="B631" s="17" t="s">
        <v>14841</v>
      </c>
      <c r="C631" s="17" t="s">
        <v>2281</v>
      </c>
      <c r="D631" s="17" t="s">
        <v>1249</v>
      </c>
      <c r="E631" s="17">
        <v>45452.0</v>
      </c>
      <c r="F631" s="17" t="s">
        <v>2283</v>
      </c>
      <c r="G631" s="17" t="s">
        <v>69</v>
      </c>
      <c r="H631" s="17" t="s">
        <v>140</v>
      </c>
      <c r="I631" s="17" t="s">
        <v>151</v>
      </c>
      <c r="J631" s="17" t="s">
        <v>45</v>
      </c>
      <c r="K631" s="17" t="s">
        <v>46</v>
      </c>
      <c r="L631" s="17" t="s">
        <v>48</v>
      </c>
      <c r="M631" s="17" t="s">
        <v>2284</v>
      </c>
      <c r="N631" s="17" t="s">
        <v>48</v>
      </c>
      <c r="O631" s="17" t="s">
        <v>48</v>
      </c>
      <c r="P631" s="17">
        <v>2.0</v>
      </c>
      <c r="Q631" s="17">
        <v>0.0</v>
      </c>
      <c r="R631" s="17">
        <v>1.0</v>
      </c>
    </row>
    <row r="632" ht="14.25" customHeight="1">
      <c r="A632" s="17">
        <v>631.0</v>
      </c>
      <c r="B632" s="17" t="s">
        <v>14841</v>
      </c>
      <c r="C632" s="17" t="s">
        <v>2285</v>
      </c>
      <c r="D632" s="17" t="s">
        <v>2286</v>
      </c>
      <c r="E632" s="17">
        <v>45450.0</v>
      </c>
      <c r="F632" s="17"/>
      <c r="G632" s="17"/>
      <c r="H632" s="17"/>
      <c r="I632" s="17"/>
      <c r="J632" s="17"/>
      <c r="K632" s="17"/>
      <c r="L632" s="17"/>
      <c r="M632" s="17"/>
      <c r="N632" s="17"/>
      <c r="O632" s="17"/>
      <c r="P632" s="17">
        <v>3.0</v>
      </c>
      <c r="Q632" s="17">
        <v>0.0</v>
      </c>
      <c r="R632" s="17">
        <v>0.0</v>
      </c>
    </row>
    <row r="633" ht="14.25" customHeight="1">
      <c r="A633" s="17">
        <v>632.0</v>
      </c>
      <c r="B633" s="17" t="s">
        <v>14841</v>
      </c>
      <c r="C633" s="17" t="s">
        <v>2287</v>
      </c>
      <c r="D633" s="17" t="s">
        <v>2288</v>
      </c>
      <c r="E633" s="17">
        <v>45450.0</v>
      </c>
      <c r="F633" s="17" t="s">
        <v>2289</v>
      </c>
      <c r="G633" s="17" t="s">
        <v>69</v>
      </c>
      <c r="H633" s="17" t="s">
        <v>140</v>
      </c>
      <c r="I633" s="17" t="s">
        <v>141</v>
      </c>
      <c r="J633" s="17" t="s">
        <v>142</v>
      </c>
      <c r="K633" s="17" t="s">
        <v>92</v>
      </c>
      <c r="L633" s="17" t="s">
        <v>2290</v>
      </c>
      <c r="M633" s="17" t="s">
        <v>48</v>
      </c>
      <c r="N633" s="17" t="s">
        <v>48</v>
      </c>
      <c r="O633" s="17" t="s">
        <v>48</v>
      </c>
      <c r="P633" s="17">
        <v>0.0</v>
      </c>
      <c r="Q633" s="17">
        <v>1.0</v>
      </c>
      <c r="R633" s="17">
        <v>0.0</v>
      </c>
    </row>
    <row r="634" ht="14.25" customHeight="1">
      <c r="A634" s="17">
        <v>633.0</v>
      </c>
      <c r="B634" s="17" t="s">
        <v>14841</v>
      </c>
      <c r="C634" s="17" t="s">
        <v>2291</v>
      </c>
      <c r="D634" s="17" t="s">
        <v>2047</v>
      </c>
      <c r="E634" s="17">
        <v>45450.0</v>
      </c>
      <c r="F634" s="17" t="s">
        <v>2292</v>
      </c>
      <c r="G634" s="17" t="s">
        <v>69</v>
      </c>
      <c r="H634" s="17" t="s">
        <v>70</v>
      </c>
      <c r="I634" s="17" t="s">
        <v>452</v>
      </c>
      <c r="J634" s="17" t="s">
        <v>45</v>
      </c>
      <c r="K634" s="17" t="s">
        <v>46</v>
      </c>
      <c r="L634" s="17" t="s">
        <v>48</v>
      </c>
      <c r="M634" s="17" t="s">
        <v>48</v>
      </c>
      <c r="N634" s="17" t="s">
        <v>48</v>
      </c>
      <c r="O634" s="17" t="s">
        <v>48</v>
      </c>
      <c r="P634" s="17">
        <v>137.0</v>
      </c>
      <c r="Q634" s="17">
        <v>40.0</v>
      </c>
      <c r="R634" s="17">
        <v>0.0</v>
      </c>
    </row>
    <row r="635" ht="14.25" customHeight="1">
      <c r="A635" s="17">
        <v>634.0</v>
      </c>
      <c r="B635" s="17" t="s">
        <v>14841</v>
      </c>
      <c r="C635" s="17" t="s">
        <v>2294</v>
      </c>
      <c r="D635" s="17" t="s">
        <v>2295</v>
      </c>
      <c r="E635" s="17">
        <v>45448.0</v>
      </c>
      <c r="F635" s="17" t="s">
        <v>2296</v>
      </c>
      <c r="G635" s="17" t="s">
        <v>69</v>
      </c>
      <c r="H635" s="17" t="s">
        <v>140</v>
      </c>
      <c r="I635" s="17" t="s">
        <v>101</v>
      </c>
      <c r="J635" s="17" t="s">
        <v>142</v>
      </c>
      <c r="K635" s="17" t="s">
        <v>46</v>
      </c>
      <c r="L635" s="17" t="s">
        <v>48</v>
      </c>
      <c r="M635" s="17" t="s">
        <v>278</v>
      </c>
      <c r="N635" s="17" t="s">
        <v>48</v>
      </c>
      <c r="O635" s="17" t="s">
        <v>2297</v>
      </c>
      <c r="P635" s="17">
        <v>9.0</v>
      </c>
      <c r="Q635" s="17">
        <v>19.0</v>
      </c>
      <c r="R635" s="17">
        <v>0.0</v>
      </c>
    </row>
    <row r="636" ht="14.25" customHeight="1">
      <c r="A636" s="17">
        <v>635.0</v>
      </c>
      <c r="B636" s="17" t="s">
        <v>14841</v>
      </c>
      <c r="C636" s="17" t="s">
        <v>2298</v>
      </c>
      <c r="D636" s="17" t="s">
        <v>2299</v>
      </c>
      <c r="E636" s="17">
        <v>45448.0</v>
      </c>
      <c r="F636" s="17" t="s">
        <v>2300</v>
      </c>
      <c r="G636" s="17" t="s">
        <v>69</v>
      </c>
      <c r="H636" s="17" t="s">
        <v>70</v>
      </c>
      <c r="I636" s="17" t="s">
        <v>85</v>
      </c>
      <c r="J636" s="17" t="s">
        <v>45</v>
      </c>
      <c r="K636" s="17" t="s">
        <v>46</v>
      </c>
      <c r="L636" s="17" t="s">
        <v>2301</v>
      </c>
      <c r="M636" s="17" t="s">
        <v>48</v>
      </c>
      <c r="N636" s="17" t="s">
        <v>48</v>
      </c>
      <c r="O636" s="17" t="s">
        <v>48</v>
      </c>
      <c r="P636" s="17">
        <v>10.0</v>
      </c>
      <c r="Q636" s="17">
        <v>4.0</v>
      </c>
      <c r="R636" s="17">
        <v>1.0</v>
      </c>
    </row>
    <row r="637" ht="14.25" customHeight="1">
      <c r="A637" s="17">
        <v>636.0</v>
      </c>
      <c r="B637" s="17" t="s">
        <v>14841</v>
      </c>
      <c r="C637" s="17" t="s">
        <v>2302</v>
      </c>
      <c r="D637" s="17" t="s">
        <v>2303</v>
      </c>
      <c r="E637" s="17">
        <v>45447.0</v>
      </c>
      <c r="F637" s="18" t="s">
        <v>2304</v>
      </c>
      <c r="G637" s="17" t="s">
        <v>69</v>
      </c>
      <c r="H637" s="17" t="s">
        <v>140</v>
      </c>
      <c r="I637" s="17" t="s">
        <v>101</v>
      </c>
      <c r="J637" s="17" t="s">
        <v>142</v>
      </c>
      <c r="K637" s="17" t="s">
        <v>46</v>
      </c>
      <c r="L637" s="17" t="s">
        <v>48</v>
      </c>
      <c r="M637" s="17" t="s">
        <v>48</v>
      </c>
      <c r="N637" s="17" t="s">
        <v>48</v>
      </c>
      <c r="O637" s="17" t="s">
        <v>1344</v>
      </c>
      <c r="P637" s="17">
        <v>3.0</v>
      </c>
      <c r="Q637" s="17">
        <v>19.0</v>
      </c>
      <c r="R637" s="17">
        <v>0.0</v>
      </c>
    </row>
    <row r="638" ht="14.25" customHeight="1">
      <c r="A638" s="17">
        <v>637.0</v>
      </c>
      <c r="B638" s="17" t="s">
        <v>14841</v>
      </c>
      <c r="C638" s="17" t="s">
        <v>2305</v>
      </c>
      <c r="D638" s="17" t="s">
        <v>2228</v>
      </c>
      <c r="E638" s="17">
        <v>45447.0</v>
      </c>
      <c r="F638" s="17" t="s">
        <v>2306</v>
      </c>
      <c r="G638" s="17" t="s">
        <v>55</v>
      </c>
      <c r="H638" s="17" t="s">
        <v>84</v>
      </c>
      <c r="I638" s="17" t="s">
        <v>74</v>
      </c>
      <c r="J638" s="17" t="s">
        <v>45</v>
      </c>
      <c r="K638" s="17" t="s">
        <v>92</v>
      </c>
      <c r="L638" s="17" t="s">
        <v>48</v>
      </c>
      <c r="M638" s="17" t="s">
        <v>48</v>
      </c>
      <c r="N638" s="17" t="s">
        <v>48</v>
      </c>
      <c r="O638" s="17" t="s">
        <v>48</v>
      </c>
      <c r="P638" s="17">
        <v>3.0</v>
      </c>
      <c r="Q638" s="17">
        <v>0.0</v>
      </c>
      <c r="R638" s="17">
        <v>1.0</v>
      </c>
    </row>
    <row r="639" ht="14.25" customHeight="1">
      <c r="A639" s="17">
        <v>638.0</v>
      </c>
      <c r="B639" s="17" t="s">
        <v>14841</v>
      </c>
      <c r="C639" s="17" t="s">
        <v>2307</v>
      </c>
      <c r="D639" s="17" t="s">
        <v>2308</v>
      </c>
      <c r="E639" s="17">
        <v>45447.0</v>
      </c>
      <c r="F639" s="18" t="s">
        <v>2309</v>
      </c>
      <c r="G639" s="17" t="s">
        <v>69</v>
      </c>
      <c r="H639" s="17" t="s">
        <v>140</v>
      </c>
      <c r="I639" s="17" t="s">
        <v>452</v>
      </c>
      <c r="J639" s="17" t="s">
        <v>142</v>
      </c>
      <c r="K639" s="17" t="s">
        <v>46</v>
      </c>
      <c r="L639" s="17" t="s">
        <v>48</v>
      </c>
      <c r="M639" s="17" t="s">
        <v>1643</v>
      </c>
      <c r="N639" s="17" t="s">
        <v>166</v>
      </c>
      <c r="O639" s="17" t="s">
        <v>48</v>
      </c>
      <c r="P639" s="17">
        <v>8.0</v>
      </c>
      <c r="Q639" s="17">
        <v>17.0</v>
      </c>
      <c r="R639" s="17">
        <v>0.0</v>
      </c>
    </row>
    <row r="640" ht="14.25" customHeight="1">
      <c r="A640" s="17">
        <v>639.0</v>
      </c>
      <c r="B640" s="17" t="s">
        <v>14841</v>
      </c>
      <c r="C640" s="17" t="s">
        <v>2310</v>
      </c>
      <c r="D640" s="17" t="s">
        <v>1710</v>
      </c>
      <c r="E640" s="17">
        <v>45444.0</v>
      </c>
      <c r="F640" s="17" t="s">
        <v>2311</v>
      </c>
      <c r="G640" s="17" t="s">
        <v>42</v>
      </c>
      <c r="H640" s="17" t="s">
        <v>43</v>
      </c>
      <c r="I640" s="17" t="s">
        <v>44</v>
      </c>
      <c r="J640" s="17" t="s">
        <v>45</v>
      </c>
      <c r="K640" s="17" t="s">
        <v>46</v>
      </c>
      <c r="L640" s="17" t="s">
        <v>2313</v>
      </c>
      <c r="M640" s="17" t="s">
        <v>48</v>
      </c>
      <c r="N640" s="17" t="s">
        <v>48</v>
      </c>
      <c r="O640" s="17" t="s">
        <v>48</v>
      </c>
      <c r="P640" s="17">
        <v>54.0</v>
      </c>
      <c r="Q640" s="17">
        <v>101.0</v>
      </c>
      <c r="R640" s="17">
        <v>0.0</v>
      </c>
    </row>
    <row r="641" ht="14.25" customHeight="1">
      <c r="A641" s="17">
        <v>640.0</v>
      </c>
      <c r="B641" s="17" t="s">
        <v>14841</v>
      </c>
      <c r="C641" s="17" t="s">
        <v>2314</v>
      </c>
      <c r="D641" s="17" t="s">
        <v>2315</v>
      </c>
      <c r="E641" s="17">
        <v>45441.0</v>
      </c>
      <c r="F641" s="18" t="s">
        <v>2316</v>
      </c>
      <c r="G641" s="17" t="s">
        <v>69</v>
      </c>
      <c r="H641" s="17" t="s">
        <v>140</v>
      </c>
      <c r="I641" s="17" t="s">
        <v>141</v>
      </c>
      <c r="J641" s="17" t="s">
        <v>142</v>
      </c>
      <c r="K641" s="17" t="s">
        <v>46</v>
      </c>
      <c r="L641" s="17" t="s">
        <v>48</v>
      </c>
      <c r="M641" s="17" t="s">
        <v>2317</v>
      </c>
      <c r="N641" s="17" t="s">
        <v>48</v>
      </c>
      <c r="O641" s="17" t="s">
        <v>2318</v>
      </c>
      <c r="P641" s="17">
        <v>24.0</v>
      </c>
      <c r="Q641" s="17">
        <v>37.0</v>
      </c>
      <c r="R641" s="17">
        <v>0.0</v>
      </c>
    </row>
    <row r="642" ht="14.25" customHeight="1">
      <c r="A642" s="17">
        <v>641.0</v>
      </c>
      <c r="B642" s="17" t="s">
        <v>14841</v>
      </c>
      <c r="C642" s="17" t="s">
        <v>2319</v>
      </c>
      <c r="D642" s="17" t="s">
        <v>1129</v>
      </c>
      <c r="E642" s="17">
        <v>45441.0</v>
      </c>
      <c r="F642" s="17" t="s">
        <v>2320</v>
      </c>
      <c r="G642" s="17" t="s">
        <v>69</v>
      </c>
      <c r="H642" s="17" t="s">
        <v>70</v>
      </c>
      <c r="I642" s="17" t="s">
        <v>91</v>
      </c>
      <c r="J642" s="17" t="s">
        <v>45</v>
      </c>
      <c r="K642" s="17" t="s">
        <v>46</v>
      </c>
      <c r="L642" s="17" t="s">
        <v>2322</v>
      </c>
      <c r="M642" s="17" t="s">
        <v>48</v>
      </c>
      <c r="N642" s="17" t="s">
        <v>48</v>
      </c>
      <c r="O642" s="17" t="s">
        <v>48</v>
      </c>
      <c r="P642" s="17">
        <v>8.0</v>
      </c>
      <c r="Q642" s="17">
        <v>9.0</v>
      </c>
      <c r="R642" s="17">
        <v>0.0</v>
      </c>
    </row>
    <row r="643" ht="14.25" customHeight="1">
      <c r="A643" s="17">
        <v>642.0</v>
      </c>
      <c r="B643" s="17" t="s">
        <v>14841</v>
      </c>
      <c r="C643" s="17" t="s">
        <v>2323</v>
      </c>
      <c r="D643" s="17" t="s">
        <v>138</v>
      </c>
      <c r="E643" s="17">
        <v>45440.0</v>
      </c>
      <c r="F643" s="18" t="s">
        <v>2324</v>
      </c>
      <c r="G643" s="17" t="s">
        <v>69</v>
      </c>
      <c r="H643" s="17" t="s">
        <v>140</v>
      </c>
      <c r="I643" s="17" t="s">
        <v>141</v>
      </c>
      <c r="J643" s="17" t="s">
        <v>142</v>
      </c>
      <c r="K643" s="17" t="s">
        <v>46</v>
      </c>
      <c r="L643" s="17" t="s">
        <v>48</v>
      </c>
      <c r="M643" s="17" t="s">
        <v>48</v>
      </c>
      <c r="N643" s="17" t="s">
        <v>48</v>
      </c>
      <c r="O643" s="17" t="s">
        <v>2325</v>
      </c>
      <c r="P643" s="17">
        <v>7.0</v>
      </c>
      <c r="Q643" s="17">
        <v>26.0</v>
      </c>
      <c r="R643" s="17">
        <v>0.0</v>
      </c>
    </row>
    <row r="644" ht="14.25" customHeight="1">
      <c r="A644" s="17">
        <v>643.0</v>
      </c>
      <c r="B644" s="17" t="s">
        <v>14841</v>
      </c>
      <c r="C644" s="17" t="s">
        <v>2326</v>
      </c>
      <c r="D644" s="17" t="s">
        <v>1694</v>
      </c>
      <c r="E644" s="17">
        <v>45440.0</v>
      </c>
      <c r="F644" s="17" t="s">
        <v>2327</v>
      </c>
      <c r="G644" s="17" t="s">
        <v>69</v>
      </c>
      <c r="H644" s="17" t="s">
        <v>70</v>
      </c>
      <c r="I644" s="17" t="s">
        <v>74</v>
      </c>
      <c r="J644" s="17" t="s">
        <v>45</v>
      </c>
      <c r="K644" s="17" t="s">
        <v>92</v>
      </c>
      <c r="L644" s="17" t="s">
        <v>48</v>
      </c>
      <c r="M644" s="17" t="s">
        <v>48</v>
      </c>
      <c r="N644" s="17" t="s">
        <v>48</v>
      </c>
      <c r="O644" s="17" t="s">
        <v>48</v>
      </c>
      <c r="P644" s="17">
        <v>4.0</v>
      </c>
      <c r="Q644" s="17">
        <v>1.0</v>
      </c>
      <c r="R644" s="17">
        <v>0.0</v>
      </c>
    </row>
    <row r="645" ht="14.25" customHeight="1">
      <c r="A645" s="17">
        <v>644.0</v>
      </c>
      <c r="B645" s="17" t="s">
        <v>14841</v>
      </c>
      <c r="C645" s="17" t="s">
        <v>2328</v>
      </c>
      <c r="D645" s="17" t="s">
        <v>2329</v>
      </c>
      <c r="E645" s="17">
        <v>45439.0</v>
      </c>
      <c r="F645" s="17" t="s">
        <v>2330</v>
      </c>
      <c r="G645" s="17" t="s">
        <v>69</v>
      </c>
      <c r="H645" s="17" t="s">
        <v>70</v>
      </c>
      <c r="I645" s="17" t="s">
        <v>74</v>
      </c>
      <c r="J645" s="17" t="s">
        <v>45</v>
      </c>
      <c r="K645" s="17" t="s">
        <v>71</v>
      </c>
      <c r="L645" s="17" t="s">
        <v>48</v>
      </c>
      <c r="M645" s="17" t="s">
        <v>48</v>
      </c>
      <c r="N645" s="17" t="s">
        <v>48</v>
      </c>
      <c r="O645" s="17" t="s">
        <v>48</v>
      </c>
      <c r="P645" s="17">
        <v>1.0</v>
      </c>
      <c r="Q645" s="17">
        <v>0.0</v>
      </c>
      <c r="R645" s="17">
        <v>0.0</v>
      </c>
    </row>
    <row r="646" ht="14.25" customHeight="1">
      <c r="A646" s="17">
        <v>645.0</v>
      </c>
      <c r="B646" s="17" t="s">
        <v>14841</v>
      </c>
      <c r="C646" s="17" t="s">
        <v>2331</v>
      </c>
      <c r="D646" s="17" t="s">
        <v>2332</v>
      </c>
      <c r="E646" s="17">
        <v>45438.0</v>
      </c>
      <c r="F646" s="17" t="s">
        <v>2333</v>
      </c>
      <c r="G646" s="17" t="s">
        <v>42</v>
      </c>
      <c r="H646" s="17" t="s">
        <v>43</v>
      </c>
      <c r="I646" s="17" t="s">
        <v>91</v>
      </c>
      <c r="J646" s="17" t="s">
        <v>45</v>
      </c>
      <c r="K646" s="17" t="s">
        <v>46</v>
      </c>
      <c r="L646" s="17" t="s">
        <v>48</v>
      </c>
      <c r="M646" s="17" t="s">
        <v>48</v>
      </c>
      <c r="N646" s="17" t="s">
        <v>2335</v>
      </c>
      <c r="O646" s="17" t="s">
        <v>201</v>
      </c>
      <c r="P646" s="17">
        <v>67.0</v>
      </c>
      <c r="Q646" s="17">
        <v>84.0</v>
      </c>
      <c r="R646" s="17">
        <v>0.0</v>
      </c>
    </row>
    <row r="647" ht="14.25" customHeight="1">
      <c r="A647" s="17">
        <v>646.0</v>
      </c>
      <c r="B647" s="17" t="s">
        <v>14841</v>
      </c>
      <c r="C647" s="17" t="s">
        <v>2336</v>
      </c>
      <c r="D647" s="17" t="s">
        <v>2337</v>
      </c>
      <c r="E647" s="17">
        <v>45438.0</v>
      </c>
      <c r="F647" s="17" t="s">
        <v>2338</v>
      </c>
      <c r="G647" s="17" t="s">
        <v>55</v>
      </c>
      <c r="H647" s="17" t="s">
        <v>84</v>
      </c>
      <c r="I647" s="17" t="s">
        <v>85</v>
      </c>
      <c r="J647" s="17" t="s">
        <v>45</v>
      </c>
      <c r="K647" s="17" t="s">
        <v>46</v>
      </c>
      <c r="L647" s="17" t="s">
        <v>1511</v>
      </c>
      <c r="M647" s="17" t="s">
        <v>48</v>
      </c>
      <c r="N647" s="17" t="s">
        <v>48</v>
      </c>
      <c r="O647" s="17" t="s">
        <v>48</v>
      </c>
      <c r="P647" s="17">
        <v>38.0</v>
      </c>
      <c r="Q647" s="17">
        <v>11.0</v>
      </c>
      <c r="R647" s="17">
        <v>0.0</v>
      </c>
    </row>
    <row r="648" ht="14.25" customHeight="1">
      <c r="A648" s="17">
        <v>647.0</v>
      </c>
      <c r="B648" s="17" t="s">
        <v>14841</v>
      </c>
      <c r="C648" s="17" t="s">
        <v>2339</v>
      </c>
      <c r="D648" s="17" t="s">
        <v>2340</v>
      </c>
      <c r="E648" s="17">
        <v>45435.0</v>
      </c>
      <c r="F648" s="17" t="s">
        <v>2341</v>
      </c>
      <c r="G648" s="17" t="s">
        <v>69</v>
      </c>
      <c r="H648" s="17" t="s">
        <v>140</v>
      </c>
      <c r="I648" s="17" t="s">
        <v>141</v>
      </c>
      <c r="J648" s="17" t="s">
        <v>142</v>
      </c>
      <c r="K648" s="17" t="s">
        <v>46</v>
      </c>
      <c r="L648" s="17" t="s">
        <v>2342</v>
      </c>
      <c r="M648" s="17" t="s">
        <v>48</v>
      </c>
      <c r="N648" s="17" t="s">
        <v>48</v>
      </c>
      <c r="O648" s="17" t="s">
        <v>48</v>
      </c>
      <c r="P648" s="17">
        <v>0.0</v>
      </c>
      <c r="Q648" s="17">
        <v>6.0</v>
      </c>
      <c r="R648" s="17">
        <v>0.0</v>
      </c>
    </row>
    <row r="649" ht="14.25" customHeight="1">
      <c r="A649" s="17">
        <v>648.0</v>
      </c>
      <c r="B649" s="17" t="s">
        <v>14841</v>
      </c>
      <c r="C649" s="17" t="s">
        <v>2343</v>
      </c>
      <c r="D649" s="17" t="s">
        <v>2344</v>
      </c>
      <c r="E649" s="17">
        <v>45435.0</v>
      </c>
      <c r="F649" s="17" t="s">
        <v>2345</v>
      </c>
      <c r="G649" s="17" t="s">
        <v>55</v>
      </c>
      <c r="H649" s="17" t="s">
        <v>84</v>
      </c>
      <c r="I649" s="17" t="s">
        <v>85</v>
      </c>
      <c r="J649" s="17" t="s">
        <v>45</v>
      </c>
      <c r="K649" s="17" t="s">
        <v>46</v>
      </c>
      <c r="L649" s="17" t="s">
        <v>48</v>
      </c>
      <c r="M649" s="17" t="s">
        <v>48</v>
      </c>
      <c r="N649" s="17" t="s">
        <v>48</v>
      </c>
      <c r="O649" s="17" t="s">
        <v>48</v>
      </c>
      <c r="P649" s="17">
        <v>3.0</v>
      </c>
      <c r="Q649" s="17">
        <v>0.0</v>
      </c>
      <c r="R649" s="17">
        <v>0.0</v>
      </c>
    </row>
    <row r="650" ht="14.25" customHeight="1">
      <c r="A650" s="17">
        <v>649.0</v>
      </c>
      <c r="B650" s="17" t="s">
        <v>14841</v>
      </c>
      <c r="C650" s="17" t="s">
        <v>2347</v>
      </c>
      <c r="D650" s="17" t="s">
        <v>1710</v>
      </c>
      <c r="E650" s="17">
        <v>45433.0</v>
      </c>
      <c r="F650" s="17" t="s">
        <v>2348</v>
      </c>
      <c r="G650" s="17" t="s">
        <v>42</v>
      </c>
      <c r="H650" s="17" t="s">
        <v>43</v>
      </c>
      <c r="I650" s="17" t="s">
        <v>44</v>
      </c>
      <c r="J650" s="17" t="s">
        <v>45</v>
      </c>
      <c r="K650" s="17" t="s">
        <v>46</v>
      </c>
      <c r="L650" s="17" t="s">
        <v>48</v>
      </c>
      <c r="M650" s="17" t="s">
        <v>48</v>
      </c>
      <c r="N650" s="17" t="s">
        <v>48</v>
      </c>
      <c r="O650" s="17" t="s">
        <v>48</v>
      </c>
      <c r="P650" s="17">
        <v>45.0</v>
      </c>
      <c r="Q650" s="17">
        <v>35.0</v>
      </c>
      <c r="R650" s="17">
        <v>0.0</v>
      </c>
    </row>
    <row r="651" ht="14.25" customHeight="1">
      <c r="A651" s="17">
        <v>650.0</v>
      </c>
      <c r="B651" s="17" t="s">
        <v>14841</v>
      </c>
      <c r="C651" s="17" t="s">
        <v>2350</v>
      </c>
      <c r="D651" s="17" t="s">
        <v>1107</v>
      </c>
      <c r="E651" s="17">
        <v>45432.0</v>
      </c>
      <c r="F651" s="17" t="s">
        <v>2351</v>
      </c>
      <c r="G651" s="17" t="s">
        <v>69</v>
      </c>
      <c r="H651" s="17" t="s">
        <v>70</v>
      </c>
      <c r="I651" s="17" t="s">
        <v>151</v>
      </c>
      <c r="J651" s="17" t="s">
        <v>45</v>
      </c>
      <c r="K651" s="17" t="s">
        <v>92</v>
      </c>
      <c r="L651" s="17" t="s">
        <v>2353</v>
      </c>
      <c r="M651" s="17" t="s">
        <v>48</v>
      </c>
      <c r="N651" s="17" t="s">
        <v>48</v>
      </c>
      <c r="O651" s="17" t="s">
        <v>48</v>
      </c>
      <c r="P651" s="17">
        <v>4.0</v>
      </c>
      <c r="Q651" s="17">
        <v>6.0</v>
      </c>
      <c r="R651" s="17">
        <v>0.0</v>
      </c>
    </row>
    <row r="652" ht="14.25" customHeight="1">
      <c r="A652" s="17">
        <v>651.0</v>
      </c>
      <c r="B652" s="17" t="s">
        <v>14841</v>
      </c>
      <c r="C652" s="17" t="s">
        <v>2354</v>
      </c>
      <c r="D652" s="17" t="s">
        <v>2355</v>
      </c>
      <c r="E652" s="17">
        <v>45432.0</v>
      </c>
      <c r="F652" s="17" t="s">
        <v>2356</v>
      </c>
      <c r="G652" s="17" t="s">
        <v>69</v>
      </c>
      <c r="H652" s="17" t="s">
        <v>70</v>
      </c>
      <c r="I652" s="17" t="s">
        <v>91</v>
      </c>
      <c r="J652" s="17" t="s">
        <v>45</v>
      </c>
      <c r="K652" s="17" t="s">
        <v>46</v>
      </c>
      <c r="L652" s="17" t="s">
        <v>48</v>
      </c>
      <c r="M652" s="17" t="s">
        <v>48</v>
      </c>
      <c r="N652" s="17" t="s">
        <v>48</v>
      </c>
      <c r="O652" s="17" t="s">
        <v>48</v>
      </c>
      <c r="P652" s="17">
        <v>2.0</v>
      </c>
      <c r="Q652" s="17">
        <v>3.0</v>
      </c>
      <c r="R652" s="17">
        <v>0.0</v>
      </c>
    </row>
    <row r="653" ht="14.25" customHeight="1">
      <c r="A653" s="17">
        <v>652.0</v>
      </c>
      <c r="B653" s="17" t="s">
        <v>14841</v>
      </c>
      <c r="C653" s="17" t="s">
        <v>2357</v>
      </c>
      <c r="D653" s="17" t="s">
        <v>138</v>
      </c>
      <c r="E653" s="17">
        <v>45431.0</v>
      </c>
      <c r="F653" s="18" t="s">
        <v>2358</v>
      </c>
      <c r="G653" s="17" t="s">
        <v>55</v>
      </c>
      <c r="H653" s="17" t="s">
        <v>84</v>
      </c>
      <c r="I653" s="17" t="s">
        <v>85</v>
      </c>
      <c r="J653" s="17" t="s">
        <v>45</v>
      </c>
      <c r="K653" s="17" t="s">
        <v>46</v>
      </c>
      <c r="L653" s="17" t="s">
        <v>2127</v>
      </c>
      <c r="M653" s="17" t="s">
        <v>48</v>
      </c>
      <c r="N653" s="17" t="s">
        <v>48</v>
      </c>
      <c r="O653" s="17" t="s">
        <v>2359</v>
      </c>
      <c r="P653" s="17">
        <v>70.0</v>
      </c>
      <c r="Q653" s="17">
        <v>40.0</v>
      </c>
      <c r="R653" s="17">
        <v>0.0</v>
      </c>
    </row>
    <row r="654" ht="14.25" customHeight="1">
      <c r="A654" s="17">
        <v>653.0</v>
      </c>
      <c r="B654" s="17" t="s">
        <v>14841</v>
      </c>
      <c r="C654" s="17" t="s">
        <v>2360</v>
      </c>
      <c r="D654" s="17" t="s">
        <v>2361</v>
      </c>
      <c r="E654" s="17">
        <v>45431.0</v>
      </c>
      <c r="F654" s="17" t="s">
        <v>2362</v>
      </c>
      <c r="G654" s="17" t="s">
        <v>69</v>
      </c>
      <c r="H654" s="17" t="s">
        <v>140</v>
      </c>
      <c r="I654" s="17" t="s">
        <v>141</v>
      </c>
      <c r="J654" s="17" t="s">
        <v>142</v>
      </c>
      <c r="K654" s="17" t="s">
        <v>46</v>
      </c>
      <c r="L654" s="17" t="s">
        <v>48</v>
      </c>
      <c r="M654" s="17" t="s">
        <v>48</v>
      </c>
      <c r="N654" s="17" t="s">
        <v>48</v>
      </c>
      <c r="O654" s="17" t="s">
        <v>48</v>
      </c>
      <c r="P654" s="17">
        <v>1.0</v>
      </c>
      <c r="Q654" s="17">
        <v>0.0</v>
      </c>
      <c r="R654" s="17">
        <v>0.0</v>
      </c>
    </row>
    <row r="655" ht="14.25" customHeight="1">
      <c r="A655" s="17">
        <v>654.0</v>
      </c>
      <c r="B655" s="17" t="s">
        <v>14841</v>
      </c>
      <c r="C655" s="17" t="s">
        <v>2364</v>
      </c>
      <c r="D655" s="17" t="s">
        <v>2228</v>
      </c>
      <c r="E655" s="17">
        <v>45427.0</v>
      </c>
      <c r="F655" s="17" t="s">
        <v>2365</v>
      </c>
      <c r="G655" s="17" t="s">
        <v>55</v>
      </c>
      <c r="H655" s="17" t="s">
        <v>84</v>
      </c>
      <c r="I655" s="17" t="s">
        <v>151</v>
      </c>
      <c r="J655" s="17" t="s">
        <v>45</v>
      </c>
      <c r="K655" s="17" t="s">
        <v>92</v>
      </c>
      <c r="L655" s="17" t="s">
        <v>48</v>
      </c>
      <c r="M655" s="17" t="s">
        <v>1698</v>
      </c>
      <c r="N655" s="17" t="s">
        <v>48</v>
      </c>
      <c r="O655" s="17" t="s">
        <v>48</v>
      </c>
      <c r="P655" s="17">
        <v>7.0</v>
      </c>
      <c r="Q655" s="17">
        <v>2.0</v>
      </c>
      <c r="R655" s="17">
        <v>1.0</v>
      </c>
    </row>
    <row r="656" ht="14.25" customHeight="1">
      <c r="A656" s="17">
        <v>655.0</v>
      </c>
      <c r="B656" s="17" t="s">
        <v>14841</v>
      </c>
      <c r="C656" s="17" t="s">
        <v>2366</v>
      </c>
      <c r="D656" s="17" t="s">
        <v>2367</v>
      </c>
      <c r="E656" s="17">
        <v>45426.0</v>
      </c>
      <c r="F656" s="17" t="s">
        <v>2368</v>
      </c>
      <c r="G656" s="17" t="s">
        <v>69</v>
      </c>
      <c r="H656" s="17" t="s">
        <v>70</v>
      </c>
      <c r="I656" s="17" t="s">
        <v>85</v>
      </c>
      <c r="J656" s="17" t="s">
        <v>45</v>
      </c>
      <c r="K656" s="17" t="s">
        <v>46</v>
      </c>
      <c r="L656" s="17" t="s">
        <v>2301</v>
      </c>
      <c r="M656" s="17" t="s">
        <v>48</v>
      </c>
      <c r="N656" s="17" t="s">
        <v>1143</v>
      </c>
      <c r="O656" s="17" t="s">
        <v>48</v>
      </c>
      <c r="P656" s="17">
        <v>69.0</v>
      </c>
      <c r="Q656" s="17">
        <v>15.0</v>
      </c>
      <c r="R656" s="17">
        <v>2.0</v>
      </c>
    </row>
    <row r="657" ht="14.25" customHeight="1">
      <c r="A657" s="17">
        <v>656.0</v>
      </c>
      <c r="B657" s="17" t="s">
        <v>14841</v>
      </c>
      <c r="C657" s="17" t="s">
        <v>2370</v>
      </c>
      <c r="D657" s="17" t="s">
        <v>2371</v>
      </c>
      <c r="E657" s="17">
        <v>45426.0</v>
      </c>
      <c r="F657" s="17" t="s">
        <v>2372</v>
      </c>
      <c r="G657" s="17" t="s">
        <v>69</v>
      </c>
      <c r="H657" s="17" t="s">
        <v>140</v>
      </c>
      <c r="I657" s="17" t="s">
        <v>141</v>
      </c>
      <c r="J657" s="17" t="s">
        <v>142</v>
      </c>
      <c r="K657" s="17" t="s">
        <v>46</v>
      </c>
      <c r="L657" s="17" t="s">
        <v>2373</v>
      </c>
      <c r="M657" s="17" t="s">
        <v>48</v>
      </c>
      <c r="N657" s="17" t="s">
        <v>48</v>
      </c>
      <c r="O657" s="17" t="s">
        <v>1867</v>
      </c>
      <c r="P657" s="17">
        <v>1.0</v>
      </c>
      <c r="Q657" s="17">
        <v>1.0</v>
      </c>
      <c r="R657" s="17">
        <v>0.0</v>
      </c>
    </row>
    <row r="658" ht="14.25" customHeight="1">
      <c r="A658" s="17">
        <v>657.0</v>
      </c>
      <c r="B658" s="17" t="s">
        <v>14841</v>
      </c>
      <c r="C658" s="17" t="s">
        <v>2374</v>
      </c>
      <c r="D658" s="17" t="s">
        <v>1694</v>
      </c>
      <c r="E658" s="17">
        <v>45424.0</v>
      </c>
      <c r="F658" s="17" t="s">
        <v>2375</v>
      </c>
      <c r="G658" s="17" t="s">
        <v>42</v>
      </c>
      <c r="H658" s="17" t="s">
        <v>43</v>
      </c>
      <c r="I658" s="17" t="s">
        <v>74</v>
      </c>
      <c r="J658" s="17" t="s">
        <v>45</v>
      </c>
      <c r="K658" s="17" t="s">
        <v>92</v>
      </c>
      <c r="L658" s="17" t="s">
        <v>48</v>
      </c>
      <c r="M658" s="17" t="s">
        <v>48</v>
      </c>
      <c r="N658" s="17" t="s">
        <v>48</v>
      </c>
      <c r="O658" s="17" t="s">
        <v>48</v>
      </c>
      <c r="P658" s="17">
        <v>2.0</v>
      </c>
      <c r="Q658" s="17">
        <v>0.0</v>
      </c>
      <c r="R658" s="17">
        <v>0.0</v>
      </c>
    </row>
    <row r="659" ht="14.25" customHeight="1">
      <c r="A659" s="17">
        <v>658.0</v>
      </c>
      <c r="B659" s="17" t="s">
        <v>14841</v>
      </c>
      <c r="C659" s="17" t="s">
        <v>2376</v>
      </c>
      <c r="D659" s="17" t="s">
        <v>2225</v>
      </c>
      <c r="E659" s="17">
        <v>45422.0</v>
      </c>
      <c r="F659" s="17" t="s">
        <v>2377</v>
      </c>
      <c r="G659" s="17" t="s">
        <v>69</v>
      </c>
      <c r="H659" s="17" t="s">
        <v>140</v>
      </c>
      <c r="I659" s="17" t="s">
        <v>141</v>
      </c>
      <c r="J659" s="17" t="s">
        <v>142</v>
      </c>
      <c r="K659" s="17" t="s">
        <v>46</v>
      </c>
      <c r="L659" s="17" t="s">
        <v>48</v>
      </c>
      <c r="M659" s="17" t="s">
        <v>48</v>
      </c>
      <c r="N659" s="17" t="s">
        <v>48</v>
      </c>
      <c r="O659" s="17" t="s">
        <v>48</v>
      </c>
      <c r="P659" s="17">
        <v>11.0</v>
      </c>
      <c r="Q659" s="17">
        <v>26.0</v>
      </c>
      <c r="R659" s="17">
        <v>0.0</v>
      </c>
    </row>
    <row r="660" ht="14.25" customHeight="1">
      <c r="A660" s="17">
        <v>659.0</v>
      </c>
      <c r="B660" s="17" t="s">
        <v>14841</v>
      </c>
      <c r="C660" s="17" t="s">
        <v>2378</v>
      </c>
      <c r="D660" s="17" t="s">
        <v>138</v>
      </c>
      <c r="E660" s="17">
        <v>45422.0</v>
      </c>
      <c r="F660" s="18" t="s">
        <v>2379</v>
      </c>
      <c r="G660" s="17" t="s">
        <v>69</v>
      </c>
      <c r="H660" s="17" t="s">
        <v>140</v>
      </c>
      <c r="I660" s="17" t="s">
        <v>141</v>
      </c>
      <c r="J660" s="17" t="s">
        <v>142</v>
      </c>
      <c r="K660" s="17" t="s">
        <v>46</v>
      </c>
      <c r="L660" s="17" t="s">
        <v>2380</v>
      </c>
      <c r="M660" s="17" t="s">
        <v>48</v>
      </c>
      <c r="N660" s="17" t="s">
        <v>48</v>
      </c>
      <c r="O660" s="17" t="s">
        <v>48</v>
      </c>
      <c r="P660" s="17">
        <v>8.0</v>
      </c>
      <c r="Q660" s="17">
        <v>23.0</v>
      </c>
      <c r="R660" s="17">
        <v>0.0</v>
      </c>
    </row>
    <row r="661" ht="14.25" customHeight="1">
      <c r="A661" s="17">
        <v>660.0</v>
      </c>
      <c r="B661" s="17" t="s">
        <v>14841</v>
      </c>
      <c r="C661" s="17" t="s">
        <v>2381</v>
      </c>
      <c r="D661" s="17" t="s">
        <v>2382</v>
      </c>
      <c r="E661" s="17">
        <v>45422.0</v>
      </c>
      <c r="F661" s="17" t="s">
        <v>2383</v>
      </c>
      <c r="G661" s="17" t="s">
        <v>69</v>
      </c>
      <c r="H661" s="17" t="s">
        <v>140</v>
      </c>
      <c r="I661" s="17" t="s">
        <v>141</v>
      </c>
      <c r="J661" s="17" t="s">
        <v>142</v>
      </c>
      <c r="K661" s="17" t="s">
        <v>46</v>
      </c>
      <c r="L661" s="17" t="s">
        <v>48</v>
      </c>
      <c r="M661" s="17" t="s">
        <v>48</v>
      </c>
      <c r="N661" s="17" t="s">
        <v>48</v>
      </c>
      <c r="O661" s="17" t="s">
        <v>48</v>
      </c>
      <c r="P661" s="17">
        <v>10.0</v>
      </c>
      <c r="Q661" s="17">
        <v>27.0</v>
      </c>
      <c r="R661" s="17">
        <v>0.0</v>
      </c>
    </row>
    <row r="662" ht="14.25" customHeight="1">
      <c r="A662" s="17">
        <v>661.0</v>
      </c>
      <c r="B662" s="17" t="s">
        <v>14841</v>
      </c>
      <c r="C662" s="17" t="s">
        <v>2384</v>
      </c>
      <c r="D662" s="17" t="s">
        <v>2385</v>
      </c>
      <c r="E662" s="17">
        <v>45420.0</v>
      </c>
      <c r="F662" s="17" t="s">
        <v>2386</v>
      </c>
      <c r="G662" s="17" t="s">
        <v>42</v>
      </c>
      <c r="H662" s="17" t="s">
        <v>43</v>
      </c>
      <c r="I662" s="17" t="s">
        <v>91</v>
      </c>
      <c r="J662" s="17" t="s">
        <v>45</v>
      </c>
      <c r="K662" s="17" t="s">
        <v>46</v>
      </c>
      <c r="L662" s="17" t="s">
        <v>2388</v>
      </c>
      <c r="M662" s="17" t="s">
        <v>48</v>
      </c>
      <c r="N662" s="17" t="s">
        <v>48</v>
      </c>
      <c r="O662" s="17" t="s">
        <v>48</v>
      </c>
      <c r="P662" s="17">
        <v>79.0</v>
      </c>
      <c r="Q662" s="17">
        <v>57.0</v>
      </c>
      <c r="R662" s="17">
        <v>1.0</v>
      </c>
    </row>
    <row r="663" ht="14.25" customHeight="1">
      <c r="A663" s="17">
        <v>662.0</v>
      </c>
      <c r="B663" s="17" t="s">
        <v>14841</v>
      </c>
      <c r="C663" s="17" t="s">
        <v>2389</v>
      </c>
      <c r="D663" s="17" t="s">
        <v>138</v>
      </c>
      <c r="E663" s="17">
        <v>45419.0</v>
      </c>
      <c r="F663" s="18" t="s">
        <v>2390</v>
      </c>
      <c r="G663" s="17" t="s">
        <v>69</v>
      </c>
      <c r="H663" s="17" t="s">
        <v>140</v>
      </c>
      <c r="I663" s="17" t="s">
        <v>141</v>
      </c>
      <c r="J663" s="17" t="s">
        <v>142</v>
      </c>
      <c r="K663" s="17" t="s">
        <v>46</v>
      </c>
      <c r="L663" s="17" t="s">
        <v>2391</v>
      </c>
      <c r="M663" s="17" t="s">
        <v>48</v>
      </c>
      <c r="N663" s="17" t="s">
        <v>48</v>
      </c>
      <c r="O663" s="17" t="s">
        <v>1475</v>
      </c>
      <c r="P663" s="17">
        <v>1.0</v>
      </c>
      <c r="Q663" s="17">
        <v>0.0</v>
      </c>
      <c r="R663" s="17">
        <v>0.0</v>
      </c>
    </row>
    <row r="664" ht="14.25" customHeight="1">
      <c r="A664" s="17">
        <v>663.0</v>
      </c>
      <c r="B664" s="17" t="s">
        <v>14841</v>
      </c>
      <c r="C664" s="17" t="s">
        <v>2392</v>
      </c>
      <c r="D664" s="17" t="s">
        <v>2393</v>
      </c>
      <c r="E664" s="17">
        <v>45419.0</v>
      </c>
      <c r="F664" s="17" t="s">
        <v>2394</v>
      </c>
      <c r="G664" s="17" t="s">
        <v>69</v>
      </c>
      <c r="H664" s="17" t="s">
        <v>140</v>
      </c>
      <c r="I664" s="17" t="s">
        <v>141</v>
      </c>
      <c r="J664" s="17" t="s">
        <v>142</v>
      </c>
      <c r="K664" s="17" t="s">
        <v>46</v>
      </c>
      <c r="L664" s="17" t="s">
        <v>48</v>
      </c>
      <c r="M664" s="17" t="s">
        <v>48</v>
      </c>
      <c r="N664" s="17" t="s">
        <v>2395</v>
      </c>
      <c r="O664" s="17" t="s">
        <v>48</v>
      </c>
      <c r="P664" s="17">
        <v>7.0</v>
      </c>
      <c r="Q664" s="17">
        <v>54.0</v>
      </c>
      <c r="R664" s="17">
        <v>0.0</v>
      </c>
    </row>
    <row r="665" ht="14.25" customHeight="1">
      <c r="A665" s="17">
        <v>664.0</v>
      </c>
      <c r="B665" s="17" t="s">
        <v>14841</v>
      </c>
      <c r="C665" s="17" t="s">
        <v>2396</v>
      </c>
      <c r="D665" s="17" t="s">
        <v>2397</v>
      </c>
      <c r="E665" s="17">
        <v>45418.0</v>
      </c>
      <c r="F665" s="17" t="s">
        <v>2399</v>
      </c>
      <c r="G665" s="17" t="s">
        <v>69</v>
      </c>
      <c r="H665" s="17" t="s">
        <v>70</v>
      </c>
      <c r="I665" s="17" t="s">
        <v>91</v>
      </c>
      <c r="J665" s="17" t="s">
        <v>45</v>
      </c>
      <c r="K665" s="17" t="s">
        <v>92</v>
      </c>
      <c r="L665" s="17" t="s">
        <v>48</v>
      </c>
      <c r="M665" s="17" t="s">
        <v>48</v>
      </c>
      <c r="N665" s="17" t="s">
        <v>48</v>
      </c>
      <c r="O665" s="17" t="s">
        <v>48</v>
      </c>
      <c r="P665" s="17">
        <v>0.0</v>
      </c>
      <c r="Q665" s="17">
        <v>1.0</v>
      </c>
      <c r="R665" s="17">
        <v>0.0</v>
      </c>
    </row>
    <row r="666" ht="14.25" customHeight="1">
      <c r="A666" s="17">
        <v>665.0</v>
      </c>
      <c r="B666" s="17" t="s">
        <v>14841</v>
      </c>
      <c r="C666" s="17" t="s">
        <v>2400</v>
      </c>
      <c r="D666" s="17" t="s">
        <v>2401</v>
      </c>
      <c r="E666" s="17">
        <v>45417.0</v>
      </c>
      <c r="F666" s="18" t="s">
        <v>2402</v>
      </c>
      <c r="G666" s="17" t="s">
        <v>55</v>
      </c>
      <c r="H666" s="17" t="s">
        <v>56</v>
      </c>
      <c r="I666" s="17" t="s">
        <v>959</v>
      </c>
      <c r="J666" s="17" t="s">
        <v>45</v>
      </c>
      <c r="K666" s="17" t="s">
        <v>46</v>
      </c>
      <c r="L666" s="17" t="s">
        <v>2404</v>
      </c>
      <c r="M666" s="17" t="s">
        <v>48</v>
      </c>
      <c r="N666" s="17" t="s">
        <v>48</v>
      </c>
      <c r="O666" s="17" t="s">
        <v>48</v>
      </c>
      <c r="P666" s="17">
        <v>50.0</v>
      </c>
      <c r="Q666" s="17">
        <v>6.0</v>
      </c>
      <c r="R666" s="17">
        <v>0.0</v>
      </c>
    </row>
    <row r="667" ht="14.25" customHeight="1">
      <c r="A667" s="17">
        <v>666.0</v>
      </c>
      <c r="B667" s="17" t="s">
        <v>14841</v>
      </c>
      <c r="C667" s="17" t="s">
        <v>2405</v>
      </c>
      <c r="D667" s="17" t="s">
        <v>2406</v>
      </c>
      <c r="E667" s="17">
        <v>45416.0</v>
      </c>
      <c r="F667" s="18" t="s">
        <v>2407</v>
      </c>
      <c r="G667" s="17" t="s">
        <v>69</v>
      </c>
      <c r="H667" s="17" t="s">
        <v>70</v>
      </c>
      <c r="I667" s="17" t="s">
        <v>85</v>
      </c>
      <c r="J667" s="17" t="s">
        <v>45</v>
      </c>
      <c r="K667" s="17" t="s">
        <v>46</v>
      </c>
      <c r="L667" s="17" t="s">
        <v>48</v>
      </c>
      <c r="M667" s="17" t="s">
        <v>48</v>
      </c>
      <c r="N667" s="17" t="s">
        <v>48</v>
      </c>
      <c r="O667" s="17" t="s">
        <v>48</v>
      </c>
      <c r="P667" s="17">
        <v>31.0</v>
      </c>
      <c r="Q667" s="17">
        <v>35.0</v>
      </c>
      <c r="R667" s="17">
        <v>0.0</v>
      </c>
    </row>
    <row r="668" ht="14.25" customHeight="1">
      <c r="A668" s="17">
        <v>667.0</v>
      </c>
      <c r="B668" s="17" t="s">
        <v>14841</v>
      </c>
      <c r="C668" s="17" t="s">
        <v>2408</v>
      </c>
      <c r="D668" s="17" t="s">
        <v>1394</v>
      </c>
      <c r="E668" s="17">
        <v>45415.0</v>
      </c>
      <c r="F668" s="18" t="s">
        <v>2409</v>
      </c>
      <c r="G668" s="17" t="s">
        <v>55</v>
      </c>
      <c r="H668" s="17" t="s">
        <v>56</v>
      </c>
      <c r="I668" s="17" t="s">
        <v>85</v>
      </c>
      <c r="J668" s="17" t="s">
        <v>45</v>
      </c>
      <c r="K668" s="17" t="s">
        <v>46</v>
      </c>
      <c r="L668" s="17" t="s">
        <v>2410</v>
      </c>
      <c r="M668" s="17" t="s">
        <v>48</v>
      </c>
      <c r="N668" s="17" t="s">
        <v>600</v>
      </c>
      <c r="O668" s="17" t="s">
        <v>2411</v>
      </c>
      <c r="P668" s="17">
        <v>37.0</v>
      </c>
      <c r="Q668" s="17">
        <v>25.0</v>
      </c>
      <c r="R668" s="17">
        <v>0.0</v>
      </c>
    </row>
    <row r="669" ht="14.25" customHeight="1">
      <c r="A669" s="17">
        <v>668.0</v>
      </c>
      <c r="B669" s="17" t="s">
        <v>14841</v>
      </c>
      <c r="C669" s="17" t="s">
        <v>2412</v>
      </c>
      <c r="D669" s="17" t="s">
        <v>138</v>
      </c>
      <c r="E669" s="17">
        <v>45414.0</v>
      </c>
      <c r="F669" s="17" t="s">
        <v>2413</v>
      </c>
      <c r="G669" s="17" t="s">
        <v>69</v>
      </c>
      <c r="H669" s="17" t="s">
        <v>140</v>
      </c>
      <c r="I669" s="17" t="s">
        <v>141</v>
      </c>
      <c r="J669" s="17" t="s">
        <v>142</v>
      </c>
      <c r="K669" s="17" t="s">
        <v>92</v>
      </c>
      <c r="L669" s="17" t="s">
        <v>48</v>
      </c>
      <c r="M669" s="17" t="s">
        <v>278</v>
      </c>
      <c r="N669" s="17" t="s">
        <v>48</v>
      </c>
      <c r="O669" s="17" t="s">
        <v>48</v>
      </c>
      <c r="P669" s="17">
        <v>4.0</v>
      </c>
      <c r="Q669" s="17">
        <v>11.0</v>
      </c>
      <c r="R669" s="17">
        <v>0.0</v>
      </c>
    </row>
    <row r="670" ht="14.25" customHeight="1">
      <c r="A670" s="17">
        <v>669.0</v>
      </c>
      <c r="B670" s="17" t="s">
        <v>14841</v>
      </c>
      <c r="C670" s="17" t="s">
        <v>2414</v>
      </c>
      <c r="D670" s="17" t="s">
        <v>229</v>
      </c>
      <c r="E670" s="17">
        <v>45413.0</v>
      </c>
      <c r="F670" s="18" t="s">
        <v>2415</v>
      </c>
      <c r="G670" s="17" t="s">
        <v>69</v>
      </c>
      <c r="H670" s="17" t="s">
        <v>70</v>
      </c>
      <c r="I670" s="17" t="s">
        <v>85</v>
      </c>
      <c r="J670" s="17" t="s">
        <v>45</v>
      </c>
      <c r="K670" s="17" t="s">
        <v>46</v>
      </c>
      <c r="L670" s="17" t="s">
        <v>2416</v>
      </c>
      <c r="M670" s="17" t="s">
        <v>48</v>
      </c>
      <c r="N670" s="17" t="s">
        <v>48</v>
      </c>
      <c r="O670" s="17" t="s">
        <v>945</v>
      </c>
      <c r="P670" s="17">
        <v>50.0</v>
      </c>
      <c r="Q670" s="17">
        <v>32.0</v>
      </c>
      <c r="R670" s="17">
        <v>2.0</v>
      </c>
    </row>
    <row r="671" ht="14.25" customHeight="1">
      <c r="A671" s="17">
        <v>670.0</v>
      </c>
      <c r="B671" s="17" t="s">
        <v>14841</v>
      </c>
      <c r="C671" s="17" t="s">
        <v>2417</v>
      </c>
      <c r="D671" s="17" t="s">
        <v>138</v>
      </c>
      <c r="E671" s="17">
        <v>45413.0</v>
      </c>
      <c r="F671" s="17" t="s">
        <v>2418</v>
      </c>
      <c r="G671" s="17" t="s">
        <v>69</v>
      </c>
      <c r="H671" s="17" t="s">
        <v>140</v>
      </c>
      <c r="I671" s="17" t="s">
        <v>141</v>
      </c>
      <c r="J671" s="17" t="s">
        <v>142</v>
      </c>
      <c r="K671" s="17" t="s">
        <v>71</v>
      </c>
      <c r="L671" s="17" t="s">
        <v>48</v>
      </c>
      <c r="M671" s="17" t="s">
        <v>48</v>
      </c>
      <c r="N671" s="17" t="s">
        <v>48</v>
      </c>
      <c r="O671" s="17" t="s">
        <v>48</v>
      </c>
      <c r="P671" s="17">
        <v>10.0</v>
      </c>
      <c r="Q671" s="17">
        <v>21.0</v>
      </c>
      <c r="R671" s="17">
        <v>0.0</v>
      </c>
    </row>
    <row r="672" ht="14.25" customHeight="1">
      <c r="A672" s="17">
        <v>671.0</v>
      </c>
      <c r="B672" s="17" t="s">
        <v>14841</v>
      </c>
      <c r="C672" s="17" t="s">
        <v>2419</v>
      </c>
      <c r="D672" s="17" t="s">
        <v>2420</v>
      </c>
      <c r="E672" s="17">
        <v>45413.0</v>
      </c>
      <c r="F672" s="17" t="s">
        <v>2421</v>
      </c>
      <c r="G672" s="17" t="s">
        <v>69</v>
      </c>
      <c r="H672" s="17" t="s">
        <v>140</v>
      </c>
      <c r="I672" s="17" t="s">
        <v>141</v>
      </c>
      <c r="J672" s="17" t="s">
        <v>142</v>
      </c>
      <c r="K672" s="17" t="s">
        <v>46</v>
      </c>
      <c r="L672" s="17" t="s">
        <v>48</v>
      </c>
      <c r="M672" s="17" t="s">
        <v>48</v>
      </c>
      <c r="N672" s="17" t="s">
        <v>48</v>
      </c>
      <c r="O672" s="17" t="s">
        <v>48</v>
      </c>
      <c r="P672" s="17">
        <v>6.0</v>
      </c>
      <c r="Q672" s="17">
        <v>16.0</v>
      </c>
      <c r="R672" s="17">
        <v>0.0</v>
      </c>
    </row>
    <row r="673" ht="14.25" customHeight="1">
      <c r="A673" s="17">
        <v>672.0</v>
      </c>
      <c r="B673" s="17" t="s">
        <v>14841</v>
      </c>
      <c r="C673" s="17" t="s">
        <v>2422</v>
      </c>
      <c r="D673" s="17" t="s">
        <v>2423</v>
      </c>
      <c r="E673" s="17">
        <v>45411.0</v>
      </c>
      <c r="F673" s="17" t="s">
        <v>1053</v>
      </c>
      <c r="G673" s="17" t="s">
        <v>69</v>
      </c>
      <c r="H673" s="17" t="s">
        <v>70</v>
      </c>
      <c r="I673" s="17" t="s">
        <v>74</v>
      </c>
      <c r="J673" s="17" t="s">
        <v>45</v>
      </c>
      <c r="K673" s="17" t="s">
        <v>92</v>
      </c>
      <c r="L673" s="17" t="s">
        <v>48</v>
      </c>
      <c r="M673" s="17" t="s">
        <v>1053</v>
      </c>
      <c r="N673" s="17" t="s">
        <v>48</v>
      </c>
      <c r="O673" s="17" t="s">
        <v>48</v>
      </c>
      <c r="P673" s="17">
        <v>16.0</v>
      </c>
      <c r="Q673" s="17">
        <v>16.0</v>
      </c>
      <c r="R673" s="17">
        <v>1.0</v>
      </c>
    </row>
    <row r="674" ht="14.25" customHeight="1">
      <c r="A674" s="17">
        <v>673.0</v>
      </c>
      <c r="B674" s="17" t="s">
        <v>14841</v>
      </c>
      <c r="C674" s="17" t="s">
        <v>2424</v>
      </c>
      <c r="D674" s="17" t="s">
        <v>2425</v>
      </c>
      <c r="E674" s="17">
        <v>45409.0</v>
      </c>
      <c r="F674" s="18" t="s">
        <v>2426</v>
      </c>
      <c r="G674" s="17" t="s">
        <v>69</v>
      </c>
      <c r="H674" s="17" t="s">
        <v>140</v>
      </c>
      <c r="I674" s="17" t="s">
        <v>141</v>
      </c>
      <c r="J674" s="17" t="s">
        <v>142</v>
      </c>
      <c r="K674" s="17" t="s">
        <v>92</v>
      </c>
      <c r="L674" s="17" t="s">
        <v>48</v>
      </c>
      <c r="M674" s="17" t="s">
        <v>2427</v>
      </c>
      <c r="N674" s="17" t="s">
        <v>48</v>
      </c>
      <c r="O674" s="17" t="s">
        <v>48</v>
      </c>
      <c r="P674" s="17">
        <v>25.0</v>
      </c>
      <c r="Q674" s="17">
        <v>67.0</v>
      </c>
      <c r="R674" s="17">
        <v>0.0</v>
      </c>
    </row>
    <row r="675" ht="14.25" customHeight="1">
      <c r="A675" s="17">
        <v>674.0</v>
      </c>
      <c r="B675" s="17" t="s">
        <v>14841</v>
      </c>
      <c r="C675" s="17" t="s">
        <v>2428</v>
      </c>
      <c r="D675" s="17" t="s">
        <v>1230</v>
      </c>
      <c r="E675" s="17">
        <v>45409.0</v>
      </c>
      <c r="F675" s="17" t="s">
        <v>2429</v>
      </c>
      <c r="G675" s="17" t="s">
        <v>55</v>
      </c>
      <c r="H675" s="17" t="s">
        <v>130</v>
      </c>
      <c r="I675" s="17" t="s">
        <v>151</v>
      </c>
      <c r="J675" s="17" t="s">
        <v>45</v>
      </c>
      <c r="K675" s="17" t="s">
        <v>46</v>
      </c>
      <c r="L675" s="17" t="s">
        <v>813</v>
      </c>
      <c r="M675" s="17" t="s">
        <v>48</v>
      </c>
      <c r="N675" s="17" t="s">
        <v>48</v>
      </c>
      <c r="O675" s="17" t="s">
        <v>48</v>
      </c>
      <c r="P675" s="17">
        <v>14.0</v>
      </c>
      <c r="Q675" s="17">
        <v>0.0</v>
      </c>
      <c r="R675" s="17">
        <v>0.0</v>
      </c>
    </row>
    <row r="676" ht="14.25" customHeight="1">
      <c r="A676" s="17">
        <v>675.0</v>
      </c>
      <c r="B676" s="17" t="s">
        <v>14841</v>
      </c>
      <c r="C676" s="17" t="s">
        <v>2432</v>
      </c>
      <c r="D676" s="17" t="s">
        <v>2433</v>
      </c>
      <c r="E676" s="17">
        <v>45404.0</v>
      </c>
      <c r="F676" s="17" t="s">
        <v>2434</v>
      </c>
      <c r="G676" s="17" t="s">
        <v>69</v>
      </c>
      <c r="H676" s="17" t="s">
        <v>140</v>
      </c>
      <c r="I676" s="17" t="s">
        <v>101</v>
      </c>
      <c r="J676" s="17" t="s">
        <v>142</v>
      </c>
      <c r="K676" s="17" t="s">
        <v>46</v>
      </c>
      <c r="L676" s="17" t="s">
        <v>48</v>
      </c>
      <c r="M676" s="17" t="s">
        <v>48</v>
      </c>
      <c r="N676" s="17" t="s">
        <v>48</v>
      </c>
      <c r="O676" s="17" t="s">
        <v>1203</v>
      </c>
      <c r="P676" s="17">
        <v>11.0</v>
      </c>
      <c r="Q676" s="17">
        <v>21.0</v>
      </c>
      <c r="R676" s="17">
        <v>0.0</v>
      </c>
    </row>
    <row r="677" ht="14.25" customHeight="1">
      <c r="A677" s="17">
        <v>676.0</v>
      </c>
      <c r="B677" s="17" t="s">
        <v>14841</v>
      </c>
      <c r="C677" s="17" t="s">
        <v>2435</v>
      </c>
      <c r="D677" s="17" t="s">
        <v>2436</v>
      </c>
      <c r="E677" s="17">
        <v>45403.0</v>
      </c>
      <c r="F677" s="17" t="s">
        <v>2437</v>
      </c>
      <c r="G677" s="17" t="s">
        <v>69</v>
      </c>
      <c r="H677" s="17" t="s">
        <v>140</v>
      </c>
      <c r="I677" s="17" t="s">
        <v>141</v>
      </c>
      <c r="J677" s="17" t="s">
        <v>142</v>
      </c>
      <c r="K677" s="17" t="s">
        <v>46</v>
      </c>
      <c r="L677" s="17" t="s">
        <v>48</v>
      </c>
      <c r="M677" s="17" t="s">
        <v>48</v>
      </c>
      <c r="N677" s="17" t="s">
        <v>48</v>
      </c>
      <c r="O677" s="17" t="s">
        <v>48</v>
      </c>
      <c r="P677" s="17">
        <v>3.0</v>
      </c>
      <c r="Q677" s="17">
        <v>2.0</v>
      </c>
      <c r="R677" s="17">
        <v>0.0</v>
      </c>
    </row>
    <row r="678" ht="14.25" customHeight="1">
      <c r="A678" s="17">
        <v>677.0</v>
      </c>
      <c r="B678" s="17" t="s">
        <v>14841</v>
      </c>
      <c r="C678" s="17" t="s">
        <v>2438</v>
      </c>
      <c r="D678" s="17" t="s">
        <v>2439</v>
      </c>
      <c r="E678" s="17">
        <v>45403.0</v>
      </c>
      <c r="F678" s="17" t="s">
        <v>2440</v>
      </c>
      <c r="G678" s="17" t="s">
        <v>69</v>
      </c>
      <c r="H678" s="17" t="s">
        <v>140</v>
      </c>
      <c r="I678" s="17" t="s">
        <v>91</v>
      </c>
      <c r="J678" s="17" t="s">
        <v>142</v>
      </c>
      <c r="K678" s="17" t="s">
        <v>46</v>
      </c>
      <c r="L678" s="17" t="s">
        <v>48</v>
      </c>
      <c r="M678" s="17" t="s">
        <v>1053</v>
      </c>
      <c r="N678" s="17" t="s">
        <v>87</v>
      </c>
      <c r="O678" s="17" t="s">
        <v>48</v>
      </c>
      <c r="P678" s="17">
        <v>30.0</v>
      </c>
      <c r="Q678" s="17">
        <v>34.0</v>
      </c>
      <c r="R678" s="17">
        <v>0.0</v>
      </c>
    </row>
    <row r="679" ht="14.25" customHeight="1">
      <c r="A679" s="17">
        <v>678.0</v>
      </c>
      <c r="B679" s="17" t="s">
        <v>14841</v>
      </c>
      <c r="C679" s="17" t="s">
        <v>2442</v>
      </c>
      <c r="D679" s="17" t="s">
        <v>138</v>
      </c>
      <c r="E679" s="17">
        <v>45403.0</v>
      </c>
      <c r="F679" s="18" t="s">
        <v>2443</v>
      </c>
      <c r="G679" s="17" t="s">
        <v>69</v>
      </c>
      <c r="H679" s="17" t="s">
        <v>140</v>
      </c>
      <c r="I679" s="17" t="s">
        <v>141</v>
      </c>
      <c r="J679" s="17" t="s">
        <v>142</v>
      </c>
      <c r="K679" s="17" t="s">
        <v>71</v>
      </c>
      <c r="L679" s="17" t="s">
        <v>48</v>
      </c>
      <c r="M679" s="17" t="s">
        <v>48</v>
      </c>
      <c r="N679" s="17" t="s">
        <v>48</v>
      </c>
      <c r="O679" s="17" t="s">
        <v>48</v>
      </c>
      <c r="P679" s="17">
        <v>11.0</v>
      </c>
      <c r="Q679" s="17">
        <v>21.0</v>
      </c>
      <c r="R679" s="17">
        <v>0.0</v>
      </c>
    </row>
    <row r="680" ht="14.25" customHeight="1">
      <c r="A680" s="17">
        <v>679.0</v>
      </c>
      <c r="B680" s="17" t="s">
        <v>14841</v>
      </c>
      <c r="C680" s="17" t="s">
        <v>2444</v>
      </c>
      <c r="D680" s="17" t="s">
        <v>138</v>
      </c>
      <c r="E680" s="17">
        <v>45402.0</v>
      </c>
      <c r="F680" s="17" t="s">
        <v>2445</v>
      </c>
      <c r="G680" s="17" t="s">
        <v>69</v>
      </c>
      <c r="H680" s="17" t="s">
        <v>140</v>
      </c>
      <c r="I680" s="17" t="s">
        <v>91</v>
      </c>
      <c r="J680" s="17" t="s">
        <v>142</v>
      </c>
      <c r="K680" s="17" t="s">
        <v>46</v>
      </c>
      <c r="L680" s="17" t="s">
        <v>48</v>
      </c>
      <c r="M680" s="17" t="s">
        <v>48</v>
      </c>
      <c r="N680" s="17" t="s">
        <v>48</v>
      </c>
      <c r="O680" s="17" t="s">
        <v>1132</v>
      </c>
      <c r="P680" s="17">
        <v>36.0</v>
      </c>
      <c r="Q680" s="17">
        <v>39.0</v>
      </c>
      <c r="R680" s="17">
        <v>0.0</v>
      </c>
    </row>
    <row r="681" ht="14.25" customHeight="1">
      <c r="A681" s="17">
        <v>680.0</v>
      </c>
      <c r="B681" s="17" t="s">
        <v>14841</v>
      </c>
      <c r="C681" s="17" t="s">
        <v>2446</v>
      </c>
      <c r="D681" s="17" t="s">
        <v>1230</v>
      </c>
      <c r="E681" s="17">
        <v>45401.0</v>
      </c>
      <c r="F681" s="18" t="s">
        <v>2447</v>
      </c>
      <c r="G681" s="17" t="s">
        <v>69</v>
      </c>
      <c r="H681" s="17" t="s">
        <v>70</v>
      </c>
      <c r="I681" s="17" t="s">
        <v>452</v>
      </c>
      <c r="J681" s="17" t="s">
        <v>45</v>
      </c>
      <c r="K681" s="17" t="s">
        <v>46</v>
      </c>
      <c r="L681" s="17" t="s">
        <v>2448</v>
      </c>
      <c r="M681" s="17" t="s">
        <v>48</v>
      </c>
      <c r="N681" s="17" t="s">
        <v>87</v>
      </c>
      <c r="O681" s="17" t="s">
        <v>2449</v>
      </c>
      <c r="P681" s="17">
        <v>11.0</v>
      </c>
      <c r="Q681" s="17">
        <v>8.0</v>
      </c>
      <c r="R681" s="17">
        <v>1.0</v>
      </c>
    </row>
    <row r="682" ht="14.25" customHeight="1">
      <c r="A682" s="17">
        <v>681.0</v>
      </c>
      <c r="B682" s="17" t="s">
        <v>14841</v>
      </c>
      <c r="C682" s="17" t="s">
        <v>2450</v>
      </c>
      <c r="D682" s="17" t="s">
        <v>2451</v>
      </c>
      <c r="E682" s="17">
        <v>45401.0</v>
      </c>
      <c r="F682" s="17" t="s">
        <v>2452</v>
      </c>
      <c r="G682" s="17" t="s">
        <v>69</v>
      </c>
      <c r="H682" s="17" t="s">
        <v>140</v>
      </c>
      <c r="I682" s="17" t="s">
        <v>141</v>
      </c>
      <c r="J682" s="17" t="s">
        <v>142</v>
      </c>
      <c r="K682" s="17" t="s">
        <v>46</v>
      </c>
      <c r="L682" s="17" t="s">
        <v>48</v>
      </c>
      <c r="M682" s="17" t="s">
        <v>2453</v>
      </c>
      <c r="N682" s="17" t="s">
        <v>48</v>
      </c>
      <c r="O682" s="17" t="s">
        <v>48</v>
      </c>
      <c r="P682" s="17">
        <v>11.0</v>
      </c>
      <c r="Q682" s="17">
        <v>10.0</v>
      </c>
      <c r="R682" s="17">
        <v>0.0</v>
      </c>
    </row>
    <row r="683" ht="14.25" customHeight="1">
      <c r="A683" s="17">
        <v>682.0</v>
      </c>
      <c r="B683" s="17" t="s">
        <v>14841</v>
      </c>
      <c r="C683" s="17" t="s">
        <v>2458</v>
      </c>
      <c r="D683" s="17" t="s">
        <v>2459</v>
      </c>
      <c r="E683" s="17">
        <v>45399.0</v>
      </c>
      <c r="F683" s="18" t="s">
        <v>2460</v>
      </c>
      <c r="G683" s="17" t="s">
        <v>69</v>
      </c>
      <c r="H683" s="17" t="s">
        <v>140</v>
      </c>
      <c r="I683" s="17" t="s">
        <v>101</v>
      </c>
      <c r="J683" s="17" t="s">
        <v>142</v>
      </c>
      <c r="K683" s="17" t="s">
        <v>46</v>
      </c>
      <c r="L683" s="17" t="s">
        <v>617</v>
      </c>
      <c r="M683" s="17" t="s">
        <v>48</v>
      </c>
      <c r="N683" s="17" t="s">
        <v>48</v>
      </c>
      <c r="O683" s="17" t="s">
        <v>48</v>
      </c>
      <c r="P683" s="17">
        <v>44.0</v>
      </c>
      <c r="Q683" s="17">
        <v>15.0</v>
      </c>
      <c r="R683" s="17">
        <v>0.0</v>
      </c>
    </row>
    <row r="684" ht="14.25" customHeight="1">
      <c r="A684" s="17">
        <v>683.0</v>
      </c>
      <c r="B684" s="17" t="s">
        <v>14841</v>
      </c>
      <c r="C684" s="17" t="s">
        <v>2461</v>
      </c>
      <c r="D684" s="17" t="s">
        <v>2462</v>
      </c>
      <c r="E684" s="17">
        <v>45399.0</v>
      </c>
      <c r="F684" s="18" t="s">
        <v>2464</v>
      </c>
      <c r="G684" s="17" t="s">
        <v>42</v>
      </c>
      <c r="H684" s="17" t="s">
        <v>43</v>
      </c>
      <c r="I684" s="17" t="s">
        <v>101</v>
      </c>
      <c r="J684" s="17" t="s">
        <v>719</v>
      </c>
      <c r="K684" s="17" t="s">
        <v>46</v>
      </c>
      <c r="L684" s="17" t="s">
        <v>48</v>
      </c>
      <c r="M684" s="17" t="s">
        <v>48</v>
      </c>
      <c r="N684" s="17" t="s">
        <v>2465</v>
      </c>
      <c r="O684" s="17" t="s">
        <v>2466</v>
      </c>
      <c r="P684" s="17">
        <v>18.0</v>
      </c>
      <c r="Q684" s="17">
        <v>9.0</v>
      </c>
      <c r="R684" s="17">
        <v>2.0</v>
      </c>
    </row>
    <row r="685" ht="14.25" customHeight="1">
      <c r="A685" s="17">
        <v>684.0</v>
      </c>
      <c r="B685" s="17" t="s">
        <v>14841</v>
      </c>
      <c r="C685" s="17" t="s">
        <v>2467</v>
      </c>
      <c r="D685" s="17" t="s">
        <v>2468</v>
      </c>
      <c r="E685" s="17">
        <v>45399.0</v>
      </c>
      <c r="F685" s="17" t="s">
        <v>2469</v>
      </c>
      <c r="G685" s="17" t="s">
        <v>69</v>
      </c>
      <c r="H685" s="17" t="s">
        <v>140</v>
      </c>
      <c r="I685" s="17" t="s">
        <v>141</v>
      </c>
      <c r="J685" s="17" t="s">
        <v>142</v>
      </c>
      <c r="K685" s="17" t="s">
        <v>46</v>
      </c>
      <c r="L685" s="17" t="s">
        <v>48</v>
      </c>
      <c r="M685" s="17" t="s">
        <v>48</v>
      </c>
      <c r="N685" s="17" t="s">
        <v>48</v>
      </c>
      <c r="O685" s="17" t="s">
        <v>48</v>
      </c>
      <c r="P685" s="17">
        <v>0.0</v>
      </c>
      <c r="Q685" s="17">
        <v>9.0</v>
      </c>
      <c r="R685" s="17">
        <v>0.0</v>
      </c>
    </row>
    <row r="686" ht="14.25" customHeight="1">
      <c r="A686" s="17">
        <v>685.0</v>
      </c>
      <c r="B686" s="17" t="s">
        <v>14841</v>
      </c>
      <c r="C686" s="17" t="s">
        <v>2470</v>
      </c>
      <c r="D686" s="17" t="s">
        <v>2471</v>
      </c>
      <c r="E686" s="17">
        <v>45398.0</v>
      </c>
      <c r="F686" s="17" t="s">
        <v>2472</v>
      </c>
      <c r="G686" s="17" t="s">
        <v>69</v>
      </c>
      <c r="H686" s="17" t="s">
        <v>70</v>
      </c>
      <c r="I686" s="17" t="s">
        <v>74</v>
      </c>
      <c r="J686" s="17" t="s">
        <v>45</v>
      </c>
      <c r="K686" s="17" t="s">
        <v>46</v>
      </c>
      <c r="L686" s="17" t="s">
        <v>48</v>
      </c>
      <c r="M686" s="17" t="s">
        <v>48</v>
      </c>
      <c r="N686" s="17" t="s">
        <v>2473</v>
      </c>
      <c r="O686" s="17" t="s">
        <v>48</v>
      </c>
      <c r="P686" s="17">
        <v>6.0</v>
      </c>
      <c r="Q686" s="17">
        <v>3.0</v>
      </c>
      <c r="R686" s="17">
        <v>0.0</v>
      </c>
    </row>
    <row r="687" ht="14.25" customHeight="1">
      <c r="A687" s="17">
        <v>686.0</v>
      </c>
      <c r="B687" s="17" t="s">
        <v>14841</v>
      </c>
      <c r="C687" s="17" t="s">
        <v>2477</v>
      </c>
      <c r="D687" s="17" t="s">
        <v>138</v>
      </c>
      <c r="E687" s="17">
        <v>45395.0</v>
      </c>
      <c r="F687" s="17" t="s">
        <v>2478</v>
      </c>
      <c r="G687" s="17" t="s">
        <v>69</v>
      </c>
      <c r="H687" s="17" t="s">
        <v>140</v>
      </c>
      <c r="I687" s="17" t="s">
        <v>141</v>
      </c>
      <c r="J687" s="17" t="s">
        <v>142</v>
      </c>
      <c r="K687" s="17" t="s">
        <v>46</v>
      </c>
      <c r="L687" s="17" t="s">
        <v>48</v>
      </c>
      <c r="M687" s="17" t="s">
        <v>2479</v>
      </c>
      <c r="N687" s="17" t="s">
        <v>48</v>
      </c>
      <c r="O687" s="17" t="s">
        <v>48</v>
      </c>
      <c r="P687" s="17">
        <v>11.0</v>
      </c>
      <c r="Q687" s="17">
        <v>66.0</v>
      </c>
      <c r="R687" s="17">
        <v>0.0</v>
      </c>
    </row>
    <row r="688" ht="14.25" customHeight="1">
      <c r="A688" s="17">
        <v>687.0</v>
      </c>
      <c r="B688" s="17" t="s">
        <v>14841</v>
      </c>
      <c r="C688" s="17" t="s">
        <v>2480</v>
      </c>
      <c r="D688" s="17" t="s">
        <v>2481</v>
      </c>
      <c r="E688" s="17">
        <v>45394.0</v>
      </c>
      <c r="F688" s="17" t="s">
        <v>2482</v>
      </c>
      <c r="G688" s="17" t="s">
        <v>42</v>
      </c>
      <c r="H688" s="17" t="s">
        <v>140</v>
      </c>
      <c r="I688" s="17" t="s">
        <v>91</v>
      </c>
      <c r="J688" s="17" t="s">
        <v>45</v>
      </c>
      <c r="K688" s="17" t="s">
        <v>46</v>
      </c>
      <c r="L688" s="17" t="s">
        <v>48</v>
      </c>
      <c r="M688" s="17" t="s">
        <v>48</v>
      </c>
      <c r="N688" s="17" t="s">
        <v>48</v>
      </c>
      <c r="O688" s="17" t="s">
        <v>48</v>
      </c>
      <c r="P688" s="17">
        <v>20.0</v>
      </c>
      <c r="Q688" s="17">
        <v>31.0</v>
      </c>
      <c r="R688" s="17">
        <v>0.0</v>
      </c>
    </row>
    <row r="689" ht="14.25" customHeight="1">
      <c r="A689" s="17">
        <v>688.0</v>
      </c>
      <c r="B689" s="17" t="s">
        <v>14841</v>
      </c>
      <c r="C689" s="17" t="s">
        <v>2484</v>
      </c>
      <c r="D689" s="17" t="s">
        <v>2485</v>
      </c>
      <c r="E689" s="17">
        <v>45394.0</v>
      </c>
      <c r="F689" s="17" t="s">
        <v>2486</v>
      </c>
      <c r="G689" s="17" t="s">
        <v>55</v>
      </c>
      <c r="H689" s="17" t="s">
        <v>84</v>
      </c>
      <c r="I689" s="17" t="s">
        <v>85</v>
      </c>
      <c r="J689" s="17" t="s">
        <v>45</v>
      </c>
      <c r="K689" s="17" t="s">
        <v>46</v>
      </c>
      <c r="L689" s="17" t="s">
        <v>1320</v>
      </c>
      <c r="M689" s="17" t="s">
        <v>48</v>
      </c>
      <c r="N689" s="17" t="s">
        <v>48</v>
      </c>
      <c r="O689" s="17" t="s">
        <v>2488</v>
      </c>
      <c r="P689" s="17">
        <v>269.0</v>
      </c>
      <c r="Q689" s="17">
        <v>58.0</v>
      </c>
      <c r="R689" s="17">
        <v>7.0</v>
      </c>
    </row>
    <row r="690" ht="14.25" customHeight="1">
      <c r="A690" s="17">
        <v>689.0</v>
      </c>
      <c r="B690" s="17" t="s">
        <v>14841</v>
      </c>
      <c r="C690" s="17" t="s">
        <v>2489</v>
      </c>
      <c r="D690" s="17" t="s">
        <v>1254</v>
      </c>
      <c r="E690" s="17">
        <v>45393.0</v>
      </c>
      <c r="F690" s="17" t="s">
        <v>2490</v>
      </c>
      <c r="G690" s="17" t="s">
        <v>69</v>
      </c>
      <c r="H690" s="17" t="s">
        <v>70</v>
      </c>
      <c r="I690" s="17" t="s">
        <v>151</v>
      </c>
      <c r="J690" s="17" t="s">
        <v>45</v>
      </c>
      <c r="K690" s="17" t="s">
        <v>46</v>
      </c>
      <c r="L690" s="17" t="s">
        <v>48</v>
      </c>
      <c r="M690" s="17" t="s">
        <v>2491</v>
      </c>
      <c r="N690" s="17" t="s">
        <v>48</v>
      </c>
      <c r="O690" s="17" t="s">
        <v>48</v>
      </c>
      <c r="P690" s="17">
        <v>1.0</v>
      </c>
      <c r="Q690" s="17">
        <v>0.0</v>
      </c>
      <c r="R690" s="17">
        <v>0.0</v>
      </c>
    </row>
    <row r="691" ht="14.25" customHeight="1">
      <c r="A691" s="17">
        <v>690.0</v>
      </c>
      <c r="B691" s="17" t="s">
        <v>14841</v>
      </c>
      <c r="C691" s="17" t="s">
        <v>2492</v>
      </c>
      <c r="D691" s="17" t="s">
        <v>2493</v>
      </c>
      <c r="E691" s="17">
        <v>45392.0</v>
      </c>
      <c r="F691" s="17" t="s">
        <v>2494</v>
      </c>
      <c r="G691" s="17" t="s">
        <v>55</v>
      </c>
      <c r="H691" s="17" t="s">
        <v>130</v>
      </c>
      <c r="I691" s="17" t="s">
        <v>91</v>
      </c>
      <c r="J691" s="17" t="s">
        <v>45</v>
      </c>
      <c r="K691" s="17" t="s">
        <v>46</v>
      </c>
      <c r="L691" s="17" t="s">
        <v>48</v>
      </c>
      <c r="M691" s="17" t="s">
        <v>278</v>
      </c>
      <c r="N691" s="17" t="s">
        <v>48</v>
      </c>
      <c r="O691" s="17" t="s">
        <v>48</v>
      </c>
      <c r="P691" s="17">
        <v>16.0</v>
      </c>
      <c r="Q691" s="17">
        <v>12.0</v>
      </c>
      <c r="R691" s="17">
        <v>0.0</v>
      </c>
    </row>
    <row r="692" ht="14.25" customHeight="1">
      <c r="A692" s="17">
        <v>691.0</v>
      </c>
      <c r="B692" s="17" t="s">
        <v>14841</v>
      </c>
      <c r="C692" s="17" t="s">
        <v>2496</v>
      </c>
      <c r="D692" s="17" t="s">
        <v>2497</v>
      </c>
      <c r="E692" s="17">
        <v>45390.0</v>
      </c>
      <c r="F692" s="17" t="s">
        <v>2498</v>
      </c>
      <c r="G692" s="17" t="s">
        <v>69</v>
      </c>
      <c r="H692" s="17" t="s">
        <v>140</v>
      </c>
      <c r="I692" s="17" t="s">
        <v>141</v>
      </c>
      <c r="J692" s="17" t="s">
        <v>142</v>
      </c>
      <c r="K692" s="17" t="s">
        <v>46</v>
      </c>
      <c r="L692" s="17" t="s">
        <v>48</v>
      </c>
      <c r="M692" s="17" t="s">
        <v>48</v>
      </c>
      <c r="N692" s="17" t="s">
        <v>48</v>
      </c>
      <c r="O692" s="17" t="s">
        <v>48</v>
      </c>
      <c r="P692" s="17">
        <v>4.0</v>
      </c>
      <c r="Q692" s="17">
        <v>7.0</v>
      </c>
      <c r="R692" s="17">
        <v>0.0</v>
      </c>
    </row>
    <row r="693" ht="14.25" customHeight="1">
      <c r="A693" s="17">
        <v>692.0</v>
      </c>
      <c r="B693" s="17" t="s">
        <v>14841</v>
      </c>
      <c r="C693" s="17" t="s">
        <v>2499</v>
      </c>
      <c r="D693" s="17" t="s">
        <v>2500</v>
      </c>
      <c r="E693" s="17">
        <v>45390.0</v>
      </c>
      <c r="F693" s="17" t="s">
        <v>2501</v>
      </c>
      <c r="G693" s="17" t="s">
        <v>69</v>
      </c>
      <c r="H693" s="17" t="s">
        <v>70</v>
      </c>
      <c r="I693" s="17" t="s">
        <v>141</v>
      </c>
      <c r="J693" s="17" t="s">
        <v>142</v>
      </c>
      <c r="K693" s="17" t="s">
        <v>46</v>
      </c>
      <c r="L693" s="17" t="s">
        <v>48</v>
      </c>
      <c r="M693" s="17" t="s">
        <v>48</v>
      </c>
      <c r="N693" s="17" t="s">
        <v>2502</v>
      </c>
      <c r="O693" s="17" t="s">
        <v>48</v>
      </c>
      <c r="P693" s="17">
        <v>4.0</v>
      </c>
      <c r="Q693" s="17">
        <v>16.0</v>
      </c>
      <c r="R693" s="17">
        <v>0.0</v>
      </c>
    </row>
    <row r="694" ht="14.25" customHeight="1">
      <c r="A694" s="17">
        <v>693.0</v>
      </c>
      <c r="B694" s="17" t="s">
        <v>14841</v>
      </c>
      <c r="C694" s="17" t="s">
        <v>2503</v>
      </c>
      <c r="D694" s="17" t="s">
        <v>2504</v>
      </c>
      <c r="E694" s="17">
        <v>45389.0</v>
      </c>
      <c r="F694" s="18" t="s">
        <v>2505</v>
      </c>
      <c r="G694" s="17" t="s">
        <v>69</v>
      </c>
      <c r="H694" s="17" t="s">
        <v>140</v>
      </c>
      <c r="I694" s="17" t="s">
        <v>141</v>
      </c>
      <c r="J694" s="17" t="s">
        <v>142</v>
      </c>
      <c r="K694" s="17" t="s">
        <v>46</v>
      </c>
      <c r="L694" s="17" t="s">
        <v>48</v>
      </c>
      <c r="M694" s="17" t="s">
        <v>48</v>
      </c>
      <c r="N694" s="17" t="s">
        <v>87</v>
      </c>
      <c r="O694" s="17" t="s">
        <v>1203</v>
      </c>
      <c r="P694" s="17">
        <v>18.0</v>
      </c>
      <c r="Q694" s="17">
        <v>36.0</v>
      </c>
      <c r="R694" s="17">
        <v>0.0</v>
      </c>
    </row>
    <row r="695" ht="14.25" customHeight="1">
      <c r="A695" s="17">
        <v>694.0</v>
      </c>
      <c r="B695" s="17" t="s">
        <v>14841</v>
      </c>
      <c r="C695" s="17" t="s">
        <v>2506</v>
      </c>
      <c r="D695" s="17" t="s">
        <v>138</v>
      </c>
      <c r="E695" s="17">
        <v>45388.0</v>
      </c>
      <c r="F695" s="17" t="s">
        <v>2507</v>
      </c>
      <c r="G695" s="17" t="s">
        <v>69</v>
      </c>
      <c r="H695" s="17" t="s">
        <v>140</v>
      </c>
      <c r="I695" s="17" t="s">
        <v>141</v>
      </c>
      <c r="J695" s="17" t="s">
        <v>142</v>
      </c>
      <c r="K695" s="17" t="s">
        <v>46</v>
      </c>
      <c r="L695" s="17" t="s">
        <v>2508</v>
      </c>
      <c r="M695" s="17" t="s">
        <v>48</v>
      </c>
      <c r="N695" s="17" t="s">
        <v>48</v>
      </c>
      <c r="O695" s="17" t="s">
        <v>48</v>
      </c>
      <c r="P695" s="17">
        <v>0.0</v>
      </c>
      <c r="Q695" s="17">
        <v>1.0</v>
      </c>
      <c r="R695" s="17">
        <v>0.0</v>
      </c>
    </row>
    <row r="696" ht="14.25" customHeight="1">
      <c r="A696" s="17">
        <v>695.0</v>
      </c>
      <c r="B696" s="17" t="s">
        <v>14841</v>
      </c>
      <c r="C696" s="17" t="s">
        <v>2509</v>
      </c>
      <c r="D696" s="17" t="s">
        <v>138</v>
      </c>
      <c r="E696" s="17">
        <v>45387.0</v>
      </c>
      <c r="F696" s="18" t="s">
        <v>2510</v>
      </c>
      <c r="G696" s="17" t="s">
        <v>55</v>
      </c>
      <c r="H696" s="17" t="s">
        <v>130</v>
      </c>
      <c r="I696" s="17" t="s">
        <v>151</v>
      </c>
      <c r="J696" s="17" t="s">
        <v>45</v>
      </c>
      <c r="K696" s="17" t="s">
        <v>92</v>
      </c>
      <c r="L696" s="17" t="s">
        <v>2511</v>
      </c>
      <c r="M696" s="17" t="s">
        <v>1970</v>
      </c>
      <c r="N696" s="17" t="s">
        <v>48</v>
      </c>
      <c r="O696" s="17" t="s">
        <v>48</v>
      </c>
      <c r="P696" s="17">
        <v>1.0</v>
      </c>
      <c r="Q696" s="17">
        <v>1.0</v>
      </c>
      <c r="R696" s="17">
        <v>0.0</v>
      </c>
    </row>
    <row r="697" ht="14.25" customHeight="1">
      <c r="A697" s="17">
        <v>696.0</v>
      </c>
      <c r="B697" s="17" t="s">
        <v>14841</v>
      </c>
      <c r="C697" s="17" t="s">
        <v>2512</v>
      </c>
      <c r="D697" s="17" t="s">
        <v>1249</v>
      </c>
      <c r="E697" s="17">
        <v>45386.0</v>
      </c>
      <c r="F697" s="17" t="s">
        <v>2513</v>
      </c>
      <c r="G697" s="17" t="s">
        <v>69</v>
      </c>
      <c r="H697" s="17" t="s">
        <v>140</v>
      </c>
      <c r="I697" s="17" t="s">
        <v>141</v>
      </c>
      <c r="J697" s="17" t="s">
        <v>142</v>
      </c>
      <c r="K697" s="17" t="s">
        <v>46</v>
      </c>
      <c r="L697" s="17" t="s">
        <v>304</v>
      </c>
      <c r="M697" s="17" t="s">
        <v>2515</v>
      </c>
      <c r="N697" s="17" t="s">
        <v>48</v>
      </c>
      <c r="O697" s="17" t="s">
        <v>48</v>
      </c>
      <c r="P697" s="17">
        <v>33.0</v>
      </c>
      <c r="Q697" s="17">
        <v>23.0</v>
      </c>
      <c r="R697" s="17">
        <v>1.0</v>
      </c>
    </row>
    <row r="698" ht="14.25" customHeight="1">
      <c r="A698" s="17">
        <v>697.0</v>
      </c>
      <c r="B698" s="17" t="s">
        <v>14841</v>
      </c>
      <c r="C698" s="17" t="s">
        <v>2516</v>
      </c>
      <c r="D698" s="17" t="s">
        <v>138</v>
      </c>
      <c r="E698" s="17">
        <v>45386.0</v>
      </c>
      <c r="F698" s="17" t="s">
        <v>2517</v>
      </c>
      <c r="G698" s="17" t="s">
        <v>42</v>
      </c>
      <c r="H698" s="17" t="s">
        <v>157</v>
      </c>
      <c r="I698" s="17" t="s">
        <v>85</v>
      </c>
      <c r="J698" s="17" t="s">
        <v>45</v>
      </c>
      <c r="K698" s="17" t="s">
        <v>46</v>
      </c>
      <c r="L698" s="17" t="s">
        <v>2518</v>
      </c>
      <c r="M698" s="17" t="s">
        <v>48</v>
      </c>
      <c r="N698" s="17" t="s">
        <v>48</v>
      </c>
      <c r="O698" s="17" t="s">
        <v>48</v>
      </c>
      <c r="P698" s="17">
        <v>10.0</v>
      </c>
      <c r="Q698" s="17">
        <v>7.0</v>
      </c>
      <c r="R698" s="17">
        <v>0.0</v>
      </c>
    </row>
    <row r="699" ht="14.25" customHeight="1">
      <c r="A699" s="17">
        <v>698.0</v>
      </c>
      <c r="B699" s="17" t="s">
        <v>14841</v>
      </c>
      <c r="C699" s="17" t="s">
        <v>2519</v>
      </c>
      <c r="D699" s="17" t="s">
        <v>138</v>
      </c>
      <c r="E699" s="17">
        <v>45384.0</v>
      </c>
      <c r="F699" s="17" t="s">
        <v>2520</v>
      </c>
      <c r="G699" s="17" t="s">
        <v>69</v>
      </c>
      <c r="H699" s="17" t="s">
        <v>140</v>
      </c>
      <c r="I699" s="17" t="s">
        <v>141</v>
      </c>
      <c r="J699" s="17" t="s">
        <v>142</v>
      </c>
      <c r="K699" s="17" t="s">
        <v>46</v>
      </c>
      <c r="L699" s="17" t="s">
        <v>304</v>
      </c>
      <c r="M699" s="17" t="s">
        <v>48</v>
      </c>
      <c r="N699" s="17" t="s">
        <v>48</v>
      </c>
      <c r="O699" s="17" t="s">
        <v>48</v>
      </c>
      <c r="P699" s="17">
        <v>5.0</v>
      </c>
      <c r="Q699" s="17">
        <v>11.0</v>
      </c>
      <c r="R699" s="17">
        <v>0.0</v>
      </c>
    </row>
    <row r="700" ht="14.25" customHeight="1">
      <c r="A700" s="17">
        <v>699.0</v>
      </c>
      <c r="B700" s="17" t="s">
        <v>14841</v>
      </c>
      <c r="C700" s="17" t="s">
        <v>2521</v>
      </c>
      <c r="D700" s="17" t="s">
        <v>138</v>
      </c>
      <c r="E700" s="17">
        <v>45384.0</v>
      </c>
      <c r="F700" s="17" t="s">
        <v>2522</v>
      </c>
      <c r="G700" s="17" t="s">
        <v>42</v>
      </c>
      <c r="H700" s="17" t="s">
        <v>43</v>
      </c>
      <c r="I700" s="17" t="s">
        <v>91</v>
      </c>
      <c r="J700" s="17" t="s">
        <v>45</v>
      </c>
      <c r="K700" s="17" t="s">
        <v>46</v>
      </c>
      <c r="L700" s="17" t="s">
        <v>48</v>
      </c>
      <c r="M700" s="17" t="s">
        <v>48</v>
      </c>
      <c r="N700" s="17" t="s">
        <v>48</v>
      </c>
      <c r="O700" s="17" t="s">
        <v>48</v>
      </c>
      <c r="P700" s="17">
        <v>51.0</v>
      </c>
      <c r="Q700" s="17">
        <v>31.0</v>
      </c>
      <c r="R700" s="17">
        <v>0.0</v>
      </c>
    </row>
    <row r="701" ht="14.25" customHeight="1">
      <c r="A701" s="17">
        <v>700.0</v>
      </c>
      <c r="B701" s="17" t="s">
        <v>14841</v>
      </c>
      <c r="C701" s="17" t="s">
        <v>2523</v>
      </c>
      <c r="D701" s="17" t="s">
        <v>2524</v>
      </c>
      <c r="E701" s="17">
        <v>45383.0</v>
      </c>
      <c r="F701" s="18" t="s">
        <v>2525</v>
      </c>
      <c r="G701" s="17" t="s">
        <v>69</v>
      </c>
      <c r="H701" s="17" t="s">
        <v>140</v>
      </c>
      <c r="I701" s="17" t="s">
        <v>91</v>
      </c>
      <c r="J701" s="17" t="s">
        <v>142</v>
      </c>
      <c r="K701" s="17" t="s">
        <v>46</v>
      </c>
      <c r="L701" s="17" t="s">
        <v>48</v>
      </c>
      <c r="M701" s="17" t="s">
        <v>48</v>
      </c>
      <c r="N701" s="17" t="s">
        <v>48</v>
      </c>
      <c r="O701" s="17" t="s">
        <v>48</v>
      </c>
      <c r="P701" s="17">
        <v>1.0</v>
      </c>
      <c r="Q701" s="17">
        <v>2.0</v>
      </c>
      <c r="R701" s="17">
        <v>0.0</v>
      </c>
    </row>
    <row r="702" ht="14.25" customHeight="1">
      <c r="A702" s="17">
        <v>701.0</v>
      </c>
      <c r="B702" s="17" t="s">
        <v>14841</v>
      </c>
      <c r="C702" s="17" t="s">
        <v>2526</v>
      </c>
      <c r="D702" s="17" t="s">
        <v>138</v>
      </c>
      <c r="E702" s="17">
        <v>45383.0</v>
      </c>
      <c r="F702" s="18" t="s">
        <v>2527</v>
      </c>
      <c r="G702" s="17" t="s">
        <v>42</v>
      </c>
      <c r="H702" s="17" t="s">
        <v>43</v>
      </c>
      <c r="I702" s="17" t="s">
        <v>91</v>
      </c>
      <c r="J702" s="17" t="s">
        <v>45</v>
      </c>
      <c r="K702" s="17" t="s">
        <v>46</v>
      </c>
      <c r="L702" s="17" t="s">
        <v>48</v>
      </c>
      <c r="M702" s="17" t="s">
        <v>48</v>
      </c>
      <c r="N702" s="17" t="s">
        <v>48</v>
      </c>
      <c r="O702" s="17" t="s">
        <v>929</v>
      </c>
      <c r="P702" s="17">
        <v>24.0</v>
      </c>
      <c r="Q702" s="17">
        <v>26.0</v>
      </c>
      <c r="R702" s="17">
        <v>1.0</v>
      </c>
    </row>
    <row r="703" ht="14.25" customHeight="1">
      <c r="A703" s="17">
        <v>702.0</v>
      </c>
      <c r="B703" s="17" t="s">
        <v>14841</v>
      </c>
      <c r="C703" s="17" t="s">
        <v>2529</v>
      </c>
      <c r="D703" s="17" t="s">
        <v>2530</v>
      </c>
      <c r="E703" s="17">
        <v>45382.0</v>
      </c>
      <c r="F703" s="17" t="s">
        <v>2531</v>
      </c>
      <c r="G703" s="17" t="s">
        <v>42</v>
      </c>
      <c r="H703" s="17" t="s">
        <v>157</v>
      </c>
      <c r="I703" s="17" t="s">
        <v>91</v>
      </c>
      <c r="J703" s="17" t="s">
        <v>45</v>
      </c>
      <c r="K703" s="17" t="s">
        <v>46</v>
      </c>
      <c r="L703" s="17" t="s">
        <v>200</v>
      </c>
      <c r="M703" s="17" t="s">
        <v>48</v>
      </c>
      <c r="N703" s="17" t="s">
        <v>48</v>
      </c>
      <c r="O703" s="17" t="s">
        <v>48</v>
      </c>
      <c r="P703" s="17">
        <v>36.0</v>
      </c>
      <c r="Q703" s="17">
        <v>58.0</v>
      </c>
      <c r="R703" s="17">
        <v>1.0</v>
      </c>
    </row>
    <row r="704" ht="14.25" customHeight="1">
      <c r="A704" s="17">
        <v>703.0</v>
      </c>
      <c r="B704" s="17" t="s">
        <v>14841</v>
      </c>
      <c r="C704" s="17" t="s">
        <v>2533</v>
      </c>
      <c r="D704" s="17" t="s">
        <v>2534</v>
      </c>
      <c r="E704" s="17">
        <v>45381.0</v>
      </c>
      <c r="F704" s="18" t="s">
        <v>2535</v>
      </c>
      <c r="G704" s="17" t="s">
        <v>42</v>
      </c>
      <c r="H704" s="17" t="s">
        <v>157</v>
      </c>
      <c r="I704" s="17" t="s">
        <v>959</v>
      </c>
      <c r="J704" s="17" t="s">
        <v>45</v>
      </c>
      <c r="K704" s="17" t="s">
        <v>46</v>
      </c>
      <c r="L704" s="17" t="s">
        <v>48</v>
      </c>
      <c r="M704" s="17" t="s">
        <v>48</v>
      </c>
      <c r="N704" s="17" t="s">
        <v>2536</v>
      </c>
      <c r="O704" s="17" t="s">
        <v>48</v>
      </c>
      <c r="P704" s="17">
        <v>26.0</v>
      </c>
      <c r="Q704" s="17">
        <v>9.0</v>
      </c>
      <c r="R704" s="17">
        <v>1.0</v>
      </c>
    </row>
    <row r="705" ht="14.25" customHeight="1">
      <c r="A705" s="17">
        <v>704.0</v>
      </c>
      <c r="B705" s="17" t="s">
        <v>14841</v>
      </c>
      <c r="C705" s="17" t="s">
        <v>2537</v>
      </c>
      <c r="D705" s="17" t="s">
        <v>2538</v>
      </c>
      <c r="E705" s="17">
        <v>45380.0</v>
      </c>
      <c r="F705" s="17" t="s">
        <v>2539</v>
      </c>
      <c r="G705" s="17" t="s">
        <v>69</v>
      </c>
      <c r="H705" s="17" t="s">
        <v>140</v>
      </c>
      <c r="I705" s="17" t="s">
        <v>101</v>
      </c>
      <c r="J705" s="17" t="s">
        <v>142</v>
      </c>
      <c r="K705" s="17" t="s">
        <v>46</v>
      </c>
      <c r="L705" s="17" t="s">
        <v>48</v>
      </c>
      <c r="M705" s="17" t="s">
        <v>48</v>
      </c>
      <c r="N705" s="17" t="s">
        <v>48</v>
      </c>
      <c r="O705" s="17" t="s">
        <v>48</v>
      </c>
      <c r="P705" s="17">
        <v>5.0</v>
      </c>
      <c r="Q705" s="17">
        <v>9.0</v>
      </c>
      <c r="R705" s="17">
        <v>0.0</v>
      </c>
    </row>
    <row r="706" ht="14.25" customHeight="1">
      <c r="A706" s="17">
        <v>705.0</v>
      </c>
      <c r="B706" s="17" t="s">
        <v>14841</v>
      </c>
      <c r="C706" s="17" t="s">
        <v>2540</v>
      </c>
      <c r="D706" s="17" t="s">
        <v>1694</v>
      </c>
      <c r="E706" s="17">
        <v>45379.0</v>
      </c>
      <c r="F706" s="18" t="s">
        <v>2541</v>
      </c>
      <c r="G706" s="17" t="s">
        <v>69</v>
      </c>
      <c r="H706" s="17" t="s">
        <v>70</v>
      </c>
      <c r="I706" s="17" t="s">
        <v>151</v>
      </c>
      <c r="J706" s="17" t="s">
        <v>45</v>
      </c>
      <c r="K706" s="17" t="s">
        <v>71</v>
      </c>
      <c r="L706" s="17" t="s">
        <v>48</v>
      </c>
      <c r="M706" s="17" t="s">
        <v>48</v>
      </c>
      <c r="N706" s="17" t="s">
        <v>1778</v>
      </c>
      <c r="O706" s="17" t="s">
        <v>48</v>
      </c>
      <c r="P706" s="17">
        <v>18.0</v>
      </c>
      <c r="Q706" s="17">
        <v>5.0</v>
      </c>
      <c r="R706" s="17">
        <v>1.0</v>
      </c>
    </row>
    <row r="707" ht="14.25" customHeight="1">
      <c r="A707" s="17">
        <v>706.0</v>
      </c>
      <c r="B707" s="17" t="s">
        <v>14841</v>
      </c>
      <c r="C707" s="17" t="s">
        <v>2542</v>
      </c>
      <c r="D707" s="17" t="s">
        <v>2543</v>
      </c>
      <c r="E707" s="17">
        <v>45378.0</v>
      </c>
      <c r="F707" s="18" t="s">
        <v>2544</v>
      </c>
      <c r="G707" s="17" t="s">
        <v>69</v>
      </c>
      <c r="H707" s="17" t="s">
        <v>140</v>
      </c>
      <c r="I707" s="17" t="s">
        <v>141</v>
      </c>
      <c r="J707" s="17" t="s">
        <v>142</v>
      </c>
      <c r="K707" s="17" t="s">
        <v>46</v>
      </c>
      <c r="L707" s="17" t="s">
        <v>48</v>
      </c>
      <c r="M707" s="17" t="s">
        <v>48</v>
      </c>
      <c r="N707" s="17" t="s">
        <v>48</v>
      </c>
      <c r="O707" s="17" t="s">
        <v>48</v>
      </c>
      <c r="P707" s="17">
        <v>3.0</v>
      </c>
      <c r="Q707" s="17">
        <v>4.0</v>
      </c>
      <c r="R707" s="17">
        <v>0.0</v>
      </c>
    </row>
    <row r="708" ht="14.25" customHeight="1">
      <c r="A708" s="17">
        <v>707.0</v>
      </c>
      <c r="B708" s="17" t="s">
        <v>14841</v>
      </c>
      <c r="C708" s="17" t="s">
        <v>2545</v>
      </c>
      <c r="D708" s="17" t="s">
        <v>2493</v>
      </c>
      <c r="E708" s="17">
        <v>45378.0</v>
      </c>
      <c r="F708" s="17" t="s">
        <v>2546</v>
      </c>
      <c r="G708" s="17" t="s">
        <v>69</v>
      </c>
      <c r="H708" s="17" t="s">
        <v>140</v>
      </c>
      <c r="I708" s="17" t="s">
        <v>141</v>
      </c>
      <c r="J708" s="17" t="s">
        <v>142</v>
      </c>
      <c r="K708" s="17" t="s">
        <v>46</v>
      </c>
      <c r="L708" s="17" t="s">
        <v>48</v>
      </c>
      <c r="M708" s="17" t="s">
        <v>87</v>
      </c>
      <c r="N708" s="17" t="s">
        <v>48</v>
      </c>
      <c r="O708" s="17" t="s">
        <v>48</v>
      </c>
      <c r="P708" s="17">
        <v>1.0</v>
      </c>
      <c r="Q708" s="17">
        <v>2.0</v>
      </c>
      <c r="R708" s="17">
        <v>0.0</v>
      </c>
    </row>
    <row r="709" ht="14.25" customHeight="1">
      <c r="A709" s="17">
        <v>708.0</v>
      </c>
      <c r="B709" s="17" t="s">
        <v>14841</v>
      </c>
      <c r="C709" s="17" t="s">
        <v>2547</v>
      </c>
      <c r="D709" s="17" t="s">
        <v>2548</v>
      </c>
      <c r="E709" s="17">
        <v>45378.0</v>
      </c>
      <c r="F709" s="17" t="s">
        <v>2549</v>
      </c>
      <c r="G709" s="17" t="s">
        <v>42</v>
      </c>
      <c r="H709" s="17" t="s">
        <v>157</v>
      </c>
      <c r="I709" s="17" t="s">
        <v>91</v>
      </c>
      <c r="J709" s="17" t="s">
        <v>142</v>
      </c>
      <c r="K709" s="17" t="s">
        <v>46</v>
      </c>
      <c r="L709" s="17" t="s">
        <v>48</v>
      </c>
      <c r="M709" s="17" t="s">
        <v>48</v>
      </c>
      <c r="N709" s="17" t="s">
        <v>48</v>
      </c>
      <c r="O709" s="17" t="s">
        <v>240</v>
      </c>
      <c r="P709" s="17">
        <v>28.0</v>
      </c>
      <c r="Q709" s="17">
        <v>88.0</v>
      </c>
      <c r="R709" s="17">
        <v>2.0</v>
      </c>
    </row>
    <row r="710" ht="14.25" customHeight="1">
      <c r="A710" s="17">
        <v>709.0</v>
      </c>
      <c r="B710" s="17" t="s">
        <v>14841</v>
      </c>
      <c r="C710" s="17" t="s">
        <v>2550</v>
      </c>
      <c r="D710" s="17" t="s">
        <v>138</v>
      </c>
      <c r="E710" s="17">
        <v>45377.0</v>
      </c>
      <c r="F710" s="17" t="s">
        <v>2551</v>
      </c>
      <c r="G710" s="17" t="s">
        <v>69</v>
      </c>
      <c r="H710" s="17" t="s">
        <v>140</v>
      </c>
      <c r="I710" s="17" t="s">
        <v>101</v>
      </c>
      <c r="J710" s="17" t="s">
        <v>142</v>
      </c>
      <c r="K710" s="17" t="s">
        <v>46</v>
      </c>
      <c r="L710" s="17" t="s">
        <v>48</v>
      </c>
      <c r="M710" s="17" t="s">
        <v>87</v>
      </c>
      <c r="N710" s="17" t="s">
        <v>48</v>
      </c>
      <c r="O710" s="17" t="s">
        <v>1132</v>
      </c>
      <c r="P710" s="17">
        <v>2.0</v>
      </c>
      <c r="Q710" s="17">
        <v>2.0</v>
      </c>
      <c r="R710" s="17">
        <v>0.0</v>
      </c>
    </row>
    <row r="711" ht="14.25" customHeight="1">
      <c r="A711" s="17">
        <v>710.0</v>
      </c>
      <c r="B711" s="17" t="s">
        <v>14841</v>
      </c>
      <c r="C711" s="17" t="s">
        <v>2552</v>
      </c>
      <c r="D711" s="17" t="s">
        <v>2167</v>
      </c>
      <c r="E711" s="17">
        <v>45377.0</v>
      </c>
      <c r="F711" s="17" t="s">
        <v>2553</v>
      </c>
      <c r="G711" s="17" t="s">
        <v>42</v>
      </c>
      <c r="H711" s="17" t="s">
        <v>157</v>
      </c>
      <c r="I711" s="17" t="s">
        <v>85</v>
      </c>
      <c r="J711" s="17" t="s">
        <v>45</v>
      </c>
      <c r="K711" s="17" t="s">
        <v>46</v>
      </c>
      <c r="L711" s="17" t="s">
        <v>2554</v>
      </c>
      <c r="M711" s="17" t="s">
        <v>48</v>
      </c>
      <c r="N711" s="17" t="s">
        <v>166</v>
      </c>
      <c r="O711" s="17" t="s">
        <v>48</v>
      </c>
      <c r="P711" s="17">
        <v>11.0</v>
      </c>
      <c r="Q711" s="17">
        <v>27.0</v>
      </c>
      <c r="R711" s="17">
        <v>0.0</v>
      </c>
    </row>
    <row r="712" ht="14.25" customHeight="1">
      <c r="A712" s="17">
        <v>711.0</v>
      </c>
      <c r="B712" s="17" t="s">
        <v>14841</v>
      </c>
      <c r="C712" s="17" t="s">
        <v>2555</v>
      </c>
      <c r="D712" s="17" t="s">
        <v>1249</v>
      </c>
      <c r="E712" s="17">
        <v>45376.0</v>
      </c>
      <c r="F712" s="17" t="s">
        <v>2556</v>
      </c>
      <c r="G712" s="17" t="s">
        <v>69</v>
      </c>
      <c r="H712" s="17" t="s">
        <v>140</v>
      </c>
      <c r="I712" s="17" t="s">
        <v>141</v>
      </c>
      <c r="J712" s="17" t="s">
        <v>142</v>
      </c>
      <c r="K712" s="17" t="s">
        <v>92</v>
      </c>
      <c r="L712" s="17" t="s">
        <v>48</v>
      </c>
      <c r="M712" s="17" t="s">
        <v>48</v>
      </c>
      <c r="N712" s="17" t="s">
        <v>48</v>
      </c>
      <c r="O712" s="17" t="s">
        <v>48</v>
      </c>
      <c r="P712" s="17">
        <v>4.0</v>
      </c>
      <c r="Q712" s="17">
        <v>4.0</v>
      </c>
      <c r="R712" s="17">
        <v>0.0</v>
      </c>
    </row>
    <row r="713" ht="14.25" customHeight="1">
      <c r="A713" s="17">
        <v>712.0</v>
      </c>
      <c r="B713" s="17" t="s">
        <v>14841</v>
      </c>
      <c r="C713" s="17" t="s">
        <v>2557</v>
      </c>
      <c r="D713" s="17" t="s">
        <v>138</v>
      </c>
      <c r="E713" s="17">
        <v>45375.0</v>
      </c>
      <c r="F713" s="17" t="s">
        <v>2558</v>
      </c>
      <c r="G713" s="17" t="s">
        <v>42</v>
      </c>
      <c r="H713" s="17" t="s">
        <v>157</v>
      </c>
      <c r="I713" s="17" t="s">
        <v>452</v>
      </c>
      <c r="J713" s="17" t="s">
        <v>45</v>
      </c>
      <c r="K713" s="17" t="s">
        <v>46</v>
      </c>
      <c r="L713" s="17" t="s">
        <v>48</v>
      </c>
      <c r="M713" s="17" t="s">
        <v>48</v>
      </c>
      <c r="N713" s="17" t="s">
        <v>48</v>
      </c>
      <c r="O713" s="17" t="s">
        <v>48</v>
      </c>
      <c r="P713" s="17">
        <v>25.0</v>
      </c>
      <c r="Q713" s="17">
        <v>36.0</v>
      </c>
      <c r="R713" s="17">
        <v>0.0</v>
      </c>
    </row>
    <row r="714" ht="14.25" customHeight="1">
      <c r="A714" s="17">
        <v>713.0</v>
      </c>
      <c r="B714" s="17" t="s">
        <v>14841</v>
      </c>
      <c r="C714" s="17" t="s">
        <v>2560</v>
      </c>
      <c r="D714" s="17" t="s">
        <v>1230</v>
      </c>
      <c r="E714" s="17">
        <v>45373.0</v>
      </c>
      <c r="F714" s="18" t="s">
        <v>2561</v>
      </c>
      <c r="G714" s="17" t="s">
        <v>69</v>
      </c>
      <c r="H714" s="17" t="s">
        <v>70</v>
      </c>
      <c r="I714" s="17" t="s">
        <v>91</v>
      </c>
      <c r="J714" s="17" t="s">
        <v>45</v>
      </c>
      <c r="K714" s="17" t="s">
        <v>46</v>
      </c>
      <c r="L714" s="17" t="s">
        <v>2562</v>
      </c>
      <c r="M714" s="17" t="s">
        <v>48</v>
      </c>
      <c r="N714" s="17" t="s">
        <v>2563</v>
      </c>
      <c r="O714" s="17" t="s">
        <v>2564</v>
      </c>
      <c r="P714" s="17">
        <v>4.0</v>
      </c>
      <c r="Q714" s="17">
        <v>1.0</v>
      </c>
      <c r="R714" s="17">
        <v>0.0</v>
      </c>
    </row>
    <row r="715" ht="14.25" customHeight="1">
      <c r="A715" s="17">
        <v>714.0</v>
      </c>
      <c r="B715" s="17" t="s">
        <v>14841</v>
      </c>
      <c r="C715" s="17" t="s">
        <v>2565</v>
      </c>
      <c r="D715" s="17" t="s">
        <v>2566</v>
      </c>
      <c r="E715" s="17">
        <v>45371.0</v>
      </c>
      <c r="F715" s="18" t="s">
        <v>2567</v>
      </c>
      <c r="G715" s="17"/>
      <c r="H715" s="17"/>
      <c r="I715" s="17"/>
      <c r="J715" s="17"/>
      <c r="K715" s="17"/>
      <c r="L715" s="17"/>
      <c r="M715" s="17"/>
      <c r="N715" s="17"/>
      <c r="O715" s="17"/>
      <c r="P715" s="17">
        <v>28.0</v>
      </c>
      <c r="Q715" s="17">
        <v>13.0</v>
      </c>
      <c r="R715" s="17">
        <v>0.0</v>
      </c>
    </row>
    <row r="716" ht="14.25" customHeight="1">
      <c r="A716" s="17">
        <v>715.0</v>
      </c>
      <c r="B716" s="17" t="s">
        <v>14841</v>
      </c>
      <c r="C716" s="17" t="s">
        <v>2569</v>
      </c>
      <c r="D716" s="17" t="s">
        <v>1694</v>
      </c>
      <c r="E716" s="17">
        <v>45371.0</v>
      </c>
      <c r="F716" s="17" t="s">
        <v>2570</v>
      </c>
      <c r="G716" s="17" t="s">
        <v>69</v>
      </c>
      <c r="H716" s="17" t="s">
        <v>70</v>
      </c>
      <c r="I716" s="17" t="s">
        <v>91</v>
      </c>
      <c r="J716" s="17" t="s">
        <v>45</v>
      </c>
      <c r="K716" s="17" t="s">
        <v>46</v>
      </c>
      <c r="L716" s="17" t="s">
        <v>48</v>
      </c>
      <c r="M716" s="17" t="s">
        <v>48</v>
      </c>
      <c r="N716" s="17" t="s">
        <v>48</v>
      </c>
      <c r="O716" s="17" t="s">
        <v>48</v>
      </c>
      <c r="P716" s="17">
        <v>7.0</v>
      </c>
      <c r="Q716" s="17">
        <v>1.0</v>
      </c>
      <c r="R716" s="17">
        <v>1.0</v>
      </c>
    </row>
    <row r="717" ht="14.25" customHeight="1">
      <c r="A717" s="17">
        <v>716.0</v>
      </c>
      <c r="B717" s="17" t="s">
        <v>14841</v>
      </c>
      <c r="C717" s="17" t="s">
        <v>2571</v>
      </c>
      <c r="D717" s="17" t="s">
        <v>2572</v>
      </c>
      <c r="E717" s="17">
        <v>45370.0</v>
      </c>
      <c r="F717" s="18" t="s">
        <v>2574</v>
      </c>
      <c r="G717" s="17" t="s">
        <v>55</v>
      </c>
      <c r="H717" s="17" t="s">
        <v>84</v>
      </c>
      <c r="I717" s="17" t="s">
        <v>85</v>
      </c>
      <c r="J717" s="17" t="s">
        <v>45</v>
      </c>
      <c r="K717" s="17" t="s">
        <v>46</v>
      </c>
      <c r="L717" s="17" t="s">
        <v>2575</v>
      </c>
      <c r="M717" s="17" t="s">
        <v>48</v>
      </c>
      <c r="N717" s="17" t="s">
        <v>2576</v>
      </c>
      <c r="O717" s="17" t="s">
        <v>48</v>
      </c>
      <c r="P717" s="17">
        <v>60.0</v>
      </c>
      <c r="Q717" s="17">
        <v>28.0</v>
      </c>
      <c r="R717" s="17">
        <v>4.0</v>
      </c>
    </row>
    <row r="718" ht="14.25" customHeight="1">
      <c r="A718" s="17">
        <v>717.0</v>
      </c>
      <c r="B718" s="17" t="s">
        <v>14841</v>
      </c>
      <c r="C718" s="17" t="s">
        <v>2577</v>
      </c>
      <c r="D718" s="17" t="s">
        <v>2013</v>
      </c>
      <c r="E718" s="17">
        <v>45370.0</v>
      </c>
      <c r="F718" s="17" t="s">
        <v>2578</v>
      </c>
      <c r="G718" s="17" t="s">
        <v>69</v>
      </c>
      <c r="H718" s="17" t="s">
        <v>140</v>
      </c>
      <c r="I718" s="17" t="s">
        <v>85</v>
      </c>
      <c r="J718" s="17" t="s">
        <v>142</v>
      </c>
      <c r="K718" s="17" t="s">
        <v>46</v>
      </c>
      <c r="L718" s="17" t="s">
        <v>2580</v>
      </c>
      <c r="M718" s="17" t="s">
        <v>48</v>
      </c>
      <c r="N718" s="17" t="s">
        <v>48</v>
      </c>
      <c r="O718" s="17" t="s">
        <v>48</v>
      </c>
      <c r="P718" s="17">
        <v>12.0</v>
      </c>
      <c r="Q718" s="17">
        <v>6.0</v>
      </c>
      <c r="R718" s="17">
        <v>0.0</v>
      </c>
    </row>
    <row r="719" ht="14.25" customHeight="1">
      <c r="A719" s="17">
        <v>718.0</v>
      </c>
      <c r="B719" s="17" t="s">
        <v>14841</v>
      </c>
      <c r="C719" s="17" t="s">
        <v>2581</v>
      </c>
      <c r="D719" s="17" t="s">
        <v>97</v>
      </c>
      <c r="E719" s="17">
        <v>45368.0</v>
      </c>
      <c r="F719" s="17" t="s">
        <v>810</v>
      </c>
      <c r="G719" s="17" t="s">
        <v>69</v>
      </c>
      <c r="H719" s="17" t="s">
        <v>70</v>
      </c>
      <c r="I719" s="17" t="s">
        <v>74</v>
      </c>
      <c r="J719" s="17" t="s">
        <v>45</v>
      </c>
      <c r="K719" s="17" t="s">
        <v>92</v>
      </c>
      <c r="L719" s="17" t="s">
        <v>48</v>
      </c>
      <c r="M719" s="17" t="s">
        <v>48</v>
      </c>
      <c r="N719" s="17" t="s">
        <v>48</v>
      </c>
      <c r="O719" s="17" t="s">
        <v>48</v>
      </c>
      <c r="P719" s="17">
        <v>3.0</v>
      </c>
      <c r="Q719" s="17">
        <v>1.0</v>
      </c>
      <c r="R719" s="17">
        <v>0.0</v>
      </c>
    </row>
    <row r="720" ht="14.25" customHeight="1">
      <c r="A720" s="17">
        <v>719.0</v>
      </c>
      <c r="B720" s="17" t="s">
        <v>14841</v>
      </c>
      <c r="C720" s="17" t="s">
        <v>2583</v>
      </c>
      <c r="D720" s="17" t="s">
        <v>2584</v>
      </c>
      <c r="E720" s="17">
        <v>45367.0</v>
      </c>
      <c r="F720" s="17" t="s">
        <v>2585</v>
      </c>
      <c r="G720" s="17" t="s">
        <v>69</v>
      </c>
      <c r="H720" s="17" t="s">
        <v>140</v>
      </c>
      <c r="I720" s="17" t="s">
        <v>141</v>
      </c>
      <c r="J720" s="17" t="s">
        <v>142</v>
      </c>
      <c r="K720" s="17" t="s">
        <v>46</v>
      </c>
      <c r="L720" s="17" t="s">
        <v>48</v>
      </c>
      <c r="M720" s="17" t="s">
        <v>48</v>
      </c>
      <c r="N720" s="17" t="s">
        <v>48</v>
      </c>
      <c r="O720" s="17" t="s">
        <v>48</v>
      </c>
      <c r="P720" s="17">
        <v>3.0</v>
      </c>
      <c r="Q720" s="17">
        <v>8.0</v>
      </c>
      <c r="R720" s="17">
        <v>0.0</v>
      </c>
    </row>
    <row r="721" ht="14.25" customHeight="1">
      <c r="A721" s="17">
        <v>720.0</v>
      </c>
      <c r="B721" s="17" t="s">
        <v>14841</v>
      </c>
      <c r="C721" s="17" t="s">
        <v>2586</v>
      </c>
      <c r="D721" s="17" t="s">
        <v>1249</v>
      </c>
      <c r="E721" s="17">
        <v>45366.0</v>
      </c>
      <c r="F721" s="17" t="s">
        <v>2587</v>
      </c>
      <c r="G721" s="17" t="s">
        <v>55</v>
      </c>
      <c r="H721" s="17" t="s">
        <v>56</v>
      </c>
      <c r="I721" s="17" t="s">
        <v>91</v>
      </c>
      <c r="J721" s="17" t="s">
        <v>45</v>
      </c>
      <c r="K721" s="17" t="s">
        <v>46</v>
      </c>
      <c r="L721" s="17" t="s">
        <v>48</v>
      </c>
      <c r="M721" s="17" t="s">
        <v>278</v>
      </c>
      <c r="N721" s="17" t="s">
        <v>48</v>
      </c>
      <c r="O721" s="17" t="s">
        <v>48</v>
      </c>
      <c r="P721" s="17">
        <v>5.0</v>
      </c>
      <c r="Q721" s="17">
        <v>0.0</v>
      </c>
      <c r="R721" s="17">
        <v>0.0</v>
      </c>
    </row>
    <row r="722" ht="14.25" customHeight="1">
      <c r="A722" s="17">
        <v>721.0</v>
      </c>
      <c r="B722" s="17" t="s">
        <v>14841</v>
      </c>
      <c r="C722" s="17" t="s">
        <v>2588</v>
      </c>
      <c r="D722" s="17" t="s">
        <v>2589</v>
      </c>
      <c r="E722" s="17">
        <v>45364.0</v>
      </c>
      <c r="F722" s="17" t="s">
        <v>2590</v>
      </c>
      <c r="G722" s="17" t="s">
        <v>69</v>
      </c>
      <c r="H722" s="17" t="s">
        <v>140</v>
      </c>
      <c r="I722" s="17" t="s">
        <v>101</v>
      </c>
      <c r="J722" s="17" t="s">
        <v>142</v>
      </c>
      <c r="K722" s="17" t="s">
        <v>46</v>
      </c>
      <c r="L722" s="17" t="s">
        <v>48</v>
      </c>
      <c r="M722" s="17" t="s">
        <v>48</v>
      </c>
      <c r="N722" s="17" t="s">
        <v>48</v>
      </c>
      <c r="O722" s="17" t="s">
        <v>2591</v>
      </c>
      <c r="P722" s="17">
        <v>9.0</v>
      </c>
      <c r="Q722" s="17">
        <v>13.0</v>
      </c>
      <c r="R722" s="17">
        <v>0.0</v>
      </c>
    </row>
    <row r="723" ht="14.25" customHeight="1">
      <c r="A723" s="17">
        <v>722.0</v>
      </c>
      <c r="B723" s="17" t="s">
        <v>14841</v>
      </c>
      <c r="C723" s="17" t="s">
        <v>2592</v>
      </c>
      <c r="D723" s="17" t="s">
        <v>1249</v>
      </c>
      <c r="E723" s="17">
        <v>45363.0</v>
      </c>
      <c r="F723" s="18" t="s">
        <v>2593</v>
      </c>
      <c r="G723" s="17" t="s">
        <v>69</v>
      </c>
      <c r="H723" s="17" t="s">
        <v>140</v>
      </c>
      <c r="I723" s="17" t="s">
        <v>141</v>
      </c>
      <c r="J723" s="17" t="s">
        <v>142</v>
      </c>
      <c r="K723" s="17" t="s">
        <v>92</v>
      </c>
      <c r="L723" s="17" t="s">
        <v>48</v>
      </c>
      <c r="M723" s="17" t="s">
        <v>278</v>
      </c>
      <c r="N723" s="17" t="s">
        <v>48</v>
      </c>
      <c r="O723" s="17" t="s">
        <v>48</v>
      </c>
      <c r="P723" s="17">
        <v>1.0</v>
      </c>
      <c r="Q723" s="17">
        <v>5.0</v>
      </c>
      <c r="R723" s="17">
        <v>0.0</v>
      </c>
    </row>
    <row r="724" ht="14.25" customHeight="1">
      <c r="A724" s="17">
        <v>723.0</v>
      </c>
      <c r="B724" s="17" t="s">
        <v>14841</v>
      </c>
      <c r="C724" s="17" t="s">
        <v>2595</v>
      </c>
      <c r="D724" s="17" t="s">
        <v>1721</v>
      </c>
      <c r="E724" s="17">
        <v>45361.0</v>
      </c>
      <c r="F724" s="18" t="s">
        <v>2596</v>
      </c>
      <c r="G724" s="17" t="s">
        <v>42</v>
      </c>
      <c r="H724" s="17" t="s">
        <v>43</v>
      </c>
      <c r="I724" s="17" t="s">
        <v>85</v>
      </c>
      <c r="J724" s="17" t="s">
        <v>45</v>
      </c>
      <c r="K724" s="17" t="s">
        <v>46</v>
      </c>
      <c r="L724" s="17" t="s">
        <v>2597</v>
      </c>
      <c r="M724" s="17" t="s">
        <v>48</v>
      </c>
      <c r="N724" s="17" t="s">
        <v>2598</v>
      </c>
      <c r="O724" s="17" t="s">
        <v>201</v>
      </c>
      <c r="P724" s="17">
        <v>46.0</v>
      </c>
      <c r="Q724" s="17">
        <v>40.0</v>
      </c>
      <c r="R724" s="17">
        <v>5.0</v>
      </c>
    </row>
    <row r="725" ht="14.25" customHeight="1">
      <c r="A725" s="17">
        <v>724.0</v>
      </c>
      <c r="B725" s="17" t="s">
        <v>14841</v>
      </c>
      <c r="C725" s="17" t="s">
        <v>2599</v>
      </c>
      <c r="D725" s="17" t="s">
        <v>138</v>
      </c>
      <c r="E725" s="17">
        <v>45360.0</v>
      </c>
      <c r="F725" s="17" t="s">
        <v>2600</v>
      </c>
      <c r="G725" s="17" t="s">
        <v>69</v>
      </c>
      <c r="H725" s="17" t="s">
        <v>140</v>
      </c>
      <c r="I725" s="17" t="s">
        <v>141</v>
      </c>
      <c r="J725" s="17" t="s">
        <v>142</v>
      </c>
      <c r="K725" s="17" t="s">
        <v>46</v>
      </c>
      <c r="L725" s="17" t="s">
        <v>48</v>
      </c>
      <c r="M725" s="17" t="s">
        <v>2601</v>
      </c>
      <c r="N725" s="17" t="s">
        <v>48</v>
      </c>
      <c r="O725" s="17" t="s">
        <v>48</v>
      </c>
      <c r="P725" s="17">
        <v>27.0</v>
      </c>
      <c r="Q725" s="17">
        <v>136.0</v>
      </c>
      <c r="R725" s="17">
        <v>0.0</v>
      </c>
    </row>
    <row r="726" ht="14.25" customHeight="1">
      <c r="A726" s="17">
        <v>725.0</v>
      </c>
      <c r="B726" s="17" t="s">
        <v>14841</v>
      </c>
      <c r="C726" s="17" t="s">
        <v>2602</v>
      </c>
      <c r="D726" s="17" t="s">
        <v>2603</v>
      </c>
      <c r="E726" s="17">
        <v>45359.0</v>
      </c>
      <c r="F726" s="17" t="s">
        <v>2604</v>
      </c>
      <c r="G726" s="17" t="s">
        <v>69</v>
      </c>
      <c r="H726" s="17" t="s">
        <v>140</v>
      </c>
      <c r="I726" s="17" t="s">
        <v>141</v>
      </c>
      <c r="J726" s="17" t="s">
        <v>142</v>
      </c>
      <c r="K726" s="17" t="s">
        <v>92</v>
      </c>
      <c r="L726" s="17" t="s">
        <v>48</v>
      </c>
      <c r="M726" s="17" t="s">
        <v>48</v>
      </c>
      <c r="N726" s="17" t="s">
        <v>48</v>
      </c>
      <c r="O726" s="17" t="s">
        <v>48</v>
      </c>
      <c r="P726" s="17">
        <v>11.0</v>
      </c>
      <c r="Q726" s="17">
        <v>35.0</v>
      </c>
      <c r="R726" s="17">
        <v>0.0</v>
      </c>
    </row>
    <row r="727" ht="14.25" customHeight="1">
      <c r="A727" s="17">
        <v>726.0</v>
      </c>
      <c r="B727" s="17" t="s">
        <v>14841</v>
      </c>
      <c r="C727" s="17" t="s">
        <v>2605</v>
      </c>
      <c r="D727" s="17" t="s">
        <v>2606</v>
      </c>
      <c r="E727" s="17">
        <v>45358.0</v>
      </c>
      <c r="F727" s="18" t="s">
        <v>2607</v>
      </c>
      <c r="G727" s="17" t="s">
        <v>69</v>
      </c>
      <c r="H727" s="17" t="s">
        <v>140</v>
      </c>
      <c r="I727" s="17" t="s">
        <v>141</v>
      </c>
      <c r="J727" s="17" t="s">
        <v>142</v>
      </c>
      <c r="K727" s="17" t="s">
        <v>46</v>
      </c>
      <c r="L727" s="17" t="s">
        <v>2608</v>
      </c>
      <c r="M727" s="17" t="s">
        <v>48</v>
      </c>
      <c r="N727" s="17" t="s">
        <v>2609</v>
      </c>
      <c r="O727" s="17" t="s">
        <v>1897</v>
      </c>
      <c r="P727" s="17">
        <v>6.0</v>
      </c>
      <c r="Q727" s="17">
        <v>39.0</v>
      </c>
      <c r="R727" s="17">
        <v>0.0</v>
      </c>
    </row>
    <row r="728" ht="14.25" customHeight="1">
      <c r="A728" s="17">
        <v>727.0</v>
      </c>
      <c r="B728" s="17" t="s">
        <v>14841</v>
      </c>
      <c r="C728" s="17" t="s">
        <v>2610</v>
      </c>
      <c r="D728" s="17" t="s">
        <v>138</v>
      </c>
      <c r="E728" s="17">
        <v>45358.0</v>
      </c>
      <c r="F728" s="17" t="s">
        <v>2611</v>
      </c>
      <c r="G728" s="17" t="s">
        <v>69</v>
      </c>
      <c r="H728" s="17" t="s">
        <v>140</v>
      </c>
      <c r="I728" s="17" t="s">
        <v>141</v>
      </c>
      <c r="J728" s="17" t="s">
        <v>142</v>
      </c>
      <c r="K728" s="17" t="s">
        <v>92</v>
      </c>
      <c r="L728" s="17" t="s">
        <v>48</v>
      </c>
      <c r="M728" s="17" t="s">
        <v>2612</v>
      </c>
      <c r="N728" s="17" t="s">
        <v>48</v>
      </c>
      <c r="O728" s="17" t="s">
        <v>48</v>
      </c>
      <c r="P728" s="17">
        <v>2.0</v>
      </c>
      <c r="Q728" s="17">
        <v>27.0</v>
      </c>
      <c r="R728" s="17">
        <v>0.0</v>
      </c>
    </row>
    <row r="729" ht="14.25" customHeight="1">
      <c r="A729" s="17">
        <v>728.0</v>
      </c>
      <c r="B729" s="17" t="s">
        <v>14841</v>
      </c>
      <c r="C729" s="17" t="s">
        <v>2613</v>
      </c>
      <c r="D729" s="17" t="s">
        <v>2614</v>
      </c>
      <c r="E729" s="17">
        <v>45358.0</v>
      </c>
      <c r="F729" s="17" t="s">
        <v>2615</v>
      </c>
      <c r="G729" s="17" t="s">
        <v>69</v>
      </c>
      <c r="H729" s="17" t="s">
        <v>140</v>
      </c>
      <c r="I729" s="17" t="s">
        <v>141</v>
      </c>
      <c r="J729" s="17" t="s">
        <v>142</v>
      </c>
      <c r="K729" s="17" t="s">
        <v>92</v>
      </c>
      <c r="L729" s="17" t="s">
        <v>48</v>
      </c>
      <c r="M729" s="17" t="s">
        <v>2616</v>
      </c>
      <c r="N729" s="17" t="s">
        <v>48</v>
      </c>
      <c r="O729" s="17" t="s">
        <v>48</v>
      </c>
      <c r="P729" s="17">
        <v>7.0</v>
      </c>
      <c r="Q729" s="17">
        <v>30.0</v>
      </c>
      <c r="R729" s="17">
        <v>0.0</v>
      </c>
    </row>
    <row r="730" ht="14.25" customHeight="1">
      <c r="A730" s="17">
        <v>729.0</v>
      </c>
      <c r="B730" s="17" t="s">
        <v>14841</v>
      </c>
      <c r="C730" s="17" t="s">
        <v>2617</v>
      </c>
      <c r="D730" s="17" t="s">
        <v>97</v>
      </c>
      <c r="E730" s="17">
        <v>45357.0</v>
      </c>
      <c r="F730" s="17"/>
      <c r="G730" s="17" t="s">
        <v>69</v>
      </c>
      <c r="H730" s="17" t="s">
        <v>70</v>
      </c>
      <c r="I730" s="17" t="s">
        <v>151</v>
      </c>
      <c r="J730" s="17" t="s">
        <v>45</v>
      </c>
      <c r="K730" s="17" t="s">
        <v>46</v>
      </c>
      <c r="L730" s="17" t="s">
        <v>48</v>
      </c>
      <c r="M730" s="17" t="s">
        <v>48</v>
      </c>
      <c r="N730" s="17" t="s">
        <v>48</v>
      </c>
      <c r="O730" s="17" t="s">
        <v>48</v>
      </c>
      <c r="P730" s="17">
        <v>5.0</v>
      </c>
      <c r="Q730" s="17">
        <v>1.0</v>
      </c>
      <c r="R730" s="17">
        <v>1.0</v>
      </c>
    </row>
    <row r="731" ht="14.25" customHeight="1">
      <c r="A731" s="17">
        <v>730.0</v>
      </c>
      <c r="B731" s="17" t="s">
        <v>14841</v>
      </c>
      <c r="C731" s="17" t="s">
        <v>2619</v>
      </c>
      <c r="D731" s="17" t="s">
        <v>2620</v>
      </c>
      <c r="E731" s="17">
        <v>45353.0</v>
      </c>
      <c r="F731" s="18" t="s">
        <v>2621</v>
      </c>
      <c r="G731" s="17" t="s">
        <v>69</v>
      </c>
      <c r="H731" s="17" t="s">
        <v>140</v>
      </c>
      <c r="I731" s="17" t="s">
        <v>141</v>
      </c>
      <c r="J731" s="17" t="s">
        <v>142</v>
      </c>
      <c r="K731" s="17" t="s">
        <v>46</v>
      </c>
      <c r="L731" s="17" t="s">
        <v>48</v>
      </c>
      <c r="M731" s="17" t="s">
        <v>48</v>
      </c>
      <c r="N731" s="17" t="s">
        <v>48</v>
      </c>
      <c r="O731" s="17" t="s">
        <v>201</v>
      </c>
      <c r="P731" s="17">
        <v>13.0</v>
      </c>
      <c r="Q731" s="17">
        <v>18.0</v>
      </c>
      <c r="R731" s="17">
        <v>0.0</v>
      </c>
    </row>
    <row r="732" ht="14.25" customHeight="1">
      <c r="A732" s="17">
        <v>731.0</v>
      </c>
      <c r="B732" s="17" t="s">
        <v>14841</v>
      </c>
      <c r="C732" s="17" t="s">
        <v>2622</v>
      </c>
      <c r="D732" s="17" t="s">
        <v>2623</v>
      </c>
      <c r="E732" s="17">
        <v>45352.0</v>
      </c>
      <c r="F732" s="17" t="s">
        <v>2624</v>
      </c>
      <c r="G732" s="17" t="s">
        <v>42</v>
      </c>
      <c r="H732" s="17" t="s">
        <v>43</v>
      </c>
      <c r="I732" s="17" t="s">
        <v>74</v>
      </c>
      <c r="J732" s="17" t="s">
        <v>45</v>
      </c>
      <c r="K732" s="17" t="s">
        <v>71</v>
      </c>
      <c r="L732" s="17" t="s">
        <v>48</v>
      </c>
      <c r="M732" s="17" t="s">
        <v>48</v>
      </c>
      <c r="N732" s="17" t="s">
        <v>48</v>
      </c>
      <c r="O732" s="17" t="s">
        <v>48</v>
      </c>
      <c r="P732" s="17">
        <v>4.0</v>
      </c>
      <c r="Q732" s="17">
        <v>3.0</v>
      </c>
      <c r="R732" s="17">
        <v>1.0</v>
      </c>
    </row>
    <row r="733" ht="14.25" customHeight="1">
      <c r="A733" s="17">
        <v>732.0</v>
      </c>
      <c r="B733" s="17" t="s">
        <v>14841</v>
      </c>
      <c r="C733" s="17" t="s">
        <v>2625</v>
      </c>
      <c r="D733" s="17" t="s">
        <v>2626</v>
      </c>
      <c r="E733" s="17">
        <v>45352.0</v>
      </c>
      <c r="F733" s="17" t="s">
        <v>2627</v>
      </c>
      <c r="G733" s="17" t="s">
        <v>69</v>
      </c>
      <c r="H733" s="17" t="s">
        <v>140</v>
      </c>
      <c r="I733" s="17" t="s">
        <v>101</v>
      </c>
      <c r="J733" s="17" t="s">
        <v>142</v>
      </c>
      <c r="K733" s="17" t="s">
        <v>46</v>
      </c>
      <c r="L733" s="17" t="s">
        <v>48</v>
      </c>
      <c r="M733" s="17" t="s">
        <v>48</v>
      </c>
      <c r="N733" s="17" t="s">
        <v>48</v>
      </c>
      <c r="O733" s="17" t="s">
        <v>2628</v>
      </c>
      <c r="P733" s="17">
        <v>4.0</v>
      </c>
      <c r="Q733" s="17">
        <v>7.0</v>
      </c>
      <c r="R733" s="17">
        <v>0.0</v>
      </c>
    </row>
    <row r="734" ht="14.25" customHeight="1">
      <c r="A734" s="17">
        <v>733.0</v>
      </c>
      <c r="B734" s="17" t="s">
        <v>14841</v>
      </c>
      <c r="C734" s="17" t="s">
        <v>2629</v>
      </c>
      <c r="D734" s="17" t="s">
        <v>2630</v>
      </c>
      <c r="E734" s="17">
        <v>45351.0</v>
      </c>
      <c r="F734" s="17" t="s">
        <v>2631</v>
      </c>
      <c r="G734" s="17" t="s">
        <v>69</v>
      </c>
      <c r="H734" s="17" t="s">
        <v>140</v>
      </c>
      <c r="I734" s="17" t="s">
        <v>141</v>
      </c>
      <c r="J734" s="17" t="s">
        <v>142</v>
      </c>
      <c r="K734" s="17" t="s">
        <v>46</v>
      </c>
      <c r="L734" s="17" t="s">
        <v>48</v>
      </c>
      <c r="M734" s="17" t="s">
        <v>2632</v>
      </c>
      <c r="N734" s="17" t="s">
        <v>48</v>
      </c>
      <c r="O734" s="17" t="s">
        <v>2633</v>
      </c>
      <c r="P734" s="17">
        <v>25.0</v>
      </c>
      <c r="Q734" s="17">
        <v>43.0</v>
      </c>
      <c r="R734" s="17">
        <v>1.0</v>
      </c>
    </row>
    <row r="735" ht="14.25" customHeight="1">
      <c r="A735" s="17">
        <v>734.0</v>
      </c>
      <c r="B735" s="17" t="s">
        <v>14841</v>
      </c>
      <c r="C735" s="17" t="s">
        <v>2634</v>
      </c>
      <c r="D735" s="17" t="s">
        <v>2635</v>
      </c>
      <c r="E735" s="17">
        <v>45351.0</v>
      </c>
      <c r="F735" s="17" t="s">
        <v>2636</v>
      </c>
      <c r="G735" s="17" t="s">
        <v>69</v>
      </c>
      <c r="H735" s="17" t="s">
        <v>140</v>
      </c>
      <c r="I735" s="17" t="s">
        <v>91</v>
      </c>
      <c r="J735" s="17" t="s">
        <v>142</v>
      </c>
      <c r="K735" s="17" t="s">
        <v>46</v>
      </c>
      <c r="L735" s="17" t="s">
        <v>2637</v>
      </c>
      <c r="M735" s="17" t="s">
        <v>48</v>
      </c>
      <c r="N735" s="17" t="s">
        <v>48</v>
      </c>
      <c r="O735" s="17" t="s">
        <v>48</v>
      </c>
      <c r="P735" s="17">
        <v>3.0</v>
      </c>
      <c r="Q735" s="17">
        <v>7.0</v>
      </c>
      <c r="R735" s="17">
        <v>0.0</v>
      </c>
    </row>
    <row r="736" ht="14.25" customHeight="1">
      <c r="A736" s="17">
        <v>735.0</v>
      </c>
      <c r="B736" s="17" t="s">
        <v>14841</v>
      </c>
      <c r="C736" s="17" t="s">
        <v>2638</v>
      </c>
      <c r="D736" s="17" t="s">
        <v>138</v>
      </c>
      <c r="E736" s="17">
        <v>45350.0</v>
      </c>
      <c r="F736" s="17" t="s">
        <v>2639</v>
      </c>
      <c r="G736" s="17" t="s">
        <v>69</v>
      </c>
      <c r="H736" s="17" t="s">
        <v>140</v>
      </c>
      <c r="I736" s="17" t="s">
        <v>141</v>
      </c>
      <c r="J736" s="17" t="s">
        <v>142</v>
      </c>
      <c r="K736" s="17" t="s">
        <v>46</v>
      </c>
      <c r="L736" s="17" t="s">
        <v>48</v>
      </c>
      <c r="M736" s="17" t="s">
        <v>48</v>
      </c>
      <c r="N736" s="17" t="s">
        <v>48</v>
      </c>
      <c r="O736" s="17" t="s">
        <v>48</v>
      </c>
      <c r="P736" s="17">
        <v>7.0</v>
      </c>
      <c r="Q736" s="17">
        <v>16.0</v>
      </c>
      <c r="R736" s="17">
        <v>0.0</v>
      </c>
    </row>
    <row r="737" ht="14.25" customHeight="1">
      <c r="A737" s="17">
        <v>736.0</v>
      </c>
      <c r="B737" s="17" t="s">
        <v>14841</v>
      </c>
      <c r="C737" s="17" t="s">
        <v>2640</v>
      </c>
      <c r="D737" s="17" t="s">
        <v>2129</v>
      </c>
      <c r="E737" s="17">
        <v>45350.0</v>
      </c>
      <c r="F737" s="18" t="s">
        <v>2641</v>
      </c>
      <c r="G737" s="17" t="s">
        <v>69</v>
      </c>
      <c r="H737" s="17" t="s">
        <v>70</v>
      </c>
      <c r="I737" s="17" t="s">
        <v>85</v>
      </c>
      <c r="J737" s="17" t="s">
        <v>58</v>
      </c>
      <c r="K737" s="17" t="s">
        <v>46</v>
      </c>
      <c r="L737" s="17" t="s">
        <v>2642</v>
      </c>
      <c r="M737" s="17" t="s">
        <v>48</v>
      </c>
      <c r="N737" s="17" t="s">
        <v>2643</v>
      </c>
      <c r="O737" s="17" t="s">
        <v>2644</v>
      </c>
      <c r="P737" s="17">
        <v>7.0</v>
      </c>
      <c r="Q737" s="17">
        <v>0.0</v>
      </c>
      <c r="R737" s="17">
        <v>1.0</v>
      </c>
    </row>
    <row r="738" ht="14.25" customHeight="1">
      <c r="A738" s="17">
        <v>737.0</v>
      </c>
      <c r="B738" s="17" t="s">
        <v>14841</v>
      </c>
      <c r="C738" s="17" t="s">
        <v>2645</v>
      </c>
      <c r="D738" s="17" t="s">
        <v>1655</v>
      </c>
      <c r="E738" s="17">
        <v>45350.0</v>
      </c>
      <c r="F738" s="17" t="s">
        <v>2646</v>
      </c>
      <c r="G738" s="17" t="s">
        <v>69</v>
      </c>
      <c r="H738" s="17" t="s">
        <v>70</v>
      </c>
      <c r="I738" s="17" t="s">
        <v>151</v>
      </c>
      <c r="J738" s="17" t="s">
        <v>45</v>
      </c>
      <c r="K738" s="17" t="s">
        <v>46</v>
      </c>
      <c r="L738" s="17" t="s">
        <v>48</v>
      </c>
      <c r="M738" s="17" t="s">
        <v>48</v>
      </c>
      <c r="N738" s="17" t="s">
        <v>48</v>
      </c>
      <c r="O738" s="17" t="s">
        <v>48</v>
      </c>
      <c r="P738" s="17">
        <v>7.0</v>
      </c>
      <c r="Q738" s="17">
        <v>5.0</v>
      </c>
      <c r="R738" s="17">
        <v>0.0</v>
      </c>
    </row>
    <row r="739" ht="14.25" customHeight="1">
      <c r="A739" s="17">
        <v>738.0</v>
      </c>
      <c r="B739" s="17" t="s">
        <v>14841</v>
      </c>
      <c r="C739" s="17" t="s">
        <v>2648</v>
      </c>
      <c r="D739" s="17" t="s">
        <v>97</v>
      </c>
      <c r="E739" s="17">
        <v>45348.0</v>
      </c>
      <c r="F739" s="17" t="s">
        <v>2649</v>
      </c>
      <c r="G739" s="17"/>
      <c r="H739" s="17"/>
      <c r="I739" s="17"/>
      <c r="J739" s="17"/>
      <c r="K739" s="17"/>
      <c r="L739" s="17"/>
      <c r="M739" s="17"/>
      <c r="N739" s="17"/>
      <c r="O739" s="17"/>
      <c r="P739" s="17">
        <v>8.0</v>
      </c>
      <c r="Q739" s="17">
        <v>3.0</v>
      </c>
      <c r="R739" s="17">
        <v>0.0</v>
      </c>
    </row>
    <row r="740" ht="14.25" customHeight="1">
      <c r="A740" s="17">
        <v>739.0</v>
      </c>
      <c r="B740" s="17" t="s">
        <v>14841</v>
      </c>
      <c r="C740" s="17" t="s">
        <v>2650</v>
      </c>
      <c r="D740" s="17" t="s">
        <v>97</v>
      </c>
      <c r="E740" s="17">
        <v>45348.0</v>
      </c>
      <c r="F740" s="17" t="s">
        <v>2652</v>
      </c>
      <c r="G740" s="17" t="s">
        <v>42</v>
      </c>
      <c r="H740" s="17" t="s">
        <v>979</v>
      </c>
      <c r="I740" s="17" t="s">
        <v>74</v>
      </c>
      <c r="J740" s="17" t="s">
        <v>45</v>
      </c>
      <c r="K740" s="17" t="s">
        <v>92</v>
      </c>
      <c r="L740" s="17" t="s">
        <v>48</v>
      </c>
      <c r="M740" s="17" t="s">
        <v>48</v>
      </c>
      <c r="N740" s="17" t="s">
        <v>48</v>
      </c>
      <c r="O740" s="17" t="s">
        <v>48</v>
      </c>
      <c r="P740" s="17">
        <v>1.0</v>
      </c>
      <c r="Q740" s="17">
        <v>0.0</v>
      </c>
      <c r="R740" s="17">
        <v>0.0</v>
      </c>
    </row>
    <row r="741" ht="14.25" customHeight="1">
      <c r="A741" s="17">
        <v>740.0</v>
      </c>
      <c r="B741" s="17" t="s">
        <v>14841</v>
      </c>
      <c r="C741" s="17" t="s">
        <v>2653</v>
      </c>
      <c r="D741" s="17" t="s">
        <v>229</v>
      </c>
      <c r="E741" s="17">
        <v>45348.0</v>
      </c>
      <c r="F741" s="18" t="s">
        <v>2654</v>
      </c>
      <c r="G741" s="17" t="s">
        <v>69</v>
      </c>
      <c r="H741" s="17" t="s">
        <v>70</v>
      </c>
      <c r="I741" s="17" t="s">
        <v>91</v>
      </c>
      <c r="J741" s="17" t="s">
        <v>45</v>
      </c>
      <c r="K741" s="17" t="s">
        <v>46</v>
      </c>
      <c r="L741" s="17" t="s">
        <v>2655</v>
      </c>
      <c r="M741" s="17" t="s">
        <v>48</v>
      </c>
      <c r="N741" s="17" t="s">
        <v>48</v>
      </c>
      <c r="O741" s="17" t="s">
        <v>1132</v>
      </c>
      <c r="P741" s="17">
        <v>63.0</v>
      </c>
      <c r="Q741" s="17">
        <v>33.0</v>
      </c>
      <c r="R741" s="17">
        <v>3.0</v>
      </c>
    </row>
    <row r="742" ht="14.25" customHeight="1">
      <c r="A742" s="17">
        <v>741.0</v>
      </c>
      <c r="B742" s="17" t="s">
        <v>14841</v>
      </c>
      <c r="C742" s="17" t="s">
        <v>2656</v>
      </c>
      <c r="D742" s="17" t="s">
        <v>2657</v>
      </c>
      <c r="E742" s="17">
        <v>45347.0</v>
      </c>
      <c r="F742" s="17" t="s">
        <v>2658</v>
      </c>
      <c r="G742" s="17" t="s">
        <v>69</v>
      </c>
      <c r="H742" s="17" t="s">
        <v>140</v>
      </c>
      <c r="I742" s="17" t="s">
        <v>141</v>
      </c>
      <c r="J742" s="17" t="s">
        <v>142</v>
      </c>
      <c r="K742" s="17" t="s">
        <v>46</v>
      </c>
      <c r="L742" s="17" t="s">
        <v>48</v>
      </c>
      <c r="M742" s="17" t="s">
        <v>2659</v>
      </c>
      <c r="N742" s="17" t="s">
        <v>48</v>
      </c>
      <c r="O742" s="17" t="s">
        <v>201</v>
      </c>
      <c r="P742" s="17">
        <v>5.0</v>
      </c>
      <c r="Q742" s="17">
        <v>38.0</v>
      </c>
      <c r="R742" s="17">
        <v>0.0</v>
      </c>
    </row>
    <row r="743" ht="14.25" customHeight="1">
      <c r="A743" s="17">
        <v>742.0</v>
      </c>
      <c r="B743" s="17" t="s">
        <v>14841</v>
      </c>
      <c r="C743" s="17" t="s">
        <v>2660</v>
      </c>
      <c r="D743" s="17" t="s">
        <v>2661</v>
      </c>
      <c r="E743" s="17">
        <v>45347.0</v>
      </c>
      <c r="F743" s="18" t="s">
        <v>2662</v>
      </c>
      <c r="G743" s="17" t="s">
        <v>55</v>
      </c>
      <c r="H743" s="17" t="s">
        <v>130</v>
      </c>
      <c r="I743" s="17" t="s">
        <v>85</v>
      </c>
      <c r="J743" s="17" t="s">
        <v>45</v>
      </c>
      <c r="K743" s="17" t="s">
        <v>46</v>
      </c>
      <c r="L743" s="17" t="s">
        <v>2663</v>
      </c>
      <c r="M743" s="17" t="s">
        <v>48</v>
      </c>
      <c r="N743" s="17" t="s">
        <v>48</v>
      </c>
      <c r="O743" s="17" t="s">
        <v>48</v>
      </c>
      <c r="P743" s="17">
        <v>18.0</v>
      </c>
      <c r="Q743" s="17">
        <v>19.0</v>
      </c>
      <c r="R743" s="17">
        <v>0.0</v>
      </c>
    </row>
    <row r="744" ht="14.25" customHeight="1">
      <c r="A744" s="17">
        <v>743.0</v>
      </c>
      <c r="B744" s="17" t="s">
        <v>14841</v>
      </c>
      <c r="C744" s="17" t="s">
        <v>2664</v>
      </c>
      <c r="D744" s="17" t="s">
        <v>2665</v>
      </c>
      <c r="E744" s="17">
        <v>45346.0</v>
      </c>
      <c r="F744" s="18" t="s">
        <v>2666</v>
      </c>
      <c r="G744" s="17" t="s">
        <v>69</v>
      </c>
      <c r="H744" s="17" t="s">
        <v>140</v>
      </c>
      <c r="I744" s="17" t="s">
        <v>141</v>
      </c>
      <c r="J744" s="17" t="s">
        <v>142</v>
      </c>
      <c r="K744" s="17" t="s">
        <v>46</v>
      </c>
      <c r="L744" s="17" t="s">
        <v>48</v>
      </c>
      <c r="M744" s="17" t="s">
        <v>2667</v>
      </c>
      <c r="N744" s="17" t="s">
        <v>48</v>
      </c>
      <c r="O744" s="17" t="s">
        <v>48</v>
      </c>
      <c r="P744" s="17">
        <v>4.0</v>
      </c>
      <c r="Q744" s="17">
        <v>15.0</v>
      </c>
      <c r="R744" s="17">
        <v>0.0</v>
      </c>
    </row>
    <row r="745" ht="14.25" customHeight="1">
      <c r="A745" s="17">
        <v>744.0</v>
      </c>
      <c r="B745" s="17" t="s">
        <v>14841</v>
      </c>
      <c r="C745" s="17" t="s">
        <v>2668</v>
      </c>
      <c r="D745" s="17" t="s">
        <v>1694</v>
      </c>
      <c r="E745" s="17">
        <v>45344.0</v>
      </c>
      <c r="F745" s="17" t="s">
        <v>2669</v>
      </c>
      <c r="G745" s="17" t="s">
        <v>55</v>
      </c>
      <c r="H745" s="17" t="s">
        <v>130</v>
      </c>
      <c r="I745" s="17" t="s">
        <v>151</v>
      </c>
      <c r="J745" s="17" t="s">
        <v>45</v>
      </c>
      <c r="K745" s="17" t="s">
        <v>92</v>
      </c>
      <c r="L745" s="17" t="s">
        <v>48</v>
      </c>
      <c r="M745" s="17" t="s">
        <v>48</v>
      </c>
      <c r="N745" s="17" t="s">
        <v>48</v>
      </c>
      <c r="O745" s="17" t="s">
        <v>48</v>
      </c>
      <c r="P745" s="17">
        <v>5.0</v>
      </c>
      <c r="Q745" s="17">
        <v>0.0</v>
      </c>
      <c r="R745" s="17">
        <v>0.0</v>
      </c>
    </row>
    <row r="746" ht="14.25" customHeight="1">
      <c r="A746" s="17">
        <v>745.0</v>
      </c>
      <c r="B746" s="17" t="s">
        <v>14841</v>
      </c>
      <c r="C746" s="17" t="s">
        <v>2670</v>
      </c>
      <c r="D746" s="17" t="s">
        <v>2671</v>
      </c>
      <c r="E746" s="17">
        <v>45344.0</v>
      </c>
      <c r="F746" s="17" t="s">
        <v>2672</v>
      </c>
      <c r="G746" s="17" t="s">
        <v>69</v>
      </c>
      <c r="H746" s="17" t="s">
        <v>70</v>
      </c>
      <c r="I746" s="17" t="s">
        <v>85</v>
      </c>
      <c r="J746" s="17" t="s">
        <v>45</v>
      </c>
      <c r="K746" s="17" t="s">
        <v>46</v>
      </c>
      <c r="L746" s="17" t="s">
        <v>2673</v>
      </c>
      <c r="M746" s="17" t="s">
        <v>48</v>
      </c>
      <c r="N746" s="17" t="s">
        <v>48</v>
      </c>
      <c r="O746" s="17" t="s">
        <v>48</v>
      </c>
      <c r="P746" s="17">
        <v>21.0</v>
      </c>
      <c r="Q746" s="17">
        <v>12.0</v>
      </c>
      <c r="R746" s="17">
        <v>3.0</v>
      </c>
    </row>
    <row r="747" ht="14.25" customHeight="1">
      <c r="A747" s="17">
        <v>746.0</v>
      </c>
      <c r="B747" s="17" t="s">
        <v>14841</v>
      </c>
      <c r="C747" s="17" t="s">
        <v>2674</v>
      </c>
      <c r="D747" s="17" t="s">
        <v>1249</v>
      </c>
      <c r="E747" s="17">
        <v>45342.0</v>
      </c>
      <c r="F747" s="17" t="s">
        <v>2675</v>
      </c>
      <c r="G747" s="17" t="s">
        <v>69</v>
      </c>
      <c r="H747" s="17" t="s">
        <v>140</v>
      </c>
      <c r="I747" s="17" t="s">
        <v>141</v>
      </c>
      <c r="J747" s="17" t="s">
        <v>142</v>
      </c>
      <c r="K747" s="17" t="s">
        <v>46</v>
      </c>
      <c r="L747" s="17" t="s">
        <v>48</v>
      </c>
      <c r="M747" s="17" t="s">
        <v>48</v>
      </c>
      <c r="N747" s="17" t="s">
        <v>48</v>
      </c>
      <c r="O747" s="17" t="s">
        <v>48</v>
      </c>
      <c r="P747" s="17">
        <v>42.0</v>
      </c>
      <c r="Q747" s="17">
        <v>16.0</v>
      </c>
      <c r="R747" s="17">
        <v>0.0</v>
      </c>
    </row>
    <row r="748" ht="14.25" customHeight="1">
      <c r="A748" s="17">
        <v>747.0</v>
      </c>
      <c r="B748" s="17" t="s">
        <v>14841</v>
      </c>
      <c r="C748" s="17" t="s">
        <v>2676</v>
      </c>
      <c r="D748" s="17" t="s">
        <v>1721</v>
      </c>
      <c r="E748" s="17">
        <v>45338.0</v>
      </c>
      <c r="F748" s="17" t="s">
        <v>2677</v>
      </c>
      <c r="G748" s="17" t="s">
        <v>55</v>
      </c>
      <c r="H748" s="17" t="s">
        <v>84</v>
      </c>
      <c r="I748" s="17" t="s">
        <v>452</v>
      </c>
      <c r="J748" s="17" t="s">
        <v>142</v>
      </c>
      <c r="K748" s="17" t="s">
        <v>46</v>
      </c>
      <c r="L748" s="17" t="s">
        <v>48</v>
      </c>
      <c r="M748" s="17" t="s">
        <v>48</v>
      </c>
      <c r="N748" s="17" t="s">
        <v>48</v>
      </c>
      <c r="O748" s="17" t="s">
        <v>2084</v>
      </c>
      <c r="P748" s="17">
        <v>32.0</v>
      </c>
      <c r="Q748" s="17">
        <v>9.0</v>
      </c>
      <c r="R748" s="17">
        <v>0.0</v>
      </c>
    </row>
    <row r="749" ht="14.25" customHeight="1">
      <c r="A749" s="17">
        <v>748.0</v>
      </c>
      <c r="B749" s="17" t="s">
        <v>14841</v>
      </c>
      <c r="C749" s="17" t="s">
        <v>2679</v>
      </c>
      <c r="D749" s="17" t="s">
        <v>2680</v>
      </c>
      <c r="E749" s="17">
        <v>45332.0</v>
      </c>
      <c r="F749" s="18" t="s">
        <v>2681</v>
      </c>
      <c r="G749" s="17" t="s">
        <v>69</v>
      </c>
      <c r="H749" s="17" t="s">
        <v>140</v>
      </c>
      <c r="I749" s="17" t="s">
        <v>141</v>
      </c>
      <c r="J749" s="17" t="s">
        <v>142</v>
      </c>
      <c r="K749" s="17" t="s">
        <v>71</v>
      </c>
      <c r="L749" s="17" t="s">
        <v>48</v>
      </c>
      <c r="M749" s="17" t="s">
        <v>48</v>
      </c>
      <c r="N749" s="17" t="s">
        <v>48</v>
      </c>
      <c r="O749" s="17" t="s">
        <v>48</v>
      </c>
      <c r="P749" s="17">
        <v>9.0</v>
      </c>
      <c r="Q749" s="17">
        <v>19.0</v>
      </c>
      <c r="R749" s="17">
        <v>0.0</v>
      </c>
    </row>
    <row r="750" ht="14.25" customHeight="1">
      <c r="A750" s="17">
        <v>749.0</v>
      </c>
      <c r="B750" s="17" t="s">
        <v>14841</v>
      </c>
      <c r="C750" s="17" t="s">
        <v>2683</v>
      </c>
      <c r="D750" s="17" t="s">
        <v>1249</v>
      </c>
      <c r="E750" s="17">
        <v>45332.0</v>
      </c>
      <c r="F750" s="17" t="s">
        <v>2684</v>
      </c>
      <c r="G750" s="17" t="s">
        <v>55</v>
      </c>
      <c r="H750" s="17" t="s">
        <v>130</v>
      </c>
      <c r="I750" s="17" t="s">
        <v>74</v>
      </c>
      <c r="J750" s="17" t="s">
        <v>45</v>
      </c>
      <c r="K750" s="17" t="s">
        <v>71</v>
      </c>
      <c r="L750" s="17" t="s">
        <v>48</v>
      </c>
      <c r="M750" s="17" t="s">
        <v>48</v>
      </c>
      <c r="N750" s="17" t="s">
        <v>48</v>
      </c>
      <c r="O750" s="17" t="s">
        <v>48</v>
      </c>
      <c r="P750" s="17">
        <v>0.0</v>
      </c>
      <c r="Q750" s="17">
        <v>0.0</v>
      </c>
      <c r="R750" s="17">
        <v>0.0</v>
      </c>
    </row>
    <row r="751" ht="14.25" customHeight="1">
      <c r="A751" s="17">
        <v>750.0</v>
      </c>
      <c r="B751" s="17" t="s">
        <v>14841</v>
      </c>
      <c r="C751" s="17" t="s">
        <v>2686</v>
      </c>
      <c r="D751" s="17" t="s">
        <v>138</v>
      </c>
      <c r="E751" s="17">
        <v>45331.0</v>
      </c>
      <c r="F751" s="17" t="s">
        <v>2687</v>
      </c>
      <c r="G751" s="17" t="s">
        <v>42</v>
      </c>
      <c r="H751" s="17" t="s">
        <v>43</v>
      </c>
      <c r="I751" s="17" t="s">
        <v>85</v>
      </c>
      <c r="J751" s="17" t="s">
        <v>45</v>
      </c>
      <c r="K751" s="17" t="s">
        <v>46</v>
      </c>
      <c r="L751" s="17" t="s">
        <v>2688</v>
      </c>
      <c r="M751" s="17" t="s">
        <v>48</v>
      </c>
      <c r="N751" s="17" t="s">
        <v>1617</v>
      </c>
      <c r="O751" s="17" t="s">
        <v>48</v>
      </c>
      <c r="P751" s="17">
        <v>0.0</v>
      </c>
      <c r="Q751" s="17">
        <v>0.0</v>
      </c>
      <c r="R751" s="17">
        <v>0.0</v>
      </c>
    </row>
    <row r="752" ht="14.25" customHeight="1">
      <c r="A752" s="17">
        <v>751.0</v>
      </c>
      <c r="B752" s="17" t="s">
        <v>14841</v>
      </c>
      <c r="C752" s="17" t="s">
        <v>2689</v>
      </c>
      <c r="D752" s="17" t="s">
        <v>1230</v>
      </c>
      <c r="E752" s="17">
        <v>45331.0</v>
      </c>
      <c r="F752" s="18" t="s">
        <v>2690</v>
      </c>
      <c r="G752" s="17" t="s">
        <v>55</v>
      </c>
      <c r="H752" s="17" t="s">
        <v>84</v>
      </c>
      <c r="I752" s="17" t="s">
        <v>85</v>
      </c>
      <c r="J752" s="17" t="s">
        <v>58</v>
      </c>
      <c r="K752" s="17" t="s">
        <v>46</v>
      </c>
      <c r="L752" s="17" t="s">
        <v>2691</v>
      </c>
      <c r="M752" s="17" t="s">
        <v>48</v>
      </c>
      <c r="N752" s="17" t="s">
        <v>1799</v>
      </c>
      <c r="O752" s="17" t="s">
        <v>2692</v>
      </c>
      <c r="P752" s="17">
        <v>6.0</v>
      </c>
      <c r="Q752" s="17">
        <v>1.0</v>
      </c>
      <c r="R752" s="17">
        <v>0.0</v>
      </c>
    </row>
    <row r="753" ht="14.25" customHeight="1">
      <c r="A753" s="17">
        <v>752.0</v>
      </c>
      <c r="B753" s="17" t="s">
        <v>14841</v>
      </c>
      <c r="C753" s="17" t="s">
        <v>2693</v>
      </c>
      <c r="D753" s="17" t="s">
        <v>1479</v>
      </c>
      <c r="E753" s="17">
        <v>45330.0</v>
      </c>
      <c r="F753" s="17" t="s">
        <v>2694</v>
      </c>
      <c r="G753" s="17" t="s">
        <v>69</v>
      </c>
      <c r="H753" s="17" t="s">
        <v>140</v>
      </c>
      <c r="I753" s="17" t="s">
        <v>85</v>
      </c>
      <c r="J753" s="17" t="s">
        <v>142</v>
      </c>
      <c r="K753" s="17" t="s">
        <v>46</v>
      </c>
      <c r="L753" s="17" t="s">
        <v>134</v>
      </c>
      <c r="M753" s="17" t="s">
        <v>48</v>
      </c>
      <c r="N753" s="17" t="s">
        <v>48</v>
      </c>
      <c r="O753" s="17" t="s">
        <v>48</v>
      </c>
      <c r="P753" s="17">
        <v>13.0</v>
      </c>
      <c r="Q753" s="17">
        <v>17.0</v>
      </c>
      <c r="R753" s="17">
        <v>0.0</v>
      </c>
    </row>
    <row r="754" ht="14.25" customHeight="1">
      <c r="A754" s="17">
        <v>753.0</v>
      </c>
      <c r="B754" s="17" t="s">
        <v>14842</v>
      </c>
      <c r="C754" s="17" t="s">
        <v>2695</v>
      </c>
      <c r="D754" s="17" t="s">
        <v>2696</v>
      </c>
      <c r="E754" s="19">
        <v>46151.0</v>
      </c>
      <c r="F754" s="18" t="s">
        <v>2697</v>
      </c>
      <c r="G754" s="17" t="s">
        <v>69</v>
      </c>
      <c r="H754" s="17" t="s">
        <v>70</v>
      </c>
      <c r="I754" s="17" t="s">
        <v>151</v>
      </c>
      <c r="J754" s="17" t="s">
        <v>45</v>
      </c>
      <c r="K754" s="17" t="s">
        <v>92</v>
      </c>
      <c r="L754" s="17" t="s">
        <v>48</v>
      </c>
      <c r="M754" s="17" t="s">
        <v>48</v>
      </c>
      <c r="N754" s="17" t="s">
        <v>48</v>
      </c>
      <c r="O754" s="17" t="s">
        <v>48</v>
      </c>
      <c r="P754" s="17">
        <v>9.0</v>
      </c>
      <c r="Q754" s="17">
        <v>0.0</v>
      </c>
      <c r="R754" s="17">
        <v>0.0</v>
      </c>
    </row>
    <row r="755" ht="14.25" customHeight="1">
      <c r="A755" s="17">
        <v>754.0</v>
      </c>
      <c r="B755" s="17" t="s">
        <v>14842</v>
      </c>
      <c r="C755" s="17" t="s">
        <v>2699</v>
      </c>
      <c r="D755" s="17" t="s">
        <v>2696</v>
      </c>
      <c r="E755" s="19">
        <v>46150.0</v>
      </c>
      <c r="F755" s="18" t="s">
        <v>2700</v>
      </c>
      <c r="G755" s="17" t="s">
        <v>69</v>
      </c>
      <c r="H755" s="17" t="s">
        <v>70</v>
      </c>
      <c r="I755" s="17" t="s">
        <v>151</v>
      </c>
      <c r="J755" s="17" t="s">
        <v>45</v>
      </c>
      <c r="K755" s="17" t="s">
        <v>46</v>
      </c>
      <c r="L755" s="17" t="s">
        <v>48</v>
      </c>
      <c r="M755" s="17" t="s">
        <v>2702</v>
      </c>
      <c r="N755" s="17" t="s">
        <v>48</v>
      </c>
      <c r="O755" s="17" t="s">
        <v>48</v>
      </c>
      <c r="P755" s="17">
        <v>17.0</v>
      </c>
      <c r="Q755" s="17">
        <v>9.0</v>
      </c>
      <c r="R755" s="17">
        <v>0.0</v>
      </c>
    </row>
    <row r="756" ht="14.25" customHeight="1">
      <c r="A756" s="17">
        <v>755.0</v>
      </c>
      <c r="B756" s="17" t="s">
        <v>14842</v>
      </c>
      <c r="C756" s="17" t="s">
        <v>2703</v>
      </c>
      <c r="D756" s="17" t="s">
        <v>2704</v>
      </c>
      <c r="E756" s="19">
        <v>46149.0</v>
      </c>
      <c r="F756" s="18" t="s">
        <v>2705</v>
      </c>
      <c r="G756" s="17" t="s">
        <v>69</v>
      </c>
      <c r="H756" s="17" t="s">
        <v>70</v>
      </c>
      <c r="I756" s="17" t="s">
        <v>151</v>
      </c>
      <c r="J756" s="17" t="s">
        <v>45</v>
      </c>
      <c r="K756" s="17" t="s">
        <v>92</v>
      </c>
      <c r="L756" s="17" t="s">
        <v>48</v>
      </c>
      <c r="M756" s="17" t="s">
        <v>2707</v>
      </c>
      <c r="N756" s="17" t="s">
        <v>48</v>
      </c>
      <c r="O756" s="17" t="s">
        <v>48</v>
      </c>
      <c r="P756" s="17">
        <v>10.0</v>
      </c>
      <c r="Q756" s="17">
        <v>0.0</v>
      </c>
      <c r="R756" s="17">
        <v>0.0</v>
      </c>
    </row>
    <row r="757" ht="14.25" customHeight="1">
      <c r="A757" s="17">
        <v>756.0</v>
      </c>
      <c r="B757" s="17" t="s">
        <v>14842</v>
      </c>
      <c r="C757" s="17" t="s">
        <v>2708</v>
      </c>
      <c r="D757" s="17" t="s">
        <v>2696</v>
      </c>
      <c r="E757" s="19">
        <v>46136.0</v>
      </c>
      <c r="F757" s="17" t="s">
        <v>2709</v>
      </c>
      <c r="G757" s="17" t="s">
        <v>69</v>
      </c>
      <c r="H757" s="17" t="s">
        <v>70</v>
      </c>
      <c r="I757" s="17" t="s">
        <v>74</v>
      </c>
      <c r="J757" s="17" t="s">
        <v>45</v>
      </c>
      <c r="K757" s="17" t="s">
        <v>71</v>
      </c>
      <c r="L757" s="17" t="s">
        <v>48</v>
      </c>
      <c r="M757" s="17" t="s">
        <v>48</v>
      </c>
      <c r="N757" s="17" t="s">
        <v>48</v>
      </c>
      <c r="O757" s="17" t="s">
        <v>48</v>
      </c>
      <c r="P757" s="17">
        <v>42.0</v>
      </c>
      <c r="Q757" s="17">
        <v>9.0</v>
      </c>
      <c r="R757" s="17">
        <v>1.0</v>
      </c>
    </row>
    <row r="758" ht="14.25" customHeight="1">
      <c r="A758" s="17">
        <v>757.0</v>
      </c>
      <c r="B758" s="17" t="s">
        <v>14842</v>
      </c>
      <c r="C758" s="17" t="s">
        <v>2712</v>
      </c>
      <c r="D758" s="17" t="s">
        <v>138</v>
      </c>
      <c r="E758" s="19">
        <v>46132.0</v>
      </c>
      <c r="F758" s="18" t="s">
        <v>2713</v>
      </c>
      <c r="G758" s="17" t="s">
        <v>69</v>
      </c>
      <c r="H758" s="17" t="s">
        <v>70</v>
      </c>
      <c r="I758" s="17" t="s">
        <v>74</v>
      </c>
      <c r="J758" s="17" t="s">
        <v>45</v>
      </c>
      <c r="K758" s="17" t="s">
        <v>92</v>
      </c>
      <c r="L758" s="17" t="s">
        <v>48</v>
      </c>
      <c r="M758" s="17" t="s">
        <v>48</v>
      </c>
      <c r="N758" s="17" t="s">
        <v>48</v>
      </c>
      <c r="O758" s="17" t="s">
        <v>48</v>
      </c>
      <c r="P758" s="17">
        <v>46.0</v>
      </c>
      <c r="Q758" s="17">
        <v>59.0</v>
      </c>
      <c r="R758" s="17">
        <v>0.0</v>
      </c>
    </row>
    <row r="759" ht="14.25" customHeight="1">
      <c r="A759" s="17">
        <v>758.0</v>
      </c>
      <c r="B759" s="17" t="s">
        <v>14842</v>
      </c>
      <c r="C759" s="17" t="s">
        <v>2715</v>
      </c>
      <c r="D759" s="17" t="s">
        <v>2696</v>
      </c>
      <c r="E759" s="19">
        <v>46132.0</v>
      </c>
      <c r="F759" s="18" t="s">
        <v>2716</v>
      </c>
      <c r="G759" s="17" t="s">
        <v>69</v>
      </c>
      <c r="H759" s="17" t="s">
        <v>70</v>
      </c>
      <c r="I759" s="17" t="s">
        <v>101</v>
      </c>
      <c r="J759" s="17" t="s">
        <v>45</v>
      </c>
      <c r="K759" s="17" t="s">
        <v>46</v>
      </c>
      <c r="L759" s="17" t="s">
        <v>48</v>
      </c>
      <c r="M759" s="17" t="s">
        <v>2717</v>
      </c>
      <c r="N759" s="17" t="s">
        <v>48</v>
      </c>
      <c r="O759" s="17" t="s">
        <v>2718</v>
      </c>
      <c r="P759" s="17">
        <v>49.0</v>
      </c>
      <c r="Q759" s="17">
        <v>16.0</v>
      </c>
      <c r="R759" s="17">
        <v>4.0</v>
      </c>
    </row>
    <row r="760" ht="14.25" customHeight="1">
      <c r="A760" s="17">
        <v>759.0</v>
      </c>
      <c r="B760" s="17" t="s">
        <v>14842</v>
      </c>
      <c r="C760" s="17" t="s">
        <v>2723</v>
      </c>
      <c r="D760" s="17" t="s">
        <v>2724</v>
      </c>
      <c r="E760" s="19">
        <v>46129.0</v>
      </c>
      <c r="F760" s="18" t="s">
        <v>2725</v>
      </c>
      <c r="G760" s="17" t="s">
        <v>69</v>
      </c>
      <c r="H760" s="17" t="s">
        <v>140</v>
      </c>
      <c r="I760" s="17" t="s">
        <v>85</v>
      </c>
      <c r="J760" s="17" t="s">
        <v>45</v>
      </c>
      <c r="K760" s="17" t="s">
        <v>46</v>
      </c>
      <c r="L760" s="17" t="s">
        <v>48</v>
      </c>
      <c r="M760" s="17" t="s">
        <v>48</v>
      </c>
      <c r="N760" s="17" t="s">
        <v>48</v>
      </c>
      <c r="O760" s="17" t="s">
        <v>1132</v>
      </c>
      <c r="P760" s="17">
        <v>2.0</v>
      </c>
      <c r="Q760" s="17">
        <v>10.0</v>
      </c>
      <c r="R760" s="17">
        <v>0.0</v>
      </c>
    </row>
    <row r="761" ht="14.25" customHeight="1">
      <c r="A761" s="17">
        <v>760.0</v>
      </c>
      <c r="B761" s="17" t="s">
        <v>14842</v>
      </c>
      <c r="C761" s="17" t="s">
        <v>2727</v>
      </c>
      <c r="D761" s="17" t="s">
        <v>2728</v>
      </c>
      <c r="E761" s="19">
        <v>46128.0</v>
      </c>
      <c r="F761" s="18" t="s">
        <v>2729</v>
      </c>
      <c r="G761" s="17" t="s">
        <v>69</v>
      </c>
      <c r="H761" s="17" t="s">
        <v>140</v>
      </c>
      <c r="I761" s="17" t="s">
        <v>141</v>
      </c>
      <c r="J761" s="17" t="s">
        <v>142</v>
      </c>
      <c r="K761" s="17" t="s">
        <v>46</v>
      </c>
      <c r="L761" s="17" t="s">
        <v>48</v>
      </c>
      <c r="M761" s="17" t="s">
        <v>48</v>
      </c>
      <c r="N761" s="17" t="s">
        <v>48</v>
      </c>
      <c r="O761" s="17" t="s">
        <v>48</v>
      </c>
      <c r="P761" s="17">
        <v>5.0</v>
      </c>
      <c r="Q761" s="17">
        <v>20.0</v>
      </c>
      <c r="R761" s="17">
        <v>0.0</v>
      </c>
    </row>
    <row r="762" ht="14.25" customHeight="1">
      <c r="A762" s="17">
        <v>761.0</v>
      </c>
      <c r="B762" s="17" t="s">
        <v>14842</v>
      </c>
      <c r="C762" s="17" t="s">
        <v>2731</v>
      </c>
      <c r="D762" s="17" t="s">
        <v>2732</v>
      </c>
      <c r="E762" s="19">
        <v>46125.0</v>
      </c>
      <c r="F762" s="17" t="s">
        <v>2733</v>
      </c>
      <c r="G762" s="17" t="s">
        <v>42</v>
      </c>
      <c r="H762" s="17" t="s">
        <v>157</v>
      </c>
      <c r="I762" s="17" t="s">
        <v>74</v>
      </c>
      <c r="J762" s="17" t="s">
        <v>45</v>
      </c>
      <c r="K762" s="17" t="s">
        <v>71</v>
      </c>
      <c r="L762" s="17" t="s">
        <v>48</v>
      </c>
      <c r="M762" s="17" t="s">
        <v>48</v>
      </c>
      <c r="N762" s="17" t="s">
        <v>48</v>
      </c>
      <c r="O762" s="17" t="s">
        <v>48</v>
      </c>
      <c r="P762" s="17">
        <v>37.0</v>
      </c>
      <c r="Q762" s="17">
        <v>54.0</v>
      </c>
      <c r="R762" s="17">
        <v>0.0</v>
      </c>
    </row>
    <row r="763" ht="14.25" customHeight="1">
      <c r="A763" s="17">
        <v>762.0</v>
      </c>
      <c r="B763" s="17" t="s">
        <v>14842</v>
      </c>
      <c r="C763" s="17" t="s">
        <v>2735</v>
      </c>
      <c r="D763" s="17" t="s">
        <v>2736</v>
      </c>
      <c r="E763" s="19">
        <v>46122.0</v>
      </c>
      <c r="F763" s="17" t="s">
        <v>2737</v>
      </c>
      <c r="G763" s="17" t="s">
        <v>69</v>
      </c>
      <c r="H763" s="17" t="s">
        <v>70</v>
      </c>
      <c r="I763" s="17" t="s">
        <v>74</v>
      </c>
      <c r="J763" s="17" t="s">
        <v>45</v>
      </c>
      <c r="K763" s="17" t="s">
        <v>92</v>
      </c>
      <c r="L763" s="17" t="s">
        <v>48</v>
      </c>
      <c r="M763" s="17" t="s">
        <v>283</v>
      </c>
      <c r="N763" s="17" t="s">
        <v>48</v>
      </c>
      <c r="O763" s="17" t="s">
        <v>48</v>
      </c>
      <c r="P763" s="17">
        <v>19.0</v>
      </c>
      <c r="Q763" s="17">
        <v>2.0</v>
      </c>
      <c r="R763" s="17">
        <v>0.0</v>
      </c>
    </row>
    <row r="764" ht="14.25" customHeight="1">
      <c r="A764" s="17">
        <v>763.0</v>
      </c>
      <c r="B764" s="17" t="s">
        <v>14842</v>
      </c>
      <c r="C764" s="17" t="s">
        <v>2739</v>
      </c>
      <c r="D764" s="17" t="s">
        <v>138</v>
      </c>
      <c r="E764" s="19">
        <v>46121.0</v>
      </c>
      <c r="F764" s="17" t="s">
        <v>2740</v>
      </c>
      <c r="G764" s="17" t="s">
        <v>69</v>
      </c>
      <c r="H764" s="17" t="s">
        <v>70</v>
      </c>
      <c r="I764" s="17" t="s">
        <v>74</v>
      </c>
      <c r="J764" s="17" t="s">
        <v>45</v>
      </c>
      <c r="K764" s="17" t="s">
        <v>46</v>
      </c>
      <c r="L764" s="17" t="s">
        <v>48</v>
      </c>
      <c r="M764" s="17" t="s">
        <v>48</v>
      </c>
      <c r="N764" s="17" t="s">
        <v>48</v>
      </c>
      <c r="O764" s="17" t="s">
        <v>48</v>
      </c>
      <c r="P764" s="17">
        <v>176.0</v>
      </c>
      <c r="Q764" s="17">
        <v>27.0</v>
      </c>
      <c r="R764" s="17">
        <v>1.0</v>
      </c>
    </row>
    <row r="765" ht="14.25" customHeight="1">
      <c r="A765" s="17">
        <v>764.0</v>
      </c>
      <c r="B765" s="17" t="s">
        <v>14842</v>
      </c>
      <c r="C765" s="17" t="s">
        <v>2743</v>
      </c>
      <c r="D765" s="17" t="s">
        <v>2704</v>
      </c>
      <c r="E765" s="19">
        <v>46114.0</v>
      </c>
      <c r="F765" s="18" t="s">
        <v>2744</v>
      </c>
      <c r="G765" s="17" t="s">
        <v>69</v>
      </c>
      <c r="H765" s="17" t="s">
        <v>70</v>
      </c>
      <c r="I765" s="17" t="s">
        <v>151</v>
      </c>
      <c r="J765" s="17" t="s">
        <v>45</v>
      </c>
      <c r="K765" s="17" t="s">
        <v>92</v>
      </c>
      <c r="L765" s="17" t="s">
        <v>48</v>
      </c>
      <c r="M765" s="17" t="s">
        <v>2707</v>
      </c>
      <c r="N765" s="17" t="s">
        <v>48</v>
      </c>
      <c r="O765" s="17" t="s">
        <v>48</v>
      </c>
      <c r="P765" s="17">
        <v>18.0</v>
      </c>
      <c r="Q765" s="17">
        <v>13.0</v>
      </c>
      <c r="R765" s="17">
        <v>0.0</v>
      </c>
    </row>
    <row r="766" ht="14.25" customHeight="1">
      <c r="A766" s="17">
        <v>765.0</v>
      </c>
      <c r="B766" s="17" t="s">
        <v>14842</v>
      </c>
      <c r="C766" s="17" t="s">
        <v>2746</v>
      </c>
      <c r="D766" s="17" t="s">
        <v>2724</v>
      </c>
      <c r="E766" s="19">
        <v>46114.0</v>
      </c>
      <c r="F766" s="17" t="s">
        <v>2747</v>
      </c>
      <c r="G766" s="17" t="s">
        <v>42</v>
      </c>
      <c r="H766" s="17" t="s">
        <v>157</v>
      </c>
      <c r="I766" s="17" t="s">
        <v>85</v>
      </c>
      <c r="J766" s="17" t="s">
        <v>45</v>
      </c>
      <c r="K766" s="17" t="s">
        <v>46</v>
      </c>
      <c r="L766" s="17" t="s">
        <v>48</v>
      </c>
      <c r="M766" s="17" t="s">
        <v>48</v>
      </c>
      <c r="N766" s="17" t="s">
        <v>2748</v>
      </c>
      <c r="O766" s="17" t="s">
        <v>48</v>
      </c>
      <c r="P766" s="17">
        <v>1.0</v>
      </c>
      <c r="Q766" s="17">
        <v>1.0</v>
      </c>
      <c r="R766" s="17">
        <v>0.0</v>
      </c>
    </row>
    <row r="767" ht="14.25" customHeight="1">
      <c r="A767" s="17">
        <v>766.0</v>
      </c>
      <c r="B767" s="17" t="s">
        <v>14842</v>
      </c>
      <c r="C767" s="17" t="s">
        <v>2749</v>
      </c>
      <c r="D767" s="17" t="s">
        <v>138</v>
      </c>
      <c r="E767" s="19">
        <v>46114.0</v>
      </c>
      <c r="F767" s="17" t="s">
        <v>2750</v>
      </c>
      <c r="G767" s="17" t="s">
        <v>69</v>
      </c>
      <c r="H767" s="17" t="s">
        <v>140</v>
      </c>
      <c r="I767" s="17" t="s">
        <v>141</v>
      </c>
      <c r="J767" s="17" t="s">
        <v>142</v>
      </c>
      <c r="K767" s="17" t="s">
        <v>92</v>
      </c>
      <c r="L767" s="17" t="s">
        <v>48</v>
      </c>
      <c r="M767" s="17" t="s">
        <v>283</v>
      </c>
      <c r="N767" s="17" t="s">
        <v>48</v>
      </c>
      <c r="O767" s="17" t="s">
        <v>48</v>
      </c>
      <c r="P767" s="17">
        <v>66.0</v>
      </c>
      <c r="Q767" s="17">
        <v>67.0</v>
      </c>
      <c r="R767" s="17">
        <v>1.0</v>
      </c>
    </row>
    <row r="768" ht="14.25" customHeight="1">
      <c r="A768" s="17">
        <v>767.0</v>
      </c>
      <c r="B768" s="17" t="s">
        <v>14842</v>
      </c>
      <c r="C768" s="17" t="s">
        <v>2751</v>
      </c>
      <c r="D768" s="17" t="s">
        <v>1655</v>
      </c>
      <c r="E768" s="19">
        <v>46114.0</v>
      </c>
      <c r="F768" s="17" t="s">
        <v>2752</v>
      </c>
      <c r="G768" s="17" t="s">
        <v>69</v>
      </c>
      <c r="H768" s="17" t="s">
        <v>70</v>
      </c>
      <c r="I768" s="17" t="s">
        <v>91</v>
      </c>
      <c r="J768" s="17" t="s">
        <v>45</v>
      </c>
      <c r="K768" s="17" t="s">
        <v>46</v>
      </c>
      <c r="L768" s="17" t="s">
        <v>48</v>
      </c>
      <c r="M768" s="17" t="s">
        <v>48</v>
      </c>
      <c r="N768" s="17" t="s">
        <v>48</v>
      </c>
      <c r="O768" s="17" t="s">
        <v>48</v>
      </c>
      <c r="P768" s="17">
        <v>12.0</v>
      </c>
      <c r="Q768" s="17">
        <v>11.0</v>
      </c>
      <c r="R768" s="17">
        <v>0.0</v>
      </c>
    </row>
    <row r="769" ht="14.25" customHeight="1">
      <c r="A769" s="17">
        <v>768.0</v>
      </c>
      <c r="B769" s="17" t="s">
        <v>14842</v>
      </c>
      <c r="C769" s="17" t="s">
        <v>2753</v>
      </c>
      <c r="D769" s="17" t="s">
        <v>138</v>
      </c>
      <c r="E769" s="19">
        <v>46113.0</v>
      </c>
      <c r="F769" s="17" t="s">
        <v>2754</v>
      </c>
      <c r="G769" s="17" t="s">
        <v>69</v>
      </c>
      <c r="H769" s="17" t="s">
        <v>70</v>
      </c>
      <c r="I769" s="17" t="s">
        <v>91</v>
      </c>
      <c r="J769" s="17" t="s">
        <v>45</v>
      </c>
      <c r="K769" s="17" t="s">
        <v>46</v>
      </c>
      <c r="L769" s="17" t="s">
        <v>48</v>
      </c>
      <c r="M769" s="17" t="s">
        <v>48</v>
      </c>
      <c r="N769" s="17" t="s">
        <v>48</v>
      </c>
      <c r="O769" s="17" t="s">
        <v>48</v>
      </c>
      <c r="P769" s="17">
        <v>58.0</v>
      </c>
      <c r="Q769" s="17">
        <v>67.0</v>
      </c>
      <c r="R769" s="17">
        <v>0.0</v>
      </c>
    </row>
    <row r="770" ht="14.25" customHeight="1">
      <c r="A770" s="17">
        <v>769.0</v>
      </c>
      <c r="B770" s="17" t="s">
        <v>14842</v>
      </c>
      <c r="C770" s="17" t="s">
        <v>2756</v>
      </c>
      <c r="D770" s="17" t="s">
        <v>2696</v>
      </c>
      <c r="E770" s="19">
        <v>46113.0</v>
      </c>
      <c r="F770" s="18" t="s">
        <v>2757</v>
      </c>
      <c r="G770" s="17" t="s">
        <v>42</v>
      </c>
      <c r="H770" s="17" t="s">
        <v>157</v>
      </c>
      <c r="I770" s="17" t="s">
        <v>151</v>
      </c>
      <c r="J770" s="17" t="s">
        <v>45</v>
      </c>
      <c r="K770" s="17" t="s">
        <v>46</v>
      </c>
      <c r="L770" s="17" t="s">
        <v>304</v>
      </c>
      <c r="M770" s="17" t="s">
        <v>283</v>
      </c>
      <c r="N770" s="17" t="s">
        <v>48</v>
      </c>
      <c r="O770" s="17" t="s">
        <v>48</v>
      </c>
      <c r="P770" s="17">
        <v>35.0</v>
      </c>
      <c r="Q770" s="17">
        <v>9.0</v>
      </c>
      <c r="R770" s="17">
        <v>0.0</v>
      </c>
    </row>
    <row r="771" ht="14.25" customHeight="1">
      <c r="A771" s="17">
        <v>770.0</v>
      </c>
      <c r="B771" s="17" t="s">
        <v>14842</v>
      </c>
      <c r="C771" s="17" t="s">
        <v>2758</v>
      </c>
      <c r="D771" s="17" t="s">
        <v>2759</v>
      </c>
      <c r="E771" s="19">
        <v>46113.0</v>
      </c>
      <c r="F771" s="17" t="s">
        <v>2760</v>
      </c>
      <c r="G771" s="17" t="s">
        <v>55</v>
      </c>
      <c r="H771" s="17" t="s">
        <v>130</v>
      </c>
      <c r="I771" s="17" t="s">
        <v>74</v>
      </c>
      <c r="J771" s="17" t="s">
        <v>45</v>
      </c>
      <c r="K771" s="17" t="s">
        <v>92</v>
      </c>
      <c r="L771" s="17" t="s">
        <v>2761</v>
      </c>
      <c r="M771" s="17" t="s">
        <v>48</v>
      </c>
      <c r="N771" s="17" t="s">
        <v>48</v>
      </c>
      <c r="O771" s="17" t="s">
        <v>48</v>
      </c>
      <c r="P771" s="17">
        <v>193.0</v>
      </c>
      <c r="Q771" s="17">
        <v>95.0</v>
      </c>
      <c r="R771" s="17">
        <v>0.0</v>
      </c>
    </row>
    <row r="772" ht="14.25" customHeight="1">
      <c r="A772" s="17">
        <v>771.0</v>
      </c>
      <c r="B772" s="17" t="s">
        <v>14842</v>
      </c>
      <c r="C772" s="17" t="s">
        <v>2762</v>
      </c>
      <c r="D772" s="17" t="s">
        <v>138</v>
      </c>
      <c r="E772" s="19">
        <v>46112.0</v>
      </c>
      <c r="F772" s="17" t="s">
        <v>2763</v>
      </c>
      <c r="G772" s="17" t="s">
        <v>69</v>
      </c>
      <c r="H772" s="17" t="s">
        <v>70</v>
      </c>
      <c r="I772" s="17" t="s">
        <v>74</v>
      </c>
      <c r="J772" s="17" t="s">
        <v>45</v>
      </c>
      <c r="K772" s="17" t="s">
        <v>92</v>
      </c>
      <c r="L772" s="17" t="s">
        <v>48</v>
      </c>
      <c r="M772" s="17" t="s">
        <v>283</v>
      </c>
      <c r="N772" s="17" t="s">
        <v>48</v>
      </c>
      <c r="O772" s="17" t="s">
        <v>48</v>
      </c>
      <c r="P772" s="17">
        <v>47.0</v>
      </c>
      <c r="Q772" s="17">
        <v>5.0</v>
      </c>
      <c r="R772" s="17">
        <v>0.0</v>
      </c>
    </row>
    <row r="773" ht="14.25" customHeight="1">
      <c r="A773" s="17">
        <v>772.0</v>
      </c>
      <c r="B773" s="17" t="s">
        <v>14842</v>
      </c>
      <c r="C773" s="17" t="s">
        <v>2766</v>
      </c>
      <c r="D773" s="17" t="s">
        <v>2696</v>
      </c>
      <c r="E773" s="19">
        <v>46111.0</v>
      </c>
      <c r="F773" s="17" t="s">
        <v>2767</v>
      </c>
      <c r="G773" s="17" t="s">
        <v>69</v>
      </c>
      <c r="H773" s="17" t="s">
        <v>70</v>
      </c>
      <c r="I773" s="17" t="s">
        <v>91</v>
      </c>
      <c r="J773" s="17" t="s">
        <v>45</v>
      </c>
      <c r="K773" s="17" t="s">
        <v>92</v>
      </c>
      <c r="L773" s="17" t="s">
        <v>48</v>
      </c>
      <c r="M773" s="17" t="s">
        <v>502</v>
      </c>
      <c r="N773" s="17" t="s">
        <v>48</v>
      </c>
      <c r="O773" s="17" t="s">
        <v>48</v>
      </c>
      <c r="P773" s="17">
        <v>24.0</v>
      </c>
      <c r="Q773" s="17">
        <v>11.0</v>
      </c>
      <c r="R773" s="17">
        <v>0.0</v>
      </c>
    </row>
    <row r="774" ht="14.25" customHeight="1">
      <c r="A774" s="17">
        <v>773.0</v>
      </c>
      <c r="B774" s="17" t="s">
        <v>14842</v>
      </c>
      <c r="C774" s="17" t="s">
        <v>2769</v>
      </c>
      <c r="D774" s="17" t="s">
        <v>2770</v>
      </c>
      <c r="E774" s="19">
        <v>46111.0</v>
      </c>
      <c r="F774" s="17" t="s">
        <v>2771</v>
      </c>
      <c r="G774" s="17" t="s">
        <v>69</v>
      </c>
      <c r="H774" s="17" t="s">
        <v>140</v>
      </c>
      <c r="I774" s="17" t="s">
        <v>141</v>
      </c>
      <c r="J774" s="17" t="s">
        <v>142</v>
      </c>
      <c r="K774" s="17" t="s">
        <v>46</v>
      </c>
      <c r="L774" s="17" t="s">
        <v>48</v>
      </c>
      <c r="M774" s="17" t="s">
        <v>48</v>
      </c>
      <c r="N774" s="17" t="s">
        <v>48</v>
      </c>
      <c r="O774" s="17" t="s">
        <v>48</v>
      </c>
      <c r="P774" s="17">
        <v>8.0</v>
      </c>
      <c r="Q774" s="17">
        <v>4.0</v>
      </c>
      <c r="R774" s="17">
        <v>0.0</v>
      </c>
    </row>
    <row r="775" ht="14.25" customHeight="1">
      <c r="A775" s="17">
        <v>774.0</v>
      </c>
      <c r="B775" s="17" t="s">
        <v>14842</v>
      </c>
      <c r="C775" s="17" t="s">
        <v>2773</v>
      </c>
      <c r="D775" s="17" t="s">
        <v>2774</v>
      </c>
      <c r="E775" s="19">
        <v>46110.0</v>
      </c>
      <c r="F775" s="17" t="s">
        <v>2775</v>
      </c>
      <c r="G775" s="17" t="s">
        <v>69</v>
      </c>
      <c r="H775" s="17" t="s">
        <v>140</v>
      </c>
      <c r="I775" s="17" t="s">
        <v>141</v>
      </c>
      <c r="J775" s="17" t="s">
        <v>142</v>
      </c>
      <c r="K775" s="17" t="s">
        <v>92</v>
      </c>
      <c r="L775" s="17" t="s">
        <v>48</v>
      </c>
      <c r="M775" s="17" t="s">
        <v>48</v>
      </c>
      <c r="N775" s="17" t="s">
        <v>48</v>
      </c>
      <c r="O775" s="17" t="s">
        <v>48</v>
      </c>
      <c r="P775" s="17">
        <v>5.0</v>
      </c>
      <c r="Q775" s="17">
        <v>1.0</v>
      </c>
      <c r="R775" s="17">
        <v>0.0</v>
      </c>
    </row>
    <row r="776" ht="14.25" customHeight="1">
      <c r="A776" s="17">
        <v>775.0</v>
      </c>
      <c r="B776" s="17" t="s">
        <v>14842</v>
      </c>
      <c r="C776" s="17" t="s">
        <v>2777</v>
      </c>
      <c r="D776" s="17" t="s">
        <v>138</v>
      </c>
      <c r="E776" s="19">
        <v>46110.0</v>
      </c>
      <c r="F776" s="17" t="s">
        <v>2778</v>
      </c>
      <c r="G776" s="17" t="s">
        <v>69</v>
      </c>
      <c r="H776" s="17" t="s">
        <v>140</v>
      </c>
      <c r="I776" s="17" t="s">
        <v>141</v>
      </c>
      <c r="J776" s="17" t="s">
        <v>142</v>
      </c>
      <c r="K776" s="17" t="s">
        <v>46</v>
      </c>
      <c r="L776" s="17" t="s">
        <v>48</v>
      </c>
      <c r="M776" s="17" t="s">
        <v>48</v>
      </c>
      <c r="N776" s="17" t="s">
        <v>48</v>
      </c>
      <c r="O776" s="17" t="s">
        <v>48</v>
      </c>
      <c r="P776" s="17">
        <v>10.0</v>
      </c>
      <c r="Q776" s="17">
        <v>30.0</v>
      </c>
      <c r="R776" s="17">
        <v>1.0</v>
      </c>
    </row>
    <row r="777" ht="14.25" customHeight="1">
      <c r="A777" s="17">
        <v>776.0</v>
      </c>
      <c r="B777" s="17" t="s">
        <v>14842</v>
      </c>
      <c r="C777" s="17" t="s">
        <v>2779</v>
      </c>
      <c r="D777" s="17" t="s">
        <v>138</v>
      </c>
      <c r="E777" s="19">
        <v>46110.0</v>
      </c>
      <c r="F777" s="17" t="s">
        <v>2780</v>
      </c>
      <c r="G777" s="17" t="s">
        <v>69</v>
      </c>
      <c r="H777" s="17" t="s">
        <v>70</v>
      </c>
      <c r="I777" s="17" t="s">
        <v>74</v>
      </c>
      <c r="J777" s="17" t="s">
        <v>45</v>
      </c>
      <c r="K777" s="17" t="s">
        <v>71</v>
      </c>
      <c r="L777" s="17" t="s">
        <v>48</v>
      </c>
      <c r="M777" s="17" t="s">
        <v>48</v>
      </c>
      <c r="N777" s="17" t="s">
        <v>48</v>
      </c>
      <c r="O777" s="17" t="s">
        <v>48</v>
      </c>
      <c r="P777" s="17">
        <v>31.0</v>
      </c>
      <c r="Q777" s="17">
        <v>15.0</v>
      </c>
      <c r="R777" s="17">
        <v>1.0</v>
      </c>
    </row>
    <row r="778" ht="14.25" customHeight="1">
      <c r="A778" s="17">
        <v>777.0</v>
      </c>
      <c r="B778" s="17" t="s">
        <v>14842</v>
      </c>
      <c r="C778" s="17" t="s">
        <v>2782</v>
      </c>
      <c r="D778" s="17" t="s">
        <v>138</v>
      </c>
      <c r="E778" s="19">
        <v>46106.0</v>
      </c>
      <c r="F778" s="18" t="s">
        <v>2783</v>
      </c>
      <c r="G778" s="17" t="s">
        <v>69</v>
      </c>
      <c r="H778" s="17" t="s">
        <v>70</v>
      </c>
      <c r="I778" s="17" t="s">
        <v>151</v>
      </c>
      <c r="J778" s="17" t="s">
        <v>58</v>
      </c>
      <c r="K778" s="17" t="s">
        <v>46</v>
      </c>
      <c r="L778" s="17" t="s">
        <v>48</v>
      </c>
      <c r="M778" s="17" t="s">
        <v>283</v>
      </c>
      <c r="N778" s="17" t="s">
        <v>48</v>
      </c>
      <c r="O778" s="17" t="s">
        <v>201</v>
      </c>
      <c r="P778" s="17">
        <v>23.0</v>
      </c>
      <c r="Q778" s="17">
        <v>22.0</v>
      </c>
      <c r="R778" s="17">
        <v>0.0</v>
      </c>
    </row>
    <row r="779" ht="14.25" customHeight="1">
      <c r="A779" s="17">
        <v>778.0</v>
      </c>
      <c r="B779" s="17" t="s">
        <v>14842</v>
      </c>
      <c r="C779" s="17" t="s">
        <v>2785</v>
      </c>
      <c r="D779" s="17" t="s">
        <v>138</v>
      </c>
      <c r="E779" s="19">
        <v>46105.0</v>
      </c>
      <c r="F779" s="17" t="s">
        <v>2780</v>
      </c>
      <c r="G779" s="17" t="s">
        <v>69</v>
      </c>
      <c r="H779" s="17" t="s">
        <v>70</v>
      </c>
      <c r="I779" s="17" t="s">
        <v>74</v>
      </c>
      <c r="J779" s="17" t="s">
        <v>45</v>
      </c>
      <c r="K779" s="17" t="s">
        <v>92</v>
      </c>
      <c r="L779" s="17" t="s">
        <v>48</v>
      </c>
      <c r="M779" s="17" t="s">
        <v>48</v>
      </c>
      <c r="N779" s="17" t="s">
        <v>48</v>
      </c>
      <c r="O779" s="17" t="s">
        <v>48</v>
      </c>
      <c r="P779" s="17">
        <v>306.0</v>
      </c>
      <c r="Q779" s="17">
        <v>77.0</v>
      </c>
      <c r="R779" s="17">
        <v>5.0</v>
      </c>
    </row>
    <row r="780" ht="14.25" customHeight="1">
      <c r="A780" s="17">
        <v>779.0</v>
      </c>
      <c r="B780" s="17" t="s">
        <v>14842</v>
      </c>
      <c r="C780" s="17" t="s">
        <v>2788</v>
      </c>
      <c r="D780" s="17" t="s">
        <v>138</v>
      </c>
      <c r="E780" s="19">
        <v>46104.0</v>
      </c>
      <c r="F780" s="17" t="s">
        <v>2789</v>
      </c>
      <c r="G780" s="17" t="s">
        <v>42</v>
      </c>
      <c r="H780" s="17" t="s">
        <v>157</v>
      </c>
      <c r="I780" s="17" t="s">
        <v>74</v>
      </c>
      <c r="J780" s="17" t="s">
        <v>45</v>
      </c>
      <c r="K780" s="17" t="s">
        <v>46</v>
      </c>
      <c r="L780" s="17" t="s">
        <v>48</v>
      </c>
      <c r="M780" s="17" t="s">
        <v>48</v>
      </c>
      <c r="N780" s="17" t="s">
        <v>48</v>
      </c>
      <c r="O780" s="17" t="s">
        <v>48</v>
      </c>
      <c r="P780" s="17">
        <v>84.0</v>
      </c>
      <c r="Q780" s="17">
        <v>37.0</v>
      </c>
      <c r="R780" s="17">
        <v>1.0</v>
      </c>
    </row>
    <row r="781" ht="14.25" customHeight="1">
      <c r="A781" s="17">
        <v>780.0</v>
      </c>
      <c r="B781" s="17" t="s">
        <v>14842</v>
      </c>
      <c r="C781" s="17" t="s">
        <v>2792</v>
      </c>
      <c r="D781" s="17" t="s">
        <v>2696</v>
      </c>
      <c r="E781" s="19">
        <v>46100.0</v>
      </c>
      <c r="F781" s="18" t="s">
        <v>2793</v>
      </c>
      <c r="G781" s="17" t="s">
        <v>55</v>
      </c>
      <c r="H781" s="17" t="s">
        <v>130</v>
      </c>
      <c r="I781" s="17" t="s">
        <v>151</v>
      </c>
      <c r="J781" s="17" t="s">
        <v>45</v>
      </c>
      <c r="K781" s="17" t="s">
        <v>46</v>
      </c>
      <c r="L781" s="17" t="s">
        <v>48</v>
      </c>
      <c r="M781" s="17" t="s">
        <v>2795</v>
      </c>
      <c r="N781" s="17" t="s">
        <v>48</v>
      </c>
      <c r="O781" s="17" t="s">
        <v>48</v>
      </c>
      <c r="P781" s="17">
        <v>12.0</v>
      </c>
      <c r="Q781" s="17">
        <v>2.0</v>
      </c>
      <c r="R781" s="17">
        <v>0.0</v>
      </c>
    </row>
    <row r="782" ht="14.25" customHeight="1">
      <c r="A782" s="17">
        <v>781.0</v>
      </c>
      <c r="B782" s="17" t="s">
        <v>14842</v>
      </c>
      <c r="C782" s="17" t="s">
        <v>2796</v>
      </c>
      <c r="D782" s="17" t="s">
        <v>2724</v>
      </c>
      <c r="E782" s="19">
        <v>46097.0</v>
      </c>
      <c r="F782" s="18" t="s">
        <v>2797</v>
      </c>
      <c r="G782" s="17" t="s">
        <v>69</v>
      </c>
      <c r="H782" s="17" t="s">
        <v>70</v>
      </c>
      <c r="I782" s="17" t="s">
        <v>85</v>
      </c>
      <c r="J782" s="17" t="s">
        <v>45</v>
      </c>
      <c r="K782" s="17" t="s">
        <v>46</v>
      </c>
      <c r="L782" s="17" t="s">
        <v>2799</v>
      </c>
      <c r="M782" s="17" t="s">
        <v>48</v>
      </c>
      <c r="N782" s="17" t="s">
        <v>48</v>
      </c>
      <c r="O782" s="17" t="s">
        <v>968</v>
      </c>
      <c r="P782" s="17">
        <v>1.0</v>
      </c>
      <c r="Q782" s="17">
        <v>0.0</v>
      </c>
      <c r="R782" s="17">
        <v>0.0</v>
      </c>
    </row>
    <row r="783" ht="14.25" customHeight="1">
      <c r="A783" s="17">
        <v>782.0</v>
      </c>
      <c r="B783" s="17" t="s">
        <v>14842</v>
      </c>
      <c r="C783" s="17" t="s">
        <v>2800</v>
      </c>
      <c r="D783" s="17" t="s">
        <v>2696</v>
      </c>
      <c r="E783" s="19">
        <v>46094.0</v>
      </c>
      <c r="F783" s="17" t="s">
        <v>2801</v>
      </c>
      <c r="G783" s="17" t="s">
        <v>69</v>
      </c>
      <c r="H783" s="17" t="s">
        <v>70</v>
      </c>
      <c r="I783" s="17" t="s">
        <v>91</v>
      </c>
      <c r="J783" s="17" t="s">
        <v>45</v>
      </c>
      <c r="K783" s="17" t="s">
        <v>46</v>
      </c>
      <c r="L783" s="17" t="s">
        <v>48</v>
      </c>
      <c r="M783" s="17" t="s">
        <v>48</v>
      </c>
      <c r="N783" s="17" t="s">
        <v>48</v>
      </c>
      <c r="O783" s="17" t="s">
        <v>48</v>
      </c>
      <c r="P783" s="17">
        <v>36.0</v>
      </c>
      <c r="Q783" s="17">
        <v>22.0</v>
      </c>
      <c r="R783" s="17">
        <v>0.0</v>
      </c>
    </row>
    <row r="784" ht="14.25" customHeight="1">
      <c r="A784" s="17">
        <v>783.0</v>
      </c>
      <c r="B784" s="17" t="s">
        <v>14842</v>
      </c>
      <c r="C784" s="17" t="s">
        <v>2803</v>
      </c>
      <c r="D784" s="17" t="s">
        <v>138</v>
      </c>
      <c r="E784" s="19">
        <v>46087.0</v>
      </c>
      <c r="F784" s="17" t="s">
        <v>2804</v>
      </c>
      <c r="G784" s="17" t="s">
        <v>42</v>
      </c>
      <c r="H784" s="17" t="s">
        <v>140</v>
      </c>
      <c r="I784" s="17" t="s">
        <v>44</v>
      </c>
      <c r="J784" s="17" t="s">
        <v>45</v>
      </c>
      <c r="K784" s="17" t="s">
        <v>46</v>
      </c>
      <c r="L784" s="17" t="s">
        <v>48</v>
      </c>
      <c r="M784" s="17" t="s">
        <v>48</v>
      </c>
      <c r="N784" s="17" t="s">
        <v>48</v>
      </c>
      <c r="O784" s="17" t="s">
        <v>48</v>
      </c>
      <c r="P784" s="17">
        <v>49.0</v>
      </c>
      <c r="Q784" s="17">
        <v>28.0</v>
      </c>
      <c r="R784" s="17">
        <v>0.0</v>
      </c>
    </row>
    <row r="785" ht="14.25" customHeight="1">
      <c r="A785" s="17">
        <v>784.0</v>
      </c>
      <c r="B785" s="17" t="s">
        <v>14842</v>
      </c>
      <c r="C785" s="17" t="s">
        <v>2807</v>
      </c>
      <c r="D785" s="17" t="s">
        <v>2704</v>
      </c>
      <c r="E785" s="19">
        <v>46085.0</v>
      </c>
      <c r="F785" s="18" t="s">
        <v>2808</v>
      </c>
      <c r="G785" s="17" t="s">
        <v>69</v>
      </c>
      <c r="H785" s="17" t="s">
        <v>70</v>
      </c>
      <c r="I785" s="17" t="s">
        <v>151</v>
      </c>
      <c r="J785" s="17" t="s">
        <v>45</v>
      </c>
      <c r="K785" s="17" t="s">
        <v>92</v>
      </c>
      <c r="L785" s="17" t="s">
        <v>48</v>
      </c>
      <c r="M785" s="17" t="s">
        <v>2707</v>
      </c>
      <c r="N785" s="17" t="s">
        <v>48</v>
      </c>
      <c r="O785" s="17" t="s">
        <v>48</v>
      </c>
      <c r="P785" s="17">
        <v>3.0</v>
      </c>
      <c r="Q785" s="17">
        <v>0.0</v>
      </c>
      <c r="R785" s="17">
        <v>0.0</v>
      </c>
    </row>
    <row r="786" ht="14.25" customHeight="1">
      <c r="A786" s="17">
        <v>785.0</v>
      </c>
      <c r="B786" s="17" t="s">
        <v>14842</v>
      </c>
      <c r="C786" s="17" t="s">
        <v>2810</v>
      </c>
      <c r="D786" s="17" t="s">
        <v>138</v>
      </c>
      <c r="E786" s="19">
        <v>46084.0</v>
      </c>
      <c r="F786" s="17" t="s">
        <v>2811</v>
      </c>
      <c r="G786" s="17" t="s">
        <v>69</v>
      </c>
      <c r="H786" s="17" t="s">
        <v>140</v>
      </c>
      <c r="I786" s="17" t="s">
        <v>141</v>
      </c>
      <c r="J786" s="17" t="s">
        <v>142</v>
      </c>
      <c r="K786" s="17" t="s">
        <v>71</v>
      </c>
      <c r="L786" s="17" t="s">
        <v>48</v>
      </c>
      <c r="M786" s="17" t="s">
        <v>48</v>
      </c>
      <c r="N786" s="17" t="s">
        <v>48</v>
      </c>
      <c r="O786" s="17" t="s">
        <v>48</v>
      </c>
      <c r="P786" s="17">
        <v>12.0</v>
      </c>
      <c r="Q786" s="17">
        <v>4.0</v>
      </c>
      <c r="R786" s="17">
        <v>0.0</v>
      </c>
    </row>
    <row r="787" ht="14.25" customHeight="1">
      <c r="A787" s="17">
        <v>786.0</v>
      </c>
      <c r="B787" s="17" t="s">
        <v>14842</v>
      </c>
      <c r="C787" s="17" t="s">
        <v>2814</v>
      </c>
      <c r="D787" s="17" t="s">
        <v>2815</v>
      </c>
      <c r="E787" s="19">
        <v>46082.0</v>
      </c>
      <c r="F787" s="17" t="s">
        <v>2816</v>
      </c>
      <c r="G787" s="17" t="s">
        <v>55</v>
      </c>
      <c r="H787" s="17" t="s">
        <v>84</v>
      </c>
      <c r="I787" s="17" t="s">
        <v>452</v>
      </c>
      <c r="J787" s="17" t="s">
        <v>45</v>
      </c>
      <c r="K787" s="17" t="s">
        <v>46</v>
      </c>
      <c r="L787" s="17" t="s">
        <v>48</v>
      </c>
      <c r="M787" s="17" t="s">
        <v>48</v>
      </c>
      <c r="N787" s="17" t="s">
        <v>48</v>
      </c>
      <c r="O787" s="17" t="s">
        <v>48</v>
      </c>
      <c r="P787" s="17">
        <v>41.0</v>
      </c>
      <c r="Q787" s="17">
        <v>11.0</v>
      </c>
      <c r="R787" s="17">
        <v>1.0</v>
      </c>
    </row>
    <row r="788" ht="14.25" customHeight="1">
      <c r="A788" s="17">
        <v>787.0</v>
      </c>
      <c r="B788" s="17" t="s">
        <v>14842</v>
      </c>
      <c r="C788" s="17" t="s">
        <v>2819</v>
      </c>
      <c r="D788" s="17" t="s">
        <v>2820</v>
      </c>
      <c r="E788" s="19">
        <v>46078.0</v>
      </c>
      <c r="F788" s="18" t="s">
        <v>2821</v>
      </c>
      <c r="G788" s="17" t="s">
        <v>69</v>
      </c>
      <c r="H788" s="17" t="s">
        <v>70</v>
      </c>
      <c r="I788" s="17" t="s">
        <v>74</v>
      </c>
      <c r="J788" s="17" t="s">
        <v>45</v>
      </c>
      <c r="K788" s="17" t="s">
        <v>92</v>
      </c>
      <c r="L788" s="17" t="s">
        <v>48</v>
      </c>
      <c r="M788" s="17" t="s">
        <v>2823</v>
      </c>
      <c r="N788" s="17" t="s">
        <v>48</v>
      </c>
      <c r="O788" s="17" t="s">
        <v>48</v>
      </c>
      <c r="P788" s="17">
        <v>1.0</v>
      </c>
      <c r="Q788" s="17">
        <v>4.0</v>
      </c>
      <c r="R788" s="17">
        <v>1.0</v>
      </c>
    </row>
    <row r="789" ht="14.25" customHeight="1">
      <c r="A789" s="17">
        <v>788.0</v>
      </c>
      <c r="B789" s="17" t="s">
        <v>14842</v>
      </c>
      <c r="C789" s="17" t="s">
        <v>2824</v>
      </c>
      <c r="D789" s="17" t="s">
        <v>2696</v>
      </c>
      <c r="E789" s="19">
        <v>46078.0</v>
      </c>
      <c r="F789" s="17" t="s">
        <v>2825</v>
      </c>
      <c r="G789" s="17" t="s">
        <v>69</v>
      </c>
      <c r="H789" s="17" t="s">
        <v>140</v>
      </c>
      <c r="I789" s="17" t="s">
        <v>141</v>
      </c>
      <c r="J789" s="17" t="s">
        <v>142</v>
      </c>
      <c r="K789" s="17" t="s">
        <v>92</v>
      </c>
      <c r="L789" s="17" t="s">
        <v>48</v>
      </c>
      <c r="M789" s="17" t="s">
        <v>48</v>
      </c>
      <c r="N789" s="17" t="s">
        <v>48</v>
      </c>
      <c r="O789" s="17" t="s">
        <v>48</v>
      </c>
      <c r="P789" s="17">
        <v>7.0</v>
      </c>
      <c r="Q789" s="17">
        <v>13.0</v>
      </c>
      <c r="R789" s="17">
        <v>0.0</v>
      </c>
    </row>
    <row r="790" ht="14.25" customHeight="1">
      <c r="A790" s="17">
        <v>789.0</v>
      </c>
      <c r="B790" s="17" t="s">
        <v>14842</v>
      </c>
      <c r="C790" s="17" t="s">
        <v>2826</v>
      </c>
      <c r="D790" s="17" t="s">
        <v>2696</v>
      </c>
      <c r="E790" s="19">
        <v>46078.0</v>
      </c>
      <c r="F790" s="17" t="s">
        <v>2827</v>
      </c>
      <c r="G790" s="17" t="s">
        <v>69</v>
      </c>
      <c r="H790" s="17" t="s">
        <v>70</v>
      </c>
      <c r="I790" s="17" t="s">
        <v>74</v>
      </c>
      <c r="J790" s="17" t="s">
        <v>48</v>
      </c>
      <c r="K790" s="17" t="s">
        <v>71</v>
      </c>
      <c r="L790" s="17" t="s">
        <v>48</v>
      </c>
      <c r="M790" s="17" t="s">
        <v>48</v>
      </c>
      <c r="N790" s="17" t="s">
        <v>48</v>
      </c>
      <c r="O790" s="17" t="s">
        <v>48</v>
      </c>
      <c r="P790" s="17">
        <v>25.0</v>
      </c>
      <c r="Q790" s="17">
        <v>4.0</v>
      </c>
      <c r="R790" s="17">
        <v>0.0</v>
      </c>
    </row>
    <row r="791" ht="14.25" customHeight="1">
      <c r="A791" s="17">
        <v>790.0</v>
      </c>
      <c r="B791" s="17" t="s">
        <v>14842</v>
      </c>
      <c r="C791" s="17" t="s">
        <v>2828</v>
      </c>
      <c r="D791" s="17" t="s">
        <v>138</v>
      </c>
      <c r="E791" s="19">
        <v>46076.0</v>
      </c>
      <c r="F791" s="17" t="s">
        <v>2829</v>
      </c>
      <c r="G791" s="17" t="s">
        <v>55</v>
      </c>
      <c r="H791" s="17" t="s">
        <v>56</v>
      </c>
      <c r="I791" s="17" t="s">
        <v>74</v>
      </c>
      <c r="J791" s="17" t="s">
        <v>45</v>
      </c>
      <c r="K791" s="17" t="s">
        <v>46</v>
      </c>
      <c r="L791" s="17" t="s">
        <v>48</v>
      </c>
      <c r="M791" s="17" t="s">
        <v>48</v>
      </c>
      <c r="N791" s="17" t="s">
        <v>48</v>
      </c>
      <c r="O791" s="17" t="s">
        <v>48</v>
      </c>
      <c r="P791" s="17">
        <v>2.0</v>
      </c>
      <c r="Q791" s="17">
        <v>0.0</v>
      </c>
      <c r="R791" s="17">
        <v>0.0</v>
      </c>
    </row>
    <row r="792" ht="14.25" customHeight="1">
      <c r="A792" s="17">
        <v>791.0</v>
      </c>
      <c r="B792" s="17" t="s">
        <v>14842</v>
      </c>
      <c r="C792" s="17" t="s">
        <v>2831</v>
      </c>
      <c r="D792" s="17" t="s">
        <v>2832</v>
      </c>
      <c r="E792" s="19">
        <v>46076.0</v>
      </c>
      <c r="F792" s="18" t="s">
        <v>2833</v>
      </c>
      <c r="G792" s="17" t="s">
        <v>55</v>
      </c>
      <c r="H792" s="17" t="s">
        <v>130</v>
      </c>
      <c r="I792" s="17" t="s">
        <v>151</v>
      </c>
      <c r="J792" s="17" t="s">
        <v>45</v>
      </c>
      <c r="K792" s="17" t="s">
        <v>92</v>
      </c>
      <c r="L792" s="17" t="s">
        <v>48</v>
      </c>
      <c r="M792" s="17" t="s">
        <v>283</v>
      </c>
      <c r="N792" s="17" t="s">
        <v>48</v>
      </c>
      <c r="O792" s="17" t="s">
        <v>48</v>
      </c>
      <c r="P792" s="17">
        <v>101.0</v>
      </c>
      <c r="Q792" s="17">
        <v>35.0</v>
      </c>
      <c r="R792" s="17">
        <v>0.0</v>
      </c>
    </row>
    <row r="793" ht="14.25" customHeight="1">
      <c r="A793" s="17">
        <v>792.0</v>
      </c>
      <c r="B793" s="17" t="s">
        <v>14842</v>
      </c>
      <c r="C793" s="17" t="s">
        <v>2835</v>
      </c>
      <c r="D793" s="17" t="s">
        <v>2696</v>
      </c>
      <c r="E793" s="19">
        <v>46075.0</v>
      </c>
      <c r="F793" s="18" t="s">
        <v>2836</v>
      </c>
      <c r="G793" s="17" t="s">
        <v>69</v>
      </c>
      <c r="H793" s="17" t="s">
        <v>70</v>
      </c>
      <c r="I793" s="17" t="s">
        <v>151</v>
      </c>
      <c r="J793" s="17" t="s">
        <v>45</v>
      </c>
      <c r="K793" s="17" t="s">
        <v>46</v>
      </c>
      <c r="L793" s="17" t="s">
        <v>48</v>
      </c>
      <c r="M793" s="17" t="s">
        <v>502</v>
      </c>
      <c r="N793" s="17" t="s">
        <v>48</v>
      </c>
      <c r="O793" s="17" t="s">
        <v>48</v>
      </c>
      <c r="P793" s="17">
        <v>66.0</v>
      </c>
      <c r="Q793" s="17">
        <v>32.0</v>
      </c>
      <c r="R793" s="17">
        <v>0.0</v>
      </c>
    </row>
    <row r="794" ht="14.25" customHeight="1">
      <c r="A794" s="17">
        <v>793.0</v>
      </c>
      <c r="B794" s="17" t="s">
        <v>14842</v>
      </c>
      <c r="C794" s="17" t="s">
        <v>2839</v>
      </c>
      <c r="D794" s="17" t="s">
        <v>2724</v>
      </c>
      <c r="E794" s="19">
        <v>46074.0</v>
      </c>
      <c r="F794" s="17" t="s">
        <v>2840</v>
      </c>
      <c r="G794" s="17" t="s">
        <v>69</v>
      </c>
      <c r="H794" s="17" t="s">
        <v>70</v>
      </c>
      <c r="I794" s="17" t="s">
        <v>85</v>
      </c>
      <c r="J794" s="17" t="s">
        <v>45</v>
      </c>
      <c r="K794" s="17" t="s">
        <v>46</v>
      </c>
      <c r="L794" s="17" t="s">
        <v>304</v>
      </c>
      <c r="M794" s="17" t="s">
        <v>48</v>
      </c>
      <c r="N794" s="17" t="s">
        <v>48</v>
      </c>
      <c r="O794" s="17" t="s">
        <v>48</v>
      </c>
      <c r="P794" s="17">
        <v>2.0</v>
      </c>
      <c r="Q794" s="17">
        <v>3.0</v>
      </c>
      <c r="R794" s="17">
        <v>0.0</v>
      </c>
    </row>
    <row r="795" ht="14.25" customHeight="1">
      <c r="A795" s="17">
        <v>794.0</v>
      </c>
      <c r="B795" s="17" t="s">
        <v>14842</v>
      </c>
      <c r="C795" s="17" t="s">
        <v>2842</v>
      </c>
      <c r="D795" s="17" t="s">
        <v>138</v>
      </c>
      <c r="E795" s="19">
        <v>46074.0</v>
      </c>
      <c r="F795" s="17" t="s">
        <v>2843</v>
      </c>
      <c r="G795" s="17" t="s">
        <v>69</v>
      </c>
      <c r="H795" s="17" t="s">
        <v>140</v>
      </c>
      <c r="I795" s="17" t="s">
        <v>141</v>
      </c>
      <c r="J795" s="17" t="s">
        <v>142</v>
      </c>
      <c r="K795" s="17" t="s">
        <v>92</v>
      </c>
      <c r="L795" s="17" t="s">
        <v>48</v>
      </c>
      <c r="M795" s="17" t="s">
        <v>48</v>
      </c>
      <c r="N795" s="17" t="s">
        <v>48</v>
      </c>
      <c r="O795" s="17" t="s">
        <v>48</v>
      </c>
      <c r="P795" s="17">
        <v>3.0</v>
      </c>
      <c r="Q795" s="17">
        <v>0.0</v>
      </c>
      <c r="R795" s="17">
        <v>0.0</v>
      </c>
    </row>
    <row r="796" ht="14.25" customHeight="1">
      <c r="A796" s="17">
        <v>795.0</v>
      </c>
      <c r="B796" s="17" t="s">
        <v>14842</v>
      </c>
      <c r="C796" s="17" t="s">
        <v>2844</v>
      </c>
      <c r="D796" s="17" t="s">
        <v>2845</v>
      </c>
      <c r="E796" s="19">
        <v>46073.0</v>
      </c>
      <c r="F796" s="18" t="s">
        <v>2846</v>
      </c>
      <c r="G796" s="17" t="s">
        <v>55</v>
      </c>
      <c r="H796" s="17" t="s">
        <v>130</v>
      </c>
      <c r="I796" s="17" t="s">
        <v>151</v>
      </c>
      <c r="J796" s="17" t="s">
        <v>45</v>
      </c>
      <c r="K796" s="17" t="s">
        <v>46</v>
      </c>
      <c r="L796" s="17" t="s">
        <v>48</v>
      </c>
      <c r="M796" s="17" t="s">
        <v>48</v>
      </c>
      <c r="N796" s="17" t="s">
        <v>48</v>
      </c>
      <c r="O796" s="17" t="s">
        <v>48</v>
      </c>
      <c r="P796" s="17">
        <v>5.0</v>
      </c>
      <c r="Q796" s="17">
        <v>1.0</v>
      </c>
      <c r="R796" s="17">
        <v>0.0</v>
      </c>
    </row>
    <row r="797" ht="14.25" customHeight="1">
      <c r="A797" s="17">
        <v>796.0</v>
      </c>
      <c r="B797" s="17" t="s">
        <v>14842</v>
      </c>
      <c r="C797" s="17" t="s">
        <v>2848</v>
      </c>
      <c r="D797" s="17" t="s">
        <v>2724</v>
      </c>
      <c r="E797" s="19">
        <v>46072.0</v>
      </c>
      <c r="F797" s="17" t="s">
        <v>2849</v>
      </c>
      <c r="G797" s="17" t="s">
        <v>69</v>
      </c>
      <c r="H797" s="17" t="s">
        <v>70</v>
      </c>
      <c r="I797" s="17" t="s">
        <v>85</v>
      </c>
      <c r="J797" s="17" t="s">
        <v>45</v>
      </c>
      <c r="K797" s="17" t="s">
        <v>71</v>
      </c>
      <c r="L797" s="17" t="s">
        <v>2851</v>
      </c>
      <c r="M797" s="17" t="s">
        <v>48</v>
      </c>
      <c r="N797" s="17" t="s">
        <v>48</v>
      </c>
      <c r="O797" s="17" t="s">
        <v>48</v>
      </c>
      <c r="P797" s="17">
        <v>5.0</v>
      </c>
      <c r="Q797" s="17">
        <v>0.0</v>
      </c>
      <c r="R797" s="17">
        <v>0.0</v>
      </c>
    </row>
    <row r="798" ht="14.25" customHeight="1">
      <c r="A798" s="17">
        <v>797.0</v>
      </c>
      <c r="B798" s="17" t="s">
        <v>14842</v>
      </c>
      <c r="C798" s="17" t="s">
        <v>2852</v>
      </c>
      <c r="D798" s="17" t="s">
        <v>2853</v>
      </c>
      <c r="E798" s="19">
        <v>46070.0</v>
      </c>
      <c r="F798" s="18" t="s">
        <v>2854</v>
      </c>
      <c r="G798" s="17" t="s">
        <v>69</v>
      </c>
      <c r="H798" s="17" t="s">
        <v>140</v>
      </c>
      <c r="I798" s="17" t="s">
        <v>141</v>
      </c>
      <c r="J798" s="17" t="s">
        <v>142</v>
      </c>
      <c r="K798" s="17" t="s">
        <v>46</v>
      </c>
      <c r="L798" s="17" t="s">
        <v>48</v>
      </c>
      <c r="M798" s="17" t="s">
        <v>48</v>
      </c>
      <c r="N798" s="17" t="s">
        <v>48</v>
      </c>
      <c r="O798" s="17" t="s">
        <v>48</v>
      </c>
      <c r="P798" s="17">
        <v>1.0</v>
      </c>
      <c r="Q798" s="17">
        <v>1.0</v>
      </c>
      <c r="R798" s="17">
        <v>0.0</v>
      </c>
    </row>
    <row r="799" ht="14.25" customHeight="1">
      <c r="A799" s="17">
        <v>798.0</v>
      </c>
      <c r="B799" s="17" t="s">
        <v>14842</v>
      </c>
      <c r="C799" s="17" t="s">
        <v>2856</v>
      </c>
      <c r="D799" s="17" t="s">
        <v>2857</v>
      </c>
      <c r="E799" s="19">
        <v>46069.0</v>
      </c>
      <c r="F799" s="18" t="s">
        <v>2858</v>
      </c>
      <c r="G799" s="17" t="s">
        <v>69</v>
      </c>
      <c r="H799" s="17" t="s">
        <v>140</v>
      </c>
      <c r="I799" s="17" t="s">
        <v>91</v>
      </c>
      <c r="J799" s="17" t="s">
        <v>142</v>
      </c>
      <c r="K799" s="17" t="s">
        <v>46</v>
      </c>
      <c r="L799" s="17" t="s">
        <v>356</v>
      </c>
      <c r="M799" s="17" t="s">
        <v>48</v>
      </c>
      <c r="N799" s="17" t="s">
        <v>48</v>
      </c>
      <c r="O799" s="17" t="s">
        <v>1475</v>
      </c>
      <c r="P799" s="17">
        <v>18.0</v>
      </c>
      <c r="Q799" s="17">
        <v>11.0</v>
      </c>
      <c r="R799" s="17">
        <v>0.0</v>
      </c>
    </row>
    <row r="800" ht="14.25" customHeight="1">
      <c r="A800" s="17">
        <v>799.0</v>
      </c>
      <c r="B800" s="17" t="s">
        <v>14842</v>
      </c>
      <c r="C800" s="17" t="s">
        <v>2860</v>
      </c>
      <c r="D800" s="17" t="s">
        <v>2861</v>
      </c>
      <c r="E800" s="19">
        <v>46065.0</v>
      </c>
      <c r="F800" s="17" t="s">
        <v>2862</v>
      </c>
      <c r="G800" s="17" t="s">
        <v>69</v>
      </c>
      <c r="H800" s="17" t="s">
        <v>140</v>
      </c>
      <c r="I800" s="17" t="s">
        <v>141</v>
      </c>
      <c r="J800" s="17" t="s">
        <v>142</v>
      </c>
      <c r="K800" s="17" t="s">
        <v>46</v>
      </c>
      <c r="L800" s="17" t="s">
        <v>48</v>
      </c>
      <c r="M800" s="17" t="s">
        <v>48</v>
      </c>
      <c r="N800" s="17" t="s">
        <v>2864</v>
      </c>
      <c r="O800" s="17" t="s">
        <v>48</v>
      </c>
      <c r="P800" s="17">
        <v>10.0</v>
      </c>
      <c r="Q800" s="17">
        <v>11.0</v>
      </c>
      <c r="R800" s="17">
        <v>0.0</v>
      </c>
    </row>
    <row r="801" ht="14.25" customHeight="1">
      <c r="A801" s="17">
        <v>800.0</v>
      </c>
      <c r="B801" s="17" t="s">
        <v>14842</v>
      </c>
      <c r="C801" s="17" t="s">
        <v>2865</v>
      </c>
      <c r="D801" s="17" t="s">
        <v>2704</v>
      </c>
      <c r="E801" s="19">
        <v>46060.0</v>
      </c>
      <c r="F801" s="17"/>
      <c r="G801" s="17" t="s">
        <v>69</v>
      </c>
      <c r="H801" s="17" t="s">
        <v>70</v>
      </c>
      <c r="I801" s="17" t="s">
        <v>151</v>
      </c>
      <c r="J801" s="17" t="s">
        <v>45</v>
      </c>
      <c r="K801" s="17" t="s">
        <v>92</v>
      </c>
      <c r="L801" s="17" t="s">
        <v>48</v>
      </c>
      <c r="M801" s="17" t="s">
        <v>2707</v>
      </c>
      <c r="N801" s="17" t="s">
        <v>48</v>
      </c>
      <c r="O801" s="17" t="s">
        <v>48</v>
      </c>
      <c r="P801" s="17">
        <v>16.0</v>
      </c>
      <c r="Q801" s="17">
        <v>8.0</v>
      </c>
      <c r="R801" s="17">
        <v>0.0</v>
      </c>
    </row>
    <row r="802" ht="14.25" customHeight="1">
      <c r="A802" s="17">
        <v>801.0</v>
      </c>
      <c r="B802" s="17" t="s">
        <v>14842</v>
      </c>
      <c r="C802" s="17" t="s">
        <v>2867</v>
      </c>
      <c r="D802" s="17" t="s">
        <v>1436</v>
      </c>
      <c r="E802" s="19">
        <v>46054.0</v>
      </c>
      <c r="F802" s="17" t="s">
        <v>2868</v>
      </c>
      <c r="G802" s="17" t="s">
        <v>69</v>
      </c>
      <c r="H802" s="17" t="s">
        <v>140</v>
      </c>
      <c r="I802" s="17" t="s">
        <v>141</v>
      </c>
      <c r="J802" s="17" t="s">
        <v>142</v>
      </c>
      <c r="K802" s="17" t="s">
        <v>71</v>
      </c>
      <c r="L802" s="17" t="s">
        <v>48</v>
      </c>
      <c r="M802" s="17" t="s">
        <v>48</v>
      </c>
      <c r="N802" s="17" t="s">
        <v>48</v>
      </c>
      <c r="O802" s="17" t="s">
        <v>48</v>
      </c>
      <c r="P802" s="17">
        <v>3.0</v>
      </c>
      <c r="Q802" s="17">
        <v>8.0</v>
      </c>
      <c r="R802" s="17">
        <v>0.0</v>
      </c>
    </row>
    <row r="803" ht="14.25" customHeight="1">
      <c r="A803" s="17">
        <v>802.0</v>
      </c>
      <c r="B803" s="17" t="s">
        <v>14842</v>
      </c>
      <c r="C803" s="17" t="s">
        <v>2870</v>
      </c>
      <c r="D803" s="17" t="s">
        <v>138</v>
      </c>
      <c r="E803" s="19">
        <v>46049.0</v>
      </c>
      <c r="F803" s="18" t="s">
        <v>2871</v>
      </c>
      <c r="G803" s="17" t="s">
        <v>42</v>
      </c>
      <c r="H803" s="17" t="s">
        <v>140</v>
      </c>
      <c r="I803" s="17" t="s">
        <v>91</v>
      </c>
      <c r="J803" s="17" t="s">
        <v>142</v>
      </c>
      <c r="K803" s="17" t="s">
        <v>46</v>
      </c>
      <c r="L803" s="17" t="s">
        <v>48</v>
      </c>
      <c r="M803" s="17" t="s">
        <v>48</v>
      </c>
      <c r="N803" s="17" t="s">
        <v>48</v>
      </c>
      <c r="O803" s="17" t="s">
        <v>48</v>
      </c>
      <c r="P803" s="17">
        <v>12.0</v>
      </c>
      <c r="Q803" s="17">
        <v>31.0</v>
      </c>
      <c r="R803" s="17">
        <v>0.0</v>
      </c>
    </row>
    <row r="804" ht="14.25" customHeight="1">
      <c r="A804" s="17">
        <v>803.0</v>
      </c>
      <c r="B804" s="17" t="s">
        <v>14842</v>
      </c>
      <c r="C804" s="17" t="s">
        <v>2874</v>
      </c>
      <c r="D804" s="17" t="s">
        <v>2875</v>
      </c>
      <c r="E804" s="19">
        <v>46049.0</v>
      </c>
      <c r="F804" s="17" t="s">
        <v>2876</v>
      </c>
      <c r="G804" s="17" t="s">
        <v>42</v>
      </c>
      <c r="H804" s="17" t="s">
        <v>43</v>
      </c>
      <c r="I804" s="17" t="s">
        <v>91</v>
      </c>
      <c r="J804" s="17" t="s">
        <v>45</v>
      </c>
      <c r="K804" s="17" t="s">
        <v>46</v>
      </c>
      <c r="L804" s="17" t="s">
        <v>48</v>
      </c>
      <c r="M804" s="17" t="s">
        <v>48</v>
      </c>
      <c r="N804" s="17" t="s">
        <v>2877</v>
      </c>
      <c r="O804" s="17" t="s">
        <v>48</v>
      </c>
      <c r="P804" s="17">
        <v>39.0</v>
      </c>
      <c r="Q804" s="17">
        <v>55.0</v>
      </c>
      <c r="R804" s="17">
        <v>0.0</v>
      </c>
    </row>
    <row r="805" ht="14.25" customHeight="1">
      <c r="A805" s="17">
        <v>804.0</v>
      </c>
      <c r="B805" s="17" t="s">
        <v>14842</v>
      </c>
      <c r="C805" s="17" t="s">
        <v>2878</v>
      </c>
      <c r="D805" s="17" t="s">
        <v>2879</v>
      </c>
      <c r="E805" s="19">
        <v>46046.0</v>
      </c>
      <c r="F805" s="17" t="s">
        <v>2880</v>
      </c>
      <c r="G805" s="17" t="s">
        <v>69</v>
      </c>
      <c r="H805" s="17" t="s">
        <v>140</v>
      </c>
      <c r="I805" s="17" t="s">
        <v>141</v>
      </c>
      <c r="J805" s="17" t="s">
        <v>142</v>
      </c>
      <c r="K805" s="17" t="s">
        <v>46</v>
      </c>
      <c r="L805" s="17" t="s">
        <v>48</v>
      </c>
      <c r="M805" s="17" t="s">
        <v>48</v>
      </c>
      <c r="N805" s="17" t="s">
        <v>48</v>
      </c>
      <c r="O805" s="17" t="s">
        <v>48</v>
      </c>
      <c r="P805" s="17">
        <v>1.0</v>
      </c>
      <c r="Q805" s="17">
        <v>7.0</v>
      </c>
      <c r="R805" s="17">
        <v>0.0</v>
      </c>
    </row>
    <row r="806" ht="14.25" customHeight="1">
      <c r="A806" s="17">
        <v>805.0</v>
      </c>
      <c r="B806" s="17" t="s">
        <v>14842</v>
      </c>
      <c r="C806" s="17" t="s">
        <v>2882</v>
      </c>
      <c r="D806" s="17" t="s">
        <v>2696</v>
      </c>
      <c r="E806" s="19">
        <v>46038.0</v>
      </c>
      <c r="F806" s="18" t="s">
        <v>2883</v>
      </c>
      <c r="G806" s="17" t="s">
        <v>69</v>
      </c>
      <c r="H806" s="17" t="s">
        <v>70</v>
      </c>
      <c r="I806" s="17" t="s">
        <v>74</v>
      </c>
      <c r="J806" s="17" t="s">
        <v>45</v>
      </c>
      <c r="K806" s="17" t="s">
        <v>92</v>
      </c>
      <c r="L806" s="17" t="s">
        <v>48</v>
      </c>
      <c r="M806" s="17" t="s">
        <v>283</v>
      </c>
      <c r="N806" s="17" t="s">
        <v>48</v>
      </c>
      <c r="O806" s="17" t="s">
        <v>48</v>
      </c>
      <c r="P806" s="17">
        <v>70.0</v>
      </c>
      <c r="Q806" s="17">
        <v>11.0</v>
      </c>
      <c r="R806" s="17">
        <v>0.0</v>
      </c>
    </row>
    <row r="807" ht="14.25" customHeight="1">
      <c r="A807" s="17">
        <v>806.0</v>
      </c>
      <c r="B807" s="17" t="s">
        <v>14842</v>
      </c>
      <c r="C807" s="17" t="s">
        <v>2885</v>
      </c>
      <c r="D807" s="17" t="s">
        <v>2886</v>
      </c>
      <c r="E807" s="19">
        <v>46037.0</v>
      </c>
      <c r="F807" s="17" t="s">
        <v>2887</v>
      </c>
      <c r="G807" s="17" t="s">
        <v>69</v>
      </c>
      <c r="H807" s="17" t="s">
        <v>140</v>
      </c>
      <c r="I807" s="17" t="s">
        <v>141</v>
      </c>
      <c r="J807" s="17" t="s">
        <v>142</v>
      </c>
      <c r="K807" s="17" t="s">
        <v>46</v>
      </c>
      <c r="L807" s="17" t="s">
        <v>48</v>
      </c>
      <c r="M807" s="17" t="s">
        <v>2890</v>
      </c>
      <c r="N807" s="17" t="s">
        <v>48</v>
      </c>
      <c r="O807" s="17" t="s">
        <v>48</v>
      </c>
      <c r="P807" s="17">
        <v>3.0</v>
      </c>
      <c r="Q807" s="17">
        <v>0.0</v>
      </c>
      <c r="R807" s="17">
        <v>0.0</v>
      </c>
    </row>
    <row r="808" ht="14.25" customHeight="1">
      <c r="A808" s="17">
        <v>807.0</v>
      </c>
      <c r="B808" s="17" t="s">
        <v>14842</v>
      </c>
      <c r="C808" s="17" t="s">
        <v>2891</v>
      </c>
      <c r="D808" s="17" t="s">
        <v>2879</v>
      </c>
      <c r="E808" s="19">
        <v>46034.0</v>
      </c>
      <c r="F808" s="17" t="s">
        <v>2892</v>
      </c>
      <c r="G808" s="17" t="s">
        <v>69</v>
      </c>
      <c r="H808" s="17" t="s">
        <v>140</v>
      </c>
      <c r="I808" s="17" t="s">
        <v>141</v>
      </c>
      <c r="J808" s="17" t="s">
        <v>142</v>
      </c>
      <c r="K808" s="17" t="s">
        <v>92</v>
      </c>
      <c r="L808" s="17" t="s">
        <v>48</v>
      </c>
      <c r="M808" s="17" t="s">
        <v>2894</v>
      </c>
      <c r="N808" s="17" t="s">
        <v>48</v>
      </c>
      <c r="O808" s="17" t="s">
        <v>48</v>
      </c>
      <c r="P808" s="17">
        <v>0.0</v>
      </c>
      <c r="Q808" s="17">
        <v>9.0</v>
      </c>
      <c r="R808" s="17">
        <v>0.0</v>
      </c>
    </row>
    <row r="809" ht="14.25" customHeight="1">
      <c r="A809" s="17">
        <v>808.0</v>
      </c>
      <c r="B809" s="17" t="s">
        <v>14842</v>
      </c>
      <c r="C809" s="17" t="s">
        <v>2895</v>
      </c>
      <c r="D809" s="17" t="s">
        <v>2896</v>
      </c>
      <c r="E809" s="19">
        <v>46031.0</v>
      </c>
      <c r="F809" s="17" t="s">
        <v>2897</v>
      </c>
      <c r="G809" s="17" t="s">
        <v>69</v>
      </c>
      <c r="H809" s="17" t="s">
        <v>140</v>
      </c>
      <c r="I809" s="17" t="s">
        <v>141</v>
      </c>
      <c r="J809" s="17" t="s">
        <v>142</v>
      </c>
      <c r="K809" s="17" t="s">
        <v>46</v>
      </c>
      <c r="L809" s="17" t="s">
        <v>48</v>
      </c>
      <c r="M809" s="17" t="s">
        <v>2899</v>
      </c>
      <c r="N809" s="17" t="s">
        <v>48</v>
      </c>
      <c r="O809" s="17" t="s">
        <v>48</v>
      </c>
      <c r="P809" s="17">
        <v>5.0</v>
      </c>
      <c r="Q809" s="17">
        <v>24.0</v>
      </c>
      <c r="R809" s="17">
        <v>0.0</v>
      </c>
    </row>
    <row r="810" ht="14.25" customHeight="1">
      <c r="A810" s="17">
        <v>809.0</v>
      </c>
      <c r="B810" s="17" t="s">
        <v>14842</v>
      </c>
      <c r="C810" s="17" t="s">
        <v>2900</v>
      </c>
      <c r="D810" s="17" t="s">
        <v>2704</v>
      </c>
      <c r="E810" s="19">
        <v>46030.0</v>
      </c>
      <c r="F810" s="17"/>
      <c r="G810" s="17" t="s">
        <v>69</v>
      </c>
      <c r="H810" s="17" t="s">
        <v>70</v>
      </c>
      <c r="I810" s="17" t="s">
        <v>151</v>
      </c>
      <c r="J810" s="17" t="s">
        <v>45</v>
      </c>
      <c r="K810" s="17" t="s">
        <v>92</v>
      </c>
      <c r="L810" s="17" t="s">
        <v>48</v>
      </c>
      <c r="M810" s="17" t="s">
        <v>2707</v>
      </c>
      <c r="N810" s="17" t="s">
        <v>48</v>
      </c>
      <c r="O810" s="17" t="s">
        <v>48</v>
      </c>
      <c r="P810" s="17">
        <v>4.0</v>
      </c>
      <c r="Q810" s="17">
        <v>7.0</v>
      </c>
      <c r="R810" s="17">
        <v>0.0</v>
      </c>
    </row>
    <row r="811" ht="14.25" customHeight="1">
      <c r="A811" s="17">
        <v>810.0</v>
      </c>
      <c r="B811" s="17" t="s">
        <v>14842</v>
      </c>
      <c r="C811" s="17" t="s">
        <v>2902</v>
      </c>
      <c r="D811" s="17" t="s">
        <v>149</v>
      </c>
      <c r="E811" s="19">
        <v>46023.0</v>
      </c>
      <c r="F811" s="17" t="s">
        <v>298</v>
      </c>
      <c r="G811" s="17" t="s">
        <v>69</v>
      </c>
      <c r="H811" s="17" t="s">
        <v>140</v>
      </c>
      <c r="I811" s="17" t="s">
        <v>91</v>
      </c>
      <c r="J811" s="17" t="s">
        <v>142</v>
      </c>
      <c r="K811" s="17" t="s">
        <v>46</v>
      </c>
      <c r="L811" s="17" t="s">
        <v>48</v>
      </c>
      <c r="M811" s="17" t="s">
        <v>48</v>
      </c>
      <c r="N811" s="17" t="s">
        <v>48</v>
      </c>
      <c r="O811" s="17" t="s">
        <v>48</v>
      </c>
      <c r="P811" s="17">
        <v>3.0</v>
      </c>
      <c r="Q811" s="17">
        <v>4.0</v>
      </c>
      <c r="R811" s="17">
        <v>0.0</v>
      </c>
    </row>
    <row r="812" ht="14.25" customHeight="1">
      <c r="A812" s="17">
        <v>811.0</v>
      </c>
      <c r="B812" s="17" t="s">
        <v>14842</v>
      </c>
      <c r="C812" s="17" t="s">
        <v>2904</v>
      </c>
      <c r="D812" s="17" t="s">
        <v>2905</v>
      </c>
      <c r="E812" s="19">
        <v>46017.0</v>
      </c>
      <c r="F812" s="17" t="s">
        <v>2906</v>
      </c>
      <c r="G812" s="17" t="s">
        <v>69</v>
      </c>
      <c r="H812" s="17" t="s">
        <v>70</v>
      </c>
      <c r="I812" s="17" t="s">
        <v>151</v>
      </c>
      <c r="J812" s="17" t="s">
        <v>45</v>
      </c>
      <c r="K812" s="17" t="s">
        <v>46</v>
      </c>
      <c r="L812" s="17" t="s">
        <v>48</v>
      </c>
      <c r="M812" s="17" t="s">
        <v>48</v>
      </c>
      <c r="N812" s="17" t="s">
        <v>1562</v>
      </c>
      <c r="O812" s="17" t="s">
        <v>2908</v>
      </c>
      <c r="P812" s="17">
        <v>3.0</v>
      </c>
      <c r="Q812" s="17">
        <v>0.0</v>
      </c>
      <c r="R812" s="17">
        <v>1.0</v>
      </c>
    </row>
    <row r="813" ht="14.25" customHeight="1">
      <c r="A813" s="17">
        <v>812.0</v>
      </c>
      <c r="B813" s="17" t="s">
        <v>14842</v>
      </c>
      <c r="C813" s="17" t="s">
        <v>2909</v>
      </c>
      <c r="D813" s="17" t="s">
        <v>302</v>
      </c>
      <c r="E813" s="19">
        <v>46016.0</v>
      </c>
      <c r="F813" s="18" t="s">
        <v>2910</v>
      </c>
      <c r="G813" s="17" t="s">
        <v>69</v>
      </c>
      <c r="H813" s="17" t="s">
        <v>140</v>
      </c>
      <c r="I813" s="17" t="s">
        <v>101</v>
      </c>
      <c r="J813" s="17" t="s">
        <v>142</v>
      </c>
      <c r="K813" s="17" t="s">
        <v>46</v>
      </c>
      <c r="L813" s="17" t="s">
        <v>48</v>
      </c>
      <c r="M813" s="17" t="s">
        <v>48</v>
      </c>
      <c r="N813" s="17" t="s">
        <v>48</v>
      </c>
      <c r="O813" s="17" t="s">
        <v>48</v>
      </c>
      <c r="P813" s="17">
        <v>0.0</v>
      </c>
      <c r="Q813" s="17">
        <v>2.0</v>
      </c>
      <c r="R813" s="17">
        <v>0.0</v>
      </c>
    </row>
    <row r="814" ht="14.25" customHeight="1">
      <c r="A814" s="17">
        <v>813.0</v>
      </c>
      <c r="B814" s="17" t="s">
        <v>14842</v>
      </c>
      <c r="C814" s="17" t="s">
        <v>2912</v>
      </c>
      <c r="D814" s="17" t="s">
        <v>2913</v>
      </c>
      <c r="E814" s="19">
        <v>46015.0</v>
      </c>
      <c r="F814" s="18" t="s">
        <v>2914</v>
      </c>
      <c r="G814" s="17" t="s">
        <v>69</v>
      </c>
      <c r="H814" s="17" t="s">
        <v>140</v>
      </c>
      <c r="I814" s="17" t="s">
        <v>141</v>
      </c>
      <c r="J814" s="17" t="s">
        <v>142</v>
      </c>
      <c r="K814" s="17" t="s">
        <v>46</v>
      </c>
      <c r="L814" s="17" t="s">
        <v>48</v>
      </c>
      <c r="M814" s="17" t="s">
        <v>48</v>
      </c>
      <c r="N814" s="17" t="s">
        <v>48</v>
      </c>
      <c r="O814" s="17" t="s">
        <v>48</v>
      </c>
      <c r="P814" s="17">
        <v>0.0</v>
      </c>
      <c r="Q814" s="17">
        <v>6.0</v>
      </c>
      <c r="R814" s="17">
        <v>0.0</v>
      </c>
    </row>
    <row r="815" ht="14.25" customHeight="1">
      <c r="A815" s="17">
        <v>814.0</v>
      </c>
      <c r="B815" s="17" t="s">
        <v>14842</v>
      </c>
      <c r="C815" s="17" t="s">
        <v>2916</v>
      </c>
      <c r="D815" s="17" t="s">
        <v>2917</v>
      </c>
      <c r="E815" s="19">
        <v>46014.0</v>
      </c>
      <c r="F815" s="17" t="s">
        <v>2918</v>
      </c>
      <c r="G815" s="17" t="s">
        <v>69</v>
      </c>
      <c r="H815" s="17" t="s">
        <v>140</v>
      </c>
      <c r="I815" s="17" t="s">
        <v>85</v>
      </c>
      <c r="J815" s="17" t="s">
        <v>142</v>
      </c>
      <c r="K815" s="17" t="s">
        <v>46</v>
      </c>
      <c r="L815" s="17" t="s">
        <v>2920</v>
      </c>
      <c r="M815" s="17" t="s">
        <v>48</v>
      </c>
      <c r="N815" s="17" t="s">
        <v>48</v>
      </c>
      <c r="O815" s="17" t="s">
        <v>48</v>
      </c>
      <c r="P815" s="17">
        <v>0.0</v>
      </c>
      <c r="Q815" s="17">
        <v>3.0</v>
      </c>
      <c r="R815" s="17">
        <v>0.0</v>
      </c>
    </row>
    <row r="816" ht="14.25" customHeight="1">
      <c r="A816" s="17">
        <v>815.0</v>
      </c>
      <c r="B816" s="17" t="s">
        <v>14842</v>
      </c>
      <c r="C816" s="17" t="s">
        <v>2921</v>
      </c>
      <c r="D816" s="17" t="s">
        <v>2696</v>
      </c>
      <c r="E816" s="19">
        <v>46010.0</v>
      </c>
      <c r="F816" s="17" t="s">
        <v>2922</v>
      </c>
      <c r="G816" s="17" t="s">
        <v>55</v>
      </c>
      <c r="H816" s="17" t="s">
        <v>84</v>
      </c>
      <c r="I816" s="17" t="s">
        <v>74</v>
      </c>
      <c r="J816" s="17" t="s">
        <v>45</v>
      </c>
      <c r="K816" s="17" t="s">
        <v>71</v>
      </c>
      <c r="L816" s="17" t="s">
        <v>48</v>
      </c>
      <c r="M816" s="17" t="s">
        <v>48</v>
      </c>
      <c r="N816" s="17" t="s">
        <v>48</v>
      </c>
      <c r="O816" s="17" t="s">
        <v>48</v>
      </c>
      <c r="P816" s="17">
        <v>64.0</v>
      </c>
      <c r="Q816" s="17">
        <v>9.0</v>
      </c>
      <c r="R816" s="17">
        <v>1.0</v>
      </c>
    </row>
    <row r="817" ht="14.25" customHeight="1">
      <c r="A817" s="17">
        <v>816.0</v>
      </c>
      <c r="B817" s="17" t="s">
        <v>14842</v>
      </c>
      <c r="C817" s="17" t="s">
        <v>2924</v>
      </c>
      <c r="D817" s="17" t="s">
        <v>1464</v>
      </c>
      <c r="E817" s="19">
        <v>46009.0</v>
      </c>
      <c r="F817" s="18" t="s">
        <v>2925</v>
      </c>
      <c r="G817" s="17" t="s">
        <v>69</v>
      </c>
      <c r="H817" s="17" t="s">
        <v>70</v>
      </c>
      <c r="I817" s="17" t="s">
        <v>91</v>
      </c>
      <c r="J817" s="17" t="s">
        <v>45</v>
      </c>
      <c r="K817" s="17" t="s">
        <v>46</v>
      </c>
      <c r="L817" s="17" t="s">
        <v>48</v>
      </c>
      <c r="M817" s="17" t="s">
        <v>48</v>
      </c>
      <c r="N817" s="17" t="s">
        <v>48</v>
      </c>
      <c r="O817" s="17" t="s">
        <v>48</v>
      </c>
      <c r="P817" s="17">
        <v>11.0</v>
      </c>
      <c r="Q817" s="17">
        <v>0.0</v>
      </c>
      <c r="R817" s="17">
        <v>0.0</v>
      </c>
    </row>
    <row r="818" ht="14.25" customHeight="1">
      <c r="A818" s="17">
        <v>817.0</v>
      </c>
      <c r="B818" s="17" t="s">
        <v>14842</v>
      </c>
      <c r="C818" s="17" t="s">
        <v>2928</v>
      </c>
      <c r="D818" s="17" t="s">
        <v>2929</v>
      </c>
      <c r="E818" s="19">
        <v>46007.0</v>
      </c>
      <c r="F818" s="18" t="s">
        <v>2930</v>
      </c>
      <c r="G818" s="17" t="s">
        <v>42</v>
      </c>
      <c r="H818" s="17" t="s">
        <v>157</v>
      </c>
      <c r="I818" s="17" t="s">
        <v>101</v>
      </c>
      <c r="J818" s="17" t="s">
        <v>45</v>
      </c>
      <c r="K818" s="17" t="s">
        <v>92</v>
      </c>
      <c r="L818" s="17" t="s">
        <v>48</v>
      </c>
      <c r="M818" s="17" t="s">
        <v>48</v>
      </c>
      <c r="N818" s="17" t="s">
        <v>48</v>
      </c>
      <c r="O818" s="17" t="s">
        <v>48</v>
      </c>
      <c r="P818" s="17">
        <v>111.0</v>
      </c>
      <c r="Q818" s="17">
        <v>34.0</v>
      </c>
      <c r="R818" s="17">
        <v>0.0</v>
      </c>
    </row>
    <row r="819" ht="14.25" customHeight="1">
      <c r="A819" s="17">
        <v>818.0</v>
      </c>
      <c r="B819" s="17" t="s">
        <v>14842</v>
      </c>
      <c r="C819" s="17" t="s">
        <v>2933</v>
      </c>
      <c r="D819" s="17" t="s">
        <v>2696</v>
      </c>
      <c r="E819" s="19">
        <v>46006.0</v>
      </c>
      <c r="F819" s="18" t="s">
        <v>2934</v>
      </c>
      <c r="G819" s="17" t="s">
        <v>69</v>
      </c>
      <c r="H819" s="17" t="s">
        <v>70</v>
      </c>
      <c r="I819" s="17" t="s">
        <v>74</v>
      </c>
      <c r="J819" s="17" t="s">
        <v>45</v>
      </c>
      <c r="K819" s="17" t="s">
        <v>92</v>
      </c>
      <c r="L819" s="17" t="s">
        <v>48</v>
      </c>
      <c r="M819" s="17" t="s">
        <v>48</v>
      </c>
      <c r="N819" s="17" t="s">
        <v>48</v>
      </c>
      <c r="O819" s="17" t="s">
        <v>48</v>
      </c>
      <c r="P819" s="17">
        <v>17.0</v>
      </c>
      <c r="Q819" s="17">
        <v>1.0</v>
      </c>
      <c r="R819" s="17">
        <v>2.0</v>
      </c>
    </row>
    <row r="820" ht="14.25" customHeight="1">
      <c r="A820" s="17">
        <v>819.0</v>
      </c>
      <c r="B820" s="17" t="s">
        <v>14842</v>
      </c>
      <c r="C820" s="17" t="s">
        <v>2936</v>
      </c>
      <c r="D820" s="17" t="s">
        <v>138</v>
      </c>
      <c r="E820" s="19">
        <v>46005.0</v>
      </c>
      <c r="F820" s="17" t="s">
        <v>2937</v>
      </c>
      <c r="G820" s="17" t="s">
        <v>69</v>
      </c>
      <c r="H820" s="17" t="s">
        <v>140</v>
      </c>
      <c r="I820" s="17" t="s">
        <v>74</v>
      </c>
      <c r="J820" s="17" t="s">
        <v>142</v>
      </c>
      <c r="K820" s="17" t="s">
        <v>92</v>
      </c>
      <c r="L820" s="17" t="s">
        <v>48</v>
      </c>
      <c r="M820" s="17" t="s">
        <v>2939</v>
      </c>
      <c r="N820" s="17" t="s">
        <v>48</v>
      </c>
      <c r="O820" s="17" t="s">
        <v>48</v>
      </c>
      <c r="P820" s="17">
        <v>6.0</v>
      </c>
      <c r="Q820" s="17">
        <v>4.0</v>
      </c>
      <c r="R820" s="17">
        <v>0.0</v>
      </c>
    </row>
    <row r="821" ht="14.25" customHeight="1">
      <c r="A821" s="17">
        <v>820.0</v>
      </c>
      <c r="B821" s="17" t="s">
        <v>14842</v>
      </c>
      <c r="C821" s="17" t="s">
        <v>2940</v>
      </c>
      <c r="D821" s="17" t="s">
        <v>2696</v>
      </c>
      <c r="E821" s="19">
        <v>46004.0</v>
      </c>
      <c r="F821" s="17" t="s">
        <v>2941</v>
      </c>
      <c r="G821" s="17" t="s">
        <v>69</v>
      </c>
      <c r="H821" s="17" t="s">
        <v>140</v>
      </c>
      <c r="I821" s="17" t="s">
        <v>74</v>
      </c>
      <c r="J821" s="17" t="s">
        <v>142</v>
      </c>
      <c r="K821" s="17" t="s">
        <v>92</v>
      </c>
      <c r="L821" s="17" t="s">
        <v>48</v>
      </c>
      <c r="M821" s="17" t="s">
        <v>2944</v>
      </c>
      <c r="N821" s="17" t="s">
        <v>48</v>
      </c>
      <c r="O821" s="17" t="s">
        <v>48</v>
      </c>
      <c r="P821" s="17">
        <v>29.0</v>
      </c>
      <c r="Q821" s="17">
        <v>4.0</v>
      </c>
      <c r="R821" s="17">
        <v>0.0</v>
      </c>
    </row>
    <row r="822" ht="14.25" customHeight="1">
      <c r="A822" s="17">
        <v>821.0</v>
      </c>
      <c r="B822" s="17" t="s">
        <v>14842</v>
      </c>
      <c r="C822" s="17" t="s">
        <v>2945</v>
      </c>
      <c r="D822" s="17" t="s">
        <v>2724</v>
      </c>
      <c r="E822" s="19">
        <v>46004.0</v>
      </c>
      <c r="F822" s="17" t="s">
        <v>2946</v>
      </c>
      <c r="G822" s="17" t="s">
        <v>42</v>
      </c>
      <c r="H822" s="17" t="s">
        <v>157</v>
      </c>
      <c r="I822" s="17" t="s">
        <v>85</v>
      </c>
      <c r="J822" s="17" t="s">
        <v>45</v>
      </c>
      <c r="K822" s="17" t="s">
        <v>46</v>
      </c>
      <c r="L822" s="17" t="s">
        <v>48</v>
      </c>
      <c r="M822" s="17" t="s">
        <v>48</v>
      </c>
      <c r="N822" s="17" t="s">
        <v>1617</v>
      </c>
      <c r="O822" s="17" t="s">
        <v>48</v>
      </c>
      <c r="P822" s="17">
        <v>4.0</v>
      </c>
      <c r="Q822" s="17">
        <v>1.0</v>
      </c>
      <c r="R822" s="17">
        <v>0.0</v>
      </c>
    </row>
    <row r="823" ht="14.25" customHeight="1">
      <c r="A823" s="17">
        <v>822.0</v>
      </c>
      <c r="B823" s="17" t="s">
        <v>14842</v>
      </c>
      <c r="C823" s="17" t="s">
        <v>2947</v>
      </c>
      <c r="D823" s="17" t="s">
        <v>138</v>
      </c>
      <c r="E823" s="19">
        <v>46003.0</v>
      </c>
      <c r="F823" s="17" t="s">
        <v>2948</v>
      </c>
      <c r="G823" s="17" t="s">
        <v>42</v>
      </c>
      <c r="H823" s="17" t="s">
        <v>157</v>
      </c>
      <c r="I823" s="17" t="s">
        <v>74</v>
      </c>
      <c r="J823" s="17" t="s">
        <v>45</v>
      </c>
      <c r="K823" s="17" t="s">
        <v>71</v>
      </c>
      <c r="L823" s="17" t="s">
        <v>48</v>
      </c>
      <c r="M823" s="17" t="s">
        <v>48</v>
      </c>
      <c r="N823" s="17" t="s">
        <v>48</v>
      </c>
      <c r="O823" s="17" t="s">
        <v>48</v>
      </c>
      <c r="P823" s="17">
        <v>2.0</v>
      </c>
      <c r="Q823" s="17">
        <v>1.0</v>
      </c>
      <c r="R823" s="17">
        <v>0.0</v>
      </c>
    </row>
    <row r="824" ht="14.25" customHeight="1">
      <c r="A824" s="17">
        <v>823.0</v>
      </c>
      <c r="B824" s="17" t="s">
        <v>14842</v>
      </c>
      <c r="C824" s="17" t="s">
        <v>2951</v>
      </c>
      <c r="D824" s="17" t="s">
        <v>138</v>
      </c>
      <c r="E824" s="19">
        <v>45999.0</v>
      </c>
      <c r="F824" s="18" t="s">
        <v>2952</v>
      </c>
      <c r="G824" s="17" t="s">
        <v>69</v>
      </c>
      <c r="H824" s="17" t="s">
        <v>140</v>
      </c>
      <c r="I824" s="17" t="s">
        <v>141</v>
      </c>
      <c r="J824" s="17" t="s">
        <v>142</v>
      </c>
      <c r="K824" s="17" t="s">
        <v>46</v>
      </c>
      <c r="L824" s="17" t="s">
        <v>48</v>
      </c>
      <c r="M824" s="17" t="s">
        <v>48</v>
      </c>
      <c r="N824" s="17" t="s">
        <v>48</v>
      </c>
      <c r="O824" s="17" t="s">
        <v>48</v>
      </c>
      <c r="P824" s="17">
        <v>2.0</v>
      </c>
      <c r="Q824" s="17">
        <v>49.0</v>
      </c>
      <c r="R824" s="17">
        <v>0.0</v>
      </c>
    </row>
    <row r="825" ht="14.25" customHeight="1">
      <c r="A825" s="17">
        <v>824.0</v>
      </c>
      <c r="B825" s="17" t="s">
        <v>14842</v>
      </c>
      <c r="C825" s="17" t="s">
        <v>2954</v>
      </c>
      <c r="D825" s="17" t="s">
        <v>2696</v>
      </c>
      <c r="E825" s="19">
        <v>45999.0</v>
      </c>
      <c r="F825" s="18" t="s">
        <v>2955</v>
      </c>
      <c r="G825" s="17" t="s">
        <v>69</v>
      </c>
      <c r="H825" s="17" t="s">
        <v>140</v>
      </c>
      <c r="I825" s="17" t="s">
        <v>151</v>
      </c>
      <c r="J825" s="17" t="s">
        <v>45</v>
      </c>
      <c r="K825" s="17" t="s">
        <v>46</v>
      </c>
      <c r="L825" s="17" t="s">
        <v>48</v>
      </c>
      <c r="M825" s="17" t="s">
        <v>2956</v>
      </c>
      <c r="N825" s="17" t="s">
        <v>48</v>
      </c>
      <c r="O825" s="17" t="s">
        <v>48</v>
      </c>
      <c r="P825" s="17">
        <v>49.0</v>
      </c>
      <c r="Q825" s="17">
        <v>16.0</v>
      </c>
      <c r="R825" s="17">
        <v>0.0</v>
      </c>
    </row>
    <row r="826" ht="14.25" customHeight="1">
      <c r="A826" s="17">
        <v>825.0</v>
      </c>
      <c r="B826" s="17" t="s">
        <v>14842</v>
      </c>
      <c r="C826" s="17" t="s">
        <v>2957</v>
      </c>
      <c r="D826" s="17" t="s">
        <v>138</v>
      </c>
      <c r="E826" s="19">
        <v>45998.0</v>
      </c>
      <c r="F826" s="17" t="s">
        <v>2958</v>
      </c>
      <c r="G826" s="17" t="s">
        <v>69</v>
      </c>
      <c r="H826" s="17" t="s">
        <v>140</v>
      </c>
      <c r="I826" s="17" t="s">
        <v>141</v>
      </c>
      <c r="J826" s="17" t="s">
        <v>142</v>
      </c>
      <c r="K826" s="17" t="s">
        <v>46</v>
      </c>
      <c r="L826" s="17" t="s">
        <v>48</v>
      </c>
      <c r="M826" s="17" t="s">
        <v>48</v>
      </c>
      <c r="N826" s="17" t="s">
        <v>48</v>
      </c>
      <c r="O826" s="17" t="s">
        <v>48</v>
      </c>
      <c r="P826" s="17">
        <v>4.0</v>
      </c>
      <c r="Q826" s="17">
        <v>8.0</v>
      </c>
      <c r="R826" s="17">
        <v>0.0</v>
      </c>
    </row>
    <row r="827" ht="14.25" customHeight="1">
      <c r="A827" s="17">
        <v>826.0</v>
      </c>
      <c r="B827" s="17" t="s">
        <v>14842</v>
      </c>
      <c r="C827" s="17" t="s">
        <v>2960</v>
      </c>
      <c r="D827" s="17" t="s">
        <v>138</v>
      </c>
      <c r="E827" s="19">
        <v>45997.0</v>
      </c>
      <c r="F827" s="17" t="s">
        <v>2961</v>
      </c>
      <c r="G827" s="17" t="s">
        <v>55</v>
      </c>
      <c r="H827" s="17" t="s">
        <v>84</v>
      </c>
      <c r="I827" s="17" t="s">
        <v>101</v>
      </c>
      <c r="J827" s="17" t="s">
        <v>45</v>
      </c>
      <c r="K827" s="17" t="s">
        <v>92</v>
      </c>
      <c r="L827" s="17" t="s">
        <v>48</v>
      </c>
      <c r="M827" s="17" t="s">
        <v>48</v>
      </c>
      <c r="N827" s="17" t="s">
        <v>48</v>
      </c>
      <c r="O827" s="17" t="s">
        <v>48</v>
      </c>
      <c r="P827" s="17">
        <v>35.0</v>
      </c>
      <c r="Q827" s="17">
        <v>19.0</v>
      </c>
      <c r="R827" s="17">
        <v>0.0</v>
      </c>
    </row>
    <row r="828" ht="14.25" customHeight="1">
      <c r="A828" s="17">
        <v>827.0</v>
      </c>
      <c r="B828" s="17" t="s">
        <v>14842</v>
      </c>
      <c r="C828" s="17" t="s">
        <v>2964</v>
      </c>
      <c r="D828" s="17" t="s">
        <v>2965</v>
      </c>
      <c r="E828" s="19">
        <v>45997.0</v>
      </c>
      <c r="F828" s="18" t="s">
        <v>2966</v>
      </c>
      <c r="G828" s="17" t="s">
        <v>69</v>
      </c>
      <c r="H828" s="17" t="s">
        <v>140</v>
      </c>
      <c r="I828" s="17" t="s">
        <v>141</v>
      </c>
      <c r="J828" s="17" t="s">
        <v>142</v>
      </c>
      <c r="K828" s="17" t="s">
        <v>71</v>
      </c>
      <c r="L828" s="17" t="s">
        <v>48</v>
      </c>
      <c r="M828" s="17" t="s">
        <v>48</v>
      </c>
      <c r="N828" s="17" t="s">
        <v>48</v>
      </c>
      <c r="O828" s="17" t="s">
        <v>48</v>
      </c>
      <c r="P828" s="17">
        <v>1.0</v>
      </c>
      <c r="Q828" s="17">
        <v>1.0</v>
      </c>
      <c r="R828" s="17">
        <v>0.0</v>
      </c>
    </row>
    <row r="829" ht="14.25" customHeight="1">
      <c r="A829" s="17">
        <v>828.0</v>
      </c>
      <c r="B829" s="17" t="s">
        <v>14842</v>
      </c>
      <c r="C829" s="17" t="s">
        <v>2967</v>
      </c>
      <c r="D829" s="17" t="s">
        <v>2704</v>
      </c>
      <c r="E829" s="19">
        <v>45995.0</v>
      </c>
      <c r="F829" s="17"/>
      <c r="G829" s="17" t="s">
        <v>69</v>
      </c>
      <c r="H829" s="17" t="s">
        <v>70</v>
      </c>
      <c r="I829" s="17" t="s">
        <v>151</v>
      </c>
      <c r="J829" s="17" t="s">
        <v>45</v>
      </c>
      <c r="K829" s="17" t="s">
        <v>92</v>
      </c>
      <c r="L829" s="17" t="s">
        <v>48</v>
      </c>
      <c r="M829" s="17" t="s">
        <v>2707</v>
      </c>
      <c r="N829" s="17" t="s">
        <v>48</v>
      </c>
      <c r="O829" s="17" t="s">
        <v>48</v>
      </c>
      <c r="P829" s="17">
        <v>15.0</v>
      </c>
      <c r="Q829" s="17">
        <v>6.0</v>
      </c>
      <c r="R829" s="17">
        <v>1.0</v>
      </c>
    </row>
    <row r="830" ht="14.25" customHeight="1">
      <c r="A830" s="17">
        <v>829.0</v>
      </c>
      <c r="B830" s="17" t="s">
        <v>14842</v>
      </c>
      <c r="C830" s="17" t="s">
        <v>2969</v>
      </c>
      <c r="D830" s="17" t="s">
        <v>2970</v>
      </c>
      <c r="E830" s="19">
        <v>45994.0</v>
      </c>
      <c r="F830" s="18" t="s">
        <v>2971</v>
      </c>
      <c r="G830" s="17" t="s">
        <v>69</v>
      </c>
      <c r="H830" s="17" t="s">
        <v>70</v>
      </c>
      <c r="I830" s="17" t="s">
        <v>74</v>
      </c>
      <c r="J830" s="17" t="s">
        <v>45</v>
      </c>
      <c r="K830" s="17" t="s">
        <v>92</v>
      </c>
      <c r="L830" s="17" t="s">
        <v>2974</v>
      </c>
      <c r="M830" s="17" t="s">
        <v>87</v>
      </c>
      <c r="N830" s="17" t="s">
        <v>48</v>
      </c>
      <c r="O830" s="17" t="s">
        <v>48</v>
      </c>
      <c r="P830" s="17">
        <v>87.0</v>
      </c>
      <c r="Q830" s="17">
        <v>43.0</v>
      </c>
      <c r="R830" s="17">
        <v>6.0</v>
      </c>
    </row>
    <row r="831" ht="14.25" customHeight="1">
      <c r="A831" s="17">
        <v>830.0</v>
      </c>
      <c r="B831" s="17" t="s">
        <v>14842</v>
      </c>
      <c r="C831" s="17" t="s">
        <v>2975</v>
      </c>
      <c r="D831" s="17" t="s">
        <v>2929</v>
      </c>
      <c r="E831" s="19">
        <v>45994.0</v>
      </c>
      <c r="F831" s="18" t="s">
        <v>2976</v>
      </c>
      <c r="G831" s="17" t="s">
        <v>69</v>
      </c>
      <c r="H831" s="17" t="s">
        <v>70</v>
      </c>
      <c r="I831" s="17" t="s">
        <v>101</v>
      </c>
      <c r="J831" s="17" t="s">
        <v>45</v>
      </c>
      <c r="K831" s="17" t="s">
        <v>46</v>
      </c>
      <c r="L831" s="17" t="s">
        <v>48</v>
      </c>
      <c r="M831" s="17" t="s">
        <v>2978</v>
      </c>
      <c r="N831" s="17" t="s">
        <v>48</v>
      </c>
      <c r="O831" s="17" t="s">
        <v>48</v>
      </c>
      <c r="P831" s="17">
        <v>14.0</v>
      </c>
      <c r="Q831" s="17">
        <v>8.0</v>
      </c>
      <c r="R831" s="17">
        <v>0.0</v>
      </c>
    </row>
    <row r="832" ht="14.25" customHeight="1">
      <c r="A832" s="17">
        <v>831.0</v>
      </c>
      <c r="B832" s="17" t="s">
        <v>14842</v>
      </c>
      <c r="C832" s="17" t="s">
        <v>2979</v>
      </c>
      <c r="D832" s="17" t="s">
        <v>2696</v>
      </c>
      <c r="E832" s="19">
        <v>45993.0</v>
      </c>
      <c r="F832" s="18" t="s">
        <v>2980</v>
      </c>
      <c r="G832" s="17" t="s">
        <v>69</v>
      </c>
      <c r="H832" s="17" t="s">
        <v>70</v>
      </c>
      <c r="I832" s="17" t="s">
        <v>151</v>
      </c>
      <c r="J832" s="17" t="s">
        <v>45</v>
      </c>
      <c r="K832" s="17" t="s">
        <v>46</v>
      </c>
      <c r="L832" s="17" t="s">
        <v>48</v>
      </c>
      <c r="M832" s="17" t="s">
        <v>447</v>
      </c>
      <c r="N832" s="17" t="s">
        <v>48</v>
      </c>
      <c r="O832" s="17" t="s">
        <v>48</v>
      </c>
      <c r="P832" s="17">
        <v>49.0</v>
      </c>
      <c r="Q832" s="17">
        <v>5.0</v>
      </c>
      <c r="R832" s="17">
        <v>2.0</v>
      </c>
    </row>
    <row r="833" ht="14.25" customHeight="1">
      <c r="A833" s="17">
        <v>832.0</v>
      </c>
      <c r="B833" s="17" t="s">
        <v>14842</v>
      </c>
      <c r="C833" s="17" t="s">
        <v>2982</v>
      </c>
      <c r="D833" s="17" t="s">
        <v>2696</v>
      </c>
      <c r="E833" s="19">
        <v>45992.0</v>
      </c>
      <c r="F833" s="18" t="s">
        <v>2983</v>
      </c>
      <c r="G833" s="17" t="s">
        <v>55</v>
      </c>
      <c r="H833" s="17" t="s">
        <v>56</v>
      </c>
      <c r="I833" s="17" t="s">
        <v>151</v>
      </c>
      <c r="J833" s="17" t="s">
        <v>45</v>
      </c>
      <c r="K833" s="17" t="s">
        <v>46</v>
      </c>
      <c r="L833" s="17" t="s">
        <v>48</v>
      </c>
      <c r="M833" s="17" t="s">
        <v>502</v>
      </c>
      <c r="N833" s="17" t="s">
        <v>48</v>
      </c>
      <c r="O833" s="17" t="s">
        <v>48</v>
      </c>
      <c r="P833" s="17">
        <v>80.0</v>
      </c>
      <c r="Q833" s="17">
        <v>21.0</v>
      </c>
      <c r="R833" s="17">
        <v>1.0</v>
      </c>
    </row>
    <row r="834" ht="14.25" customHeight="1">
      <c r="A834" s="17">
        <v>833.0</v>
      </c>
      <c r="B834" s="17" t="s">
        <v>14842</v>
      </c>
      <c r="C834" s="17" t="s">
        <v>2986</v>
      </c>
      <c r="D834" s="17" t="s">
        <v>2987</v>
      </c>
      <c r="E834" s="19">
        <v>45986.0</v>
      </c>
      <c r="F834" s="18" t="s">
        <v>2988</v>
      </c>
      <c r="G834" s="17" t="s">
        <v>69</v>
      </c>
      <c r="H834" s="17" t="s">
        <v>140</v>
      </c>
      <c r="I834" s="17" t="s">
        <v>141</v>
      </c>
      <c r="J834" s="17" t="s">
        <v>142</v>
      </c>
      <c r="K834" s="17" t="s">
        <v>46</v>
      </c>
      <c r="L834" s="17" t="s">
        <v>2990</v>
      </c>
      <c r="M834" s="17" t="s">
        <v>48</v>
      </c>
      <c r="N834" s="17" t="s">
        <v>48</v>
      </c>
      <c r="O834" s="17" t="s">
        <v>48</v>
      </c>
      <c r="P834" s="17">
        <v>10.0</v>
      </c>
      <c r="Q834" s="17">
        <v>11.0</v>
      </c>
      <c r="R834" s="17">
        <v>0.0</v>
      </c>
    </row>
    <row r="835" ht="14.25" customHeight="1">
      <c r="A835" s="17">
        <v>834.0</v>
      </c>
      <c r="B835" s="17" t="s">
        <v>14842</v>
      </c>
      <c r="C835" s="17" t="s">
        <v>2991</v>
      </c>
      <c r="D835" s="17" t="s">
        <v>1383</v>
      </c>
      <c r="E835" s="19">
        <v>45984.0</v>
      </c>
      <c r="F835" s="18" t="s">
        <v>1384</v>
      </c>
      <c r="G835" s="17" t="s">
        <v>69</v>
      </c>
      <c r="H835" s="17" t="s">
        <v>140</v>
      </c>
      <c r="I835" s="17" t="s">
        <v>141</v>
      </c>
      <c r="J835" s="17" t="s">
        <v>142</v>
      </c>
      <c r="K835" s="17" t="s">
        <v>46</v>
      </c>
      <c r="L835" s="17" t="s">
        <v>1142</v>
      </c>
      <c r="M835" s="17" t="s">
        <v>48</v>
      </c>
      <c r="N835" s="17" t="s">
        <v>48</v>
      </c>
      <c r="O835" s="17" t="s">
        <v>48</v>
      </c>
      <c r="P835" s="17">
        <v>6.0</v>
      </c>
      <c r="Q835" s="17">
        <v>4.0</v>
      </c>
      <c r="R835" s="17">
        <v>1.0</v>
      </c>
    </row>
    <row r="836" ht="14.25" customHeight="1">
      <c r="A836" s="17">
        <v>835.0</v>
      </c>
      <c r="B836" s="17" t="s">
        <v>14842</v>
      </c>
      <c r="C836" s="17" t="s">
        <v>2993</v>
      </c>
      <c r="D836" s="17" t="s">
        <v>2696</v>
      </c>
      <c r="E836" s="19">
        <v>45980.0</v>
      </c>
      <c r="F836" s="18" t="s">
        <v>2994</v>
      </c>
      <c r="G836" s="17" t="s">
        <v>69</v>
      </c>
      <c r="H836" s="17" t="s">
        <v>70</v>
      </c>
      <c r="I836" s="17" t="s">
        <v>151</v>
      </c>
      <c r="J836" s="17" t="s">
        <v>45</v>
      </c>
      <c r="K836" s="17" t="s">
        <v>46</v>
      </c>
      <c r="L836" s="17" t="s">
        <v>48</v>
      </c>
      <c r="M836" s="17" t="s">
        <v>2996</v>
      </c>
      <c r="N836" s="17" t="s">
        <v>48</v>
      </c>
      <c r="O836" s="17" t="s">
        <v>2997</v>
      </c>
      <c r="P836" s="17">
        <v>41.0</v>
      </c>
      <c r="Q836" s="17">
        <v>1.0</v>
      </c>
      <c r="R836" s="17">
        <v>0.0</v>
      </c>
    </row>
    <row r="837" ht="14.25" customHeight="1">
      <c r="A837" s="17">
        <v>836.0</v>
      </c>
      <c r="B837" s="17" t="s">
        <v>14842</v>
      </c>
      <c r="C837" s="17" t="s">
        <v>2998</v>
      </c>
      <c r="D837" s="17" t="s">
        <v>138</v>
      </c>
      <c r="E837" s="19">
        <v>45979.0</v>
      </c>
      <c r="F837" s="17" t="s">
        <v>2999</v>
      </c>
      <c r="G837" s="17" t="s">
        <v>42</v>
      </c>
      <c r="H837" s="17" t="s">
        <v>43</v>
      </c>
      <c r="I837" s="17" t="s">
        <v>959</v>
      </c>
      <c r="J837" s="17" t="s">
        <v>719</v>
      </c>
      <c r="K837" s="17" t="s">
        <v>92</v>
      </c>
      <c r="L837" s="17" t="s">
        <v>48</v>
      </c>
      <c r="M837" s="17" t="s">
        <v>48</v>
      </c>
      <c r="N837" s="17" t="s">
        <v>48</v>
      </c>
      <c r="O837" s="17" t="s">
        <v>48</v>
      </c>
      <c r="P837" s="17">
        <v>77.0</v>
      </c>
      <c r="Q837" s="17">
        <v>41.0</v>
      </c>
      <c r="R837" s="17">
        <v>0.0</v>
      </c>
    </row>
    <row r="838" ht="14.25" customHeight="1">
      <c r="A838" s="17">
        <v>837.0</v>
      </c>
      <c r="B838" s="17" t="s">
        <v>14842</v>
      </c>
      <c r="C838" s="17" t="s">
        <v>3001</v>
      </c>
      <c r="D838" s="17" t="s">
        <v>2736</v>
      </c>
      <c r="E838" s="19">
        <v>45979.0</v>
      </c>
      <c r="F838" s="17" t="s">
        <v>3002</v>
      </c>
      <c r="G838" s="17" t="s">
        <v>69</v>
      </c>
      <c r="H838" s="17" t="s">
        <v>70</v>
      </c>
      <c r="I838" s="17" t="s">
        <v>74</v>
      </c>
      <c r="J838" s="17" t="s">
        <v>45</v>
      </c>
      <c r="K838" s="17" t="s">
        <v>46</v>
      </c>
      <c r="L838" s="17" t="s">
        <v>48</v>
      </c>
      <c r="M838" s="17" t="s">
        <v>48</v>
      </c>
      <c r="N838" s="17" t="s">
        <v>48</v>
      </c>
      <c r="O838" s="17" t="s">
        <v>48</v>
      </c>
      <c r="P838" s="17">
        <v>129.0</v>
      </c>
      <c r="Q838" s="17">
        <v>93.0</v>
      </c>
      <c r="R838" s="17">
        <v>4.0</v>
      </c>
    </row>
    <row r="839" ht="14.25" customHeight="1">
      <c r="A839" s="17">
        <v>838.0</v>
      </c>
      <c r="B839" s="17" t="s">
        <v>14842</v>
      </c>
      <c r="C839" s="17" t="s">
        <v>3004</v>
      </c>
      <c r="D839" s="17" t="s">
        <v>1464</v>
      </c>
      <c r="E839" s="19">
        <v>45978.0</v>
      </c>
      <c r="F839" s="18" t="s">
        <v>3005</v>
      </c>
      <c r="G839" s="17" t="s">
        <v>69</v>
      </c>
      <c r="H839" s="17" t="s">
        <v>70</v>
      </c>
      <c r="I839" s="17" t="s">
        <v>91</v>
      </c>
      <c r="J839" s="17" t="s">
        <v>45</v>
      </c>
      <c r="K839" s="17" t="s">
        <v>46</v>
      </c>
      <c r="L839" s="17" t="s">
        <v>48</v>
      </c>
      <c r="M839" s="17" t="s">
        <v>48</v>
      </c>
      <c r="N839" s="17" t="s">
        <v>48</v>
      </c>
      <c r="O839" s="17" t="s">
        <v>48</v>
      </c>
      <c r="P839" s="17">
        <v>34.0</v>
      </c>
      <c r="Q839" s="17">
        <v>7.0</v>
      </c>
      <c r="R839" s="17">
        <v>0.0</v>
      </c>
    </row>
    <row r="840" ht="14.25" customHeight="1">
      <c r="A840" s="17">
        <v>839.0</v>
      </c>
      <c r="B840" s="17" t="s">
        <v>14842</v>
      </c>
      <c r="C840" s="17" t="s">
        <v>3008</v>
      </c>
      <c r="D840" s="17" t="s">
        <v>2696</v>
      </c>
      <c r="E840" s="19">
        <v>45977.0</v>
      </c>
      <c r="F840" s="18" t="s">
        <v>3009</v>
      </c>
      <c r="G840" s="17" t="s">
        <v>69</v>
      </c>
      <c r="H840" s="17" t="s">
        <v>140</v>
      </c>
      <c r="I840" s="17" t="s">
        <v>141</v>
      </c>
      <c r="J840" s="17" t="s">
        <v>142</v>
      </c>
      <c r="K840" s="17" t="s">
        <v>46</v>
      </c>
      <c r="L840" s="17" t="s">
        <v>48</v>
      </c>
      <c r="M840" s="17" t="s">
        <v>48</v>
      </c>
      <c r="N840" s="17" t="s">
        <v>48</v>
      </c>
      <c r="O840" s="17" t="s">
        <v>48</v>
      </c>
      <c r="P840" s="17">
        <v>20.0</v>
      </c>
      <c r="Q840" s="17">
        <v>34.0</v>
      </c>
      <c r="R840" s="17">
        <v>1.0</v>
      </c>
    </row>
    <row r="841" ht="14.25" customHeight="1">
      <c r="A841" s="17">
        <v>840.0</v>
      </c>
      <c r="B841" s="17" t="s">
        <v>14842</v>
      </c>
      <c r="C841" s="17" t="s">
        <v>3014</v>
      </c>
      <c r="D841" s="17" t="s">
        <v>138</v>
      </c>
      <c r="E841" s="19">
        <v>45975.0</v>
      </c>
      <c r="F841" s="18" t="s">
        <v>3015</v>
      </c>
      <c r="G841" s="17" t="s">
        <v>69</v>
      </c>
      <c r="H841" s="17" t="s">
        <v>70</v>
      </c>
      <c r="I841" s="17" t="s">
        <v>452</v>
      </c>
      <c r="J841" s="17" t="s">
        <v>45</v>
      </c>
      <c r="K841" s="17" t="s">
        <v>46</v>
      </c>
      <c r="L841" s="17" t="s">
        <v>48</v>
      </c>
      <c r="M841" s="17" t="s">
        <v>3017</v>
      </c>
      <c r="N841" s="17" t="s">
        <v>48</v>
      </c>
      <c r="O841" s="17" t="s">
        <v>201</v>
      </c>
      <c r="P841" s="17">
        <v>12.0</v>
      </c>
      <c r="Q841" s="17">
        <v>22.0</v>
      </c>
      <c r="R841" s="17">
        <v>0.0</v>
      </c>
    </row>
    <row r="842" ht="14.25" customHeight="1">
      <c r="A842" s="17">
        <v>841.0</v>
      </c>
      <c r="B842" s="17" t="s">
        <v>14842</v>
      </c>
      <c r="C842" s="17" t="s">
        <v>3018</v>
      </c>
      <c r="D842" s="17" t="s">
        <v>2696</v>
      </c>
      <c r="E842" s="19">
        <v>45975.0</v>
      </c>
      <c r="F842" s="18" t="s">
        <v>3019</v>
      </c>
      <c r="G842" s="17" t="s">
        <v>55</v>
      </c>
      <c r="H842" s="17" t="s">
        <v>130</v>
      </c>
      <c r="I842" s="17" t="s">
        <v>151</v>
      </c>
      <c r="J842" s="17" t="s">
        <v>45</v>
      </c>
      <c r="K842" s="17" t="s">
        <v>92</v>
      </c>
      <c r="L842" s="17" t="s">
        <v>48</v>
      </c>
      <c r="M842" s="17" t="s">
        <v>87</v>
      </c>
      <c r="N842" s="17" t="s">
        <v>48</v>
      </c>
      <c r="O842" s="17" t="s">
        <v>48</v>
      </c>
      <c r="P842" s="17">
        <v>54.0</v>
      </c>
      <c r="Q842" s="17">
        <v>12.0</v>
      </c>
      <c r="R842" s="17">
        <v>1.0</v>
      </c>
    </row>
    <row r="843" ht="14.25" customHeight="1">
      <c r="A843" s="17">
        <v>842.0</v>
      </c>
      <c r="B843" s="17" t="s">
        <v>14842</v>
      </c>
      <c r="C843" s="17" t="s">
        <v>3020</v>
      </c>
      <c r="D843" s="17" t="s">
        <v>138</v>
      </c>
      <c r="E843" s="19">
        <v>45973.0</v>
      </c>
      <c r="F843" s="17" t="s">
        <v>3021</v>
      </c>
      <c r="G843" s="17" t="s">
        <v>69</v>
      </c>
      <c r="H843" s="17" t="s">
        <v>140</v>
      </c>
      <c r="I843" s="17" t="s">
        <v>141</v>
      </c>
      <c r="J843" s="17" t="s">
        <v>142</v>
      </c>
      <c r="K843" s="17" t="s">
        <v>46</v>
      </c>
      <c r="L843" s="17" t="s">
        <v>48</v>
      </c>
      <c r="M843" s="17" t="s">
        <v>48</v>
      </c>
      <c r="N843" s="17" t="s">
        <v>48</v>
      </c>
      <c r="O843" s="17" t="s">
        <v>48</v>
      </c>
      <c r="P843" s="17">
        <v>20.0</v>
      </c>
      <c r="Q843" s="17">
        <v>29.0</v>
      </c>
      <c r="R843" s="17">
        <v>0.0</v>
      </c>
    </row>
    <row r="844" ht="14.25" customHeight="1">
      <c r="A844" s="17">
        <v>843.0</v>
      </c>
      <c r="B844" s="17" t="s">
        <v>14842</v>
      </c>
      <c r="C844" s="17" t="s">
        <v>3024</v>
      </c>
      <c r="D844" s="17" t="s">
        <v>2696</v>
      </c>
      <c r="E844" s="19">
        <v>45973.0</v>
      </c>
      <c r="F844" s="18" t="s">
        <v>3025</v>
      </c>
      <c r="G844" s="17" t="s">
        <v>69</v>
      </c>
      <c r="H844" s="17" t="s">
        <v>140</v>
      </c>
      <c r="I844" s="17" t="s">
        <v>141</v>
      </c>
      <c r="J844" s="17" t="s">
        <v>142</v>
      </c>
      <c r="K844" s="17" t="s">
        <v>46</v>
      </c>
      <c r="L844" s="17" t="s">
        <v>48</v>
      </c>
      <c r="M844" s="17" t="s">
        <v>48</v>
      </c>
      <c r="N844" s="17" t="s">
        <v>48</v>
      </c>
      <c r="O844" s="17" t="s">
        <v>48</v>
      </c>
      <c r="P844" s="17">
        <v>14.0</v>
      </c>
      <c r="Q844" s="17">
        <v>0.0</v>
      </c>
      <c r="R844" s="17">
        <v>0.0</v>
      </c>
    </row>
    <row r="845" ht="14.25" customHeight="1">
      <c r="A845" s="17">
        <v>844.0</v>
      </c>
      <c r="B845" s="17" t="s">
        <v>14842</v>
      </c>
      <c r="C845" s="17" t="s">
        <v>3026</v>
      </c>
      <c r="D845" s="17" t="s">
        <v>2696</v>
      </c>
      <c r="E845" s="19">
        <v>45972.0</v>
      </c>
      <c r="F845" s="17" t="s">
        <v>3027</v>
      </c>
      <c r="G845" s="17" t="s">
        <v>69</v>
      </c>
      <c r="H845" s="17" t="s">
        <v>70</v>
      </c>
      <c r="I845" s="17" t="s">
        <v>101</v>
      </c>
      <c r="J845" s="17" t="s">
        <v>45</v>
      </c>
      <c r="K845" s="17" t="s">
        <v>46</v>
      </c>
      <c r="L845" s="17" t="s">
        <v>48</v>
      </c>
      <c r="M845" s="17" t="s">
        <v>283</v>
      </c>
      <c r="N845" s="17" t="s">
        <v>48</v>
      </c>
      <c r="O845" s="17" t="s">
        <v>3029</v>
      </c>
      <c r="P845" s="17">
        <v>18.0</v>
      </c>
      <c r="Q845" s="17">
        <v>1.0</v>
      </c>
      <c r="R845" s="17">
        <v>0.0</v>
      </c>
    </row>
    <row r="846" ht="14.25" customHeight="1">
      <c r="A846" s="17">
        <v>845.0</v>
      </c>
      <c r="B846" s="17" t="s">
        <v>14842</v>
      </c>
      <c r="C846" s="17" t="s">
        <v>3030</v>
      </c>
      <c r="D846" s="17" t="s">
        <v>138</v>
      </c>
      <c r="E846" s="19">
        <v>45969.0</v>
      </c>
      <c r="F846" s="18" t="s">
        <v>3031</v>
      </c>
      <c r="G846" s="17" t="s">
        <v>69</v>
      </c>
      <c r="H846" s="17" t="s">
        <v>140</v>
      </c>
      <c r="I846" s="17" t="s">
        <v>141</v>
      </c>
      <c r="J846" s="17" t="s">
        <v>142</v>
      </c>
      <c r="K846" s="17" t="s">
        <v>46</v>
      </c>
      <c r="L846" s="17" t="s">
        <v>48</v>
      </c>
      <c r="M846" s="17" t="s">
        <v>48</v>
      </c>
      <c r="N846" s="17" t="s">
        <v>48</v>
      </c>
      <c r="O846" s="17" t="s">
        <v>48</v>
      </c>
      <c r="P846" s="17">
        <v>1.0</v>
      </c>
      <c r="Q846" s="17">
        <v>8.0</v>
      </c>
      <c r="R846" s="17">
        <v>0.0</v>
      </c>
    </row>
    <row r="847" ht="14.25" customHeight="1">
      <c r="A847" s="17">
        <v>846.0</v>
      </c>
      <c r="B847" s="17" t="s">
        <v>14842</v>
      </c>
      <c r="C847" s="17" t="s">
        <v>3033</v>
      </c>
      <c r="D847" s="17" t="s">
        <v>3034</v>
      </c>
      <c r="E847" s="19">
        <v>45965.0</v>
      </c>
      <c r="F847" s="17" t="s">
        <v>3035</v>
      </c>
      <c r="G847" s="17" t="s">
        <v>69</v>
      </c>
      <c r="H847" s="17" t="s">
        <v>140</v>
      </c>
      <c r="I847" s="17" t="s">
        <v>141</v>
      </c>
      <c r="J847" s="17" t="s">
        <v>142</v>
      </c>
      <c r="K847" s="17" t="s">
        <v>46</v>
      </c>
      <c r="L847" s="17" t="s">
        <v>48</v>
      </c>
      <c r="M847" s="17" t="s">
        <v>48</v>
      </c>
      <c r="N847" s="17" t="s">
        <v>48</v>
      </c>
      <c r="O847" s="17" t="s">
        <v>3037</v>
      </c>
      <c r="P847" s="17">
        <v>3.0</v>
      </c>
      <c r="Q847" s="17">
        <v>22.0</v>
      </c>
      <c r="R847" s="17">
        <v>0.0</v>
      </c>
    </row>
    <row r="848" ht="14.25" customHeight="1">
      <c r="A848" s="17">
        <v>847.0</v>
      </c>
      <c r="B848" s="17" t="s">
        <v>14842</v>
      </c>
      <c r="C848" s="17" t="s">
        <v>3038</v>
      </c>
      <c r="D848" s="17" t="s">
        <v>138</v>
      </c>
      <c r="E848" s="19">
        <v>45965.0</v>
      </c>
      <c r="F848" s="17" t="s">
        <v>3039</v>
      </c>
      <c r="G848" s="17" t="s">
        <v>69</v>
      </c>
      <c r="H848" s="17" t="s">
        <v>140</v>
      </c>
      <c r="I848" s="17" t="s">
        <v>141</v>
      </c>
      <c r="J848" s="17" t="s">
        <v>142</v>
      </c>
      <c r="K848" s="17" t="s">
        <v>92</v>
      </c>
      <c r="L848" s="17" t="s">
        <v>48</v>
      </c>
      <c r="M848" s="17" t="s">
        <v>1053</v>
      </c>
      <c r="N848" s="17" t="s">
        <v>48</v>
      </c>
      <c r="O848" s="17" t="s">
        <v>48</v>
      </c>
      <c r="P848" s="17">
        <v>108.0</v>
      </c>
      <c r="Q848" s="17">
        <v>68.0</v>
      </c>
      <c r="R848" s="17">
        <v>2.0</v>
      </c>
    </row>
    <row r="849" ht="14.25" customHeight="1">
      <c r="A849" s="17">
        <v>848.0</v>
      </c>
      <c r="B849" s="17" t="s">
        <v>14842</v>
      </c>
      <c r="C849" s="17" t="s">
        <v>3041</v>
      </c>
      <c r="D849" s="17" t="s">
        <v>138</v>
      </c>
      <c r="E849" s="19">
        <v>45965.0</v>
      </c>
      <c r="F849" s="17" t="s">
        <v>3042</v>
      </c>
      <c r="G849" s="17" t="s">
        <v>69</v>
      </c>
      <c r="H849" s="17" t="s">
        <v>140</v>
      </c>
      <c r="I849" s="17" t="s">
        <v>141</v>
      </c>
      <c r="J849" s="17" t="s">
        <v>142</v>
      </c>
      <c r="K849" s="17" t="s">
        <v>92</v>
      </c>
      <c r="L849" s="17" t="s">
        <v>48</v>
      </c>
      <c r="M849" s="17" t="s">
        <v>3043</v>
      </c>
      <c r="N849" s="17" t="s">
        <v>48</v>
      </c>
      <c r="O849" s="17" t="s">
        <v>48</v>
      </c>
      <c r="P849" s="17">
        <v>5.0</v>
      </c>
      <c r="Q849" s="17">
        <v>11.0</v>
      </c>
      <c r="R849" s="17">
        <v>0.0</v>
      </c>
    </row>
    <row r="850" ht="14.25" customHeight="1">
      <c r="A850" s="17">
        <v>849.0</v>
      </c>
      <c r="B850" s="17" t="s">
        <v>14842</v>
      </c>
      <c r="C850" s="17" t="s">
        <v>3044</v>
      </c>
      <c r="D850" s="17" t="s">
        <v>3045</v>
      </c>
      <c r="E850" s="19">
        <v>45964.0</v>
      </c>
      <c r="F850" s="17" t="s">
        <v>3046</v>
      </c>
      <c r="G850" s="17" t="s">
        <v>69</v>
      </c>
      <c r="H850" s="17" t="s">
        <v>140</v>
      </c>
      <c r="I850" s="17" t="s">
        <v>141</v>
      </c>
      <c r="J850" s="17" t="s">
        <v>142</v>
      </c>
      <c r="K850" s="17" t="s">
        <v>46</v>
      </c>
      <c r="L850" s="17" t="s">
        <v>3048</v>
      </c>
      <c r="M850" s="17" t="s">
        <v>87</v>
      </c>
      <c r="N850" s="17" t="s">
        <v>48</v>
      </c>
      <c r="O850" s="17" t="s">
        <v>48</v>
      </c>
      <c r="P850" s="17">
        <v>0.0</v>
      </c>
      <c r="Q850" s="17">
        <v>3.0</v>
      </c>
      <c r="R850" s="17">
        <v>0.0</v>
      </c>
    </row>
    <row r="851" ht="14.25" customHeight="1">
      <c r="A851" s="17">
        <v>850.0</v>
      </c>
      <c r="B851" s="17" t="s">
        <v>14842</v>
      </c>
      <c r="C851" s="17" t="s">
        <v>3049</v>
      </c>
      <c r="D851" s="17" t="s">
        <v>138</v>
      </c>
      <c r="E851" s="19">
        <v>45964.0</v>
      </c>
      <c r="F851" s="18" t="s">
        <v>3050</v>
      </c>
      <c r="G851" s="17" t="s">
        <v>69</v>
      </c>
      <c r="H851" s="17" t="s">
        <v>140</v>
      </c>
      <c r="I851" s="17" t="s">
        <v>85</v>
      </c>
      <c r="J851" s="17" t="s">
        <v>142</v>
      </c>
      <c r="K851" s="17" t="s">
        <v>46</v>
      </c>
      <c r="L851" s="17" t="s">
        <v>48</v>
      </c>
      <c r="M851" s="17" t="s">
        <v>48</v>
      </c>
      <c r="N851" s="17" t="s">
        <v>48</v>
      </c>
      <c r="O851" s="17" t="s">
        <v>48</v>
      </c>
      <c r="P851" s="17">
        <v>10.0</v>
      </c>
      <c r="Q851" s="17">
        <v>16.0</v>
      </c>
      <c r="R851" s="17">
        <v>0.0</v>
      </c>
    </row>
    <row r="852" ht="14.25" customHeight="1">
      <c r="A852" s="17">
        <v>851.0</v>
      </c>
      <c r="B852" s="17" t="s">
        <v>14842</v>
      </c>
      <c r="C852" s="17" t="s">
        <v>3052</v>
      </c>
      <c r="D852" s="17" t="s">
        <v>3053</v>
      </c>
      <c r="E852" s="19">
        <v>45963.0</v>
      </c>
      <c r="F852" s="18" t="s">
        <v>3054</v>
      </c>
      <c r="G852" s="17" t="s">
        <v>69</v>
      </c>
      <c r="H852" s="17" t="s">
        <v>140</v>
      </c>
      <c r="I852" s="17" t="s">
        <v>141</v>
      </c>
      <c r="J852" s="17" t="s">
        <v>142</v>
      </c>
      <c r="K852" s="17" t="s">
        <v>46</v>
      </c>
      <c r="L852" s="17" t="s">
        <v>48</v>
      </c>
      <c r="M852" s="17" t="s">
        <v>48</v>
      </c>
      <c r="N852" s="17" t="s">
        <v>48</v>
      </c>
      <c r="O852" s="17" t="s">
        <v>48</v>
      </c>
      <c r="P852" s="17">
        <v>0.0</v>
      </c>
      <c r="Q852" s="17">
        <v>1.0</v>
      </c>
      <c r="R852" s="17">
        <v>0.0</v>
      </c>
    </row>
    <row r="853" ht="14.25" customHeight="1">
      <c r="A853" s="17">
        <v>852.0</v>
      </c>
      <c r="B853" s="17" t="s">
        <v>14842</v>
      </c>
      <c r="C853" s="17" t="s">
        <v>3061</v>
      </c>
      <c r="D853" s="17" t="s">
        <v>2905</v>
      </c>
      <c r="E853" s="19">
        <v>45962.0</v>
      </c>
      <c r="F853" s="17" t="s">
        <v>3062</v>
      </c>
      <c r="G853" s="17" t="s">
        <v>69</v>
      </c>
      <c r="H853" s="17" t="s">
        <v>70</v>
      </c>
      <c r="I853" s="17" t="s">
        <v>91</v>
      </c>
      <c r="J853" s="17" t="s">
        <v>45</v>
      </c>
      <c r="K853" s="17" t="s">
        <v>92</v>
      </c>
      <c r="L853" s="17" t="s">
        <v>48</v>
      </c>
      <c r="M853" s="17" t="s">
        <v>48</v>
      </c>
      <c r="N853" s="17" t="s">
        <v>48</v>
      </c>
      <c r="O853" s="17" t="s">
        <v>48</v>
      </c>
      <c r="P853" s="17">
        <v>2.0</v>
      </c>
      <c r="Q853" s="17">
        <v>0.0</v>
      </c>
      <c r="R853" s="17">
        <v>0.0</v>
      </c>
    </row>
    <row r="854" ht="14.25" customHeight="1">
      <c r="A854" s="17">
        <v>853.0</v>
      </c>
      <c r="B854" s="17" t="s">
        <v>14842</v>
      </c>
      <c r="C854" s="17" t="s">
        <v>3063</v>
      </c>
      <c r="D854" s="17" t="s">
        <v>3064</v>
      </c>
      <c r="E854" s="19">
        <v>45960.0</v>
      </c>
      <c r="F854" s="18" t="s">
        <v>3065</v>
      </c>
      <c r="G854" s="17" t="s">
        <v>42</v>
      </c>
      <c r="H854" s="17" t="s">
        <v>140</v>
      </c>
      <c r="I854" s="17" t="s">
        <v>101</v>
      </c>
      <c r="J854" s="17" t="s">
        <v>142</v>
      </c>
      <c r="K854" s="17" t="s">
        <v>46</v>
      </c>
      <c r="L854" s="17" t="s">
        <v>48</v>
      </c>
      <c r="M854" s="17" t="s">
        <v>278</v>
      </c>
      <c r="N854" s="17" t="s">
        <v>48</v>
      </c>
      <c r="O854" s="17" t="s">
        <v>48</v>
      </c>
      <c r="P854" s="17">
        <v>1.0</v>
      </c>
      <c r="Q854" s="17">
        <v>1.0</v>
      </c>
      <c r="R854" s="17">
        <v>0.0</v>
      </c>
    </row>
    <row r="855" ht="14.25" customHeight="1">
      <c r="A855" s="17">
        <v>854.0</v>
      </c>
      <c r="B855" s="17" t="s">
        <v>14842</v>
      </c>
      <c r="C855" s="17" t="s">
        <v>3067</v>
      </c>
      <c r="D855" s="17" t="s">
        <v>2696</v>
      </c>
      <c r="E855" s="19">
        <v>45960.0</v>
      </c>
      <c r="F855" s="18" t="s">
        <v>3068</v>
      </c>
      <c r="G855" s="17" t="s">
        <v>69</v>
      </c>
      <c r="H855" s="17" t="s">
        <v>70</v>
      </c>
      <c r="I855" s="17" t="s">
        <v>91</v>
      </c>
      <c r="J855" s="17" t="s">
        <v>45</v>
      </c>
      <c r="K855" s="17" t="s">
        <v>46</v>
      </c>
      <c r="L855" s="17" t="s">
        <v>48</v>
      </c>
      <c r="M855" s="17" t="s">
        <v>48</v>
      </c>
      <c r="N855" s="17" t="s">
        <v>48</v>
      </c>
      <c r="O855" s="17" t="s">
        <v>48</v>
      </c>
      <c r="P855" s="17">
        <v>45.0</v>
      </c>
      <c r="Q855" s="17">
        <v>4.0</v>
      </c>
      <c r="R855" s="17">
        <v>0.0</v>
      </c>
    </row>
    <row r="856" ht="14.25" customHeight="1">
      <c r="A856" s="17">
        <v>855.0</v>
      </c>
      <c r="B856" s="17" t="s">
        <v>14842</v>
      </c>
      <c r="C856" s="17" t="s">
        <v>3070</v>
      </c>
      <c r="D856" s="17" t="s">
        <v>1816</v>
      </c>
      <c r="E856" s="19">
        <v>45959.0</v>
      </c>
      <c r="F856" s="17" t="s">
        <v>3071</v>
      </c>
      <c r="G856" s="17" t="s">
        <v>69</v>
      </c>
      <c r="H856" s="17" t="s">
        <v>140</v>
      </c>
      <c r="I856" s="17" t="s">
        <v>141</v>
      </c>
      <c r="J856" s="17" t="s">
        <v>142</v>
      </c>
      <c r="K856" s="17" t="s">
        <v>46</v>
      </c>
      <c r="L856" s="17" t="s">
        <v>48</v>
      </c>
      <c r="M856" s="17" t="s">
        <v>48</v>
      </c>
      <c r="N856" s="17" t="s">
        <v>48</v>
      </c>
      <c r="O856" s="17" t="s">
        <v>48</v>
      </c>
      <c r="P856" s="17">
        <v>1.0</v>
      </c>
      <c r="Q856" s="17">
        <v>0.0</v>
      </c>
      <c r="R856" s="17">
        <v>0.0</v>
      </c>
    </row>
    <row r="857" ht="14.25" customHeight="1">
      <c r="A857" s="17">
        <v>856.0</v>
      </c>
      <c r="B857" s="17" t="s">
        <v>14842</v>
      </c>
      <c r="C857" s="17" t="s">
        <v>3073</v>
      </c>
      <c r="D857" s="17" t="s">
        <v>2696</v>
      </c>
      <c r="E857" s="19">
        <v>45959.0</v>
      </c>
      <c r="F857" s="18" t="s">
        <v>3074</v>
      </c>
      <c r="G857" s="17" t="s">
        <v>69</v>
      </c>
      <c r="H857" s="17" t="s">
        <v>70</v>
      </c>
      <c r="I857" s="17" t="s">
        <v>101</v>
      </c>
      <c r="J857" s="17" t="s">
        <v>45</v>
      </c>
      <c r="K857" s="17" t="s">
        <v>46</v>
      </c>
      <c r="L857" s="17" t="s">
        <v>48</v>
      </c>
      <c r="M857" s="17" t="s">
        <v>447</v>
      </c>
      <c r="N857" s="17" t="s">
        <v>48</v>
      </c>
      <c r="O857" s="17" t="s">
        <v>48</v>
      </c>
      <c r="P857" s="17">
        <v>42.0</v>
      </c>
      <c r="Q857" s="17">
        <v>4.0</v>
      </c>
      <c r="R857" s="17">
        <v>2.0</v>
      </c>
    </row>
    <row r="858" ht="14.25" customHeight="1">
      <c r="A858" s="17">
        <v>857.0</v>
      </c>
      <c r="B858" s="17" t="s">
        <v>14842</v>
      </c>
      <c r="C858" s="17" t="s">
        <v>3075</v>
      </c>
      <c r="D858" s="17" t="s">
        <v>2696</v>
      </c>
      <c r="E858" s="19">
        <v>45959.0</v>
      </c>
      <c r="F858" s="18" t="s">
        <v>3076</v>
      </c>
      <c r="G858" s="17" t="s">
        <v>69</v>
      </c>
      <c r="H858" s="17" t="s">
        <v>140</v>
      </c>
      <c r="I858" s="17" t="s">
        <v>141</v>
      </c>
      <c r="J858" s="17" t="s">
        <v>142</v>
      </c>
      <c r="K858" s="17" t="s">
        <v>46</v>
      </c>
      <c r="L858" s="17" t="s">
        <v>304</v>
      </c>
      <c r="M858" s="17" t="s">
        <v>3077</v>
      </c>
      <c r="N858" s="17" t="s">
        <v>48</v>
      </c>
      <c r="O858" s="17" t="s">
        <v>3078</v>
      </c>
      <c r="P858" s="17">
        <v>13.0</v>
      </c>
      <c r="Q858" s="17">
        <v>0.0</v>
      </c>
      <c r="R858" s="17">
        <v>0.0</v>
      </c>
    </row>
    <row r="859" ht="14.25" customHeight="1">
      <c r="A859" s="17">
        <v>858.0</v>
      </c>
      <c r="B859" s="17" t="s">
        <v>14842</v>
      </c>
      <c r="C859" s="17" t="s">
        <v>3079</v>
      </c>
      <c r="D859" s="17" t="s">
        <v>2970</v>
      </c>
      <c r="E859" s="19">
        <v>45956.0</v>
      </c>
      <c r="F859" s="18" t="s">
        <v>3080</v>
      </c>
      <c r="G859" s="17" t="s">
        <v>69</v>
      </c>
      <c r="H859" s="17" t="s">
        <v>140</v>
      </c>
      <c r="I859" s="17" t="s">
        <v>141</v>
      </c>
      <c r="J859" s="17" t="s">
        <v>142</v>
      </c>
      <c r="K859" s="17" t="s">
        <v>46</v>
      </c>
      <c r="L859" s="17" t="s">
        <v>48</v>
      </c>
      <c r="M859" s="17" t="s">
        <v>87</v>
      </c>
      <c r="N859" s="17" t="s">
        <v>48</v>
      </c>
      <c r="O859" s="17" t="s">
        <v>3082</v>
      </c>
      <c r="P859" s="17">
        <v>1.0</v>
      </c>
      <c r="Q859" s="17">
        <v>4.0</v>
      </c>
      <c r="R859" s="17">
        <v>0.0</v>
      </c>
    </row>
    <row r="860" ht="14.25" customHeight="1">
      <c r="A860" s="17">
        <v>859.0</v>
      </c>
      <c r="B860" s="17" t="s">
        <v>14842</v>
      </c>
      <c r="C860" s="17" t="s">
        <v>3083</v>
      </c>
      <c r="D860" s="17" t="s">
        <v>3084</v>
      </c>
      <c r="E860" s="19">
        <v>45954.0</v>
      </c>
      <c r="F860" s="17" t="s">
        <v>3085</v>
      </c>
      <c r="G860" s="17" t="s">
        <v>69</v>
      </c>
      <c r="H860" s="17" t="s">
        <v>70</v>
      </c>
      <c r="I860" s="17" t="s">
        <v>91</v>
      </c>
      <c r="J860" s="17" t="s">
        <v>45</v>
      </c>
      <c r="K860" s="17" t="s">
        <v>92</v>
      </c>
      <c r="L860" s="17" t="s">
        <v>48</v>
      </c>
      <c r="M860" s="17" t="s">
        <v>48</v>
      </c>
      <c r="N860" s="17" t="s">
        <v>48</v>
      </c>
      <c r="O860" s="17" t="s">
        <v>48</v>
      </c>
      <c r="P860" s="17">
        <v>3.0</v>
      </c>
      <c r="Q860" s="17">
        <v>0.0</v>
      </c>
      <c r="R860" s="17">
        <v>1.0</v>
      </c>
    </row>
    <row r="861" ht="14.25" customHeight="1">
      <c r="A861" s="17">
        <v>860.0</v>
      </c>
      <c r="B861" s="17" t="s">
        <v>14842</v>
      </c>
      <c r="C861" s="17" t="s">
        <v>3087</v>
      </c>
      <c r="D861" s="17" t="s">
        <v>2696</v>
      </c>
      <c r="E861" s="19">
        <v>45953.0</v>
      </c>
      <c r="F861" s="18" t="s">
        <v>3088</v>
      </c>
      <c r="G861" s="17" t="s">
        <v>69</v>
      </c>
      <c r="H861" s="17" t="s">
        <v>70</v>
      </c>
      <c r="I861" s="17" t="s">
        <v>91</v>
      </c>
      <c r="J861" s="17" t="s">
        <v>45</v>
      </c>
      <c r="K861" s="17" t="s">
        <v>92</v>
      </c>
      <c r="L861" s="17" t="s">
        <v>48</v>
      </c>
      <c r="M861" s="17" t="s">
        <v>502</v>
      </c>
      <c r="N861" s="17" t="s">
        <v>48</v>
      </c>
      <c r="O861" s="17" t="s">
        <v>48</v>
      </c>
      <c r="P861" s="17">
        <v>102.0</v>
      </c>
      <c r="Q861" s="17">
        <v>43.0</v>
      </c>
      <c r="R861" s="17">
        <v>10.0</v>
      </c>
    </row>
    <row r="862" ht="14.25" customHeight="1">
      <c r="A862" s="17">
        <v>861.0</v>
      </c>
      <c r="B862" s="17" t="s">
        <v>14842</v>
      </c>
      <c r="C862" s="17" t="s">
        <v>3091</v>
      </c>
      <c r="D862" s="17" t="s">
        <v>138</v>
      </c>
      <c r="E862" s="19">
        <v>45948.0</v>
      </c>
      <c r="F862" s="18" t="s">
        <v>3092</v>
      </c>
      <c r="G862" s="17" t="s">
        <v>55</v>
      </c>
      <c r="H862" s="17" t="s">
        <v>56</v>
      </c>
      <c r="I862" s="17" t="s">
        <v>74</v>
      </c>
      <c r="J862" s="17" t="s">
        <v>45</v>
      </c>
      <c r="K862" s="17" t="s">
        <v>46</v>
      </c>
      <c r="L862" s="17" t="s">
        <v>48</v>
      </c>
      <c r="M862" s="17" t="s">
        <v>502</v>
      </c>
      <c r="N862" s="17" t="s">
        <v>48</v>
      </c>
      <c r="O862" s="17" t="s">
        <v>48</v>
      </c>
      <c r="P862" s="17">
        <v>15.0</v>
      </c>
      <c r="Q862" s="17">
        <v>37.0</v>
      </c>
      <c r="R862" s="17">
        <v>2.0</v>
      </c>
    </row>
    <row r="863" ht="14.25" customHeight="1">
      <c r="A863" s="17">
        <v>862.0</v>
      </c>
      <c r="B863" s="17" t="s">
        <v>14842</v>
      </c>
      <c r="C863" s="17" t="s">
        <v>3094</v>
      </c>
      <c r="D863" s="17" t="s">
        <v>1464</v>
      </c>
      <c r="E863" s="19">
        <v>45947.0</v>
      </c>
      <c r="F863" s="17" t="s">
        <v>3095</v>
      </c>
      <c r="G863" s="17" t="s">
        <v>69</v>
      </c>
      <c r="H863" s="17" t="s">
        <v>70</v>
      </c>
      <c r="I863" s="17" t="s">
        <v>151</v>
      </c>
      <c r="J863" s="17" t="s">
        <v>45</v>
      </c>
      <c r="K863" s="17" t="s">
        <v>92</v>
      </c>
      <c r="L863" s="17" t="s">
        <v>48</v>
      </c>
      <c r="M863" s="17" t="s">
        <v>3098</v>
      </c>
      <c r="N863" s="17" t="s">
        <v>48</v>
      </c>
      <c r="O863" s="17" t="s">
        <v>48</v>
      </c>
      <c r="P863" s="17">
        <v>64.0</v>
      </c>
      <c r="Q863" s="17">
        <v>53.0</v>
      </c>
      <c r="R863" s="17">
        <v>1.0</v>
      </c>
    </row>
    <row r="864" ht="14.25" customHeight="1">
      <c r="A864" s="17">
        <v>863.0</v>
      </c>
      <c r="B864" s="17" t="s">
        <v>14842</v>
      </c>
      <c r="C864" s="17" t="s">
        <v>3099</v>
      </c>
      <c r="D864" s="17" t="s">
        <v>138</v>
      </c>
      <c r="E864" s="19">
        <v>45947.0</v>
      </c>
      <c r="F864" s="18" t="s">
        <v>3100</v>
      </c>
      <c r="G864" s="17" t="s">
        <v>69</v>
      </c>
      <c r="H864" s="17" t="s">
        <v>70</v>
      </c>
      <c r="I864" s="17" t="s">
        <v>91</v>
      </c>
      <c r="J864" s="17" t="s">
        <v>45</v>
      </c>
      <c r="K864" s="17" t="s">
        <v>46</v>
      </c>
      <c r="L864" s="17" t="s">
        <v>48</v>
      </c>
      <c r="M864" s="17" t="s">
        <v>3102</v>
      </c>
      <c r="N864" s="17" t="s">
        <v>48</v>
      </c>
      <c r="O864" s="17" t="s">
        <v>1867</v>
      </c>
      <c r="P864" s="17">
        <v>13.0</v>
      </c>
      <c r="Q864" s="17">
        <v>6.0</v>
      </c>
      <c r="R864" s="17">
        <v>0.0</v>
      </c>
    </row>
    <row r="865" ht="14.25" customHeight="1">
      <c r="A865" s="17">
        <v>864.0</v>
      </c>
      <c r="B865" s="17" t="s">
        <v>14842</v>
      </c>
      <c r="C865" s="17" t="s">
        <v>3103</v>
      </c>
      <c r="D865" s="17" t="s">
        <v>2696</v>
      </c>
      <c r="E865" s="19">
        <v>45946.0</v>
      </c>
      <c r="F865" s="18" t="s">
        <v>3104</v>
      </c>
      <c r="G865" s="17" t="s">
        <v>55</v>
      </c>
      <c r="H865" s="17" t="s">
        <v>130</v>
      </c>
      <c r="I865" s="17" t="s">
        <v>151</v>
      </c>
      <c r="J865" s="17" t="s">
        <v>45</v>
      </c>
      <c r="K865" s="17" t="s">
        <v>46</v>
      </c>
      <c r="L865" s="17" t="s">
        <v>48</v>
      </c>
      <c r="M865" s="17" t="s">
        <v>3107</v>
      </c>
      <c r="N865" s="17" t="s">
        <v>48</v>
      </c>
      <c r="O865" s="17" t="s">
        <v>48</v>
      </c>
      <c r="P865" s="17">
        <v>56.0</v>
      </c>
      <c r="Q865" s="17">
        <v>35.0</v>
      </c>
      <c r="R865" s="17">
        <v>1.0</v>
      </c>
    </row>
    <row r="866" ht="14.25" customHeight="1">
      <c r="A866" s="17">
        <v>865.0</v>
      </c>
      <c r="B866" s="17" t="s">
        <v>14842</v>
      </c>
      <c r="C866" s="17" t="s">
        <v>3108</v>
      </c>
      <c r="D866" s="17" t="s">
        <v>2724</v>
      </c>
      <c r="E866" s="19">
        <v>45945.0</v>
      </c>
      <c r="F866" s="18" t="s">
        <v>3109</v>
      </c>
      <c r="G866" s="17" t="s">
        <v>69</v>
      </c>
      <c r="H866" s="17" t="s">
        <v>70</v>
      </c>
      <c r="I866" s="17" t="s">
        <v>151</v>
      </c>
      <c r="J866" s="17" t="s">
        <v>45</v>
      </c>
      <c r="K866" s="17" t="s">
        <v>46</v>
      </c>
      <c r="L866" s="17" t="s">
        <v>48</v>
      </c>
      <c r="M866" s="17" t="s">
        <v>2257</v>
      </c>
      <c r="N866" s="17" t="s">
        <v>1562</v>
      </c>
      <c r="O866" s="17" t="s">
        <v>1475</v>
      </c>
      <c r="P866" s="17">
        <v>5.0</v>
      </c>
      <c r="Q866" s="17">
        <v>1.0</v>
      </c>
      <c r="R866" s="17">
        <v>0.0</v>
      </c>
    </row>
    <row r="867" ht="14.25" customHeight="1">
      <c r="A867" s="17">
        <v>866.0</v>
      </c>
      <c r="B867" s="17" t="s">
        <v>14842</v>
      </c>
      <c r="C867" s="17" t="s">
        <v>3111</v>
      </c>
      <c r="D867" s="17" t="s">
        <v>2724</v>
      </c>
      <c r="E867" s="19">
        <v>45945.0</v>
      </c>
      <c r="F867" s="18" t="s">
        <v>3112</v>
      </c>
      <c r="G867" s="17" t="s">
        <v>69</v>
      </c>
      <c r="H867" s="17" t="s">
        <v>70</v>
      </c>
      <c r="I867" s="17" t="s">
        <v>91</v>
      </c>
      <c r="J867" s="17" t="s">
        <v>58</v>
      </c>
      <c r="K867" s="17" t="s">
        <v>92</v>
      </c>
      <c r="L867" s="17" t="s">
        <v>48</v>
      </c>
      <c r="M867" s="17" t="s">
        <v>3113</v>
      </c>
      <c r="N867" s="17" t="s">
        <v>3114</v>
      </c>
      <c r="O867" s="17" t="s">
        <v>48</v>
      </c>
      <c r="P867" s="17">
        <v>5.0</v>
      </c>
      <c r="Q867" s="17">
        <v>0.0</v>
      </c>
      <c r="R867" s="17">
        <v>0.0</v>
      </c>
    </row>
    <row r="868" ht="14.25" customHeight="1">
      <c r="A868" s="17">
        <v>867.0</v>
      </c>
      <c r="B868" s="17" t="s">
        <v>14842</v>
      </c>
      <c r="C868" s="17" t="s">
        <v>3115</v>
      </c>
      <c r="D868" s="17" t="s">
        <v>1433</v>
      </c>
      <c r="E868" s="19">
        <v>45942.0</v>
      </c>
      <c r="F868" s="17" t="s">
        <v>1434</v>
      </c>
      <c r="G868" s="17" t="s">
        <v>69</v>
      </c>
      <c r="H868" s="17" t="s">
        <v>140</v>
      </c>
      <c r="I868" s="17" t="s">
        <v>101</v>
      </c>
      <c r="J868" s="17" t="s">
        <v>142</v>
      </c>
      <c r="K868" s="17" t="s">
        <v>46</v>
      </c>
      <c r="L868" s="17" t="s">
        <v>48</v>
      </c>
      <c r="M868" s="17" t="s">
        <v>48</v>
      </c>
      <c r="N868" s="17" t="s">
        <v>48</v>
      </c>
      <c r="O868" s="17" t="s">
        <v>48</v>
      </c>
      <c r="P868" s="17">
        <v>1.0</v>
      </c>
      <c r="Q868" s="17">
        <v>0.0</v>
      </c>
      <c r="R868" s="17">
        <v>0.0</v>
      </c>
    </row>
    <row r="869" ht="14.25" customHeight="1">
      <c r="A869" s="17">
        <v>868.0</v>
      </c>
      <c r="B869" s="17" t="s">
        <v>14842</v>
      </c>
      <c r="C869" s="17" t="s">
        <v>3117</v>
      </c>
      <c r="D869" s="17" t="s">
        <v>2696</v>
      </c>
      <c r="E869" s="19">
        <v>45940.0</v>
      </c>
      <c r="F869" s="18" t="s">
        <v>3118</v>
      </c>
      <c r="G869" s="17" t="s">
        <v>69</v>
      </c>
      <c r="H869" s="17" t="s">
        <v>70</v>
      </c>
      <c r="I869" s="17" t="s">
        <v>151</v>
      </c>
      <c r="J869" s="17" t="s">
        <v>45</v>
      </c>
      <c r="K869" s="17" t="s">
        <v>46</v>
      </c>
      <c r="L869" s="17" t="s">
        <v>48</v>
      </c>
      <c r="M869" s="17" t="s">
        <v>3120</v>
      </c>
      <c r="N869" s="17" t="s">
        <v>48</v>
      </c>
      <c r="O869" s="17" t="s">
        <v>48</v>
      </c>
      <c r="P869" s="17">
        <v>26.0</v>
      </c>
      <c r="Q869" s="17">
        <v>3.0</v>
      </c>
      <c r="R869" s="17">
        <v>0.0</v>
      </c>
    </row>
    <row r="870" ht="14.25" customHeight="1">
      <c r="A870" s="17">
        <v>869.0</v>
      </c>
      <c r="B870" s="17" t="s">
        <v>14842</v>
      </c>
      <c r="C870" s="17" t="s">
        <v>3121</v>
      </c>
      <c r="D870" s="17" t="s">
        <v>2696</v>
      </c>
      <c r="E870" s="19">
        <v>45938.0</v>
      </c>
      <c r="F870" s="18" t="s">
        <v>3122</v>
      </c>
      <c r="G870" s="17" t="s">
        <v>69</v>
      </c>
      <c r="H870" s="17" t="s">
        <v>70</v>
      </c>
      <c r="I870" s="17" t="s">
        <v>151</v>
      </c>
      <c r="J870" s="17" t="s">
        <v>45</v>
      </c>
      <c r="K870" s="17" t="s">
        <v>92</v>
      </c>
      <c r="L870" s="17" t="s">
        <v>48</v>
      </c>
      <c r="M870" s="17" t="s">
        <v>293</v>
      </c>
      <c r="N870" s="17" t="s">
        <v>48</v>
      </c>
      <c r="O870" s="17" t="s">
        <v>48</v>
      </c>
      <c r="P870" s="17">
        <v>58.0</v>
      </c>
      <c r="Q870" s="17">
        <v>12.0</v>
      </c>
      <c r="R870" s="17">
        <v>0.0</v>
      </c>
    </row>
    <row r="871" ht="14.25" customHeight="1">
      <c r="A871" s="17">
        <v>870.0</v>
      </c>
      <c r="B871" s="17" t="s">
        <v>14842</v>
      </c>
      <c r="C871" s="17" t="s">
        <v>3124</v>
      </c>
      <c r="D871" s="17" t="s">
        <v>2704</v>
      </c>
      <c r="E871" s="19">
        <v>45937.0</v>
      </c>
      <c r="F871" s="17"/>
      <c r="G871" s="17" t="s">
        <v>69</v>
      </c>
      <c r="H871" s="17" t="s">
        <v>70</v>
      </c>
      <c r="I871" s="17" t="s">
        <v>151</v>
      </c>
      <c r="J871" s="17" t="s">
        <v>45</v>
      </c>
      <c r="K871" s="17" t="s">
        <v>92</v>
      </c>
      <c r="L871" s="17" t="s">
        <v>48</v>
      </c>
      <c r="M871" s="17" t="s">
        <v>2707</v>
      </c>
      <c r="N871" s="17" t="s">
        <v>48</v>
      </c>
      <c r="O871" s="17" t="s">
        <v>48</v>
      </c>
      <c r="P871" s="17">
        <v>12.0</v>
      </c>
      <c r="Q871" s="17">
        <v>0.0</v>
      </c>
      <c r="R871" s="17">
        <v>0.0</v>
      </c>
    </row>
    <row r="872" ht="14.25" customHeight="1">
      <c r="A872" s="17">
        <v>871.0</v>
      </c>
      <c r="B872" s="17" t="s">
        <v>14842</v>
      </c>
      <c r="C872" s="17" t="s">
        <v>3126</v>
      </c>
      <c r="D872" s="17" t="s">
        <v>2724</v>
      </c>
      <c r="E872" s="19">
        <v>45934.0</v>
      </c>
      <c r="F872" s="17" t="s">
        <v>3127</v>
      </c>
      <c r="G872" s="17" t="s">
        <v>69</v>
      </c>
      <c r="H872" s="17" t="s">
        <v>70</v>
      </c>
      <c r="I872" s="17" t="s">
        <v>91</v>
      </c>
      <c r="J872" s="17" t="s">
        <v>45</v>
      </c>
      <c r="K872" s="17" t="s">
        <v>92</v>
      </c>
      <c r="L872" s="17" t="s">
        <v>48</v>
      </c>
      <c r="M872" s="17" t="s">
        <v>48</v>
      </c>
      <c r="N872" s="17" t="s">
        <v>48</v>
      </c>
      <c r="O872" s="17" t="s">
        <v>48</v>
      </c>
      <c r="P872" s="17">
        <v>7.0</v>
      </c>
      <c r="Q872" s="17">
        <v>9.0</v>
      </c>
      <c r="R872" s="17">
        <v>0.0</v>
      </c>
    </row>
    <row r="873" ht="14.25" customHeight="1">
      <c r="A873" s="17">
        <v>872.0</v>
      </c>
      <c r="B873" s="17" t="s">
        <v>14842</v>
      </c>
      <c r="C873" s="17" t="s">
        <v>3129</v>
      </c>
      <c r="D873" s="17" t="s">
        <v>2696</v>
      </c>
      <c r="E873" s="19">
        <v>45933.0</v>
      </c>
      <c r="F873" s="18" t="s">
        <v>3130</v>
      </c>
      <c r="G873" s="17" t="s">
        <v>69</v>
      </c>
      <c r="H873" s="17" t="s">
        <v>70</v>
      </c>
      <c r="I873" s="17" t="s">
        <v>74</v>
      </c>
      <c r="J873" s="17" t="s">
        <v>45</v>
      </c>
      <c r="K873" s="17" t="s">
        <v>92</v>
      </c>
      <c r="L873" s="17" t="s">
        <v>48</v>
      </c>
      <c r="M873" s="17" t="s">
        <v>283</v>
      </c>
      <c r="N873" s="17" t="s">
        <v>48</v>
      </c>
      <c r="O873" s="17" t="s">
        <v>48</v>
      </c>
      <c r="P873" s="17">
        <v>31.0</v>
      </c>
      <c r="Q873" s="17">
        <v>8.0</v>
      </c>
      <c r="R873" s="17">
        <v>2.0</v>
      </c>
    </row>
    <row r="874" ht="14.25" customHeight="1">
      <c r="A874" s="17">
        <v>873.0</v>
      </c>
      <c r="B874" s="17" t="s">
        <v>14842</v>
      </c>
      <c r="C874" s="17" t="s">
        <v>3132</v>
      </c>
      <c r="D874" s="17" t="s">
        <v>2696</v>
      </c>
      <c r="E874" s="19">
        <v>45933.0</v>
      </c>
      <c r="F874" s="18" t="s">
        <v>3133</v>
      </c>
      <c r="G874" s="17" t="s">
        <v>69</v>
      </c>
      <c r="H874" s="17" t="s">
        <v>70</v>
      </c>
      <c r="I874" s="17" t="s">
        <v>74</v>
      </c>
      <c r="J874" s="17" t="s">
        <v>45</v>
      </c>
      <c r="K874" s="17" t="s">
        <v>46</v>
      </c>
      <c r="L874" s="17" t="s">
        <v>48</v>
      </c>
      <c r="M874" s="17" t="s">
        <v>3134</v>
      </c>
      <c r="N874" s="17" t="s">
        <v>48</v>
      </c>
      <c r="O874" s="17" t="s">
        <v>48</v>
      </c>
      <c r="P874" s="17">
        <v>39.0</v>
      </c>
      <c r="Q874" s="17">
        <v>7.0</v>
      </c>
      <c r="R874" s="17">
        <v>1.0</v>
      </c>
    </row>
    <row r="875" ht="14.25" customHeight="1">
      <c r="A875" s="17">
        <v>874.0</v>
      </c>
      <c r="B875" s="17" t="s">
        <v>14842</v>
      </c>
      <c r="C875" s="17" t="s">
        <v>3135</v>
      </c>
      <c r="D875" s="17" t="s">
        <v>138</v>
      </c>
      <c r="E875" s="19">
        <v>45931.0</v>
      </c>
      <c r="F875" s="18" t="s">
        <v>3136</v>
      </c>
      <c r="G875" s="17" t="s">
        <v>69</v>
      </c>
      <c r="H875" s="17" t="s">
        <v>140</v>
      </c>
      <c r="I875" s="17" t="s">
        <v>141</v>
      </c>
      <c r="J875" s="17" t="s">
        <v>142</v>
      </c>
      <c r="K875" s="17" t="s">
        <v>46</v>
      </c>
      <c r="L875" s="17" t="s">
        <v>3138</v>
      </c>
      <c r="M875" s="17" t="s">
        <v>3139</v>
      </c>
      <c r="N875" s="17" t="s">
        <v>1562</v>
      </c>
      <c r="O875" s="17" t="s">
        <v>201</v>
      </c>
      <c r="P875" s="17">
        <v>2.0</v>
      </c>
      <c r="Q875" s="17">
        <v>8.0</v>
      </c>
      <c r="R875" s="17">
        <v>0.0</v>
      </c>
    </row>
    <row r="876" ht="14.25" customHeight="1">
      <c r="A876" s="17">
        <v>875.0</v>
      </c>
      <c r="B876" s="17" t="s">
        <v>14842</v>
      </c>
      <c r="C876" s="17" t="s">
        <v>3140</v>
      </c>
      <c r="D876" s="17" t="s">
        <v>2696</v>
      </c>
      <c r="E876" s="19">
        <v>45930.0</v>
      </c>
      <c r="F876" s="17" t="s">
        <v>3141</v>
      </c>
      <c r="G876" s="17" t="s">
        <v>55</v>
      </c>
      <c r="H876" s="17" t="s">
        <v>84</v>
      </c>
      <c r="I876" s="17" t="s">
        <v>74</v>
      </c>
      <c r="J876" s="17" t="s">
        <v>45</v>
      </c>
      <c r="K876" s="17" t="s">
        <v>92</v>
      </c>
      <c r="L876" s="17" t="s">
        <v>48</v>
      </c>
      <c r="M876" s="17" t="s">
        <v>283</v>
      </c>
      <c r="N876" s="17" t="s">
        <v>48</v>
      </c>
      <c r="O876" s="17" t="s">
        <v>48</v>
      </c>
      <c r="P876" s="17">
        <v>60.0</v>
      </c>
      <c r="Q876" s="17">
        <v>8.0</v>
      </c>
      <c r="R876" s="17">
        <v>1.0</v>
      </c>
    </row>
    <row r="877" ht="14.25" customHeight="1">
      <c r="A877" s="17">
        <v>876.0</v>
      </c>
      <c r="B877" s="17" t="s">
        <v>14842</v>
      </c>
      <c r="C877" s="17" t="s">
        <v>3143</v>
      </c>
      <c r="D877" s="17" t="s">
        <v>138</v>
      </c>
      <c r="E877" s="19">
        <v>45928.0</v>
      </c>
      <c r="F877" s="18" t="s">
        <v>3144</v>
      </c>
      <c r="G877" s="17" t="s">
        <v>69</v>
      </c>
      <c r="H877" s="17" t="s">
        <v>140</v>
      </c>
      <c r="I877" s="17" t="s">
        <v>141</v>
      </c>
      <c r="J877" s="17" t="s">
        <v>142</v>
      </c>
      <c r="K877" s="17" t="s">
        <v>92</v>
      </c>
      <c r="L877" s="17" t="s">
        <v>48</v>
      </c>
      <c r="M877" s="17" t="s">
        <v>283</v>
      </c>
      <c r="N877" s="17" t="s">
        <v>48</v>
      </c>
      <c r="O877" s="17" t="s">
        <v>48</v>
      </c>
      <c r="P877" s="17">
        <v>1.0</v>
      </c>
      <c r="Q877" s="17">
        <v>1.0</v>
      </c>
      <c r="R877" s="17">
        <v>0.0</v>
      </c>
    </row>
    <row r="878" ht="14.25" customHeight="1">
      <c r="A878" s="17">
        <v>877.0</v>
      </c>
      <c r="B878" s="17" t="s">
        <v>14842</v>
      </c>
      <c r="C878" s="17" t="s">
        <v>3146</v>
      </c>
      <c r="D878" s="17" t="s">
        <v>3147</v>
      </c>
      <c r="E878" s="19">
        <v>45926.0</v>
      </c>
      <c r="F878" s="17" t="s">
        <v>3148</v>
      </c>
      <c r="G878" s="17" t="s">
        <v>69</v>
      </c>
      <c r="H878" s="17" t="s">
        <v>140</v>
      </c>
      <c r="I878" s="17" t="s">
        <v>101</v>
      </c>
      <c r="J878" s="17" t="s">
        <v>142</v>
      </c>
      <c r="K878" s="17" t="s">
        <v>46</v>
      </c>
      <c r="L878" s="17" t="s">
        <v>48</v>
      </c>
      <c r="M878" s="17" t="s">
        <v>48</v>
      </c>
      <c r="N878" s="17" t="s">
        <v>48</v>
      </c>
      <c r="O878" s="17" t="s">
        <v>48</v>
      </c>
      <c r="P878" s="17">
        <v>1.0</v>
      </c>
      <c r="Q878" s="17">
        <v>26.0</v>
      </c>
      <c r="R878" s="17">
        <v>0.0</v>
      </c>
    </row>
    <row r="879" ht="14.25" customHeight="1">
      <c r="A879" s="17">
        <v>878.0</v>
      </c>
      <c r="B879" s="17" t="s">
        <v>14842</v>
      </c>
      <c r="C879" s="17" t="s">
        <v>3150</v>
      </c>
      <c r="D879" s="17" t="s">
        <v>3151</v>
      </c>
      <c r="E879" s="19">
        <v>45922.0</v>
      </c>
      <c r="F879" s="18" t="s">
        <v>3152</v>
      </c>
      <c r="G879" s="17" t="s">
        <v>69</v>
      </c>
      <c r="H879" s="17" t="s">
        <v>140</v>
      </c>
      <c r="I879" s="17" t="s">
        <v>141</v>
      </c>
      <c r="J879" s="17" t="s">
        <v>142</v>
      </c>
      <c r="K879" s="17" t="s">
        <v>92</v>
      </c>
      <c r="L879" s="17" t="s">
        <v>48</v>
      </c>
      <c r="M879" s="17" t="s">
        <v>3154</v>
      </c>
      <c r="N879" s="17" t="s">
        <v>48</v>
      </c>
      <c r="O879" s="17" t="s">
        <v>48</v>
      </c>
      <c r="P879" s="17">
        <v>5.0</v>
      </c>
      <c r="Q879" s="17">
        <v>28.0</v>
      </c>
      <c r="R879" s="17">
        <v>0.0</v>
      </c>
    </row>
    <row r="880" ht="14.25" customHeight="1">
      <c r="A880" s="17">
        <v>879.0</v>
      </c>
      <c r="B880" s="17" t="s">
        <v>14842</v>
      </c>
      <c r="C880" s="17" t="s">
        <v>3155</v>
      </c>
      <c r="D880" s="17" t="s">
        <v>3156</v>
      </c>
      <c r="E880" s="19">
        <v>45922.0</v>
      </c>
      <c r="F880" s="17" t="s">
        <v>3157</v>
      </c>
      <c r="G880" s="17" t="s">
        <v>69</v>
      </c>
      <c r="H880" s="17" t="s">
        <v>140</v>
      </c>
      <c r="I880" s="17" t="s">
        <v>141</v>
      </c>
      <c r="J880" s="17" t="s">
        <v>142</v>
      </c>
      <c r="K880" s="17" t="s">
        <v>46</v>
      </c>
      <c r="L880" s="17" t="s">
        <v>48</v>
      </c>
      <c r="M880" s="17" t="s">
        <v>48</v>
      </c>
      <c r="N880" s="17" t="s">
        <v>48</v>
      </c>
      <c r="O880" s="17" t="s">
        <v>48</v>
      </c>
      <c r="P880" s="17">
        <v>1.0</v>
      </c>
      <c r="Q880" s="17">
        <v>0.0</v>
      </c>
      <c r="R880" s="17">
        <v>0.0</v>
      </c>
    </row>
    <row r="881" ht="14.25" customHeight="1">
      <c r="A881" s="17">
        <v>880.0</v>
      </c>
      <c r="B881" s="17" t="s">
        <v>14842</v>
      </c>
      <c r="C881" s="17" t="s">
        <v>3158</v>
      </c>
      <c r="D881" s="17" t="s">
        <v>2696</v>
      </c>
      <c r="E881" s="19">
        <v>45920.0</v>
      </c>
      <c r="F881" s="18" t="s">
        <v>3159</v>
      </c>
      <c r="G881" s="17" t="s">
        <v>69</v>
      </c>
      <c r="H881" s="17" t="s">
        <v>70</v>
      </c>
      <c r="I881" s="17" t="s">
        <v>151</v>
      </c>
      <c r="J881" s="17" t="s">
        <v>45</v>
      </c>
      <c r="K881" s="17" t="s">
        <v>46</v>
      </c>
      <c r="L881" s="17" t="s">
        <v>48</v>
      </c>
      <c r="M881" s="17" t="s">
        <v>283</v>
      </c>
      <c r="N881" s="17" t="s">
        <v>48</v>
      </c>
      <c r="O881" s="17" t="s">
        <v>48</v>
      </c>
      <c r="P881" s="17">
        <v>37.0</v>
      </c>
      <c r="Q881" s="17">
        <v>9.0</v>
      </c>
      <c r="R881" s="17">
        <v>0.0</v>
      </c>
    </row>
    <row r="882" ht="14.25" customHeight="1">
      <c r="A882" s="17">
        <v>881.0</v>
      </c>
      <c r="B882" s="17" t="s">
        <v>14842</v>
      </c>
      <c r="C882" s="17" t="s">
        <v>3162</v>
      </c>
      <c r="D882" s="17" t="s">
        <v>3163</v>
      </c>
      <c r="E882" s="19">
        <v>45919.0</v>
      </c>
      <c r="F882" s="17" t="s">
        <v>3164</v>
      </c>
      <c r="G882" s="17" t="s">
        <v>42</v>
      </c>
      <c r="H882" s="17" t="s">
        <v>979</v>
      </c>
      <c r="I882" s="17" t="s">
        <v>141</v>
      </c>
      <c r="J882" s="17" t="s">
        <v>45</v>
      </c>
      <c r="K882" s="17" t="s">
        <v>46</v>
      </c>
      <c r="L882" s="17" t="s">
        <v>48</v>
      </c>
      <c r="M882" s="17" t="s">
        <v>3166</v>
      </c>
      <c r="N882" s="17" t="s">
        <v>48</v>
      </c>
      <c r="O882" s="17" t="s">
        <v>48</v>
      </c>
      <c r="P882" s="17">
        <v>5.0</v>
      </c>
      <c r="Q882" s="17">
        <v>13.0</v>
      </c>
      <c r="R882" s="17">
        <v>0.0</v>
      </c>
    </row>
    <row r="883" ht="14.25" customHeight="1">
      <c r="A883" s="17">
        <v>882.0</v>
      </c>
      <c r="B883" s="17" t="s">
        <v>14842</v>
      </c>
      <c r="C883" s="17" t="s">
        <v>3167</v>
      </c>
      <c r="D883" s="17" t="s">
        <v>2724</v>
      </c>
      <c r="E883" s="19">
        <v>45918.0</v>
      </c>
      <c r="F883" s="18" t="s">
        <v>3168</v>
      </c>
      <c r="G883" s="17" t="s">
        <v>55</v>
      </c>
      <c r="H883" s="17" t="s">
        <v>56</v>
      </c>
      <c r="I883" s="17" t="s">
        <v>85</v>
      </c>
      <c r="J883" s="17" t="s">
        <v>45</v>
      </c>
      <c r="K883" s="17" t="s">
        <v>46</v>
      </c>
      <c r="L883" s="17" t="s">
        <v>3170</v>
      </c>
      <c r="M883" s="17" t="s">
        <v>87</v>
      </c>
      <c r="N883" s="17" t="s">
        <v>48</v>
      </c>
      <c r="O883" s="17" t="s">
        <v>3171</v>
      </c>
      <c r="P883" s="17">
        <v>6.0</v>
      </c>
      <c r="Q883" s="17">
        <v>1.0</v>
      </c>
      <c r="R883" s="17">
        <v>0.0</v>
      </c>
    </row>
    <row r="884" ht="14.25" customHeight="1">
      <c r="A884" s="17">
        <v>883.0</v>
      </c>
      <c r="B884" s="17" t="s">
        <v>14842</v>
      </c>
      <c r="C884" s="17" t="s">
        <v>3172</v>
      </c>
      <c r="D884" s="17" t="s">
        <v>138</v>
      </c>
      <c r="E884" s="19">
        <v>45915.0</v>
      </c>
      <c r="F884" s="18" t="s">
        <v>3173</v>
      </c>
      <c r="G884" s="17" t="s">
        <v>42</v>
      </c>
      <c r="H884" s="17" t="s">
        <v>43</v>
      </c>
      <c r="I884" s="17" t="s">
        <v>101</v>
      </c>
      <c r="J884" s="17" t="s">
        <v>45</v>
      </c>
      <c r="K884" s="17" t="s">
        <v>46</v>
      </c>
      <c r="L884" s="17" t="s">
        <v>48</v>
      </c>
      <c r="M884" s="17" t="s">
        <v>3175</v>
      </c>
      <c r="N884" s="17" t="s">
        <v>48</v>
      </c>
      <c r="O884" s="17" t="s">
        <v>48</v>
      </c>
      <c r="P884" s="17">
        <v>56.0</v>
      </c>
      <c r="Q884" s="17">
        <v>20.0</v>
      </c>
      <c r="R884" s="17">
        <v>1.0</v>
      </c>
    </row>
    <row r="885" ht="14.25" customHeight="1">
      <c r="A885" s="17">
        <v>884.0</v>
      </c>
      <c r="B885" s="17" t="s">
        <v>14842</v>
      </c>
      <c r="C885" s="17" t="s">
        <v>3176</v>
      </c>
      <c r="D885" s="17" t="s">
        <v>138</v>
      </c>
      <c r="E885" s="19">
        <v>45914.0</v>
      </c>
      <c r="F885" s="17" t="s">
        <v>3177</v>
      </c>
      <c r="G885" s="17" t="s">
        <v>69</v>
      </c>
      <c r="H885" s="17" t="s">
        <v>140</v>
      </c>
      <c r="I885" s="17" t="s">
        <v>141</v>
      </c>
      <c r="J885" s="17" t="s">
        <v>142</v>
      </c>
      <c r="K885" s="17" t="s">
        <v>46</v>
      </c>
      <c r="L885" s="17" t="s">
        <v>48</v>
      </c>
      <c r="M885" s="17" t="s">
        <v>3180</v>
      </c>
      <c r="N885" s="17" t="s">
        <v>48</v>
      </c>
      <c r="O885" s="17" t="s">
        <v>48</v>
      </c>
      <c r="P885" s="17">
        <v>36.0</v>
      </c>
      <c r="Q885" s="17">
        <v>26.0</v>
      </c>
      <c r="R885" s="17">
        <v>3.0</v>
      </c>
    </row>
    <row r="886" ht="14.25" customHeight="1">
      <c r="A886" s="17">
        <v>885.0</v>
      </c>
      <c r="B886" s="17" t="s">
        <v>14842</v>
      </c>
      <c r="C886" s="17" t="s">
        <v>3181</v>
      </c>
      <c r="D886" s="17" t="s">
        <v>2724</v>
      </c>
      <c r="E886" s="19">
        <v>45912.0</v>
      </c>
      <c r="F886" s="17" t="s">
        <v>3182</v>
      </c>
      <c r="G886" s="17" t="s">
        <v>69</v>
      </c>
      <c r="H886" s="17" t="s">
        <v>70</v>
      </c>
      <c r="I886" s="17" t="s">
        <v>85</v>
      </c>
      <c r="J886" s="17" t="s">
        <v>45</v>
      </c>
      <c r="K886" s="17" t="s">
        <v>46</v>
      </c>
      <c r="L886" s="17" t="s">
        <v>48</v>
      </c>
      <c r="M886" s="17" t="s">
        <v>48</v>
      </c>
      <c r="N886" s="17" t="s">
        <v>3184</v>
      </c>
      <c r="O886" s="17" t="s">
        <v>968</v>
      </c>
      <c r="P886" s="17">
        <v>7.0</v>
      </c>
      <c r="Q886" s="17">
        <v>0.0</v>
      </c>
      <c r="R886" s="17">
        <v>2.0</v>
      </c>
    </row>
    <row r="887" ht="14.25" customHeight="1">
      <c r="A887" s="17">
        <v>886.0</v>
      </c>
      <c r="B887" s="17" t="s">
        <v>14842</v>
      </c>
      <c r="C887" s="17" t="s">
        <v>3185</v>
      </c>
      <c r="D887" s="17" t="s">
        <v>2696</v>
      </c>
      <c r="E887" s="19">
        <v>45909.0</v>
      </c>
      <c r="F887" s="17" t="s">
        <v>3186</v>
      </c>
      <c r="G887" s="17" t="s">
        <v>69</v>
      </c>
      <c r="H887" s="17" t="s">
        <v>70</v>
      </c>
      <c r="I887" s="17" t="s">
        <v>74</v>
      </c>
      <c r="J887" s="17" t="s">
        <v>45</v>
      </c>
      <c r="K887" s="17" t="s">
        <v>71</v>
      </c>
      <c r="L887" s="17" t="s">
        <v>48</v>
      </c>
      <c r="M887" s="17" t="s">
        <v>48</v>
      </c>
      <c r="N887" s="17" t="s">
        <v>48</v>
      </c>
      <c r="O887" s="17" t="s">
        <v>48</v>
      </c>
      <c r="P887" s="17">
        <v>41.0</v>
      </c>
      <c r="Q887" s="17">
        <v>8.0</v>
      </c>
      <c r="R887" s="17">
        <v>0.0</v>
      </c>
    </row>
    <row r="888" ht="14.25" customHeight="1">
      <c r="A888" s="17">
        <v>887.0</v>
      </c>
      <c r="B888" s="17" t="s">
        <v>14842</v>
      </c>
      <c r="C888" s="17" t="s">
        <v>3188</v>
      </c>
      <c r="D888" s="17" t="s">
        <v>138</v>
      </c>
      <c r="E888" s="19">
        <v>45909.0</v>
      </c>
      <c r="F888" s="17" t="s">
        <v>3189</v>
      </c>
      <c r="G888" s="17" t="s">
        <v>69</v>
      </c>
      <c r="H888" s="17" t="s">
        <v>70</v>
      </c>
      <c r="I888" s="17" t="s">
        <v>74</v>
      </c>
      <c r="J888" s="17" t="s">
        <v>45</v>
      </c>
      <c r="K888" s="17" t="s">
        <v>92</v>
      </c>
      <c r="L888" s="17" t="s">
        <v>48</v>
      </c>
      <c r="M888" s="17" t="s">
        <v>3190</v>
      </c>
      <c r="N888" s="17" t="s">
        <v>48</v>
      </c>
      <c r="O888" s="17" t="s">
        <v>48</v>
      </c>
      <c r="P888" s="17">
        <v>6.0</v>
      </c>
      <c r="Q888" s="17">
        <v>0.0</v>
      </c>
      <c r="R888" s="17">
        <v>0.0</v>
      </c>
    </row>
    <row r="889" ht="14.25" customHeight="1">
      <c r="A889" s="17">
        <v>888.0</v>
      </c>
      <c r="B889" s="17" t="s">
        <v>14842</v>
      </c>
      <c r="C889" s="17" t="s">
        <v>3191</v>
      </c>
      <c r="D889" s="17" t="s">
        <v>2724</v>
      </c>
      <c r="E889" s="19">
        <v>45908.0</v>
      </c>
      <c r="F889" s="17" t="s">
        <v>3192</v>
      </c>
      <c r="G889" s="17" t="s">
        <v>69</v>
      </c>
      <c r="H889" s="17" t="s">
        <v>70</v>
      </c>
      <c r="I889" s="17" t="s">
        <v>151</v>
      </c>
      <c r="J889" s="17" t="s">
        <v>45</v>
      </c>
      <c r="K889" s="17" t="s">
        <v>92</v>
      </c>
      <c r="L889" s="17" t="s">
        <v>48</v>
      </c>
      <c r="M889" s="17" t="s">
        <v>48</v>
      </c>
      <c r="N889" s="17" t="s">
        <v>48</v>
      </c>
      <c r="O889" s="17" t="s">
        <v>48</v>
      </c>
      <c r="P889" s="17">
        <v>7.0</v>
      </c>
      <c r="Q889" s="17">
        <v>0.0</v>
      </c>
      <c r="R889" s="17">
        <v>0.0</v>
      </c>
    </row>
    <row r="890" ht="14.25" customHeight="1">
      <c r="A890" s="17">
        <v>889.0</v>
      </c>
      <c r="B890" s="17" t="s">
        <v>14842</v>
      </c>
      <c r="C890" s="17" t="s">
        <v>3194</v>
      </c>
      <c r="D890" s="17" t="s">
        <v>3195</v>
      </c>
      <c r="E890" s="19">
        <v>45907.0</v>
      </c>
      <c r="F890" s="17" t="s">
        <v>3196</v>
      </c>
      <c r="G890" s="17" t="s">
        <v>69</v>
      </c>
      <c r="H890" s="17" t="s">
        <v>140</v>
      </c>
      <c r="I890" s="17" t="s">
        <v>141</v>
      </c>
      <c r="J890" s="17" t="s">
        <v>142</v>
      </c>
      <c r="K890" s="17" t="s">
        <v>46</v>
      </c>
      <c r="L890" s="17" t="s">
        <v>48</v>
      </c>
      <c r="M890" s="17" t="s">
        <v>3198</v>
      </c>
      <c r="N890" s="17" t="s">
        <v>48</v>
      </c>
      <c r="O890" s="17" t="s">
        <v>48</v>
      </c>
      <c r="P890" s="17">
        <v>6.0</v>
      </c>
      <c r="Q890" s="17">
        <v>35.0</v>
      </c>
      <c r="R890" s="17">
        <v>0.0</v>
      </c>
    </row>
    <row r="891" ht="14.25" customHeight="1">
      <c r="A891" s="17">
        <v>890.0</v>
      </c>
      <c r="B891" s="17" t="s">
        <v>14842</v>
      </c>
      <c r="C891" s="17" t="s">
        <v>3199</v>
      </c>
      <c r="D891" s="17" t="s">
        <v>2696</v>
      </c>
      <c r="E891" s="19">
        <v>45907.0</v>
      </c>
      <c r="F891" s="18" t="s">
        <v>3200</v>
      </c>
      <c r="G891" s="17" t="s">
        <v>69</v>
      </c>
      <c r="H891" s="17" t="s">
        <v>70</v>
      </c>
      <c r="I891" s="17" t="s">
        <v>151</v>
      </c>
      <c r="J891" s="17" t="s">
        <v>45</v>
      </c>
      <c r="K891" s="17" t="s">
        <v>46</v>
      </c>
      <c r="L891" s="17" t="s">
        <v>48</v>
      </c>
      <c r="M891" s="17" t="s">
        <v>3201</v>
      </c>
      <c r="N891" s="17" t="s">
        <v>48</v>
      </c>
      <c r="O891" s="17" t="s">
        <v>3202</v>
      </c>
      <c r="P891" s="17">
        <v>59.0</v>
      </c>
      <c r="Q891" s="17">
        <v>29.0</v>
      </c>
      <c r="R891" s="17">
        <v>3.0</v>
      </c>
    </row>
    <row r="892" ht="14.25" customHeight="1">
      <c r="A892" s="17">
        <v>891.0</v>
      </c>
      <c r="B892" s="17" t="s">
        <v>14842</v>
      </c>
      <c r="C892" s="17" t="s">
        <v>3203</v>
      </c>
      <c r="D892" s="17" t="s">
        <v>2696</v>
      </c>
      <c r="E892" s="19">
        <v>45905.0</v>
      </c>
      <c r="F892" s="18" t="s">
        <v>3204</v>
      </c>
      <c r="G892" s="17" t="s">
        <v>69</v>
      </c>
      <c r="H892" s="17" t="s">
        <v>70</v>
      </c>
      <c r="I892" s="17" t="s">
        <v>151</v>
      </c>
      <c r="J892" s="17" t="s">
        <v>45</v>
      </c>
      <c r="K892" s="17" t="s">
        <v>46</v>
      </c>
      <c r="L892" s="17" t="s">
        <v>48</v>
      </c>
      <c r="M892" s="17" t="s">
        <v>3206</v>
      </c>
      <c r="N892" s="17" t="s">
        <v>48</v>
      </c>
      <c r="O892" s="17" t="s">
        <v>48</v>
      </c>
      <c r="P892" s="17">
        <v>44.0</v>
      </c>
      <c r="Q892" s="17">
        <v>15.0</v>
      </c>
      <c r="R892" s="17">
        <v>0.0</v>
      </c>
    </row>
    <row r="893" ht="14.25" customHeight="1">
      <c r="A893" s="17">
        <v>892.0</v>
      </c>
      <c r="B893" s="17" t="s">
        <v>14842</v>
      </c>
      <c r="C893" s="17" t="s">
        <v>3207</v>
      </c>
      <c r="D893" s="17" t="s">
        <v>2704</v>
      </c>
      <c r="E893" s="19">
        <v>45904.0</v>
      </c>
      <c r="F893" s="18" t="s">
        <v>3208</v>
      </c>
      <c r="G893" s="17" t="s">
        <v>69</v>
      </c>
      <c r="H893" s="17" t="s">
        <v>70</v>
      </c>
      <c r="I893" s="17" t="s">
        <v>151</v>
      </c>
      <c r="J893" s="17" t="s">
        <v>45</v>
      </c>
      <c r="K893" s="17" t="s">
        <v>46</v>
      </c>
      <c r="L893" s="17" t="s">
        <v>48</v>
      </c>
      <c r="M893" s="17" t="s">
        <v>3210</v>
      </c>
      <c r="N893" s="17" t="s">
        <v>48</v>
      </c>
      <c r="O893" s="17" t="s">
        <v>48</v>
      </c>
      <c r="P893" s="17">
        <v>8.0</v>
      </c>
      <c r="Q893" s="17">
        <v>0.0</v>
      </c>
      <c r="R893" s="17">
        <v>1.0</v>
      </c>
    </row>
    <row r="894" ht="14.25" customHeight="1">
      <c r="A894" s="17">
        <v>893.0</v>
      </c>
      <c r="B894" s="17" t="s">
        <v>14842</v>
      </c>
      <c r="C894" s="17" t="s">
        <v>3214</v>
      </c>
      <c r="D894" s="17" t="s">
        <v>2696</v>
      </c>
      <c r="E894" s="19">
        <v>45899.0</v>
      </c>
      <c r="F894" s="18" t="s">
        <v>3215</v>
      </c>
      <c r="G894" s="17" t="s">
        <v>69</v>
      </c>
      <c r="H894" s="17" t="s">
        <v>70</v>
      </c>
      <c r="I894" s="17" t="s">
        <v>151</v>
      </c>
      <c r="J894" s="17" t="s">
        <v>45</v>
      </c>
      <c r="K894" s="17" t="s">
        <v>92</v>
      </c>
      <c r="L894" s="17" t="s">
        <v>48</v>
      </c>
      <c r="M894" s="17" t="s">
        <v>48</v>
      </c>
      <c r="N894" s="17" t="s">
        <v>48</v>
      </c>
      <c r="O894" s="17" t="s">
        <v>48</v>
      </c>
      <c r="P894" s="17">
        <v>34.0</v>
      </c>
      <c r="Q894" s="17">
        <v>20.0</v>
      </c>
      <c r="R894" s="17">
        <v>1.0</v>
      </c>
    </row>
    <row r="895" ht="14.25" customHeight="1">
      <c r="A895" s="17">
        <v>894.0</v>
      </c>
      <c r="B895" s="17" t="s">
        <v>14842</v>
      </c>
      <c r="C895" s="17" t="s">
        <v>3217</v>
      </c>
      <c r="D895" s="17" t="s">
        <v>2696</v>
      </c>
      <c r="E895" s="19">
        <v>45898.0</v>
      </c>
      <c r="F895" s="18" t="s">
        <v>3218</v>
      </c>
      <c r="G895" s="17" t="s">
        <v>69</v>
      </c>
      <c r="H895" s="17" t="s">
        <v>70</v>
      </c>
      <c r="I895" s="17" t="s">
        <v>151</v>
      </c>
      <c r="J895" s="17" t="s">
        <v>45</v>
      </c>
      <c r="K895" s="17" t="s">
        <v>46</v>
      </c>
      <c r="L895" s="17" t="s">
        <v>48</v>
      </c>
      <c r="M895" s="17" t="s">
        <v>3221</v>
      </c>
      <c r="N895" s="17" t="s">
        <v>48</v>
      </c>
      <c r="O895" s="17" t="s">
        <v>48</v>
      </c>
      <c r="P895" s="17">
        <v>48.0</v>
      </c>
      <c r="Q895" s="17">
        <v>18.0</v>
      </c>
      <c r="R895" s="17">
        <v>0.0</v>
      </c>
    </row>
    <row r="896" ht="14.25" customHeight="1">
      <c r="A896" s="17">
        <v>895.0</v>
      </c>
      <c r="B896" s="17" t="s">
        <v>14842</v>
      </c>
      <c r="C896" s="17" t="s">
        <v>3222</v>
      </c>
      <c r="D896" s="17" t="s">
        <v>2696</v>
      </c>
      <c r="E896" s="19">
        <v>45891.0</v>
      </c>
      <c r="F896" s="18" t="s">
        <v>3223</v>
      </c>
      <c r="G896" s="17" t="s">
        <v>69</v>
      </c>
      <c r="H896" s="17" t="s">
        <v>140</v>
      </c>
      <c r="I896" s="17" t="s">
        <v>141</v>
      </c>
      <c r="J896" s="17" t="s">
        <v>142</v>
      </c>
      <c r="K896" s="17" t="s">
        <v>92</v>
      </c>
      <c r="L896" s="17" t="s">
        <v>48</v>
      </c>
      <c r="M896" s="17" t="s">
        <v>3225</v>
      </c>
      <c r="N896" s="17" t="s">
        <v>48</v>
      </c>
      <c r="O896" s="17" t="s">
        <v>48</v>
      </c>
      <c r="P896" s="17">
        <v>44.0</v>
      </c>
      <c r="Q896" s="17">
        <v>0.0</v>
      </c>
      <c r="R896" s="17">
        <v>0.0</v>
      </c>
    </row>
    <row r="897" ht="14.25" customHeight="1">
      <c r="A897" s="17">
        <v>896.0</v>
      </c>
      <c r="B897" s="17" t="s">
        <v>14842</v>
      </c>
      <c r="C897" s="17" t="s">
        <v>3226</v>
      </c>
      <c r="D897" s="17" t="s">
        <v>138</v>
      </c>
      <c r="E897" s="19">
        <v>45888.0</v>
      </c>
      <c r="F897" s="18" t="s">
        <v>3227</v>
      </c>
      <c r="G897" s="17" t="s">
        <v>69</v>
      </c>
      <c r="H897" s="17" t="s">
        <v>70</v>
      </c>
      <c r="I897" s="17" t="s">
        <v>74</v>
      </c>
      <c r="J897" s="17" t="s">
        <v>45</v>
      </c>
      <c r="K897" s="17" t="s">
        <v>92</v>
      </c>
      <c r="L897" s="17" t="s">
        <v>48</v>
      </c>
      <c r="M897" s="17" t="s">
        <v>3229</v>
      </c>
      <c r="N897" s="17" t="s">
        <v>48</v>
      </c>
      <c r="O897" s="17" t="s">
        <v>48</v>
      </c>
      <c r="P897" s="17">
        <v>45.0</v>
      </c>
      <c r="Q897" s="17">
        <v>19.0</v>
      </c>
      <c r="R897" s="17">
        <v>0.0</v>
      </c>
    </row>
    <row r="898" ht="14.25" customHeight="1">
      <c r="A898" s="17">
        <v>897.0</v>
      </c>
      <c r="B898" s="17" t="s">
        <v>14842</v>
      </c>
      <c r="C898" s="17" t="s">
        <v>3230</v>
      </c>
      <c r="D898" s="17" t="s">
        <v>2696</v>
      </c>
      <c r="E898" s="19">
        <v>45888.0</v>
      </c>
      <c r="F898" s="18" t="s">
        <v>3231</v>
      </c>
      <c r="G898" s="17" t="s">
        <v>69</v>
      </c>
      <c r="H898" s="17" t="s">
        <v>70</v>
      </c>
      <c r="I898" s="17" t="s">
        <v>74</v>
      </c>
      <c r="J898" s="17" t="s">
        <v>45</v>
      </c>
      <c r="K898" s="17" t="s">
        <v>92</v>
      </c>
      <c r="L898" s="17" t="s">
        <v>48</v>
      </c>
      <c r="M898" s="17" t="s">
        <v>283</v>
      </c>
      <c r="N898" s="17" t="s">
        <v>48</v>
      </c>
      <c r="O898" s="17" t="s">
        <v>48</v>
      </c>
      <c r="P898" s="17">
        <v>115.0</v>
      </c>
      <c r="Q898" s="17">
        <v>36.0</v>
      </c>
      <c r="R898" s="17">
        <v>2.0</v>
      </c>
    </row>
    <row r="899" ht="14.25" customHeight="1">
      <c r="A899" s="17">
        <v>898.0</v>
      </c>
      <c r="B899" s="17" t="s">
        <v>14842</v>
      </c>
      <c r="C899" s="17" t="s">
        <v>3232</v>
      </c>
      <c r="D899" s="17" t="s">
        <v>138</v>
      </c>
      <c r="E899" s="19">
        <v>45886.0</v>
      </c>
      <c r="F899" s="17" t="s">
        <v>3233</v>
      </c>
      <c r="G899" s="17" t="s">
        <v>69</v>
      </c>
      <c r="H899" s="17" t="s">
        <v>70</v>
      </c>
      <c r="I899" s="17" t="s">
        <v>74</v>
      </c>
      <c r="J899" s="17" t="s">
        <v>45</v>
      </c>
      <c r="K899" s="17" t="s">
        <v>92</v>
      </c>
      <c r="L899" s="17" t="s">
        <v>48</v>
      </c>
      <c r="M899" s="17" t="s">
        <v>3235</v>
      </c>
      <c r="N899" s="17" t="s">
        <v>48</v>
      </c>
      <c r="O899" s="17" t="s">
        <v>48</v>
      </c>
      <c r="P899" s="17">
        <v>40.0</v>
      </c>
      <c r="Q899" s="17">
        <v>55.0</v>
      </c>
      <c r="R899" s="17">
        <v>0.0</v>
      </c>
    </row>
    <row r="900" ht="14.25" customHeight="1">
      <c r="A900" s="17">
        <v>899.0</v>
      </c>
      <c r="B900" s="17" t="s">
        <v>14842</v>
      </c>
      <c r="C900" s="17" t="s">
        <v>3236</v>
      </c>
      <c r="D900" s="17" t="s">
        <v>138</v>
      </c>
      <c r="E900" s="19">
        <v>45881.0</v>
      </c>
      <c r="F900" s="17" t="s">
        <v>3237</v>
      </c>
      <c r="G900" s="17" t="s">
        <v>69</v>
      </c>
      <c r="H900" s="17" t="s">
        <v>140</v>
      </c>
      <c r="I900" s="17" t="s">
        <v>141</v>
      </c>
      <c r="J900" s="17" t="s">
        <v>142</v>
      </c>
      <c r="K900" s="17" t="s">
        <v>92</v>
      </c>
      <c r="L900" s="17" t="s">
        <v>48</v>
      </c>
      <c r="M900" s="17" t="s">
        <v>3240</v>
      </c>
      <c r="N900" s="17" t="s">
        <v>48</v>
      </c>
      <c r="O900" s="17" t="s">
        <v>48</v>
      </c>
      <c r="P900" s="17">
        <v>4.0</v>
      </c>
      <c r="Q900" s="17">
        <v>11.0</v>
      </c>
      <c r="R900" s="17">
        <v>0.0</v>
      </c>
    </row>
    <row r="901" ht="14.25" customHeight="1">
      <c r="A901" s="17">
        <v>900.0</v>
      </c>
      <c r="B901" s="17" t="s">
        <v>14842</v>
      </c>
      <c r="C901" s="17" t="s">
        <v>3241</v>
      </c>
      <c r="D901" s="17" t="s">
        <v>2371</v>
      </c>
      <c r="E901" s="19">
        <v>45877.0</v>
      </c>
      <c r="F901" s="17" t="s">
        <v>3242</v>
      </c>
      <c r="G901" s="17" t="s">
        <v>69</v>
      </c>
      <c r="H901" s="17" t="s">
        <v>140</v>
      </c>
      <c r="I901" s="17" t="s">
        <v>141</v>
      </c>
      <c r="J901" s="17" t="s">
        <v>142</v>
      </c>
      <c r="K901" s="17" t="s">
        <v>92</v>
      </c>
      <c r="L901" s="17" t="s">
        <v>48</v>
      </c>
      <c r="M901" s="17" t="s">
        <v>48</v>
      </c>
      <c r="N901" s="17" t="s">
        <v>48</v>
      </c>
      <c r="O901" s="17" t="s">
        <v>48</v>
      </c>
      <c r="P901" s="17">
        <v>4.0</v>
      </c>
      <c r="Q901" s="17">
        <v>1.0</v>
      </c>
      <c r="R901" s="17">
        <v>0.0</v>
      </c>
    </row>
    <row r="902" ht="14.25" customHeight="1">
      <c r="A902" s="17">
        <v>901.0</v>
      </c>
      <c r="B902" s="17" t="s">
        <v>14842</v>
      </c>
      <c r="C902" s="17" t="s">
        <v>3245</v>
      </c>
      <c r="D902" s="17" t="s">
        <v>2704</v>
      </c>
      <c r="E902" s="19">
        <v>45877.0</v>
      </c>
      <c r="F902" s="18" t="s">
        <v>3246</v>
      </c>
      <c r="G902" s="17" t="s">
        <v>69</v>
      </c>
      <c r="H902" s="17" t="s">
        <v>70</v>
      </c>
      <c r="I902" s="17" t="s">
        <v>151</v>
      </c>
      <c r="J902" s="17" t="s">
        <v>45</v>
      </c>
      <c r="K902" s="17" t="s">
        <v>46</v>
      </c>
      <c r="L902" s="17" t="s">
        <v>48</v>
      </c>
      <c r="M902" s="17" t="s">
        <v>3247</v>
      </c>
      <c r="N902" s="17" t="s">
        <v>48</v>
      </c>
      <c r="O902" s="17" t="s">
        <v>48</v>
      </c>
      <c r="P902" s="17">
        <v>11.0</v>
      </c>
      <c r="Q902" s="17">
        <v>1.0</v>
      </c>
      <c r="R902" s="17">
        <v>1.0</v>
      </c>
    </row>
    <row r="903" ht="14.25" customHeight="1">
      <c r="A903" s="17">
        <v>902.0</v>
      </c>
      <c r="B903" s="17" t="s">
        <v>14842</v>
      </c>
      <c r="C903" s="17" t="s">
        <v>3248</v>
      </c>
      <c r="D903" s="17" t="s">
        <v>138</v>
      </c>
      <c r="E903" s="19">
        <v>45873.0</v>
      </c>
      <c r="F903" s="18" t="s">
        <v>3249</v>
      </c>
      <c r="G903" s="17" t="s">
        <v>69</v>
      </c>
      <c r="H903" s="17" t="s">
        <v>140</v>
      </c>
      <c r="I903" s="17" t="s">
        <v>141</v>
      </c>
      <c r="J903" s="17" t="s">
        <v>142</v>
      </c>
      <c r="K903" s="17" t="s">
        <v>46</v>
      </c>
      <c r="L903" s="17" t="s">
        <v>48</v>
      </c>
      <c r="M903" s="17" t="s">
        <v>3251</v>
      </c>
      <c r="N903" s="17" t="s">
        <v>48</v>
      </c>
      <c r="O903" s="17" t="s">
        <v>48</v>
      </c>
      <c r="P903" s="17">
        <v>3.0</v>
      </c>
      <c r="Q903" s="17">
        <v>13.0</v>
      </c>
      <c r="R903" s="17">
        <v>0.0</v>
      </c>
    </row>
    <row r="904" ht="14.25" customHeight="1">
      <c r="A904" s="17">
        <v>903.0</v>
      </c>
      <c r="B904" s="17" t="s">
        <v>14842</v>
      </c>
      <c r="C904" s="17" t="s">
        <v>3252</v>
      </c>
      <c r="D904" s="17" t="s">
        <v>3253</v>
      </c>
      <c r="E904" s="19">
        <v>45870.0</v>
      </c>
      <c r="F904" s="17" t="s">
        <v>3254</v>
      </c>
      <c r="G904" s="17" t="s">
        <v>55</v>
      </c>
      <c r="H904" s="17" t="s">
        <v>130</v>
      </c>
      <c r="I904" s="17" t="s">
        <v>151</v>
      </c>
      <c r="J904" s="17" t="s">
        <v>45</v>
      </c>
      <c r="K904" s="17" t="s">
        <v>92</v>
      </c>
      <c r="L904" s="17" t="s">
        <v>48</v>
      </c>
      <c r="M904" s="17" t="s">
        <v>3256</v>
      </c>
      <c r="N904" s="17" t="s">
        <v>48</v>
      </c>
      <c r="O904" s="17" t="s">
        <v>48</v>
      </c>
      <c r="P904" s="17">
        <v>1.0</v>
      </c>
      <c r="Q904" s="17">
        <v>0.0</v>
      </c>
      <c r="R904" s="17">
        <v>0.0</v>
      </c>
    </row>
    <row r="905" ht="14.25" customHeight="1">
      <c r="A905" s="17">
        <v>904.0</v>
      </c>
      <c r="B905" s="17" t="s">
        <v>14842</v>
      </c>
      <c r="C905" s="17" t="s">
        <v>3257</v>
      </c>
      <c r="D905" s="17" t="s">
        <v>138</v>
      </c>
      <c r="E905" s="19">
        <v>45868.0</v>
      </c>
      <c r="F905" s="17" t="s">
        <v>3258</v>
      </c>
      <c r="G905" s="17" t="s">
        <v>69</v>
      </c>
      <c r="H905" s="17" t="s">
        <v>140</v>
      </c>
      <c r="I905" s="17" t="s">
        <v>141</v>
      </c>
      <c r="J905" s="17" t="s">
        <v>142</v>
      </c>
      <c r="K905" s="17" t="s">
        <v>92</v>
      </c>
      <c r="L905" s="17" t="s">
        <v>48</v>
      </c>
      <c r="M905" s="17" t="s">
        <v>3260</v>
      </c>
      <c r="N905" s="17" t="s">
        <v>48</v>
      </c>
      <c r="O905" s="17" t="s">
        <v>48</v>
      </c>
      <c r="P905" s="17">
        <v>4.0</v>
      </c>
      <c r="Q905" s="17">
        <v>15.0</v>
      </c>
      <c r="R905" s="17">
        <v>0.0</v>
      </c>
    </row>
    <row r="906" ht="14.25" customHeight="1">
      <c r="A906" s="17">
        <v>905.0</v>
      </c>
      <c r="B906" s="17" t="s">
        <v>14842</v>
      </c>
      <c r="C906" s="17" t="s">
        <v>3261</v>
      </c>
      <c r="D906" s="17" t="s">
        <v>138</v>
      </c>
      <c r="E906" s="19">
        <v>45862.0</v>
      </c>
      <c r="F906" s="18" t="s">
        <v>3262</v>
      </c>
      <c r="G906" s="17" t="s">
        <v>69</v>
      </c>
      <c r="H906" s="17" t="s">
        <v>70</v>
      </c>
      <c r="I906" s="17" t="s">
        <v>151</v>
      </c>
      <c r="J906" s="17" t="s">
        <v>45</v>
      </c>
      <c r="K906" s="17" t="s">
        <v>71</v>
      </c>
      <c r="L906" s="17" t="s">
        <v>48</v>
      </c>
      <c r="M906" s="17" t="s">
        <v>48</v>
      </c>
      <c r="N906" s="17" t="s">
        <v>48</v>
      </c>
      <c r="O906" s="17" t="s">
        <v>48</v>
      </c>
      <c r="P906" s="17">
        <v>16.0</v>
      </c>
      <c r="Q906" s="17">
        <v>13.0</v>
      </c>
      <c r="R906" s="17">
        <v>1.0</v>
      </c>
    </row>
    <row r="907" ht="14.25" customHeight="1">
      <c r="A907" s="17">
        <v>906.0</v>
      </c>
      <c r="B907" s="17" t="s">
        <v>14842</v>
      </c>
      <c r="C907" s="17" t="s">
        <v>3265</v>
      </c>
      <c r="D907" s="17" t="s">
        <v>2696</v>
      </c>
      <c r="E907" s="19">
        <v>45856.0</v>
      </c>
      <c r="F907" s="18" t="s">
        <v>3266</v>
      </c>
      <c r="G907" s="17" t="s">
        <v>69</v>
      </c>
      <c r="H907" s="17" t="s">
        <v>70</v>
      </c>
      <c r="I907" s="17" t="s">
        <v>151</v>
      </c>
      <c r="J907" s="17" t="s">
        <v>45</v>
      </c>
      <c r="K907" s="17" t="s">
        <v>92</v>
      </c>
      <c r="L907" s="17" t="s">
        <v>304</v>
      </c>
      <c r="M907" s="17" t="s">
        <v>3268</v>
      </c>
      <c r="N907" s="17" t="s">
        <v>48</v>
      </c>
      <c r="O907" s="17" t="s">
        <v>48</v>
      </c>
      <c r="P907" s="17">
        <v>12.0</v>
      </c>
      <c r="Q907" s="17">
        <v>0.0</v>
      </c>
      <c r="R907" s="17">
        <v>1.0</v>
      </c>
    </row>
    <row r="908" ht="14.25" customHeight="1">
      <c r="A908" s="17">
        <v>907.0</v>
      </c>
      <c r="B908" s="17" t="s">
        <v>14842</v>
      </c>
      <c r="C908" s="17" t="s">
        <v>3269</v>
      </c>
      <c r="D908" s="17" t="s">
        <v>2696</v>
      </c>
      <c r="E908" s="19">
        <v>45856.0</v>
      </c>
      <c r="F908" s="18" t="s">
        <v>3270</v>
      </c>
      <c r="G908" s="17" t="s">
        <v>55</v>
      </c>
      <c r="H908" s="17" t="s">
        <v>130</v>
      </c>
      <c r="I908" s="17" t="s">
        <v>101</v>
      </c>
      <c r="J908" s="17" t="s">
        <v>45</v>
      </c>
      <c r="K908" s="17" t="s">
        <v>92</v>
      </c>
      <c r="L908" s="17" t="s">
        <v>48</v>
      </c>
      <c r="M908" s="17" t="s">
        <v>3272</v>
      </c>
      <c r="N908" s="17" t="s">
        <v>48</v>
      </c>
      <c r="O908" s="17" t="s">
        <v>48</v>
      </c>
      <c r="P908" s="17">
        <v>34.0</v>
      </c>
      <c r="Q908" s="17">
        <v>9.0</v>
      </c>
      <c r="R908" s="17">
        <v>0.0</v>
      </c>
    </row>
    <row r="909" ht="14.25" customHeight="1">
      <c r="A909" s="17">
        <v>908.0</v>
      </c>
      <c r="B909" s="17" t="s">
        <v>14842</v>
      </c>
      <c r="C909" s="17" t="s">
        <v>3273</v>
      </c>
      <c r="D909" s="17" t="s">
        <v>2724</v>
      </c>
      <c r="E909" s="19">
        <v>45855.0</v>
      </c>
      <c r="F909" s="17" t="s">
        <v>3274</v>
      </c>
      <c r="G909" s="17" t="s">
        <v>55</v>
      </c>
      <c r="H909" s="17" t="s">
        <v>84</v>
      </c>
      <c r="I909" s="17" t="s">
        <v>85</v>
      </c>
      <c r="J909" s="17" t="s">
        <v>45</v>
      </c>
      <c r="K909" s="17" t="s">
        <v>46</v>
      </c>
      <c r="L909" s="17" t="s">
        <v>3276</v>
      </c>
      <c r="M909" s="17" t="s">
        <v>48</v>
      </c>
      <c r="N909" s="17" t="s">
        <v>48</v>
      </c>
      <c r="O909" s="17" t="s">
        <v>3277</v>
      </c>
      <c r="P909" s="17">
        <v>3.0</v>
      </c>
      <c r="Q909" s="17">
        <v>0.0</v>
      </c>
      <c r="R909" s="17">
        <v>0.0</v>
      </c>
    </row>
    <row r="910" ht="14.25" customHeight="1">
      <c r="A910" s="17">
        <v>909.0</v>
      </c>
      <c r="B910" s="17" t="s">
        <v>14842</v>
      </c>
      <c r="C910" s="17" t="s">
        <v>3278</v>
      </c>
      <c r="D910" s="17" t="s">
        <v>2696</v>
      </c>
      <c r="E910" s="19">
        <v>45854.0</v>
      </c>
      <c r="F910" s="18" t="s">
        <v>3279</v>
      </c>
      <c r="G910" s="17" t="s">
        <v>69</v>
      </c>
      <c r="H910" s="17" t="s">
        <v>70</v>
      </c>
      <c r="I910" s="17" t="s">
        <v>151</v>
      </c>
      <c r="J910" s="17" t="s">
        <v>45</v>
      </c>
      <c r="K910" s="17" t="s">
        <v>92</v>
      </c>
      <c r="L910" s="17" t="s">
        <v>48</v>
      </c>
      <c r="M910" s="17" t="s">
        <v>3282</v>
      </c>
      <c r="N910" s="17" t="s">
        <v>48</v>
      </c>
      <c r="O910" s="17" t="s">
        <v>48</v>
      </c>
      <c r="P910" s="17">
        <v>124.0</v>
      </c>
      <c r="Q910" s="17">
        <v>24.0</v>
      </c>
      <c r="R910" s="17">
        <v>4.0</v>
      </c>
    </row>
    <row r="911" ht="14.25" customHeight="1">
      <c r="A911" s="17">
        <v>910.0</v>
      </c>
      <c r="B911" s="17" t="s">
        <v>14842</v>
      </c>
      <c r="C911" s="17" t="s">
        <v>3283</v>
      </c>
      <c r="D911" s="17" t="s">
        <v>2696</v>
      </c>
      <c r="E911" s="19">
        <v>45853.0</v>
      </c>
      <c r="F911" s="18" t="s">
        <v>3284</v>
      </c>
      <c r="G911" s="17" t="s">
        <v>69</v>
      </c>
      <c r="H911" s="17" t="s">
        <v>70</v>
      </c>
      <c r="I911" s="17" t="s">
        <v>74</v>
      </c>
      <c r="J911" s="17" t="s">
        <v>45</v>
      </c>
      <c r="K911" s="17" t="s">
        <v>92</v>
      </c>
      <c r="L911" s="17" t="s">
        <v>48</v>
      </c>
      <c r="M911" s="17" t="s">
        <v>48</v>
      </c>
      <c r="N911" s="17" t="s">
        <v>48</v>
      </c>
      <c r="O911" s="17" t="s">
        <v>48</v>
      </c>
      <c r="P911" s="17">
        <v>14.0</v>
      </c>
      <c r="Q911" s="17">
        <v>7.0</v>
      </c>
      <c r="R911" s="17">
        <v>0.0</v>
      </c>
    </row>
    <row r="912" ht="14.25" customHeight="1">
      <c r="A912" s="17">
        <v>911.0</v>
      </c>
      <c r="B912" s="17" t="s">
        <v>14842</v>
      </c>
      <c r="C912" s="17" t="s">
        <v>3286</v>
      </c>
      <c r="D912" s="17" t="s">
        <v>2696</v>
      </c>
      <c r="E912" s="19">
        <v>45851.0</v>
      </c>
      <c r="F912" s="18" t="s">
        <v>3287</v>
      </c>
      <c r="G912" s="17" t="s">
        <v>69</v>
      </c>
      <c r="H912" s="17" t="s">
        <v>70</v>
      </c>
      <c r="I912" s="17" t="s">
        <v>101</v>
      </c>
      <c r="J912" s="17" t="s">
        <v>45</v>
      </c>
      <c r="K912" s="17" t="s">
        <v>92</v>
      </c>
      <c r="L912" s="17" t="s">
        <v>48</v>
      </c>
      <c r="M912" s="17" t="s">
        <v>502</v>
      </c>
      <c r="N912" s="17" t="s">
        <v>48</v>
      </c>
      <c r="O912" s="17" t="s">
        <v>48</v>
      </c>
      <c r="P912" s="17">
        <v>57.0</v>
      </c>
      <c r="Q912" s="17">
        <v>21.0</v>
      </c>
      <c r="R912" s="17">
        <v>7.0</v>
      </c>
    </row>
    <row r="913" ht="14.25" customHeight="1">
      <c r="A913" s="17">
        <v>912.0</v>
      </c>
      <c r="B913" s="17" t="s">
        <v>14842</v>
      </c>
      <c r="C913" s="17" t="s">
        <v>3290</v>
      </c>
      <c r="D913" s="17" t="s">
        <v>2696</v>
      </c>
      <c r="E913" s="19">
        <v>45850.0</v>
      </c>
      <c r="F913" s="17" t="s">
        <v>3291</v>
      </c>
      <c r="G913" s="17" t="s">
        <v>69</v>
      </c>
      <c r="H913" s="17" t="s">
        <v>70</v>
      </c>
      <c r="I913" s="17" t="s">
        <v>91</v>
      </c>
      <c r="J913" s="17" t="s">
        <v>45</v>
      </c>
      <c r="K913" s="17" t="s">
        <v>46</v>
      </c>
      <c r="L913" s="17" t="s">
        <v>48</v>
      </c>
      <c r="M913" s="17" t="s">
        <v>48</v>
      </c>
      <c r="N913" s="17" t="s">
        <v>48</v>
      </c>
      <c r="O913" s="17" t="s">
        <v>48</v>
      </c>
      <c r="P913" s="17">
        <v>25.0</v>
      </c>
      <c r="Q913" s="17">
        <v>1.0</v>
      </c>
      <c r="R913" s="17">
        <v>1.0</v>
      </c>
    </row>
    <row r="914" ht="14.25" customHeight="1">
      <c r="A914" s="17">
        <v>913.0</v>
      </c>
      <c r="B914" s="17" t="s">
        <v>14842</v>
      </c>
      <c r="C914" s="17" t="s">
        <v>3294</v>
      </c>
      <c r="D914" s="17" t="s">
        <v>2704</v>
      </c>
      <c r="E914" s="19">
        <v>45849.0</v>
      </c>
      <c r="F914" s="17" t="s">
        <v>3295</v>
      </c>
      <c r="G914" s="17" t="s">
        <v>69</v>
      </c>
      <c r="H914" s="17" t="s">
        <v>70</v>
      </c>
      <c r="I914" s="17" t="s">
        <v>74</v>
      </c>
      <c r="J914" s="17" t="s">
        <v>45</v>
      </c>
      <c r="K914" s="17" t="s">
        <v>92</v>
      </c>
      <c r="L914" s="17" t="s">
        <v>48</v>
      </c>
      <c r="M914" s="17" t="s">
        <v>48</v>
      </c>
      <c r="N914" s="17" t="s">
        <v>48</v>
      </c>
      <c r="O914" s="17" t="s">
        <v>48</v>
      </c>
      <c r="P914" s="17">
        <v>9.0</v>
      </c>
      <c r="Q914" s="17">
        <v>0.0</v>
      </c>
      <c r="R914" s="17">
        <v>0.0</v>
      </c>
    </row>
    <row r="915" ht="14.25" customHeight="1">
      <c r="A915" s="17">
        <v>914.0</v>
      </c>
      <c r="B915" s="17" t="s">
        <v>14842</v>
      </c>
      <c r="C915" s="17" t="s">
        <v>3297</v>
      </c>
      <c r="D915" s="17" t="s">
        <v>138</v>
      </c>
      <c r="E915" s="19">
        <v>45848.0</v>
      </c>
      <c r="F915" s="17" t="s">
        <v>3298</v>
      </c>
      <c r="G915" s="17" t="s">
        <v>69</v>
      </c>
      <c r="H915" s="17" t="s">
        <v>70</v>
      </c>
      <c r="I915" s="17" t="s">
        <v>74</v>
      </c>
      <c r="J915" s="17" t="s">
        <v>45</v>
      </c>
      <c r="K915" s="17" t="s">
        <v>46</v>
      </c>
      <c r="L915" s="17" t="s">
        <v>48</v>
      </c>
      <c r="M915" s="17" t="s">
        <v>3301</v>
      </c>
      <c r="N915" s="17" t="s">
        <v>48</v>
      </c>
      <c r="O915" s="17" t="s">
        <v>48</v>
      </c>
      <c r="P915" s="17">
        <v>6.0</v>
      </c>
      <c r="Q915" s="17">
        <v>7.0</v>
      </c>
      <c r="R915" s="17">
        <v>0.0</v>
      </c>
    </row>
    <row r="916" ht="14.25" customHeight="1">
      <c r="A916" s="17">
        <v>915.0</v>
      </c>
      <c r="B916" s="17" t="s">
        <v>14842</v>
      </c>
      <c r="C916" s="17" t="s">
        <v>3302</v>
      </c>
      <c r="D916" s="17" t="s">
        <v>2724</v>
      </c>
      <c r="E916" s="19">
        <v>45847.0</v>
      </c>
      <c r="F916" s="17" t="s">
        <v>3303</v>
      </c>
      <c r="G916" s="17" t="s">
        <v>69</v>
      </c>
      <c r="H916" s="17" t="s">
        <v>70</v>
      </c>
      <c r="I916" s="17" t="s">
        <v>74</v>
      </c>
      <c r="J916" s="17" t="s">
        <v>45</v>
      </c>
      <c r="K916" s="17" t="s">
        <v>92</v>
      </c>
      <c r="L916" s="17" t="s">
        <v>48</v>
      </c>
      <c r="M916" s="17" t="s">
        <v>48</v>
      </c>
      <c r="N916" s="17" t="s">
        <v>48</v>
      </c>
      <c r="O916" s="17" t="s">
        <v>48</v>
      </c>
      <c r="P916" s="17">
        <v>2.0</v>
      </c>
      <c r="Q916" s="17">
        <v>0.0</v>
      </c>
      <c r="R916" s="17">
        <v>0.0</v>
      </c>
    </row>
    <row r="917" ht="14.25" customHeight="1">
      <c r="A917" s="17">
        <v>916.0</v>
      </c>
      <c r="B917" s="17" t="s">
        <v>14842</v>
      </c>
      <c r="C917" s="17" t="s">
        <v>3305</v>
      </c>
      <c r="D917" s="17" t="s">
        <v>2696</v>
      </c>
      <c r="E917" s="19">
        <v>45847.0</v>
      </c>
      <c r="F917" s="18" t="s">
        <v>3306</v>
      </c>
      <c r="G917" s="17" t="s">
        <v>69</v>
      </c>
      <c r="H917" s="17" t="s">
        <v>70</v>
      </c>
      <c r="I917" s="17" t="s">
        <v>91</v>
      </c>
      <c r="J917" s="17" t="s">
        <v>45</v>
      </c>
      <c r="K917" s="17" t="s">
        <v>46</v>
      </c>
      <c r="L917" s="17" t="s">
        <v>48</v>
      </c>
      <c r="M917" s="17" t="s">
        <v>48</v>
      </c>
      <c r="N917" s="17" t="s">
        <v>48</v>
      </c>
      <c r="O917" s="17" t="s">
        <v>48</v>
      </c>
      <c r="P917" s="17">
        <v>32.0</v>
      </c>
      <c r="Q917" s="17">
        <v>18.0</v>
      </c>
      <c r="R917" s="17">
        <v>1.0</v>
      </c>
    </row>
    <row r="918" ht="14.25" customHeight="1">
      <c r="A918" s="17">
        <v>917.0</v>
      </c>
      <c r="B918" s="17" t="s">
        <v>14842</v>
      </c>
      <c r="C918" s="17" t="s">
        <v>3308</v>
      </c>
      <c r="D918" s="17" t="s">
        <v>2704</v>
      </c>
      <c r="E918" s="19">
        <v>45846.0</v>
      </c>
      <c r="F918" s="17" t="s">
        <v>3309</v>
      </c>
      <c r="G918" s="17" t="s">
        <v>55</v>
      </c>
      <c r="H918" s="17" t="s">
        <v>56</v>
      </c>
      <c r="I918" s="17" t="s">
        <v>151</v>
      </c>
      <c r="J918" s="17" t="s">
        <v>45</v>
      </c>
      <c r="K918" s="17" t="s">
        <v>46</v>
      </c>
      <c r="L918" s="17" t="s">
        <v>48</v>
      </c>
      <c r="M918" s="17" t="s">
        <v>48</v>
      </c>
      <c r="N918" s="17" t="s">
        <v>48</v>
      </c>
      <c r="O918" s="17" t="s">
        <v>48</v>
      </c>
      <c r="P918" s="17">
        <v>27.0</v>
      </c>
      <c r="Q918" s="17">
        <v>9.0</v>
      </c>
      <c r="R918" s="17">
        <v>1.0</v>
      </c>
    </row>
    <row r="919" ht="14.25" customHeight="1">
      <c r="A919" s="17">
        <v>918.0</v>
      </c>
      <c r="B919" s="17" t="s">
        <v>14842</v>
      </c>
      <c r="C919" s="17" t="s">
        <v>3311</v>
      </c>
      <c r="D919" s="17" t="s">
        <v>2724</v>
      </c>
      <c r="E919" s="19">
        <v>45842.0</v>
      </c>
      <c r="F919" s="17" t="s">
        <v>3312</v>
      </c>
      <c r="G919" s="17" t="s">
        <v>69</v>
      </c>
      <c r="H919" s="17" t="s">
        <v>70</v>
      </c>
      <c r="I919" s="17" t="s">
        <v>74</v>
      </c>
      <c r="J919" s="17" t="s">
        <v>45</v>
      </c>
      <c r="K919" s="17" t="s">
        <v>92</v>
      </c>
      <c r="L919" s="17" t="s">
        <v>48</v>
      </c>
      <c r="M919" s="17" t="s">
        <v>278</v>
      </c>
      <c r="N919" s="17" t="s">
        <v>48</v>
      </c>
      <c r="O919" s="17" t="s">
        <v>48</v>
      </c>
      <c r="P919" s="17">
        <v>5.0</v>
      </c>
      <c r="Q919" s="17">
        <v>3.0</v>
      </c>
      <c r="R919" s="17">
        <v>2.0</v>
      </c>
    </row>
    <row r="920" ht="14.25" customHeight="1">
      <c r="A920" s="17">
        <v>919.0</v>
      </c>
      <c r="B920" s="17" t="s">
        <v>14842</v>
      </c>
      <c r="C920" s="17" t="s">
        <v>3314</v>
      </c>
      <c r="D920" s="17" t="s">
        <v>2696</v>
      </c>
      <c r="E920" s="19">
        <v>45839.0</v>
      </c>
      <c r="F920" s="18" t="s">
        <v>3315</v>
      </c>
      <c r="G920" s="17" t="s">
        <v>69</v>
      </c>
      <c r="H920" s="17" t="s">
        <v>140</v>
      </c>
      <c r="I920" s="17" t="s">
        <v>151</v>
      </c>
      <c r="J920" s="17" t="s">
        <v>45</v>
      </c>
      <c r="K920" s="17" t="s">
        <v>46</v>
      </c>
      <c r="L920" s="17" t="s">
        <v>48</v>
      </c>
      <c r="M920" s="17" t="s">
        <v>293</v>
      </c>
      <c r="N920" s="17" t="s">
        <v>48</v>
      </c>
      <c r="O920" s="17" t="s">
        <v>48</v>
      </c>
      <c r="P920" s="17">
        <v>55.0</v>
      </c>
      <c r="Q920" s="17">
        <v>16.0</v>
      </c>
      <c r="R920" s="17">
        <v>0.0</v>
      </c>
    </row>
    <row r="921" ht="14.25" customHeight="1">
      <c r="A921" s="17">
        <v>920.0</v>
      </c>
      <c r="B921" s="17" t="s">
        <v>14842</v>
      </c>
      <c r="C921" s="17" t="s">
        <v>3317</v>
      </c>
      <c r="D921" s="17" t="s">
        <v>3318</v>
      </c>
      <c r="E921" s="19">
        <v>45839.0</v>
      </c>
      <c r="F921" s="17" t="s">
        <v>3319</v>
      </c>
      <c r="G921" s="17" t="s">
        <v>69</v>
      </c>
      <c r="H921" s="17" t="s">
        <v>140</v>
      </c>
      <c r="I921" s="17" t="s">
        <v>141</v>
      </c>
      <c r="J921" s="17" t="s">
        <v>142</v>
      </c>
      <c r="K921" s="17" t="s">
        <v>46</v>
      </c>
      <c r="L921" s="17" t="s">
        <v>3320</v>
      </c>
      <c r="M921" s="17" t="s">
        <v>48</v>
      </c>
      <c r="N921" s="17" t="s">
        <v>48</v>
      </c>
      <c r="O921" s="17" t="s">
        <v>201</v>
      </c>
      <c r="P921" s="17">
        <v>1.0</v>
      </c>
      <c r="Q921" s="17">
        <v>8.0</v>
      </c>
      <c r="R921" s="17">
        <v>0.0</v>
      </c>
    </row>
    <row r="922" ht="14.25" customHeight="1">
      <c r="A922" s="17">
        <v>921.0</v>
      </c>
      <c r="B922" s="17" t="s">
        <v>14842</v>
      </c>
      <c r="C922" s="17" t="s">
        <v>3321</v>
      </c>
      <c r="D922" s="17" t="s">
        <v>2696</v>
      </c>
      <c r="E922" s="19">
        <v>45839.0</v>
      </c>
      <c r="F922" s="17" t="s">
        <v>3322</v>
      </c>
      <c r="G922" s="17" t="s">
        <v>69</v>
      </c>
      <c r="H922" s="17" t="s">
        <v>140</v>
      </c>
      <c r="I922" s="17" t="s">
        <v>151</v>
      </c>
      <c r="J922" s="17" t="s">
        <v>142</v>
      </c>
      <c r="K922" s="17" t="s">
        <v>92</v>
      </c>
      <c r="L922" s="17" t="s">
        <v>48</v>
      </c>
      <c r="M922" s="17" t="s">
        <v>283</v>
      </c>
      <c r="N922" s="17" t="s">
        <v>48</v>
      </c>
      <c r="O922" s="17" t="s">
        <v>48</v>
      </c>
      <c r="P922" s="17">
        <v>13.0</v>
      </c>
      <c r="Q922" s="17">
        <v>3.0</v>
      </c>
      <c r="R922" s="17">
        <v>0.0</v>
      </c>
    </row>
    <row r="923" ht="14.25" customHeight="1">
      <c r="A923" s="17">
        <v>922.0</v>
      </c>
      <c r="B923" s="17" t="s">
        <v>14842</v>
      </c>
      <c r="C923" s="17" t="s">
        <v>3323</v>
      </c>
      <c r="D923" s="17" t="s">
        <v>2696</v>
      </c>
      <c r="E923" s="19">
        <v>45838.0</v>
      </c>
      <c r="F923" s="18" t="s">
        <v>3324</v>
      </c>
      <c r="G923" s="17" t="s">
        <v>69</v>
      </c>
      <c r="H923" s="17" t="s">
        <v>70</v>
      </c>
      <c r="I923" s="17" t="s">
        <v>91</v>
      </c>
      <c r="J923" s="17" t="s">
        <v>45</v>
      </c>
      <c r="K923" s="17" t="s">
        <v>92</v>
      </c>
      <c r="L923" s="17" t="s">
        <v>48</v>
      </c>
      <c r="M923" s="17" t="s">
        <v>48</v>
      </c>
      <c r="N923" s="17" t="s">
        <v>48</v>
      </c>
      <c r="O923" s="17" t="s">
        <v>48</v>
      </c>
      <c r="P923" s="17">
        <v>76.0</v>
      </c>
      <c r="Q923" s="17">
        <v>22.0</v>
      </c>
      <c r="R923" s="17">
        <v>2.0</v>
      </c>
    </row>
    <row r="924" ht="14.25" customHeight="1">
      <c r="A924" s="17">
        <v>923.0</v>
      </c>
      <c r="B924" s="17" t="s">
        <v>14842</v>
      </c>
      <c r="C924" s="17" t="s">
        <v>3326</v>
      </c>
      <c r="D924" s="17" t="s">
        <v>3327</v>
      </c>
      <c r="E924" s="19">
        <v>45838.0</v>
      </c>
      <c r="F924" s="18" t="s">
        <v>3328</v>
      </c>
      <c r="G924" s="17" t="s">
        <v>42</v>
      </c>
      <c r="H924" s="17" t="s">
        <v>157</v>
      </c>
      <c r="I924" s="17" t="s">
        <v>44</v>
      </c>
      <c r="J924" s="17" t="s">
        <v>45</v>
      </c>
      <c r="K924" s="17" t="s">
        <v>46</v>
      </c>
      <c r="L924" s="17" t="s">
        <v>48</v>
      </c>
      <c r="M924" s="17" t="s">
        <v>48</v>
      </c>
      <c r="N924" s="17" t="s">
        <v>48</v>
      </c>
      <c r="O924" s="17" t="s">
        <v>48</v>
      </c>
      <c r="P924" s="17">
        <v>29.0</v>
      </c>
      <c r="Q924" s="17">
        <v>9.0</v>
      </c>
      <c r="R924" s="17">
        <v>0.0</v>
      </c>
    </row>
    <row r="925" ht="14.25" customHeight="1">
      <c r="A925" s="17">
        <v>924.0</v>
      </c>
      <c r="B925" s="17" t="s">
        <v>14842</v>
      </c>
      <c r="C925" s="17" t="s">
        <v>3330</v>
      </c>
      <c r="D925" s="17" t="s">
        <v>138</v>
      </c>
      <c r="E925" s="19">
        <v>45838.0</v>
      </c>
      <c r="F925" s="17" t="s">
        <v>3331</v>
      </c>
      <c r="G925" s="17" t="s">
        <v>55</v>
      </c>
      <c r="H925" s="17" t="s">
        <v>84</v>
      </c>
      <c r="I925" s="17" t="s">
        <v>91</v>
      </c>
      <c r="J925" s="17" t="s">
        <v>45</v>
      </c>
      <c r="K925" s="17" t="s">
        <v>46</v>
      </c>
      <c r="L925" s="17" t="s">
        <v>3333</v>
      </c>
      <c r="M925" s="17" t="s">
        <v>48</v>
      </c>
      <c r="N925" s="17" t="s">
        <v>48</v>
      </c>
      <c r="O925" s="17" t="s">
        <v>3334</v>
      </c>
      <c r="P925" s="17">
        <v>40.0</v>
      </c>
      <c r="Q925" s="17">
        <v>10.0</v>
      </c>
      <c r="R925" s="17">
        <v>0.0</v>
      </c>
    </row>
    <row r="926" ht="14.25" customHeight="1">
      <c r="A926" s="17">
        <v>925.0</v>
      </c>
      <c r="B926" s="17" t="s">
        <v>14842</v>
      </c>
      <c r="C926" s="17" t="s">
        <v>3335</v>
      </c>
      <c r="D926" s="17" t="s">
        <v>2724</v>
      </c>
      <c r="E926" s="19">
        <v>45836.0</v>
      </c>
      <c r="F926" s="17" t="s">
        <v>3336</v>
      </c>
      <c r="G926" s="17" t="s">
        <v>55</v>
      </c>
      <c r="H926" s="17" t="s">
        <v>130</v>
      </c>
      <c r="I926" s="17" t="s">
        <v>151</v>
      </c>
      <c r="J926" s="17" t="s">
        <v>45</v>
      </c>
      <c r="K926" s="17" t="s">
        <v>46</v>
      </c>
      <c r="L926" s="17" t="s">
        <v>48</v>
      </c>
      <c r="M926" s="17" t="s">
        <v>48</v>
      </c>
      <c r="N926" s="17" t="s">
        <v>48</v>
      </c>
      <c r="O926" s="17" t="s">
        <v>48</v>
      </c>
      <c r="P926" s="17">
        <v>4.0</v>
      </c>
      <c r="Q926" s="17">
        <v>0.0</v>
      </c>
      <c r="R926" s="17">
        <v>0.0</v>
      </c>
    </row>
    <row r="927" ht="14.25" customHeight="1">
      <c r="A927" s="17">
        <v>926.0</v>
      </c>
      <c r="B927" s="17" t="s">
        <v>14842</v>
      </c>
      <c r="C927" s="17" t="s">
        <v>3338</v>
      </c>
      <c r="D927" s="17" t="s">
        <v>2696</v>
      </c>
      <c r="E927" s="19">
        <v>45834.0</v>
      </c>
      <c r="F927" s="18" t="s">
        <v>3339</v>
      </c>
      <c r="G927" s="17" t="s">
        <v>69</v>
      </c>
      <c r="H927" s="17" t="s">
        <v>70</v>
      </c>
      <c r="I927" s="17" t="s">
        <v>74</v>
      </c>
      <c r="J927" s="17" t="s">
        <v>45</v>
      </c>
      <c r="K927" s="17" t="s">
        <v>92</v>
      </c>
      <c r="L927" s="17" t="s">
        <v>48</v>
      </c>
      <c r="M927" s="17" t="s">
        <v>3341</v>
      </c>
      <c r="N927" s="17" t="s">
        <v>48</v>
      </c>
      <c r="O927" s="17" t="s">
        <v>48</v>
      </c>
      <c r="P927" s="17">
        <v>24.0</v>
      </c>
      <c r="Q927" s="17">
        <v>16.0</v>
      </c>
      <c r="R927" s="17">
        <v>0.0</v>
      </c>
    </row>
    <row r="928" ht="14.25" customHeight="1">
      <c r="A928" s="17">
        <v>927.0</v>
      </c>
      <c r="B928" s="17" t="s">
        <v>14842</v>
      </c>
      <c r="C928" s="17" t="s">
        <v>3345</v>
      </c>
      <c r="D928" s="17" t="s">
        <v>3346</v>
      </c>
      <c r="E928" s="19">
        <v>45833.0</v>
      </c>
      <c r="F928" s="18" t="s">
        <v>3347</v>
      </c>
      <c r="G928" s="17" t="s">
        <v>69</v>
      </c>
      <c r="H928" s="17" t="s">
        <v>70</v>
      </c>
      <c r="I928" s="17" t="s">
        <v>74</v>
      </c>
      <c r="J928" s="17" t="s">
        <v>45</v>
      </c>
      <c r="K928" s="17" t="s">
        <v>92</v>
      </c>
      <c r="L928" s="17" t="s">
        <v>48</v>
      </c>
      <c r="M928" s="17" t="s">
        <v>48</v>
      </c>
      <c r="N928" s="17" t="s">
        <v>48</v>
      </c>
      <c r="O928" s="17" t="s">
        <v>48</v>
      </c>
      <c r="P928" s="17">
        <v>12.0</v>
      </c>
      <c r="Q928" s="17">
        <v>11.0</v>
      </c>
      <c r="R928" s="17">
        <v>0.0</v>
      </c>
    </row>
    <row r="929" ht="14.25" customHeight="1">
      <c r="A929" s="17">
        <v>928.0</v>
      </c>
      <c r="B929" s="17" t="s">
        <v>14842</v>
      </c>
      <c r="C929" s="17" t="s">
        <v>3349</v>
      </c>
      <c r="D929" s="17" t="s">
        <v>3350</v>
      </c>
      <c r="E929" s="19">
        <v>45831.0</v>
      </c>
      <c r="F929" s="17" t="s">
        <v>3351</v>
      </c>
      <c r="G929" s="17" t="s">
        <v>69</v>
      </c>
      <c r="H929" s="17" t="s">
        <v>140</v>
      </c>
      <c r="I929" s="17" t="s">
        <v>141</v>
      </c>
      <c r="J929" s="17" t="s">
        <v>142</v>
      </c>
      <c r="K929" s="17" t="s">
        <v>92</v>
      </c>
      <c r="L929" s="17" t="s">
        <v>48</v>
      </c>
      <c r="M929" s="17" t="s">
        <v>48</v>
      </c>
      <c r="N929" s="17" t="s">
        <v>48</v>
      </c>
      <c r="O929" s="17" t="s">
        <v>48</v>
      </c>
      <c r="P929" s="17">
        <v>2.0</v>
      </c>
      <c r="Q929" s="17">
        <v>25.0</v>
      </c>
      <c r="R929" s="17">
        <v>0.0</v>
      </c>
    </row>
    <row r="930" ht="14.25" customHeight="1">
      <c r="A930" s="17">
        <v>929.0</v>
      </c>
      <c r="B930" s="17" t="s">
        <v>14842</v>
      </c>
      <c r="C930" s="17" t="s">
        <v>3353</v>
      </c>
      <c r="D930" s="17" t="s">
        <v>2724</v>
      </c>
      <c r="E930" s="19">
        <v>45830.0</v>
      </c>
      <c r="F930" s="18" t="s">
        <v>3354</v>
      </c>
      <c r="G930" s="17" t="s">
        <v>69</v>
      </c>
      <c r="H930" s="17" t="s">
        <v>70</v>
      </c>
      <c r="I930" s="17" t="s">
        <v>91</v>
      </c>
      <c r="J930" s="17" t="s">
        <v>45</v>
      </c>
      <c r="K930" s="17" t="s">
        <v>46</v>
      </c>
      <c r="L930" s="17" t="s">
        <v>3356</v>
      </c>
      <c r="M930" s="17" t="s">
        <v>48</v>
      </c>
      <c r="N930" s="17" t="s">
        <v>1617</v>
      </c>
      <c r="O930" s="17" t="s">
        <v>48</v>
      </c>
      <c r="P930" s="17">
        <v>7.0</v>
      </c>
      <c r="Q930" s="17">
        <v>1.0</v>
      </c>
      <c r="R930" s="17">
        <v>0.0</v>
      </c>
    </row>
    <row r="931" ht="14.25" customHeight="1">
      <c r="A931" s="17">
        <v>930.0</v>
      </c>
      <c r="B931" s="17" t="s">
        <v>14842</v>
      </c>
      <c r="C931" s="17" t="s">
        <v>3357</v>
      </c>
      <c r="D931" s="17" t="s">
        <v>3358</v>
      </c>
      <c r="E931" s="19">
        <v>45829.0</v>
      </c>
      <c r="F931" s="18" t="s">
        <v>3359</v>
      </c>
      <c r="G931" s="17" t="s">
        <v>69</v>
      </c>
      <c r="H931" s="17" t="s">
        <v>140</v>
      </c>
      <c r="I931" s="17" t="s">
        <v>141</v>
      </c>
      <c r="J931" s="17" t="s">
        <v>142</v>
      </c>
      <c r="K931" s="17" t="s">
        <v>92</v>
      </c>
      <c r="L931" s="17" t="s">
        <v>48</v>
      </c>
      <c r="M931" s="17" t="s">
        <v>3361</v>
      </c>
      <c r="N931" s="17" t="s">
        <v>48</v>
      </c>
      <c r="O931" s="17" t="s">
        <v>48</v>
      </c>
      <c r="P931" s="17">
        <v>22.0</v>
      </c>
      <c r="Q931" s="17">
        <v>54.0</v>
      </c>
      <c r="R931" s="17">
        <v>0.0</v>
      </c>
    </row>
    <row r="932" ht="14.25" customHeight="1">
      <c r="A932" s="17">
        <v>931.0</v>
      </c>
      <c r="B932" s="17" t="s">
        <v>14842</v>
      </c>
      <c r="C932" s="17" t="s">
        <v>3362</v>
      </c>
      <c r="D932" s="17" t="s">
        <v>2696</v>
      </c>
      <c r="E932" s="19">
        <v>45829.0</v>
      </c>
      <c r="F932" s="18" t="s">
        <v>3363</v>
      </c>
      <c r="G932" s="17" t="s">
        <v>69</v>
      </c>
      <c r="H932" s="17" t="s">
        <v>140</v>
      </c>
      <c r="I932" s="17" t="s">
        <v>74</v>
      </c>
      <c r="J932" s="17" t="s">
        <v>45</v>
      </c>
      <c r="K932" s="17" t="s">
        <v>92</v>
      </c>
      <c r="L932" s="17" t="s">
        <v>48</v>
      </c>
      <c r="M932" s="17" t="s">
        <v>48</v>
      </c>
      <c r="N932" s="17" t="s">
        <v>3364</v>
      </c>
      <c r="O932" s="17" t="s">
        <v>48</v>
      </c>
      <c r="P932" s="17">
        <v>34.0</v>
      </c>
      <c r="Q932" s="17">
        <v>15.0</v>
      </c>
      <c r="R932" s="17">
        <v>0.0</v>
      </c>
    </row>
    <row r="933" ht="14.25" customHeight="1">
      <c r="A933" s="17">
        <v>932.0</v>
      </c>
      <c r="B933" s="17" t="s">
        <v>14842</v>
      </c>
      <c r="C933" s="17" t="s">
        <v>3365</v>
      </c>
      <c r="D933" s="17" t="s">
        <v>3366</v>
      </c>
      <c r="E933" s="19">
        <v>45827.0</v>
      </c>
      <c r="F933" s="17" t="s">
        <v>3367</v>
      </c>
      <c r="G933" s="17" t="s">
        <v>69</v>
      </c>
      <c r="H933" s="17" t="s">
        <v>140</v>
      </c>
      <c r="I933" s="17" t="s">
        <v>141</v>
      </c>
      <c r="J933" s="17" t="s">
        <v>142</v>
      </c>
      <c r="K933" s="17" t="s">
        <v>46</v>
      </c>
      <c r="L933" s="17" t="s">
        <v>3369</v>
      </c>
      <c r="M933" s="17" t="s">
        <v>87</v>
      </c>
      <c r="N933" s="17" t="s">
        <v>1562</v>
      </c>
      <c r="O933" s="17" t="s">
        <v>3370</v>
      </c>
      <c r="P933" s="17">
        <v>3.0</v>
      </c>
      <c r="Q933" s="17">
        <v>1.0</v>
      </c>
      <c r="R933" s="17">
        <v>0.0</v>
      </c>
    </row>
    <row r="934" ht="14.25" customHeight="1">
      <c r="A934" s="17">
        <v>933.0</v>
      </c>
      <c r="B934" s="17" t="s">
        <v>14842</v>
      </c>
      <c r="C934" s="17" t="s">
        <v>3371</v>
      </c>
      <c r="D934" s="17" t="s">
        <v>2696</v>
      </c>
      <c r="E934" s="19">
        <v>45826.0</v>
      </c>
      <c r="F934" s="17" t="s">
        <v>3372</v>
      </c>
      <c r="G934" s="17" t="s">
        <v>69</v>
      </c>
      <c r="H934" s="17" t="s">
        <v>70</v>
      </c>
      <c r="I934" s="17" t="s">
        <v>74</v>
      </c>
      <c r="J934" s="17" t="s">
        <v>45</v>
      </c>
      <c r="K934" s="17" t="s">
        <v>92</v>
      </c>
      <c r="L934" s="17" t="s">
        <v>3374</v>
      </c>
      <c r="M934" s="17" t="s">
        <v>48</v>
      </c>
      <c r="N934" s="17" t="s">
        <v>48</v>
      </c>
      <c r="O934" s="17" t="s">
        <v>48</v>
      </c>
      <c r="P934" s="17">
        <v>29.0</v>
      </c>
      <c r="Q934" s="17">
        <v>5.0</v>
      </c>
      <c r="R934" s="17">
        <v>0.0</v>
      </c>
    </row>
    <row r="935" ht="14.25" customHeight="1">
      <c r="A935" s="17">
        <v>934.0</v>
      </c>
      <c r="B935" s="17" t="s">
        <v>14842</v>
      </c>
      <c r="C935" s="17" t="s">
        <v>3385</v>
      </c>
      <c r="D935" s="17" t="s">
        <v>2696</v>
      </c>
      <c r="E935" s="19">
        <v>45818.0</v>
      </c>
      <c r="F935" s="18" t="s">
        <v>3386</v>
      </c>
      <c r="G935" s="17" t="s">
        <v>69</v>
      </c>
      <c r="H935" s="17" t="s">
        <v>70</v>
      </c>
      <c r="I935" s="17" t="s">
        <v>151</v>
      </c>
      <c r="J935" s="17" t="s">
        <v>45</v>
      </c>
      <c r="K935" s="17" t="s">
        <v>46</v>
      </c>
      <c r="L935" s="17" t="s">
        <v>48</v>
      </c>
      <c r="M935" s="17" t="s">
        <v>3388</v>
      </c>
      <c r="N935" s="17" t="s">
        <v>48</v>
      </c>
      <c r="O935" s="17" t="s">
        <v>48</v>
      </c>
      <c r="P935" s="17">
        <v>30.0</v>
      </c>
      <c r="Q935" s="17">
        <v>10.0</v>
      </c>
      <c r="R935" s="17">
        <v>0.0</v>
      </c>
    </row>
    <row r="936" ht="14.25" customHeight="1">
      <c r="A936" s="17">
        <v>935.0</v>
      </c>
      <c r="B936" s="17" t="s">
        <v>14842</v>
      </c>
      <c r="C936" s="17" t="s">
        <v>3389</v>
      </c>
      <c r="D936" s="17" t="s">
        <v>138</v>
      </c>
      <c r="E936" s="19">
        <v>45817.0</v>
      </c>
      <c r="F936" s="18" t="s">
        <v>3390</v>
      </c>
      <c r="G936" s="17" t="s">
        <v>69</v>
      </c>
      <c r="H936" s="17" t="s">
        <v>140</v>
      </c>
      <c r="I936" s="17" t="s">
        <v>141</v>
      </c>
      <c r="J936" s="17" t="s">
        <v>142</v>
      </c>
      <c r="K936" s="17" t="s">
        <v>46</v>
      </c>
      <c r="L936" s="17" t="s">
        <v>48</v>
      </c>
      <c r="M936" s="17" t="s">
        <v>3392</v>
      </c>
      <c r="N936" s="17" t="s">
        <v>48</v>
      </c>
      <c r="O936" s="17" t="s">
        <v>48</v>
      </c>
      <c r="P936" s="17">
        <v>10.0</v>
      </c>
      <c r="Q936" s="17">
        <v>37.0</v>
      </c>
      <c r="R936" s="17">
        <v>0.0</v>
      </c>
    </row>
    <row r="937" ht="14.25" customHeight="1">
      <c r="A937" s="17">
        <v>936.0</v>
      </c>
      <c r="B937" s="17" t="s">
        <v>14842</v>
      </c>
      <c r="C937" s="17" t="s">
        <v>3393</v>
      </c>
      <c r="D937" s="17" t="s">
        <v>2724</v>
      </c>
      <c r="E937" s="19">
        <v>45816.0</v>
      </c>
      <c r="F937" s="17" t="s">
        <v>3394</v>
      </c>
      <c r="G937" s="17" t="s">
        <v>69</v>
      </c>
      <c r="H937" s="17" t="s">
        <v>70</v>
      </c>
      <c r="I937" s="17" t="s">
        <v>91</v>
      </c>
      <c r="J937" s="17" t="s">
        <v>45</v>
      </c>
      <c r="K937" s="17" t="s">
        <v>92</v>
      </c>
      <c r="L937" s="17" t="s">
        <v>48</v>
      </c>
      <c r="M937" s="17" t="s">
        <v>48</v>
      </c>
      <c r="N937" s="17" t="s">
        <v>48</v>
      </c>
      <c r="O937" s="17" t="s">
        <v>48</v>
      </c>
      <c r="P937" s="17">
        <v>21.0</v>
      </c>
      <c r="Q937" s="17">
        <v>0.0</v>
      </c>
      <c r="R937" s="17">
        <v>1.0</v>
      </c>
    </row>
    <row r="938" ht="14.25" customHeight="1">
      <c r="A938" s="17">
        <v>937.0</v>
      </c>
      <c r="B938" s="17" t="s">
        <v>14842</v>
      </c>
      <c r="C938" s="17" t="s">
        <v>3396</v>
      </c>
      <c r="D938" s="17" t="s">
        <v>138</v>
      </c>
      <c r="E938" s="19">
        <v>45816.0</v>
      </c>
      <c r="F938" s="17" t="s">
        <v>3397</v>
      </c>
      <c r="G938" s="17" t="s">
        <v>69</v>
      </c>
      <c r="H938" s="17" t="s">
        <v>140</v>
      </c>
      <c r="I938" s="17" t="s">
        <v>141</v>
      </c>
      <c r="J938" s="17" t="s">
        <v>142</v>
      </c>
      <c r="K938" s="17" t="s">
        <v>46</v>
      </c>
      <c r="L938" s="17" t="s">
        <v>48</v>
      </c>
      <c r="M938" s="17" t="s">
        <v>3398</v>
      </c>
      <c r="N938" s="17" t="s">
        <v>48</v>
      </c>
      <c r="O938" s="17" t="s">
        <v>48</v>
      </c>
      <c r="P938" s="17">
        <v>15.0</v>
      </c>
      <c r="Q938" s="17">
        <v>18.0</v>
      </c>
      <c r="R938" s="17">
        <v>0.0</v>
      </c>
    </row>
    <row r="939" ht="14.25" customHeight="1">
      <c r="A939" s="17">
        <v>938.0</v>
      </c>
      <c r="B939" s="17" t="s">
        <v>14842</v>
      </c>
      <c r="C939" s="17" t="s">
        <v>3399</v>
      </c>
      <c r="D939" s="17" t="s">
        <v>2704</v>
      </c>
      <c r="E939" s="19">
        <v>45812.0</v>
      </c>
      <c r="F939" s="17" t="s">
        <v>3400</v>
      </c>
      <c r="G939" s="17" t="s">
        <v>55</v>
      </c>
      <c r="H939" s="17" t="s">
        <v>130</v>
      </c>
      <c r="I939" s="17" t="s">
        <v>151</v>
      </c>
      <c r="J939" s="17" t="s">
        <v>45</v>
      </c>
      <c r="K939" s="17" t="s">
        <v>46</v>
      </c>
      <c r="L939" s="17" t="s">
        <v>48</v>
      </c>
      <c r="M939" s="17" t="s">
        <v>3402</v>
      </c>
      <c r="N939" s="17" t="s">
        <v>48</v>
      </c>
      <c r="O939" s="17" t="s">
        <v>48</v>
      </c>
      <c r="P939" s="17">
        <v>10.0</v>
      </c>
      <c r="Q939" s="17">
        <v>12.0</v>
      </c>
      <c r="R939" s="17">
        <v>0.0</v>
      </c>
    </row>
    <row r="940" ht="14.25" customHeight="1">
      <c r="A940" s="17">
        <v>939.0</v>
      </c>
      <c r="B940" s="17" t="s">
        <v>14842</v>
      </c>
      <c r="C940" s="17" t="s">
        <v>3403</v>
      </c>
      <c r="D940" s="17" t="s">
        <v>2724</v>
      </c>
      <c r="E940" s="19">
        <v>45811.0</v>
      </c>
      <c r="F940" s="18" t="s">
        <v>3404</v>
      </c>
      <c r="G940" s="17" t="s">
        <v>69</v>
      </c>
      <c r="H940" s="17" t="s">
        <v>140</v>
      </c>
      <c r="I940" s="17" t="s">
        <v>91</v>
      </c>
      <c r="J940" s="17" t="s">
        <v>142</v>
      </c>
      <c r="K940" s="17" t="s">
        <v>46</v>
      </c>
      <c r="L940" s="17" t="s">
        <v>3406</v>
      </c>
      <c r="M940" s="17" t="s">
        <v>48</v>
      </c>
      <c r="N940" s="17" t="s">
        <v>3407</v>
      </c>
      <c r="O940" s="17" t="s">
        <v>3408</v>
      </c>
      <c r="P940" s="17">
        <v>8.0</v>
      </c>
      <c r="Q940" s="17">
        <v>4.0</v>
      </c>
      <c r="R940" s="17">
        <v>0.0</v>
      </c>
    </row>
    <row r="941" ht="14.25" customHeight="1">
      <c r="A941" s="17">
        <v>940.0</v>
      </c>
      <c r="B941" s="17" t="s">
        <v>14842</v>
      </c>
      <c r="C941" s="17" t="s">
        <v>3419</v>
      </c>
      <c r="D941" s="17" t="s">
        <v>3420</v>
      </c>
      <c r="E941" s="19">
        <v>45805.0</v>
      </c>
      <c r="F941" s="18" t="s">
        <v>3421</v>
      </c>
      <c r="G941" s="17" t="s">
        <v>69</v>
      </c>
      <c r="H941" s="17" t="s">
        <v>140</v>
      </c>
      <c r="I941" s="17" t="s">
        <v>141</v>
      </c>
      <c r="J941" s="17" t="s">
        <v>142</v>
      </c>
      <c r="K941" s="17" t="s">
        <v>46</v>
      </c>
      <c r="L941" s="17" t="s">
        <v>48</v>
      </c>
      <c r="M941" s="17" t="s">
        <v>3423</v>
      </c>
      <c r="N941" s="17" t="s">
        <v>48</v>
      </c>
      <c r="O941" s="17" t="s">
        <v>48</v>
      </c>
      <c r="P941" s="17">
        <v>4.0</v>
      </c>
      <c r="Q941" s="17">
        <v>4.0</v>
      </c>
      <c r="R941" s="17">
        <v>0.0</v>
      </c>
    </row>
    <row r="942" ht="14.25" customHeight="1">
      <c r="A942" s="17">
        <v>941.0</v>
      </c>
      <c r="B942" s="17" t="s">
        <v>14842</v>
      </c>
      <c r="C942" s="17" t="s">
        <v>3424</v>
      </c>
      <c r="D942" s="17" t="s">
        <v>3425</v>
      </c>
      <c r="E942" s="19">
        <v>45805.0</v>
      </c>
      <c r="F942" s="18" t="s">
        <v>3426</v>
      </c>
      <c r="G942" s="17" t="s">
        <v>69</v>
      </c>
      <c r="H942" s="17" t="s">
        <v>140</v>
      </c>
      <c r="I942" s="17" t="s">
        <v>141</v>
      </c>
      <c r="J942" s="17" t="s">
        <v>142</v>
      </c>
      <c r="K942" s="17" t="s">
        <v>46</v>
      </c>
      <c r="L942" s="17" t="s">
        <v>48</v>
      </c>
      <c r="M942" s="17" t="s">
        <v>3427</v>
      </c>
      <c r="N942" s="17" t="s">
        <v>48</v>
      </c>
      <c r="O942" s="17" t="s">
        <v>48</v>
      </c>
      <c r="P942" s="17">
        <v>6.0</v>
      </c>
      <c r="Q942" s="17">
        <v>24.0</v>
      </c>
      <c r="R942" s="17">
        <v>0.0</v>
      </c>
    </row>
    <row r="943" ht="14.25" customHeight="1">
      <c r="A943" s="17">
        <v>942.0</v>
      </c>
      <c r="B943" s="17" t="s">
        <v>14842</v>
      </c>
      <c r="C943" s="17" t="s">
        <v>3428</v>
      </c>
      <c r="D943" s="17" t="s">
        <v>2696</v>
      </c>
      <c r="E943" s="19">
        <v>45802.0</v>
      </c>
      <c r="F943" s="18" t="s">
        <v>3429</v>
      </c>
      <c r="G943" s="17" t="s">
        <v>69</v>
      </c>
      <c r="H943" s="17" t="s">
        <v>70</v>
      </c>
      <c r="I943" s="17" t="s">
        <v>151</v>
      </c>
      <c r="J943" s="17" t="s">
        <v>45</v>
      </c>
      <c r="K943" s="17" t="s">
        <v>92</v>
      </c>
      <c r="L943" s="17" t="s">
        <v>48</v>
      </c>
      <c r="M943" s="17" t="s">
        <v>502</v>
      </c>
      <c r="N943" s="17" t="s">
        <v>48</v>
      </c>
      <c r="O943" s="17" t="s">
        <v>48</v>
      </c>
      <c r="P943" s="17">
        <v>26.0</v>
      </c>
      <c r="Q943" s="17">
        <v>8.0</v>
      </c>
      <c r="R943" s="17">
        <v>2.0</v>
      </c>
    </row>
    <row r="944" ht="14.25" customHeight="1">
      <c r="A944" s="17">
        <v>943.0</v>
      </c>
      <c r="B944" s="17" t="s">
        <v>14842</v>
      </c>
      <c r="C944" s="17" t="s">
        <v>3431</v>
      </c>
      <c r="D944" s="17" t="s">
        <v>138</v>
      </c>
      <c r="E944" s="19">
        <v>45802.0</v>
      </c>
      <c r="F944" s="18" t="s">
        <v>3432</v>
      </c>
      <c r="G944" s="17" t="s">
        <v>69</v>
      </c>
      <c r="H944" s="17" t="s">
        <v>140</v>
      </c>
      <c r="I944" s="17" t="s">
        <v>141</v>
      </c>
      <c r="J944" s="17" t="s">
        <v>142</v>
      </c>
      <c r="K944" s="17" t="s">
        <v>46</v>
      </c>
      <c r="L944" s="17" t="s">
        <v>48</v>
      </c>
      <c r="M944" s="17" t="s">
        <v>48</v>
      </c>
      <c r="N944" s="17" t="s">
        <v>48</v>
      </c>
      <c r="O944" s="17" t="s">
        <v>48</v>
      </c>
      <c r="P944" s="17">
        <v>2.0</v>
      </c>
      <c r="Q944" s="17">
        <v>4.0</v>
      </c>
      <c r="R944" s="17">
        <v>0.0</v>
      </c>
    </row>
    <row r="945" ht="14.25" customHeight="1">
      <c r="A945" s="17">
        <v>944.0</v>
      </c>
      <c r="B945" s="17" t="s">
        <v>14842</v>
      </c>
      <c r="C945" s="17" t="s">
        <v>3433</v>
      </c>
      <c r="D945" s="17" t="s">
        <v>138</v>
      </c>
      <c r="E945" s="19">
        <v>45801.0</v>
      </c>
      <c r="F945" s="18" t="s">
        <v>3434</v>
      </c>
      <c r="G945" s="17" t="s">
        <v>69</v>
      </c>
      <c r="H945" s="17" t="s">
        <v>140</v>
      </c>
      <c r="I945" s="17" t="s">
        <v>101</v>
      </c>
      <c r="J945" s="17" t="s">
        <v>142</v>
      </c>
      <c r="K945" s="17" t="s">
        <v>46</v>
      </c>
      <c r="L945" s="17" t="s">
        <v>48</v>
      </c>
      <c r="M945" s="17" t="s">
        <v>48</v>
      </c>
      <c r="N945" s="17" t="s">
        <v>48</v>
      </c>
      <c r="O945" s="17" t="s">
        <v>48</v>
      </c>
      <c r="P945" s="17">
        <v>0.0</v>
      </c>
      <c r="Q945" s="17">
        <v>0.0</v>
      </c>
      <c r="R945" s="17">
        <v>0.0</v>
      </c>
    </row>
    <row r="946" ht="14.25" customHeight="1">
      <c r="A946" s="17">
        <v>945.0</v>
      </c>
      <c r="B946" s="17" t="s">
        <v>14842</v>
      </c>
      <c r="C946" s="17" t="s">
        <v>3436</v>
      </c>
      <c r="D946" s="17" t="s">
        <v>2724</v>
      </c>
      <c r="E946" s="19">
        <v>45800.0</v>
      </c>
      <c r="F946" s="17" t="s">
        <v>3437</v>
      </c>
      <c r="G946" s="17" t="s">
        <v>69</v>
      </c>
      <c r="H946" s="17" t="s">
        <v>70</v>
      </c>
      <c r="I946" s="17" t="s">
        <v>91</v>
      </c>
      <c r="J946" s="17" t="s">
        <v>45</v>
      </c>
      <c r="K946" s="17" t="s">
        <v>46</v>
      </c>
      <c r="L946" s="17" t="s">
        <v>48</v>
      </c>
      <c r="M946" s="17" t="s">
        <v>48</v>
      </c>
      <c r="N946" s="17" t="s">
        <v>1562</v>
      </c>
      <c r="O946" s="17" t="s">
        <v>1475</v>
      </c>
      <c r="P946" s="17">
        <v>8.0</v>
      </c>
      <c r="Q946" s="17">
        <v>0.0</v>
      </c>
      <c r="R946" s="17">
        <v>0.0</v>
      </c>
    </row>
    <row r="947" ht="14.25" customHeight="1">
      <c r="A947" s="17">
        <v>946.0</v>
      </c>
      <c r="B947" s="17" t="s">
        <v>14842</v>
      </c>
      <c r="C947" s="17" t="s">
        <v>3439</v>
      </c>
      <c r="D947" s="17" t="s">
        <v>138</v>
      </c>
      <c r="E947" s="19">
        <v>45798.0</v>
      </c>
      <c r="F947" s="18" t="s">
        <v>3440</v>
      </c>
      <c r="G947" s="17" t="s">
        <v>69</v>
      </c>
      <c r="H947" s="17" t="s">
        <v>140</v>
      </c>
      <c r="I947" s="17" t="s">
        <v>141</v>
      </c>
      <c r="J947" s="17" t="s">
        <v>142</v>
      </c>
      <c r="K947" s="17" t="s">
        <v>46</v>
      </c>
      <c r="L947" s="17" t="s">
        <v>48</v>
      </c>
      <c r="M947" s="17" t="s">
        <v>3442</v>
      </c>
      <c r="N947" s="17" t="s">
        <v>48</v>
      </c>
      <c r="O947" s="17" t="s">
        <v>48</v>
      </c>
      <c r="P947" s="17">
        <v>24.0</v>
      </c>
      <c r="Q947" s="17">
        <v>103.0</v>
      </c>
      <c r="R947" s="17">
        <v>0.0</v>
      </c>
    </row>
    <row r="948" ht="14.25" customHeight="1">
      <c r="A948" s="17">
        <v>947.0</v>
      </c>
      <c r="B948" s="17" t="s">
        <v>14842</v>
      </c>
      <c r="C948" s="17" t="s">
        <v>3443</v>
      </c>
      <c r="D948" s="17" t="s">
        <v>3444</v>
      </c>
      <c r="E948" s="19">
        <v>45798.0</v>
      </c>
      <c r="F948" s="17" t="s">
        <v>3445</v>
      </c>
      <c r="G948" s="17" t="s">
        <v>55</v>
      </c>
      <c r="H948" s="17" t="s">
        <v>56</v>
      </c>
      <c r="I948" s="17" t="s">
        <v>91</v>
      </c>
      <c r="J948" s="17" t="s">
        <v>45</v>
      </c>
      <c r="K948" s="17" t="s">
        <v>46</v>
      </c>
      <c r="L948" s="17" t="s">
        <v>3447</v>
      </c>
      <c r="M948" s="17" t="s">
        <v>48</v>
      </c>
      <c r="N948" s="17" t="s">
        <v>490</v>
      </c>
      <c r="O948" s="17" t="s">
        <v>201</v>
      </c>
      <c r="P948" s="17">
        <v>38.0</v>
      </c>
      <c r="Q948" s="17">
        <v>12.0</v>
      </c>
      <c r="R948" s="17">
        <v>0.0</v>
      </c>
    </row>
    <row r="949" ht="14.25" customHeight="1">
      <c r="A949" s="17">
        <v>948.0</v>
      </c>
      <c r="B949" s="17" t="s">
        <v>14842</v>
      </c>
      <c r="C949" s="17" t="s">
        <v>3448</v>
      </c>
      <c r="D949" s="17" t="s">
        <v>138</v>
      </c>
      <c r="E949" s="19">
        <v>45798.0</v>
      </c>
      <c r="F949" s="18" t="s">
        <v>3449</v>
      </c>
      <c r="G949" s="17" t="s">
        <v>69</v>
      </c>
      <c r="H949" s="17" t="s">
        <v>70</v>
      </c>
      <c r="I949" s="17" t="s">
        <v>74</v>
      </c>
      <c r="J949" s="17" t="s">
        <v>45</v>
      </c>
      <c r="K949" s="17" t="s">
        <v>92</v>
      </c>
      <c r="L949" s="17" t="s">
        <v>48</v>
      </c>
      <c r="M949" s="17" t="s">
        <v>3221</v>
      </c>
      <c r="N949" s="17" t="s">
        <v>48</v>
      </c>
      <c r="O949" s="17" t="s">
        <v>48</v>
      </c>
      <c r="P949" s="17">
        <v>19.0</v>
      </c>
      <c r="Q949" s="17">
        <v>0.0</v>
      </c>
      <c r="R949" s="17">
        <v>0.0</v>
      </c>
    </row>
    <row r="950" ht="14.25" customHeight="1">
      <c r="A950" s="17">
        <v>949.0</v>
      </c>
      <c r="B950" s="17" t="s">
        <v>14842</v>
      </c>
      <c r="C950" s="17" t="s">
        <v>3450</v>
      </c>
      <c r="D950" s="17" t="s">
        <v>2724</v>
      </c>
      <c r="E950" s="19">
        <v>45795.0</v>
      </c>
      <c r="F950" s="17" t="s">
        <v>3182</v>
      </c>
      <c r="G950" s="17" t="s">
        <v>69</v>
      </c>
      <c r="H950" s="17" t="s">
        <v>70</v>
      </c>
      <c r="I950" s="17" t="s">
        <v>85</v>
      </c>
      <c r="J950" s="17" t="s">
        <v>45</v>
      </c>
      <c r="K950" s="17" t="s">
        <v>46</v>
      </c>
      <c r="L950" s="17" t="s">
        <v>48</v>
      </c>
      <c r="M950" s="17" t="s">
        <v>48</v>
      </c>
      <c r="N950" s="17" t="s">
        <v>48</v>
      </c>
      <c r="O950" s="17" t="s">
        <v>48</v>
      </c>
      <c r="P950" s="17">
        <v>2.0</v>
      </c>
      <c r="Q950" s="17">
        <v>0.0</v>
      </c>
      <c r="R950" s="17">
        <v>1.0</v>
      </c>
    </row>
    <row r="951" ht="14.25" customHeight="1">
      <c r="A951" s="17">
        <v>950.0</v>
      </c>
      <c r="B951" s="17" t="s">
        <v>14842</v>
      </c>
      <c r="C951" s="17" t="s">
        <v>3452</v>
      </c>
      <c r="D951" s="17" t="s">
        <v>138</v>
      </c>
      <c r="E951" s="19">
        <v>45794.0</v>
      </c>
      <c r="F951" s="18" t="s">
        <v>3453</v>
      </c>
      <c r="G951" s="17" t="s">
        <v>69</v>
      </c>
      <c r="H951" s="17" t="s">
        <v>140</v>
      </c>
      <c r="I951" s="17" t="s">
        <v>151</v>
      </c>
      <c r="J951" s="17" t="s">
        <v>142</v>
      </c>
      <c r="K951" s="17" t="s">
        <v>46</v>
      </c>
      <c r="L951" s="17" t="s">
        <v>48</v>
      </c>
      <c r="M951" s="17" t="s">
        <v>48</v>
      </c>
      <c r="N951" s="17" t="s">
        <v>48</v>
      </c>
      <c r="O951" s="17" t="s">
        <v>48</v>
      </c>
      <c r="P951" s="17">
        <v>27.0</v>
      </c>
      <c r="Q951" s="17">
        <v>25.0</v>
      </c>
      <c r="R951" s="17">
        <v>0.0</v>
      </c>
    </row>
    <row r="952" ht="14.25" customHeight="1">
      <c r="A952" s="17">
        <v>951.0</v>
      </c>
      <c r="B952" s="17" t="s">
        <v>14842</v>
      </c>
      <c r="C952" s="17" t="s">
        <v>3456</v>
      </c>
      <c r="D952" s="17" t="s">
        <v>2696</v>
      </c>
      <c r="E952" s="19">
        <v>45793.0</v>
      </c>
      <c r="F952" s="18" t="s">
        <v>3457</v>
      </c>
      <c r="G952" s="17" t="s">
        <v>69</v>
      </c>
      <c r="H952" s="17" t="s">
        <v>70</v>
      </c>
      <c r="I952" s="17" t="s">
        <v>91</v>
      </c>
      <c r="J952" s="17" t="s">
        <v>45</v>
      </c>
      <c r="K952" s="17" t="s">
        <v>46</v>
      </c>
      <c r="L952" s="17" t="s">
        <v>48</v>
      </c>
      <c r="M952" s="17" t="s">
        <v>48</v>
      </c>
      <c r="N952" s="17" t="s">
        <v>48</v>
      </c>
      <c r="O952" s="17" t="s">
        <v>48</v>
      </c>
      <c r="P952" s="17">
        <v>63.0</v>
      </c>
      <c r="Q952" s="17">
        <v>12.0</v>
      </c>
      <c r="R952" s="17">
        <v>3.0</v>
      </c>
    </row>
    <row r="953" ht="14.25" customHeight="1">
      <c r="A953" s="17">
        <v>952.0</v>
      </c>
      <c r="B953" s="17" t="s">
        <v>14842</v>
      </c>
      <c r="C953" s="17" t="s">
        <v>3460</v>
      </c>
      <c r="D953" s="17" t="s">
        <v>3461</v>
      </c>
      <c r="E953" s="19">
        <v>45792.0</v>
      </c>
      <c r="F953" s="17" t="s">
        <v>3462</v>
      </c>
      <c r="G953" s="17" t="s">
        <v>69</v>
      </c>
      <c r="H953" s="17" t="s">
        <v>140</v>
      </c>
      <c r="I953" s="17" t="s">
        <v>141</v>
      </c>
      <c r="J953" s="17" t="s">
        <v>142</v>
      </c>
      <c r="K953" s="17" t="s">
        <v>46</v>
      </c>
      <c r="L953" s="17" t="s">
        <v>48</v>
      </c>
      <c r="M953" s="17" t="s">
        <v>48</v>
      </c>
      <c r="N953" s="17" t="s">
        <v>48</v>
      </c>
      <c r="O953" s="17" t="s">
        <v>48</v>
      </c>
      <c r="P953" s="17">
        <v>6.0</v>
      </c>
      <c r="Q953" s="17">
        <v>16.0</v>
      </c>
      <c r="R953" s="17">
        <v>0.0</v>
      </c>
    </row>
    <row r="954" ht="14.25" customHeight="1">
      <c r="A954" s="17">
        <v>953.0</v>
      </c>
      <c r="B954" s="17" t="s">
        <v>14842</v>
      </c>
      <c r="C954" s="17" t="s">
        <v>3464</v>
      </c>
      <c r="D954" s="17" t="s">
        <v>138</v>
      </c>
      <c r="E954" s="19">
        <v>45792.0</v>
      </c>
      <c r="F954" s="18" t="s">
        <v>661</v>
      </c>
      <c r="G954" s="17" t="s">
        <v>69</v>
      </c>
      <c r="H954" s="17" t="s">
        <v>140</v>
      </c>
      <c r="I954" s="17" t="s">
        <v>141</v>
      </c>
      <c r="J954" s="17" t="s">
        <v>142</v>
      </c>
      <c r="K954" s="17" t="s">
        <v>46</v>
      </c>
      <c r="L954" s="17" t="s">
        <v>48</v>
      </c>
      <c r="M954" s="17" t="s">
        <v>662</v>
      </c>
      <c r="N954" s="17" t="s">
        <v>48</v>
      </c>
      <c r="O954" s="17" t="s">
        <v>48</v>
      </c>
      <c r="P954" s="17">
        <v>3.0</v>
      </c>
      <c r="Q954" s="17">
        <v>2.0</v>
      </c>
      <c r="R954" s="17">
        <v>0.0</v>
      </c>
    </row>
    <row r="955" ht="14.25" customHeight="1">
      <c r="A955" s="17">
        <v>954.0</v>
      </c>
      <c r="B955" s="17" t="s">
        <v>14842</v>
      </c>
      <c r="C955" s="17" t="s">
        <v>3465</v>
      </c>
      <c r="D955" s="17" t="s">
        <v>2696</v>
      </c>
      <c r="E955" s="19">
        <v>45791.0</v>
      </c>
      <c r="F955" s="18" t="s">
        <v>3466</v>
      </c>
      <c r="G955" s="17" t="s">
        <v>69</v>
      </c>
      <c r="H955" s="17" t="s">
        <v>140</v>
      </c>
      <c r="I955" s="17" t="s">
        <v>74</v>
      </c>
      <c r="J955" s="17" t="s">
        <v>142</v>
      </c>
      <c r="K955" s="17" t="s">
        <v>71</v>
      </c>
      <c r="L955" s="17" t="s">
        <v>48</v>
      </c>
      <c r="M955" s="17" t="s">
        <v>48</v>
      </c>
      <c r="N955" s="17" t="s">
        <v>48</v>
      </c>
      <c r="O955" s="17" t="s">
        <v>48</v>
      </c>
      <c r="P955" s="17">
        <v>51.0</v>
      </c>
      <c r="Q955" s="17">
        <v>7.0</v>
      </c>
      <c r="R955" s="17">
        <v>0.0</v>
      </c>
    </row>
    <row r="956" ht="14.25" customHeight="1">
      <c r="A956" s="17">
        <v>955.0</v>
      </c>
      <c r="B956" s="17" t="s">
        <v>14842</v>
      </c>
      <c r="C956" s="17" t="s">
        <v>3468</v>
      </c>
      <c r="D956" s="17" t="s">
        <v>3469</v>
      </c>
      <c r="E956" s="19">
        <v>45788.0</v>
      </c>
      <c r="F956" s="17" t="s">
        <v>3470</v>
      </c>
      <c r="G956" s="17" t="s">
        <v>69</v>
      </c>
      <c r="H956" s="17" t="s">
        <v>140</v>
      </c>
      <c r="I956" s="17" t="s">
        <v>141</v>
      </c>
      <c r="J956" s="17" t="s">
        <v>142</v>
      </c>
      <c r="K956" s="17" t="s">
        <v>46</v>
      </c>
      <c r="L956" s="17" t="s">
        <v>48</v>
      </c>
      <c r="M956" s="17" t="s">
        <v>48</v>
      </c>
      <c r="N956" s="17" t="s">
        <v>48</v>
      </c>
      <c r="O956" s="17" t="s">
        <v>48</v>
      </c>
      <c r="P956" s="17">
        <v>1.0</v>
      </c>
      <c r="Q956" s="17">
        <v>19.0</v>
      </c>
      <c r="R956" s="17">
        <v>0.0</v>
      </c>
    </row>
    <row r="957" ht="14.25" customHeight="1">
      <c r="A957" s="17">
        <v>956.0</v>
      </c>
      <c r="B957" s="17" t="s">
        <v>14842</v>
      </c>
      <c r="C957" s="17" t="s">
        <v>3473</v>
      </c>
      <c r="D957" s="17" t="s">
        <v>3474</v>
      </c>
      <c r="E957" s="19">
        <v>45790.0</v>
      </c>
      <c r="F957" s="18" t="s">
        <v>3475</v>
      </c>
      <c r="G957" s="17" t="s">
        <v>69</v>
      </c>
      <c r="H957" s="17" t="s">
        <v>140</v>
      </c>
      <c r="I957" s="17" t="s">
        <v>74</v>
      </c>
      <c r="J957" s="17" t="s">
        <v>142</v>
      </c>
      <c r="K957" s="17" t="s">
        <v>92</v>
      </c>
      <c r="L957" s="17" t="s">
        <v>48</v>
      </c>
      <c r="M957" s="17" t="s">
        <v>3477</v>
      </c>
      <c r="N957" s="17" t="s">
        <v>48</v>
      </c>
      <c r="O957" s="17" t="s">
        <v>48</v>
      </c>
      <c r="P957" s="17">
        <v>0.0</v>
      </c>
      <c r="Q957" s="17">
        <v>2.0</v>
      </c>
      <c r="R957" s="17">
        <v>0.0</v>
      </c>
    </row>
    <row r="958" ht="14.25" customHeight="1">
      <c r="A958" s="17">
        <v>957.0</v>
      </c>
      <c r="B958" s="17" t="s">
        <v>14842</v>
      </c>
      <c r="C958" s="17" t="s">
        <v>3478</v>
      </c>
      <c r="D958" s="17" t="s">
        <v>138</v>
      </c>
      <c r="E958" s="19">
        <v>45789.0</v>
      </c>
      <c r="F958" s="18" t="s">
        <v>3479</v>
      </c>
      <c r="G958" s="17" t="s">
        <v>69</v>
      </c>
      <c r="H958" s="17" t="s">
        <v>140</v>
      </c>
      <c r="I958" s="17" t="s">
        <v>141</v>
      </c>
      <c r="J958" s="17" t="s">
        <v>142</v>
      </c>
      <c r="K958" s="17" t="s">
        <v>46</v>
      </c>
      <c r="L958" s="17" t="s">
        <v>48</v>
      </c>
      <c r="M958" s="17" t="s">
        <v>3481</v>
      </c>
      <c r="N958" s="17" t="s">
        <v>48</v>
      </c>
      <c r="O958" s="17" t="s">
        <v>48</v>
      </c>
      <c r="P958" s="17">
        <v>3.0</v>
      </c>
      <c r="Q958" s="17">
        <v>35.0</v>
      </c>
      <c r="R958" s="17">
        <v>0.0</v>
      </c>
    </row>
    <row r="959" ht="14.25" customHeight="1">
      <c r="A959" s="17">
        <v>958.0</v>
      </c>
      <c r="B959" s="17" t="s">
        <v>14842</v>
      </c>
      <c r="C959" s="17" t="s">
        <v>3482</v>
      </c>
      <c r="D959" s="17" t="s">
        <v>3483</v>
      </c>
      <c r="E959" s="19">
        <v>45788.0</v>
      </c>
      <c r="F959" s="17" t="s">
        <v>3484</v>
      </c>
      <c r="G959" s="17" t="s">
        <v>69</v>
      </c>
      <c r="H959" s="17" t="s">
        <v>140</v>
      </c>
      <c r="I959" s="17" t="s">
        <v>141</v>
      </c>
      <c r="J959" s="17" t="s">
        <v>142</v>
      </c>
      <c r="K959" s="17" t="s">
        <v>92</v>
      </c>
      <c r="L959" s="17" t="s">
        <v>48</v>
      </c>
      <c r="M959" s="17" t="s">
        <v>48</v>
      </c>
      <c r="N959" s="17" t="s">
        <v>48</v>
      </c>
      <c r="O959" s="17" t="s">
        <v>48</v>
      </c>
      <c r="P959" s="17">
        <v>5.0</v>
      </c>
      <c r="Q959" s="17">
        <v>8.0</v>
      </c>
      <c r="R959" s="17">
        <v>0.0</v>
      </c>
    </row>
    <row r="960" ht="14.25" customHeight="1">
      <c r="A960" s="17">
        <v>959.0</v>
      </c>
      <c r="B960" s="17" t="s">
        <v>14842</v>
      </c>
      <c r="C960" s="17" t="s">
        <v>3485</v>
      </c>
      <c r="D960" s="17" t="s">
        <v>3486</v>
      </c>
      <c r="E960" s="19">
        <v>45787.0</v>
      </c>
      <c r="F960" s="18" t="s">
        <v>3487</v>
      </c>
      <c r="G960" s="17" t="s">
        <v>55</v>
      </c>
      <c r="H960" s="17" t="s">
        <v>84</v>
      </c>
      <c r="I960" s="17" t="s">
        <v>151</v>
      </c>
      <c r="J960" s="17" t="s">
        <v>45</v>
      </c>
      <c r="K960" s="17" t="s">
        <v>92</v>
      </c>
      <c r="L960" s="17" t="s">
        <v>3490</v>
      </c>
      <c r="M960" s="17" t="s">
        <v>278</v>
      </c>
      <c r="N960" s="17" t="s">
        <v>48</v>
      </c>
      <c r="O960" s="17" t="s">
        <v>48</v>
      </c>
      <c r="P960" s="17">
        <v>114.0</v>
      </c>
      <c r="Q960" s="17">
        <v>28.0</v>
      </c>
      <c r="R960" s="17">
        <v>0.0</v>
      </c>
    </row>
    <row r="961" ht="14.25" customHeight="1">
      <c r="A961" s="17">
        <v>960.0</v>
      </c>
      <c r="B961" s="17" t="s">
        <v>14842</v>
      </c>
      <c r="C961" s="17" t="s">
        <v>3491</v>
      </c>
      <c r="D961" s="17" t="s">
        <v>3492</v>
      </c>
      <c r="E961" s="19">
        <v>45786.0</v>
      </c>
      <c r="F961" s="18" t="s">
        <v>3493</v>
      </c>
      <c r="G961" s="17" t="s">
        <v>69</v>
      </c>
      <c r="H961" s="17" t="s">
        <v>140</v>
      </c>
      <c r="I961" s="17" t="s">
        <v>91</v>
      </c>
      <c r="J961" s="17" t="s">
        <v>142</v>
      </c>
      <c r="K961" s="17" t="s">
        <v>46</v>
      </c>
      <c r="L961" s="17" t="s">
        <v>3495</v>
      </c>
      <c r="M961" s="17" t="s">
        <v>48</v>
      </c>
      <c r="N961" s="17" t="s">
        <v>48</v>
      </c>
      <c r="O961" s="17" t="s">
        <v>911</v>
      </c>
      <c r="P961" s="17">
        <v>1.0</v>
      </c>
      <c r="Q961" s="17">
        <v>0.0</v>
      </c>
      <c r="R961" s="17">
        <v>0.0</v>
      </c>
    </row>
    <row r="962" ht="14.25" customHeight="1">
      <c r="A962" s="17">
        <v>961.0</v>
      </c>
      <c r="B962" s="17" t="s">
        <v>14842</v>
      </c>
      <c r="C962" s="17" t="s">
        <v>3496</v>
      </c>
      <c r="D962" s="17" t="s">
        <v>2696</v>
      </c>
      <c r="E962" s="19">
        <v>45786.0</v>
      </c>
      <c r="F962" s="17" t="s">
        <v>3497</v>
      </c>
      <c r="G962" s="17" t="s">
        <v>69</v>
      </c>
      <c r="H962" s="17" t="s">
        <v>70</v>
      </c>
      <c r="I962" s="17" t="s">
        <v>74</v>
      </c>
      <c r="J962" s="17" t="s">
        <v>45</v>
      </c>
      <c r="K962" s="17" t="s">
        <v>92</v>
      </c>
      <c r="L962" s="17" t="s">
        <v>48</v>
      </c>
      <c r="M962" s="17" t="s">
        <v>3498</v>
      </c>
      <c r="N962" s="17" t="s">
        <v>48</v>
      </c>
      <c r="O962" s="17" t="s">
        <v>48</v>
      </c>
      <c r="P962" s="17">
        <v>27.0</v>
      </c>
      <c r="Q962" s="17">
        <v>6.0</v>
      </c>
      <c r="R962" s="17">
        <v>0.0</v>
      </c>
    </row>
    <row r="963" ht="14.25" customHeight="1">
      <c r="A963" s="17">
        <v>962.0</v>
      </c>
      <c r="B963" s="17" t="s">
        <v>14842</v>
      </c>
      <c r="C963" s="17" t="s">
        <v>3499</v>
      </c>
      <c r="D963" s="17" t="s">
        <v>3486</v>
      </c>
      <c r="E963" s="19">
        <v>45783.0</v>
      </c>
      <c r="F963" s="17" t="s">
        <v>3500</v>
      </c>
      <c r="G963" s="17" t="s">
        <v>55</v>
      </c>
      <c r="H963" s="17" t="s">
        <v>130</v>
      </c>
      <c r="I963" s="17" t="s">
        <v>151</v>
      </c>
      <c r="J963" s="17" t="s">
        <v>45</v>
      </c>
      <c r="K963" s="17" t="s">
        <v>46</v>
      </c>
      <c r="L963" s="17" t="s">
        <v>48</v>
      </c>
      <c r="M963" s="17" t="s">
        <v>283</v>
      </c>
      <c r="N963" s="17" t="s">
        <v>48</v>
      </c>
      <c r="O963" s="17" t="s">
        <v>48</v>
      </c>
      <c r="P963" s="17">
        <v>115.0</v>
      </c>
      <c r="Q963" s="17">
        <v>15.0</v>
      </c>
      <c r="R963" s="17">
        <v>1.0</v>
      </c>
    </row>
    <row r="964" ht="14.25" customHeight="1">
      <c r="A964" s="17">
        <v>963.0</v>
      </c>
      <c r="B964" s="17" t="s">
        <v>14842</v>
      </c>
      <c r="C964" s="17" t="s">
        <v>3507</v>
      </c>
      <c r="D964" s="17" t="s">
        <v>2696</v>
      </c>
      <c r="E964" s="19">
        <v>45779.0</v>
      </c>
      <c r="F964" s="18" t="s">
        <v>3508</v>
      </c>
      <c r="G964" s="17" t="s">
        <v>69</v>
      </c>
      <c r="H964" s="17" t="s">
        <v>70</v>
      </c>
      <c r="I964" s="17" t="s">
        <v>151</v>
      </c>
      <c r="J964" s="17" t="s">
        <v>45</v>
      </c>
      <c r="K964" s="17" t="s">
        <v>92</v>
      </c>
      <c r="L964" s="17" t="s">
        <v>304</v>
      </c>
      <c r="M964" s="17" t="s">
        <v>3510</v>
      </c>
      <c r="N964" s="17" t="s">
        <v>48</v>
      </c>
      <c r="O964" s="17" t="s">
        <v>48</v>
      </c>
      <c r="P964" s="17">
        <v>92.0</v>
      </c>
      <c r="Q964" s="17">
        <v>38.0</v>
      </c>
      <c r="R964" s="17">
        <v>0.0</v>
      </c>
    </row>
    <row r="965" ht="14.25" customHeight="1">
      <c r="A965" s="17">
        <v>964.0</v>
      </c>
      <c r="B965" s="17" t="s">
        <v>14842</v>
      </c>
      <c r="C965" s="17" t="s">
        <v>3511</v>
      </c>
      <c r="D965" s="17" t="s">
        <v>3366</v>
      </c>
      <c r="E965" s="19">
        <v>45777.0</v>
      </c>
      <c r="F965" s="17" t="s">
        <v>3512</v>
      </c>
      <c r="G965" s="17" t="s">
        <v>69</v>
      </c>
      <c r="H965" s="17" t="s">
        <v>140</v>
      </c>
      <c r="I965" s="17" t="s">
        <v>141</v>
      </c>
      <c r="J965" s="17" t="s">
        <v>142</v>
      </c>
      <c r="K965" s="17" t="s">
        <v>46</v>
      </c>
      <c r="L965" s="17" t="s">
        <v>3514</v>
      </c>
      <c r="M965" s="17" t="s">
        <v>48</v>
      </c>
      <c r="N965" s="17" t="s">
        <v>48</v>
      </c>
      <c r="O965" s="17" t="s">
        <v>3515</v>
      </c>
      <c r="P965" s="17">
        <v>0.0</v>
      </c>
      <c r="Q965" s="17">
        <v>13.0</v>
      </c>
      <c r="R965" s="17">
        <v>0.0</v>
      </c>
    </row>
    <row r="966" ht="14.25" customHeight="1">
      <c r="A966" s="17">
        <v>965.0</v>
      </c>
      <c r="B966" s="17" t="s">
        <v>14842</v>
      </c>
      <c r="C966" s="17" t="s">
        <v>3516</v>
      </c>
      <c r="D966" s="17" t="s">
        <v>3517</v>
      </c>
      <c r="E966" s="19">
        <v>45775.0</v>
      </c>
      <c r="F966" s="17" t="s">
        <v>3518</v>
      </c>
      <c r="G966" s="17" t="s">
        <v>69</v>
      </c>
      <c r="H966" s="17" t="s">
        <v>140</v>
      </c>
      <c r="I966" s="17" t="s">
        <v>74</v>
      </c>
      <c r="J966" s="17" t="s">
        <v>142</v>
      </c>
      <c r="K966" s="17" t="s">
        <v>92</v>
      </c>
      <c r="L966" s="17" t="s">
        <v>48</v>
      </c>
      <c r="M966" s="17" t="s">
        <v>87</v>
      </c>
      <c r="N966" s="17" t="s">
        <v>48</v>
      </c>
      <c r="O966" s="17" t="s">
        <v>48</v>
      </c>
      <c r="P966" s="17">
        <v>3.0</v>
      </c>
      <c r="Q966" s="17">
        <v>4.0</v>
      </c>
      <c r="R966" s="17">
        <v>0.0</v>
      </c>
    </row>
    <row r="967" ht="14.25" customHeight="1">
      <c r="A967" s="17">
        <v>966.0</v>
      </c>
      <c r="B967" s="17" t="s">
        <v>14842</v>
      </c>
      <c r="C967" s="17" t="s">
        <v>3520</v>
      </c>
      <c r="D967" s="17" t="s">
        <v>3521</v>
      </c>
      <c r="E967" s="19">
        <v>45775.0</v>
      </c>
      <c r="F967" s="18" t="s">
        <v>3522</v>
      </c>
      <c r="G967" s="17" t="s">
        <v>55</v>
      </c>
      <c r="H967" s="17" t="s">
        <v>130</v>
      </c>
      <c r="I967" s="17" t="s">
        <v>85</v>
      </c>
      <c r="J967" s="17" t="s">
        <v>45</v>
      </c>
      <c r="K967" s="17" t="s">
        <v>46</v>
      </c>
      <c r="L967" s="17" t="s">
        <v>3524</v>
      </c>
      <c r="M967" s="17" t="s">
        <v>48</v>
      </c>
      <c r="N967" s="17" t="s">
        <v>48</v>
      </c>
      <c r="O967" s="17" t="s">
        <v>911</v>
      </c>
      <c r="P967" s="17">
        <v>21.0</v>
      </c>
      <c r="Q967" s="17">
        <v>35.0</v>
      </c>
      <c r="R967" s="17">
        <v>0.0</v>
      </c>
    </row>
    <row r="968" ht="14.25" customHeight="1">
      <c r="A968" s="17">
        <v>967.0</v>
      </c>
      <c r="B968" s="17" t="s">
        <v>14842</v>
      </c>
      <c r="C968" s="17" t="s">
        <v>3525</v>
      </c>
      <c r="D968" s="17" t="s">
        <v>3526</v>
      </c>
      <c r="E968" s="19">
        <v>45773.0</v>
      </c>
      <c r="F968" s="17" t="s">
        <v>3527</v>
      </c>
      <c r="G968" s="17" t="s">
        <v>69</v>
      </c>
      <c r="H968" s="17" t="s">
        <v>140</v>
      </c>
      <c r="I968" s="17" t="s">
        <v>141</v>
      </c>
      <c r="J968" s="17" t="s">
        <v>142</v>
      </c>
      <c r="K968" s="17" t="s">
        <v>92</v>
      </c>
      <c r="L968" s="17" t="s">
        <v>48</v>
      </c>
      <c r="M968" s="17" t="s">
        <v>283</v>
      </c>
      <c r="N968" s="17" t="s">
        <v>48</v>
      </c>
      <c r="O968" s="17" t="s">
        <v>48</v>
      </c>
      <c r="P968" s="17">
        <v>7.0</v>
      </c>
      <c r="Q968" s="17">
        <v>38.0</v>
      </c>
      <c r="R968" s="17">
        <v>0.0</v>
      </c>
    </row>
    <row r="969" ht="14.25" customHeight="1">
      <c r="A969" s="17">
        <v>968.0</v>
      </c>
      <c r="B969" s="17" t="s">
        <v>14842</v>
      </c>
      <c r="C969" s="17" t="s">
        <v>3529</v>
      </c>
      <c r="D969" s="17" t="s">
        <v>138</v>
      </c>
      <c r="E969" s="19">
        <v>45773.0</v>
      </c>
      <c r="F969" s="17" t="s">
        <v>3530</v>
      </c>
      <c r="G969" s="17" t="s">
        <v>69</v>
      </c>
      <c r="H969" s="17" t="s">
        <v>140</v>
      </c>
      <c r="I969" s="17" t="s">
        <v>44</v>
      </c>
      <c r="J969" s="17" t="s">
        <v>45</v>
      </c>
      <c r="K969" s="17" t="s">
        <v>46</v>
      </c>
      <c r="L969" s="17" t="s">
        <v>3532</v>
      </c>
      <c r="M969" s="17" t="s">
        <v>48</v>
      </c>
      <c r="N969" s="17" t="s">
        <v>48</v>
      </c>
      <c r="O969" s="17" t="s">
        <v>48</v>
      </c>
      <c r="P969" s="17">
        <v>16.0</v>
      </c>
      <c r="Q969" s="17">
        <v>6.0</v>
      </c>
      <c r="R969" s="17">
        <v>0.0</v>
      </c>
    </row>
    <row r="970" ht="14.25" customHeight="1">
      <c r="A970" s="17">
        <v>969.0</v>
      </c>
      <c r="B970" s="17" t="s">
        <v>14842</v>
      </c>
      <c r="C970" s="17" t="s">
        <v>3533</v>
      </c>
      <c r="D970" s="17" t="s">
        <v>138</v>
      </c>
      <c r="E970" s="19">
        <v>45773.0</v>
      </c>
      <c r="F970" s="17" t="s">
        <v>3534</v>
      </c>
      <c r="G970" s="17" t="s">
        <v>69</v>
      </c>
      <c r="H970" s="17" t="s">
        <v>140</v>
      </c>
      <c r="I970" s="17" t="s">
        <v>141</v>
      </c>
      <c r="J970" s="17" t="s">
        <v>142</v>
      </c>
      <c r="K970" s="17" t="s">
        <v>46</v>
      </c>
      <c r="L970" s="17" t="s">
        <v>48</v>
      </c>
      <c r="M970" s="17" t="s">
        <v>278</v>
      </c>
      <c r="N970" s="17" t="s">
        <v>48</v>
      </c>
      <c r="O970" s="17" t="s">
        <v>48</v>
      </c>
      <c r="P970" s="17">
        <v>5.0</v>
      </c>
      <c r="Q970" s="17">
        <v>5.0</v>
      </c>
      <c r="R970" s="17">
        <v>0.0</v>
      </c>
    </row>
    <row r="971" ht="14.25" customHeight="1">
      <c r="A971" s="17">
        <v>970.0</v>
      </c>
      <c r="B971" s="17" t="s">
        <v>14842</v>
      </c>
      <c r="C971" s="17" t="s">
        <v>3535</v>
      </c>
      <c r="D971" s="17" t="s">
        <v>138</v>
      </c>
      <c r="E971" s="19">
        <v>45772.0</v>
      </c>
      <c r="F971" s="17" t="s">
        <v>3536</v>
      </c>
      <c r="G971" s="17" t="s">
        <v>42</v>
      </c>
      <c r="H971" s="17" t="s">
        <v>157</v>
      </c>
      <c r="I971" s="17" t="s">
        <v>85</v>
      </c>
      <c r="J971" s="17" t="s">
        <v>45</v>
      </c>
      <c r="K971" s="17" t="s">
        <v>46</v>
      </c>
      <c r="L971" s="17" t="s">
        <v>3539</v>
      </c>
      <c r="M971" s="17" t="s">
        <v>48</v>
      </c>
      <c r="N971" s="17" t="s">
        <v>48</v>
      </c>
      <c r="O971" s="17" t="s">
        <v>48</v>
      </c>
      <c r="P971" s="17">
        <v>62.0</v>
      </c>
      <c r="Q971" s="17">
        <v>13.0</v>
      </c>
      <c r="R971" s="17">
        <v>0.0</v>
      </c>
    </row>
    <row r="972" ht="14.25" customHeight="1">
      <c r="A972" s="17">
        <v>971.0</v>
      </c>
      <c r="B972" s="17" t="s">
        <v>14842</v>
      </c>
      <c r="C972" s="17" t="s">
        <v>3540</v>
      </c>
      <c r="D972" s="17" t="s">
        <v>3541</v>
      </c>
      <c r="E972" s="19">
        <v>45772.0</v>
      </c>
      <c r="F972" s="17" t="s">
        <v>3542</v>
      </c>
      <c r="G972" s="17" t="s">
        <v>69</v>
      </c>
      <c r="H972" s="17" t="s">
        <v>140</v>
      </c>
      <c r="I972" s="17" t="s">
        <v>141</v>
      </c>
      <c r="J972" s="17" t="s">
        <v>142</v>
      </c>
      <c r="K972" s="17" t="s">
        <v>46</v>
      </c>
      <c r="L972" s="17" t="s">
        <v>48</v>
      </c>
      <c r="M972" s="17" t="s">
        <v>48</v>
      </c>
      <c r="N972" s="17" t="s">
        <v>48</v>
      </c>
      <c r="O972" s="17" t="s">
        <v>48</v>
      </c>
      <c r="P972" s="17">
        <v>30.0</v>
      </c>
      <c r="Q972" s="17">
        <v>84.0</v>
      </c>
      <c r="R972" s="17">
        <v>0.0</v>
      </c>
    </row>
    <row r="973" ht="14.25" customHeight="1">
      <c r="A973" s="17">
        <v>972.0</v>
      </c>
      <c r="B973" s="17" t="s">
        <v>14842</v>
      </c>
      <c r="C973" s="17" t="s">
        <v>3543</v>
      </c>
      <c r="D973" s="17" t="s">
        <v>138</v>
      </c>
      <c r="E973" s="19">
        <v>45771.0</v>
      </c>
      <c r="F973" s="17" t="s">
        <v>3544</v>
      </c>
      <c r="G973" s="17" t="s">
        <v>42</v>
      </c>
      <c r="H973" s="17" t="s">
        <v>157</v>
      </c>
      <c r="I973" s="17" t="s">
        <v>91</v>
      </c>
      <c r="J973" s="17" t="s">
        <v>45</v>
      </c>
      <c r="K973" s="17" t="s">
        <v>46</v>
      </c>
      <c r="L973" s="17" t="s">
        <v>48</v>
      </c>
      <c r="M973" s="17" t="s">
        <v>48</v>
      </c>
      <c r="N973" s="17" t="s">
        <v>48</v>
      </c>
      <c r="O973" s="17" t="s">
        <v>48</v>
      </c>
      <c r="P973" s="17">
        <v>19.0</v>
      </c>
      <c r="Q973" s="17">
        <v>48.0</v>
      </c>
      <c r="R973" s="17">
        <v>0.0</v>
      </c>
    </row>
    <row r="974" ht="14.25" customHeight="1">
      <c r="A974" s="17">
        <v>973.0</v>
      </c>
      <c r="B974" s="17" t="s">
        <v>14842</v>
      </c>
      <c r="C974" s="17" t="s">
        <v>3546</v>
      </c>
      <c r="D974" s="17" t="s">
        <v>3547</v>
      </c>
      <c r="E974" s="19">
        <v>45771.0</v>
      </c>
      <c r="F974" s="17" t="s">
        <v>3548</v>
      </c>
      <c r="G974" s="17" t="s">
        <v>69</v>
      </c>
      <c r="H974" s="17" t="s">
        <v>70</v>
      </c>
      <c r="I974" s="17" t="s">
        <v>91</v>
      </c>
      <c r="J974" s="17" t="s">
        <v>45</v>
      </c>
      <c r="K974" s="17" t="s">
        <v>46</v>
      </c>
      <c r="L974" s="17" t="s">
        <v>48</v>
      </c>
      <c r="M974" s="17" t="s">
        <v>48</v>
      </c>
      <c r="N974" s="17" t="s">
        <v>48</v>
      </c>
      <c r="O974" s="17" t="s">
        <v>48</v>
      </c>
      <c r="P974" s="17">
        <v>11.0</v>
      </c>
      <c r="Q974" s="17">
        <v>11.0</v>
      </c>
      <c r="R974" s="17">
        <v>0.0</v>
      </c>
    </row>
    <row r="975" ht="14.25" customHeight="1">
      <c r="A975" s="17">
        <v>974.0</v>
      </c>
      <c r="B975" s="17" t="s">
        <v>14842</v>
      </c>
      <c r="C975" s="17" t="s">
        <v>3550</v>
      </c>
      <c r="D975" s="17" t="s">
        <v>2724</v>
      </c>
      <c r="E975" s="19">
        <v>45771.0</v>
      </c>
      <c r="F975" s="18" t="s">
        <v>3551</v>
      </c>
      <c r="G975" s="17" t="s">
        <v>69</v>
      </c>
      <c r="H975" s="17" t="s">
        <v>70</v>
      </c>
      <c r="I975" s="17" t="s">
        <v>91</v>
      </c>
      <c r="J975" s="17" t="s">
        <v>45</v>
      </c>
      <c r="K975" s="17" t="s">
        <v>71</v>
      </c>
      <c r="L975" s="17" t="s">
        <v>48</v>
      </c>
      <c r="M975" s="17" t="s">
        <v>48</v>
      </c>
      <c r="N975" s="17" t="s">
        <v>87</v>
      </c>
      <c r="O975" s="17" t="s">
        <v>1132</v>
      </c>
      <c r="P975" s="17">
        <v>12.0</v>
      </c>
      <c r="Q975" s="17">
        <v>8.0</v>
      </c>
      <c r="R975" s="17">
        <v>0.0</v>
      </c>
    </row>
    <row r="976" ht="14.25" customHeight="1">
      <c r="A976" s="17">
        <v>975.0</v>
      </c>
      <c r="B976" s="17" t="s">
        <v>14842</v>
      </c>
      <c r="C976" s="17" t="s">
        <v>3552</v>
      </c>
      <c r="D976" s="17" t="s">
        <v>2696</v>
      </c>
      <c r="E976" s="19">
        <v>45771.0</v>
      </c>
      <c r="F976" s="18" t="s">
        <v>3553</v>
      </c>
      <c r="G976" s="17" t="s">
        <v>55</v>
      </c>
      <c r="H976" s="17" t="s">
        <v>130</v>
      </c>
      <c r="I976" s="17" t="s">
        <v>151</v>
      </c>
      <c r="J976" s="17" t="s">
        <v>45</v>
      </c>
      <c r="K976" s="17" t="s">
        <v>46</v>
      </c>
      <c r="L976" s="17" t="s">
        <v>48</v>
      </c>
      <c r="M976" s="17" t="s">
        <v>48</v>
      </c>
      <c r="N976" s="17" t="s">
        <v>48</v>
      </c>
      <c r="O976" s="17" t="s">
        <v>48</v>
      </c>
      <c r="P976" s="17">
        <v>131.0</v>
      </c>
      <c r="Q976" s="17">
        <v>55.0</v>
      </c>
      <c r="R976" s="17">
        <v>3.0</v>
      </c>
    </row>
    <row r="977" ht="14.25" customHeight="1">
      <c r="A977" s="17">
        <v>976.0</v>
      </c>
      <c r="B977" s="17" t="s">
        <v>14842</v>
      </c>
      <c r="C977" s="17" t="s">
        <v>3555</v>
      </c>
      <c r="D977" s="17" t="s">
        <v>3556</v>
      </c>
      <c r="E977" s="19">
        <v>45768.0</v>
      </c>
      <c r="F977" s="18" t="s">
        <v>3557</v>
      </c>
      <c r="G977" s="17" t="s">
        <v>69</v>
      </c>
      <c r="H977" s="17" t="s">
        <v>140</v>
      </c>
      <c r="I977" s="17" t="s">
        <v>141</v>
      </c>
      <c r="J977" s="17" t="s">
        <v>142</v>
      </c>
      <c r="K977" s="17" t="s">
        <v>46</v>
      </c>
      <c r="L977" s="17" t="s">
        <v>48</v>
      </c>
      <c r="M977" s="17" t="s">
        <v>3559</v>
      </c>
      <c r="N977" s="17" t="s">
        <v>48</v>
      </c>
      <c r="O977" s="17" t="s">
        <v>48</v>
      </c>
      <c r="P977" s="17">
        <v>12.0</v>
      </c>
      <c r="Q977" s="17">
        <v>80.0</v>
      </c>
      <c r="R977" s="17">
        <v>0.0</v>
      </c>
    </row>
    <row r="978" ht="14.25" customHeight="1">
      <c r="A978" s="17">
        <v>977.0</v>
      </c>
      <c r="B978" s="17" t="s">
        <v>14842</v>
      </c>
      <c r="C978" s="17" t="s">
        <v>3560</v>
      </c>
      <c r="D978" s="17" t="s">
        <v>2724</v>
      </c>
      <c r="E978" s="19">
        <v>45765.0</v>
      </c>
      <c r="F978" s="17" t="s">
        <v>3561</v>
      </c>
      <c r="G978" s="17" t="s">
        <v>69</v>
      </c>
      <c r="H978" s="17" t="s">
        <v>70</v>
      </c>
      <c r="I978" s="17" t="s">
        <v>151</v>
      </c>
      <c r="J978" s="17" t="s">
        <v>45</v>
      </c>
      <c r="K978" s="17" t="s">
        <v>92</v>
      </c>
      <c r="L978" s="17" t="s">
        <v>48</v>
      </c>
      <c r="M978" s="17" t="s">
        <v>48</v>
      </c>
      <c r="N978" s="17" t="s">
        <v>48</v>
      </c>
      <c r="O978" s="17" t="s">
        <v>48</v>
      </c>
      <c r="P978" s="17">
        <v>7.0</v>
      </c>
      <c r="Q978" s="17">
        <v>0.0</v>
      </c>
      <c r="R978" s="17">
        <v>0.0</v>
      </c>
    </row>
    <row r="979" ht="14.25" customHeight="1">
      <c r="A979" s="17">
        <v>978.0</v>
      </c>
      <c r="B979" s="17" t="s">
        <v>14842</v>
      </c>
      <c r="C979" s="17" t="s">
        <v>3563</v>
      </c>
      <c r="D979" s="17" t="s">
        <v>2696</v>
      </c>
      <c r="E979" s="19">
        <v>45765.0</v>
      </c>
      <c r="F979" s="18" t="s">
        <v>3564</v>
      </c>
      <c r="G979" s="17" t="s">
        <v>69</v>
      </c>
      <c r="H979" s="17" t="s">
        <v>70</v>
      </c>
      <c r="I979" s="17" t="s">
        <v>151</v>
      </c>
      <c r="J979" s="17" t="s">
        <v>45</v>
      </c>
      <c r="K979" s="17" t="s">
        <v>46</v>
      </c>
      <c r="L979" s="17" t="s">
        <v>48</v>
      </c>
      <c r="M979" s="17" t="s">
        <v>48</v>
      </c>
      <c r="N979" s="17" t="s">
        <v>48</v>
      </c>
      <c r="O979" s="17" t="s">
        <v>48</v>
      </c>
      <c r="P979" s="17">
        <v>40.0</v>
      </c>
      <c r="Q979" s="17">
        <v>11.0</v>
      </c>
      <c r="R979" s="17">
        <v>4.0</v>
      </c>
    </row>
    <row r="980" ht="14.25" customHeight="1">
      <c r="A980" s="17">
        <v>979.0</v>
      </c>
      <c r="B980" s="17" t="s">
        <v>14842</v>
      </c>
      <c r="C980" s="17" t="s">
        <v>3565</v>
      </c>
      <c r="D980" s="17" t="s">
        <v>1680</v>
      </c>
      <c r="E980" s="19">
        <v>45765.0</v>
      </c>
      <c r="F980" s="17" t="s">
        <v>1681</v>
      </c>
      <c r="G980" s="17" t="s">
        <v>69</v>
      </c>
      <c r="H980" s="17" t="s">
        <v>140</v>
      </c>
      <c r="I980" s="17" t="s">
        <v>141</v>
      </c>
      <c r="J980" s="17" t="s">
        <v>142</v>
      </c>
      <c r="K980" s="17" t="s">
        <v>46</v>
      </c>
      <c r="L980" s="17" t="s">
        <v>48</v>
      </c>
      <c r="M980" s="17" t="s">
        <v>48</v>
      </c>
      <c r="N980" s="17" t="s">
        <v>166</v>
      </c>
      <c r="O980" s="17" t="s">
        <v>48</v>
      </c>
      <c r="P980" s="17">
        <v>0.0</v>
      </c>
      <c r="Q980" s="17">
        <v>1.0</v>
      </c>
      <c r="R980" s="17">
        <v>0.0</v>
      </c>
    </row>
    <row r="981" ht="14.25" customHeight="1">
      <c r="A981" s="17">
        <v>980.0</v>
      </c>
      <c r="B981" s="17" t="s">
        <v>14842</v>
      </c>
      <c r="C981" s="17" t="s">
        <v>3566</v>
      </c>
      <c r="D981" s="17" t="s">
        <v>2696</v>
      </c>
      <c r="E981" s="19">
        <v>45764.0</v>
      </c>
      <c r="F981" s="18" t="s">
        <v>3567</v>
      </c>
      <c r="G981" s="17" t="s">
        <v>69</v>
      </c>
      <c r="H981" s="17" t="s">
        <v>70</v>
      </c>
      <c r="I981" s="17" t="s">
        <v>151</v>
      </c>
      <c r="J981" s="17" t="s">
        <v>45</v>
      </c>
      <c r="K981" s="17" t="s">
        <v>46</v>
      </c>
      <c r="L981" s="17" t="s">
        <v>48</v>
      </c>
      <c r="M981" s="17" t="s">
        <v>3570</v>
      </c>
      <c r="N981" s="17" t="s">
        <v>48</v>
      </c>
      <c r="O981" s="17" t="s">
        <v>48</v>
      </c>
      <c r="P981" s="17">
        <v>45.0</v>
      </c>
      <c r="Q981" s="17">
        <v>8.0</v>
      </c>
      <c r="R981" s="17">
        <v>0.0</v>
      </c>
    </row>
    <row r="982" ht="14.25" customHeight="1">
      <c r="A982" s="17">
        <v>981.0</v>
      </c>
      <c r="B982" s="17" t="s">
        <v>14842</v>
      </c>
      <c r="C982" s="17" t="s">
        <v>3571</v>
      </c>
      <c r="D982" s="17" t="s">
        <v>2696</v>
      </c>
      <c r="E982" s="19">
        <v>45764.0</v>
      </c>
      <c r="F982" s="18" t="s">
        <v>3572</v>
      </c>
      <c r="G982" s="17" t="s">
        <v>69</v>
      </c>
      <c r="H982" s="17" t="s">
        <v>70</v>
      </c>
      <c r="I982" s="17" t="s">
        <v>151</v>
      </c>
      <c r="J982" s="17" t="s">
        <v>45</v>
      </c>
      <c r="K982" s="17" t="s">
        <v>46</v>
      </c>
      <c r="L982" s="17" t="s">
        <v>48</v>
      </c>
      <c r="M982" s="17" t="s">
        <v>48</v>
      </c>
      <c r="N982" s="17" t="s">
        <v>48</v>
      </c>
      <c r="O982" s="17" t="s">
        <v>48</v>
      </c>
      <c r="P982" s="17">
        <v>209.0</v>
      </c>
      <c r="Q982" s="17">
        <v>168.0</v>
      </c>
      <c r="R982" s="17">
        <v>14.0</v>
      </c>
    </row>
    <row r="983" ht="14.25" customHeight="1">
      <c r="A983" s="17">
        <v>982.0</v>
      </c>
      <c r="B983" s="17" t="s">
        <v>14842</v>
      </c>
      <c r="C983" s="17" t="s">
        <v>3574</v>
      </c>
      <c r="D983" s="17" t="s">
        <v>2696</v>
      </c>
      <c r="E983" s="19">
        <v>45763.0</v>
      </c>
      <c r="F983" s="18" t="s">
        <v>3575</v>
      </c>
      <c r="G983" s="17" t="s">
        <v>69</v>
      </c>
      <c r="H983" s="17" t="s">
        <v>140</v>
      </c>
      <c r="I983" s="17" t="s">
        <v>141</v>
      </c>
      <c r="J983" s="17" t="s">
        <v>142</v>
      </c>
      <c r="K983" s="17" t="s">
        <v>46</v>
      </c>
      <c r="L983" s="17" t="s">
        <v>48</v>
      </c>
      <c r="M983" s="17" t="s">
        <v>48</v>
      </c>
      <c r="N983" s="17" t="s">
        <v>48</v>
      </c>
      <c r="O983" s="17" t="s">
        <v>48</v>
      </c>
      <c r="P983" s="17">
        <v>39.0</v>
      </c>
      <c r="Q983" s="17">
        <v>83.0</v>
      </c>
      <c r="R983" s="17">
        <v>1.0</v>
      </c>
    </row>
    <row r="984" ht="14.25" customHeight="1">
      <c r="A984" s="17">
        <v>983.0</v>
      </c>
      <c r="B984" s="17" t="s">
        <v>14842</v>
      </c>
      <c r="C984" s="17" t="s">
        <v>3577</v>
      </c>
      <c r="D984" s="17" t="s">
        <v>2696</v>
      </c>
      <c r="E984" s="19">
        <v>45763.0</v>
      </c>
      <c r="F984" s="17" t="s">
        <v>3578</v>
      </c>
      <c r="G984" s="17" t="s">
        <v>69</v>
      </c>
      <c r="H984" s="17" t="s">
        <v>70</v>
      </c>
      <c r="I984" s="17" t="s">
        <v>74</v>
      </c>
      <c r="J984" s="17" t="s">
        <v>45</v>
      </c>
      <c r="K984" s="17" t="s">
        <v>71</v>
      </c>
      <c r="L984" s="17" t="s">
        <v>48</v>
      </c>
      <c r="M984" s="17" t="s">
        <v>48</v>
      </c>
      <c r="N984" s="17" t="s">
        <v>48</v>
      </c>
      <c r="O984" s="17" t="s">
        <v>48</v>
      </c>
      <c r="P984" s="17">
        <v>96.0</v>
      </c>
      <c r="Q984" s="17">
        <v>67.0</v>
      </c>
      <c r="R984" s="17">
        <v>2.0</v>
      </c>
    </row>
    <row r="985" ht="14.25" customHeight="1">
      <c r="A985" s="17">
        <v>984.0</v>
      </c>
      <c r="B985" s="17" t="s">
        <v>14842</v>
      </c>
      <c r="C985" s="17" t="s">
        <v>3579</v>
      </c>
      <c r="D985" s="17" t="s">
        <v>2696</v>
      </c>
      <c r="E985" s="19">
        <v>45762.0</v>
      </c>
      <c r="F985" s="18" t="s">
        <v>3580</v>
      </c>
      <c r="G985" s="17" t="s">
        <v>69</v>
      </c>
      <c r="H985" s="17" t="s">
        <v>70</v>
      </c>
      <c r="I985" s="17" t="s">
        <v>74</v>
      </c>
      <c r="J985" s="17" t="s">
        <v>45</v>
      </c>
      <c r="K985" s="17" t="s">
        <v>92</v>
      </c>
      <c r="L985" s="17" t="s">
        <v>48</v>
      </c>
      <c r="M985" s="17" t="s">
        <v>3498</v>
      </c>
      <c r="N985" s="17" t="s">
        <v>48</v>
      </c>
      <c r="O985" s="17" t="s">
        <v>48</v>
      </c>
      <c r="P985" s="17">
        <v>63.0</v>
      </c>
      <c r="Q985" s="17">
        <v>5.0</v>
      </c>
      <c r="R985" s="17">
        <v>3.0</v>
      </c>
    </row>
    <row r="986" ht="14.25" customHeight="1">
      <c r="A986" s="17">
        <v>985.0</v>
      </c>
      <c r="B986" s="17" t="s">
        <v>14842</v>
      </c>
      <c r="C986" s="17" t="s">
        <v>3582</v>
      </c>
      <c r="D986" s="17" t="s">
        <v>3583</v>
      </c>
      <c r="E986" s="19">
        <v>45762.0</v>
      </c>
      <c r="F986" s="18" t="s">
        <v>3584</v>
      </c>
      <c r="G986" s="17" t="s">
        <v>69</v>
      </c>
      <c r="H986" s="17" t="s">
        <v>140</v>
      </c>
      <c r="I986" s="17" t="s">
        <v>141</v>
      </c>
      <c r="J986" s="17" t="s">
        <v>142</v>
      </c>
      <c r="K986" s="17" t="s">
        <v>46</v>
      </c>
      <c r="L986" s="17" t="s">
        <v>48</v>
      </c>
      <c r="M986" s="17" t="s">
        <v>3585</v>
      </c>
      <c r="N986" s="17" t="s">
        <v>48</v>
      </c>
      <c r="O986" s="17" t="s">
        <v>48</v>
      </c>
      <c r="P986" s="17">
        <v>8.0</v>
      </c>
      <c r="Q986" s="17">
        <v>45.0</v>
      </c>
      <c r="R986" s="17">
        <v>0.0</v>
      </c>
    </row>
    <row r="987" ht="14.25" customHeight="1">
      <c r="A987" s="17">
        <v>986.0</v>
      </c>
      <c r="B987" s="17" t="s">
        <v>14842</v>
      </c>
      <c r="C987" s="17" t="s">
        <v>3586</v>
      </c>
      <c r="D987" s="17" t="s">
        <v>138</v>
      </c>
      <c r="E987" s="19">
        <v>45760.0</v>
      </c>
      <c r="F987" s="17" t="s">
        <v>3587</v>
      </c>
      <c r="G987" s="17" t="s">
        <v>69</v>
      </c>
      <c r="H987" s="17" t="s">
        <v>140</v>
      </c>
      <c r="I987" s="17" t="s">
        <v>141</v>
      </c>
      <c r="J987" s="17" t="s">
        <v>142</v>
      </c>
      <c r="K987" s="17" t="s">
        <v>46</v>
      </c>
      <c r="L987" s="17" t="s">
        <v>48</v>
      </c>
      <c r="M987" s="17" t="s">
        <v>283</v>
      </c>
      <c r="N987" s="17" t="s">
        <v>48</v>
      </c>
      <c r="O987" s="17" t="s">
        <v>48</v>
      </c>
      <c r="P987" s="17">
        <v>24.0</v>
      </c>
      <c r="Q987" s="17">
        <v>3.0</v>
      </c>
      <c r="R987" s="17">
        <v>0.0</v>
      </c>
    </row>
    <row r="988" ht="14.25" customHeight="1">
      <c r="A988" s="17">
        <v>987.0</v>
      </c>
      <c r="B988" s="17" t="s">
        <v>14842</v>
      </c>
      <c r="C988" s="17" t="s">
        <v>3590</v>
      </c>
      <c r="D988" s="17" t="s">
        <v>138</v>
      </c>
      <c r="E988" s="19">
        <v>45760.0</v>
      </c>
      <c r="F988" s="17" t="s">
        <v>3591</v>
      </c>
      <c r="G988" s="17" t="s">
        <v>55</v>
      </c>
      <c r="H988" s="17" t="s">
        <v>56</v>
      </c>
      <c r="I988" s="17" t="s">
        <v>74</v>
      </c>
      <c r="J988" s="17" t="s">
        <v>45</v>
      </c>
      <c r="K988" s="17" t="s">
        <v>46</v>
      </c>
      <c r="L988" s="17" t="s">
        <v>48</v>
      </c>
      <c r="M988" s="17" t="s">
        <v>48</v>
      </c>
      <c r="N988" s="17" t="s">
        <v>48</v>
      </c>
      <c r="O988" s="17" t="s">
        <v>48</v>
      </c>
      <c r="P988" s="17">
        <v>12.0</v>
      </c>
      <c r="Q988" s="17">
        <v>0.0</v>
      </c>
      <c r="R988" s="17">
        <v>0.0</v>
      </c>
    </row>
    <row r="989" ht="14.25" customHeight="1">
      <c r="A989" s="17">
        <v>988.0</v>
      </c>
      <c r="B989" s="17" t="s">
        <v>14842</v>
      </c>
      <c r="C989" s="17" t="s">
        <v>3593</v>
      </c>
      <c r="D989" s="17" t="s">
        <v>1686</v>
      </c>
      <c r="E989" s="19">
        <v>45759.0</v>
      </c>
      <c r="F989" s="17" t="s">
        <v>3594</v>
      </c>
      <c r="G989" s="17" t="s">
        <v>69</v>
      </c>
      <c r="H989" s="17" t="s">
        <v>140</v>
      </c>
      <c r="I989" s="17" t="s">
        <v>141</v>
      </c>
      <c r="J989" s="17" t="s">
        <v>142</v>
      </c>
      <c r="K989" s="17" t="s">
        <v>71</v>
      </c>
      <c r="L989" s="17" t="s">
        <v>48</v>
      </c>
      <c r="M989" s="17" t="s">
        <v>48</v>
      </c>
      <c r="N989" s="17" t="s">
        <v>48</v>
      </c>
      <c r="O989" s="17" t="s">
        <v>48</v>
      </c>
      <c r="P989" s="17">
        <v>10.0</v>
      </c>
      <c r="Q989" s="17">
        <v>3.0</v>
      </c>
      <c r="R989" s="17">
        <v>0.0</v>
      </c>
    </row>
    <row r="990" ht="14.25" customHeight="1">
      <c r="A990" s="17">
        <v>989.0</v>
      </c>
      <c r="B990" s="17" t="s">
        <v>14842</v>
      </c>
      <c r="C990" s="17" t="s">
        <v>3596</v>
      </c>
      <c r="D990" s="17" t="s">
        <v>2696</v>
      </c>
      <c r="E990" s="19">
        <v>45758.0</v>
      </c>
      <c r="F990" s="18" t="s">
        <v>3597</v>
      </c>
      <c r="G990" s="17" t="s">
        <v>69</v>
      </c>
      <c r="H990" s="17" t="s">
        <v>70</v>
      </c>
      <c r="I990" s="17" t="s">
        <v>101</v>
      </c>
      <c r="J990" s="17" t="s">
        <v>45</v>
      </c>
      <c r="K990" s="17" t="s">
        <v>46</v>
      </c>
      <c r="L990" s="17" t="s">
        <v>48</v>
      </c>
      <c r="M990" s="17" t="s">
        <v>48</v>
      </c>
      <c r="N990" s="17" t="s">
        <v>48</v>
      </c>
      <c r="O990" s="17" t="s">
        <v>48</v>
      </c>
      <c r="P990" s="17">
        <v>34.0</v>
      </c>
      <c r="Q990" s="17">
        <v>6.0</v>
      </c>
      <c r="R990" s="17">
        <v>0.0</v>
      </c>
    </row>
    <row r="991" ht="14.25" customHeight="1">
      <c r="A991" s="17">
        <v>990.0</v>
      </c>
      <c r="B991" s="17" t="s">
        <v>14842</v>
      </c>
      <c r="C991" s="17" t="s">
        <v>3600</v>
      </c>
      <c r="D991" s="17" t="s">
        <v>138</v>
      </c>
      <c r="E991" s="19">
        <v>45757.0</v>
      </c>
      <c r="F991" s="17" t="s">
        <v>3601</v>
      </c>
      <c r="G991" s="17" t="s">
        <v>69</v>
      </c>
      <c r="H991" s="17" t="s">
        <v>140</v>
      </c>
      <c r="I991" s="17" t="s">
        <v>141</v>
      </c>
      <c r="J991" s="17" t="s">
        <v>142</v>
      </c>
      <c r="K991" s="17" t="s">
        <v>92</v>
      </c>
      <c r="L991" s="17" t="s">
        <v>304</v>
      </c>
      <c r="M991" s="17" t="s">
        <v>48</v>
      </c>
      <c r="N991" s="17" t="s">
        <v>48</v>
      </c>
      <c r="O991" s="17" t="s">
        <v>48</v>
      </c>
      <c r="P991" s="17">
        <v>4.0</v>
      </c>
      <c r="Q991" s="17">
        <v>3.0</v>
      </c>
      <c r="R991" s="17">
        <v>0.0</v>
      </c>
    </row>
    <row r="992" ht="14.25" customHeight="1">
      <c r="A992" s="17">
        <v>991.0</v>
      </c>
      <c r="B992" s="17" t="s">
        <v>14842</v>
      </c>
      <c r="C992" s="17" t="s">
        <v>3603</v>
      </c>
      <c r="D992" s="17" t="s">
        <v>2696</v>
      </c>
      <c r="E992" s="19">
        <v>45757.0</v>
      </c>
      <c r="F992" s="17" t="s">
        <v>3604</v>
      </c>
      <c r="G992" s="17" t="s">
        <v>69</v>
      </c>
      <c r="H992" s="17" t="s">
        <v>70</v>
      </c>
      <c r="I992" s="17" t="s">
        <v>91</v>
      </c>
      <c r="J992" s="17" t="s">
        <v>45</v>
      </c>
      <c r="K992" s="17" t="s">
        <v>46</v>
      </c>
      <c r="L992" s="17" t="s">
        <v>48</v>
      </c>
      <c r="M992" s="17" t="s">
        <v>48</v>
      </c>
      <c r="N992" s="17" t="s">
        <v>48</v>
      </c>
      <c r="O992" s="17" t="s">
        <v>48</v>
      </c>
      <c r="P992" s="17">
        <v>65.0</v>
      </c>
      <c r="Q992" s="17">
        <v>40.0</v>
      </c>
      <c r="R992" s="17">
        <v>1.0</v>
      </c>
    </row>
    <row r="993" ht="14.25" customHeight="1">
      <c r="A993" s="17">
        <v>992.0</v>
      </c>
      <c r="B993" s="17" t="s">
        <v>14842</v>
      </c>
      <c r="C993" s="17" t="s">
        <v>3605</v>
      </c>
      <c r="D993" s="17" t="s">
        <v>3366</v>
      </c>
      <c r="E993" s="19">
        <v>45756.0</v>
      </c>
      <c r="F993" s="17" t="s">
        <v>3606</v>
      </c>
      <c r="G993" s="17" t="s">
        <v>69</v>
      </c>
      <c r="H993" s="17" t="s">
        <v>140</v>
      </c>
      <c r="I993" s="17" t="s">
        <v>141</v>
      </c>
      <c r="J993" s="17" t="s">
        <v>142</v>
      </c>
      <c r="K993" s="17" t="s">
        <v>46</v>
      </c>
      <c r="L993" s="17" t="s">
        <v>48</v>
      </c>
      <c r="M993" s="17" t="s">
        <v>48</v>
      </c>
      <c r="N993" s="17" t="s">
        <v>48</v>
      </c>
      <c r="O993" s="17" t="s">
        <v>1867</v>
      </c>
      <c r="P993" s="17">
        <v>3.0</v>
      </c>
      <c r="Q993" s="17">
        <v>12.0</v>
      </c>
      <c r="R993" s="17">
        <v>0.0</v>
      </c>
    </row>
    <row r="994" ht="14.25" customHeight="1">
      <c r="A994" s="17">
        <v>993.0</v>
      </c>
      <c r="B994" s="17" t="s">
        <v>14842</v>
      </c>
      <c r="C994" s="17" t="s">
        <v>3608</v>
      </c>
      <c r="D994" s="17" t="s">
        <v>138</v>
      </c>
      <c r="E994" s="19">
        <v>45756.0</v>
      </c>
      <c r="F994" s="18" t="s">
        <v>3609</v>
      </c>
      <c r="G994" s="17" t="s">
        <v>69</v>
      </c>
      <c r="H994" s="17" t="s">
        <v>140</v>
      </c>
      <c r="I994" s="17" t="s">
        <v>91</v>
      </c>
      <c r="J994" s="17" t="s">
        <v>45</v>
      </c>
      <c r="K994" s="17" t="s">
        <v>46</v>
      </c>
      <c r="L994" s="17" t="s">
        <v>48</v>
      </c>
      <c r="M994" s="17" t="s">
        <v>3611</v>
      </c>
      <c r="N994" s="17" t="s">
        <v>48</v>
      </c>
      <c r="O994" s="17" t="s">
        <v>48</v>
      </c>
      <c r="P994" s="17">
        <v>21.0</v>
      </c>
      <c r="Q994" s="17">
        <v>19.0</v>
      </c>
      <c r="R994" s="17">
        <v>0.0</v>
      </c>
    </row>
    <row r="995" ht="14.25" customHeight="1">
      <c r="A995" s="17">
        <v>994.0</v>
      </c>
      <c r="B995" s="17" t="s">
        <v>14842</v>
      </c>
      <c r="C995" s="17" t="s">
        <v>3612</v>
      </c>
      <c r="D995" s="17" t="s">
        <v>2704</v>
      </c>
      <c r="E995" s="19">
        <v>45755.0</v>
      </c>
      <c r="F995" s="17" t="s">
        <v>3613</v>
      </c>
      <c r="G995" s="17" t="s">
        <v>55</v>
      </c>
      <c r="H995" s="17" t="s">
        <v>84</v>
      </c>
      <c r="I995" s="17" t="s">
        <v>151</v>
      </c>
      <c r="J995" s="17" t="s">
        <v>45</v>
      </c>
      <c r="K995" s="17" t="s">
        <v>46</v>
      </c>
      <c r="L995" s="17" t="s">
        <v>48</v>
      </c>
      <c r="M995" s="17" t="s">
        <v>48</v>
      </c>
      <c r="N995" s="17" t="s">
        <v>48</v>
      </c>
      <c r="O995" s="17" t="s">
        <v>48</v>
      </c>
      <c r="P995" s="17">
        <v>18.0</v>
      </c>
      <c r="Q995" s="17">
        <v>15.0</v>
      </c>
      <c r="R995" s="17">
        <v>2.0</v>
      </c>
    </row>
    <row r="996" ht="14.25" customHeight="1">
      <c r="A996" s="17">
        <v>995.0</v>
      </c>
      <c r="B996" s="17" t="s">
        <v>14842</v>
      </c>
      <c r="C996" s="17" t="s">
        <v>3615</v>
      </c>
      <c r="D996" s="17" t="s">
        <v>3616</v>
      </c>
      <c r="E996" s="19">
        <v>45754.0</v>
      </c>
      <c r="F996" s="17" t="s">
        <v>3617</v>
      </c>
      <c r="G996" s="17" t="s">
        <v>69</v>
      </c>
      <c r="H996" s="17" t="s">
        <v>140</v>
      </c>
      <c r="I996" s="17" t="s">
        <v>141</v>
      </c>
      <c r="J996" s="17" t="s">
        <v>142</v>
      </c>
      <c r="K996" s="17" t="s">
        <v>92</v>
      </c>
      <c r="L996" s="17" t="s">
        <v>48</v>
      </c>
      <c r="M996" s="17" t="s">
        <v>48</v>
      </c>
      <c r="N996" s="17" t="s">
        <v>48</v>
      </c>
      <c r="O996" s="17" t="s">
        <v>48</v>
      </c>
      <c r="P996" s="17">
        <v>9.0</v>
      </c>
      <c r="Q996" s="17">
        <v>14.0</v>
      </c>
      <c r="R996" s="17">
        <v>0.0</v>
      </c>
    </row>
    <row r="997" ht="14.25" customHeight="1">
      <c r="A997" s="17">
        <v>996.0</v>
      </c>
      <c r="B997" s="17" t="s">
        <v>14842</v>
      </c>
      <c r="C997" s="17" t="s">
        <v>3619</v>
      </c>
      <c r="D997" s="17" t="s">
        <v>138</v>
      </c>
      <c r="E997" s="19">
        <v>45753.0</v>
      </c>
      <c r="F997" s="18" t="s">
        <v>757</v>
      </c>
      <c r="G997" s="17" t="s">
        <v>69</v>
      </c>
      <c r="H997" s="17" t="s">
        <v>140</v>
      </c>
      <c r="I997" s="17" t="s">
        <v>141</v>
      </c>
      <c r="J997" s="17" t="s">
        <v>142</v>
      </c>
      <c r="K997" s="17" t="s">
        <v>92</v>
      </c>
      <c r="L997" s="17" t="s">
        <v>48</v>
      </c>
      <c r="M997" s="17" t="s">
        <v>758</v>
      </c>
      <c r="N997" s="17" t="s">
        <v>48</v>
      </c>
      <c r="O997" s="17" t="s">
        <v>48</v>
      </c>
      <c r="P997" s="17">
        <v>2.0</v>
      </c>
      <c r="Q997" s="17">
        <v>21.0</v>
      </c>
      <c r="R997" s="17">
        <v>0.0</v>
      </c>
    </row>
    <row r="998" ht="14.25" customHeight="1">
      <c r="A998" s="17">
        <v>997.0</v>
      </c>
      <c r="B998" s="17" t="s">
        <v>14842</v>
      </c>
      <c r="C998" s="17" t="s">
        <v>3621</v>
      </c>
      <c r="D998" s="17" t="s">
        <v>138</v>
      </c>
      <c r="E998" s="19">
        <v>45750.0</v>
      </c>
      <c r="F998" s="18" t="s">
        <v>3622</v>
      </c>
      <c r="G998" s="17" t="s">
        <v>42</v>
      </c>
      <c r="H998" s="17" t="s">
        <v>157</v>
      </c>
      <c r="I998" s="17" t="s">
        <v>101</v>
      </c>
      <c r="J998" s="17" t="s">
        <v>45</v>
      </c>
      <c r="K998" s="17" t="s">
        <v>46</v>
      </c>
      <c r="L998" s="17" t="s">
        <v>48</v>
      </c>
      <c r="M998" s="17" t="s">
        <v>1698</v>
      </c>
      <c r="N998" s="17" t="s">
        <v>48</v>
      </c>
      <c r="O998" s="17" t="s">
        <v>48</v>
      </c>
      <c r="P998" s="17">
        <v>7.0</v>
      </c>
      <c r="Q998" s="17">
        <v>4.0</v>
      </c>
      <c r="R998" s="17">
        <v>0.0</v>
      </c>
    </row>
    <row r="999" ht="14.25" customHeight="1">
      <c r="A999" s="17">
        <v>998.0</v>
      </c>
      <c r="B999" s="17" t="s">
        <v>14842</v>
      </c>
      <c r="C999" s="17" t="s">
        <v>3627</v>
      </c>
      <c r="D999" s="17" t="s">
        <v>138</v>
      </c>
      <c r="E999" s="19">
        <v>45749.0</v>
      </c>
      <c r="F999" s="18" t="s">
        <v>3628</v>
      </c>
      <c r="G999" s="17" t="s">
        <v>42</v>
      </c>
      <c r="H999" s="17" t="s">
        <v>157</v>
      </c>
      <c r="I999" s="17" t="s">
        <v>74</v>
      </c>
      <c r="J999" s="17" t="s">
        <v>142</v>
      </c>
      <c r="K999" s="17" t="s">
        <v>71</v>
      </c>
      <c r="L999" s="17" t="s">
        <v>48</v>
      </c>
      <c r="M999" s="17" t="s">
        <v>3629</v>
      </c>
      <c r="N999" s="17" t="s">
        <v>48</v>
      </c>
      <c r="O999" s="17" t="s">
        <v>48</v>
      </c>
      <c r="P999" s="17">
        <v>37.0</v>
      </c>
      <c r="Q999" s="17">
        <v>60.0</v>
      </c>
      <c r="R999" s="17">
        <v>0.0</v>
      </c>
    </row>
    <row r="1000" ht="14.25" customHeight="1">
      <c r="A1000" s="17">
        <v>999.0</v>
      </c>
      <c r="B1000" s="17" t="s">
        <v>14842</v>
      </c>
      <c r="C1000" s="17" t="s">
        <v>3630</v>
      </c>
      <c r="D1000" s="17" t="s">
        <v>2696</v>
      </c>
      <c r="E1000" s="19">
        <v>45749.0</v>
      </c>
      <c r="F1000" s="18" t="s">
        <v>3631</v>
      </c>
      <c r="G1000" s="17" t="s">
        <v>69</v>
      </c>
      <c r="H1000" s="17" t="s">
        <v>140</v>
      </c>
      <c r="I1000" s="17" t="s">
        <v>151</v>
      </c>
      <c r="J1000" s="17" t="s">
        <v>45</v>
      </c>
      <c r="K1000" s="17" t="s">
        <v>92</v>
      </c>
      <c r="L1000" s="17" t="s">
        <v>48</v>
      </c>
      <c r="M1000" s="17" t="s">
        <v>283</v>
      </c>
      <c r="N1000" s="17" t="s">
        <v>48</v>
      </c>
      <c r="O1000" s="17" t="s">
        <v>48</v>
      </c>
      <c r="P1000" s="17">
        <v>62.0</v>
      </c>
      <c r="Q1000" s="17">
        <v>34.0</v>
      </c>
      <c r="R1000" s="17">
        <v>0.0</v>
      </c>
    </row>
    <row r="1001" ht="14.25" customHeight="1">
      <c r="A1001" s="17">
        <v>1000.0</v>
      </c>
      <c r="B1001" s="17" t="s">
        <v>14842</v>
      </c>
      <c r="C1001" s="17" t="s">
        <v>3632</v>
      </c>
      <c r="D1001" s="17" t="s">
        <v>2696</v>
      </c>
      <c r="E1001" s="19">
        <v>45747.0</v>
      </c>
      <c r="F1001" s="18" t="s">
        <v>3633</v>
      </c>
      <c r="G1001" s="17" t="s">
        <v>55</v>
      </c>
      <c r="H1001" s="17" t="s">
        <v>130</v>
      </c>
      <c r="I1001" s="17" t="s">
        <v>151</v>
      </c>
      <c r="J1001" s="17" t="s">
        <v>45</v>
      </c>
      <c r="K1001" s="17" t="s">
        <v>46</v>
      </c>
      <c r="L1001" s="17" t="s">
        <v>48</v>
      </c>
      <c r="M1001" s="17" t="s">
        <v>48</v>
      </c>
      <c r="N1001" s="17" t="s">
        <v>48</v>
      </c>
      <c r="O1001" s="17" t="s">
        <v>3636</v>
      </c>
      <c r="P1001" s="17">
        <v>33.0</v>
      </c>
      <c r="Q1001" s="17">
        <v>3.0</v>
      </c>
      <c r="R1001" s="17">
        <v>2.0</v>
      </c>
    </row>
    <row r="1002" ht="14.25" customHeight="1">
      <c r="A1002" s="17">
        <v>1001.0</v>
      </c>
      <c r="B1002" s="17" t="s">
        <v>14842</v>
      </c>
      <c r="C1002" s="17" t="s">
        <v>3637</v>
      </c>
      <c r="D1002" s="17" t="s">
        <v>3366</v>
      </c>
      <c r="E1002" s="19">
        <v>45747.0</v>
      </c>
      <c r="F1002" s="17" t="s">
        <v>3638</v>
      </c>
      <c r="G1002" s="17" t="s">
        <v>69</v>
      </c>
      <c r="H1002" s="17" t="s">
        <v>140</v>
      </c>
      <c r="I1002" s="17" t="s">
        <v>141</v>
      </c>
      <c r="J1002" s="17" t="s">
        <v>142</v>
      </c>
      <c r="K1002" s="17" t="s">
        <v>46</v>
      </c>
      <c r="L1002" s="17" t="s">
        <v>48</v>
      </c>
      <c r="M1002" s="17" t="s">
        <v>48</v>
      </c>
      <c r="N1002" s="17" t="s">
        <v>1562</v>
      </c>
      <c r="O1002" s="17" t="s">
        <v>3639</v>
      </c>
      <c r="P1002" s="17">
        <v>5.0</v>
      </c>
      <c r="Q1002" s="17">
        <v>3.0</v>
      </c>
      <c r="R1002" s="17">
        <v>0.0</v>
      </c>
    </row>
    <row r="1003" ht="14.25" customHeight="1">
      <c r="A1003" s="17">
        <v>1002.0</v>
      </c>
      <c r="B1003" s="17" t="s">
        <v>14842</v>
      </c>
      <c r="C1003" s="17" t="s">
        <v>3615</v>
      </c>
      <c r="D1003" s="17" t="s">
        <v>3444</v>
      </c>
      <c r="E1003" s="19">
        <v>45738.0</v>
      </c>
      <c r="F1003" s="17" t="s">
        <v>3645</v>
      </c>
      <c r="G1003" s="17" t="s">
        <v>55</v>
      </c>
      <c r="H1003" s="17" t="s">
        <v>130</v>
      </c>
      <c r="I1003" s="17" t="s">
        <v>85</v>
      </c>
      <c r="J1003" s="17" t="s">
        <v>45</v>
      </c>
      <c r="K1003" s="17" t="s">
        <v>46</v>
      </c>
      <c r="L1003" s="17" t="s">
        <v>3648</v>
      </c>
      <c r="M1003" s="17" t="s">
        <v>48</v>
      </c>
      <c r="N1003" s="17" t="s">
        <v>3649</v>
      </c>
      <c r="O1003" s="17" t="s">
        <v>3650</v>
      </c>
      <c r="P1003" s="17">
        <v>11.0</v>
      </c>
      <c r="Q1003" s="17">
        <v>0.0</v>
      </c>
      <c r="R1003" s="17">
        <v>1.0</v>
      </c>
    </row>
    <row r="1004" ht="14.25" customHeight="1">
      <c r="A1004" s="17">
        <v>1003.0</v>
      </c>
      <c r="B1004" s="17" t="s">
        <v>14842</v>
      </c>
      <c r="C1004" s="17" t="s">
        <v>3651</v>
      </c>
      <c r="D1004" s="17" t="s">
        <v>138</v>
      </c>
      <c r="E1004" s="19">
        <v>45738.0</v>
      </c>
      <c r="F1004" s="18" t="s">
        <v>3652</v>
      </c>
      <c r="G1004" s="17" t="s">
        <v>69</v>
      </c>
      <c r="H1004" s="17" t="s">
        <v>140</v>
      </c>
      <c r="I1004" s="17" t="s">
        <v>141</v>
      </c>
      <c r="J1004" s="17" t="s">
        <v>142</v>
      </c>
      <c r="K1004" s="17" t="s">
        <v>92</v>
      </c>
      <c r="L1004" s="17" t="s">
        <v>48</v>
      </c>
      <c r="M1004" s="17" t="s">
        <v>3653</v>
      </c>
      <c r="N1004" s="17" t="s">
        <v>48</v>
      </c>
      <c r="O1004" s="17" t="s">
        <v>48</v>
      </c>
      <c r="P1004" s="17">
        <v>1.0</v>
      </c>
      <c r="Q1004" s="17">
        <v>29.0</v>
      </c>
      <c r="R1004" s="17">
        <v>0.0</v>
      </c>
    </row>
    <row r="1005" ht="14.25" customHeight="1">
      <c r="A1005" s="17">
        <v>1004.0</v>
      </c>
      <c r="B1005" s="17" t="s">
        <v>14842</v>
      </c>
      <c r="C1005" s="17" t="s">
        <v>3654</v>
      </c>
      <c r="D1005" s="17" t="s">
        <v>2724</v>
      </c>
      <c r="E1005" s="19">
        <v>45735.0</v>
      </c>
      <c r="F1005" s="18" t="s">
        <v>3655</v>
      </c>
      <c r="G1005" s="17" t="s">
        <v>42</v>
      </c>
      <c r="H1005" s="17" t="s">
        <v>157</v>
      </c>
      <c r="I1005" s="17" t="s">
        <v>91</v>
      </c>
      <c r="J1005" s="17" t="s">
        <v>45</v>
      </c>
      <c r="K1005" s="17" t="s">
        <v>46</v>
      </c>
      <c r="L1005" s="17" t="s">
        <v>48</v>
      </c>
      <c r="M1005" s="17" t="s">
        <v>48</v>
      </c>
      <c r="N1005" s="17" t="s">
        <v>3657</v>
      </c>
      <c r="O1005" s="17" t="s">
        <v>48</v>
      </c>
      <c r="P1005" s="17">
        <v>42.0</v>
      </c>
      <c r="Q1005" s="17">
        <v>8.0</v>
      </c>
      <c r="R1005" s="17">
        <v>0.0</v>
      </c>
    </row>
    <row r="1006" ht="14.25" customHeight="1">
      <c r="A1006" s="17">
        <v>1005.0</v>
      </c>
      <c r="B1006" s="17" t="s">
        <v>14842</v>
      </c>
      <c r="C1006" s="17" t="s">
        <v>3615</v>
      </c>
      <c r="D1006" s="17" t="s">
        <v>2696</v>
      </c>
      <c r="E1006" s="19">
        <v>45729.0</v>
      </c>
      <c r="F1006" s="18" t="s">
        <v>3663</v>
      </c>
      <c r="G1006" s="17" t="s">
        <v>55</v>
      </c>
      <c r="H1006" s="17" t="s">
        <v>56</v>
      </c>
      <c r="I1006" s="17" t="s">
        <v>151</v>
      </c>
      <c r="J1006" s="17" t="s">
        <v>45</v>
      </c>
      <c r="K1006" s="17" t="s">
        <v>92</v>
      </c>
      <c r="L1006" s="17" t="s">
        <v>813</v>
      </c>
      <c r="M1006" s="17" t="s">
        <v>278</v>
      </c>
      <c r="N1006" s="17" t="s">
        <v>48</v>
      </c>
      <c r="O1006" s="17" t="s">
        <v>48</v>
      </c>
      <c r="P1006" s="17">
        <v>48.0</v>
      </c>
      <c r="Q1006" s="17">
        <v>23.0</v>
      </c>
      <c r="R1006" s="17">
        <v>0.0</v>
      </c>
    </row>
    <row r="1007" ht="14.25" customHeight="1">
      <c r="A1007" s="17">
        <v>1006.0</v>
      </c>
      <c r="B1007" s="17" t="s">
        <v>14842</v>
      </c>
      <c r="C1007" s="17" t="s">
        <v>3665</v>
      </c>
      <c r="D1007" s="17" t="s">
        <v>3666</v>
      </c>
      <c r="E1007" s="19">
        <v>45727.0</v>
      </c>
      <c r="F1007" s="18" t="s">
        <v>3667</v>
      </c>
      <c r="G1007" s="17" t="s">
        <v>55</v>
      </c>
      <c r="H1007" s="17" t="s">
        <v>84</v>
      </c>
      <c r="I1007" s="17" t="s">
        <v>74</v>
      </c>
      <c r="J1007" s="17" t="s">
        <v>45</v>
      </c>
      <c r="K1007" s="17" t="s">
        <v>92</v>
      </c>
      <c r="L1007" s="17" t="s">
        <v>48</v>
      </c>
      <c r="M1007" s="17" t="s">
        <v>283</v>
      </c>
      <c r="N1007" s="17" t="s">
        <v>48</v>
      </c>
      <c r="O1007" s="17" t="s">
        <v>48</v>
      </c>
      <c r="P1007" s="17">
        <v>44.0</v>
      </c>
      <c r="Q1007" s="17">
        <v>25.0</v>
      </c>
      <c r="R1007" s="17">
        <v>0.0</v>
      </c>
    </row>
    <row r="1008" ht="14.25" customHeight="1">
      <c r="A1008" s="17">
        <v>1007.0</v>
      </c>
      <c r="B1008" s="17" t="s">
        <v>14842</v>
      </c>
      <c r="C1008" s="17" t="s">
        <v>3669</v>
      </c>
      <c r="D1008" s="17" t="s">
        <v>138</v>
      </c>
      <c r="E1008" s="19">
        <v>45724.0</v>
      </c>
      <c r="F1008" s="17" t="s">
        <v>3670</v>
      </c>
      <c r="G1008" s="17" t="s">
        <v>42</v>
      </c>
      <c r="H1008" s="17" t="s">
        <v>43</v>
      </c>
      <c r="I1008" s="17" t="s">
        <v>74</v>
      </c>
      <c r="J1008" s="17" t="s">
        <v>45</v>
      </c>
      <c r="K1008" s="17" t="s">
        <v>46</v>
      </c>
      <c r="L1008" s="17" t="s">
        <v>48</v>
      </c>
      <c r="M1008" s="17" t="s">
        <v>3673</v>
      </c>
      <c r="N1008" s="17" t="s">
        <v>48</v>
      </c>
      <c r="O1008" s="17" t="s">
        <v>48</v>
      </c>
      <c r="P1008" s="17">
        <v>53.0</v>
      </c>
      <c r="Q1008" s="17">
        <v>91.0</v>
      </c>
      <c r="R1008" s="17">
        <v>0.0</v>
      </c>
    </row>
    <row r="1009" ht="14.25" customHeight="1">
      <c r="A1009" s="17">
        <v>1008.0</v>
      </c>
      <c r="B1009" s="17" t="s">
        <v>14842</v>
      </c>
      <c r="C1009" s="17" t="s">
        <v>3615</v>
      </c>
      <c r="D1009" s="17" t="s">
        <v>3674</v>
      </c>
      <c r="E1009" s="19">
        <v>45722.0</v>
      </c>
      <c r="F1009" s="17" t="s">
        <v>3675</v>
      </c>
      <c r="G1009" s="17" t="s">
        <v>55</v>
      </c>
      <c r="H1009" s="17" t="s">
        <v>56</v>
      </c>
      <c r="I1009" s="17" t="s">
        <v>91</v>
      </c>
      <c r="J1009" s="17" t="s">
        <v>45</v>
      </c>
      <c r="K1009" s="17" t="s">
        <v>46</v>
      </c>
      <c r="L1009" s="17" t="s">
        <v>3677</v>
      </c>
      <c r="M1009" s="17" t="s">
        <v>48</v>
      </c>
      <c r="N1009" s="17" t="s">
        <v>48</v>
      </c>
      <c r="O1009" s="17" t="s">
        <v>3678</v>
      </c>
      <c r="P1009" s="17">
        <v>36.0</v>
      </c>
      <c r="Q1009" s="17">
        <v>2.0</v>
      </c>
      <c r="R1009" s="17">
        <v>0.0</v>
      </c>
    </row>
    <row r="1010" ht="14.25" customHeight="1">
      <c r="A1010" s="17">
        <v>1009.0</v>
      </c>
      <c r="B1010" s="17" t="s">
        <v>14842</v>
      </c>
      <c r="C1010" s="17" t="s">
        <v>3683</v>
      </c>
      <c r="D1010" s="17" t="s">
        <v>2724</v>
      </c>
      <c r="E1010" s="19">
        <v>45721.0</v>
      </c>
      <c r="F1010" s="17" t="s">
        <v>3684</v>
      </c>
      <c r="G1010" s="17" t="s">
        <v>69</v>
      </c>
      <c r="H1010" s="17" t="s">
        <v>70</v>
      </c>
      <c r="I1010" s="17" t="s">
        <v>151</v>
      </c>
      <c r="J1010" s="17" t="s">
        <v>45</v>
      </c>
      <c r="K1010" s="17" t="s">
        <v>46</v>
      </c>
      <c r="L1010" s="17" t="s">
        <v>48</v>
      </c>
      <c r="M1010" s="17" t="s">
        <v>48</v>
      </c>
      <c r="N1010" s="17" t="s">
        <v>87</v>
      </c>
      <c r="O1010" s="17" t="s">
        <v>945</v>
      </c>
      <c r="P1010" s="17">
        <v>6.0</v>
      </c>
      <c r="Q1010" s="17">
        <v>1.0</v>
      </c>
      <c r="R1010" s="17">
        <v>0.0</v>
      </c>
    </row>
    <row r="1011" ht="14.25" customHeight="1">
      <c r="A1011" s="17">
        <v>1010.0</v>
      </c>
      <c r="B1011" s="17" t="s">
        <v>14842</v>
      </c>
      <c r="C1011" s="17" t="s">
        <v>3685</v>
      </c>
      <c r="D1011" s="17" t="s">
        <v>2704</v>
      </c>
      <c r="E1011" s="19">
        <v>45720.0</v>
      </c>
      <c r="F1011" s="17" t="s">
        <v>3686</v>
      </c>
      <c r="G1011" s="17" t="s">
        <v>69</v>
      </c>
      <c r="H1011" s="17" t="s">
        <v>70</v>
      </c>
      <c r="I1011" s="17" t="s">
        <v>151</v>
      </c>
      <c r="J1011" s="17" t="s">
        <v>45</v>
      </c>
      <c r="K1011" s="17" t="s">
        <v>46</v>
      </c>
      <c r="L1011" s="17" t="s">
        <v>48</v>
      </c>
      <c r="M1011" s="17" t="s">
        <v>48</v>
      </c>
      <c r="N1011" s="17" t="s">
        <v>48</v>
      </c>
      <c r="O1011" s="17" t="s">
        <v>48</v>
      </c>
      <c r="P1011" s="17">
        <v>19.0</v>
      </c>
      <c r="Q1011" s="17">
        <v>2.0</v>
      </c>
      <c r="R1011" s="17">
        <v>0.0</v>
      </c>
    </row>
    <row r="1012" ht="14.25" customHeight="1">
      <c r="A1012" s="17">
        <v>1011.0</v>
      </c>
      <c r="B1012" s="17" t="s">
        <v>14842</v>
      </c>
      <c r="C1012" s="17" t="s">
        <v>3688</v>
      </c>
      <c r="D1012" s="17" t="s">
        <v>2696</v>
      </c>
      <c r="E1012" s="19">
        <v>45717.0</v>
      </c>
      <c r="F1012" s="17" t="s">
        <v>3689</v>
      </c>
      <c r="G1012" s="17" t="s">
        <v>69</v>
      </c>
      <c r="H1012" s="17" t="s">
        <v>140</v>
      </c>
      <c r="I1012" s="17" t="s">
        <v>141</v>
      </c>
      <c r="J1012" s="17" t="s">
        <v>142</v>
      </c>
      <c r="K1012" s="17" t="s">
        <v>71</v>
      </c>
      <c r="L1012" s="17" t="s">
        <v>48</v>
      </c>
      <c r="M1012" s="17" t="s">
        <v>48</v>
      </c>
      <c r="N1012" s="17" t="s">
        <v>48</v>
      </c>
      <c r="O1012" s="17" t="s">
        <v>48</v>
      </c>
      <c r="P1012" s="17">
        <v>58.0</v>
      </c>
      <c r="Q1012" s="17">
        <v>24.0</v>
      </c>
      <c r="R1012" s="17">
        <v>0.0</v>
      </c>
    </row>
    <row r="1013" ht="14.25" customHeight="1">
      <c r="A1013" s="17">
        <v>1012.0</v>
      </c>
      <c r="B1013" s="17" t="s">
        <v>14842</v>
      </c>
      <c r="C1013" s="17" t="s">
        <v>3691</v>
      </c>
      <c r="D1013" s="17" t="s">
        <v>138</v>
      </c>
      <c r="E1013" s="19">
        <v>45716.0</v>
      </c>
      <c r="F1013" s="18" t="s">
        <v>3692</v>
      </c>
      <c r="G1013" s="17" t="s">
        <v>69</v>
      </c>
      <c r="H1013" s="17" t="s">
        <v>70</v>
      </c>
      <c r="I1013" s="17" t="s">
        <v>151</v>
      </c>
      <c r="J1013" s="17" t="s">
        <v>45</v>
      </c>
      <c r="K1013" s="17" t="s">
        <v>46</v>
      </c>
      <c r="L1013" s="17" t="s">
        <v>48</v>
      </c>
      <c r="M1013" s="17" t="s">
        <v>48</v>
      </c>
      <c r="N1013" s="17" t="s">
        <v>87</v>
      </c>
      <c r="O1013" s="17" t="s">
        <v>48</v>
      </c>
      <c r="P1013" s="17">
        <v>23.0</v>
      </c>
      <c r="Q1013" s="17">
        <v>8.0</v>
      </c>
      <c r="R1013" s="17">
        <v>0.0</v>
      </c>
    </row>
    <row r="1014" ht="14.25" customHeight="1">
      <c r="A1014" s="17">
        <v>1013.0</v>
      </c>
      <c r="B1014" s="17" t="s">
        <v>14842</v>
      </c>
      <c r="C1014" s="17" t="s">
        <v>3694</v>
      </c>
      <c r="D1014" s="17" t="s">
        <v>3695</v>
      </c>
      <c r="E1014" s="19">
        <v>45716.0</v>
      </c>
      <c r="F1014" s="18" t="s">
        <v>3696</v>
      </c>
      <c r="G1014" s="17" t="s">
        <v>69</v>
      </c>
      <c r="H1014" s="17" t="s">
        <v>140</v>
      </c>
      <c r="I1014" s="17" t="s">
        <v>141</v>
      </c>
      <c r="J1014" s="17" t="s">
        <v>142</v>
      </c>
      <c r="K1014" s="17" t="s">
        <v>46</v>
      </c>
      <c r="L1014" s="17" t="s">
        <v>48</v>
      </c>
      <c r="M1014" s="17" t="s">
        <v>48</v>
      </c>
      <c r="N1014" s="17" t="s">
        <v>48</v>
      </c>
      <c r="O1014" s="17" t="s">
        <v>48</v>
      </c>
      <c r="P1014" s="17">
        <v>5.0</v>
      </c>
      <c r="Q1014" s="17">
        <v>8.0</v>
      </c>
      <c r="R1014" s="17">
        <v>0.0</v>
      </c>
    </row>
    <row r="1015" ht="14.25" customHeight="1">
      <c r="A1015" s="17">
        <v>1014.0</v>
      </c>
      <c r="B1015" s="17" t="s">
        <v>14842</v>
      </c>
      <c r="C1015" s="17" t="s">
        <v>3615</v>
      </c>
      <c r="D1015" s="17" t="s">
        <v>2696</v>
      </c>
      <c r="E1015" s="19">
        <v>45716.0</v>
      </c>
      <c r="F1015" s="18" t="s">
        <v>3697</v>
      </c>
      <c r="G1015" s="17" t="s">
        <v>69</v>
      </c>
      <c r="H1015" s="17" t="s">
        <v>70</v>
      </c>
      <c r="I1015" s="17" t="s">
        <v>91</v>
      </c>
      <c r="J1015" s="17" t="s">
        <v>45</v>
      </c>
      <c r="K1015" s="17" t="s">
        <v>46</v>
      </c>
      <c r="L1015" s="17" t="s">
        <v>3699</v>
      </c>
      <c r="M1015" s="17" t="s">
        <v>87</v>
      </c>
      <c r="N1015" s="17" t="s">
        <v>48</v>
      </c>
      <c r="O1015" s="17" t="s">
        <v>1475</v>
      </c>
      <c r="P1015" s="17">
        <v>66.0</v>
      </c>
      <c r="Q1015" s="17">
        <v>41.0</v>
      </c>
      <c r="R1015" s="17">
        <v>1.0</v>
      </c>
    </row>
    <row r="1016" ht="14.25" customHeight="1">
      <c r="A1016" s="17">
        <v>1015.0</v>
      </c>
      <c r="B1016" s="17" t="s">
        <v>14842</v>
      </c>
      <c r="C1016" s="17" t="s">
        <v>3700</v>
      </c>
      <c r="D1016" s="17" t="s">
        <v>2696</v>
      </c>
      <c r="E1016" s="19">
        <v>45715.0</v>
      </c>
      <c r="F1016" s="18" t="s">
        <v>3701</v>
      </c>
      <c r="G1016" s="17" t="s">
        <v>55</v>
      </c>
      <c r="H1016" s="17" t="s">
        <v>84</v>
      </c>
      <c r="I1016" s="17" t="s">
        <v>151</v>
      </c>
      <c r="J1016" s="17" t="s">
        <v>45</v>
      </c>
      <c r="K1016" s="17" t="s">
        <v>46</v>
      </c>
      <c r="L1016" s="17" t="s">
        <v>48</v>
      </c>
      <c r="M1016" s="17" t="s">
        <v>3703</v>
      </c>
      <c r="N1016" s="17" t="s">
        <v>48</v>
      </c>
      <c r="O1016" s="17" t="s">
        <v>48</v>
      </c>
      <c r="P1016" s="17">
        <v>86.0</v>
      </c>
      <c r="Q1016" s="17">
        <v>14.0</v>
      </c>
      <c r="R1016" s="17">
        <v>3.0</v>
      </c>
    </row>
    <row r="1017" ht="14.25" customHeight="1">
      <c r="A1017" s="17">
        <v>1016.0</v>
      </c>
      <c r="B1017" s="17" t="s">
        <v>14842</v>
      </c>
      <c r="C1017" s="17" t="s">
        <v>3704</v>
      </c>
      <c r="D1017" s="17" t="s">
        <v>3705</v>
      </c>
      <c r="E1017" s="19">
        <v>45715.0</v>
      </c>
      <c r="F1017" s="17" t="s">
        <v>3706</v>
      </c>
      <c r="G1017" s="17" t="s">
        <v>69</v>
      </c>
      <c r="H1017" s="17" t="s">
        <v>140</v>
      </c>
      <c r="I1017" s="17" t="s">
        <v>141</v>
      </c>
      <c r="J1017" s="17" t="s">
        <v>142</v>
      </c>
      <c r="K1017" s="17" t="s">
        <v>46</v>
      </c>
      <c r="L1017" s="17" t="s">
        <v>48</v>
      </c>
      <c r="M1017" s="17" t="s">
        <v>1143</v>
      </c>
      <c r="N1017" s="17" t="s">
        <v>48</v>
      </c>
      <c r="O1017" s="17" t="s">
        <v>48</v>
      </c>
      <c r="P1017" s="17">
        <v>3.0</v>
      </c>
      <c r="Q1017" s="17">
        <v>5.0</v>
      </c>
      <c r="R1017" s="17">
        <v>0.0</v>
      </c>
    </row>
    <row r="1018" ht="14.25" customHeight="1">
      <c r="A1018" s="17">
        <v>1017.0</v>
      </c>
      <c r="B1018" s="17" t="s">
        <v>14842</v>
      </c>
      <c r="C1018" s="17" t="s">
        <v>3707</v>
      </c>
      <c r="D1018" s="17" t="s">
        <v>2696</v>
      </c>
      <c r="E1018" s="19">
        <v>45714.0</v>
      </c>
      <c r="F1018" s="17" t="s">
        <v>3708</v>
      </c>
      <c r="G1018" s="17" t="s">
        <v>69</v>
      </c>
      <c r="H1018" s="17" t="s">
        <v>70</v>
      </c>
      <c r="I1018" s="17" t="s">
        <v>91</v>
      </c>
      <c r="J1018" s="17" t="s">
        <v>45</v>
      </c>
      <c r="K1018" s="17" t="s">
        <v>46</v>
      </c>
      <c r="L1018" s="17" t="s">
        <v>48</v>
      </c>
      <c r="M1018" s="17" t="s">
        <v>48</v>
      </c>
      <c r="N1018" s="17" t="s">
        <v>48</v>
      </c>
      <c r="O1018" s="17" t="s">
        <v>48</v>
      </c>
      <c r="P1018" s="17">
        <v>70.0</v>
      </c>
      <c r="Q1018" s="17">
        <v>33.0</v>
      </c>
      <c r="R1018" s="17">
        <v>1.0</v>
      </c>
    </row>
    <row r="1019" ht="14.25" customHeight="1">
      <c r="A1019" s="17">
        <v>1018.0</v>
      </c>
      <c r="B1019" s="17" t="s">
        <v>14842</v>
      </c>
      <c r="C1019" s="17" t="s">
        <v>3710</v>
      </c>
      <c r="D1019" s="17" t="s">
        <v>2696</v>
      </c>
      <c r="E1019" s="19">
        <v>45714.0</v>
      </c>
      <c r="F1019" s="17" t="s">
        <v>3711</v>
      </c>
      <c r="G1019" s="17" t="s">
        <v>69</v>
      </c>
      <c r="H1019" s="17" t="s">
        <v>70</v>
      </c>
      <c r="I1019" s="17" t="s">
        <v>151</v>
      </c>
      <c r="J1019" s="17" t="s">
        <v>45</v>
      </c>
      <c r="K1019" s="17" t="s">
        <v>46</v>
      </c>
      <c r="L1019" s="17" t="s">
        <v>48</v>
      </c>
      <c r="M1019" s="17" t="s">
        <v>48</v>
      </c>
      <c r="N1019" s="17" t="s">
        <v>48</v>
      </c>
      <c r="O1019" s="17" t="s">
        <v>1735</v>
      </c>
      <c r="P1019" s="17">
        <v>36.0</v>
      </c>
      <c r="Q1019" s="17">
        <v>2.0</v>
      </c>
      <c r="R1019" s="17">
        <v>0.0</v>
      </c>
    </row>
    <row r="1020" ht="14.25" customHeight="1">
      <c r="A1020" s="17">
        <v>1019.0</v>
      </c>
      <c r="B1020" s="17" t="s">
        <v>14842</v>
      </c>
      <c r="C1020" s="17" t="s">
        <v>3712</v>
      </c>
      <c r="D1020" s="17" t="s">
        <v>2696</v>
      </c>
      <c r="E1020" s="19">
        <v>45713.0</v>
      </c>
      <c r="F1020" s="17" t="s">
        <v>3713</v>
      </c>
      <c r="G1020" s="17" t="s">
        <v>69</v>
      </c>
      <c r="H1020" s="17" t="s">
        <v>70</v>
      </c>
      <c r="I1020" s="17" t="s">
        <v>74</v>
      </c>
      <c r="J1020" s="17" t="s">
        <v>45</v>
      </c>
      <c r="K1020" s="17" t="s">
        <v>92</v>
      </c>
      <c r="L1020" s="17" t="s">
        <v>48</v>
      </c>
      <c r="M1020" s="17" t="s">
        <v>48</v>
      </c>
      <c r="N1020" s="17" t="s">
        <v>48</v>
      </c>
      <c r="O1020" s="17" t="s">
        <v>48</v>
      </c>
      <c r="P1020" s="17">
        <v>21.0</v>
      </c>
      <c r="Q1020" s="17">
        <v>7.0</v>
      </c>
      <c r="R1020" s="17">
        <v>0.0</v>
      </c>
    </row>
    <row r="1021" ht="14.25" customHeight="1">
      <c r="A1021" s="17">
        <v>1020.0</v>
      </c>
      <c r="B1021" s="17" t="s">
        <v>14842</v>
      </c>
      <c r="C1021" s="17" t="s">
        <v>3715</v>
      </c>
      <c r="D1021" s="17" t="s">
        <v>2696</v>
      </c>
      <c r="E1021" s="19">
        <v>45711.0</v>
      </c>
      <c r="F1021" s="18" t="s">
        <v>3716</v>
      </c>
      <c r="G1021" s="17" t="s">
        <v>69</v>
      </c>
      <c r="H1021" s="17" t="s">
        <v>70</v>
      </c>
      <c r="I1021" s="17" t="s">
        <v>151</v>
      </c>
      <c r="J1021" s="17" t="s">
        <v>45</v>
      </c>
      <c r="K1021" s="17" t="s">
        <v>71</v>
      </c>
      <c r="L1021" s="17" t="s">
        <v>48</v>
      </c>
      <c r="M1021" s="17" t="s">
        <v>48</v>
      </c>
      <c r="N1021" s="17" t="s">
        <v>48</v>
      </c>
      <c r="O1021" s="17" t="s">
        <v>48</v>
      </c>
      <c r="P1021" s="17">
        <v>95.0</v>
      </c>
      <c r="Q1021" s="17">
        <v>22.0</v>
      </c>
      <c r="R1021" s="17">
        <v>0.0</v>
      </c>
    </row>
    <row r="1022" ht="14.25" customHeight="1">
      <c r="A1022" s="17">
        <v>1021.0</v>
      </c>
      <c r="B1022" s="17" t="s">
        <v>14842</v>
      </c>
      <c r="C1022" s="17" t="s">
        <v>3718</v>
      </c>
      <c r="D1022" s="17" t="s">
        <v>2696</v>
      </c>
      <c r="E1022" s="19">
        <v>45711.0</v>
      </c>
      <c r="F1022" s="18" t="s">
        <v>3719</v>
      </c>
      <c r="G1022" s="17" t="s">
        <v>69</v>
      </c>
      <c r="H1022" s="17" t="s">
        <v>70</v>
      </c>
      <c r="I1022" s="17" t="s">
        <v>151</v>
      </c>
      <c r="J1022" s="17" t="s">
        <v>45</v>
      </c>
      <c r="K1022" s="17" t="s">
        <v>92</v>
      </c>
      <c r="L1022" s="17" t="s">
        <v>48</v>
      </c>
      <c r="M1022" s="17" t="s">
        <v>87</v>
      </c>
      <c r="N1022" s="17" t="s">
        <v>48</v>
      </c>
      <c r="O1022" s="17" t="s">
        <v>48</v>
      </c>
      <c r="P1022" s="17">
        <v>28.0</v>
      </c>
      <c r="Q1022" s="17">
        <v>5.0</v>
      </c>
      <c r="R1022" s="17">
        <v>2.0</v>
      </c>
    </row>
    <row r="1023" ht="14.25" customHeight="1">
      <c r="A1023" s="17">
        <v>1022.0</v>
      </c>
      <c r="B1023" s="17" t="s">
        <v>14842</v>
      </c>
      <c r="C1023" s="17" t="s">
        <v>3720</v>
      </c>
      <c r="D1023" s="17" t="s">
        <v>3721</v>
      </c>
      <c r="E1023" s="19">
        <v>45711.0</v>
      </c>
      <c r="F1023" s="17" t="s">
        <v>3722</v>
      </c>
      <c r="G1023" s="17" t="s">
        <v>69</v>
      </c>
      <c r="H1023" s="17" t="s">
        <v>140</v>
      </c>
      <c r="I1023" s="17" t="s">
        <v>141</v>
      </c>
      <c r="J1023" s="17" t="s">
        <v>142</v>
      </c>
      <c r="K1023" s="17" t="s">
        <v>92</v>
      </c>
      <c r="L1023" s="17" t="s">
        <v>48</v>
      </c>
      <c r="M1023" s="17" t="s">
        <v>48</v>
      </c>
      <c r="N1023" s="17" t="s">
        <v>48</v>
      </c>
      <c r="O1023" s="17" t="s">
        <v>48</v>
      </c>
      <c r="P1023" s="17">
        <v>17.0</v>
      </c>
      <c r="Q1023" s="17">
        <v>13.0</v>
      </c>
      <c r="R1023" s="17">
        <v>0.0</v>
      </c>
    </row>
    <row r="1024" ht="14.25" customHeight="1">
      <c r="A1024" s="17">
        <v>1023.0</v>
      </c>
      <c r="B1024" s="17" t="s">
        <v>14842</v>
      </c>
      <c r="C1024" s="17" t="s">
        <v>3724</v>
      </c>
      <c r="D1024" s="17" t="s">
        <v>3725</v>
      </c>
      <c r="E1024" s="19">
        <v>45710.0</v>
      </c>
      <c r="F1024" s="18" t="s">
        <v>3726</v>
      </c>
      <c r="G1024" s="17" t="s">
        <v>69</v>
      </c>
      <c r="H1024" s="17" t="s">
        <v>140</v>
      </c>
      <c r="I1024" s="17" t="s">
        <v>141</v>
      </c>
      <c r="J1024" s="17" t="s">
        <v>142</v>
      </c>
      <c r="K1024" s="17" t="s">
        <v>46</v>
      </c>
      <c r="L1024" s="17" t="s">
        <v>48</v>
      </c>
      <c r="M1024" s="17" t="s">
        <v>3728</v>
      </c>
      <c r="N1024" s="17" t="s">
        <v>48</v>
      </c>
      <c r="O1024" s="17" t="s">
        <v>48</v>
      </c>
      <c r="P1024" s="17">
        <v>13.0</v>
      </c>
      <c r="Q1024" s="17">
        <v>65.0</v>
      </c>
      <c r="R1024" s="17">
        <v>0.0</v>
      </c>
    </row>
    <row r="1025" ht="14.25" customHeight="1">
      <c r="A1025" s="17">
        <v>1024.0</v>
      </c>
      <c r="B1025" s="17" t="s">
        <v>14842</v>
      </c>
      <c r="C1025" s="17" t="s">
        <v>3729</v>
      </c>
      <c r="D1025" s="17" t="s">
        <v>2696</v>
      </c>
      <c r="E1025" s="19">
        <v>45706.0</v>
      </c>
      <c r="F1025" s="17" t="s">
        <v>3730</v>
      </c>
      <c r="G1025" s="17" t="s">
        <v>69</v>
      </c>
      <c r="H1025" s="17" t="s">
        <v>70</v>
      </c>
      <c r="I1025" s="17" t="s">
        <v>101</v>
      </c>
      <c r="J1025" s="17" t="s">
        <v>45</v>
      </c>
      <c r="K1025" s="17" t="s">
        <v>46</v>
      </c>
      <c r="L1025" s="17" t="s">
        <v>48</v>
      </c>
      <c r="M1025" s="17" t="s">
        <v>278</v>
      </c>
      <c r="N1025" s="17" t="s">
        <v>48</v>
      </c>
      <c r="O1025" s="17" t="s">
        <v>48</v>
      </c>
      <c r="P1025" s="17">
        <v>40.0</v>
      </c>
      <c r="Q1025" s="17">
        <v>12.0</v>
      </c>
      <c r="R1025" s="17">
        <v>1.0</v>
      </c>
    </row>
    <row r="1026" ht="14.25" customHeight="1">
      <c r="A1026" s="17">
        <v>1025.0</v>
      </c>
      <c r="B1026" s="17" t="s">
        <v>14842</v>
      </c>
      <c r="C1026" s="17" t="s">
        <v>3733</v>
      </c>
      <c r="D1026" s="17" t="s">
        <v>138</v>
      </c>
      <c r="E1026" s="19">
        <v>45704.0</v>
      </c>
      <c r="F1026" s="17" t="s">
        <v>3734</v>
      </c>
      <c r="G1026" s="17" t="s">
        <v>69</v>
      </c>
      <c r="H1026" s="17" t="s">
        <v>70</v>
      </c>
      <c r="I1026" s="17" t="s">
        <v>151</v>
      </c>
      <c r="J1026" s="17" t="s">
        <v>45</v>
      </c>
      <c r="K1026" s="17" t="s">
        <v>92</v>
      </c>
      <c r="L1026" s="17" t="s">
        <v>48</v>
      </c>
      <c r="M1026" s="17" t="s">
        <v>3736</v>
      </c>
      <c r="N1026" s="17" t="s">
        <v>48</v>
      </c>
      <c r="O1026" s="17" t="s">
        <v>48</v>
      </c>
      <c r="P1026" s="17">
        <v>33.0</v>
      </c>
      <c r="Q1026" s="17">
        <v>10.0</v>
      </c>
      <c r="R1026" s="17">
        <v>3.0</v>
      </c>
    </row>
    <row r="1027" ht="14.25" customHeight="1">
      <c r="A1027" s="17">
        <v>1026.0</v>
      </c>
      <c r="B1027" s="17" t="s">
        <v>14842</v>
      </c>
      <c r="C1027" s="17" t="s">
        <v>3737</v>
      </c>
      <c r="D1027" s="17" t="s">
        <v>3738</v>
      </c>
      <c r="E1027" s="19">
        <v>45702.0</v>
      </c>
      <c r="F1027" s="17" t="s">
        <v>3739</v>
      </c>
      <c r="G1027" s="17" t="s">
        <v>69</v>
      </c>
      <c r="H1027" s="17" t="s">
        <v>140</v>
      </c>
      <c r="I1027" s="17" t="s">
        <v>141</v>
      </c>
      <c r="J1027" s="17" t="s">
        <v>142</v>
      </c>
      <c r="K1027" s="17" t="s">
        <v>92</v>
      </c>
      <c r="L1027" s="17" t="s">
        <v>48</v>
      </c>
      <c r="M1027" s="17" t="s">
        <v>278</v>
      </c>
      <c r="N1027" s="17" t="s">
        <v>48</v>
      </c>
      <c r="O1027" s="17" t="s">
        <v>48</v>
      </c>
      <c r="P1027" s="17">
        <v>2.0</v>
      </c>
      <c r="Q1027" s="17">
        <v>1.0</v>
      </c>
      <c r="R1027" s="17">
        <v>0.0</v>
      </c>
    </row>
    <row r="1028" ht="14.25" customHeight="1">
      <c r="A1028" s="17">
        <v>1027.0</v>
      </c>
      <c r="B1028" s="17" t="s">
        <v>14842</v>
      </c>
      <c r="C1028" s="17" t="s">
        <v>3741</v>
      </c>
      <c r="D1028" s="17" t="s">
        <v>138</v>
      </c>
      <c r="E1028" s="19">
        <v>45699.0</v>
      </c>
      <c r="F1028" s="17" t="s">
        <v>3742</v>
      </c>
      <c r="G1028" s="17" t="s">
        <v>69</v>
      </c>
      <c r="H1028" s="17" t="s">
        <v>70</v>
      </c>
      <c r="I1028" s="17" t="s">
        <v>74</v>
      </c>
      <c r="J1028" s="17" t="s">
        <v>45</v>
      </c>
      <c r="K1028" s="17" t="s">
        <v>92</v>
      </c>
      <c r="L1028" s="17" t="s">
        <v>48</v>
      </c>
      <c r="M1028" s="17" t="s">
        <v>87</v>
      </c>
      <c r="N1028" s="17" t="s">
        <v>48</v>
      </c>
      <c r="O1028" s="17" t="s">
        <v>48</v>
      </c>
      <c r="P1028" s="17">
        <v>26.0</v>
      </c>
      <c r="Q1028" s="17">
        <v>31.0</v>
      </c>
      <c r="R1028" s="17">
        <v>0.0</v>
      </c>
    </row>
    <row r="1029" ht="14.25" customHeight="1">
      <c r="A1029" s="17">
        <v>1028.0</v>
      </c>
      <c r="B1029" s="17" t="s">
        <v>14842</v>
      </c>
      <c r="C1029" s="17" t="s">
        <v>3745</v>
      </c>
      <c r="D1029" s="17" t="s">
        <v>138</v>
      </c>
      <c r="E1029" s="19">
        <v>45699.0</v>
      </c>
      <c r="F1029" s="17" t="s">
        <v>3746</v>
      </c>
      <c r="G1029" s="17" t="s">
        <v>69</v>
      </c>
      <c r="H1029" s="17" t="s">
        <v>70</v>
      </c>
      <c r="I1029" s="17" t="s">
        <v>91</v>
      </c>
      <c r="J1029" s="17" t="s">
        <v>45</v>
      </c>
      <c r="K1029" s="17" t="s">
        <v>46</v>
      </c>
      <c r="L1029" s="17" t="s">
        <v>48</v>
      </c>
      <c r="M1029" s="17" t="s">
        <v>3748</v>
      </c>
      <c r="N1029" s="17" t="s">
        <v>48</v>
      </c>
      <c r="O1029" s="17" t="s">
        <v>48</v>
      </c>
      <c r="P1029" s="17">
        <v>10.0</v>
      </c>
      <c r="Q1029" s="17">
        <v>5.0</v>
      </c>
      <c r="R1029" s="17">
        <v>0.0</v>
      </c>
    </row>
    <row r="1030" ht="14.25" customHeight="1">
      <c r="A1030" s="17">
        <v>1029.0</v>
      </c>
      <c r="B1030" s="17" t="s">
        <v>14842</v>
      </c>
      <c r="C1030" s="17" t="s">
        <v>3749</v>
      </c>
      <c r="D1030" s="17" t="s">
        <v>138</v>
      </c>
      <c r="E1030" s="19">
        <v>45698.0</v>
      </c>
      <c r="F1030" s="17" t="s">
        <v>3750</v>
      </c>
      <c r="G1030" s="17" t="s">
        <v>69</v>
      </c>
      <c r="H1030" s="17" t="s">
        <v>140</v>
      </c>
      <c r="I1030" s="17" t="s">
        <v>141</v>
      </c>
      <c r="J1030" s="17" t="s">
        <v>142</v>
      </c>
      <c r="K1030" s="17" t="s">
        <v>46</v>
      </c>
      <c r="L1030" s="17" t="s">
        <v>48</v>
      </c>
      <c r="M1030" s="17" t="s">
        <v>283</v>
      </c>
      <c r="N1030" s="17" t="s">
        <v>48</v>
      </c>
      <c r="O1030" s="17" t="s">
        <v>48</v>
      </c>
      <c r="P1030" s="17">
        <v>2.0</v>
      </c>
      <c r="Q1030" s="17">
        <v>3.0</v>
      </c>
      <c r="R1030" s="17">
        <v>0.0</v>
      </c>
    </row>
    <row r="1031" ht="14.25" customHeight="1">
      <c r="A1031" s="17">
        <v>1030.0</v>
      </c>
      <c r="B1031" s="17" t="s">
        <v>14842</v>
      </c>
      <c r="C1031" s="17" t="s">
        <v>3753</v>
      </c>
      <c r="D1031" s="17" t="s">
        <v>138</v>
      </c>
      <c r="E1031" s="19">
        <v>45698.0</v>
      </c>
      <c r="F1031" s="17" t="s">
        <v>3754</v>
      </c>
      <c r="G1031" s="17" t="s">
        <v>42</v>
      </c>
      <c r="H1031" s="17" t="s">
        <v>43</v>
      </c>
      <c r="I1031" s="17" t="s">
        <v>74</v>
      </c>
      <c r="J1031" s="17" t="s">
        <v>45</v>
      </c>
      <c r="K1031" s="17" t="s">
        <v>71</v>
      </c>
      <c r="L1031" s="17" t="s">
        <v>48</v>
      </c>
      <c r="M1031" s="17" t="s">
        <v>48</v>
      </c>
      <c r="N1031" s="17" t="s">
        <v>48</v>
      </c>
      <c r="O1031" s="17" t="s">
        <v>48</v>
      </c>
      <c r="P1031" s="17">
        <v>46.0</v>
      </c>
      <c r="Q1031" s="17">
        <v>3.0</v>
      </c>
      <c r="R1031" s="17">
        <v>0.0</v>
      </c>
    </row>
    <row r="1032" ht="14.25" customHeight="1">
      <c r="A1032" s="17">
        <v>1031.0</v>
      </c>
      <c r="B1032" s="17" t="s">
        <v>14842</v>
      </c>
      <c r="C1032" s="17" t="s">
        <v>3756</v>
      </c>
      <c r="D1032" s="17" t="s">
        <v>2696</v>
      </c>
      <c r="E1032" s="19">
        <v>45697.0</v>
      </c>
      <c r="F1032" s="17" t="s">
        <v>3757</v>
      </c>
      <c r="G1032" s="17" t="s">
        <v>69</v>
      </c>
      <c r="H1032" s="17" t="s">
        <v>70</v>
      </c>
      <c r="I1032" s="17" t="s">
        <v>151</v>
      </c>
      <c r="J1032" s="17" t="s">
        <v>45</v>
      </c>
      <c r="K1032" s="17" t="s">
        <v>92</v>
      </c>
      <c r="L1032" s="17" t="s">
        <v>48</v>
      </c>
      <c r="M1032" s="17" t="s">
        <v>87</v>
      </c>
      <c r="N1032" s="17" t="s">
        <v>48</v>
      </c>
      <c r="O1032" s="17" t="s">
        <v>48</v>
      </c>
      <c r="P1032" s="17">
        <v>44.0</v>
      </c>
      <c r="Q1032" s="17">
        <v>5.0</v>
      </c>
      <c r="R1032" s="17">
        <v>0.0</v>
      </c>
    </row>
    <row r="1033" ht="14.25" customHeight="1">
      <c r="A1033" s="17">
        <v>1032.0</v>
      </c>
      <c r="B1033" s="17" t="s">
        <v>14842</v>
      </c>
      <c r="C1033" s="17" t="s">
        <v>3760</v>
      </c>
      <c r="D1033" s="17" t="s">
        <v>138</v>
      </c>
      <c r="E1033" s="19">
        <v>45697.0</v>
      </c>
      <c r="F1033" s="18" t="s">
        <v>3761</v>
      </c>
      <c r="G1033" s="17" t="s">
        <v>42</v>
      </c>
      <c r="H1033" s="17" t="s">
        <v>157</v>
      </c>
      <c r="I1033" s="17" t="s">
        <v>101</v>
      </c>
      <c r="J1033" s="17" t="s">
        <v>142</v>
      </c>
      <c r="K1033" s="17" t="s">
        <v>46</v>
      </c>
      <c r="L1033" s="17" t="s">
        <v>48</v>
      </c>
      <c r="M1033" s="17" t="s">
        <v>1143</v>
      </c>
      <c r="N1033" s="17" t="s">
        <v>48</v>
      </c>
      <c r="O1033" s="17" t="s">
        <v>48</v>
      </c>
      <c r="P1033" s="17">
        <v>32.0</v>
      </c>
      <c r="Q1033" s="17">
        <v>20.0</v>
      </c>
      <c r="R1033" s="17">
        <v>0.0</v>
      </c>
    </row>
    <row r="1034" ht="14.25" customHeight="1">
      <c r="A1034" s="17">
        <v>1033.0</v>
      </c>
      <c r="B1034" s="17" t="s">
        <v>14842</v>
      </c>
      <c r="C1034" s="17" t="s">
        <v>3764</v>
      </c>
      <c r="D1034" s="17" t="s">
        <v>3765</v>
      </c>
      <c r="E1034" s="19">
        <v>45696.0</v>
      </c>
      <c r="F1034" s="17" t="s">
        <v>3766</v>
      </c>
      <c r="G1034" s="17" t="s">
        <v>69</v>
      </c>
      <c r="H1034" s="17" t="s">
        <v>140</v>
      </c>
      <c r="I1034" s="17" t="s">
        <v>141</v>
      </c>
      <c r="J1034" s="17" t="s">
        <v>142</v>
      </c>
      <c r="K1034" s="17" t="s">
        <v>92</v>
      </c>
      <c r="L1034" s="17" t="s">
        <v>48</v>
      </c>
      <c r="M1034" s="17" t="s">
        <v>48</v>
      </c>
      <c r="N1034" s="17" t="s">
        <v>48</v>
      </c>
      <c r="O1034" s="17" t="s">
        <v>48</v>
      </c>
      <c r="P1034" s="17">
        <v>19.0</v>
      </c>
      <c r="Q1034" s="17">
        <v>33.0</v>
      </c>
      <c r="R1034" s="17">
        <v>3.0</v>
      </c>
    </row>
    <row r="1035" ht="14.25" customHeight="1">
      <c r="A1035" s="17">
        <v>1034.0</v>
      </c>
      <c r="B1035" s="17" t="s">
        <v>14842</v>
      </c>
      <c r="C1035" s="17" t="s">
        <v>3615</v>
      </c>
      <c r="D1035" s="17" t="s">
        <v>2696</v>
      </c>
      <c r="E1035" s="19">
        <v>45694.0</v>
      </c>
      <c r="F1035" s="17" t="s">
        <v>3767</v>
      </c>
      <c r="G1035" s="17" t="s">
        <v>55</v>
      </c>
      <c r="H1035" s="17" t="s">
        <v>130</v>
      </c>
      <c r="I1035" s="17" t="s">
        <v>151</v>
      </c>
      <c r="J1035" s="17" t="s">
        <v>45</v>
      </c>
      <c r="K1035" s="17" t="s">
        <v>46</v>
      </c>
      <c r="L1035" s="17" t="s">
        <v>304</v>
      </c>
      <c r="M1035" s="17" t="s">
        <v>283</v>
      </c>
      <c r="N1035" s="17" t="s">
        <v>48</v>
      </c>
      <c r="O1035" s="17" t="s">
        <v>48</v>
      </c>
      <c r="P1035" s="17">
        <v>72.0</v>
      </c>
      <c r="Q1035" s="17">
        <v>4.0</v>
      </c>
      <c r="R1035" s="17">
        <v>1.0</v>
      </c>
    </row>
    <row r="1036" ht="14.25" customHeight="1">
      <c r="A1036" s="17">
        <v>1035.0</v>
      </c>
      <c r="B1036" s="17" t="s">
        <v>14842</v>
      </c>
      <c r="C1036" s="17" t="s">
        <v>3769</v>
      </c>
      <c r="D1036" s="17" t="s">
        <v>3770</v>
      </c>
      <c r="E1036" s="19">
        <v>45690.0</v>
      </c>
      <c r="F1036" s="17" t="s">
        <v>3771</v>
      </c>
      <c r="G1036" s="17" t="s">
        <v>69</v>
      </c>
      <c r="H1036" s="17" t="s">
        <v>140</v>
      </c>
      <c r="I1036" s="17" t="s">
        <v>141</v>
      </c>
      <c r="J1036" s="17" t="s">
        <v>142</v>
      </c>
      <c r="K1036" s="17" t="s">
        <v>92</v>
      </c>
      <c r="L1036" s="17" t="s">
        <v>48</v>
      </c>
      <c r="M1036" s="17" t="s">
        <v>283</v>
      </c>
      <c r="N1036" s="17" t="s">
        <v>48</v>
      </c>
      <c r="O1036" s="17" t="s">
        <v>48</v>
      </c>
      <c r="P1036" s="17">
        <v>5.0</v>
      </c>
      <c r="Q1036" s="17">
        <v>11.0</v>
      </c>
      <c r="R1036" s="17">
        <v>0.0</v>
      </c>
    </row>
    <row r="1037" ht="14.25" customHeight="1">
      <c r="A1037" s="17">
        <v>1036.0</v>
      </c>
      <c r="B1037" s="17" t="s">
        <v>14842</v>
      </c>
      <c r="C1037" s="17" t="s">
        <v>3773</v>
      </c>
      <c r="D1037" s="17" t="s">
        <v>2696</v>
      </c>
      <c r="E1037" s="19">
        <v>45690.0</v>
      </c>
      <c r="F1037" s="17" t="s">
        <v>3774</v>
      </c>
      <c r="G1037" s="17" t="s">
        <v>69</v>
      </c>
      <c r="H1037" s="17" t="s">
        <v>70</v>
      </c>
      <c r="I1037" s="17" t="s">
        <v>151</v>
      </c>
      <c r="J1037" s="17" t="s">
        <v>45</v>
      </c>
      <c r="K1037" s="17" t="s">
        <v>46</v>
      </c>
      <c r="L1037" s="17" t="s">
        <v>48</v>
      </c>
      <c r="M1037" s="17" t="s">
        <v>48</v>
      </c>
      <c r="N1037" s="17" t="s">
        <v>48</v>
      </c>
      <c r="O1037" s="17" t="s">
        <v>48</v>
      </c>
      <c r="P1037" s="17">
        <v>195.0</v>
      </c>
      <c r="Q1037" s="17">
        <v>31.0</v>
      </c>
      <c r="R1037" s="17">
        <v>3.0</v>
      </c>
    </row>
    <row r="1038" ht="14.25" customHeight="1">
      <c r="A1038" s="17">
        <v>1037.0</v>
      </c>
      <c r="B1038" s="17" t="s">
        <v>14842</v>
      </c>
      <c r="C1038" s="17" t="s">
        <v>3615</v>
      </c>
      <c r="D1038" s="17" t="s">
        <v>3775</v>
      </c>
      <c r="E1038" s="19">
        <v>45689.0</v>
      </c>
      <c r="F1038" s="17" t="s">
        <v>3776</v>
      </c>
      <c r="G1038" s="17" t="s">
        <v>69</v>
      </c>
      <c r="H1038" s="17" t="s">
        <v>140</v>
      </c>
      <c r="I1038" s="17" t="s">
        <v>141</v>
      </c>
      <c r="J1038" s="17" t="s">
        <v>142</v>
      </c>
      <c r="K1038" s="17" t="s">
        <v>46</v>
      </c>
      <c r="L1038" s="17" t="s">
        <v>304</v>
      </c>
      <c r="M1038" s="17" t="s">
        <v>48</v>
      </c>
      <c r="N1038" s="17" t="s">
        <v>48</v>
      </c>
      <c r="O1038" s="17" t="s">
        <v>48</v>
      </c>
      <c r="P1038" s="17">
        <v>1.0</v>
      </c>
      <c r="Q1038" s="17">
        <v>1.0</v>
      </c>
      <c r="R1038" s="17">
        <v>0.0</v>
      </c>
    </row>
    <row r="1039" ht="14.25" customHeight="1">
      <c r="A1039" s="17">
        <v>1038.0</v>
      </c>
      <c r="B1039" s="17" t="s">
        <v>14842</v>
      </c>
      <c r="C1039" s="17" t="s">
        <v>3778</v>
      </c>
      <c r="D1039" s="17" t="s">
        <v>2696</v>
      </c>
      <c r="E1039" s="19">
        <v>45689.0</v>
      </c>
      <c r="F1039" s="18" t="s">
        <v>3779</v>
      </c>
      <c r="G1039" s="17" t="s">
        <v>69</v>
      </c>
      <c r="H1039" s="17" t="s">
        <v>140</v>
      </c>
      <c r="I1039" s="17" t="s">
        <v>74</v>
      </c>
      <c r="J1039" s="17" t="s">
        <v>142</v>
      </c>
      <c r="K1039" s="17" t="s">
        <v>71</v>
      </c>
      <c r="L1039" s="17" t="s">
        <v>48</v>
      </c>
      <c r="M1039" s="17" t="s">
        <v>48</v>
      </c>
      <c r="N1039" s="17" t="s">
        <v>48</v>
      </c>
      <c r="O1039" s="17" t="s">
        <v>48</v>
      </c>
      <c r="P1039" s="17">
        <v>70.0</v>
      </c>
      <c r="Q1039" s="17">
        <v>15.0</v>
      </c>
      <c r="R1039" s="17">
        <v>7.0</v>
      </c>
    </row>
    <row r="1040" ht="14.25" customHeight="1">
      <c r="A1040" s="17">
        <v>1039.0</v>
      </c>
      <c r="B1040" s="17" t="s">
        <v>14842</v>
      </c>
      <c r="C1040" s="17" t="s">
        <v>3781</v>
      </c>
      <c r="D1040" s="17" t="s">
        <v>138</v>
      </c>
      <c r="E1040" s="19">
        <v>45684.0</v>
      </c>
      <c r="F1040" s="18" t="s">
        <v>3782</v>
      </c>
      <c r="G1040" s="17" t="s">
        <v>42</v>
      </c>
      <c r="H1040" s="17" t="s">
        <v>43</v>
      </c>
      <c r="I1040" s="17" t="s">
        <v>44</v>
      </c>
      <c r="J1040" s="17" t="s">
        <v>45</v>
      </c>
      <c r="K1040" s="17" t="s">
        <v>46</v>
      </c>
      <c r="L1040" s="17" t="s">
        <v>48</v>
      </c>
      <c r="M1040" s="17" t="s">
        <v>87</v>
      </c>
      <c r="N1040" s="17" t="s">
        <v>48</v>
      </c>
      <c r="O1040" s="17" t="s">
        <v>48</v>
      </c>
      <c r="P1040" s="17">
        <v>10.0</v>
      </c>
      <c r="Q1040" s="17">
        <v>0.0</v>
      </c>
      <c r="R1040" s="17">
        <v>0.0</v>
      </c>
    </row>
    <row r="1041" ht="14.25" customHeight="1">
      <c r="A1041" s="17">
        <v>1040.0</v>
      </c>
      <c r="B1041" s="17" t="s">
        <v>14842</v>
      </c>
      <c r="C1041" s="17" t="s">
        <v>3784</v>
      </c>
      <c r="D1041" s="17" t="s">
        <v>2845</v>
      </c>
      <c r="E1041" s="19">
        <v>45683.0</v>
      </c>
      <c r="F1041" s="18" t="s">
        <v>3785</v>
      </c>
      <c r="G1041" s="17" t="s">
        <v>69</v>
      </c>
      <c r="H1041" s="17" t="s">
        <v>70</v>
      </c>
      <c r="I1041" s="17" t="s">
        <v>151</v>
      </c>
      <c r="J1041" s="17" t="s">
        <v>45</v>
      </c>
      <c r="K1041" s="17" t="s">
        <v>46</v>
      </c>
      <c r="L1041" s="17" t="s">
        <v>48</v>
      </c>
      <c r="M1041" s="17" t="s">
        <v>3787</v>
      </c>
      <c r="N1041" s="17" t="s">
        <v>48</v>
      </c>
      <c r="O1041" s="17" t="s">
        <v>48</v>
      </c>
      <c r="P1041" s="17">
        <v>12.0</v>
      </c>
      <c r="Q1041" s="17">
        <v>0.0</v>
      </c>
      <c r="R1041" s="17">
        <v>1.0</v>
      </c>
    </row>
    <row r="1042" ht="14.25" customHeight="1">
      <c r="A1042" s="17">
        <v>1041.0</v>
      </c>
      <c r="B1042" s="17" t="s">
        <v>14842</v>
      </c>
      <c r="C1042" s="17" t="s">
        <v>3788</v>
      </c>
      <c r="D1042" s="17" t="s">
        <v>3789</v>
      </c>
      <c r="E1042" s="19">
        <v>45682.0</v>
      </c>
      <c r="F1042" s="17" t="s">
        <v>3790</v>
      </c>
      <c r="G1042" s="17" t="s">
        <v>69</v>
      </c>
      <c r="H1042" s="17" t="s">
        <v>140</v>
      </c>
      <c r="I1042" s="17" t="s">
        <v>141</v>
      </c>
      <c r="J1042" s="17" t="s">
        <v>142</v>
      </c>
      <c r="K1042" s="17" t="s">
        <v>46</v>
      </c>
      <c r="L1042" s="17" t="s">
        <v>48</v>
      </c>
      <c r="M1042" s="17" t="s">
        <v>3792</v>
      </c>
      <c r="N1042" s="17" t="s">
        <v>48</v>
      </c>
      <c r="O1042" s="17" t="s">
        <v>48</v>
      </c>
      <c r="P1042" s="17">
        <v>1.0</v>
      </c>
      <c r="Q1042" s="17">
        <v>3.0</v>
      </c>
      <c r="R1042" s="17">
        <v>0.0</v>
      </c>
    </row>
    <row r="1043" ht="14.25" customHeight="1">
      <c r="A1043" s="17">
        <v>1042.0</v>
      </c>
      <c r="B1043" s="17" t="s">
        <v>14842</v>
      </c>
      <c r="C1043" s="17" t="s">
        <v>3793</v>
      </c>
      <c r="D1043" s="17" t="s">
        <v>2696</v>
      </c>
      <c r="E1043" s="19">
        <v>45680.0</v>
      </c>
      <c r="F1043" s="18" t="s">
        <v>3794</v>
      </c>
      <c r="G1043" s="17" t="s">
        <v>69</v>
      </c>
      <c r="H1043" s="17" t="s">
        <v>70</v>
      </c>
      <c r="I1043" s="17" t="s">
        <v>151</v>
      </c>
      <c r="J1043" s="17" t="s">
        <v>45</v>
      </c>
      <c r="K1043" s="17" t="s">
        <v>46</v>
      </c>
      <c r="L1043" s="17" t="s">
        <v>48</v>
      </c>
      <c r="M1043" s="17" t="s">
        <v>87</v>
      </c>
      <c r="N1043" s="17" t="s">
        <v>48</v>
      </c>
      <c r="O1043" s="17" t="s">
        <v>48</v>
      </c>
      <c r="P1043" s="17">
        <v>175.0</v>
      </c>
      <c r="Q1043" s="17">
        <v>56.0</v>
      </c>
      <c r="R1043" s="17">
        <v>14.0</v>
      </c>
    </row>
    <row r="1044" ht="14.25" customHeight="1">
      <c r="A1044" s="17">
        <v>1043.0</v>
      </c>
      <c r="B1044" s="17" t="s">
        <v>14842</v>
      </c>
      <c r="C1044" s="17" t="s">
        <v>3796</v>
      </c>
      <c r="D1044" s="17" t="s">
        <v>2929</v>
      </c>
      <c r="E1044" s="19">
        <v>45680.0</v>
      </c>
      <c r="F1044" s="18" t="s">
        <v>3797</v>
      </c>
      <c r="G1044" s="17" t="s">
        <v>69</v>
      </c>
      <c r="H1044" s="17" t="s">
        <v>140</v>
      </c>
      <c r="I1044" s="17" t="s">
        <v>141</v>
      </c>
      <c r="J1044" s="17" t="s">
        <v>142</v>
      </c>
      <c r="K1044" s="17" t="s">
        <v>46</v>
      </c>
      <c r="L1044" s="17" t="s">
        <v>48</v>
      </c>
      <c r="M1044" s="17" t="s">
        <v>87</v>
      </c>
      <c r="N1044" s="17" t="s">
        <v>48</v>
      </c>
      <c r="O1044" s="17" t="s">
        <v>48</v>
      </c>
      <c r="P1044" s="17">
        <v>8.0</v>
      </c>
      <c r="Q1044" s="17">
        <v>7.0</v>
      </c>
      <c r="R1044" s="17">
        <v>0.0</v>
      </c>
    </row>
    <row r="1045" ht="14.25" customHeight="1">
      <c r="A1045" s="17">
        <v>1044.0</v>
      </c>
      <c r="B1045" s="17" t="s">
        <v>14842</v>
      </c>
      <c r="C1045" s="17" t="s">
        <v>3799</v>
      </c>
      <c r="D1045" s="17" t="s">
        <v>138</v>
      </c>
      <c r="E1045" s="19">
        <v>45679.0</v>
      </c>
      <c r="F1045" s="17" t="s">
        <v>3800</v>
      </c>
      <c r="G1045" s="17" t="s">
        <v>69</v>
      </c>
      <c r="H1045" s="17" t="s">
        <v>70</v>
      </c>
      <c r="I1045" s="17" t="s">
        <v>74</v>
      </c>
      <c r="J1045" s="17" t="s">
        <v>45</v>
      </c>
      <c r="K1045" s="17" t="s">
        <v>46</v>
      </c>
      <c r="L1045" s="17" t="s">
        <v>48</v>
      </c>
      <c r="M1045" s="17" t="s">
        <v>87</v>
      </c>
      <c r="N1045" s="17" t="s">
        <v>48</v>
      </c>
      <c r="O1045" s="17" t="s">
        <v>48</v>
      </c>
      <c r="P1045" s="17">
        <v>4.0</v>
      </c>
      <c r="Q1045" s="17">
        <v>1.0</v>
      </c>
      <c r="R1045" s="17">
        <v>0.0</v>
      </c>
    </row>
    <row r="1046" ht="14.25" customHeight="1">
      <c r="A1046" s="17">
        <v>1045.0</v>
      </c>
      <c r="B1046" s="17" t="s">
        <v>14842</v>
      </c>
      <c r="C1046" s="17" t="s">
        <v>3803</v>
      </c>
      <c r="D1046" s="17" t="s">
        <v>2704</v>
      </c>
      <c r="E1046" s="19">
        <v>45676.0</v>
      </c>
      <c r="F1046" s="17" t="s">
        <v>3804</v>
      </c>
      <c r="G1046" s="17" t="s">
        <v>69</v>
      </c>
      <c r="H1046" s="17" t="s">
        <v>70</v>
      </c>
      <c r="I1046" s="17" t="s">
        <v>151</v>
      </c>
      <c r="J1046" s="17" t="s">
        <v>45</v>
      </c>
      <c r="K1046" s="17" t="s">
        <v>92</v>
      </c>
      <c r="L1046" s="17" t="s">
        <v>48</v>
      </c>
      <c r="M1046" s="17" t="s">
        <v>283</v>
      </c>
      <c r="N1046" s="17" t="s">
        <v>48</v>
      </c>
      <c r="O1046" s="17" t="s">
        <v>48</v>
      </c>
      <c r="P1046" s="17">
        <v>22.0</v>
      </c>
      <c r="Q1046" s="17">
        <v>6.0</v>
      </c>
      <c r="R1046" s="17">
        <v>2.0</v>
      </c>
    </row>
    <row r="1047" ht="14.25" customHeight="1">
      <c r="A1047" s="17">
        <v>1046.0</v>
      </c>
      <c r="B1047" s="17" t="s">
        <v>14842</v>
      </c>
      <c r="C1047" s="17" t="s">
        <v>3806</v>
      </c>
      <c r="D1047" s="17" t="s">
        <v>3807</v>
      </c>
      <c r="E1047" s="19">
        <v>45675.0</v>
      </c>
      <c r="F1047" s="18" t="s">
        <v>3808</v>
      </c>
      <c r="G1047" s="17" t="s">
        <v>55</v>
      </c>
      <c r="H1047" s="17" t="s">
        <v>84</v>
      </c>
      <c r="I1047" s="17" t="s">
        <v>74</v>
      </c>
      <c r="J1047" s="17" t="s">
        <v>45</v>
      </c>
      <c r="K1047" s="17" t="s">
        <v>92</v>
      </c>
      <c r="L1047" s="17" t="s">
        <v>48</v>
      </c>
      <c r="M1047" s="17" t="s">
        <v>3810</v>
      </c>
      <c r="N1047" s="17" t="s">
        <v>48</v>
      </c>
      <c r="O1047" s="17" t="s">
        <v>48</v>
      </c>
      <c r="P1047" s="17">
        <v>21.0</v>
      </c>
      <c r="Q1047" s="17">
        <v>2.0</v>
      </c>
      <c r="R1047" s="17">
        <v>2.0</v>
      </c>
    </row>
    <row r="1048" ht="14.25" customHeight="1">
      <c r="A1048" s="17">
        <v>1047.0</v>
      </c>
      <c r="B1048" s="17" t="s">
        <v>14842</v>
      </c>
      <c r="C1048" s="17" t="s">
        <v>3811</v>
      </c>
      <c r="D1048" s="17" t="s">
        <v>3812</v>
      </c>
      <c r="E1048" s="19">
        <v>45673.0</v>
      </c>
      <c r="F1048" s="18" t="s">
        <v>3813</v>
      </c>
      <c r="G1048" s="17" t="s">
        <v>69</v>
      </c>
      <c r="H1048" s="17" t="s">
        <v>140</v>
      </c>
      <c r="I1048" s="17" t="s">
        <v>74</v>
      </c>
      <c r="J1048" s="17" t="s">
        <v>142</v>
      </c>
      <c r="K1048" s="17" t="s">
        <v>92</v>
      </c>
      <c r="L1048" s="17" t="s">
        <v>48</v>
      </c>
      <c r="M1048" s="17" t="s">
        <v>3815</v>
      </c>
      <c r="N1048" s="17" t="s">
        <v>1053</v>
      </c>
      <c r="O1048" s="17" t="s">
        <v>48</v>
      </c>
      <c r="P1048" s="17">
        <v>6.0</v>
      </c>
      <c r="Q1048" s="17">
        <v>7.0</v>
      </c>
      <c r="R1048" s="17">
        <v>0.0</v>
      </c>
    </row>
    <row r="1049" ht="14.25" customHeight="1">
      <c r="A1049" s="17">
        <v>1048.0</v>
      </c>
      <c r="B1049" s="17" t="s">
        <v>14842</v>
      </c>
      <c r="C1049" s="17" t="s">
        <v>3615</v>
      </c>
      <c r="D1049" s="17" t="s">
        <v>449</v>
      </c>
      <c r="E1049" s="19">
        <v>45673.0</v>
      </c>
      <c r="F1049" s="17" t="s">
        <v>3816</v>
      </c>
      <c r="G1049" s="17" t="s">
        <v>55</v>
      </c>
      <c r="H1049" s="17" t="s">
        <v>130</v>
      </c>
      <c r="I1049" s="17" t="s">
        <v>151</v>
      </c>
      <c r="J1049" s="17" t="s">
        <v>45</v>
      </c>
      <c r="K1049" s="17" t="s">
        <v>92</v>
      </c>
      <c r="L1049" s="17" t="s">
        <v>304</v>
      </c>
      <c r="M1049" s="17" t="s">
        <v>3817</v>
      </c>
      <c r="N1049" s="17" t="s">
        <v>48</v>
      </c>
      <c r="O1049" s="17" t="s">
        <v>48</v>
      </c>
      <c r="P1049" s="17">
        <v>31.0</v>
      </c>
      <c r="Q1049" s="17">
        <v>6.0</v>
      </c>
      <c r="R1049" s="17">
        <v>0.0</v>
      </c>
    </row>
    <row r="1050" ht="14.25" customHeight="1">
      <c r="A1050" s="17">
        <v>1049.0</v>
      </c>
      <c r="B1050" s="17" t="s">
        <v>14842</v>
      </c>
      <c r="C1050" s="17" t="s">
        <v>3818</v>
      </c>
      <c r="D1050" s="17" t="s">
        <v>138</v>
      </c>
      <c r="E1050" s="19">
        <v>45672.0</v>
      </c>
      <c r="F1050" s="18" t="s">
        <v>3819</v>
      </c>
      <c r="G1050" s="17" t="s">
        <v>42</v>
      </c>
      <c r="H1050" s="17" t="s">
        <v>43</v>
      </c>
      <c r="I1050" s="17" t="s">
        <v>91</v>
      </c>
      <c r="J1050" s="17" t="s">
        <v>45</v>
      </c>
      <c r="K1050" s="17" t="s">
        <v>46</v>
      </c>
      <c r="L1050" s="17" t="s">
        <v>48</v>
      </c>
      <c r="M1050" s="17" t="s">
        <v>48</v>
      </c>
      <c r="N1050" s="17" t="s">
        <v>48</v>
      </c>
      <c r="O1050" s="17" t="s">
        <v>48</v>
      </c>
      <c r="P1050" s="17">
        <v>38.0</v>
      </c>
      <c r="Q1050" s="17">
        <v>13.0</v>
      </c>
      <c r="R1050" s="17">
        <v>1.0</v>
      </c>
    </row>
    <row r="1051" ht="14.25" customHeight="1">
      <c r="A1051" s="17">
        <v>1050.0</v>
      </c>
      <c r="B1051" s="17" t="s">
        <v>14842</v>
      </c>
      <c r="C1051" s="17" t="s">
        <v>3822</v>
      </c>
      <c r="D1051" s="17" t="s">
        <v>138</v>
      </c>
      <c r="E1051" s="19">
        <v>45672.0</v>
      </c>
      <c r="F1051" s="18" t="s">
        <v>3823</v>
      </c>
      <c r="G1051" s="17" t="s">
        <v>69</v>
      </c>
      <c r="H1051" s="17" t="s">
        <v>70</v>
      </c>
      <c r="I1051" s="17" t="s">
        <v>151</v>
      </c>
      <c r="J1051" s="17" t="s">
        <v>45</v>
      </c>
      <c r="K1051" s="17" t="s">
        <v>46</v>
      </c>
      <c r="L1051" s="17" t="s">
        <v>48</v>
      </c>
      <c r="M1051" s="17" t="s">
        <v>3824</v>
      </c>
      <c r="N1051" s="17" t="s">
        <v>48</v>
      </c>
      <c r="O1051" s="17" t="s">
        <v>48</v>
      </c>
      <c r="P1051" s="17">
        <v>16.0</v>
      </c>
      <c r="Q1051" s="17">
        <v>2.0</v>
      </c>
      <c r="R1051" s="17">
        <v>2.0</v>
      </c>
    </row>
    <row r="1052" ht="14.25" customHeight="1">
      <c r="A1052" s="17">
        <v>1051.0</v>
      </c>
      <c r="B1052" s="17" t="s">
        <v>14842</v>
      </c>
      <c r="C1052" s="17" t="s">
        <v>3825</v>
      </c>
      <c r="D1052" s="17" t="s">
        <v>2566</v>
      </c>
      <c r="E1052" s="19">
        <v>45672.0</v>
      </c>
      <c r="F1052" s="18" t="s">
        <v>3826</v>
      </c>
      <c r="G1052" s="17" t="s">
        <v>69</v>
      </c>
      <c r="H1052" s="17" t="s">
        <v>70</v>
      </c>
      <c r="I1052" s="17" t="s">
        <v>151</v>
      </c>
      <c r="J1052" s="17" t="s">
        <v>45</v>
      </c>
      <c r="K1052" s="17" t="s">
        <v>46</v>
      </c>
      <c r="L1052" s="17" t="s">
        <v>48</v>
      </c>
      <c r="M1052" s="17" t="s">
        <v>87</v>
      </c>
      <c r="N1052" s="17" t="s">
        <v>48</v>
      </c>
      <c r="O1052" s="17" t="s">
        <v>48</v>
      </c>
      <c r="P1052" s="17">
        <v>3.0</v>
      </c>
      <c r="Q1052" s="17">
        <v>0.0</v>
      </c>
      <c r="R1052" s="17">
        <v>0.0</v>
      </c>
    </row>
    <row r="1053" ht="14.25" customHeight="1">
      <c r="A1053" s="17">
        <v>1052.0</v>
      </c>
      <c r="B1053" s="17" t="s">
        <v>14842</v>
      </c>
      <c r="C1053" s="17" t="s">
        <v>3827</v>
      </c>
      <c r="D1053" s="17" t="s">
        <v>138</v>
      </c>
      <c r="E1053" s="19">
        <v>45671.0</v>
      </c>
      <c r="F1053" s="18" t="s">
        <v>3828</v>
      </c>
      <c r="G1053" s="17" t="s">
        <v>69</v>
      </c>
      <c r="H1053" s="17" t="s">
        <v>140</v>
      </c>
      <c r="I1053" s="17" t="s">
        <v>141</v>
      </c>
      <c r="J1053" s="17" t="s">
        <v>142</v>
      </c>
      <c r="K1053" s="17" t="s">
        <v>92</v>
      </c>
      <c r="L1053" s="17" t="s">
        <v>48</v>
      </c>
      <c r="M1053" s="17" t="s">
        <v>283</v>
      </c>
      <c r="N1053" s="17" t="s">
        <v>48</v>
      </c>
      <c r="O1053" s="17" t="s">
        <v>48</v>
      </c>
      <c r="P1053" s="17">
        <v>4.0</v>
      </c>
      <c r="Q1053" s="17">
        <v>3.0</v>
      </c>
      <c r="R1053" s="17">
        <v>0.0</v>
      </c>
    </row>
    <row r="1054" ht="14.25" customHeight="1">
      <c r="A1054" s="17">
        <v>1053.0</v>
      </c>
      <c r="B1054" s="17" t="s">
        <v>14842</v>
      </c>
      <c r="C1054" s="17" t="s">
        <v>3830</v>
      </c>
      <c r="D1054" s="17" t="s">
        <v>2704</v>
      </c>
      <c r="E1054" s="19">
        <v>45670.0</v>
      </c>
      <c r="F1054" s="17" t="s">
        <v>3831</v>
      </c>
      <c r="G1054" s="17" t="s">
        <v>42</v>
      </c>
      <c r="H1054" s="17" t="s">
        <v>157</v>
      </c>
      <c r="I1054" s="17" t="s">
        <v>74</v>
      </c>
      <c r="J1054" s="17" t="s">
        <v>45</v>
      </c>
      <c r="K1054" s="17" t="s">
        <v>92</v>
      </c>
      <c r="L1054" s="17" t="s">
        <v>48</v>
      </c>
      <c r="M1054" s="17" t="s">
        <v>283</v>
      </c>
      <c r="N1054" s="17" t="s">
        <v>48</v>
      </c>
      <c r="O1054" s="17" t="s">
        <v>48</v>
      </c>
      <c r="P1054" s="17">
        <v>14.0</v>
      </c>
      <c r="Q1054" s="17">
        <v>26.0</v>
      </c>
      <c r="R1054" s="17">
        <v>1.0</v>
      </c>
    </row>
    <row r="1055" ht="14.25" customHeight="1">
      <c r="A1055" s="17">
        <v>1054.0</v>
      </c>
      <c r="B1055" s="17" t="s">
        <v>14842</v>
      </c>
      <c r="C1055" s="17" t="s">
        <v>3615</v>
      </c>
      <c r="D1055" s="17" t="s">
        <v>138</v>
      </c>
      <c r="E1055" s="19">
        <v>45670.0</v>
      </c>
      <c r="F1055" s="18" t="s">
        <v>3833</v>
      </c>
      <c r="G1055" s="17" t="s">
        <v>69</v>
      </c>
      <c r="H1055" s="17" t="s">
        <v>70</v>
      </c>
      <c r="I1055" s="17" t="s">
        <v>452</v>
      </c>
      <c r="J1055" s="17" t="s">
        <v>45</v>
      </c>
      <c r="K1055" s="17" t="s">
        <v>46</v>
      </c>
      <c r="L1055" s="17" t="s">
        <v>3834</v>
      </c>
      <c r="M1055" s="17" t="s">
        <v>48</v>
      </c>
      <c r="N1055" s="17" t="s">
        <v>1719</v>
      </c>
      <c r="O1055" s="17" t="s">
        <v>201</v>
      </c>
      <c r="P1055" s="17">
        <v>18.0</v>
      </c>
      <c r="Q1055" s="17">
        <v>19.0</v>
      </c>
      <c r="R1055" s="17">
        <v>0.0</v>
      </c>
    </row>
    <row r="1056" ht="14.25" customHeight="1">
      <c r="A1056" s="17">
        <v>1055.0</v>
      </c>
      <c r="B1056" s="17" t="s">
        <v>14842</v>
      </c>
      <c r="C1056" s="17" t="s">
        <v>3835</v>
      </c>
      <c r="D1056" s="17" t="s">
        <v>3836</v>
      </c>
      <c r="E1056" s="19">
        <v>45667.0</v>
      </c>
      <c r="F1056" s="17" t="s">
        <v>3837</v>
      </c>
      <c r="G1056" s="17" t="s">
        <v>69</v>
      </c>
      <c r="H1056" s="17" t="s">
        <v>140</v>
      </c>
      <c r="I1056" s="17" t="s">
        <v>141</v>
      </c>
      <c r="J1056" s="17" t="s">
        <v>142</v>
      </c>
      <c r="K1056" s="17" t="s">
        <v>92</v>
      </c>
      <c r="L1056" s="17" t="s">
        <v>48</v>
      </c>
      <c r="M1056" s="17" t="s">
        <v>278</v>
      </c>
      <c r="N1056" s="17" t="s">
        <v>3839</v>
      </c>
      <c r="O1056" s="17" t="s">
        <v>48</v>
      </c>
      <c r="P1056" s="17">
        <v>5.0</v>
      </c>
      <c r="Q1056" s="17">
        <v>24.0</v>
      </c>
      <c r="R1056" s="17">
        <v>0.0</v>
      </c>
    </row>
    <row r="1057" ht="14.25" customHeight="1">
      <c r="A1057" s="17">
        <v>1056.0</v>
      </c>
      <c r="B1057" s="17" t="s">
        <v>14842</v>
      </c>
      <c r="C1057" s="17" t="s">
        <v>3840</v>
      </c>
      <c r="D1057" s="17" t="s">
        <v>2696</v>
      </c>
      <c r="E1057" s="19">
        <v>45667.0</v>
      </c>
      <c r="F1057" s="18" t="s">
        <v>3841</v>
      </c>
      <c r="G1057" s="17" t="s">
        <v>69</v>
      </c>
      <c r="H1057" s="17" t="s">
        <v>70</v>
      </c>
      <c r="I1057" s="17" t="s">
        <v>151</v>
      </c>
      <c r="J1057" s="17" t="s">
        <v>58</v>
      </c>
      <c r="K1057" s="17" t="s">
        <v>92</v>
      </c>
      <c r="L1057" s="17" t="s">
        <v>48</v>
      </c>
      <c r="M1057" s="17" t="s">
        <v>283</v>
      </c>
      <c r="N1057" s="17" t="s">
        <v>48</v>
      </c>
      <c r="O1057" s="17" t="s">
        <v>48</v>
      </c>
      <c r="P1057" s="17">
        <v>106.0</v>
      </c>
      <c r="Q1057" s="17">
        <v>18.0</v>
      </c>
      <c r="R1057" s="17">
        <v>8.0</v>
      </c>
    </row>
    <row r="1058" ht="14.25" customHeight="1">
      <c r="A1058" s="17">
        <v>1057.0</v>
      </c>
      <c r="B1058" s="17" t="s">
        <v>14842</v>
      </c>
      <c r="C1058" s="17" t="s">
        <v>3842</v>
      </c>
      <c r="D1058" s="17" t="s">
        <v>2696</v>
      </c>
      <c r="E1058" s="19">
        <v>45667.0</v>
      </c>
      <c r="F1058" s="17" t="s">
        <v>3843</v>
      </c>
      <c r="G1058" s="17" t="s">
        <v>69</v>
      </c>
      <c r="H1058" s="17" t="s">
        <v>140</v>
      </c>
      <c r="I1058" s="17" t="s">
        <v>74</v>
      </c>
      <c r="J1058" s="17" t="s">
        <v>142</v>
      </c>
      <c r="K1058" s="17" t="s">
        <v>92</v>
      </c>
      <c r="L1058" s="17" t="s">
        <v>48</v>
      </c>
      <c r="M1058" s="17" t="s">
        <v>283</v>
      </c>
      <c r="N1058" s="17" t="s">
        <v>48</v>
      </c>
      <c r="O1058" s="17" t="s">
        <v>48</v>
      </c>
      <c r="P1058" s="17">
        <v>72.0</v>
      </c>
      <c r="Q1058" s="17">
        <v>28.0</v>
      </c>
      <c r="R1058" s="17">
        <v>0.0</v>
      </c>
    </row>
    <row r="1059" ht="14.25" customHeight="1">
      <c r="A1059" s="17">
        <v>1058.0</v>
      </c>
      <c r="B1059" s="17" t="s">
        <v>14842</v>
      </c>
      <c r="C1059" s="17" t="s">
        <v>3845</v>
      </c>
      <c r="D1059" s="17" t="s">
        <v>3846</v>
      </c>
      <c r="E1059" s="19">
        <v>45667.0</v>
      </c>
      <c r="F1059" s="17" t="s">
        <v>3847</v>
      </c>
      <c r="G1059" s="17" t="s">
        <v>69</v>
      </c>
      <c r="H1059" s="17" t="s">
        <v>70</v>
      </c>
      <c r="I1059" s="17" t="s">
        <v>74</v>
      </c>
      <c r="J1059" s="17" t="s">
        <v>45</v>
      </c>
      <c r="K1059" s="17" t="s">
        <v>92</v>
      </c>
      <c r="L1059" s="17" t="s">
        <v>48</v>
      </c>
      <c r="M1059" s="17" t="s">
        <v>48</v>
      </c>
      <c r="N1059" s="17" t="s">
        <v>48</v>
      </c>
      <c r="O1059" s="17" t="s">
        <v>48</v>
      </c>
      <c r="P1059" s="17">
        <v>25.0</v>
      </c>
      <c r="Q1059" s="17">
        <v>0.0</v>
      </c>
      <c r="R1059" s="17">
        <v>0.0</v>
      </c>
    </row>
    <row r="1060" ht="14.25" customHeight="1">
      <c r="A1060" s="17">
        <v>1059.0</v>
      </c>
      <c r="B1060" s="17" t="s">
        <v>14842</v>
      </c>
      <c r="C1060" s="17" t="s">
        <v>3851</v>
      </c>
      <c r="D1060" s="17" t="s">
        <v>2696</v>
      </c>
      <c r="E1060" s="19">
        <v>45666.0</v>
      </c>
      <c r="F1060" s="18" t="s">
        <v>3852</v>
      </c>
      <c r="G1060" s="17" t="s">
        <v>69</v>
      </c>
      <c r="H1060" s="17" t="s">
        <v>70</v>
      </c>
      <c r="I1060" s="17" t="s">
        <v>151</v>
      </c>
      <c r="J1060" s="17" t="s">
        <v>45</v>
      </c>
      <c r="K1060" s="17" t="s">
        <v>92</v>
      </c>
      <c r="L1060" s="17" t="s">
        <v>48</v>
      </c>
      <c r="M1060" s="17" t="s">
        <v>293</v>
      </c>
      <c r="N1060" s="17" t="s">
        <v>48</v>
      </c>
      <c r="O1060" s="17" t="s">
        <v>48</v>
      </c>
      <c r="P1060" s="17">
        <v>63.0</v>
      </c>
      <c r="Q1060" s="17">
        <v>15.0</v>
      </c>
      <c r="R1060" s="17">
        <v>0.0</v>
      </c>
    </row>
    <row r="1061" ht="14.25" customHeight="1">
      <c r="A1061" s="17">
        <v>1060.0</v>
      </c>
      <c r="B1061" s="17" t="s">
        <v>14842</v>
      </c>
      <c r="C1061" s="17" t="s">
        <v>3854</v>
      </c>
      <c r="D1061" s="17" t="s">
        <v>2696</v>
      </c>
      <c r="E1061" s="19">
        <v>45666.0</v>
      </c>
      <c r="F1061" s="17" t="s">
        <v>3855</v>
      </c>
      <c r="G1061" s="17" t="s">
        <v>69</v>
      </c>
      <c r="H1061" s="17" t="s">
        <v>70</v>
      </c>
      <c r="I1061" s="17" t="s">
        <v>151</v>
      </c>
      <c r="J1061" s="17" t="s">
        <v>45</v>
      </c>
      <c r="K1061" s="17" t="s">
        <v>46</v>
      </c>
      <c r="L1061" s="17" t="s">
        <v>48</v>
      </c>
      <c r="M1061" s="17" t="s">
        <v>283</v>
      </c>
      <c r="N1061" s="17" t="s">
        <v>48</v>
      </c>
      <c r="O1061" s="17" t="s">
        <v>48</v>
      </c>
      <c r="P1061" s="17">
        <v>49.0</v>
      </c>
      <c r="Q1061" s="17">
        <v>5.0</v>
      </c>
      <c r="R1061" s="17">
        <v>0.0</v>
      </c>
    </row>
    <row r="1062" ht="14.25" customHeight="1">
      <c r="A1062" s="17">
        <v>1061.0</v>
      </c>
      <c r="B1062" s="17" t="s">
        <v>14842</v>
      </c>
      <c r="C1062" s="17" t="s">
        <v>3615</v>
      </c>
      <c r="D1062" s="17" t="s">
        <v>2704</v>
      </c>
      <c r="E1062" s="19">
        <v>45666.0</v>
      </c>
      <c r="F1062" s="18" t="s">
        <v>3856</v>
      </c>
      <c r="G1062" s="17" t="s">
        <v>69</v>
      </c>
      <c r="H1062" s="17" t="s">
        <v>70</v>
      </c>
      <c r="I1062" s="17" t="s">
        <v>151</v>
      </c>
      <c r="J1062" s="17" t="s">
        <v>45</v>
      </c>
      <c r="K1062" s="17" t="s">
        <v>46</v>
      </c>
      <c r="L1062" s="17" t="s">
        <v>304</v>
      </c>
      <c r="M1062" s="17" t="s">
        <v>87</v>
      </c>
      <c r="N1062" s="17" t="s">
        <v>48</v>
      </c>
      <c r="O1062" s="17" t="s">
        <v>48</v>
      </c>
      <c r="P1062" s="17">
        <v>11.0</v>
      </c>
      <c r="Q1062" s="17">
        <v>2.0</v>
      </c>
      <c r="R1062" s="17">
        <v>1.0</v>
      </c>
    </row>
    <row r="1063" ht="14.25" customHeight="1">
      <c r="A1063" s="17">
        <v>1062.0</v>
      </c>
      <c r="B1063" s="17" t="s">
        <v>14842</v>
      </c>
      <c r="C1063" s="17" t="s">
        <v>3857</v>
      </c>
      <c r="D1063" s="17" t="s">
        <v>138</v>
      </c>
      <c r="E1063" s="19">
        <v>45666.0</v>
      </c>
      <c r="F1063" s="18" t="s">
        <v>3858</v>
      </c>
      <c r="G1063" s="17" t="s">
        <v>55</v>
      </c>
      <c r="H1063" s="17" t="s">
        <v>56</v>
      </c>
      <c r="I1063" s="17" t="s">
        <v>85</v>
      </c>
      <c r="J1063" s="17" t="s">
        <v>45</v>
      </c>
      <c r="K1063" s="17" t="s">
        <v>46</v>
      </c>
      <c r="L1063" s="17" t="s">
        <v>48</v>
      </c>
      <c r="M1063" s="17" t="s">
        <v>48</v>
      </c>
      <c r="N1063" s="17" t="s">
        <v>48</v>
      </c>
      <c r="O1063" s="17" t="s">
        <v>48</v>
      </c>
      <c r="P1063" s="17">
        <v>16.0</v>
      </c>
      <c r="Q1063" s="17">
        <v>9.0</v>
      </c>
      <c r="R1063" s="17">
        <v>0.0</v>
      </c>
    </row>
    <row r="1064" ht="14.25" customHeight="1">
      <c r="A1064" s="17">
        <v>1063.0</v>
      </c>
      <c r="B1064" s="17" t="s">
        <v>14842</v>
      </c>
      <c r="C1064" s="17" t="s">
        <v>3860</v>
      </c>
      <c r="D1064" s="17" t="s">
        <v>3836</v>
      </c>
      <c r="E1064" s="19">
        <v>45663.0</v>
      </c>
      <c r="F1064" s="17" t="s">
        <v>3861</v>
      </c>
      <c r="G1064" s="17" t="s">
        <v>69</v>
      </c>
      <c r="H1064" s="17" t="s">
        <v>140</v>
      </c>
      <c r="I1064" s="17" t="s">
        <v>141</v>
      </c>
      <c r="J1064" s="17" t="s">
        <v>142</v>
      </c>
      <c r="K1064" s="17" t="s">
        <v>92</v>
      </c>
      <c r="L1064" s="17" t="s">
        <v>48</v>
      </c>
      <c r="M1064" s="17" t="s">
        <v>48</v>
      </c>
      <c r="N1064" s="17" t="s">
        <v>48</v>
      </c>
      <c r="O1064" s="17" t="s">
        <v>48</v>
      </c>
      <c r="P1064" s="17">
        <v>1.0</v>
      </c>
      <c r="Q1064" s="17">
        <v>3.0</v>
      </c>
      <c r="R1064" s="17">
        <v>0.0</v>
      </c>
    </row>
    <row r="1065" ht="14.25" customHeight="1">
      <c r="A1065" s="17">
        <v>1064.0</v>
      </c>
      <c r="B1065" s="17" t="s">
        <v>14842</v>
      </c>
      <c r="C1065" s="17" t="s">
        <v>3615</v>
      </c>
      <c r="D1065" s="17" t="s">
        <v>229</v>
      </c>
      <c r="E1065" s="19">
        <v>45661.0</v>
      </c>
      <c r="F1065" s="17" t="s">
        <v>3863</v>
      </c>
      <c r="G1065" s="17" t="s">
        <v>69</v>
      </c>
      <c r="H1065" s="17" t="s">
        <v>70</v>
      </c>
      <c r="I1065" s="17" t="s">
        <v>85</v>
      </c>
      <c r="J1065" s="17" t="s">
        <v>45</v>
      </c>
      <c r="K1065" s="17" t="s">
        <v>46</v>
      </c>
      <c r="L1065" s="17" t="s">
        <v>3865</v>
      </c>
      <c r="M1065" s="17" t="s">
        <v>48</v>
      </c>
      <c r="N1065" s="17" t="s">
        <v>1814</v>
      </c>
      <c r="O1065" s="17" t="s">
        <v>3866</v>
      </c>
      <c r="P1065" s="17">
        <v>66.0</v>
      </c>
      <c r="Q1065" s="17">
        <v>29.0</v>
      </c>
      <c r="R1065" s="17">
        <v>0.0</v>
      </c>
    </row>
    <row r="1066" ht="14.25" customHeight="1">
      <c r="A1066" s="17">
        <v>1065.0</v>
      </c>
      <c r="B1066" s="17" t="s">
        <v>14842</v>
      </c>
      <c r="C1066" s="17" t="s">
        <v>3867</v>
      </c>
      <c r="D1066" s="17" t="s">
        <v>2724</v>
      </c>
      <c r="E1066" s="19">
        <v>45650.0</v>
      </c>
      <c r="F1066" s="17" t="s">
        <v>3868</v>
      </c>
      <c r="G1066" s="17" t="s">
        <v>55</v>
      </c>
      <c r="H1066" s="17" t="s">
        <v>130</v>
      </c>
      <c r="I1066" s="17" t="s">
        <v>151</v>
      </c>
      <c r="J1066" s="17" t="s">
        <v>45</v>
      </c>
      <c r="K1066" s="17" t="s">
        <v>46</v>
      </c>
      <c r="L1066" s="17" t="s">
        <v>48</v>
      </c>
      <c r="M1066" s="17" t="s">
        <v>48</v>
      </c>
      <c r="N1066" s="17" t="s">
        <v>2748</v>
      </c>
      <c r="O1066" s="17" t="s">
        <v>48</v>
      </c>
      <c r="P1066" s="17">
        <v>23.0</v>
      </c>
      <c r="Q1066" s="17">
        <v>0.0</v>
      </c>
      <c r="R1066" s="17">
        <v>1.0</v>
      </c>
    </row>
    <row r="1067" ht="14.25" customHeight="1">
      <c r="A1067" s="17">
        <v>1066.0</v>
      </c>
      <c r="B1067" s="17" t="s">
        <v>14842</v>
      </c>
      <c r="C1067" s="17" t="s">
        <v>3870</v>
      </c>
      <c r="D1067" s="17" t="s">
        <v>2696</v>
      </c>
      <c r="E1067" s="19">
        <v>45648.0</v>
      </c>
      <c r="F1067" s="18" t="s">
        <v>3871</v>
      </c>
      <c r="G1067" s="17" t="s">
        <v>69</v>
      </c>
      <c r="H1067" s="17" t="s">
        <v>70</v>
      </c>
      <c r="I1067" s="17" t="s">
        <v>151</v>
      </c>
      <c r="J1067" s="17" t="s">
        <v>45</v>
      </c>
      <c r="K1067" s="17" t="s">
        <v>92</v>
      </c>
      <c r="L1067" s="17" t="s">
        <v>48</v>
      </c>
      <c r="M1067" s="17" t="s">
        <v>3873</v>
      </c>
      <c r="N1067" s="17" t="s">
        <v>48</v>
      </c>
      <c r="O1067" s="17" t="s">
        <v>48</v>
      </c>
      <c r="P1067" s="17">
        <v>20.0</v>
      </c>
      <c r="Q1067" s="17">
        <v>10.0</v>
      </c>
      <c r="R1067" s="17">
        <v>1.0</v>
      </c>
    </row>
    <row r="1068" ht="14.25" customHeight="1">
      <c r="A1068" s="17">
        <v>1067.0</v>
      </c>
      <c r="B1068" s="17" t="s">
        <v>14842</v>
      </c>
      <c r="C1068" s="17" t="s">
        <v>3874</v>
      </c>
      <c r="D1068" s="17" t="s">
        <v>2724</v>
      </c>
      <c r="E1068" s="19">
        <v>45647.0</v>
      </c>
      <c r="F1068" s="17" t="s">
        <v>3875</v>
      </c>
      <c r="G1068" s="17" t="s">
        <v>69</v>
      </c>
      <c r="H1068" s="17" t="s">
        <v>70</v>
      </c>
      <c r="I1068" s="17" t="s">
        <v>91</v>
      </c>
      <c r="J1068" s="17" t="s">
        <v>45</v>
      </c>
      <c r="K1068" s="17" t="s">
        <v>46</v>
      </c>
      <c r="L1068" s="17" t="s">
        <v>48</v>
      </c>
      <c r="M1068" s="17" t="s">
        <v>48</v>
      </c>
      <c r="N1068" s="17" t="s">
        <v>87</v>
      </c>
      <c r="O1068" s="17" t="s">
        <v>1132</v>
      </c>
      <c r="P1068" s="17">
        <v>15.0</v>
      </c>
      <c r="Q1068" s="17">
        <v>1.0</v>
      </c>
      <c r="R1068" s="17">
        <v>0.0</v>
      </c>
    </row>
    <row r="1069" ht="14.25" customHeight="1">
      <c r="A1069" s="17">
        <v>1068.0</v>
      </c>
      <c r="B1069" s="17" t="s">
        <v>14842</v>
      </c>
      <c r="C1069" s="17" t="s">
        <v>3877</v>
      </c>
      <c r="D1069" s="17" t="s">
        <v>138</v>
      </c>
      <c r="E1069" s="19">
        <v>45647.0</v>
      </c>
      <c r="F1069" s="18" t="s">
        <v>3878</v>
      </c>
      <c r="G1069" s="17" t="s">
        <v>42</v>
      </c>
      <c r="H1069" s="17" t="s">
        <v>979</v>
      </c>
      <c r="I1069" s="17" t="s">
        <v>91</v>
      </c>
      <c r="J1069" s="17" t="s">
        <v>45</v>
      </c>
      <c r="K1069" s="17" t="s">
        <v>46</v>
      </c>
      <c r="L1069" s="17" t="s">
        <v>48</v>
      </c>
      <c r="M1069" s="17" t="s">
        <v>48</v>
      </c>
      <c r="N1069" s="17" t="s">
        <v>48</v>
      </c>
      <c r="O1069" s="17" t="s">
        <v>48</v>
      </c>
      <c r="P1069" s="17">
        <v>97.0</v>
      </c>
      <c r="Q1069" s="17">
        <v>50.0</v>
      </c>
      <c r="R1069" s="17">
        <v>2.0</v>
      </c>
    </row>
    <row r="1070" ht="14.25" customHeight="1">
      <c r="A1070" s="17">
        <v>1069.0</v>
      </c>
      <c r="B1070" s="17" t="s">
        <v>14842</v>
      </c>
      <c r="C1070" s="17" t="s">
        <v>3880</v>
      </c>
      <c r="D1070" s="17" t="s">
        <v>2696</v>
      </c>
      <c r="E1070" s="19">
        <v>45645.0</v>
      </c>
      <c r="F1070" s="18" t="s">
        <v>3881</v>
      </c>
      <c r="G1070" s="17" t="s">
        <v>69</v>
      </c>
      <c r="H1070" s="17" t="s">
        <v>70</v>
      </c>
      <c r="I1070" s="17" t="s">
        <v>151</v>
      </c>
      <c r="J1070" s="17" t="s">
        <v>45</v>
      </c>
      <c r="K1070" s="17" t="s">
        <v>92</v>
      </c>
      <c r="L1070" s="17" t="s">
        <v>48</v>
      </c>
      <c r="M1070" s="17" t="s">
        <v>48</v>
      </c>
      <c r="N1070" s="17" t="s">
        <v>48</v>
      </c>
      <c r="O1070" s="17" t="s">
        <v>48</v>
      </c>
      <c r="P1070" s="17">
        <v>75.0</v>
      </c>
      <c r="Q1070" s="17">
        <v>22.0</v>
      </c>
      <c r="R1070" s="17">
        <v>0.0</v>
      </c>
    </row>
    <row r="1071" ht="14.25" customHeight="1">
      <c r="A1071" s="17">
        <v>1070.0</v>
      </c>
      <c r="B1071" s="17" t="s">
        <v>14842</v>
      </c>
      <c r="C1071" s="17" t="s">
        <v>3883</v>
      </c>
      <c r="D1071" s="17" t="s">
        <v>3695</v>
      </c>
      <c r="E1071" s="19">
        <v>45645.0</v>
      </c>
      <c r="F1071" s="18" t="s">
        <v>3884</v>
      </c>
      <c r="G1071" s="17" t="s">
        <v>69</v>
      </c>
      <c r="H1071" s="17" t="s">
        <v>140</v>
      </c>
      <c r="I1071" s="17" t="s">
        <v>141</v>
      </c>
      <c r="J1071" s="17" t="s">
        <v>142</v>
      </c>
      <c r="K1071" s="17" t="s">
        <v>92</v>
      </c>
      <c r="L1071" s="17" t="s">
        <v>48</v>
      </c>
      <c r="M1071" s="17" t="s">
        <v>48</v>
      </c>
      <c r="N1071" s="17" t="s">
        <v>48</v>
      </c>
      <c r="O1071" s="17" t="s">
        <v>48</v>
      </c>
      <c r="P1071" s="17">
        <v>19.0</v>
      </c>
      <c r="Q1071" s="17">
        <v>26.0</v>
      </c>
      <c r="R1071" s="17">
        <v>0.0</v>
      </c>
    </row>
    <row r="1072" ht="14.25" customHeight="1">
      <c r="A1072" s="17">
        <v>1071.0</v>
      </c>
      <c r="B1072" s="17" t="s">
        <v>14842</v>
      </c>
      <c r="C1072" s="17" t="s">
        <v>3886</v>
      </c>
      <c r="D1072" s="17" t="s">
        <v>138</v>
      </c>
      <c r="E1072" s="19">
        <v>45645.0</v>
      </c>
      <c r="F1072" s="18" t="s">
        <v>3887</v>
      </c>
      <c r="G1072" s="17" t="s">
        <v>42</v>
      </c>
      <c r="H1072" s="17" t="s">
        <v>43</v>
      </c>
      <c r="I1072" s="17" t="s">
        <v>74</v>
      </c>
      <c r="J1072" s="17" t="s">
        <v>45</v>
      </c>
      <c r="K1072" s="17" t="s">
        <v>92</v>
      </c>
      <c r="L1072" s="17" t="s">
        <v>48</v>
      </c>
      <c r="M1072" s="17" t="s">
        <v>48</v>
      </c>
      <c r="N1072" s="17" t="s">
        <v>3888</v>
      </c>
      <c r="O1072" s="17" t="s">
        <v>48</v>
      </c>
      <c r="P1072" s="17">
        <v>3.0</v>
      </c>
      <c r="Q1072" s="17">
        <v>0.0</v>
      </c>
      <c r="R1072" s="17">
        <v>0.0</v>
      </c>
    </row>
    <row r="1073" ht="14.25" customHeight="1">
      <c r="A1073" s="17">
        <v>1072.0</v>
      </c>
      <c r="B1073" s="17" t="s">
        <v>14842</v>
      </c>
      <c r="C1073" s="17" t="s">
        <v>3889</v>
      </c>
      <c r="D1073" s="17" t="s">
        <v>2696</v>
      </c>
      <c r="E1073" s="19">
        <v>45645.0</v>
      </c>
      <c r="F1073" s="18" t="s">
        <v>3890</v>
      </c>
      <c r="G1073" s="17" t="s">
        <v>69</v>
      </c>
      <c r="H1073" s="17" t="s">
        <v>70</v>
      </c>
      <c r="I1073" s="17" t="s">
        <v>151</v>
      </c>
      <c r="J1073" s="17" t="s">
        <v>45</v>
      </c>
      <c r="K1073" s="17" t="s">
        <v>92</v>
      </c>
      <c r="L1073" s="17" t="s">
        <v>48</v>
      </c>
      <c r="M1073" s="17" t="s">
        <v>283</v>
      </c>
      <c r="N1073" s="17" t="s">
        <v>48</v>
      </c>
      <c r="O1073" s="17" t="s">
        <v>48</v>
      </c>
      <c r="P1073" s="17">
        <v>50.0</v>
      </c>
      <c r="Q1073" s="17">
        <v>9.0</v>
      </c>
      <c r="R1073" s="17">
        <v>0.0</v>
      </c>
    </row>
    <row r="1074" ht="14.25" customHeight="1">
      <c r="A1074" s="17">
        <v>1073.0</v>
      </c>
      <c r="B1074" s="17" t="s">
        <v>14842</v>
      </c>
      <c r="C1074" s="17" t="s">
        <v>3891</v>
      </c>
      <c r="D1074" s="17" t="s">
        <v>2696</v>
      </c>
      <c r="E1074" s="19">
        <v>45644.0</v>
      </c>
      <c r="F1074" s="17" t="s">
        <v>3892</v>
      </c>
      <c r="G1074" s="17" t="s">
        <v>69</v>
      </c>
      <c r="H1074" s="17" t="s">
        <v>70</v>
      </c>
      <c r="I1074" s="17" t="s">
        <v>151</v>
      </c>
      <c r="J1074" s="17" t="s">
        <v>45</v>
      </c>
      <c r="K1074" s="17" t="s">
        <v>92</v>
      </c>
      <c r="L1074" s="17" t="s">
        <v>48</v>
      </c>
      <c r="M1074" s="17" t="s">
        <v>48</v>
      </c>
      <c r="N1074" s="17" t="s">
        <v>48</v>
      </c>
      <c r="O1074" s="17" t="s">
        <v>48</v>
      </c>
      <c r="P1074" s="17">
        <v>31.0</v>
      </c>
      <c r="Q1074" s="17">
        <v>7.0</v>
      </c>
      <c r="R1074" s="17">
        <v>0.0</v>
      </c>
    </row>
    <row r="1075" ht="14.25" customHeight="1">
      <c r="A1075" s="17">
        <v>1074.0</v>
      </c>
      <c r="B1075" s="17" t="s">
        <v>14842</v>
      </c>
      <c r="C1075" s="17" t="s">
        <v>3615</v>
      </c>
      <c r="D1075" s="17" t="s">
        <v>995</v>
      </c>
      <c r="E1075" s="19">
        <v>45643.0</v>
      </c>
      <c r="F1075" s="17" t="s">
        <v>3894</v>
      </c>
      <c r="G1075" s="17" t="s">
        <v>69</v>
      </c>
      <c r="H1075" s="17" t="s">
        <v>140</v>
      </c>
      <c r="I1075" s="17" t="s">
        <v>141</v>
      </c>
      <c r="J1075" s="17" t="s">
        <v>142</v>
      </c>
      <c r="K1075" s="17" t="s">
        <v>46</v>
      </c>
      <c r="L1075" s="17" t="s">
        <v>813</v>
      </c>
      <c r="M1075" s="17" t="s">
        <v>48</v>
      </c>
      <c r="N1075" s="17" t="s">
        <v>48</v>
      </c>
      <c r="O1075" s="17" t="s">
        <v>968</v>
      </c>
      <c r="P1075" s="17">
        <v>0.0</v>
      </c>
      <c r="Q1075" s="17">
        <v>1.0</v>
      </c>
      <c r="R1075" s="17">
        <v>0.0</v>
      </c>
    </row>
    <row r="1076" ht="14.25" customHeight="1">
      <c r="A1076" s="17">
        <v>1075.0</v>
      </c>
      <c r="B1076" s="17" t="s">
        <v>14842</v>
      </c>
      <c r="C1076" s="17" t="s">
        <v>3615</v>
      </c>
      <c r="D1076" s="17" t="s">
        <v>229</v>
      </c>
      <c r="E1076" s="19">
        <v>45642.0</v>
      </c>
      <c r="F1076" s="17" t="s">
        <v>3896</v>
      </c>
      <c r="G1076" s="17" t="s">
        <v>69</v>
      </c>
      <c r="H1076" s="17" t="s">
        <v>70</v>
      </c>
      <c r="I1076" s="17" t="s">
        <v>85</v>
      </c>
      <c r="J1076" s="17" t="s">
        <v>45</v>
      </c>
      <c r="K1076" s="17" t="s">
        <v>46</v>
      </c>
      <c r="L1076" s="17" t="s">
        <v>3898</v>
      </c>
      <c r="M1076" s="17" t="s">
        <v>48</v>
      </c>
      <c r="N1076" s="17" t="s">
        <v>48</v>
      </c>
      <c r="O1076" s="17" t="s">
        <v>48</v>
      </c>
      <c r="P1076" s="17">
        <v>20.0</v>
      </c>
      <c r="Q1076" s="17">
        <v>2.0</v>
      </c>
      <c r="R1076" s="17">
        <v>0.0</v>
      </c>
    </row>
    <row r="1077" ht="14.25" customHeight="1">
      <c r="A1077" s="17">
        <v>1076.0</v>
      </c>
      <c r="B1077" s="17" t="s">
        <v>14842</v>
      </c>
      <c r="C1077" s="17" t="s">
        <v>3899</v>
      </c>
      <c r="D1077" s="17" t="s">
        <v>2696</v>
      </c>
      <c r="E1077" s="19">
        <v>45641.0</v>
      </c>
      <c r="F1077" s="18" t="s">
        <v>3900</v>
      </c>
      <c r="G1077" s="17" t="s">
        <v>55</v>
      </c>
      <c r="H1077" s="17" t="s">
        <v>84</v>
      </c>
      <c r="I1077" s="17" t="s">
        <v>151</v>
      </c>
      <c r="J1077" s="17" t="s">
        <v>45</v>
      </c>
      <c r="K1077" s="17" t="s">
        <v>46</v>
      </c>
      <c r="L1077" s="17" t="s">
        <v>48</v>
      </c>
      <c r="M1077" s="17" t="s">
        <v>1933</v>
      </c>
      <c r="N1077" s="17" t="s">
        <v>87</v>
      </c>
      <c r="O1077" s="17" t="s">
        <v>1475</v>
      </c>
      <c r="P1077" s="17">
        <v>36.0</v>
      </c>
      <c r="Q1077" s="17">
        <v>1.0</v>
      </c>
      <c r="R1077" s="17">
        <v>0.0</v>
      </c>
    </row>
    <row r="1078" ht="14.25" customHeight="1">
      <c r="A1078" s="17">
        <v>1077.0</v>
      </c>
      <c r="B1078" s="17" t="s">
        <v>14842</v>
      </c>
      <c r="C1078" s="17" t="s">
        <v>3903</v>
      </c>
      <c r="D1078" s="17" t="s">
        <v>3904</v>
      </c>
      <c r="E1078" s="19">
        <v>45641.0</v>
      </c>
      <c r="F1078" s="18" t="s">
        <v>3905</v>
      </c>
      <c r="G1078" s="17" t="s">
        <v>69</v>
      </c>
      <c r="H1078" s="17" t="s">
        <v>140</v>
      </c>
      <c r="I1078" s="17" t="s">
        <v>141</v>
      </c>
      <c r="J1078" s="17" t="s">
        <v>142</v>
      </c>
      <c r="K1078" s="17" t="s">
        <v>46</v>
      </c>
      <c r="L1078" s="17" t="s">
        <v>48</v>
      </c>
      <c r="M1078" s="17" t="s">
        <v>48</v>
      </c>
      <c r="N1078" s="17" t="s">
        <v>48</v>
      </c>
      <c r="O1078" s="17" t="s">
        <v>48</v>
      </c>
      <c r="P1078" s="17">
        <v>8.0</v>
      </c>
      <c r="Q1078" s="17">
        <v>7.0</v>
      </c>
      <c r="R1078" s="17">
        <v>0.0</v>
      </c>
    </row>
    <row r="1079" ht="14.25" customHeight="1">
      <c r="A1079" s="17">
        <v>1078.0</v>
      </c>
      <c r="B1079" s="17" t="s">
        <v>14842</v>
      </c>
      <c r="C1079" s="17" t="s">
        <v>3906</v>
      </c>
      <c r="D1079" s="17" t="s">
        <v>2696</v>
      </c>
      <c r="E1079" s="19">
        <v>45640.0</v>
      </c>
      <c r="F1079" s="18" t="s">
        <v>3907</v>
      </c>
      <c r="G1079" s="17" t="s">
        <v>69</v>
      </c>
      <c r="H1079" s="17" t="s">
        <v>140</v>
      </c>
      <c r="I1079" s="17" t="s">
        <v>151</v>
      </c>
      <c r="J1079" s="17" t="s">
        <v>45</v>
      </c>
      <c r="K1079" s="17" t="s">
        <v>92</v>
      </c>
      <c r="L1079" s="17" t="s">
        <v>48</v>
      </c>
      <c r="M1079" s="17" t="s">
        <v>48</v>
      </c>
      <c r="N1079" s="17" t="s">
        <v>48</v>
      </c>
      <c r="O1079" s="17" t="s">
        <v>48</v>
      </c>
      <c r="P1079" s="17">
        <v>149.0</v>
      </c>
      <c r="Q1079" s="17">
        <v>30.0</v>
      </c>
      <c r="R1079" s="17">
        <v>5.0</v>
      </c>
    </row>
    <row r="1080" ht="14.25" customHeight="1">
      <c r="A1080" s="17">
        <v>1079.0</v>
      </c>
      <c r="B1080" s="17" t="s">
        <v>14842</v>
      </c>
      <c r="C1080" s="17" t="s">
        <v>3615</v>
      </c>
      <c r="D1080" s="17" t="s">
        <v>2696</v>
      </c>
      <c r="E1080" s="19">
        <v>45638.0</v>
      </c>
      <c r="F1080" s="18" t="s">
        <v>3909</v>
      </c>
      <c r="G1080" s="17" t="s">
        <v>69</v>
      </c>
      <c r="H1080" s="17" t="s">
        <v>70</v>
      </c>
      <c r="I1080" s="17" t="s">
        <v>85</v>
      </c>
      <c r="J1080" s="17" t="s">
        <v>45</v>
      </c>
      <c r="K1080" s="17" t="s">
        <v>46</v>
      </c>
      <c r="L1080" s="17" t="s">
        <v>304</v>
      </c>
      <c r="M1080" s="17" t="s">
        <v>2702</v>
      </c>
      <c r="N1080" s="17" t="s">
        <v>1562</v>
      </c>
      <c r="O1080" s="17" t="s">
        <v>3911</v>
      </c>
      <c r="P1080" s="17">
        <v>52.0</v>
      </c>
      <c r="Q1080" s="17">
        <v>12.0</v>
      </c>
      <c r="R1080" s="17">
        <v>0.0</v>
      </c>
    </row>
    <row r="1081" ht="14.25" customHeight="1">
      <c r="A1081" s="17">
        <v>1080.0</v>
      </c>
      <c r="B1081" s="17" t="s">
        <v>14842</v>
      </c>
      <c r="C1081" s="17" t="s">
        <v>3912</v>
      </c>
      <c r="D1081" s="17" t="s">
        <v>2724</v>
      </c>
      <c r="E1081" s="19">
        <v>45638.0</v>
      </c>
      <c r="F1081" s="17" t="s">
        <v>3913</v>
      </c>
      <c r="G1081" s="17" t="s">
        <v>69</v>
      </c>
      <c r="H1081" s="17" t="s">
        <v>70</v>
      </c>
      <c r="I1081" s="17" t="s">
        <v>91</v>
      </c>
      <c r="J1081" s="17" t="s">
        <v>58</v>
      </c>
      <c r="K1081" s="17" t="s">
        <v>46</v>
      </c>
      <c r="L1081" s="17" t="s">
        <v>48</v>
      </c>
      <c r="M1081" s="17" t="s">
        <v>48</v>
      </c>
      <c r="N1081" s="17" t="s">
        <v>48</v>
      </c>
      <c r="O1081" s="17" t="s">
        <v>1475</v>
      </c>
      <c r="P1081" s="17">
        <v>22.0</v>
      </c>
      <c r="Q1081" s="17">
        <v>0.0</v>
      </c>
      <c r="R1081" s="17">
        <v>1.0</v>
      </c>
    </row>
    <row r="1082" ht="14.25" customHeight="1">
      <c r="A1082" s="17">
        <v>1081.0</v>
      </c>
      <c r="B1082" s="17" t="s">
        <v>14842</v>
      </c>
      <c r="C1082" s="17" t="s">
        <v>3914</v>
      </c>
      <c r="D1082" s="17" t="s">
        <v>2013</v>
      </c>
      <c r="E1082" s="19">
        <v>45638.0</v>
      </c>
      <c r="F1082" s="17" t="s">
        <v>3915</v>
      </c>
      <c r="G1082" s="17" t="s">
        <v>69</v>
      </c>
      <c r="H1082" s="17" t="s">
        <v>70</v>
      </c>
      <c r="I1082" s="17" t="s">
        <v>91</v>
      </c>
      <c r="J1082" s="17" t="s">
        <v>45</v>
      </c>
      <c r="K1082" s="17" t="s">
        <v>46</v>
      </c>
      <c r="L1082" s="17" t="s">
        <v>48</v>
      </c>
      <c r="M1082" s="17" t="s">
        <v>48</v>
      </c>
      <c r="N1082" s="17" t="s">
        <v>48</v>
      </c>
      <c r="O1082" s="17" t="s">
        <v>48</v>
      </c>
      <c r="P1082" s="17">
        <v>20.0</v>
      </c>
      <c r="Q1082" s="17">
        <v>8.0</v>
      </c>
      <c r="R1082" s="17">
        <v>0.0</v>
      </c>
    </row>
    <row r="1083" ht="14.25" customHeight="1">
      <c r="A1083" s="17">
        <v>1082.0</v>
      </c>
      <c r="B1083" s="17" t="s">
        <v>14842</v>
      </c>
      <c r="C1083" s="17" t="s">
        <v>3916</v>
      </c>
      <c r="D1083" s="17" t="s">
        <v>2696</v>
      </c>
      <c r="E1083" s="19">
        <v>45638.0</v>
      </c>
      <c r="F1083" s="18" t="s">
        <v>3917</v>
      </c>
      <c r="G1083" s="17" t="s">
        <v>69</v>
      </c>
      <c r="H1083" s="17" t="s">
        <v>70</v>
      </c>
      <c r="I1083" s="17" t="s">
        <v>151</v>
      </c>
      <c r="J1083" s="17" t="s">
        <v>45</v>
      </c>
      <c r="K1083" s="17" t="s">
        <v>46</v>
      </c>
      <c r="L1083" s="17" t="s">
        <v>48</v>
      </c>
      <c r="M1083" s="17" t="s">
        <v>48</v>
      </c>
      <c r="N1083" s="17" t="s">
        <v>1562</v>
      </c>
      <c r="O1083" s="17" t="s">
        <v>48</v>
      </c>
      <c r="P1083" s="17">
        <v>88.0</v>
      </c>
      <c r="Q1083" s="17">
        <v>31.0</v>
      </c>
      <c r="R1083" s="17">
        <v>3.0</v>
      </c>
    </row>
    <row r="1084" ht="14.25" customHeight="1">
      <c r="A1084" s="17">
        <v>1083.0</v>
      </c>
      <c r="B1084" s="17" t="s">
        <v>14842</v>
      </c>
      <c r="C1084" s="17" t="s">
        <v>3919</v>
      </c>
      <c r="D1084" s="17" t="s">
        <v>2696</v>
      </c>
      <c r="E1084" s="19">
        <v>45636.0</v>
      </c>
      <c r="F1084" s="18" t="s">
        <v>3920</v>
      </c>
      <c r="G1084" s="17" t="s">
        <v>69</v>
      </c>
      <c r="H1084" s="17" t="s">
        <v>70</v>
      </c>
      <c r="I1084" s="17" t="s">
        <v>151</v>
      </c>
      <c r="J1084" s="17" t="s">
        <v>45</v>
      </c>
      <c r="K1084" s="17" t="s">
        <v>46</v>
      </c>
      <c r="L1084" s="17" t="s">
        <v>48</v>
      </c>
      <c r="M1084" s="17" t="s">
        <v>3923</v>
      </c>
      <c r="N1084" s="17" t="s">
        <v>48</v>
      </c>
      <c r="O1084" s="17" t="s">
        <v>48</v>
      </c>
      <c r="P1084" s="17">
        <v>114.0</v>
      </c>
      <c r="Q1084" s="17">
        <v>28.0</v>
      </c>
      <c r="R1084" s="17">
        <v>1.0</v>
      </c>
    </row>
    <row r="1085" ht="14.25" customHeight="1">
      <c r="A1085" s="17">
        <v>1084.0</v>
      </c>
      <c r="B1085" s="17" t="s">
        <v>14842</v>
      </c>
      <c r="C1085" s="17" t="s">
        <v>3924</v>
      </c>
      <c r="D1085" s="17" t="s">
        <v>2696</v>
      </c>
      <c r="E1085" s="19">
        <v>45635.0</v>
      </c>
      <c r="F1085" s="18" t="s">
        <v>3925</v>
      </c>
      <c r="G1085" s="17" t="s">
        <v>69</v>
      </c>
      <c r="H1085" s="17" t="s">
        <v>70</v>
      </c>
      <c r="I1085" s="17" t="s">
        <v>151</v>
      </c>
      <c r="J1085" s="17" t="s">
        <v>45</v>
      </c>
      <c r="K1085" s="17" t="s">
        <v>46</v>
      </c>
      <c r="L1085" s="17" t="s">
        <v>48</v>
      </c>
      <c r="M1085" s="17" t="s">
        <v>3256</v>
      </c>
      <c r="N1085" s="17" t="s">
        <v>48</v>
      </c>
      <c r="O1085" s="17" t="s">
        <v>48</v>
      </c>
      <c r="P1085" s="17">
        <v>65.0</v>
      </c>
      <c r="Q1085" s="17">
        <v>20.0</v>
      </c>
      <c r="R1085" s="17">
        <v>0.0</v>
      </c>
    </row>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23.57"/>
    <col customWidth="1" min="3" max="3" width="12.71"/>
    <col customWidth="1" min="4" max="4" width="10.29"/>
    <col customWidth="1" min="5" max="5" width="23.57"/>
    <col customWidth="1" min="6" max="6" width="10.86"/>
    <col customWidth="1" min="7" max="7" width="3.57"/>
    <col customWidth="1" min="8" max="8" width="18.14"/>
    <col customWidth="1" min="9" max="9" width="10.86"/>
    <col customWidth="1" min="10" max="11" width="8.71"/>
    <col customWidth="1" min="12" max="12" width="20.57"/>
    <col customWidth="1" min="13" max="13" width="11.43"/>
    <col customWidth="1" min="14" max="26" width="8.71"/>
  </cols>
  <sheetData>
    <row r="1" ht="14.25" customHeight="1">
      <c r="A1" s="20"/>
      <c r="B1" s="20"/>
      <c r="C1" s="20"/>
      <c r="D1" s="20"/>
      <c r="E1" s="20"/>
      <c r="F1" s="20"/>
      <c r="G1" s="20"/>
      <c r="H1" s="20"/>
      <c r="I1" s="20"/>
      <c r="J1" s="20"/>
      <c r="K1" s="20"/>
      <c r="L1" s="20"/>
      <c r="M1" s="20"/>
      <c r="N1" s="20"/>
      <c r="O1" s="21"/>
      <c r="P1" s="21"/>
      <c r="Q1" s="21"/>
      <c r="R1" s="21"/>
      <c r="S1" s="21"/>
      <c r="T1" s="21"/>
      <c r="U1" s="21"/>
      <c r="V1" s="21"/>
      <c r="W1" s="21"/>
      <c r="X1" s="21"/>
      <c r="Y1" s="21"/>
      <c r="Z1" s="21"/>
    </row>
    <row r="2" ht="14.25" customHeight="1">
      <c r="A2" s="22"/>
      <c r="B2" s="23" t="s">
        <v>14843</v>
      </c>
      <c r="C2" s="24"/>
      <c r="D2" s="24"/>
      <c r="E2" s="24"/>
      <c r="F2" s="24"/>
      <c r="G2" s="24"/>
      <c r="H2" s="24"/>
      <c r="I2" s="24"/>
      <c r="J2" s="24"/>
      <c r="K2" s="24"/>
      <c r="L2" s="24"/>
      <c r="M2" s="24"/>
      <c r="N2" s="25"/>
      <c r="O2" s="21"/>
      <c r="P2" s="21"/>
      <c r="Q2" s="21"/>
      <c r="R2" s="21"/>
      <c r="S2" s="21"/>
      <c r="T2" s="21"/>
      <c r="U2" s="21"/>
      <c r="V2" s="21"/>
      <c r="W2" s="21"/>
      <c r="X2" s="21"/>
      <c r="Y2" s="21"/>
      <c r="Z2" s="21"/>
    </row>
    <row r="3" ht="14.25" hidden="1" customHeight="1">
      <c r="A3" s="21"/>
      <c r="B3" s="26" t="s">
        <v>14844</v>
      </c>
      <c r="C3" s="26"/>
      <c r="D3" s="26"/>
      <c r="E3" s="26"/>
      <c r="F3" s="26"/>
      <c r="G3" s="26"/>
      <c r="H3" s="26"/>
      <c r="I3" s="26"/>
      <c r="J3" s="26"/>
      <c r="K3" s="27" t="s">
        <v>14845</v>
      </c>
      <c r="L3" s="21" t="s">
        <v>14833</v>
      </c>
      <c r="M3" s="21" t="s">
        <v>14846</v>
      </c>
      <c r="N3" s="26"/>
      <c r="O3" s="21"/>
      <c r="P3" s="21"/>
      <c r="Q3" s="21"/>
      <c r="R3" s="21"/>
      <c r="S3" s="21"/>
      <c r="T3" s="21"/>
      <c r="U3" s="21"/>
      <c r="V3" s="21"/>
      <c r="W3" s="21"/>
      <c r="X3" s="21"/>
      <c r="Y3" s="21"/>
      <c r="Z3" s="21"/>
    </row>
    <row r="4" ht="14.25" hidden="1" customHeight="1">
      <c r="A4" s="21"/>
      <c r="B4" s="21"/>
      <c r="C4" s="21"/>
      <c r="D4" s="21"/>
      <c r="E4" s="21"/>
      <c r="F4" s="21"/>
      <c r="G4" s="21"/>
      <c r="H4" s="21"/>
      <c r="I4" s="21"/>
      <c r="J4" s="21"/>
      <c r="K4" s="28" t="str">
        <f>E6</f>
        <v/>
      </c>
      <c r="L4" s="21" t="s">
        <v>14834</v>
      </c>
      <c r="M4" s="21" t="s">
        <v>14846</v>
      </c>
      <c r="N4" s="21"/>
      <c r="O4" s="21"/>
      <c r="P4" s="21"/>
      <c r="Q4" s="21"/>
      <c r="R4" s="21"/>
      <c r="S4" s="21"/>
      <c r="T4" s="21"/>
      <c r="U4" s="21"/>
      <c r="V4" s="21"/>
      <c r="W4" s="21"/>
      <c r="X4" s="21"/>
      <c r="Y4" s="21"/>
      <c r="Z4" s="21"/>
    </row>
    <row r="5" ht="14.25" customHeight="1">
      <c r="A5" s="21"/>
      <c r="B5" s="29" t="s">
        <v>14847</v>
      </c>
      <c r="C5" s="21"/>
      <c r="D5" s="30" t="s">
        <v>14848</v>
      </c>
      <c r="E5" s="21"/>
      <c r="F5" s="30" t="s">
        <v>14849</v>
      </c>
      <c r="G5" s="21"/>
      <c r="H5" s="30" t="s">
        <v>14850</v>
      </c>
      <c r="I5" s="21"/>
      <c r="J5" s="30" t="s">
        <v>14851</v>
      </c>
      <c r="K5" s="21"/>
      <c r="L5" s="21" t="s">
        <v>14835</v>
      </c>
      <c r="M5" s="21" t="s">
        <v>14846</v>
      </c>
      <c r="N5" s="21"/>
      <c r="O5" s="31" t="s">
        <v>14852</v>
      </c>
      <c r="P5" s="21"/>
      <c r="Q5" s="21"/>
      <c r="R5" s="21"/>
      <c r="S5" s="21"/>
      <c r="T5" s="21"/>
      <c r="U5" s="21"/>
      <c r="V5" s="21"/>
      <c r="W5" s="21"/>
      <c r="X5" s="21"/>
      <c r="Y5" s="21"/>
      <c r="Z5" s="21"/>
    </row>
    <row r="6" ht="14.25" customHeight="1">
      <c r="A6" s="21"/>
      <c r="B6" s="32">
        <f>ROWS('Cleaned EV Data'!$A$2:$A$1085)</f>
        <v>1084</v>
      </c>
      <c r="C6" s="21"/>
      <c r="D6" s="32">
        <f>1273-ROWS('Cleaned EV Data'!$A$2:$A$1085)</f>
        <v>189</v>
      </c>
      <c r="E6" s="21"/>
      <c r="F6" s="32" t="str">
        <f>TEXT(COUNTIF('Cleaned EV Data'!$G$2:$G$1085,"正面")/ROWS('Cleaned EV Data'!$A$2:$A$1085),"0.0%")</f>
        <v>13.7%</v>
      </c>
      <c r="G6" s="21"/>
      <c r="H6" s="32">
        <f>ROUND(SUM('Cleaned EV Data'!$P$2:$P$1085)/ROWS('Cleaned EV Data'!$A$2:$A$1085),1)</f>
        <v>16.3</v>
      </c>
      <c r="I6" s="21"/>
      <c r="J6" s="32">
        <f>SUM('Cleaned EV Data'!$P$2:$P$1085)+SUM('Cleaned EV Data'!$Q$2:$Q$1085)+SUM('Cleaned EV Data'!$R$2:$R$1085)</f>
        <v>30075</v>
      </c>
      <c r="K6" s="21"/>
      <c r="L6" s="21" t="s">
        <v>14836</v>
      </c>
      <c r="M6" s="21" t="s">
        <v>14846</v>
      </c>
      <c r="N6" s="21"/>
      <c r="O6" s="21"/>
      <c r="P6" s="21"/>
      <c r="Q6" s="21"/>
      <c r="R6" s="21"/>
      <c r="S6" s="21"/>
      <c r="T6" s="21"/>
      <c r="U6" s="21"/>
      <c r="V6" s="21"/>
      <c r="W6" s="21"/>
      <c r="X6" s="21"/>
      <c r="Y6" s="21"/>
      <c r="Z6" s="21"/>
    </row>
    <row r="7" ht="14.25" customHeight="1">
      <c r="A7" s="21"/>
      <c r="B7" s="21"/>
      <c r="C7" s="21"/>
      <c r="D7" s="21"/>
      <c r="E7" s="21"/>
      <c r="F7" s="21"/>
      <c r="G7" s="21"/>
      <c r="H7" s="21"/>
      <c r="I7" s="21"/>
      <c r="J7" s="21"/>
      <c r="K7" s="21"/>
      <c r="L7" s="21" t="s">
        <v>30</v>
      </c>
      <c r="M7" s="21" t="s">
        <v>14846</v>
      </c>
      <c r="N7" s="21"/>
      <c r="O7" s="33" t="s">
        <v>14853</v>
      </c>
      <c r="P7" s="21" t="s">
        <v>14854</v>
      </c>
      <c r="Q7" s="21"/>
      <c r="R7" s="21"/>
      <c r="S7" s="21"/>
      <c r="T7" s="21"/>
      <c r="U7" s="21"/>
      <c r="V7" s="21"/>
      <c r="W7" s="21"/>
      <c r="X7" s="21"/>
      <c r="Y7" s="21"/>
      <c r="Z7" s="21"/>
    </row>
    <row r="8" ht="14.25" customHeight="1">
      <c r="A8" s="21"/>
      <c r="B8" s="21"/>
      <c r="C8" s="21"/>
      <c r="D8" s="21"/>
      <c r="E8" s="21"/>
      <c r="F8" s="21"/>
      <c r="G8" s="21"/>
      <c r="H8" s="21"/>
      <c r="I8" s="21"/>
      <c r="J8" s="21"/>
      <c r="K8" s="21"/>
      <c r="L8" s="31" t="s">
        <v>14855</v>
      </c>
      <c r="M8" s="21"/>
      <c r="N8" s="21"/>
      <c r="O8" s="21"/>
      <c r="P8" s="21"/>
      <c r="Q8" s="21"/>
      <c r="R8" s="21"/>
      <c r="S8" s="21"/>
      <c r="T8" s="21"/>
      <c r="U8" s="21"/>
      <c r="V8" s="21"/>
      <c r="W8" s="21"/>
      <c r="X8" s="21"/>
      <c r="Y8" s="21"/>
      <c r="Z8" s="21"/>
    </row>
    <row r="9" ht="14.25" customHeight="1">
      <c r="A9" s="21"/>
      <c r="B9" s="34" t="s">
        <v>14856</v>
      </c>
      <c r="C9" s="21"/>
      <c r="D9" s="21"/>
      <c r="E9" s="34" t="s">
        <v>14857</v>
      </c>
      <c r="F9" s="21"/>
      <c r="G9" s="21"/>
      <c r="H9" s="34" t="s">
        <v>14858</v>
      </c>
      <c r="I9" s="21"/>
      <c r="J9" s="21"/>
      <c r="K9" s="21"/>
      <c r="L9" s="33" t="s">
        <v>14859</v>
      </c>
      <c r="M9" s="33" t="s">
        <v>14860</v>
      </c>
      <c r="N9" s="21"/>
      <c r="O9" s="33" t="s">
        <v>14861</v>
      </c>
      <c r="P9" s="21" t="s">
        <v>14854</v>
      </c>
      <c r="Q9" s="21"/>
      <c r="R9" s="21"/>
      <c r="S9" s="21"/>
      <c r="T9" s="21"/>
      <c r="U9" s="21"/>
      <c r="V9" s="21"/>
      <c r="W9" s="21"/>
      <c r="X9" s="21"/>
      <c r="Y9" s="21"/>
      <c r="Z9" s="21"/>
    </row>
    <row r="10" ht="14.25" customHeight="1">
      <c r="A10" s="21"/>
      <c r="B10" s="35" t="s">
        <v>14829</v>
      </c>
      <c r="C10" s="36" t="s">
        <v>14862</v>
      </c>
      <c r="D10" s="37"/>
      <c r="E10" s="35" t="s">
        <v>14831</v>
      </c>
      <c r="F10" s="36" t="s">
        <v>14862</v>
      </c>
      <c r="G10" s="37"/>
      <c r="H10" s="35" t="s">
        <v>14863</v>
      </c>
      <c r="I10" s="36" t="s">
        <v>14862</v>
      </c>
      <c r="J10" s="21"/>
      <c r="K10" s="21"/>
      <c r="L10" s="38" t="s">
        <v>69</v>
      </c>
      <c r="M10" s="21">
        <v>10808.0</v>
      </c>
      <c r="N10" s="21"/>
      <c r="O10" s="21"/>
      <c r="P10" s="21"/>
      <c r="Q10" s="21"/>
      <c r="R10" s="21"/>
      <c r="S10" s="21"/>
      <c r="T10" s="21"/>
      <c r="U10" s="21"/>
      <c r="V10" s="21"/>
      <c r="W10" s="21"/>
      <c r="X10" s="21"/>
      <c r="Y10" s="21"/>
      <c r="Z10" s="21"/>
    </row>
    <row r="11" ht="14.25" customHeight="1">
      <c r="A11" s="21"/>
      <c r="B11" s="39" t="s">
        <v>14864</v>
      </c>
      <c r="C11" s="40">
        <f>COUNTIF('Cleaned EV Data'!$G$2:$G$1085,"正面")</f>
        <v>148</v>
      </c>
      <c r="D11" s="21"/>
      <c r="E11" s="41" t="s">
        <v>44</v>
      </c>
      <c r="F11" s="40">
        <f>COUNTIF('Cleaned EV Data'!$I$2:$I$1085,"排隊/打尖/霸位")</f>
        <v>36</v>
      </c>
      <c r="G11" s="21"/>
      <c r="H11" s="39" t="s">
        <v>283</v>
      </c>
      <c r="I11" s="40">
        <f>COUNTIF('Cleaned EV Data'!$M$2:$M$1085,"*Model Y*")</f>
        <v>85</v>
      </c>
      <c r="J11" s="21"/>
      <c r="K11" s="21"/>
      <c r="L11" s="38" t="s">
        <v>85</v>
      </c>
      <c r="M11" s="21">
        <v>944.0</v>
      </c>
      <c r="N11" s="21"/>
      <c r="O11" s="33" t="s">
        <v>14865</v>
      </c>
      <c r="P11" s="21" t="s">
        <v>14854</v>
      </c>
      <c r="Q11" s="21"/>
      <c r="R11" s="21"/>
      <c r="S11" s="21"/>
      <c r="T11" s="21"/>
      <c r="U11" s="21"/>
      <c r="V11" s="21"/>
      <c r="W11" s="21"/>
      <c r="X11" s="21"/>
      <c r="Y11" s="21"/>
      <c r="Z11" s="21"/>
    </row>
    <row r="12" ht="14.25" customHeight="1">
      <c r="A12" s="21"/>
      <c r="B12" s="39" t="s">
        <v>14866</v>
      </c>
      <c r="C12" s="40">
        <f>COUNTIF('Cleaned EV Data'!$G$2:$G$1085,"中性")</f>
        <v>793</v>
      </c>
      <c r="D12" s="21"/>
      <c r="E12" s="41" t="s">
        <v>452</v>
      </c>
      <c r="F12" s="40">
        <f>COUNTIF('Cleaned EV Data'!$I$2:$I$1085,"充電速度")</f>
        <v>24</v>
      </c>
      <c r="G12" s="21"/>
      <c r="H12" s="39" t="s">
        <v>278</v>
      </c>
      <c r="I12" s="40">
        <f>COUNTIF('Cleaned EV Data'!$M$2:$M$1085,"*Model 3*")</f>
        <v>68</v>
      </c>
      <c r="J12" s="21"/>
      <c r="K12" s="21"/>
      <c r="L12" s="38" t="s">
        <v>452</v>
      </c>
      <c r="M12" s="21">
        <v>221.0</v>
      </c>
      <c r="N12" s="21"/>
      <c r="O12" s="21"/>
      <c r="P12" s="21"/>
      <c r="Q12" s="21"/>
      <c r="R12" s="21"/>
      <c r="S12" s="21"/>
      <c r="T12" s="21"/>
      <c r="U12" s="21"/>
      <c r="V12" s="21"/>
      <c r="W12" s="21"/>
      <c r="X12" s="21"/>
      <c r="Y12" s="21"/>
      <c r="Z12" s="21"/>
    </row>
    <row r="13" ht="14.25" customHeight="1">
      <c r="A13" s="21"/>
      <c r="B13" s="42" t="s">
        <v>14867</v>
      </c>
      <c r="C13" s="43">
        <f>COUNTIF('Cleaned EV Data'!$G$2:$G$1085,"負面")</f>
        <v>124</v>
      </c>
      <c r="D13" s="21"/>
      <c r="E13" s="41" t="s">
        <v>101</v>
      </c>
      <c r="F13" s="40">
        <f>COUNTIF('Cleaned EV Data'!$I$2:$I$1085,"安裝/硬件/技術")</f>
        <v>93</v>
      </c>
      <c r="G13" s="21"/>
      <c r="H13" s="39" t="s">
        <v>14868</v>
      </c>
      <c r="I13" s="40">
        <f>COUNTIF('Cleaned EV Data'!$M$2:$M$1085,"*Atto*")</f>
        <v>12</v>
      </c>
      <c r="J13" s="21"/>
      <c r="K13" s="21"/>
      <c r="L13" s="38" t="s">
        <v>74</v>
      </c>
      <c r="M13" s="21">
        <v>2059.0</v>
      </c>
      <c r="N13" s="21"/>
      <c r="O13" s="33" t="s">
        <v>14869</v>
      </c>
      <c r="P13" s="21" t="s">
        <v>14854</v>
      </c>
      <c r="Q13" s="21"/>
      <c r="R13" s="21"/>
      <c r="S13" s="21"/>
      <c r="T13" s="21"/>
      <c r="U13" s="21"/>
      <c r="V13" s="21"/>
      <c r="W13" s="21"/>
      <c r="X13" s="21"/>
      <c r="Y13" s="21"/>
      <c r="Z13" s="21"/>
    </row>
    <row r="14" ht="14.25" customHeight="1">
      <c r="A14" s="21"/>
      <c r="B14" s="21"/>
      <c r="C14" s="21"/>
      <c r="D14" s="21"/>
      <c r="E14" s="41" t="s">
        <v>959</v>
      </c>
      <c r="F14" s="40">
        <f>COUNTIF('Cleaned EV Data'!$I$2:$I$1085,"顧客服務/投訴")</f>
        <v>10</v>
      </c>
      <c r="G14" s="21"/>
      <c r="H14" s="39" t="s">
        <v>14870</v>
      </c>
      <c r="I14" s="40">
        <f>COUNTIF('Cleaned EV Data'!$M$2:$M$1085,"*Sealion*")</f>
        <v>10</v>
      </c>
      <c r="J14" s="21"/>
      <c r="K14" s="21"/>
      <c r="L14" s="38" t="s">
        <v>101</v>
      </c>
      <c r="M14" s="21">
        <v>476.0</v>
      </c>
      <c r="N14" s="21"/>
      <c r="O14" s="21"/>
      <c r="P14" s="21"/>
      <c r="Q14" s="21"/>
      <c r="R14" s="21"/>
      <c r="S14" s="21"/>
      <c r="T14" s="21"/>
      <c r="U14" s="21"/>
      <c r="V14" s="21"/>
      <c r="W14" s="21"/>
      <c r="X14" s="21"/>
      <c r="Y14" s="21"/>
      <c r="Z14" s="21"/>
    </row>
    <row r="15" ht="14.25" customHeight="1">
      <c r="A15" s="21"/>
      <c r="B15" s="21"/>
      <c r="C15" s="21"/>
      <c r="D15" s="21"/>
      <c r="E15" s="41" t="s">
        <v>85</v>
      </c>
      <c r="F15" s="40">
        <f>COUNTIF('Cleaned EV Data'!$I$2:$I$1085,"充電站設施/位置")</f>
        <v>97</v>
      </c>
      <c r="G15" s="21"/>
      <c r="H15" s="39" t="s">
        <v>14871</v>
      </c>
      <c r="I15" s="40">
        <f>COUNTIF('Cleaned EV Data'!$M$2:$M$1085,"*BMW*")</f>
        <v>11</v>
      </c>
      <c r="J15" s="21"/>
      <c r="K15" s="21"/>
      <c r="L15" s="38" t="s">
        <v>44</v>
      </c>
      <c r="M15" s="21">
        <v>32.0</v>
      </c>
      <c r="N15" s="21"/>
      <c r="O15" s="21"/>
      <c r="P15" s="21"/>
      <c r="Q15" s="21"/>
      <c r="R15" s="21"/>
      <c r="S15" s="21"/>
      <c r="T15" s="21"/>
      <c r="U15" s="21"/>
      <c r="V15" s="21"/>
      <c r="W15" s="21"/>
      <c r="X15" s="21"/>
      <c r="Y15" s="21"/>
      <c r="Z15" s="21"/>
    </row>
    <row r="16" ht="14.25" customHeight="1">
      <c r="A16" s="21"/>
      <c r="B16" s="21"/>
      <c r="C16" s="21"/>
      <c r="D16" s="21"/>
      <c r="E16" s="41" t="s">
        <v>91</v>
      </c>
      <c r="F16" s="40">
        <f>COUNTIF('Cleaned EV Data'!$I$2:$I$1085,"收費/價錢")</f>
        <v>137</v>
      </c>
      <c r="G16" s="21"/>
      <c r="H16" s="39" t="s">
        <v>14872</v>
      </c>
      <c r="I16" s="40">
        <f>COUNTIF('Cleaned EV Data'!$M$2:$M$1085,"*ZEEKR*")</f>
        <v>14</v>
      </c>
      <c r="J16" s="21"/>
      <c r="K16" s="21"/>
      <c r="L16" s="38" t="s">
        <v>91</v>
      </c>
      <c r="M16" s="21">
        <v>1910.0</v>
      </c>
      <c r="N16" s="21"/>
      <c r="O16" s="21"/>
      <c r="P16" s="21"/>
      <c r="Q16" s="21"/>
      <c r="R16" s="21"/>
      <c r="S16" s="21"/>
      <c r="T16" s="21"/>
      <c r="U16" s="21"/>
      <c r="V16" s="21"/>
      <c r="W16" s="21"/>
      <c r="X16" s="21"/>
      <c r="Y16" s="21"/>
      <c r="Z16" s="21"/>
    </row>
    <row r="17" ht="14.25" customHeight="1">
      <c r="A17" s="21"/>
      <c r="B17" s="21"/>
      <c r="C17" s="21"/>
      <c r="D17" s="21"/>
      <c r="E17" s="41" t="s">
        <v>141</v>
      </c>
      <c r="F17" s="40">
        <f>COUNTIF('Cleaned EV Data'!$I$2:$I$1085,"疑問/求助")</f>
        <v>254</v>
      </c>
      <c r="G17" s="21"/>
      <c r="H17" s="39" t="s">
        <v>14873</v>
      </c>
      <c r="I17" s="40">
        <f>COUNTIF('Cleaned EV Data'!$M$2:$M$1085,"*Mercedes*")</f>
        <v>6</v>
      </c>
      <c r="J17" s="21"/>
      <c r="K17" s="21"/>
      <c r="L17" s="38" t="s">
        <v>141</v>
      </c>
      <c r="M17" s="21">
        <v>1777.0</v>
      </c>
      <c r="N17" s="21"/>
      <c r="O17" s="21"/>
      <c r="P17" s="21"/>
      <c r="Q17" s="21"/>
      <c r="R17" s="21"/>
      <c r="S17" s="21"/>
      <c r="T17" s="21"/>
      <c r="U17" s="21"/>
      <c r="V17" s="21"/>
      <c r="W17" s="21"/>
      <c r="X17" s="21"/>
      <c r="Y17" s="21"/>
      <c r="Z17" s="21"/>
    </row>
    <row r="18" ht="14.25" customHeight="1">
      <c r="A18" s="21"/>
      <c r="B18" s="21"/>
      <c r="C18" s="21"/>
      <c r="D18" s="21"/>
      <c r="E18" s="41" t="s">
        <v>151</v>
      </c>
      <c r="F18" s="40">
        <f>COUNTIF('Cleaned EV Data'!$I$2:$I$1085,"資訊分享")</f>
        <v>149</v>
      </c>
      <c r="G18" s="21"/>
      <c r="H18" s="42" t="s">
        <v>14874</v>
      </c>
      <c r="I18" s="43">
        <f>COUNTIF('Cleaned EV Data'!$M$2:$M$1085,"*Porsche*")</f>
        <v>3</v>
      </c>
      <c r="J18" s="21"/>
      <c r="K18" s="21"/>
      <c r="L18" s="38" t="s">
        <v>151</v>
      </c>
      <c r="M18" s="21">
        <v>3389.0</v>
      </c>
      <c r="N18" s="21"/>
      <c r="O18" s="21"/>
      <c r="P18" s="21"/>
      <c r="Q18" s="21"/>
      <c r="R18" s="21"/>
      <c r="S18" s="21"/>
      <c r="T18" s="21"/>
      <c r="U18" s="21"/>
      <c r="V18" s="21"/>
      <c r="W18" s="21"/>
      <c r="X18" s="21"/>
      <c r="Y18" s="21"/>
      <c r="Z18" s="21"/>
    </row>
    <row r="19" ht="14.25" customHeight="1">
      <c r="A19" s="21"/>
      <c r="B19" s="21"/>
      <c r="C19" s="21"/>
      <c r="D19" s="21"/>
      <c r="E19" s="44" t="s">
        <v>74</v>
      </c>
      <c r="F19" s="43">
        <f>COUNTIF('Cleaned EV Data'!$I$2:$I$1085,"其他")</f>
        <v>265</v>
      </c>
      <c r="G19" s="21"/>
      <c r="H19" s="21"/>
      <c r="I19" s="21"/>
      <c r="J19" s="21"/>
      <c r="K19" s="21"/>
      <c r="L19" s="38" t="s">
        <v>55</v>
      </c>
      <c r="M19" s="21">
        <v>3832.0</v>
      </c>
      <c r="N19" s="21"/>
      <c r="O19" s="21"/>
      <c r="P19" s="21"/>
      <c r="Q19" s="21"/>
      <c r="R19" s="21"/>
      <c r="S19" s="21"/>
      <c r="T19" s="21"/>
      <c r="U19" s="21"/>
      <c r="V19" s="21"/>
      <c r="W19" s="21"/>
      <c r="X19" s="21"/>
      <c r="Y19" s="21"/>
      <c r="Z19" s="21"/>
    </row>
    <row r="20" ht="14.25" customHeight="1">
      <c r="A20" s="21"/>
      <c r="B20" s="21"/>
      <c r="C20" s="21"/>
      <c r="D20" s="21"/>
      <c r="E20" s="21"/>
      <c r="F20" s="21"/>
      <c r="G20" s="21"/>
      <c r="H20" s="21"/>
      <c r="I20" s="21"/>
      <c r="J20" s="21"/>
      <c r="K20" s="21"/>
      <c r="L20" s="38" t="s">
        <v>85</v>
      </c>
      <c r="M20" s="21">
        <v>753.0</v>
      </c>
      <c r="N20" s="21"/>
      <c r="O20" s="21"/>
      <c r="P20" s="21"/>
      <c r="Q20" s="21"/>
      <c r="R20" s="21"/>
      <c r="S20" s="21"/>
      <c r="T20" s="21"/>
      <c r="U20" s="21"/>
      <c r="V20" s="21"/>
      <c r="W20" s="21"/>
      <c r="X20" s="21"/>
      <c r="Y20" s="21"/>
      <c r="Z20" s="21"/>
    </row>
    <row r="21" ht="14.25" customHeight="1">
      <c r="A21" s="21"/>
      <c r="B21" s="21"/>
      <c r="C21" s="21"/>
      <c r="D21" s="21"/>
      <c r="E21" s="21"/>
      <c r="F21" s="21"/>
      <c r="G21" s="21"/>
      <c r="H21" s="21"/>
      <c r="I21" s="21"/>
      <c r="J21" s="21"/>
      <c r="K21" s="21"/>
      <c r="L21" s="38" t="s">
        <v>452</v>
      </c>
      <c r="M21" s="21">
        <v>235.0</v>
      </c>
      <c r="N21" s="21"/>
      <c r="O21" s="21"/>
      <c r="P21" s="21"/>
      <c r="Q21" s="21"/>
      <c r="R21" s="21"/>
      <c r="S21" s="21"/>
      <c r="T21" s="21"/>
      <c r="U21" s="21"/>
      <c r="V21" s="21"/>
      <c r="W21" s="21"/>
      <c r="X21" s="21"/>
      <c r="Y21" s="21"/>
      <c r="Z21" s="21"/>
    </row>
    <row r="22" ht="14.25" customHeight="1">
      <c r="A22" s="21"/>
      <c r="B22" s="21"/>
      <c r="C22" s="21"/>
      <c r="D22" s="21"/>
      <c r="E22" s="21"/>
      <c r="F22" s="21"/>
      <c r="G22" s="21"/>
      <c r="H22" s="21"/>
      <c r="I22" s="21"/>
      <c r="J22" s="21"/>
      <c r="K22" s="21"/>
      <c r="L22" s="38" t="s">
        <v>74</v>
      </c>
      <c r="M22" s="21">
        <v>494.0</v>
      </c>
      <c r="N22" s="21"/>
      <c r="O22" s="21"/>
      <c r="P22" s="21"/>
      <c r="Q22" s="21"/>
      <c r="R22" s="21"/>
      <c r="S22" s="21"/>
      <c r="T22" s="21"/>
      <c r="U22" s="21"/>
      <c r="V22" s="21"/>
      <c r="W22" s="21"/>
      <c r="X22" s="21"/>
      <c r="Y22" s="21"/>
      <c r="Z22" s="21"/>
    </row>
    <row r="23" ht="14.25" customHeight="1">
      <c r="A23" s="21"/>
      <c r="B23" s="21"/>
      <c r="C23" s="21"/>
      <c r="D23" s="21"/>
      <c r="E23" s="21"/>
      <c r="F23" s="21"/>
      <c r="G23" s="21"/>
      <c r="H23" s="21"/>
      <c r="I23" s="21"/>
      <c r="J23" s="21"/>
      <c r="K23" s="21"/>
      <c r="L23" s="38" t="s">
        <v>101</v>
      </c>
      <c r="M23" s="21">
        <v>98.0</v>
      </c>
      <c r="N23" s="21"/>
      <c r="O23" s="21"/>
      <c r="P23" s="21"/>
      <c r="Q23" s="21"/>
      <c r="R23" s="21"/>
      <c r="S23" s="21"/>
      <c r="T23" s="21"/>
      <c r="U23" s="21"/>
      <c r="V23" s="21"/>
      <c r="W23" s="21"/>
      <c r="X23" s="21"/>
      <c r="Y23" s="21"/>
      <c r="Z23" s="21"/>
    </row>
    <row r="24" ht="14.25" customHeight="1">
      <c r="A24" s="21"/>
      <c r="B24" s="21"/>
      <c r="C24" s="21"/>
      <c r="D24" s="21"/>
      <c r="E24" s="21"/>
      <c r="F24" s="21"/>
      <c r="G24" s="21"/>
      <c r="H24" s="21"/>
      <c r="I24" s="21"/>
      <c r="J24" s="21"/>
      <c r="K24" s="21"/>
      <c r="L24" s="38" t="s">
        <v>44</v>
      </c>
      <c r="M24" s="21">
        <v>22.0</v>
      </c>
      <c r="N24" s="21"/>
      <c r="O24" s="21"/>
      <c r="P24" s="21"/>
      <c r="Q24" s="21"/>
      <c r="R24" s="21"/>
      <c r="S24" s="21"/>
      <c r="T24" s="21"/>
      <c r="U24" s="21"/>
      <c r="V24" s="21"/>
      <c r="W24" s="21"/>
      <c r="X24" s="21"/>
      <c r="Y24" s="21"/>
      <c r="Z24" s="21"/>
    </row>
    <row r="25" ht="14.25" customHeight="1">
      <c r="A25" s="21"/>
      <c r="B25" s="21"/>
      <c r="C25" s="21"/>
      <c r="D25" s="21"/>
      <c r="E25" s="21"/>
      <c r="F25" s="21"/>
      <c r="G25" s="21"/>
      <c r="H25" s="21"/>
      <c r="I25" s="21"/>
      <c r="J25" s="21"/>
      <c r="K25" s="21"/>
      <c r="L25" s="38" t="s">
        <v>91</v>
      </c>
      <c r="M25" s="21">
        <v>1049.0</v>
      </c>
      <c r="N25" s="21"/>
      <c r="O25" s="21"/>
      <c r="P25" s="21"/>
      <c r="Q25" s="21"/>
      <c r="R25" s="21"/>
      <c r="S25" s="21"/>
      <c r="T25" s="21"/>
      <c r="U25" s="21"/>
      <c r="V25" s="21"/>
      <c r="W25" s="21"/>
      <c r="X25" s="21"/>
      <c r="Y25" s="21"/>
      <c r="Z25" s="21"/>
    </row>
    <row r="26" ht="14.25" customHeight="1">
      <c r="A26" s="21"/>
      <c r="B26" s="21"/>
      <c r="C26" s="21"/>
      <c r="D26" s="21"/>
      <c r="E26" s="21"/>
      <c r="F26" s="21"/>
      <c r="G26" s="21"/>
      <c r="H26" s="21"/>
      <c r="I26" s="21"/>
      <c r="J26" s="21"/>
      <c r="K26" s="21"/>
      <c r="L26" s="38" t="s">
        <v>141</v>
      </c>
      <c r="M26" s="21">
        <v>0.0</v>
      </c>
      <c r="N26" s="21"/>
      <c r="O26" s="21"/>
      <c r="P26" s="21"/>
      <c r="Q26" s="21"/>
      <c r="R26" s="21"/>
      <c r="S26" s="21"/>
      <c r="T26" s="21"/>
      <c r="U26" s="21"/>
      <c r="V26" s="21"/>
      <c r="W26" s="21"/>
      <c r="X26" s="21"/>
      <c r="Y26" s="21"/>
      <c r="Z26" s="21"/>
    </row>
    <row r="27" ht="14.25" customHeight="1">
      <c r="A27" s="21"/>
      <c r="B27" s="21"/>
      <c r="C27" s="21"/>
      <c r="D27" s="21"/>
      <c r="E27" s="21"/>
      <c r="F27" s="21"/>
      <c r="G27" s="21"/>
      <c r="H27" s="21"/>
      <c r="I27" s="21"/>
      <c r="J27" s="21"/>
      <c r="K27" s="21"/>
      <c r="L27" s="38" t="s">
        <v>151</v>
      </c>
      <c r="M27" s="21">
        <v>1127.0</v>
      </c>
      <c r="N27" s="21"/>
      <c r="O27" s="21"/>
      <c r="P27" s="21"/>
      <c r="Q27" s="21"/>
      <c r="R27" s="21"/>
      <c r="S27" s="21"/>
      <c r="T27" s="21"/>
      <c r="U27" s="21"/>
      <c r="V27" s="21"/>
      <c r="W27" s="21"/>
      <c r="X27" s="21"/>
      <c r="Y27" s="21"/>
      <c r="Z27" s="21"/>
    </row>
    <row r="28" ht="14.25" customHeight="1">
      <c r="A28" s="21"/>
      <c r="B28" s="21"/>
      <c r="C28" s="21"/>
      <c r="D28" s="21"/>
      <c r="E28" s="21"/>
      <c r="F28" s="21"/>
      <c r="G28" s="21"/>
      <c r="H28" s="21"/>
      <c r="I28" s="21"/>
      <c r="J28" s="21"/>
      <c r="K28" s="21"/>
      <c r="L28" s="38" t="s">
        <v>959</v>
      </c>
      <c r="M28" s="21">
        <v>54.0</v>
      </c>
      <c r="N28" s="21"/>
      <c r="O28" s="21"/>
      <c r="P28" s="21"/>
      <c r="Q28" s="21"/>
      <c r="R28" s="21"/>
      <c r="S28" s="21"/>
      <c r="T28" s="21"/>
      <c r="U28" s="21"/>
      <c r="V28" s="21"/>
      <c r="W28" s="21"/>
      <c r="X28" s="21"/>
      <c r="Y28" s="21"/>
      <c r="Z28" s="21"/>
    </row>
    <row r="29" ht="14.25" customHeight="1">
      <c r="A29" s="21"/>
      <c r="B29" s="21"/>
      <c r="C29" s="21"/>
      <c r="D29" s="21"/>
      <c r="E29" s="21"/>
      <c r="F29" s="21"/>
      <c r="G29" s="21"/>
      <c r="H29" s="21"/>
      <c r="I29" s="21"/>
      <c r="J29" s="21"/>
      <c r="K29" s="21"/>
      <c r="L29" s="38" t="s">
        <v>42</v>
      </c>
      <c r="M29" s="21">
        <v>2914.0</v>
      </c>
      <c r="N29" s="21"/>
      <c r="O29" s="21"/>
      <c r="P29" s="21"/>
      <c r="Q29" s="21"/>
      <c r="R29" s="21"/>
      <c r="S29" s="21"/>
      <c r="T29" s="21"/>
      <c r="U29" s="21"/>
      <c r="V29" s="21"/>
      <c r="W29" s="21"/>
      <c r="X29" s="21"/>
      <c r="Y29" s="21"/>
      <c r="Z29" s="21"/>
    </row>
    <row r="30" ht="14.25" customHeight="1">
      <c r="A30" s="21"/>
      <c r="B30" s="21"/>
      <c r="C30" s="21"/>
      <c r="D30" s="21"/>
      <c r="E30" s="21"/>
      <c r="F30" s="21"/>
      <c r="G30" s="21"/>
      <c r="H30" s="21"/>
      <c r="I30" s="21"/>
      <c r="J30" s="21"/>
      <c r="K30" s="21"/>
      <c r="L30" s="38" t="s">
        <v>85</v>
      </c>
      <c r="M30" s="21">
        <v>377.0</v>
      </c>
      <c r="N30" s="21"/>
      <c r="O30" s="21"/>
      <c r="P30" s="21"/>
      <c r="Q30" s="21"/>
      <c r="R30" s="21"/>
      <c r="S30" s="21"/>
      <c r="T30" s="21"/>
      <c r="U30" s="21"/>
      <c r="V30" s="21"/>
      <c r="W30" s="21"/>
      <c r="X30" s="21"/>
      <c r="Y30" s="21"/>
      <c r="Z30" s="21"/>
    </row>
    <row r="31" ht="14.25" customHeight="1">
      <c r="A31" s="21"/>
      <c r="B31" s="21"/>
      <c r="C31" s="21"/>
      <c r="D31" s="21"/>
      <c r="E31" s="21"/>
      <c r="F31" s="21"/>
      <c r="G31" s="21"/>
      <c r="H31" s="21"/>
      <c r="I31" s="21"/>
      <c r="J31" s="21"/>
      <c r="K31" s="21"/>
      <c r="L31" s="38" t="s">
        <v>452</v>
      </c>
      <c r="M31" s="21">
        <v>102.0</v>
      </c>
      <c r="N31" s="21"/>
      <c r="O31" s="21"/>
      <c r="P31" s="21"/>
      <c r="Q31" s="21"/>
      <c r="R31" s="21"/>
      <c r="S31" s="21"/>
      <c r="T31" s="21"/>
      <c r="U31" s="21"/>
      <c r="V31" s="21"/>
      <c r="W31" s="21"/>
      <c r="X31" s="21"/>
      <c r="Y31" s="21"/>
      <c r="Z31" s="21"/>
    </row>
    <row r="32" ht="14.25" customHeight="1">
      <c r="A32" s="21"/>
      <c r="B32" s="21"/>
      <c r="C32" s="21"/>
      <c r="D32" s="21"/>
      <c r="E32" s="21"/>
      <c r="F32" s="21"/>
      <c r="G32" s="21"/>
      <c r="H32" s="21"/>
      <c r="I32" s="21"/>
      <c r="J32" s="21"/>
      <c r="K32" s="21"/>
      <c r="L32" s="38" t="s">
        <v>74</v>
      </c>
      <c r="M32" s="21">
        <v>318.0</v>
      </c>
      <c r="N32" s="21"/>
      <c r="O32" s="21"/>
      <c r="P32" s="21"/>
      <c r="Q32" s="21"/>
      <c r="R32" s="21"/>
      <c r="S32" s="21"/>
      <c r="T32" s="21"/>
      <c r="U32" s="21"/>
      <c r="V32" s="21"/>
      <c r="W32" s="21"/>
      <c r="X32" s="21"/>
      <c r="Y32" s="21"/>
      <c r="Z32" s="21"/>
    </row>
    <row r="33" ht="14.25" customHeight="1">
      <c r="A33" s="21"/>
      <c r="B33" s="21"/>
      <c r="C33" s="21"/>
      <c r="D33" s="21"/>
      <c r="E33" s="21"/>
      <c r="F33" s="21"/>
      <c r="G33" s="21"/>
      <c r="H33" s="21"/>
      <c r="I33" s="21"/>
      <c r="J33" s="21"/>
      <c r="K33" s="21"/>
      <c r="L33" s="38" t="s">
        <v>101</v>
      </c>
      <c r="M33" s="21">
        <v>243.0</v>
      </c>
      <c r="N33" s="21"/>
      <c r="O33" s="21"/>
      <c r="P33" s="21"/>
      <c r="Q33" s="21"/>
      <c r="R33" s="21"/>
      <c r="S33" s="21"/>
      <c r="T33" s="21"/>
      <c r="U33" s="21"/>
      <c r="V33" s="21"/>
      <c r="W33" s="21"/>
      <c r="X33" s="21"/>
      <c r="Y33" s="21"/>
      <c r="Z33" s="21"/>
    </row>
    <row r="34" ht="14.25" customHeight="1">
      <c r="A34" s="21"/>
      <c r="B34" s="21"/>
      <c r="C34" s="21"/>
      <c r="D34" s="21"/>
      <c r="E34" s="21"/>
      <c r="F34" s="21"/>
      <c r="G34" s="21"/>
      <c r="H34" s="21"/>
      <c r="I34" s="21"/>
      <c r="J34" s="21"/>
      <c r="K34" s="21"/>
      <c r="L34" s="38" t="s">
        <v>44</v>
      </c>
      <c r="M34" s="21">
        <v>772.0</v>
      </c>
      <c r="N34" s="21"/>
      <c r="O34" s="21"/>
      <c r="P34" s="21"/>
      <c r="Q34" s="21"/>
      <c r="R34" s="21"/>
      <c r="S34" s="21"/>
      <c r="T34" s="21"/>
      <c r="U34" s="21"/>
      <c r="V34" s="21"/>
      <c r="W34" s="21"/>
      <c r="X34" s="21"/>
      <c r="Y34" s="21"/>
      <c r="Z34" s="21"/>
    </row>
    <row r="35" ht="14.25" customHeight="1">
      <c r="A35" s="21"/>
      <c r="B35" s="21"/>
      <c r="C35" s="21"/>
      <c r="D35" s="21"/>
      <c r="E35" s="21"/>
      <c r="F35" s="21"/>
      <c r="G35" s="21"/>
      <c r="H35" s="21"/>
      <c r="I35" s="21"/>
      <c r="J35" s="21"/>
      <c r="K35" s="21"/>
      <c r="L35" s="38" t="s">
        <v>91</v>
      </c>
      <c r="M35" s="21">
        <v>891.0</v>
      </c>
      <c r="N35" s="21"/>
      <c r="O35" s="21"/>
      <c r="P35" s="21"/>
      <c r="Q35" s="21"/>
      <c r="R35" s="21"/>
      <c r="S35" s="21"/>
      <c r="T35" s="21"/>
      <c r="U35" s="21"/>
      <c r="V35" s="21"/>
      <c r="W35" s="21"/>
      <c r="X35" s="21"/>
      <c r="Y35" s="21"/>
      <c r="Z35" s="21"/>
    </row>
    <row r="36" ht="14.25" customHeight="1">
      <c r="A36" s="21"/>
      <c r="B36" s="21"/>
      <c r="C36" s="21"/>
      <c r="D36" s="21"/>
      <c r="E36" s="21"/>
      <c r="F36" s="21"/>
      <c r="G36" s="21"/>
      <c r="H36" s="21"/>
      <c r="I36" s="21"/>
      <c r="J36" s="21"/>
      <c r="K36" s="21"/>
      <c r="L36" s="38" t="s">
        <v>141</v>
      </c>
      <c r="M36" s="21">
        <v>12.0</v>
      </c>
      <c r="N36" s="21"/>
      <c r="O36" s="21"/>
      <c r="P36" s="21"/>
      <c r="Q36" s="21"/>
      <c r="R36" s="21"/>
      <c r="S36" s="21"/>
      <c r="T36" s="21"/>
      <c r="U36" s="21"/>
      <c r="V36" s="21"/>
      <c r="W36" s="21"/>
      <c r="X36" s="21"/>
      <c r="Y36" s="21"/>
      <c r="Z36" s="21"/>
    </row>
    <row r="37" ht="14.25" customHeight="1">
      <c r="A37" s="21"/>
      <c r="B37" s="45" t="s">
        <v>14875</v>
      </c>
      <c r="C37" s="21"/>
      <c r="D37" s="21"/>
      <c r="E37" s="21"/>
      <c r="F37" s="21"/>
      <c r="G37" s="21"/>
      <c r="H37" s="21"/>
      <c r="I37" s="21"/>
      <c r="J37" s="21"/>
      <c r="K37" s="21"/>
      <c r="L37" s="38" t="s">
        <v>151</v>
      </c>
      <c r="M37" s="21">
        <v>35.0</v>
      </c>
      <c r="N37" s="21"/>
      <c r="O37" s="21"/>
      <c r="P37" s="21"/>
      <c r="Q37" s="21"/>
      <c r="R37" s="21"/>
      <c r="S37" s="21"/>
      <c r="T37" s="21"/>
      <c r="U37" s="21"/>
      <c r="V37" s="21"/>
      <c r="W37" s="21"/>
      <c r="X37" s="21"/>
      <c r="Y37" s="21"/>
      <c r="Z37" s="21"/>
    </row>
    <row r="38" ht="14.25" customHeight="1">
      <c r="A38" s="21"/>
      <c r="B38" s="21"/>
      <c r="C38" s="21"/>
      <c r="D38" s="21"/>
      <c r="E38" s="21"/>
      <c r="F38" s="21"/>
      <c r="G38" s="21"/>
      <c r="H38" s="21"/>
      <c r="I38" s="21"/>
      <c r="J38" s="21"/>
      <c r="K38" s="21"/>
      <c r="L38" s="38" t="s">
        <v>959</v>
      </c>
      <c r="M38" s="21">
        <v>164.0</v>
      </c>
      <c r="N38" s="21"/>
      <c r="O38" s="21"/>
      <c r="P38" s="21"/>
      <c r="Q38" s="21"/>
      <c r="R38" s="21"/>
      <c r="S38" s="21"/>
      <c r="T38" s="21"/>
      <c r="U38" s="21"/>
      <c r="V38" s="21"/>
      <c r="W38" s="21"/>
      <c r="X38" s="21"/>
      <c r="Y38" s="21"/>
      <c r="Z38" s="21"/>
    </row>
    <row r="39" ht="14.25" customHeight="1">
      <c r="A39" s="21"/>
      <c r="B39" s="21" t="s">
        <v>14876</v>
      </c>
      <c r="C39" s="33" t="str">
        <f t="array" ref="C39">INDEX(E11:E19,MATCH(MAX(F11:F19),F11:F19,0))</f>
        <v>其他</v>
      </c>
      <c r="D39" s="21"/>
      <c r="E39" s="21" t="s">
        <v>14877</v>
      </c>
      <c r="F39" s="33" t="str">
        <f>TEXT(C13/SUM(C11:C13),"0.0%")</f>
        <v>11.6%</v>
      </c>
      <c r="G39" s="21"/>
      <c r="H39" s="21" t="s">
        <v>14878</v>
      </c>
      <c r="I39" s="21" t="str">
        <f>TEXT(NOW(),"yyyy-mm-dd hh:mm")</f>
        <v>2026-05-20 01:29</v>
      </c>
      <c r="J39" s="21"/>
      <c r="K39" s="21"/>
      <c r="L39" s="38" t="s">
        <v>14879</v>
      </c>
      <c r="M39" s="21">
        <v>113.0</v>
      </c>
      <c r="N39" s="21"/>
      <c r="O39" s="21"/>
      <c r="P39" s="21"/>
      <c r="Q39" s="21"/>
      <c r="R39" s="21"/>
      <c r="S39" s="21"/>
      <c r="T39" s="21"/>
      <c r="U39" s="21"/>
      <c r="V39" s="21"/>
      <c r="W39" s="21"/>
      <c r="X39" s="21"/>
      <c r="Y39" s="21"/>
      <c r="Z39" s="21"/>
    </row>
    <row r="40" ht="14.25" customHeight="1">
      <c r="A40" s="21"/>
      <c r="B40" s="21" t="s">
        <v>14880</v>
      </c>
      <c r="C40" s="33" t="str">
        <f t="array" ref="C40">INDEX(H11:H18,MATCH(MAX(I11:I18),I11:I18,0))</f>
        <v>Tesla Model Y</v>
      </c>
      <c r="D40" s="21"/>
      <c r="E40" s="21" t="s">
        <v>14881</v>
      </c>
      <c r="F40" s="33" t="str">
        <f>TEXT(C11/SUM(C11:C13),"0.0%")</f>
        <v>13.9%</v>
      </c>
      <c r="G40" s="21"/>
      <c r="H40" s="21"/>
      <c r="I40" s="21"/>
      <c r="J40" s="21"/>
      <c r="K40" s="21"/>
      <c r="L40" s="38" t="s">
        <v>14879</v>
      </c>
      <c r="M40" s="21">
        <v>113.0</v>
      </c>
      <c r="N40" s="21"/>
      <c r="O40" s="21"/>
      <c r="P40" s="21"/>
      <c r="Q40" s="21"/>
      <c r="R40" s="21"/>
      <c r="S40" s="21"/>
      <c r="T40" s="21"/>
      <c r="U40" s="21"/>
      <c r="V40" s="21"/>
      <c r="W40" s="21"/>
      <c r="X40" s="21"/>
      <c r="Y40" s="21"/>
      <c r="Z40" s="21"/>
    </row>
    <row r="41" ht="14.25" customHeight="1">
      <c r="A41" s="21"/>
      <c r="B41" s="21"/>
      <c r="C41" s="21"/>
      <c r="D41" s="21"/>
      <c r="E41" s="21"/>
      <c r="F41" s="21"/>
      <c r="G41" s="21"/>
      <c r="H41" s="21"/>
      <c r="I41" s="21"/>
      <c r="J41" s="21"/>
      <c r="K41" s="21"/>
      <c r="L41" s="38" t="s">
        <v>14882</v>
      </c>
      <c r="M41" s="21">
        <v>17667.0</v>
      </c>
      <c r="N41" s="21"/>
      <c r="O41" s="21"/>
      <c r="P41" s="21"/>
      <c r="Q41" s="21"/>
      <c r="R41" s="21"/>
      <c r="S41" s="21"/>
      <c r="T41" s="21"/>
      <c r="U41" s="21"/>
      <c r="V41" s="21"/>
      <c r="W41" s="21"/>
      <c r="X41" s="21"/>
      <c r="Y41" s="21"/>
      <c r="Z41" s="21"/>
    </row>
    <row r="42" ht="14.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4.25" customHeight="1">
      <c r="A43" s="21"/>
      <c r="B43" s="31" t="s">
        <v>14883</v>
      </c>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4.25" customHeight="1">
      <c r="A44" s="21"/>
      <c r="B44" s="33" t="s">
        <v>14825</v>
      </c>
      <c r="C44" s="33" t="s">
        <v>14884</v>
      </c>
      <c r="D44" s="33" t="s">
        <v>14837</v>
      </c>
      <c r="E44" s="33" t="s">
        <v>14838</v>
      </c>
      <c r="F44" s="33" t="s">
        <v>14885</v>
      </c>
      <c r="G44" s="21"/>
      <c r="H44" s="21"/>
      <c r="I44" s="21"/>
      <c r="J44" s="21"/>
      <c r="K44" s="21"/>
      <c r="L44" s="21"/>
      <c r="M44" s="21"/>
      <c r="N44" s="21"/>
      <c r="O44" s="21"/>
      <c r="P44" s="21"/>
      <c r="Q44" s="21"/>
      <c r="R44" s="21"/>
      <c r="S44" s="21"/>
      <c r="T44" s="21"/>
      <c r="U44" s="21"/>
      <c r="V44" s="21"/>
      <c r="W44" s="21"/>
      <c r="X44" s="21"/>
      <c r="Y44" s="21"/>
      <c r="Z44" s="21"/>
    </row>
    <row r="45" ht="14.25" customHeight="1">
      <c r="A45" s="21"/>
      <c r="B45" s="46" t="s">
        <v>14886</v>
      </c>
      <c r="C45" s="33">
        <f>COUNTIF('Cleaned EV Data'!$B$2:$B$1085,"*1")</f>
        <v>303</v>
      </c>
      <c r="D45" s="33">
        <f>SUMIF('Cleaned EV Data'!$B$2:$B$1085,"*1",'Cleaned EV Data'!$P$2:$P$1085)</f>
        <v>1558</v>
      </c>
      <c r="E45" s="33">
        <f>SUMIF('Cleaned EV Data'!$B$2:$B$1085,"*1",'Cleaned EV Data'!$Q$2:$Q$1085)</f>
        <v>889</v>
      </c>
      <c r="F45" s="21">
        <f>D45+E45</f>
        <v>2447</v>
      </c>
      <c r="G45" s="21"/>
      <c r="H45" s="21"/>
      <c r="I45" s="21"/>
      <c r="J45" s="21"/>
      <c r="K45" s="21"/>
      <c r="L45" s="21"/>
      <c r="M45" s="21"/>
      <c r="N45" s="21"/>
      <c r="O45" s="21"/>
      <c r="P45" s="21"/>
      <c r="Q45" s="21"/>
      <c r="R45" s="21"/>
      <c r="S45" s="21"/>
      <c r="T45" s="21"/>
      <c r="U45" s="21"/>
      <c r="V45" s="21"/>
      <c r="W45" s="21"/>
      <c r="X45" s="21"/>
      <c r="Y45" s="21"/>
      <c r="Z45" s="21"/>
    </row>
    <row r="46" ht="14.25" customHeight="1">
      <c r="A46" s="21"/>
      <c r="B46" s="46" t="s">
        <v>14887</v>
      </c>
      <c r="C46" s="33">
        <f>COUNTIF('Cleaned EV Data'!$B$2:$B$1085,"*2")</f>
        <v>449</v>
      </c>
      <c r="D46" s="33">
        <f>SUMIF('Cleaned EV Data'!$B$2:$B$1085,"*2",'Cleaned EV Data'!$P$2:$P$1085)</f>
        <v>6080</v>
      </c>
      <c r="E46" s="33">
        <f>SUMIF('Cleaned EV Data'!$B$2:$B$1085,"*2",'Cleaned EV Data'!$Q$2:$Q$1085)</f>
        <v>5896</v>
      </c>
      <c r="F46" s="21"/>
      <c r="G46" s="21"/>
      <c r="H46" s="21"/>
      <c r="I46" s="21"/>
      <c r="J46" s="21"/>
      <c r="K46" s="21"/>
      <c r="L46" s="21"/>
      <c r="M46" s="21"/>
      <c r="N46" s="21"/>
      <c r="O46" s="21"/>
      <c r="P46" s="21"/>
      <c r="Q46" s="21"/>
      <c r="R46" s="21"/>
      <c r="S46" s="21"/>
      <c r="T46" s="21"/>
      <c r="U46" s="21"/>
      <c r="V46" s="21"/>
      <c r="W46" s="21"/>
      <c r="X46" s="21"/>
      <c r="Y46" s="21"/>
      <c r="Z46" s="21"/>
    </row>
    <row r="47" ht="14.25" customHeight="1">
      <c r="A47" s="21"/>
      <c r="B47" s="46" t="s">
        <v>14888</v>
      </c>
      <c r="C47" s="33">
        <f>COUNTIF('Cleaned EV Data'!$B$2:$B$1085,"*3")</f>
        <v>332</v>
      </c>
      <c r="D47" s="33">
        <f>SUMIF('Cleaned EV Data'!$B$2:$B$1085,"*3",'Cleaned EV Data'!$P$2:$P$1085)</f>
        <v>10029</v>
      </c>
      <c r="E47" s="33">
        <f>SUMIF('Cleaned EV Data'!$B$2:$B$1085,"*3",'Cleaned EV Data'!$Q$2:$Q$1085)</f>
        <v>5232</v>
      </c>
      <c r="F47" s="21"/>
      <c r="G47" s="21"/>
      <c r="H47" s="21"/>
      <c r="I47" s="21"/>
      <c r="J47" s="21"/>
      <c r="K47" s="21"/>
      <c r="L47" s="21"/>
      <c r="M47" s="21"/>
      <c r="N47" s="21"/>
      <c r="O47" s="21"/>
      <c r="P47" s="21"/>
      <c r="Q47" s="21"/>
      <c r="R47" s="21"/>
      <c r="S47" s="21"/>
      <c r="T47" s="21"/>
      <c r="U47" s="21"/>
      <c r="V47" s="21"/>
      <c r="W47" s="21"/>
      <c r="X47" s="21"/>
      <c r="Y47" s="21"/>
      <c r="Z47" s="21"/>
    </row>
    <row r="48" ht="14.25" customHeight="1">
      <c r="A48" s="21"/>
      <c r="B48" s="33" t="s">
        <v>14889</v>
      </c>
      <c r="C48" s="33">
        <f t="shared" ref="C48:E48" si="1">SUM(C45:C47)</f>
        <v>1084</v>
      </c>
      <c r="D48" s="33">
        <f t="shared" si="1"/>
        <v>17667</v>
      </c>
      <c r="E48" s="33">
        <f t="shared" si="1"/>
        <v>12017</v>
      </c>
      <c r="F48" s="21"/>
      <c r="G48" s="21"/>
      <c r="H48" s="21"/>
      <c r="I48" s="21"/>
      <c r="J48" s="21"/>
      <c r="K48" s="21"/>
      <c r="L48" s="21"/>
      <c r="M48" s="21"/>
      <c r="N48" s="21"/>
      <c r="O48" s="21"/>
      <c r="P48" s="21"/>
      <c r="Q48" s="21"/>
      <c r="R48" s="21"/>
      <c r="S48" s="21"/>
      <c r="T48" s="21"/>
      <c r="U48" s="21"/>
      <c r="V48" s="21"/>
      <c r="W48" s="21"/>
      <c r="X48" s="21"/>
      <c r="Y48" s="21"/>
      <c r="Z48" s="21"/>
    </row>
    <row r="49" ht="14.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4.25" customHeight="1">
      <c r="A50" s="21"/>
      <c r="B50" s="47" t="s">
        <v>14890</v>
      </c>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4.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4.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4.2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4.2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4.2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4.2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4.2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4.2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4.2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4.2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4.2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4.2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4.2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4.2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4.2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4.2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4.2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4.2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4.2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4.2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4.2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4.2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4.2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4.2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4.2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4.2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4.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4.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4.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4.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4.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4.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4.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4.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4.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4.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4.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4.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4.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4.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4.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4.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4.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4.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4.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4.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4.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4.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4.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N2"/>
  </mergeCells>
  <conditionalFormatting sqref="C5:M6">
    <cfRule type="colorScale" priority="1">
      <colorScale>
        <cfvo type="min"/>
        <cfvo type="percentile" val="50"/>
        <cfvo type="max"/>
        <color rgb="FFFFFFFF"/>
        <color rgb="FFDCD3BC"/>
        <color rgb="FF367D79"/>
      </colorScale>
    </cfRule>
  </conditionalFormatting>
  <dataValidations>
    <dataValidation type="list" allowBlank="1" showErrorMessage="1" sqref="P9">
      <formula1>"排隊/打尖/霸位,充電速度,安裝/硬件/技術,顧客服務/投訴,充電站設施/位置,收費/價錢,疑問/求助,資訊分享,其他,All"</formula1>
    </dataValidation>
    <dataValidation type="list" allowBlank="1" showErrorMessage="1" sqref="P11">
      <formula1>"All,直接相關,間接相關,無關"</formula1>
    </dataValidation>
    <dataValidation type="list" allowBlank="1" showErrorMessage="1" sqref="P13">
      <formula1>"香港電動車充電資訊交流 1,香港電動車資訊及充電交流谷⚡️2,電動車好去處分享 3,All"</formula1>
    </dataValidation>
    <dataValidation type="list" allowBlank="1" showErrorMessage="1" sqref="P7">
      <formula1>"All,正面,中性,負面"</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71"/>
    <col customWidth="1" min="2" max="3" width="12.71"/>
    <col customWidth="1" min="4" max="4" width="16.43"/>
    <col customWidth="1" min="5" max="5" width="22.0"/>
    <col customWidth="1" min="6" max="6" width="36.43"/>
    <col customWidth="1" min="7" max="8" width="12.71"/>
    <col customWidth="1" min="9" max="11" width="14.57"/>
    <col customWidth="1" min="12" max="12" width="18.14"/>
    <col customWidth="1" min="13" max="26" width="8.71"/>
  </cols>
  <sheetData>
    <row r="1" ht="39.75" customHeight="1">
      <c r="A1" s="48" t="s">
        <v>14891</v>
      </c>
      <c r="B1" s="24"/>
      <c r="C1" s="24"/>
      <c r="D1" s="24"/>
      <c r="E1" s="24"/>
      <c r="F1" s="24"/>
      <c r="G1" s="24"/>
      <c r="H1" s="24"/>
      <c r="I1" s="24"/>
      <c r="J1" s="24"/>
      <c r="K1" s="24"/>
      <c r="L1" s="25"/>
    </row>
    <row r="2" ht="14.25" customHeight="1">
      <c r="A2" s="49" t="s">
        <v>14892</v>
      </c>
      <c r="B2" s="24"/>
      <c r="C2" s="24"/>
      <c r="D2" s="24"/>
      <c r="E2" s="24"/>
      <c r="F2" s="24"/>
      <c r="G2" s="24"/>
      <c r="H2" s="24"/>
      <c r="I2" s="24"/>
      <c r="J2" s="24"/>
      <c r="K2" s="24"/>
      <c r="L2" s="25"/>
    </row>
    <row r="3" ht="14.25" customHeight="1"/>
    <row r="4" ht="14.25" customHeight="1">
      <c r="A4" s="50" t="s">
        <v>14893</v>
      </c>
      <c r="B4" s="24"/>
      <c r="C4" s="24"/>
      <c r="D4" s="24"/>
      <c r="E4" s="24"/>
      <c r="F4" s="24"/>
      <c r="G4" s="24"/>
      <c r="H4" s="24"/>
      <c r="I4" s="24"/>
      <c r="J4" s="24"/>
      <c r="K4" s="24"/>
      <c r="L4" s="25"/>
    </row>
    <row r="5" ht="14.25" customHeight="1">
      <c r="A5" s="51" t="s">
        <v>14894</v>
      </c>
      <c r="B5" s="51"/>
      <c r="C5" s="51" t="s">
        <v>14895</v>
      </c>
      <c r="D5" s="51"/>
      <c r="E5" s="51" t="s">
        <v>14896</v>
      </c>
      <c r="F5" s="51"/>
      <c r="G5" s="51" t="s">
        <v>14897</v>
      </c>
      <c r="H5" s="51"/>
      <c r="I5" s="51" t="s">
        <v>14898</v>
      </c>
      <c r="J5" s="51"/>
      <c r="K5" s="51" t="s">
        <v>14899</v>
      </c>
      <c r="L5" s="51"/>
    </row>
    <row r="6" ht="14.25" customHeight="1">
      <c r="A6" s="52">
        <f>COUNTA('香港電動車充電資訊交流 1'!A:A)-1+COUNTA('香港電動車資訊及充電交流谷⚡️2'!A:A)-1+COUNTA('電動車好去處分享 3'!A:A)-1</f>
        <v>1273</v>
      </c>
      <c r="B6" s="53"/>
      <c r="C6" s="53">
        <f>SUM('香港電動車充電資訊交流 1'!Q:Q)+SUM('香港電動車資訊及充電交流谷⚡️2'!Q:Q)+SUM('電動車好去處分享 3'!P:P)</f>
        <v>18619</v>
      </c>
      <c r="D6" s="53"/>
      <c r="E6" s="53">
        <f>SUM('香港電動車充電資訊交流 1'!R:R)+SUM('香港電動車資訊及充電交流谷⚡️2'!R:R)+SUM('電動車好去處分享 3'!Q:Q)</f>
        <v>12459</v>
      </c>
      <c r="F6" s="53"/>
      <c r="G6" s="53">
        <f>SUM('香港電動車充電資訊交流 1'!S:S)+SUM('香港電動車資訊及充電交流谷⚡️2'!S:S)+SUM('電動車好去處分享 3'!R:R)</f>
        <v>405</v>
      </c>
      <c r="H6" s="53"/>
      <c r="I6" s="53">
        <f>ROUND(C6/A6,1)</f>
        <v>14.6</v>
      </c>
      <c r="J6" s="53"/>
      <c r="K6" s="53">
        <f>ROUND(E6/A6,1)</f>
        <v>9.8</v>
      </c>
      <c r="L6" s="53"/>
    </row>
    <row r="7" ht="14.25" customHeight="1"/>
    <row r="8" ht="14.25" customHeight="1">
      <c r="A8" s="54" t="s">
        <v>14900</v>
      </c>
      <c r="B8" s="24"/>
      <c r="C8" s="24"/>
      <c r="D8" s="25"/>
      <c r="F8" s="55" t="s">
        <v>14901</v>
      </c>
      <c r="G8" s="24"/>
      <c r="H8" s="24"/>
      <c r="I8" s="25"/>
    </row>
    <row r="9" ht="14.25" customHeight="1">
      <c r="A9" s="56" t="s">
        <v>14902</v>
      </c>
      <c r="B9" s="56" t="s">
        <v>14903</v>
      </c>
      <c r="C9" s="56" t="s">
        <v>14904</v>
      </c>
      <c r="D9" s="56" t="s">
        <v>14885</v>
      </c>
      <c r="F9" s="57" t="s">
        <v>14905</v>
      </c>
      <c r="G9" s="57" t="s">
        <v>14862</v>
      </c>
      <c r="H9" s="57" t="s">
        <v>14904</v>
      </c>
      <c r="I9" s="57" t="s">
        <v>14837</v>
      </c>
    </row>
    <row r="10" ht="14.25" customHeight="1">
      <c r="A10" s="58" t="s">
        <v>44</v>
      </c>
      <c r="B10" s="58">
        <f>COUNTIF('香港電動車充電資訊交流 1'!J:J,"排隊/打尖/霸位")+COUNTIF('香港電動車資訊及充電交流谷⚡️2'!J:J,"排隊/打尖/霸位")+COUNTIF('電動車好去處分享 3'!I:I,"排隊/打尖/霸位")</f>
        <v>36</v>
      </c>
      <c r="C10" s="59">
        <f t="shared" ref="C10:C19" si="1">IF(SUM(B$10:B$19)&gt;0,B10/SUM(B$10:B$19),0)</f>
        <v>0.02870813397</v>
      </c>
      <c r="D10" s="58">
        <f>SUMIF('香港電動車充電資訊交流 1'!J:J,"排隊/打尖/霸位",'香港電動車充電資訊交流 1'!Q:Q)+SUMIF('香港電動車資訊及充電交流谷⚡️2'!J:J,"排隊/打尖/霸位",'香港電動車資訊及充電交流谷⚡️2'!Q:Q)+SUMIF('電動車好去處分享 3'!I:I,"排隊/打尖/霸位",'電動車好去處分享 3'!P:P)</f>
        <v>826</v>
      </c>
      <c r="F10" s="2" t="s">
        <v>14906</v>
      </c>
      <c r="G10" s="2">
        <f>COUNTIF('香港電動車充電資訊交流 1'!H:H,"正面")+COUNTIF('香港電動車資訊及充電交流谷⚡️2'!H:H,"正面")+COUNTIF('電動車好去處分享 3'!G:G,"正面")</f>
        <v>265</v>
      </c>
      <c r="H10" s="60">
        <f t="shared" ref="H10:H12" si="2">IF(SUM(G$10:G$12)&gt;0,G10/SUM(G$10:G$12),0)</f>
        <v>0.211323764</v>
      </c>
      <c r="I10" s="2">
        <f>SUMIF('香港電動車充電資訊交流 1'!H:H,"正面",'香港電動車充電資訊交流 1'!Q:Q)+SUMIF('香港電動車資訊及充電交流谷⚡️2'!H:H,"正面",'香港電動車資訊及充電交流谷⚡️2'!Q:Q)+SUMIF('電動車好去處分享 3'!G:G,"正面",'電動車好去處分享 3'!P:P)</f>
        <v>4368</v>
      </c>
    </row>
    <row r="11" ht="14.25" customHeight="1">
      <c r="A11" s="2" t="s">
        <v>57</v>
      </c>
      <c r="B11" s="2">
        <f>COUNTIF('香港電動車充電資訊交流 1'!J:J,"廣告/促銷")+COUNTIF('香港電動車資訊及充電交流谷⚡️2'!J:J,"廣告/促銷")+COUNTIF('電動車好去處分享 3'!I:I,"廣告/促銷")</f>
        <v>189</v>
      </c>
      <c r="C11" s="60">
        <f t="shared" si="1"/>
        <v>0.1507177033</v>
      </c>
      <c r="D11" s="2">
        <f>SUMIF('香港電動車充電資訊交流 1'!J:J,"廣告/促銷",'香港電動車充電資訊交流 1'!Q:Q)+SUMIF('香港電動車資訊及充電交流谷⚡️2'!J:J,"廣告/促銷",'香港電動車資訊及充電交流谷⚡️2'!Q:Q)+SUMIF('電動車好去處分享 3'!I:I,"廣告/促銷",'電動車好去處分享 3'!P:P)</f>
        <v>952</v>
      </c>
      <c r="F11" s="2" t="s">
        <v>14907</v>
      </c>
      <c r="G11" s="2">
        <f>COUNTIF('香港電動車充電資訊交流 1'!H:H,"中性")+COUNTIF('香港電動車資訊及充電交流谷⚡️2'!H:H,"中性")+COUNTIF('電動車好去處分享 3'!G:G,"中性")</f>
        <v>865</v>
      </c>
      <c r="H11" s="60">
        <f t="shared" si="2"/>
        <v>0.6897926635</v>
      </c>
      <c r="I11" s="2">
        <f>SUMIF('香港電動車充電資訊交流 1'!H:H,"中性",'香港電動車充電資訊交流 1'!Q:Q)+SUMIF('香港電動車資訊及充電交流谷⚡️2'!H:H,"中性",'香港電動車資訊及充電交流谷⚡️2'!Q:Q)+SUMIF('電動車好去處分享 3'!G:G,"中性",'電動車好去處分享 3'!P:P)</f>
        <v>11224</v>
      </c>
    </row>
    <row r="12" ht="14.25" customHeight="1">
      <c r="A12" s="58" t="s">
        <v>452</v>
      </c>
      <c r="B12" s="58">
        <f>COUNTIF('香港電動車充電資訊交流 1'!J:J,"充電速度")+COUNTIF('香港電動車資訊及充電交流谷⚡️2'!J:J,"充電速度")+COUNTIF('電動車好去處分享 3'!I:I,"充電速度")</f>
        <v>24</v>
      </c>
      <c r="C12" s="59">
        <f t="shared" si="1"/>
        <v>0.01913875598</v>
      </c>
      <c r="D12" s="58">
        <f>SUMIF('香港電動車充電資訊交流 1'!J:J,"充電速度",'香港電動車充電資訊交流 1'!Q:Q)+SUMIF('香港電動車資訊及充電交流谷⚡️2'!J:J,"充電速度",'香港電動車資訊及充電交流谷⚡️2'!Q:Q)+SUMIF('電動車好去處分享 3'!I:I,"充電速度",'電動車好去處分享 3'!P:P)</f>
        <v>558</v>
      </c>
      <c r="F12" s="2" t="s">
        <v>14908</v>
      </c>
      <c r="G12" s="2">
        <f>COUNTIF('香港電動車充電資訊交流 1'!H:H,"負面")+COUNTIF('香港電動車資訊及充電交流谷⚡️2'!H:H,"負面")+COUNTIF('電動車好去處分享 3'!G:G,"負面")</f>
        <v>124</v>
      </c>
      <c r="H12" s="60">
        <f t="shared" si="2"/>
        <v>0.09888357257</v>
      </c>
      <c r="I12" s="2">
        <f>SUMIF('香港電動車充電資訊交流 1'!H:H,"負面",'香港電動車充電資訊交流 1'!Q:Q)+SUMIF('香港電動車資訊及充電交流谷⚡️2'!H:H,"負面",'香港電動車資訊及充電交流谷⚡️2'!Q:Q)+SUMIF('電動車好去處分享 3'!G:G,"負面",'電動車好去處分享 3'!P:P)</f>
        <v>2914</v>
      </c>
    </row>
    <row r="13" ht="14.25" customHeight="1">
      <c r="A13" s="2" t="s">
        <v>101</v>
      </c>
      <c r="B13" s="2">
        <f>COUNTIF('香港電動車充電資訊交流 1'!J:J,"安裝/硬件/技術")+COUNTIF('香港電動車資訊及充電交流谷⚡️2'!J:J,"安裝/硬件/技術")+COUNTIF('電動車好去處分享 3'!I:I,"安裝/硬件/技術")</f>
        <v>93</v>
      </c>
      <c r="C13" s="60">
        <f t="shared" si="1"/>
        <v>0.07416267943</v>
      </c>
      <c r="D13" s="2">
        <f>SUMIF('香港電動車充電資訊交流 1'!J:J,"安裝/硬件/技術",'香港電動車充電資訊交流 1'!Q:Q)+SUMIF('香港電動車資訊及充電交流谷⚡️2'!J:J,"安裝/硬件/技術",'香港電動車資訊及充電交流谷⚡️2'!Q:Q)+SUMIF('電動車好去處分享 3'!I:I,"安裝/硬件/技術",'電動車好去處分享 3'!P:P)</f>
        <v>817</v>
      </c>
    </row>
    <row r="14" ht="14.25" customHeight="1">
      <c r="A14" s="58" t="s">
        <v>959</v>
      </c>
      <c r="B14" s="58">
        <f>COUNTIF('香港電動車充電資訊交流 1'!J:J,"顧客服務/投訴")+COUNTIF('香港電動車資訊及充電交流谷⚡️2'!J:J,"顧客服務/投訴")+COUNTIF('電動車好去處分享 3'!I:I,"顧客服務/投訴")</f>
        <v>10</v>
      </c>
      <c r="C14" s="59">
        <f t="shared" si="1"/>
        <v>0.007974481659</v>
      </c>
      <c r="D14" s="58">
        <f>SUMIF('香港電動車充電資訊交流 1'!J:J,"顧客服務/投訴",'香港電動車充電資訊交流 1'!Q:Q)+SUMIF('香港電動車資訊及充電交流谷⚡️2'!J:J,"顧客服務/投訴",'香港電動車資訊及充電交流谷⚡️2'!Q:Q)+SUMIF('電動車好去處分享 3'!I:I,"顧客服務/投訴",'電動車好去處分享 3'!P:P)</f>
        <v>218</v>
      </c>
      <c r="F14" s="61" t="s">
        <v>14909</v>
      </c>
      <c r="G14" s="24"/>
      <c r="H14" s="24"/>
      <c r="I14" s="25"/>
    </row>
    <row r="15" ht="14.25" customHeight="1">
      <c r="A15" s="2" t="s">
        <v>85</v>
      </c>
      <c r="B15" s="2">
        <f>COUNTIF('香港電動車充電資訊交流 1'!J:J,"充電站設施/位置")+COUNTIF('香港電動車資訊及充電交流谷⚡️2'!J:J,"充電站設施/位置")+COUNTIF('電動車好去處分享 3'!I:I,"充電站設施/位置")</f>
        <v>97</v>
      </c>
      <c r="C15" s="60">
        <f t="shared" si="1"/>
        <v>0.07735247209</v>
      </c>
      <c r="D15" s="2">
        <f>SUMIF('香港電動車充電資訊交流 1'!J:J,"充電站設施/位置",'香港電動車充電資訊交流 1'!Q:Q)+SUMIF('香港電動車資訊及充電交流谷⚡️2'!J:J,"充電站設施/位置",'香港電動車資訊及充電交流谷⚡️2'!Q:Q)+SUMIF('電動車好去處分享 3'!I:I,"充電站設施/位置",'電動車好去處分享 3'!P:P)</f>
        <v>2074</v>
      </c>
      <c r="F15" s="62" t="s">
        <v>14910</v>
      </c>
      <c r="G15" s="62" t="s">
        <v>14862</v>
      </c>
      <c r="H15" s="62" t="s">
        <v>14904</v>
      </c>
      <c r="I15" s="62" t="s">
        <v>14837</v>
      </c>
    </row>
    <row r="16" ht="14.25" customHeight="1">
      <c r="A16" s="58" t="s">
        <v>91</v>
      </c>
      <c r="B16" s="58">
        <f>COUNTIF('香港電動車充電資訊交流 1'!J:J,"收費/價錢")+COUNTIF('香港電動車資訊及充電交流谷⚡️2'!J:J,"收費/價錢")+COUNTIF('電動車好去處分享 3'!I:I,"收費/價錢")</f>
        <v>137</v>
      </c>
      <c r="C16" s="59">
        <f t="shared" si="1"/>
        <v>0.1092503987</v>
      </c>
      <c r="D16" s="58">
        <f>SUMIF('香港電動車充電資訊交流 1'!J:J,"收費/價錢",'香港電動車充電資訊交流 1'!Q:Q)+SUMIF('香港電動車資訊及充電交流谷⚡️2'!J:J,"收費/價錢",'香港電動車資訊及充電交流谷⚡️2'!Q:Q)+SUMIF('電動車好去處分享 3'!I:I,"收費/價錢",'電動車好去處分享 3'!P:P)</f>
        <v>3850</v>
      </c>
      <c r="F16" s="2" t="s">
        <v>14911</v>
      </c>
      <c r="G16" s="2">
        <f>COUNTIF('香港電動車充電資訊交流 1'!L:L,"直接相關")+COUNTIF('香港電動車資訊及充電交流谷⚡️2'!L:L,"直接相關")+COUNTIF('電動車好去處分享 3'!K:K,"直接相關")</f>
        <v>754</v>
      </c>
      <c r="H16" s="60">
        <f t="shared" ref="H16:H18" si="3">IF(SUM(G$16:G$18)&gt;0,G16/SUM(G$16:G$18),0)</f>
        <v>0.6017557861</v>
      </c>
      <c r="I16" s="2">
        <f>SUMIF('香港電動車充電資訊交流 1'!L:L,"直接相關",'香港電動車充電資訊交流 1'!Q:Q)+SUMIF('香港電動車資訊及充電交流谷⚡️2'!L:L,"直接相關",'香港電動車資訊及充電交流谷⚡️2'!Q:Q)+SUMIF('電動車好去處分享 3'!K:K,"直接相關",'電動車好去處分享 3'!P:P)</f>
        <v>12130</v>
      </c>
    </row>
    <row r="17" ht="14.25" customHeight="1">
      <c r="A17" s="2" t="s">
        <v>141</v>
      </c>
      <c r="B17" s="2">
        <f>COUNTIF('香港電動車充電資訊交流 1'!J:J,"疑問/求助")+COUNTIF('香港電動車資訊及充電交流谷⚡️2'!J:J,"疑問/求助")+COUNTIF('電動車好去處分享 3'!I:I,"疑問/求助")</f>
        <v>254</v>
      </c>
      <c r="C17" s="60">
        <f t="shared" si="1"/>
        <v>0.2025518341</v>
      </c>
      <c r="D17" s="2">
        <f>SUMIF('香港電動車充電資訊交流 1'!J:J,"疑問/求助",'香港電動車充電資訊交流 1'!Q:Q)+SUMIF('香港電動車資訊及充電交流谷⚡️2'!J:J,"疑問/求助",'香港電動車資訊及充電交流谷⚡️2'!Q:Q)+SUMIF('電動車好去處分享 3'!I:I,"疑問/求助",'電動車好去處分享 3'!P:P)</f>
        <v>1789</v>
      </c>
      <c r="F17" s="2" t="s">
        <v>14912</v>
      </c>
      <c r="G17" s="2">
        <f>COUNTIF('香港電動車充電資訊交流 1'!L:L,"間接相關")+COUNTIF('香港電動車資訊及充電交流谷⚡️2'!L:L,"間接相關")+COUNTIF('電動車好去處分享 3'!K:K,"間接相關")</f>
        <v>250</v>
      </c>
      <c r="H17" s="60">
        <f t="shared" si="3"/>
        <v>0.1995211492</v>
      </c>
      <c r="I17" s="2">
        <f>SUMIF('香港電動車充電資訊交流 1'!L:L,"間接相關",'香港電動車充電資訊交流 1'!Q:Q)+SUMIF('香港電動車資訊及充電交流谷⚡️2'!L:L,"間接相關",'香港電動車資訊及充電交流谷⚡️2'!Q:Q)+SUMIF('電動車好去處分享 3'!K:K,"間接相關",'電動車好去處分享 3'!P:P)</f>
        <v>5495</v>
      </c>
    </row>
    <row r="18" ht="14.25" customHeight="1">
      <c r="A18" s="58" t="s">
        <v>151</v>
      </c>
      <c r="B18" s="58">
        <f>COUNTIF('香港電動車充電資訊交流 1'!J:J,"資訊分享")+COUNTIF('香港電動車資訊及充電交流谷⚡️2'!J:J,"資訊分享")+COUNTIF('電動車好去處分享 3'!I:I,"資訊分享")</f>
        <v>149</v>
      </c>
      <c r="C18" s="59">
        <f t="shared" si="1"/>
        <v>0.1188197767</v>
      </c>
      <c r="D18" s="58">
        <f>SUMIF('香港電動車充電資訊交流 1'!J:J,"資訊分享",'香港電動車充電資訊交流 1'!Q:Q)+SUMIF('香港電動車資訊及充電交流谷⚡️2'!J:J,"資訊分享",'香港電動車資訊及充電交流谷⚡️2'!Q:Q)+SUMIF('電動車好去處分享 3'!I:I,"資訊分享",'電動車好去處分享 3'!P:P)</f>
        <v>4551</v>
      </c>
      <c r="F18" s="2" t="s">
        <v>14913</v>
      </c>
      <c r="G18" s="2">
        <f>COUNTIF('香港電動車充電資訊交流 1'!L:L,"無關")+COUNTIF('香港電動車資訊及充電交流谷⚡️2'!L:L,"無關")+COUNTIF('電動車好去處分享 3'!K:K,"無關")</f>
        <v>249</v>
      </c>
      <c r="H18" s="60">
        <f t="shared" si="3"/>
        <v>0.1987230646</v>
      </c>
      <c r="I18" s="2">
        <f>SUMIF('香港電動車充電資訊交流 1'!L:L,"無關",'香港電動車充電資訊交流 1'!Q:Q)+SUMIF('香港電動車資訊及充電交流谷⚡️2'!L:L,"無關",'香港電動車資訊及充電交流谷⚡️2'!Q:Q)+SUMIF('電動車好去處分享 3'!K:K,"無關",'電動車好去處分享 3'!P:P)</f>
        <v>880</v>
      </c>
    </row>
    <row r="19" ht="14.25" customHeight="1">
      <c r="A19" s="2" t="s">
        <v>74</v>
      </c>
      <c r="B19" s="2">
        <f>COUNTIF('香港電動車充電資訊交流 1'!J:J,"其他")+COUNTIF('香港電動車資訊及充電交流谷⚡️2'!J:J,"其他")+COUNTIF('電動車好去處分享 3'!I:I,"其他")</f>
        <v>265</v>
      </c>
      <c r="C19" s="60">
        <f t="shared" si="1"/>
        <v>0.211323764</v>
      </c>
      <c r="D19" s="2">
        <f>SUMIF('香港電動車充電資訊交流 1'!J:J,"其他",'香港電動車充電資訊交流 1'!Q:Q)+SUMIF('香港電動車資訊及充電交流谷⚡️2'!J:J,"其他",'香港電動車資訊及充電交流谷⚡️2'!Q:Q)+SUMIF('電動車好去處分享 3'!I:I,"其他",'電動車好去處分享 3'!P:P)</f>
        <v>2871</v>
      </c>
    </row>
    <row r="20" ht="14.25" customHeight="1"/>
    <row r="21" ht="14.25" customHeight="1">
      <c r="A21" s="63" t="s">
        <v>14914</v>
      </c>
      <c r="B21" s="24"/>
      <c r="C21" s="24"/>
      <c r="D21" s="25"/>
      <c r="F21" s="64" t="s">
        <v>14915</v>
      </c>
      <c r="G21" s="24"/>
      <c r="H21" s="24"/>
      <c r="I21" s="25"/>
    </row>
    <row r="22" ht="14.25" customHeight="1">
      <c r="A22" s="65" t="s">
        <v>14916</v>
      </c>
      <c r="B22" s="65" t="s">
        <v>14862</v>
      </c>
      <c r="C22" s="65" t="s">
        <v>14904</v>
      </c>
      <c r="D22" s="65" t="s">
        <v>14917</v>
      </c>
      <c r="F22" s="66" t="s">
        <v>14918</v>
      </c>
      <c r="G22" s="66" t="s">
        <v>14862</v>
      </c>
      <c r="H22" s="66" t="s">
        <v>14904</v>
      </c>
      <c r="I22" s="66" t="s">
        <v>14895</v>
      </c>
    </row>
    <row r="23" ht="14.25" customHeight="1">
      <c r="A23" s="2" t="s">
        <v>14919</v>
      </c>
      <c r="B23" s="2">
        <f>COUNTIF('香港電動車充電資訊交流 1'!K:K,"有行動意向")+COUNTIF('香港電動車資訊及充電交流谷⚡️2'!K:K,"有行動意向")+COUNTIF('電動車好去處分享 3'!J:J,"有行動意向")</f>
        <v>10</v>
      </c>
      <c r="C23" s="60">
        <f t="shared" ref="C23:C26" si="4">IF(SUM(B$23:B$26)&gt;0,B23/SUM(B$23:B$26),0)</f>
        <v>0.007987220447</v>
      </c>
      <c r="D23" s="2">
        <f>IFERROR(ROUND((SUMIF('香港電動車充電資訊交流 1'!K:K,"有行動意向",'香港電動車充電資訊交流 1'!Q:Q)+SUMIF('香港電動車資訊及充電交流谷⚡️2'!K:K,"有行動意向",'香港電動車資訊及充電交流谷⚡️2'!Q:Q)+SUMIF('電動車好去處分享 3'!J:J,"有行動意向",'電動車好去處分享 3'!P:P))/B23,1),0)</f>
        <v>21.5</v>
      </c>
      <c r="F23" s="2" t="s">
        <v>14920</v>
      </c>
      <c r="G23" s="2">
        <f>COUNTIF('香港電動車充電資訊交流 1'!P:P,"*超充*")+COUNTIF('香港電動車資訊及充電交流谷⚡️2'!P:P,"*超充*")+COUNTIF('電動車好去處分享 3'!O:O,"*超充*")</f>
        <v>32</v>
      </c>
      <c r="H23" s="60">
        <f t="shared" ref="H23:H27" si="5">IF(SUM(G$23:G$27)&gt;0,G23/SUM(G$23:G$27),0)</f>
        <v>0.1975308642</v>
      </c>
      <c r="I23" s="2">
        <f>SUMIF('香港電動車充電資訊交流 1'!P:P,"*超充*",'香港電動車充電資訊交流 1'!Q:Q)+SUMIF('香港電動車資訊及充電交流谷⚡️2'!P:P,"*超充*",'香港電動車資訊及充電交流谷⚡️2'!Q:Q)+SUMIF('電動車好去處分享 3'!O:O,"*超充*",'電動車好去處分享 3'!P:P)</f>
        <v>779</v>
      </c>
    </row>
    <row r="24" ht="14.25" customHeight="1">
      <c r="A24" s="2" t="s">
        <v>14921</v>
      </c>
      <c r="B24" s="2">
        <f>COUNTIF('香港電動車充電資訊交流 1'!K:K,"純分享")+COUNTIF('香港電動車資訊及充電交流谷⚡️2'!K:K,"純分享")+COUNTIF('電動車好去處分享 3'!J:J,"純分享")</f>
        <v>623</v>
      </c>
      <c r="C24" s="60">
        <f t="shared" si="4"/>
        <v>0.4976038339</v>
      </c>
      <c r="D24" s="2">
        <f>IFERROR(ROUND((SUMIF('香港電動車充電資訊交流 1'!K:K,"純分享",'香港電動車充電資訊交流 1'!Q:Q)+SUMIF('香港電動車資訊及充電交流谷⚡️2'!K:K,"純分享",'香港電動車資訊及充電交流谷⚡️2'!Q:Q)+SUMIF('電動車好去處分享 3'!J:J,"純分享",'電動車好去處分享 3'!P:P))/B24,1),0)</f>
        <v>22.2</v>
      </c>
      <c r="F24" s="2" t="s">
        <v>14922</v>
      </c>
      <c r="G24" s="2">
        <f>COUNTIF('香港電動車充電資訊交流 1'!P:P,"*中充*")+COUNTIF('香港電動車資訊及充電交流谷⚡️2'!P:P,"*中充*")+COUNTIF('電動車好去處分享 3'!O:O,"*中充*")</f>
        <v>36</v>
      </c>
      <c r="H24" s="60">
        <f t="shared" si="5"/>
        <v>0.2222222222</v>
      </c>
      <c r="I24" s="2">
        <f>SUMIF('香港電動車充電資訊交流 1'!P:P,"*中充*",'香港電動車充電資訊交流 1'!Q:Q)+SUMIF('香港電動車資訊及充電交流谷⚡️2'!P:P,"*中充*",'香港電動車資訊及充電交流谷⚡️2'!Q:Q)+SUMIF('電動車好去處分享 3'!O:O,"*中充*",'電動車好去處分享 3'!P:P)</f>
        <v>560</v>
      </c>
    </row>
    <row r="25" ht="14.25" customHeight="1">
      <c r="A25" s="2" t="s">
        <v>14923</v>
      </c>
      <c r="B25" s="2">
        <f>COUNTIF('香港電動車充電資訊交流 1'!K:K,"求助")+COUNTIF('香港電動車資訊及充電交流谷⚡️2'!K:K,"求助")+COUNTIF('電動車好去處分享 3'!J:J,"求助")</f>
        <v>358</v>
      </c>
      <c r="C25" s="60">
        <f t="shared" si="4"/>
        <v>0.285942492</v>
      </c>
      <c r="D25" s="2">
        <f>IFERROR(ROUND((SUMIF('香港電動車充電資訊交流 1'!K:K,"求助",'香港電動車充電資訊交流 1'!Q:Q)+SUMIF('香港電動車資訊及充電交流谷⚡️2'!K:K,"求助",'香港電動車資訊及充電交流谷⚡️2'!Q:Q)+SUMIF('電動車好去處分享 3'!J:J,"求助",'電動車好去處分享 3'!P:P))/B25,1),0)</f>
        <v>8.5</v>
      </c>
      <c r="F25" s="2" t="s">
        <v>14924</v>
      </c>
      <c r="G25" s="2">
        <f>COUNTIF('香港電動車充電資訊交流 1'!P:P,"*慢充*")+COUNTIF('香港電動車資訊及充電交流谷⚡️2'!P:P,"*慢充*")+COUNTIF('電動車好去處分享 3'!O:O,"*慢充*")</f>
        <v>13</v>
      </c>
      <c r="H25" s="60">
        <f t="shared" si="5"/>
        <v>0.08024691358</v>
      </c>
      <c r="I25" s="2">
        <f>SUMIF('香港電動車充電資訊交流 1'!P:P,"*慢充*",'香港電動車充電資訊交流 1'!Q:Q)+SUMIF('香港電動車資訊及充電交流谷⚡️2'!P:P,"*慢充*",'香港電動車資訊及充電交流谷⚡️2'!Q:Q)+SUMIF('電動車好去處分享 3'!O:O,"*慢充*",'電動車好去處分享 3'!P:P)</f>
        <v>210</v>
      </c>
    </row>
    <row r="26" ht="14.25" customHeight="1">
      <c r="A26" s="2" t="s">
        <v>14925</v>
      </c>
      <c r="B26" s="2">
        <f>COUNTIF('香港電動車充電資訊交流 1'!K:K,"廣告")+COUNTIF('香港電動車資訊及充電交流谷⚡️2'!K:K,"廣告")+COUNTIF('電動車好去處分享 3'!J:J,"廣告")</f>
        <v>261</v>
      </c>
      <c r="C26" s="60">
        <f t="shared" si="4"/>
        <v>0.2084664537</v>
      </c>
      <c r="D26" s="2">
        <f>IFERROR(ROUND((SUMIF('香港電動車充電資訊交流 1'!K:K,"廣告",'香港電動車充電資訊交流 1'!Q:Q)+SUMIF('香港電動車資訊及充電交流谷⚡️2'!K:K,"廣告",'香港電動車資訊及充電交流谷⚡️2'!Q:Q)+SUMIF('電動車好去處分享 3'!J:J,"廣告",'電動車好去處分享 3'!P:P))/B26,1),0)</f>
        <v>5.3</v>
      </c>
      <c r="F26" s="2" t="s">
        <v>14926</v>
      </c>
      <c r="G26" s="2">
        <f>COUNTIF('香港電動車充電資訊交流 1'!P:P,"*AC*")+COUNTIF('香港電動車資訊及充電交流谷⚡️2'!P:P,"*AC*")+COUNTIF('電動車好去處分享 3'!O:O,"*AC*")</f>
        <v>5</v>
      </c>
      <c r="H26" s="60">
        <f t="shared" si="5"/>
        <v>0.03086419753</v>
      </c>
      <c r="I26" s="2">
        <f>SUMIF('香港電動車充電資訊交流 1'!P:P,"*AC*",'香港電動車充電資訊交流 1'!Q:Q)+SUMIF('香港電動車資訊及充電交流谷⚡️2'!P:P,"*AC*",'香港電動車資訊及充電交流谷⚡️2'!Q:Q)+SUMIF('電動車好去處分享 3'!O:O,"*AC*",'電動車好去處分享 3'!P:P)</f>
        <v>30</v>
      </c>
    </row>
    <row r="27" ht="14.25" customHeight="1">
      <c r="F27" s="2" t="s">
        <v>14927</v>
      </c>
      <c r="G27" s="2">
        <f>COUNTIF('香港電動車充電資訊交流 1'!P:P,"*kW*")+COUNTIF('香港電動車資訊及充電交流谷⚡️2'!P:P,"*kW*")+COUNTIF('電動車好去處分享 3'!O:O,"*kW*")</f>
        <v>76</v>
      </c>
      <c r="H27" s="60">
        <f t="shared" si="5"/>
        <v>0.4691358025</v>
      </c>
      <c r="I27" s="2">
        <f>SUMIF('香港電動車充電資訊交流 1'!P:P,"*kW*",'香港電動車充電資訊交流 1'!Q:Q)+SUMIF('香港電動車資訊及充電交流谷⚡️2'!P:P,"*kW*",'香港電動車資訊及充電交流谷⚡️2'!Q:Q)+SUMIF('電動車好去處分享 3'!O:O,"*kW*",'電動車好去處分享 3'!P:P)</f>
        <v>1754</v>
      </c>
    </row>
    <row r="28" ht="14.25" customHeight="1"/>
    <row r="29" ht="14.25" customHeight="1">
      <c r="A29" s="67" t="s">
        <v>14928</v>
      </c>
      <c r="B29" s="24"/>
      <c r="C29" s="24"/>
      <c r="D29" s="25"/>
      <c r="F29" s="68" t="s">
        <v>14929</v>
      </c>
      <c r="G29" s="24"/>
      <c r="H29" s="24"/>
      <c r="I29" s="24"/>
      <c r="J29" s="24"/>
      <c r="K29" s="24"/>
      <c r="L29" s="25"/>
    </row>
    <row r="30" ht="14.25" customHeight="1">
      <c r="A30" s="69" t="s">
        <v>14930</v>
      </c>
      <c r="B30" s="69" t="s">
        <v>14862</v>
      </c>
      <c r="C30" s="69" t="s">
        <v>14904</v>
      </c>
      <c r="D30" s="69" t="s">
        <v>14931</v>
      </c>
      <c r="F30" s="70" t="s">
        <v>14932</v>
      </c>
      <c r="G30" s="70" t="s">
        <v>14884</v>
      </c>
      <c r="H30" s="70" t="s">
        <v>14837</v>
      </c>
      <c r="I30" s="70" t="s">
        <v>14838</v>
      </c>
      <c r="J30" s="70" t="s">
        <v>14839</v>
      </c>
      <c r="K30" s="70" t="s">
        <v>14917</v>
      </c>
      <c r="L30" s="70" t="s">
        <v>14933</v>
      </c>
    </row>
    <row r="31" ht="14.25" customHeight="1">
      <c r="A31" s="2" t="s">
        <v>14934</v>
      </c>
      <c r="B31" s="2">
        <f>COUNTIF('香港電動車充電資訊交流 1'!I:I,"開心")+COUNTIF('香港電動車資訊及充電交流谷⚡️2'!I:I,"開心")+COUNTIF('電動車好去處分享 3'!H:H,"開心")</f>
        <v>55</v>
      </c>
      <c r="C31" s="60">
        <f t="shared" ref="C31:C37" si="6">IF(SUM(B$31:B$37)&gt;0,B31/SUM(B$31:B$37),0)</f>
        <v>0.04428341385</v>
      </c>
      <c r="D31" s="2">
        <f>IFERROR(ROUND(((SUMIF('香港電動車充電資訊交流 1'!I:I,"開心",'香港電動車充電資訊交流 1'!Q:Q)+SUMIF('香港電動車資訊及充電交流谷⚡️2'!I:I,"開心",'香港電動車資訊及充電交流谷⚡️2'!Q:Q)+SUMIF('電動車好去處分享 3'!H:H,"開心",'電動車好去處分享 3'!P:P))+(SUMIF('香港電動車充電資訊交流 1'!I:I,"開心",'香港電動車充電資訊交流 1'!R:R)+SUMIF('香港電動車資訊及充電交流谷⚡️2'!I:I,"開心",'香港電動車資訊及充電交流谷⚡️2'!R:R)+SUMIF('電動車好去處分享 3'!H:H,"開心",'電動車好去處分享 3'!Q:Q)))/B31,1),0)</f>
        <v>41.7</v>
      </c>
      <c r="F31" s="2" t="s">
        <v>14840</v>
      </c>
      <c r="G31" s="2">
        <f>COUNTA('香港電動車充電資訊交流 1'!A:A)-1</f>
        <v>458</v>
      </c>
      <c r="H31" s="2">
        <f>SUM('香港電動車充電資訊交流 1'!Q:Q)</f>
        <v>1614</v>
      </c>
      <c r="I31" s="2">
        <f>SUM('香港電動車充電資訊交流 1'!R:R)</f>
        <v>919</v>
      </c>
      <c r="J31" s="2">
        <f>SUM('香港電動車充電資訊交流 1'!S:S)</f>
        <v>58</v>
      </c>
      <c r="K31" s="2">
        <f t="shared" ref="K31:K34" si="7">ROUND(H31/G31,1)</f>
        <v>3.5</v>
      </c>
      <c r="L31" s="2">
        <f t="shared" ref="L31:L34" si="8">ROUND((H31+I31+J31)/G31,1)</f>
        <v>5.7</v>
      </c>
    </row>
    <row r="32" ht="14.25" customHeight="1">
      <c r="A32" s="2" t="s">
        <v>14935</v>
      </c>
      <c r="B32" s="2">
        <f>COUNTIF('香港電動車充電資訊交流 1'!I:I,"滿意")+COUNTIF('香港電動車資訊及充電交流谷⚡️2'!I:I,"滿意")+COUNTIF('電動車好去處分享 3'!H:H,"滿意")</f>
        <v>46</v>
      </c>
      <c r="C32" s="60">
        <f t="shared" si="6"/>
        <v>0.03703703704</v>
      </c>
      <c r="D32" s="2">
        <f>IFERROR(ROUND(((SUMIF('香港電動車充電資訊交流 1'!I:I,"滿意",'香港電動車充電資訊交流 1'!Q:Q)+SUMIF('香港電動車資訊及充電交流谷⚡️2'!I:I,"滿意",'香港電動車資訊及充電交流谷⚡️2'!Q:Q)+SUMIF('電動車好去處分享 3'!H:H,"滿意",'電動車好去處分享 3'!P:P))+(SUMIF('香港電動車充電資訊交流 1'!I:I,"滿意",'香港電動車充電資訊交流 1'!R:R)+SUMIF('香港電動車資訊及充電交流谷⚡️2'!I:I,"滿意",'香港電動車資訊及充電交流谷⚡️2'!R:R)+SUMIF('電動車好去處分享 3'!H:H,"滿意",'電動車好去處分享 3'!Q:Q)))/B32,1),0)</f>
        <v>22.8</v>
      </c>
      <c r="F32" s="2" t="s">
        <v>14841</v>
      </c>
      <c r="G32" s="11">
        <f>COUNTA('香港電動車資訊及充電交流谷⚡️2'!A:A)-1</f>
        <v>466</v>
      </c>
      <c r="H32" s="2">
        <f>SUM('香港電動車資訊及充電交流谷⚡️2'!Q:Q)</f>
        <v>6221</v>
      </c>
      <c r="I32" s="2">
        <f>SUM('香港電動車資訊及充電交流谷⚡️2'!R:R)</f>
        <v>5971</v>
      </c>
      <c r="J32" s="2">
        <f>SUM('香港電動車資訊及充電交流谷⚡️2'!S:S)</f>
        <v>133</v>
      </c>
      <c r="K32" s="2">
        <f t="shared" si="7"/>
        <v>13.3</v>
      </c>
      <c r="L32" s="2">
        <f t="shared" si="8"/>
        <v>26.4</v>
      </c>
    </row>
    <row r="33" ht="14.25" customHeight="1">
      <c r="A33" s="2" t="s">
        <v>14936</v>
      </c>
      <c r="B33" s="2">
        <f>COUNTIF('香港電動車充電資訊交流 1'!I:I,"期待")+COUNTIF('香港電動車資訊及充電交流谷⚡️2'!I:I,"期待")+COUNTIF('電動車好去處分享 3'!H:H,"期待")</f>
        <v>154</v>
      </c>
      <c r="C33" s="60">
        <f t="shared" si="6"/>
        <v>0.1239935588</v>
      </c>
      <c r="D33" s="2">
        <f>IFERROR(ROUND(((SUMIF('香港電動車充電資訊交流 1'!I:I,"期待",'香港電動車充電資訊交流 1'!Q:Q)+SUMIF('香港電動車資訊及充電交流谷⚡️2'!I:I,"期待",'香港電動車資訊及充電交流谷⚡️2'!Q:Q)+SUMIF('電動車好去處分享 3'!H:H,"期待",'電動車好去處分享 3'!P:P))+(SUMIF('香港電動車充電資訊交流 1'!I:I,"期待",'香港電動車充電資訊交流 1'!R:R)+SUMIF('香港電動車資訊及充電交流谷⚡️2'!I:I,"期待",'香港電動車資訊及充電交流谷⚡️2'!R:R)+SUMIF('電動車好去處分享 3'!H:H,"期待",'電動車好去處分享 3'!Q:Q)))/B33,1),0)</f>
        <v>18.3</v>
      </c>
      <c r="F33" s="2" t="s">
        <v>14842</v>
      </c>
      <c r="G33" s="2">
        <f>COUNTA('電動車好去處分享 3'!A:A)-1</f>
        <v>349</v>
      </c>
      <c r="H33" s="2">
        <f>SUM('電動車好去處分享 3'!P:P)</f>
        <v>10784</v>
      </c>
      <c r="I33" s="2">
        <f>SUM('電動車好去處分享 3'!Q:Q)</f>
        <v>5569</v>
      </c>
      <c r="J33" s="2">
        <f>SUM('電動車好去處分享 3'!R:R)</f>
        <v>214</v>
      </c>
      <c r="K33" s="2">
        <f t="shared" si="7"/>
        <v>30.9</v>
      </c>
      <c r="L33" s="2">
        <f t="shared" si="8"/>
        <v>47.5</v>
      </c>
    </row>
    <row r="34" ht="14.25" customHeight="1">
      <c r="A34" s="2" t="s">
        <v>14937</v>
      </c>
      <c r="B34" s="2">
        <f>COUNTIF('香港電動車充電資訊交流 1'!I:I,"陳述")+COUNTIF('香港電動車資訊及充電交流谷⚡️2'!I:I,"陳述")+COUNTIF('電動車好去處分享 3'!H:H,"陳述")</f>
        <v>515</v>
      </c>
      <c r="C34" s="60">
        <f t="shared" si="6"/>
        <v>0.4146537842</v>
      </c>
      <c r="D34" s="2">
        <f>IFERROR(ROUND(((SUMIF('香港電動車充電資訊交流 1'!I:I,"陳述",'香港電動車充電資訊交流 1'!Q:Q)+SUMIF('香港電動車資訊及充電交流谷⚡️2'!I:I,"陳述",'香港電動車資訊及充電交流谷⚡️2'!Q:Q)+SUMIF('電動車好去處分享 3'!H:H,"陳述",'電動車好去處分享 3'!P:P))+(SUMIF('香港電動車充電資訊交流 1'!I:I,"陳述",'香港電動車充電資訊交流 1'!R:R)+SUMIF('香港電動車資訊及充電交流谷⚡️2'!I:I,"陳述",'香港電動車資訊及充電交流谷⚡️2'!R:R)+SUMIF('電動車好去處分享 3'!H:H,"陳述",'電動車好去處分享 3'!Q:Q)))/B34,1),0)</f>
        <v>21.1</v>
      </c>
      <c r="F34" s="51" t="s">
        <v>14938</v>
      </c>
      <c r="G34" s="51">
        <f t="shared" ref="G34:J34" si="9">SUM(G31:G33)</f>
        <v>1273</v>
      </c>
      <c r="H34" s="51">
        <f t="shared" si="9"/>
        <v>18619</v>
      </c>
      <c r="I34" s="51">
        <f t="shared" si="9"/>
        <v>12459</v>
      </c>
      <c r="J34" s="51">
        <f t="shared" si="9"/>
        <v>405</v>
      </c>
      <c r="K34" s="51">
        <f t="shared" si="7"/>
        <v>14.6</v>
      </c>
      <c r="L34" s="51">
        <f t="shared" si="8"/>
        <v>24.7</v>
      </c>
    </row>
    <row r="35" ht="14.25" customHeight="1">
      <c r="A35" s="2" t="s">
        <v>14939</v>
      </c>
      <c r="B35" s="2">
        <f>COUNTIF('香港電動車充電資訊交流 1'!I:I,"疑問")+COUNTIF('香港電動車資訊及充電交流谷⚡️2'!I:I,"疑問")+COUNTIF('電動車好去處分享 3'!H:H,"疑問")</f>
        <v>368</v>
      </c>
      <c r="C35" s="60">
        <f t="shared" si="6"/>
        <v>0.2962962963</v>
      </c>
      <c r="D35" s="2">
        <f>IFERROR(ROUND(((SUMIF('香港電動車充電資訊交流 1'!I:I,"疑問",'香港電動車充電資訊交流 1'!Q:Q)+SUMIF('香港電動車資訊及充電交流谷⚡️2'!I:I,"疑問",'香港電動車資訊及充電交流谷⚡️2'!Q:Q)+SUMIF('電動車好去處分享 3'!H:H,"疑問",'電動車好去處分享 3'!P:P))+(SUMIF('香港電動車充電資訊交流 1'!I:I,"疑問",'香港電動車充電資訊交流 1'!R:R)+SUMIF('香港電動車資訊及充電交流谷⚡️2'!I:I,"疑問",'香港電動車資訊及充電交流谷⚡️2'!R:R)+SUMIF('電動車好去處分享 3'!H:H,"疑問",'電動車好去處分享 3'!Q:Q)))/B35,1),0)</f>
        <v>24.5</v>
      </c>
    </row>
    <row r="36" ht="14.25" customHeight="1">
      <c r="A36" s="2" t="s">
        <v>14940</v>
      </c>
      <c r="B36" s="2">
        <f>COUNTIF('香港電動車充電資訊交流 1'!I:I,"生氣")+COUNTIF('香港電動車資訊及充電交流谷⚡️2'!I:I,"生氣")+COUNTIF('電動車好去處分享 3'!H:H,"生氣")</f>
        <v>63</v>
      </c>
      <c r="C36" s="60">
        <f t="shared" si="6"/>
        <v>0.05072463768</v>
      </c>
      <c r="D36" s="2">
        <f>IFERROR(ROUND(((SUMIF('香港電動車充電資訊交流 1'!I:I,"生氣",'香港電動車充電資訊交流 1'!Q:Q)+SUMIF('香港電動車資訊及充電交流谷⚡️2'!I:I,"生氣",'香港電動車資訊及充電交流谷⚡️2'!Q:Q)+SUMIF('電動車好去處分享 3'!H:H,"生氣",'電動車好去處分享 3'!P:P))+(SUMIF('香港電動車充電資訊交流 1'!I:I,"生氣",'香港電動車充電資訊交流 1'!R:R)+SUMIF('香港電動車資訊及充電交流谷⚡️2'!I:I,"生氣",'香港電動車資訊及充電交流谷⚡️2'!R:R)+SUMIF('電動車好去處分享 3'!H:H,"生氣",'電動車好去處分享 3'!Q:Q)))/B36,1),0)</f>
        <v>47.7</v>
      </c>
    </row>
    <row r="37" ht="14.25" customHeight="1">
      <c r="A37" s="2" t="s">
        <v>14941</v>
      </c>
      <c r="B37" s="2">
        <f>COUNTIF('香港電動車充電資訊交流 1'!I:I,"失望")+COUNTIF('香港電動車資訊及充電交流谷⚡️2'!I:I,"失望")+COUNTIF('電動車好去處分享 3'!H:H,"失望")</f>
        <v>41</v>
      </c>
      <c r="C37" s="60">
        <f t="shared" si="6"/>
        <v>0.03301127214</v>
      </c>
      <c r="D37" s="2">
        <f>IFERROR(ROUND(((SUMIF('香港電動車充電資訊交流 1'!I:I,"失望",'香港電動車充電資訊交流 1'!Q:Q)+SUMIF('香港電動車資訊及充電交流谷⚡️2'!I:I,"失望",'香港電動車資訊及充電交流谷⚡️2'!Q:Q)+SUMIF('電動車好去處分享 3'!H:H,"失望",'電動車好去處分享 3'!P:P))+(SUMIF('香港電動車充電資訊交流 1'!I:I,"失望",'香港電動車充電資訊交流 1'!R:R)+SUMIF('香港電動車資訊及充電交流谷⚡️2'!I:I,"失望",'香港電動車資訊及充電交流谷⚡️2'!R:R)+SUMIF('電動車好去處分享 3'!H:H,"失望",'電動車好去處分享 3'!Q:Q)))/B37,1),0)</f>
        <v>41.3</v>
      </c>
    </row>
    <row r="38" ht="14.25" customHeight="1"/>
    <row r="39" ht="14.25" customHeight="1">
      <c r="A39" s="71" t="s">
        <v>14942</v>
      </c>
      <c r="B39" s="24"/>
      <c r="C39" s="24"/>
      <c r="D39" s="25"/>
      <c r="F39" s="72" t="s">
        <v>14943</v>
      </c>
      <c r="G39" s="24"/>
      <c r="H39" s="24"/>
      <c r="I39" s="25"/>
    </row>
    <row r="40" ht="14.25" customHeight="1">
      <c r="A40" s="73" t="s">
        <v>14944</v>
      </c>
      <c r="B40" s="73" t="s">
        <v>14945</v>
      </c>
      <c r="C40" s="73" t="s">
        <v>14895</v>
      </c>
      <c r="D40" s="73" t="s">
        <v>14931</v>
      </c>
      <c r="F40" s="74" t="s">
        <v>14834</v>
      </c>
      <c r="G40" s="74" t="s">
        <v>14945</v>
      </c>
      <c r="H40" s="74" t="s">
        <v>14837</v>
      </c>
      <c r="I40" s="74" t="s">
        <v>14838</v>
      </c>
    </row>
    <row r="41" ht="14.25" customHeight="1">
      <c r="A41" s="75" t="s">
        <v>283</v>
      </c>
      <c r="B41" s="75">
        <f>COUNTIF('香港電動車充電資訊交流 1'!N:N,"*Model Y*")+COUNTIF('香港電動車資訊及充電交流谷⚡️2'!N:N,"*Model Y*")+COUNTIF('電動車好去處分享 3'!M:M,"*Model Y*")</f>
        <v>108</v>
      </c>
      <c r="C41" s="75">
        <f>SUMIF('香港電動車充電資訊交流 1'!N:N,"*Model Y*",'香港電動車充電資訊交流 1'!Q:Q)+SUMIF('香港電動車資訊及充電交流谷⚡️2'!N:N,"*Model Y*",'香港電動車資訊及充電交流谷⚡️2'!Q:Q)+SUMIF('電動車好去處分享 3'!M:M,"*Model Y*",'電動車好去處分享 3'!P:P)</f>
        <v>2812</v>
      </c>
      <c r="D41" s="75">
        <f t="shared" ref="D41:D48" si="10">IFERROR(ROUND(C41/B41,1),0)</f>
        <v>26</v>
      </c>
      <c r="F41" s="76" t="s">
        <v>200</v>
      </c>
      <c r="G41" s="76">
        <f>COUNTIF('香港電動車充電資訊交流 1'!M:M,"*荃灣*")+COUNTIF('香港電動車資訊及充電交流谷⚡️2'!M:M,"*荃灣*")+COUNTIF('電動車好去處分享 3'!L:L,"*荃灣*")</f>
        <v>12</v>
      </c>
      <c r="H41" s="76">
        <f>SUMIF('香港電動車充電資訊交流 1'!M:M,"*荃灣*",'香港電動車充電資訊交流 1'!Q:Q)+SUMIF('香港電動車資訊及充電交流谷⚡️2'!M:M,"*荃灣*",'香港電動車資訊及充電交流谷⚡️2'!Q:Q)+SUMIF('電動車好去處分享 3'!L:L,"*荃灣*",'電動車好去處分享 3'!P:P)</f>
        <v>145</v>
      </c>
      <c r="I41" s="76">
        <f>SUMIF('香港電動車充電資訊交流 1'!M:M,"*荃灣*",'香港電動車充電資訊交流 1'!R:R)+SUMIF('香港電動車資訊及充電交流谷⚡️2'!M:M,"*荃灣*",'香港電動車資訊及充電交流谷⚡️2'!R:R)+SUMIF('電動車好去處分享 3'!L:L,"*荃灣*",'電動車好去處分享 3'!Q:Q)</f>
        <v>143</v>
      </c>
    </row>
    <row r="42" ht="14.25" customHeight="1">
      <c r="A42" s="2" t="s">
        <v>278</v>
      </c>
      <c r="B42" s="2">
        <f>COUNTIF('香港電動車充電資訊交流 1'!N:N,"*Model 3*")+COUNTIF('香港電動車資訊及充電交流谷⚡️2'!N:N,"*Model 3*")+COUNTIF('電動車好去處分享 3'!M:M,"*Model 3*")</f>
        <v>87</v>
      </c>
      <c r="C42" s="2">
        <f>SUMIF('香港電動車充電資訊交流 1'!N:N,"*Model 3*",'香港電動車充電資訊交流 1'!Q:Q)+SUMIF('香港電動車資訊及充電交流谷⚡️2'!N:N,"*Model 3*",'香港電動車資訊及充電交流谷⚡️2'!Q:Q)+SUMIF('電動車好去處分享 3'!M:M,"*Model 3*",'電動車好去處分享 3'!P:P)</f>
        <v>1282</v>
      </c>
      <c r="D42" s="2">
        <f t="shared" si="10"/>
        <v>14.7</v>
      </c>
      <c r="F42" s="2" t="s">
        <v>470</v>
      </c>
      <c r="G42" s="2">
        <f>COUNTIF('香港電動車充電資訊交流 1'!M:M,"*元朗*")+COUNTIF('香港電動車資訊及充電交流谷⚡️2'!M:M,"*元朗*")+COUNTIF('電動車好去處分享 3'!L:L,"*元朗*")</f>
        <v>31</v>
      </c>
      <c r="H42" s="2">
        <f>SUMIF('香港電動車充電資訊交流 1'!M:M,"*元朗*",'香港電動車充電資訊交流 1'!Q:Q)+SUMIF('香港電動車資訊及充電交流谷⚡️2'!M:M,"*元朗*",'香港電動車資訊及充電交流谷⚡️2'!Q:Q)+SUMIF('電動車好去處分享 3'!L:L,"*元朗*",'電動車好去處分享 3'!P:P)</f>
        <v>138</v>
      </c>
      <c r="I42" s="2">
        <f>SUMIF('香港電動車充電資訊交流 1'!M:M,"*元朗*",'香港電動車充電資訊交流 1'!R:R)+SUMIF('香港電動車資訊及充電交流谷⚡️2'!M:M,"*元朗*",'香港電動車資訊及充電交流谷⚡️2'!R:R)+SUMIF('電動車好去處分享 3'!L:L,"*元朗*",'電動車好去處分享 3'!Q:Q)</f>
        <v>80</v>
      </c>
    </row>
    <row r="43" ht="14.25" customHeight="1">
      <c r="A43" s="75" t="s">
        <v>14868</v>
      </c>
      <c r="B43" s="75">
        <f>COUNTIF('香港電動車充電資訊交流 1'!N:N,"*Atto*")+COUNTIF('香港電動車資訊及充電交流谷⚡️2'!N:N,"*Atto*")+COUNTIF('電動車好去處分享 3'!M:M,"*Atto*")</f>
        <v>12</v>
      </c>
      <c r="C43" s="75">
        <f>SUMIF('香港電動車充電資訊交流 1'!N:N,"*Atto*",'香港電動車充電資訊交流 1'!Q:Q)+SUMIF('香港電動車資訊及充電交流谷⚡️2'!N:N,"*Atto*",'香港電動車資訊及充電交流谷⚡️2'!Q:Q)+SUMIF('電動車好去處分享 3'!M:M,"*Atto*",'電動車好去處分享 3'!P:P)</f>
        <v>119</v>
      </c>
      <c r="D43" s="75">
        <f t="shared" si="10"/>
        <v>9.9</v>
      </c>
      <c r="F43" s="76" t="s">
        <v>356</v>
      </c>
      <c r="G43" s="76">
        <f>COUNTIF('香港電動車充電資訊交流 1'!M:M,"*觀塘*")+COUNTIF('香港電動車資訊及充電交流谷⚡️2'!M:M,"*觀塘*")+COUNTIF('電動車好去處分享 3'!L:L,"*觀塘*")</f>
        <v>18</v>
      </c>
      <c r="H43" s="76">
        <f>SUMIF('香港電動車充電資訊交流 1'!M:M,"*觀塘*",'香港電動車充電資訊交流 1'!Q:Q)+SUMIF('香港電動車資訊及充電交流谷⚡️2'!M:M,"*觀塘*",'香港電動車資訊及充電交流谷⚡️2'!Q:Q)+SUMIF('電動車好去處分享 3'!L:L,"*觀塘*",'電動車好去處分享 3'!P:P)</f>
        <v>234</v>
      </c>
      <c r="I43" s="76">
        <f>SUMIF('香港電動車充電資訊交流 1'!M:M,"*觀塘*",'香港電動車充電資訊交流 1'!R:R)+SUMIF('香港電動車資訊及充電交流谷⚡️2'!M:M,"*觀塘*",'香港電動車資訊及充電交流谷⚡️2'!R:R)+SUMIF('電動車好去處分享 3'!L:L,"*觀塘*",'電動車好去處分享 3'!Q:Q)</f>
        <v>119</v>
      </c>
    </row>
    <row r="44" ht="14.25" customHeight="1">
      <c r="A44" s="2" t="s">
        <v>14870</v>
      </c>
      <c r="B44" s="2">
        <f>COUNTIF('香港電動車充電資訊交流 1'!N:N,"*Sealion*")+COUNTIF('香港電動車資訊及充電交流谷⚡️2'!N:N,"*Sealion*")+COUNTIF('電動車好去處分享 3'!M:M,"*Sealion*")</f>
        <v>11</v>
      </c>
      <c r="C44" s="2">
        <f>SUMIF('香港電動車充電資訊交流 1'!N:N,"*Sealion*",'香港電動車充電資訊交流 1'!Q:Q)+SUMIF('香港電動車資訊及充電交流谷⚡️2'!N:N,"*Sealion*",'香港電動車資訊及充電交流谷⚡️2'!Q:Q)+SUMIF('電動車好去處分享 3'!M:M,"*Sealion*",'電動車好去處分享 3'!P:P)</f>
        <v>104</v>
      </c>
      <c r="D44" s="2">
        <f t="shared" si="10"/>
        <v>9.5</v>
      </c>
      <c r="F44" s="2" t="s">
        <v>1385</v>
      </c>
      <c r="G44" s="2">
        <f>COUNTIF('香港電動車充電資訊交流 1'!M:M,"*九龍灣*")+COUNTIF('香港電動車資訊及充電交流谷⚡️2'!M:M,"*九龍灣*")+COUNTIF('電動車好去處分享 3'!L:L,"*九龍灣*")</f>
        <v>13</v>
      </c>
      <c r="H44" s="2">
        <f>SUMIF('香港電動車充電資訊交流 1'!M:M,"*九龍灣*",'香港電動車充電資訊交流 1'!Q:Q)+SUMIF('香港電動車資訊及充電交流谷⚡️2'!M:M,"*九龍灣*",'香港電動車資訊及充電交流谷⚡️2'!Q:Q)+SUMIF('電動車好去處分享 3'!L:L,"*九龍灣*",'電動車好去處分享 3'!P:P)</f>
        <v>469</v>
      </c>
      <c r="I44" s="2">
        <f>SUMIF('香港電動車充電資訊交流 1'!M:M,"*九龍灣*",'香港電動車充電資訊交流 1'!R:R)+SUMIF('香港電動車資訊及充電交流谷⚡️2'!M:M,"*九龍灣*",'香港電動車資訊及充電交流谷⚡️2'!R:R)+SUMIF('電動車好去處分享 3'!L:L,"*九龍灣*",'電動車好去處分享 3'!Q:Q)</f>
        <v>199</v>
      </c>
    </row>
    <row r="45" ht="14.25" customHeight="1">
      <c r="A45" s="75" t="s">
        <v>14946</v>
      </c>
      <c r="B45" s="75">
        <f>COUNTIF('香港電動車充電資訊交流 1'!N:N,"*BMW*")+COUNTIF('香港電動車資訊及充電交流谷⚡️2'!N:N,"*BMW*")+COUNTIF('電動車好去處分享 3'!M:M,"*BMW*")</f>
        <v>13</v>
      </c>
      <c r="C45" s="75">
        <f>SUMIF('香港電動車充電資訊交流 1'!N:N,"*BMW*",'香港電動車充電資訊交流 1'!Q:Q)+SUMIF('香港電動車資訊及充電交流谷⚡️2'!N:N,"*BMW*",'香港電動車資訊及充電交流谷⚡️2'!Q:Q)+SUMIF('電動車好去處分享 3'!M:M,"*BMW*",'電動車好去處分享 3'!P:P)</f>
        <v>253</v>
      </c>
      <c r="D45" s="75">
        <f t="shared" si="10"/>
        <v>19.5</v>
      </c>
      <c r="F45" s="76" t="s">
        <v>14947</v>
      </c>
      <c r="G45" s="76">
        <f>COUNTIF('香港電動車充電資訊交流 1'!M:M,"*大角咀*")+COUNTIF('香港電動車資訊及充電交流谷⚡️2'!M:M,"*大角咀*")+COUNTIF('電動車好去處分享 3'!L:L,"*大角咀*")</f>
        <v>3</v>
      </c>
      <c r="H45" s="76">
        <f>SUMIF('香港電動車充電資訊交流 1'!M:M,"*大角咀*",'香港電動車充電資訊交流 1'!Q:Q)+SUMIF('香港電動車資訊及充電交流谷⚡️2'!M:M,"*大角咀*",'香港電動車資訊及充電交流谷⚡️2'!Q:Q)+SUMIF('電動車好去處分享 3'!L:L,"*大角咀*",'電動車好去處分享 3'!P:P)</f>
        <v>4</v>
      </c>
      <c r="I45" s="76">
        <f>SUMIF('香港電動車充電資訊交流 1'!M:M,"*大角咀*",'香港電動車充電資訊交流 1'!R:R)+SUMIF('香港電動車資訊及充電交流谷⚡️2'!M:M,"*大角咀*",'香港電動車資訊及充電交流谷⚡️2'!R:R)+SUMIF('電動車好去處分享 3'!L:L,"*大角咀*",'電動車好去處分享 3'!Q:Q)</f>
        <v>0</v>
      </c>
    </row>
    <row r="46" ht="14.25" customHeight="1">
      <c r="A46" s="2" t="s">
        <v>14948</v>
      </c>
      <c r="B46" s="2">
        <f>COUNTIF('香港電動車充電資訊交流 1'!N:N,"*Mercedes*")+COUNTIF('香港電動車資訊及充電交流谷⚡️2'!N:N,"*Mercedes*")+COUNTIF('電動車好去處分享 3'!M:M,"*Mercedes*")</f>
        <v>9</v>
      </c>
      <c r="C46" s="2">
        <f>SUMIF('香港電動車充電資訊交流 1'!N:N,"*Mercedes*",'香港電動車充電資訊交流 1'!Q:Q)+SUMIF('香港電動車資訊及充電交流谷⚡️2'!N:N,"*Mercedes*",'香港電動車資訊及充電交流谷⚡️2'!Q:Q)+SUMIF('電動車好去處分享 3'!M:M,"*Mercedes*",'電動車好去處分享 3'!P:P)</f>
        <v>225</v>
      </c>
      <c r="D46" s="2">
        <f t="shared" si="10"/>
        <v>25</v>
      </c>
      <c r="F46" s="2" t="s">
        <v>14949</v>
      </c>
      <c r="G46" s="2">
        <f>COUNTIF('香港電動車充電資訊交流 1'!M:M,"*深水埗*")+COUNTIF('香港電動車資訊及充電交流谷⚡️2'!M:M,"*深水埗*")+COUNTIF('電動車好去處分享 3'!L:L,"*深水埗*")</f>
        <v>9</v>
      </c>
      <c r="H46" s="2">
        <f>SUMIF('香港電動車充電資訊交流 1'!M:M,"*深水埗*",'香港電動車充電資訊交流 1'!Q:Q)+SUMIF('香港電動車資訊及充電交流谷⚡️2'!M:M,"*深水埗*",'香港電動車資訊及充電交流谷⚡️2'!Q:Q)+SUMIF('電動車好去處分享 3'!L:L,"*深水埗*",'電動車好去處分享 3'!P:P)</f>
        <v>17</v>
      </c>
      <c r="I46" s="2">
        <f>SUMIF('香港電動車充電資訊交流 1'!M:M,"*深水埗*",'香港電動車充電資訊交流 1'!R:R)+SUMIF('香港電動車資訊及充電交流谷⚡️2'!M:M,"*深水埗*",'香港電動車資訊及充電交流谷⚡️2'!R:R)+SUMIF('電動車好去處分享 3'!L:L,"*深水埗*",'電動車好去處分享 3'!Q:Q)</f>
        <v>7</v>
      </c>
    </row>
    <row r="47" ht="14.25" customHeight="1">
      <c r="A47" s="75" t="s">
        <v>2996</v>
      </c>
      <c r="B47" s="75">
        <f>COUNTIF('香港電動車充電資訊交流 1'!N:N,"*Porsche*")+COUNTIF('香港電動車資訊及充電交流谷⚡️2'!N:N,"*Porsche*")+COUNTIF('電動車好去處分享 3'!M:M,"*Porsche*")</f>
        <v>3</v>
      </c>
      <c r="C47" s="75">
        <f>SUMIF('香港電動車充電資訊交流 1'!N:N,"*Porsche*",'香港電動車充電資訊交流 1'!Q:Q)+SUMIF('香港電動車資訊及充電交流谷⚡️2'!N:N,"*Porsche*",'香港電動車資訊及充電交流谷⚡️2'!Q:Q)+SUMIF('電動車好去處分享 3'!M:M,"*Porsche*",'電動車好去處分享 3'!P:P)</f>
        <v>143</v>
      </c>
      <c r="D47" s="75">
        <f t="shared" si="10"/>
        <v>47.7</v>
      </c>
      <c r="F47" s="76" t="s">
        <v>813</v>
      </c>
      <c r="G47" s="76">
        <f>COUNTIF('香港電動車充電資訊交流 1'!M:M,"*珠海*")+COUNTIF('香港電動車資訊及充電交流谷⚡️2'!M:M,"*珠海*")+COUNTIF('電動車好去處分享 3'!L:L,"*珠海*")</f>
        <v>23</v>
      </c>
      <c r="H47" s="76">
        <f>SUMIF('香港電動車充電資訊交流 1'!M:M,"*珠海*",'香港電動車充電資訊交流 1'!Q:Q)+SUMIF('香港電動車資訊及充電交流谷⚡️2'!M:M,"*珠海*",'香港電動車資訊及充電交流谷⚡️2'!Q:Q)+SUMIF('電動車好去處分享 3'!L:L,"*珠海*",'電動車好去處分享 3'!P:P)</f>
        <v>230</v>
      </c>
      <c r="I47" s="76">
        <f>SUMIF('香港電動車充電資訊交流 1'!M:M,"*珠海*",'香港電動車充電資訊交流 1'!R:R)+SUMIF('香港電動車資訊及充電交流谷⚡️2'!M:M,"*珠海*",'香港電動車資訊及充電交流谷⚡️2'!R:R)+SUMIF('電動車好去處分享 3'!L:L,"*珠海*",'電動車好去處分享 3'!Q:Q)</f>
        <v>131</v>
      </c>
    </row>
    <row r="48" ht="14.25" customHeight="1">
      <c r="A48" s="2" t="s">
        <v>14950</v>
      </c>
      <c r="B48" s="2">
        <f>COUNTIF('香港電動車充電資訊交流 1'!N:N,"*Audi*")+COUNTIF('香港電動車資訊及充電交流谷⚡️2'!N:N,"*Audi*")+COUNTIF('電動車好去處分享 3'!M:M,"*Audi*")</f>
        <v>1</v>
      </c>
      <c r="C48" s="2">
        <f>SUMIF('香港電動車充電資訊交流 1'!N:N,"*Audi*",'香港電動車充電資訊交流 1'!Q:Q)+SUMIF('香港電動車資訊及充電交流谷⚡️2'!N:N,"*Audi*",'香港電動車資訊及充電交流谷⚡️2'!Q:Q)+SUMIF('電動車好去處分享 3'!M:M,"*Audi*",'電動車好去處分享 3'!P:P)</f>
        <v>7</v>
      </c>
      <c r="D48" s="2">
        <f t="shared" si="10"/>
        <v>7</v>
      </c>
      <c r="F48" s="2" t="s">
        <v>2761</v>
      </c>
      <c r="G48" s="2">
        <f>COUNTIF('香港電動車充電資訊交流 1'!M:M,"*灣仔*")+COUNTIF('香港電動車資訊及充電交流谷⚡️2'!M:M,"*灣仔*")+COUNTIF('電動車好去處分享 3'!L:L,"*灣仔*")</f>
        <v>7</v>
      </c>
      <c r="H48" s="2">
        <f>SUMIF('香港電動車充電資訊交流 1'!M:M,"*灣仔*",'香港電動車充電資訊交流 1'!Q:Q)+SUMIF('香港電動車資訊及充電交流谷⚡️2'!M:M,"*灣仔*",'香港電動車資訊及充電交流谷⚡️2'!Q:Q)+SUMIF('電動車好去處分享 3'!L:L,"*灣仔*",'電動車好去處分享 3'!P:P)</f>
        <v>227</v>
      </c>
      <c r="I48" s="2">
        <f>SUMIF('香港電動車充電資訊交流 1'!M:M,"*灣仔*",'香港電動車充電資訊交流 1'!R:R)+SUMIF('香港電動車資訊及充電交流谷⚡️2'!M:M,"*灣仔*",'香港電動車資訊及充電交流谷⚡️2'!R:R)+SUMIF('電動車好去處分享 3'!L:L,"*灣仔*",'電動車好去處分享 3'!Q:Q)</f>
        <v>102</v>
      </c>
    </row>
    <row r="49" ht="14.25" customHeight="1"/>
    <row r="50" ht="14.25" customHeight="1"/>
    <row r="51" ht="14.25" customHeight="1">
      <c r="A51" s="77" t="s">
        <v>14951</v>
      </c>
      <c r="B51" s="24"/>
      <c r="C51" s="24"/>
      <c r="D51" s="24"/>
      <c r="E51" s="24"/>
      <c r="F51" s="24"/>
      <c r="G51" s="24"/>
      <c r="H51" s="24"/>
      <c r="I51" s="24"/>
      <c r="J51" s="24"/>
      <c r="K51" s="24"/>
      <c r="L51" s="25"/>
    </row>
    <row r="52" ht="14.25" customHeight="1">
      <c r="A52" s="75" t="s">
        <v>14952</v>
      </c>
      <c r="B52" s="75"/>
      <c r="C52" s="78" t="str">
        <f t="array" ref="C52">INDEX(A10:A19,MATCH(MAX(B10:B19),B10:B19,0))</f>
        <v>其他</v>
      </c>
      <c r="D52" s="75"/>
      <c r="E52" s="75"/>
      <c r="F52" s="75" t="s">
        <v>14953</v>
      </c>
      <c r="G52" s="75"/>
      <c r="H52" s="75"/>
      <c r="I52" s="78" t="str">
        <f t="array" ref="I52">INDEX(A10:A19,MATCH(MAX(D10:D19),D10:D19,0))</f>
        <v>資訊分享</v>
      </c>
      <c r="J52" s="75"/>
      <c r="K52" s="75"/>
      <c r="L52" s="75"/>
    </row>
    <row r="53" ht="14.25" customHeight="1">
      <c r="A53" s="75" t="s">
        <v>14954</v>
      </c>
      <c r="B53" s="75"/>
      <c r="C53" s="78" t="str">
        <f t="array" ref="C53">INDEX(F10:F12,MATCH(MAX(G10:G12),G10:G12,0))</f>
        <v>😐 中性 (Neutral)</v>
      </c>
      <c r="D53" s="75"/>
      <c r="E53" s="75"/>
      <c r="F53" s="75" t="s">
        <v>14955</v>
      </c>
      <c r="G53" s="75"/>
      <c r="H53" s="75"/>
      <c r="I53" s="78" t="str">
        <f t="array" ref="I53">INDEX(F31:F33,MATCH(MAX(G31:G33),G31:G33,0))</f>
        <v>香港電動車資訊及充電交流谷⚡️2</v>
      </c>
      <c r="J53" s="75"/>
      <c r="K53" s="75"/>
      <c r="L53" s="75"/>
    </row>
    <row r="54" ht="14.25" customHeight="1">
      <c r="A54" s="75" t="s">
        <v>14956</v>
      </c>
      <c r="B54" s="75"/>
      <c r="C54" s="78" t="str">
        <f t="array" ref="C54">INDEX(A41:A48,MATCH(MAX(B41:B48),B41:B48,0))</f>
        <v>Tesla Model Y</v>
      </c>
      <c r="D54" s="75"/>
      <c r="E54" s="75"/>
      <c r="F54" s="75" t="s">
        <v>14957</v>
      </c>
      <c r="G54" s="75"/>
      <c r="H54" s="75"/>
      <c r="I54" s="78" t="str">
        <f t="array" ref="I54">INDEX(A31:A37,MATCH(MAX(D31:D37),D31:D37,0))</f>
        <v>😡 生氣 (Angry)</v>
      </c>
      <c r="J54" s="75"/>
      <c r="K54" s="75"/>
      <c r="L54" s="75"/>
    </row>
    <row r="55" ht="14.25" customHeight="1">
      <c r="A55" s="75" t="s">
        <v>14958</v>
      </c>
      <c r="B55" s="75"/>
      <c r="C55" s="78" t="str">
        <f t="array" ref="C55">INDEX(F41:F48,MATCH(MAX(G41:G48),G41:G48,0))</f>
        <v>元朗</v>
      </c>
      <c r="D55" s="75"/>
      <c r="E55" s="75"/>
      <c r="F55" s="75" t="s">
        <v>14959</v>
      </c>
      <c r="G55" s="75"/>
      <c r="H55" s="75"/>
      <c r="I55" s="79">
        <f>C6+E6+G6</f>
        <v>31483</v>
      </c>
      <c r="J55" s="75"/>
      <c r="K55" s="75"/>
      <c r="L55" s="75"/>
    </row>
    <row r="56" ht="14.25" customHeight="1"/>
    <row r="57" ht="14.25" customHeight="1">
      <c r="A57" s="75" t="s">
        <v>14960</v>
      </c>
      <c r="C57" s="80">
        <f>NOW()</f>
        <v>46162.06198</v>
      </c>
    </row>
    <row r="58" ht="14.25" customHeight="1">
      <c r="A58" s="81" t="s">
        <v>14961</v>
      </c>
      <c r="B58" s="24"/>
      <c r="C58" s="24"/>
      <c r="D58" s="24"/>
      <c r="E58" s="24"/>
      <c r="F58" s="24"/>
      <c r="G58" s="24"/>
      <c r="H58" s="24"/>
      <c r="I58" s="24"/>
      <c r="J58" s="24"/>
      <c r="K58" s="24"/>
      <c r="L58" s="25"/>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21:D21"/>
    <mergeCell ref="A29:D29"/>
    <mergeCell ref="F29:L29"/>
    <mergeCell ref="A39:D39"/>
    <mergeCell ref="F39:I39"/>
    <mergeCell ref="A51:L51"/>
    <mergeCell ref="A58:L58"/>
    <mergeCell ref="A1:L1"/>
    <mergeCell ref="A2:L2"/>
    <mergeCell ref="A4:L4"/>
    <mergeCell ref="A8:D8"/>
    <mergeCell ref="F8:I8"/>
    <mergeCell ref="F14:I14"/>
    <mergeCell ref="F21:I2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2" t="s">
        <v>14962</v>
      </c>
    </row>
    <row r="2">
      <c r="A2" s="82" t="s">
        <v>14963</v>
      </c>
    </row>
    <row r="3">
      <c r="A3" s="82" t="s">
        <v>14964</v>
      </c>
    </row>
    <row r="4">
      <c r="A4" s="82" t="s">
        <v>14965</v>
      </c>
    </row>
    <row r="5">
      <c r="A5" s="82" t="s">
        <v>14966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2026-05-18T09:53:13Z</dcterms:created>
  <dc:creator>Selina Fu Suen Man</dc:creator>
</cp:coreProperties>
</file>